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BuÇalışmaKitabı" autoCompressPictures="0"/>
  <mc:AlternateContent xmlns:mc="http://schemas.openxmlformats.org/markup-compatibility/2006">
    <mc:Choice Requires="x15">
      <x15ac:absPath xmlns:x15ac="http://schemas.microsoft.com/office/spreadsheetml/2010/11/ac" url="C:\Users\crmtakimlideri\Desktop\2021 tablo 4 son\"/>
    </mc:Choice>
  </mc:AlternateContent>
  <bookViews>
    <workbookView xWindow="0" yWindow="0" windowWidth="24000" windowHeight="9615" tabRatio="932" firstSheet="1" activeTab="1"/>
  </bookViews>
  <sheets>
    <sheet name="TABLO-3" sheetId="1" state="hidden" r:id="rId1"/>
    <sheet name="TÜM BÖLGE" sheetId="8" r:id="rId2"/>
    <sheet name="İZMİR" sheetId="160" r:id="rId3"/>
    <sheet name="MANİSA" sheetId="224" r:id="rId4"/>
    <sheet name="İZMİR - KONAK" sheetId="166" r:id="rId5"/>
    <sheet name="İZMİR - BORNOVA" sheetId="167" r:id="rId6"/>
    <sheet name="İZMİR - BUCA" sheetId="168" r:id="rId7"/>
    <sheet name="İZMİR - KARŞIYAKA" sheetId="169" r:id="rId8"/>
    <sheet name="İZMİR - NARLIDERE" sheetId="170" r:id="rId9"/>
    <sheet name="İZMİR - GAZİEMİR" sheetId="171" r:id="rId10"/>
    <sheet name="İZMİR - ÇİĞLİ" sheetId="172" r:id="rId11"/>
    <sheet name="İZMİR - GÜZELBAHÇE" sheetId="173" r:id="rId12"/>
    <sheet name="İZMİR - KARABAĞLAR" sheetId="174" r:id="rId13"/>
    <sheet name="İZMİR - SELÇUK" sheetId="175" r:id="rId14"/>
    <sheet name="İZMİR - SEFERİHİSAR" sheetId="176" r:id="rId15"/>
    <sheet name="İZMİR - ÖDEMİŞ" sheetId="177" r:id="rId16"/>
    <sheet name="İZMİR - BERGAMA" sheetId="178" r:id="rId17"/>
    <sheet name="İZMİR - ALİAĞA" sheetId="179" r:id="rId18"/>
    <sheet name="İZMİR - ÇEŞME" sheetId="180" r:id="rId19"/>
    <sheet name="İZMİR - URLA" sheetId="181" r:id="rId20"/>
    <sheet name="İZMİR - BAYINDIR" sheetId="182" r:id="rId21"/>
    <sheet name="İZMİR - KARABURUN" sheetId="183" r:id="rId22"/>
    <sheet name="İZMİR - MENDERES" sheetId="184" r:id="rId23"/>
    <sheet name="İZMİR - FOÇA" sheetId="185" r:id="rId24"/>
    <sheet name="İZMİR - KINIK" sheetId="186" r:id="rId25"/>
    <sheet name="İZMİR - TORBALI" sheetId="187" r:id="rId26"/>
    <sheet name="İZMİR - KEMALPAŞA" sheetId="188" r:id="rId27"/>
    <sheet name="İZMİR - MENEMEN" sheetId="189" r:id="rId28"/>
    <sheet name="İZMİR - TİRE" sheetId="190" r:id="rId29"/>
    <sheet name="İZMİR - DİKİLİ" sheetId="191" r:id="rId30"/>
    <sheet name="İZMİR - KİRAZ" sheetId="192" r:id="rId31"/>
    <sheet name="İZMİR - BEYDAĞ" sheetId="193" r:id="rId32"/>
    <sheet name="İZMİR - BAYRAKLI" sheetId="194" r:id="rId33"/>
    <sheet name="İZMİR - BALÇOVA" sheetId="195" r:id="rId34"/>
    <sheet name="MANİSA - AKHİSAR" sheetId="196" r:id="rId35"/>
    <sheet name="MANİSA - ALAŞEHİR" sheetId="197" r:id="rId36"/>
    <sheet name="MANİSA - DEMİRCİ" sheetId="198" r:id="rId37"/>
    <sheet name="MANİSA - GÖRDES" sheetId="225" r:id="rId38"/>
    <sheet name="MANİSA - KIRKAĞAÇ" sheetId="199" r:id="rId39"/>
    <sheet name="MANİSA - KULA" sheetId="201" r:id="rId40"/>
    <sheet name="MANİSA - SALİHLİ" sheetId="202" r:id="rId41"/>
    <sheet name="MANİSA - SARIGÖL" sheetId="203" r:id="rId42"/>
    <sheet name="MANİSA - SARUHANLI" sheetId="204" r:id="rId43"/>
    <sheet name="MANİSA - SELENDİ" sheetId="205" r:id="rId44"/>
    <sheet name="MANİSA - SOMA" sheetId="206" r:id="rId45"/>
    <sheet name="MANİSA - TURGUTLU" sheetId="207" r:id="rId46"/>
    <sheet name="MANİSA - AHMETLİ" sheetId="208" r:id="rId47"/>
    <sheet name="MANİSA - GÖLMARMARA" sheetId="209" r:id="rId48"/>
    <sheet name="MANİSA - KÖPRÜBAŞI" sheetId="210" r:id="rId49"/>
    <sheet name="MANİSA - ŞEHZADELER" sheetId="211" r:id="rId50"/>
    <sheet name="MANİSA - YUNUSEMRE" sheetId="212" r:id="rId51"/>
    <sheet name="ABONE SAYILARI" sheetId="4" r:id="rId52"/>
    <sheet name="ORTALAMA TÜKETİM" sheetId="158" r:id="rId53"/>
    <sheet name="ANLAŞMA GÜÇLERİ" sheetId="159" r:id="rId54"/>
  </sheets>
  <definedNames>
    <definedName name="_xlnm._FilterDatabase" localSheetId="51" hidden="1">'ABONE SAYILARI'!$C$3:$H$52</definedName>
    <definedName name="_xlnm._FilterDatabase" localSheetId="0" hidden="1">'TABLO-3'!$A$1:$U$1</definedName>
    <definedName name="ABONE">'ABONE SAYILARI'!$A:$I</definedName>
    <definedName name="ABONE1">'ABONE SAYILARI'!$A:$O</definedName>
    <definedName name="ABONE2">'ABONE SAYILARI'!$A:$O</definedName>
    <definedName name="ANLASMA">'ANLAŞMA GÜÇLERİ'!$A:$O</definedName>
    <definedName name="BİLDİRİM">'TABLO-3'!$K:$K</definedName>
    <definedName name="İL">'TABLO-3'!$C:$C</definedName>
    <definedName name="İLÇE">'TABLO-3'!$D:$D</definedName>
    <definedName name="KAYNAK">'TABLO-3'!$H:$H</definedName>
    <definedName name="MESKENAG1">'TABLO-3'!$P:$P</definedName>
    <definedName name="MESKENAG2">'TABLO-3'!$X:$X</definedName>
    <definedName name="MESKENOG1">'TABLO-3'!$O:$O</definedName>
    <definedName name="MESKENOG2">'TABLO-3'!$W:$W</definedName>
    <definedName name="SANAYIAG1">'TABLO-3'!$V:$V</definedName>
    <definedName name="SANAYIAG2">'TABLO-3'!$AD:$AD</definedName>
    <definedName name="SANAYIOG1">'TABLO-3'!$U:$U</definedName>
    <definedName name="SANAYIOG2">'TABLO-3'!$AC:$AC</definedName>
    <definedName name="SEBEP">'TABLO-3'!$J:$J</definedName>
    <definedName name="SÜRE">'TABLO-3'!$I:$I</definedName>
    <definedName name="TARIMSALAG1">'TABLO-3'!$R:$R</definedName>
    <definedName name="TARIMSALAG2">'TABLO-3'!$Z:$Z</definedName>
    <definedName name="TARIMSALOG1">'TABLO-3'!$Q:$Q</definedName>
    <definedName name="TARIMSALOG2">'TABLO-3'!$Y:$Y</definedName>
    <definedName name="TICARETHANEAG1">'TABLO-3'!$T:$T</definedName>
    <definedName name="TICARETHANEAG2">'TABLO-3'!$AB:$AB</definedName>
    <definedName name="TICARETHANEOG1">'TABLO-3'!$S:$S</definedName>
    <definedName name="TICARETHANEOG2">'TABLO-3'!$AA:$AA</definedName>
    <definedName name="TOPLAM">'TABLO-3'!$AE:$AE</definedName>
    <definedName name="TOPLAM1">'TABLO-3'!$N:$Q</definedName>
    <definedName name="TOPLAM2">'TABLO-3'!$R:$U</definedName>
    <definedName name="TUKETIM">'ORTALAMA TÜKETİM'!$A:$O</definedName>
  </definedNames>
  <calcPr calcId="162913" calcMode="manual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39" i="212" l="1"/>
  <c r="N39" i="212"/>
  <c r="M39" i="212"/>
  <c r="L39" i="212"/>
  <c r="K39" i="212"/>
  <c r="J39" i="212"/>
  <c r="I39" i="212"/>
  <c r="H39" i="212"/>
  <c r="G39" i="212"/>
  <c r="F39" i="212"/>
  <c r="E39" i="212"/>
  <c r="D39" i="212"/>
  <c r="C39" i="212"/>
  <c r="O38" i="212"/>
  <c r="N38" i="212"/>
  <c r="M38" i="212"/>
  <c r="L38" i="212"/>
  <c r="K38" i="212"/>
  <c r="J38" i="212"/>
  <c r="I38" i="212"/>
  <c r="H38" i="212"/>
  <c r="G38" i="212"/>
  <c r="F38" i="212"/>
  <c r="E38" i="212"/>
  <c r="D38" i="212"/>
  <c r="C38" i="212"/>
  <c r="O37" i="212"/>
  <c r="N37" i="212"/>
  <c r="M37" i="212"/>
  <c r="L37" i="212"/>
  <c r="K37" i="212"/>
  <c r="J37" i="212"/>
  <c r="I37" i="212"/>
  <c r="H37" i="212"/>
  <c r="G37" i="212"/>
  <c r="F37" i="212"/>
  <c r="E37" i="212"/>
  <c r="D37" i="212"/>
  <c r="C37" i="212"/>
  <c r="O39" i="211"/>
  <c r="N39" i="211"/>
  <c r="M39" i="211"/>
  <c r="L39" i="211"/>
  <c r="K39" i="211"/>
  <c r="J39" i="211"/>
  <c r="I39" i="211"/>
  <c r="H39" i="211"/>
  <c r="G39" i="211"/>
  <c r="F39" i="211"/>
  <c r="E39" i="211"/>
  <c r="D39" i="211"/>
  <c r="C39" i="211"/>
  <c r="O38" i="211"/>
  <c r="N38" i="211"/>
  <c r="M38" i="211"/>
  <c r="L38" i="211"/>
  <c r="K38" i="211"/>
  <c r="J38" i="211"/>
  <c r="I38" i="211"/>
  <c r="H38" i="211"/>
  <c r="G38" i="211"/>
  <c r="F38" i="211"/>
  <c r="E38" i="211"/>
  <c r="D38" i="211"/>
  <c r="C38" i="211"/>
  <c r="O37" i="211"/>
  <c r="N37" i="211"/>
  <c r="M37" i="211"/>
  <c r="L37" i="211"/>
  <c r="K37" i="211"/>
  <c r="J37" i="211"/>
  <c r="I37" i="211"/>
  <c r="H37" i="211"/>
  <c r="G37" i="211"/>
  <c r="F37" i="211"/>
  <c r="E37" i="211"/>
  <c r="D37" i="211"/>
  <c r="C37" i="211"/>
  <c r="O39" i="210"/>
  <c r="N39" i="210"/>
  <c r="M39" i="210"/>
  <c r="L39" i="210"/>
  <c r="K39" i="210"/>
  <c r="J39" i="210"/>
  <c r="I39" i="210"/>
  <c r="H39" i="210"/>
  <c r="G39" i="210"/>
  <c r="F39" i="210"/>
  <c r="E39" i="210"/>
  <c r="D39" i="210"/>
  <c r="C39" i="210"/>
  <c r="O38" i="210"/>
  <c r="N38" i="210"/>
  <c r="M38" i="210"/>
  <c r="L38" i="210"/>
  <c r="K38" i="210"/>
  <c r="J38" i="210"/>
  <c r="I38" i="210"/>
  <c r="H38" i="210"/>
  <c r="G38" i="210"/>
  <c r="F38" i="210"/>
  <c r="E38" i="210"/>
  <c r="D38" i="210"/>
  <c r="C38" i="210"/>
  <c r="O37" i="210"/>
  <c r="N37" i="210"/>
  <c r="M37" i="210"/>
  <c r="L37" i="210"/>
  <c r="K37" i="210"/>
  <c r="J37" i="210"/>
  <c r="I37" i="210"/>
  <c r="H37" i="210"/>
  <c r="G37" i="210"/>
  <c r="F37" i="210"/>
  <c r="E37" i="210"/>
  <c r="D37" i="210"/>
  <c r="C37" i="210"/>
  <c r="O39" i="209"/>
  <c r="N39" i="209"/>
  <c r="M39" i="209"/>
  <c r="L39" i="209"/>
  <c r="K39" i="209"/>
  <c r="J39" i="209"/>
  <c r="I39" i="209"/>
  <c r="H39" i="209"/>
  <c r="G39" i="209"/>
  <c r="F39" i="209"/>
  <c r="E39" i="209"/>
  <c r="D39" i="209"/>
  <c r="C39" i="209"/>
  <c r="O38" i="209"/>
  <c r="N38" i="209"/>
  <c r="M38" i="209"/>
  <c r="L38" i="209"/>
  <c r="K38" i="209"/>
  <c r="J38" i="209"/>
  <c r="I38" i="209"/>
  <c r="H38" i="209"/>
  <c r="G38" i="209"/>
  <c r="F38" i="209"/>
  <c r="E38" i="209"/>
  <c r="D38" i="209"/>
  <c r="C38" i="209"/>
  <c r="O37" i="209"/>
  <c r="N37" i="209"/>
  <c r="M37" i="209"/>
  <c r="L37" i="209"/>
  <c r="K37" i="209"/>
  <c r="J37" i="209"/>
  <c r="I37" i="209"/>
  <c r="H37" i="209"/>
  <c r="G37" i="209"/>
  <c r="F37" i="209"/>
  <c r="E37" i="209"/>
  <c r="D37" i="209"/>
  <c r="C37" i="209"/>
  <c r="O39" i="208"/>
  <c r="N39" i="208"/>
  <c r="M39" i="208"/>
  <c r="L39" i="208"/>
  <c r="K39" i="208"/>
  <c r="J39" i="208"/>
  <c r="I39" i="208"/>
  <c r="H39" i="208"/>
  <c r="G39" i="208"/>
  <c r="F39" i="208"/>
  <c r="E39" i="208"/>
  <c r="D39" i="208"/>
  <c r="C39" i="208"/>
  <c r="O38" i="208"/>
  <c r="N38" i="208"/>
  <c r="M38" i="208"/>
  <c r="L38" i="208"/>
  <c r="K38" i="208"/>
  <c r="J38" i="208"/>
  <c r="I38" i="208"/>
  <c r="H38" i="208"/>
  <c r="G38" i="208"/>
  <c r="F38" i="208"/>
  <c r="E38" i="208"/>
  <c r="D38" i="208"/>
  <c r="C38" i="208"/>
  <c r="O37" i="208"/>
  <c r="N37" i="208"/>
  <c r="M37" i="208"/>
  <c r="L37" i="208"/>
  <c r="K37" i="208"/>
  <c r="J37" i="208"/>
  <c r="I37" i="208"/>
  <c r="H37" i="208"/>
  <c r="G37" i="208"/>
  <c r="F37" i="208"/>
  <c r="E37" i="208"/>
  <c r="D37" i="208"/>
  <c r="C37" i="208"/>
  <c r="O39" i="207"/>
  <c r="N39" i="207"/>
  <c r="M39" i="207"/>
  <c r="L39" i="207"/>
  <c r="K39" i="207"/>
  <c r="J39" i="207"/>
  <c r="I39" i="207"/>
  <c r="H39" i="207"/>
  <c r="G39" i="207"/>
  <c r="F39" i="207"/>
  <c r="E39" i="207"/>
  <c r="D39" i="207"/>
  <c r="C39" i="207"/>
  <c r="O38" i="207"/>
  <c r="N38" i="207"/>
  <c r="M38" i="207"/>
  <c r="L38" i="207"/>
  <c r="K38" i="207"/>
  <c r="J38" i="207"/>
  <c r="I38" i="207"/>
  <c r="H38" i="207"/>
  <c r="G38" i="207"/>
  <c r="F38" i="207"/>
  <c r="E38" i="207"/>
  <c r="D38" i="207"/>
  <c r="C38" i="207"/>
  <c r="O37" i="207"/>
  <c r="N37" i="207"/>
  <c r="M37" i="207"/>
  <c r="L37" i="207"/>
  <c r="K37" i="207"/>
  <c r="J37" i="207"/>
  <c r="I37" i="207"/>
  <c r="H37" i="207"/>
  <c r="G37" i="207"/>
  <c r="F37" i="207"/>
  <c r="E37" i="207"/>
  <c r="D37" i="207"/>
  <c r="C37" i="207"/>
  <c r="O39" i="206"/>
  <c r="N39" i="206"/>
  <c r="M39" i="206"/>
  <c r="L39" i="206"/>
  <c r="K39" i="206"/>
  <c r="J39" i="206"/>
  <c r="I39" i="206"/>
  <c r="H39" i="206"/>
  <c r="G39" i="206"/>
  <c r="F39" i="206"/>
  <c r="E39" i="206"/>
  <c r="D39" i="206"/>
  <c r="C39" i="206"/>
  <c r="O38" i="206"/>
  <c r="N38" i="206"/>
  <c r="M38" i="206"/>
  <c r="L38" i="206"/>
  <c r="K38" i="206"/>
  <c r="J38" i="206"/>
  <c r="I38" i="206"/>
  <c r="H38" i="206"/>
  <c r="G38" i="206"/>
  <c r="F38" i="206"/>
  <c r="E38" i="206"/>
  <c r="D38" i="206"/>
  <c r="C38" i="206"/>
  <c r="O37" i="206"/>
  <c r="N37" i="206"/>
  <c r="M37" i="206"/>
  <c r="L37" i="206"/>
  <c r="K37" i="206"/>
  <c r="J37" i="206"/>
  <c r="I37" i="206"/>
  <c r="H37" i="206"/>
  <c r="G37" i="206"/>
  <c r="F37" i="206"/>
  <c r="E37" i="206"/>
  <c r="D37" i="206"/>
  <c r="C37" i="206"/>
  <c r="O39" i="205"/>
  <c r="N39" i="205"/>
  <c r="M39" i="205"/>
  <c r="L39" i="205"/>
  <c r="K39" i="205"/>
  <c r="J39" i="205"/>
  <c r="I39" i="205"/>
  <c r="H39" i="205"/>
  <c r="G39" i="205"/>
  <c r="F39" i="205"/>
  <c r="E39" i="205"/>
  <c r="D39" i="205"/>
  <c r="C39" i="205"/>
  <c r="O38" i="205"/>
  <c r="N38" i="205"/>
  <c r="M38" i="205"/>
  <c r="L38" i="205"/>
  <c r="K38" i="205"/>
  <c r="J38" i="205"/>
  <c r="I38" i="205"/>
  <c r="H38" i="205"/>
  <c r="G38" i="205"/>
  <c r="F38" i="205"/>
  <c r="E38" i="205"/>
  <c r="D38" i="205"/>
  <c r="C38" i="205"/>
  <c r="O37" i="205"/>
  <c r="N37" i="205"/>
  <c r="M37" i="205"/>
  <c r="L37" i="205"/>
  <c r="K37" i="205"/>
  <c r="J37" i="205"/>
  <c r="I37" i="205"/>
  <c r="H37" i="205"/>
  <c r="G37" i="205"/>
  <c r="F37" i="205"/>
  <c r="E37" i="205"/>
  <c r="D37" i="205"/>
  <c r="C37" i="205"/>
  <c r="O39" i="204"/>
  <c r="N39" i="204"/>
  <c r="M39" i="204"/>
  <c r="L39" i="204"/>
  <c r="K39" i="204"/>
  <c r="J39" i="204"/>
  <c r="I39" i="204"/>
  <c r="H39" i="204"/>
  <c r="G39" i="204"/>
  <c r="F39" i="204"/>
  <c r="E39" i="204"/>
  <c r="D39" i="204"/>
  <c r="C39" i="204"/>
  <c r="O38" i="204"/>
  <c r="N38" i="204"/>
  <c r="M38" i="204"/>
  <c r="L38" i="204"/>
  <c r="K38" i="204"/>
  <c r="J38" i="204"/>
  <c r="I38" i="204"/>
  <c r="H38" i="204"/>
  <c r="G38" i="204"/>
  <c r="F38" i="204"/>
  <c r="E38" i="204"/>
  <c r="D38" i="204"/>
  <c r="C38" i="204"/>
  <c r="O37" i="204"/>
  <c r="N37" i="204"/>
  <c r="M37" i="204"/>
  <c r="L37" i="204"/>
  <c r="K37" i="204"/>
  <c r="J37" i="204"/>
  <c r="I37" i="204"/>
  <c r="H37" i="204"/>
  <c r="G37" i="204"/>
  <c r="F37" i="204"/>
  <c r="E37" i="204"/>
  <c r="D37" i="204"/>
  <c r="C37" i="204"/>
  <c r="O39" i="203"/>
  <c r="N39" i="203"/>
  <c r="M39" i="203"/>
  <c r="L39" i="203"/>
  <c r="K39" i="203"/>
  <c r="J39" i="203"/>
  <c r="I39" i="203"/>
  <c r="H39" i="203"/>
  <c r="G39" i="203"/>
  <c r="F39" i="203"/>
  <c r="E39" i="203"/>
  <c r="D39" i="203"/>
  <c r="C39" i="203"/>
  <c r="O38" i="203"/>
  <c r="N38" i="203"/>
  <c r="M38" i="203"/>
  <c r="L38" i="203"/>
  <c r="K38" i="203"/>
  <c r="J38" i="203"/>
  <c r="I38" i="203"/>
  <c r="H38" i="203"/>
  <c r="G38" i="203"/>
  <c r="F38" i="203"/>
  <c r="E38" i="203"/>
  <c r="D38" i="203"/>
  <c r="C38" i="203"/>
  <c r="O37" i="203"/>
  <c r="N37" i="203"/>
  <c r="M37" i="203"/>
  <c r="L37" i="203"/>
  <c r="K37" i="203"/>
  <c r="J37" i="203"/>
  <c r="I37" i="203"/>
  <c r="H37" i="203"/>
  <c r="G37" i="203"/>
  <c r="F37" i="203"/>
  <c r="E37" i="203"/>
  <c r="D37" i="203"/>
  <c r="C37" i="203"/>
  <c r="O39" i="202"/>
  <c r="N39" i="202"/>
  <c r="M39" i="202"/>
  <c r="L39" i="202"/>
  <c r="K39" i="202"/>
  <c r="J39" i="202"/>
  <c r="I39" i="202"/>
  <c r="H39" i="202"/>
  <c r="G39" i="202"/>
  <c r="F39" i="202"/>
  <c r="E39" i="202"/>
  <c r="D39" i="202"/>
  <c r="C39" i="202"/>
  <c r="O38" i="202"/>
  <c r="N38" i="202"/>
  <c r="M38" i="202"/>
  <c r="L38" i="202"/>
  <c r="K38" i="202"/>
  <c r="J38" i="202"/>
  <c r="I38" i="202"/>
  <c r="H38" i="202"/>
  <c r="G38" i="202"/>
  <c r="F38" i="202"/>
  <c r="E38" i="202"/>
  <c r="D38" i="202"/>
  <c r="C38" i="202"/>
  <c r="O37" i="202"/>
  <c r="N37" i="202"/>
  <c r="M37" i="202"/>
  <c r="L37" i="202"/>
  <c r="K37" i="202"/>
  <c r="J37" i="202"/>
  <c r="I37" i="202"/>
  <c r="H37" i="202"/>
  <c r="G37" i="202"/>
  <c r="F37" i="202"/>
  <c r="E37" i="202"/>
  <c r="D37" i="202"/>
  <c r="C37" i="202"/>
  <c r="O39" i="201"/>
  <c r="N39" i="201"/>
  <c r="M39" i="201"/>
  <c r="L39" i="201"/>
  <c r="K39" i="201"/>
  <c r="J39" i="201"/>
  <c r="I39" i="201"/>
  <c r="H39" i="201"/>
  <c r="G39" i="201"/>
  <c r="F39" i="201"/>
  <c r="E39" i="201"/>
  <c r="D39" i="201"/>
  <c r="C39" i="201"/>
  <c r="O38" i="201"/>
  <c r="N38" i="201"/>
  <c r="M38" i="201"/>
  <c r="L38" i="201"/>
  <c r="K38" i="201"/>
  <c r="J38" i="201"/>
  <c r="I38" i="201"/>
  <c r="H38" i="201"/>
  <c r="G38" i="201"/>
  <c r="F38" i="201"/>
  <c r="E38" i="201"/>
  <c r="D38" i="201"/>
  <c r="C38" i="201"/>
  <c r="O37" i="201"/>
  <c r="N37" i="201"/>
  <c r="M37" i="201"/>
  <c r="L37" i="201"/>
  <c r="K37" i="201"/>
  <c r="J37" i="201"/>
  <c r="I37" i="201"/>
  <c r="H37" i="201"/>
  <c r="G37" i="201"/>
  <c r="F37" i="201"/>
  <c r="E37" i="201"/>
  <c r="D37" i="201"/>
  <c r="C37" i="201"/>
  <c r="O39" i="199"/>
  <c r="N39" i="199"/>
  <c r="M39" i="199"/>
  <c r="L39" i="199"/>
  <c r="K39" i="199"/>
  <c r="J39" i="199"/>
  <c r="I39" i="199"/>
  <c r="H39" i="199"/>
  <c r="G39" i="199"/>
  <c r="F39" i="199"/>
  <c r="E39" i="199"/>
  <c r="D39" i="199"/>
  <c r="C39" i="199"/>
  <c r="O38" i="199"/>
  <c r="N38" i="199"/>
  <c r="M38" i="199"/>
  <c r="L38" i="199"/>
  <c r="K38" i="199"/>
  <c r="J38" i="199"/>
  <c r="I38" i="199"/>
  <c r="H38" i="199"/>
  <c r="G38" i="199"/>
  <c r="F38" i="199"/>
  <c r="E38" i="199"/>
  <c r="D38" i="199"/>
  <c r="C38" i="199"/>
  <c r="O37" i="199"/>
  <c r="N37" i="199"/>
  <c r="M37" i="199"/>
  <c r="L37" i="199"/>
  <c r="K37" i="199"/>
  <c r="J37" i="199"/>
  <c r="I37" i="199"/>
  <c r="H37" i="199"/>
  <c r="G37" i="199"/>
  <c r="F37" i="199"/>
  <c r="E37" i="199"/>
  <c r="D37" i="199"/>
  <c r="C37" i="199"/>
  <c r="O39" i="225"/>
  <c r="N39" i="225"/>
  <c r="M39" i="225"/>
  <c r="L39" i="225"/>
  <c r="K39" i="225"/>
  <c r="J39" i="225"/>
  <c r="I39" i="225"/>
  <c r="H39" i="225"/>
  <c r="G39" i="225"/>
  <c r="F39" i="225"/>
  <c r="E39" i="225"/>
  <c r="D39" i="225"/>
  <c r="C39" i="225"/>
  <c r="O38" i="225"/>
  <c r="N38" i="225"/>
  <c r="M38" i="225"/>
  <c r="L38" i="225"/>
  <c r="K38" i="225"/>
  <c r="J38" i="225"/>
  <c r="I38" i="225"/>
  <c r="H38" i="225"/>
  <c r="G38" i="225"/>
  <c r="F38" i="225"/>
  <c r="E38" i="225"/>
  <c r="D38" i="225"/>
  <c r="C38" i="225"/>
  <c r="O37" i="225"/>
  <c r="N37" i="225"/>
  <c r="M37" i="225"/>
  <c r="L37" i="225"/>
  <c r="K37" i="225"/>
  <c r="J37" i="225"/>
  <c r="I37" i="225"/>
  <c r="H37" i="225"/>
  <c r="G37" i="225"/>
  <c r="F37" i="225"/>
  <c r="E37" i="225"/>
  <c r="D37" i="225"/>
  <c r="C37" i="225"/>
  <c r="O39" i="198"/>
  <c r="N39" i="198"/>
  <c r="M39" i="198"/>
  <c r="L39" i="198"/>
  <c r="K39" i="198"/>
  <c r="J39" i="198"/>
  <c r="I39" i="198"/>
  <c r="H39" i="198"/>
  <c r="G39" i="198"/>
  <c r="F39" i="198"/>
  <c r="E39" i="198"/>
  <c r="D39" i="198"/>
  <c r="C39" i="198"/>
  <c r="O38" i="198"/>
  <c r="N38" i="198"/>
  <c r="M38" i="198"/>
  <c r="L38" i="198"/>
  <c r="K38" i="198"/>
  <c r="J38" i="198"/>
  <c r="I38" i="198"/>
  <c r="H38" i="198"/>
  <c r="G38" i="198"/>
  <c r="F38" i="198"/>
  <c r="E38" i="198"/>
  <c r="D38" i="198"/>
  <c r="C38" i="198"/>
  <c r="O37" i="198"/>
  <c r="N37" i="198"/>
  <c r="M37" i="198"/>
  <c r="L37" i="198"/>
  <c r="K37" i="198"/>
  <c r="J37" i="198"/>
  <c r="I37" i="198"/>
  <c r="H37" i="198"/>
  <c r="G37" i="198"/>
  <c r="F37" i="198"/>
  <c r="E37" i="198"/>
  <c r="D37" i="198"/>
  <c r="C37" i="198"/>
  <c r="O39" i="197"/>
  <c r="N39" i="197"/>
  <c r="M39" i="197"/>
  <c r="L39" i="197"/>
  <c r="K39" i="197"/>
  <c r="J39" i="197"/>
  <c r="I39" i="197"/>
  <c r="H39" i="197"/>
  <c r="G39" i="197"/>
  <c r="F39" i="197"/>
  <c r="E39" i="197"/>
  <c r="D39" i="197"/>
  <c r="C39" i="197"/>
  <c r="O38" i="197"/>
  <c r="N38" i="197"/>
  <c r="M38" i="197"/>
  <c r="L38" i="197"/>
  <c r="K38" i="197"/>
  <c r="J38" i="197"/>
  <c r="I38" i="197"/>
  <c r="H38" i="197"/>
  <c r="G38" i="197"/>
  <c r="F38" i="197"/>
  <c r="E38" i="197"/>
  <c r="D38" i="197"/>
  <c r="C38" i="197"/>
  <c r="O37" i="197"/>
  <c r="N37" i="197"/>
  <c r="M37" i="197"/>
  <c r="L37" i="197"/>
  <c r="K37" i="197"/>
  <c r="J37" i="197"/>
  <c r="I37" i="197"/>
  <c r="H37" i="197"/>
  <c r="G37" i="197"/>
  <c r="F37" i="197"/>
  <c r="E37" i="197"/>
  <c r="D37" i="197"/>
  <c r="C37" i="197"/>
  <c r="O39" i="196"/>
  <c r="N39" i="196"/>
  <c r="M39" i="196"/>
  <c r="L39" i="196"/>
  <c r="K39" i="196"/>
  <c r="J39" i="196"/>
  <c r="I39" i="196"/>
  <c r="H39" i="196"/>
  <c r="G39" i="196"/>
  <c r="F39" i="196"/>
  <c r="E39" i="196"/>
  <c r="D39" i="196"/>
  <c r="C39" i="196"/>
  <c r="O38" i="196"/>
  <c r="N38" i="196"/>
  <c r="M38" i="196"/>
  <c r="L38" i="196"/>
  <c r="K38" i="196"/>
  <c r="J38" i="196"/>
  <c r="I38" i="196"/>
  <c r="H38" i="196"/>
  <c r="G38" i="196"/>
  <c r="F38" i="196"/>
  <c r="E38" i="196"/>
  <c r="D38" i="196"/>
  <c r="C38" i="196"/>
  <c r="O37" i="196"/>
  <c r="N37" i="196"/>
  <c r="M37" i="196"/>
  <c r="L37" i="196"/>
  <c r="K37" i="196"/>
  <c r="J37" i="196"/>
  <c r="I37" i="196"/>
  <c r="H37" i="196"/>
  <c r="G37" i="196"/>
  <c r="F37" i="196"/>
  <c r="E37" i="196"/>
  <c r="D37" i="196"/>
  <c r="C37" i="196"/>
  <c r="O39" i="195"/>
  <c r="N39" i="195"/>
  <c r="M39" i="195"/>
  <c r="L39" i="195"/>
  <c r="K39" i="195"/>
  <c r="J39" i="195"/>
  <c r="I39" i="195"/>
  <c r="H39" i="195"/>
  <c r="G39" i="195"/>
  <c r="F39" i="195"/>
  <c r="E39" i="195"/>
  <c r="D39" i="195"/>
  <c r="C39" i="195"/>
  <c r="O38" i="195"/>
  <c r="N38" i="195"/>
  <c r="M38" i="195"/>
  <c r="L38" i="195"/>
  <c r="K38" i="195"/>
  <c r="J38" i="195"/>
  <c r="I38" i="195"/>
  <c r="H38" i="195"/>
  <c r="G38" i="195"/>
  <c r="F38" i="195"/>
  <c r="E38" i="195"/>
  <c r="D38" i="195"/>
  <c r="C38" i="195"/>
  <c r="O37" i="195"/>
  <c r="N37" i="195"/>
  <c r="M37" i="195"/>
  <c r="L37" i="195"/>
  <c r="K37" i="195"/>
  <c r="J37" i="195"/>
  <c r="I37" i="195"/>
  <c r="H37" i="195"/>
  <c r="G37" i="195"/>
  <c r="F37" i="195"/>
  <c r="E37" i="195"/>
  <c r="D37" i="195"/>
  <c r="C37" i="195"/>
  <c r="O39" i="194"/>
  <c r="N39" i="194"/>
  <c r="M39" i="194"/>
  <c r="L39" i="194"/>
  <c r="K39" i="194"/>
  <c r="J39" i="194"/>
  <c r="I39" i="194"/>
  <c r="H39" i="194"/>
  <c r="G39" i="194"/>
  <c r="F39" i="194"/>
  <c r="E39" i="194"/>
  <c r="D39" i="194"/>
  <c r="C39" i="194"/>
  <c r="O38" i="194"/>
  <c r="N38" i="194"/>
  <c r="M38" i="194"/>
  <c r="L38" i="194"/>
  <c r="K38" i="194"/>
  <c r="J38" i="194"/>
  <c r="I38" i="194"/>
  <c r="H38" i="194"/>
  <c r="G38" i="194"/>
  <c r="F38" i="194"/>
  <c r="E38" i="194"/>
  <c r="D38" i="194"/>
  <c r="C38" i="194"/>
  <c r="O37" i="194"/>
  <c r="N37" i="194"/>
  <c r="M37" i="194"/>
  <c r="L37" i="194"/>
  <c r="K37" i="194"/>
  <c r="J37" i="194"/>
  <c r="I37" i="194"/>
  <c r="H37" i="194"/>
  <c r="G37" i="194"/>
  <c r="F37" i="194"/>
  <c r="E37" i="194"/>
  <c r="D37" i="194"/>
  <c r="C37" i="194"/>
  <c r="O39" i="193"/>
  <c r="N39" i="193"/>
  <c r="M39" i="193"/>
  <c r="L39" i="193"/>
  <c r="K39" i="193"/>
  <c r="J39" i="193"/>
  <c r="I39" i="193"/>
  <c r="H39" i="193"/>
  <c r="G39" i="193"/>
  <c r="F39" i="193"/>
  <c r="E39" i="193"/>
  <c r="D39" i="193"/>
  <c r="C39" i="193"/>
  <c r="O38" i="193"/>
  <c r="N38" i="193"/>
  <c r="M38" i="193"/>
  <c r="L38" i="193"/>
  <c r="K38" i="193"/>
  <c r="J38" i="193"/>
  <c r="I38" i="193"/>
  <c r="H38" i="193"/>
  <c r="G38" i="193"/>
  <c r="F38" i="193"/>
  <c r="E38" i="193"/>
  <c r="D38" i="193"/>
  <c r="C38" i="193"/>
  <c r="O37" i="193"/>
  <c r="N37" i="193"/>
  <c r="M37" i="193"/>
  <c r="L37" i="193"/>
  <c r="K37" i="193"/>
  <c r="J37" i="193"/>
  <c r="I37" i="193"/>
  <c r="H37" i="193"/>
  <c r="G37" i="193"/>
  <c r="F37" i="193"/>
  <c r="E37" i="193"/>
  <c r="D37" i="193"/>
  <c r="C37" i="193"/>
  <c r="O39" i="192"/>
  <c r="N39" i="192"/>
  <c r="M39" i="192"/>
  <c r="L39" i="192"/>
  <c r="K39" i="192"/>
  <c r="J39" i="192"/>
  <c r="I39" i="192"/>
  <c r="H39" i="192"/>
  <c r="G39" i="192"/>
  <c r="F39" i="192"/>
  <c r="E39" i="192"/>
  <c r="D39" i="192"/>
  <c r="C39" i="192"/>
  <c r="O38" i="192"/>
  <c r="N38" i="192"/>
  <c r="M38" i="192"/>
  <c r="L38" i="192"/>
  <c r="K38" i="192"/>
  <c r="J38" i="192"/>
  <c r="I38" i="192"/>
  <c r="H38" i="192"/>
  <c r="G38" i="192"/>
  <c r="F38" i="192"/>
  <c r="E38" i="192"/>
  <c r="D38" i="192"/>
  <c r="C38" i="192"/>
  <c r="O37" i="192"/>
  <c r="N37" i="192"/>
  <c r="M37" i="192"/>
  <c r="L37" i="192"/>
  <c r="K37" i="192"/>
  <c r="J37" i="192"/>
  <c r="I37" i="192"/>
  <c r="H37" i="192"/>
  <c r="G37" i="192"/>
  <c r="F37" i="192"/>
  <c r="E37" i="192"/>
  <c r="D37" i="192"/>
  <c r="C37" i="192"/>
  <c r="O39" i="191"/>
  <c r="N39" i="191"/>
  <c r="M39" i="191"/>
  <c r="L39" i="191"/>
  <c r="K39" i="191"/>
  <c r="J39" i="191"/>
  <c r="I39" i="191"/>
  <c r="H39" i="191"/>
  <c r="G39" i="191"/>
  <c r="F39" i="191"/>
  <c r="E39" i="191"/>
  <c r="D39" i="191"/>
  <c r="C39" i="191"/>
  <c r="O38" i="191"/>
  <c r="N38" i="191"/>
  <c r="M38" i="191"/>
  <c r="L38" i="191"/>
  <c r="K38" i="191"/>
  <c r="J38" i="191"/>
  <c r="I38" i="191"/>
  <c r="H38" i="191"/>
  <c r="G38" i="191"/>
  <c r="F38" i="191"/>
  <c r="E38" i="191"/>
  <c r="D38" i="191"/>
  <c r="C38" i="191"/>
  <c r="O37" i="191"/>
  <c r="N37" i="191"/>
  <c r="M37" i="191"/>
  <c r="L37" i="191"/>
  <c r="K37" i="191"/>
  <c r="J37" i="191"/>
  <c r="I37" i="191"/>
  <c r="H37" i="191"/>
  <c r="G37" i="191"/>
  <c r="F37" i="191"/>
  <c r="E37" i="191"/>
  <c r="D37" i="191"/>
  <c r="C37" i="191"/>
  <c r="O39" i="190"/>
  <c r="N39" i="190"/>
  <c r="M39" i="190"/>
  <c r="L39" i="190"/>
  <c r="K39" i="190"/>
  <c r="J39" i="190"/>
  <c r="I39" i="190"/>
  <c r="H39" i="190"/>
  <c r="G39" i="190"/>
  <c r="F39" i="190"/>
  <c r="E39" i="190"/>
  <c r="D39" i="190"/>
  <c r="C39" i="190"/>
  <c r="O38" i="190"/>
  <c r="N38" i="190"/>
  <c r="M38" i="190"/>
  <c r="L38" i="190"/>
  <c r="K38" i="190"/>
  <c r="J38" i="190"/>
  <c r="I38" i="190"/>
  <c r="H38" i="190"/>
  <c r="G38" i="190"/>
  <c r="F38" i="190"/>
  <c r="E38" i="190"/>
  <c r="D38" i="190"/>
  <c r="C38" i="190"/>
  <c r="O37" i="190"/>
  <c r="N37" i="190"/>
  <c r="M37" i="190"/>
  <c r="L37" i="190"/>
  <c r="K37" i="190"/>
  <c r="J37" i="190"/>
  <c r="I37" i="190"/>
  <c r="H37" i="190"/>
  <c r="G37" i="190"/>
  <c r="F37" i="190"/>
  <c r="E37" i="190"/>
  <c r="D37" i="190"/>
  <c r="C37" i="190"/>
  <c r="O39" i="189"/>
  <c r="N39" i="189"/>
  <c r="M39" i="189"/>
  <c r="L39" i="189"/>
  <c r="K39" i="189"/>
  <c r="J39" i="189"/>
  <c r="I39" i="189"/>
  <c r="H39" i="189"/>
  <c r="G39" i="189"/>
  <c r="F39" i="189"/>
  <c r="E39" i="189"/>
  <c r="D39" i="189"/>
  <c r="C39" i="189"/>
  <c r="O38" i="189"/>
  <c r="N38" i="189"/>
  <c r="M38" i="189"/>
  <c r="L38" i="189"/>
  <c r="K38" i="189"/>
  <c r="J38" i="189"/>
  <c r="I38" i="189"/>
  <c r="H38" i="189"/>
  <c r="G38" i="189"/>
  <c r="F38" i="189"/>
  <c r="E38" i="189"/>
  <c r="D38" i="189"/>
  <c r="C38" i="189"/>
  <c r="O37" i="189"/>
  <c r="N37" i="189"/>
  <c r="M37" i="189"/>
  <c r="L37" i="189"/>
  <c r="K37" i="189"/>
  <c r="J37" i="189"/>
  <c r="I37" i="189"/>
  <c r="H37" i="189"/>
  <c r="G37" i="189"/>
  <c r="F37" i="189"/>
  <c r="E37" i="189"/>
  <c r="D37" i="189"/>
  <c r="C37" i="189"/>
  <c r="O39" i="188"/>
  <c r="N39" i="188"/>
  <c r="M39" i="188"/>
  <c r="L39" i="188"/>
  <c r="K39" i="188"/>
  <c r="J39" i="188"/>
  <c r="I39" i="188"/>
  <c r="H39" i="188"/>
  <c r="G39" i="188"/>
  <c r="F39" i="188"/>
  <c r="E39" i="188"/>
  <c r="D39" i="188"/>
  <c r="C39" i="188"/>
  <c r="O38" i="188"/>
  <c r="N38" i="188"/>
  <c r="M38" i="188"/>
  <c r="L38" i="188"/>
  <c r="K38" i="188"/>
  <c r="J38" i="188"/>
  <c r="I38" i="188"/>
  <c r="H38" i="188"/>
  <c r="G38" i="188"/>
  <c r="F38" i="188"/>
  <c r="E38" i="188"/>
  <c r="D38" i="188"/>
  <c r="C38" i="188"/>
  <c r="O37" i="188"/>
  <c r="N37" i="188"/>
  <c r="M37" i="188"/>
  <c r="L37" i="188"/>
  <c r="K37" i="188"/>
  <c r="J37" i="188"/>
  <c r="I37" i="188"/>
  <c r="H37" i="188"/>
  <c r="G37" i="188"/>
  <c r="F37" i="188"/>
  <c r="E37" i="188"/>
  <c r="D37" i="188"/>
  <c r="C37" i="188"/>
  <c r="O39" i="187"/>
  <c r="N39" i="187"/>
  <c r="M39" i="187"/>
  <c r="L39" i="187"/>
  <c r="K39" i="187"/>
  <c r="J39" i="187"/>
  <c r="I39" i="187"/>
  <c r="H39" i="187"/>
  <c r="G39" i="187"/>
  <c r="F39" i="187"/>
  <c r="E39" i="187"/>
  <c r="D39" i="187"/>
  <c r="C39" i="187"/>
  <c r="O38" i="187"/>
  <c r="N38" i="187"/>
  <c r="M38" i="187"/>
  <c r="L38" i="187"/>
  <c r="K38" i="187"/>
  <c r="J38" i="187"/>
  <c r="I38" i="187"/>
  <c r="H38" i="187"/>
  <c r="G38" i="187"/>
  <c r="F38" i="187"/>
  <c r="E38" i="187"/>
  <c r="D38" i="187"/>
  <c r="C38" i="187"/>
  <c r="O37" i="187"/>
  <c r="N37" i="187"/>
  <c r="M37" i="187"/>
  <c r="L37" i="187"/>
  <c r="K37" i="187"/>
  <c r="J37" i="187"/>
  <c r="I37" i="187"/>
  <c r="H37" i="187"/>
  <c r="G37" i="187"/>
  <c r="F37" i="187"/>
  <c r="E37" i="187"/>
  <c r="D37" i="187"/>
  <c r="C37" i="187"/>
  <c r="O39" i="186"/>
  <c r="N39" i="186"/>
  <c r="M39" i="186"/>
  <c r="L39" i="186"/>
  <c r="K39" i="186"/>
  <c r="J39" i="186"/>
  <c r="I39" i="186"/>
  <c r="H39" i="186"/>
  <c r="G39" i="186"/>
  <c r="F39" i="186"/>
  <c r="E39" i="186"/>
  <c r="D39" i="186"/>
  <c r="C39" i="186"/>
  <c r="O38" i="186"/>
  <c r="N38" i="186"/>
  <c r="M38" i="186"/>
  <c r="L38" i="186"/>
  <c r="K38" i="186"/>
  <c r="J38" i="186"/>
  <c r="I38" i="186"/>
  <c r="H38" i="186"/>
  <c r="G38" i="186"/>
  <c r="F38" i="186"/>
  <c r="E38" i="186"/>
  <c r="D38" i="186"/>
  <c r="C38" i="186"/>
  <c r="O37" i="186"/>
  <c r="N37" i="186"/>
  <c r="M37" i="186"/>
  <c r="L37" i="186"/>
  <c r="K37" i="186"/>
  <c r="J37" i="186"/>
  <c r="I37" i="186"/>
  <c r="H37" i="186"/>
  <c r="G37" i="186"/>
  <c r="F37" i="186"/>
  <c r="E37" i="186"/>
  <c r="D37" i="186"/>
  <c r="C37" i="186"/>
  <c r="O39" i="185"/>
  <c r="N39" i="185"/>
  <c r="M39" i="185"/>
  <c r="L39" i="185"/>
  <c r="K39" i="185"/>
  <c r="J39" i="185"/>
  <c r="I39" i="185"/>
  <c r="H39" i="185"/>
  <c r="G39" i="185"/>
  <c r="F39" i="185"/>
  <c r="E39" i="185"/>
  <c r="D39" i="185"/>
  <c r="C39" i="185"/>
  <c r="O38" i="185"/>
  <c r="N38" i="185"/>
  <c r="M38" i="185"/>
  <c r="L38" i="185"/>
  <c r="K38" i="185"/>
  <c r="J38" i="185"/>
  <c r="I38" i="185"/>
  <c r="H38" i="185"/>
  <c r="G38" i="185"/>
  <c r="F38" i="185"/>
  <c r="E38" i="185"/>
  <c r="D38" i="185"/>
  <c r="C38" i="185"/>
  <c r="O37" i="185"/>
  <c r="N37" i="185"/>
  <c r="M37" i="185"/>
  <c r="L37" i="185"/>
  <c r="K37" i="185"/>
  <c r="J37" i="185"/>
  <c r="I37" i="185"/>
  <c r="H37" i="185"/>
  <c r="G37" i="185"/>
  <c r="F37" i="185"/>
  <c r="E37" i="185"/>
  <c r="D37" i="185"/>
  <c r="C37" i="185"/>
  <c r="O39" i="184"/>
  <c r="N39" i="184"/>
  <c r="M39" i="184"/>
  <c r="L39" i="184"/>
  <c r="K39" i="184"/>
  <c r="J39" i="184"/>
  <c r="I39" i="184"/>
  <c r="H39" i="184"/>
  <c r="G39" i="184"/>
  <c r="F39" i="184"/>
  <c r="E39" i="184"/>
  <c r="D39" i="184"/>
  <c r="C39" i="184"/>
  <c r="O38" i="184"/>
  <c r="N38" i="184"/>
  <c r="M38" i="184"/>
  <c r="L38" i="184"/>
  <c r="K38" i="184"/>
  <c r="J38" i="184"/>
  <c r="I38" i="184"/>
  <c r="H38" i="184"/>
  <c r="G38" i="184"/>
  <c r="F38" i="184"/>
  <c r="E38" i="184"/>
  <c r="D38" i="184"/>
  <c r="C38" i="184"/>
  <c r="O37" i="184"/>
  <c r="N37" i="184"/>
  <c r="M37" i="184"/>
  <c r="L37" i="184"/>
  <c r="K37" i="184"/>
  <c r="J37" i="184"/>
  <c r="I37" i="184"/>
  <c r="H37" i="184"/>
  <c r="G37" i="184"/>
  <c r="F37" i="184"/>
  <c r="E37" i="184"/>
  <c r="D37" i="184"/>
  <c r="C37" i="184"/>
  <c r="O39" i="183"/>
  <c r="N39" i="183"/>
  <c r="M39" i="183"/>
  <c r="L39" i="183"/>
  <c r="K39" i="183"/>
  <c r="J39" i="183"/>
  <c r="I39" i="183"/>
  <c r="H39" i="183"/>
  <c r="G39" i="183"/>
  <c r="F39" i="183"/>
  <c r="E39" i="183"/>
  <c r="D39" i="183"/>
  <c r="C39" i="183"/>
  <c r="O38" i="183"/>
  <c r="N38" i="183"/>
  <c r="M38" i="183"/>
  <c r="L38" i="183"/>
  <c r="K38" i="183"/>
  <c r="J38" i="183"/>
  <c r="I38" i="183"/>
  <c r="H38" i="183"/>
  <c r="G38" i="183"/>
  <c r="F38" i="183"/>
  <c r="E38" i="183"/>
  <c r="D38" i="183"/>
  <c r="C38" i="183"/>
  <c r="O37" i="183"/>
  <c r="N37" i="183"/>
  <c r="M37" i="183"/>
  <c r="L37" i="183"/>
  <c r="K37" i="183"/>
  <c r="J37" i="183"/>
  <c r="I37" i="183"/>
  <c r="H37" i="183"/>
  <c r="G37" i="183"/>
  <c r="F37" i="183"/>
  <c r="E37" i="183"/>
  <c r="D37" i="183"/>
  <c r="C37" i="183"/>
  <c r="O39" i="182"/>
  <c r="N39" i="182"/>
  <c r="M39" i="182"/>
  <c r="L39" i="182"/>
  <c r="K39" i="182"/>
  <c r="J39" i="182"/>
  <c r="I39" i="182"/>
  <c r="H39" i="182"/>
  <c r="G39" i="182"/>
  <c r="F39" i="182"/>
  <c r="E39" i="182"/>
  <c r="D39" i="182"/>
  <c r="C39" i="182"/>
  <c r="O38" i="182"/>
  <c r="N38" i="182"/>
  <c r="M38" i="182"/>
  <c r="L38" i="182"/>
  <c r="K38" i="182"/>
  <c r="J38" i="182"/>
  <c r="I38" i="182"/>
  <c r="H38" i="182"/>
  <c r="G38" i="182"/>
  <c r="F38" i="182"/>
  <c r="E38" i="182"/>
  <c r="D38" i="182"/>
  <c r="C38" i="182"/>
  <c r="O37" i="182"/>
  <c r="N37" i="182"/>
  <c r="M37" i="182"/>
  <c r="L37" i="182"/>
  <c r="K37" i="182"/>
  <c r="J37" i="182"/>
  <c r="I37" i="182"/>
  <c r="H37" i="182"/>
  <c r="G37" i="182"/>
  <c r="F37" i="182"/>
  <c r="E37" i="182"/>
  <c r="D37" i="182"/>
  <c r="C37" i="182"/>
  <c r="O39" i="181"/>
  <c r="N39" i="181"/>
  <c r="M39" i="181"/>
  <c r="L39" i="181"/>
  <c r="K39" i="181"/>
  <c r="J39" i="181"/>
  <c r="I39" i="181"/>
  <c r="H39" i="181"/>
  <c r="G39" i="181"/>
  <c r="F39" i="181"/>
  <c r="E39" i="181"/>
  <c r="D39" i="181"/>
  <c r="C39" i="181"/>
  <c r="O38" i="181"/>
  <c r="N38" i="181"/>
  <c r="M38" i="181"/>
  <c r="L38" i="181"/>
  <c r="K38" i="181"/>
  <c r="J38" i="181"/>
  <c r="I38" i="181"/>
  <c r="H38" i="181"/>
  <c r="G38" i="181"/>
  <c r="F38" i="181"/>
  <c r="E38" i="181"/>
  <c r="D38" i="181"/>
  <c r="C38" i="181"/>
  <c r="O37" i="181"/>
  <c r="N37" i="181"/>
  <c r="M37" i="181"/>
  <c r="L37" i="181"/>
  <c r="K37" i="181"/>
  <c r="J37" i="181"/>
  <c r="I37" i="181"/>
  <c r="H37" i="181"/>
  <c r="G37" i="181"/>
  <c r="F37" i="181"/>
  <c r="E37" i="181"/>
  <c r="D37" i="181"/>
  <c r="C37" i="181"/>
  <c r="O39" i="180"/>
  <c r="N39" i="180"/>
  <c r="M39" i="180"/>
  <c r="L39" i="180"/>
  <c r="K39" i="180"/>
  <c r="J39" i="180"/>
  <c r="I39" i="180"/>
  <c r="H39" i="180"/>
  <c r="G39" i="180"/>
  <c r="F39" i="180"/>
  <c r="E39" i="180"/>
  <c r="D39" i="180"/>
  <c r="C39" i="180"/>
  <c r="O38" i="180"/>
  <c r="N38" i="180"/>
  <c r="M38" i="180"/>
  <c r="L38" i="180"/>
  <c r="K38" i="180"/>
  <c r="J38" i="180"/>
  <c r="I38" i="180"/>
  <c r="H38" i="180"/>
  <c r="G38" i="180"/>
  <c r="F38" i="180"/>
  <c r="E38" i="180"/>
  <c r="D38" i="180"/>
  <c r="C38" i="180"/>
  <c r="O37" i="180"/>
  <c r="N37" i="180"/>
  <c r="M37" i="180"/>
  <c r="L37" i="180"/>
  <c r="K37" i="180"/>
  <c r="J37" i="180"/>
  <c r="I37" i="180"/>
  <c r="H37" i="180"/>
  <c r="G37" i="180"/>
  <c r="F37" i="180"/>
  <c r="E37" i="180"/>
  <c r="D37" i="180"/>
  <c r="C37" i="180"/>
  <c r="O39" i="179"/>
  <c r="N39" i="179"/>
  <c r="M39" i="179"/>
  <c r="L39" i="179"/>
  <c r="K39" i="179"/>
  <c r="J39" i="179"/>
  <c r="I39" i="179"/>
  <c r="H39" i="179"/>
  <c r="G39" i="179"/>
  <c r="F39" i="179"/>
  <c r="E39" i="179"/>
  <c r="D39" i="179"/>
  <c r="C39" i="179"/>
  <c r="O38" i="179"/>
  <c r="N38" i="179"/>
  <c r="M38" i="179"/>
  <c r="L38" i="179"/>
  <c r="K38" i="179"/>
  <c r="J38" i="179"/>
  <c r="I38" i="179"/>
  <c r="H38" i="179"/>
  <c r="G38" i="179"/>
  <c r="F38" i="179"/>
  <c r="E38" i="179"/>
  <c r="D38" i="179"/>
  <c r="C38" i="179"/>
  <c r="O37" i="179"/>
  <c r="N37" i="179"/>
  <c r="M37" i="179"/>
  <c r="L37" i="179"/>
  <c r="K37" i="179"/>
  <c r="J37" i="179"/>
  <c r="I37" i="179"/>
  <c r="H37" i="179"/>
  <c r="G37" i="179"/>
  <c r="F37" i="179"/>
  <c r="E37" i="179"/>
  <c r="D37" i="179"/>
  <c r="C37" i="179"/>
  <c r="O39" i="178"/>
  <c r="N39" i="178"/>
  <c r="M39" i="178"/>
  <c r="L39" i="178"/>
  <c r="K39" i="178"/>
  <c r="J39" i="178"/>
  <c r="I39" i="178"/>
  <c r="H39" i="178"/>
  <c r="G39" i="178"/>
  <c r="F39" i="178"/>
  <c r="E39" i="178"/>
  <c r="D39" i="178"/>
  <c r="C39" i="178"/>
  <c r="O38" i="178"/>
  <c r="N38" i="178"/>
  <c r="M38" i="178"/>
  <c r="L38" i="178"/>
  <c r="K38" i="178"/>
  <c r="J38" i="178"/>
  <c r="I38" i="178"/>
  <c r="H38" i="178"/>
  <c r="G38" i="178"/>
  <c r="F38" i="178"/>
  <c r="E38" i="178"/>
  <c r="D38" i="178"/>
  <c r="C38" i="178"/>
  <c r="O37" i="178"/>
  <c r="N37" i="178"/>
  <c r="M37" i="178"/>
  <c r="L37" i="178"/>
  <c r="K37" i="178"/>
  <c r="J37" i="178"/>
  <c r="I37" i="178"/>
  <c r="H37" i="178"/>
  <c r="G37" i="178"/>
  <c r="F37" i="178"/>
  <c r="E37" i="178"/>
  <c r="D37" i="178"/>
  <c r="C37" i="178"/>
  <c r="O39" i="177"/>
  <c r="N39" i="177"/>
  <c r="M39" i="177"/>
  <c r="L39" i="177"/>
  <c r="K39" i="177"/>
  <c r="J39" i="177"/>
  <c r="I39" i="177"/>
  <c r="H39" i="177"/>
  <c r="G39" i="177"/>
  <c r="F39" i="177"/>
  <c r="E39" i="177"/>
  <c r="D39" i="177"/>
  <c r="C39" i="177"/>
  <c r="O38" i="177"/>
  <c r="N38" i="177"/>
  <c r="M38" i="177"/>
  <c r="L38" i="177"/>
  <c r="K38" i="177"/>
  <c r="J38" i="177"/>
  <c r="I38" i="177"/>
  <c r="H38" i="177"/>
  <c r="G38" i="177"/>
  <c r="F38" i="177"/>
  <c r="E38" i="177"/>
  <c r="D38" i="177"/>
  <c r="C38" i="177"/>
  <c r="O37" i="177"/>
  <c r="N37" i="177"/>
  <c r="M37" i="177"/>
  <c r="L37" i="177"/>
  <c r="K37" i="177"/>
  <c r="J37" i="177"/>
  <c r="I37" i="177"/>
  <c r="H37" i="177"/>
  <c r="G37" i="177"/>
  <c r="F37" i="177"/>
  <c r="E37" i="177"/>
  <c r="D37" i="177"/>
  <c r="C37" i="177"/>
  <c r="O39" i="176"/>
  <c r="N39" i="176"/>
  <c r="M39" i="176"/>
  <c r="L39" i="176"/>
  <c r="K39" i="176"/>
  <c r="J39" i="176"/>
  <c r="I39" i="176"/>
  <c r="H39" i="176"/>
  <c r="G39" i="176"/>
  <c r="F39" i="176"/>
  <c r="E39" i="176"/>
  <c r="D39" i="176"/>
  <c r="C39" i="176"/>
  <c r="O38" i="176"/>
  <c r="N38" i="176"/>
  <c r="M38" i="176"/>
  <c r="L38" i="176"/>
  <c r="K38" i="176"/>
  <c r="J38" i="176"/>
  <c r="I38" i="176"/>
  <c r="H38" i="176"/>
  <c r="G38" i="176"/>
  <c r="F38" i="176"/>
  <c r="E38" i="176"/>
  <c r="D38" i="176"/>
  <c r="C38" i="176"/>
  <c r="O37" i="176"/>
  <c r="N37" i="176"/>
  <c r="M37" i="176"/>
  <c r="L37" i="176"/>
  <c r="K37" i="176"/>
  <c r="J37" i="176"/>
  <c r="I37" i="176"/>
  <c r="H37" i="176"/>
  <c r="G37" i="176"/>
  <c r="F37" i="176"/>
  <c r="E37" i="176"/>
  <c r="D37" i="176"/>
  <c r="C37" i="176"/>
  <c r="O39" i="175"/>
  <c r="N39" i="175"/>
  <c r="M39" i="175"/>
  <c r="L39" i="175"/>
  <c r="K39" i="175"/>
  <c r="J39" i="175"/>
  <c r="I39" i="175"/>
  <c r="H39" i="175"/>
  <c r="G39" i="175"/>
  <c r="F39" i="175"/>
  <c r="E39" i="175"/>
  <c r="D39" i="175"/>
  <c r="C39" i="175"/>
  <c r="O38" i="175"/>
  <c r="N38" i="175"/>
  <c r="M38" i="175"/>
  <c r="L38" i="175"/>
  <c r="K38" i="175"/>
  <c r="J38" i="175"/>
  <c r="I38" i="175"/>
  <c r="H38" i="175"/>
  <c r="G38" i="175"/>
  <c r="F38" i="175"/>
  <c r="E38" i="175"/>
  <c r="D38" i="175"/>
  <c r="C38" i="175"/>
  <c r="O37" i="175"/>
  <c r="N37" i="175"/>
  <c r="M37" i="175"/>
  <c r="L37" i="175"/>
  <c r="K37" i="175"/>
  <c r="J37" i="175"/>
  <c r="I37" i="175"/>
  <c r="H37" i="175"/>
  <c r="G37" i="175"/>
  <c r="F37" i="175"/>
  <c r="E37" i="175"/>
  <c r="D37" i="175"/>
  <c r="C37" i="175"/>
  <c r="O39" i="174"/>
  <c r="N39" i="174"/>
  <c r="M39" i="174"/>
  <c r="L39" i="174"/>
  <c r="K39" i="174"/>
  <c r="J39" i="174"/>
  <c r="I39" i="174"/>
  <c r="H39" i="174"/>
  <c r="G39" i="174"/>
  <c r="F39" i="174"/>
  <c r="E39" i="174"/>
  <c r="D39" i="174"/>
  <c r="C39" i="174"/>
  <c r="O38" i="174"/>
  <c r="N38" i="174"/>
  <c r="M38" i="174"/>
  <c r="L38" i="174"/>
  <c r="K38" i="174"/>
  <c r="J38" i="174"/>
  <c r="I38" i="174"/>
  <c r="H38" i="174"/>
  <c r="G38" i="174"/>
  <c r="F38" i="174"/>
  <c r="E38" i="174"/>
  <c r="D38" i="174"/>
  <c r="C38" i="174"/>
  <c r="O37" i="174"/>
  <c r="N37" i="174"/>
  <c r="M37" i="174"/>
  <c r="L37" i="174"/>
  <c r="K37" i="174"/>
  <c r="J37" i="174"/>
  <c r="I37" i="174"/>
  <c r="H37" i="174"/>
  <c r="G37" i="174"/>
  <c r="F37" i="174"/>
  <c r="E37" i="174"/>
  <c r="D37" i="174"/>
  <c r="C37" i="174"/>
  <c r="O39" i="173"/>
  <c r="N39" i="173"/>
  <c r="M39" i="173"/>
  <c r="L39" i="173"/>
  <c r="K39" i="173"/>
  <c r="J39" i="173"/>
  <c r="I39" i="173"/>
  <c r="H39" i="173"/>
  <c r="G39" i="173"/>
  <c r="F39" i="173"/>
  <c r="E39" i="173"/>
  <c r="D39" i="173"/>
  <c r="C39" i="173"/>
  <c r="O38" i="173"/>
  <c r="N38" i="173"/>
  <c r="M38" i="173"/>
  <c r="L38" i="173"/>
  <c r="K38" i="173"/>
  <c r="J38" i="173"/>
  <c r="I38" i="173"/>
  <c r="H38" i="173"/>
  <c r="G38" i="173"/>
  <c r="F38" i="173"/>
  <c r="E38" i="173"/>
  <c r="D38" i="173"/>
  <c r="C38" i="173"/>
  <c r="O37" i="173"/>
  <c r="N37" i="173"/>
  <c r="M37" i="173"/>
  <c r="L37" i="173"/>
  <c r="K37" i="173"/>
  <c r="J37" i="173"/>
  <c r="I37" i="173"/>
  <c r="H37" i="173"/>
  <c r="G37" i="173"/>
  <c r="F37" i="173"/>
  <c r="E37" i="173"/>
  <c r="D37" i="173"/>
  <c r="C37" i="173"/>
  <c r="O39" i="172"/>
  <c r="N39" i="172"/>
  <c r="M39" i="172"/>
  <c r="L39" i="172"/>
  <c r="K39" i="172"/>
  <c r="J39" i="172"/>
  <c r="I39" i="172"/>
  <c r="H39" i="172"/>
  <c r="G39" i="172"/>
  <c r="F39" i="172"/>
  <c r="E39" i="172"/>
  <c r="D39" i="172"/>
  <c r="C39" i="172"/>
  <c r="O38" i="172"/>
  <c r="N38" i="172"/>
  <c r="M38" i="172"/>
  <c r="L38" i="172"/>
  <c r="K38" i="172"/>
  <c r="J38" i="172"/>
  <c r="I38" i="172"/>
  <c r="H38" i="172"/>
  <c r="G38" i="172"/>
  <c r="F38" i="172"/>
  <c r="E38" i="172"/>
  <c r="D38" i="172"/>
  <c r="C38" i="172"/>
  <c r="O37" i="172"/>
  <c r="N37" i="172"/>
  <c r="M37" i="172"/>
  <c r="L37" i="172"/>
  <c r="K37" i="172"/>
  <c r="J37" i="172"/>
  <c r="I37" i="172"/>
  <c r="H37" i="172"/>
  <c r="G37" i="172"/>
  <c r="F37" i="172"/>
  <c r="E37" i="172"/>
  <c r="D37" i="172"/>
  <c r="C37" i="172"/>
  <c r="O39" i="171"/>
  <c r="N39" i="171"/>
  <c r="M39" i="171"/>
  <c r="L39" i="171"/>
  <c r="K39" i="171"/>
  <c r="J39" i="171"/>
  <c r="I39" i="171"/>
  <c r="H39" i="171"/>
  <c r="G39" i="171"/>
  <c r="F39" i="171"/>
  <c r="E39" i="171"/>
  <c r="D39" i="171"/>
  <c r="C39" i="171"/>
  <c r="O38" i="171"/>
  <c r="N38" i="171"/>
  <c r="M38" i="171"/>
  <c r="L38" i="171"/>
  <c r="K38" i="171"/>
  <c r="J38" i="171"/>
  <c r="I38" i="171"/>
  <c r="H38" i="171"/>
  <c r="G38" i="171"/>
  <c r="F38" i="171"/>
  <c r="E38" i="171"/>
  <c r="D38" i="171"/>
  <c r="C38" i="171"/>
  <c r="O37" i="171"/>
  <c r="N37" i="171"/>
  <c r="M37" i="171"/>
  <c r="L37" i="171"/>
  <c r="K37" i="171"/>
  <c r="J37" i="171"/>
  <c r="I37" i="171"/>
  <c r="H37" i="171"/>
  <c r="G37" i="171"/>
  <c r="F37" i="171"/>
  <c r="E37" i="171"/>
  <c r="D37" i="171"/>
  <c r="C37" i="171"/>
  <c r="O39" i="170"/>
  <c r="N39" i="170"/>
  <c r="M39" i="170"/>
  <c r="L39" i="170"/>
  <c r="K39" i="170"/>
  <c r="J39" i="170"/>
  <c r="I39" i="170"/>
  <c r="H39" i="170"/>
  <c r="G39" i="170"/>
  <c r="F39" i="170"/>
  <c r="E39" i="170"/>
  <c r="D39" i="170"/>
  <c r="C39" i="170"/>
  <c r="O38" i="170"/>
  <c r="N38" i="170"/>
  <c r="M38" i="170"/>
  <c r="L38" i="170"/>
  <c r="K38" i="170"/>
  <c r="J38" i="170"/>
  <c r="I38" i="170"/>
  <c r="H38" i="170"/>
  <c r="G38" i="170"/>
  <c r="F38" i="170"/>
  <c r="E38" i="170"/>
  <c r="D38" i="170"/>
  <c r="C38" i="170"/>
  <c r="O37" i="170"/>
  <c r="N37" i="170"/>
  <c r="M37" i="170"/>
  <c r="L37" i="170"/>
  <c r="K37" i="170"/>
  <c r="J37" i="170"/>
  <c r="I37" i="170"/>
  <c r="H37" i="170"/>
  <c r="G37" i="170"/>
  <c r="F37" i="170"/>
  <c r="E37" i="170"/>
  <c r="D37" i="170"/>
  <c r="C37" i="170"/>
  <c r="O39" i="169"/>
  <c r="N39" i="169"/>
  <c r="M39" i="169"/>
  <c r="L39" i="169"/>
  <c r="K39" i="169"/>
  <c r="J39" i="169"/>
  <c r="I39" i="169"/>
  <c r="H39" i="169"/>
  <c r="G39" i="169"/>
  <c r="F39" i="169"/>
  <c r="E39" i="169"/>
  <c r="D39" i="169"/>
  <c r="C39" i="169"/>
  <c r="O38" i="169"/>
  <c r="N38" i="169"/>
  <c r="M38" i="169"/>
  <c r="L38" i="169"/>
  <c r="K38" i="169"/>
  <c r="J38" i="169"/>
  <c r="I38" i="169"/>
  <c r="H38" i="169"/>
  <c r="G38" i="169"/>
  <c r="F38" i="169"/>
  <c r="E38" i="169"/>
  <c r="D38" i="169"/>
  <c r="C38" i="169"/>
  <c r="O37" i="169"/>
  <c r="N37" i="169"/>
  <c r="M37" i="169"/>
  <c r="L37" i="169"/>
  <c r="K37" i="169"/>
  <c r="J37" i="169"/>
  <c r="I37" i="169"/>
  <c r="H37" i="169"/>
  <c r="G37" i="169"/>
  <c r="F37" i="169"/>
  <c r="E37" i="169"/>
  <c r="D37" i="169"/>
  <c r="C37" i="169"/>
  <c r="O39" i="168"/>
  <c r="N39" i="168"/>
  <c r="M39" i="168"/>
  <c r="L39" i="168"/>
  <c r="K39" i="168"/>
  <c r="J39" i="168"/>
  <c r="I39" i="168"/>
  <c r="H39" i="168"/>
  <c r="G39" i="168"/>
  <c r="F39" i="168"/>
  <c r="E39" i="168"/>
  <c r="D39" i="168"/>
  <c r="C39" i="168"/>
  <c r="O38" i="168"/>
  <c r="N38" i="168"/>
  <c r="M38" i="168"/>
  <c r="L38" i="168"/>
  <c r="K38" i="168"/>
  <c r="J38" i="168"/>
  <c r="I38" i="168"/>
  <c r="H38" i="168"/>
  <c r="G38" i="168"/>
  <c r="F38" i="168"/>
  <c r="E38" i="168"/>
  <c r="D38" i="168"/>
  <c r="C38" i="168"/>
  <c r="O37" i="168"/>
  <c r="N37" i="168"/>
  <c r="M37" i="168"/>
  <c r="L37" i="168"/>
  <c r="K37" i="168"/>
  <c r="J37" i="168"/>
  <c r="I37" i="168"/>
  <c r="H37" i="168"/>
  <c r="G37" i="168"/>
  <c r="F37" i="168"/>
  <c r="E37" i="168"/>
  <c r="D37" i="168"/>
  <c r="C37" i="168"/>
  <c r="O39" i="167"/>
  <c r="N39" i="167"/>
  <c r="M39" i="167"/>
  <c r="L39" i="167"/>
  <c r="K39" i="167"/>
  <c r="J39" i="167"/>
  <c r="I39" i="167"/>
  <c r="H39" i="167"/>
  <c r="G39" i="167"/>
  <c r="F39" i="167"/>
  <c r="E39" i="167"/>
  <c r="D39" i="167"/>
  <c r="C39" i="167"/>
  <c r="O38" i="167"/>
  <c r="N38" i="167"/>
  <c r="M38" i="167"/>
  <c r="L38" i="167"/>
  <c r="K38" i="167"/>
  <c r="J38" i="167"/>
  <c r="I38" i="167"/>
  <c r="H38" i="167"/>
  <c r="G38" i="167"/>
  <c r="F38" i="167"/>
  <c r="E38" i="167"/>
  <c r="D38" i="167"/>
  <c r="C38" i="167"/>
  <c r="O37" i="167"/>
  <c r="N37" i="167"/>
  <c r="M37" i="167"/>
  <c r="L37" i="167"/>
  <c r="K37" i="167"/>
  <c r="J37" i="167"/>
  <c r="I37" i="167"/>
  <c r="H37" i="167"/>
  <c r="G37" i="167"/>
  <c r="F37" i="167"/>
  <c r="E37" i="167"/>
  <c r="D37" i="167"/>
  <c r="C37" i="167"/>
  <c r="O39" i="166"/>
  <c r="N39" i="166"/>
  <c r="M39" i="166"/>
  <c r="L39" i="166"/>
  <c r="K39" i="166"/>
  <c r="J39" i="166"/>
  <c r="I39" i="166"/>
  <c r="H39" i="166"/>
  <c r="G39" i="166"/>
  <c r="F39" i="166"/>
  <c r="E39" i="166"/>
  <c r="D39" i="166"/>
  <c r="C39" i="166"/>
  <c r="O38" i="166"/>
  <c r="N38" i="166"/>
  <c r="M38" i="166"/>
  <c r="L38" i="166"/>
  <c r="K38" i="166"/>
  <c r="J38" i="166"/>
  <c r="I38" i="166"/>
  <c r="H38" i="166"/>
  <c r="G38" i="166"/>
  <c r="F38" i="166"/>
  <c r="E38" i="166"/>
  <c r="D38" i="166"/>
  <c r="C38" i="166"/>
  <c r="O37" i="166"/>
  <c r="N37" i="166"/>
  <c r="M37" i="166"/>
  <c r="L37" i="166"/>
  <c r="K37" i="166"/>
  <c r="J37" i="166"/>
  <c r="I37" i="166"/>
  <c r="H37" i="166"/>
  <c r="G37" i="166"/>
  <c r="F37" i="166"/>
  <c r="E37" i="166"/>
  <c r="D37" i="166"/>
  <c r="C37" i="166"/>
  <c r="O39" i="224"/>
  <c r="N39" i="224"/>
  <c r="M39" i="224"/>
  <c r="L39" i="224"/>
  <c r="K39" i="224"/>
  <c r="J39" i="224"/>
  <c r="I39" i="224"/>
  <c r="H39" i="224"/>
  <c r="G39" i="224"/>
  <c r="F39" i="224"/>
  <c r="E39" i="224"/>
  <c r="D39" i="224"/>
  <c r="C39" i="224"/>
  <c r="O38" i="224"/>
  <c r="N38" i="224"/>
  <c r="M38" i="224"/>
  <c r="L38" i="224"/>
  <c r="K38" i="224"/>
  <c r="J38" i="224"/>
  <c r="I38" i="224"/>
  <c r="H38" i="224"/>
  <c r="G38" i="224"/>
  <c r="F38" i="224"/>
  <c r="E38" i="224"/>
  <c r="D38" i="224"/>
  <c r="C38" i="224"/>
  <c r="O37" i="224"/>
  <c r="N37" i="224"/>
  <c r="M37" i="224"/>
  <c r="L37" i="224"/>
  <c r="K37" i="224"/>
  <c r="J37" i="224"/>
  <c r="I37" i="224"/>
  <c r="H37" i="224"/>
  <c r="G37" i="224"/>
  <c r="F37" i="224"/>
  <c r="E37" i="224"/>
  <c r="D37" i="224"/>
  <c r="C37" i="224"/>
  <c r="O39" i="160"/>
  <c r="N39" i="160"/>
  <c r="M39" i="160"/>
  <c r="L39" i="160"/>
  <c r="K39" i="160"/>
  <c r="J39" i="160"/>
  <c r="I39" i="160"/>
  <c r="H39" i="160"/>
  <c r="G39" i="160"/>
  <c r="F39" i="160"/>
  <c r="E39" i="160"/>
  <c r="D39" i="160"/>
  <c r="C39" i="160"/>
  <c r="O38" i="160"/>
  <c r="N38" i="160"/>
  <c r="M38" i="160"/>
  <c r="L38" i="160"/>
  <c r="K38" i="160"/>
  <c r="J38" i="160"/>
  <c r="I38" i="160"/>
  <c r="H38" i="160"/>
  <c r="G38" i="160"/>
  <c r="F38" i="160"/>
  <c r="E38" i="160"/>
  <c r="D38" i="160"/>
  <c r="C38" i="160"/>
  <c r="O37" i="160"/>
  <c r="N37" i="160"/>
  <c r="M37" i="160"/>
  <c r="L37" i="160"/>
  <c r="K37" i="160"/>
  <c r="J37" i="160"/>
  <c r="I37" i="160"/>
  <c r="H37" i="160"/>
  <c r="G37" i="160"/>
  <c r="F37" i="160"/>
  <c r="E37" i="160"/>
  <c r="D37" i="160"/>
  <c r="C37" i="160"/>
  <c r="O39" i="8"/>
  <c r="N39" i="8"/>
  <c r="M39" i="8"/>
  <c r="L39" i="8"/>
  <c r="K39" i="8"/>
  <c r="J39" i="8"/>
  <c r="I39" i="8"/>
  <c r="H39" i="8"/>
  <c r="G39" i="8"/>
  <c r="F39" i="8"/>
  <c r="E39" i="8"/>
  <c r="O38" i="8"/>
  <c r="N38" i="8"/>
  <c r="M38" i="8"/>
  <c r="L38" i="8"/>
  <c r="K38" i="8"/>
  <c r="J38" i="8"/>
  <c r="I38" i="8"/>
  <c r="H38" i="8"/>
  <c r="G38" i="8"/>
  <c r="F38" i="8"/>
  <c r="E38" i="8"/>
  <c r="O37" i="8"/>
  <c r="N37" i="8"/>
  <c r="M37" i="8"/>
  <c r="L37" i="8"/>
  <c r="K37" i="8"/>
  <c r="J37" i="8"/>
  <c r="I37" i="8"/>
  <c r="H37" i="8"/>
  <c r="G37" i="8"/>
  <c r="F37" i="8"/>
  <c r="E37" i="8" l="1"/>
  <c r="O32" i="225"/>
  <c r="N32" i="225"/>
  <c r="M32" i="225"/>
  <c r="L32" i="225"/>
  <c r="K32" i="225"/>
  <c r="J32" i="225"/>
  <c r="I32" i="225"/>
  <c r="H32" i="225"/>
  <c r="G32" i="225"/>
  <c r="F32" i="225"/>
  <c r="E32" i="225"/>
  <c r="C32" i="225"/>
  <c r="O31" i="225"/>
  <c r="N31" i="225"/>
  <c r="M31" i="225"/>
  <c r="L31" i="225"/>
  <c r="K31" i="225"/>
  <c r="J31" i="225"/>
  <c r="I31" i="225"/>
  <c r="H31" i="225"/>
  <c r="G31" i="225"/>
  <c r="F31" i="225"/>
  <c r="E31" i="225"/>
  <c r="C31" i="225"/>
  <c r="O30" i="225"/>
  <c r="N30" i="225"/>
  <c r="M30" i="225"/>
  <c r="L30" i="225"/>
  <c r="K30" i="225"/>
  <c r="J30" i="225"/>
  <c r="I30" i="225"/>
  <c r="H30" i="225"/>
  <c r="G30" i="225"/>
  <c r="F30" i="225"/>
  <c r="E30" i="225"/>
  <c r="C30" i="225"/>
  <c r="O29" i="225"/>
  <c r="N29" i="225"/>
  <c r="M29" i="225"/>
  <c r="L29" i="225"/>
  <c r="K29" i="225"/>
  <c r="J29" i="225"/>
  <c r="I29" i="225"/>
  <c r="H29" i="225"/>
  <c r="G29" i="225"/>
  <c r="F29" i="225"/>
  <c r="E29" i="225"/>
  <c r="C29" i="225"/>
  <c r="O28" i="225"/>
  <c r="N28" i="225"/>
  <c r="M28" i="225"/>
  <c r="L28" i="225"/>
  <c r="K28" i="225"/>
  <c r="J28" i="225"/>
  <c r="I28" i="225"/>
  <c r="H28" i="225"/>
  <c r="G28" i="225"/>
  <c r="F28" i="225"/>
  <c r="E28" i="225"/>
  <c r="C28" i="225"/>
  <c r="O24" i="225"/>
  <c r="N24" i="225"/>
  <c r="M24" i="225"/>
  <c r="L24" i="225"/>
  <c r="K24" i="225"/>
  <c r="J24" i="225"/>
  <c r="I24" i="225"/>
  <c r="H24" i="225"/>
  <c r="G24" i="225"/>
  <c r="F24" i="225"/>
  <c r="E24" i="225"/>
  <c r="C24" i="225"/>
  <c r="O23" i="225"/>
  <c r="N23" i="225"/>
  <c r="M23" i="225"/>
  <c r="L23" i="225"/>
  <c r="K23" i="225"/>
  <c r="J23" i="225"/>
  <c r="I23" i="225"/>
  <c r="H23" i="225"/>
  <c r="G23" i="225"/>
  <c r="F23" i="225"/>
  <c r="E23" i="225"/>
  <c r="C23" i="225"/>
  <c r="O22" i="225"/>
  <c r="N22" i="225"/>
  <c r="M22" i="225"/>
  <c r="L22" i="225"/>
  <c r="K22" i="225"/>
  <c r="J22" i="225"/>
  <c r="I22" i="225"/>
  <c r="H22" i="225"/>
  <c r="G22" i="225"/>
  <c r="F22" i="225"/>
  <c r="E22" i="225"/>
  <c r="C22" i="225"/>
  <c r="O21" i="225"/>
  <c r="N21" i="225"/>
  <c r="M21" i="225"/>
  <c r="L21" i="225"/>
  <c r="K21" i="225"/>
  <c r="J21" i="225"/>
  <c r="I21" i="225"/>
  <c r="H21" i="225"/>
  <c r="G21" i="225"/>
  <c r="F21" i="225"/>
  <c r="E21" i="225"/>
  <c r="C21" i="225"/>
  <c r="O20" i="225"/>
  <c r="N20" i="225"/>
  <c r="M20" i="225"/>
  <c r="L20" i="225"/>
  <c r="K20" i="225"/>
  <c r="J20" i="225"/>
  <c r="I20" i="225"/>
  <c r="H20" i="225"/>
  <c r="G20" i="225"/>
  <c r="F20" i="225"/>
  <c r="E20" i="225"/>
  <c r="C20" i="225"/>
  <c r="O19" i="225"/>
  <c r="N19" i="225"/>
  <c r="M19" i="225"/>
  <c r="L19" i="225"/>
  <c r="K19" i="225"/>
  <c r="J19" i="225"/>
  <c r="I19" i="225"/>
  <c r="H19" i="225"/>
  <c r="G19" i="225"/>
  <c r="F19" i="225"/>
  <c r="E19" i="225"/>
  <c r="C19" i="225"/>
  <c r="O18" i="225"/>
  <c r="N18" i="225"/>
  <c r="M18" i="225"/>
  <c r="L18" i="225"/>
  <c r="K18" i="225"/>
  <c r="J18" i="225"/>
  <c r="I18" i="225"/>
  <c r="H18" i="225"/>
  <c r="G18" i="225"/>
  <c r="F18" i="225"/>
  <c r="E18" i="225"/>
  <c r="C18" i="225"/>
  <c r="O17" i="225"/>
  <c r="N17" i="225"/>
  <c r="M17" i="225"/>
  <c r="L17" i="225"/>
  <c r="K17" i="225"/>
  <c r="J17" i="225"/>
  <c r="I17" i="225"/>
  <c r="H17" i="225"/>
  <c r="G17" i="225"/>
  <c r="F17" i="225"/>
  <c r="E17" i="225"/>
  <c r="C17" i="225"/>
  <c r="O16" i="225"/>
  <c r="N16" i="225"/>
  <c r="M16" i="225"/>
  <c r="L16" i="225"/>
  <c r="K16" i="225"/>
  <c r="J16" i="225"/>
  <c r="I16" i="225"/>
  <c r="H16" i="225"/>
  <c r="G16" i="225"/>
  <c r="F16" i="225"/>
  <c r="E16" i="225"/>
  <c r="C16" i="225"/>
  <c r="O15" i="225"/>
  <c r="N15" i="225"/>
  <c r="M15" i="225"/>
  <c r="L15" i="225"/>
  <c r="K15" i="225"/>
  <c r="J15" i="225"/>
  <c r="I15" i="225"/>
  <c r="H15" i="225"/>
  <c r="G15" i="225"/>
  <c r="F15" i="225"/>
  <c r="E15" i="225"/>
  <c r="C15" i="225"/>
  <c r="O32" i="224"/>
  <c r="N32" i="224"/>
  <c r="M32" i="224"/>
  <c r="L32" i="224"/>
  <c r="K32" i="224"/>
  <c r="J32" i="224"/>
  <c r="I32" i="224"/>
  <c r="H32" i="224"/>
  <c r="G32" i="224"/>
  <c r="F32" i="224"/>
  <c r="E32" i="224"/>
  <c r="D32" i="224"/>
  <c r="C32" i="224"/>
  <c r="O31" i="224"/>
  <c r="N31" i="224"/>
  <c r="M31" i="224"/>
  <c r="L31" i="224"/>
  <c r="K31" i="224"/>
  <c r="J31" i="224"/>
  <c r="I31" i="224"/>
  <c r="H31" i="224"/>
  <c r="G31" i="224"/>
  <c r="F31" i="224"/>
  <c r="E31" i="224"/>
  <c r="D31" i="224"/>
  <c r="C31" i="224"/>
  <c r="O30" i="224"/>
  <c r="N30" i="224"/>
  <c r="M30" i="224"/>
  <c r="L30" i="224"/>
  <c r="K30" i="224"/>
  <c r="J30" i="224"/>
  <c r="I30" i="224"/>
  <c r="H30" i="224"/>
  <c r="G30" i="224"/>
  <c r="F30" i="224"/>
  <c r="E30" i="224"/>
  <c r="D30" i="224"/>
  <c r="C30" i="224"/>
  <c r="O29" i="224"/>
  <c r="N29" i="224"/>
  <c r="M29" i="224"/>
  <c r="L29" i="224"/>
  <c r="K29" i="224"/>
  <c r="J29" i="224"/>
  <c r="I29" i="224"/>
  <c r="H29" i="224"/>
  <c r="G29" i="224"/>
  <c r="F29" i="224"/>
  <c r="E29" i="224"/>
  <c r="D29" i="224"/>
  <c r="C29" i="224"/>
  <c r="O28" i="224"/>
  <c r="N28" i="224"/>
  <c r="M28" i="224"/>
  <c r="L28" i="224"/>
  <c r="K28" i="224"/>
  <c r="J28" i="224"/>
  <c r="I28" i="224"/>
  <c r="H28" i="224"/>
  <c r="G28" i="224"/>
  <c r="F28" i="224"/>
  <c r="E28" i="224"/>
  <c r="D28" i="224"/>
  <c r="C28" i="224"/>
  <c r="O24" i="224"/>
  <c r="N24" i="224"/>
  <c r="M24" i="224"/>
  <c r="L24" i="224"/>
  <c r="K24" i="224"/>
  <c r="J24" i="224"/>
  <c r="I24" i="224"/>
  <c r="H24" i="224"/>
  <c r="G24" i="224"/>
  <c r="F24" i="224"/>
  <c r="E24" i="224"/>
  <c r="D24" i="224"/>
  <c r="C24" i="224"/>
  <c r="O23" i="224"/>
  <c r="N23" i="224"/>
  <c r="M23" i="224"/>
  <c r="L23" i="224"/>
  <c r="K23" i="224"/>
  <c r="J23" i="224"/>
  <c r="I23" i="224"/>
  <c r="H23" i="224"/>
  <c r="G23" i="224"/>
  <c r="F23" i="224"/>
  <c r="E23" i="224"/>
  <c r="D23" i="224"/>
  <c r="C23" i="224"/>
  <c r="O22" i="224"/>
  <c r="N22" i="224"/>
  <c r="M22" i="224"/>
  <c r="L22" i="224"/>
  <c r="K22" i="224"/>
  <c r="J22" i="224"/>
  <c r="I22" i="224"/>
  <c r="H22" i="224"/>
  <c r="G22" i="224"/>
  <c r="F22" i="224"/>
  <c r="E22" i="224"/>
  <c r="D22" i="224"/>
  <c r="C22" i="224"/>
  <c r="O21" i="224"/>
  <c r="N21" i="224"/>
  <c r="M21" i="224"/>
  <c r="L21" i="224"/>
  <c r="K21" i="224"/>
  <c r="J21" i="224"/>
  <c r="I21" i="224"/>
  <c r="H21" i="224"/>
  <c r="G21" i="224"/>
  <c r="F21" i="224"/>
  <c r="E21" i="224"/>
  <c r="D21" i="224"/>
  <c r="C21" i="224"/>
  <c r="O20" i="224"/>
  <c r="N20" i="224"/>
  <c r="M20" i="224"/>
  <c r="L20" i="224"/>
  <c r="K20" i="224"/>
  <c r="J20" i="224"/>
  <c r="I20" i="224"/>
  <c r="H20" i="224"/>
  <c r="G20" i="224"/>
  <c r="F20" i="224"/>
  <c r="E20" i="224"/>
  <c r="D20" i="224"/>
  <c r="C20" i="224"/>
  <c r="O19" i="224"/>
  <c r="N19" i="224"/>
  <c r="M19" i="224"/>
  <c r="L19" i="224"/>
  <c r="K19" i="224"/>
  <c r="J19" i="224"/>
  <c r="I19" i="224"/>
  <c r="H19" i="224"/>
  <c r="G19" i="224"/>
  <c r="F19" i="224"/>
  <c r="E19" i="224"/>
  <c r="D19" i="224"/>
  <c r="C19" i="224"/>
  <c r="O18" i="224"/>
  <c r="N18" i="224"/>
  <c r="M18" i="224"/>
  <c r="L18" i="224"/>
  <c r="K18" i="224"/>
  <c r="J18" i="224"/>
  <c r="I18" i="224"/>
  <c r="H18" i="224"/>
  <c r="G18" i="224"/>
  <c r="F18" i="224"/>
  <c r="E18" i="224"/>
  <c r="D18" i="224"/>
  <c r="C18" i="224"/>
  <c r="O17" i="224"/>
  <c r="N17" i="224"/>
  <c r="M17" i="224"/>
  <c r="L17" i="224"/>
  <c r="K17" i="224"/>
  <c r="J17" i="224"/>
  <c r="I17" i="224"/>
  <c r="H17" i="224"/>
  <c r="G17" i="224"/>
  <c r="F17" i="224"/>
  <c r="E17" i="224"/>
  <c r="D17" i="224"/>
  <c r="C17" i="224"/>
  <c r="O16" i="224"/>
  <c r="N16" i="224"/>
  <c r="M16" i="224"/>
  <c r="L16" i="224"/>
  <c r="K16" i="224"/>
  <c r="J16" i="224"/>
  <c r="I16" i="224"/>
  <c r="H16" i="224"/>
  <c r="G16" i="224"/>
  <c r="F16" i="224"/>
  <c r="E16" i="224"/>
  <c r="D16" i="224"/>
  <c r="C16" i="224"/>
  <c r="O15" i="224"/>
  <c r="N15" i="224"/>
  <c r="M15" i="224"/>
  <c r="L15" i="224"/>
  <c r="K15" i="224"/>
  <c r="J15" i="224"/>
  <c r="I15" i="224"/>
  <c r="H15" i="224"/>
  <c r="G15" i="224"/>
  <c r="F15" i="224"/>
  <c r="E15" i="224"/>
  <c r="D15" i="224"/>
  <c r="C15" i="224"/>
  <c r="F33" i="225" l="1"/>
  <c r="N33" i="225"/>
  <c r="H25" i="225"/>
  <c r="G33" i="225"/>
  <c r="O33" i="225"/>
  <c r="G25" i="225"/>
  <c r="H33" i="225"/>
  <c r="I25" i="225"/>
  <c r="J25" i="225"/>
  <c r="C25" i="225"/>
  <c r="K25" i="225"/>
  <c r="I33" i="225"/>
  <c r="J33" i="225"/>
  <c r="C33" i="225"/>
  <c r="K33" i="225"/>
  <c r="E25" i="225"/>
  <c r="M25" i="225"/>
  <c r="F25" i="225"/>
  <c r="N25" i="225"/>
  <c r="D25" i="225"/>
  <c r="L25" i="225"/>
  <c r="D33" i="225"/>
  <c r="L33" i="225"/>
  <c r="O25" i="225"/>
  <c r="E33" i="225"/>
  <c r="M33" i="225"/>
  <c r="G33" i="224"/>
  <c r="O33" i="224"/>
  <c r="H33" i="224"/>
  <c r="E25" i="224"/>
  <c r="M25" i="224"/>
  <c r="C33" i="224"/>
  <c r="K33" i="224"/>
  <c r="E33" i="224"/>
  <c r="M33" i="224"/>
  <c r="H25" i="224"/>
  <c r="F33" i="224"/>
  <c r="N33" i="224"/>
  <c r="O25" i="224"/>
  <c r="J25" i="224"/>
  <c r="C25" i="224"/>
  <c r="K25" i="224"/>
  <c r="I33" i="224"/>
  <c r="I25" i="224"/>
  <c r="D25" i="224"/>
  <c r="L25" i="224"/>
  <c r="G25" i="224"/>
  <c r="J33" i="224"/>
  <c r="F25" i="224"/>
  <c r="N25" i="224"/>
  <c r="D33" i="224"/>
  <c r="L33" i="224"/>
  <c r="O32" i="212" l="1"/>
  <c r="N32" i="212"/>
  <c r="M32" i="212"/>
  <c r="L32" i="212"/>
  <c r="K32" i="212"/>
  <c r="J32" i="212"/>
  <c r="I32" i="212"/>
  <c r="H32" i="212"/>
  <c r="G32" i="212"/>
  <c r="F32" i="212"/>
  <c r="E32" i="212"/>
  <c r="D32" i="212"/>
  <c r="C32" i="212"/>
  <c r="O31" i="212"/>
  <c r="N31" i="212"/>
  <c r="M31" i="212"/>
  <c r="L31" i="212"/>
  <c r="K31" i="212"/>
  <c r="J31" i="212"/>
  <c r="I31" i="212"/>
  <c r="H31" i="212"/>
  <c r="G31" i="212"/>
  <c r="F31" i="212"/>
  <c r="E31" i="212"/>
  <c r="D31" i="212"/>
  <c r="C31" i="212"/>
  <c r="O30" i="212"/>
  <c r="N30" i="212"/>
  <c r="M30" i="212"/>
  <c r="L30" i="212"/>
  <c r="K30" i="212"/>
  <c r="J30" i="212"/>
  <c r="I30" i="212"/>
  <c r="H30" i="212"/>
  <c r="G30" i="212"/>
  <c r="F30" i="212"/>
  <c r="E30" i="212"/>
  <c r="D30" i="212"/>
  <c r="C30" i="212"/>
  <c r="O29" i="212"/>
  <c r="N29" i="212"/>
  <c r="M29" i="212"/>
  <c r="L29" i="212"/>
  <c r="K29" i="212"/>
  <c r="J29" i="212"/>
  <c r="I29" i="212"/>
  <c r="H29" i="212"/>
  <c r="G29" i="212"/>
  <c r="F29" i="212"/>
  <c r="E29" i="212"/>
  <c r="D29" i="212"/>
  <c r="C29" i="212"/>
  <c r="O28" i="212"/>
  <c r="N28" i="212"/>
  <c r="M28" i="212"/>
  <c r="L28" i="212"/>
  <c r="K28" i="212"/>
  <c r="J28" i="212"/>
  <c r="I28" i="212"/>
  <c r="H28" i="212"/>
  <c r="G28" i="212"/>
  <c r="F28" i="212"/>
  <c r="E28" i="212"/>
  <c r="D28" i="212"/>
  <c r="C28" i="212"/>
  <c r="O24" i="212"/>
  <c r="N24" i="212"/>
  <c r="M24" i="212"/>
  <c r="L24" i="212"/>
  <c r="K24" i="212"/>
  <c r="J24" i="212"/>
  <c r="I24" i="212"/>
  <c r="H24" i="212"/>
  <c r="G24" i="212"/>
  <c r="F24" i="212"/>
  <c r="E24" i="212"/>
  <c r="D24" i="212"/>
  <c r="C24" i="212"/>
  <c r="O23" i="212"/>
  <c r="N23" i="212"/>
  <c r="M23" i="212"/>
  <c r="L23" i="212"/>
  <c r="K23" i="212"/>
  <c r="J23" i="212"/>
  <c r="I23" i="212"/>
  <c r="H23" i="212"/>
  <c r="G23" i="212"/>
  <c r="F23" i="212"/>
  <c r="E23" i="212"/>
  <c r="D23" i="212"/>
  <c r="C23" i="212"/>
  <c r="O22" i="212"/>
  <c r="N22" i="212"/>
  <c r="M22" i="212"/>
  <c r="L22" i="212"/>
  <c r="K22" i="212"/>
  <c r="J22" i="212"/>
  <c r="I22" i="212"/>
  <c r="H22" i="212"/>
  <c r="G22" i="212"/>
  <c r="F22" i="212"/>
  <c r="E22" i="212"/>
  <c r="D22" i="212"/>
  <c r="C22" i="212"/>
  <c r="O21" i="212"/>
  <c r="N21" i="212"/>
  <c r="M21" i="212"/>
  <c r="L21" i="212"/>
  <c r="K21" i="212"/>
  <c r="J21" i="212"/>
  <c r="I21" i="212"/>
  <c r="H21" i="212"/>
  <c r="G21" i="212"/>
  <c r="F21" i="212"/>
  <c r="E21" i="212"/>
  <c r="D21" i="212"/>
  <c r="C21" i="212"/>
  <c r="O20" i="212"/>
  <c r="N20" i="212"/>
  <c r="M20" i="212"/>
  <c r="L20" i="212"/>
  <c r="K20" i="212"/>
  <c r="J20" i="212"/>
  <c r="I20" i="212"/>
  <c r="H20" i="212"/>
  <c r="G20" i="212"/>
  <c r="F20" i="212"/>
  <c r="E20" i="212"/>
  <c r="D20" i="212"/>
  <c r="C20" i="212"/>
  <c r="O19" i="212"/>
  <c r="N19" i="212"/>
  <c r="M19" i="212"/>
  <c r="L19" i="212"/>
  <c r="K19" i="212"/>
  <c r="J19" i="212"/>
  <c r="I19" i="212"/>
  <c r="H19" i="212"/>
  <c r="G19" i="212"/>
  <c r="F19" i="212"/>
  <c r="E19" i="212"/>
  <c r="D19" i="212"/>
  <c r="C19" i="212"/>
  <c r="O18" i="212"/>
  <c r="N18" i="212"/>
  <c r="M18" i="212"/>
  <c r="L18" i="212"/>
  <c r="K18" i="212"/>
  <c r="J18" i="212"/>
  <c r="I18" i="212"/>
  <c r="H18" i="212"/>
  <c r="G18" i="212"/>
  <c r="F18" i="212"/>
  <c r="E18" i="212"/>
  <c r="D18" i="212"/>
  <c r="C18" i="212"/>
  <c r="O17" i="212"/>
  <c r="N17" i="212"/>
  <c r="M17" i="212"/>
  <c r="L17" i="212"/>
  <c r="K17" i="212"/>
  <c r="J17" i="212"/>
  <c r="I17" i="212"/>
  <c r="H17" i="212"/>
  <c r="G17" i="212"/>
  <c r="F17" i="212"/>
  <c r="E17" i="212"/>
  <c r="D17" i="212"/>
  <c r="C17" i="212"/>
  <c r="O16" i="212"/>
  <c r="N16" i="212"/>
  <c r="M16" i="212"/>
  <c r="L16" i="212"/>
  <c r="K16" i="212"/>
  <c r="J16" i="212"/>
  <c r="I16" i="212"/>
  <c r="H16" i="212"/>
  <c r="G16" i="212"/>
  <c r="F16" i="212"/>
  <c r="E16" i="212"/>
  <c r="D16" i="212"/>
  <c r="C16" i="212"/>
  <c r="O15" i="212"/>
  <c r="N15" i="212"/>
  <c r="M15" i="212"/>
  <c r="L15" i="212"/>
  <c r="K15" i="212"/>
  <c r="J15" i="212"/>
  <c r="I15" i="212"/>
  <c r="H15" i="212"/>
  <c r="G15" i="212"/>
  <c r="F15" i="212"/>
  <c r="E15" i="212"/>
  <c r="D15" i="212"/>
  <c r="C15" i="212"/>
  <c r="O32" i="211"/>
  <c r="N32" i="211"/>
  <c r="M32" i="211"/>
  <c r="L32" i="211"/>
  <c r="K32" i="211"/>
  <c r="J32" i="211"/>
  <c r="I32" i="211"/>
  <c r="H32" i="211"/>
  <c r="G32" i="211"/>
  <c r="F32" i="211"/>
  <c r="E32" i="211"/>
  <c r="D32" i="211"/>
  <c r="C32" i="211"/>
  <c r="O31" i="211"/>
  <c r="N31" i="211"/>
  <c r="M31" i="211"/>
  <c r="L31" i="211"/>
  <c r="K31" i="211"/>
  <c r="J31" i="211"/>
  <c r="I31" i="211"/>
  <c r="H31" i="211"/>
  <c r="G31" i="211"/>
  <c r="F31" i="211"/>
  <c r="E31" i="211"/>
  <c r="D31" i="211"/>
  <c r="C31" i="211"/>
  <c r="O30" i="211"/>
  <c r="N30" i="211"/>
  <c r="M30" i="211"/>
  <c r="L30" i="211"/>
  <c r="K30" i="211"/>
  <c r="J30" i="211"/>
  <c r="I30" i="211"/>
  <c r="H30" i="211"/>
  <c r="G30" i="211"/>
  <c r="F30" i="211"/>
  <c r="E30" i="211"/>
  <c r="D30" i="211"/>
  <c r="C30" i="211"/>
  <c r="O29" i="211"/>
  <c r="N29" i="211"/>
  <c r="M29" i="211"/>
  <c r="L29" i="211"/>
  <c r="K29" i="211"/>
  <c r="J29" i="211"/>
  <c r="I29" i="211"/>
  <c r="H29" i="211"/>
  <c r="G29" i="211"/>
  <c r="F29" i="211"/>
  <c r="E29" i="211"/>
  <c r="D29" i="211"/>
  <c r="C29" i="211"/>
  <c r="O28" i="211"/>
  <c r="N28" i="211"/>
  <c r="M28" i="211"/>
  <c r="L28" i="211"/>
  <c r="K28" i="211"/>
  <c r="J28" i="211"/>
  <c r="I28" i="211"/>
  <c r="H28" i="211"/>
  <c r="G28" i="211"/>
  <c r="F28" i="211"/>
  <c r="E28" i="211"/>
  <c r="D28" i="211"/>
  <c r="C28" i="211"/>
  <c r="O24" i="211"/>
  <c r="N24" i="211"/>
  <c r="M24" i="211"/>
  <c r="L24" i="211"/>
  <c r="K24" i="211"/>
  <c r="J24" i="211"/>
  <c r="I24" i="211"/>
  <c r="H24" i="211"/>
  <c r="G24" i="211"/>
  <c r="F24" i="211"/>
  <c r="E24" i="211"/>
  <c r="D24" i="211"/>
  <c r="C24" i="211"/>
  <c r="O23" i="211"/>
  <c r="N23" i="211"/>
  <c r="M23" i="211"/>
  <c r="L23" i="211"/>
  <c r="K23" i="211"/>
  <c r="J23" i="211"/>
  <c r="I23" i="211"/>
  <c r="H23" i="211"/>
  <c r="G23" i="211"/>
  <c r="F23" i="211"/>
  <c r="E23" i="211"/>
  <c r="D23" i="211"/>
  <c r="C23" i="211"/>
  <c r="O22" i="211"/>
  <c r="N22" i="211"/>
  <c r="M22" i="211"/>
  <c r="L22" i="211"/>
  <c r="K22" i="211"/>
  <c r="J22" i="211"/>
  <c r="I22" i="211"/>
  <c r="H22" i="211"/>
  <c r="G22" i="211"/>
  <c r="F22" i="211"/>
  <c r="E22" i="211"/>
  <c r="D22" i="211"/>
  <c r="C22" i="211"/>
  <c r="O21" i="211"/>
  <c r="N21" i="211"/>
  <c r="M21" i="211"/>
  <c r="L21" i="211"/>
  <c r="K21" i="211"/>
  <c r="J21" i="211"/>
  <c r="I21" i="211"/>
  <c r="H21" i="211"/>
  <c r="G21" i="211"/>
  <c r="F21" i="211"/>
  <c r="E21" i="211"/>
  <c r="D21" i="211"/>
  <c r="C21" i="211"/>
  <c r="O20" i="211"/>
  <c r="N20" i="211"/>
  <c r="M20" i="211"/>
  <c r="L20" i="211"/>
  <c r="K20" i="211"/>
  <c r="J20" i="211"/>
  <c r="I20" i="211"/>
  <c r="H20" i="211"/>
  <c r="G20" i="211"/>
  <c r="F20" i="211"/>
  <c r="E20" i="211"/>
  <c r="D20" i="211"/>
  <c r="C20" i="211"/>
  <c r="O19" i="211"/>
  <c r="N19" i="211"/>
  <c r="M19" i="211"/>
  <c r="L19" i="211"/>
  <c r="K19" i="211"/>
  <c r="J19" i="211"/>
  <c r="I19" i="211"/>
  <c r="H19" i="211"/>
  <c r="G19" i="211"/>
  <c r="F19" i="211"/>
  <c r="E19" i="211"/>
  <c r="D19" i="211"/>
  <c r="C19" i="211"/>
  <c r="O18" i="211"/>
  <c r="N18" i="211"/>
  <c r="M18" i="211"/>
  <c r="L18" i="211"/>
  <c r="K18" i="211"/>
  <c r="J18" i="211"/>
  <c r="I18" i="211"/>
  <c r="H18" i="211"/>
  <c r="G18" i="211"/>
  <c r="F18" i="211"/>
  <c r="E18" i="211"/>
  <c r="D18" i="211"/>
  <c r="C18" i="211"/>
  <c r="O17" i="211"/>
  <c r="N17" i="211"/>
  <c r="M17" i="211"/>
  <c r="L17" i="211"/>
  <c r="K17" i="211"/>
  <c r="J17" i="211"/>
  <c r="I17" i="211"/>
  <c r="H17" i="211"/>
  <c r="G17" i="211"/>
  <c r="F17" i="211"/>
  <c r="E17" i="211"/>
  <c r="D17" i="211"/>
  <c r="C17" i="211"/>
  <c r="O16" i="211"/>
  <c r="N16" i="211"/>
  <c r="M16" i="211"/>
  <c r="L16" i="211"/>
  <c r="K16" i="211"/>
  <c r="J16" i="211"/>
  <c r="I16" i="211"/>
  <c r="H16" i="211"/>
  <c r="G16" i="211"/>
  <c r="F16" i="211"/>
  <c r="E16" i="211"/>
  <c r="D16" i="211"/>
  <c r="C16" i="211"/>
  <c r="O15" i="211"/>
  <c r="N15" i="211"/>
  <c r="M15" i="211"/>
  <c r="L15" i="211"/>
  <c r="K15" i="211"/>
  <c r="J15" i="211"/>
  <c r="I15" i="211"/>
  <c r="H15" i="211"/>
  <c r="G15" i="211"/>
  <c r="F15" i="211"/>
  <c r="E15" i="211"/>
  <c r="D15" i="211"/>
  <c r="C15" i="211"/>
  <c r="O32" i="210"/>
  <c r="N32" i="210"/>
  <c r="M32" i="210"/>
  <c r="L32" i="210"/>
  <c r="K32" i="210"/>
  <c r="J32" i="210"/>
  <c r="I32" i="210"/>
  <c r="H32" i="210"/>
  <c r="G32" i="210"/>
  <c r="F32" i="210"/>
  <c r="E32" i="210"/>
  <c r="D32" i="210"/>
  <c r="C32" i="210"/>
  <c r="O31" i="210"/>
  <c r="N31" i="210"/>
  <c r="M31" i="210"/>
  <c r="L31" i="210"/>
  <c r="K31" i="210"/>
  <c r="J31" i="210"/>
  <c r="I31" i="210"/>
  <c r="H31" i="210"/>
  <c r="G31" i="210"/>
  <c r="F31" i="210"/>
  <c r="E31" i="210"/>
  <c r="D31" i="210"/>
  <c r="C31" i="210"/>
  <c r="O30" i="210"/>
  <c r="N30" i="210"/>
  <c r="M30" i="210"/>
  <c r="L30" i="210"/>
  <c r="K30" i="210"/>
  <c r="J30" i="210"/>
  <c r="I30" i="210"/>
  <c r="H30" i="210"/>
  <c r="G30" i="210"/>
  <c r="F30" i="210"/>
  <c r="E30" i="210"/>
  <c r="D30" i="210"/>
  <c r="C30" i="210"/>
  <c r="O29" i="210"/>
  <c r="N29" i="210"/>
  <c r="M29" i="210"/>
  <c r="L29" i="210"/>
  <c r="K29" i="210"/>
  <c r="J29" i="210"/>
  <c r="I29" i="210"/>
  <c r="H29" i="210"/>
  <c r="G29" i="210"/>
  <c r="F29" i="210"/>
  <c r="E29" i="210"/>
  <c r="D29" i="210"/>
  <c r="C29" i="210"/>
  <c r="O28" i="210"/>
  <c r="N28" i="210"/>
  <c r="M28" i="210"/>
  <c r="L28" i="210"/>
  <c r="K28" i="210"/>
  <c r="J28" i="210"/>
  <c r="I28" i="210"/>
  <c r="H28" i="210"/>
  <c r="G28" i="210"/>
  <c r="F28" i="210"/>
  <c r="E28" i="210"/>
  <c r="D28" i="210"/>
  <c r="C28" i="210"/>
  <c r="O24" i="210"/>
  <c r="N24" i="210"/>
  <c r="M24" i="210"/>
  <c r="L24" i="210"/>
  <c r="K24" i="210"/>
  <c r="J24" i="210"/>
  <c r="I24" i="210"/>
  <c r="H24" i="210"/>
  <c r="G24" i="210"/>
  <c r="F24" i="210"/>
  <c r="E24" i="210"/>
  <c r="D24" i="210"/>
  <c r="C24" i="210"/>
  <c r="O23" i="210"/>
  <c r="N23" i="210"/>
  <c r="M23" i="210"/>
  <c r="L23" i="210"/>
  <c r="K23" i="210"/>
  <c r="J23" i="210"/>
  <c r="I23" i="210"/>
  <c r="H23" i="210"/>
  <c r="G23" i="210"/>
  <c r="F23" i="210"/>
  <c r="E23" i="210"/>
  <c r="D23" i="210"/>
  <c r="C23" i="210"/>
  <c r="O22" i="210"/>
  <c r="N22" i="210"/>
  <c r="M22" i="210"/>
  <c r="L22" i="210"/>
  <c r="K22" i="210"/>
  <c r="J22" i="210"/>
  <c r="I22" i="210"/>
  <c r="H22" i="210"/>
  <c r="G22" i="210"/>
  <c r="F22" i="210"/>
  <c r="E22" i="210"/>
  <c r="D22" i="210"/>
  <c r="C22" i="210"/>
  <c r="O21" i="210"/>
  <c r="N21" i="210"/>
  <c r="M21" i="210"/>
  <c r="L21" i="210"/>
  <c r="K21" i="210"/>
  <c r="J21" i="210"/>
  <c r="I21" i="210"/>
  <c r="H21" i="210"/>
  <c r="G21" i="210"/>
  <c r="F21" i="210"/>
  <c r="E21" i="210"/>
  <c r="D21" i="210"/>
  <c r="C21" i="210"/>
  <c r="O20" i="210"/>
  <c r="N20" i="210"/>
  <c r="M20" i="210"/>
  <c r="L20" i="210"/>
  <c r="K20" i="210"/>
  <c r="J20" i="210"/>
  <c r="I20" i="210"/>
  <c r="H20" i="210"/>
  <c r="G20" i="210"/>
  <c r="F20" i="210"/>
  <c r="E20" i="210"/>
  <c r="D20" i="210"/>
  <c r="C20" i="210"/>
  <c r="O19" i="210"/>
  <c r="N19" i="210"/>
  <c r="M19" i="210"/>
  <c r="L19" i="210"/>
  <c r="K19" i="210"/>
  <c r="J19" i="210"/>
  <c r="I19" i="210"/>
  <c r="H19" i="210"/>
  <c r="G19" i="210"/>
  <c r="F19" i="210"/>
  <c r="E19" i="210"/>
  <c r="D19" i="210"/>
  <c r="C19" i="210"/>
  <c r="O18" i="210"/>
  <c r="N18" i="210"/>
  <c r="M18" i="210"/>
  <c r="L18" i="210"/>
  <c r="K18" i="210"/>
  <c r="J18" i="210"/>
  <c r="I18" i="210"/>
  <c r="H18" i="210"/>
  <c r="G18" i="210"/>
  <c r="F18" i="210"/>
  <c r="E18" i="210"/>
  <c r="D18" i="210"/>
  <c r="C18" i="210"/>
  <c r="O17" i="210"/>
  <c r="N17" i="210"/>
  <c r="M17" i="210"/>
  <c r="L17" i="210"/>
  <c r="K17" i="210"/>
  <c r="J17" i="210"/>
  <c r="I17" i="210"/>
  <c r="H17" i="210"/>
  <c r="G17" i="210"/>
  <c r="F17" i="210"/>
  <c r="E17" i="210"/>
  <c r="D17" i="210"/>
  <c r="C17" i="210"/>
  <c r="O16" i="210"/>
  <c r="N16" i="210"/>
  <c r="M16" i="210"/>
  <c r="L16" i="210"/>
  <c r="K16" i="210"/>
  <c r="J16" i="210"/>
  <c r="I16" i="210"/>
  <c r="H16" i="210"/>
  <c r="G16" i="210"/>
  <c r="F16" i="210"/>
  <c r="E16" i="210"/>
  <c r="D16" i="210"/>
  <c r="C16" i="210"/>
  <c r="O15" i="210"/>
  <c r="N15" i="210"/>
  <c r="M15" i="210"/>
  <c r="L15" i="210"/>
  <c r="K15" i="210"/>
  <c r="J15" i="210"/>
  <c r="I15" i="210"/>
  <c r="H15" i="210"/>
  <c r="G15" i="210"/>
  <c r="F15" i="210"/>
  <c r="E15" i="210"/>
  <c r="D15" i="210"/>
  <c r="C15" i="210"/>
  <c r="O32" i="209"/>
  <c r="N32" i="209"/>
  <c r="M32" i="209"/>
  <c r="L32" i="209"/>
  <c r="K32" i="209"/>
  <c r="J32" i="209"/>
  <c r="I32" i="209"/>
  <c r="H32" i="209"/>
  <c r="G32" i="209"/>
  <c r="F32" i="209"/>
  <c r="E32" i="209"/>
  <c r="D32" i="209"/>
  <c r="C32" i="209"/>
  <c r="O31" i="209"/>
  <c r="N31" i="209"/>
  <c r="M31" i="209"/>
  <c r="L31" i="209"/>
  <c r="K31" i="209"/>
  <c r="J31" i="209"/>
  <c r="I31" i="209"/>
  <c r="H31" i="209"/>
  <c r="G31" i="209"/>
  <c r="F31" i="209"/>
  <c r="E31" i="209"/>
  <c r="D31" i="209"/>
  <c r="C31" i="209"/>
  <c r="O30" i="209"/>
  <c r="N30" i="209"/>
  <c r="M30" i="209"/>
  <c r="L30" i="209"/>
  <c r="K30" i="209"/>
  <c r="J30" i="209"/>
  <c r="I30" i="209"/>
  <c r="H30" i="209"/>
  <c r="G30" i="209"/>
  <c r="F30" i="209"/>
  <c r="E30" i="209"/>
  <c r="D30" i="209"/>
  <c r="C30" i="209"/>
  <c r="O29" i="209"/>
  <c r="N29" i="209"/>
  <c r="M29" i="209"/>
  <c r="L29" i="209"/>
  <c r="K29" i="209"/>
  <c r="J29" i="209"/>
  <c r="I29" i="209"/>
  <c r="H29" i="209"/>
  <c r="G29" i="209"/>
  <c r="F29" i="209"/>
  <c r="E29" i="209"/>
  <c r="D29" i="209"/>
  <c r="C29" i="209"/>
  <c r="O28" i="209"/>
  <c r="N28" i="209"/>
  <c r="M28" i="209"/>
  <c r="L28" i="209"/>
  <c r="K28" i="209"/>
  <c r="J28" i="209"/>
  <c r="I28" i="209"/>
  <c r="H28" i="209"/>
  <c r="G28" i="209"/>
  <c r="F28" i="209"/>
  <c r="E28" i="209"/>
  <c r="D28" i="209"/>
  <c r="C28" i="209"/>
  <c r="O24" i="209"/>
  <c r="N24" i="209"/>
  <c r="M24" i="209"/>
  <c r="L24" i="209"/>
  <c r="K24" i="209"/>
  <c r="J24" i="209"/>
  <c r="I24" i="209"/>
  <c r="H24" i="209"/>
  <c r="G24" i="209"/>
  <c r="F24" i="209"/>
  <c r="E24" i="209"/>
  <c r="D24" i="209"/>
  <c r="C24" i="209"/>
  <c r="O23" i="209"/>
  <c r="N23" i="209"/>
  <c r="M23" i="209"/>
  <c r="L23" i="209"/>
  <c r="K23" i="209"/>
  <c r="J23" i="209"/>
  <c r="I23" i="209"/>
  <c r="H23" i="209"/>
  <c r="G23" i="209"/>
  <c r="F23" i="209"/>
  <c r="E23" i="209"/>
  <c r="D23" i="209"/>
  <c r="C23" i="209"/>
  <c r="O22" i="209"/>
  <c r="N22" i="209"/>
  <c r="M22" i="209"/>
  <c r="L22" i="209"/>
  <c r="K22" i="209"/>
  <c r="J22" i="209"/>
  <c r="I22" i="209"/>
  <c r="H22" i="209"/>
  <c r="G22" i="209"/>
  <c r="F22" i="209"/>
  <c r="E22" i="209"/>
  <c r="D22" i="209"/>
  <c r="C22" i="209"/>
  <c r="O21" i="209"/>
  <c r="N21" i="209"/>
  <c r="M21" i="209"/>
  <c r="L21" i="209"/>
  <c r="K21" i="209"/>
  <c r="J21" i="209"/>
  <c r="I21" i="209"/>
  <c r="H21" i="209"/>
  <c r="G21" i="209"/>
  <c r="F21" i="209"/>
  <c r="E21" i="209"/>
  <c r="D21" i="209"/>
  <c r="C21" i="209"/>
  <c r="O20" i="209"/>
  <c r="N20" i="209"/>
  <c r="M20" i="209"/>
  <c r="L20" i="209"/>
  <c r="K20" i="209"/>
  <c r="J20" i="209"/>
  <c r="I20" i="209"/>
  <c r="H20" i="209"/>
  <c r="G20" i="209"/>
  <c r="F20" i="209"/>
  <c r="E20" i="209"/>
  <c r="D20" i="209"/>
  <c r="C20" i="209"/>
  <c r="O19" i="209"/>
  <c r="N19" i="209"/>
  <c r="M19" i="209"/>
  <c r="L19" i="209"/>
  <c r="K19" i="209"/>
  <c r="J19" i="209"/>
  <c r="I19" i="209"/>
  <c r="H19" i="209"/>
  <c r="G19" i="209"/>
  <c r="F19" i="209"/>
  <c r="E19" i="209"/>
  <c r="D19" i="209"/>
  <c r="C19" i="209"/>
  <c r="O18" i="209"/>
  <c r="N18" i="209"/>
  <c r="M18" i="209"/>
  <c r="L18" i="209"/>
  <c r="K18" i="209"/>
  <c r="J18" i="209"/>
  <c r="I18" i="209"/>
  <c r="H18" i="209"/>
  <c r="G18" i="209"/>
  <c r="F18" i="209"/>
  <c r="E18" i="209"/>
  <c r="D18" i="209"/>
  <c r="C18" i="209"/>
  <c r="O17" i="209"/>
  <c r="N17" i="209"/>
  <c r="M17" i="209"/>
  <c r="L17" i="209"/>
  <c r="K17" i="209"/>
  <c r="J17" i="209"/>
  <c r="I17" i="209"/>
  <c r="H17" i="209"/>
  <c r="G17" i="209"/>
  <c r="F17" i="209"/>
  <c r="E17" i="209"/>
  <c r="D17" i="209"/>
  <c r="C17" i="209"/>
  <c r="O16" i="209"/>
  <c r="N16" i="209"/>
  <c r="M16" i="209"/>
  <c r="L16" i="209"/>
  <c r="K16" i="209"/>
  <c r="J16" i="209"/>
  <c r="I16" i="209"/>
  <c r="H16" i="209"/>
  <c r="G16" i="209"/>
  <c r="F16" i="209"/>
  <c r="E16" i="209"/>
  <c r="D16" i="209"/>
  <c r="C16" i="209"/>
  <c r="O15" i="209"/>
  <c r="N15" i="209"/>
  <c r="M15" i="209"/>
  <c r="L15" i="209"/>
  <c r="K15" i="209"/>
  <c r="J15" i="209"/>
  <c r="I15" i="209"/>
  <c r="H15" i="209"/>
  <c r="G15" i="209"/>
  <c r="F15" i="209"/>
  <c r="E15" i="209"/>
  <c r="D15" i="209"/>
  <c r="C15" i="209"/>
  <c r="O32" i="208"/>
  <c r="N32" i="208"/>
  <c r="M32" i="208"/>
  <c r="L32" i="208"/>
  <c r="K32" i="208"/>
  <c r="J32" i="208"/>
  <c r="I32" i="208"/>
  <c r="H32" i="208"/>
  <c r="G32" i="208"/>
  <c r="F32" i="208"/>
  <c r="E32" i="208"/>
  <c r="D32" i="208"/>
  <c r="C32" i="208"/>
  <c r="O31" i="208"/>
  <c r="N31" i="208"/>
  <c r="M31" i="208"/>
  <c r="L31" i="208"/>
  <c r="K31" i="208"/>
  <c r="J31" i="208"/>
  <c r="I31" i="208"/>
  <c r="H31" i="208"/>
  <c r="G31" i="208"/>
  <c r="F31" i="208"/>
  <c r="E31" i="208"/>
  <c r="D31" i="208"/>
  <c r="C31" i="208"/>
  <c r="O30" i="208"/>
  <c r="N30" i="208"/>
  <c r="M30" i="208"/>
  <c r="L30" i="208"/>
  <c r="K30" i="208"/>
  <c r="J30" i="208"/>
  <c r="I30" i="208"/>
  <c r="H30" i="208"/>
  <c r="G30" i="208"/>
  <c r="F30" i="208"/>
  <c r="E30" i="208"/>
  <c r="D30" i="208"/>
  <c r="C30" i="208"/>
  <c r="O29" i="208"/>
  <c r="N29" i="208"/>
  <c r="M29" i="208"/>
  <c r="L29" i="208"/>
  <c r="K29" i="208"/>
  <c r="J29" i="208"/>
  <c r="I29" i="208"/>
  <c r="H29" i="208"/>
  <c r="G29" i="208"/>
  <c r="F29" i="208"/>
  <c r="E29" i="208"/>
  <c r="D29" i="208"/>
  <c r="C29" i="208"/>
  <c r="O28" i="208"/>
  <c r="N28" i="208"/>
  <c r="M28" i="208"/>
  <c r="L28" i="208"/>
  <c r="K28" i="208"/>
  <c r="J28" i="208"/>
  <c r="I28" i="208"/>
  <c r="H28" i="208"/>
  <c r="G28" i="208"/>
  <c r="F28" i="208"/>
  <c r="E28" i="208"/>
  <c r="D28" i="208"/>
  <c r="C28" i="208"/>
  <c r="O24" i="208"/>
  <c r="N24" i="208"/>
  <c r="M24" i="208"/>
  <c r="L24" i="208"/>
  <c r="K24" i="208"/>
  <c r="J24" i="208"/>
  <c r="I24" i="208"/>
  <c r="H24" i="208"/>
  <c r="G24" i="208"/>
  <c r="F24" i="208"/>
  <c r="E24" i="208"/>
  <c r="D24" i="208"/>
  <c r="C24" i="208"/>
  <c r="O23" i="208"/>
  <c r="N23" i="208"/>
  <c r="M23" i="208"/>
  <c r="L23" i="208"/>
  <c r="K23" i="208"/>
  <c r="J23" i="208"/>
  <c r="I23" i="208"/>
  <c r="H23" i="208"/>
  <c r="G23" i="208"/>
  <c r="F23" i="208"/>
  <c r="E23" i="208"/>
  <c r="D23" i="208"/>
  <c r="C23" i="208"/>
  <c r="O22" i="208"/>
  <c r="N22" i="208"/>
  <c r="M22" i="208"/>
  <c r="L22" i="208"/>
  <c r="K22" i="208"/>
  <c r="J22" i="208"/>
  <c r="I22" i="208"/>
  <c r="H22" i="208"/>
  <c r="G22" i="208"/>
  <c r="F22" i="208"/>
  <c r="E22" i="208"/>
  <c r="D22" i="208"/>
  <c r="C22" i="208"/>
  <c r="O21" i="208"/>
  <c r="N21" i="208"/>
  <c r="M21" i="208"/>
  <c r="L21" i="208"/>
  <c r="K21" i="208"/>
  <c r="J21" i="208"/>
  <c r="I21" i="208"/>
  <c r="H21" i="208"/>
  <c r="G21" i="208"/>
  <c r="F21" i="208"/>
  <c r="E21" i="208"/>
  <c r="D21" i="208"/>
  <c r="C21" i="208"/>
  <c r="O20" i="208"/>
  <c r="N20" i="208"/>
  <c r="M20" i="208"/>
  <c r="L20" i="208"/>
  <c r="K20" i="208"/>
  <c r="J20" i="208"/>
  <c r="I20" i="208"/>
  <c r="H20" i="208"/>
  <c r="G20" i="208"/>
  <c r="F20" i="208"/>
  <c r="E20" i="208"/>
  <c r="D20" i="208"/>
  <c r="C20" i="208"/>
  <c r="O19" i="208"/>
  <c r="N19" i="208"/>
  <c r="M19" i="208"/>
  <c r="L19" i="208"/>
  <c r="K19" i="208"/>
  <c r="J19" i="208"/>
  <c r="I19" i="208"/>
  <c r="H19" i="208"/>
  <c r="G19" i="208"/>
  <c r="F19" i="208"/>
  <c r="E19" i="208"/>
  <c r="D19" i="208"/>
  <c r="C19" i="208"/>
  <c r="O18" i="208"/>
  <c r="N18" i="208"/>
  <c r="M18" i="208"/>
  <c r="L18" i="208"/>
  <c r="K18" i="208"/>
  <c r="J18" i="208"/>
  <c r="I18" i="208"/>
  <c r="H18" i="208"/>
  <c r="G18" i="208"/>
  <c r="F18" i="208"/>
  <c r="E18" i="208"/>
  <c r="D18" i="208"/>
  <c r="C18" i="208"/>
  <c r="O17" i="208"/>
  <c r="N17" i="208"/>
  <c r="M17" i="208"/>
  <c r="L17" i="208"/>
  <c r="K17" i="208"/>
  <c r="J17" i="208"/>
  <c r="I17" i="208"/>
  <c r="H17" i="208"/>
  <c r="G17" i="208"/>
  <c r="F17" i="208"/>
  <c r="E17" i="208"/>
  <c r="D17" i="208"/>
  <c r="C17" i="208"/>
  <c r="O16" i="208"/>
  <c r="N16" i="208"/>
  <c r="M16" i="208"/>
  <c r="L16" i="208"/>
  <c r="K16" i="208"/>
  <c r="J16" i="208"/>
  <c r="I16" i="208"/>
  <c r="H16" i="208"/>
  <c r="G16" i="208"/>
  <c r="F16" i="208"/>
  <c r="E16" i="208"/>
  <c r="D16" i="208"/>
  <c r="C16" i="208"/>
  <c r="O15" i="208"/>
  <c r="N15" i="208"/>
  <c r="M15" i="208"/>
  <c r="L15" i="208"/>
  <c r="K15" i="208"/>
  <c r="J15" i="208"/>
  <c r="I15" i="208"/>
  <c r="H15" i="208"/>
  <c r="G15" i="208"/>
  <c r="F15" i="208"/>
  <c r="E15" i="208"/>
  <c r="D15" i="208"/>
  <c r="C15" i="208"/>
  <c r="O32" i="207"/>
  <c r="N32" i="207"/>
  <c r="M32" i="207"/>
  <c r="L32" i="207"/>
  <c r="K32" i="207"/>
  <c r="J32" i="207"/>
  <c r="I32" i="207"/>
  <c r="H32" i="207"/>
  <c r="G32" i="207"/>
  <c r="F32" i="207"/>
  <c r="E32" i="207"/>
  <c r="D32" i="207"/>
  <c r="C32" i="207"/>
  <c r="O31" i="207"/>
  <c r="N31" i="207"/>
  <c r="M31" i="207"/>
  <c r="L31" i="207"/>
  <c r="K31" i="207"/>
  <c r="J31" i="207"/>
  <c r="I31" i="207"/>
  <c r="H31" i="207"/>
  <c r="G31" i="207"/>
  <c r="F31" i="207"/>
  <c r="E31" i="207"/>
  <c r="D31" i="207"/>
  <c r="C31" i="207"/>
  <c r="O30" i="207"/>
  <c r="N30" i="207"/>
  <c r="M30" i="207"/>
  <c r="L30" i="207"/>
  <c r="K30" i="207"/>
  <c r="J30" i="207"/>
  <c r="I30" i="207"/>
  <c r="H30" i="207"/>
  <c r="G30" i="207"/>
  <c r="F30" i="207"/>
  <c r="E30" i="207"/>
  <c r="D30" i="207"/>
  <c r="C30" i="207"/>
  <c r="O29" i="207"/>
  <c r="N29" i="207"/>
  <c r="M29" i="207"/>
  <c r="L29" i="207"/>
  <c r="K29" i="207"/>
  <c r="J29" i="207"/>
  <c r="I29" i="207"/>
  <c r="H29" i="207"/>
  <c r="G29" i="207"/>
  <c r="F29" i="207"/>
  <c r="E29" i="207"/>
  <c r="D29" i="207"/>
  <c r="C29" i="207"/>
  <c r="O28" i="207"/>
  <c r="N28" i="207"/>
  <c r="M28" i="207"/>
  <c r="L28" i="207"/>
  <c r="K28" i="207"/>
  <c r="J28" i="207"/>
  <c r="I28" i="207"/>
  <c r="H28" i="207"/>
  <c r="G28" i="207"/>
  <c r="F28" i="207"/>
  <c r="E28" i="207"/>
  <c r="D28" i="207"/>
  <c r="C28" i="207"/>
  <c r="O24" i="207"/>
  <c r="N24" i="207"/>
  <c r="M24" i="207"/>
  <c r="L24" i="207"/>
  <c r="K24" i="207"/>
  <c r="J24" i="207"/>
  <c r="I24" i="207"/>
  <c r="H24" i="207"/>
  <c r="G24" i="207"/>
  <c r="F24" i="207"/>
  <c r="E24" i="207"/>
  <c r="D24" i="207"/>
  <c r="C24" i="207"/>
  <c r="O23" i="207"/>
  <c r="N23" i="207"/>
  <c r="M23" i="207"/>
  <c r="L23" i="207"/>
  <c r="K23" i="207"/>
  <c r="J23" i="207"/>
  <c r="I23" i="207"/>
  <c r="H23" i="207"/>
  <c r="G23" i="207"/>
  <c r="F23" i="207"/>
  <c r="E23" i="207"/>
  <c r="D23" i="207"/>
  <c r="C23" i="207"/>
  <c r="O22" i="207"/>
  <c r="N22" i="207"/>
  <c r="M22" i="207"/>
  <c r="L22" i="207"/>
  <c r="K22" i="207"/>
  <c r="J22" i="207"/>
  <c r="I22" i="207"/>
  <c r="H22" i="207"/>
  <c r="G22" i="207"/>
  <c r="F22" i="207"/>
  <c r="E22" i="207"/>
  <c r="D22" i="207"/>
  <c r="C22" i="207"/>
  <c r="O21" i="207"/>
  <c r="N21" i="207"/>
  <c r="M21" i="207"/>
  <c r="L21" i="207"/>
  <c r="K21" i="207"/>
  <c r="J21" i="207"/>
  <c r="I21" i="207"/>
  <c r="H21" i="207"/>
  <c r="G21" i="207"/>
  <c r="F21" i="207"/>
  <c r="E21" i="207"/>
  <c r="D21" i="207"/>
  <c r="C21" i="207"/>
  <c r="O20" i="207"/>
  <c r="N20" i="207"/>
  <c r="M20" i="207"/>
  <c r="L20" i="207"/>
  <c r="K20" i="207"/>
  <c r="J20" i="207"/>
  <c r="I20" i="207"/>
  <c r="H20" i="207"/>
  <c r="G20" i="207"/>
  <c r="F20" i="207"/>
  <c r="E20" i="207"/>
  <c r="D20" i="207"/>
  <c r="C20" i="207"/>
  <c r="O19" i="207"/>
  <c r="N19" i="207"/>
  <c r="M19" i="207"/>
  <c r="L19" i="207"/>
  <c r="K19" i="207"/>
  <c r="J19" i="207"/>
  <c r="I19" i="207"/>
  <c r="H19" i="207"/>
  <c r="G19" i="207"/>
  <c r="F19" i="207"/>
  <c r="E19" i="207"/>
  <c r="D19" i="207"/>
  <c r="C19" i="207"/>
  <c r="O18" i="207"/>
  <c r="N18" i="207"/>
  <c r="M18" i="207"/>
  <c r="L18" i="207"/>
  <c r="K18" i="207"/>
  <c r="J18" i="207"/>
  <c r="I18" i="207"/>
  <c r="H18" i="207"/>
  <c r="G18" i="207"/>
  <c r="F18" i="207"/>
  <c r="E18" i="207"/>
  <c r="D18" i="207"/>
  <c r="C18" i="207"/>
  <c r="O17" i="207"/>
  <c r="N17" i="207"/>
  <c r="M17" i="207"/>
  <c r="L17" i="207"/>
  <c r="K17" i="207"/>
  <c r="J17" i="207"/>
  <c r="I17" i="207"/>
  <c r="H17" i="207"/>
  <c r="G17" i="207"/>
  <c r="F17" i="207"/>
  <c r="E17" i="207"/>
  <c r="D17" i="207"/>
  <c r="C17" i="207"/>
  <c r="O16" i="207"/>
  <c r="N16" i="207"/>
  <c r="M16" i="207"/>
  <c r="L16" i="207"/>
  <c r="K16" i="207"/>
  <c r="J16" i="207"/>
  <c r="I16" i="207"/>
  <c r="H16" i="207"/>
  <c r="G16" i="207"/>
  <c r="F16" i="207"/>
  <c r="E16" i="207"/>
  <c r="D16" i="207"/>
  <c r="C16" i="207"/>
  <c r="O15" i="207"/>
  <c r="N15" i="207"/>
  <c r="M15" i="207"/>
  <c r="L15" i="207"/>
  <c r="K15" i="207"/>
  <c r="J15" i="207"/>
  <c r="I15" i="207"/>
  <c r="H15" i="207"/>
  <c r="G15" i="207"/>
  <c r="F15" i="207"/>
  <c r="E15" i="207"/>
  <c r="D15" i="207"/>
  <c r="C15" i="207"/>
  <c r="O32" i="206"/>
  <c r="N32" i="206"/>
  <c r="M32" i="206"/>
  <c r="L32" i="206"/>
  <c r="K32" i="206"/>
  <c r="J32" i="206"/>
  <c r="I32" i="206"/>
  <c r="H32" i="206"/>
  <c r="G32" i="206"/>
  <c r="F32" i="206"/>
  <c r="E32" i="206"/>
  <c r="D32" i="206"/>
  <c r="C32" i="206"/>
  <c r="O31" i="206"/>
  <c r="N31" i="206"/>
  <c r="M31" i="206"/>
  <c r="L31" i="206"/>
  <c r="K31" i="206"/>
  <c r="J31" i="206"/>
  <c r="I31" i="206"/>
  <c r="H31" i="206"/>
  <c r="G31" i="206"/>
  <c r="F31" i="206"/>
  <c r="E31" i="206"/>
  <c r="D31" i="206"/>
  <c r="C31" i="206"/>
  <c r="O30" i="206"/>
  <c r="N30" i="206"/>
  <c r="M30" i="206"/>
  <c r="L30" i="206"/>
  <c r="K30" i="206"/>
  <c r="J30" i="206"/>
  <c r="I30" i="206"/>
  <c r="H30" i="206"/>
  <c r="G30" i="206"/>
  <c r="F30" i="206"/>
  <c r="E30" i="206"/>
  <c r="D30" i="206"/>
  <c r="C30" i="206"/>
  <c r="O29" i="206"/>
  <c r="N29" i="206"/>
  <c r="M29" i="206"/>
  <c r="L29" i="206"/>
  <c r="K29" i="206"/>
  <c r="J29" i="206"/>
  <c r="I29" i="206"/>
  <c r="H29" i="206"/>
  <c r="G29" i="206"/>
  <c r="F29" i="206"/>
  <c r="E29" i="206"/>
  <c r="D29" i="206"/>
  <c r="C29" i="206"/>
  <c r="O28" i="206"/>
  <c r="N28" i="206"/>
  <c r="M28" i="206"/>
  <c r="L28" i="206"/>
  <c r="K28" i="206"/>
  <c r="J28" i="206"/>
  <c r="I28" i="206"/>
  <c r="H28" i="206"/>
  <c r="G28" i="206"/>
  <c r="F28" i="206"/>
  <c r="E28" i="206"/>
  <c r="D28" i="206"/>
  <c r="C28" i="206"/>
  <c r="O24" i="206"/>
  <c r="N24" i="206"/>
  <c r="M24" i="206"/>
  <c r="L24" i="206"/>
  <c r="K24" i="206"/>
  <c r="J24" i="206"/>
  <c r="I24" i="206"/>
  <c r="H24" i="206"/>
  <c r="G24" i="206"/>
  <c r="F24" i="206"/>
  <c r="E24" i="206"/>
  <c r="D24" i="206"/>
  <c r="C24" i="206"/>
  <c r="O23" i="206"/>
  <c r="N23" i="206"/>
  <c r="M23" i="206"/>
  <c r="L23" i="206"/>
  <c r="K23" i="206"/>
  <c r="J23" i="206"/>
  <c r="I23" i="206"/>
  <c r="H23" i="206"/>
  <c r="G23" i="206"/>
  <c r="F23" i="206"/>
  <c r="E23" i="206"/>
  <c r="D23" i="206"/>
  <c r="C23" i="206"/>
  <c r="O22" i="206"/>
  <c r="N22" i="206"/>
  <c r="M22" i="206"/>
  <c r="L22" i="206"/>
  <c r="K22" i="206"/>
  <c r="J22" i="206"/>
  <c r="I22" i="206"/>
  <c r="H22" i="206"/>
  <c r="G22" i="206"/>
  <c r="F22" i="206"/>
  <c r="E22" i="206"/>
  <c r="D22" i="206"/>
  <c r="C22" i="206"/>
  <c r="O21" i="206"/>
  <c r="N21" i="206"/>
  <c r="M21" i="206"/>
  <c r="L21" i="206"/>
  <c r="K21" i="206"/>
  <c r="J21" i="206"/>
  <c r="I21" i="206"/>
  <c r="H21" i="206"/>
  <c r="G21" i="206"/>
  <c r="F21" i="206"/>
  <c r="E21" i="206"/>
  <c r="D21" i="206"/>
  <c r="C21" i="206"/>
  <c r="O20" i="206"/>
  <c r="N20" i="206"/>
  <c r="M20" i="206"/>
  <c r="L20" i="206"/>
  <c r="K20" i="206"/>
  <c r="J20" i="206"/>
  <c r="I20" i="206"/>
  <c r="H20" i="206"/>
  <c r="G20" i="206"/>
  <c r="F20" i="206"/>
  <c r="E20" i="206"/>
  <c r="D20" i="206"/>
  <c r="C20" i="206"/>
  <c r="O19" i="206"/>
  <c r="N19" i="206"/>
  <c r="M19" i="206"/>
  <c r="L19" i="206"/>
  <c r="K19" i="206"/>
  <c r="J19" i="206"/>
  <c r="I19" i="206"/>
  <c r="H19" i="206"/>
  <c r="G19" i="206"/>
  <c r="F19" i="206"/>
  <c r="E19" i="206"/>
  <c r="D19" i="206"/>
  <c r="C19" i="206"/>
  <c r="O18" i="206"/>
  <c r="N18" i="206"/>
  <c r="M18" i="206"/>
  <c r="L18" i="206"/>
  <c r="K18" i="206"/>
  <c r="J18" i="206"/>
  <c r="I18" i="206"/>
  <c r="H18" i="206"/>
  <c r="G18" i="206"/>
  <c r="F18" i="206"/>
  <c r="E18" i="206"/>
  <c r="D18" i="206"/>
  <c r="C18" i="206"/>
  <c r="O17" i="206"/>
  <c r="N17" i="206"/>
  <c r="M17" i="206"/>
  <c r="L17" i="206"/>
  <c r="K17" i="206"/>
  <c r="J17" i="206"/>
  <c r="I17" i="206"/>
  <c r="H17" i="206"/>
  <c r="G17" i="206"/>
  <c r="F17" i="206"/>
  <c r="E17" i="206"/>
  <c r="D17" i="206"/>
  <c r="C17" i="206"/>
  <c r="O16" i="206"/>
  <c r="N16" i="206"/>
  <c r="M16" i="206"/>
  <c r="L16" i="206"/>
  <c r="K16" i="206"/>
  <c r="J16" i="206"/>
  <c r="I16" i="206"/>
  <c r="H16" i="206"/>
  <c r="G16" i="206"/>
  <c r="F16" i="206"/>
  <c r="E16" i="206"/>
  <c r="D16" i="206"/>
  <c r="C16" i="206"/>
  <c r="O15" i="206"/>
  <c r="N15" i="206"/>
  <c r="M15" i="206"/>
  <c r="L15" i="206"/>
  <c r="K15" i="206"/>
  <c r="J15" i="206"/>
  <c r="I15" i="206"/>
  <c r="H15" i="206"/>
  <c r="G15" i="206"/>
  <c r="F15" i="206"/>
  <c r="E15" i="206"/>
  <c r="D15" i="206"/>
  <c r="C15" i="206"/>
  <c r="O32" i="205"/>
  <c r="N32" i="205"/>
  <c r="M32" i="205"/>
  <c r="L32" i="205"/>
  <c r="K32" i="205"/>
  <c r="J32" i="205"/>
  <c r="I32" i="205"/>
  <c r="H32" i="205"/>
  <c r="G32" i="205"/>
  <c r="F32" i="205"/>
  <c r="E32" i="205"/>
  <c r="D32" i="205"/>
  <c r="C32" i="205"/>
  <c r="O31" i="205"/>
  <c r="N31" i="205"/>
  <c r="M31" i="205"/>
  <c r="L31" i="205"/>
  <c r="K31" i="205"/>
  <c r="J31" i="205"/>
  <c r="I31" i="205"/>
  <c r="H31" i="205"/>
  <c r="G31" i="205"/>
  <c r="F31" i="205"/>
  <c r="E31" i="205"/>
  <c r="D31" i="205"/>
  <c r="C31" i="205"/>
  <c r="O30" i="205"/>
  <c r="N30" i="205"/>
  <c r="M30" i="205"/>
  <c r="L30" i="205"/>
  <c r="K30" i="205"/>
  <c r="J30" i="205"/>
  <c r="I30" i="205"/>
  <c r="H30" i="205"/>
  <c r="G30" i="205"/>
  <c r="F30" i="205"/>
  <c r="E30" i="205"/>
  <c r="D30" i="205"/>
  <c r="C30" i="205"/>
  <c r="O29" i="205"/>
  <c r="N29" i="205"/>
  <c r="M29" i="205"/>
  <c r="L29" i="205"/>
  <c r="K29" i="205"/>
  <c r="J29" i="205"/>
  <c r="I29" i="205"/>
  <c r="H29" i="205"/>
  <c r="G29" i="205"/>
  <c r="F29" i="205"/>
  <c r="E29" i="205"/>
  <c r="D29" i="205"/>
  <c r="C29" i="205"/>
  <c r="O28" i="205"/>
  <c r="N28" i="205"/>
  <c r="M28" i="205"/>
  <c r="L28" i="205"/>
  <c r="K28" i="205"/>
  <c r="J28" i="205"/>
  <c r="I28" i="205"/>
  <c r="H28" i="205"/>
  <c r="G28" i="205"/>
  <c r="F28" i="205"/>
  <c r="E28" i="205"/>
  <c r="D28" i="205"/>
  <c r="C28" i="205"/>
  <c r="O24" i="205"/>
  <c r="N24" i="205"/>
  <c r="M24" i="205"/>
  <c r="L24" i="205"/>
  <c r="K24" i="205"/>
  <c r="J24" i="205"/>
  <c r="I24" i="205"/>
  <c r="H24" i="205"/>
  <c r="G24" i="205"/>
  <c r="F24" i="205"/>
  <c r="E24" i="205"/>
  <c r="D24" i="205"/>
  <c r="C24" i="205"/>
  <c r="O23" i="205"/>
  <c r="N23" i="205"/>
  <c r="M23" i="205"/>
  <c r="L23" i="205"/>
  <c r="K23" i="205"/>
  <c r="J23" i="205"/>
  <c r="I23" i="205"/>
  <c r="H23" i="205"/>
  <c r="G23" i="205"/>
  <c r="F23" i="205"/>
  <c r="E23" i="205"/>
  <c r="D23" i="205"/>
  <c r="C23" i="205"/>
  <c r="O22" i="205"/>
  <c r="N22" i="205"/>
  <c r="M22" i="205"/>
  <c r="L22" i="205"/>
  <c r="K22" i="205"/>
  <c r="J22" i="205"/>
  <c r="I22" i="205"/>
  <c r="H22" i="205"/>
  <c r="G22" i="205"/>
  <c r="F22" i="205"/>
  <c r="E22" i="205"/>
  <c r="D22" i="205"/>
  <c r="C22" i="205"/>
  <c r="O21" i="205"/>
  <c r="N21" i="205"/>
  <c r="M21" i="205"/>
  <c r="L21" i="205"/>
  <c r="K21" i="205"/>
  <c r="J21" i="205"/>
  <c r="I21" i="205"/>
  <c r="H21" i="205"/>
  <c r="G21" i="205"/>
  <c r="F21" i="205"/>
  <c r="E21" i="205"/>
  <c r="D21" i="205"/>
  <c r="C21" i="205"/>
  <c r="O20" i="205"/>
  <c r="N20" i="205"/>
  <c r="M20" i="205"/>
  <c r="L20" i="205"/>
  <c r="K20" i="205"/>
  <c r="J20" i="205"/>
  <c r="I20" i="205"/>
  <c r="H20" i="205"/>
  <c r="G20" i="205"/>
  <c r="F20" i="205"/>
  <c r="E20" i="205"/>
  <c r="D20" i="205"/>
  <c r="C20" i="205"/>
  <c r="O19" i="205"/>
  <c r="N19" i="205"/>
  <c r="M19" i="205"/>
  <c r="L19" i="205"/>
  <c r="K19" i="205"/>
  <c r="J19" i="205"/>
  <c r="I19" i="205"/>
  <c r="H19" i="205"/>
  <c r="G19" i="205"/>
  <c r="F19" i="205"/>
  <c r="E19" i="205"/>
  <c r="D19" i="205"/>
  <c r="C19" i="205"/>
  <c r="O18" i="205"/>
  <c r="N18" i="205"/>
  <c r="M18" i="205"/>
  <c r="L18" i="205"/>
  <c r="K18" i="205"/>
  <c r="J18" i="205"/>
  <c r="I18" i="205"/>
  <c r="H18" i="205"/>
  <c r="G18" i="205"/>
  <c r="F18" i="205"/>
  <c r="E18" i="205"/>
  <c r="D18" i="205"/>
  <c r="C18" i="205"/>
  <c r="O17" i="205"/>
  <c r="N17" i="205"/>
  <c r="M17" i="205"/>
  <c r="L17" i="205"/>
  <c r="K17" i="205"/>
  <c r="J17" i="205"/>
  <c r="I17" i="205"/>
  <c r="H17" i="205"/>
  <c r="G17" i="205"/>
  <c r="F17" i="205"/>
  <c r="E17" i="205"/>
  <c r="D17" i="205"/>
  <c r="C17" i="205"/>
  <c r="O16" i="205"/>
  <c r="N16" i="205"/>
  <c r="M16" i="205"/>
  <c r="L16" i="205"/>
  <c r="K16" i="205"/>
  <c r="J16" i="205"/>
  <c r="I16" i="205"/>
  <c r="H16" i="205"/>
  <c r="G16" i="205"/>
  <c r="F16" i="205"/>
  <c r="E16" i="205"/>
  <c r="D16" i="205"/>
  <c r="C16" i="205"/>
  <c r="O15" i="205"/>
  <c r="N15" i="205"/>
  <c r="M15" i="205"/>
  <c r="L15" i="205"/>
  <c r="K15" i="205"/>
  <c r="J15" i="205"/>
  <c r="I15" i="205"/>
  <c r="H15" i="205"/>
  <c r="G15" i="205"/>
  <c r="F15" i="205"/>
  <c r="E15" i="205"/>
  <c r="D15" i="205"/>
  <c r="C15" i="205"/>
  <c r="O32" i="204"/>
  <c r="N32" i="204"/>
  <c r="M32" i="204"/>
  <c r="L32" i="204"/>
  <c r="K32" i="204"/>
  <c r="J32" i="204"/>
  <c r="I32" i="204"/>
  <c r="H32" i="204"/>
  <c r="G32" i="204"/>
  <c r="F32" i="204"/>
  <c r="E32" i="204"/>
  <c r="D32" i="204"/>
  <c r="C32" i="204"/>
  <c r="O31" i="204"/>
  <c r="N31" i="204"/>
  <c r="M31" i="204"/>
  <c r="L31" i="204"/>
  <c r="K31" i="204"/>
  <c r="J31" i="204"/>
  <c r="I31" i="204"/>
  <c r="H31" i="204"/>
  <c r="G31" i="204"/>
  <c r="F31" i="204"/>
  <c r="E31" i="204"/>
  <c r="D31" i="204"/>
  <c r="C31" i="204"/>
  <c r="O30" i="204"/>
  <c r="N30" i="204"/>
  <c r="M30" i="204"/>
  <c r="L30" i="204"/>
  <c r="K30" i="204"/>
  <c r="J30" i="204"/>
  <c r="I30" i="204"/>
  <c r="H30" i="204"/>
  <c r="G30" i="204"/>
  <c r="F30" i="204"/>
  <c r="E30" i="204"/>
  <c r="D30" i="204"/>
  <c r="C30" i="204"/>
  <c r="O29" i="204"/>
  <c r="N29" i="204"/>
  <c r="M29" i="204"/>
  <c r="L29" i="204"/>
  <c r="K29" i="204"/>
  <c r="J29" i="204"/>
  <c r="I29" i="204"/>
  <c r="H29" i="204"/>
  <c r="G29" i="204"/>
  <c r="F29" i="204"/>
  <c r="E29" i="204"/>
  <c r="D29" i="204"/>
  <c r="C29" i="204"/>
  <c r="O28" i="204"/>
  <c r="N28" i="204"/>
  <c r="M28" i="204"/>
  <c r="L28" i="204"/>
  <c r="K28" i="204"/>
  <c r="J28" i="204"/>
  <c r="I28" i="204"/>
  <c r="H28" i="204"/>
  <c r="G28" i="204"/>
  <c r="F28" i="204"/>
  <c r="E28" i="204"/>
  <c r="D28" i="204"/>
  <c r="C28" i="204"/>
  <c r="O24" i="204"/>
  <c r="N24" i="204"/>
  <c r="M24" i="204"/>
  <c r="L24" i="204"/>
  <c r="K24" i="204"/>
  <c r="J24" i="204"/>
  <c r="I24" i="204"/>
  <c r="H24" i="204"/>
  <c r="G24" i="204"/>
  <c r="F24" i="204"/>
  <c r="E24" i="204"/>
  <c r="D24" i="204"/>
  <c r="C24" i="204"/>
  <c r="O23" i="204"/>
  <c r="N23" i="204"/>
  <c r="M23" i="204"/>
  <c r="L23" i="204"/>
  <c r="K23" i="204"/>
  <c r="J23" i="204"/>
  <c r="I23" i="204"/>
  <c r="H23" i="204"/>
  <c r="G23" i="204"/>
  <c r="F23" i="204"/>
  <c r="E23" i="204"/>
  <c r="D23" i="204"/>
  <c r="C23" i="204"/>
  <c r="O22" i="204"/>
  <c r="N22" i="204"/>
  <c r="M22" i="204"/>
  <c r="L22" i="204"/>
  <c r="K22" i="204"/>
  <c r="J22" i="204"/>
  <c r="I22" i="204"/>
  <c r="H22" i="204"/>
  <c r="G22" i="204"/>
  <c r="F22" i="204"/>
  <c r="E22" i="204"/>
  <c r="D22" i="204"/>
  <c r="C22" i="204"/>
  <c r="O21" i="204"/>
  <c r="N21" i="204"/>
  <c r="M21" i="204"/>
  <c r="L21" i="204"/>
  <c r="K21" i="204"/>
  <c r="J21" i="204"/>
  <c r="I21" i="204"/>
  <c r="H21" i="204"/>
  <c r="G21" i="204"/>
  <c r="F21" i="204"/>
  <c r="E21" i="204"/>
  <c r="D21" i="204"/>
  <c r="C21" i="204"/>
  <c r="O20" i="204"/>
  <c r="N20" i="204"/>
  <c r="M20" i="204"/>
  <c r="L20" i="204"/>
  <c r="K20" i="204"/>
  <c r="J20" i="204"/>
  <c r="I20" i="204"/>
  <c r="H20" i="204"/>
  <c r="G20" i="204"/>
  <c r="F20" i="204"/>
  <c r="E20" i="204"/>
  <c r="D20" i="204"/>
  <c r="C20" i="204"/>
  <c r="O19" i="204"/>
  <c r="N19" i="204"/>
  <c r="M19" i="204"/>
  <c r="L19" i="204"/>
  <c r="K19" i="204"/>
  <c r="J19" i="204"/>
  <c r="I19" i="204"/>
  <c r="H19" i="204"/>
  <c r="G19" i="204"/>
  <c r="F19" i="204"/>
  <c r="E19" i="204"/>
  <c r="D19" i="204"/>
  <c r="C19" i="204"/>
  <c r="O18" i="204"/>
  <c r="N18" i="204"/>
  <c r="M18" i="204"/>
  <c r="L18" i="204"/>
  <c r="K18" i="204"/>
  <c r="J18" i="204"/>
  <c r="I18" i="204"/>
  <c r="H18" i="204"/>
  <c r="G18" i="204"/>
  <c r="F18" i="204"/>
  <c r="E18" i="204"/>
  <c r="D18" i="204"/>
  <c r="C18" i="204"/>
  <c r="O17" i="204"/>
  <c r="N17" i="204"/>
  <c r="M17" i="204"/>
  <c r="L17" i="204"/>
  <c r="K17" i="204"/>
  <c r="J17" i="204"/>
  <c r="I17" i="204"/>
  <c r="H17" i="204"/>
  <c r="G17" i="204"/>
  <c r="F17" i="204"/>
  <c r="E17" i="204"/>
  <c r="D17" i="204"/>
  <c r="C17" i="204"/>
  <c r="O16" i="204"/>
  <c r="N16" i="204"/>
  <c r="M16" i="204"/>
  <c r="L16" i="204"/>
  <c r="K16" i="204"/>
  <c r="J16" i="204"/>
  <c r="I16" i="204"/>
  <c r="H16" i="204"/>
  <c r="G16" i="204"/>
  <c r="F16" i="204"/>
  <c r="E16" i="204"/>
  <c r="D16" i="204"/>
  <c r="C16" i="204"/>
  <c r="O15" i="204"/>
  <c r="N15" i="204"/>
  <c r="M15" i="204"/>
  <c r="L15" i="204"/>
  <c r="K15" i="204"/>
  <c r="J15" i="204"/>
  <c r="I15" i="204"/>
  <c r="H15" i="204"/>
  <c r="G15" i="204"/>
  <c r="F15" i="204"/>
  <c r="E15" i="204"/>
  <c r="D15" i="204"/>
  <c r="C15" i="204"/>
  <c r="O32" i="203"/>
  <c r="N32" i="203"/>
  <c r="M32" i="203"/>
  <c r="L32" i="203"/>
  <c r="K32" i="203"/>
  <c r="J32" i="203"/>
  <c r="I32" i="203"/>
  <c r="H32" i="203"/>
  <c r="G32" i="203"/>
  <c r="F32" i="203"/>
  <c r="E32" i="203"/>
  <c r="D32" i="203"/>
  <c r="C32" i="203"/>
  <c r="O31" i="203"/>
  <c r="N31" i="203"/>
  <c r="M31" i="203"/>
  <c r="L31" i="203"/>
  <c r="K31" i="203"/>
  <c r="J31" i="203"/>
  <c r="I31" i="203"/>
  <c r="H31" i="203"/>
  <c r="G31" i="203"/>
  <c r="F31" i="203"/>
  <c r="E31" i="203"/>
  <c r="D31" i="203"/>
  <c r="C31" i="203"/>
  <c r="O30" i="203"/>
  <c r="N30" i="203"/>
  <c r="M30" i="203"/>
  <c r="L30" i="203"/>
  <c r="K30" i="203"/>
  <c r="J30" i="203"/>
  <c r="I30" i="203"/>
  <c r="H30" i="203"/>
  <c r="G30" i="203"/>
  <c r="F30" i="203"/>
  <c r="E30" i="203"/>
  <c r="D30" i="203"/>
  <c r="C30" i="203"/>
  <c r="O29" i="203"/>
  <c r="N29" i="203"/>
  <c r="M29" i="203"/>
  <c r="L29" i="203"/>
  <c r="K29" i="203"/>
  <c r="J29" i="203"/>
  <c r="I29" i="203"/>
  <c r="H29" i="203"/>
  <c r="G29" i="203"/>
  <c r="F29" i="203"/>
  <c r="E29" i="203"/>
  <c r="D29" i="203"/>
  <c r="C29" i="203"/>
  <c r="O28" i="203"/>
  <c r="N28" i="203"/>
  <c r="M28" i="203"/>
  <c r="L28" i="203"/>
  <c r="K28" i="203"/>
  <c r="J28" i="203"/>
  <c r="I28" i="203"/>
  <c r="H28" i="203"/>
  <c r="G28" i="203"/>
  <c r="F28" i="203"/>
  <c r="E28" i="203"/>
  <c r="D28" i="203"/>
  <c r="C28" i="203"/>
  <c r="O24" i="203"/>
  <c r="N24" i="203"/>
  <c r="M24" i="203"/>
  <c r="L24" i="203"/>
  <c r="K24" i="203"/>
  <c r="J24" i="203"/>
  <c r="I24" i="203"/>
  <c r="H24" i="203"/>
  <c r="G24" i="203"/>
  <c r="F24" i="203"/>
  <c r="E24" i="203"/>
  <c r="D24" i="203"/>
  <c r="C24" i="203"/>
  <c r="O23" i="203"/>
  <c r="N23" i="203"/>
  <c r="M23" i="203"/>
  <c r="L23" i="203"/>
  <c r="K23" i="203"/>
  <c r="J23" i="203"/>
  <c r="I23" i="203"/>
  <c r="H23" i="203"/>
  <c r="G23" i="203"/>
  <c r="F23" i="203"/>
  <c r="E23" i="203"/>
  <c r="D23" i="203"/>
  <c r="C23" i="203"/>
  <c r="O22" i="203"/>
  <c r="N22" i="203"/>
  <c r="M22" i="203"/>
  <c r="L22" i="203"/>
  <c r="K22" i="203"/>
  <c r="J22" i="203"/>
  <c r="I22" i="203"/>
  <c r="H22" i="203"/>
  <c r="G22" i="203"/>
  <c r="F22" i="203"/>
  <c r="E22" i="203"/>
  <c r="D22" i="203"/>
  <c r="C22" i="203"/>
  <c r="O21" i="203"/>
  <c r="N21" i="203"/>
  <c r="M21" i="203"/>
  <c r="L21" i="203"/>
  <c r="K21" i="203"/>
  <c r="J21" i="203"/>
  <c r="I21" i="203"/>
  <c r="H21" i="203"/>
  <c r="G21" i="203"/>
  <c r="F21" i="203"/>
  <c r="E21" i="203"/>
  <c r="D21" i="203"/>
  <c r="C21" i="203"/>
  <c r="O20" i="203"/>
  <c r="N20" i="203"/>
  <c r="M20" i="203"/>
  <c r="L20" i="203"/>
  <c r="K20" i="203"/>
  <c r="J20" i="203"/>
  <c r="I20" i="203"/>
  <c r="H20" i="203"/>
  <c r="G20" i="203"/>
  <c r="F20" i="203"/>
  <c r="E20" i="203"/>
  <c r="D20" i="203"/>
  <c r="C20" i="203"/>
  <c r="O19" i="203"/>
  <c r="N19" i="203"/>
  <c r="M19" i="203"/>
  <c r="L19" i="203"/>
  <c r="K19" i="203"/>
  <c r="J19" i="203"/>
  <c r="I19" i="203"/>
  <c r="H19" i="203"/>
  <c r="G19" i="203"/>
  <c r="F19" i="203"/>
  <c r="E19" i="203"/>
  <c r="D19" i="203"/>
  <c r="C19" i="203"/>
  <c r="O18" i="203"/>
  <c r="N18" i="203"/>
  <c r="M18" i="203"/>
  <c r="L18" i="203"/>
  <c r="K18" i="203"/>
  <c r="J18" i="203"/>
  <c r="I18" i="203"/>
  <c r="H18" i="203"/>
  <c r="G18" i="203"/>
  <c r="F18" i="203"/>
  <c r="E18" i="203"/>
  <c r="D18" i="203"/>
  <c r="C18" i="203"/>
  <c r="O17" i="203"/>
  <c r="N17" i="203"/>
  <c r="M17" i="203"/>
  <c r="L17" i="203"/>
  <c r="K17" i="203"/>
  <c r="J17" i="203"/>
  <c r="I17" i="203"/>
  <c r="H17" i="203"/>
  <c r="G17" i="203"/>
  <c r="F17" i="203"/>
  <c r="E17" i="203"/>
  <c r="D17" i="203"/>
  <c r="C17" i="203"/>
  <c r="O16" i="203"/>
  <c r="N16" i="203"/>
  <c r="M16" i="203"/>
  <c r="L16" i="203"/>
  <c r="K16" i="203"/>
  <c r="J16" i="203"/>
  <c r="I16" i="203"/>
  <c r="H16" i="203"/>
  <c r="G16" i="203"/>
  <c r="F16" i="203"/>
  <c r="E16" i="203"/>
  <c r="D16" i="203"/>
  <c r="C16" i="203"/>
  <c r="O15" i="203"/>
  <c r="N15" i="203"/>
  <c r="M15" i="203"/>
  <c r="L15" i="203"/>
  <c r="K15" i="203"/>
  <c r="J15" i="203"/>
  <c r="I15" i="203"/>
  <c r="H15" i="203"/>
  <c r="G15" i="203"/>
  <c r="F15" i="203"/>
  <c r="E15" i="203"/>
  <c r="D15" i="203"/>
  <c r="C15" i="203"/>
  <c r="O32" i="202"/>
  <c r="N32" i="202"/>
  <c r="M32" i="202"/>
  <c r="L32" i="202"/>
  <c r="K32" i="202"/>
  <c r="J32" i="202"/>
  <c r="I32" i="202"/>
  <c r="H32" i="202"/>
  <c r="G32" i="202"/>
  <c r="F32" i="202"/>
  <c r="E32" i="202"/>
  <c r="D32" i="202"/>
  <c r="C32" i="202"/>
  <c r="O31" i="202"/>
  <c r="N31" i="202"/>
  <c r="M31" i="202"/>
  <c r="L31" i="202"/>
  <c r="K31" i="202"/>
  <c r="J31" i="202"/>
  <c r="I31" i="202"/>
  <c r="H31" i="202"/>
  <c r="G31" i="202"/>
  <c r="F31" i="202"/>
  <c r="E31" i="202"/>
  <c r="D31" i="202"/>
  <c r="C31" i="202"/>
  <c r="O30" i="202"/>
  <c r="N30" i="202"/>
  <c r="M30" i="202"/>
  <c r="L30" i="202"/>
  <c r="K30" i="202"/>
  <c r="J30" i="202"/>
  <c r="I30" i="202"/>
  <c r="H30" i="202"/>
  <c r="G30" i="202"/>
  <c r="F30" i="202"/>
  <c r="E30" i="202"/>
  <c r="D30" i="202"/>
  <c r="C30" i="202"/>
  <c r="O29" i="202"/>
  <c r="N29" i="202"/>
  <c r="M29" i="202"/>
  <c r="L29" i="202"/>
  <c r="K29" i="202"/>
  <c r="J29" i="202"/>
  <c r="I29" i="202"/>
  <c r="H29" i="202"/>
  <c r="G29" i="202"/>
  <c r="F29" i="202"/>
  <c r="E29" i="202"/>
  <c r="D29" i="202"/>
  <c r="C29" i="202"/>
  <c r="O28" i="202"/>
  <c r="N28" i="202"/>
  <c r="M28" i="202"/>
  <c r="L28" i="202"/>
  <c r="K28" i="202"/>
  <c r="J28" i="202"/>
  <c r="I28" i="202"/>
  <c r="H28" i="202"/>
  <c r="G28" i="202"/>
  <c r="F28" i="202"/>
  <c r="E28" i="202"/>
  <c r="D28" i="202"/>
  <c r="C28" i="202"/>
  <c r="O24" i="202"/>
  <c r="N24" i="202"/>
  <c r="M24" i="202"/>
  <c r="L24" i="202"/>
  <c r="K24" i="202"/>
  <c r="J24" i="202"/>
  <c r="I24" i="202"/>
  <c r="H24" i="202"/>
  <c r="G24" i="202"/>
  <c r="F24" i="202"/>
  <c r="E24" i="202"/>
  <c r="D24" i="202"/>
  <c r="C24" i="202"/>
  <c r="O23" i="202"/>
  <c r="N23" i="202"/>
  <c r="M23" i="202"/>
  <c r="L23" i="202"/>
  <c r="K23" i="202"/>
  <c r="J23" i="202"/>
  <c r="I23" i="202"/>
  <c r="H23" i="202"/>
  <c r="G23" i="202"/>
  <c r="F23" i="202"/>
  <c r="E23" i="202"/>
  <c r="D23" i="202"/>
  <c r="C23" i="202"/>
  <c r="O22" i="202"/>
  <c r="N22" i="202"/>
  <c r="M22" i="202"/>
  <c r="L22" i="202"/>
  <c r="K22" i="202"/>
  <c r="J22" i="202"/>
  <c r="I22" i="202"/>
  <c r="H22" i="202"/>
  <c r="G22" i="202"/>
  <c r="F22" i="202"/>
  <c r="E22" i="202"/>
  <c r="D22" i="202"/>
  <c r="C22" i="202"/>
  <c r="O21" i="202"/>
  <c r="N21" i="202"/>
  <c r="M21" i="202"/>
  <c r="L21" i="202"/>
  <c r="K21" i="202"/>
  <c r="J21" i="202"/>
  <c r="I21" i="202"/>
  <c r="H21" i="202"/>
  <c r="G21" i="202"/>
  <c r="F21" i="202"/>
  <c r="E21" i="202"/>
  <c r="D21" i="202"/>
  <c r="C21" i="202"/>
  <c r="O20" i="202"/>
  <c r="N20" i="202"/>
  <c r="M20" i="202"/>
  <c r="L20" i="202"/>
  <c r="K20" i="202"/>
  <c r="J20" i="202"/>
  <c r="I20" i="202"/>
  <c r="H20" i="202"/>
  <c r="G20" i="202"/>
  <c r="F20" i="202"/>
  <c r="E20" i="202"/>
  <c r="D20" i="202"/>
  <c r="C20" i="202"/>
  <c r="O19" i="202"/>
  <c r="N19" i="202"/>
  <c r="M19" i="202"/>
  <c r="L19" i="202"/>
  <c r="K19" i="202"/>
  <c r="J19" i="202"/>
  <c r="I19" i="202"/>
  <c r="H19" i="202"/>
  <c r="G19" i="202"/>
  <c r="F19" i="202"/>
  <c r="E19" i="202"/>
  <c r="D19" i="202"/>
  <c r="C19" i="202"/>
  <c r="O18" i="202"/>
  <c r="N18" i="202"/>
  <c r="M18" i="202"/>
  <c r="L18" i="202"/>
  <c r="K18" i="202"/>
  <c r="J18" i="202"/>
  <c r="I18" i="202"/>
  <c r="H18" i="202"/>
  <c r="G18" i="202"/>
  <c r="F18" i="202"/>
  <c r="E18" i="202"/>
  <c r="D18" i="202"/>
  <c r="C18" i="202"/>
  <c r="O17" i="202"/>
  <c r="N17" i="202"/>
  <c r="M17" i="202"/>
  <c r="L17" i="202"/>
  <c r="K17" i="202"/>
  <c r="J17" i="202"/>
  <c r="I17" i="202"/>
  <c r="H17" i="202"/>
  <c r="G17" i="202"/>
  <c r="F17" i="202"/>
  <c r="E17" i="202"/>
  <c r="D17" i="202"/>
  <c r="C17" i="202"/>
  <c r="O16" i="202"/>
  <c r="N16" i="202"/>
  <c r="M16" i="202"/>
  <c r="L16" i="202"/>
  <c r="K16" i="202"/>
  <c r="J16" i="202"/>
  <c r="I16" i="202"/>
  <c r="H16" i="202"/>
  <c r="G16" i="202"/>
  <c r="F16" i="202"/>
  <c r="E16" i="202"/>
  <c r="D16" i="202"/>
  <c r="C16" i="202"/>
  <c r="O15" i="202"/>
  <c r="N15" i="202"/>
  <c r="M15" i="202"/>
  <c r="L15" i="202"/>
  <c r="K15" i="202"/>
  <c r="J15" i="202"/>
  <c r="I15" i="202"/>
  <c r="H15" i="202"/>
  <c r="G15" i="202"/>
  <c r="F15" i="202"/>
  <c r="E15" i="202"/>
  <c r="D15" i="202"/>
  <c r="C15" i="202"/>
  <c r="O32" i="201"/>
  <c r="N32" i="201"/>
  <c r="M32" i="201"/>
  <c r="L32" i="201"/>
  <c r="K32" i="201"/>
  <c r="J32" i="201"/>
  <c r="I32" i="201"/>
  <c r="H32" i="201"/>
  <c r="G32" i="201"/>
  <c r="F32" i="201"/>
  <c r="E32" i="201"/>
  <c r="D32" i="201"/>
  <c r="C32" i="201"/>
  <c r="O31" i="201"/>
  <c r="N31" i="201"/>
  <c r="M31" i="201"/>
  <c r="L31" i="201"/>
  <c r="K31" i="201"/>
  <c r="J31" i="201"/>
  <c r="I31" i="201"/>
  <c r="H31" i="201"/>
  <c r="G31" i="201"/>
  <c r="F31" i="201"/>
  <c r="E31" i="201"/>
  <c r="D31" i="201"/>
  <c r="C31" i="201"/>
  <c r="O30" i="201"/>
  <c r="N30" i="201"/>
  <c r="M30" i="201"/>
  <c r="L30" i="201"/>
  <c r="K30" i="201"/>
  <c r="J30" i="201"/>
  <c r="I30" i="201"/>
  <c r="H30" i="201"/>
  <c r="G30" i="201"/>
  <c r="F30" i="201"/>
  <c r="E30" i="201"/>
  <c r="D30" i="201"/>
  <c r="C30" i="201"/>
  <c r="O29" i="201"/>
  <c r="N29" i="201"/>
  <c r="M29" i="201"/>
  <c r="L29" i="201"/>
  <c r="K29" i="201"/>
  <c r="J29" i="201"/>
  <c r="I29" i="201"/>
  <c r="H29" i="201"/>
  <c r="G29" i="201"/>
  <c r="F29" i="201"/>
  <c r="E29" i="201"/>
  <c r="D29" i="201"/>
  <c r="C29" i="201"/>
  <c r="O28" i="201"/>
  <c r="N28" i="201"/>
  <c r="M28" i="201"/>
  <c r="L28" i="201"/>
  <c r="K28" i="201"/>
  <c r="J28" i="201"/>
  <c r="I28" i="201"/>
  <c r="H28" i="201"/>
  <c r="G28" i="201"/>
  <c r="F28" i="201"/>
  <c r="E28" i="201"/>
  <c r="D28" i="201"/>
  <c r="C28" i="201"/>
  <c r="O24" i="201"/>
  <c r="N24" i="201"/>
  <c r="M24" i="201"/>
  <c r="L24" i="201"/>
  <c r="K24" i="201"/>
  <c r="J24" i="201"/>
  <c r="I24" i="201"/>
  <c r="H24" i="201"/>
  <c r="G24" i="201"/>
  <c r="F24" i="201"/>
  <c r="E24" i="201"/>
  <c r="D24" i="201"/>
  <c r="C24" i="201"/>
  <c r="O23" i="201"/>
  <c r="N23" i="201"/>
  <c r="M23" i="201"/>
  <c r="L23" i="201"/>
  <c r="K23" i="201"/>
  <c r="J23" i="201"/>
  <c r="I23" i="201"/>
  <c r="H23" i="201"/>
  <c r="G23" i="201"/>
  <c r="F23" i="201"/>
  <c r="E23" i="201"/>
  <c r="D23" i="201"/>
  <c r="C23" i="201"/>
  <c r="O22" i="201"/>
  <c r="N22" i="201"/>
  <c r="M22" i="201"/>
  <c r="L22" i="201"/>
  <c r="K22" i="201"/>
  <c r="J22" i="201"/>
  <c r="I22" i="201"/>
  <c r="H22" i="201"/>
  <c r="G22" i="201"/>
  <c r="F22" i="201"/>
  <c r="E22" i="201"/>
  <c r="D22" i="201"/>
  <c r="C22" i="201"/>
  <c r="O21" i="201"/>
  <c r="N21" i="201"/>
  <c r="M21" i="201"/>
  <c r="L21" i="201"/>
  <c r="K21" i="201"/>
  <c r="J21" i="201"/>
  <c r="I21" i="201"/>
  <c r="H21" i="201"/>
  <c r="G21" i="201"/>
  <c r="F21" i="201"/>
  <c r="E21" i="201"/>
  <c r="D21" i="201"/>
  <c r="C21" i="201"/>
  <c r="O20" i="201"/>
  <c r="N20" i="201"/>
  <c r="M20" i="201"/>
  <c r="L20" i="201"/>
  <c r="K20" i="201"/>
  <c r="J20" i="201"/>
  <c r="I20" i="201"/>
  <c r="H20" i="201"/>
  <c r="G20" i="201"/>
  <c r="F20" i="201"/>
  <c r="E20" i="201"/>
  <c r="D20" i="201"/>
  <c r="C20" i="201"/>
  <c r="O19" i="201"/>
  <c r="N19" i="201"/>
  <c r="M19" i="201"/>
  <c r="L19" i="201"/>
  <c r="K19" i="201"/>
  <c r="J19" i="201"/>
  <c r="I19" i="201"/>
  <c r="H19" i="201"/>
  <c r="G19" i="201"/>
  <c r="F19" i="201"/>
  <c r="E19" i="201"/>
  <c r="D19" i="201"/>
  <c r="C19" i="201"/>
  <c r="O18" i="201"/>
  <c r="N18" i="201"/>
  <c r="M18" i="201"/>
  <c r="L18" i="201"/>
  <c r="K18" i="201"/>
  <c r="J18" i="201"/>
  <c r="I18" i="201"/>
  <c r="H18" i="201"/>
  <c r="G18" i="201"/>
  <c r="F18" i="201"/>
  <c r="E18" i="201"/>
  <c r="D18" i="201"/>
  <c r="C18" i="201"/>
  <c r="O17" i="201"/>
  <c r="N17" i="201"/>
  <c r="M17" i="201"/>
  <c r="L17" i="201"/>
  <c r="K17" i="201"/>
  <c r="J17" i="201"/>
  <c r="I17" i="201"/>
  <c r="H17" i="201"/>
  <c r="G17" i="201"/>
  <c r="F17" i="201"/>
  <c r="E17" i="201"/>
  <c r="D17" i="201"/>
  <c r="C17" i="201"/>
  <c r="O16" i="201"/>
  <c r="N16" i="201"/>
  <c r="M16" i="201"/>
  <c r="L16" i="201"/>
  <c r="K16" i="201"/>
  <c r="J16" i="201"/>
  <c r="I16" i="201"/>
  <c r="H16" i="201"/>
  <c r="G16" i="201"/>
  <c r="F16" i="201"/>
  <c r="E16" i="201"/>
  <c r="D16" i="201"/>
  <c r="C16" i="201"/>
  <c r="O15" i="201"/>
  <c r="N15" i="201"/>
  <c r="M15" i="201"/>
  <c r="L15" i="201"/>
  <c r="K15" i="201"/>
  <c r="J15" i="201"/>
  <c r="I15" i="201"/>
  <c r="H15" i="201"/>
  <c r="G15" i="201"/>
  <c r="F15" i="201"/>
  <c r="E15" i="201"/>
  <c r="D15" i="201"/>
  <c r="C15" i="201"/>
  <c r="O32" i="199"/>
  <c r="N32" i="199"/>
  <c r="M32" i="199"/>
  <c r="L32" i="199"/>
  <c r="K32" i="199"/>
  <c r="J32" i="199"/>
  <c r="I32" i="199"/>
  <c r="H32" i="199"/>
  <c r="G32" i="199"/>
  <c r="F32" i="199"/>
  <c r="E32" i="199"/>
  <c r="D32" i="199"/>
  <c r="C32" i="199"/>
  <c r="O31" i="199"/>
  <c r="N31" i="199"/>
  <c r="M31" i="199"/>
  <c r="L31" i="199"/>
  <c r="K31" i="199"/>
  <c r="J31" i="199"/>
  <c r="I31" i="199"/>
  <c r="H31" i="199"/>
  <c r="G31" i="199"/>
  <c r="F31" i="199"/>
  <c r="E31" i="199"/>
  <c r="D31" i="199"/>
  <c r="C31" i="199"/>
  <c r="O30" i="199"/>
  <c r="N30" i="199"/>
  <c r="M30" i="199"/>
  <c r="L30" i="199"/>
  <c r="K30" i="199"/>
  <c r="J30" i="199"/>
  <c r="I30" i="199"/>
  <c r="H30" i="199"/>
  <c r="G30" i="199"/>
  <c r="F30" i="199"/>
  <c r="E30" i="199"/>
  <c r="D30" i="199"/>
  <c r="C30" i="199"/>
  <c r="O29" i="199"/>
  <c r="N29" i="199"/>
  <c r="M29" i="199"/>
  <c r="L29" i="199"/>
  <c r="K29" i="199"/>
  <c r="J29" i="199"/>
  <c r="I29" i="199"/>
  <c r="H29" i="199"/>
  <c r="G29" i="199"/>
  <c r="F29" i="199"/>
  <c r="E29" i="199"/>
  <c r="D29" i="199"/>
  <c r="C29" i="199"/>
  <c r="O28" i="199"/>
  <c r="N28" i="199"/>
  <c r="M28" i="199"/>
  <c r="L28" i="199"/>
  <c r="K28" i="199"/>
  <c r="J28" i="199"/>
  <c r="I28" i="199"/>
  <c r="H28" i="199"/>
  <c r="G28" i="199"/>
  <c r="F28" i="199"/>
  <c r="E28" i="199"/>
  <c r="D28" i="199"/>
  <c r="C28" i="199"/>
  <c r="O24" i="199"/>
  <c r="N24" i="199"/>
  <c r="M24" i="199"/>
  <c r="L24" i="199"/>
  <c r="K24" i="199"/>
  <c r="J24" i="199"/>
  <c r="I24" i="199"/>
  <c r="H24" i="199"/>
  <c r="G24" i="199"/>
  <c r="F24" i="199"/>
  <c r="E24" i="199"/>
  <c r="D24" i="199"/>
  <c r="C24" i="199"/>
  <c r="O23" i="199"/>
  <c r="N23" i="199"/>
  <c r="M23" i="199"/>
  <c r="L23" i="199"/>
  <c r="K23" i="199"/>
  <c r="J23" i="199"/>
  <c r="I23" i="199"/>
  <c r="H23" i="199"/>
  <c r="G23" i="199"/>
  <c r="F23" i="199"/>
  <c r="E23" i="199"/>
  <c r="D23" i="199"/>
  <c r="C23" i="199"/>
  <c r="O22" i="199"/>
  <c r="N22" i="199"/>
  <c r="M22" i="199"/>
  <c r="L22" i="199"/>
  <c r="K22" i="199"/>
  <c r="J22" i="199"/>
  <c r="I22" i="199"/>
  <c r="H22" i="199"/>
  <c r="G22" i="199"/>
  <c r="F22" i="199"/>
  <c r="E22" i="199"/>
  <c r="D22" i="199"/>
  <c r="C22" i="199"/>
  <c r="O21" i="199"/>
  <c r="N21" i="199"/>
  <c r="M21" i="199"/>
  <c r="L21" i="199"/>
  <c r="K21" i="199"/>
  <c r="J21" i="199"/>
  <c r="I21" i="199"/>
  <c r="H21" i="199"/>
  <c r="G21" i="199"/>
  <c r="F21" i="199"/>
  <c r="E21" i="199"/>
  <c r="D21" i="199"/>
  <c r="C21" i="199"/>
  <c r="O20" i="199"/>
  <c r="N20" i="199"/>
  <c r="M20" i="199"/>
  <c r="L20" i="199"/>
  <c r="K20" i="199"/>
  <c r="J20" i="199"/>
  <c r="I20" i="199"/>
  <c r="H20" i="199"/>
  <c r="G20" i="199"/>
  <c r="F20" i="199"/>
  <c r="E20" i="199"/>
  <c r="D20" i="199"/>
  <c r="C20" i="199"/>
  <c r="O19" i="199"/>
  <c r="N19" i="199"/>
  <c r="M19" i="199"/>
  <c r="L19" i="199"/>
  <c r="K19" i="199"/>
  <c r="J19" i="199"/>
  <c r="I19" i="199"/>
  <c r="H19" i="199"/>
  <c r="G19" i="199"/>
  <c r="F19" i="199"/>
  <c r="E19" i="199"/>
  <c r="D19" i="199"/>
  <c r="C19" i="199"/>
  <c r="O18" i="199"/>
  <c r="N18" i="199"/>
  <c r="M18" i="199"/>
  <c r="L18" i="199"/>
  <c r="K18" i="199"/>
  <c r="J18" i="199"/>
  <c r="I18" i="199"/>
  <c r="H18" i="199"/>
  <c r="G18" i="199"/>
  <c r="F18" i="199"/>
  <c r="E18" i="199"/>
  <c r="D18" i="199"/>
  <c r="C18" i="199"/>
  <c r="O17" i="199"/>
  <c r="N17" i="199"/>
  <c r="M17" i="199"/>
  <c r="L17" i="199"/>
  <c r="K17" i="199"/>
  <c r="J17" i="199"/>
  <c r="I17" i="199"/>
  <c r="H17" i="199"/>
  <c r="G17" i="199"/>
  <c r="F17" i="199"/>
  <c r="E17" i="199"/>
  <c r="D17" i="199"/>
  <c r="C17" i="199"/>
  <c r="O16" i="199"/>
  <c r="N16" i="199"/>
  <c r="M16" i="199"/>
  <c r="L16" i="199"/>
  <c r="K16" i="199"/>
  <c r="J16" i="199"/>
  <c r="I16" i="199"/>
  <c r="H16" i="199"/>
  <c r="G16" i="199"/>
  <c r="F16" i="199"/>
  <c r="E16" i="199"/>
  <c r="D16" i="199"/>
  <c r="C16" i="199"/>
  <c r="O15" i="199"/>
  <c r="N15" i="199"/>
  <c r="M15" i="199"/>
  <c r="L15" i="199"/>
  <c r="K15" i="199"/>
  <c r="J15" i="199"/>
  <c r="I15" i="199"/>
  <c r="H15" i="199"/>
  <c r="G15" i="199"/>
  <c r="F15" i="199"/>
  <c r="E15" i="199"/>
  <c r="D15" i="199"/>
  <c r="C15" i="199"/>
  <c r="O32" i="198"/>
  <c r="N32" i="198"/>
  <c r="M32" i="198"/>
  <c r="L32" i="198"/>
  <c r="K32" i="198"/>
  <c r="J32" i="198"/>
  <c r="I32" i="198"/>
  <c r="H32" i="198"/>
  <c r="G32" i="198"/>
  <c r="F32" i="198"/>
  <c r="E32" i="198"/>
  <c r="D32" i="198"/>
  <c r="C32" i="198"/>
  <c r="O31" i="198"/>
  <c r="N31" i="198"/>
  <c r="M31" i="198"/>
  <c r="L31" i="198"/>
  <c r="K31" i="198"/>
  <c r="J31" i="198"/>
  <c r="I31" i="198"/>
  <c r="H31" i="198"/>
  <c r="G31" i="198"/>
  <c r="F31" i="198"/>
  <c r="E31" i="198"/>
  <c r="D31" i="198"/>
  <c r="C31" i="198"/>
  <c r="O30" i="198"/>
  <c r="N30" i="198"/>
  <c r="M30" i="198"/>
  <c r="L30" i="198"/>
  <c r="K30" i="198"/>
  <c r="J30" i="198"/>
  <c r="I30" i="198"/>
  <c r="H30" i="198"/>
  <c r="G30" i="198"/>
  <c r="F30" i="198"/>
  <c r="E30" i="198"/>
  <c r="D30" i="198"/>
  <c r="C30" i="198"/>
  <c r="O29" i="198"/>
  <c r="N29" i="198"/>
  <c r="M29" i="198"/>
  <c r="L29" i="198"/>
  <c r="K29" i="198"/>
  <c r="J29" i="198"/>
  <c r="I29" i="198"/>
  <c r="H29" i="198"/>
  <c r="G29" i="198"/>
  <c r="F29" i="198"/>
  <c r="E29" i="198"/>
  <c r="D29" i="198"/>
  <c r="C29" i="198"/>
  <c r="O28" i="198"/>
  <c r="N28" i="198"/>
  <c r="M28" i="198"/>
  <c r="L28" i="198"/>
  <c r="K28" i="198"/>
  <c r="J28" i="198"/>
  <c r="I28" i="198"/>
  <c r="H28" i="198"/>
  <c r="G28" i="198"/>
  <c r="F28" i="198"/>
  <c r="E28" i="198"/>
  <c r="D28" i="198"/>
  <c r="C28" i="198"/>
  <c r="O24" i="198"/>
  <c r="N24" i="198"/>
  <c r="M24" i="198"/>
  <c r="L24" i="198"/>
  <c r="K24" i="198"/>
  <c r="J24" i="198"/>
  <c r="I24" i="198"/>
  <c r="H24" i="198"/>
  <c r="G24" i="198"/>
  <c r="F24" i="198"/>
  <c r="E24" i="198"/>
  <c r="D24" i="198"/>
  <c r="C24" i="198"/>
  <c r="O23" i="198"/>
  <c r="N23" i="198"/>
  <c r="M23" i="198"/>
  <c r="L23" i="198"/>
  <c r="K23" i="198"/>
  <c r="J23" i="198"/>
  <c r="I23" i="198"/>
  <c r="H23" i="198"/>
  <c r="G23" i="198"/>
  <c r="F23" i="198"/>
  <c r="E23" i="198"/>
  <c r="D23" i="198"/>
  <c r="C23" i="198"/>
  <c r="O22" i="198"/>
  <c r="N22" i="198"/>
  <c r="M22" i="198"/>
  <c r="L22" i="198"/>
  <c r="K22" i="198"/>
  <c r="J22" i="198"/>
  <c r="I22" i="198"/>
  <c r="H22" i="198"/>
  <c r="G22" i="198"/>
  <c r="F22" i="198"/>
  <c r="E22" i="198"/>
  <c r="D22" i="198"/>
  <c r="C22" i="198"/>
  <c r="O21" i="198"/>
  <c r="N21" i="198"/>
  <c r="M21" i="198"/>
  <c r="L21" i="198"/>
  <c r="K21" i="198"/>
  <c r="J21" i="198"/>
  <c r="I21" i="198"/>
  <c r="H21" i="198"/>
  <c r="G21" i="198"/>
  <c r="F21" i="198"/>
  <c r="E21" i="198"/>
  <c r="D21" i="198"/>
  <c r="C21" i="198"/>
  <c r="O20" i="198"/>
  <c r="N20" i="198"/>
  <c r="M20" i="198"/>
  <c r="L20" i="198"/>
  <c r="K20" i="198"/>
  <c r="J20" i="198"/>
  <c r="I20" i="198"/>
  <c r="H20" i="198"/>
  <c r="G20" i="198"/>
  <c r="F20" i="198"/>
  <c r="E20" i="198"/>
  <c r="D20" i="198"/>
  <c r="C20" i="198"/>
  <c r="O19" i="198"/>
  <c r="N19" i="198"/>
  <c r="M19" i="198"/>
  <c r="L19" i="198"/>
  <c r="K19" i="198"/>
  <c r="J19" i="198"/>
  <c r="I19" i="198"/>
  <c r="H19" i="198"/>
  <c r="G19" i="198"/>
  <c r="F19" i="198"/>
  <c r="E19" i="198"/>
  <c r="D19" i="198"/>
  <c r="C19" i="198"/>
  <c r="O18" i="198"/>
  <c r="N18" i="198"/>
  <c r="M18" i="198"/>
  <c r="L18" i="198"/>
  <c r="K18" i="198"/>
  <c r="J18" i="198"/>
  <c r="I18" i="198"/>
  <c r="H18" i="198"/>
  <c r="G18" i="198"/>
  <c r="F18" i="198"/>
  <c r="E18" i="198"/>
  <c r="D18" i="198"/>
  <c r="C18" i="198"/>
  <c r="O17" i="198"/>
  <c r="N17" i="198"/>
  <c r="M17" i="198"/>
  <c r="L17" i="198"/>
  <c r="K17" i="198"/>
  <c r="J17" i="198"/>
  <c r="I17" i="198"/>
  <c r="H17" i="198"/>
  <c r="G17" i="198"/>
  <c r="F17" i="198"/>
  <c r="E17" i="198"/>
  <c r="D17" i="198"/>
  <c r="C17" i="198"/>
  <c r="O16" i="198"/>
  <c r="N16" i="198"/>
  <c r="M16" i="198"/>
  <c r="L16" i="198"/>
  <c r="K16" i="198"/>
  <c r="J16" i="198"/>
  <c r="I16" i="198"/>
  <c r="H16" i="198"/>
  <c r="G16" i="198"/>
  <c r="F16" i="198"/>
  <c r="E16" i="198"/>
  <c r="D16" i="198"/>
  <c r="C16" i="198"/>
  <c r="O15" i="198"/>
  <c r="N15" i="198"/>
  <c r="M15" i="198"/>
  <c r="L15" i="198"/>
  <c r="K15" i="198"/>
  <c r="J15" i="198"/>
  <c r="I15" i="198"/>
  <c r="H15" i="198"/>
  <c r="G15" i="198"/>
  <c r="F15" i="198"/>
  <c r="E15" i="198"/>
  <c r="D15" i="198"/>
  <c r="C15" i="198"/>
  <c r="O32" i="197"/>
  <c r="N32" i="197"/>
  <c r="M32" i="197"/>
  <c r="L32" i="197"/>
  <c r="K32" i="197"/>
  <c r="J32" i="197"/>
  <c r="I32" i="197"/>
  <c r="H32" i="197"/>
  <c r="G32" i="197"/>
  <c r="F32" i="197"/>
  <c r="E32" i="197"/>
  <c r="D32" i="197"/>
  <c r="C32" i="197"/>
  <c r="O31" i="197"/>
  <c r="N31" i="197"/>
  <c r="M31" i="197"/>
  <c r="L31" i="197"/>
  <c r="K31" i="197"/>
  <c r="J31" i="197"/>
  <c r="I31" i="197"/>
  <c r="H31" i="197"/>
  <c r="G31" i="197"/>
  <c r="F31" i="197"/>
  <c r="E31" i="197"/>
  <c r="D31" i="197"/>
  <c r="C31" i="197"/>
  <c r="O30" i="197"/>
  <c r="N30" i="197"/>
  <c r="M30" i="197"/>
  <c r="L30" i="197"/>
  <c r="K30" i="197"/>
  <c r="J30" i="197"/>
  <c r="I30" i="197"/>
  <c r="H30" i="197"/>
  <c r="G30" i="197"/>
  <c r="F30" i="197"/>
  <c r="E30" i="197"/>
  <c r="D30" i="197"/>
  <c r="C30" i="197"/>
  <c r="O29" i="197"/>
  <c r="N29" i="197"/>
  <c r="M29" i="197"/>
  <c r="L29" i="197"/>
  <c r="K29" i="197"/>
  <c r="J29" i="197"/>
  <c r="I29" i="197"/>
  <c r="H29" i="197"/>
  <c r="G29" i="197"/>
  <c r="F29" i="197"/>
  <c r="E29" i="197"/>
  <c r="D29" i="197"/>
  <c r="C29" i="197"/>
  <c r="O28" i="197"/>
  <c r="N28" i="197"/>
  <c r="M28" i="197"/>
  <c r="L28" i="197"/>
  <c r="K28" i="197"/>
  <c r="J28" i="197"/>
  <c r="I28" i="197"/>
  <c r="H28" i="197"/>
  <c r="G28" i="197"/>
  <c r="F28" i="197"/>
  <c r="E28" i="197"/>
  <c r="D28" i="197"/>
  <c r="C28" i="197"/>
  <c r="O24" i="197"/>
  <c r="N24" i="197"/>
  <c r="M24" i="197"/>
  <c r="L24" i="197"/>
  <c r="K24" i="197"/>
  <c r="J24" i="197"/>
  <c r="I24" i="197"/>
  <c r="H24" i="197"/>
  <c r="G24" i="197"/>
  <c r="F24" i="197"/>
  <c r="E24" i="197"/>
  <c r="D24" i="197"/>
  <c r="C24" i="197"/>
  <c r="O23" i="197"/>
  <c r="N23" i="197"/>
  <c r="M23" i="197"/>
  <c r="L23" i="197"/>
  <c r="K23" i="197"/>
  <c r="J23" i="197"/>
  <c r="I23" i="197"/>
  <c r="H23" i="197"/>
  <c r="G23" i="197"/>
  <c r="F23" i="197"/>
  <c r="E23" i="197"/>
  <c r="D23" i="197"/>
  <c r="C23" i="197"/>
  <c r="O22" i="197"/>
  <c r="N22" i="197"/>
  <c r="M22" i="197"/>
  <c r="L22" i="197"/>
  <c r="K22" i="197"/>
  <c r="J22" i="197"/>
  <c r="I22" i="197"/>
  <c r="H22" i="197"/>
  <c r="G22" i="197"/>
  <c r="F22" i="197"/>
  <c r="E22" i="197"/>
  <c r="D22" i="197"/>
  <c r="C22" i="197"/>
  <c r="O21" i="197"/>
  <c r="N21" i="197"/>
  <c r="M21" i="197"/>
  <c r="L21" i="197"/>
  <c r="K21" i="197"/>
  <c r="J21" i="197"/>
  <c r="I21" i="197"/>
  <c r="H21" i="197"/>
  <c r="G21" i="197"/>
  <c r="F21" i="197"/>
  <c r="E21" i="197"/>
  <c r="D21" i="197"/>
  <c r="C21" i="197"/>
  <c r="O20" i="197"/>
  <c r="N20" i="197"/>
  <c r="M20" i="197"/>
  <c r="L20" i="197"/>
  <c r="K20" i="197"/>
  <c r="J20" i="197"/>
  <c r="I20" i="197"/>
  <c r="H20" i="197"/>
  <c r="G20" i="197"/>
  <c r="F20" i="197"/>
  <c r="E20" i="197"/>
  <c r="D20" i="197"/>
  <c r="C20" i="197"/>
  <c r="O19" i="197"/>
  <c r="N19" i="197"/>
  <c r="M19" i="197"/>
  <c r="L19" i="197"/>
  <c r="K19" i="197"/>
  <c r="J19" i="197"/>
  <c r="I19" i="197"/>
  <c r="H19" i="197"/>
  <c r="G19" i="197"/>
  <c r="F19" i="197"/>
  <c r="E19" i="197"/>
  <c r="D19" i="197"/>
  <c r="C19" i="197"/>
  <c r="O18" i="197"/>
  <c r="N18" i="197"/>
  <c r="M18" i="197"/>
  <c r="L18" i="197"/>
  <c r="K18" i="197"/>
  <c r="J18" i="197"/>
  <c r="I18" i="197"/>
  <c r="H18" i="197"/>
  <c r="G18" i="197"/>
  <c r="F18" i="197"/>
  <c r="E18" i="197"/>
  <c r="D18" i="197"/>
  <c r="C18" i="197"/>
  <c r="O17" i="197"/>
  <c r="N17" i="197"/>
  <c r="M17" i="197"/>
  <c r="L17" i="197"/>
  <c r="K17" i="197"/>
  <c r="J17" i="197"/>
  <c r="I17" i="197"/>
  <c r="H17" i="197"/>
  <c r="G17" i="197"/>
  <c r="F17" i="197"/>
  <c r="E17" i="197"/>
  <c r="D17" i="197"/>
  <c r="C17" i="197"/>
  <c r="O16" i="197"/>
  <c r="N16" i="197"/>
  <c r="M16" i="197"/>
  <c r="L16" i="197"/>
  <c r="K16" i="197"/>
  <c r="J16" i="197"/>
  <c r="I16" i="197"/>
  <c r="H16" i="197"/>
  <c r="G16" i="197"/>
  <c r="F16" i="197"/>
  <c r="E16" i="197"/>
  <c r="D16" i="197"/>
  <c r="C16" i="197"/>
  <c r="O15" i="197"/>
  <c r="N15" i="197"/>
  <c r="M15" i="197"/>
  <c r="L15" i="197"/>
  <c r="K15" i="197"/>
  <c r="J15" i="197"/>
  <c r="I15" i="197"/>
  <c r="H15" i="197"/>
  <c r="G15" i="197"/>
  <c r="F15" i="197"/>
  <c r="E15" i="197"/>
  <c r="D15" i="197"/>
  <c r="C15" i="197"/>
  <c r="O32" i="196"/>
  <c r="N32" i="196"/>
  <c r="M32" i="196"/>
  <c r="L32" i="196"/>
  <c r="K32" i="196"/>
  <c r="J32" i="196"/>
  <c r="I32" i="196"/>
  <c r="H32" i="196"/>
  <c r="G32" i="196"/>
  <c r="F32" i="196"/>
  <c r="E32" i="196"/>
  <c r="D32" i="196"/>
  <c r="C32" i="196"/>
  <c r="O31" i="196"/>
  <c r="N31" i="196"/>
  <c r="M31" i="196"/>
  <c r="L31" i="196"/>
  <c r="K31" i="196"/>
  <c r="J31" i="196"/>
  <c r="I31" i="196"/>
  <c r="H31" i="196"/>
  <c r="G31" i="196"/>
  <c r="F31" i="196"/>
  <c r="E31" i="196"/>
  <c r="D31" i="196"/>
  <c r="C31" i="196"/>
  <c r="O30" i="196"/>
  <c r="N30" i="196"/>
  <c r="M30" i="196"/>
  <c r="L30" i="196"/>
  <c r="K30" i="196"/>
  <c r="J30" i="196"/>
  <c r="I30" i="196"/>
  <c r="H30" i="196"/>
  <c r="G30" i="196"/>
  <c r="F30" i="196"/>
  <c r="E30" i="196"/>
  <c r="D30" i="196"/>
  <c r="C30" i="196"/>
  <c r="O29" i="196"/>
  <c r="N29" i="196"/>
  <c r="M29" i="196"/>
  <c r="L29" i="196"/>
  <c r="K29" i="196"/>
  <c r="J29" i="196"/>
  <c r="I29" i="196"/>
  <c r="H29" i="196"/>
  <c r="G29" i="196"/>
  <c r="F29" i="196"/>
  <c r="E29" i="196"/>
  <c r="D29" i="196"/>
  <c r="C29" i="196"/>
  <c r="O28" i="196"/>
  <c r="N28" i="196"/>
  <c r="M28" i="196"/>
  <c r="L28" i="196"/>
  <c r="K28" i="196"/>
  <c r="J28" i="196"/>
  <c r="I28" i="196"/>
  <c r="H28" i="196"/>
  <c r="G28" i="196"/>
  <c r="F28" i="196"/>
  <c r="E28" i="196"/>
  <c r="D28" i="196"/>
  <c r="C28" i="196"/>
  <c r="O24" i="196"/>
  <c r="N24" i="196"/>
  <c r="M24" i="196"/>
  <c r="L24" i="196"/>
  <c r="K24" i="196"/>
  <c r="J24" i="196"/>
  <c r="I24" i="196"/>
  <c r="H24" i="196"/>
  <c r="G24" i="196"/>
  <c r="F24" i="196"/>
  <c r="E24" i="196"/>
  <c r="D24" i="196"/>
  <c r="C24" i="196"/>
  <c r="O23" i="196"/>
  <c r="N23" i="196"/>
  <c r="M23" i="196"/>
  <c r="L23" i="196"/>
  <c r="K23" i="196"/>
  <c r="J23" i="196"/>
  <c r="I23" i="196"/>
  <c r="H23" i="196"/>
  <c r="G23" i="196"/>
  <c r="F23" i="196"/>
  <c r="E23" i="196"/>
  <c r="D23" i="196"/>
  <c r="C23" i="196"/>
  <c r="O22" i="196"/>
  <c r="N22" i="196"/>
  <c r="M22" i="196"/>
  <c r="L22" i="196"/>
  <c r="K22" i="196"/>
  <c r="J22" i="196"/>
  <c r="I22" i="196"/>
  <c r="H22" i="196"/>
  <c r="G22" i="196"/>
  <c r="F22" i="196"/>
  <c r="E22" i="196"/>
  <c r="D22" i="196"/>
  <c r="C22" i="196"/>
  <c r="O21" i="196"/>
  <c r="N21" i="196"/>
  <c r="M21" i="196"/>
  <c r="L21" i="196"/>
  <c r="K21" i="196"/>
  <c r="J21" i="196"/>
  <c r="I21" i="196"/>
  <c r="H21" i="196"/>
  <c r="G21" i="196"/>
  <c r="F21" i="196"/>
  <c r="E21" i="196"/>
  <c r="D21" i="196"/>
  <c r="C21" i="196"/>
  <c r="O20" i="196"/>
  <c r="N20" i="196"/>
  <c r="M20" i="196"/>
  <c r="L20" i="196"/>
  <c r="K20" i="196"/>
  <c r="J20" i="196"/>
  <c r="I20" i="196"/>
  <c r="H20" i="196"/>
  <c r="G20" i="196"/>
  <c r="F20" i="196"/>
  <c r="E20" i="196"/>
  <c r="D20" i="196"/>
  <c r="C20" i="196"/>
  <c r="O19" i="196"/>
  <c r="N19" i="196"/>
  <c r="M19" i="196"/>
  <c r="L19" i="196"/>
  <c r="K19" i="196"/>
  <c r="J19" i="196"/>
  <c r="I19" i="196"/>
  <c r="H19" i="196"/>
  <c r="G19" i="196"/>
  <c r="F19" i="196"/>
  <c r="E19" i="196"/>
  <c r="D19" i="196"/>
  <c r="C19" i="196"/>
  <c r="O18" i="196"/>
  <c r="N18" i="196"/>
  <c r="M18" i="196"/>
  <c r="L18" i="196"/>
  <c r="K18" i="196"/>
  <c r="J18" i="196"/>
  <c r="I18" i="196"/>
  <c r="H18" i="196"/>
  <c r="G18" i="196"/>
  <c r="F18" i="196"/>
  <c r="E18" i="196"/>
  <c r="D18" i="196"/>
  <c r="C18" i="196"/>
  <c r="O17" i="196"/>
  <c r="N17" i="196"/>
  <c r="M17" i="196"/>
  <c r="L17" i="196"/>
  <c r="K17" i="196"/>
  <c r="J17" i="196"/>
  <c r="I17" i="196"/>
  <c r="H17" i="196"/>
  <c r="G17" i="196"/>
  <c r="F17" i="196"/>
  <c r="E17" i="196"/>
  <c r="D17" i="196"/>
  <c r="C17" i="196"/>
  <c r="O16" i="196"/>
  <c r="N16" i="196"/>
  <c r="M16" i="196"/>
  <c r="L16" i="196"/>
  <c r="K16" i="196"/>
  <c r="J16" i="196"/>
  <c r="I16" i="196"/>
  <c r="H16" i="196"/>
  <c r="G16" i="196"/>
  <c r="F16" i="196"/>
  <c r="E16" i="196"/>
  <c r="D16" i="196"/>
  <c r="C16" i="196"/>
  <c r="O15" i="196"/>
  <c r="N15" i="196"/>
  <c r="M15" i="196"/>
  <c r="L15" i="196"/>
  <c r="K15" i="196"/>
  <c r="J15" i="196"/>
  <c r="I15" i="196"/>
  <c r="H15" i="196"/>
  <c r="G15" i="196"/>
  <c r="F15" i="196"/>
  <c r="E15" i="196"/>
  <c r="D15" i="196"/>
  <c r="C15" i="196"/>
  <c r="O32" i="195"/>
  <c r="N32" i="195"/>
  <c r="M32" i="195"/>
  <c r="L32" i="195"/>
  <c r="K32" i="195"/>
  <c r="J32" i="195"/>
  <c r="I32" i="195"/>
  <c r="H32" i="195"/>
  <c r="G32" i="195"/>
  <c r="F32" i="195"/>
  <c r="E32" i="195"/>
  <c r="D32" i="195"/>
  <c r="C32" i="195"/>
  <c r="O31" i="195"/>
  <c r="N31" i="195"/>
  <c r="M31" i="195"/>
  <c r="L31" i="195"/>
  <c r="K31" i="195"/>
  <c r="J31" i="195"/>
  <c r="I31" i="195"/>
  <c r="H31" i="195"/>
  <c r="G31" i="195"/>
  <c r="F31" i="195"/>
  <c r="E31" i="195"/>
  <c r="D31" i="195"/>
  <c r="C31" i="195"/>
  <c r="O30" i="195"/>
  <c r="N30" i="195"/>
  <c r="M30" i="195"/>
  <c r="L30" i="195"/>
  <c r="K30" i="195"/>
  <c r="J30" i="195"/>
  <c r="I30" i="195"/>
  <c r="H30" i="195"/>
  <c r="G30" i="195"/>
  <c r="F30" i="195"/>
  <c r="E30" i="195"/>
  <c r="D30" i="195"/>
  <c r="C30" i="195"/>
  <c r="O29" i="195"/>
  <c r="N29" i="195"/>
  <c r="M29" i="195"/>
  <c r="L29" i="195"/>
  <c r="K29" i="195"/>
  <c r="J29" i="195"/>
  <c r="I29" i="195"/>
  <c r="H29" i="195"/>
  <c r="G29" i="195"/>
  <c r="F29" i="195"/>
  <c r="E29" i="195"/>
  <c r="D29" i="195"/>
  <c r="C29" i="195"/>
  <c r="O28" i="195"/>
  <c r="N28" i="195"/>
  <c r="M28" i="195"/>
  <c r="L28" i="195"/>
  <c r="K28" i="195"/>
  <c r="J28" i="195"/>
  <c r="I28" i="195"/>
  <c r="H28" i="195"/>
  <c r="G28" i="195"/>
  <c r="F28" i="195"/>
  <c r="E28" i="195"/>
  <c r="D28" i="195"/>
  <c r="C28" i="195"/>
  <c r="O24" i="195"/>
  <c r="N24" i="195"/>
  <c r="M24" i="195"/>
  <c r="L24" i="195"/>
  <c r="K24" i="195"/>
  <c r="J24" i="195"/>
  <c r="I24" i="195"/>
  <c r="H24" i="195"/>
  <c r="G24" i="195"/>
  <c r="F24" i="195"/>
  <c r="E24" i="195"/>
  <c r="D24" i="195"/>
  <c r="C24" i="195"/>
  <c r="O23" i="195"/>
  <c r="N23" i="195"/>
  <c r="M23" i="195"/>
  <c r="L23" i="195"/>
  <c r="K23" i="195"/>
  <c r="J23" i="195"/>
  <c r="I23" i="195"/>
  <c r="H23" i="195"/>
  <c r="G23" i="195"/>
  <c r="F23" i="195"/>
  <c r="E23" i="195"/>
  <c r="D23" i="195"/>
  <c r="C23" i="195"/>
  <c r="O22" i="195"/>
  <c r="N22" i="195"/>
  <c r="M22" i="195"/>
  <c r="L22" i="195"/>
  <c r="K22" i="195"/>
  <c r="J22" i="195"/>
  <c r="I22" i="195"/>
  <c r="H22" i="195"/>
  <c r="G22" i="195"/>
  <c r="F22" i="195"/>
  <c r="E22" i="195"/>
  <c r="D22" i="195"/>
  <c r="C22" i="195"/>
  <c r="O21" i="195"/>
  <c r="N21" i="195"/>
  <c r="M21" i="195"/>
  <c r="L21" i="195"/>
  <c r="K21" i="195"/>
  <c r="J21" i="195"/>
  <c r="I21" i="195"/>
  <c r="H21" i="195"/>
  <c r="G21" i="195"/>
  <c r="F21" i="195"/>
  <c r="E21" i="195"/>
  <c r="D21" i="195"/>
  <c r="C21" i="195"/>
  <c r="O20" i="195"/>
  <c r="N20" i="195"/>
  <c r="M20" i="195"/>
  <c r="L20" i="195"/>
  <c r="K20" i="195"/>
  <c r="J20" i="195"/>
  <c r="I20" i="195"/>
  <c r="H20" i="195"/>
  <c r="G20" i="195"/>
  <c r="F20" i="195"/>
  <c r="E20" i="195"/>
  <c r="D20" i="195"/>
  <c r="C20" i="195"/>
  <c r="O19" i="195"/>
  <c r="N19" i="195"/>
  <c r="M19" i="195"/>
  <c r="L19" i="195"/>
  <c r="K19" i="195"/>
  <c r="J19" i="195"/>
  <c r="I19" i="195"/>
  <c r="H19" i="195"/>
  <c r="G19" i="195"/>
  <c r="F19" i="195"/>
  <c r="E19" i="195"/>
  <c r="D19" i="195"/>
  <c r="C19" i="195"/>
  <c r="O18" i="195"/>
  <c r="N18" i="195"/>
  <c r="M18" i="195"/>
  <c r="L18" i="195"/>
  <c r="K18" i="195"/>
  <c r="J18" i="195"/>
  <c r="I18" i="195"/>
  <c r="H18" i="195"/>
  <c r="G18" i="195"/>
  <c r="F18" i="195"/>
  <c r="E18" i="195"/>
  <c r="D18" i="195"/>
  <c r="C18" i="195"/>
  <c r="O17" i="195"/>
  <c r="N17" i="195"/>
  <c r="M17" i="195"/>
  <c r="L17" i="195"/>
  <c r="K17" i="195"/>
  <c r="J17" i="195"/>
  <c r="I17" i="195"/>
  <c r="H17" i="195"/>
  <c r="G17" i="195"/>
  <c r="F17" i="195"/>
  <c r="E17" i="195"/>
  <c r="D17" i="195"/>
  <c r="C17" i="195"/>
  <c r="O16" i="195"/>
  <c r="N16" i="195"/>
  <c r="M16" i="195"/>
  <c r="L16" i="195"/>
  <c r="K16" i="195"/>
  <c r="J16" i="195"/>
  <c r="I16" i="195"/>
  <c r="H16" i="195"/>
  <c r="G16" i="195"/>
  <c r="F16" i="195"/>
  <c r="E16" i="195"/>
  <c r="D16" i="195"/>
  <c r="C16" i="195"/>
  <c r="O15" i="195"/>
  <c r="N15" i="195"/>
  <c r="M15" i="195"/>
  <c r="L15" i="195"/>
  <c r="K15" i="195"/>
  <c r="J15" i="195"/>
  <c r="I15" i="195"/>
  <c r="H15" i="195"/>
  <c r="G15" i="195"/>
  <c r="F15" i="195"/>
  <c r="E15" i="195"/>
  <c r="D15" i="195"/>
  <c r="C15" i="195"/>
  <c r="O32" i="194"/>
  <c r="N32" i="194"/>
  <c r="M32" i="194"/>
  <c r="L32" i="194"/>
  <c r="K32" i="194"/>
  <c r="J32" i="194"/>
  <c r="I32" i="194"/>
  <c r="H32" i="194"/>
  <c r="G32" i="194"/>
  <c r="F32" i="194"/>
  <c r="E32" i="194"/>
  <c r="D32" i="194"/>
  <c r="C32" i="194"/>
  <c r="O31" i="194"/>
  <c r="N31" i="194"/>
  <c r="M31" i="194"/>
  <c r="L31" i="194"/>
  <c r="K31" i="194"/>
  <c r="J31" i="194"/>
  <c r="I31" i="194"/>
  <c r="H31" i="194"/>
  <c r="G31" i="194"/>
  <c r="F31" i="194"/>
  <c r="E31" i="194"/>
  <c r="D31" i="194"/>
  <c r="C31" i="194"/>
  <c r="O30" i="194"/>
  <c r="N30" i="194"/>
  <c r="M30" i="194"/>
  <c r="L30" i="194"/>
  <c r="K30" i="194"/>
  <c r="J30" i="194"/>
  <c r="I30" i="194"/>
  <c r="H30" i="194"/>
  <c r="G30" i="194"/>
  <c r="F30" i="194"/>
  <c r="E30" i="194"/>
  <c r="D30" i="194"/>
  <c r="C30" i="194"/>
  <c r="O29" i="194"/>
  <c r="N29" i="194"/>
  <c r="M29" i="194"/>
  <c r="L29" i="194"/>
  <c r="K29" i="194"/>
  <c r="J29" i="194"/>
  <c r="I29" i="194"/>
  <c r="H29" i="194"/>
  <c r="G29" i="194"/>
  <c r="F29" i="194"/>
  <c r="E29" i="194"/>
  <c r="D29" i="194"/>
  <c r="C29" i="194"/>
  <c r="O28" i="194"/>
  <c r="N28" i="194"/>
  <c r="M28" i="194"/>
  <c r="L28" i="194"/>
  <c r="K28" i="194"/>
  <c r="J28" i="194"/>
  <c r="I28" i="194"/>
  <c r="H28" i="194"/>
  <c r="G28" i="194"/>
  <c r="F28" i="194"/>
  <c r="E28" i="194"/>
  <c r="D28" i="194"/>
  <c r="C28" i="194"/>
  <c r="O24" i="194"/>
  <c r="N24" i="194"/>
  <c r="M24" i="194"/>
  <c r="L24" i="194"/>
  <c r="K24" i="194"/>
  <c r="J24" i="194"/>
  <c r="I24" i="194"/>
  <c r="H24" i="194"/>
  <c r="G24" i="194"/>
  <c r="F24" i="194"/>
  <c r="E24" i="194"/>
  <c r="D24" i="194"/>
  <c r="C24" i="194"/>
  <c r="O23" i="194"/>
  <c r="N23" i="194"/>
  <c r="M23" i="194"/>
  <c r="L23" i="194"/>
  <c r="K23" i="194"/>
  <c r="J23" i="194"/>
  <c r="I23" i="194"/>
  <c r="H23" i="194"/>
  <c r="G23" i="194"/>
  <c r="F23" i="194"/>
  <c r="E23" i="194"/>
  <c r="D23" i="194"/>
  <c r="C23" i="194"/>
  <c r="O22" i="194"/>
  <c r="N22" i="194"/>
  <c r="M22" i="194"/>
  <c r="L22" i="194"/>
  <c r="K22" i="194"/>
  <c r="J22" i="194"/>
  <c r="I22" i="194"/>
  <c r="H22" i="194"/>
  <c r="G22" i="194"/>
  <c r="F22" i="194"/>
  <c r="E22" i="194"/>
  <c r="D22" i="194"/>
  <c r="C22" i="194"/>
  <c r="O21" i="194"/>
  <c r="N21" i="194"/>
  <c r="M21" i="194"/>
  <c r="L21" i="194"/>
  <c r="K21" i="194"/>
  <c r="J21" i="194"/>
  <c r="I21" i="194"/>
  <c r="H21" i="194"/>
  <c r="G21" i="194"/>
  <c r="F21" i="194"/>
  <c r="E21" i="194"/>
  <c r="D21" i="194"/>
  <c r="C21" i="194"/>
  <c r="O20" i="194"/>
  <c r="N20" i="194"/>
  <c r="M20" i="194"/>
  <c r="L20" i="194"/>
  <c r="K20" i="194"/>
  <c r="J20" i="194"/>
  <c r="I20" i="194"/>
  <c r="H20" i="194"/>
  <c r="G20" i="194"/>
  <c r="F20" i="194"/>
  <c r="E20" i="194"/>
  <c r="D20" i="194"/>
  <c r="C20" i="194"/>
  <c r="O19" i="194"/>
  <c r="N19" i="194"/>
  <c r="M19" i="194"/>
  <c r="L19" i="194"/>
  <c r="K19" i="194"/>
  <c r="J19" i="194"/>
  <c r="I19" i="194"/>
  <c r="H19" i="194"/>
  <c r="G19" i="194"/>
  <c r="F19" i="194"/>
  <c r="E19" i="194"/>
  <c r="D19" i="194"/>
  <c r="C19" i="194"/>
  <c r="O18" i="194"/>
  <c r="N18" i="194"/>
  <c r="M18" i="194"/>
  <c r="L18" i="194"/>
  <c r="K18" i="194"/>
  <c r="J18" i="194"/>
  <c r="I18" i="194"/>
  <c r="H18" i="194"/>
  <c r="G18" i="194"/>
  <c r="F18" i="194"/>
  <c r="E18" i="194"/>
  <c r="D18" i="194"/>
  <c r="C18" i="194"/>
  <c r="O17" i="194"/>
  <c r="N17" i="194"/>
  <c r="M17" i="194"/>
  <c r="L17" i="194"/>
  <c r="K17" i="194"/>
  <c r="J17" i="194"/>
  <c r="I17" i="194"/>
  <c r="H17" i="194"/>
  <c r="G17" i="194"/>
  <c r="F17" i="194"/>
  <c r="E17" i="194"/>
  <c r="D17" i="194"/>
  <c r="C17" i="194"/>
  <c r="O16" i="194"/>
  <c r="N16" i="194"/>
  <c r="M16" i="194"/>
  <c r="L16" i="194"/>
  <c r="K16" i="194"/>
  <c r="J16" i="194"/>
  <c r="I16" i="194"/>
  <c r="H16" i="194"/>
  <c r="G16" i="194"/>
  <c r="F16" i="194"/>
  <c r="E16" i="194"/>
  <c r="D16" i="194"/>
  <c r="C16" i="194"/>
  <c r="O15" i="194"/>
  <c r="N15" i="194"/>
  <c r="M15" i="194"/>
  <c r="L15" i="194"/>
  <c r="K15" i="194"/>
  <c r="J15" i="194"/>
  <c r="I15" i="194"/>
  <c r="H15" i="194"/>
  <c r="G15" i="194"/>
  <c r="F15" i="194"/>
  <c r="E15" i="194"/>
  <c r="D15" i="194"/>
  <c r="C15" i="194"/>
  <c r="O32" i="193"/>
  <c r="N32" i="193"/>
  <c r="M32" i="193"/>
  <c r="L32" i="193"/>
  <c r="K32" i="193"/>
  <c r="J32" i="193"/>
  <c r="I32" i="193"/>
  <c r="H32" i="193"/>
  <c r="G32" i="193"/>
  <c r="F32" i="193"/>
  <c r="E32" i="193"/>
  <c r="D32" i="193"/>
  <c r="C32" i="193"/>
  <c r="O31" i="193"/>
  <c r="N31" i="193"/>
  <c r="M31" i="193"/>
  <c r="L31" i="193"/>
  <c r="K31" i="193"/>
  <c r="J31" i="193"/>
  <c r="I31" i="193"/>
  <c r="H31" i="193"/>
  <c r="G31" i="193"/>
  <c r="F31" i="193"/>
  <c r="E31" i="193"/>
  <c r="D31" i="193"/>
  <c r="C31" i="193"/>
  <c r="O30" i="193"/>
  <c r="N30" i="193"/>
  <c r="M30" i="193"/>
  <c r="L30" i="193"/>
  <c r="K30" i="193"/>
  <c r="J30" i="193"/>
  <c r="I30" i="193"/>
  <c r="H30" i="193"/>
  <c r="G30" i="193"/>
  <c r="F30" i="193"/>
  <c r="E30" i="193"/>
  <c r="D30" i="193"/>
  <c r="C30" i="193"/>
  <c r="O29" i="193"/>
  <c r="N29" i="193"/>
  <c r="M29" i="193"/>
  <c r="L29" i="193"/>
  <c r="K29" i="193"/>
  <c r="J29" i="193"/>
  <c r="I29" i="193"/>
  <c r="H29" i="193"/>
  <c r="G29" i="193"/>
  <c r="F29" i="193"/>
  <c r="E29" i="193"/>
  <c r="D29" i="193"/>
  <c r="C29" i="193"/>
  <c r="O28" i="193"/>
  <c r="N28" i="193"/>
  <c r="M28" i="193"/>
  <c r="L28" i="193"/>
  <c r="K28" i="193"/>
  <c r="J28" i="193"/>
  <c r="I28" i="193"/>
  <c r="H28" i="193"/>
  <c r="G28" i="193"/>
  <c r="F28" i="193"/>
  <c r="E28" i="193"/>
  <c r="D28" i="193"/>
  <c r="C28" i="193"/>
  <c r="O24" i="193"/>
  <c r="N24" i="193"/>
  <c r="M24" i="193"/>
  <c r="L24" i="193"/>
  <c r="K24" i="193"/>
  <c r="J24" i="193"/>
  <c r="I24" i="193"/>
  <c r="H24" i="193"/>
  <c r="G24" i="193"/>
  <c r="F24" i="193"/>
  <c r="E24" i="193"/>
  <c r="D24" i="193"/>
  <c r="C24" i="193"/>
  <c r="O23" i="193"/>
  <c r="N23" i="193"/>
  <c r="M23" i="193"/>
  <c r="L23" i="193"/>
  <c r="K23" i="193"/>
  <c r="J23" i="193"/>
  <c r="I23" i="193"/>
  <c r="H23" i="193"/>
  <c r="G23" i="193"/>
  <c r="F23" i="193"/>
  <c r="E23" i="193"/>
  <c r="D23" i="193"/>
  <c r="C23" i="193"/>
  <c r="O22" i="193"/>
  <c r="N22" i="193"/>
  <c r="M22" i="193"/>
  <c r="L22" i="193"/>
  <c r="K22" i="193"/>
  <c r="J22" i="193"/>
  <c r="I22" i="193"/>
  <c r="H22" i="193"/>
  <c r="G22" i="193"/>
  <c r="F22" i="193"/>
  <c r="E22" i="193"/>
  <c r="D22" i="193"/>
  <c r="C22" i="193"/>
  <c r="O21" i="193"/>
  <c r="N21" i="193"/>
  <c r="M21" i="193"/>
  <c r="L21" i="193"/>
  <c r="K21" i="193"/>
  <c r="J21" i="193"/>
  <c r="I21" i="193"/>
  <c r="H21" i="193"/>
  <c r="G21" i="193"/>
  <c r="F21" i="193"/>
  <c r="E21" i="193"/>
  <c r="D21" i="193"/>
  <c r="C21" i="193"/>
  <c r="O20" i="193"/>
  <c r="N20" i="193"/>
  <c r="M20" i="193"/>
  <c r="L20" i="193"/>
  <c r="K20" i="193"/>
  <c r="J20" i="193"/>
  <c r="I20" i="193"/>
  <c r="H20" i="193"/>
  <c r="G20" i="193"/>
  <c r="F20" i="193"/>
  <c r="E20" i="193"/>
  <c r="D20" i="193"/>
  <c r="C20" i="193"/>
  <c r="O19" i="193"/>
  <c r="N19" i="193"/>
  <c r="M19" i="193"/>
  <c r="L19" i="193"/>
  <c r="K19" i="193"/>
  <c r="J19" i="193"/>
  <c r="I19" i="193"/>
  <c r="H19" i="193"/>
  <c r="G19" i="193"/>
  <c r="F19" i="193"/>
  <c r="E19" i="193"/>
  <c r="D19" i="193"/>
  <c r="C19" i="193"/>
  <c r="O18" i="193"/>
  <c r="N18" i="193"/>
  <c r="M18" i="193"/>
  <c r="L18" i="193"/>
  <c r="K18" i="193"/>
  <c r="J18" i="193"/>
  <c r="I18" i="193"/>
  <c r="H18" i="193"/>
  <c r="G18" i="193"/>
  <c r="F18" i="193"/>
  <c r="E18" i="193"/>
  <c r="D18" i="193"/>
  <c r="C18" i="193"/>
  <c r="O17" i="193"/>
  <c r="N17" i="193"/>
  <c r="M17" i="193"/>
  <c r="L17" i="193"/>
  <c r="K17" i="193"/>
  <c r="J17" i="193"/>
  <c r="I17" i="193"/>
  <c r="H17" i="193"/>
  <c r="G17" i="193"/>
  <c r="F17" i="193"/>
  <c r="E17" i="193"/>
  <c r="D17" i="193"/>
  <c r="C17" i="193"/>
  <c r="O16" i="193"/>
  <c r="N16" i="193"/>
  <c r="M16" i="193"/>
  <c r="L16" i="193"/>
  <c r="K16" i="193"/>
  <c r="J16" i="193"/>
  <c r="I16" i="193"/>
  <c r="H16" i="193"/>
  <c r="G16" i="193"/>
  <c r="F16" i="193"/>
  <c r="E16" i="193"/>
  <c r="D16" i="193"/>
  <c r="C16" i="193"/>
  <c r="O15" i="193"/>
  <c r="N15" i="193"/>
  <c r="M15" i="193"/>
  <c r="L15" i="193"/>
  <c r="K15" i="193"/>
  <c r="J15" i="193"/>
  <c r="I15" i="193"/>
  <c r="H15" i="193"/>
  <c r="G15" i="193"/>
  <c r="F15" i="193"/>
  <c r="E15" i="193"/>
  <c r="D15" i="193"/>
  <c r="C15" i="193"/>
  <c r="O32" i="192"/>
  <c r="N32" i="192"/>
  <c r="M32" i="192"/>
  <c r="L32" i="192"/>
  <c r="K32" i="192"/>
  <c r="J32" i="192"/>
  <c r="I32" i="192"/>
  <c r="H32" i="192"/>
  <c r="G32" i="192"/>
  <c r="F32" i="192"/>
  <c r="E32" i="192"/>
  <c r="D32" i="192"/>
  <c r="C32" i="192"/>
  <c r="O31" i="192"/>
  <c r="N31" i="192"/>
  <c r="M31" i="192"/>
  <c r="L31" i="192"/>
  <c r="K31" i="192"/>
  <c r="J31" i="192"/>
  <c r="I31" i="192"/>
  <c r="H31" i="192"/>
  <c r="G31" i="192"/>
  <c r="F31" i="192"/>
  <c r="E31" i="192"/>
  <c r="D31" i="192"/>
  <c r="C31" i="192"/>
  <c r="O30" i="192"/>
  <c r="N30" i="192"/>
  <c r="M30" i="192"/>
  <c r="L30" i="192"/>
  <c r="K30" i="192"/>
  <c r="J30" i="192"/>
  <c r="I30" i="192"/>
  <c r="H30" i="192"/>
  <c r="G30" i="192"/>
  <c r="F30" i="192"/>
  <c r="E30" i="192"/>
  <c r="D30" i="192"/>
  <c r="C30" i="192"/>
  <c r="O29" i="192"/>
  <c r="N29" i="192"/>
  <c r="M29" i="192"/>
  <c r="L29" i="192"/>
  <c r="K29" i="192"/>
  <c r="J29" i="192"/>
  <c r="I29" i="192"/>
  <c r="H29" i="192"/>
  <c r="G29" i="192"/>
  <c r="F29" i="192"/>
  <c r="E29" i="192"/>
  <c r="D29" i="192"/>
  <c r="C29" i="192"/>
  <c r="O28" i="192"/>
  <c r="N28" i="192"/>
  <c r="M28" i="192"/>
  <c r="L28" i="192"/>
  <c r="K28" i="192"/>
  <c r="J28" i="192"/>
  <c r="I28" i="192"/>
  <c r="H28" i="192"/>
  <c r="G28" i="192"/>
  <c r="F28" i="192"/>
  <c r="E28" i="192"/>
  <c r="D28" i="192"/>
  <c r="C28" i="192"/>
  <c r="O24" i="192"/>
  <c r="N24" i="192"/>
  <c r="M24" i="192"/>
  <c r="L24" i="192"/>
  <c r="K24" i="192"/>
  <c r="J24" i="192"/>
  <c r="I24" i="192"/>
  <c r="H24" i="192"/>
  <c r="G24" i="192"/>
  <c r="F24" i="192"/>
  <c r="E24" i="192"/>
  <c r="D24" i="192"/>
  <c r="C24" i="192"/>
  <c r="O23" i="192"/>
  <c r="N23" i="192"/>
  <c r="M23" i="192"/>
  <c r="L23" i="192"/>
  <c r="K23" i="192"/>
  <c r="J23" i="192"/>
  <c r="I23" i="192"/>
  <c r="H23" i="192"/>
  <c r="G23" i="192"/>
  <c r="F23" i="192"/>
  <c r="E23" i="192"/>
  <c r="D23" i="192"/>
  <c r="C23" i="192"/>
  <c r="O22" i="192"/>
  <c r="N22" i="192"/>
  <c r="M22" i="192"/>
  <c r="L22" i="192"/>
  <c r="K22" i="192"/>
  <c r="J22" i="192"/>
  <c r="I22" i="192"/>
  <c r="H22" i="192"/>
  <c r="G22" i="192"/>
  <c r="F22" i="192"/>
  <c r="E22" i="192"/>
  <c r="D22" i="192"/>
  <c r="C22" i="192"/>
  <c r="O21" i="192"/>
  <c r="N21" i="192"/>
  <c r="M21" i="192"/>
  <c r="L21" i="192"/>
  <c r="K21" i="192"/>
  <c r="J21" i="192"/>
  <c r="I21" i="192"/>
  <c r="H21" i="192"/>
  <c r="G21" i="192"/>
  <c r="F21" i="192"/>
  <c r="E21" i="192"/>
  <c r="D21" i="192"/>
  <c r="C21" i="192"/>
  <c r="O20" i="192"/>
  <c r="N20" i="192"/>
  <c r="M20" i="192"/>
  <c r="L20" i="192"/>
  <c r="K20" i="192"/>
  <c r="J20" i="192"/>
  <c r="I20" i="192"/>
  <c r="H20" i="192"/>
  <c r="G20" i="192"/>
  <c r="F20" i="192"/>
  <c r="E20" i="192"/>
  <c r="D20" i="192"/>
  <c r="C20" i="192"/>
  <c r="O19" i="192"/>
  <c r="N19" i="192"/>
  <c r="M19" i="192"/>
  <c r="L19" i="192"/>
  <c r="K19" i="192"/>
  <c r="J19" i="192"/>
  <c r="I19" i="192"/>
  <c r="H19" i="192"/>
  <c r="G19" i="192"/>
  <c r="F19" i="192"/>
  <c r="E19" i="192"/>
  <c r="D19" i="192"/>
  <c r="C19" i="192"/>
  <c r="O18" i="192"/>
  <c r="N18" i="192"/>
  <c r="M18" i="192"/>
  <c r="L18" i="192"/>
  <c r="K18" i="192"/>
  <c r="J18" i="192"/>
  <c r="I18" i="192"/>
  <c r="H18" i="192"/>
  <c r="G18" i="192"/>
  <c r="F18" i="192"/>
  <c r="E18" i="192"/>
  <c r="D18" i="192"/>
  <c r="C18" i="192"/>
  <c r="O17" i="192"/>
  <c r="N17" i="192"/>
  <c r="M17" i="192"/>
  <c r="L17" i="192"/>
  <c r="K17" i="192"/>
  <c r="J17" i="192"/>
  <c r="I17" i="192"/>
  <c r="H17" i="192"/>
  <c r="G17" i="192"/>
  <c r="F17" i="192"/>
  <c r="E17" i="192"/>
  <c r="D17" i="192"/>
  <c r="C17" i="192"/>
  <c r="O16" i="192"/>
  <c r="N16" i="192"/>
  <c r="M16" i="192"/>
  <c r="L16" i="192"/>
  <c r="K16" i="192"/>
  <c r="J16" i="192"/>
  <c r="I16" i="192"/>
  <c r="H16" i="192"/>
  <c r="G16" i="192"/>
  <c r="F16" i="192"/>
  <c r="E16" i="192"/>
  <c r="D16" i="192"/>
  <c r="C16" i="192"/>
  <c r="O15" i="192"/>
  <c r="N15" i="192"/>
  <c r="M15" i="192"/>
  <c r="L15" i="192"/>
  <c r="K15" i="192"/>
  <c r="J15" i="192"/>
  <c r="I15" i="192"/>
  <c r="H15" i="192"/>
  <c r="G15" i="192"/>
  <c r="F15" i="192"/>
  <c r="E15" i="192"/>
  <c r="D15" i="192"/>
  <c r="C15" i="192"/>
  <c r="O32" i="191"/>
  <c r="N32" i="191"/>
  <c r="M32" i="191"/>
  <c r="L32" i="191"/>
  <c r="K32" i="191"/>
  <c r="J32" i="191"/>
  <c r="I32" i="191"/>
  <c r="H32" i="191"/>
  <c r="G32" i="191"/>
  <c r="F32" i="191"/>
  <c r="E32" i="191"/>
  <c r="D32" i="191"/>
  <c r="C32" i="191"/>
  <c r="O31" i="191"/>
  <c r="N31" i="191"/>
  <c r="M31" i="191"/>
  <c r="L31" i="191"/>
  <c r="K31" i="191"/>
  <c r="J31" i="191"/>
  <c r="I31" i="191"/>
  <c r="H31" i="191"/>
  <c r="G31" i="191"/>
  <c r="F31" i="191"/>
  <c r="E31" i="191"/>
  <c r="D31" i="191"/>
  <c r="C31" i="191"/>
  <c r="O30" i="191"/>
  <c r="N30" i="191"/>
  <c r="M30" i="191"/>
  <c r="L30" i="191"/>
  <c r="K30" i="191"/>
  <c r="J30" i="191"/>
  <c r="I30" i="191"/>
  <c r="H30" i="191"/>
  <c r="G30" i="191"/>
  <c r="F30" i="191"/>
  <c r="E30" i="191"/>
  <c r="D30" i="191"/>
  <c r="C30" i="191"/>
  <c r="O29" i="191"/>
  <c r="N29" i="191"/>
  <c r="M29" i="191"/>
  <c r="L29" i="191"/>
  <c r="K29" i="191"/>
  <c r="J29" i="191"/>
  <c r="I29" i="191"/>
  <c r="H29" i="191"/>
  <c r="G29" i="191"/>
  <c r="F29" i="191"/>
  <c r="E29" i="191"/>
  <c r="D29" i="191"/>
  <c r="C29" i="191"/>
  <c r="O28" i="191"/>
  <c r="N28" i="191"/>
  <c r="M28" i="191"/>
  <c r="L28" i="191"/>
  <c r="K28" i="191"/>
  <c r="J28" i="191"/>
  <c r="I28" i="191"/>
  <c r="H28" i="191"/>
  <c r="G28" i="191"/>
  <c r="F28" i="191"/>
  <c r="E28" i="191"/>
  <c r="D28" i="191"/>
  <c r="C28" i="191"/>
  <c r="O24" i="191"/>
  <c r="N24" i="191"/>
  <c r="M24" i="191"/>
  <c r="L24" i="191"/>
  <c r="K24" i="191"/>
  <c r="J24" i="191"/>
  <c r="I24" i="191"/>
  <c r="H24" i="191"/>
  <c r="G24" i="191"/>
  <c r="F24" i="191"/>
  <c r="E24" i="191"/>
  <c r="D24" i="191"/>
  <c r="C24" i="191"/>
  <c r="O23" i="191"/>
  <c r="N23" i="191"/>
  <c r="M23" i="191"/>
  <c r="L23" i="191"/>
  <c r="K23" i="191"/>
  <c r="J23" i="191"/>
  <c r="I23" i="191"/>
  <c r="H23" i="191"/>
  <c r="G23" i="191"/>
  <c r="F23" i="191"/>
  <c r="E23" i="191"/>
  <c r="D23" i="191"/>
  <c r="C23" i="191"/>
  <c r="O22" i="191"/>
  <c r="N22" i="191"/>
  <c r="M22" i="191"/>
  <c r="L22" i="191"/>
  <c r="K22" i="191"/>
  <c r="J22" i="191"/>
  <c r="I22" i="191"/>
  <c r="H22" i="191"/>
  <c r="G22" i="191"/>
  <c r="F22" i="191"/>
  <c r="E22" i="191"/>
  <c r="D22" i="191"/>
  <c r="C22" i="191"/>
  <c r="O21" i="191"/>
  <c r="N21" i="191"/>
  <c r="M21" i="191"/>
  <c r="L21" i="191"/>
  <c r="K21" i="191"/>
  <c r="J21" i="191"/>
  <c r="I21" i="191"/>
  <c r="H21" i="191"/>
  <c r="G21" i="191"/>
  <c r="F21" i="191"/>
  <c r="E21" i="191"/>
  <c r="D21" i="191"/>
  <c r="C21" i="191"/>
  <c r="O20" i="191"/>
  <c r="N20" i="191"/>
  <c r="M20" i="191"/>
  <c r="L20" i="191"/>
  <c r="K20" i="191"/>
  <c r="J20" i="191"/>
  <c r="I20" i="191"/>
  <c r="H20" i="191"/>
  <c r="G20" i="191"/>
  <c r="F20" i="191"/>
  <c r="E20" i="191"/>
  <c r="D20" i="191"/>
  <c r="C20" i="191"/>
  <c r="O19" i="191"/>
  <c r="N19" i="191"/>
  <c r="M19" i="191"/>
  <c r="L19" i="191"/>
  <c r="K19" i="191"/>
  <c r="J19" i="191"/>
  <c r="I19" i="191"/>
  <c r="H19" i="191"/>
  <c r="G19" i="191"/>
  <c r="F19" i="191"/>
  <c r="E19" i="191"/>
  <c r="D19" i="191"/>
  <c r="C19" i="191"/>
  <c r="O18" i="191"/>
  <c r="N18" i="191"/>
  <c r="M18" i="191"/>
  <c r="L18" i="191"/>
  <c r="K18" i="191"/>
  <c r="J18" i="191"/>
  <c r="I18" i="191"/>
  <c r="H18" i="191"/>
  <c r="G18" i="191"/>
  <c r="F18" i="191"/>
  <c r="E18" i="191"/>
  <c r="D18" i="191"/>
  <c r="C18" i="191"/>
  <c r="O17" i="191"/>
  <c r="N17" i="191"/>
  <c r="M17" i="191"/>
  <c r="L17" i="191"/>
  <c r="K17" i="191"/>
  <c r="J17" i="191"/>
  <c r="I17" i="191"/>
  <c r="H17" i="191"/>
  <c r="G17" i="191"/>
  <c r="F17" i="191"/>
  <c r="E17" i="191"/>
  <c r="D17" i="191"/>
  <c r="C17" i="191"/>
  <c r="O16" i="191"/>
  <c r="N16" i="191"/>
  <c r="M16" i="191"/>
  <c r="L16" i="191"/>
  <c r="K16" i="191"/>
  <c r="J16" i="191"/>
  <c r="I16" i="191"/>
  <c r="H16" i="191"/>
  <c r="G16" i="191"/>
  <c r="F16" i="191"/>
  <c r="E16" i="191"/>
  <c r="D16" i="191"/>
  <c r="C16" i="191"/>
  <c r="O15" i="191"/>
  <c r="N15" i="191"/>
  <c r="M15" i="191"/>
  <c r="L15" i="191"/>
  <c r="K15" i="191"/>
  <c r="J15" i="191"/>
  <c r="I15" i="191"/>
  <c r="H15" i="191"/>
  <c r="G15" i="191"/>
  <c r="F15" i="191"/>
  <c r="E15" i="191"/>
  <c r="D15" i="191"/>
  <c r="C15" i="191"/>
  <c r="O32" i="190"/>
  <c r="N32" i="190"/>
  <c r="M32" i="190"/>
  <c r="L32" i="190"/>
  <c r="K32" i="190"/>
  <c r="J32" i="190"/>
  <c r="I32" i="190"/>
  <c r="H32" i="190"/>
  <c r="G32" i="190"/>
  <c r="F32" i="190"/>
  <c r="E32" i="190"/>
  <c r="D32" i="190"/>
  <c r="C32" i="190"/>
  <c r="O31" i="190"/>
  <c r="N31" i="190"/>
  <c r="M31" i="190"/>
  <c r="L31" i="190"/>
  <c r="K31" i="190"/>
  <c r="J31" i="190"/>
  <c r="I31" i="190"/>
  <c r="H31" i="190"/>
  <c r="G31" i="190"/>
  <c r="F31" i="190"/>
  <c r="E31" i="190"/>
  <c r="D31" i="190"/>
  <c r="C31" i="190"/>
  <c r="O30" i="190"/>
  <c r="N30" i="190"/>
  <c r="M30" i="190"/>
  <c r="L30" i="190"/>
  <c r="K30" i="190"/>
  <c r="J30" i="190"/>
  <c r="I30" i="190"/>
  <c r="H30" i="190"/>
  <c r="G30" i="190"/>
  <c r="F30" i="190"/>
  <c r="E30" i="190"/>
  <c r="D30" i="190"/>
  <c r="C30" i="190"/>
  <c r="O29" i="190"/>
  <c r="N29" i="190"/>
  <c r="M29" i="190"/>
  <c r="L29" i="190"/>
  <c r="K29" i="190"/>
  <c r="J29" i="190"/>
  <c r="I29" i="190"/>
  <c r="H29" i="190"/>
  <c r="G29" i="190"/>
  <c r="F29" i="190"/>
  <c r="E29" i="190"/>
  <c r="D29" i="190"/>
  <c r="C29" i="190"/>
  <c r="O28" i="190"/>
  <c r="N28" i="190"/>
  <c r="M28" i="190"/>
  <c r="L28" i="190"/>
  <c r="K28" i="190"/>
  <c r="J28" i="190"/>
  <c r="I28" i="190"/>
  <c r="H28" i="190"/>
  <c r="G28" i="190"/>
  <c r="F28" i="190"/>
  <c r="E28" i="190"/>
  <c r="D28" i="190"/>
  <c r="C28" i="190"/>
  <c r="O24" i="190"/>
  <c r="N24" i="190"/>
  <c r="M24" i="190"/>
  <c r="L24" i="190"/>
  <c r="K24" i="190"/>
  <c r="J24" i="190"/>
  <c r="I24" i="190"/>
  <c r="H24" i="190"/>
  <c r="G24" i="190"/>
  <c r="F24" i="190"/>
  <c r="E24" i="190"/>
  <c r="D24" i="190"/>
  <c r="C24" i="190"/>
  <c r="O23" i="190"/>
  <c r="N23" i="190"/>
  <c r="M23" i="190"/>
  <c r="L23" i="190"/>
  <c r="K23" i="190"/>
  <c r="J23" i="190"/>
  <c r="I23" i="190"/>
  <c r="H23" i="190"/>
  <c r="G23" i="190"/>
  <c r="F23" i="190"/>
  <c r="E23" i="190"/>
  <c r="D23" i="190"/>
  <c r="C23" i="190"/>
  <c r="O22" i="190"/>
  <c r="N22" i="190"/>
  <c r="M22" i="190"/>
  <c r="L22" i="190"/>
  <c r="K22" i="190"/>
  <c r="J22" i="190"/>
  <c r="I22" i="190"/>
  <c r="H22" i="190"/>
  <c r="G22" i="190"/>
  <c r="F22" i="190"/>
  <c r="E22" i="190"/>
  <c r="D22" i="190"/>
  <c r="C22" i="190"/>
  <c r="O21" i="190"/>
  <c r="N21" i="190"/>
  <c r="M21" i="190"/>
  <c r="L21" i="190"/>
  <c r="K21" i="190"/>
  <c r="J21" i="190"/>
  <c r="I21" i="190"/>
  <c r="H21" i="190"/>
  <c r="G21" i="190"/>
  <c r="F21" i="190"/>
  <c r="E21" i="190"/>
  <c r="D21" i="190"/>
  <c r="C21" i="190"/>
  <c r="O20" i="190"/>
  <c r="N20" i="190"/>
  <c r="M20" i="190"/>
  <c r="L20" i="190"/>
  <c r="K20" i="190"/>
  <c r="J20" i="190"/>
  <c r="I20" i="190"/>
  <c r="H20" i="190"/>
  <c r="G20" i="190"/>
  <c r="F20" i="190"/>
  <c r="E20" i="190"/>
  <c r="D20" i="190"/>
  <c r="C20" i="190"/>
  <c r="O19" i="190"/>
  <c r="N19" i="190"/>
  <c r="M19" i="190"/>
  <c r="L19" i="190"/>
  <c r="K19" i="190"/>
  <c r="J19" i="190"/>
  <c r="I19" i="190"/>
  <c r="H19" i="190"/>
  <c r="G19" i="190"/>
  <c r="F19" i="190"/>
  <c r="E19" i="190"/>
  <c r="D19" i="190"/>
  <c r="C19" i="190"/>
  <c r="O18" i="190"/>
  <c r="N18" i="190"/>
  <c r="M18" i="190"/>
  <c r="L18" i="190"/>
  <c r="K18" i="190"/>
  <c r="J18" i="190"/>
  <c r="I18" i="190"/>
  <c r="H18" i="190"/>
  <c r="G18" i="190"/>
  <c r="F18" i="190"/>
  <c r="E18" i="190"/>
  <c r="D18" i="190"/>
  <c r="C18" i="190"/>
  <c r="O17" i="190"/>
  <c r="N17" i="190"/>
  <c r="M17" i="190"/>
  <c r="L17" i="190"/>
  <c r="K17" i="190"/>
  <c r="J17" i="190"/>
  <c r="I17" i="190"/>
  <c r="H17" i="190"/>
  <c r="G17" i="190"/>
  <c r="F17" i="190"/>
  <c r="E17" i="190"/>
  <c r="D17" i="190"/>
  <c r="C17" i="190"/>
  <c r="O16" i="190"/>
  <c r="N16" i="190"/>
  <c r="M16" i="190"/>
  <c r="L16" i="190"/>
  <c r="K16" i="190"/>
  <c r="J16" i="190"/>
  <c r="I16" i="190"/>
  <c r="H16" i="190"/>
  <c r="G16" i="190"/>
  <c r="F16" i="190"/>
  <c r="E16" i="190"/>
  <c r="D16" i="190"/>
  <c r="C16" i="190"/>
  <c r="O15" i="190"/>
  <c r="N15" i="190"/>
  <c r="M15" i="190"/>
  <c r="L15" i="190"/>
  <c r="K15" i="190"/>
  <c r="J15" i="190"/>
  <c r="I15" i="190"/>
  <c r="H15" i="190"/>
  <c r="G15" i="190"/>
  <c r="F15" i="190"/>
  <c r="E15" i="190"/>
  <c r="D15" i="190"/>
  <c r="C15" i="190"/>
  <c r="O32" i="189"/>
  <c r="N32" i="189"/>
  <c r="M32" i="189"/>
  <c r="L32" i="189"/>
  <c r="K32" i="189"/>
  <c r="J32" i="189"/>
  <c r="I32" i="189"/>
  <c r="H32" i="189"/>
  <c r="G32" i="189"/>
  <c r="F32" i="189"/>
  <c r="E32" i="189"/>
  <c r="D32" i="189"/>
  <c r="C32" i="189"/>
  <c r="O31" i="189"/>
  <c r="N31" i="189"/>
  <c r="M31" i="189"/>
  <c r="L31" i="189"/>
  <c r="K31" i="189"/>
  <c r="J31" i="189"/>
  <c r="I31" i="189"/>
  <c r="H31" i="189"/>
  <c r="G31" i="189"/>
  <c r="F31" i="189"/>
  <c r="E31" i="189"/>
  <c r="D31" i="189"/>
  <c r="C31" i="189"/>
  <c r="O30" i="189"/>
  <c r="N30" i="189"/>
  <c r="M30" i="189"/>
  <c r="L30" i="189"/>
  <c r="K30" i="189"/>
  <c r="J30" i="189"/>
  <c r="I30" i="189"/>
  <c r="H30" i="189"/>
  <c r="G30" i="189"/>
  <c r="F30" i="189"/>
  <c r="E30" i="189"/>
  <c r="D30" i="189"/>
  <c r="C30" i="189"/>
  <c r="O29" i="189"/>
  <c r="N29" i="189"/>
  <c r="M29" i="189"/>
  <c r="L29" i="189"/>
  <c r="K29" i="189"/>
  <c r="J29" i="189"/>
  <c r="I29" i="189"/>
  <c r="H29" i="189"/>
  <c r="G29" i="189"/>
  <c r="F29" i="189"/>
  <c r="E29" i="189"/>
  <c r="D29" i="189"/>
  <c r="C29" i="189"/>
  <c r="O28" i="189"/>
  <c r="N28" i="189"/>
  <c r="M28" i="189"/>
  <c r="L28" i="189"/>
  <c r="K28" i="189"/>
  <c r="J28" i="189"/>
  <c r="I28" i="189"/>
  <c r="H28" i="189"/>
  <c r="G28" i="189"/>
  <c r="F28" i="189"/>
  <c r="E28" i="189"/>
  <c r="D28" i="189"/>
  <c r="C28" i="189"/>
  <c r="O24" i="189"/>
  <c r="N24" i="189"/>
  <c r="M24" i="189"/>
  <c r="L24" i="189"/>
  <c r="K24" i="189"/>
  <c r="J24" i="189"/>
  <c r="I24" i="189"/>
  <c r="H24" i="189"/>
  <c r="G24" i="189"/>
  <c r="F24" i="189"/>
  <c r="E24" i="189"/>
  <c r="D24" i="189"/>
  <c r="C24" i="189"/>
  <c r="O23" i="189"/>
  <c r="N23" i="189"/>
  <c r="M23" i="189"/>
  <c r="L23" i="189"/>
  <c r="K23" i="189"/>
  <c r="J23" i="189"/>
  <c r="I23" i="189"/>
  <c r="H23" i="189"/>
  <c r="G23" i="189"/>
  <c r="F23" i="189"/>
  <c r="E23" i="189"/>
  <c r="D23" i="189"/>
  <c r="C23" i="189"/>
  <c r="O22" i="189"/>
  <c r="N22" i="189"/>
  <c r="M22" i="189"/>
  <c r="L22" i="189"/>
  <c r="K22" i="189"/>
  <c r="J22" i="189"/>
  <c r="I22" i="189"/>
  <c r="H22" i="189"/>
  <c r="G22" i="189"/>
  <c r="F22" i="189"/>
  <c r="E22" i="189"/>
  <c r="D22" i="189"/>
  <c r="C22" i="189"/>
  <c r="O21" i="189"/>
  <c r="N21" i="189"/>
  <c r="M21" i="189"/>
  <c r="L21" i="189"/>
  <c r="K21" i="189"/>
  <c r="J21" i="189"/>
  <c r="I21" i="189"/>
  <c r="H21" i="189"/>
  <c r="G21" i="189"/>
  <c r="F21" i="189"/>
  <c r="E21" i="189"/>
  <c r="D21" i="189"/>
  <c r="C21" i="189"/>
  <c r="O20" i="189"/>
  <c r="N20" i="189"/>
  <c r="M20" i="189"/>
  <c r="L20" i="189"/>
  <c r="K20" i="189"/>
  <c r="J20" i="189"/>
  <c r="I20" i="189"/>
  <c r="H20" i="189"/>
  <c r="G20" i="189"/>
  <c r="F20" i="189"/>
  <c r="E20" i="189"/>
  <c r="D20" i="189"/>
  <c r="C20" i="189"/>
  <c r="O19" i="189"/>
  <c r="N19" i="189"/>
  <c r="M19" i="189"/>
  <c r="L19" i="189"/>
  <c r="K19" i="189"/>
  <c r="J19" i="189"/>
  <c r="I19" i="189"/>
  <c r="H19" i="189"/>
  <c r="G19" i="189"/>
  <c r="F19" i="189"/>
  <c r="E19" i="189"/>
  <c r="D19" i="189"/>
  <c r="C19" i="189"/>
  <c r="O18" i="189"/>
  <c r="N18" i="189"/>
  <c r="M18" i="189"/>
  <c r="L18" i="189"/>
  <c r="K18" i="189"/>
  <c r="J18" i="189"/>
  <c r="I18" i="189"/>
  <c r="H18" i="189"/>
  <c r="G18" i="189"/>
  <c r="F18" i="189"/>
  <c r="E18" i="189"/>
  <c r="D18" i="189"/>
  <c r="C18" i="189"/>
  <c r="O17" i="189"/>
  <c r="N17" i="189"/>
  <c r="M17" i="189"/>
  <c r="L17" i="189"/>
  <c r="K17" i="189"/>
  <c r="J17" i="189"/>
  <c r="I17" i="189"/>
  <c r="H17" i="189"/>
  <c r="G17" i="189"/>
  <c r="F17" i="189"/>
  <c r="E17" i="189"/>
  <c r="D17" i="189"/>
  <c r="C17" i="189"/>
  <c r="O16" i="189"/>
  <c r="N16" i="189"/>
  <c r="M16" i="189"/>
  <c r="L16" i="189"/>
  <c r="K16" i="189"/>
  <c r="J16" i="189"/>
  <c r="I16" i="189"/>
  <c r="H16" i="189"/>
  <c r="G16" i="189"/>
  <c r="F16" i="189"/>
  <c r="E16" i="189"/>
  <c r="D16" i="189"/>
  <c r="C16" i="189"/>
  <c r="O15" i="189"/>
  <c r="N15" i="189"/>
  <c r="M15" i="189"/>
  <c r="L15" i="189"/>
  <c r="K15" i="189"/>
  <c r="J15" i="189"/>
  <c r="I15" i="189"/>
  <c r="H15" i="189"/>
  <c r="G15" i="189"/>
  <c r="F15" i="189"/>
  <c r="E15" i="189"/>
  <c r="D15" i="189"/>
  <c r="C15" i="189"/>
  <c r="O32" i="188"/>
  <c r="N32" i="188"/>
  <c r="M32" i="188"/>
  <c r="L32" i="188"/>
  <c r="K32" i="188"/>
  <c r="J32" i="188"/>
  <c r="I32" i="188"/>
  <c r="H32" i="188"/>
  <c r="G32" i="188"/>
  <c r="F32" i="188"/>
  <c r="E32" i="188"/>
  <c r="D32" i="188"/>
  <c r="C32" i="188"/>
  <c r="O31" i="188"/>
  <c r="N31" i="188"/>
  <c r="M31" i="188"/>
  <c r="L31" i="188"/>
  <c r="K31" i="188"/>
  <c r="J31" i="188"/>
  <c r="I31" i="188"/>
  <c r="H31" i="188"/>
  <c r="G31" i="188"/>
  <c r="F31" i="188"/>
  <c r="E31" i="188"/>
  <c r="D31" i="188"/>
  <c r="C31" i="188"/>
  <c r="O30" i="188"/>
  <c r="N30" i="188"/>
  <c r="M30" i="188"/>
  <c r="L30" i="188"/>
  <c r="K30" i="188"/>
  <c r="J30" i="188"/>
  <c r="I30" i="188"/>
  <c r="H30" i="188"/>
  <c r="G30" i="188"/>
  <c r="F30" i="188"/>
  <c r="E30" i="188"/>
  <c r="D30" i="188"/>
  <c r="C30" i="188"/>
  <c r="O29" i="188"/>
  <c r="N29" i="188"/>
  <c r="M29" i="188"/>
  <c r="L29" i="188"/>
  <c r="K29" i="188"/>
  <c r="J29" i="188"/>
  <c r="I29" i="188"/>
  <c r="H29" i="188"/>
  <c r="G29" i="188"/>
  <c r="F29" i="188"/>
  <c r="E29" i="188"/>
  <c r="D29" i="188"/>
  <c r="C29" i="188"/>
  <c r="O28" i="188"/>
  <c r="N28" i="188"/>
  <c r="M28" i="188"/>
  <c r="L28" i="188"/>
  <c r="K28" i="188"/>
  <c r="J28" i="188"/>
  <c r="I28" i="188"/>
  <c r="H28" i="188"/>
  <c r="G28" i="188"/>
  <c r="F28" i="188"/>
  <c r="E28" i="188"/>
  <c r="D28" i="188"/>
  <c r="C28" i="188"/>
  <c r="O24" i="188"/>
  <c r="N24" i="188"/>
  <c r="M24" i="188"/>
  <c r="L24" i="188"/>
  <c r="K24" i="188"/>
  <c r="J24" i="188"/>
  <c r="I24" i="188"/>
  <c r="H24" i="188"/>
  <c r="G24" i="188"/>
  <c r="F24" i="188"/>
  <c r="E24" i="188"/>
  <c r="D24" i="188"/>
  <c r="C24" i="188"/>
  <c r="O23" i="188"/>
  <c r="N23" i="188"/>
  <c r="M23" i="188"/>
  <c r="L23" i="188"/>
  <c r="K23" i="188"/>
  <c r="J23" i="188"/>
  <c r="I23" i="188"/>
  <c r="H23" i="188"/>
  <c r="G23" i="188"/>
  <c r="F23" i="188"/>
  <c r="E23" i="188"/>
  <c r="D23" i="188"/>
  <c r="C23" i="188"/>
  <c r="O22" i="188"/>
  <c r="N22" i="188"/>
  <c r="M22" i="188"/>
  <c r="L22" i="188"/>
  <c r="K22" i="188"/>
  <c r="J22" i="188"/>
  <c r="I22" i="188"/>
  <c r="H22" i="188"/>
  <c r="G22" i="188"/>
  <c r="F22" i="188"/>
  <c r="E22" i="188"/>
  <c r="D22" i="188"/>
  <c r="C22" i="188"/>
  <c r="O21" i="188"/>
  <c r="N21" i="188"/>
  <c r="M21" i="188"/>
  <c r="L21" i="188"/>
  <c r="K21" i="188"/>
  <c r="J21" i="188"/>
  <c r="I21" i="188"/>
  <c r="H21" i="188"/>
  <c r="G21" i="188"/>
  <c r="F21" i="188"/>
  <c r="E21" i="188"/>
  <c r="D21" i="188"/>
  <c r="C21" i="188"/>
  <c r="O20" i="188"/>
  <c r="N20" i="188"/>
  <c r="M20" i="188"/>
  <c r="L20" i="188"/>
  <c r="K20" i="188"/>
  <c r="J20" i="188"/>
  <c r="I20" i="188"/>
  <c r="H20" i="188"/>
  <c r="G20" i="188"/>
  <c r="F20" i="188"/>
  <c r="E20" i="188"/>
  <c r="D20" i="188"/>
  <c r="C20" i="188"/>
  <c r="O19" i="188"/>
  <c r="N19" i="188"/>
  <c r="M19" i="188"/>
  <c r="L19" i="188"/>
  <c r="K19" i="188"/>
  <c r="J19" i="188"/>
  <c r="I19" i="188"/>
  <c r="H19" i="188"/>
  <c r="G19" i="188"/>
  <c r="F19" i="188"/>
  <c r="E19" i="188"/>
  <c r="D19" i="188"/>
  <c r="C19" i="188"/>
  <c r="O18" i="188"/>
  <c r="N18" i="188"/>
  <c r="M18" i="188"/>
  <c r="L18" i="188"/>
  <c r="K18" i="188"/>
  <c r="J18" i="188"/>
  <c r="I18" i="188"/>
  <c r="H18" i="188"/>
  <c r="G18" i="188"/>
  <c r="F18" i="188"/>
  <c r="E18" i="188"/>
  <c r="D18" i="188"/>
  <c r="C18" i="188"/>
  <c r="O17" i="188"/>
  <c r="N17" i="188"/>
  <c r="M17" i="188"/>
  <c r="L17" i="188"/>
  <c r="K17" i="188"/>
  <c r="J17" i="188"/>
  <c r="I17" i="188"/>
  <c r="H17" i="188"/>
  <c r="G17" i="188"/>
  <c r="F17" i="188"/>
  <c r="E17" i="188"/>
  <c r="D17" i="188"/>
  <c r="C17" i="188"/>
  <c r="O16" i="188"/>
  <c r="N16" i="188"/>
  <c r="M16" i="188"/>
  <c r="L16" i="188"/>
  <c r="K16" i="188"/>
  <c r="J16" i="188"/>
  <c r="I16" i="188"/>
  <c r="H16" i="188"/>
  <c r="G16" i="188"/>
  <c r="F16" i="188"/>
  <c r="E16" i="188"/>
  <c r="D16" i="188"/>
  <c r="C16" i="188"/>
  <c r="O15" i="188"/>
  <c r="N15" i="188"/>
  <c r="M15" i="188"/>
  <c r="L15" i="188"/>
  <c r="K15" i="188"/>
  <c r="J15" i="188"/>
  <c r="I15" i="188"/>
  <c r="H15" i="188"/>
  <c r="G15" i="188"/>
  <c r="F15" i="188"/>
  <c r="E15" i="188"/>
  <c r="D15" i="188"/>
  <c r="C15" i="188"/>
  <c r="O32" i="187"/>
  <c r="N32" i="187"/>
  <c r="M32" i="187"/>
  <c r="L32" i="187"/>
  <c r="K32" i="187"/>
  <c r="J32" i="187"/>
  <c r="I32" i="187"/>
  <c r="H32" i="187"/>
  <c r="G32" i="187"/>
  <c r="F32" i="187"/>
  <c r="E32" i="187"/>
  <c r="D32" i="187"/>
  <c r="C32" i="187"/>
  <c r="O31" i="187"/>
  <c r="N31" i="187"/>
  <c r="M31" i="187"/>
  <c r="L31" i="187"/>
  <c r="K31" i="187"/>
  <c r="J31" i="187"/>
  <c r="I31" i="187"/>
  <c r="H31" i="187"/>
  <c r="G31" i="187"/>
  <c r="F31" i="187"/>
  <c r="E31" i="187"/>
  <c r="D31" i="187"/>
  <c r="C31" i="187"/>
  <c r="O30" i="187"/>
  <c r="N30" i="187"/>
  <c r="M30" i="187"/>
  <c r="L30" i="187"/>
  <c r="K30" i="187"/>
  <c r="J30" i="187"/>
  <c r="I30" i="187"/>
  <c r="H30" i="187"/>
  <c r="G30" i="187"/>
  <c r="F30" i="187"/>
  <c r="E30" i="187"/>
  <c r="D30" i="187"/>
  <c r="C30" i="187"/>
  <c r="O29" i="187"/>
  <c r="N29" i="187"/>
  <c r="M29" i="187"/>
  <c r="L29" i="187"/>
  <c r="K29" i="187"/>
  <c r="J29" i="187"/>
  <c r="I29" i="187"/>
  <c r="H29" i="187"/>
  <c r="G29" i="187"/>
  <c r="F29" i="187"/>
  <c r="E29" i="187"/>
  <c r="D29" i="187"/>
  <c r="C29" i="187"/>
  <c r="O28" i="187"/>
  <c r="N28" i="187"/>
  <c r="M28" i="187"/>
  <c r="L28" i="187"/>
  <c r="K28" i="187"/>
  <c r="J28" i="187"/>
  <c r="I28" i="187"/>
  <c r="H28" i="187"/>
  <c r="G28" i="187"/>
  <c r="F28" i="187"/>
  <c r="E28" i="187"/>
  <c r="D28" i="187"/>
  <c r="C28" i="187"/>
  <c r="O24" i="187"/>
  <c r="N24" i="187"/>
  <c r="M24" i="187"/>
  <c r="L24" i="187"/>
  <c r="K24" i="187"/>
  <c r="J24" i="187"/>
  <c r="I24" i="187"/>
  <c r="H24" i="187"/>
  <c r="G24" i="187"/>
  <c r="F24" i="187"/>
  <c r="E24" i="187"/>
  <c r="D24" i="187"/>
  <c r="C24" i="187"/>
  <c r="O23" i="187"/>
  <c r="N23" i="187"/>
  <c r="M23" i="187"/>
  <c r="L23" i="187"/>
  <c r="K23" i="187"/>
  <c r="J23" i="187"/>
  <c r="I23" i="187"/>
  <c r="H23" i="187"/>
  <c r="G23" i="187"/>
  <c r="F23" i="187"/>
  <c r="E23" i="187"/>
  <c r="D23" i="187"/>
  <c r="C23" i="187"/>
  <c r="O22" i="187"/>
  <c r="N22" i="187"/>
  <c r="M22" i="187"/>
  <c r="L22" i="187"/>
  <c r="K22" i="187"/>
  <c r="J22" i="187"/>
  <c r="I22" i="187"/>
  <c r="H22" i="187"/>
  <c r="G22" i="187"/>
  <c r="F22" i="187"/>
  <c r="E22" i="187"/>
  <c r="D22" i="187"/>
  <c r="C22" i="187"/>
  <c r="O21" i="187"/>
  <c r="N21" i="187"/>
  <c r="M21" i="187"/>
  <c r="L21" i="187"/>
  <c r="K21" i="187"/>
  <c r="J21" i="187"/>
  <c r="I21" i="187"/>
  <c r="H21" i="187"/>
  <c r="G21" i="187"/>
  <c r="F21" i="187"/>
  <c r="E21" i="187"/>
  <c r="D21" i="187"/>
  <c r="C21" i="187"/>
  <c r="O20" i="187"/>
  <c r="N20" i="187"/>
  <c r="M20" i="187"/>
  <c r="L20" i="187"/>
  <c r="K20" i="187"/>
  <c r="J20" i="187"/>
  <c r="I20" i="187"/>
  <c r="H20" i="187"/>
  <c r="G20" i="187"/>
  <c r="F20" i="187"/>
  <c r="E20" i="187"/>
  <c r="D20" i="187"/>
  <c r="C20" i="187"/>
  <c r="O19" i="187"/>
  <c r="N19" i="187"/>
  <c r="M19" i="187"/>
  <c r="L19" i="187"/>
  <c r="K19" i="187"/>
  <c r="J19" i="187"/>
  <c r="I19" i="187"/>
  <c r="H19" i="187"/>
  <c r="G19" i="187"/>
  <c r="F19" i="187"/>
  <c r="E19" i="187"/>
  <c r="D19" i="187"/>
  <c r="C19" i="187"/>
  <c r="O18" i="187"/>
  <c r="N18" i="187"/>
  <c r="M18" i="187"/>
  <c r="L18" i="187"/>
  <c r="K18" i="187"/>
  <c r="J18" i="187"/>
  <c r="I18" i="187"/>
  <c r="H18" i="187"/>
  <c r="G18" i="187"/>
  <c r="F18" i="187"/>
  <c r="E18" i="187"/>
  <c r="D18" i="187"/>
  <c r="C18" i="187"/>
  <c r="O17" i="187"/>
  <c r="N17" i="187"/>
  <c r="M17" i="187"/>
  <c r="L17" i="187"/>
  <c r="K17" i="187"/>
  <c r="J17" i="187"/>
  <c r="I17" i="187"/>
  <c r="H17" i="187"/>
  <c r="G17" i="187"/>
  <c r="F17" i="187"/>
  <c r="E17" i="187"/>
  <c r="D17" i="187"/>
  <c r="C17" i="187"/>
  <c r="O16" i="187"/>
  <c r="N16" i="187"/>
  <c r="M16" i="187"/>
  <c r="L16" i="187"/>
  <c r="K16" i="187"/>
  <c r="J16" i="187"/>
  <c r="I16" i="187"/>
  <c r="H16" i="187"/>
  <c r="G16" i="187"/>
  <c r="F16" i="187"/>
  <c r="E16" i="187"/>
  <c r="D16" i="187"/>
  <c r="C16" i="187"/>
  <c r="O15" i="187"/>
  <c r="N15" i="187"/>
  <c r="M15" i="187"/>
  <c r="L15" i="187"/>
  <c r="K15" i="187"/>
  <c r="J15" i="187"/>
  <c r="I15" i="187"/>
  <c r="H15" i="187"/>
  <c r="G15" i="187"/>
  <c r="F15" i="187"/>
  <c r="E15" i="187"/>
  <c r="D15" i="187"/>
  <c r="C15" i="187"/>
  <c r="O32" i="186"/>
  <c r="N32" i="186"/>
  <c r="M32" i="186"/>
  <c r="L32" i="186"/>
  <c r="K32" i="186"/>
  <c r="J32" i="186"/>
  <c r="I32" i="186"/>
  <c r="H32" i="186"/>
  <c r="G32" i="186"/>
  <c r="F32" i="186"/>
  <c r="E32" i="186"/>
  <c r="D32" i="186"/>
  <c r="C32" i="186"/>
  <c r="O31" i="186"/>
  <c r="N31" i="186"/>
  <c r="M31" i="186"/>
  <c r="L31" i="186"/>
  <c r="K31" i="186"/>
  <c r="J31" i="186"/>
  <c r="I31" i="186"/>
  <c r="H31" i="186"/>
  <c r="G31" i="186"/>
  <c r="F31" i="186"/>
  <c r="E31" i="186"/>
  <c r="D31" i="186"/>
  <c r="C31" i="186"/>
  <c r="O30" i="186"/>
  <c r="N30" i="186"/>
  <c r="M30" i="186"/>
  <c r="L30" i="186"/>
  <c r="K30" i="186"/>
  <c r="J30" i="186"/>
  <c r="I30" i="186"/>
  <c r="H30" i="186"/>
  <c r="G30" i="186"/>
  <c r="F30" i="186"/>
  <c r="E30" i="186"/>
  <c r="D30" i="186"/>
  <c r="C30" i="186"/>
  <c r="O29" i="186"/>
  <c r="N29" i="186"/>
  <c r="M29" i="186"/>
  <c r="L29" i="186"/>
  <c r="K29" i="186"/>
  <c r="J29" i="186"/>
  <c r="I29" i="186"/>
  <c r="H29" i="186"/>
  <c r="G29" i="186"/>
  <c r="F29" i="186"/>
  <c r="E29" i="186"/>
  <c r="D29" i="186"/>
  <c r="C29" i="186"/>
  <c r="O28" i="186"/>
  <c r="N28" i="186"/>
  <c r="M28" i="186"/>
  <c r="L28" i="186"/>
  <c r="K28" i="186"/>
  <c r="J28" i="186"/>
  <c r="I28" i="186"/>
  <c r="H28" i="186"/>
  <c r="G28" i="186"/>
  <c r="F28" i="186"/>
  <c r="E28" i="186"/>
  <c r="D28" i="186"/>
  <c r="C28" i="186"/>
  <c r="O24" i="186"/>
  <c r="N24" i="186"/>
  <c r="M24" i="186"/>
  <c r="L24" i="186"/>
  <c r="K24" i="186"/>
  <c r="J24" i="186"/>
  <c r="I24" i="186"/>
  <c r="H24" i="186"/>
  <c r="G24" i="186"/>
  <c r="F24" i="186"/>
  <c r="E24" i="186"/>
  <c r="D24" i="186"/>
  <c r="C24" i="186"/>
  <c r="O23" i="186"/>
  <c r="N23" i="186"/>
  <c r="M23" i="186"/>
  <c r="L23" i="186"/>
  <c r="K23" i="186"/>
  <c r="J23" i="186"/>
  <c r="I23" i="186"/>
  <c r="H23" i="186"/>
  <c r="G23" i="186"/>
  <c r="F23" i="186"/>
  <c r="E23" i="186"/>
  <c r="D23" i="186"/>
  <c r="C23" i="186"/>
  <c r="O22" i="186"/>
  <c r="N22" i="186"/>
  <c r="M22" i="186"/>
  <c r="L22" i="186"/>
  <c r="K22" i="186"/>
  <c r="J22" i="186"/>
  <c r="I22" i="186"/>
  <c r="H22" i="186"/>
  <c r="G22" i="186"/>
  <c r="F22" i="186"/>
  <c r="E22" i="186"/>
  <c r="D22" i="186"/>
  <c r="C22" i="186"/>
  <c r="O21" i="186"/>
  <c r="N21" i="186"/>
  <c r="M21" i="186"/>
  <c r="L21" i="186"/>
  <c r="K21" i="186"/>
  <c r="J21" i="186"/>
  <c r="I21" i="186"/>
  <c r="H21" i="186"/>
  <c r="G21" i="186"/>
  <c r="F21" i="186"/>
  <c r="E21" i="186"/>
  <c r="D21" i="186"/>
  <c r="C21" i="186"/>
  <c r="O20" i="186"/>
  <c r="N20" i="186"/>
  <c r="M20" i="186"/>
  <c r="L20" i="186"/>
  <c r="K20" i="186"/>
  <c r="J20" i="186"/>
  <c r="I20" i="186"/>
  <c r="H20" i="186"/>
  <c r="G20" i="186"/>
  <c r="F20" i="186"/>
  <c r="E20" i="186"/>
  <c r="D20" i="186"/>
  <c r="C20" i="186"/>
  <c r="O19" i="186"/>
  <c r="N19" i="186"/>
  <c r="M19" i="186"/>
  <c r="L19" i="186"/>
  <c r="K19" i="186"/>
  <c r="J19" i="186"/>
  <c r="I19" i="186"/>
  <c r="H19" i="186"/>
  <c r="G19" i="186"/>
  <c r="F19" i="186"/>
  <c r="E19" i="186"/>
  <c r="D19" i="186"/>
  <c r="C19" i="186"/>
  <c r="O18" i="186"/>
  <c r="N18" i="186"/>
  <c r="M18" i="186"/>
  <c r="L18" i="186"/>
  <c r="K18" i="186"/>
  <c r="J18" i="186"/>
  <c r="I18" i="186"/>
  <c r="H18" i="186"/>
  <c r="G18" i="186"/>
  <c r="F18" i="186"/>
  <c r="E18" i="186"/>
  <c r="D18" i="186"/>
  <c r="C18" i="186"/>
  <c r="O17" i="186"/>
  <c r="N17" i="186"/>
  <c r="M17" i="186"/>
  <c r="L17" i="186"/>
  <c r="K17" i="186"/>
  <c r="J17" i="186"/>
  <c r="I17" i="186"/>
  <c r="H17" i="186"/>
  <c r="G17" i="186"/>
  <c r="F17" i="186"/>
  <c r="E17" i="186"/>
  <c r="D17" i="186"/>
  <c r="C17" i="186"/>
  <c r="O16" i="186"/>
  <c r="N16" i="186"/>
  <c r="M16" i="186"/>
  <c r="L16" i="186"/>
  <c r="K16" i="186"/>
  <c r="J16" i="186"/>
  <c r="I16" i="186"/>
  <c r="H16" i="186"/>
  <c r="G16" i="186"/>
  <c r="F16" i="186"/>
  <c r="E16" i="186"/>
  <c r="D16" i="186"/>
  <c r="C16" i="186"/>
  <c r="O15" i="186"/>
  <c r="N15" i="186"/>
  <c r="M15" i="186"/>
  <c r="L15" i="186"/>
  <c r="K15" i="186"/>
  <c r="J15" i="186"/>
  <c r="I15" i="186"/>
  <c r="H15" i="186"/>
  <c r="G15" i="186"/>
  <c r="F15" i="186"/>
  <c r="E15" i="186"/>
  <c r="D15" i="186"/>
  <c r="C15" i="186"/>
  <c r="O32" i="185"/>
  <c r="N32" i="185"/>
  <c r="M32" i="185"/>
  <c r="L32" i="185"/>
  <c r="K32" i="185"/>
  <c r="J32" i="185"/>
  <c r="I32" i="185"/>
  <c r="H32" i="185"/>
  <c r="G32" i="185"/>
  <c r="F32" i="185"/>
  <c r="E32" i="185"/>
  <c r="D32" i="185"/>
  <c r="C32" i="185"/>
  <c r="O31" i="185"/>
  <c r="N31" i="185"/>
  <c r="M31" i="185"/>
  <c r="L31" i="185"/>
  <c r="K31" i="185"/>
  <c r="J31" i="185"/>
  <c r="I31" i="185"/>
  <c r="H31" i="185"/>
  <c r="G31" i="185"/>
  <c r="F31" i="185"/>
  <c r="E31" i="185"/>
  <c r="D31" i="185"/>
  <c r="C31" i="185"/>
  <c r="O30" i="185"/>
  <c r="N30" i="185"/>
  <c r="M30" i="185"/>
  <c r="L30" i="185"/>
  <c r="K30" i="185"/>
  <c r="J30" i="185"/>
  <c r="I30" i="185"/>
  <c r="H30" i="185"/>
  <c r="G30" i="185"/>
  <c r="F30" i="185"/>
  <c r="E30" i="185"/>
  <c r="D30" i="185"/>
  <c r="C30" i="185"/>
  <c r="O29" i="185"/>
  <c r="N29" i="185"/>
  <c r="M29" i="185"/>
  <c r="L29" i="185"/>
  <c r="K29" i="185"/>
  <c r="J29" i="185"/>
  <c r="I29" i="185"/>
  <c r="H29" i="185"/>
  <c r="G29" i="185"/>
  <c r="F29" i="185"/>
  <c r="E29" i="185"/>
  <c r="D29" i="185"/>
  <c r="C29" i="185"/>
  <c r="O28" i="185"/>
  <c r="N28" i="185"/>
  <c r="M28" i="185"/>
  <c r="L28" i="185"/>
  <c r="K28" i="185"/>
  <c r="J28" i="185"/>
  <c r="I28" i="185"/>
  <c r="H28" i="185"/>
  <c r="G28" i="185"/>
  <c r="F28" i="185"/>
  <c r="E28" i="185"/>
  <c r="D28" i="185"/>
  <c r="C28" i="185"/>
  <c r="O24" i="185"/>
  <c r="N24" i="185"/>
  <c r="M24" i="185"/>
  <c r="L24" i="185"/>
  <c r="K24" i="185"/>
  <c r="J24" i="185"/>
  <c r="I24" i="185"/>
  <c r="H24" i="185"/>
  <c r="G24" i="185"/>
  <c r="F24" i="185"/>
  <c r="E24" i="185"/>
  <c r="D24" i="185"/>
  <c r="C24" i="185"/>
  <c r="O23" i="185"/>
  <c r="N23" i="185"/>
  <c r="M23" i="185"/>
  <c r="L23" i="185"/>
  <c r="K23" i="185"/>
  <c r="J23" i="185"/>
  <c r="I23" i="185"/>
  <c r="H23" i="185"/>
  <c r="G23" i="185"/>
  <c r="F23" i="185"/>
  <c r="E23" i="185"/>
  <c r="D23" i="185"/>
  <c r="C23" i="185"/>
  <c r="O22" i="185"/>
  <c r="N22" i="185"/>
  <c r="M22" i="185"/>
  <c r="L22" i="185"/>
  <c r="K22" i="185"/>
  <c r="J22" i="185"/>
  <c r="I22" i="185"/>
  <c r="H22" i="185"/>
  <c r="G22" i="185"/>
  <c r="F22" i="185"/>
  <c r="E22" i="185"/>
  <c r="D22" i="185"/>
  <c r="C22" i="185"/>
  <c r="O21" i="185"/>
  <c r="N21" i="185"/>
  <c r="M21" i="185"/>
  <c r="L21" i="185"/>
  <c r="K21" i="185"/>
  <c r="J21" i="185"/>
  <c r="I21" i="185"/>
  <c r="H21" i="185"/>
  <c r="G21" i="185"/>
  <c r="F21" i="185"/>
  <c r="E21" i="185"/>
  <c r="D21" i="185"/>
  <c r="C21" i="185"/>
  <c r="O20" i="185"/>
  <c r="N20" i="185"/>
  <c r="M20" i="185"/>
  <c r="L20" i="185"/>
  <c r="K20" i="185"/>
  <c r="J20" i="185"/>
  <c r="I20" i="185"/>
  <c r="H20" i="185"/>
  <c r="G20" i="185"/>
  <c r="F20" i="185"/>
  <c r="E20" i="185"/>
  <c r="D20" i="185"/>
  <c r="C20" i="185"/>
  <c r="O19" i="185"/>
  <c r="N19" i="185"/>
  <c r="M19" i="185"/>
  <c r="L19" i="185"/>
  <c r="K19" i="185"/>
  <c r="J19" i="185"/>
  <c r="I19" i="185"/>
  <c r="H19" i="185"/>
  <c r="G19" i="185"/>
  <c r="F19" i="185"/>
  <c r="E19" i="185"/>
  <c r="D19" i="185"/>
  <c r="C19" i="185"/>
  <c r="O18" i="185"/>
  <c r="N18" i="185"/>
  <c r="M18" i="185"/>
  <c r="L18" i="185"/>
  <c r="K18" i="185"/>
  <c r="J18" i="185"/>
  <c r="I18" i="185"/>
  <c r="H18" i="185"/>
  <c r="G18" i="185"/>
  <c r="F18" i="185"/>
  <c r="E18" i="185"/>
  <c r="D18" i="185"/>
  <c r="C18" i="185"/>
  <c r="O17" i="185"/>
  <c r="N17" i="185"/>
  <c r="M17" i="185"/>
  <c r="L17" i="185"/>
  <c r="K17" i="185"/>
  <c r="J17" i="185"/>
  <c r="I17" i="185"/>
  <c r="H17" i="185"/>
  <c r="G17" i="185"/>
  <c r="F17" i="185"/>
  <c r="E17" i="185"/>
  <c r="D17" i="185"/>
  <c r="C17" i="185"/>
  <c r="O16" i="185"/>
  <c r="N16" i="185"/>
  <c r="M16" i="185"/>
  <c r="L16" i="185"/>
  <c r="K16" i="185"/>
  <c r="J16" i="185"/>
  <c r="I16" i="185"/>
  <c r="H16" i="185"/>
  <c r="G16" i="185"/>
  <c r="F16" i="185"/>
  <c r="E16" i="185"/>
  <c r="D16" i="185"/>
  <c r="C16" i="185"/>
  <c r="O15" i="185"/>
  <c r="N15" i="185"/>
  <c r="M15" i="185"/>
  <c r="L15" i="185"/>
  <c r="K15" i="185"/>
  <c r="J15" i="185"/>
  <c r="I15" i="185"/>
  <c r="H15" i="185"/>
  <c r="G15" i="185"/>
  <c r="F15" i="185"/>
  <c r="E15" i="185"/>
  <c r="D15" i="185"/>
  <c r="C15" i="185"/>
  <c r="O32" i="184"/>
  <c r="N32" i="184"/>
  <c r="M32" i="184"/>
  <c r="L32" i="184"/>
  <c r="K32" i="184"/>
  <c r="J32" i="184"/>
  <c r="I32" i="184"/>
  <c r="H32" i="184"/>
  <c r="G32" i="184"/>
  <c r="F32" i="184"/>
  <c r="E32" i="184"/>
  <c r="D32" i="184"/>
  <c r="C32" i="184"/>
  <c r="O31" i="184"/>
  <c r="N31" i="184"/>
  <c r="M31" i="184"/>
  <c r="L31" i="184"/>
  <c r="K31" i="184"/>
  <c r="J31" i="184"/>
  <c r="I31" i="184"/>
  <c r="H31" i="184"/>
  <c r="G31" i="184"/>
  <c r="F31" i="184"/>
  <c r="E31" i="184"/>
  <c r="D31" i="184"/>
  <c r="C31" i="184"/>
  <c r="O30" i="184"/>
  <c r="N30" i="184"/>
  <c r="M30" i="184"/>
  <c r="L30" i="184"/>
  <c r="K30" i="184"/>
  <c r="J30" i="184"/>
  <c r="I30" i="184"/>
  <c r="H30" i="184"/>
  <c r="G30" i="184"/>
  <c r="F30" i="184"/>
  <c r="E30" i="184"/>
  <c r="D30" i="184"/>
  <c r="C30" i="184"/>
  <c r="O29" i="184"/>
  <c r="N29" i="184"/>
  <c r="M29" i="184"/>
  <c r="L29" i="184"/>
  <c r="K29" i="184"/>
  <c r="J29" i="184"/>
  <c r="I29" i="184"/>
  <c r="H29" i="184"/>
  <c r="G29" i="184"/>
  <c r="F29" i="184"/>
  <c r="E29" i="184"/>
  <c r="D29" i="184"/>
  <c r="C29" i="184"/>
  <c r="O28" i="184"/>
  <c r="N28" i="184"/>
  <c r="M28" i="184"/>
  <c r="L28" i="184"/>
  <c r="K28" i="184"/>
  <c r="J28" i="184"/>
  <c r="I28" i="184"/>
  <c r="H28" i="184"/>
  <c r="G28" i="184"/>
  <c r="F28" i="184"/>
  <c r="E28" i="184"/>
  <c r="D28" i="184"/>
  <c r="C28" i="184"/>
  <c r="O24" i="184"/>
  <c r="N24" i="184"/>
  <c r="M24" i="184"/>
  <c r="L24" i="184"/>
  <c r="K24" i="184"/>
  <c r="J24" i="184"/>
  <c r="I24" i="184"/>
  <c r="H24" i="184"/>
  <c r="G24" i="184"/>
  <c r="F24" i="184"/>
  <c r="E24" i="184"/>
  <c r="D24" i="184"/>
  <c r="C24" i="184"/>
  <c r="O23" i="184"/>
  <c r="N23" i="184"/>
  <c r="M23" i="184"/>
  <c r="L23" i="184"/>
  <c r="K23" i="184"/>
  <c r="J23" i="184"/>
  <c r="I23" i="184"/>
  <c r="H23" i="184"/>
  <c r="G23" i="184"/>
  <c r="F23" i="184"/>
  <c r="E23" i="184"/>
  <c r="D23" i="184"/>
  <c r="C23" i="184"/>
  <c r="O22" i="184"/>
  <c r="N22" i="184"/>
  <c r="M22" i="184"/>
  <c r="L22" i="184"/>
  <c r="K22" i="184"/>
  <c r="J22" i="184"/>
  <c r="I22" i="184"/>
  <c r="H22" i="184"/>
  <c r="G22" i="184"/>
  <c r="F22" i="184"/>
  <c r="E22" i="184"/>
  <c r="D22" i="184"/>
  <c r="C22" i="184"/>
  <c r="O21" i="184"/>
  <c r="N21" i="184"/>
  <c r="M21" i="184"/>
  <c r="L21" i="184"/>
  <c r="K21" i="184"/>
  <c r="J21" i="184"/>
  <c r="I21" i="184"/>
  <c r="H21" i="184"/>
  <c r="G21" i="184"/>
  <c r="F21" i="184"/>
  <c r="E21" i="184"/>
  <c r="D21" i="184"/>
  <c r="C21" i="184"/>
  <c r="O20" i="184"/>
  <c r="N20" i="184"/>
  <c r="M20" i="184"/>
  <c r="L20" i="184"/>
  <c r="K20" i="184"/>
  <c r="J20" i="184"/>
  <c r="I20" i="184"/>
  <c r="H20" i="184"/>
  <c r="G20" i="184"/>
  <c r="F20" i="184"/>
  <c r="E20" i="184"/>
  <c r="D20" i="184"/>
  <c r="C20" i="184"/>
  <c r="O19" i="184"/>
  <c r="N19" i="184"/>
  <c r="M19" i="184"/>
  <c r="L19" i="184"/>
  <c r="K19" i="184"/>
  <c r="J19" i="184"/>
  <c r="I19" i="184"/>
  <c r="H19" i="184"/>
  <c r="G19" i="184"/>
  <c r="F19" i="184"/>
  <c r="E19" i="184"/>
  <c r="D19" i="184"/>
  <c r="C19" i="184"/>
  <c r="O18" i="184"/>
  <c r="N18" i="184"/>
  <c r="M18" i="184"/>
  <c r="L18" i="184"/>
  <c r="K18" i="184"/>
  <c r="J18" i="184"/>
  <c r="I18" i="184"/>
  <c r="H18" i="184"/>
  <c r="G18" i="184"/>
  <c r="F18" i="184"/>
  <c r="E18" i="184"/>
  <c r="D18" i="184"/>
  <c r="C18" i="184"/>
  <c r="O17" i="184"/>
  <c r="N17" i="184"/>
  <c r="M17" i="184"/>
  <c r="L17" i="184"/>
  <c r="K17" i="184"/>
  <c r="J17" i="184"/>
  <c r="I17" i="184"/>
  <c r="H17" i="184"/>
  <c r="G17" i="184"/>
  <c r="F17" i="184"/>
  <c r="E17" i="184"/>
  <c r="D17" i="184"/>
  <c r="C17" i="184"/>
  <c r="O16" i="184"/>
  <c r="N16" i="184"/>
  <c r="M16" i="184"/>
  <c r="L16" i="184"/>
  <c r="K16" i="184"/>
  <c r="J16" i="184"/>
  <c r="I16" i="184"/>
  <c r="H16" i="184"/>
  <c r="G16" i="184"/>
  <c r="F16" i="184"/>
  <c r="E16" i="184"/>
  <c r="D16" i="184"/>
  <c r="C16" i="184"/>
  <c r="O15" i="184"/>
  <c r="N15" i="184"/>
  <c r="M15" i="184"/>
  <c r="L15" i="184"/>
  <c r="K15" i="184"/>
  <c r="J15" i="184"/>
  <c r="I15" i="184"/>
  <c r="H15" i="184"/>
  <c r="G15" i="184"/>
  <c r="F15" i="184"/>
  <c r="E15" i="184"/>
  <c r="D15" i="184"/>
  <c r="C15" i="184"/>
  <c r="O32" i="183"/>
  <c r="N32" i="183"/>
  <c r="M32" i="183"/>
  <c r="L32" i="183"/>
  <c r="K32" i="183"/>
  <c r="J32" i="183"/>
  <c r="I32" i="183"/>
  <c r="H32" i="183"/>
  <c r="G32" i="183"/>
  <c r="F32" i="183"/>
  <c r="E32" i="183"/>
  <c r="D32" i="183"/>
  <c r="C32" i="183"/>
  <c r="O31" i="183"/>
  <c r="N31" i="183"/>
  <c r="M31" i="183"/>
  <c r="L31" i="183"/>
  <c r="K31" i="183"/>
  <c r="J31" i="183"/>
  <c r="I31" i="183"/>
  <c r="H31" i="183"/>
  <c r="G31" i="183"/>
  <c r="F31" i="183"/>
  <c r="E31" i="183"/>
  <c r="D31" i="183"/>
  <c r="C31" i="183"/>
  <c r="O30" i="183"/>
  <c r="N30" i="183"/>
  <c r="M30" i="183"/>
  <c r="L30" i="183"/>
  <c r="K30" i="183"/>
  <c r="J30" i="183"/>
  <c r="I30" i="183"/>
  <c r="H30" i="183"/>
  <c r="G30" i="183"/>
  <c r="F30" i="183"/>
  <c r="E30" i="183"/>
  <c r="D30" i="183"/>
  <c r="C30" i="183"/>
  <c r="O29" i="183"/>
  <c r="N29" i="183"/>
  <c r="M29" i="183"/>
  <c r="L29" i="183"/>
  <c r="K29" i="183"/>
  <c r="J29" i="183"/>
  <c r="I29" i="183"/>
  <c r="H29" i="183"/>
  <c r="G29" i="183"/>
  <c r="F29" i="183"/>
  <c r="E29" i="183"/>
  <c r="D29" i="183"/>
  <c r="C29" i="183"/>
  <c r="O28" i="183"/>
  <c r="N28" i="183"/>
  <c r="M28" i="183"/>
  <c r="L28" i="183"/>
  <c r="K28" i="183"/>
  <c r="J28" i="183"/>
  <c r="I28" i="183"/>
  <c r="H28" i="183"/>
  <c r="G28" i="183"/>
  <c r="F28" i="183"/>
  <c r="E28" i="183"/>
  <c r="D28" i="183"/>
  <c r="C28" i="183"/>
  <c r="O24" i="183"/>
  <c r="N24" i="183"/>
  <c r="M24" i="183"/>
  <c r="L24" i="183"/>
  <c r="K24" i="183"/>
  <c r="J24" i="183"/>
  <c r="I24" i="183"/>
  <c r="H24" i="183"/>
  <c r="G24" i="183"/>
  <c r="F24" i="183"/>
  <c r="E24" i="183"/>
  <c r="D24" i="183"/>
  <c r="C24" i="183"/>
  <c r="O23" i="183"/>
  <c r="N23" i="183"/>
  <c r="M23" i="183"/>
  <c r="L23" i="183"/>
  <c r="K23" i="183"/>
  <c r="J23" i="183"/>
  <c r="I23" i="183"/>
  <c r="H23" i="183"/>
  <c r="G23" i="183"/>
  <c r="F23" i="183"/>
  <c r="E23" i="183"/>
  <c r="D23" i="183"/>
  <c r="C23" i="183"/>
  <c r="O22" i="183"/>
  <c r="N22" i="183"/>
  <c r="M22" i="183"/>
  <c r="L22" i="183"/>
  <c r="K22" i="183"/>
  <c r="J22" i="183"/>
  <c r="I22" i="183"/>
  <c r="H22" i="183"/>
  <c r="G22" i="183"/>
  <c r="F22" i="183"/>
  <c r="E22" i="183"/>
  <c r="D22" i="183"/>
  <c r="C22" i="183"/>
  <c r="O21" i="183"/>
  <c r="N21" i="183"/>
  <c r="M21" i="183"/>
  <c r="L21" i="183"/>
  <c r="K21" i="183"/>
  <c r="J21" i="183"/>
  <c r="I21" i="183"/>
  <c r="H21" i="183"/>
  <c r="G21" i="183"/>
  <c r="F21" i="183"/>
  <c r="E21" i="183"/>
  <c r="D21" i="183"/>
  <c r="C21" i="183"/>
  <c r="O20" i="183"/>
  <c r="N20" i="183"/>
  <c r="M20" i="183"/>
  <c r="L20" i="183"/>
  <c r="K20" i="183"/>
  <c r="J20" i="183"/>
  <c r="I20" i="183"/>
  <c r="H20" i="183"/>
  <c r="G20" i="183"/>
  <c r="F20" i="183"/>
  <c r="E20" i="183"/>
  <c r="D20" i="183"/>
  <c r="C20" i="183"/>
  <c r="O19" i="183"/>
  <c r="N19" i="183"/>
  <c r="M19" i="183"/>
  <c r="L19" i="183"/>
  <c r="K19" i="183"/>
  <c r="J19" i="183"/>
  <c r="I19" i="183"/>
  <c r="H19" i="183"/>
  <c r="G19" i="183"/>
  <c r="F19" i="183"/>
  <c r="E19" i="183"/>
  <c r="D19" i="183"/>
  <c r="C19" i="183"/>
  <c r="O18" i="183"/>
  <c r="N18" i="183"/>
  <c r="M18" i="183"/>
  <c r="L18" i="183"/>
  <c r="K18" i="183"/>
  <c r="J18" i="183"/>
  <c r="I18" i="183"/>
  <c r="H18" i="183"/>
  <c r="G18" i="183"/>
  <c r="F18" i="183"/>
  <c r="E18" i="183"/>
  <c r="D18" i="183"/>
  <c r="C18" i="183"/>
  <c r="O17" i="183"/>
  <c r="N17" i="183"/>
  <c r="M17" i="183"/>
  <c r="L17" i="183"/>
  <c r="K17" i="183"/>
  <c r="J17" i="183"/>
  <c r="I17" i="183"/>
  <c r="H17" i="183"/>
  <c r="G17" i="183"/>
  <c r="F17" i="183"/>
  <c r="E17" i="183"/>
  <c r="D17" i="183"/>
  <c r="C17" i="183"/>
  <c r="O16" i="183"/>
  <c r="N16" i="183"/>
  <c r="M16" i="183"/>
  <c r="L16" i="183"/>
  <c r="K16" i="183"/>
  <c r="J16" i="183"/>
  <c r="I16" i="183"/>
  <c r="H16" i="183"/>
  <c r="G16" i="183"/>
  <c r="F16" i="183"/>
  <c r="E16" i="183"/>
  <c r="D16" i="183"/>
  <c r="C16" i="183"/>
  <c r="O15" i="183"/>
  <c r="N15" i="183"/>
  <c r="M15" i="183"/>
  <c r="L15" i="183"/>
  <c r="K15" i="183"/>
  <c r="J15" i="183"/>
  <c r="I15" i="183"/>
  <c r="H15" i="183"/>
  <c r="G15" i="183"/>
  <c r="F15" i="183"/>
  <c r="E15" i="183"/>
  <c r="D15" i="183"/>
  <c r="C15" i="183"/>
  <c r="O32" i="182"/>
  <c r="N32" i="182"/>
  <c r="M32" i="182"/>
  <c r="L32" i="182"/>
  <c r="K32" i="182"/>
  <c r="J32" i="182"/>
  <c r="I32" i="182"/>
  <c r="H32" i="182"/>
  <c r="G32" i="182"/>
  <c r="F32" i="182"/>
  <c r="E32" i="182"/>
  <c r="D32" i="182"/>
  <c r="C32" i="182"/>
  <c r="O31" i="182"/>
  <c r="N31" i="182"/>
  <c r="M31" i="182"/>
  <c r="L31" i="182"/>
  <c r="K31" i="182"/>
  <c r="J31" i="182"/>
  <c r="I31" i="182"/>
  <c r="H31" i="182"/>
  <c r="G31" i="182"/>
  <c r="F31" i="182"/>
  <c r="E31" i="182"/>
  <c r="D31" i="182"/>
  <c r="C31" i="182"/>
  <c r="O30" i="182"/>
  <c r="N30" i="182"/>
  <c r="M30" i="182"/>
  <c r="L30" i="182"/>
  <c r="K30" i="182"/>
  <c r="J30" i="182"/>
  <c r="I30" i="182"/>
  <c r="H30" i="182"/>
  <c r="G30" i="182"/>
  <c r="F30" i="182"/>
  <c r="E30" i="182"/>
  <c r="D30" i="182"/>
  <c r="C30" i="182"/>
  <c r="O29" i="182"/>
  <c r="N29" i="182"/>
  <c r="M29" i="182"/>
  <c r="L29" i="182"/>
  <c r="K29" i="182"/>
  <c r="J29" i="182"/>
  <c r="I29" i="182"/>
  <c r="H29" i="182"/>
  <c r="G29" i="182"/>
  <c r="F29" i="182"/>
  <c r="E29" i="182"/>
  <c r="D29" i="182"/>
  <c r="C29" i="182"/>
  <c r="O28" i="182"/>
  <c r="N28" i="182"/>
  <c r="M28" i="182"/>
  <c r="L28" i="182"/>
  <c r="K28" i="182"/>
  <c r="J28" i="182"/>
  <c r="I28" i="182"/>
  <c r="H28" i="182"/>
  <c r="G28" i="182"/>
  <c r="F28" i="182"/>
  <c r="E28" i="182"/>
  <c r="D28" i="182"/>
  <c r="C28" i="182"/>
  <c r="O24" i="182"/>
  <c r="N24" i="182"/>
  <c r="M24" i="182"/>
  <c r="L24" i="182"/>
  <c r="K24" i="182"/>
  <c r="J24" i="182"/>
  <c r="I24" i="182"/>
  <c r="H24" i="182"/>
  <c r="G24" i="182"/>
  <c r="F24" i="182"/>
  <c r="E24" i="182"/>
  <c r="D24" i="182"/>
  <c r="C24" i="182"/>
  <c r="O23" i="182"/>
  <c r="N23" i="182"/>
  <c r="M23" i="182"/>
  <c r="L23" i="182"/>
  <c r="K23" i="182"/>
  <c r="J23" i="182"/>
  <c r="I23" i="182"/>
  <c r="H23" i="182"/>
  <c r="G23" i="182"/>
  <c r="F23" i="182"/>
  <c r="E23" i="182"/>
  <c r="D23" i="182"/>
  <c r="C23" i="182"/>
  <c r="O22" i="182"/>
  <c r="N22" i="182"/>
  <c r="M22" i="182"/>
  <c r="L22" i="182"/>
  <c r="K22" i="182"/>
  <c r="J22" i="182"/>
  <c r="I22" i="182"/>
  <c r="H22" i="182"/>
  <c r="G22" i="182"/>
  <c r="F22" i="182"/>
  <c r="E22" i="182"/>
  <c r="D22" i="182"/>
  <c r="C22" i="182"/>
  <c r="O21" i="182"/>
  <c r="N21" i="182"/>
  <c r="M21" i="182"/>
  <c r="L21" i="182"/>
  <c r="K21" i="182"/>
  <c r="J21" i="182"/>
  <c r="I21" i="182"/>
  <c r="H21" i="182"/>
  <c r="G21" i="182"/>
  <c r="F21" i="182"/>
  <c r="E21" i="182"/>
  <c r="D21" i="182"/>
  <c r="C21" i="182"/>
  <c r="O20" i="182"/>
  <c r="N20" i="182"/>
  <c r="M20" i="182"/>
  <c r="L20" i="182"/>
  <c r="K20" i="182"/>
  <c r="J20" i="182"/>
  <c r="I20" i="182"/>
  <c r="H20" i="182"/>
  <c r="G20" i="182"/>
  <c r="F20" i="182"/>
  <c r="E20" i="182"/>
  <c r="D20" i="182"/>
  <c r="C20" i="182"/>
  <c r="O19" i="182"/>
  <c r="N19" i="182"/>
  <c r="M19" i="182"/>
  <c r="L19" i="182"/>
  <c r="K19" i="182"/>
  <c r="J19" i="182"/>
  <c r="I19" i="182"/>
  <c r="H19" i="182"/>
  <c r="G19" i="182"/>
  <c r="F19" i="182"/>
  <c r="E19" i="182"/>
  <c r="D19" i="182"/>
  <c r="C19" i="182"/>
  <c r="O18" i="182"/>
  <c r="N18" i="182"/>
  <c r="M18" i="182"/>
  <c r="L18" i="182"/>
  <c r="K18" i="182"/>
  <c r="J18" i="182"/>
  <c r="I18" i="182"/>
  <c r="H18" i="182"/>
  <c r="G18" i="182"/>
  <c r="F18" i="182"/>
  <c r="E18" i="182"/>
  <c r="D18" i="182"/>
  <c r="C18" i="182"/>
  <c r="O17" i="182"/>
  <c r="N17" i="182"/>
  <c r="M17" i="182"/>
  <c r="L17" i="182"/>
  <c r="K17" i="182"/>
  <c r="J17" i="182"/>
  <c r="I17" i="182"/>
  <c r="H17" i="182"/>
  <c r="G17" i="182"/>
  <c r="F17" i="182"/>
  <c r="E17" i="182"/>
  <c r="D17" i="182"/>
  <c r="C17" i="182"/>
  <c r="O16" i="182"/>
  <c r="N16" i="182"/>
  <c r="M16" i="182"/>
  <c r="L16" i="182"/>
  <c r="K16" i="182"/>
  <c r="J16" i="182"/>
  <c r="I16" i="182"/>
  <c r="H16" i="182"/>
  <c r="G16" i="182"/>
  <c r="F16" i="182"/>
  <c r="E16" i="182"/>
  <c r="D16" i="182"/>
  <c r="C16" i="182"/>
  <c r="O15" i="182"/>
  <c r="N15" i="182"/>
  <c r="M15" i="182"/>
  <c r="L15" i="182"/>
  <c r="K15" i="182"/>
  <c r="J15" i="182"/>
  <c r="I15" i="182"/>
  <c r="H15" i="182"/>
  <c r="G15" i="182"/>
  <c r="F15" i="182"/>
  <c r="E15" i="182"/>
  <c r="D15" i="182"/>
  <c r="C15" i="182"/>
  <c r="O32" i="181"/>
  <c r="N32" i="181"/>
  <c r="M32" i="181"/>
  <c r="L32" i="181"/>
  <c r="K32" i="181"/>
  <c r="J32" i="181"/>
  <c r="I32" i="181"/>
  <c r="H32" i="181"/>
  <c r="G32" i="181"/>
  <c r="F32" i="181"/>
  <c r="E32" i="181"/>
  <c r="D32" i="181"/>
  <c r="C32" i="181"/>
  <c r="O31" i="181"/>
  <c r="N31" i="181"/>
  <c r="M31" i="181"/>
  <c r="L31" i="181"/>
  <c r="K31" i="181"/>
  <c r="J31" i="181"/>
  <c r="I31" i="181"/>
  <c r="H31" i="181"/>
  <c r="G31" i="181"/>
  <c r="F31" i="181"/>
  <c r="E31" i="181"/>
  <c r="D31" i="181"/>
  <c r="C31" i="181"/>
  <c r="O30" i="181"/>
  <c r="N30" i="181"/>
  <c r="M30" i="181"/>
  <c r="L30" i="181"/>
  <c r="K30" i="181"/>
  <c r="J30" i="181"/>
  <c r="I30" i="181"/>
  <c r="H30" i="181"/>
  <c r="G30" i="181"/>
  <c r="F30" i="181"/>
  <c r="E30" i="181"/>
  <c r="D30" i="181"/>
  <c r="C30" i="181"/>
  <c r="O29" i="181"/>
  <c r="N29" i="181"/>
  <c r="M29" i="181"/>
  <c r="L29" i="181"/>
  <c r="K29" i="181"/>
  <c r="J29" i="181"/>
  <c r="I29" i="181"/>
  <c r="H29" i="181"/>
  <c r="G29" i="181"/>
  <c r="F29" i="181"/>
  <c r="E29" i="181"/>
  <c r="D29" i="181"/>
  <c r="C29" i="181"/>
  <c r="O28" i="181"/>
  <c r="N28" i="181"/>
  <c r="M28" i="181"/>
  <c r="L28" i="181"/>
  <c r="K28" i="181"/>
  <c r="J28" i="181"/>
  <c r="I28" i="181"/>
  <c r="H28" i="181"/>
  <c r="G28" i="181"/>
  <c r="F28" i="181"/>
  <c r="E28" i="181"/>
  <c r="D28" i="181"/>
  <c r="C28" i="181"/>
  <c r="O24" i="181"/>
  <c r="N24" i="181"/>
  <c r="M24" i="181"/>
  <c r="L24" i="181"/>
  <c r="K24" i="181"/>
  <c r="J24" i="181"/>
  <c r="I24" i="181"/>
  <c r="H24" i="181"/>
  <c r="G24" i="181"/>
  <c r="F24" i="181"/>
  <c r="E24" i="181"/>
  <c r="D24" i="181"/>
  <c r="C24" i="181"/>
  <c r="O23" i="181"/>
  <c r="N23" i="181"/>
  <c r="M23" i="181"/>
  <c r="L23" i="181"/>
  <c r="K23" i="181"/>
  <c r="J23" i="181"/>
  <c r="I23" i="181"/>
  <c r="H23" i="181"/>
  <c r="G23" i="181"/>
  <c r="F23" i="181"/>
  <c r="E23" i="181"/>
  <c r="D23" i="181"/>
  <c r="C23" i="181"/>
  <c r="O22" i="181"/>
  <c r="N22" i="181"/>
  <c r="M22" i="181"/>
  <c r="L22" i="181"/>
  <c r="K22" i="181"/>
  <c r="J22" i="181"/>
  <c r="I22" i="181"/>
  <c r="H22" i="181"/>
  <c r="G22" i="181"/>
  <c r="F22" i="181"/>
  <c r="E22" i="181"/>
  <c r="D22" i="181"/>
  <c r="C22" i="181"/>
  <c r="O21" i="181"/>
  <c r="N21" i="181"/>
  <c r="M21" i="181"/>
  <c r="L21" i="181"/>
  <c r="K21" i="181"/>
  <c r="J21" i="181"/>
  <c r="I21" i="181"/>
  <c r="H21" i="181"/>
  <c r="G21" i="181"/>
  <c r="F21" i="181"/>
  <c r="E21" i="181"/>
  <c r="D21" i="181"/>
  <c r="C21" i="181"/>
  <c r="O20" i="181"/>
  <c r="N20" i="181"/>
  <c r="M20" i="181"/>
  <c r="L20" i="181"/>
  <c r="K20" i="181"/>
  <c r="J20" i="181"/>
  <c r="I20" i="181"/>
  <c r="H20" i="181"/>
  <c r="G20" i="181"/>
  <c r="F20" i="181"/>
  <c r="E20" i="181"/>
  <c r="D20" i="181"/>
  <c r="C20" i="181"/>
  <c r="O19" i="181"/>
  <c r="N19" i="181"/>
  <c r="M19" i="181"/>
  <c r="L19" i="181"/>
  <c r="K19" i="181"/>
  <c r="J19" i="181"/>
  <c r="I19" i="181"/>
  <c r="H19" i="181"/>
  <c r="G19" i="181"/>
  <c r="F19" i="181"/>
  <c r="E19" i="181"/>
  <c r="D19" i="181"/>
  <c r="C19" i="181"/>
  <c r="O18" i="181"/>
  <c r="N18" i="181"/>
  <c r="M18" i="181"/>
  <c r="L18" i="181"/>
  <c r="K18" i="181"/>
  <c r="J18" i="181"/>
  <c r="I18" i="181"/>
  <c r="H18" i="181"/>
  <c r="G18" i="181"/>
  <c r="F18" i="181"/>
  <c r="E18" i="181"/>
  <c r="D18" i="181"/>
  <c r="C18" i="181"/>
  <c r="O17" i="181"/>
  <c r="N17" i="181"/>
  <c r="M17" i="181"/>
  <c r="L17" i="181"/>
  <c r="K17" i="181"/>
  <c r="J17" i="181"/>
  <c r="I17" i="181"/>
  <c r="H17" i="181"/>
  <c r="G17" i="181"/>
  <c r="F17" i="181"/>
  <c r="E17" i="181"/>
  <c r="D17" i="181"/>
  <c r="C17" i="181"/>
  <c r="O16" i="181"/>
  <c r="N16" i="181"/>
  <c r="M16" i="181"/>
  <c r="L16" i="181"/>
  <c r="K16" i="181"/>
  <c r="J16" i="181"/>
  <c r="I16" i="181"/>
  <c r="H16" i="181"/>
  <c r="G16" i="181"/>
  <c r="F16" i="181"/>
  <c r="E16" i="181"/>
  <c r="D16" i="181"/>
  <c r="C16" i="181"/>
  <c r="O15" i="181"/>
  <c r="N15" i="181"/>
  <c r="M15" i="181"/>
  <c r="L15" i="181"/>
  <c r="K15" i="181"/>
  <c r="J15" i="181"/>
  <c r="I15" i="181"/>
  <c r="H15" i="181"/>
  <c r="G15" i="181"/>
  <c r="F15" i="181"/>
  <c r="E15" i="181"/>
  <c r="D15" i="181"/>
  <c r="C15" i="181"/>
  <c r="O32" i="180"/>
  <c r="N32" i="180"/>
  <c r="M32" i="180"/>
  <c r="L32" i="180"/>
  <c r="K32" i="180"/>
  <c r="J32" i="180"/>
  <c r="I32" i="180"/>
  <c r="H32" i="180"/>
  <c r="G32" i="180"/>
  <c r="F32" i="180"/>
  <c r="E32" i="180"/>
  <c r="D32" i="180"/>
  <c r="C32" i="180"/>
  <c r="O31" i="180"/>
  <c r="N31" i="180"/>
  <c r="M31" i="180"/>
  <c r="L31" i="180"/>
  <c r="K31" i="180"/>
  <c r="J31" i="180"/>
  <c r="I31" i="180"/>
  <c r="H31" i="180"/>
  <c r="G31" i="180"/>
  <c r="F31" i="180"/>
  <c r="E31" i="180"/>
  <c r="D31" i="180"/>
  <c r="C31" i="180"/>
  <c r="O30" i="180"/>
  <c r="N30" i="180"/>
  <c r="M30" i="180"/>
  <c r="L30" i="180"/>
  <c r="K30" i="180"/>
  <c r="J30" i="180"/>
  <c r="I30" i="180"/>
  <c r="H30" i="180"/>
  <c r="G30" i="180"/>
  <c r="F30" i="180"/>
  <c r="E30" i="180"/>
  <c r="D30" i="180"/>
  <c r="C30" i="180"/>
  <c r="O29" i="180"/>
  <c r="N29" i="180"/>
  <c r="M29" i="180"/>
  <c r="L29" i="180"/>
  <c r="K29" i="180"/>
  <c r="J29" i="180"/>
  <c r="I29" i="180"/>
  <c r="H29" i="180"/>
  <c r="G29" i="180"/>
  <c r="F29" i="180"/>
  <c r="E29" i="180"/>
  <c r="D29" i="180"/>
  <c r="C29" i="180"/>
  <c r="O28" i="180"/>
  <c r="N28" i="180"/>
  <c r="M28" i="180"/>
  <c r="L28" i="180"/>
  <c r="K28" i="180"/>
  <c r="J28" i="180"/>
  <c r="I28" i="180"/>
  <c r="H28" i="180"/>
  <c r="G28" i="180"/>
  <c r="F28" i="180"/>
  <c r="E28" i="180"/>
  <c r="D28" i="180"/>
  <c r="C28" i="180"/>
  <c r="O24" i="180"/>
  <c r="N24" i="180"/>
  <c r="M24" i="180"/>
  <c r="L24" i="180"/>
  <c r="K24" i="180"/>
  <c r="J24" i="180"/>
  <c r="I24" i="180"/>
  <c r="H24" i="180"/>
  <c r="G24" i="180"/>
  <c r="F24" i="180"/>
  <c r="E24" i="180"/>
  <c r="D24" i="180"/>
  <c r="C24" i="180"/>
  <c r="O23" i="180"/>
  <c r="N23" i="180"/>
  <c r="M23" i="180"/>
  <c r="L23" i="180"/>
  <c r="K23" i="180"/>
  <c r="J23" i="180"/>
  <c r="I23" i="180"/>
  <c r="H23" i="180"/>
  <c r="G23" i="180"/>
  <c r="F23" i="180"/>
  <c r="E23" i="180"/>
  <c r="D23" i="180"/>
  <c r="C23" i="180"/>
  <c r="O22" i="180"/>
  <c r="N22" i="180"/>
  <c r="M22" i="180"/>
  <c r="L22" i="180"/>
  <c r="K22" i="180"/>
  <c r="J22" i="180"/>
  <c r="I22" i="180"/>
  <c r="H22" i="180"/>
  <c r="G22" i="180"/>
  <c r="F22" i="180"/>
  <c r="E22" i="180"/>
  <c r="D22" i="180"/>
  <c r="C22" i="180"/>
  <c r="O21" i="180"/>
  <c r="N21" i="180"/>
  <c r="M21" i="180"/>
  <c r="L21" i="180"/>
  <c r="K21" i="180"/>
  <c r="J21" i="180"/>
  <c r="I21" i="180"/>
  <c r="H21" i="180"/>
  <c r="G21" i="180"/>
  <c r="F21" i="180"/>
  <c r="E21" i="180"/>
  <c r="D21" i="180"/>
  <c r="C21" i="180"/>
  <c r="O20" i="180"/>
  <c r="N20" i="180"/>
  <c r="M20" i="180"/>
  <c r="L20" i="180"/>
  <c r="K20" i="180"/>
  <c r="J20" i="180"/>
  <c r="I20" i="180"/>
  <c r="H20" i="180"/>
  <c r="G20" i="180"/>
  <c r="F20" i="180"/>
  <c r="E20" i="180"/>
  <c r="D20" i="180"/>
  <c r="C20" i="180"/>
  <c r="O19" i="180"/>
  <c r="N19" i="180"/>
  <c r="M19" i="180"/>
  <c r="L19" i="180"/>
  <c r="K19" i="180"/>
  <c r="J19" i="180"/>
  <c r="I19" i="180"/>
  <c r="H19" i="180"/>
  <c r="G19" i="180"/>
  <c r="F19" i="180"/>
  <c r="E19" i="180"/>
  <c r="D19" i="180"/>
  <c r="C19" i="180"/>
  <c r="O18" i="180"/>
  <c r="N18" i="180"/>
  <c r="M18" i="180"/>
  <c r="L18" i="180"/>
  <c r="K18" i="180"/>
  <c r="J18" i="180"/>
  <c r="I18" i="180"/>
  <c r="H18" i="180"/>
  <c r="G18" i="180"/>
  <c r="F18" i="180"/>
  <c r="E18" i="180"/>
  <c r="D18" i="180"/>
  <c r="C18" i="180"/>
  <c r="O17" i="180"/>
  <c r="N17" i="180"/>
  <c r="M17" i="180"/>
  <c r="L17" i="180"/>
  <c r="K17" i="180"/>
  <c r="J17" i="180"/>
  <c r="I17" i="180"/>
  <c r="H17" i="180"/>
  <c r="G17" i="180"/>
  <c r="F17" i="180"/>
  <c r="E17" i="180"/>
  <c r="D17" i="180"/>
  <c r="C17" i="180"/>
  <c r="O16" i="180"/>
  <c r="N16" i="180"/>
  <c r="M16" i="180"/>
  <c r="L16" i="180"/>
  <c r="K16" i="180"/>
  <c r="J16" i="180"/>
  <c r="I16" i="180"/>
  <c r="H16" i="180"/>
  <c r="G16" i="180"/>
  <c r="F16" i="180"/>
  <c r="E16" i="180"/>
  <c r="D16" i="180"/>
  <c r="C16" i="180"/>
  <c r="O15" i="180"/>
  <c r="N15" i="180"/>
  <c r="M15" i="180"/>
  <c r="L15" i="180"/>
  <c r="K15" i="180"/>
  <c r="J15" i="180"/>
  <c r="I15" i="180"/>
  <c r="H15" i="180"/>
  <c r="G15" i="180"/>
  <c r="F15" i="180"/>
  <c r="E15" i="180"/>
  <c r="D15" i="180"/>
  <c r="C15" i="180"/>
  <c r="O32" i="179"/>
  <c r="N32" i="179"/>
  <c r="M32" i="179"/>
  <c r="L32" i="179"/>
  <c r="K32" i="179"/>
  <c r="J32" i="179"/>
  <c r="I32" i="179"/>
  <c r="H32" i="179"/>
  <c r="G32" i="179"/>
  <c r="F32" i="179"/>
  <c r="E32" i="179"/>
  <c r="D32" i="179"/>
  <c r="C32" i="179"/>
  <c r="O31" i="179"/>
  <c r="N31" i="179"/>
  <c r="M31" i="179"/>
  <c r="L31" i="179"/>
  <c r="K31" i="179"/>
  <c r="J31" i="179"/>
  <c r="I31" i="179"/>
  <c r="H31" i="179"/>
  <c r="G31" i="179"/>
  <c r="F31" i="179"/>
  <c r="E31" i="179"/>
  <c r="D31" i="179"/>
  <c r="C31" i="179"/>
  <c r="O30" i="179"/>
  <c r="N30" i="179"/>
  <c r="M30" i="179"/>
  <c r="L30" i="179"/>
  <c r="K30" i="179"/>
  <c r="J30" i="179"/>
  <c r="I30" i="179"/>
  <c r="H30" i="179"/>
  <c r="G30" i="179"/>
  <c r="F30" i="179"/>
  <c r="E30" i="179"/>
  <c r="D30" i="179"/>
  <c r="C30" i="179"/>
  <c r="O29" i="179"/>
  <c r="N29" i="179"/>
  <c r="M29" i="179"/>
  <c r="L29" i="179"/>
  <c r="K29" i="179"/>
  <c r="J29" i="179"/>
  <c r="I29" i="179"/>
  <c r="H29" i="179"/>
  <c r="G29" i="179"/>
  <c r="F29" i="179"/>
  <c r="E29" i="179"/>
  <c r="D29" i="179"/>
  <c r="C29" i="179"/>
  <c r="O28" i="179"/>
  <c r="N28" i="179"/>
  <c r="M28" i="179"/>
  <c r="L28" i="179"/>
  <c r="K28" i="179"/>
  <c r="J28" i="179"/>
  <c r="I28" i="179"/>
  <c r="H28" i="179"/>
  <c r="G28" i="179"/>
  <c r="F28" i="179"/>
  <c r="E28" i="179"/>
  <c r="D28" i="179"/>
  <c r="C28" i="179"/>
  <c r="O24" i="179"/>
  <c r="N24" i="179"/>
  <c r="M24" i="179"/>
  <c r="L24" i="179"/>
  <c r="K24" i="179"/>
  <c r="J24" i="179"/>
  <c r="I24" i="179"/>
  <c r="H24" i="179"/>
  <c r="G24" i="179"/>
  <c r="F24" i="179"/>
  <c r="E24" i="179"/>
  <c r="D24" i="179"/>
  <c r="C24" i="179"/>
  <c r="O23" i="179"/>
  <c r="N23" i="179"/>
  <c r="M23" i="179"/>
  <c r="L23" i="179"/>
  <c r="K23" i="179"/>
  <c r="J23" i="179"/>
  <c r="I23" i="179"/>
  <c r="H23" i="179"/>
  <c r="G23" i="179"/>
  <c r="F23" i="179"/>
  <c r="E23" i="179"/>
  <c r="D23" i="179"/>
  <c r="C23" i="179"/>
  <c r="O22" i="179"/>
  <c r="N22" i="179"/>
  <c r="M22" i="179"/>
  <c r="L22" i="179"/>
  <c r="K22" i="179"/>
  <c r="J22" i="179"/>
  <c r="I22" i="179"/>
  <c r="H22" i="179"/>
  <c r="G22" i="179"/>
  <c r="F22" i="179"/>
  <c r="E22" i="179"/>
  <c r="D22" i="179"/>
  <c r="C22" i="179"/>
  <c r="O21" i="179"/>
  <c r="N21" i="179"/>
  <c r="M21" i="179"/>
  <c r="L21" i="179"/>
  <c r="K21" i="179"/>
  <c r="J21" i="179"/>
  <c r="I21" i="179"/>
  <c r="H21" i="179"/>
  <c r="G21" i="179"/>
  <c r="F21" i="179"/>
  <c r="E21" i="179"/>
  <c r="D21" i="179"/>
  <c r="C21" i="179"/>
  <c r="O20" i="179"/>
  <c r="N20" i="179"/>
  <c r="M20" i="179"/>
  <c r="L20" i="179"/>
  <c r="K20" i="179"/>
  <c r="J20" i="179"/>
  <c r="I20" i="179"/>
  <c r="H20" i="179"/>
  <c r="G20" i="179"/>
  <c r="F20" i="179"/>
  <c r="E20" i="179"/>
  <c r="D20" i="179"/>
  <c r="C20" i="179"/>
  <c r="O19" i="179"/>
  <c r="N19" i="179"/>
  <c r="M19" i="179"/>
  <c r="L19" i="179"/>
  <c r="K19" i="179"/>
  <c r="J19" i="179"/>
  <c r="I19" i="179"/>
  <c r="H19" i="179"/>
  <c r="G19" i="179"/>
  <c r="F19" i="179"/>
  <c r="E19" i="179"/>
  <c r="D19" i="179"/>
  <c r="C19" i="179"/>
  <c r="O18" i="179"/>
  <c r="N18" i="179"/>
  <c r="M18" i="179"/>
  <c r="L18" i="179"/>
  <c r="K18" i="179"/>
  <c r="J18" i="179"/>
  <c r="I18" i="179"/>
  <c r="H18" i="179"/>
  <c r="G18" i="179"/>
  <c r="F18" i="179"/>
  <c r="E18" i="179"/>
  <c r="D18" i="179"/>
  <c r="C18" i="179"/>
  <c r="O17" i="179"/>
  <c r="N17" i="179"/>
  <c r="M17" i="179"/>
  <c r="L17" i="179"/>
  <c r="K17" i="179"/>
  <c r="J17" i="179"/>
  <c r="I17" i="179"/>
  <c r="H17" i="179"/>
  <c r="G17" i="179"/>
  <c r="F17" i="179"/>
  <c r="E17" i="179"/>
  <c r="D17" i="179"/>
  <c r="C17" i="179"/>
  <c r="O16" i="179"/>
  <c r="N16" i="179"/>
  <c r="M16" i="179"/>
  <c r="L16" i="179"/>
  <c r="K16" i="179"/>
  <c r="J16" i="179"/>
  <c r="I16" i="179"/>
  <c r="H16" i="179"/>
  <c r="G16" i="179"/>
  <c r="F16" i="179"/>
  <c r="E16" i="179"/>
  <c r="D16" i="179"/>
  <c r="C16" i="179"/>
  <c r="O15" i="179"/>
  <c r="N15" i="179"/>
  <c r="M15" i="179"/>
  <c r="L15" i="179"/>
  <c r="K15" i="179"/>
  <c r="J15" i="179"/>
  <c r="I15" i="179"/>
  <c r="H15" i="179"/>
  <c r="G15" i="179"/>
  <c r="F15" i="179"/>
  <c r="E15" i="179"/>
  <c r="D15" i="179"/>
  <c r="C15" i="179"/>
  <c r="O32" i="178"/>
  <c r="N32" i="178"/>
  <c r="M32" i="178"/>
  <c r="L32" i="178"/>
  <c r="K32" i="178"/>
  <c r="J32" i="178"/>
  <c r="I32" i="178"/>
  <c r="H32" i="178"/>
  <c r="G32" i="178"/>
  <c r="F32" i="178"/>
  <c r="E32" i="178"/>
  <c r="D32" i="178"/>
  <c r="C32" i="178"/>
  <c r="O31" i="178"/>
  <c r="N31" i="178"/>
  <c r="M31" i="178"/>
  <c r="L31" i="178"/>
  <c r="K31" i="178"/>
  <c r="J31" i="178"/>
  <c r="I31" i="178"/>
  <c r="H31" i="178"/>
  <c r="G31" i="178"/>
  <c r="F31" i="178"/>
  <c r="E31" i="178"/>
  <c r="D31" i="178"/>
  <c r="C31" i="178"/>
  <c r="O30" i="178"/>
  <c r="N30" i="178"/>
  <c r="M30" i="178"/>
  <c r="L30" i="178"/>
  <c r="K30" i="178"/>
  <c r="J30" i="178"/>
  <c r="I30" i="178"/>
  <c r="H30" i="178"/>
  <c r="G30" i="178"/>
  <c r="F30" i="178"/>
  <c r="E30" i="178"/>
  <c r="D30" i="178"/>
  <c r="C30" i="178"/>
  <c r="O29" i="178"/>
  <c r="N29" i="178"/>
  <c r="M29" i="178"/>
  <c r="L29" i="178"/>
  <c r="K29" i="178"/>
  <c r="J29" i="178"/>
  <c r="I29" i="178"/>
  <c r="H29" i="178"/>
  <c r="G29" i="178"/>
  <c r="F29" i="178"/>
  <c r="E29" i="178"/>
  <c r="D29" i="178"/>
  <c r="C29" i="178"/>
  <c r="O28" i="178"/>
  <c r="N28" i="178"/>
  <c r="M28" i="178"/>
  <c r="L28" i="178"/>
  <c r="K28" i="178"/>
  <c r="J28" i="178"/>
  <c r="I28" i="178"/>
  <c r="H28" i="178"/>
  <c r="G28" i="178"/>
  <c r="F28" i="178"/>
  <c r="E28" i="178"/>
  <c r="D28" i="178"/>
  <c r="C28" i="178"/>
  <c r="O24" i="178"/>
  <c r="N24" i="178"/>
  <c r="M24" i="178"/>
  <c r="L24" i="178"/>
  <c r="K24" i="178"/>
  <c r="J24" i="178"/>
  <c r="I24" i="178"/>
  <c r="H24" i="178"/>
  <c r="G24" i="178"/>
  <c r="F24" i="178"/>
  <c r="E24" i="178"/>
  <c r="D24" i="178"/>
  <c r="C24" i="178"/>
  <c r="O23" i="178"/>
  <c r="N23" i="178"/>
  <c r="M23" i="178"/>
  <c r="L23" i="178"/>
  <c r="K23" i="178"/>
  <c r="J23" i="178"/>
  <c r="I23" i="178"/>
  <c r="H23" i="178"/>
  <c r="G23" i="178"/>
  <c r="F23" i="178"/>
  <c r="E23" i="178"/>
  <c r="D23" i="178"/>
  <c r="C23" i="178"/>
  <c r="O22" i="178"/>
  <c r="N22" i="178"/>
  <c r="M22" i="178"/>
  <c r="L22" i="178"/>
  <c r="K22" i="178"/>
  <c r="J22" i="178"/>
  <c r="I22" i="178"/>
  <c r="H22" i="178"/>
  <c r="G22" i="178"/>
  <c r="F22" i="178"/>
  <c r="E22" i="178"/>
  <c r="D22" i="178"/>
  <c r="C22" i="178"/>
  <c r="O21" i="178"/>
  <c r="N21" i="178"/>
  <c r="M21" i="178"/>
  <c r="L21" i="178"/>
  <c r="K21" i="178"/>
  <c r="J21" i="178"/>
  <c r="I21" i="178"/>
  <c r="H21" i="178"/>
  <c r="G21" i="178"/>
  <c r="F21" i="178"/>
  <c r="E21" i="178"/>
  <c r="D21" i="178"/>
  <c r="C21" i="178"/>
  <c r="O20" i="178"/>
  <c r="N20" i="178"/>
  <c r="M20" i="178"/>
  <c r="L20" i="178"/>
  <c r="K20" i="178"/>
  <c r="J20" i="178"/>
  <c r="I20" i="178"/>
  <c r="H20" i="178"/>
  <c r="G20" i="178"/>
  <c r="F20" i="178"/>
  <c r="E20" i="178"/>
  <c r="D20" i="178"/>
  <c r="C20" i="178"/>
  <c r="O19" i="178"/>
  <c r="N19" i="178"/>
  <c r="M19" i="178"/>
  <c r="L19" i="178"/>
  <c r="K19" i="178"/>
  <c r="J19" i="178"/>
  <c r="I19" i="178"/>
  <c r="H19" i="178"/>
  <c r="G19" i="178"/>
  <c r="F19" i="178"/>
  <c r="E19" i="178"/>
  <c r="D19" i="178"/>
  <c r="C19" i="178"/>
  <c r="O18" i="178"/>
  <c r="N18" i="178"/>
  <c r="M18" i="178"/>
  <c r="L18" i="178"/>
  <c r="K18" i="178"/>
  <c r="J18" i="178"/>
  <c r="I18" i="178"/>
  <c r="H18" i="178"/>
  <c r="G18" i="178"/>
  <c r="F18" i="178"/>
  <c r="E18" i="178"/>
  <c r="D18" i="178"/>
  <c r="C18" i="178"/>
  <c r="O17" i="178"/>
  <c r="N17" i="178"/>
  <c r="M17" i="178"/>
  <c r="L17" i="178"/>
  <c r="K17" i="178"/>
  <c r="J17" i="178"/>
  <c r="I17" i="178"/>
  <c r="H17" i="178"/>
  <c r="G17" i="178"/>
  <c r="F17" i="178"/>
  <c r="E17" i="178"/>
  <c r="D17" i="178"/>
  <c r="C17" i="178"/>
  <c r="O16" i="178"/>
  <c r="N16" i="178"/>
  <c r="M16" i="178"/>
  <c r="L16" i="178"/>
  <c r="K16" i="178"/>
  <c r="J16" i="178"/>
  <c r="I16" i="178"/>
  <c r="H16" i="178"/>
  <c r="G16" i="178"/>
  <c r="F16" i="178"/>
  <c r="E16" i="178"/>
  <c r="D16" i="178"/>
  <c r="C16" i="178"/>
  <c r="O15" i="178"/>
  <c r="N15" i="178"/>
  <c r="M15" i="178"/>
  <c r="L15" i="178"/>
  <c r="K15" i="178"/>
  <c r="J15" i="178"/>
  <c r="I15" i="178"/>
  <c r="H15" i="178"/>
  <c r="G15" i="178"/>
  <c r="F15" i="178"/>
  <c r="E15" i="178"/>
  <c r="D15" i="178"/>
  <c r="C15" i="178"/>
  <c r="O32" i="177"/>
  <c r="N32" i="177"/>
  <c r="M32" i="177"/>
  <c r="L32" i="177"/>
  <c r="K32" i="177"/>
  <c r="J32" i="177"/>
  <c r="I32" i="177"/>
  <c r="H32" i="177"/>
  <c r="G32" i="177"/>
  <c r="F32" i="177"/>
  <c r="E32" i="177"/>
  <c r="D32" i="177"/>
  <c r="C32" i="177"/>
  <c r="O31" i="177"/>
  <c r="N31" i="177"/>
  <c r="M31" i="177"/>
  <c r="L31" i="177"/>
  <c r="K31" i="177"/>
  <c r="J31" i="177"/>
  <c r="I31" i="177"/>
  <c r="H31" i="177"/>
  <c r="G31" i="177"/>
  <c r="F31" i="177"/>
  <c r="E31" i="177"/>
  <c r="D31" i="177"/>
  <c r="C31" i="177"/>
  <c r="O30" i="177"/>
  <c r="N30" i="177"/>
  <c r="M30" i="177"/>
  <c r="L30" i="177"/>
  <c r="K30" i="177"/>
  <c r="J30" i="177"/>
  <c r="I30" i="177"/>
  <c r="H30" i="177"/>
  <c r="G30" i="177"/>
  <c r="F30" i="177"/>
  <c r="E30" i="177"/>
  <c r="D30" i="177"/>
  <c r="C30" i="177"/>
  <c r="O29" i="177"/>
  <c r="N29" i="177"/>
  <c r="M29" i="177"/>
  <c r="L29" i="177"/>
  <c r="K29" i="177"/>
  <c r="J29" i="177"/>
  <c r="I29" i="177"/>
  <c r="H29" i="177"/>
  <c r="G29" i="177"/>
  <c r="F29" i="177"/>
  <c r="E29" i="177"/>
  <c r="D29" i="177"/>
  <c r="C29" i="177"/>
  <c r="O28" i="177"/>
  <c r="N28" i="177"/>
  <c r="M28" i="177"/>
  <c r="L28" i="177"/>
  <c r="K28" i="177"/>
  <c r="J28" i="177"/>
  <c r="I28" i="177"/>
  <c r="H28" i="177"/>
  <c r="G28" i="177"/>
  <c r="F28" i="177"/>
  <c r="E28" i="177"/>
  <c r="D28" i="177"/>
  <c r="C28" i="177"/>
  <c r="O24" i="177"/>
  <c r="N24" i="177"/>
  <c r="M24" i="177"/>
  <c r="L24" i="177"/>
  <c r="K24" i="177"/>
  <c r="J24" i="177"/>
  <c r="I24" i="177"/>
  <c r="H24" i="177"/>
  <c r="G24" i="177"/>
  <c r="F24" i="177"/>
  <c r="E24" i="177"/>
  <c r="D24" i="177"/>
  <c r="C24" i="177"/>
  <c r="O23" i="177"/>
  <c r="N23" i="177"/>
  <c r="M23" i="177"/>
  <c r="L23" i="177"/>
  <c r="K23" i="177"/>
  <c r="J23" i="177"/>
  <c r="I23" i="177"/>
  <c r="H23" i="177"/>
  <c r="G23" i="177"/>
  <c r="F23" i="177"/>
  <c r="E23" i="177"/>
  <c r="D23" i="177"/>
  <c r="C23" i="177"/>
  <c r="O22" i="177"/>
  <c r="N22" i="177"/>
  <c r="M22" i="177"/>
  <c r="L22" i="177"/>
  <c r="K22" i="177"/>
  <c r="J22" i="177"/>
  <c r="I22" i="177"/>
  <c r="H22" i="177"/>
  <c r="G22" i="177"/>
  <c r="F22" i="177"/>
  <c r="E22" i="177"/>
  <c r="D22" i="177"/>
  <c r="C22" i="177"/>
  <c r="O21" i="177"/>
  <c r="N21" i="177"/>
  <c r="M21" i="177"/>
  <c r="L21" i="177"/>
  <c r="K21" i="177"/>
  <c r="J21" i="177"/>
  <c r="I21" i="177"/>
  <c r="H21" i="177"/>
  <c r="G21" i="177"/>
  <c r="F21" i="177"/>
  <c r="E21" i="177"/>
  <c r="D21" i="177"/>
  <c r="C21" i="177"/>
  <c r="O20" i="177"/>
  <c r="N20" i="177"/>
  <c r="M20" i="177"/>
  <c r="L20" i="177"/>
  <c r="K20" i="177"/>
  <c r="J20" i="177"/>
  <c r="I20" i="177"/>
  <c r="H20" i="177"/>
  <c r="G20" i="177"/>
  <c r="F20" i="177"/>
  <c r="E20" i="177"/>
  <c r="D20" i="177"/>
  <c r="C20" i="177"/>
  <c r="O19" i="177"/>
  <c r="N19" i="177"/>
  <c r="M19" i="177"/>
  <c r="L19" i="177"/>
  <c r="K19" i="177"/>
  <c r="J19" i="177"/>
  <c r="I19" i="177"/>
  <c r="H19" i="177"/>
  <c r="G19" i="177"/>
  <c r="F19" i="177"/>
  <c r="E19" i="177"/>
  <c r="D19" i="177"/>
  <c r="C19" i="177"/>
  <c r="O18" i="177"/>
  <c r="N18" i="177"/>
  <c r="M18" i="177"/>
  <c r="L18" i="177"/>
  <c r="K18" i="177"/>
  <c r="J18" i="177"/>
  <c r="I18" i="177"/>
  <c r="H18" i="177"/>
  <c r="G18" i="177"/>
  <c r="F18" i="177"/>
  <c r="E18" i="177"/>
  <c r="D18" i="177"/>
  <c r="C18" i="177"/>
  <c r="O17" i="177"/>
  <c r="N17" i="177"/>
  <c r="M17" i="177"/>
  <c r="L17" i="177"/>
  <c r="K17" i="177"/>
  <c r="J17" i="177"/>
  <c r="I17" i="177"/>
  <c r="H17" i="177"/>
  <c r="G17" i="177"/>
  <c r="F17" i="177"/>
  <c r="E17" i="177"/>
  <c r="D17" i="177"/>
  <c r="C17" i="177"/>
  <c r="O16" i="177"/>
  <c r="N16" i="177"/>
  <c r="M16" i="177"/>
  <c r="L16" i="177"/>
  <c r="K16" i="177"/>
  <c r="J16" i="177"/>
  <c r="I16" i="177"/>
  <c r="H16" i="177"/>
  <c r="G16" i="177"/>
  <c r="F16" i="177"/>
  <c r="E16" i="177"/>
  <c r="D16" i="177"/>
  <c r="C16" i="177"/>
  <c r="O15" i="177"/>
  <c r="N15" i="177"/>
  <c r="M15" i="177"/>
  <c r="L15" i="177"/>
  <c r="K15" i="177"/>
  <c r="J15" i="177"/>
  <c r="I15" i="177"/>
  <c r="H15" i="177"/>
  <c r="G15" i="177"/>
  <c r="F15" i="177"/>
  <c r="E15" i="177"/>
  <c r="D15" i="177"/>
  <c r="C15" i="177"/>
  <c r="O32" i="176"/>
  <c r="N32" i="176"/>
  <c r="M32" i="176"/>
  <c r="L32" i="176"/>
  <c r="K32" i="176"/>
  <c r="J32" i="176"/>
  <c r="I32" i="176"/>
  <c r="H32" i="176"/>
  <c r="G32" i="176"/>
  <c r="F32" i="176"/>
  <c r="E32" i="176"/>
  <c r="D32" i="176"/>
  <c r="C32" i="176"/>
  <c r="O31" i="176"/>
  <c r="N31" i="176"/>
  <c r="M31" i="176"/>
  <c r="L31" i="176"/>
  <c r="K31" i="176"/>
  <c r="J31" i="176"/>
  <c r="I31" i="176"/>
  <c r="H31" i="176"/>
  <c r="G31" i="176"/>
  <c r="F31" i="176"/>
  <c r="E31" i="176"/>
  <c r="D31" i="176"/>
  <c r="C31" i="176"/>
  <c r="O30" i="176"/>
  <c r="N30" i="176"/>
  <c r="M30" i="176"/>
  <c r="L30" i="176"/>
  <c r="K30" i="176"/>
  <c r="J30" i="176"/>
  <c r="I30" i="176"/>
  <c r="H30" i="176"/>
  <c r="G30" i="176"/>
  <c r="F30" i="176"/>
  <c r="E30" i="176"/>
  <c r="D30" i="176"/>
  <c r="C30" i="176"/>
  <c r="O29" i="176"/>
  <c r="N29" i="176"/>
  <c r="M29" i="176"/>
  <c r="L29" i="176"/>
  <c r="K29" i="176"/>
  <c r="J29" i="176"/>
  <c r="I29" i="176"/>
  <c r="H29" i="176"/>
  <c r="G29" i="176"/>
  <c r="F29" i="176"/>
  <c r="E29" i="176"/>
  <c r="D29" i="176"/>
  <c r="C29" i="176"/>
  <c r="O28" i="176"/>
  <c r="N28" i="176"/>
  <c r="M28" i="176"/>
  <c r="L28" i="176"/>
  <c r="K28" i="176"/>
  <c r="J28" i="176"/>
  <c r="I28" i="176"/>
  <c r="H28" i="176"/>
  <c r="G28" i="176"/>
  <c r="F28" i="176"/>
  <c r="E28" i="176"/>
  <c r="D28" i="176"/>
  <c r="C28" i="176"/>
  <c r="O24" i="176"/>
  <c r="N24" i="176"/>
  <c r="M24" i="176"/>
  <c r="L24" i="176"/>
  <c r="K24" i="176"/>
  <c r="J24" i="176"/>
  <c r="I24" i="176"/>
  <c r="H24" i="176"/>
  <c r="G24" i="176"/>
  <c r="F24" i="176"/>
  <c r="E24" i="176"/>
  <c r="D24" i="176"/>
  <c r="C24" i="176"/>
  <c r="O23" i="176"/>
  <c r="N23" i="176"/>
  <c r="M23" i="176"/>
  <c r="L23" i="176"/>
  <c r="K23" i="176"/>
  <c r="J23" i="176"/>
  <c r="I23" i="176"/>
  <c r="H23" i="176"/>
  <c r="G23" i="176"/>
  <c r="F23" i="176"/>
  <c r="E23" i="176"/>
  <c r="D23" i="176"/>
  <c r="C23" i="176"/>
  <c r="O22" i="176"/>
  <c r="N22" i="176"/>
  <c r="M22" i="176"/>
  <c r="L22" i="176"/>
  <c r="K22" i="176"/>
  <c r="J22" i="176"/>
  <c r="I22" i="176"/>
  <c r="H22" i="176"/>
  <c r="G22" i="176"/>
  <c r="F22" i="176"/>
  <c r="E22" i="176"/>
  <c r="D22" i="176"/>
  <c r="C22" i="176"/>
  <c r="O21" i="176"/>
  <c r="N21" i="176"/>
  <c r="M21" i="176"/>
  <c r="L21" i="176"/>
  <c r="K21" i="176"/>
  <c r="J21" i="176"/>
  <c r="I21" i="176"/>
  <c r="H21" i="176"/>
  <c r="G21" i="176"/>
  <c r="F21" i="176"/>
  <c r="E21" i="176"/>
  <c r="D21" i="176"/>
  <c r="C21" i="176"/>
  <c r="O20" i="176"/>
  <c r="N20" i="176"/>
  <c r="M20" i="176"/>
  <c r="L20" i="176"/>
  <c r="K20" i="176"/>
  <c r="J20" i="176"/>
  <c r="I20" i="176"/>
  <c r="H20" i="176"/>
  <c r="G20" i="176"/>
  <c r="F20" i="176"/>
  <c r="E20" i="176"/>
  <c r="D20" i="176"/>
  <c r="C20" i="176"/>
  <c r="O19" i="176"/>
  <c r="N19" i="176"/>
  <c r="M19" i="176"/>
  <c r="L19" i="176"/>
  <c r="K19" i="176"/>
  <c r="J19" i="176"/>
  <c r="I19" i="176"/>
  <c r="H19" i="176"/>
  <c r="G19" i="176"/>
  <c r="F19" i="176"/>
  <c r="E19" i="176"/>
  <c r="D19" i="176"/>
  <c r="C19" i="176"/>
  <c r="O18" i="176"/>
  <c r="N18" i="176"/>
  <c r="M18" i="176"/>
  <c r="L18" i="176"/>
  <c r="K18" i="176"/>
  <c r="J18" i="176"/>
  <c r="I18" i="176"/>
  <c r="H18" i="176"/>
  <c r="G18" i="176"/>
  <c r="F18" i="176"/>
  <c r="E18" i="176"/>
  <c r="D18" i="176"/>
  <c r="C18" i="176"/>
  <c r="O17" i="176"/>
  <c r="N17" i="176"/>
  <c r="M17" i="176"/>
  <c r="L17" i="176"/>
  <c r="K17" i="176"/>
  <c r="J17" i="176"/>
  <c r="I17" i="176"/>
  <c r="H17" i="176"/>
  <c r="G17" i="176"/>
  <c r="F17" i="176"/>
  <c r="E17" i="176"/>
  <c r="D17" i="176"/>
  <c r="C17" i="176"/>
  <c r="O16" i="176"/>
  <c r="N16" i="176"/>
  <c r="M16" i="176"/>
  <c r="L16" i="176"/>
  <c r="K16" i="176"/>
  <c r="J16" i="176"/>
  <c r="I16" i="176"/>
  <c r="H16" i="176"/>
  <c r="G16" i="176"/>
  <c r="F16" i="176"/>
  <c r="E16" i="176"/>
  <c r="D16" i="176"/>
  <c r="C16" i="176"/>
  <c r="O15" i="176"/>
  <c r="N15" i="176"/>
  <c r="M15" i="176"/>
  <c r="L15" i="176"/>
  <c r="K15" i="176"/>
  <c r="J15" i="176"/>
  <c r="I15" i="176"/>
  <c r="H15" i="176"/>
  <c r="G15" i="176"/>
  <c r="F15" i="176"/>
  <c r="E15" i="176"/>
  <c r="D15" i="176"/>
  <c r="C15" i="176"/>
  <c r="O32" i="175"/>
  <c r="N32" i="175"/>
  <c r="M32" i="175"/>
  <c r="L32" i="175"/>
  <c r="K32" i="175"/>
  <c r="J32" i="175"/>
  <c r="I32" i="175"/>
  <c r="H32" i="175"/>
  <c r="G32" i="175"/>
  <c r="F32" i="175"/>
  <c r="E32" i="175"/>
  <c r="D32" i="175"/>
  <c r="C32" i="175"/>
  <c r="O31" i="175"/>
  <c r="N31" i="175"/>
  <c r="M31" i="175"/>
  <c r="L31" i="175"/>
  <c r="K31" i="175"/>
  <c r="J31" i="175"/>
  <c r="I31" i="175"/>
  <c r="H31" i="175"/>
  <c r="G31" i="175"/>
  <c r="F31" i="175"/>
  <c r="E31" i="175"/>
  <c r="D31" i="175"/>
  <c r="C31" i="175"/>
  <c r="O30" i="175"/>
  <c r="N30" i="175"/>
  <c r="M30" i="175"/>
  <c r="L30" i="175"/>
  <c r="K30" i="175"/>
  <c r="J30" i="175"/>
  <c r="I30" i="175"/>
  <c r="H30" i="175"/>
  <c r="G30" i="175"/>
  <c r="F30" i="175"/>
  <c r="E30" i="175"/>
  <c r="D30" i="175"/>
  <c r="C30" i="175"/>
  <c r="O29" i="175"/>
  <c r="N29" i="175"/>
  <c r="M29" i="175"/>
  <c r="L29" i="175"/>
  <c r="K29" i="175"/>
  <c r="J29" i="175"/>
  <c r="I29" i="175"/>
  <c r="H29" i="175"/>
  <c r="G29" i="175"/>
  <c r="F29" i="175"/>
  <c r="E29" i="175"/>
  <c r="D29" i="175"/>
  <c r="C29" i="175"/>
  <c r="O28" i="175"/>
  <c r="N28" i="175"/>
  <c r="M28" i="175"/>
  <c r="L28" i="175"/>
  <c r="K28" i="175"/>
  <c r="J28" i="175"/>
  <c r="I28" i="175"/>
  <c r="H28" i="175"/>
  <c r="G28" i="175"/>
  <c r="F28" i="175"/>
  <c r="E28" i="175"/>
  <c r="D28" i="175"/>
  <c r="C28" i="175"/>
  <c r="O24" i="175"/>
  <c r="N24" i="175"/>
  <c r="M24" i="175"/>
  <c r="L24" i="175"/>
  <c r="K24" i="175"/>
  <c r="J24" i="175"/>
  <c r="I24" i="175"/>
  <c r="H24" i="175"/>
  <c r="G24" i="175"/>
  <c r="F24" i="175"/>
  <c r="E24" i="175"/>
  <c r="D24" i="175"/>
  <c r="C24" i="175"/>
  <c r="O23" i="175"/>
  <c r="N23" i="175"/>
  <c r="M23" i="175"/>
  <c r="L23" i="175"/>
  <c r="K23" i="175"/>
  <c r="J23" i="175"/>
  <c r="I23" i="175"/>
  <c r="H23" i="175"/>
  <c r="G23" i="175"/>
  <c r="F23" i="175"/>
  <c r="E23" i="175"/>
  <c r="D23" i="175"/>
  <c r="C23" i="175"/>
  <c r="O22" i="175"/>
  <c r="N22" i="175"/>
  <c r="M22" i="175"/>
  <c r="L22" i="175"/>
  <c r="K22" i="175"/>
  <c r="J22" i="175"/>
  <c r="I22" i="175"/>
  <c r="H22" i="175"/>
  <c r="G22" i="175"/>
  <c r="F22" i="175"/>
  <c r="E22" i="175"/>
  <c r="D22" i="175"/>
  <c r="C22" i="175"/>
  <c r="O21" i="175"/>
  <c r="N21" i="175"/>
  <c r="M21" i="175"/>
  <c r="L21" i="175"/>
  <c r="K21" i="175"/>
  <c r="J21" i="175"/>
  <c r="I21" i="175"/>
  <c r="H21" i="175"/>
  <c r="G21" i="175"/>
  <c r="F21" i="175"/>
  <c r="E21" i="175"/>
  <c r="D21" i="175"/>
  <c r="C21" i="175"/>
  <c r="O20" i="175"/>
  <c r="N20" i="175"/>
  <c r="M20" i="175"/>
  <c r="L20" i="175"/>
  <c r="K20" i="175"/>
  <c r="J20" i="175"/>
  <c r="I20" i="175"/>
  <c r="H20" i="175"/>
  <c r="G20" i="175"/>
  <c r="F20" i="175"/>
  <c r="E20" i="175"/>
  <c r="D20" i="175"/>
  <c r="C20" i="175"/>
  <c r="O19" i="175"/>
  <c r="N19" i="175"/>
  <c r="M19" i="175"/>
  <c r="L19" i="175"/>
  <c r="K19" i="175"/>
  <c r="J19" i="175"/>
  <c r="I19" i="175"/>
  <c r="H19" i="175"/>
  <c r="G19" i="175"/>
  <c r="F19" i="175"/>
  <c r="E19" i="175"/>
  <c r="D19" i="175"/>
  <c r="C19" i="175"/>
  <c r="O18" i="175"/>
  <c r="N18" i="175"/>
  <c r="M18" i="175"/>
  <c r="L18" i="175"/>
  <c r="K18" i="175"/>
  <c r="J18" i="175"/>
  <c r="I18" i="175"/>
  <c r="H18" i="175"/>
  <c r="G18" i="175"/>
  <c r="F18" i="175"/>
  <c r="E18" i="175"/>
  <c r="D18" i="175"/>
  <c r="C18" i="175"/>
  <c r="O17" i="175"/>
  <c r="N17" i="175"/>
  <c r="M17" i="175"/>
  <c r="L17" i="175"/>
  <c r="K17" i="175"/>
  <c r="J17" i="175"/>
  <c r="I17" i="175"/>
  <c r="H17" i="175"/>
  <c r="G17" i="175"/>
  <c r="F17" i="175"/>
  <c r="E17" i="175"/>
  <c r="D17" i="175"/>
  <c r="C17" i="175"/>
  <c r="O16" i="175"/>
  <c r="N16" i="175"/>
  <c r="M16" i="175"/>
  <c r="L16" i="175"/>
  <c r="K16" i="175"/>
  <c r="J16" i="175"/>
  <c r="I16" i="175"/>
  <c r="H16" i="175"/>
  <c r="G16" i="175"/>
  <c r="F16" i="175"/>
  <c r="E16" i="175"/>
  <c r="D16" i="175"/>
  <c r="C16" i="175"/>
  <c r="O15" i="175"/>
  <c r="N15" i="175"/>
  <c r="M15" i="175"/>
  <c r="L15" i="175"/>
  <c r="K15" i="175"/>
  <c r="J15" i="175"/>
  <c r="I15" i="175"/>
  <c r="H15" i="175"/>
  <c r="G15" i="175"/>
  <c r="F15" i="175"/>
  <c r="E15" i="175"/>
  <c r="D15" i="175"/>
  <c r="C15" i="175"/>
  <c r="O32" i="174"/>
  <c r="N32" i="174"/>
  <c r="M32" i="174"/>
  <c r="L32" i="174"/>
  <c r="K32" i="174"/>
  <c r="J32" i="174"/>
  <c r="I32" i="174"/>
  <c r="H32" i="174"/>
  <c r="G32" i="174"/>
  <c r="F32" i="174"/>
  <c r="E32" i="174"/>
  <c r="D32" i="174"/>
  <c r="C32" i="174"/>
  <c r="O31" i="174"/>
  <c r="N31" i="174"/>
  <c r="M31" i="174"/>
  <c r="L31" i="174"/>
  <c r="K31" i="174"/>
  <c r="J31" i="174"/>
  <c r="I31" i="174"/>
  <c r="H31" i="174"/>
  <c r="G31" i="174"/>
  <c r="F31" i="174"/>
  <c r="E31" i="174"/>
  <c r="D31" i="174"/>
  <c r="C31" i="174"/>
  <c r="O30" i="174"/>
  <c r="N30" i="174"/>
  <c r="M30" i="174"/>
  <c r="L30" i="174"/>
  <c r="K30" i="174"/>
  <c r="J30" i="174"/>
  <c r="I30" i="174"/>
  <c r="H30" i="174"/>
  <c r="G30" i="174"/>
  <c r="F30" i="174"/>
  <c r="E30" i="174"/>
  <c r="D30" i="174"/>
  <c r="C30" i="174"/>
  <c r="O29" i="174"/>
  <c r="N29" i="174"/>
  <c r="M29" i="174"/>
  <c r="L29" i="174"/>
  <c r="K29" i="174"/>
  <c r="J29" i="174"/>
  <c r="I29" i="174"/>
  <c r="H29" i="174"/>
  <c r="G29" i="174"/>
  <c r="F29" i="174"/>
  <c r="E29" i="174"/>
  <c r="D29" i="174"/>
  <c r="C29" i="174"/>
  <c r="O28" i="174"/>
  <c r="N28" i="174"/>
  <c r="M28" i="174"/>
  <c r="L28" i="174"/>
  <c r="K28" i="174"/>
  <c r="J28" i="174"/>
  <c r="I28" i="174"/>
  <c r="H28" i="174"/>
  <c r="G28" i="174"/>
  <c r="F28" i="174"/>
  <c r="E28" i="174"/>
  <c r="D28" i="174"/>
  <c r="C28" i="174"/>
  <c r="O24" i="174"/>
  <c r="N24" i="174"/>
  <c r="M24" i="174"/>
  <c r="L24" i="174"/>
  <c r="K24" i="174"/>
  <c r="J24" i="174"/>
  <c r="I24" i="174"/>
  <c r="H24" i="174"/>
  <c r="G24" i="174"/>
  <c r="F24" i="174"/>
  <c r="E24" i="174"/>
  <c r="D24" i="174"/>
  <c r="C24" i="174"/>
  <c r="O23" i="174"/>
  <c r="N23" i="174"/>
  <c r="M23" i="174"/>
  <c r="L23" i="174"/>
  <c r="K23" i="174"/>
  <c r="J23" i="174"/>
  <c r="I23" i="174"/>
  <c r="H23" i="174"/>
  <c r="G23" i="174"/>
  <c r="F23" i="174"/>
  <c r="E23" i="174"/>
  <c r="D23" i="174"/>
  <c r="C23" i="174"/>
  <c r="O22" i="174"/>
  <c r="N22" i="174"/>
  <c r="M22" i="174"/>
  <c r="L22" i="174"/>
  <c r="K22" i="174"/>
  <c r="J22" i="174"/>
  <c r="I22" i="174"/>
  <c r="H22" i="174"/>
  <c r="G22" i="174"/>
  <c r="F22" i="174"/>
  <c r="E22" i="174"/>
  <c r="D22" i="174"/>
  <c r="C22" i="174"/>
  <c r="O21" i="174"/>
  <c r="N21" i="174"/>
  <c r="M21" i="174"/>
  <c r="L21" i="174"/>
  <c r="K21" i="174"/>
  <c r="J21" i="174"/>
  <c r="I21" i="174"/>
  <c r="H21" i="174"/>
  <c r="G21" i="174"/>
  <c r="F21" i="174"/>
  <c r="E21" i="174"/>
  <c r="D21" i="174"/>
  <c r="C21" i="174"/>
  <c r="O20" i="174"/>
  <c r="N20" i="174"/>
  <c r="M20" i="174"/>
  <c r="L20" i="174"/>
  <c r="K20" i="174"/>
  <c r="J20" i="174"/>
  <c r="I20" i="174"/>
  <c r="H20" i="174"/>
  <c r="G20" i="174"/>
  <c r="F20" i="174"/>
  <c r="E20" i="174"/>
  <c r="D20" i="174"/>
  <c r="C20" i="174"/>
  <c r="O19" i="174"/>
  <c r="N19" i="174"/>
  <c r="M19" i="174"/>
  <c r="L19" i="174"/>
  <c r="K19" i="174"/>
  <c r="J19" i="174"/>
  <c r="I19" i="174"/>
  <c r="H19" i="174"/>
  <c r="G19" i="174"/>
  <c r="F19" i="174"/>
  <c r="E19" i="174"/>
  <c r="D19" i="174"/>
  <c r="C19" i="174"/>
  <c r="O18" i="174"/>
  <c r="N18" i="174"/>
  <c r="M18" i="174"/>
  <c r="L18" i="174"/>
  <c r="K18" i="174"/>
  <c r="J18" i="174"/>
  <c r="I18" i="174"/>
  <c r="H18" i="174"/>
  <c r="G18" i="174"/>
  <c r="F18" i="174"/>
  <c r="E18" i="174"/>
  <c r="D18" i="174"/>
  <c r="C18" i="174"/>
  <c r="O17" i="174"/>
  <c r="N17" i="174"/>
  <c r="M17" i="174"/>
  <c r="L17" i="174"/>
  <c r="K17" i="174"/>
  <c r="J17" i="174"/>
  <c r="I17" i="174"/>
  <c r="H17" i="174"/>
  <c r="G17" i="174"/>
  <c r="F17" i="174"/>
  <c r="E17" i="174"/>
  <c r="D17" i="174"/>
  <c r="C17" i="174"/>
  <c r="O16" i="174"/>
  <c r="N16" i="174"/>
  <c r="M16" i="174"/>
  <c r="L16" i="174"/>
  <c r="K16" i="174"/>
  <c r="J16" i="174"/>
  <c r="I16" i="174"/>
  <c r="H16" i="174"/>
  <c r="G16" i="174"/>
  <c r="F16" i="174"/>
  <c r="E16" i="174"/>
  <c r="D16" i="174"/>
  <c r="C16" i="174"/>
  <c r="O15" i="174"/>
  <c r="N15" i="174"/>
  <c r="M15" i="174"/>
  <c r="L15" i="174"/>
  <c r="K15" i="174"/>
  <c r="J15" i="174"/>
  <c r="I15" i="174"/>
  <c r="H15" i="174"/>
  <c r="G15" i="174"/>
  <c r="F15" i="174"/>
  <c r="E15" i="174"/>
  <c r="D15" i="174"/>
  <c r="C15" i="174"/>
  <c r="O32" i="173"/>
  <c r="N32" i="173"/>
  <c r="M32" i="173"/>
  <c r="L32" i="173"/>
  <c r="K32" i="173"/>
  <c r="J32" i="173"/>
  <c r="I32" i="173"/>
  <c r="H32" i="173"/>
  <c r="G32" i="173"/>
  <c r="F32" i="173"/>
  <c r="E32" i="173"/>
  <c r="D32" i="173"/>
  <c r="C32" i="173"/>
  <c r="O31" i="173"/>
  <c r="N31" i="173"/>
  <c r="M31" i="173"/>
  <c r="L31" i="173"/>
  <c r="K31" i="173"/>
  <c r="J31" i="173"/>
  <c r="I31" i="173"/>
  <c r="H31" i="173"/>
  <c r="G31" i="173"/>
  <c r="F31" i="173"/>
  <c r="E31" i="173"/>
  <c r="D31" i="173"/>
  <c r="C31" i="173"/>
  <c r="O30" i="173"/>
  <c r="N30" i="173"/>
  <c r="M30" i="173"/>
  <c r="L30" i="173"/>
  <c r="K30" i="173"/>
  <c r="J30" i="173"/>
  <c r="I30" i="173"/>
  <c r="H30" i="173"/>
  <c r="G30" i="173"/>
  <c r="F30" i="173"/>
  <c r="E30" i="173"/>
  <c r="D30" i="173"/>
  <c r="C30" i="173"/>
  <c r="O29" i="173"/>
  <c r="N29" i="173"/>
  <c r="M29" i="173"/>
  <c r="L29" i="173"/>
  <c r="K29" i="173"/>
  <c r="J29" i="173"/>
  <c r="I29" i="173"/>
  <c r="H29" i="173"/>
  <c r="G29" i="173"/>
  <c r="F29" i="173"/>
  <c r="E29" i="173"/>
  <c r="D29" i="173"/>
  <c r="C29" i="173"/>
  <c r="O28" i="173"/>
  <c r="N28" i="173"/>
  <c r="M28" i="173"/>
  <c r="L28" i="173"/>
  <c r="K28" i="173"/>
  <c r="J28" i="173"/>
  <c r="I28" i="173"/>
  <c r="H28" i="173"/>
  <c r="G28" i="173"/>
  <c r="F28" i="173"/>
  <c r="E28" i="173"/>
  <c r="D28" i="173"/>
  <c r="C28" i="173"/>
  <c r="O24" i="173"/>
  <c r="N24" i="173"/>
  <c r="M24" i="173"/>
  <c r="L24" i="173"/>
  <c r="K24" i="173"/>
  <c r="J24" i="173"/>
  <c r="I24" i="173"/>
  <c r="H24" i="173"/>
  <c r="G24" i="173"/>
  <c r="F24" i="173"/>
  <c r="E24" i="173"/>
  <c r="D24" i="173"/>
  <c r="C24" i="173"/>
  <c r="O23" i="173"/>
  <c r="N23" i="173"/>
  <c r="M23" i="173"/>
  <c r="L23" i="173"/>
  <c r="K23" i="173"/>
  <c r="J23" i="173"/>
  <c r="I23" i="173"/>
  <c r="H23" i="173"/>
  <c r="G23" i="173"/>
  <c r="F23" i="173"/>
  <c r="E23" i="173"/>
  <c r="D23" i="173"/>
  <c r="C23" i="173"/>
  <c r="O22" i="173"/>
  <c r="N22" i="173"/>
  <c r="M22" i="173"/>
  <c r="L22" i="173"/>
  <c r="K22" i="173"/>
  <c r="J22" i="173"/>
  <c r="I22" i="173"/>
  <c r="H22" i="173"/>
  <c r="G22" i="173"/>
  <c r="F22" i="173"/>
  <c r="E22" i="173"/>
  <c r="D22" i="173"/>
  <c r="C22" i="173"/>
  <c r="O21" i="173"/>
  <c r="N21" i="173"/>
  <c r="M21" i="173"/>
  <c r="L21" i="173"/>
  <c r="K21" i="173"/>
  <c r="J21" i="173"/>
  <c r="I21" i="173"/>
  <c r="H21" i="173"/>
  <c r="G21" i="173"/>
  <c r="F21" i="173"/>
  <c r="E21" i="173"/>
  <c r="D21" i="173"/>
  <c r="C21" i="173"/>
  <c r="O20" i="173"/>
  <c r="N20" i="173"/>
  <c r="M20" i="173"/>
  <c r="L20" i="173"/>
  <c r="K20" i="173"/>
  <c r="J20" i="173"/>
  <c r="I20" i="173"/>
  <c r="H20" i="173"/>
  <c r="G20" i="173"/>
  <c r="F20" i="173"/>
  <c r="E20" i="173"/>
  <c r="D20" i="173"/>
  <c r="C20" i="173"/>
  <c r="O19" i="173"/>
  <c r="N19" i="173"/>
  <c r="M19" i="173"/>
  <c r="L19" i="173"/>
  <c r="K19" i="173"/>
  <c r="J19" i="173"/>
  <c r="I19" i="173"/>
  <c r="H19" i="173"/>
  <c r="G19" i="173"/>
  <c r="F19" i="173"/>
  <c r="E19" i="173"/>
  <c r="D19" i="173"/>
  <c r="C19" i="173"/>
  <c r="O18" i="173"/>
  <c r="N18" i="173"/>
  <c r="M18" i="173"/>
  <c r="L18" i="173"/>
  <c r="K18" i="173"/>
  <c r="J18" i="173"/>
  <c r="I18" i="173"/>
  <c r="H18" i="173"/>
  <c r="G18" i="173"/>
  <c r="F18" i="173"/>
  <c r="E18" i="173"/>
  <c r="D18" i="173"/>
  <c r="C18" i="173"/>
  <c r="O17" i="173"/>
  <c r="N17" i="173"/>
  <c r="M17" i="173"/>
  <c r="L17" i="173"/>
  <c r="K17" i="173"/>
  <c r="J17" i="173"/>
  <c r="I17" i="173"/>
  <c r="H17" i="173"/>
  <c r="G17" i="173"/>
  <c r="F17" i="173"/>
  <c r="E17" i="173"/>
  <c r="D17" i="173"/>
  <c r="C17" i="173"/>
  <c r="O16" i="173"/>
  <c r="N16" i="173"/>
  <c r="M16" i="173"/>
  <c r="L16" i="173"/>
  <c r="K16" i="173"/>
  <c r="J16" i="173"/>
  <c r="I16" i="173"/>
  <c r="H16" i="173"/>
  <c r="G16" i="173"/>
  <c r="F16" i="173"/>
  <c r="E16" i="173"/>
  <c r="D16" i="173"/>
  <c r="C16" i="173"/>
  <c r="O15" i="173"/>
  <c r="N15" i="173"/>
  <c r="M15" i="173"/>
  <c r="L15" i="173"/>
  <c r="K15" i="173"/>
  <c r="J15" i="173"/>
  <c r="I15" i="173"/>
  <c r="H15" i="173"/>
  <c r="G15" i="173"/>
  <c r="F15" i="173"/>
  <c r="E15" i="173"/>
  <c r="D15" i="173"/>
  <c r="C15" i="173"/>
  <c r="O32" i="172"/>
  <c r="N32" i="172"/>
  <c r="M32" i="172"/>
  <c r="L32" i="172"/>
  <c r="K32" i="172"/>
  <c r="J32" i="172"/>
  <c r="I32" i="172"/>
  <c r="H32" i="172"/>
  <c r="G32" i="172"/>
  <c r="F32" i="172"/>
  <c r="E32" i="172"/>
  <c r="D32" i="172"/>
  <c r="C32" i="172"/>
  <c r="O31" i="172"/>
  <c r="N31" i="172"/>
  <c r="M31" i="172"/>
  <c r="L31" i="172"/>
  <c r="K31" i="172"/>
  <c r="J31" i="172"/>
  <c r="I31" i="172"/>
  <c r="H31" i="172"/>
  <c r="G31" i="172"/>
  <c r="F31" i="172"/>
  <c r="E31" i="172"/>
  <c r="D31" i="172"/>
  <c r="C31" i="172"/>
  <c r="O30" i="172"/>
  <c r="N30" i="172"/>
  <c r="M30" i="172"/>
  <c r="L30" i="172"/>
  <c r="K30" i="172"/>
  <c r="J30" i="172"/>
  <c r="I30" i="172"/>
  <c r="H30" i="172"/>
  <c r="G30" i="172"/>
  <c r="F30" i="172"/>
  <c r="E30" i="172"/>
  <c r="D30" i="172"/>
  <c r="C30" i="172"/>
  <c r="O29" i="172"/>
  <c r="N29" i="172"/>
  <c r="M29" i="172"/>
  <c r="L29" i="172"/>
  <c r="K29" i="172"/>
  <c r="J29" i="172"/>
  <c r="I29" i="172"/>
  <c r="H29" i="172"/>
  <c r="G29" i="172"/>
  <c r="F29" i="172"/>
  <c r="E29" i="172"/>
  <c r="D29" i="172"/>
  <c r="C29" i="172"/>
  <c r="O28" i="172"/>
  <c r="N28" i="172"/>
  <c r="M28" i="172"/>
  <c r="L28" i="172"/>
  <c r="K28" i="172"/>
  <c r="J28" i="172"/>
  <c r="I28" i="172"/>
  <c r="H28" i="172"/>
  <c r="G28" i="172"/>
  <c r="F28" i="172"/>
  <c r="E28" i="172"/>
  <c r="D28" i="172"/>
  <c r="C28" i="172"/>
  <c r="O24" i="172"/>
  <c r="N24" i="172"/>
  <c r="M24" i="172"/>
  <c r="L24" i="172"/>
  <c r="K24" i="172"/>
  <c r="J24" i="172"/>
  <c r="I24" i="172"/>
  <c r="H24" i="172"/>
  <c r="G24" i="172"/>
  <c r="F24" i="172"/>
  <c r="E24" i="172"/>
  <c r="D24" i="172"/>
  <c r="C24" i="172"/>
  <c r="O23" i="172"/>
  <c r="N23" i="172"/>
  <c r="M23" i="172"/>
  <c r="L23" i="172"/>
  <c r="K23" i="172"/>
  <c r="J23" i="172"/>
  <c r="I23" i="172"/>
  <c r="H23" i="172"/>
  <c r="G23" i="172"/>
  <c r="F23" i="172"/>
  <c r="E23" i="172"/>
  <c r="D23" i="172"/>
  <c r="C23" i="172"/>
  <c r="O22" i="172"/>
  <c r="N22" i="172"/>
  <c r="M22" i="172"/>
  <c r="L22" i="172"/>
  <c r="K22" i="172"/>
  <c r="J22" i="172"/>
  <c r="I22" i="172"/>
  <c r="H22" i="172"/>
  <c r="G22" i="172"/>
  <c r="F22" i="172"/>
  <c r="E22" i="172"/>
  <c r="D22" i="172"/>
  <c r="C22" i="172"/>
  <c r="O21" i="172"/>
  <c r="N21" i="172"/>
  <c r="M21" i="172"/>
  <c r="L21" i="172"/>
  <c r="K21" i="172"/>
  <c r="J21" i="172"/>
  <c r="I21" i="172"/>
  <c r="H21" i="172"/>
  <c r="G21" i="172"/>
  <c r="F21" i="172"/>
  <c r="E21" i="172"/>
  <c r="D21" i="172"/>
  <c r="C21" i="172"/>
  <c r="O20" i="172"/>
  <c r="N20" i="172"/>
  <c r="M20" i="172"/>
  <c r="L20" i="172"/>
  <c r="K20" i="172"/>
  <c r="J20" i="172"/>
  <c r="I20" i="172"/>
  <c r="H20" i="172"/>
  <c r="G20" i="172"/>
  <c r="F20" i="172"/>
  <c r="E20" i="172"/>
  <c r="D20" i="172"/>
  <c r="C20" i="172"/>
  <c r="O19" i="172"/>
  <c r="N19" i="172"/>
  <c r="M19" i="172"/>
  <c r="L19" i="172"/>
  <c r="K19" i="172"/>
  <c r="J19" i="172"/>
  <c r="I19" i="172"/>
  <c r="H19" i="172"/>
  <c r="G19" i="172"/>
  <c r="F19" i="172"/>
  <c r="E19" i="172"/>
  <c r="D19" i="172"/>
  <c r="C19" i="172"/>
  <c r="O18" i="172"/>
  <c r="N18" i="172"/>
  <c r="M18" i="172"/>
  <c r="L18" i="172"/>
  <c r="K18" i="172"/>
  <c r="J18" i="172"/>
  <c r="I18" i="172"/>
  <c r="H18" i="172"/>
  <c r="G18" i="172"/>
  <c r="F18" i="172"/>
  <c r="E18" i="172"/>
  <c r="D18" i="172"/>
  <c r="C18" i="172"/>
  <c r="O17" i="172"/>
  <c r="N17" i="172"/>
  <c r="M17" i="172"/>
  <c r="L17" i="172"/>
  <c r="K17" i="172"/>
  <c r="J17" i="172"/>
  <c r="I17" i="172"/>
  <c r="H17" i="172"/>
  <c r="G17" i="172"/>
  <c r="F17" i="172"/>
  <c r="E17" i="172"/>
  <c r="D17" i="172"/>
  <c r="C17" i="172"/>
  <c r="O16" i="172"/>
  <c r="N16" i="172"/>
  <c r="M16" i="172"/>
  <c r="L16" i="172"/>
  <c r="K16" i="172"/>
  <c r="J16" i="172"/>
  <c r="I16" i="172"/>
  <c r="H16" i="172"/>
  <c r="G16" i="172"/>
  <c r="F16" i="172"/>
  <c r="E16" i="172"/>
  <c r="D16" i="172"/>
  <c r="C16" i="172"/>
  <c r="O15" i="172"/>
  <c r="N15" i="172"/>
  <c r="M15" i="172"/>
  <c r="L15" i="172"/>
  <c r="K15" i="172"/>
  <c r="J15" i="172"/>
  <c r="I15" i="172"/>
  <c r="H15" i="172"/>
  <c r="G15" i="172"/>
  <c r="F15" i="172"/>
  <c r="E15" i="172"/>
  <c r="D15" i="172"/>
  <c r="C15" i="172"/>
  <c r="O32" i="171"/>
  <c r="N32" i="171"/>
  <c r="M32" i="171"/>
  <c r="L32" i="171"/>
  <c r="K32" i="171"/>
  <c r="J32" i="171"/>
  <c r="I32" i="171"/>
  <c r="H32" i="171"/>
  <c r="G32" i="171"/>
  <c r="F32" i="171"/>
  <c r="E32" i="171"/>
  <c r="D32" i="171"/>
  <c r="C32" i="171"/>
  <c r="O31" i="171"/>
  <c r="N31" i="171"/>
  <c r="M31" i="171"/>
  <c r="L31" i="171"/>
  <c r="K31" i="171"/>
  <c r="J31" i="171"/>
  <c r="I31" i="171"/>
  <c r="H31" i="171"/>
  <c r="G31" i="171"/>
  <c r="F31" i="171"/>
  <c r="E31" i="171"/>
  <c r="D31" i="171"/>
  <c r="C31" i="171"/>
  <c r="O30" i="171"/>
  <c r="N30" i="171"/>
  <c r="M30" i="171"/>
  <c r="L30" i="171"/>
  <c r="K30" i="171"/>
  <c r="J30" i="171"/>
  <c r="I30" i="171"/>
  <c r="H30" i="171"/>
  <c r="G30" i="171"/>
  <c r="F30" i="171"/>
  <c r="E30" i="171"/>
  <c r="D30" i="171"/>
  <c r="C30" i="171"/>
  <c r="O29" i="171"/>
  <c r="N29" i="171"/>
  <c r="M29" i="171"/>
  <c r="L29" i="171"/>
  <c r="K29" i="171"/>
  <c r="J29" i="171"/>
  <c r="I29" i="171"/>
  <c r="H29" i="171"/>
  <c r="G29" i="171"/>
  <c r="F29" i="171"/>
  <c r="E29" i="171"/>
  <c r="D29" i="171"/>
  <c r="C29" i="171"/>
  <c r="O28" i="171"/>
  <c r="N28" i="171"/>
  <c r="M28" i="171"/>
  <c r="L28" i="171"/>
  <c r="K28" i="171"/>
  <c r="J28" i="171"/>
  <c r="I28" i="171"/>
  <c r="H28" i="171"/>
  <c r="G28" i="171"/>
  <c r="F28" i="171"/>
  <c r="E28" i="171"/>
  <c r="D28" i="171"/>
  <c r="C28" i="171"/>
  <c r="O24" i="171"/>
  <c r="N24" i="171"/>
  <c r="M24" i="171"/>
  <c r="L24" i="171"/>
  <c r="K24" i="171"/>
  <c r="J24" i="171"/>
  <c r="I24" i="171"/>
  <c r="H24" i="171"/>
  <c r="G24" i="171"/>
  <c r="F24" i="171"/>
  <c r="E24" i="171"/>
  <c r="D24" i="171"/>
  <c r="C24" i="171"/>
  <c r="O23" i="171"/>
  <c r="N23" i="171"/>
  <c r="M23" i="171"/>
  <c r="L23" i="171"/>
  <c r="K23" i="171"/>
  <c r="J23" i="171"/>
  <c r="I23" i="171"/>
  <c r="H23" i="171"/>
  <c r="G23" i="171"/>
  <c r="F23" i="171"/>
  <c r="E23" i="171"/>
  <c r="D23" i="171"/>
  <c r="C23" i="171"/>
  <c r="O22" i="171"/>
  <c r="N22" i="171"/>
  <c r="M22" i="171"/>
  <c r="L22" i="171"/>
  <c r="K22" i="171"/>
  <c r="J22" i="171"/>
  <c r="I22" i="171"/>
  <c r="H22" i="171"/>
  <c r="G22" i="171"/>
  <c r="F22" i="171"/>
  <c r="E22" i="171"/>
  <c r="D22" i="171"/>
  <c r="C22" i="171"/>
  <c r="O21" i="171"/>
  <c r="N21" i="171"/>
  <c r="M21" i="171"/>
  <c r="L21" i="171"/>
  <c r="K21" i="171"/>
  <c r="J21" i="171"/>
  <c r="I21" i="171"/>
  <c r="H21" i="171"/>
  <c r="G21" i="171"/>
  <c r="F21" i="171"/>
  <c r="E21" i="171"/>
  <c r="D21" i="171"/>
  <c r="C21" i="171"/>
  <c r="O20" i="171"/>
  <c r="N20" i="171"/>
  <c r="M20" i="171"/>
  <c r="L20" i="171"/>
  <c r="K20" i="171"/>
  <c r="J20" i="171"/>
  <c r="I20" i="171"/>
  <c r="H20" i="171"/>
  <c r="G20" i="171"/>
  <c r="F20" i="171"/>
  <c r="E20" i="171"/>
  <c r="D20" i="171"/>
  <c r="C20" i="171"/>
  <c r="O19" i="171"/>
  <c r="N19" i="171"/>
  <c r="M19" i="171"/>
  <c r="L19" i="171"/>
  <c r="K19" i="171"/>
  <c r="J19" i="171"/>
  <c r="I19" i="171"/>
  <c r="H19" i="171"/>
  <c r="G19" i="171"/>
  <c r="F19" i="171"/>
  <c r="E19" i="171"/>
  <c r="D19" i="171"/>
  <c r="C19" i="171"/>
  <c r="O18" i="171"/>
  <c r="N18" i="171"/>
  <c r="M18" i="171"/>
  <c r="L18" i="171"/>
  <c r="K18" i="171"/>
  <c r="J18" i="171"/>
  <c r="I18" i="171"/>
  <c r="H18" i="171"/>
  <c r="G18" i="171"/>
  <c r="F18" i="171"/>
  <c r="E18" i="171"/>
  <c r="D18" i="171"/>
  <c r="C18" i="171"/>
  <c r="O17" i="171"/>
  <c r="N17" i="171"/>
  <c r="M17" i="171"/>
  <c r="L17" i="171"/>
  <c r="K17" i="171"/>
  <c r="J17" i="171"/>
  <c r="I17" i="171"/>
  <c r="H17" i="171"/>
  <c r="G17" i="171"/>
  <c r="F17" i="171"/>
  <c r="E17" i="171"/>
  <c r="D17" i="171"/>
  <c r="C17" i="171"/>
  <c r="O16" i="171"/>
  <c r="N16" i="171"/>
  <c r="M16" i="171"/>
  <c r="L16" i="171"/>
  <c r="K16" i="171"/>
  <c r="J16" i="171"/>
  <c r="I16" i="171"/>
  <c r="H16" i="171"/>
  <c r="G16" i="171"/>
  <c r="F16" i="171"/>
  <c r="E16" i="171"/>
  <c r="D16" i="171"/>
  <c r="C16" i="171"/>
  <c r="O15" i="171"/>
  <c r="N15" i="171"/>
  <c r="M15" i="171"/>
  <c r="L15" i="171"/>
  <c r="K15" i="171"/>
  <c r="J15" i="171"/>
  <c r="I15" i="171"/>
  <c r="H15" i="171"/>
  <c r="G15" i="171"/>
  <c r="F15" i="171"/>
  <c r="E15" i="171"/>
  <c r="D15" i="171"/>
  <c r="C15" i="171"/>
  <c r="O32" i="170"/>
  <c r="N32" i="170"/>
  <c r="M32" i="170"/>
  <c r="L32" i="170"/>
  <c r="K32" i="170"/>
  <c r="J32" i="170"/>
  <c r="I32" i="170"/>
  <c r="H32" i="170"/>
  <c r="F32" i="170"/>
  <c r="E32" i="170"/>
  <c r="D32" i="170"/>
  <c r="C32" i="170"/>
  <c r="O31" i="170"/>
  <c r="N31" i="170"/>
  <c r="M31" i="170"/>
  <c r="L31" i="170"/>
  <c r="K31" i="170"/>
  <c r="J31" i="170"/>
  <c r="I31" i="170"/>
  <c r="H31" i="170"/>
  <c r="F31" i="170"/>
  <c r="E31" i="170"/>
  <c r="D31" i="170"/>
  <c r="C31" i="170"/>
  <c r="O30" i="170"/>
  <c r="N30" i="170"/>
  <c r="M30" i="170"/>
  <c r="L30" i="170"/>
  <c r="K30" i="170"/>
  <c r="J30" i="170"/>
  <c r="I30" i="170"/>
  <c r="H30" i="170"/>
  <c r="F30" i="170"/>
  <c r="E30" i="170"/>
  <c r="D30" i="170"/>
  <c r="C30" i="170"/>
  <c r="O29" i="170"/>
  <c r="N29" i="170"/>
  <c r="M29" i="170"/>
  <c r="L29" i="170"/>
  <c r="K29" i="170"/>
  <c r="J29" i="170"/>
  <c r="I29" i="170"/>
  <c r="H29" i="170"/>
  <c r="F29" i="170"/>
  <c r="E29" i="170"/>
  <c r="D29" i="170"/>
  <c r="C29" i="170"/>
  <c r="O28" i="170"/>
  <c r="N28" i="170"/>
  <c r="M28" i="170"/>
  <c r="L28" i="170"/>
  <c r="K28" i="170"/>
  <c r="J28" i="170"/>
  <c r="I28" i="170"/>
  <c r="H28" i="170"/>
  <c r="F28" i="170"/>
  <c r="E28" i="170"/>
  <c r="D28" i="170"/>
  <c r="C28" i="170"/>
  <c r="O24" i="170"/>
  <c r="N24" i="170"/>
  <c r="M24" i="170"/>
  <c r="L24" i="170"/>
  <c r="K24" i="170"/>
  <c r="J24" i="170"/>
  <c r="I24" i="170"/>
  <c r="H24" i="170"/>
  <c r="F24" i="170"/>
  <c r="E24" i="170"/>
  <c r="D24" i="170"/>
  <c r="C24" i="170"/>
  <c r="O23" i="170"/>
  <c r="N23" i="170"/>
  <c r="M23" i="170"/>
  <c r="L23" i="170"/>
  <c r="K23" i="170"/>
  <c r="J23" i="170"/>
  <c r="I23" i="170"/>
  <c r="H23" i="170"/>
  <c r="F23" i="170"/>
  <c r="E23" i="170"/>
  <c r="D23" i="170"/>
  <c r="C23" i="170"/>
  <c r="O22" i="170"/>
  <c r="N22" i="170"/>
  <c r="M22" i="170"/>
  <c r="L22" i="170"/>
  <c r="K22" i="170"/>
  <c r="J22" i="170"/>
  <c r="I22" i="170"/>
  <c r="H22" i="170"/>
  <c r="F22" i="170"/>
  <c r="E22" i="170"/>
  <c r="D22" i="170"/>
  <c r="C22" i="170"/>
  <c r="O21" i="170"/>
  <c r="N21" i="170"/>
  <c r="M21" i="170"/>
  <c r="L21" i="170"/>
  <c r="K21" i="170"/>
  <c r="J21" i="170"/>
  <c r="I21" i="170"/>
  <c r="H21" i="170"/>
  <c r="F21" i="170"/>
  <c r="E21" i="170"/>
  <c r="D21" i="170"/>
  <c r="C21" i="170"/>
  <c r="O20" i="170"/>
  <c r="N20" i="170"/>
  <c r="M20" i="170"/>
  <c r="L20" i="170"/>
  <c r="K20" i="170"/>
  <c r="J20" i="170"/>
  <c r="I20" i="170"/>
  <c r="H20" i="170"/>
  <c r="F20" i="170"/>
  <c r="E20" i="170"/>
  <c r="D20" i="170"/>
  <c r="C20" i="170"/>
  <c r="O19" i="170"/>
  <c r="N19" i="170"/>
  <c r="M19" i="170"/>
  <c r="L19" i="170"/>
  <c r="K19" i="170"/>
  <c r="J19" i="170"/>
  <c r="I19" i="170"/>
  <c r="H19" i="170"/>
  <c r="F19" i="170"/>
  <c r="E19" i="170"/>
  <c r="D19" i="170"/>
  <c r="C19" i="170"/>
  <c r="O18" i="170"/>
  <c r="N18" i="170"/>
  <c r="M18" i="170"/>
  <c r="L18" i="170"/>
  <c r="K18" i="170"/>
  <c r="J18" i="170"/>
  <c r="I18" i="170"/>
  <c r="H18" i="170"/>
  <c r="F18" i="170"/>
  <c r="E18" i="170"/>
  <c r="D18" i="170"/>
  <c r="C18" i="170"/>
  <c r="O17" i="170"/>
  <c r="N17" i="170"/>
  <c r="M17" i="170"/>
  <c r="L17" i="170"/>
  <c r="K17" i="170"/>
  <c r="J17" i="170"/>
  <c r="I17" i="170"/>
  <c r="H17" i="170"/>
  <c r="F17" i="170"/>
  <c r="E17" i="170"/>
  <c r="D17" i="170"/>
  <c r="C17" i="170"/>
  <c r="O16" i="170"/>
  <c r="N16" i="170"/>
  <c r="M16" i="170"/>
  <c r="L16" i="170"/>
  <c r="K16" i="170"/>
  <c r="J16" i="170"/>
  <c r="I16" i="170"/>
  <c r="H16" i="170"/>
  <c r="F16" i="170"/>
  <c r="E16" i="170"/>
  <c r="D16" i="170"/>
  <c r="C16" i="170"/>
  <c r="O15" i="170"/>
  <c r="N15" i="170"/>
  <c r="M15" i="170"/>
  <c r="L15" i="170"/>
  <c r="K15" i="170"/>
  <c r="J15" i="170"/>
  <c r="I15" i="170"/>
  <c r="H15" i="170"/>
  <c r="F15" i="170"/>
  <c r="E15" i="170"/>
  <c r="D15" i="170"/>
  <c r="C15" i="170"/>
  <c r="O32" i="169"/>
  <c r="N32" i="169"/>
  <c r="M32" i="169"/>
  <c r="L32" i="169"/>
  <c r="K32" i="169"/>
  <c r="J32" i="169"/>
  <c r="I32" i="169"/>
  <c r="H32" i="169"/>
  <c r="G32" i="169"/>
  <c r="F32" i="169"/>
  <c r="E32" i="169"/>
  <c r="D32" i="169"/>
  <c r="C32" i="169"/>
  <c r="O31" i="169"/>
  <c r="N31" i="169"/>
  <c r="M31" i="169"/>
  <c r="L31" i="169"/>
  <c r="K31" i="169"/>
  <c r="J31" i="169"/>
  <c r="I31" i="169"/>
  <c r="H31" i="169"/>
  <c r="G31" i="169"/>
  <c r="F31" i="169"/>
  <c r="E31" i="169"/>
  <c r="D31" i="169"/>
  <c r="C31" i="169"/>
  <c r="O30" i="169"/>
  <c r="N30" i="169"/>
  <c r="M30" i="169"/>
  <c r="L30" i="169"/>
  <c r="K30" i="169"/>
  <c r="J30" i="169"/>
  <c r="I30" i="169"/>
  <c r="H30" i="169"/>
  <c r="G30" i="169"/>
  <c r="F30" i="169"/>
  <c r="E30" i="169"/>
  <c r="D30" i="169"/>
  <c r="C30" i="169"/>
  <c r="O29" i="169"/>
  <c r="N29" i="169"/>
  <c r="M29" i="169"/>
  <c r="L29" i="169"/>
  <c r="K29" i="169"/>
  <c r="J29" i="169"/>
  <c r="I29" i="169"/>
  <c r="H29" i="169"/>
  <c r="G29" i="169"/>
  <c r="F29" i="169"/>
  <c r="E29" i="169"/>
  <c r="D29" i="169"/>
  <c r="C29" i="169"/>
  <c r="O28" i="169"/>
  <c r="N28" i="169"/>
  <c r="M28" i="169"/>
  <c r="L28" i="169"/>
  <c r="K28" i="169"/>
  <c r="J28" i="169"/>
  <c r="I28" i="169"/>
  <c r="H28" i="169"/>
  <c r="G28" i="169"/>
  <c r="F28" i="169"/>
  <c r="E28" i="169"/>
  <c r="D28" i="169"/>
  <c r="C28" i="169"/>
  <c r="O24" i="169"/>
  <c r="N24" i="169"/>
  <c r="M24" i="169"/>
  <c r="L24" i="169"/>
  <c r="K24" i="169"/>
  <c r="J24" i="169"/>
  <c r="I24" i="169"/>
  <c r="H24" i="169"/>
  <c r="G24" i="169"/>
  <c r="F24" i="169"/>
  <c r="E24" i="169"/>
  <c r="D24" i="169"/>
  <c r="C24" i="169"/>
  <c r="O23" i="169"/>
  <c r="N23" i="169"/>
  <c r="M23" i="169"/>
  <c r="L23" i="169"/>
  <c r="K23" i="169"/>
  <c r="J23" i="169"/>
  <c r="I23" i="169"/>
  <c r="H23" i="169"/>
  <c r="G23" i="169"/>
  <c r="F23" i="169"/>
  <c r="E23" i="169"/>
  <c r="D23" i="169"/>
  <c r="C23" i="169"/>
  <c r="O22" i="169"/>
  <c r="N22" i="169"/>
  <c r="M22" i="169"/>
  <c r="L22" i="169"/>
  <c r="K22" i="169"/>
  <c r="J22" i="169"/>
  <c r="I22" i="169"/>
  <c r="H22" i="169"/>
  <c r="G22" i="169"/>
  <c r="F22" i="169"/>
  <c r="E22" i="169"/>
  <c r="D22" i="169"/>
  <c r="C22" i="169"/>
  <c r="O21" i="169"/>
  <c r="N21" i="169"/>
  <c r="M21" i="169"/>
  <c r="L21" i="169"/>
  <c r="K21" i="169"/>
  <c r="J21" i="169"/>
  <c r="I21" i="169"/>
  <c r="H21" i="169"/>
  <c r="G21" i="169"/>
  <c r="F21" i="169"/>
  <c r="E21" i="169"/>
  <c r="D21" i="169"/>
  <c r="C21" i="169"/>
  <c r="O20" i="169"/>
  <c r="N20" i="169"/>
  <c r="M20" i="169"/>
  <c r="L20" i="169"/>
  <c r="K20" i="169"/>
  <c r="J20" i="169"/>
  <c r="I20" i="169"/>
  <c r="H20" i="169"/>
  <c r="G20" i="169"/>
  <c r="F20" i="169"/>
  <c r="E20" i="169"/>
  <c r="D20" i="169"/>
  <c r="C20" i="169"/>
  <c r="O19" i="169"/>
  <c r="N19" i="169"/>
  <c r="M19" i="169"/>
  <c r="L19" i="169"/>
  <c r="K19" i="169"/>
  <c r="J19" i="169"/>
  <c r="I19" i="169"/>
  <c r="H19" i="169"/>
  <c r="G19" i="169"/>
  <c r="F19" i="169"/>
  <c r="E19" i="169"/>
  <c r="D19" i="169"/>
  <c r="C19" i="169"/>
  <c r="O18" i="169"/>
  <c r="N18" i="169"/>
  <c r="M18" i="169"/>
  <c r="L18" i="169"/>
  <c r="K18" i="169"/>
  <c r="J18" i="169"/>
  <c r="I18" i="169"/>
  <c r="H18" i="169"/>
  <c r="G18" i="169"/>
  <c r="F18" i="169"/>
  <c r="E18" i="169"/>
  <c r="D18" i="169"/>
  <c r="C18" i="169"/>
  <c r="O17" i="169"/>
  <c r="N17" i="169"/>
  <c r="M17" i="169"/>
  <c r="L17" i="169"/>
  <c r="K17" i="169"/>
  <c r="J17" i="169"/>
  <c r="I17" i="169"/>
  <c r="H17" i="169"/>
  <c r="G17" i="169"/>
  <c r="F17" i="169"/>
  <c r="E17" i="169"/>
  <c r="D17" i="169"/>
  <c r="C17" i="169"/>
  <c r="O16" i="169"/>
  <c r="N16" i="169"/>
  <c r="M16" i="169"/>
  <c r="L16" i="169"/>
  <c r="K16" i="169"/>
  <c r="J16" i="169"/>
  <c r="I16" i="169"/>
  <c r="H16" i="169"/>
  <c r="G16" i="169"/>
  <c r="F16" i="169"/>
  <c r="E16" i="169"/>
  <c r="D16" i="169"/>
  <c r="C16" i="169"/>
  <c r="O15" i="169"/>
  <c r="N15" i="169"/>
  <c r="M15" i="169"/>
  <c r="L15" i="169"/>
  <c r="K15" i="169"/>
  <c r="J15" i="169"/>
  <c r="I15" i="169"/>
  <c r="H15" i="169"/>
  <c r="G15" i="169"/>
  <c r="F15" i="169"/>
  <c r="E15" i="169"/>
  <c r="D15" i="169"/>
  <c r="C15" i="169"/>
  <c r="O32" i="168"/>
  <c r="N32" i="168"/>
  <c r="M32" i="168"/>
  <c r="L32" i="168"/>
  <c r="K32" i="168"/>
  <c r="J32" i="168"/>
  <c r="I32" i="168"/>
  <c r="H32" i="168"/>
  <c r="G32" i="168"/>
  <c r="F32" i="168"/>
  <c r="E32" i="168"/>
  <c r="D32" i="168"/>
  <c r="C32" i="168"/>
  <c r="O31" i="168"/>
  <c r="N31" i="168"/>
  <c r="M31" i="168"/>
  <c r="L31" i="168"/>
  <c r="K31" i="168"/>
  <c r="J31" i="168"/>
  <c r="I31" i="168"/>
  <c r="H31" i="168"/>
  <c r="G31" i="168"/>
  <c r="F31" i="168"/>
  <c r="E31" i="168"/>
  <c r="D31" i="168"/>
  <c r="C31" i="168"/>
  <c r="O30" i="168"/>
  <c r="N30" i="168"/>
  <c r="M30" i="168"/>
  <c r="L30" i="168"/>
  <c r="K30" i="168"/>
  <c r="J30" i="168"/>
  <c r="I30" i="168"/>
  <c r="H30" i="168"/>
  <c r="G30" i="168"/>
  <c r="F30" i="168"/>
  <c r="E30" i="168"/>
  <c r="D30" i="168"/>
  <c r="C30" i="168"/>
  <c r="O29" i="168"/>
  <c r="N29" i="168"/>
  <c r="M29" i="168"/>
  <c r="L29" i="168"/>
  <c r="K29" i="168"/>
  <c r="J29" i="168"/>
  <c r="I29" i="168"/>
  <c r="H29" i="168"/>
  <c r="G29" i="168"/>
  <c r="F29" i="168"/>
  <c r="E29" i="168"/>
  <c r="D29" i="168"/>
  <c r="C29" i="168"/>
  <c r="O28" i="168"/>
  <c r="N28" i="168"/>
  <c r="M28" i="168"/>
  <c r="L28" i="168"/>
  <c r="K28" i="168"/>
  <c r="J28" i="168"/>
  <c r="I28" i="168"/>
  <c r="H28" i="168"/>
  <c r="G28" i="168"/>
  <c r="F28" i="168"/>
  <c r="E28" i="168"/>
  <c r="D28" i="168"/>
  <c r="C28" i="168"/>
  <c r="O24" i="168"/>
  <c r="N24" i="168"/>
  <c r="M24" i="168"/>
  <c r="L24" i="168"/>
  <c r="K24" i="168"/>
  <c r="J24" i="168"/>
  <c r="I24" i="168"/>
  <c r="H24" i="168"/>
  <c r="G24" i="168"/>
  <c r="F24" i="168"/>
  <c r="E24" i="168"/>
  <c r="D24" i="168"/>
  <c r="C24" i="168"/>
  <c r="O23" i="168"/>
  <c r="N23" i="168"/>
  <c r="M23" i="168"/>
  <c r="L23" i="168"/>
  <c r="K23" i="168"/>
  <c r="J23" i="168"/>
  <c r="I23" i="168"/>
  <c r="H23" i="168"/>
  <c r="G23" i="168"/>
  <c r="F23" i="168"/>
  <c r="E23" i="168"/>
  <c r="D23" i="168"/>
  <c r="C23" i="168"/>
  <c r="O22" i="168"/>
  <c r="N22" i="168"/>
  <c r="M22" i="168"/>
  <c r="L22" i="168"/>
  <c r="K22" i="168"/>
  <c r="J22" i="168"/>
  <c r="I22" i="168"/>
  <c r="H22" i="168"/>
  <c r="G22" i="168"/>
  <c r="F22" i="168"/>
  <c r="E22" i="168"/>
  <c r="D22" i="168"/>
  <c r="C22" i="168"/>
  <c r="O21" i="168"/>
  <c r="N21" i="168"/>
  <c r="M21" i="168"/>
  <c r="L21" i="168"/>
  <c r="K21" i="168"/>
  <c r="J21" i="168"/>
  <c r="I21" i="168"/>
  <c r="H21" i="168"/>
  <c r="G21" i="168"/>
  <c r="F21" i="168"/>
  <c r="E21" i="168"/>
  <c r="D21" i="168"/>
  <c r="C21" i="168"/>
  <c r="O20" i="168"/>
  <c r="N20" i="168"/>
  <c r="M20" i="168"/>
  <c r="L20" i="168"/>
  <c r="K20" i="168"/>
  <c r="J20" i="168"/>
  <c r="I20" i="168"/>
  <c r="H20" i="168"/>
  <c r="G20" i="168"/>
  <c r="F20" i="168"/>
  <c r="E20" i="168"/>
  <c r="D20" i="168"/>
  <c r="C20" i="168"/>
  <c r="O19" i="168"/>
  <c r="N19" i="168"/>
  <c r="M19" i="168"/>
  <c r="L19" i="168"/>
  <c r="K19" i="168"/>
  <c r="J19" i="168"/>
  <c r="I19" i="168"/>
  <c r="H19" i="168"/>
  <c r="G19" i="168"/>
  <c r="F19" i="168"/>
  <c r="E19" i="168"/>
  <c r="D19" i="168"/>
  <c r="C19" i="168"/>
  <c r="O18" i="168"/>
  <c r="N18" i="168"/>
  <c r="M18" i="168"/>
  <c r="L18" i="168"/>
  <c r="K18" i="168"/>
  <c r="J18" i="168"/>
  <c r="I18" i="168"/>
  <c r="H18" i="168"/>
  <c r="G18" i="168"/>
  <c r="F18" i="168"/>
  <c r="E18" i="168"/>
  <c r="D18" i="168"/>
  <c r="C18" i="168"/>
  <c r="O17" i="168"/>
  <c r="N17" i="168"/>
  <c r="M17" i="168"/>
  <c r="L17" i="168"/>
  <c r="K17" i="168"/>
  <c r="J17" i="168"/>
  <c r="I17" i="168"/>
  <c r="H17" i="168"/>
  <c r="G17" i="168"/>
  <c r="F17" i="168"/>
  <c r="E17" i="168"/>
  <c r="D17" i="168"/>
  <c r="C17" i="168"/>
  <c r="O16" i="168"/>
  <c r="N16" i="168"/>
  <c r="M16" i="168"/>
  <c r="L16" i="168"/>
  <c r="K16" i="168"/>
  <c r="J16" i="168"/>
  <c r="I16" i="168"/>
  <c r="H16" i="168"/>
  <c r="G16" i="168"/>
  <c r="F16" i="168"/>
  <c r="E16" i="168"/>
  <c r="D16" i="168"/>
  <c r="C16" i="168"/>
  <c r="O15" i="168"/>
  <c r="N15" i="168"/>
  <c r="M15" i="168"/>
  <c r="L15" i="168"/>
  <c r="K15" i="168"/>
  <c r="J15" i="168"/>
  <c r="I15" i="168"/>
  <c r="H15" i="168"/>
  <c r="G15" i="168"/>
  <c r="F15" i="168"/>
  <c r="E15" i="168"/>
  <c r="D15" i="168"/>
  <c r="C15" i="168"/>
  <c r="O32" i="167"/>
  <c r="N32" i="167"/>
  <c r="M32" i="167"/>
  <c r="L32" i="167"/>
  <c r="K32" i="167"/>
  <c r="J32" i="167"/>
  <c r="I32" i="167"/>
  <c r="H32" i="167"/>
  <c r="G32" i="167"/>
  <c r="F32" i="167"/>
  <c r="E32" i="167"/>
  <c r="D32" i="167"/>
  <c r="C32" i="167"/>
  <c r="O31" i="167"/>
  <c r="N31" i="167"/>
  <c r="M31" i="167"/>
  <c r="L31" i="167"/>
  <c r="K31" i="167"/>
  <c r="J31" i="167"/>
  <c r="I31" i="167"/>
  <c r="H31" i="167"/>
  <c r="G31" i="167"/>
  <c r="F31" i="167"/>
  <c r="E31" i="167"/>
  <c r="D31" i="167"/>
  <c r="C31" i="167"/>
  <c r="O30" i="167"/>
  <c r="N30" i="167"/>
  <c r="M30" i="167"/>
  <c r="L30" i="167"/>
  <c r="K30" i="167"/>
  <c r="J30" i="167"/>
  <c r="I30" i="167"/>
  <c r="H30" i="167"/>
  <c r="G30" i="167"/>
  <c r="F30" i="167"/>
  <c r="E30" i="167"/>
  <c r="D30" i="167"/>
  <c r="C30" i="167"/>
  <c r="O29" i="167"/>
  <c r="N29" i="167"/>
  <c r="M29" i="167"/>
  <c r="L29" i="167"/>
  <c r="K29" i="167"/>
  <c r="J29" i="167"/>
  <c r="I29" i="167"/>
  <c r="H29" i="167"/>
  <c r="G29" i="167"/>
  <c r="F29" i="167"/>
  <c r="E29" i="167"/>
  <c r="D29" i="167"/>
  <c r="C29" i="167"/>
  <c r="O28" i="167"/>
  <c r="N28" i="167"/>
  <c r="M28" i="167"/>
  <c r="L28" i="167"/>
  <c r="K28" i="167"/>
  <c r="J28" i="167"/>
  <c r="I28" i="167"/>
  <c r="H28" i="167"/>
  <c r="G28" i="167"/>
  <c r="F28" i="167"/>
  <c r="E28" i="167"/>
  <c r="D28" i="167"/>
  <c r="C28" i="167"/>
  <c r="O24" i="167"/>
  <c r="N24" i="167"/>
  <c r="M24" i="167"/>
  <c r="L24" i="167"/>
  <c r="K24" i="167"/>
  <c r="J24" i="167"/>
  <c r="I24" i="167"/>
  <c r="H24" i="167"/>
  <c r="G24" i="167"/>
  <c r="F24" i="167"/>
  <c r="E24" i="167"/>
  <c r="D24" i="167"/>
  <c r="C24" i="167"/>
  <c r="O23" i="167"/>
  <c r="N23" i="167"/>
  <c r="M23" i="167"/>
  <c r="L23" i="167"/>
  <c r="K23" i="167"/>
  <c r="J23" i="167"/>
  <c r="I23" i="167"/>
  <c r="H23" i="167"/>
  <c r="G23" i="167"/>
  <c r="F23" i="167"/>
  <c r="E23" i="167"/>
  <c r="D23" i="167"/>
  <c r="C23" i="167"/>
  <c r="O22" i="167"/>
  <c r="N22" i="167"/>
  <c r="M22" i="167"/>
  <c r="L22" i="167"/>
  <c r="K22" i="167"/>
  <c r="J22" i="167"/>
  <c r="I22" i="167"/>
  <c r="H22" i="167"/>
  <c r="G22" i="167"/>
  <c r="F22" i="167"/>
  <c r="E22" i="167"/>
  <c r="D22" i="167"/>
  <c r="C22" i="167"/>
  <c r="O21" i="167"/>
  <c r="N21" i="167"/>
  <c r="M21" i="167"/>
  <c r="L21" i="167"/>
  <c r="K21" i="167"/>
  <c r="J21" i="167"/>
  <c r="I21" i="167"/>
  <c r="H21" i="167"/>
  <c r="G21" i="167"/>
  <c r="F21" i="167"/>
  <c r="E21" i="167"/>
  <c r="D21" i="167"/>
  <c r="C21" i="167"/>
  <c r="O20" i="167"/>
  <c r="N20" i="167"/>
  <c r="M20" i="167"/>
  <c r="L20" i="167"/>
  <c r="K20" i="167"/>
  <c r="J20" i="167"/>
  <c r="I20" i="167"/>
  <c r="H20" i="167"/>
  <c r="G20" i="167"/>
  <c r="F20" i="167"/>
  <c r="E20" i="167"/>
  <c r="D20" i="167"/>
  <c r="C20" i="167"/>
  <c r="O19" i="167"/>
  <c r="N19" i="167"/>
  <c r="M19" i="167"/>
  <c r="L19" i="167"/>
  <c r="K19" i="167"/>
  <c r="J19" i="167"/>
  <c r="I19" i="167"/>
  <c r="H19" i="167"/>
  <c r="G19" i="167"/>
  <c r="F19" i="167"/>
  <c r="E19" i="167"/>
  <c r="D19" i="167"/>
  <c r="C19" i="167"/>
  <c r="O18" i="167"/>
  <c r="N18" i="167"/>
  <c r="M18" i="167"/>
  <c r="L18" i="167"/>
  <c r="K18" i="167"/>
  <c r="J18" i="167"/>
  <c r="I18" i="167"/>
  <c r="H18" i="167"/>
  <c r="G18" i="167"/>
  <c r="F18" i="167"/>
  <c r="E18" i="167"/>
  <c r="D18" i="167"/>
  <c r="C18" i="167"/>
  <c r="O17" i="167"/>
  <c r="N17" i="167"/>
  <c r="M17" i="167"/>
  <c r="L17" i="167"/>
  <c r="K17" i="167"/>
  <c r="J17" i="167"/>
  <c r="I17" i="167"/>
  <c r="H17" i="167"/>
  <c r="G17" i="167"/>
  <c r="F17" i="167"/>
  <c r="E17" i="167"/>
  <c r="D17" i="167"/>
  <c r="C17" i="167"/>
  <c r="O16" i="167"/>
  <c r="N16" i="167"/>
  <c r="M16" i="167"/>
  <c r="L16" i="167"/>
  <c r="K16" i="167"/>
  <c r="J16" i="167"/>
  <c r="I16" i="167"/>
  <c r="H16" i="167"/>
  <c r="G16" i="167"/>
  <c r="F16" i="167"/>
  <c r="E16" i="167"/>
  <c r="D16" i="167"/>
  <c r="C16" i="167"/>
  <c r="O15" i="167"/>
  <c r="N15" i="167"/>
  <c r="M15" i="167"/>
  <c r="L15" i="167"/>
  <c r="K15" i="167"/>
  <c r="J15" i="167"/>
  <c r="I15" i="167"/>
  <c r="H15" i="167"/>
  <c r="G15" i="167"/>
  <c r="F15" i="167"/>
  <c r="E15" i="167"/>
  <c r="D15" i="167"/>
  <c r="C15" i="167"/>
  <c r="C29" i="166"/>
  <c r="D29" i="166"/>
  <c r="E29" i="166"/>
  <c r="F29" i="166"/>
  <c r="G29" i="166"/>
  <c r="H29" i="166"/>
  <c r="I29" i="166"/>
  <c r="J29" i="166"/>
  <c r="K29" i="166"/>
  <c r="L29" i="166"/>
  <c r="M29" i="166"/>
  <c r="N29" i="166"/>
  <c r="O29" i="166"/>
  <c r="C30" i="166"/>
  <c r="D30" i="166"/>
  <c r="E30" i="166"/>
  <c r="F30" i="166"/>
  <c r="G30" i="166"/>
  <c r="H30" i="166"/>
  <c r="I30" i="166"/>
  <c r="J30" i="166"/>
  <c r="K30" i="166"/>
  <c r="L30" i="166"/>
  <c r="M30" i="166"/>
  <c r="N30" i="166"/>
  <c r="O30" i="166"/>
  <c r="C31" i="166"/>
  <c r="D31" i="166"/>
  <c r="E31" i="166"/>
  <c r="F31" i="166"/>
  <c r="G31" i="166"/>
  <c r="H31" i="166"/>
  <c r="I31" i="166"/>
  <c r="J31" i="166"/>
  <c r="K31" i="166"/>
  <c r="L31" i="166"/>
  <c r="M31" i="166"/>
  <c r="N31" i="166"/>
  <c r="O31" i="166"/>
  <c r="C32" i="166"/>
  <c r="D32" i="166"/>
  <c r="E32" i="166"/>
  <c r="F32" i="166"/>
  <c r="G32" i="166"/>
  <c r="H32" i="166"/>
  <c r="I32" i="166"/>
  <c r="J32" i="166"/>
  <c r="K32" i="166"/>
  <c r="L32" i="166"/>
  <c r="M32" i="166"/>
  <c r="N32" i="166"/>
  <c r="O32" i="166"/>
  <c r="O28" i="166"/>
  <c r="N28" i="166"/>
  <c r="M28" i="166"/>
  <c r="L28" i="166"/>
  <c r="K28" i="166"/>
  <c r="J28" i="166"/>
  <c r="I28" i="166"/>
  <c r="H28" i="166"/>
  <c r="G28" i="166"/>
  <c r="F28" i="166"/>
  <c r="E28" i="166"/>
  <c r="D28" i="166"/>
  <c r="C28" i="166"/>
  <c r="O24" i="166"/>
  <c r="N24" i="166"/>
  <c r="M24" i="166"/>
  <c r="L24" i="166"/>
  <c r="K24" i="166"/>
  <c r="J24" i="166"/>
  <c r="I24" i="166"/>
  <c r="H24" i="166"/>
  <c r="G24" i="166"/>
  <c r="F24" i="166"/>
  <c r="E24" i="166"/>
  <c r="D24" i="166"/>
  <c r="C24" i="166"/>
  <c r="O23" i="166"/>
  <c r="N23" i="166"/>
  <c r="M23" i="166"/>
  <c r="L23" i="166"/>
  <c r="K23" i="166"/>
  <c r="J23" i="166"/>
  <c r="I23" i="166"/>
  <c r="H23" i="166"/>
  <c r="G23" i="166"/>
  <c r="F23" i="166"/>
  <c r="E23" i="166"/>
  <c r="D23" i="166"/>
  <c r="C23" i="166"/>
  <c r="O22" i="166"/>
  <c r="N22" i="166"/>
  <c r="M22" i="166"/>
  <c r="L22" i="166"/>
  <c r="K22" i="166"/>
  <c r="J22" i="166"/>
  <c r="I22" i="166"/>
  <c r="H22" i="166"/>
  <c r="G22" i="166"/>
  <c r="F22" i="166"/>
  <c r="E22" i="166"/>
  <c r="D22" i="166"/>
  <c r="C22" i="166"/>
  <c r="O21" i="166"/>
  <c r="N21" i="166"/>
  <c r="M21" i="166"/>
  <c r="L21" i="166"/>
  <c r="K21" i="166"/>
  <c r="J21" i="166"/>
  <c r="I21" i="166"/>
  <c r="H21" i="166"/>
  <c r="G21" i="166"/>
  <c r="F21" i="166"/>
  <c r="E21" i="166"/>
  <c r="D21" i="166"/>
  <c r="C21" i="166"/>
  <c r="O20" i="166"/>
  <c r="N20" i="166"/>
  <c r="M20" i="166"/>
  <c r="L20" i="166"/>
  <c r="K20" i="166"/>
  <c r="J20" i="166"/>
  <c r="I20" i="166"/>
  <c r="H20" i="166"/>
  <c r="G20" i="166"/>
  <c r="F20" i="166"/>
  <c r="E20" i="166"/>
  <c r="D20" i="166"/>
  <c r="C20" i="166"/>
  <c r="O19" i="166"/>
  <c r="N19" i="166"/>
  <c r="M19" i="166"/>
  <c r="L19" i="166"/>
  <c r="K19" i="166"/>
  <c r="J19" i="166"/>
  <c r="I19" i="166"/>
  <c r="H19" i="166"/>
  <c r="G19" i="166"/>
  <c r="F19" i="166"/>
  <c r="E19" i="166"/>
  <c r="D19" i="166"/>
  <c r="C19" i="166"/>
  <c r="O18" i="166"/>
  <c r="N18" i="166"/>
  <c r="M18" i="166"/>
  <c r="L18" i="166"/>
  <c r="K18" i="166"/>
  <c r="J18" i="166"/>
  <c r="I18" i="166"/>
  <c r="H18" i="166"/>
  <c r="G18" i="166"/>
  <c r="F18" i="166"/>
  <c r="E18" i="166"/>
  <c r="D18" i="166"/>
  <c r="C18" i="166"/>
  <c r="O17" i="166"/>
  <c r="N17" i="166"/>
  <c r="M17" i="166"/>
  <c r="L17" i="166"/>
  <c r="K17" i="166"/>
  <c r="J17" i="166"/>
  <c r="I17" i="166"/>
  <c r="H17" i="166"/>
  <c r="G17" i="166"/>
  <c r="F17" i="166"/>
  <c r="E17" i="166"/>
  <c r="D17" i="166"/>
  <c r="C17" i="166"/>
  <c r="O16" i="166"/>
  <c r="N16" i="166"/>
  <c r="M16" i="166"/>
  <c r="L16" i="166"/>
  <c r="K16" i="166"/>
  <c r="J16" i="166"/>
  <c r="I16" i="166"/>
  <c r="H16" i="166"/>
  <c r="G16" i="166"/>
  <c r="F16" i="166"/>
  <c r="E16" i="166"/>
  <c r="D16" i="166"/>
  <c r="C16" i="166"/>
  <c r="O15" i="166"/>
  <c r="N15" i="166"/>
  <c r="M15" i="166"/>
  <c r="L15" i="166"/>
  <c r="K15" i="166"/>
  <c r="J15" i="166"/>
  <c r="I15" i="166"/>
  <c r="H15" i="166"/>
  <c r="G15" i="166"/>
  <c r="F15" i="166"/>
  <c r="E15" i="166"/>
  <c r="D15" i="166"/>
  <c r="C15" i="166"/>
  <c r="C29" i="160"/>
  <c r="D29" i="160"/>
  <c r="E29" i="160"/>
  <c r="F29" i="160"/>
  <c r="G29" i="160"/>
  <c r="H29" i="160"/>
  <c r="I29" i="160"/>
  <c r="J29" i="160"/>
  <c r="K29" i="160"/>
  <c r="L29" i="160"/>
  <c r="M29" i="160"/>
  <c r="N29" i="160"/>
  <c r="O29" i="160"/>
  <c r="C30" i="160"/>
  <c r="D30" i="160"/>
  <c r="E30" i="160"/>
  <c r="F30" i="160"/>
  <c r="G30" i="160"/>
  <c r="H30" i="160"/>
  <c r="I30" i="160"/>
  <c r="J30" i="160"/>
  <c r="K30" i="160"/>
  <c r="L30" i="160"/>
  <c r="M30" i="160"/>
  <c r="N30" i="160"/>
  <c r="O30" i="160"/>
  <c r="C31" i="160"/>
  <c r="D31" i="160"/>
  <c r="E31" i="160"/>
  <c r="F31" i="160"/>
  <c r="G31" i="160"/>
  <c r="H31" i="160"/>
  <c r="I31" i="160"/>
  <c r="J31" i="160"/>
  <c r="K31" i="160"/>
  <c r="L31" i="160"/>
  <c r="M31" i="160"/>
  <c r="N31" i="160"/>
  <c r="O31" i="160"/>
  <c r="C32" i="160"/>
  <c r="D32" i="160"/>
  <c r="E32" i="160"/>
  <c r="F32" i="160"/>
  <c r="G32" i="160"/>
  <c r="H32" i="160"/>
  <c r="I32" i="160"/>
  <c r="J32" i="160"/>
  <c r="K32" i="160"/>
  <c r="L32" i="160"/>
  <c r="M32" i="160"/>
  <c r="N32" i="160"/>
  <c r="O32" i="160"/>
  <c r="O28" i="160"/>
  <c r="N28" i="160"/>
  <c r="M28" i="160"/>
  <c r="L28" i="160"/>
  <c r="K28" i="160"/>
  <c r="J28" i="160"/>
  <c r="I28" i="160"/>
  <c r="H28" i="160"/>
  <c r="G28" i="160"/>
  <c r="F28" i="160"/>
  <c r="E28" i="160"/>
  <c r="D28" i="160"/>
  <c r="C28" i="160"/>
  <c r="C16" i="160"/>
  <c r="D16" i="160"/>
  <c r="E16" i="160"/>
  <c r="F16" i="160"/>
  <c r="G16" i="160"/>
  <c r="H16" i="160"/>
  <c r="I16" i="160"/>
  <c r="J16" i="160"/>
  <c r="K16" i="160"/>
  <c r="L16" i="160"/>
  <c r="M16" i="160"/>
  <c r="N16" i="160"/>
  <c r="O16" i="160"/>
  <c r="C17" i="160"/>
  <c r="D17" i="160"/>
  <c r="E17" i="160"/>
  <c r="F17" i="160"/>
  <c r="G17" i="160"/>
  <c r="H17" i="160"/>
  <c r="I17" i="160"/>
  <c r="J17" i="160"/>
  <c r="K17" i="160"/>
  <c r="L17" i="160"/>
  <c r="M17" i="160"/>
  <c r="N17" i="160"/>
  <c r="O17" i="160"/>
  <c r="C18" i="160"/>
  <c r="D18" i="160"/>
  <c r="E18" i="160"/>
  <c r="F18" i="160"/>
  <c r="G18" i="160"/>
  <c r="H18" i="160"/>
  <c r="I18" i="160"/>
  <c r="J18" i="160"/>
  <c r="K18" i="160"/>
  <c r="L18" i="160"/>
  <c r="M18" i="160"/>
  <c r="N18" i="160"/>
  <c r="O18" i="160"/>
  <c r="C19" i="160"/>
  <c r="D19" i="160"/>
  <c r="E19" i="160"/>
  <c r="F19" i="160"/>
  <c r="G19" i="160"/>
  <c r="H19" i="160"/>
  <c r="I19" i="160"/>
  <c r="J19" i="160"/>
  <c r="K19" i="160"/>
  <c r="L19" i="160"/>
  <c r="M19" i="160"/>
  <c r="N19" i="160"/>
  <c r="O19" i="160"/>
  <c r="C20" i="160"/>
  <c r="D20" i="160"/>
  <c r="E20" i="160"/>
  <c r="F20" i="160"/>
  <c r="G20" i="160"/>
  <c r="H20" i="160"/>
  <c r="I20" i="160"/>
  <c r="J20" i="160"/>
  <c r="K20" i="160"/>
  <c r="L20" i="160"/>
  <c r="M20" i="160"/>
  <c r="N20" i="160"/>
  <c r="O20" i="160"/>
  <c r="C21" i="160"/>
  <c r="D21" i="160"/>
  <c r="E21" i="160"/>
  <c r="F21" i="160"/>
  <c r="G21" i="160"/>
  <c r="H21" i="160"/>
  <c r="I21" i="160"/>
  <c r="J21" i="160"/>
  <c r="K21" i="160"/>
  <c r="L21" i="160"/>
  <c r="M21" i="160"/>
  <c r="N21" i="160"/>
  <c r="O21" i="160"/>
  <c r="C22" i="160"/>
  <c r="D22" i="160"/>
  <c r="E22" i="160"/>
  <c r="F22" i="160"/>
  <c r="G22" i="160"/>
  <c r="H22" i="160"/>
  <c r="I22" i="160"/>
  <c r="J22" i="160"/>
  <c r="K22" i="160"/>
  <c r="L22" i="160"/>
  <c r="M22" i="160"/>
  <c r="N22" i="160"/>
  <c r="O22" i="160"/>
  <c r="C23" i="160"/>
  <c r="D23" i="160"/>
  <c r="E23" i="160"/>
  <c r="F23" i="160"/>
  <c r="G23" i="160"/>
  <c r="H23" i="160"/>
  <c r="I23" i="160"/>
  <c r="J23" i="160"/>
  <c r="K23" i="160"/>
  <c r="L23" i="160"/>
  <c r="M23" i="160"/>
  <c r="N23" i="160"/>
  <c r="O23" i="160"/>
  <c r="C24" i="160"/>
  <c r="D24" i="160"/>
  <c r="E24" i="160"/>
  <c r="F24" i="160"/>
  <c r="G24" i="160"/>
  <c r="H24" i="160"/>
  <c r="I24" i="160"/>
  <c r="J24" i="160"/>
  <c r="K24" i="160"/>
  <c r="L24" i="160"/>
  <c r="M24" i="160"/>
  <c r="N24" i="160"/>
  <c r="O24" i="160"/>
  <c r="O15" i="160"/>
  <c r="N15" i="160"/>
  <c r="M15" i="160"/>
  <c r="L15" i="160"/>
  <c r="K15" i="160"/>
  <c r="J15" i="160"/>
  <c r="I15" i="160"/>
  <c r="H15" i="160"/>
  <c r="G15" i="160"/>
  <c r="F15" i="160"/>
  <c r="E15" i="160"/>
  <c r="D15" i="160"/>
  <c r="C15" i="160"/>
  <c r="D39" i="8"/>
  <c r="C39" i="8"/>
  <c r="D38" i="8"/>
  <c r="C38" i="8"/>
  <c r="C25" i="188" l="1"/>
  <c r="C33" i="188"/>
  <c r="C25" i="182"/>
  <c r="C33" i="182"/>
  <c r="F33" i="211"/>
  <c r="N33" i="211"/>
  <c r="K33" i="212"/>
  <c r="C25" i="212"/>
  <c r="K25" i="212"/>
  <c r="F25" i="212"/>
  <c r="L25" i="212"/>
  <c r="J33" i="212"/>
  <c r="C33" i="212"/>
  <c r="D25" i="212"/>
  <c r="F33" i="212"/>
  <c r="N33" i="212"/>
  <c r="N25" i="212"/>
  <c r="I25" i="212"/>
  <c r="I33" i="212"/>
  <c r="E25" i="212"/>
  <c r="M25" i="212"/>
  <c r="D33" i="212"/>
  <c r="L33" i="212"/>
  <c r="E33" i="212"/>
  <c r="M33" i="212"/>
  <c r="G25" i="212"/>
  <c r="H25" i="212"/>
  <c r="G33" i="212"/>
  <c r="O33" i="212"/>
  <c r="O25" i="212"/>
  <c r="J25" i="212"/>
  <c r="H33" i="212"/>
  <c r="H33" i="211"/>
  <c r="J33" i="211"/>
  <c r="C33" i="211"/>
  <c r="K33" i="211"/>
  <c r="G25" i="211"/>
  <c r="E33" i="211"/>
  <c r="M33" i="211"/>
  <c r="H25" i="211"/>
  <c r="I25" i="211"/>
  <c r="G33" i="211"/>
  <c r="O33" i="211"/>
  <c r="J25" i="211"/>
  <c r="I33" i="211"/>
  <c r="D25" i="211"/>
  <c r="E25" i="211"/>
  <c r="M25" i="211"/>
  <c r="K25" i="211"/>
  <c r="L25" i="211"/>
  <c r="C25" i="211"/>
  <c r="F25" i="211"/>
  <c r="N25" i="211"/>
  <c r="D33" i="211"/>
  <c r="L33" i="211"/>
  <c r="O25" i="211"/>
  <c r="O33" i="210"/>
  <c r="K33" i="210"/>
  <c r="F33" i="210"/>
  <c r="N33" i="210"/>
  <c r="E25" i="210"/>
  <c r="M25" i="210"/>
  <c r="H25" i="210"/>
  <c r="H33" i="210"/>
  <c r="G33" i="210"/>
  <c r="C25" i="210"/>
  <c r="K25" i="210"/>
  <c r="I33" i="210"/>
  <c r="J25" i="210"/>
  <c r="J33" i="210"/>
  <c r="L25" i="210"/>
  <c r="C33" i="210"/>
  <c r="D25" i="210"/>
  <c r="F25" i="210"/>
  <c r="N25" i="210"/>
  <c r="I25" i="210"/>
  <c r="D33" i="210"/>
  <c r="L33" i="210"/>
  <c r="G25" i="210"/>
  <c r="O25" i="210"/>
  <c r="E33" i="210"/>
  <c r="M33" i="210"/>
  <c r="D25" i="208"/>
  <c r="L25" i="208"/>
  <c r="J33" i="208"/>
  <c r="F25" i="209"/>
  <c r="N25" i="209"/>
  <c r="D25" i="209"/>
  <c r="L25" i="209"/>
  <c r="D33" i="209"/>
  <c r="L33" i="209"/>
  <c r="F33" i="209"/>
  <c r="N33" i="209"/>
  <c r="G33" i="209"/>
  <c r="O33" i="209"/>
  <c r="I25" i="209"/>
  <c r="H33" i="209"/>
  <c r="H25" i="209"/>
  <c r="C25" i="209"/>
  <c r="K25" i="209"/>
  <c r="I33" i="209"/>
  <c r="J33" i="209"/>
  <c r="E25" i="209"/>
  <c r="M25" i="209"/>
  <c r="C33" i="209"/>
  <c r="K33" i="209"/>
  <c r="G25" i="209"/>
  <c r="O25" i="209"/>
  <c r="J25" i="209"/>
  <c r="E33" i="209"/>
  <c r="M33" i="209"/>
  <c r="D33" i="203"/>
  <c r="L33" i="203"/>
  <c r="N33" i="204"/>
  <c r="F25" i="207"/>
  <c r="N25" i="207"/>
  <c r="D33" i="207"/>
  <c r="L33" i="207"/>
  <c r="N33" i="208"/>
  <c r="E25" i="208"/>
  <c r="G25" i="208"/>
  <c r="F33" i="208"/>
  <c r="G33" i="208"/>
  <c r="O33" i="208"/>
  <c r="H25" i="208"/>
  <c r="J25" i="208"/>
  <c r="H33" i="208"/>
  <c r="C25" i="208"/>
  <c r="K25" i="208"/>
  <c r="F25" i="208"/>
  <c r="N25" i="208"/>
  <c r="I25" i="208"/>
  <c r="I33" i="208"/>
  <c r="C33" i="208"/>
  <c r="K33" i="208"/>
  <c r="M25" i="208"/>
  <c r="D33" i="208"/>
  <c r="L33" i="208"/>
  <c r="O25" i="208"/>
  <c r="E33" i="208"/>
  <c r="M33" i="208"/>
  <c r="G33" i="207"/>
  <c r="O33" i="207"/>
  <c r="O25" i="207"/>
  <c r="E33" i="207"/>
  <c r="M33" i="207"/>
  <c r="L25" i="207"/>
  <c r="I25" i="207"/>
  <c r="J25" i="207"/>
  <c r="H33" i="207"/>
  <c r="D25" i="207"/>
  <c r="E25" i="207"/>
  <c r="C25" i="207"/>
  <c r="K25" i="207"/>
  <c r="I33" i="207"/>
  <c r="J33" i="207"/>
  <c r="C33" i="207"/>
  <c r="K33" i="207"/>
  <c r="G25" i="207"/>
  <c r="M25" i="207"/>
  <c r="H25" i="207"/>
  <c r="F33" i="207"/>
  <c r="N33" i="207"/>
  <c r="H25" i="205"/>
  <c r="F33" i="205"/>
  <c r="N33" i="205"/>
  <c r="C25" i="206"/>
  <c r="K25" i="206"/>
  <c r="I33" i="206"/>
  <c r="G33" i="206"/>
  <c r="O33" i="206"/>
  <c r="J25" i="206"/>
  <c r="H25" i="206"/>
  <c r="H33" i="206"/>
  <c r="J33" i="206"/>
  <c r="D25" i="206"/>
  <c r="L25" i="206"/>
  <c r="E25" i="206"/>
  <c r="M25" i="206"/>
  <c r="C33" i="206"/>
  <c r="K33" i="206"/>
  <c r="N25" i="206"/>
  <c r="D33" i="206"/>
  <c r="L33" i="206"/>
  <c r="G25" i="206"/>
  <c r="O25" i="206"/>
  <c r="E33" i="206"/>
  <c r="M33" i="206"/>
  <c r="F25" i="206"/>
  <c r="I25" i="206"/>
  <c r="F33" i="206"/>
  <c r="N33" i="206"/>
  <c r="C33" i="205"/>
  <c r="F25" i="205"/>
  <c r="N25" i="205"/>
  <c r="G33" i="205"/>
  <c r="O33" i="205"/>
  <c r="I25" i="205"/>
  <c r="J25" i="205"/>
  <c r="H33" i="205"/>
  <c r="I33" i="205"/>
  <c r="D25" i="205"/>
  <c r="L25" i="205"/>
  <c r="G25" i="205"/>
  <c r="O25" i="205"/>
  <c r="J33" i="205"/>
  <c r="E25" i="205"/>
  <c r="M25" i="205"/>
  <c r="C25" i="205"/>
  <c r="K25" i="205"/>
  <c r="K33" i="205"/>
  <c r="D33" i="205"/>
  <c r="L33" i="205"/>
  <c r="E33" i="205"/>
  <c r="M33" i="205"/>
  <c r="J33" i="204"/>
  <c r="G25" i="204"/>
  <c r="O25" i="204"/>
  <c r="E33" i="204"/>
  <c r="M33" i="204"/>
  <c r="F25" i="204"/>
  <c r="N25" i="204"/>
  <c r="I25" i="204"/>
  <c r="G33" i="204"/>
  <c r="O33" i="204"/>
  <c r="H25" i="204"/>
  <c r="F33" i="204"/>
  <c r="J25" i="204"/>
  <c r="H33" i="204"/>
  <c r="C25" i="204"/>
  <c r="K25" i="204"/>
  <c r="I33" i="204"/>
  <c r="L25" i="204"/>
  <c r="C33" i="204"/>
  <c r="K33" i="204"/>
  <c r="D25" i="204"/>
  <c r="E25" i="204"/>
  <c r="M25" i="204"/>
  <c r="D33" i="204"/>
  <c r="L33" i="204"/>
  <c r="C33" i="201"/>
  <c r="K33" i="201"/>
  <c r="D25" i="203"/>
  <c r="L25" i="203"/>
  <c r="G25" i="203"/>
  <c r="O25" i="203"/>
  <c r="J33" i="203"/>
  <c r="N33" i="203"/>
  <c r="F25" i="203"/>
  <c r="I25" i="203"/>
  <c r="G33" i="203"/>
  <c r="O33" i="203"/>
  <c r="N25" i="203"/>
  <c r="H33" i="203"/>
  <c r="C25" i="203"/>
  <c r="K25" i="203"/>
  <c r="I33" i="203"/>
  <c r="E25" i="203"/>
  <c r="M25" i="203"/>
  <c r="C33" i="203"/>
  <c r="K33" i="203"/>
  <c r="J25" i="203"/>
  <c r="E33" i="203"/>
  <c r="M33" i="203"/>
  <c r="H25" i="203"/>
  <c r="F33" i="203"/>
  <c r="J25" i="202"/>
  <c r="H33" i="202"/>
  <c r="J33" i="202"/>
  <c r="D25" i="202"/>
  <c r="I25" i="202"/>
  <c r="G33" i="202"/>
  <c r="O33" i="202"/>
  <c r="I33" i="202"/>
  <c r="L25" i="202"/>
  <c r="K33" i="202"/>
  <c r="D33" i="202"/>
  <c r="L33" i="202"/>
  <c r="C25" i="202"/>
  <c r="M25" i="202"/>
  <c r="C33" i="202"/>
  <c r="G25" i="202"/>
  <c r="O25" i="202"/>
  <c r="E33" i="202"/>
  <c r="M33" i="202"/>
  <c r="K25" i="202"/>
  <c r="E25" i="202"/>
  <c r="H25" i="202"/>
  <c r="F25" i="202"/>
  <c r="N25" i="202"/>
  <c r="F33" i="202"/>
  <c r="N33" i="202"/>
  <c r="C25" i="201"/>
  <c r="K25" i="201"/>
  <c r="I33" i="201"/>
  <c r="L33" i="201"/>
  <c r="G33" i="201"/>
  <c r="I25" i="201"/>
  <c r="O33" i="201"/>
  <c r="E25" i="201"/>
  <c r="M25" i="201"/>
  <c r="H25" i="201"/>
  <c r="H33" i="201"/>
  <c r="D25" i="201"/>
  <c r="L25" i="201"/>
  <c r="J25" i="201"/>
  <c r="J33" i="201"/>
  <c r="N25" i="201"/>
  <c r="D33" i="201"/>
  <c r="G25" i="201"/>
  <c r="O25" i="201"/>
  <c r="E33" i="201"/>
  <c r="M33" i="201"/>
  <c r="F25" i="201"/>
  <c r="F33" i="201"/>
  <c r="N33" i="201"/>
  <c r="C33" i="198"/>
  <c r="K33" i="198"/>
  <c r="G25" i="199"/>
  <c r="O25" i="199"/>
  <c r="E33" i="199"/>
  <c r="M33" i="199"/>
  <c r="G33" i="199"/>
  <c r="O33" i="199"/>
  <c r="H33" i="199"/>
  <c r="K25" i="199"/>
  <c r="I33" i="199"/>
  <c r="I25" i="199"/>
  <c r="J33" i="199"/>
  <c r="J25" i="199"/>
  <c r="C25" i="199"/>
  <c r="L25" i="199"/>
  <c r="K33" i="199"/>
  <c r="D25" i="199"/>
  <c r="C33" i="199"/>
  <c r="F25" i="199"/>
  <c r="N25" i="199"/>
  <c r="D33" i="199"/>
  <c r="L33" i="199"/>
  <c r="H25" i="199"/>
  <c r="F33" i="199"/>
  <c r="N33" i="199"/>
  <c r="E25" i="199"/>
  <c r="M25" i="199"/>
  <c r="G33" i="198"/>
  <c r="O33" i="198"/>
  <c r="F25" i="198"/>
  <c r="N25" i="198"/>
  <c r="D33" i="198"/>
  <c r="L33" i="198"/>
  <c r="H25" i="198"/>
  <c r="F33" i="198"/>
  <c r="N33" i="198"/>
  <c r="H33" i="198"/>
  <c r="I33" i="198"/>
  <c r="D25" i="198"/>
  <c r="L25" i="198"/>
  <c r="J25" i="198"/>
  <c r="J33" i="198"/>
  <c r="E25" i="198"/>
  <c r="M25" i="198"/>
  <c r="C25" i="198"/>
  <c r="K25" i="198"/>
  <c r="I25" i="198"/>
  <c r="G25" i="198"/>
  <c r="O25" i="198"/>
  <c r="E33" i="198"/>
  <c r="M33" i="198"/>
  <c r="J33" i="197"/>
  <c r="F25" i="197"/>
  <c r="N25" i="197"/>
  <c r="G25" i="197"/>
  <c r="O25" i="197"/>
  <c r="E33" i="197"/>
  <c r="M33" i="197"/>
  <c r="H25" i="197"/>
  <c r="F33" i="197"/>
  <c r="N33" i="197"/>
  <c r="G33" i="197"/>
  <c r="O33" i="197"/>
  <c r="H33" i="197"/>
  <c r="I25" i="197"/>
  <c r="C25" i="197"/>
  <c r="K25" i="197"/>
  <c r="I33" i="197"/>
  <c r="J25" i="197"/>
  <c r="D25" i="197"/>
  <c r="L25" i="197"/>
  <c r="E25" i="197"/>
  <c r="M25" i="197"/>
  <c r="C33" i="197"/>
  <c r="K33" i="197"/>
  <c r="D33" i="197"/>
  <c r="L33" i="197"/>
  <c r="G33" i="196"/>
  <c r="O33" i="196"/>
  <c r="I33" i="195"/>
  <c r="C33" i="196"/>
  <c r="K33" i="196"/>
  <c r="H25" i="196"/>
  <c r="F33" i="196"/>
  <c r="N33" i="196"/>
  <c r="J25" i="196"/>
  <c r="H33" i="196"/>
  <c r="I33" i="196"/>
  <c r="J33" i="196"/>
  <c r="E25" i="196"/>
  <c r="M25" i="196"/>
  <c r="C25" i="196"/>
  <c r="K25" i="196"/>
  <c r="N25" i="196"/>
  <c r="D33" i="196"/>
  <c r="L33" i="196"/>
  <c r="I25" i="196"/>
  <c r="F25" i="196"/>
  <c r="D25" i="196"/>
  <c r="L25" i="196"/>
  <c r="G25" i="196"/>
  <c r="O25" i="196"/>
  <c r="E33" i="196"/>
  <c r="M33" i="196"/>
  <c r="E33" i="194"/>
  <c r="M33" i="194"/>
  <c r="H33" i="195"/>
  <c r="F25" i="195"/>
  <c r="N25" i="195"/>
  <c r="D33" i="195"/>
  <c r="L33" i="195"/>
  <c r="I25" i="195"/>
  <c r="G25" i="195"/>
  <c r="O25" i="195"/>
  <c r="G33" i="195"/>
  <c r="O33" i="195"/>
  <c r="J25" i="195"/>
  <c r="D25" i="195"/>
  <c r="L25" i="195"/>
  <c r="J33" i="195"/>
  <c r="E25" i="195"/>
  <c r="M25" i="195"/>
  <c r="H25" i="195"/>
  <c r="C25" i="195"/>
  <c r="K25" i="195"/>
  <c r="C33" i="195"/>
  <c r="K33" i="195"/>
  <c r="E33" i="195"/>
  <c r="M33" i="195"/>
  <c r="F33" i="195"/>
  <c r="N33" i="195"/>
  <c r="E25" i="194"/>
  <c r="H25" i="194"/>
  <c r="F33" i="194"/>
  <c r="N33" i="194"/>
  <c r="O25" i="194"/>
  <c r="G33" i="194"/>
  <c r="O33" i="194"/>
  <c r="I25" i="194"/>
  <c r="G25" i="194"/>
  <c r="J25" i="194"/>
  <c r="H33" i="194"/>
  <c r="C25" i="194"/>
  <c r="K25" i="194"/>
  <c r="F25" i="194"/>
  <c r="N25" i="194"/>
  <c r="I33" i="194"/>
  <c r="D25" i="194"/>
  <c r="L25" i="194"/>
  <c r="J33" i="194"/>
  <c r="M25" i="194"/>
  <c r="C33" i="194"/>
  <c r="K33" i="194"/>
  <c r="D33" i="194"/>
  <c r="L33" i="194"/>
  <c r="D25" i="193"/>
  <c r="L25" i="193"/>
  <c r="J33" i="193"/>
  <c r="F25" i="193"/>
  <c r="I25" i="193"/>
  <c r="G33" i="193"/>
  <c r="O33" i="193"/>
  <c r="K25" i="193"/>
  <c r="G25" i="193"/>
  <c r="J25" i="193"/>
  <c r="H33" i="193"/>
  <c r="I33" i="193"/>
  <c r="H25" i="193"/>
  <c r="C33" i="193"/>
  <c r="K33" i="193"/>
  <c r="E25" i="193"/>
  <c r="C25" i="193"/>
  <c r="N25" i="193"/>
  <c r="D33" i="193"/>
  <c r="L33" i="193"/>
  <c r="O25" i="193"/>
  <c r="E33" i="193"/>
  <c r="M33" i="193"/>
  <c r="M25" i="193"/>
  <c r="F33" i="193"/>
  <c r="N33" i="193"/>
  <c r="F33" i="191"/>
  <c r="N33" i="191"/>
  <c r="J33" i="192"/>
  <c r="L25" i="192"/>
  <c r="D25" i="192"/>
  <c r="D33" i="192"/>
  <c r="L33" i="192"/>
  <c r="F33" i="192"/>
  <c r="N33" i="192"/>
  <c r="H25" i="192"/>
  <c r="N25" i="192"/>
  <c r="G33" i="192"/>
  <c r="O33" i="192"/>
  <c r="J25" i="192"/>
  <c r="H33" i="192"/>
  <c r="F25" i="192"/>
  <c r="C25" i="192"/>
  <c r="K25" i="192"/>
  <c r="I25" i="192"/>
  <c r="I33" i="192"/>
  <c r="E25" i="192"/>
  <c r="M25" i="192"/>
  <c r="C33" i="192"/>
  <c r="K33" i="192"/>
  <c r="G25" i="192"/>
  <c r="O25" i="192"/>
  <c r="E33" i="192"/>
  <c r="M33" i="192"/>
  <c r="H25" i="190"/>
  <c r="F33" i="190"/>
  <c r="N33" i="190"/>
  <c r="H33" i="191"/>
  <c r="J33" i="191"/>
  <c r="C33" i="191"/>
  <c r="K33" i="191"/>
  <c r="I25" i="191"/>
  <c r="G33" i="191"/>
  <c r="O33" i="191"/>
  <c r="J25" i="191"/>
  <c r="H25" i="191"/>
  <c r="C25" i="191"/>
  <c r="K25" i="191"/>
  <c r="I33" i="191"/>
  <c r="L25" i="191"/>
  <c r="E25" i="191"/>
  <c r="D25" i="191"/>
  <c r="F25" i="191"/>
  <c r="N25" i="191"/>
  <c r="D33" i="191"/>
  <c r="L33" i="191"/>
  <c r="M25" i="191"/>
  <c r="G25" i="191"/>
  <c r="O25" i="191"/>
  <c r="E33" i="191"/>
  <c r="M33" i="191"/>
  <c r="G33" i="190"/>
  <c r="O33" i="190"/>
  <c r="H33" i="190"/>
  <c r="K25" i="190"/>
  <c r="I33" i="190"/>
  <c r="C25" i="190"/>
  <c r="D25" i="190"/>
  <c r="L25" i="190"/>
  <c r="J33" i="190"/>
  <c r="J25" i="190"/>
  <c r="E25" i="190"/>
  <c r="M25" i="190"/>
  <c r="C33" i="190"/>
  <c r="K33" i="190"/>
  <c r="F25" i="190"/>
  <c r="N25" i="190"/>
  <c r="I25" i="190"/>
  <c r="D33" i="190"/>
  <c r="L33" i="190"/>
  <c r="G25" i="190"/>
  <c r="O25" i="190"/>
  <c r="E33" i="190"/>
  <c r="M33" i="190"/>
  <c r="C25" i="189"/>
  <c r="J33" i="189"/>
  <c r="F33" i="186"/>
  <c r="N33" i="186"/>
  <c r="J25" i="187"/>
  <c r="H33" i="187"/>
  <c r="G25" i="189"/>
  <c r="O25" i="189"/>
  <c r="E33" i="189"/>
  <c r="M33" i="189"/>
  <c r="I25" i="189"/>
  <c r="G33" i="189"/>
  <c r="O33" i="189"/>
  <c r="J25" i="189"/>
  <c r="H33" i="189"/>
  <c r="K25" i="189"/>
  <c r="I33" i="189"/>
  <c r="C33" i="189"/>
  <c r="K33" i="189"/>
  <c r="E25" i="189"/>
  <c r="M25" i="189"/>
  <c r="F25" i="189"/>
  <c r="N25" i="189"/>
  <c r="D25" i="189"/>
  <c r="L25" i="189"/>
  <c r="D33" i="189"/>
  <c r="L33" i="189"/>
  <c r="H25" i="189"/>
  <c r="F33" i="189"/>
  <c r="N33" i="189"/>
  <c r="H33" i="188"/>
  <c r="G33" i="187"/>
  <c r="O33" i="187"/>
  <c r="G25" i="188"/>
  <c r="O25" i="188"/>
  <c r="H25" i="188"/>
  <c r="F33" i="188"/>
  <c r="N33" i="188"/>
  <c r="I25" i="188"/>
  <c r="G33" i="188"/>
  <c r="O33" i="188"/>
  <c r="I33" i="188"/>
  <c r="K25" i="188"/>
  <c r="L25" i="188"/>
  <c r="J25" i="188"/>
  <c r="J33" i="188"/>
  <c r="D25" i="188"/>
  <c r="E25" i="188"/>
  <c r="M25" i="188"/>
  <c r="K33" i="188"/>
  <c r="F25" i="188"/>
  <c r="N25" i="188"/>
  <c r="D33" i="188"/>
  <c r="L33" i="188"/>
  <c r="E33" i="188"/>
  <c r="M33" i="188"/>
  <c r="I25" i="187"/>
  <c r="I33" i="187"/>
  <c r="D25" i="187"/>
  <c r="L25" i="187"/>
  <c r="J33" i="187"/>
  <c r="E25" i="187"/>
  <c r="M25" i="187"/>
  <c r="C25" i="187"/>
  <c r="K25" i="187"/>
  <c r="C33" i="187"/>
  <c r="K33" i="187"/>
  <c r="F25" i="187"/>
  <c r="N25" i="187"/>
  <c r="D33" i="187"/>
  <c r="L33" i="187"/>
  <c r="G25" i="187"/>
  <c r="O25" i="187"/>
  <c r="E33" i="187"/>
  <c r="M33" i="187"/>
  <c r="H25" i="187"/>
  <c r="F33" i="187"/>
  <c r="N33" i="187"/>
  <c r="H33" i="186"/>
  <c r="F33" i="184"/>
  <c r="N33" i="184"/>
  <c r="F25" i="186"/>
  <c r="N25" i="186"/>
  <c r="D33" i="186"/>
  <c r="L33" i="186"/>
  <c r="H25" i="186"/>
  <c r="I25" i="186"/>
  <c r="G33" i="186"/>
  <c r="O33" i="186"/>
  <c r="C25" i="186"/>
  <c r="K25" i="186"/>
  <c r="I33" i="186"/>
  <c r="J25" i="186"/>
  <c r="J33" i="186"/>
  <c r="D25" i="186"/>
  <c r="L25" i="186"/>
  <c r="E25" i="186"/>
  <c r="M25" i="186"/>
  <c r="C33" i="186"/>
  <c r="K33" i="186"/>
  <c r="G25" i="186"/>
  <c r="O25" i="186"/>
  <c r="E33" i="186"/>
  <c r="M33" i="186"/>
  <c r="G33" i="185"/>
  <c r="O33" i="185"/>
  <c r="I33" i="185"/>
  <c r="I33" i="184"/>
  <c r="G25" i="185"/>
  <c r="O25" i="185"/>
  <c r="E33" i="185"/>
  <c r="M33" i="185"/>
  <c r="N33" i="185"/>
  <c r="J25" i="185"/>
  <c r="H33" i="185"/>
  <c r="H25" i="185"/>
  <c r="K25" i="185"/>
  <c r="I25" i="185"/>
  <c r="D25" i="185"/>
  <c r="L25" i="185"/>
  <c r="J33" i="185"/>
  <c r="C25" i="185"/>
  <c r="F25" i="185"/>
  <c r="M25" i="185"/>
  <c r="C33" i="185"/>
  <c r="K33" i="185"/>
  <c r="N25" i="185"/>
  <c r="E25" i="185"/>
  <c r="D33" i="185"/>
  <c r="L33" i="185"/>
  <c r="F33" i="185"/>
  <c r="H33" i="184"/>
  <c r="C25" i="184"/>
  <c r="K25" i="184"/>
  <c r="C33" i="184"/>
  <c r="K33" i="184"/>
  <c r="H25" i="184"/>
  <c r="N25" i="184"/>
  <c r="I25" i="184"/>
  <c r="G33" i="184"/>
  <c r="O33" i="184"/>
  <c r="J25" i="184"/>
  <c r="J33" i="184"/>
  <c r="E25" i="184"/>
  <c r="L25" i="184"/>
  <c r="D33" i="184"/>
  <c r="L33" i="184"/>
  <c r="O25" i="184"/>
  <c r="E33" i="184"/>
  <c r="M33" i="184"/>
  <c r="D25" i="184"/>
  <c r="M25" i="184"/>
  <c r="G25" i="184"/>
  <c r="F25" i="184"/>
  <c r="C33" i="183"/>
  <c r="K33" i="182"/>
  <c r="H25" i="183"/>
  <c r="H33" i="183"/>
  <c r="I33" i="183"/>
  <c r="D33" i="183"/>
  <c r="L33" i="183"/>
  <c r="C25" i="183"/>
  <c r="G25" i="183"/>
  <c r="O25" i="183"/>
  <c r="G33" i="183"/>
  <c r="O33" i="183"/>
  <c r="J25" i="183"/>
  <c r="D25" i="183"/>
  <c r="L25" i="183"/>
  <c r="E25" i="183"/>
  <c r="M25" i="183"/>
  <c r="K25" i="183"/>
  <c r="J33" i="183"/>
  <c r="F25" i="183"/>
  <c r="N25" i="183"/>
  <c r="K33" i="183"/>
  <c r="E33" i="183"/>
  <c r="M33" i="183"/>
  <c r="I25" i="183"/>
  <c r="F33" i="183"/>
  <c r="N33" i="183"/>
  <c r="I33" i="181"/>
  <c r="E25" i="182"/>
  <c r="M25" i="182"/>
  <c r="H25" i="182"/>
  <c r="G33" i="182"/>
  <c r="O33" i="182"/>
  <c r="J25" i="182"/>
  <c r="H33" i="182"/>
  <c r="K25" i="182"/>
  <c r="I33" i="182"/>
  <c r="D25" i="182"/>
  <c r="L25" i="182"/>
  <c r="J33" i="182"/>
  <c r="F25" i="182"/>
  <c r="N25" i="182"/>
  <c r="I25" i="182"/>
  <c r="D33" i="182"/>
  <c r="L33" i="182"/>
  <c r="G25" i="182"/>
  <c r="O25" i="182"/>
  <c r="E33" i="182"/>
  <c r="M33" i="182"/>
  <c r="F33" i="182"/>
  <c r="N33" i="182"/>
  <c r="F25" i="181"/>
  <c r="N25" i="181"/>
  <c r="G25" i="181"/>
  <c r="O25" i="181"/>
  <c r="E33" i="181"/>
  <c r="M33" i="181"/>
  <c r="G33" i="181"/>
  <c r="O33" i="181"/>
  <c r="H33" i="181"/>
  <c r="K25" i="181"/>
  <c r="C25" i="181"/>
  <c r="J25" i="181"/>
  <c r="J33" i="181"/>
  <c r="D25" i="181"/>
  <c r="L25" i="181"/>
  <c r="E25" i="181"/>
  <c r="M25" i="181"/>
  <c r="C33" i="181"/>
  <c r="K33" i="181"/>
  <c r="I25" i="181"/>
  <c r="D33" i="181"/>
  <c r="L33" i="181"/>
  <c r="H25" i="181"/>
  <c r="F33" i="181"/>
  <c r="N33" i="181"/>
  <c r="E25" i="180"/>
  <c r="M25" i="180"/>
  <c r="C33" i="180"/>
  <c r="K33" i="180"/>
  <c r="M33" i="180"/>
  <c r="D33" i="180"/>
  <c r="L33" i="180"/>
  <c r="E33" i="180"/>
  <c r="I25" i="180"/>
  <c r="G33" i="180"/>
  <c r="O33" i="180"/>
  <c r="J25" i="180"/>
  <c r="H33" i="180"/>
  <c r="C25" i="180"/>
  <c r="K25" i="180"/>
  <c r="I33" i="180"/>
  <c r="D25" i="180"/>
  <c r="L25" i="180"/>
  <c r="J33" i="180"/>
  <c r="G25" i="180"/>
  <c r="O25" i="180"/>
  <c r="H25" i="180"/>
  <c r="F25" i="180"/>
  <c r="N25" i="180"/>
  <c r="F33" i="180"/>
  <c r="N33" i="180"/>
  <c r="H33" i="179"/>
  <c r="M33" i="179"/>
  <c r="G33" i="179"/>
  <c r="O33" i="179"/>
  <c r="K25" i="179"/>
  <c r="I33" i="179"/>
  <c r="C25" i="179"/>
  <c r="D25" i="179"/>
  <c r="L25" i="179"/>
  <c r="J25" i="179"/>
  <c r="J33" i="179"/>
  <c r="C33" i="179"/>
  <c r="K33" i="179"/>
  <c r="E25" i="179"/>
  <c r="F25" i="179"/>
  <c r="N25" i="179"/>
  <c r="I25" i="179"/>
  <c r="D33" i="179"/>
  <c r="L33" i="179"/>
  <c r="M25" i="179"/>
  <c r="O25" i="179"/>
  <c r="E33" i="179"/>
  <c r="G25" i="179"/>
  <c r="H25" i="179"/>
  <c r="F33" i="179"/>
  <c r="N33" i="179"/>
  <c r="I25" i="178"/>
  <c r="G33" i="178"/>
  <c r="O33" i="178"/>
  <c r="I33" i="178"/>
  <c r="H33" i="177"/>
  <c r="D33" i="178"/>
  <c r="L33" i="178"/>
  <c r="J25" i="178"/>
  <c r="H33" i="178"/>
  <c r="F25" i="178"/>
  <c r="D25" i="178"/>
  <c r="L25" i="178"/>
  <c r="J33" i="178"/>
  <c r="N25" i="178"/>
  <c r="E25" i="178"/>
  <c r="M25" i="178"/>
  <c r="H25" i="178"/>
  <c r="C25" i="178"/>
  <c r="K25" i="178"/>
  <c r="C33" i="178"/>
  <c r="K33" i="178"/>
  <c r="G25" i="178"/>
  <c r="O25" i="178"/>
  <c r="E33" i="178"/>
  <c r="M33" i="178"/>
  <c r="F33" i="178"/>
  <c r="N33" i="178"/>
  <c r="H33" i="176"/>
  <c r="J33" i="177"/>
  <c r="K25" i="177"/>
  <c r="H25" i="177"/>
  <c r="N33" i="177"/>
  <c r="I25" i="177"/>
  <c r="G33" i="177"/>
  <c r="O33" i="177"/>
  <c r="I33" i="177"/>
  <c r="D25" i="177"/>
  <c r="C33" i="177"/>
  <c r="K33" i="177"/>
  <c r="E25" i="177"/>
  <c r="C25" i="177"/>
  <c r="D33" i="177"/>
  <c r="L33" i="177"/>
  <c r="M25" i="177"/>
  <c r="N25" i="177"/>
  <c r="G25" i="177"/>
  <c r="O25" i="177"/>
  <c r="J25" i="177"/>
  <c r="E33" i="177"/>
  <c r="M33" i="177"/>
  <c r="L25" i="177"/>
  <c r="F25" i="177"/>
  <c r="F33" i="177"/>
  <c r="J25" i="176"/>
  <c r="J33" i="176"/>
  <c r="D25" i="175"/>
  <c r="L25" i="175"/>
  <c r="H25" i="176"/>
  <c r="F33" i="176"/>
  <c r="I25" i="176"/>
  <c r="G33" i="176"/>
  <c r="O33" i="176"/>
  <c r="C25" i="176"/>
  <c r="K25" i="176"/>
  <c r="I33" i="176"/>
  <c r="M25" i="176"/>
  <c r="C33" i="176"/>
  <c r="K33" i="176"/>
  <c r="N25" i="176"/>
  <c r="D25" i="176"/>
  <c r="L25" i="176"/>
  <c r="D33" i="176"/>
  <c r="L33" i="176"/>
  <c r="E25" i="176"/>
  <c r="F25" i="176"/>
  <c r="G25" i="176"/>
  <c r="O25" i="176"/>
  <c r="E33" i="176"/>
  <c r="M33" i="176"/>
  <c r="N33" i="176"/>
  <c r="I33" i="174"/>
  <c r="E25" i="175"/>
  <c r="M25" i="175"/>
  <c r="C25" i="175"/>
  <c r="K25" i="175"/>
  <c r="C33" i="175"/>
  <c r="K33" i="175"/>
  <c r="F25" i="175"/>
  <c r="N25" i="175"/>
  <c r="D33" i="175"/>
  <c r="L33" i="175"/>
  <c r="M33" i="175"/>
  <c r="I25" i="175"/>
  <c r="G33" i="175"/>
  <c r="O33" i="175"/>
  <c r="J25" i="175"/>
  <c r="H33" i="175"/>
  <c r="G25" i="175"/>
  <c r="I33" i="175"/>
  <c r="J33" i="175"/>
  <c r="O25" i="175"/>
  <c r="E33" i="175"/>
  <c r="H25" i="175"/>
  <c r="F33" i="175"/>
  <c r="N33" i="175"/>
  <c r="M33" i="171"/>
  <c r="D25" i="174"/>
  <c r="K25" i="174"/>
  <c r="C33" i="174"/>
  <c r="G33" i="174"/>
  <c r="O33" i="174"/>
  <c r="F25" i="174"/>
  <c r="J25" i="174"/>
  <c r="H33" i="174"/>
  <c r="L25" i="174"/>
  <c r="K33" i="174"/>
  <c r="M25" i="174"/>
  <c r="I25" i="174"/>
  <c r="D33" i="174"/>
  <c r="L33" i="174"/>
  <c r="E25" i="174"/>
  <c r="C25" i="174"/>
  <c r="G25" i="174"/>
  <c r="O25" i="174"/>
  <c r="E33" i="174"/>
  <c r="M33" i="174"/>
  <c r="J33" i="174"/>
  <c r="N25" i="174"/>
  <c r="H25" i="174"/>
  <c r="F33" i="174"/>
  <c r="N33" i="174"/>
  <c r="D25" i="173"/>
  <c r="L25" i="173"/>
  <c r="G25" i="173"/>
  <c r="O25" i="173"/>
  <c r="J33" i="173"/>
  <c r="D33" i="173"/>
  <c r="L33" i="173"/>
  <c r="F33" i="173"/>
  <c r="N33" i="173"/>
  <c r="N25" i="173"/>
  <c r="H25" i="173"/>
  <c r="G33" i="173"/>
  <c r="O33" i="173"/>
  <c r="H33" i="173"/>
  <c r="J25" i="173"/>
  <c r="C25" i="173"/>
  <c r="K25" i="173"/>
  <c r="I25" i="173"/>
  <c r="I33" i="173"/>
  <c r="E25" i="173"/>
  <c r="M25" i="173"/>
  <c r="C33" i="173"/>
  <c r="K33" i="173"/>
  <c r="E33" i="173"/>
  <c r="M33" i="173"/>
  <c r="F25" i="173"/>
  <c r="I25" i="172"/>
  <c r="G33" i="172"/>
  <c r="O33" i="172"/>
  <c r="I33" i="172"/>
  <c r="J25" i="172"/>
  <c r="H33" i="172"/>
  <c r="C25" i="172"/>
  <c r="K25" i="172"/>
  <c r="D25" i="172"/>
  <c r="L25" i="172"/>
  <c r="J33" i="172"/>
  <c r="C33" i="172"/>
  <c r="K33" i="172"/>
  <c r="D33" i="172"/>
  <c r="L33" i="172"/>
  <c r="G25" i="172"/>
  <c r="O25" i="172"/>
  <c r="E25" i="172"/>
  <c r="M25" i="172"/>
  <c r="E33" i="172"/>
  <c r="M33" i="172"/>
  <c r="H25" i="172"/>
  <c r="F25" i="172"/>
  <c r="N25" i="172"/>
  <c r="F33" i="172"/>
  <c r="N33" i="172"/>
  <c r="I33" i="171"/>
  <c r="F25" i="171"/>
  <c r="N25" i="171"/>
  <c r="I25" i="171"/>
  <c r="D33" i="171"/>
  <c r="L33" i="171"/>
  <c r="O25" i="171"/>
  <c r="G33" i="171"/>
  <c r="O33" i="171"/>
  <c r="H33" i="171"/>
  <c r="K25" i="171"/>
  <c r="C25" i="171"/>
  <c r="D25" i="171"/>
  <c r="L25" i="171"/>
  <c r="J25" i="171"/>
  <c r="J33" i="171"/>
  <c r="E25" i="171"/>
  <c r="M25" i="171"/>
  <c r="H25" i="171"/>
  <c r="C33" i="171"/>
  <c r="K33" i="171"/>
  <c r="E33" i="171"/>
  <c r="G25" i="171"/>
  <c r="F33" i="171"/>
  <c r="N33" i="171"/>
  <c r="C25" i="170"/>
  <c r="K25" i="170"/>
  <c r="I33" i="170"/>
  <c r="F33" i="170"/>
  <c r="N33" i="170"/>
  <c r="H25" i="170"/>
  <c r="N25" i="170"/>
  <c r="O25" i="170"/>
  <c r="G33" i="170"/>
  <c r="O33" i="170"/>
  <c r="D25" i="170"/>
  <c r="F25" i="170"/>
  <c r="I25" i="170"/>
  <c r="G25" i="170"/>
  <c r="J25" i="170"/>
  <c r="H33" i="170"/>
  <c r="J33" i="170"/>
  <c r="M25" i="170"/>
  <c r="C33" i="170"/>
  <c r="K33" i="170"/>
  <c r="L25" i="170"/>
  <c r="D33" i="170"/>
  <c r="L33" i="170"/>
  <c r="E25" i="170"/>
  <c r="E33" i="170"/>
  <c r="M33" i="170"/>
  <c r="G33" i="169"/>
  <c r="O33" i="169"/>
  <c r="H33" i="169"/>
  <c r="E33" i="167"/>
  <c r="M33" i="167"/>
  <c r="H33" i="168"/>
  <c r="E33" i="169"/>
  <c r="M33" i="169"/>
  <c r="G25" i="169"/>
  <c r="I25" i="169"/>
  <c r="K25" i="169"/>
  <c r="I33" i="169"/>
  <c r="D25" i="169"/>
  <c r="L25" i="169"/>
  <c r="O25" i="169"/>
  <c r="J25" i="169"/>
  <c r="J33" i="169"/>
  <c r="E25" i="169"/>
  <c r="M25" i="169"/>
  <c r="C33" i="169"/>
  <c r="K33" i="169"/>
  <c r="C25" i="169"/>
  <c r="F25" i="169"/>
  <c r="N25" i="169"/>
  <c r="D33" i="169"/>
  <c r="L33" i="169"/>
  <c r="H25" i="169"/>
  <c r="F33" i="169"/>
  <c r="N33" i="169"/>
  <c r="E25" i="168"/>
  <c r="M25" i="168"/>
  <c r="C33" i="168"/>
  <c r="K33" i="168"/>
  <c r="F33" i="168"/>
  <c r="N33" i="168"/>
  <c r="G33" i="168"/>
  <c r="O33" i="168"/>
  <c r="I25" i="168"/>
  <c r="J25" i="168"/>
  <c r="H25" i="168"/>
  <c r="K25" i="168"/>
  <c r="I33" i="168"/>
  <c r="C25" i="168"/>
  <c r="D25" i="168"/>
  <c r="L25" i="168"/>
  <c r="J33" i="168"/>
  <c r="F25" i="168"/>
  <c r="N25" i="168"/>
  <c r="D33" i="168"/>
  <c r="L33" i="168"/>
  <c r="E33" i="168"/>
  <c r="M33" i="168"/>
  <c r="G25" i="168"/>
  <c r="O25" i="168"/>
  <c r="J25" i="167"/>
  <c r="H33" i="167"/>
  <c r="D33" i="167"/>
  <c r="L33" i="167"/>
  <c r="N25" i="167"/>
  <c r="I25" i="167"/>
  <c r="G25" i="167"/>
  <c r="O25" i="167"/>
  <c r="G33" i="167"/>
  <c r="O33" i="167"/>
  <c r="C25" i="167"/>
  <c r="I33" i="167"/>
  <c r="K25" i="167"/>
  <c r="D25" i="167"/>
  <c r="L25" i="167"/>
  <c r="J33" i="167"/>
  <c r="M25" i="167"/>
  <c r="C33" i="167"/>
  <c r="K33" i="167"/>
  <c r="E25" i="167"/>
  <c r="F25" i="167"/>
  <c r="H25" i="167"/>
  <c r="F33" i="167"/>
  <c r="N33" i="167"/>
  <c r="C33" i="166"/>
  <c r="K33" i="166"/>
  <c r="E25" i="166"/>
  <c r="M25" i="166"/>
  <c r="H33" i="166"/>
  <c r="C25" i="166"/>
  <c r="K25" i="166"/>
  <c r="F33" i="166"/>
  <c r="N33" i="166"/>
  <c r="H25" i="166"/>
  <c r="I25" i="166"/>
  <c r="G33" i="166"/>
  <c r="O33" i="166"/>
  <c r="J25" i="166"/>
  <c r="I33" i="166"/>
  <c r="D25" i="166"/>
  <c r="L25" i="166"/>
  <c r="J33" i="166"/>
  <c r="F25" i="166"/>
  <c r="D33" i="166"/>
  <c r="L33" i="166"/>
  <c r="N25" i="166"/>
  <c r="G25" i="166"/>
  <c r="O25" i="166"/>
  <c r="E33" i="166"/>
  <c r="M33" i="166"/>
  <c r="F33" i="160"/>
  <c r="I25" i="160"/>
  <c r="N33" i="160"/>
  <c r="M33" i="160"/>
  <c r="G33" i="160"/>
  <c r="O33" i="160"/>
  <c r="I33" i="160"/>
  <c r="H33" i="160"/>
  <c r="D25" i="160"/>
  <c r="L25" i="160"/>
  <c r="J33" i="160"/>
  <c r="C33" i="160"/>
  <c r="K33" i="160"/>
  <c r="J25" i="160"/>
  <c r="C25" i="160"/>
  <c r="D33" i="160"/>
  <c r="L33" i="160"/>
  <c r="K25" i="160"/>
  <c r="E25" i="160"/>
  <c r="M25" i="160"/>
  <c r="F25" i="160"/>
  <c r="O25" i="160"/>
  <c r="E33" i="160"/>
  <c r="N25" i="160"/>
  <c r="G25" i="160"/>
  <c r="H25" i="160"/>
  <c r="D37" i="8"/>
  <c r="C37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O15" i="8"/>
  <c r="M15" i="8"/>
  <c r="N15" i="8"/>
  <c r="L15" i="8"/>
  <c r="K15" i="8"/>
  <c r="J15" i="8"/>
  <c r="I15" i="8"/>
  <c r="H15" i="8"/>
  <c r="G15" i="8"/>
  <c r="F15" i="8"/>
  <c r="E15" i="8"/>
  <c r="D15" i="8"/>
  <c r="C15" i="8"/>
  <c r="G33" i="8" l="1"/>
  <c r="H25" i="8"/>
  <c r="O33" i="8"/>
  <c r="J33" i="8"/>
  <c r="I33" i="8"/>
  <c r="C25" i="8"/>
  <c r="K25" i="8"/>
  <c r="C33" i="8"/>
  <c r="K33" i="8"/>
  <c r="F33" i="8"/>
  <c r="N33" i="8"/>
  <c r="J25" i="8"/>
  <c r="H33" i="8"/>
  <c r="L25" i="8"/>
  <c r="N25" i="8"/>
  <c r="D25" i="8"/>
  <c r="F25" i="8"/>
  <c r="M25" i="8"/>
  <c r="D33" i="8"/>
  <c r="L33" i="8"/>
  <c r="E25" i="8"/>
  <c r="G25" i="8"/>
  <c r="O25" i="8"/>
  <c r="E33" i="8"/>
  <c r="M33" i="8"/>
  <c r="I25" i="8"/>
</calcChain>
</file>

<file path=xl/sharedStrings.xml><?xml version="1.0" encoding="utf-8"?>
<sst xmlns="http://schemas.openxmlformats.org/spreadsheetml/2006/main" count="107941" uniqueCount="26344">
  <si>
    <t>KADEME</t>
  </si>
  <si>
    <t>AG</t>
  </si>
  <si>
    <t>OG</t>
  </si>
  <si>
    <t>Dışsal</t>
  </si>
  <si>
    <t>Mücbir</t>
  </si>
  <si>
    <t>Güvenlik</t>
  </si>
  <si>
    <t>T.C. ENERJİ PİYASASI DÜZENLEME KURUMU</t>
  </si>
  <si>
    <t>Form No</t>
  </si>
  <si>
    <t>EPF-02</t>
  </si>
  <si>
    <t>Form Adı</t>
  </si>
  <si>
    <t>Form Versiyonu</t>
  </si>
  <si>
    <t>Lisans No</t>
  </si>
  <si>
    <t>Vergi No</t>
  </si>
  <si>
    <t>Lisans Sahibi Unvanı</t>
  </si>
  <si>
    <t>Yıl</t>
  </si>
  <si>
    <t>Dönem</t>
  </si>
  <si>
    <t>İli</t>
  </si>
  <si>
    <t>GENEL TOPLAM</t>
  </si>
  <si>
    <t>KAYNAK</t>
  </si>
  <si>
    <t>SEBEP</t>
  </si>
  <si>
    <t xml:space="preserve">AG </t>
  </si>
  <si>
    <t>TÜM BÖLGE</t>
  </si>
  <si>
    <t>İL-1</t>
  </si>
  <si>
    <t>İL-2</t>
  </si>
  <si>
    <t>İlçesi</t>
  </si>
  <si>
    <t xml:space="preserve">TOPLAM </t>
  </si>
  <si>
    <t>İLETİM</t>
  </si>
  <si>
    <t>Şebeke İşletmecisi</t>
  </si>
  <si>
    <t>AÇIKLAMALAR:</t>
  </si>
  <si>
    <t>KESINTI_KOD_NO</t>
  </si>
  <si>
    <t>IL</t>
  </si>
  <si>
    <t>ILCE</t>
  </si>
  <si>
    <t>SEBEKE_UNSURU</t>
  </si>
  <si>
    <t>SEBEKE_UNSURU_KODU</t>
  </si>
  <si>
    <t>KESINTI_NEDENI</t>
  </si>
  <si>
    <t>KESINTI_KAYNAGI</t>
  </si>
  <si>
    <t>KESINTI_SURE_SINIFI</t>
  </si>
  <si>
    <t>KESINTI_SEBEBI</t>
  </si>
  <si>
    <t>KESINTI_BILDIRIM_SINIFI</t>
  </si>
  <si>
    <t>KESINTI_BASLANGIC_ZAMANI</t>
  </si>
  <si>
    <t>KESINTI_SONA_ERME_ZAMANI</t>
  </si>
  <si>
    <t>KESINTI_SURESI</t>
  </si>
  <si>
    <t>ETKILENEN_KULLANICI_SAYISI_MESKEN_OG</t>
  </si>
  <si>
    <t>ETKILENEN_KULLANICI_SAYISI_MESKEN_AG</t>
  </si>
  <si>
    <t>ETKILENEN_KULLANICI_SAYISI_TARIMSAL_OG</t>
  </si>
  <si>
    <t>ETKILENEN_KULLANICI_SAYISI_TARIMSAL_AG</t>
  </si>
  <si>
    <t>ETKILENEN_KULLANICI_SAYISI_TICARETHANE_OG</t>
  </si>
  <si>
    <t>ETKILENEN_KULLANICI_SAYISI_TICARETHANE_AG</t>
  </si>
  <si>
    <t>ETKILENEN_KULLANICI_SAYISI_SANAYI_OG</t>
  </si>
  <si>
    <t>ETKILENEN_KULLANICI_SAYISI_SANAYI_AG</t>
  </si>
  <si>
    <t>DAGITILMAYAN_ENERJI_MESKEN_OG</t>
  </si>
  <si>
    <t>DAGITILMAYAN_ENERJI_MESKEN_AG</t>
  </si>
  <si>
    <t>DAGITILMAYAN_ENERJI_TARIMSAL_OG</t>
  </si>
  <si>
    <t>DAGITILMAYAN_ENERJI_TARIMSAL_AG</t>
  </si>
  <si>
    <t>DAGITILMAYAN_ENERJI_TICARETHANE_OG</t>
  </si>
  <si>
    <t>DAGITILMAYAN_ENERJI_TICARETHANE_AG</t>
  </si>
  <si>
    <t>DAGITILMAYAN_ENERJI_SANAYI_OG</t>
  </si>
  <si>
    <t>DAGITILMAYAN_ENERJI_SANAYI_AG</t>
  </si>
  <si>
    <t>TOPLAM_DAGITILMAYAN_ENERJI</t>
  </si>
  <si>
    <t>Mesken</t>
  </si>
  <si>
    <t>Tarımsal Sulama</t>
  </si>
  <si>
    <t>Ticarethane</t>
  </si>
  <si>
    <t xml:space="preserve">Sanayi </t>
  </si>
  <si>
    <t>Genel Toplam</t>
  </si>
  <si>
    <t>Toplam</t>
  </si>
  <si>
    <r>
      <t>Kullanıcı Sayıları (U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</t>
    </r>
  </si>
  <si>
    <r>
      <t>Ortalama Tüketimlerin Toplamı (OT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</si>
  <si>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r>
      <t>Anlaşma Güçlerinin Toplamı (L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</si>
  <si>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t>MESKEN KULLANICILAR</t>
  </si>
  <si>
    <t>TARIMSAL SULAMA KULLANICILAR</t>
  </si>
  <si>
    <t>TİCARETHANE KULLANICILAR</t>
  </si>
  <si>
    <t>SANAYİ KULLANICILAR</t>
  </si>
  <si>
    <t>ODE BİLDİRİMSİZ</t>
  </si>
  <si>
    <t>ODE BİLDİRİMLİ</t>
  </si>
  <si>
    <t>C-	ODE Gösterge Hesabında Kullanılan Bilgiler</t>
  </si>
  <si>
    <t xml:space="preserve">1- Ortalama Dağıtılmayan Enerji Bildirimsiz ve Bildirimli Gösterge Tablosu tüketici grubu ve bağlantı seviyesine uygun olarak doldurulur.  </t>
  </si>
  <si>
    <t xml:space="preserve">2- Dağıtım bölgesi, il, tüketici grubu ve bağlantı seviyesine göre göstergelerin hesaplanmasında dağıtılmayan enerji tablosunun ilgili kayıtları ve bu göstergelere ilişkin tüketici grubuna uygun kullanıcı sayıları kullanılır.  </t>
  </si>
  <si>
    <t>3- İl bazlı raporlanan ODE tablosunda, “C) ODE Gösterge Hesabında Kullanılan Bilgiler”de tablonun doldurulduğu ilin değerlerine yer verilir.</t>
  </si>
  <si>
    <t>4- ODE göstergeleri kWh/kullanıcı olarak hesaplanır</t>
  </si>
  <si>
    <t>Kalite Göstergeleri (Tablo 4)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</si>
  <si>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</si>
  <si>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</si>
  <si>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</si>
  <si>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</si>
  <si>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</si>
  <si>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</si>
  <si>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</si>
  <si>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</si>
  <si>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</si>
  <si>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</si>
  <si>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</si>
  <si>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</si>
  <si>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</si>
  <si>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</si>
  <si>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</si>
  <si>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</si>
  <si>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</si>
  <si>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</si>
  <si>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</si>
  <si>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</si>
  <si>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</si>
  <si>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</si>
  <si>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</si>
  <si>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</si>
  <si>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</si>
  <si>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</si>
  <si>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</si>
  <si>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</si>
  <si>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</si>
  <si>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</si>
  <si>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BAYRAKLI</t>
  </si>
  <si>
    <t>BALÇOVA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</si>
  <si>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</si>
  <si>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</si>
  <si>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</si>
  <si>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</si>
  <si>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</si>
  <si>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</si>
  <si>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</si>
  <si>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</si>
  <si>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</si>
  <si>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</si>
  <si>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</si>
  <si>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</si>
  <si>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</si>
  <si>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</si>
  <si>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</si>
  <si>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</si>
  <si>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</si>
  <si>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DAĞITIM-OG</t>
  </si>
  <si>
    <t>DAĞITIM-AG</t>
  </si>
  <si>
    <t>KÖK</t>
  </si>
  <si>
    <t>GÜNEŞLİ KÖK 45-75-M00056_KÖSELER - ULGAR M01_67577840</t>
  </si>
  <si>
    <t>OG Fider Açması</t>
  </si>
  <si>
    <t>Dağıtım-OG</t>
  </si>
  <si>
    <t>Uzun</t>
  </si>
  <si>
    <t>Şebeke işletmecisi</t>
  </si>
  <si>
    <t>Bildirimsiz</t>
  </si>
  <si>
    <t>12.10.2021 12:52:33</t>
  </si>
  <si>
    <t>12.10.2021 13:47:20</t>
  </si>
  <si>
    <t>Dağıtım Transformatörü</t>
  </si>
  <si>
    <t>TR-2/7 45-72-L00007_45-72-L00007_2351681</t>
  </si>
  <si>
    <t>AG Termik Açması</t>
  </si>
  <si>
    <t>Dağıtım-AG</t>
  </si>
  <si>
    <t>12.10.2021 13:25:53</t>
  </si>
  <si>
    <t>12.10.2021 15:40:39</t>
  </si>
  <si>
    <t>DM</t>
  </si>
  <si>
    <t>GÖRDES DM 45-75-M00050_KAŞIKÇI M11_2083718</t>
  </si>
  <si>
    <t>12.10.2021 21:30:52</t>
  </si>
  <si>
    <t>12.10.2021 21:35:27</t>
  </si>
  <si>
    <t>İBRAHİMKUYU DM 35-15-M00286_TR-6 TR-8 TR-12 M12_67554507</t>
  </si>
  <si>
    <t>12.10.2021 14:07:16</t>
  </si>
  <si>
    <t>12.10.2021 14:31:21</t>
  </si>
  <si>
    <t>SOMA TR-14/2 45-82-M00091_45-82-M00091_79767582</t>
  </si>
  <si>
    <t>Müteahhit Çalışması</t>
  </si>
  <si>
    <t>Bildirimli</t>
  </si>
  <si>
    <t>12.10.2021 14:21:44</t>
  </si>
  <si>
    <t>12.10.2021 15:20:31</t>
  </si>
  <si>
    <t>AG Fideri</t>
  </si>
  <si>
    <t>DOĞANCI TR-12 35-31-L00339_47793595_56351957_56351957</t>
  </si>
  <si>
    <t>AG Pano Kol Sigorta Atığı</t>
  </si>
  <si>
    <t>12.10.2021 20:12:01</t>
  </si>
  <si>
    <t>12.10.2021 20:45:38</t>
  </si>
  <si>
    <t>KARAKUYU KÖK 35-26-M00437_KÖYLER KORUCUK M06_66057122</t>
  </si>
  <si>
    <t>12.10.2021 19:38:54</t>
  </si>
  <si>
    <t>12.10.2021 20:50:59</t>
  </si>
  <si>
    <t>VELİLER KÖK 35-31-L00116_SAÇLI TR-1 L01_2337020</t>
  </si>
  <si>
    <t>12.10.2021 15:00:21</t>
  </si>
  <si>
    <t>12.10.2021 17:02:06</t>
  </si>
  <si>
    <t>OG Fideri</t>
  </si>
  <si>
    <t>M-598 AGS PARAFİN 35-02-M00598Ö_ M01_2313418</t>
  </si>
  <si>
    <t>OG Sigorta Atması</t>
  </si>
  <si>
    <t>12.10.2021 15:10:30</t>
  </si>
  <si>
    <t>12.10.2021 18:38:48</t>
  </si>
  <si>
    <t>EVRENOS TR-2 45-71-M01405_A_56385636_56385636</t>
  </si>
  <si>
    <t>12.10.2021 11:17:32</t>
  </si>
  <si>
    <t>12.10.2021 11:43:06</t>
  </si>
  <si>
    <t>Kullanıcı Bağlantı Hattı</t>
  </si>
  <si>
    <t>YENİFOÇA TR-44 35-23-M00044_950420786_950420786</t>
  </si>
  <si>
    <t>AG Branşman Yeraltı Kablo Arızası</t>
  </si>
  <si>
    <t>12.10.2021 18:55:26</t>
  </si>
  <si>
    <t>12.10.2021 21:13:53</t>
  </si>
  <si>
    <t>YAYAKENT TR-3 35-24-M00003_955216943_955216943</t>
  </si>
  <si>
    <t>AG Havai Branşman Arızası</t>
  </si>
  <si>
    <t>12.10.2021 12:32:29</t>
  </si>
  <si>
    <t>12.10.2021 15:08:36</t>
  </si>
  <si>
    <t>TAŞLIYATAK TR-2 35-31-L00365_47792044_56352980_56352980</t>
  </si>
  <si>
    <t>12.10.2021 16:50:06</t>
  </si>
  <si>
    <t>12.10.2021 22:03:28</t>
  </si>
  <si>
    <t>KÖPRÜBAŞI TR-31 45-86-M00031_915845303_915845303</t>
  </si>
  <si>
    <t>12.10.2021 16:58:00</t>
  </si>
  <si>
    <t>12.10.2021 18:21:01</t>
  </si>
  <si>
    <t>DM-14/11 45-71-M00561_953177484_953177484</t>
  </si>
  <si>
    <t>12.10.2021 13:50:28</t>
  </si>
  <si>
    <t>12.10.2021 17:40:19</t>
  </si>
  <si>
    <t>MESCİTLİ TR-4 35-15-L01016_950406333_950406333</t>
  </si>
  <si>
    <t>AG Box / Sdk Abone Çıkış Sigorta Atığı</t>
  </si>
  <si>
    <t>12.10.2021 18:17:00</t>
  </si>
  <si>
    <t>12.10.2021 19:13:58</t>
  </si>
  <si>
    <t>TR-1/3 45-83-M00003_PAŞATIMARI TR-1 M05_2331761</t>
  </si>
  <si>
    <t>12.10.2021 12:47:03</t>
  </si>
  <si>
    <t>12.10.2021 16:52:24</t>
  </si>
  <si>
    <t>TEKELİ TR-6 35-22-M00236_35-22-M00236_53096719</t>
  </si>
  <si>
    <t>12.10.2021 09:49:35</t>
  </si>
  <si>
    <t>12.10.2021 13:43:21</t>
  </si>
  <si>
    <t>TEKELER MAH. TR 1 45-74-M00182_A_56353760_56353760</t>
  </si>
  <si>
    <t>12.10.2021 20:59:28</t>
  </si>
  <si>
    <t>12.10.2021 22:34:58</t>
  </si>
  <si>
    <t>HAMAM TR-1 35-29-L00500_DIREK TIPI TRAFO HUCRESI H01_2078969</t>
  </si>
  <si>
    <t>OG Trafo Arızası</t>
  </si>
  <si>
    <t>12.10.2021 23:12:36</t>
  </si>
  <si>
    <t>13.10.2021 02:35:23</t>
  </si>
  <si>
    <t>M-1271 35-02-M01271_99971190_99971190</t>
  </si>
  <si>
    <t>12.10.2021 18:40:26</t>
  </si>
  <si>
    <t>12.10.2021 19:46:34</t>
  </si>
  <si>
    <t>K-2437 35-01-K02437_911786056_911786056</t>
  </si>
  <si>
    <t>12.10.2021 23:20:59</t>
  </si>
  <si>
    <t>13.10.2021 01:21:44</t>
  </si>
  <si>
    <t>M-2543 35-02-M02543_WESTPARK(OSMANGAZİ-1) M24_73560365</t>
  </si>
  <si>
    <t>12.10.2021 11:04:00</t>
  </si>
  <si>
    <t>12.10.2021 12:22:00</t>
  </si>
  <si>
    <t>KIZLARALANI KÖK 45-72-L00698_KIZLARALANI ÇIKIŞ L02_66587060</t>
  </si>
  <si>
    <t>OG İzolatör Arızası</t>
  </si>
  <si>
    <t>12.10.2021 19:47:55</t>
  </si>
  <si>
    <t>12.10.2021 21:14:39</t>
  </si>
  <si>
    <t>SOLAKLAR TR-9 (RECEPLER) 35-31-L00459_ H_65805323</t>
  </si>
  <si>
    <t>12.10.2021 22:37:06</t>
  </si>
  <si>
    <t>13.10.2021 04:34:35</t>
  </si>
  <si>
    <t>İZZETTİN KÖK 45-83-M00132_SİNİRLİ M02_2107099</t>
  </si>
  <si>
    <t>12.10.2021 07:18:13</t>
  </si>
  <si>
    <t>12.10.2021 08:39:24</t>
  </si>
  <si>
    <t>TR-286 35-19-L00286_956695912_956695912</t>
  </si>
  <si>
    <t>12.10.2021 15:24:22</t>
  </si>
  <si>
    <t>12.10.2021 18:08:17</t>
  </si>
  <si>
    <t>TR-146 45-78-L00146_953254089_953254089</t>
  </si>
  <si>
    <t>12.10.2021 15:24:35</t>
  </si>
  <si>
    <t>12.10.2021 17:24:50</t>
  </si>
  <si>
    <t>EMİRLİ TR-6 35-15-L00642__72372734_72372734</t>
  </si>
  <si>
    <t>12.10.2021 15:38:00</t>
  </si>
  <si>
    <t>12.10.2021 19:03:45</t>
  </si>
  <si>
    <t>KOLDERE KÖK 45-80-M00051_GÜRES KÖK M05_73403235</t>
  </si>
  <si>
    <t>12.10.2021 19:53:44</t>
  </si>
  <si>
    <t>12.10.2021 21:44:32</t>
  </si>
  <si>
    <t>DM-1/TR-21 35-14-M00303_956643107_956643107</t>
  </si>
  <si>
    <t>12.10.2021 17:27:44</t>
  </si>
  <si>
    <t>12.10.2021 20:07:37</t>
  </si>
  <si>
    <t>_D_56384774_56384774</t>
  </si>
  <si>
    <t>12.10.2021 08:57:19</t>
  </si>
  <si>
    <t>12.10.2021 10:17:18</t>
  </si>
  <si>
    <t>ESKİ FOÇA İM 35-23-A00001_FOTAŞ-1 M07_2308535</t>
  </si>
  <si>
    <t>12.10.2021 18:08:44</t>
  </si>
  <si>
    <t>12.10.2021 18:27:13</t>
  </si>
  <si>
    <t>DM-4/8 (YENİ MALİYE) 45-71-M00279_953196723_953196723</t>
  </si>
  <si>
    <t>12.10.2021 20:56:24</t>
  </si>
  <si>
    <t>12.10.2021 23:13:51</t>
  </si>
  <si>
    <t>DM-3/TR-24 (TR-95) 35-26-M00095_TR-170 M01_66222734</t>
  </si>
  <si>
    <t>12.10.2021 12:57:35</t>
  </si>
  <si>
    <t>12.10.2021 13:29:23</t>
  </si>
  <si>
    <t>MENDERES DM-2/TR-1 35-22-M00300_MENDERES-1 M17_2095708</t>
  </si>
  <si>
    <t>Kısa</t>
  </si>
  <si>
    <t>12.10.2021 08:55:15</t>
  </si>
  <si>
    <t>12.10.2021 08:57:20</t>
  </si>
  <si>
    <t>KUŞÇULAR DM-2 35-19-M00515_TR-319 M05_80470430</t>
  </si>
  <si>
    <t>OG İletken Kopması</t>
  </si>
  <si>
    <t>12.10.2021 09:35:43</t>
  </si>
  <si>
    <t>12.10.2021 12:23:00</t>
  </si>
  <si>
    <t>KIZILCAAVLU TR-2 35-15-L00181_950378348_950378348</t>
  </si>
  <si>
    <t>12.10.2021 19:01:55</t>
  </si>
  <si>
    <t>13.10.2021 02:34:33</t>
  </si>
  <si>
    <t>SAZOBA DM 45-72-M00413_BEYOBA TARIMSAL SULAMA M07_2331526</t>
  </si>
  <si>
    <t>12.10.2021 20:49:20</t>
  </si>
  <si>
    <t>12.10.2021 22:44:20</t>
  </si>
  <si>
    <t>MEDİ KÖK 35-27-M00425_AKALAN M01_72165912</t>
  </si>
  <si>
    <t>Şebeke Bakım Çalışması</t>
  </si>
  <si>
    <t>12.10.2021 09:30:26</t>
  </si>
  <si>
    <t>12.10.2021 12:42:27</t>
  </si>
  <si>
    <t>AVŞAR TR-6 DEĞİRMENDERE 45-73-M00774_45-73-M00774_2359709</t>
  </si>
  <si>
    <t>12.10.2021 16:09:05</t>
  </si>
  <si>
    <t>12.10.2021 20:35:47</t>
  </si>
  <si>
    <t>ÜÇPINAR DM 45-71-M00183_ÜÇPINAR M08_72249133</t>
  </si>
  <si>
    <t>12.10.2021 16:27:34</t>
  </si>
  <si>
    <t>12.10.2021 16:38:42</t>
  </si>
  <si>
    <t>K-4123 35-09-K04123_D_56378632_56378632</t>
  </si>
  <si>
    <t>AG Klemens Arızası</t>
  </si>
  <si>
    <t>12.10.2021 21:12:48</t>
  </si>
  <si>
    <t>12.10.2021 22:47:25</t>
  </si>
  <si>
    <t>DM-3/19 35-19-M00019_956662346_956662346</t>
  </si>
  <si>
    <t>12.10.2021 11:59:06</t>
  </si>
  <si>
    <t>12.10.2021 13:50:33</t>
  </si>
  <si>
    <t>FUNDACIK KÖK 45-75-M00068_FUNDACIK M03_67108815</t>
  </si>
  <si>
    <t>12.10.2021 16:41:54</t>
  </si>
  <si>
    <t>12.10.2021 16:42:26</t>
  </si>
  <si>
    <t>L-308 35-18-L00308_950456843_950456843</t>
  </si>
  <si>
    <t>12.10.2021 21:29:17</t>
  </si>
  <si>
    <t>12.10.2021 23:04:44</t>
  </si>
  <si>
    <t>TM Fideri</t>
  </si>
  <si>
    <t>KULA TM 45-77-A00002_AHMETLİ DM M22_2117129</t>
  </si>
  <si>
    <t>12.10.2021 15:43:34</t>
  </si>
  <si>
    <t>12.10.2021 18:03:46</t>
  </si>
  <si>
    <t>YAĞLAR TR-5 35-31-L00448_B_56386022_56386022</t>
  </si>
  <si>
    <t>12.10.2021 15:51:37</t>
  </si>
  <si>
    <t>12.10.2021 20:17:40</t>
  </si>
  <si>
    <t>K-3249 35-03-K03249_910789757_910789757</t>
  </si>
  <si>
    <t>12.10.2021 12:13:42</t>
  </si>
  <si>
    <t>12.10.2021 20:07:02</t>
  </si>
  <si>
    <t>DEREKÖY TR-1 45-84-L00015_10187088_56405710_56405710</t>
  </si>
  <si>
    <t>12.10.2021 14:16:17</t>
  </si>
  <si>
    <t>12.10.2021 15:58:00</t>
  </si>
  <si>
    <t>DM02/TR31 (ESKİ TR-33) 45-73-M00033_B_56403360_56403360</t>
  </si>
  <si>
    <t>12.10.2021 21:26:34</t>
  </si>
  <si>
    <t>12.10.2021 22:29:27</t>
  </si>
  <si>
    <t>TR-1/18 45-72-M00018_B_56391703_56391703</t>
  </si>
  <si>
    <t>12.10.2021 13:35:45</t>
  </si>
  <si>
    <t>12.10.2021 14:13:29</t>
  </si>
  <si>
    <t>RADAR KÖK 35-21-M00006_RADAR M02_72199828</t>
  </si>
  <si>
    <t>12.10.2021 09:05:53</t>
  </si>
  <si>
    <t>12.10.2021 12:14:23</t>
  </si>
  <si>
    <t>M-2542 35-02-M02542_DONANIMLI YEDEK M02_81703143</t>
  </si>
  <si>
    <t>12.10.2021 12:20:37</t>
  </si>
  <si>
    <t>12.10.2021 13:17:06</t>
  </si>
  <si>
    <t>HALİLBEYLİ DM 35-27-M00620_HALİLBEYLİ İÇME SUYU M11_2306340</t>
  </si>
  <si>
    <t>12.10.2021 17:45:32</t>
  </si>
  <si>
    <t>12.10.2021 20:23:04</t>
  </si>
  <si>
    <t>K-299 35-02-K00299_910636999_910636999</t>
  </si>
  <si>
    <t>AG Direkten Kesme Açma</t>
  </si>
  <si>
    <t>12.10.2021 20:19:08</t>
  </si>
  <si>
    <t>13.10.2021 01:40:46</t>
  </si>
  <si>
    <t>K-820 35-04-K00820_99563571_99563571</t>
  </si>
  <si>
    <t>12.10.2021 19:04:11</t>
  </si>
  <si>
    <t>12.10.2021 22:46:27</t>
  </si>
  <si>
    <t>GELENBE İM 45-76-A00001_KIRKAĞAÇ M01_2089841</t>
  </si>
  <si>
    <t>12.10.2021 15:30:46</t>
  </si>
  <si>
    <t>12.10.2021 15:48:10</t>
  </si>
  <si>
    <t>TOYGAR KÖK 45-73-M00166_TOYGAR ÇIKIŞ M01_66715045</t>
  </si>
  <si>
    <t>12.10.2021 14:56:56</t>
  </si>
  <si>
    <t>12.10.2021 14:57:34</t>
  </si>
  <si>
    <t>MURADİYE DM-5/6-B KÖK 45-71-M00632_SERFA PETROL M03_2077222</t>
  </si>
  <si>
    <t>12.10.2021 05:23:56</t>
  </si>
  <si>
    <t>12.10.2021 07:30:16</t>
  </si>
  <si>
    <t>DEREKÖY MANAKLAR TR 45-77-L00305_45-77-L00305_2353906</t>
  </si>
  <si>
    <t>12.10.2021 17:28:02</t>
  </si>
  <si>
    <t>12.10.2021 20:11:17</t>
  </si>
  <si>
    <t>ZEYTİNOVA TR-5 35-20-L00312_DIREK TIPI TRAFO HUCRESI H01_2045467</t>
  </si>
  <si>
    <t>12.10.2021 13:12:36</t>
  </si>
  <si>
    <t>12.10.2021 18:49:30</t>
  </si>
  <si>
    <t>KARAOĞLANLI TR-1 45-78-M00350_953294526_953294526</t>
  </si>
  <si>
    <t>12.10.2021 15:10:11</t>
  </si>
  <si>
    <t>12.10.2021 16:50:18</t>
  </si>
  <si>
    <t>BADEMLİ TR-2 35-30-L00099_955325476_955325476</t>
  </si>
  <si>
    <t>12.10.2021 22:12:54</t>
  </si>
  <si>
    <t>13.10.2021 01:06:45</t>
  </si>
  <si>
    <t>YASEMİN DM 35-19-M00002_HatBaşıAyırıcı_53137267 M02_53137267</t>
  </si>
  <si>
    <t>12.10.2021 12:55:02</t>
  </si>
  <si>
    <t>12.10.2021 14:57:51</t>
  </si>
  <si>
    <t>EĞRİDERE TR-7 35-32-L00130_A_65508407_65508407</t>
  </si>
  <si>
    <t>12.10.2021 18:39:58</t>
  </si>
  <si>
    <t>13.10.2021 02:36:14</t>
  </si>
  <si>
    <t>GEDİK TR-1 35-31-L00135_47845281_56391875_56391875</t>
  </si>
  <si>
    <t>12.10.2021 17:05:06</t>
  </si>
  <si>
    <t>12.10.2021 20:14:26</t>
  </si>
  <si>
    <t>12.10.2021 10:11:03</t>
  </si>
  <si>
    <t>12.10.2021 11:48:05</t>
  </si>
  <si>
    <t>KRAL KÖK 35-26-M00345_PEHLİNAOĞLU M01_66236494</t>
  </si>
  <si>
    <t>12.10.2021 19:40:56</t>
  </si>
  <si>
    <t>12.10.2021 20:35:00</t>
  </si>
  <si>
    <t>L-61 İSTUR 35-14-L00061_956639526_956639526</t>
  </si>
  <si>
    <t>AG Yeraltı Kablo Arızası</t>
  </si>
  <si>
    <t>12.10.2021 10:54:54</t>
  </si>
  <si>
    <t>12.10.2021 13:11:03</t>
  </si>
  <si>
    <t>PEYNİRÇUKURU TR-1 45-73-M00280_A_56390161_56390161</t>
  </si>
  <si>
    <t>12.10.2021 19:30:11</t>
  </si>
  <si>
    <t>13.10.2021 00:08:54</t>
  </si>
  <si>
    <t>CANLI TR-1 KÖK 35-20-L00124_BAYINDIR - GERİLİM L05_66505778</t>
  </si>
  <si>
    <t>12.10.2021 15:54:04</t>
  </si>
  <si>
    <t>12.10.2021 16:49:04</t>
  </si>
  <si>
    <t>TEPEKÖY TARIMSAL SULAMA TR-1 35-16-L00268_47549733_56397135_56397135</t>
  </si>
  <si>
    <t>12.10.2021 19:18:53</t>
  </si>
  <si>
    <t>12.10.2021 23:03:51</t>
  </si>
  <si>
    <t>ALAÇATI İM 35-18-A00002_ILICA-2 L04_2052307</t>
  </si>
  <si>
    <t>12.10.2021 10:39:55</t>
  </si>
  <si>
    <t>12.10.2021 10:42:02</t>
  </si>
  <si>
    <t>MURADİYE TR-3 45-71-M02147__72410956_72410956</t>
  </si>
  <si>
    <t>12.10.2021 08:56:00</t>
  </si>
  <si>
    <t>12.10.2021 11:07:48</t>
  </si>
  <si>
    <t>KÖSEALİ TR-1 45-78-M00781_A_56391778_56391778</t>
  </si>
  <si>
    <t>AG Tel Kopuğu</t>
  </si>
  <si>
    <t>12.10.2021 17:16:32</t>
  </si>
  <si>
    <t>12.10.2021 18:26:10</t>
  </si>
  <si>
    <t>AVŞAR İM 45-83-A00002_TR-B L05_81661210</t>
  </si>
  <si>
    <t>12.10.2021 11:02:53</t>
  </si>
  <si>
    <t>12.10.2021 11:47:14</t>
  </si>
  <si>
    <t>TİRE DM2/11 35-29-M00117_950321043_950321043</t>
  </si>
  <si>
    <t>12.10.2021 22:17:32</t>
  </si>
  <si>
    <t>13.10.2021 01:12:25</t>
  </si>
  <si>
    <t>TİRE İM-DM-1 35-29-A00001_DM-1/51 M17_2059042</t>
  </si>
  <si>
    <t>12.10.2021 14:08:28</t>
  </si>
  <si>
    <t>12.10.2021 14:26:01</t>
  </si>
  <si>
    <t>ULUCAK TM 35-28-A00002_HatBaşıAyırıcı_53133662 M13_53133662</t>
  </si>
  <si>
    <t>12.10.2021 10:32:25</t>
  </si>
  <si>
    <t>12.10.2021 12:58:40</t>
  </si>
  <si>
    <t>KİRAZ İM 35-31-A00001_SARIKAYA L11_2094980</t>
  </si>
  <si>
    <t>12.10.2021 14:44:36</t>
  </si>
  <si>
    <t>12.10.2021 14:47:52</t>
  </si>
  <si>
    <t>HALİLLER TR-10 35-31-L00189_47918559_56388209_56388209</t>
  </si>
  <si>
    <t>12.10.2021 17:24:00</t>
  </si>
  <si>
    <t>13.10.2021 00:42:21</t>
  </si>
  <si>
    <t>ALÇUK TM 35-17-A00001_MENEMEN-2 M28_2307838</t>
  </si>
  <si>
    <t>12.10.2021 10:16:00</t>
  </si>
  <si>
    <t>12.10.2021 11:04:03</t>
  </si>
  <si>
    <t>GÖLMARMARA TR-21 45-85-L00021_B_56402417_56402417</t>
  </si>
  <si>
    <t>12.10.2021 22:39:40</t>
  </si>
  <si>
    <t>13.10.2021 00:36:30</t>
  </si>
  <si>
    <t>UMURLU TR-2 35-31-L00355_47788192_56352954_56352954</t>
  </si>
  <si>
    <t>12.10.2021 20:40:05</t>
  </si>
  <si>
    <t>12.10.2021 23:13:01</t>
  </si>
  <si>
    <t>12.10.2021 13:41:36</t>
  </si>
  <si>
    <t>12.10.2021 13:47:58</t>
  </si>
  <si>
    <t>ÇİFTLİK İM 35-18-A00003_HatBaşıAyırıcı_53138170 L06_53138170</t>
  </si>
  <si>
    <t>16.10.2021 12:30:41</t>
  </si>
  <si>
    <t>16.10.2021 18:18:04</t>
  </si>
  <si>
    <t>ÇAPAK KÖK 35-26-M00435_DAĞKIZILCA-2 ÇIKIŞ M05_66033272</t>
  </si>
  <si>
    <t>16.10.2021 15:55:11</t>
  </si>
  <si>
    <t>16.10.2021 16:54:53</t>
  </si>
  <si>
    <t>L-376 PAZARYERİ 35-18-L00376_950448205_950448205</t>
  </si>
  <si>
    <t>16.10.2021 21:12:16</t>
  </si>
  <si>
    <t>17.10.2021 03:20:00</t>
  </si>
  <si>
    <t>K-2400 35-02-K02400_913290751_913290751</t>
  </si>
  <si>
    <t>16.10.2021 09:01:44</t>
  </si>
  <si>
    <t>16.10.2021 13:05:41</t>
  </si>
  <si>
    <t>KÖPRÜBAŞI TR-3 DAMLAR MAH. 45-86-M00003_KÖPRÜBAŞI DM M01_72223923</t>
  </si>
  <si>
    <t>16.10.2021 12:24:55</t>
  </si>
  <si>
    <t>16.10.2021 13:53:27</t>
  </si>
  <si>
    <t>KARABURUN BOZKÖY 35-21-L00053_953361310_953361310</t>
  </si>
  <si>
    <t>16.10.2021 18:33:50</t>
  </si>
  <si>
    <t>17.10.2021 10:39:51</t>
  </si>
  <si>
    <t>SEYDİKÖY İM 35-08-A00002_AKÇAY K05_2050813</t>
  </si>
  <si>
    <t>16.10.2021 13:33:49</t>
  </si>
  <si>
    <t>16.10.2021 14:50:16</t>
  </si>
  <si>
    <t>SELÇUK İM/DM 35-13-A00004_OTELLER M03_65986040</t>
  </si>
  <si>
    <t>16.10.2021 10:35:03</t>
  </si>
  <si>
    <t>16.10.2021 10:58:02</t>
  </si>
  <si>
    <t>GÖLCÜK DM 35-15-L01153_SUBATAN L04_67177075</t>
  </si>
  <si>
    <t>16.10.2021 09:08:49</t>
  </si>
  <si>
    <t>16.10.2021 16:58:45</t>
  </si>
  <si>
    <t>K-1464 35-09-K01464_913497327_913497327</t>
  </si>
  <si>
    <t>16.10.2021 07:44:17</t>
  </si>
  <si>
    <t>16.10.2021 10:40:13</t>
  </si>
  <si>
    <t>DOĞANKAYA TR-1 45-72-L00187_DIREK TIPI TRAFO HUCRESI H01_2109342</t>
  </si>
  <si>
    <t>OG Direk Yıkılması</t>
  </si>
  <si>
    <t>16.10.2021 09:46:58</t>
  </si>
  <si>
    <t>16.10.2021 16:26:46</t>
  </si>
  <si>
    <t>SANCAKLI BOZKÖY KÖK 45-71-M00087_45-71-M00087_61320840</t>
  </si>
  <si>
    <t>16.10.2021 20:57:20</t>
  </si>
  <si>
    <t>17.10.2021 01:48:04</t>
  </si>
  <si>
    <t>HALIKÖY OVACIK TR-5 35-32-L00126_A_56372395_56372395</t>
  </si>
  <si>
    <t>16.10.2021 17:32:28</t>
  </si>
  <si>
    <t>16.10.2021 19:36:43</t>
  </si>
  <si>
    <t>L-236 35-18-L00236_10877375_56362645_56362645</t>
  </si>
  <si>
    <t>16.10.2021 07:12:24</t>
  </si>
  <si>
    <t>16.10.2021 13:10:25</t>
  </si>
  <si>
    <t>MORDOĞAN TR-28 35-21-L00156_953364842_953364842</t>
  </si>
  <si>
    <t>16.10.2021 10:46:58</t>
  </si>
  <si>
    <t>17.10.2021 00:28:38</t>
  </si>
  <si>
    <t>YAKAKÖY KÖK 45-75-M00067_HatBaşıAyırıcı_53135534 M02_53135534</t>
  </si>
  <si>
    <t>OG Ayırıcı Arızası</t>
  </si>
  <si>
    <t>16.10.2021 08:29:23</t>
  </si>
  <si>
    <t>16.10.2021 10:23:26</t>
  </si>
  <si>
    <t>K-1873 35-09-K01873_912300715_912300715</t>
  </si>
  <si>
    <t>16.10.2021 19:32:39</t>
  </si>
  <si>
    <t>16.10.2021 22:38:55</t>
  </si>
  <si>
    <t>L-90 RAINBOW DM 35-18-L00090_HatBaşıAyırıcı_53138365 L02_53138365</t>
  </si>
  <si>
    <t>16.10.2021 04:14:00</t>
  </si>
  <si>
    <t>16.10.2021 11:10:17</t>
  </si>
  <si>
    <t>16.10.2021 17:41:44</t>
  </si>
  <si>
    <t>16.10.2021 18:46:48</t>
  </si>
  <si>
    <t>K-2443 35-07-K02443_E_56383677_56383677</t>
  </si>
  <si>
    <t>16.10.2021 11:12:58</t>
  </si>
  <si>
    <t>16.10.2021 14:03:59</t>
  </si>
  <si>
    <t>K-1666 35-02-K01666_913081262_913081262</t>
  </si>
  <si>
    <t>16.10.2021 11:24:23</t>
  </si>
  <si>
    <t>16.10.2021 12:43:07</t>
  </si>
  <si>
    <t>DM-2/2 35-28-M00128_953384516_953384516</t>
  </si>
  <si>
    <t>16.10.2021 15:40:09</t>
  </si>
  <si>
    <t>16.10.2021 23:12:24</t>
  </si>
  <si>
    <t>_945648193_945648193</t>
  </si>
  <si>
    <t>16.10.2021 12:30:24</t>
  </si>
  <si>
    <t>16.10.2021 15:48:59</t>
  </si>
  <si>
    <t>K-1104 35-03-K01104_954682384_954682384</t>
  </si>
  <si>
    <t>16.10.2021 19:35:55</t>
  </si>
  <si>
    <t>16.10.2021 23:20:14</t>
  </si>
  <si>
    <t>KIRKAĞAÇ TR-8 45-76-M00008_955247089_955247089</t>
  </si>
  <si>
    <t>16.10.2021 09:51:21</t>
  </si>
  <si>
    <t>16.10.2021 12:25:50</t>
  </si>
  <si>
    <t>MAHMUTLAR KÖK 45-74-M00354_HatBaşıAyırıcı_77952824 M09_77952824</t>
  </si>
  <si>
    <t>16.10.2021 12:09:15</t>
  </si>
  <si>
    <t>16.10.2021 12:14:15</t>
  </si>
  <si>
    <t>K-4323 35-04-K04323_99383842_99383842</t>
  </si>
  <si>
    <t>16.10.2021 11:36:12</t>
  </si>
  <si>
    <t>16.10.2021 21:28:00</t>
  </si>
  <si>
    <t>TR-75 35-19-L00075_B_56377003_56377003</t>
  </si>
  <si>
    <t>16.10.2021 17:48:35</t>
  </si>
  <si>
    <t>16.10.2021 19:09:10</t>
  </si>
  <si>
    <t>KARAHALİLLİ KÖK 35-20-L00087_SÖĞÜTÖREN DAĞLAR GRUBU L02_66504270</t>
  </si>
  <si>
    <t>16.10.2021 15:32:00</t>
  </si>
  <si>
    <t>16.10.2021 16:22:00</t>
  </si>
  <si>
    <t>Saha Dağıtım Kutusu (SDK)</t>
  </si>
  <si>
    <t>K-49 35-01-K00049_D D1_66312610</t>
  </si>
  <si>
    <t>16.10.2021 17:29:41</t>
  </si>
  <si>
    <t>17.10.2021 03:27:12</t>
  </si>
  <si>
    <t>MURADİYE DM-5/6 KÖK 45-71-M00245_KENT BETON M08_72097653</t>
  </si>
  <si>
    <t>16.10.2021 08:10:38</t>
  </si>
  <si>
    <t>16.10.2021 08:56:36</t>
  </si>
  <si>
    <t>DM-2/TR-20 35-22-M00853_TR-51 (ALTINTEPE) M01_66057503</t>
  </si>
  <si>
    <t>Manevra</t>
  </si>
  <si>
    <t>16.10.2021 15:02:05</t>
  </si>
  <si>
    <t>16.10.2021 15:21:34</t>
  </si>
  <si>
    <t>HALİLLER ÜMMET ÇAVUŞLAR TR-4 35-31-L00234_35-31-L00234_72391060</t>
  </si>
  <si>
    <t>16.10.2021 02:28:43</t>
  </si>
  <si>
    <t>16.10.2021 06:41:04</t>
  </si>
  <si>
    <t>DM-1/61 35-29-M00061_950338504_950338504</t>
  </si>
  <si>
    <t>16.10.2021 07:06:05</t>
  </si>
  <si>
    <t>16.10.2021 13:39:11</t>
  </si>
  <si>
    <t>TR-37 35-30-L00037_C_56401459_56401459</t>
  </si>
  <si>
    <t>16.10.2021 12:57:48</t>
  </si>
  <si>
    <t>16.10.2021 16:14:54</t>
  </si>
  <si>
    <t>K-4846 35-01-K04846_911226085_911226085</t>
  </si>
  <si>
    <t>16.10.2021 13:32:44</t>
  </si>
  <si>
    <t>16.10.2021 17:38:11</t>
  </si>
  <si>
    <t>YEŞİLOVA ÇAYIR TR-2 35-20-L00127_DIREK TIPI TRAFO HUCRESI H01_2049923</t>
  </si>
  <si>
    <t>16.10.2021 01:02:48</t>
  </si>
  <si>
    <t>16.10.2021 15:42:42</t>
  </si>
  <si>
    <t>K-3597 35-01-K03597_911480791_911480791</t>
  </si>
  <si>
    <t>16.10.2021 07:29:41</t>
  </si>
  <si>
    <t>16.10.2021 10:03:46</t>
  </si>
  <si>
    <t>KARABURUN TR-15 35-21-L00013_953360267_953360267</t>
  </si>
  <si>
    <t>16.10.2021 08:10:59</t>
  </si>
  <si>
    <t>16.10.2021 10:43:21</t>
  </si>
  <si>
    <t>K-3628 35-01-K03628_911803188_911803188</t>
  </si>
  <si>
    <t>16.10.2021 11:06:34</t>
  </si>
  <si>
    <t>16.10.2021 12:28:34</t>
  </si>
  <si>
    <t>ELMABAĞ DM 35-15-L00317_ÇALDAĞ L05_66822281</t>
  </si>
  <si>
    <t>OG Hatta Yabancı Cisim</t>
  </si>
  <si>
    <t>16.10.2021 09:35:00</t>
  </si>
  <si>
    <t>16.10.2021 12:42:03</t>
  </si>
  <si>
    <t>ZEYTİNLİK TR-33 35-15-L00905_950384741_950384741</t>
  </si>
  <si>
    <t>16.10.2021 19:39:36</t>
  </si>
  <si>
    <t>16.10.2021 23:05:35</t>
  </si>
  <si>
    <t>SARUHANLI GÖLDERE MAH.TR-1 35-29-L00545_A_56361352_56361352</t>
  </si>
  <si>
    <t>16.10.2021 18:51:18</t>
  </si>
  <si>
    <t>16.10.2021 23:17:09</t>
  </si>
  <si>
    <t>K-575 35-01-K00575_911077556_911077556</t>
  </si>
  <si>
    <t>16.10.2021 03:25:42</t>
  </si>
  <si>
    <t>16.10.2021 06:25:15</t>
  </si>
  <si>
    <t>TORBALI DM 35-26-M00001_TR-53/TR-54 M08_2056985</t>
  </si>
  <si>
    <t>16.10.2021 11:38:42</t>
  </si>
  <si>
    <t>16.10.2021 12:02:09</t>
  </si>
  <si>
    <t>KÜNER TR-16 35-22-M00294_955290263_955290263</t>
  </si>
  <si>
    <t>16.10.2021 17:37:12</t>
  </si>
  <si>
    <t>16.10.2021 20:34:38</t>
  </si>
  <si>
    <t>KULA İM 45-77-A00001_ESKİ SELENDİ M07_2049428</t>
  </si>
  <si>
    <t>16.10.2021 03:08:29</t>
  </si>
  <si>
    <t>16.10.2021 03:17:30</t>
  </si>
  <si>
    <t>ARSLANLAR TM 35-26-A00004_KUTLUTAŞ M29_2307568</t>
  </si>
  <si>
    <t>16.10.2021 18:29:00</t>
  </si>
  <si>
    <t>16.10.2021 18:35:37</t>
  </si>
  <si>
    <t>M-2165 35-09-M02165_D_72410812_72410812</t>
  </si>
  <si>
    <t>16.10.2021 18:41:45</t>
  </si>
  <si>
    <t>16.10.2021 21:49:52</t>
  </si>
  <si>
    <t>K-1038 35-01-K01038_D D1_5858129</t>
  </si>
  <si>
    <t>AG Box / Sdk Giriş Sigorta Atığı</t>
  </si>
  <si>
    <t>16.10.2021 14:11:22</t>
  </si>
  <si>
    <t>16.10.2021 18:08:50</t>
  </si>
  <si>
    <t>K-575 35-01-K00575_912945951_912945951</t>
  </si>
  <si>
    <t>16.10.2021 13:40:58</t>
  </si>
  <si>
    <t>16.10.2021 16:33:41</t>
  </si>
  <si>
    <t>KILAVUZLAR KÖK 45-74-M00198_HatBaşıAyırıcı_77952846 M03_77952846</t>
  </si>
  <si>
    <t>16.10.2021 08:29:49</t>
  </si>
  <si>
    <t>16.10.2021 11:19:33</t>
  </si>
  <si>
    <t>GÖLCÜK DM 35-15-L01153_ÖDEMİŞ TM -BOZDAĞ L01_67177080</t>
  </si>
  <si>
    <t>16.10.2021 09:23:05</t>
  </si>
  <si>
    <t>16.10.2021 09:43:34</t>
  </si>
  <si>
    <t>SEDAT TETİKER VE ARK.TARIMSAL SULAMA TR-2 45-72-L00242_45-72-L00242_2349321</t>
  </si>
  <si>
    <t>16.10.2021 09:52:49</t>
  </si>
  <si>
    <t>16.10.2021 19:46:52</t>
  </si>
  <si>
    <t>M-997 35-03-M00997_TRAFO M03_41942213</t>
  </si>
  <si>
    <t>16.10.2021 09:10:22</t>
  </si>
  <si>
    <t>16.10.2021 18:22:41</t>
  </si>
  <si>
    <t>TR-115 35-15-M00115_48860248_56381923_56381923</t>
  </si>
  <si>
    <t>16.10.2021 09:50:59</t>
  </si>
  <si>
    <t>16.10.2021 14:34:55</t>
  </si>
  <si>
    <t>M-1040 35-04-M01040_99315179_99315179</t>
  </si>
  <si>
    <t>16.10.2021 20:15:41</t>
  </si>
  <si>
    <t>17.10.2021 02:19:15</t>
  </si>
  <si>
    <t>L-118 OVACIK 35-18-L00118_950440344_950440344</t>
  </si>
  <si>
    <t>16.10.2021 18:37:34</t>
  </si>
  <si>
    <t>16.10.2021 23:16:38</t>
  </si>
  <si>
    <t>TR-2/88 45-83-L00088_955154925_955154925</t>
  </si>
  <si>
    <t>16.10.2021 10:50:00</t>
  </si>
  <si>
    <t>16.10.2021 14:54:49</t>
  </si>
  <si>
    <t>L-182 35-18-L00182_950442323_950442323</t>
  </si>
  <si>
    <t>16.10.2021 07:07:54</t>
  </si>
  <si>
    <t>16.10.2021 14:56:47</t>
  </si>
  <si>
    <t>ASARLIK TR-1 35-28-M00167_953391892_953391892</t>
  </si>
  <si>
    <t>16.10.2021 12:05:50</t>
  </si>
  <si>
    <t>16.10.2021 20:29:20</t>
  </si>
  <si>
    <t>İSHAKÇELEBİ TR-3 45-80-M00155_A_56388684_56388684</t>
  </si>
  <si>
    <t>16.10.2021 17:05:48</t>
  </si>
  <si>
    <t>16.10.2021 19:41:39</t>
  </si>
  <si>
    <t>BOZAĞAÇ TR-3 45-78-M00663_A_56391604_56391604</t>
  </si>
  <si>
    <t>16.10.2021 08:07:59</t>
  </si>
  <si>
    <t>16.10.2021 09:08:34</t>
  </si>
  <si>
    <t>L-90 RAINBOW DM 35-18-L00090_BELKENT SİTESİ (L-100) ÇELEBİ (L-101) L02_2324621</t>
  </si>
  <si>
    <t>16.10.2021 10:12:00</t>
  </si>
  <si>
    <t>16.10.2021 11:17:57</t>
  </si>
  <si>
    <t>M-1871 35-01-M01871_910503299_910503299</t>
  </si>
  <si>
    <t>16.10.2021 01:31:44</t>
  </si>
  <si>
    <t>16.10.2021 06:19:34</t>
  </si>
  <si>
    <t>M-1824 35-01-M01824_910830624_910830624</t>
  </si>
  <si>
    <t>16.10.2021 15:45:03</t>
  </si>
  <si>
    <t>16.10.2021 18:31:32</t>
  </si>
  <si>
    <t>TR-12 45-78-L00012_49381716_56407748_56407748</t>
  </si>
  <si>
    <t>AG Hatta Yabancı Cisim</t>
  </si>
  <si>
    <t>16.10.2021 19:12:44</t>
  </si>
  <si>
    <t>ÇAPAK TR-2 35-26-M00426__72374451_72374451</t>
  </si>
  <si>
    <t>16.10.2021 08:21:05</t>
  </si>
  <si>
    <t>16.10.2021 11:55:13</t>
  </si>
  <si>
    <t>K-2011 35-08-K02011_97616206_97616206</t>
  </si>
  <si>
    <t>16.10.2021 19:12:12</t>
  </si>
  <si>
    <t>17.10.2021 05:39:46</t>
  </si>
  <si>
    <t>FOÇA TR-41 35-23-L00041_950425512_950425512</t>
  </si>
  <si>
    <t>16.10.2021 07:57:11</t>
  </si>
  <si>
    <t>16.10.2021 14:39:44</t>
  </si>
  <si>
    <t>DEĞİRMENDERE DM 35-22-M00085_PANCAR-2 M03_50066525</t>
  </si>
  <si>
    <t>16.10.2021 16:57:06</t>
  </si>
  <si>
    <t>16.10.2021 16:59:37</t>
  </si>
  <si>
    <t>K-4326 35-04-K04326_D_56354214_56354214</t>
  </si>
  <si>
    <t>AG İzolatör Arızası</t>
  </si>
  <si>
    <t>16.10.2021 04:22:29</t>
  </si>
  <si>
    <t>16.10.2021 14:17:44</t>
  </si>
  <si>
    <t>MENDERES DM-4/TR-1 35-22-M00004_DM-4/TR-12 M14_2330245</t>
  </si>
  <si>
    <t>17.10.2021 15:44:00</t>
  </si>
  <si>
    <t>17.10.2021 16:07:00</t>
  </si>
  <si>
    <t>ZEYTİNLİOVA TR-4 45-72-L00412_TR-7 ÇIKIŞI L05_66552686</t>
  </si>
  <si>
    <t>17.10.2021 09:16:18</t>
  </si>
  <si>
    <t>17.10.2021 09:48:14</t>
  </si>
  <si>
    <t>K-344 35-01-K00344_911359854_911359854</t>
  </si>
  <si>
    <t>17.10.2021 12:00:41</t>
  </si>
  <si>
    <t>17.10.2021 18:47:49</t>
  </si>
  <si>
    <t>SOMA TR-40/1 45-82-M00073_945537362_945537362</t>
  </si>
  <si>
    <t>17.10.2021 12:24:31</t>
  </si>
  <si>
    <t>17.10.2021 13:39:03</t>
  </si>
  <si>
    <t>GÖKÇEN TR-5 35-29-L00543_950345858_950345858</t>
  </si>
  <si>
    <t>17.10.2021 17:00:02</t>
  </si>
  <si>
    <t>17.10.2021 17:54:20</t>
  </si>
  <si>
    <t>KARABURUN TR-9A 35-21-L00043_953368998_953368998</t>
  </si>
  <si>
    <t>17.10.2021 18:20:18</t>
  </si>
  <si>
    <t>17.10.2021 20:36:16</t>
  </si>
  <si>
    <t>KARABURUN TR-3 35-21-L00007_953359632_953359632</t>
  </si>
  <si>
    <t>17.10.2021 12:51:36</t>
  </si>
  <si>
    <t>17.10.2021 21:55:54</t>
  </si>
  <si>
    <t>YENİFOÇA TR-53 35-23-M00053_YENİFOÇA TR-51 M01_72156680</t>
  </si>
  <si>
    <t>17.10.2021 16:35:36</t>
  </si>
  <si>
    <t>17.10.2021 17:06:29</t>
  </si>
  <si>
    <t>BOZDAĞ TR-17 (KÜÇÜK ÇAVDAR) 35-15-L00307_950409538_950409538</t>
  </si>
  <si>
    <t>17.10.2021 16:36:21</t>
  </si>
  <si>
    <t>17.10.2021 19:22:29</t>
  </si>
  <si>
    <t>DM-1/1 35-18-L00580_966869502_966869502</t>
  </si>
  <si>
    <t>17.10.2021 12:11:40</t>
  </si>
  <si>
    <t>17.10.2021 16:34:13</t>
  </si>
  <si>
    <t>TR-1/79 45-72-M00079_956505634_956505634</t>
  </si>
  <si>
    <t>17.10.2021 21:17:02</t>
  </si>
  <si>
    <t>17.10.2021 23:52:55</t>
  </si>
  <si>
    <t>SAĞANCI SULAMA TR-2 35-16-L00318_948487768_948487768</t>
  </si>
  <si>
    <t>17.10.2021 11:31:17</t>
  </si>
  <si>
    <t>17.10.2021 18:56:11</t>
  </si>
  <si>
    <t>KOZBEYLİ TR-1 35-23-M00070_950415347_950415347</t>
  </si>
  <si>
    <t>17.10.2021 14:17:26</t>
  </si>
  <si>
    <t>17.10.2021 16:57:09</t>
  </si>
  <si>
    <t>URLA TM-1 35-19-A00004_URLA-2 M12_2314055</t>
  </si>
  <si>
    <t>TEİAŞ Trafo Bakım Çalışması</t>
  </si>
  <si>
    <t>İletim</t>
  </si>
  <si>
    <t>17.10.2021 00:04:16</t>
  </si>
  <si>
    <t>17.10.2021 05:19:00</t>
  </si>
  <si>
    <t>KAŞIKÇI TR-1 35-24-M00240_955229566_955229566</t>
  </si>
  <si>
    <t>17.10.2021 18:42:10</t>
  </si>
  <si>
    <t>17.10.2021 20:29:18</t>
  </si>
  <si>
    <t>DERBENT İM-DM 45-83-A00004_FABRİKALAR L06_2331775</t>
  </si>
  <si>
    <t>17.10.2021 03:16:09</t>
  </si>
  <si>
    <t>17.10.2021 04:10:54</t>
  </si>
  <si>
    <t>TR-1/20B 45-72-M00104_B_56390666_56390666</t>
  </si>
  <si>
    <t>17.10.2021 09:56:55</t>
  </si>
  <si>
    <t>17.10.2021 15:56:58</t>
  </si>
  <si>
    <t>K-3591 35-01-K03591_911541391_911541391</t>
  </si>
  <si>
    <t>17.10.2021 12:15:34</t>
  </si>
  <si>
    <t>17.10.2021 21:31:22</t>
  </si>
  <si>
    <t>MEHMET ÇUĞ VE ARK. T-SULAMA GRB. 35-13-L00136_DIREK TIPI TRAFO HUCRESI H01_2042170</t>
  </si>
  <si>
    <t>17.10.2021 07:35:02</t>
  </si>
  <si>
    <t>17.10.2021 10:12:38</t>
  </si>
  <si>
    <t>ÜRKMEZ M-22 35-25-M00156_D d1b_5914818</t>
  </si>
  <si>
    <t>17.10.2021 11:41:11</t>
  </si>
  <si>
    <t>17.10.2021 12:30:26</t>
  </si>
  <si>
    <t>SALİHLİ İM 45-78-A00001_ŞEHİR-4 L11_48929099</t>
  </si>
  <si>
    <t>17.10.2021 08:31:16</t>
  </si>
  <si>
    <t>17.10.2021 10:21:35</t>
  </si>
  <si>
    <t>K-3946 35-10-K03946_915117046_915117046</t>
  </si>
  <si>
    <t>17.10.2021 17:24:53</t>
  </si>
  <si>
    <t>17.10.2021 19:54:11</t>
  </si>
  <si>
    <t>KARABURUN TR-8 35-21-L00015_953367513_953367513</t>
  </si>
  <si>
    <t>17.10.2021 14:51:59</t>
  </si>
  <si>
    <t>17.10.2021 20:45:54</t>
  </si>
  <si>
    <t>DERBENT TM 45-83-A00003_DERBENT DM-1 M03_2312530</t>
  </si>
  <si>
    <t>17.10.2021 17:18:00</t>
  </si>
  <si>
    <t>17.10.2021 17:30:33</t>
  </si>
  <si>
    <t>ÇUKURALTI M-19 35-25-M00067_ H_80740114</t>
  </si>
  <si>
    <t>17.10.2021 20:12:47</t>
  </si>
  <si>
    <t>17.10.2021 22:47:00</t>
  </si>
  <si>
    <t>BÜYÜKBELEN TR-4 45-80-M00099_956550069_956550069</t>
  </si>
  <si>
    <t>17.10.2021 12:17:00</t>
  </si>
  <si>
    <t>17.10.2021 13:46:32</t>
  </si>
  <si>
    <t>L-182 35-18-L00182_950442324_950442324</t>
  </si>
  <si>
    <t>17.10.2021 11:46:38</t>
  </si>
  <si>
    <t>17.10.2021 15:12:06</t>
  </si>
  <si>
    <t>SAİP TR-2 35-21-L00103_953358024_953358024</t>
  </si>
  <si>
    <t>17.10.2021 23:32:42</t>
  </si>
  <si>
    <t>18.10.2021 08:59:49</t>
  </si>
  <si>
    <t>TR-318 ZEYTİNALANI 35-19-L00366_956674607_956674607</t>
  </si>
  <si>
    <t>17.10.2021 21:36:13</t>
  </si>
  <si>
    <t>17.10.2021 23:49:06</t>
  </si>
  <si>
    <t>ASLANLAR TR-4 35-26-L00147_956606649_956606649</t>
  </si>
  <si>
    <t>17.10.2021 12:10:26</t>
  </si>
  <si>
    <t>17.10.2021 13:44:53</t>
  </si>
  <si>
    <t>TR-150 35-15-M00150_B_56404259_56404259</t>
  </si>
  <si>
    <t>17.10.2021 15:54:41</t>
  </si>
  <si>
    <t>17.10.2021 17:15:54</t>
  </si>
  <si>
    <t>M-1038 35-04-M01038_912499591_912499591</t>
  </si>
  <si>
    <t>17.10.2021 15:11:31</t>
  </si>
  <si>
    <t>17.10.2021 20:40:13</t>
  </si>
  <si>
    <t>YAĞCI TR-1 45-81-M00073_945631256_945631256</t>
  </si>
  <si>
    <t>17.10.2021 16:24:59</t>
  </si>
  <si>
    <t>17.10.2021 18:06:36</t>
  </si>
  <si>
    <t>K-1449 35-04-K01449_F_56364839_56364839</t>
  </si>
  <si>
    <t>17.10.2021 17:01:32</t>
  </si>
  <si>
    <t>17.10.2021 21:18:13</t>
  </si>
  <si>
    <t>ERDELLİ TR-2 KÖK 45-72-L00476_HatBaşıAyırıcı_53140137 L04_53140137</t>
  </si>
  <si>
    <t>17.10.2021 11:15:16</t>
  </si>
  <si>
    <t>17.10.2021 17:09:53</t>
  </si>
  <si>
    <t>HALİTPAŞA DM 45-80-M00060_HALİTPAŞA ŞEHİR M04_72188718</t>
  </si>
  <si>
    <t>17.10.2021 08:59:26</t>
  </si>
  <si>
    <t>17.10.2021 10:48:08</t>
  </si>
  <si>
    <t>ÇANDARLI TR-3 35-30-M00003_35-30-M00003_2346733</t>
  </si>
  <si>
    <t>17.10.2021 15:19:46</t>
  </si>
  <si>
    <t>17.10.2021 15:31:00</t>
  </si>
  <si>
    <t>ULUKENT DM-1/11 35-28-M00569_6583554 g1_5825580</t>
  </si>
  <si>
    <t>17.10.2021 17:26:30</t>
  </si>
  <si>
    <t>17.10.2021 19:21:38</t>
  </si>
  <si>
    <t>TORBALI İM 35-26-A00001_TR-111 M03_2319151</t>
  </si>
  <si>
    <t>17.10.2021 09:41:07</t>
  </si>
  <si>
    <t>17.10.2021 11:47:14</t>
  </si>
  <si>
    <t>URLA TM-1 35-19-A00004_ZEYTİNALANI İM M07_2313938</t>
  </si>
  <si>
    <t>17.10.2021 00:38:27</t>
  </si>
  <si>
    <t>17.10.2021 01:07:28</t>
  </si>
  <si>
    <t>M-2373 35-02-M02373_C_56365965_56365965</t>
  </si>
  <si>
    <t>17.10.2021 06:50:17</t>
  </si>
  <si>
    <t>17.10.2021 09:19:53</t>
  </si>
  <si>
    <t>M-2824 35-03-M02824_955038564_955038564</t>
  </si>
  <si>
    <t>17.10.2021 10:34:36</t>
  </si>
  <si>
    <t>17.10.2021 13:27:22</t>
  </si>
  <si>
    <t>M-5 35-02-M00005_C C4B_5816312</t>
  </si>
  <si>
    <t>17.10.2021 18:09:13</t>
  </si>
  <si>
    <t>17.10.2021 19:45:58</t>
  </si>
  <si>
    <t>AVŞAR TR-3 45-83-L00351_955163092_955163092</t>
  </si>
  <si>
    <t>17.10.2021 07:57:12</t>
  </si>
  <si>
    <t>17.10.2021 10:05:47</t>
  </si>
  <si>
    <t>L-295 35-18-L00295_DIREK TIPI TRAFO HUCRESI H01_2099652</t>
  </si>
  <si>
    <t>17.10.2021 09:20:54</t>
  </si>
  <si>
    <t>17.10.2021 13:24:20</t>
  </si>
  <si>
    <t>POYRACIK TR-1 35-24-L00024_955216093_955216093</t>
  </si>
  <si>
    <t>17.10.2021 13:32:59</t>
  </si>
  <si>
    <t>17.10.2021 15:38:32</t>
  </si>
  <si>
    <t>K-207 35-02-K00207_35-02-K00207_2355909</t>
  </si>
  <si>
    <t>17.10.2021 09:13:25</t>
  </si>
  <si>
    <t>17.10.2021 16:40:02</t>
  </si>
  <si>
    <t>SİYEKLİ KÖK 45-71-M00185_MALDAN M05_72256924</t>
  </si>
  <si>
    <t>17.10.2021 05:06:43</t>
  </si>
  <si>
    <t>17.10.2021 05:13:25</t>
  </si>
  <si>
    <t>L-286 35-18-L00286_950452404_950452404</t>
  </si>
  <si>
    <t>17.10.2021 21:52:46</t>
  </si>
  <si>
    <t>18.10.2021 00:29:53</t>
  </si>
  <si>
    <t>YELKİ TR-1 DM-2/7  (M-2341) 35-10-M02341_97877353_97877353</t>
  </si>
  <si>
    <t>17.10.2021 11:51:16</t>
  </si>
  <si>
    <t>17.10.2021 15:05:48</t>
  </si>
  <si>
    <t>M-318 35-02-M00318_99721769_99721769</t>
  </si>
  <si>
    <t>17.10.2021 12:09:02</t>
  </si>
  <si>
    <t>17.10.2021 14:54:53</t>
  </si>
  <si>
    <t>L-284 İMAMOĞLU TRAFO 35-18-L00284_950459297_950459297</t>
  </si>
  <si>
    <t>20.10.2021 00:26:20</t>
  </si>
  <si>
    <t>20.10.2021 01:42:43</t>
  </si>
  <si>
    <t>KÜNER TR-11 35-22-M00293_95000064739_95000064739</t>
  </si>
  <si>
    <t>20.10.2021 00:39:50</t>
  </si>
  <si>
    <t>20.10.2021 01:36:02</t>
  </si>
  <si>
    <t>M-2954 35-01-M02954_911853356_911853356</t>
  </si>
  <si>
    <t>20.10.2021 00:39:36</t>
  </si>
  <si>
    <t>20.10.2021 03:06:24</t>
  </si>
  <si>
    <t>ZEYTİNDAĞ TR-2 35-16-M00004_953328918_953328918</t>
  </si>
  <si>
    <t>20.10.2021 00:51:50</t>
  </si>
  <si>
    <t>20.10.2021 02:50:12</t>
  </si>
  <si>
    <t>TR-23 35-27-M00023_912517895_912517895</t>
  </si>
  <si>
    <t>20.10.2021 01:04:11</t>
  </si>
  <si>
    <t>20.10.2021 02:00:30</t>
  </si>
  <si>
    <t>KINIK ORGANİZE DM 35-24-M00208_KINIK İM M02_72108410</t>
  </si>
  <si>
    <t>20.10.2021 01:14:30</t>
  </si>
  <si>
    <t>20.10.2021 01:59:00</t>
  </si>
  <si>
    <t>ARSLANLAR TM 35-26-A00004_TORBALI M20_2307690</t>
  </si>
  <si>
    <t>20.10.2021 01:21:41</t>
  </si>
  <si>
    <t>20.10.2021 01:39:00</t>
  </si>
  <si>
    <t>KARAOĞLANLI TR-3 45-71-M00567_953212112_953212112</t>
  </si>
  <si>
    <t>20.10.2021 01:55:00</t>
  </si>
  <si>
    <t>20.10.2021 04:02:09</t>
  </si>
  <si>
    <t>YENİ FOÇA TR-19 35-23-M00019_YENİFOÇA TR-20 M02_2334905</t>
  </si>
  <si>
    <t>20.10.2021 01:54:53</t>
  </si>
  <si>
    <t>20.10.2021 02:54:56</t>
  </si>
  <si>
    <t>K-3322 35-09-K03322_964009962_964009962</t>
  </si>
  <si>
    <t>20.10.2021 01:54:35</t>
  </si>
  <si>
    <t>20.10.2021 02:54:34</t>
  </si>
  <si>
    <t>M-3090(YATIRIM REZERVE) 35-09-M03090_E e1b_5866798</t>
  </si>
  <si>
    <t>20.10.2021 02:00:47</t>
  </si>
  <si>
    <t>20.10.2021 02:59:43</t>
  </si>
  <si>
    <t>EGE İM 35-02-A00003_TR-1 K07_53031944</t>
  </si>
  <si>
    <t>20.10.2021 01:48:00</t>
  </si>
  <si>
    <t>20.10.2021 02:21:20</t>
  </si>
  <si>
    <t>ALİZE KÖK 35-18-M00059_CANTÜRK MADEN M11_72185136</t>
  </si>
  <si>
    <t>20.10.2021 02:44:10</t>
  </si>
  <si>
    <t>20.10.2021 05:27:02</t>
  </si>
  <si>
    <t>GÜRÇEŞME İM 35-03-A00001_TR-2 M08_2051094</t>
  </si>
  <si>
    <t>20.10.2021 02:58:39</t>
  </si>
  <si>
    <t>20.10.2021 03:03:03</t>
  </si>
  <si>
    <t>20.10.2021 03:22:56</t>
  </si>
  <si>
    <t>20.10.2021 06:24:35</t>
  </si>
  <si>
    <t>MORDOĞAN TR-26 35-21-L00209_953367033_953367033</t>
  </si>
  <si>
    <t>20.10.2021 06:38:47</t>
  </si>
  <si>
    <t>20.10.2021 14:42:42</t>
  </si>
  <si>
    <t>K-3056 35-03-K03056_C_56367326_56367326</t>
  </si>
  <si>
    <t>20.10.2021 07:01:29</t>
  </si>
  <si>
    <t>20.10.2021 08:09:58</t>
  </si>
  <si>
    <t>MENEMEN GÖRECE TR-2 35-28-M00272_953394791_953394791</t>
  </si>
  <si>
    <t>20.10.2021 07:01:08</t>
  </si>
  <si>
    <t>20.10.2021 12:01:48</t>
  </si>
  <si>
    <t>20.10.2021 07:14:47</t>
  </si>
  <si>
    <t>20.10.2021 08:37:44</t>
  </si>
  <si>
    <t>20.10.2021 07:28:15</t>
  </si>
  <si>
    <t>20.10.2021 07:51:57</t>
  </si>
  <si>
    <t>İTOB DM 35-22-M00089_TEKELİ SULAMA M08_2328011</t>
  </si>
  <si>
    <t>20.10.2021 07:42:00</t>
  </si>
  <si>
    <t>20.10.2021 09:12:36</t>
  </si>
  <si>
    <t>ÇETMEN DM 35-26-M00924_KRAL YÖNÜ M04_2058197</t>
  </si>
  <si>
    <t>20.10.2021 07:48:59</t>
  </si>
  <si>
    <t>20.10.2021 07:56:11</t>
  </si>
  <si>
    <t>PANCAR KÖK 35-26-M00891_ARSLANLAR-PANCAR ENH M05_2123352</t>
  </si>
  <si>
    <t>20.10.2021 07:50:11</t>
  </si>
  <si>
    <t>20.10.2021 07:56:00</t>
  </si>
  <si>
    <t>PANCAR KÖK 35-26-M00891_PANCAR SANAYİ ÇIKIŞ M04_2302869</t>
  </si>
  <si>
    <t>20.10.2021 07:52:56</t>
  </si>
  <si>
    <t>20.10.2021 08:02:24</t>
  </si>
  <si>
    <t>KARAOĞLANLI TR-4 45-71-M00093_953212411_953212411</t>
  </si>
  <si>
    <t>20.10.2021 07:54:24</t>
  </si>
  <si>
    <t>20.10.2021 12:33:15</t>
  </si>
  <si>
    <t>20.10.2021 08:00:00</t>
  </si>
  <si>
    <t>20.10.2021 10:38:11</t>
  </si>
  <si>
    <t>KARABURUN TR-57 35-21-L00018_953363198_953363198</t>
  </si>
  <si>
    <t>20.10.2021 08:13:43</t>
  </si>
  <si>
    <t>20.10.2021 11:09:50</t>
  </si>
  <si>
    <t>BAHÇELİ AR ÇİFTLİĞİ TR1 35-30-L00145_35-30-L00145_2347586</t>
  </si>
  <si>
    <t>20.10.2021 08:06:08</t>
  </si>
  <si>
    <t>20.10.2021 11:34:15</t>
  </si>
  <si>
    <t>DM-10/TR-27 (M-1879) 35-22-M00148_961442283_961442283</t>
  </si>
  <si>
    <t>20.10.2021 08:09:00</t>
  </si>
  <si>
    <t>20.10.2021 08:54:54</t>
  </si>
  <si>
    <t>BALABANLI TR-3 35-15-L00969_B_56367940_56367940</t>
  </si>
  <si>
    <t>20.10.2021 08:07:01</t>
  </si>
  <si>
    <t>20.10.2021 09:30:51</t>
  </si>
  <si>
    <t>TARIMSAL SULAMA TR-77 45-85-L00120_45-85-L00120_2373093</t>
  </si>
  <si>
    <t>20.10.2021 08:20:50</t>
  </si>
  <si>
    <t>20.10.2021 11:45:01</t>
  </si>
  <si>
    <t>K-1204 35-01-K01204_911594655_911594655</t>
  </si>
  <si>
    <t>20.10.2021 08:26:00</t>
  </si>
  <si>
    <t>20.10.2021 09:35:23</t>
  </si>
  <si>
    <t>TR-105 ZEYTİNALANI 35-19-L00105_956691542_956691542</t>
  </si>
  <si>
    <t>20.10.2021 08:25:10</t>
  </si>
  <si>
    <t>20.10.2021 09:54:46</t>
  </si>
  <si>
    <t>K-1725 35-07-K01725_967126813_967126813</t>
  </si>
  <si>
    <t>20.10.2021 08:29:26</t>
  </si>
  <si>
    <t>20.10.2021 09:38:12</t>
  </si>
  <si>
    <t>K-3946 35-10-K03946_944471669_944471669</t>
  </si>
  <si>
    <t>20.10.2021 08:21:20</t>
  </si>
  <si>
    <t>20.10.2021 09:51:26</t>
  </si>
  <si>
    <t>M-3090 35-09-M03090_912627456_912627456</t>
  </si>
  <si>
    <t>20.10.2021 08:36:00</t>
  </si>
  <si>
    <t>20.10.2021 13:25:37</t>
  </si>
  <si>
    <t>GÖKÇEN DM 35-29-M00123_ASMALIK M12_2104355</t>
  </si>
  <si>
    <t>20.10.2021 07:54:20</t>
  </si>
  <si>
    <t>20.10.2021 09:07:35</t>
  </si>
  <si>
    <t>M-1052 35-02-M01052_910048937_910048937</t>
  </si>
  <si>
    <t>20.10.2021 08:32:46</t>
  </si>
  <si>
    <t>20.10.2021 12:49:59</t>
  </si>
  <si>
    <t>YEŞİLOVA ÇAYIR TR-3 35-20-L00128_11382936_56375633_56375633</t>
  </si>
  <si>
    <t>20.10.2021 08:11:25</t>
  </si>
  <si>
    <t>20.10.2021 10:15:39</t>
  </si>
  <si>
    <t>M-2188 KARAAĞAÇ TR-1 35-03-M02188_910163406_910163406</t>
  </si>
  <si>
    <t>20.10.2021 08:41:00</t>
  </si>
  <si>
    <t>20.10.2021 10:09:24</t>
  </si>
  <si>
    <t>MALDAN KÖYÜ TR-2 45-71-M01667_43182357_56389168_56389168</t>
  </si>
  <si>
    <t>20.10.2021 08:43:17</t>
  </si>
  <si>
    <t>20.10.2021 12:12:07</t>
  </si>
  <si>
    <t>K-311 35-01-K00311_911195530_911195530</t>
  </si>
  <si>
    <t>20.10.2021 07:47:26</t>
  </si>
  <si>
    <t>20.10.2021 09:44:29</t>
  </si>
  <si>
    <t>M-991 35-03-M00991_910769195_910769195</t>
  </si>
  <si>
    <t>20.10.2021 08:45:38</t>
  </si>
  <si>
    <t>20.10.2021 14:58:49</t>
  </si>
  <si>
    <t>M-2750 35-01-M02750_911548465_911548465</t>
  </si>
  <si>
    <t>20.10.2021 07:45:38</t>
  </si>
  <si>
    <t>20.10.2021 10:51:43</t>
  </si>
  <si>
    <t>TR-31 35-15-M00031_950350792_950350792</t>
  </si>
  <si>
    <t>20.10.2021 08:50:41</t>
  </si>
  <si>
    <t>20.10.2021 09:46:28</t>
  </si>
  <si>
    <t>K-493 35-01-K00493_910086679_910086679</t>
  </si>
  <si>
    <t>20.10.2021 07:47:53</t>
  </si>
  <si>
    <t>20.10.2021 17:18:00</t>
  </si>
  <si>
    <t>ÇIRPI İM 35-20-A00002_YENİÇİFTLİK L03_2055122</t>
  </si>
  <si>
    <t>20.10.2021 09:01:19</t>
  </si>
  <si>
    <t>20.10.2021 09:16:48</t>
  </si>
  <si>
    <t>ÇAKIRCA ALİ TR-2 45-73-M00560_45-73-M00560_2354765</t>
  </si>
  <si>
    <t>20.10.2021 09:01:11</t>
  </si>
  <si>
    <t>20.10.2021 17:19:39</t>
  </si>
  <si>
    <t>ZEYTİNDAĞ DM 35-16-M00138_HatBaşıAyırıcı_53140656 M05_53140656</t>
  </si>
  <si>
    <t>20.10.2021 09:01:33</t>
  </si>
  <si>
    <t>20.10.2021 17:24:38</t>
  </si>
  <si>
    <t>KUZEYİR TR-1 45-74-M00134_45-74-M00134_2353835</t>
  </si>
  <si>
    <t>20.10.2021 09:03:29</t>
  </si>
  <si>
    <t>20.10.2021 17:06:00</t>
  </si>
  <si>
    <t>20.10.2021 09:01:00</t>
  </si>
  <si>
    <t>20.10.2021 09:19:50</t>
  </si>
  <si>
    <t>YAKAKÖY KÖK 45-75-M00067_KAYACIK ESKİ SARIALİLER M05_2092146</t>
  </si>
  <si>
    <t>20.10.2021 09:04:37</t>
  </si>
  <si>
    <t>20.10.2021 17:02:32</t>
  </si>
  <si>
    <t>KUŞÇULAR TR-8 35-19-M00220_7003245_56373279_56373279</t>
  </si>
  <si>
    <t>20.10.2021 09:05:04</t>
  </si>
  <si>
    <t>20.10.2021 16:50:27</t>
  </si>
  <si>
    <t>ÇAYAĞZI KÖK 35-31-L00259_ÇAYAGZI L05_2337271</t>
  </si>
  <si>
    <t>20.10.2021 09:05:16</t>
  </si>
  <si>
    <t>20.10.2021 17:15:41</t>
  </si>
  <si>
    <t>M-180 DALYAN ARITMA DM 35-18-M00180_L-177 L06_66030551</t>
  </si>
  <si>
    <t>20.10.2021 09:01:01</t>
  </si>
  <si>
    <t>20.10.2021 11:53:29</t>
  </si>
  <si>
    <t>MEHMETLER TR-1 35-29-L00637_D_56387977_56387977</t>
  </si>
  <si>
    <t>20.10.2021 09:06:14</t>
  </si>
  <si>
    <t>20.10.2021 18:40:50</t>
  </si>
  <si>
    <t>FOÇA M-259 BAĞARASI 35-23-M00259_A_56364324_56364324</t>
  </si>
  <si>
    <t>20.10.2021 09:08:21</t>
  </si>
  <si>
    <t>20.10.2021 16:43:39</t>
  </si>
  <si>
    <t>K-217 35-01-K00217_TRAFO K04_2114408</t>
  </si>
  <si>
    <t>20.10.2021 09:09:16</t>
  </si>
  <si>
    <t>20.10.2021 17:29:00</t>
  </si>
  <si>
    <t>KARAKUYU KÖK 35-22-M00091_KARAKUYU M02_72111688</t>
  </si>
  <si>
    <t>20.10.2021 08:53:57</t>
  </si>
  <si>
    <t>20.10.2021 09:31:01</t>
  </si>
  <si>
    <t>SUBAŞI-4 35-26-L00331_12271504_56358850_56358850</t>
  </si>
  <si>
    <t>20.10.2021 08:57:50</t>
  </si>
  <si>
    <t>20.10.2021 09:47:39</t>
  </si>
  <si>
    <t>M-639 OLDURUK KÖK 35-03-M00639_M-1929 M04_42868457</t>
  </si>
  <si>
    <t>20.10.2021 09:13:12</t>
  </si>
  <si>
    <t>20.10.2021 09:50:30</t>
  </si>
  <si>
    <t>K-3799 35-04-K03799_912674279_912674279</t>
  </si>
  <si>
    <t>20.10.2021 09:08:16</t>
  </si>
  <si>
    <t>20.10.2021 13:58:38</t>
  </si>
  <si>
    <t>MECİDİYE TR-7 45-72-L00574_DAĞITIM TRAFOSU TR-7 L04_2106400</t>
  </si>
  <si>
    <t>20.10.2021 09:10:01</t>
  </si>
  <si>
    <t>20.10.2021 17:17:11</t>
  </si>
  <si>
    <t>K-1917 35-10-K01917_35-10-K01917_2362561</t>
  </si>
  <si>
    <t>AG Hatta Ağaç Kesimi</t>
  </si>
  <si>
    <t>20.10.2021 08:32:00</t>
  </si>
  <si>
    <t>20.10.2021 09:28:17</t>
  </si>
  <si>
    <t>K-869 35-04-K00869_99172383_99172383</t>
  </si>
  <si>
    <t>20.10.2021 09:17:41</t>
  </si>
  <si>
    <t>20.10.2021 11:47:58</t>
  </si>
  <si>
    <t>TAŞKESİK TR-2 35-26-L00220_35-26-L00220_2353449</t>
  </si>
  <si>
    <t>20.10.2021 09:13:32</t>
  </si>
  <si>
    <t>20.10.2021 10:46:52</t>
  </si>
  <si>
    <t>ULUKENT DM-1/5 35-28-M00575_DAĞITIM TRAFO ULUKENT DM-1/5 M04_66549771</t>
  </si>
  <si>
    <t>20.10.2021 09:24:37</t>
  </si>
  <si>
    <t>20.10.2021 17:31:38</t>
  </si>
  <si>
    <t>M-1000 35-03-M01000_TRAFO M06_41972973</t>
  </si>
  <si>
    <t>20.10.2021 09:26:55</t>
  </si>
  <si>
    <t>20.10.2021 16:48:59</t>
  </si>
  <si>
    <t>_950344107_950344107</t>
  </si>
  <si>
    <t>20.10.2021 09:18:22</t>
  </si>
  <si>
    <t>20.10.2021 14:19:33</t>
  </si>
  <si>
    <t>DM06/TR-01 45-73-M00053_DM-6/25 M011_67583542</t>
  </si>
  <si>
    <t>20.10.2021 09:28:08</t>
  </si>
  <si>
    <t>20.10.2021 10:54:03</t>
  </si>
  <si>
    <t>ARDIÇ MAHALLESİ TR-12 35-21-L00134_TR-8 - TR-9 - TR-17 L01_72192707</t>
  </si>
  <si>
    <t>20.10.2021 09:32:21</t>
  </si>
  <si>
    <t>20.10.2021 19:05:42</t>
  </si>
  <si>
    <t>YENİKÖY TR-10 35-15-L00506_B_56361790_56361790</t>
  </si>
  <si>
    <t>20.10.2021 09:27:13</t>
  </si>
  <si>
    <t>20.10.2021 16:30:00</t>
  </si>
  <si>
    <t>OSMANGAZİ İM 35-02-A00004_DURU K18_2101343</t>
  </si>
  <si>
    <t>Üçüncü Şahısların Vermiş Olduğu Hasarlar</t>
  </si>
  <si>
    <t>20.10.2021 09:36:21</t>
  </si>
  <si>
    <t>20.10.2021 10:16:51</t>
  </si>
  <si>
    <t>ÇOBANKÖY KÖK 35-29-L00066_HAMAMKÖY FİDERİ L05_72212373</t>
  </si>
  <si>
    <t>20.10.2021 09:36:31</t>
  </si>
  <si>
    <t>20.10.2021 12:15:12</t>
  </si>
  <si>
    <t>HELVACI TR-6 35-17-M00366_A_56358330_56358330</t>
  </si>
  <si>
    <t>20.10.2021 09:34:35</t>
  </si>
  <si>
    <t>20.10.2021 09:53:25</t>
  </si>
  <si>
    <t>TR-129 35-19-L00129_35-19-L00129_2361781</t>
  </si>
  <si>
    <t>AG Kademe Ayarı</t>
  </si>
  <si>
    <t>20.10.2021 09:28:21</t>
  </si>
  <si>
    <t>20.10.2021 15:42:47</t>
  </si>
  <si>
    <t>ÇAKIRBEYLİ TR-4 35-26-M01236_ H_53069865</t>
  </si>
  <si>
    <t>20.10.2021 09:27:01</t>
  </si>
  <si>
    <t>20.10.2021 17:11:00</t>
  </si>
  <si>
    <t>L-240 PTT TRAFO 35-18-L00240_950467549_950467549</t>
  </si>
  <si>
    <t>20.10.2021 09:34:04</t>
  </si>
  <si>
    <t>20.10.2021 11:19:02</t>
  </si>
  <si>
    <t>M-1180 35-04-M01180_TRAFO-1 M01_2114354</t>
  </si>
  <si>
    <t>20.10.2021 09:28:13</t>
  </si>
  <si>
    <t>20.10.2021 10:46:58</t>
  </si>
  <si>
    <t>K-3415 35-08-K03415_D_65504303_65504303</t>
  </si>
  <si>
    <t>20.10.2021 09:38:00</t>
  </si>
  <si>
    <t>20.10.2021 10:10:07</t>
  </si>
  <si>
    <t>M-584 DOĞANLAR KÖK 35-02-M00584_M-1068 M04_66682432</t>
  </si>
  <si>
    <t>20.10.2021 09:15:00</t>
  </si>
  <si>
    <t>20.10.2021 11:37:50</t>
  </si>
  <si>
    <t>MURADİYE TR-5 (ESKİ MEZARLIK YANI) 45-71-M00204_DM-5 M03_75532429</t>
  </si>
  <si>
    <t>20.10.2021 09:16:31</t>
  </si>
  <si>
    <t>20.10.2021 11:11:43</t>
  </si>
  <si>
    <t>TR-7 ÖZTAK (TR-237) 35-19-M00237_ H_77616527</t>
  </si>
  <si>
    <t>20.10.2021 09:48:51</t>
  </si>
  <si>
    <t>20.10.2021 11:22:49</t>
  </si>
  <si>
    <t>K-3649 35-02-K03649_910073842_910073842</t>
  </si>
  <si>
    <t>20.10.2021 09:43:01</t>
  </si>
  <si>
    <t>20.10.2021 12:31:41</t>
  </si>
  <si>
    <t>ŞEYHDAVUTLAR TR-4 KEMİKLİ 45-79-M00121_C_56387153_56387153</t>
  </si>
  <si>
    <t>20.10.2021 09:51:08</t>
  </si>
  <si>
    <t>20.10.2021 13:32:35</t>
  </si>
  <si>
    <t>GÖKÇEKÖY FATİH MAH.TR-2 45-80-L00179_B_56386873_56386873</t>
  </si>
  <si>
    <t>20.10.2021 09:18:38</t>
  </si>
  <si>
    <t>20.10.2021 11:48:02</t>
  </si>
  <si>
    <t>K-1678 35-08-K01678_35-08-K01678_42032926</t>
  </si>
  <si>
    <t>20.10.2021 10:03:00</t>
  </si>
  <si>
    <t>20.10.2021 10:40:28</t>
  </si>
  <si>
    <t>ULUKENT DM-3/18 35-28-M00058_953375426_953375426</t>
  </si>
  <si>
    <t>20.10.2021 10:01:21</t>
  </si>
  <si>
    <t>20.10.2021 19:11:34</t>
  </si>
  <si>
    <t>AŞAĞIKIRIKLAR DM 35-16-M00448_YENİKENT SULAMA M11_2115986</t>
  </si>
  <si>
    <t>20.10.2021 10:09:19</t>
  </si>
  <si>
    <t>20.10.2021 10:14:40</t>
  </si>
  <si>
    <t>K-3345 35-03-K03345_915041430_915041430</t>
  </si>
  <si>
    <t>20.10.2021 10:09:00</t>
  </si>
  <si>
    <t>20.10.2021 17:05:59</t>
  </si>
  <si>
    <t>KIZILAVLU KÖK 45-78-M00837_HatBaşıAyırıcı_53137221 M02_53137221</t>
  </si>
  <si>
    <t>20.10.2021 10:12:51</t>
  </si>
  <si>
    <t>20.10.2021 10:13:11</t>
  </si>
  <si>
    <t>MORDOĞAN TR-26 35-21-L00209_953367044_953367044</t>
  </si>
  <si>
    <t>20.10.2021 10:00:47</t>
  </si>
  <si>
    <t>20.10.2021 14:38:26</t>
  </si>
  <si>
    <t>ÖRNEKKÖY TR-1 35-27-L00128_A_56370256_56370256</t>
  </si>
  <si>
    <t>21.10.2021 13:12:21</t>
  </si>
  <si>
    <t>21.10.2021 17:20:08</t>
  </si>
  <si>
    <t>K-3632 35-01-K03632_C_56374602_56374602</t>
  </si>
  <si>
    <t>AG Direk Değişimi</t>
  </si>
  <si>
    <t>21.10.2021 10:04:00</t>
  </si>
  <si>
    <t>21.10.2021 14:25:41</t>
  </si>
  <si>
    <t>K-3537 35-01-K03537_35-01-K03537_2371229</t>
  </si>
  <si>
    <t>21.10.2021 19:11:22</t>
  </si>
  <si>
    <t>21.10.2021 21:03:56</t>
  </si>
  <si>
    <t>MECİDİYE TR-1 KÖK 45-72-L00078_MECİDİYE TR-10 L08_66560901</t>
  </si>
  <si>
    <t>21.10.2021 09:46:48</t>
  </si>
  <si>
    <t>21.10.2021 17:04:14</t>
  </si>
  <si>
    <t>K-1003 GEÇİT 35-01-K01003_K-4244 K08_67013368</t>
  </si>
  <si>
    <t>21.10.2021 01:44:04</t>
  </si>
  <si>
    <t>21.10.2021 02:41:58</t>
  </si>
  <si>
    <t>K-1989 35-04-K01989_TRAFO K03_2303020</t>
  </si>
  <si>
    <t>OG Kesici Arızası</t>
  </si>
  <si>
    <t>21.10.2021 18:16:30</t>
  </si>
  <si>
    <t>21.10.2021 19:14:56</t>
  </si>
  <si>
    <t>YUSUFLU KÖK 35-20-L00077_YUSUFLU ÇAYIR L02_66527924</t>
  </si>
  <si>
    <t>21.10.2021 11:23:02</t>
  </si>
  <si>
    <t>21.10.2021 11:32:42</t>
  </si>
  <si>
    <t>TR-28 45-77-L00028_945489718_945489718</t>
  </si>
  <si>
    <t>21.10.2021 20:36:50</t>
  </si>
  <si>
    <t>21.10.2021 21:09:49</t>
  </si>
  <si>
    <t>GÖKKAYA TR-2 45-84-L00019_955182532_955182532</t>
  </si>
  <si>
    <t>21.10.2021 12:46:29</t>
  </si>
  <si>
    <t>21.10.2021 13:03:33</t>
  </si>
  <si>
    <t>OVAKENT İM 35-15-A00003_MESCİTLİ L08_2057389</t>
  </si>
  <si>
    <t>21.10.2021 08:58:52</t>
  </si>
  <si>
    <t>21.10.2021 09:24:55</t>
  </si>
  <si>
    <t>K-4122 35-09-K04122_97800645_97800645</t>
  </si>
  <si>
    <t>21.10.2021 15:00:57</t>
  </si>
  <si>
    <t>21.10.2021 18:53:47</t>
  </si>
  <si>
    <t>BEYDERE KÖK 45-71-M00128_ESKİ KARAAĞAÇLI M07_50217162</t>
  </si>
  <si>
    <t>21.10.2021 09:10:39</t>
  </si>
  <si>
    <t>21.10.2021 16:57:48</t>
  </si>
  <si>
    <t>L-434 MENDERES BP 35-18-L00434_950456278_950456278</t>
  </si>
  <si>
    <t>21.10.2021 11:22:41</t>
  </si>
  <si>
    <t>21.10.2021 13:20:13</t>
  </si>
  <si>
    <t>ÜÇYOL KÖK 45-82-M00128_URUZLAR GES M06_2090645</t>
  </si>
  <si>
    <t>21.10.2021 08:34:57</t>
  </si>
  <si>
    <t>21.10.2021 09:13:39</t>
  </si>
  <si>
    <t>K-739 35-04-K00739_35-04-K00739_2349357</t>
  </si>
  <si>
    <t>21.10.2021 15:43:02</t>
  </si>
  <si>
    <t>21.10.2021 16:19:07</t>
  </si>
  <si>
    <t>KAYRAKALTI TR-1 45-82-M00353_A_56400548_56400548</t>
  </si>
  <si>
    <t>21.10.2021 11:55:00</t>
  </si>
  <si>
    <t>21.10.2021 15:08:04</t>
  </si>
  <si>
    <t>MENEMEN İM 35-28-A00001_ASARLIK-2 M09_2307681</t>
  </si>
  <si>
    <t>21.10.2021 10:38:02</t>
  </si>
  <si>
    <t>21.10.2021 11:10:09</t>
  </si>
  <si>
    <t>SARIGÖL DM 45-79-M00069_DADAĞLI FİDERİ M17_2076608</t>
  </si>
  <si>
    <t>21.10.2021 08:19:04</t>
  </si>
  <si>
    <t>21.10.2021 08:25:30</t>
  </si>
  <si>
    <t>ÇAMBEL KÖK 35-27-M00619_YENMİŞ-2 M04_72166068</t>
  </si>
  <si>
    <t>21.10.2021 15:40:18</t>
  </si>
  <si>
    <t>21.10.2021 16:25:20</t>
  </si>
  <si>
    <t>DM-3/11 45-71-M00105_D d2b_45180250</t>
  </si>
  <si>
    <t>21.10.2021 20:56:26</t>
  </si>
  <si>
    <t>22.10.2021 01:00:17</t>
  </si>
  <si>
    <t>DM-21/22 (ÇALIŞKAN SOKAK) 45-71-M00480_D_56396879_56396879</t>
  </si>
  <si>
    <t>21.10.2021 15:21:46</t>
  </si>
  <si>
    <t>21.10.2021 16:54:37</t>
  </si>
  <si>
    <t>K-3632 35-01-K03632_D_56374288_56374288</t>
  </si>
  <si>
    <t>21.10.2021 10:05:00</t>
  </si>
  <si>
    <t>21.10.2021 13:54:38</t>
  </si>
  <si>
    <t>TR-70 35-30-L00070_A_60985057_60985057</t>
  </si>
  <si>
    <t>21.10.2021 14:45:45</t>
  </si>
  <si>
    <t>21.10.2021 15:54:31</t>
  </si>
  <si>
    <t>21.10.2021 16:25:42</t>
  </si>
  <si>
    <t>21.10.2021 17:12:36</t>
  </si>
  <si>
    <t>KARABURUN İM 35-21-A00001_HatBaşıAyırıcı_53138229 L05_53138229</t>
  </si>
  <si>
    <t>21.10.2021 10:18:59</t>
  </si>
  <si>
    <t>21.10.2021 10:58:51</t>
  </si>
  <si>
    <t>M-1543 35-01-M01543_911795732_911795732</t>
  </si>
  <si>
    <t>21.10.2021 13:41:55</t>
  </si>
  <si>
    <t>21.10.2021 17:09:32</t>
  </si>
  <si>
    <t>VİLLAKENT TR-9 35-28-M00384_VİLLAKENT TR-7 M02_66508329</t>
  </si>
  <si>
    <t>21.10.2021 11:34:00</t>
  </si>
  <si>
    <t>21.10.2021 17:34:00</t>
  </si>
  <si>
    <t>YEŞİLKÖY TR-1 35-27-M00964_98897404_98897404</t>
  </si>
  <si>
    <t>21.10.2021 12:30:50</t>
  </si>
  <si>
    <t>21.10.2021 18:20:34</t>
  </si>
  <si>
    <t>TR-1/14 45-72-M00014_TR/14A  TR/14B  TR-1/14C  TR-1/14C  TR-1/14D M03_66509366</t>
  </si>
  <si>
    <t>21.10.2021 12:21:02</t>
  </si>
  <si>
    <t>21.10.2021 12:41:00</t>
  </si>
  <si>
    <t>KUŞÇULAR TR-6 35-19-M00218_5855062_56389670_56389670</t>
  </si>
  <si>
    <t>21.10.2021 09:12:00</t>
  </si>
  <si>
    <t>21.10.2021 17:12:17</t>
  </si>
  <si>
    <t>MURADİYE TR-1 İSTASYON KABİN 45-71-M00192_C C1_5965546</t>
  </si>
  <si>
    <t>NH Altlık Arızası</t>
  </si>
  <si>
    <t>21.10.2021 15:53:57</t>
  </si>
  <si>
    <t>22.10.2021 01:02:37</t>
  </si>
  <si>
    <t>BAĞARASI TR-10 KÖK 35-23-M00179_YENİBAĞARASI M05_72143139</t>
  </si>
  <si>
    <t>21.10.2021 11:06:22</t>
  </si>
  <si>
    <t>21.10.2021 11:55:14</t>
  </si>
  <si>
    <t>TR-7 (KURTULUŞ PARKI KABİN) 35-32-L00007_946411349_946411349</t>
  </si>
  <si>
    <t>21.10.2021 09:46:25</t>
  </si>
  <si>
    <t>21.10.2021 10:25:27</t>
  </si>
  <si>
    <t>M-2913 35-01-M02913_911160643_911160643</t>
  </si>
  <si>
    <t>21.10.2021 12:01:12</t>
  </si>
  <si>
    <t>21.10.2021 14:43:53</t>
  </si>
  <si>
    <t>ULUKENT KÖK-15 35-28-M00070_ULUKENT TR-6 M05_66524933</t>
  </si>
  <si>
    <t>21.10.2021 08:02:14</t>
  </si>
  <si>
    <t>21.10.2021 09:50:57</t>
  </si>
  <si>
    <t>K-3591 35-01-K03591_911952341_911952341</t>
  </si>
  <si>
    <t>21.10.2021 13:22:21</t>
  </si>
  <si>
    <t>21.10.2021 18:57:24</t>
  </si>
  <si>
    <t>TR-23 HASTANE 35-26-M00023_TR-24/TR-23-4 M03_65919440</t>
  </si>
  <si>
    <t>21.10.2021 11:24:34</t>
  </si>
  <si>
    <t>21.10.2021 17:14:49</t>
  </si>
  <si>
    <t>BAĞARASI TR-10 KÖK 35-23-M00179_ESKİİBAĞARASI M02_72143144</t>
  </si>
  <si>
    <t>21.10.2021 07:21:42</t>
  </si>
  <si>
    <t>21.10.2021 08:09:39</t>
  </si>
  <si>
    <t>K-3373 35-10-K03373_C C1B_5875187</t>
  </si>
  <si>
    <t>21.10.2021 19:29:47</t>
  </si>
  <si>
    <t>21.10.2021 21:18:41</t>
  </si>
  <si>
    <t>DM-3/TR-26 (TR-94) 35-26-M00094_TR-97 M01_66220439</t>
  </si>
  <si>
    <t>21.10.2021 16:49:25</t>
  </si>
  <si>
    <t>21.10.2021 17:20:09</t>
  </si>
  <si>
    <t>MURADİYE TR-5 (ESKİ MEZARLIK YANI) 45-71-M00204_C C1_5973816</t>
  </si>
  <si>
    <t>21.10.2021 23:52:31</t>
  </si>
  <si>
    <t>22.10.2021 02:23:00</t>
  </si>
  <si>
    <t>GÜMÜLDÜR M-26 35-25-M00026_DIREK TIPI TRAFO HUCRESI H01_2114744</t>
  </si>
  <si>
    <t>21.10.2021 08:44:34</t>
  </si>
  <si>
    <t>21.10.2021 09:47:00</t>
  </si>
  <si>
    <t>M-2097 35-04-M02097_95000548851_95000548851</t>
  </si>
  <si>
    <t>21.10.2021 16:07:00</t>
  </si>
  <si>
    <t>21.10.2021 19:23:23</t>
  </si>
  <si>
    <t>K-4175 35-02-K04175_35-02-K04175_2374465</t>
  </si>
  <si>
    <t>21.10.2021 09:00:42</t>
  </si>
  <si>
    <t>21.10.2021 13:20:02</t>
  </si>
  <si>
    <t>M-2516 35-02-M02516_99362794_99362794</t>
  </si>
  <si>
    <t>21.10.2021 20:01:49</t>
  </si>
  <si>
    <t>22.10.2021 02:49:58</t>
  </si>
  <si>
    <t>M-1393 35-03-M01393_913489858_913489858</t>
  </si>
  <si>
    <t>21.10.2021 18:03:47</t>
  </si>
  <si>
    <t>21.10.2021 18:58:33</t>
  </si>
  <si>
    <t>ÖZBEY TR-3 35-26-L00415_95000065553_95000065553</t>
  </si>
  <si>
    <t>21.10.2021 18:03:36</t>
  </si>
  <si>
    <t>21.10.2021 20:37:16</t>
  </si>
  <si>
    <t>M-2966 35-07-M02966_98863644_98863644</t>
  </si>
  <si>
    <t>21.10.2021 13:52:48</t>
  </si>
  <si>
    <t>21.10.2021 17:12:28</t>
  </si>
  <si>
    <t>M-1023 35-03-M01023_910040962_910040962</t>
  </si>
  <si>
    <t>21.10.2021 13:21:38</t>
  </si>
  <si>
    <t>21.10.2021 16:54:35</t>
  </si>
  <si>
    <t>KURUDERE OVA TR-2 35-32-L00051_DIREK TIPI TRAFO HUCRESI H01_2037209</t>
  </si>
  <si>
    <t>21.10.2021 09:45:51</t>
  </si>
  <si>
    <t>21.10.2021 11:33:56</t>
  </si>
  <si>
    <t>BÜYÜKKALE TR-1 35-29-L00668_D_65510756_65510756</t>
  </si>
  <si>
    <t>21.10.2021 12:01:29</t>
  </si>
  <si>
    <t>21.10.2021 17:23:24</t>
  </si>
  <si>
    <t>DERİCİ KÖK 45-84-M00003_MANDALLI M02_2313988</t>
  </si>
  <si>
    <t>20.10.2021 10:48:37</t>
  </si>
  <si>
    <t>L-47 DENİZKENT SİTESİ 35-14-L00047_956639910_956639910</t>
  </si>
  <si>
    <t>20.10.2021 10:08:05</t>
  </si>
  <si>
    <t>20.10.2021 17:24:51</t>
  </si>
  <si>
    <t>SELENDİ TR-8 45-81-M00008_TR-33 M04_61176212</t>
  </si>
  <si>
    <t>20.10.2021 10:11:44</t>
  </si>
  <si>
    <t>20.10.2021 10:38:05</t>
  </si>
  <si>
    <t>K-2711 35-03-K02711_910052709_910052709</t>
  </si>
  <si>
    <t>20.10.2021 10:16:24</t>
  </si>
  <si>
    <t>20.10.2021 17:48:25</t>
  </si>
  <si>
    <t>ULUKENT DM-1/16 35-28-M00069_953382617_953382617</t>
  </si>
  <si>
    <t>20.10.2021 10:19:28</t>
  </si>
  <si>
    <t>20.10.2021 15:19:37</t>
  </si>
  <si>
    <t>K-2481 35-02-K02481_TRAFO K01_2303250</t>
  </si>
  <si>
    <t>20.10.2021 10:15:00</t>
  </si>
  <si>
    <t>20.10.2021 10:52:28</t>
  </si>
  <si>
    <t>K-383 35-08-K00383_35-08-K00383_42465875</t>
  </si>
  <si>
    <t>20.10.2021 10:18:13</t>
  </si>
  <si>
    <t>20.10.2021 11:47:47</t>
  </si>
  <si>
    <t>M-1076 35-02-M01076_C C1B_5817194</t>
  </si>
  <si>
    <t>20.10.2021 09:58:21</t>
  </si>
  <si>
    <t>20.10.2021 14:08:40</t>
  </si>
  <si>
    <t>L-296 35-18-L00296_950447935_950447935</t>
  </si>
  <si>
    <t>20.10.2021 10:29:22</t>
  </si>
  <si>
    <t>20.10.2021 13:32:16</t>
  </si>
  <si>
    <t>YELKİ TR-16 35-10-L00016_913352244_913352244</t>
  </si>
  <si>
    <t>20.10.2021 10:29:55</t>
  </si>
  <si>
    <t>20.10.2021 11:56:04</t>
  </si>
  <si>
    <t>DENİZKÖY TR-1 35-30-M00594_955319229_955319229</t>
  </si>
  <si>
    <t>20.10.2021 10:30:43</t>
  </si>
  <si>
    <t>20.10.2021 14:19:21</t>
  </si>
  <si>
    <t>KURUCUOVA TR-2 35-15-L00253_35-15-L00253_2365159</t>
  </si>
  <si>
    <t>20.10.2021 10:21:55</t>
  </si>
  <si>
    <t>20.10.2021 11:30:10</t>
  </si>
  <si>
    <t>M-1247 35-01-M01247_912171016_912171016</t>
  </si>
  <si>
    <t>20.10.2021 09:58:35</t>
  </si>
  <si>
    <t>20.10.2021 13:17:20</t>
  </si>
  <si>
    <t>ÇUKURALTI M-26 35-25-M00074_955264770_955264770</t>
  </si>
  <si>
    <t>20.10.2021 10:22:51</t>
  </si>
  <si>
    <t>20.10.2021 17:54:32</t>
  </si>
  <si>
    <t>K-544 35-01-K00544_B_56355167_56355167</t>
  </si>
  <si>
    <t>20.10.2021 10:43:00</t>
  </si>
  <si>
    <t>20.10.2021 11:28:09</t>
  </si>
  <si>
    <t>TR-1/68 45-72-M00068_963947407_963947407</t>
  </si>
  <si>
    <t>20.10.2021 10:47:55</t>
  </si>
  <si>
    <t>20.10.2021 12:42:44</t>
  </si>
  <si>
    <t>L-289 DEMET AKBAĞ TRAFO 35-18-L00289_950447700_950447700</t>
  </si>
  <si>
    <t>20.10.2021 10:50:19</t>
  </si>
  <si>
    <t>20.10.2021 14:11:18</t>
  </si>
  <si>
    <t>K-4756 35-04-K04756_F F02b_5788988</t>
  </si>
  <si>
    <t>20.10.2021 09:52:28</t>
  </si>
  <si>
    <t>20.10.2021 12:16:20</t>
  </si>
  <si>
    <t>K-3385 35-04-K03385_912168923_912168923</t>
  </si>
  <si>
    <t>20.10.2021 10:22:30</t>
  </si>
  <si>
    <t>20.10.2021 14:39:06</t>
  </si>
  <si>
    <t>ATAKÖY OVA TR-3 35-22-M00181_A_56352688_56352688</t>
  </si>
  <si>
    <t>20.10.2021 10:54:00</t>
  </si>
  <si>
    <t>20.10.2021 13:03:30</t>
  </si>
  <si>
    <t>TR-2/120-1 45-83-M00719__72373847_72373847</t>
  </si>
  <si>
    <t>AG Sehim Bozukluğu</t>
  </si>
  <si>
    <t>20.10.2021 10:57:00</t>
  </si>
  <si>
    <t>20.10.2021 12:04:03</t>
  </si>
  <si>
    <t>OVAKENT TR-1 35-15-L00631_950386456_950386456</t>
  </si>
  <si>
    <t>20.10.2021 10:53:05</t>
  </si>
  <si>
    <t>20.10.2021 12:35:39</t>
  </si>
  <si>
    <t>TR-21 (M-721) 35-30-M00721_955298269_955298269</t>
  </si>
  <si>
    <t>20.10.2021 11:06:55</t>
  </si>
  <si>
    <t>20.10.2021 15:40:06</t>
  </si>
  <si>
    <t>ARMUTLU DM-2/TR-28 (ESKİ TR-2) 35-27-L00002_912811486_912811486</t>
  </si>
  <si>
    <t>20.10.2021 10:58:12</t>
  </si>
  <si>
    <t>20.10.2021 12:59:33</t>
  </si>
  <si>
    <t>K-4732 35-07-K04732_35-07-K04732_2368981</t>
  </si>
  <si>
    <t>Trafo Bakım Çalışması</t>
  </si>
  <si>
    <t>20.10.2021 11:12:54</t>
  </si>
  <si>
    <t>20.10.2021 12:56:32</t>
  </si>
  <si>
    <t>GERENKÖY TR-4 35-23-M00150_950415081_950415081</t>
  </si>
  <si>
    <t>20.10.2021 11:11:25</t>
  </si>
  <si>
    <t>20.10.2021 12:58:12</t>
  </si>
  <si>
    <t>SUBAŞI İM 35-26-A00002_SUBAŞI 15.8 ŞEHİR L02_2035582</t>
  </si>
  <si>
    <t>20.10.2021 11:17:01</t>
  </si>
  <si>
    <t>20.10.2021 11:34:11</t>
  </si>
  <si>
    <t>20.10.2021 11:17:48</t>
  </si>
  <si>
    <t>20.10.2021 18:02:46</t>
  </si>
  <si>
    <t>KARGIN KÖK 45-71-M00095_KARGIN BAKIR HAT TURGUTLU YÖNÜ M05_2321771</t>
  </si>
  <si>
    <t>20.10.2021 11:20:18</t>
  </si>
  <si>
    <t>20.10.2021 14:34:37</t>
  </si>
  <si>
    <t>L-284 İMAMOĞLU TRAFO 35-18-L00284_950459314_950459314</t>
  </si>
  <si>
    <t>20.10.2021 11:20:06</t>
  </si>
  <si>
    <t>20.10.2021 15:26:25</t>
  </si>
  <si>
    <t>L-434 MENDERES BP 35-18-L00434_950456964_950456964</t>
  </si>
  <si>
    <t>20.10.2021 11:22:22</t>
  </si>
  <si>
    <t>20.10.2021 14:29:53</t>
  </si>
  <si>
    <t>SİYEKLİ KÖK 45-71-M00185_MALDAN M05_72256929</t>
  </si>
  <si>
    <t>20.10.2021 11:25:31</t>
  </si>
  <si>
    <t>20.10.2021 11:32:22</t>
  </si>
  <si>
    <t>HASAN ÇİFTÇİ ÖZEL TR 35-13-L00258Ö_DIREK TIPI TRAFO HUCRESI H01_2039036</t>
  </si>
  <si>
    <t>20.10.2021 11:16:47</t>
  </si>
  <si>
    <t>20.10.2021 13:39:00</t>
  </si>
  <si>
    <t>BAĞARASI TR-12 35-23-M00181_42067223_56357401_56357401</t>
  </si>
  <si>
    <t>20.10.2021 11:27:00</t>
  </si>
  <si>
    <t>20.10.2021 12:54:23</t>
  </si>
  <si>
    <t>K-1409 35-04-K01409_912554910_912554910</t>
  </si>
  <si>
    <t>20.10.2021 10:26:23</t>
  </si>
  <si>
    <t>20.10.2021 13:16:30</t>
  </si>
  <si>
    <t>KULA İM 45-77-A00001_KONURCA M01_2049991</t>
  </si>
  <si>
    <t>20.10.2021 11:29:01</t>
  </si>
  <si>
    <t>20.10.2021 11:42:00</t>
  </si>
  <si>
    <t>ÇAMÖNÜ TR-10 35-22-M00171_955290118_955290118</t>
  </si>
  <si>
    <t>20.10.2021 11:29:00</t>
  </si>
  <si>
    <t>20.10.2021 14:20:39</t>
  </si>
  <si>
    <t>SARNIÇ İM 35-08-A00005_SARNIÇ-2 K02_2308982</t>
  </si>
  <si>
    <t>20.10.2021 11:38:28</t>
  </si>
  <si>
    <t>20.10.2021 12:42:45</t>
  </si>
  <si>
    <t>KINIK TR-14 KÖK 35-24-L00014_DAĞITIM TRAFOSU TR-14 L04_2327986</t>
  </si>
  <si>
    <t>OG Kademe Ayarı</t>
  </si>
  <si>
    <t>20.10.2021 11:42:43</t>
  </si>
  <si>
    <t>20.10.2021 12:33:10</t>
  </si>
  <si>
    <t>ÇAYBAŞI DM-1/10 35-26-L00214_ÇAYBAŞI DM-1/11 L02_65966258</t>
  </si>
  <si>
    <t>20.10.2021 11:29:50</t>
  </si>
  <si>
    <t>20.10.2021 13:44:44</t>
  </si>
  <si>
    <t>TR-28 35-27-M00028_HatBaşıAyırıcı_72468996 M02_72468996</t>
  </si>
  <si>
    <t>20.10.2021 11:45:46</t>
  </si>
  <si>
    <t>20.10.2021 15:07:41</t>
  </si>
  <si>
    <t>M-30 35-02-M00030_M-454 M08_2311572</t>
  </si>
  <si>
    <t>20.10.2021 11:44:15</t>
  </si>
  <si>
    <t>20.10.2021 12:06:24</t>
  </si>
  <si>
    <t>DİKİLİ TR-20 35-30-M00620_955299722_955299722</t>
  </si>
  <si>
    <t>20.10.2021 11:47:19</t>
  </si>
  <si>
    <t>20.10.2021 17:02:30</t>
  </si>
  <si>
    <t>ÇORAKLAR TR 35-17-M00442_950313972_950313972</t>
  </si>
  <si>
    <t>20.10.2021 11:50:15</t>
  </si>
  <si>
    <t>20.10.2021 12:48:55</t>
  </si>
  <si>
    <t>DM-1/TR-19 (TR-46) 35-26-M00046_35-26-M00046_76933488</t>
  </si>
  <si>
    <t>20.10.2021 11:58:00</t>
  </si>
  <si>
    <t>20.10.2021 12:26:20</t>
  </si>
  <si>
    <t>BÜLBÜLDERE TR-1 35-26-L00288_35-26-L00288_2350949</t>
  </si>
  <si>
    <t>20.10.2021 11:54:09</t>
  </si>
  <si>
    <t>20.10.2021 15:14:13</t>
  </si>
  <si>
    <t>DM-2/45 35-26-M00842_956626762_956626762</t>
  </si>
  <si>
    <t>20.10.2021 12:01:29</t>
  </si>
  <si>
    <t>20.10.2021 13:50:22</t>
  </si>
  <si>
    <t>_99315259_99315259</t>
  </si>
  <si>
    <t>20.10.2021 12:07:15</t>
  </si>
  <si>
    <t>20.10.2021 19:38:58</t>
  </si>
  <si>
    <t>TR-1/4 45-72-M00004_956494206_956494206</t>
  </si>
  <si>
    <t>20.10.2021 12:14:15</t>
  </si>
  <si>
    <t>20.10.2021 16:05:27</t>
  </si>
  <si>
    <t>İSMETİYE TR-1 45-73-M00994_945656304_945656304</t>
  </si>
  <si>
    <t>20.10.2021 12:15:13</t>
  </si>
  <si>
    <t>20.10.2021 14:25:56</t>
  </si>
  <si>
    <t>M-2132 KÖK 35-07-M02132_M-2442 M03_60554924</t>
  </si>
  <si>
    <t>20.10.2021 12:14:20</t>
  </si>
  <si>
    <t>20.10.2021 13:25:39</t>
  </si>
  <si>
    <t>SEVİŞLER TR-2 45-82-L00004_C_56403285_56403285</t>
  </si>
  <si>
    <t>AG Atlama Kopuğu</t>
  </si>
  <si>
    <t>20.10.2021 12:16:03</t>
  </si>
  <si>
    <t>20.10.2021 14:54:39</t>
  </si>
  <si>
    <t>EYKO TR-2 35-30-M00028_955322216_955322216</t>
  </si>
  <si>
    <t>20.10.2021 12:13:25</t>
  </si>
  <si>
    <t>20.10.2021 18:44:31</t>
  </si>
  <si>
    <t>DİBEKDERE TR-1 45-84-L00034_955183615_955183615</t>
  </si>
  <si>
    <t>20.10.2021 12:17:15</t>
  </si>
  <si>
    <t>20.10.2021 12:56:29</t>
  </si>
  <si>
    <t>L-325 (ALBAYRAK) 35-18-L00325_950450013_950450013</t>
  </si>
  <si>
    <t>20.10.2021 12:25:01</t>
  </si>
  <si>
    <t>20.10.2021 19:17:12</t>
  </si>
  <si>
    <t>TR-75 35-30-L00075_D_56367274_56367274</t>
  </si>
  <si>
    <t>20.10.2021 12:28:00</t>
  </si>
  <si>
    <t>20.10.2021 17:27:01</t>
  </si>
  <si>
    <t>HAMZABEYLİ TR-2 45-71-M01772_953189290_953189290</t>
  </si>
  <si>
    <t>20.10.2021 12:15:22</t>
  </si>
  <si>
    <t>20.10.2021 13:41:03</t>
  </si>
  <si>
    <t>ÇAPAKLI KÖK 45-78-M01161_HatBaşıAyırıcı_53138965 M07_53138965</t>
  </si>
  <si>
    <t>20.10.2021 12:25:32</t>
  </si>
  <si>
    <t>20.10.2021 13:39:57</t>
  </si>
  <si>
    <t>K-2626 35-02-K02626_912569287_912569287</t>
  </si>
  <si>
    <t>20.10.2021 12:11:59</t>
  </si>
  <si>
    <t>20.10.2021 13:24:17</t>
  </si>
  <si>
    <t>KARABURÇ OYMAK ALTI TR-16 35-31-L00475_ H_72249900</t>
  </si>
  <si>
    <t>20.10.2021 12:31:00</t>
  </si>
  <si>
    <t>20.10.2021 13:39:02</t>
  </si>
  <si>
    <t>M-1687 35-02-M01687_910204612_910204612</t>
  </si>
  <si>
    <t>20.10.2021 12:14:33</t>
  </si>
  <si>
    <t>20.10.2021 14:23:31</t>
  </si>
  <si>
    <t>K-4711 35-04-K04711_914525443_914525443</t>
  </si>
  <si>
    <t>20.10.2021 12:19:27</t>
  </si>
  <si>
    <t>20.10.2021 17:00:27</t>
  </si>
  <si>
    <t>ARMUTLU DM-2/TR-26 35-27-L00349_95000546415_95000546415</t>
  </si>
  <si>
    <t>20.10.2021 12:38:42</t>
  </si>
  <si>
    <t>20.10.2021 15:07:15</t>
  </si>
  <si>
    <t>K-1406 35-01-K01406_R_56381096_56381096</t>
  </si>
  <si>
    <t>20.10.2021 12:48:00</t>
  </si>
  <si>
    <t>20.10.2021 14:47:08</t>
  </si>
  <si>
    <t>ATAKÖY OVA TR-3 35-22-M00181_35-22-M00181_2364213</t>
  </si>
  <si>
    <t>Yük Aktarımı</t>
  </si>
  <si>
    <t>20.10.2021 12:43:11</t>
  </si>
  <si>
    <t>20.10.2021 13:18:58</t>
  </si>
  <si>
    <t>K-847 35-01-K00847_912888694_912888694</t>
  </si>
  <si>
    <t>20.10.2021 12:36:35</t>
  </si>
  <si>
    <t>20.10.2021 16:50:28</t>
  </si>
  <si>
    <t>K-4153 35-01-K04153_911573874_911573874</t>
  </si>
  <si>
    <t>20.10.2021 12:49:58</t>
  </si>
  <si>
    <t>20.10.2021 14:33:10</t>
  </si>
  <si>
    <t>SADETTİN UZUNOĞLU VE ARK TR 35-24-M00045_35-24-M00045_58185721</t>
  </si>
  <si>
    <t>20.10.2021 12:59:57</t>
  </si>
  <si>
    <t>20.10.2021 14:04:00</t>
  </si>
  <si>
    <t>BALLICA TR-2 45-72-L00548_956512040_956512040</t>
  </si>
  <si>
    <t>20.10.2021 12:48:40</t>
  </si>
  <si>
    <t>20.10.2021 18:37:14</t>
  </si>
  <si>
    <t>KARAHALİLLİ TR-1 35-20-L00350_955196787_955196787</t>
  </si>
  <si>
    <t>20.10.2021 13:03:49</t>
  </si>
  <si>
    <t>20.10.2021 14:13:22</t>
  </si>
  <si>
    <t>M-2549 35-09-M02549_G C1_65897903</t>
  </si>
  <si>
    <t>20.10.2021 13:09:29</t>
  </si>
  <si>
    <t>20.10.2021 14:58:15</t>
  </si>
  <si>
    <t>TR-25 35-19-L00025_956662703_956662703</t>
  </si>
  <si>
    <t>20.10.2021 13:18:53</t>
  </si>
  <si>
    <t>20.10.2021 17:09:27</t>
  </si>
  <si>
    <t>TR-156 35-15-L00156_B_56372048_56372048</t>
  </si>
  <si>
    <t>20.10.2021 13:08:37</t>
  </si>
  <si>
    <t>20.10.2021 13:52:45</t>
  </si>
  <si>
    <t>YEŞİLKÖY-2 35-26-M00791_956621850_956621850</t>
  </si>
  <si>
    <t>20.10.2021 13:06:53</t>
  </si>
  <si>
    <t>20.10.2021 14:15:58</t>
  </si>
  <si>
    <t>PELİTALAN TR-1 45-71-M01570_953205617_953205617</t>
  </si>
  <si>
    <t>20.10.2021 12:40:46</t>
  </si>
  <si>
    <t>20.10.2021 19:29:48</t>
  </si>
  <si>
    <t>SARIGÖL DM 45-79-M00069_ULUDERBENT FİDERİ M16_2076610</t>
  </si>
  <si>
    <t>20.10.2021 13:25:44</t>
  </si>
  <si>
    <t>20.10.2021 13:30:41</t>
  </si>
  <si>
    <t>SARINASUHLAR KÖYÜ TR-1 45-71-M01447_A_56399903_56399903</t>
  </si>
  <si>
    <t>20.10.2021 13:19:06</t>
  </si>
  <si>
    <t>20.10.2021 17:53:44</t>
  </si>
  <si>
    <t>ÜRKMEZ M-13 35-25-M00153_ÜRKMEZ M-14 M01_72074306</t>
  </si>
  <si>
    <t>20.10.2021 13:32:21</t>
  </si>
  <si>
    <t>20.10.2021 14:02:00</t>
  </si>
  <si>
    <t>K-3799 35-04-K03799_35-04-K03799_2353083</t>
  </si>
  <si>
    <t>20.10.2021 13:31:31</t>
  </si>
  <si>
    <t>20.10.2021 14:55:46</t>
  </si>
  <si>
    <t>_C_56379385_56379385</t>
  </si>
  <si>
    <t>20.10.2021 13:42:30</t>
  </si>
  <si>
    <t>20.10.2021 14:57:20</t>
  </si>
  <si>
    <t>YUSUFLU TR-9 35-20-L00317_915936540_915936540</t>
  </si>
  <si>
    <t>20.10.2021 13:40:52</t>
  </si>
  <si>
    <t>20.10.2021 15:19:02</t>
  </si>
  <si>
    <t>TR-37 35-15-M00037_950366810_950366810</t>
  </si>
  <si>
    <t>20.10.2021 13:44:45</t>
  </si>
  <si>
    <t>20.10.2021 14:44:16</t>
  </si>
  <si>
    <t>SEYREK TR-4 35-28-M00375_953395450_953395450</t>
  </si>
  <si>
    <t>20.10.2021 13:44:58</t>
  </si>
  <si>
    <t>20.10.2021 18:49:31</t>
  </si>
  <si>
    <t>L-67 ELMASTAŞ 35-14-L00067_6297925_56376534_56376534</t>
  </si>
  <si>
    <t>20.10.2021 13:51:22</t>
  </si>
  <si>
    <t>20.10.2021 15:39:27</t>
  </si>
  <si>
    <t>KARAVELİLER TR-2 35-20-L00141_5828015_56376425_56376425</t>
  </si>
  <si>
    <t>20.10.2021 13:55:00</t>
  </si>
  <si>
    <t>20.10.2021 16:43:22</t>
  </si>
  <si>
    <t>BELKENT SİTESİ TR 35-30-M00336_35-30-M00336_72075080</t>
  </si>
  <si>
    <t>20.10.2021 13:43:25</t>
  </si>
  <si>
    <t>20.10.2021 19:06:20</t>
  </si>
  <si>
    <t>K-2625 35-02-K02625_910006344_910006344</t>
  </si>
  <si>
    <t>20.10.2021 13:49:17</t>
  </si>
  <si>
    <t>20.10.2021 20:33:06</t>
  </si>
  <si>
    <t>TR-39 35-15-M00039_950369209_950369209</t>
  </si>
  <si>
    <t>20.10.2021 14:01:39</t>
  </si>
  <si>
    <t>20.10.2021 17:29:54</t>
  </si>
  <si>
    <t>KUMKUYUCAK KÖK 45-80-M00093_KUMKUYUCAK ŞEHİR M05_72193197</t>
  </si>
  <si>
    <t>20.10.2021 14:09:51</t>
  </si>
  <si>
    <t>20.10.2021 14:44:00</t>
  </si>
  <si>
    <t>SOMA TR-12 45-82-M00012_B_56401158_56401158</t>
  </si>
  <si>
    <t>20.10.2021 14:07:16</t>
  </si>
  <si>
    <t>20.10.2021 14:46:53</t>
  </si>
  <si>
    <t>YUKARI ÇOBANİSA ŞİRİN MAHALLE 45-71-M00622_953214639_953214639</t>
  </si>
  <si>
    <t>20.10.2021 13:49:11</t>
  </si>
  <si>
    <t>20.10.2021 15:55:33</t>
  </si>
  <si>
    <t>BÜYÜKKALE TR-1 35-29-L00668_A_56402097_56402097</t>
  </si>
  <si>
    <t>20.10.2021 14:06:05</t>
  </si>
  <si>
    <t>20.10.2021 16:59:11</t>
  </si>
  <si>
    <t>MESCİTLİ TR-2 35-15-L01019_950386122_950386122</t>
  </si>
  <si>
    <t>20.10.2021 14:00:05</t>
  </si>
  <si>
    <t>20.10.2021 15:35:38</t>
  </si>
  <si>
    <t>DİKİLİ İM 35-30-A00001_DONANIMLI YEDEK L05_72357043</t>
  </si>
  <si>
    <t>20.10.2021 14:16:51</t>
  </si>
  <si>
    <t>20.10.2021 14:25:00</t>
  </si>
  <si>
    <t>TR-13 35-31-L00013_956593922_956593922</t>
  </si>
  <si>
    <t>20.10.2021 14:18:00</t>
  </si>
  <si>
    <t>20.10.2021 15:47:37</t>
  </si>
  <si>
    <t>KIRANKÖY ALANYAKA TR-1 45-75-M00189_A_56385923_56385923</t>
  </si>
  <si>
    <t>20.10.2021 14:20:11</t>
  </si>
  <si>
    <t>20.10.2021 16:44:05</t>
  </si>
  <si>
    <t>ASARLIK TR-14 KÖK 35-28-M00168_953396295_953396295</t>
  </si>
  <si>
    <t>20.10.2021 14:20:06</t>
  </si>
  <si>
    <t>20.10.2021 17:32:20</t>
  </si>
  <si>
    <t>K-1517 35-01-K01517__75845425_75845425</t>
  </si>
  <si>
    <t>20.10.2021 13:53:06</t>
  </si>
  <si>
    <t>20.10.2021 20:00:37</t>
  </si>
  <si>
    <t>KARABURUN TR-6 35-21-L00032_95000154754_95000154754</t>
  </si>
  <si>
    <t>20.10.2021 14:09:08</t>
  </si>
  <si>
    <t>20.10.2021 20:10:23</t>
  </si>
  <si>
    <t>20.10.2021 14:35:00</t>
  </si>
  <si>
    <t>20.10.2021 15:23:46</t>
  </si>
  <si>
    <t>KULA İM 45-77-A00001_BAŞI BÜYÜK L14_2049995</t>
  </si>
  <si>
    <t>20.10.2021 14:38:52</t>
  </si>
  <si>
    <t>20.10.2021 14:42:41</t>
  </si>
  <si>
    <t>M-2556 35-02-M02556_954699592_954699592</t>
  </si>
  <si>
    <t>20.10.2021 14:26:37</t>
  </si>
  <si>
    <t>20.10.2021 16:03:37</t>
  </si>
  <si>
    <t>TR-2/58 (GÜLLÜPINAR) 45-83-L00058_TR-2/52 L03_2082850</t>
  </si>
  <si>
    <t>20.10.2021 14:42:51</t>
  </si>
  <si>
    <t>20.10.2021 15:18:15</t>
  </si>
  <si>
    <t>GÜNEY DM 45-83-L00130_DERBENT L08_2096778</t>
  </si>
  <si>
    <t>20.10.2021 14:42:52</t>
  </si>
  <si>
    <t>20.10.2021 15:35:47</t>
  </si>
  <si>
    <t>M-3468(YATIRIM REZERVE) 35-02-M04882_913408981_913408981</t>
  </si>
  <si>
    <t>20.10.2021 14:40:12</t>
  </si>
  <si>
    <t>20.10.2021 17:55:41</t>
  </si>
  <si>
    <t>M-211 (DM-3/TR-6) 35-14-M00211_C C01_50051066</t>
  </si>
  <si>
    <t>20.10.2021 14:41:47</t>
  </si>
  <si>
    <t>20.10.2021 17:09:08</t>
  </si>
  <si>
    <t>KİRELİ TR-1 35-29-L00456_914977917_914977917</t>
  </si>
  <si>
    <t>20.10.2021 14:42:49</t>
  </si>
  <si>
    <t>20.10.2021 20:35:27</t>
  </si>
  <si>
    <t>DM-14 45-71-M00361_A_56403365_56403365</t>
  </si>
  <si>
    <t>20.10.2021 14:48:00</t>
  </si>
  <si>
    <t>20.10.2021 15:42:02</t>
  </si>
  <si>
    <t>TR-155 35-15-L00155_950373057_950373057</t>
  </si>
  <si>
    <t>20.10.2021 14:45:44</t>
  </si>
  <si>
    <t>20.10.2021 17:20:18</t>
  </si>
  <si>
    <t>AG Yük Ayırıcı Arızası</t>
  </si>
  <si>
    <t>20.10.2021 15:19:52</t>
  </si>
  <si>
    <t>20.10.2021 18:59:12</t>
  </si>
  <si>
    <t>ÇANDARLI TR-7 35-30-M00007_955329773_955329773</t>
  </si>
  <si>
    <t>20.10.2021 15:16:35</t>
  </si>
  <si>
    <t>20.10.2021 19:38:46</t>
  </si>
  <si>
    <t>ERGENLİ TR-1 35-20-L00250_955209085_955209085</t>
  </si>
  <si>
    <t>20.10.2021 15:18:37</t>
  </si>
  <si>
    <t>20.10.2021 16:07:04</t>
  </si>
  <si>
    <t>HELİMLER MAHALLESİ TR-1 45-78-M00660_49210194_56392618_56392618</t>
  </si>
  <si>
    <t>20.10.2021 15:30:49</t>
  </si>
  <si>
    <t>20.10.2021 18:02:02</t>
  </si>
  <si>
    <t>M-271 KARAKAYALAR DM 35-14-M00271_965667434_965667434</t>
  </si>
  <si>
    <t>20.10.2021 15:31:25</t>
  </si>
  <si>
    <t>20.10.2021 17:01:49</t>
  </si>
  <si>
    <t>K-1030 35-08-K01030_911384353_911384353</t>
  </si>
  <si>
    <t>20.10.2021 15:34:44</t>
  </si>
  <si>
    <t>20.10.2021 20:42:00</t>
  </si>
  <si>
    <t>K-3385 35-04-K03385_99027844_99027844</t>
  </si>
  <si>
    <t>20.10.2021 15:49:38</t>
  </si>
  <si>
    <t>20.10.2021 22:53:01</t>
  </si>
  <si>
    <t>ÜZÜMLÜ TR-1 45-73-M00630_945645681_945645681</t>
  </si>
  <si>
    <t>20.10.2021 15:51:24</t>
  </si>
  <si>
    <t>20.10.2021 17:49:04</t>
  </si>
  <si>
    <t>KAYMAKÇI TR-10 35-15-M00244_950397384_950397384</t>
  </si>
  <si>
    <t>20.10.2021 15:54:39</t>
  </si>
  <si>
    <t>20.10.2021 17:57:09</t>
  </si>
  <si>
    <t>K-1715 35-02-K01715_99739060_99739060</t>
  </si>
  <si>
    <t>20.10.2021 15:42:58</t>
  </si>
  <si>
    <t>20.10.2021 17:20:25</t>
  </si>
  <si>
    <t>M-164 35-18-M00164_950444336_950444336</t>
  </si>
  <si>
    <t>20.10.2021 15:57:15</t>
  </si>
  <si>
    <t>20.10.2021 17:28:59</t>
  </si>
  <si>
    <t>__72374646_72374646</t>
  </si>
  <si>
    <t>20.10.2021 15:58:18</t>
  </si>
  <si>
    <t>20.10.2021 19:06:55</t>
  </si>
  <si>
    <t>ŞEHİT KEMAL KÖK 35-17-M00449_OMS METAL M02_66442991</t>
  </si>
  <si>
    <t>20.10.2021 15:58:27</t>
  </si>
  <si>
    <t>20.10.2021 16:43:41</t>
  </si>
  <si>
    <t>KIRKAĞAÇ TR-11 45-76-M00011_KIRKAĞAÇ DM M04_72217098</t>
  </si>
  <si>
    <t>20.10.2021 16:15:51</t>
  </si>
  <si>
    <t>20.10.2021 16:26:00</t>
  </si>
  <si>
    <t>ARAPLIOVASI GES DM 35-16-M00811_BÖLCEK ENH ÇIKIŞ M022_62466278</t>
  </si>
  <si>
    <t>20.10.2021 16:16:51</t>
  </si>
  <si>
    <t>20.10.2021 16:17:31</t>
  </si>
  <si>
    <t>ASARLIK TR-14 KÖK 35-28-M00168_MENEMEN İ.M.(ASARLIK-2) M05_66531863</t>
  </si>
  <si>
    <t>20.10.2021 16:36:07</t>
  </si>
  <si>
    <t>20.10.2021 17:16:29</t>
  </si>
  <si>
    <t>M-2425 35-04-M02425_912664571_912664571</t>
  </si>
  <si>
    <t>20.10.2021 16:27:45</t>
  </si>
  <si>
    <t>20.10.2021 22:17:53</t>
  </si>
  <si>
    <t>AYDOĞDU TR-1 35-31-L00088_956585552_956585552</t>
  </si>
  <si>
    <t>20.10.2021 16:33:50</t>
  </si>
  <si>
    <t>20.10.2021 18:16:19</t>
  </si>
  <si>
    <t>L-289 DEMET AKBAĞ TRAFO 35-18-L00289_950462392_950462392</t>
  </si>
  <si>
    <t>20.10.2021 16:37:54</t>
  </si>
  <si>
    <t>20.10.2021 19:39:09</t>
  </si>
  <si>
    <t>TEKELİ TR-9 35-22-M00690_955256192_955256192</t>
  </si>
  <si>
    <t>20.10.2021 16:41:04</t>
  </si>
  <si>
    <t>20.10.2021 21:35:39</t>
  </si>
  <si>
    <t>GÖRECE M-356 35-22-M00356_955270110_955270110</t>
  </si>
  <si>
    <t>20.10.2021 16:46:00</t>
  </si>
  <si>
    <t>20.10.2021 18:54:02</t>
  </si>
  <si>
    <t>MORDOĞAN TR-25 35-21-L00153_953365969_953365969</t>
  </si>
  <si>
    <t>20.10.2021 16:50:07</t>
  </si>
  <si>
    <t>20.10.2021 19:06:34</t>
  </si>
  <si>
    <t>L-65 GÜNEŞLİKENT 35-14-L00065_956634799_956634799</t>
  </si>
  <si>
    <t>20.10.2021 16:49:23</t>
  </si>
  <si>
    <t>20.10.2021 18:22:33</t>
  </si>
  <si>
    <t>AYASKENT DM-2 (TR-1) 35-16-M00011_KADIKÖY M04_72045879</t>
  </si>
  <si>
    <t>20.10.2021 16:52:42</t>
  </si>
  <si>
    <t>20.10.2021 17:23:36</t>
  </si>
  <si>
    <t>YAĞCILAR KÖK 45-71-M00179_YAĞCILAR M04_72258057</t>
  </si>
  <si>
    <t>20.10.2021 16:58:51</t>
  </si>
  <si>
    <t>20.10.2021 18:12:38</t>
  </si>
  <si>
    <t>TR-11/A 35-32-L00131_946413649_946413649</t>
  </si>
  <si>
    <t>20.10.2021 19:05:09</t>
  </si>
  <si>
    <t>M-211 (DM-3/TR-6) 35-14-M00211_10603470_60983211_60983211</t>
  </si>
  <si>
    <t>20.10.2021 17:08:28</t>
  </si>
  <si>
    <t>20.10.2021 20:34:00</t>
  </si>
  <si>
    <t>GÜZELKÖY KÖK 45-71-M00123_HatBaşıAyırıcı_53135146 M03_53135146</t>
  </si>
  <si>
    <t>20.10.2021 17:01:19</t>
  </si>
  <si>
    <t>20.10.2021 21:29:08</t>
  </si>
  <si>
    <t>MURADİYE TR-2/B (23 NİSAN PARKI) 45-71-M01852_953207588_953207588</t>
  </si>
  <si>
    <t>20.10.2021 17:00:26</t>
  </si>
  <si>
    <t>20.10.2021 19:42:43</t>
  </si>
  <si>
    <t>ÖRENCİK TR-1 45-73-M00551_945650952_945650952</t>
  </si>
  <si>
    <t>20.10.2021 17:14:22</t>
  </si>
  <si>
    <t>20.10.2021 20:20:05</t>
  </si>
  <si>
    <t>ÇIRPI TR-1/3 35-20-M00003_955205478_955205478</t>
  </si>
  <si>
    <t>20.10.2021 17:24:00</t>
  </si>
  <si>
    <t>20.10.2021 18:42:39</t>
  </si>
  <si>
    <t>ALAŞEHİR TR-61 YILANLI 45-73-M00061_945670503_945670503</t>
  </si>
  <si>
    <t>20.10.2021 17:18:50</t>
  </si>
  <si>
    <t>20.10.2021 19:37:08</t>
  </si>
  <si>
    <t>PAMUKYAZI-1 35-26-L00380_950009486_950009486</t>
  </si>
  <si>
    <t>20.10.2021 17:33:00</t>
  </si>
  <si>
    <t>20.10.2021 18:58:22</t>
  </si>
  <si>
    <t>GÖKTEPE TR-2 35-28-M00270_953378898_953378898</t>
  </si>
  <si>
    <t>20.10.2021 17:30:27</t>
  </si>
  <si>
    <t>20.10.2021 18:23:19</t>
  </si>
  <si>
    <t>TR-1-1/5 CEZAEVİ KABİN 35-20-L00005_955189170_955189170</t>
  </si>
  <si>
    <t>20.10.2021 17:40:28</t>
  </si>
  <si>
    <t>20.10.2021 18:39:21</t>
  </si>
  <si>
    <t>K-3211 35-04-K03211_B_56368190_56368190</t>
  </si>
  <si>
    <t>20.10.2021 18:01:24</t>
  </si>
  <si>
    <t>20.10.2021 23:23:59</t>
  </si>
  <si>
    <t>M-2966 35-07-M02966_912478201_912478201</t>
  </si>
  <si>
    <t>20.10.2021 17:48:13</t>
  </si>
  <si>
    <t>20.10.2021 22:18:47</t>
  </si>
  <si>
    <t>TR-7 35-17-M00007_M-2 M02_79461888</t>
  </si>
  <si>
    <t>20.10.2021 17:58:22</t>
  </si>
  <si>
    <t>20.10.2021 18:37:42</t>
  </si>
  <si>
    <t>YEŞİLKÖY-1 35-26-M00790_95000490546_95000490546</t>
  </si>
  <si>
    <t>20.10.2021 17:54:52</t>
  </si>
  <si>
    <t>20.10.2021 18:37:49</t>
  </si>
  <si>
    <t>ALAÇATI TM 35-18-A00005_ALAÇATI-1 M23_2055635</t>
  </si>
  <si>
    <t>20.10.2021 18:01:21</t>
  </si>
  <si>
    <t>20.10.2021 18:11:23</t>
  </si>
  <si>
    <t>ÇANDARLI TR-4 35-30-M00004_B_56365156_56365156</t>
  </si>
  <si>
    <t>20.10.2021 18:03:45</t>
  </si>
  <si>
    <t>20.10.2021 20:27:43</t>
  </si>
  <si>
    <t>MURADİYE DM 45-71-M00006_ORMAN FİDANLIĞI M12_2077013</t>
  </si>
  <si>
    <t>20.10.2021 18:06:55</t>
  </si>
  <si>
    <t>20.10.2021 18:53:12</t>
  </si>
  <si>
    <t>K-2012 35-01-K02012_911560545_911560545</t>
  </si>
  <si>
    <t>20.10.2021 18:04:20</t>
  </si>
  <si>
    <t>20.10.2021 19:52:22</t>
  </si>
  <si>
    <t>BÜNYAN OSMANİYE TARIMSAL SULAMA TR-3 45-72-L00562_B_56393071_56393071</t>
  </si>
  <si>
    <t>20.10.2021 18:12:20</t>
  </si>
  <si>
    <t>20.10.2021 19:05:13</t>
  </si>
  <si>
    <t>ERENKÖY TR-2 45-73-M00443_945684808_945684808</t>
  </si>
  <si>
    <t>20.10.2021 18:16:20</t>
  </si>
  <si>
    <t>20.10.2021 20:43:46</t>
  </si>
  <si>
    <t>YEŞİLOVA ÇAYIR TR-3 35-20-L00128_955189556_955189556</t>
  </si>
  <si>
    <t>20.10.2021 18:10:56</t>
  </si>
  <si>
    <t>20.10.2021 19:13:25</t>
  </si>
  <si>
    <t>TR-53 35-17-M00053_M-82 M04_66222807</t>
  </si>
  <si>
    <t>20.10.2021 18:08:00</t>
  </si>
  <si>
    <t>21.10.2021 00:26:41</t>
  </si>
  <si>
    <t>TR-33 35-19-M00033_956668234_956668234</t>
  </si>
  <si>
    <t>20.10.2021 18:25:00</t>
  </si>
  <si>
    <t>20.10.2021 19:28:46</t>
  </si>
  <si>
    <t>TAVUK ÇUKURU TR-1 35-16-M00043_35-16-M00043_2346851</t>
  </si>
  <si>
    <t>20.10.2021 18:22:51</t>
  </si>
  <si>
    <t>20.10.2021 20:47:29</t>
  </si>
  <si>
    <t>M-2913 35-01-M02913_911245650_911245650</t>
  </si>
  <si>
    <t>20.10.2021 18:36:33</t>
  </si>
  <si>
    <t>21.10.2021 00:58:26</t>
  </si>
  <si>
    <t>DM-14/3C 45-71-M02285_953196974_953196974</t>
  </si>
  <si>
    <t>20.10.2021 18:19:13</t>
  </si>
  <si>
    <t>20.10.2021 22:34:02</t>
  </si>
  <si>
    <t>GÖKÇEKÖY FATİH MAH.TR-1 45-80-L00178_956544144_956544144</t>
  </si>
  <si>
    <t>20.10.2021 18:46:47</t>
  </si>
  <si>
    <t>20.10.2021 19:48:51</t>
  </si>
  <si>
    <t>M-1062 GÖKDERE TR-2 35-02-M01062_DIREK TIPI TRAFO HUCRESI H01_2062138</t>
  </si>
  <si>
    <t>20.10.2021 18:52:00</t>
  </si>
  <si>
    <t>20.10.2021 18:55:23</t>
  </si>
  <si>
    <t>EVRENOS TR-3 45-71-M01411_A_56392055_56392055</t>
  </si>
  <si>
    <t>20.10.2021 17:20:34</t>
  </si>
  <si>
    <t>20.10.2021 19:52:53</t>
  </si>
  <si>
    <t>M-1635 GEÇİT 35-02-M01635_M-660 M04_2051879</t>
  </si>
  <si>
    <t>20.10.2021 18:59:42</t>
  </si>
  <si>
    <t>20.10.2021 19:16:49</t>
  </si>
  <si>
    <t>L-247 35-18-L00247_950440979_950440979</t>
  </si>
  <si>
    <t>20.10.2021 18:56:27</t>
  </si>
  <si>
    <t>20.10.2021 22:45:26</t>
  </si>
  <si>
    <t>ÇAKIRBEYLİ TR-1 35-26-M00486_95000025399_95000025399</t>
  </si>
  <si>
    <t>20.10.2021 18:51:16</t>
  </si>
  <si>
    <t>20.10.2021 19:42:19</t>
  </si>
  <si>
    <t>K-1725 35-07-K01725_99262610_99262610</t>
  </si>
  <si>
    <t>20.10.2021 19:08:46</t>
  </si>
  <si>
    <t>20.10.2021 21:44:47</t>
  </si>
  <si>
    <t>OĞLANANASI TR-9 35-22-M00262_955294997_955294997</t>
  </si>
  <si>
    <t>20.10.2021 19:12:00</t>
  </si>
  <si>
    <t>20.10.2021 19:58:20</t>
  </si>
  <si>
    <t>ARDIÇ TR-8 35-21-L00131_D_60982176_60982176</t>
  </si>
  <si>
    <t>20.10.2021 09:32:00</t>
  </si>
  <si>
    <t>20.10.2021 20:08:33</t>
  </si>
  <si>
    <t>YEŞİLKÖY TR-1 45-71-M01821_953214701_953214701</t>
  </si>
  <si>
    <t>20.10.2021 19:03:07</t>
  </si>
  <si>
    <t>20.10.2021 22:27:35</t>
  </si>
  <si>
    <t>TR-75 (M-775) 35-30-M00775_955296992_955296992</t>
  </si>
  <si>
    <t>20.10.2021 19:12:52</t>
  </si>
  <si>
    <t>20.10.2021 20:51:00</t>
  </si>
  <si>
    <t>YELKİ TR-5 (M-2339) 35-10-M02339_914627426_914627426</t>
  </si>
  <si>
    <t>20.10.2021 19:21:12</t>
  </si>
  <si>
    <t>20.10.2021 20:24:47</t>
  </si>
  <si>
    <t>K-1517 35-01-K01517_A_56376882_56376882</t>
  </si>
  <si>
    <t>20.10.2021 19:35:00</t>
  </si>
  <si>
    <t>20.10.2021 20:13:07</t>
  </si>
  <si>
    <t>DM-14/22 45-71-M00545_45090019_56402444_56402444</t>
  </si>
  <si>
    <t>AG Kablo Başlığı Arızası</t>
  </si>
  <si>
    <t>20.10.2021 19:01:02</t>
  </si>
  <si>
    <t>20.10.2021 21:53:37</t>
  </si>
  <si>
    <t>RASİM ALINIR SULAMA GRUBU 35-29-L00473_950345422_950345422</t>
  </si>
  <si>
    <t>20.10.2021 19:36:54</t>
  </si>
  <si>
    <t>20.10.2021 21:31:40</t>
  </si>
  <si>
    <t>ZEYTİNLİOVA TR-17 45-72-L00410_956486448_956486448</t>
  </si>
  <si>
    <t>20.10.2021 19:31:23</t>
  </si>
  <si>
    <t>20.10.2021 22:21:27</t>
  </si>
  <si>
    <t>APAK TR-1 45-80-M00126_956547614_956547614</t>
  </si>
  <si>
    <t>20.10.2021 19:45:16</t>
  </si>
  <si>
    <t>20.10.2021 20:58:32</t>
  </si>
  <si>
    <t>DM-15/2 KEÇİLİKÖY 45-71-M00646_F F1_73752160</t>
  </si>
  <si>
    <t>AG Box / Sdk Giriş Faz Sigorta Atığı</t>
  </si>
  <si>
    <t>20.10.2021 19:45:29</t>
  </si>
  <si>
    <t>20.10.2021 22:54:58</t>
  </si>
  <si>
    <t>TR-15 35-15-M00015_950402758_950402758</t>
  </si>
  <si>
    <t>20.10.2021 19:38:42</t>
  </si>
  <si>
    <t>20.10.2021 21:22:37</t>
  </si>
  <si>
    <t>20.10.2021 20:05:34</t>
  </si>
  <si>
    <t>20.10.2021 21:04:00</t>
  </si>
  <si>
    <t>YENİ FOÇA TR-2 35-23-M00002_953045142_953045142</t>
  </si>
  <si>
    <t>20.10.2021 19:25:06</t>
  </si>
  <si>
    <t>20.10.2021 20:53:04</t>
  </si>
  <si>
    <t>K-175 35-02-K00175_C_56362330_56362330</t>
  </si>
  <si>
    <t>20.10.2021 20:06:15</t>
  </si>
  <si>
    <t>20.10.2021 20:35:34</t>
  </si>
  <si>
    <t>M-392 35-03-M00392_B_56364968_56364968</t>
  </si>
  <si>
    <t>20.10.2021 20:04:30</t>
  </si>
  <si>
    <t>20.10.2021 22:23:22</t>
  </si>
  <si>
    <t>TR-2/37 45-72-L00037_956496988_956496988</t>
  </si>
  <si>
    <t>20.10.2021 20:36:09</t>
  </si>
  <si>
    <t>20.10.2021 21:41:05</t>
  </si>
  <si>
    <t>K-2861 35-03-K02861_912221644_912221644</t>
  </si>
  <si>
    <t>20.10.2021 20:29:01</t>
  </si>
  <si>
    <t>21.10.2021 00:11:00</t>
  </si>
  <si>
    <t>ÇAMÖNÜ TR-4 45-72-L00273_C_56404908_56404908</t>
  </si>
  <si>
    <t>20.10.2021 20:59:00</t>
  </si>
  <si>
    <t>20.10.2021 22:46:21</t>
  </si>
  <si>
    <t>TR-2/38 45-72-L00038_956509428_956509428</t>
  </si>
  <si>
    <t>20.10.2021 21:17:48</t>
  </si>
  <si>
    <t>20.10.2021 22:20:52</t>
  </si>
  <si>
    <t>K-2425 35-04-K02425_99865332_99865332</t>
  </si>
  <si>
    <t>20.10.2021 21:49:27</t>
  </si>
  <si>
    <t>20.10.2021 22:21:02</t>
  </si>
  <si>
    <t>ASARLIK TR-14 KÖK 35-28-M00168_953369611_953369611</t>
  </si>
  <si>
    <t>20.10.2021 23:02:29</t>
  </si>
  <si>
    <t>21.10.2021 04:43:13</t>
  </si>
  <si>
    <t>M-2954 35-01-M02954_912380707_912380707</t>
  </si>
  <si>
    <t>20.10.2021 22:57:17</t>
  </si>
  <si>
    <t>21.10.2021 02:59:18</t>
  </si>
  <si>
    <t>ÇORAKLAR TR 35-17-M00442_7693217_56357056_56357056</t>
  </si>
  <si>
    <t>20.10.2021 23:09:50</t>
  </si>
  <si>
    <t>21.10.2021 00:12:47</t>
  </si>
  <si>
    <t>TR-37 45-78-L00037__56387680_56387680</t>
  </si>
  <si>
    <t>20.10.2021 23:42:52</t>
  </si>
  <si>
    <t>21.10.2021 01:25:39</t>
  </si>
  <si>
    <t>L-247 35-18-L00247_950440985_950440985</t>
  </si>
  <si>
    <t>AG Box / Sdk Abone Çıkış Faz Sigorta Atığı</t>
  </si>
  <si>
    <t>20.10.2021 23:46:28</t>
  </si>
  <si>
    <t>21.10.2021 01:13:37</t>
  </si>
  <si>
    <t>L-100 BELKENT 35-18-L00100_950463829_950463829</t>
  </si>
  <si>
    <t>20.10.2021 23:58:05</t>
  </si>
  <si>
    <t>21.10.2021 01:10:59</t>
  </si>
  <si>
    <t>M-30 35-02-M00030_M-454 M08_2121890</t>
  </si>
  <si>
    <t>21.10.2021 10:24:15</t>
  </si>
  <si>
    <t>21.10.2021 10:28:29</t>
  </si>
  <si>
    <t>L-268 BOZDOĞAN MARKET 35-18-L00268_950452768_950452768</t>
  </si>
  <si>
    <t>21.10.2021 14:22:50</t>
  </si>
  <si>
    <t>21.10.2021 16:49:30</t>
  </si>
  <si>
    <t>K-1320 35-09-K01320_C_56382299_56382299</t>
  </si>
  <si>
    <t>21.10.2021 09:58:00</t>
  </si>
  <si>
    <t>21.10.2021 10:39:39</t>
  </si>
  <si>
    <t>M-2516 35-02-M02516_914568383_914568383</t>
  </si>
  <si>
    <t>21.10.2021 15:29:07</t>
  </si>
  <si>
    <t>21.10.2021 17:47:23</t>
  </si>
  <si>
    <t>POYRAZDAMLARI TR-14 45-78-M00579_953254877_953254877</t>
  </si>
  <si>
    <t>21.10.2021 18:54:24</t>
  </si>
  <si>
    <t>21.10.2021 21:33:01</t>
  </si>
  <si>
    <t>GÖLMARMARA TR-12 45-85-L00012_945467805_945467805</t>
  </si>
  <si>
    <t>21.10.2021 15:53:50</t>
  </si>
  <si>
    <t>21.10.2021 17:59:00</t>
  </si>
  <si>
    <t>_C_56387602_56387602</t>
  </si>
  <si>
    <t>21.10.2021 09:01:02</t>
  </si>
  <si>
    <t>21.10.2021 18:13:38</t>
  </si>
  <si>
    <t>L-232 BİTLİSLİLER 35-14-L00232_956662125_956662125</t>
  </si>
  <si>
    <t>21.10.2021 11:55:09</t>
  </si>
  <si>
    <t>21.10.2021 17:10:33</t>
  </si>
  <si>
    <t>KALEMOĞLU KÖK 45-75-M00069_FUNDACIK KÖK M01_2101948</t>
  </si>
  <si>
    <t>21.10.2021 08:50:44</t>
  </si>
  <si>
    <t>21.10.2021 08:51:42</t>
  </si>
  <si>
    <t>DM-5/TR-4 (ESKİ TR-36) 35-26-M01365_TR-39 M02_53052252</t>
  </si>
  <si>
    <t>21.10.2021 09:23:00</t>
  </si>
  <si>
    <t>21.10.2021 15:06:00</t>
  </si>
  <si>
    <t>M-78 FULYA EVLERİ 35-14-M00078_35-14-M00078_2357588</t>
  </si>
  <si>
    <t>21.10.2021 13:55:31</t>
  </si>
  <si>
    <t>21.10.2021 15:07:26</t>
  </si>
  <si>
    <t>KADIKÖY TR-3 35-16-M00147_953333038_953333038</t>
  </si>
  <si>
    <t>21.10.2021 13:26:57</t>
  </si>
  <si>
    <t>21.10.2021 17:26:40</t>
  </si>
  <si>
    <t>K-3341 35-02-K03341_910010108_910010108</t>
  </si>
  <si>
    <t>21.10.2021 12:35:51</t>
  </si>
  <si>
    <t>21.10.2021 14:11:12</t>
  </si>
  <si>
    <t>K-1346 35-03-K01346_35-03-K01346_41962547</t>
  </si>
  <si>
    <t>21.10.2021 10:57:32</t>
  </si>
  <si>
    <t>21.10.2021 11:24:58</t>
  </si>
  <si>
    <t>L-259 35-14-L00259_8289164_56374489_56374489</t>
  </si>
  <si>
    <t>21.10.2021 14:24:00</t>
  </si>
  <si>
    <t>21.10.2021 15:56:45</t>
  </si>
  <si>
    <t>_A_56380389_56380389</t>
  </si>
  <si>
    <t>21.10.2021 16:38:42</t>
  </si>
  <si>
    <t>21.10.2021 17:26:26</t>
  </si>
  <si>
    <t>TR-2/113 45-83-L00113_DIREK TIPI TRAFO HUCRESI H01_2104942</t>
  </si>
  <si>
    <t>21.10.2021 18:52:13</t>
  </si>
  <si>
    <t>21.10.2021 21:45:39</t>
  </si>
  <si>
    <t>K-4034 35-01-K04034_K-1744 K04_65790146</t>
  </si>
  <si>
    <t>OG Kablo Başlığı Arızası</t>
  </si>
  <si>
    <t>21.10.2021 00:39:01</t>
  </si>
  <si>
    <t>21.10.2021 00:56:30</t>
  </si>
  <si>
    <t>K-2338 35-03-K02338_A_56363967_56363967</t>
  </si>
  <si>
    <t>21.10.2021 09:43:38</t>
  </si>
  <si>
    <t>21.10.2021 12:56:14</t>
  </si>
  <si>
    <t>M-2746 35-01-M02746_99183439_99183439</t>
  </si>
  <si>
    <t>21.10.2021 12:24:54</t>
  </si>
  <si>
    <t>21.10.2021 16:55:28</t>
  </si>
  <si>
    <t>M-2763 35-02-M02763_35-02-M02763_79860606</t>
  </si>
  <si>
    <t>21.10.2021 09:04:01</t>
  </si>
  <si>
    <t>21.10.2021 10:19:33</t>
  </si>
  <si>
    <t>TR-159 45-78-M00159_953248682_953248682</t>
  </si>
  <si>
    <t>21.10.2021 09:56:06</t>
  </si>
  <si>
    <t>21.10.2021 10:22:19</t>
  </si>
  <si>
    <t>UMURCALI TR 2 35-31-L00107_965774220_965774220</t>
  </si>
  <si>
    <t>21.10.2021 16:48:49</t>
  </si>
  <si>
    <t>21.10.2021 20:58:33</t>
  </si>
  <si>
    <t>M-7 35-18-M00007_950440054_950440054</t>
  </si>
  <si>
    <t>21.10.2021 17:25:05</t>
  </si>
  <si>
    <t>21.10.2021 19:41:40</t>
  </si>
  <si>
    <t>K-2519 35-02-K02519_913166839_913166839</t>
  </si>
  <si>
    <t>21.10.2021 17:44:25</t>
  </si>
  <si>
    <t>21.10.2021 19:16:24</t>
  </si>
  <si>
    <t>BAĞARASI TR-10 KÖK 35-23-M00179_HatBaşıAyırıcı_72050055 M05_72050055</t>
  </si>
  <si>
    <t>21.10.2021 09:07:52</t>
  </si>
  <si>
    <t>21.10.2021 11:51:36</t>
  </si>
  <si>
    <t>ÇAMBEL KÖYÜ İÇME SUYU 2 TR 35-27-M00466_914549078_914549078</t>
  </si>
  <si>
    <t>21.10.2021 08:47:49</t>
  </si>
  <si>
    <t>21.10.2021 13:52:15</t>
  </si>
  <si>
    <t>DİKİLİ İM 35-30-A00001_DELİCETEPE M07_72357027</t>
  </si>
  <si>
    <t>21.10.2021 08:12:00</t>
  </si>
  <si>
    <t>21.10.2021 08:33:46</t>
  </si>
  <si>
    <t>SELÇİKLİ OVA MAH.TR-2 45-72-L00157_A_56393952_56393952</t>
  </si>
  <si>
    <t>21.10.2021 13:47:28</t>
  </si>
  <si>
    <t>21.10.2021 15:37:00</t>
  </si>
  <si>
    <t>L-437 ŞEHİTLİK 35-18-L00437_TRAFO L04_2065042</t>
  </si>
  <si>
    <t>21.10.2021 15:07:02</t>
  </si>
  <si>
    <t>21.10.2021 16:35:41</t>
  </si>
  <si>
    <t>K-4592 35-03-K04592_912907395_912907395</t>
  </si>
  <si>
    <t>21.10.2021 10:27:46</t>
  </si>
  <si>
    <t>21.10.2021 13:36:55</t>
  </si>
  <si>
    <t>DM-14/11 45-71-M00561_45-71-M00561_2357632</t>
  </si>
  <si>
    <t>21.10.2021 14:11:37</t>
  </si>
  <si>
    <t>21.10.2021 14:59:20</t>
  </si>
  <si>
    <t>K-4731 35-01-K04731_911479517_911479517</t>
  </si>
  <si>
    <t>21.10.2021 12:05:40</t>
  </si>
  <si>
    <t>21.10.2021 13:20:12</t>
  </si>
  <si>
    <t>SARIGÖL DM 45-79-M00069_ULUDERBENT FİDERİ M16_2076611</t>
  </si>
  <si>
    <t>21.10.2021 00:48:01</t>
  </si>
  <si>
    <t>21.10.2021 00:48:41</t>
  </si>
  <si>
    <t>MORALILAR İM 45-72-A00002_HatBaşıAyırıcı_53140000 L04_53140000</t>
  </si>
  <si>
    <t>21.10.2021 13:19:00</t>
  </si>
  <si>
    <t>21.10.2021 14:49:24</t>
  </si>
  <si>
    <t>K-2815 35-04-K02815_K-4128 K04_2119275</t>
  </si>
  <si>
    <t>21.10.2021 22:14:32</t>
  </si>
  <si>
    <t>21.10.2021 22:24:42</t>
  </si>
  <si>
    <t>TR-11 35-15-M00011__72373398_72373398</t>
  </si>
  <si>
    <t>21.10.2021 16:49:53</t>
  </si>
  <si>
    <t>21.10.2021 20:05:30</t>
  </si>
  <si>
    <t>TR-28 FİDAN YAPI 35-26-M00028_TR-49 M01_66027341</t>
  </si>
  <si>
    <t>21.10.2021 11:21:42</t>
  </si>
  <si>
    <t>21.10.2021 11:34:42</t>
  </si>
  <si>
    <t>TEKELİ TR-2 35-22-M00232_A_56356068_56356068</t>
  </si>
  <si>
    <t>21.10.2021 09:45:00</t>
  </si>
  <si>
    <t>21.10.2021 10:15:14</t>
  </si>
  <si>
    <t>EROĞLU TR-4 45-72-L00931__72373556_72373556</t>
  </si>
  <si>
    <t>21.10.2021 18:20:36</t>
  </si>
  <si>
    <t>21.10.2021 20:52:03</t>
  </si>
  <si>
    <t>TR-20 AYI BALIĞI 35-21-L00207_953366299_953366299</t>
  </si>
  <si>
    <t>21.10.2021 13:46:37</t>
  </si>
  <si>
    <t>21.10.2021 15:30:35</t>
  </si>
  <si>
    <t>ÇAVULLAR KÖYÜ TR-1 45-86-M00239_45-86-M00239_2364122</t>
  </si>
  <si>
    <t>21.10.2021 09:20:42</t>
  </si>
  <si>
    <t>21.10.2021 17:23:32</t>
  </si>
  <si>
    <t>K-136 35-01-K00136_912413063_912413063</t>
  </si>
  <si>
    <t>21.10.2021 14:08:00</t>
  </si>
  <si>
    <t>21.10.2021 18:55:56</t>
  </si>
  <si>
    <t>K-3385 35-04-K03385_99354911_99354911</t>
  </si>
  <si>
    <t>21.10.2021 18:18:39</t>
  </si>
  <si>
    <t>21.10.2021 20:20:51</t>
  </si>
  <si>
    <t>İĞDELİ AZMANLAR SOKAK TR-5 35-31-L00343_47904290_56394057_56394057</t>
  </si>
  <si>
    <t>21.10.2021 20:08:24</t>
  </si>
  <si>
    <t>21.10.2021 21:16:41</t>
  </si>
  <si>
    <t>21.10.2021 12:04:20</t>
  </si>
  <si>
    <t>21.10.2021 17:40:59</t>
  </si>
  <si>
    <t>L-247 35-18-L00247_H a9b_5959835</t>
  </si>
  <si>
    <t>21.10.2021 10:09:54</t>
  </si>
  <si>
    <t>21.10.2021 13:02:21</t>
  </si>
  <si>
    <t>DM-09/13-A 45-71-M00382_45-71-M00382_2355307</t>
  </si>
  <si>
    <t>21.10.2021 14:53:02</t>
  </si>
  <si>
    <t>21.10.2021 15:34:56</t>
  </si>
  <si>
    <t>K-526 35-02-K00526_A_56383407_56383407</t>
  </si>
  <si>
    <t>21.10.2021 11:34:04</t>
  </si>
  <si>
    <t>21.10.2021 13:18:08</t>
  </si>
  <si>
    <t>21.10.2021 20:07:53</t>
  </si>
  <si>
    <t>21.10.2021 21:38:04</t>
  </si>
  <si>
    <t>K-4128 35-04-K04128_DIREK TIPI TRAFO HUCRESI H01_2065372</t>
  </si>
  <si>
    <t>21.10.2021 21:40:00</t>
  </si>
  <si>
    <t>21.10.2021 22:30:29</t>
  </si>
  <si>
    <t>DM-5/TR-4 (ESKİ TR-36) 35-26-M01365_35-26-M01365_53052279</t>
  </si>
  <si>
    <t>21.10.2021 15:13:12</t>
  </si>
  <si>
    <t>21.10.2021 16:31:13</t>
  </si>
  <si>
    <t>L-300 DM 35-18-L00300_PETEK L11_2332977</t>
  </si>
  <si>
    <t>21.10.2021 11:36:52</t>
  </si>
  <si>
    <t>21.10.2021 12:04:22</t>
  </si>
  <si>
    <t>21.10.2021 11:21:08</t>
  </si>
  <si>
    <t>21.10.2021 16:14:14</t>
  </si>
  <si>
    <t>FOÇA TR-45 35-23-L00045_950425743_950425743</t>
  </si>
  <si>
    <t>21.10.2021 07:56:53</t>
  </si>
  <si>
    <t>21.10.2021 09:52:08</t>
  </si>
  <si>
    <t>SEKİKÖY TR-9 35-15-L00550_B_56399113_56399113</t>
  </si>
  <si>
    <t>21.10.2021 18:55:45</t>
  </si>
  <si>
    <t>21.10.2021 22:10:04</t>
  </si>
  <si>
    <t>AKALAN KÖYÜ İÇME SUYU TR 35-27-M00453_DIREK TIPI TRAFO HUCRESI H01_2051782</t>
  </si>
  <si>
    <t>21.10.2021 09:54:42</t>
  </si>
  <si>
    <t>21.10.2021 11:44:02</t>
  </si>
  <si>
    <t>L-47 DENİZKENT SİTESİ 35-14-L00047_956639913_956639913</t>
  </si>
  <si>
    <t>21.10.2021 21:06:10</t>
  </si>
  <si>
    <t>21.10.2021 23:47:03</t>
  </si>
  <si>
    <t>K-1635 35-02-K01635_910465881_910465881</t>
  </si>
  <si>
    <t>21.10.2021 10:03:07</t>
  </si>
  <si>
    <t>21.10.2021 13:45:09</t>
  </si>
  <si>
    <t>DM-3/11 45-71-M00105_DAĞITIM TRAFOSU M02_72073467</t>
  </si>
  <si>
    <t>21.10.2021 19:25:02</t>
  </si>
  <si>
    <t>21.10.2021 20:38:00</t>
  </si>
  <si>
    <t>SANCAKLI ÇEŞMEBAŞI TR-1 45-71-M01753_A_56400299_56400299</t>
  </si>
  <si>
    <t>21.10.2021 19:54:00</t>
  </si>
  <si>
    <t>21.10.2021 22:39:19</t>
  </si>
  <si>
    <t>BELENYAKA TR-4 45-73-M00701_45-73-M00701_2353696</t>
  </si>
  <si>
    <t>21.10.2021 09:00:15</t>
  </si>
  <si>
    <t>21.10.2021 16:48:51</t>
  </si>
  <si>
    <t>ÜZÜMLÜ TR-1 45-73-M00630_945646189_945646189</t>
  </si>
  <si>
    <t>21.10.2021 16:31:01</t>
  </si>
  <si>
    <t>21.10.2021 17:38:17</t>
  </si>
  <si>
    <t>K-3021 35-08-K03021_913237653_913237653</t>
  </si>
  <si>
    <t>21.10.2021 12:18:34</t>
  </si>
  <si>
    <t>21.10.2021 13:50:37</t>
  </si>
  <si>
    <t>ERTUĞRUL TR-4 35-15-L00678_950401933_950401933</t>
  </si>
  <si>
    <t>21.10.2021 16:25:29</t>
  </si>
  <si>
    <t>21.10.2021 19:40:51</t>
  </si>
  <si>
    <t>İSHAKÇELEBİ TR-1 45-80-M00152_956540594_956540594</t>
  </si>
  <si>
    <t>21.10.2021 11:44:37</t>
  </si>
  <si>
    <t>21.10.2021 14:09:18</t>
  </si>
  <si>
    <t>TR-161 35-26-M00161_956621320_956621320</t>
  </si>
  <si>
    <t>21.10.2021 15:35:09</t>
  </si>
  <si>
    <t>21.10.2021 17:49:29</t>
  </si>
  <si>
    <t>PEHLİVANLAR KÖK 35-27-M00091_ALİ ÖZŞAHİNLER SULAMA M02_72176919</t>
  </si>
  <si>
    <t>21.10.2021 08:28:00</t>
  </si>
  <si>
    <t>21.10.2021 10:13:12</t>
  </si>
  <si>
    <t>M-3571(YATIRIM REZERVE) 35-02-M03571_8390477 D1B_5844670</t>
  </si>
  <si>
    <t>21.10.2021 14:41:59</t>
  </si>
  <si>
    <t>21.10.2021 18:16:08</t>
  </si>
  <si>
    <t>TR-2/120 45-83-M00718_955150026_955150026</t>
  </si>
  <si>
    <t>21.10.2021 18:34:18</t>
  </si>
  <si>
    <t>21.10.2021 19:12:10</t>
  </si>
  <si>
    <t>KEMER TR-1 35-22-M00872_95000614912_95000614912</t>
  </si>
  <si>
    <t>21.10.2021 23:07:22</t>
  </si>
  <si>
    <t>22.10.2021 00:05:46</t>
  </si>
  <si>
    <t>TR-128 35-15-M00128_950369367_950369367</t>
  </si>
  <si>
    <t>21.10.2021 17:01:00</t>
  </si>
  <si>
    <t>21.10.2021 18:10:11</t>
  </si>
  <si>
    <t>YAKAKÖY KÖK 45-75-M00067_HatBaşıAyırıcı_74492946 M05_74492946</t>
  </si>
  <si>
    <t>21.10.2021 13:21:24</t>
  </si>
  <si>
    <t>21.10.2021 15:20:57</t>
  </si>
  <si>
    <t>ULUKENT DM-6/4 35-28-M00645_95000156367_95000156367</t>
  </si>
  <si>
    <t>21.10.2021 13:57:25</t>
  </si>
  <si>
    <t>21.10.2021 16:13:56</t>
  </si>
  <si>
    <t>SALİHLİ TR-85/A 45-78-M01387_953301102_953301102</t>
  </si>
  <si>
    <t>21.10.2021 09:10:35</t>
  </si>
  <si>
    <t>21.10.2021 09:48:44</t>
  </si>
  <si>
    <t>DM-2/1 35-29-M00092_950330523_950330523</t>
  </si>
  <si>
    <t>21.10.2021 13:49:24</t>
  </si>
  <si>
    <t>21.10.2021 15:53:45</t>
  </si>
  <si>
    <t>ÖREN TR-9 35-27-L00214_965432365_965432365</t>
  </si>
  <si>
    <t>21.10.2021 08:29:08</t>
  </si>
  <si>
    <t>21.10.2021 15:13:17</t>
  </si>
  <si>
    <t>KARABULU KÖK 35-31-L00227_HALİLLER KÖK L06_2119140</t>
  </si>
  <si>
    <t>21.10.2021 10:05:20</t>
  </si>
  <si>
    <t>21.10.2021 19:22:11</t>
  </si>
  <si>
    <t>GÜLBAHÇE TR-21 (TR-280) 35-19-L00280_35-19-L00280_49094081</t>
  </si>
  <si>
    <t>21.10.2021 06:41:46</t>
  </si>
  <si>
    <t>21.10.2021 07:40:14</t>
  </si>
  <si>
    <t>L-268 BOZDOĞAN MARKET 35-18-L00268_950452746_950452746</t>
  </si>
  <si>
    <t>21.10.2021 19:14:58</t>
  </si>
  <si>
    <t>21.10.2021 20:47:08</t>
  </si>
  <si>
    <t>EGE İM 35-02-A00003_TR-2 K15_2053331</t>
  </si>
  <si>
    <t>21.10.2021 02:08:42</t>
  </si>
  <si>
    <t>21.10.2021 02:10:31</t>
  </si>
  <si>
    <t>KARABURUN TR-2 35-21-L00014_953368040_953368040</t>
  </si>
  <si>
    <t>21.10.2021 11:05:53</t>
  </si>
  <si>
    <t>21.10.2021 14:39:32</t>
  </si>
  <si>
    <t>BEYLER KÖK 45-85-L00034_HatBaşıAyırıcı_53135786 L02_53135786</t>
  </si>
  <si>
    <t>21.10.2021 08:57:41</t>
  </si>
  <si>
    <t>21.10.2021 12:16:25</t>
  </si>
  <si>
    <t>KAYMAKÇI TR-16 35-15-M00245_950387351_950387351</t>
  </si>
  <si>
    <t>21.10.2021 17:52:00</t>
  </si>
  <si>
    <t>21.10.2021 22:54:21</t>
  </si>
  <si>
    <t>TR-70 35-16-L00070_953334711_953334711</t>
  </si>
  <si>
    <t>21.10.2021 16:42:41</t>
  </si>
  <si>
    <t>21.10.2021 19:50:54</t>
  </si>
  <si>
    <t>K-1664 35-04-K01664_99439247_99439247</t>
  </si>
  <si>
    <t>21.10.2021 12:36:19</t>
  </si>
  <si>
    <t>21.10.2021 13:32:42</t>
  </si>
  <si>
    <t>KAYACIK KÖK 45-75-M00065_SARIALİLER M06_2324683</t>
  </si>
  <si>
    <t>21.10.2021 08:59:52</t>
  </si>
  <si>
    <t>21.10.2021 17:00:00</t>
  </si>
  <si>
    <t>K-1320 35-09-K01320_A_56382300_56382300</t>
  </si>
  <si>
    <t>21.10.2021 09:11:24</t>
  </si>
  <si>
    <t>21.10.2021 10:31:18</t>
  </si>
  <si>
    <t>21.10.2021 11:08:31</t>
  </si>
  <si>
    <t>21.10.2021 18:49:44</t>
  </si>
  <si>
    <t>ÇÖMLEKÇİ TR-6/A 35-31-L00466_956582485_956582485</t>
  </si>
  <si>
    <t>21.10.2021 16:51:41</t>
  </si>
  <si>
    <t>21.10.2021 17:49:07</t>
  </si>
  <si>
    <t>TR-4 35-15-L00004_950358894_950358894</t>
  </si>
  <si>
    <t>21.10.2021 22:47:00</t>
  </si>
  <si>
    <t>21.10.2021 23:32:57</t>
  </si>
  <si>
    <t>21.10.2021 10:39:00</t>
  </si>
  <si>
    <t>21.10.2021 12:39:07</t>
  </si>
  <si>
    <t>ÇATALOLUK DM 45-74-M00227_HatBaşıAyırıcı_77952925 M05_77952925</t>
  </si>
  <si>
    <t>21.10.2021 13:17:52</t>
  </si>
  <si>
    <t>21.10.2021 15:01:09</t>
  </si>
  <si>
    <t>TAHTALIÇAY KÖK (M-751) 35-22-M00145_M-52 BASIN YAYIN M05_2108668</t>
  </si>
  <si>
    <t>21.10.2021 16:11:32</t>
  </si>
  <si>
    <t>21.10.2021 18:02:46</t>
  </si>
  <si>
    <t>BAĞYURDU DM-1/8 35-27-L00249_BAĞYURDU TR-7 (DM-1/6) L01_72148542</t>
  </si>
  <si>
    <t>21.10.2021 09:14:42</t>
  </si>
  <si>
    <t>21.10.2021 15:21:30</t>
  </si>
  <si>
    <t>M-2556 35-02-M02556_912473702_912473702</t>
  </si>
  <si>
    <t>21.10.2021 11:12:08</t>
  </si>
  <si>
    <t>21.10.2021 16:56:00</t>
  </si>
  <si>
    <t>L-224 SİBAM EVLERİ 35-18-L00224_10386751_56376392_56376392</t>
  </si>
  <si>
    <t>21.10.2021 09:43:21</t>
  </si>
  <si>
    <t>21.10.2021 13:49:27</t>
  </si>
  <si>
    <t>DM-5/TR-4 (ESKİ TR-36) 35-26-M01365_6189048 F03_57783036</t>
  </si>
  <si>
    <t>21.10.2021 18:32:00</t>
  </si>
  <si>
    <t>BEYOBA TR-12 45-72-M00414_TR-6 SAZOBA TOPSU RİNG M04_2102850</t>
  </si>
  <si>
    <t>21.10.2021 16:05:52</t>
  </si>
  <si>
    <t>21.10.2021 16:07:02</t>
  </si>
  <si>
    <t>YUKARICUMA TR-1 35-16-M00107_35-16-M00107_2347828</t>
  </si>
  <si>
    <t>21.10.2021 08:51:00</t>
  </si>
  <si>
    <t>21.10.2021 12:56:46</t>
  </si>
  <si>
    <t>ASARLIK TR-6 35-28-M00177_953392142_953392142</t>
  </si>
  <si>
    <t>21.10.2021 14:54:41</t>
  </si>
  <si>
    <t>21.10.2021 18:16:32</t>
  </si>
  <si>
    <t>TR-32 35-30-L00032_43006686_56397998_56397998</t>
  </si>
  <si>
    <t>21.10.2021 10:14:00</t>
  </si>
  <si>
    <t>21.10.2021 10:37:08</t>
  </si>
  <si>
    <t>DM-13/20 (HAFSA SULTAN CAMİİ YANI) 45-71-M00334_45-71-M00334_72049545</t>
  </si>
  <si>
    <t>21.10.2021 09:31:14</t>
  </si>
  <si>
    <t>21.10.2021 11:59:45</t>
  </si>
  <si>
    <t>MENEMEN TR-82 35-28-M00682_953374982_953374982</t>
  </si>
  <si>
    <t>21.10.2021 10:12:00</t>
  </si>
  <si>
    <t>21.10.2021 13:04:31</t>
  </si>
  <si>
    <t>DM-2/TR-20 35-22-M00853_TR-51 (ALTINTEPE) M01_66057540</t>
  </si>
  <si>
    <t>21.10.2021 13:29:59</t>
  </si>
  <si>
    <t>21.10.2021 13:44:29</t>
  </si>
  <si>
    <t>K-277 35-04-K00277_A_56370858_56370858</t>
  </si>
  <si>
    <t>Hırsızlık</t>
  </si>
  <si>
    <t>21.10.2021 21:35:18</t>
  </si>
  <si>
    <t>22.10.2021 05:33:01</t>
  </si>
  <si>
    <t>M-1951 35-09-M01951_E e1_5882409</t>
  </si>
  <si>
    <t>21.10.2021 12:46:52</t>
  </si>
  <si>
    <t>21.10.2021 16:45:27</t>
  </si>
  <si>
    <t>MORDOĞAN TR-30 35-21-L00155_953357058_953357058</t>
  </si>
  <si>
    <t>21.10.2021 15:28:47</t>
  </si>
  <si>
    <t>21.10.2021 18:49:39</t>
  </si>
  <si>
    <t>M-78 FULYA EVLERİ 35-14-M00078_956635589_956635589</t>
  </si>
  <si>
    <t>21.10.2021 18:46:12</t>
  </si>
  <si>
    <t>21.10.2021 21:39:22</t>
  </si>
  <si>
    <t>L-58 HAVACILAR SİTESİ 35-14-L00058_956640044_956640044</t>
  </si>
  <si>
    <t>21.10.2021 17:29:51</t>
  </si>
  <si>
    <t>21.10.2021 19:54:29</t>
  </si>
  <si>
    <t>SELÇUK İM/DM 35-13-A00004_SELÇUK ZİRAİ SULAMA L05_65986069</t>
  </si>
  <si>
    <t>21.10.2021 15:37:37</t>
  </si>
  <si>
    <t>21.10.2021 17:57:15</t>
  </si>
  <si>
    <t>DEMİRCİ KÖK 35-26-M00779_KARACAAĞAÇ ENH M06_42707188</t>
  </si>
  <si>
    <t>21.10.2021 09:17:00</t>
  </si>
  <si>
    <t>21.10.2021 11:04:46</t>
  </si>
  <si>
    <t>TR-58 (SERAY SÜT) 45-81-M00152_45-81-M00152_2375298</t>
  </si>
  <si>
    <t>21.10.2021 16:37:43</t>
  </si>
  <si>
    <t>21.10.2021 18:41:05</t>
  </si>
  <si>
    <t>TR-29 35-19-L00029_956696139_956696139</t>
  </si>
  <si>
    <t>21.10.2021 23:53:40</t>
  </si>
  <si>
    <t>22.10.2021 00:51:09</t>
  </si>
  <si>
    <t>L-6 35-18-L00006_10345518 b1_5959259</t>
  </si>
  <si>
    <t>21.10.2021 14:48:41</t>
  </si>
  <si>
    <t>21.10.2021 15:44:42</t>
  </si>
  <si>
    <t>K-215 35-04-K00215_TRAFO K04_2113381</t>
  </si>
  <si>
    <t>21.10.2021 09:32:22</t>
  </si>
  <si>
    <t>21.10.2021 18:06:53</t>
  </si>
  <si>
    <t>M-328 35-03-M00328_DIREK TIPI TRAFO HUCRESI H01_2070661</t>
  </si>
  <si>
    <t>Yabani Hayvan Teması</t>
  </si>
  <si>
    <t>21.10.2021 11:14:47</t>
  </si>
  <si>
    <t>21.10.2021 13:30:30</t>
  </si>
  <si>
    <t>GÖRDES TR-27 45-75-M00042_GÖRDES TR-28 M01_61335195</t>
  </si>
  <si>
    <t>21.10.2021 13:56:12</t>
  </si>
  <si>
    <t>21.10.2021 13:57:42</t>
  </si>
  <si>
    <t>EMİRALEM TR-9 35-28-M00232_953380879_953380879</t>
  </si>
  <si>
    <t>21.10.2021 18:04:57</t>
  </si>
  <si>
    <t>21.10.2021 20:23:37</t>
  </si>
  <si>
    <t>_6358338_56366104_56366104</t>
  </si>
  <si>
    <t>21.10.2021 10:10:22</t>
  </si>
  <si>
    <t>21.10.2021 12:14:44</t>
  </si>
  <si>
    <t>M-70 BELEDİYE PARK 35-14-M00070_956656988_956656988</t>
  </si>
  <si>
    <t>21.10.2021 12:58:08</t>
  </si>
  <si>
    <t>21.10.2021 14:07:27</t>
  </si>
  <si>
    <t>M-1553 35-08-M01553_35-08-M01553_42039033</t>
  </si>
  <si>
    <t>21.10.2021 10:24:45</t>
  </si>
  <si>
    <t>21.10.2021 17:30:30</t>
  </si>
  <si>
    <t>AKÖREN TR-19 KÖK 45-78-M00974_ÇOBANOĞLU M01_66244827</t>
  </si>
  <si>
    <t>21.10.2021 09:54:07</t>
  </si>
  <si>
    <t>21.10.2021 10:46:17</t>
  </si>
  <si>
    <t>M-1951 35-09-M01951_912373644_912373644</t>
  </si>
  <si>
    <t>21.10.2021 17:25:28</t>
  </si>
  <si>
    <t>21.10.2021 23:44:36</t>
  </si>
  <si>
    <t>M-1988 35-09-M01988_97691892_97691892</t>
  </si>
  <si>
    <t>21.10.2021 07:41:13</t>
  </si>
  <si>
    <t>21.10.2021 09:22:19</t>
  </si>
  <si>
    <t>TR-4 35-15-L00004_950358955_950358955</t>
  </si>
  <si>
    <t>21.10.2021 18:50:12</t>
  </si>
  <si>
    <t>21.10.2021 22:42:13</t>
  </si>
  <si>
    <t>K-294 35-04-K00294_K K294K1_5827672</t>
  </si>
  <si>
    <t>21.10.2021 16:52:31</t>
  </si>
  <si>
    <t>21.10.2021 18:51:18</t>
  </si>
  <si>
    <t>TURGUTALP KÖK 45-71-M00260_SULTANYAYLASI M04_72233805</t>
  </si>
  <si>
    <t>21.10.2021 10:05:39</t>
  </si>
  <si>
    <t>21.10.2021 18:22:20</t>
  </si>
  <si>
    <t>L-58 HAVACILAR SİTESİ 35-14-L00058_956640046_956640046</t>
  </si>
  <si>
    <t>21.10.2021 13:10:25</t>
  </si>
  <si>
    <t>21.10.2021 17:16:20</t>
  </si>
  <si>
    <t>K-1497 35-02-K01497_910065030_910065030</t>
  </si>
  <si>
    <t>21.10.2021 13:29:42</t>
  </si>
  <si>
    <t>21.10.2021 14:51:37</t>
  </si>
  <si>
    <t>K-2807 35-01-K02807_911457179_911457179</t>
  </si>
  <si>
    <t>21.10.2021 19:24:58</t>
  </si>
  <si>
    <t>21.10.2021 22:15:00</t>
  </si>
  <si>
    <t>M-2917 35-01-M02917_911481913_911481913</t>
  </si>
  <si>
    <t>21.10.2021 09:20:59</t>
  </si>
  <si>
    <t>21.10.2021 13:27:38</t>
  </si>
  <si>
    <t>21.10.2021 14:44:30</t>
  </si>
  <si>
    <t>21.10.2021 20:56:16</t>
  </si>
  <si>
    <t>K-3373 35-10-K03373_A_56374466_56374466</t>
  </si>
  <si>
    <t>21.10.2021 18:23:23</t>
  </si>
  <si>
    <t>21.10.2021 19:21:37</t>
  </si>
  <si>
    <t>KARAHAYİT TR-1 35-20-L00283_35-20-L00283_2348648</t>
  </si>
  <si>
    <t>21.10.2021 08:59:43</t>
  </si>
  <si>
    <t>21.10.2021 13:38:34</t>
  </si>
  <si>
    <t>L-392 ALTINEVLER 35-18-L00392_950446179_950446179</t>
  </si>
  <si>
    <t>21.10.2021 10:12:07</t>
  </si>
  <si>
    <t>21.10.2021 11:50:30</t>
  </si>
  <si>
    <t>TEKKE TR-1 35-15-L00123_950399811_950399811</t>
  </si>
  <si>
    <t>21.10.2021 12:22:10</t>
  </si>
  <si>
    <t>21.10.2021 19:28:15</t>
  </si>
  <si>
    <t>DM-5/TR-8 45-72-M00562_DAĞITIM TRAFOSU M03_49469241</t>
  </si>
  <si>
    <t>21.10.2021 08:56:55</t>
  </si>
  <si>
    <t>21.10.2021 11:43:05</t>
  </si>
  <si>
    <t>MUSAHOCA TR-1 45-76-L00118_45-76-L00118_79724115</t>
  </si>
  <si>
    <t>21.10.2021 09:12:48</t>
  </si>
  <si>
    <t>21.10.2021 17:16:02</t>
  </si>
  <si>
    <t>AKSELENDİ İM 45-72-A00004_AKSELENDİ TR2 L12_2327098</t>
  </si>
  <si>
    <t>21.10.2021 11:44:55</t>
  </si>
  <si>
    <t>21.10.2021 13:13:33</t>
  </si>
  <si>
    <t>TİRE TR-2 35-29-M00465_950340430_950340430</t>
  </si>
  <si>
    <t>21.10.2021 15:01:44</t>
  </si>
  <si>
    <t>21.10.2021 15:42:31</t>
  </si>
  <si>
    <t>BALLICA TR-2 45-72-L00548_956512248_956512248</t>
  </si>
  <si>
    <t>21.10.2021 14:40:11</t>
  </si>
  <si>
    <t>21.10.2021 18:46:26</t>
  </si>
  <si>
    <t>SUBAŞI İM 35-26-A00002_KIRBAŞ L01_2035575</t>
  </si>
  <si>
    <t>21.10.2021 11:18:10</t>
  </si>
  <si>
    <t>21.10.2021 11:47:01</t>
  </si>
  <si>
    <t>DM-12/TR-16 45-72-L00939_956531317_956531317</t>
  </si>
  <si>
    <t>21.10.2021 16:44:58</t>
  </si>
  <si>
    <t>21.10.2021 18:28:57</t>
  </si>
  <si>
    <t>M-2818 35-01-M02818_D_56355339_56355339</t>
  </si>
  <si>
    <t>21.10.2021 09:06:57</t>
  </si>
  <si>
    <t>21.10.2021 19:15:18</t>
  </si>
  <si>
    <t>K-1003 GEÇİT 35-01-K01003_K-1003 ÖZEL K07_67013369</t>
  </si>
  <si>
    <t>21.10.2021 07:41:42</t>
  </si>
  <si>
    <t>21.10.2021 10:03:55</t>
  </si>
  <si>
    <t>DM-12/TR-19 45-72-L00938_956482434_956482434</t>
  </si>
  <si>
    <t>21.10.2021 11:45:13</t>
  </si>
  <si>
    <t>21.10.2021 15:45:52</t>
  </si>
  <si>
    <t>L-437 ŞEHİTLİK 35-18-L00437_L-295 L01_2337307</t>
  </si>
  <si>
    <t>21.10.2021 12:25:29</t>
  </si>
  <si>
    <t>21.10.2021 14:22:42</t>
  </si>
  <si>
    <t>SANCAKLI BOZKÖY KÖK 45-71-M00087_KÖY İÇİ RİNG-2 M04_61320834</t>
  </si>
  <si>
    <t>21.10.2021 09:51:00</t>
  </si>
  <si>
    <t>21.10.2021 11:25:00</t>
  </si>
  <si>
    <t>ÇINARDİBİ TR-1 35-20-M00049_955199810_955199810</t>
  </si>
  <si>
    <t>21.10.2021 13:45:58</t>
  </si>
  <si>
    <t>21.10.2021 15:38:54</t>
  </si>
  <si>
    <t>TR-86 45-78-L00086_49365000_56384361_56384361</t>
  </si>
  <si>
    <t>21.10.2021 17:45:25</t>
  </si>
  <si>
    <t>21.10.2021 18:40:21</t>
  </si>
  <si>
    <t>K-277 35-04-K00277_D_56370541_56370541</t>
  </si>
  <si>
    <t>21.10.2021 01:12:04</t>
  </si>
  <si>
    <t>21.10.2021 03:22:40</t>
  </si>
  <si>
    <t>M-2533 35-09-M02533_M-2089 M01_77307585</t>
  </si>
  <si>
    <t>21.10.2021 16:25:08</t>
  </si>
  <si>
    <t>21.10.2021 17:10:46</t>
  </si>
  <si>
    <t>K-1449 35-04-K01449_913568026_913568026</t>
  </si>
  <si>
    <t>21.10.2021 09:18:10</t>
  </si>
  <si>
    <t>21.10.2021 13:57:48</t>
  </si>
  <si>
    <t>DM-3/TR-10 SEFERİHİSAR 35-14-M00331_50049809 A01_50050955</t>
  </si>
  <si>
    <t>21.10.2021 16:24:05</t>
  </si>
  <si>
    <t>21.10.2021 20:59:20</t>
  </si>
  <si>
    <t>K-2425 35-04-K02425_99053606_99053606</t>
  </si>
  <si>
    <t>21.10.2021 06:24:18</t>
  </si>
  <si>
    <t>21.10.2021 08:49:15</t>
  </si>
  <si>
    <t>M-2454 35-08-M02454_35-08-M02454_46996963</t>
  </si>
  <si>
    <t>21.10.2021 10:17:04</t>
  </si>
  <si>
    <t>21.10.2021 17:27:42</t>
  </si>
  <si>
    <t>DEVELİ TR-2 35-22-M00284_955265412_955265412</t>
  </si>
  <si>
    <t>21.10.2021 20:09:10</t>
  </si>
  <si>
    <t>21.10.2021 21:47:56</t>
  </si>
  <si>
    <t>M-639 OLDURUK KÖK 35-03-M00639_M-738  ( GÖLET) M02_42868455</t>
  </si>
  <si>
    <t>21.10.2021 15:11:25</t>
  </si>
  <si>
    <t>21.10.2021 15:21:00</t>
  </si>
  <si>
    <t>K-3836 35-01-K03836_911724331_911724331</t>
  </si>
  <si>
    <t>21.10.2021 11:49:46</t>
  </si>
  <si>
    <t>21.10.2021 14:02:05</t>
  </si>
  <si>
    <t>K-3298 35-04-K03298_B_56372657_56372657</t>
  </si>
  <si>
    <t>21.10.2021 19:07:41</t>
  </si>
  <si>
    <t>21.10.2021 21:59:09</t>
  </si>
  <si>
    <t>YAKAKÖY KÖK 45-75-M00067_HatBaşıAyırıcı_53136553 M03_53136553</t>
  </si>
  <si>
    <t>21.10.2021 12:11:57</t>
  </si>
  <si>
    <t>21.10.2021 14:25:37</t>
  </si>
  <si>
    <t>K-3980 35-04-K03980_K-2732 K01_2113890</t>
  </si>
  <si>
    <t>21.10.2021 09:10:02</t>
  </si>
  <si>
    <t>21.10.2021 18:15:19</t>
  </si>
  <si>
    <t>TR-42 45-77-L00042_B_56395847_56395847</t>
  </si>
  <si>
    <t>21.10.2021 16:53:21</t>
  </si>
  <si>
    <t>21.10.2021 19:34:40</t>
  </si>
  <si>
    <t>TR-15 ( M-715) 35-30-M00715_955300273_955300273</t>
  </si>
  <si>
    <t>21.10.2021 12:55:31</t>
  </si>
  <si>
    <t>21.10.2021 15:24:54</t>
  </si>
  <si>
    <t>MENEMEN TR-57 35-28-L00057_8677074_60983834_60983834</t>
  </si>
  <si>
    <t>21.10.2021 22:13:48</t>
  </si>
  <si>
    <t>21.10.2021 23:37:57</t>
  </si>
  <si>
    <t>M-2533 35-09-M02533_M-2089 M01_77307582</t>
  </si>
  <si>
    <t>21.10.2021 15:31:12</t>
  </si>
  <si>
    <t>21.10.2021 16:25:00</t>
  </si>
  <si>
    <t>M-331 35-02-M00331_962687265_962687265</t>
  </si>
  <si>
    <t>21.10.2021 10:47:56</t>
  </si>
  <si>
    <t>21.10.2021 17:53:57</t>
  </si>
  <si>
    <t>ALAŞEHİR DM-12/5 45-73-M01127_45-73-M01127_61337965</t>
  </si>
  <si>
    <t>21.10.2021 14:49:52</t>
  </si>
  <si>
    <t>21.10.2021 15:59:32</t>
  </si>
  <si>
    <t>M-1023 35-03-M01023_910298268_910298268</t>
  </si>
  <si>
    <t>21.10.2021 23:09:50</t>
  </si>
  <si>
    <t>22.10.2021 04:30:54</t>
  </si>
  <si>
    <t>L-513 REİSDERE 35-18-L00513_950462627_950462627</t>
  </si>
  <si>
    <t>21.10.2021 08:34:18</t>
  </si>
  <si>
    <t>21.10.2021 10:06:40</t>
  </si>
  <si>
    <t>21.10.2021 21:22:28</t>
  </si>
  <si>
    <t>21.10.2021 22:38:03</t>
  </si>
  <si>
    <t>L-47 DENİZKENT SİTESİ 35-14-L00047_956639914_956639914</t>
  </si>
  <si>
    <t>21.10.2021 17:49:34</t>
  </si>
  <si>
    <t>21.10.2021 19:49:27</t>
  </si>
  <si>
    <t>KARAYAĞCI YANIKDAĞ TR-2 45-75-M00194_B_56384563_56384563</t>
  </si>
  <si>
    <t>21.10.2021 18:00:18</t>
  </si>
  <si>
    <t>21.10.2021 20:42:14</t>
  </si>
  <si>
    <t>L-317 BAHÇELİEVLER-1 35-18-L00317_950449334_950449334</t>
  </si>
  <si>
    <t>21.10.2021 13:29:19</t>
  </si>
  <si>
    <t>21.10.2021 19:22:32</t>
  </si>
  <si>
    <t>TR-52 45-77-L00052_YURTBAŞI L02_72209785</t>
  </si>
  <si>
    <t>21.10.2021 09:52:32</t>
  </si>
  <si>
    <t>21.10.2021 10:25:44</t>
  </si>
  <si>
    <t>KÖMÜRCÜ TR-1 45-72-M00200_ H_61417037</t>
  </si>
  <si>
    <t>21.10.2021 12:47:07</t>
  </si>
  <si>
    <t>21.10.2021 17:37:36</t>
  </si>
  <si>
    <t>TR-40 35-22-M00040_A_56355187_56355187</t>
  </si>
  <si>
    <t>21.10.2021 10:10:00</t>
  </si>
  <si>
    <t>21.10.2021 10:49:37</t>
  </si>
  <si>
    <t>PAMUCAK KÖK 35-13-L00400_ESKİ PAMUCAK (HAVAALANI) L09_2326932</t>
  </si>
  <si>
    <t>21.10.2021 10:18:52</t>
  </si>
  <si>
    <t>21.10.2021 11:38:26</t>
  </si>
  <si>
    <t>M-396 35-09-M00396_98571885_98571885</t>
  </si>
  <si>
    <t>21.10.2021 13:14:54</t>
  </si>
  <si>
    <t>21.10.2021 18:11:45</t>
  </si>
  <si>
    <t>K-2425 35-04-K02425_97450827_97450827</t>
  </si>
  <si>
    <t>21.10.2021 10:39:50</t>
  </si>
  <si>
    <t>21.10.2021 11:50:57</t>
  </si>
  <si>
    <t>ULUCAK TM 35-28-A00002_DSİ M06_2313768</t>
  </si>
  <si>
    <t>21.10.2021 15:30:40</t>
  </si>
  <si>
    <t>21.10.2021 15:36:38</t>
  </si>
  <si>
    <t>VEZİRKÖPRÜ İM 35-03-A00002_TR-1 10.5 K07_2050503</t>
  </si>
  <si>
    <t>21.10.2021 02:58:33</t>
  </si>
  <si>
    <t>21.10.2021 03:00:01</t>
  </si>
  <si>
    <t>TR-53 35-15-M00053_950402684_950402684</t>
  </si>
  <si>
    <t>21.10.2021 14:47:32</t>
  </si>
  <si>
    <t>21.10.2021 15:10:23</t>
  </si>
  <si>
    <t>DELEMENLER KÖK 45-73-M00490_HACIALİLER M03_2081976</t>
  </si>
  <si>
    <t>21.10.2021 07:11:14</t>
  </si>
  <si>
    <t>21.10.2021 07:12:22</t>
  </si>
  <si>
    <t>TR-115 45-78-L00115_953263074_953263074</t>
  </si>
  <si>
    <t>21.10.2021 16:01:07</t>
  </si>
  <si>
    <t>21.10.2021 18:05:47</t>
  </si>
  <si>
    <t>M-2583 35-08-M02583_35-08-M02583_50035609</t>
  </si>
  <si>
    <t>21.10.2021 10:23:10</t>
  </si>
  <si>
    <t>21.10.2021 16:17:56</t>
  </si>
  <si>
    <t>K-4756 35-04-K04756_913154417_913154417</t>
  </si>
  <si>
    <t>21.10.2021 08:35:50</t>
  </si>
  <si>
    <t>21.10.2021 14:25:33</t>
  </si>
  <si>
    <t>21.10.2021 18:04:55</t>
  </si>
  <si>
    <t>21.10.2021 18:13:36</t>
  </si>
  <si>
    <t>21.10.2021 11:37:38</t>
  </si>
  <si>
    <t>21.10.2021 12:14:13</t>
  </si>
  <si>
    <t>L-182 35-18-L00182_950457137_950457137</t>
  </si>
  <si>
    <t>21.10.2021 09:24:28</t>
  </si>
  <si>
    <t>21.10.2021 10:44:41</t>
  </si>
  <si>
    <t>EMİRALEM TR-9 35-28-M00232_953380780_953380780</t>
  </si>
  <si>
    <t>21.10.2021 09:25:39</t>
  </si>
  <si>
    <t>21.10.2021 12:59:35</t>
  </si>
  <si>
    <t>TAŞKESİK TR-2 35-26-L00220_95000482033_95000482033</t>
  </si>
  <si>
    <t>21.10.2021 16:31:23</t>
  </si>
  <si>
    <t>21.10.2021 17:30:12</t>
  </si>
  <si>
    <t>DEMİRCİ KÖK 35-26-M00779_KARACAAĞAÇ ENH M06_65897266</t>
  </si>
  <si>
    <t>21.10.2021 08:35:02</t>
  </si>
  <si>
    <t>21.10.2021 09:02:00</t>
  </si>
  <si>
    <t>M-2787 35-02-M02787_913176283_913176283</t>
  </si>
  <si>
    <t>21.10.2021 18:32:31</t>
  </si>
  <si>
    <t>21.10.2021 19:38:24</t>
  </si>
  <si>
    <t>21.10.2021 17:20:30</t>
  </si>
  <si>
    <t>21.10.2021 19:55:58</t>
  </si>
  <si>
    <t>GÜZELKÖY KÖK 45-71-M00123_HAŞİM AKCURA ENH M03_50218077</t>
  </si>
  <si>
    <t>22.10.2021 01:32:14</t>
  </si>
  <si>
    <t>K-434 35-02-K00434_913213562_913213562</t>
  </si>
  <si>
    <t>21.10.2021 00:00:42</t>
  </si>
  <si>
    <t>21.10.2021 00:37:02</t>
  </si>
  <si>
    <t>BODAMAS TR-6 45-75-M00298_DIREK TIPI TRAFO HUCRESI H01_2089059</t>
  </si>
  <si>
    <t>21.10.2021 14:30:00</t>
  </si>
  <si>
    <t>21.10.2021 18:44:09</t>
  </si>
  <si>
    <t>UMMANDERESİ TR-2 45-75-M00074_B_56369672_56369672</t>
  </si>
  <si>
    <t>21.10.2021 16:47:07</t>
  </si>
  <si>
    <t>21.10.2021 17:52:57</t>
  </si>
  <si>
    <t>MARUFLAR KÖK 35-16-M00262_İSMAİLLİ KÖK M04_72050333</t>
  </si>
  <si>
    <t>21.10.2021 09:13:55</t>
  </si>
  <si>
    <t>21.10.2021 17:19:14</t>
  </si>
  <si>
    <t>SUDELİĞİ KÖK 45-72-L00111_HatBaşıAyırıcı_53139806 L01_53139806</t>
  </si>
  <si>
    <t>21.10.2021 09:05:11</t>
  </si>
  <si>
    <t>21.10.2021 16:55:11</t>
  </si>
  <si>
    <t>M-2556 35-02-M02556_99464351_99464351</t>
  </si>
  <si>
    <t>21.10.2021 17:30:55</t>
  </si>
  <si>
    <t>21.10.2021 19:53:50</t>
  </si>
  <si>
    <t>21.10.2021 09:16:24</t>
  </si>
  <si>
    <t>21.10.2021 10:21:32</t>
  </si>
  <si>
    <t>FAHRETTİN AVCI 35-26-L00067_35-26-L00067_2357781</t>
  </si>
  <si>
    <t>21.10.2021 09:36:00</t>
  </si>
  <si>
    <t>21.10.2021 12:11:12</t>
  </si>
  <si>
    <t>21.10.2021 18:11:43</t>
  </si>
  <si>
    <t>_A_56402655_56402655</t>
  </si>
  <si>
    <t>21.10.2021 19:54:39</t>
  </si>
  <si>
    <t>21.10.2021 21:10:56</t>
  </si>
  <si>
    <t>L-332 SERKANKENT 35-18-L00332_950467639_950467639</t>
  </si>
  <si>
    <t>21.10.2021 15:00:31</t>
  </si>
  <si>
    <t>21.10.2021 18:25:58</t>
  </si>
  <si>
    <t>CENKYERİ TR-4 45-82-M00252_A_56401520_56401520</t>
  </si>
  <si>
    <t>21.10.2021 00:28:13</t>
  </si>
  <si>
    <t>21.10.2021 01:42:16</t>
  </si>
  <si>
    <t>HASAN ÇETİN VE ARK. T-SULAMA GRB. 35-13-L00095_DIREK TIPI TRAFO HUCRESI H01_2042154</t>
  </si>
  <si>
    <t>21.10.2021 14:06:00</t>
  </si>
  <si>
    <t>21.10.2021 15:51:35</t>
  </si>
  <si>
    <t>ÇAPAKLI KÖK 45-78-M01161_HatBaşıAyırıcı_53139031 M06_53139031</t>
  </si>
  <si>
    <t>21.10.2021 12:58:54</t>
  </si>
  <si>
    <t>21.10.2021 14:03:57</t>
  </si>
  <si>
    <t>HATAY TM 35-01-A00009_HATAY-11 K18_2313685</t>
  </si>
  <si>
    <t>21.10.2021 00:58:18</t>
  </si>
  <si>
    <t>21.10.2021 01:48:28</t>
  </si>
  <si>
    <t>K-1744 35-01-K01744_912060863_912060863</t>
  </si>
  <si>
    <t>21.10.2021 15:19:34</t>
  </si>
  <si>
    <t>21.10.2021 16:55:42</t>
  </si>
  <si>
    <t>M-1951 35-09-M01951_97811018_97811018</t>
  </si>
  <si>
    <t>21.10.2021 21:56:00</t>
  </si>
  <si>
    <t>22.10.2021 03:55:11</t>
  </si>
  <si>
    <t>KINIK TR 15 35-24-L00015_955219940_955219940</t>
  </si>
  <si>
    <t>21.10.2021 10:17:31</t>
  </si>
  <si>
    <t>21.10.2021 12:01:37</t>
  </si>
  <si>
    <t>21.10.2021 14:13:22</t>
  </si>
  <si>
    <t>21.10.2021 19:53:00</t>
  </si>
  <si>
    <t>ASARLIK TR-9 35-28-M00590_9261583_56374646_56374646</t>
  </si>
  <si>
    <t>21.10.2021 12:02:49</t>
  </si>
  <si>
    <t>SELENDİ DM 45-81-M00001_SELENDİ ŞEHİR-1 M02_2078270</t>
  </si>
  <si>
    <t>21.10.2021 16:54:02</t>
  </si>
  <si>
    <t>21.10.2021 16:57:02</t>
  </si>
  <si>
    <t>L-103 35-18-L00103_950439640_950439640</t>
  </si>
  <si>
    <t>21.10.2021 12:21:44</t>
  </si>
  <si>
    <t>21.10.2021 15:27:11</t>
  </si>
  <si>
    <t>SEYREK TR-7 KÖK 35-28-M00379_KESİKKÖY-2 M03_2093197</t>
  </si>
  <si>
    <t>21.10.2021 16:27:12</t>
  </si>
  <si>
    <t>21.10.2021 16:27:42</t>
  </si>
  <si>
    <t>YENMİŞ KÖK 35-27-M00366_Recloser M03_2303188</t>
  </si>
  <si>
    <t>21.10.2021 11:22:20</t>
  </si>
  <si>
    <t>21.10.2021 11:33:33</t>
  </si>
  <si>
    <t>ARSLANLAR TM 35-26-A00004_SANAYİ-1 M13_2305577</t>
  </si>
  <si>
    <t>21.10.2021 16:49:08</t>
  </si>
  <si>
    <t>21.10.2021 16:52:55</t>
  </si>
  <si>
    <t>MURADİYE TR-5 (ESKİ MEZARLIK YANI) 45-71-M00204_A_56400302_56400302</t>
  </si>
  <si>
    <t>21.10.2021 18:18:21</t>
  </si>
  <si>
    <t>21.10.2021 23:51:24</t>
  </si>
  <si>
    <t>K-1854 35-07-K01854_DAĞITIM TRAFOSU K-1854 K06_65926236</t>
  </si>
  <si>
    <t>21.10.2021 20:01:30</t>
  </si>
  <si>
    <t>21.10.2021 20:15:02</t>
  </si>
  <si>
    <t>21.10.2021 07:29:03</t>
  </si>
  <si>
    <t>21.10.2021 09:27:54</t>
  </si>
  <si>
    <t>EGE İM 35-02-A00003_KIZILAY K04_2051560</t>
  </si>
  <si>
    <t>21.10.2021 03:49:11</t>
  </si>
  <si>
    <t>21.10.2021 03:51:00</t>
  </si>
  <si>
    <t>BADEMLİ HACIMUSA MEV. TR-32 35-15-L01052_950407024_950407024</t>
  </si>
  <si>
    <t>21.10.2021 15:06:19</t>
  </si>
  <si>
    <t>21.10.2021 21:23:26</t>
  </si>
  <si>
    <t>DM-1/65 35-29-M00065_950315566_950315566</t>
  </si>
  <si>
    <t>21.10.2021 14:45:44</t>
  </si>
  <si>
    <t>K-2494 35-08-K02494_913214660_913214660</t>
  </si>
  <si>
    <t>21.10.2021 10:06:45</t>
  </si>
  <si>
    <t>21.10.2021 10:59:53</t>
  </si>
  <si>
    <t>TEKELİ TR-2 35-22-M00232_955254256_955254256</t>
  </si>
  <si>
    <t>21.10.2021 10:19:40</t>
  </si>
  <si>
    <t>21.10.2021 11:17:40</t>
  </si>
  <si>
    <t>BEYLER ÇAYIRI TR-1 35-16-M00162_47542984_56397423_56397423</t>
  </si>
  <si>
    <t>21.10.2021 11:36:07</t>
  </si>
  <si>
    <t>21.10.2021 12:36:00</t>
  </si>
  <si>
    <t>L-36 35-18-L00036_950438733_950438733</t>
  </si>
  <si>
    <t>21.10.2021 13:04:24</t>
  </si>
  <si>
    <t>21.10.2021 18:04:02</t>
  </si>
  <si>
    <t>ÇAMLIBELDE KONUT YAPI 35-21-L00161_953366976_953366976</t>
  </si>
  <si>
    <t>21.10.2021 18:55:31</t>
  </si>
  <si>
    <t>21.10.2021 21:31:14</t>
  </si>
  <si>
    <t>21.10.2021 00:46:53</t>
  </si>
  <si>
    <t>21.10.2021 00:47:05</t>
  </si>
  <si>
    <t>KARKIN TR-1 45-84-M00031_7025664_56404263_56404263</t>
  </si>
  <si>
    <t>21.10.2021 10:39:49</t>
  </si>
  <si>
    <t>21.10.2021 13:37:34</t>
  </si>
  <si>
    <t>K-494 35-01-K00494_910898812_910898812</t>
  </si>
  <si>
    <t>21.10.2021 09:54:53</t>
  </si>
  <si>
    <t>21.10.2021 11:15:55</t>
  </si>
  <si>
    <t>DEĞİRMENDERE TR-1 35-22-M00197_A_56365551_56365551</t>
  </si>
  <si>
    <t>21.10.2021 18:49:52</t>
  </si>
  <si>
    <t>21.10.2021 20:50:04</t>
  </si>
  <si>
    <t>DM-1/57 35-29-M00057_950338540_950338540</t>
  </si>
  <si>
    <t>24.10.2021 08:49:50</t>
  </si>
  <si>
    <t>24.10.2021 13:21:05</t>
  </si>
  <si>
    <t>FOÇA JANDARMA ALAYI KÖK 35-23-M00240_YENİFOÇA 7.JANDARMA ÖZEL M02_72144150</t>
  </si>
  <si>
    <t>24.10.2021 13:07:00</t>
  </si>
  <si>
    <t>24.10.2021 15:02:04</t>
  </si>
  <si>
    <t>DANIŞKENT SİTESİ 35-30-M00053_35-30-M00053_2376197</t>
  </si>
  <si>
    <t>24.10.2021 14:04:11</t>
  </si>
  <si>
    <t>24.10.2021 17:34:08</t>
  </si>
  <si>
    <t>M-837 35-02-M00837_M-503 M03_2309921</t>
  </si>
  <si>
    <t>24.10.2021 10:07:00</t>
  </si>
  <si>
    <t>24.10.2021 10:42:03</t>
  </si>
  <si>
    <t>NURİYE TR-2 45-80-M00091_B_56386498_56386498</t>
  </si>
  <si>
    <t>24.10.2021 15:20:16</t>
  </si>
  <si>
    <t>24.10.2021 17:19:08</t>
  </si>
  <si>
    <t>M-1742 35-04-M01742_B_56379260_56379260</t>
  </si>
  <si>
    <t>24.10.2021 22:31:45</t>
  </si>
  <si>
    <t>25.10.2021 00:31:51</t>
  </si>
  <si>
    <t>L-437 ŞEHİTLİK 35-18-L00437_L-295 L01_2065036</t>
  </si>
  <si>
    <t>24.10.2021 17:55:08</t>
  </si>
  <si>
    <t>24.10.2021 18:52:01</t>
  </si>
  <si>
    <t>TR-2/92-1 45-83-L00132_48122545_56388334_56388334</t>
  </si>
  <si>
    <t>24.10.2021 08:12:25</t>
  </si>
  <si>
    <t>24.10.2021 10:01:16</t>
  </si>
  <si>
    <t>HACIRAHMANLI TR-19 45-80-M00148_956566719_956566719</t>
  </si>
  <si>
    <t>24.10.2021 12:19:20</t>
  </si>
  <si>
    <t>24.10.2021 14:01:49</t>
  </si>
  <si>
    <t>YAHŞELLİ DM-5 35-28-M00882_EMİRALEM SULAMA M10_66811804</t>
  </si>
  <si>
    <t>24.10.2021 09:13:47</t>
  </si>
  <si>
    <t>24.10.2021 10:46:54</t>
  </si>
  <si>
    <t>OKLUİSA KÖK 45-81-M00046_HatBaşıAyırıcı_53135349 M05_53135349</t>
  </si>
  <si>
    <t>24.10.2021 08:28:19</t>
  </si>
  <si>
    <t>24.10.2021 10:35:08</t>
  </si>
  <si>
    <t>K-482 KOMPETAN OTOMOTİV ÖZEL TR 35-02-K00482Ö_ K03_2066004</t>
  </si>
  <si>
    <t>24.10.2021 10:44:00</t>
  </si>
  <si>
    <t>24.10.2021 12:09:29</t>
  </si>
  <si>
    <t>BALABAN TAŞLI TR-2 35-24-M00256_35-24-M00256_49935138</t>
  </si>
  <si>
    <t>24.10.2021 17:14:54</t>
  </si>
  <si>
    <t>24.10.2021 19:19:24</t>
  </si>
  <si>
    <t>MEGA YAĞ KÖK 35-17-M00287_TOSÇELİK DM M05_66422807</t>
  </si>
  <si>
    <t>24.10.2021 08:59:00</t>
  </si>
  <si>
    <t>24.10.2021 09:22:08</t>
  </si>
  <si>
    <t>TR-63 35-19-L00063_956684694_956684694</t>
  </si>
  <si>
    <t>24.10.2021 18:40:36</t>
  </si>
  <si>
    <t>24.10.2021 20:56:37</t>
  </si>
  <si>
    <t>L-211 35-18-L00211_950452941_950452941</t>
  </si>
  <si>
    <t>24.10.2021 16:32:37</t>
  </si>
  <si>
    <t>24.10.2021 19:23:52</t>
  </si>
  <si>
    <t>TR-24 35-30-L00024_955317499_955317499</t>
  </si>
  <si>
    <t>24.10.2021 12:43:28</t>
  </si>
  <si>
    <t>24.10.2021 14:11:25</t>
  </si>
  <si>
    <t>BOZKÖY TR-2 35-17-M00353_950305984_950305984</t>
  </si>
  <si>
    <t>24.10.2021 12:27:12</t>
  </si>
  <si>
    <t>24.10.2021 16:43:10</t>
  </si>
  <si>
    <t>TR-39 35-15-M00039_48885345_56363716_56363716</t>
  </si>
  <si>
    <t>24.10.2021 17:54:13</t>
  </si>
  <si>
    <t>24.10.2021 21:02:39</t>
  </si>
  <si>
    <t>SALİHLERALTI TANSAŞ KÖK 35-30-M00670_GÜLKENT-4 M02_72071619</t>
  </si>
  <si>
    <t>24.10.2021 14:09:37</t>
  </si>
  <si>
    <t>24.10.2021 17:04:53</t>
  </si>
  <si>
    <t>KÜÇÜKBÖLCEK DM 35-24-M00210_KÜÇÜK BÖLCEK M01_72093073</t>
  </si>
  <si>
    <t>24.10.2021 09:17:27</t>
  </si>
  <si>
    <t>24.10.2021 10:03:07</t>
  </si>
  <si>
    <t>TEKELİ ARITMA KÖK 35-22-M00090_İTOP M04_2328483</t>
  </si>
  <si>
    <t>24.10.2021 15:42:11</t>
  </si>
  <si>
    <t>24.10.2021 17:23:58</t>
  </si>
  <si>
    <t>SEFERİHİSAR İM 35-14-A00002_HatBaşıAyırıcı_53133123 L09_53133123</t>
  </si>
  <si>
    <t>24.10.2021 09:10:27</t>
  </si>
  <si>
    <t>24.10.2021 11:20:45</t>
  </si>
  <si>
    <t>AKÇAPINAR TR-3 45-83-L00441_45-83-L00441_2371747</t>
  </si>
  <si>
    <t>24.10.2021 08:36:21</t>
  </si>
  <si>
    <t>24.10.2021 10:42:36</t>
  </si>
  <si>
    <t>TR-172 35-15-M00416_950352735_950352735</t>
  </si>
  <si>
    <t>24.10.2021 16:53:15</t>
  </si>
  <si>
    <t>24.10.2021 21:53:38</t>
  </si>
  <si>
    <t>M.SADIK ARIKAN TR 35-30-M00303_950165409_950165409</t>
  </si>
  <si>
    <t>24.10.2021 13:13:22</t>
  </si>
  <si>
    <t>24.10.2021 17:24:42</t>
  </si>
  <si>
    <t>YUNTDAĞ KÖK 35-16-M00010_YUNTDAĞ M01_72050956</t>
  </si>
  <si>
    <t>24.10.2021 09:01:52</t>
  </si>
  <si>
    <t>24.10.2021 16:47:00</t>
  </si>
  <si>
    <t>HAVAOĞLU AHBAPLAR TR-1 45-81-M00072_A_56400876_56400876</t>
  </si>
  <si>
    <t>24.10.2021 18:41:29</t>
  </si>
  <si>
    <t>24.10.2021 20:46:25</t>
  </si>
  <si>
    <t>FUNDACIK KÖK 45-75-M00068_ÇİÇEKLİ M02_67108854</t>
  </si>
  <si>
    <t>24.10.2021 09:06:49</t>
  </si>
  <si>
    <t>24.10.2021 10:40:41</t>
  </si>
  <si>
    <t>KISIKKÖY YENİ MAH. TR-1 35-22-M00137_955256717_955256717</t>
  </si>
  <si>
    <t>24.10.2021 14:53:42</t>
  </si>
  <si>
    <t>24.10.2021 15:57:30</t>
  </si>
  <si>
    <t>TR-1/8 45-83-M00008_48103883_56386261_56386261</t>
  </si>
  <si>
    <t>24.10.2021 16:24:55</t>
  </si>
  <si>
    <t>24.10.2021 18:36:25</t>
  </si>
  <si>
    <t>GRUPKENT KÖK 35-30-M00200_ALTINOVA M03_72066322</t>
  </si>
  <si>
    <t>24.10.2021 15:47:00</t>
  </si>
  <si>
    <t>24.10.2021 17:01:52</t>
  </si>
  <si>
    <t>ÇANDARLI DM-TR-20 35-30-M00020_DENİZKÖY KÖYLER M04_72352815</t>
  </si>
  <si>
    <t>24.10.2021 23:40:29</t>
  </si>
  <si>
    <t>24.10.2021 23:41:09</t>
  </si>
  <si>
    <t>M-1388 35-02-M01388_DIREK TIPI TRAFO HUCRESI H01_2042776</t>
  </si>
  <si>
    <t>24.10.2021 09:01:39</t>
  </si>
  <si>
    <t>24.10.2021 11:57:00</t>
  </si>
  <si>
    <t>K-2013 35-08-K02013_915083212_915083212</t>
  </si>
  <si>
    <t>24.10.2021 20:04:09</t>
  </si>
  <si>
    <t>25.10.2021 00:20:53</t>
  </si>
  <si>
    <t>ÇATALOLUK DM 45-74-M00227_GÜVELİ M05_2115043</t>
  </si>
  <si>
    <t>24.10.2021 09:05:18</t>
  </si>
  <si>
    <t>24.10.2021 09:34:25</t>
  </si>
  <si>
    <t>URLA TM-1 35-19-A00004_HatBaşıAyırıcı_75048334 M07_75048334</t>
  </si>
  <si>
    <t>24.10.2021 09:18:17</t>
  </si>
  <si>
    <t>24.10.2021 10:33:49</t>
  </si>
  <si>
    <t>K-4537 35-07-K04537_7123346 k4537e1_5827091</t>
  </si>
  <si>
    <t>24.10.2021 05:18:00</t>
  </si>
  <si>
    <t>24.10.2021 06:31:05</t>
  </si>
  <si>
    <t>KİPA DM 35-26-M00283_HAVAI HAT DM-4 M03_2122331</t>
  </si>
  <si>
    <t>24.10.2021 08:39:19</t>
  </si>
  <si>
    <t>24.10.2021 08:42:39</t>
  </si>
  <si>
    <t>YEŞİLKÖY TR-2 45-71-M01822_953214837_953214837</t>
  </si>
  <si>
    <t>24.10.2021 13:17:29</t>
  </si>
  <si>
    <t>24.10.2021 20:19:27</t>
  </si>
  <si>
    <t>M-2425 35-04-M02425_99775391_99775391</t>
  </si>
  <si>
    <t>24.10.2021 18:46:48</t>
  </si>
  <si>
    <t>24.10.2021 21:28:23</t>
  </si>
  <si>
    <t>GÜLBAHÇE TR-14 35-19-L00246_966532505_966532505</t>
  </si>
  <si>
    <t>24.10.2021 21:16:42</t>
  </si>
  <si>
    <t>24.10.2021 23:25:32</t>
  </si>
  <si>
    <t>TR-32 35-30-L00032_TR-34 L05_2095858</t>
  </si>
  <si>
    <t>24.10.2021 14:26:57</t>
  </si>
  <si>
    <t>24.10.2021 15:19:00</t>
  </si>
  <si>
    <t>K-1678 35-08-K01678_TRAFO K05_42032882</t>
  </si>
  <si>
    <t>24.10.2021 09:50:00</t>
  </si>
  <si>
    <t>24.10.2021 17:00:23</t>
  </si>
  <si>
    <t>AYRANCILAR DM-2 35-26-M00825_6270267_56369054_56369054</t>
  </si>
  <si>
    <t>24.10.2021 08:43:04</t>
  </si>
  <si>
    <t>24.10.2021 09:29:00</t>
  </si>
  <si>
    <t>ALAŞEHİR PTT TRAFO 45-73-M00040_945674630_945674630</t>
  </si>
  <si>
    <t>24.10.2021 14:13:57</t>
  </si>
  <si>
    <t>24.10.2021 15:28:47</t>
  </si>
  <si>
    <t>AKSELENDİ İM 45-72-A00004_MORALILAR ÇIKIŞ L22_2326923</t>
  </si>
  <si>
    <t>24.10.2021 15:17:51</t>
  </si>
  <si>
    <t>24.10.2021 18:27:30</t>
  </si>
  <si>
    <t>YENİ ŞAKRAN TR-14 35-17-M00214_950308949_950308949</t>
  </si>
  <si>
    <t>24.10.2021 17:33:00</t>
  </si>
  <si>
    <t>24.10.2021 19:20:29</t>
  </si>
  <si>
    <t>MURADİYE DM-5/7 KÖK 45-71-M00594_DM-5/17-A M07_66002089</t>
  </si>
  <si>
    <t>24.10.2021 09:10:05</t>
  </si>
  <si>
    <t>24.10.2021 15:39:00</t>
  </si>
  <si>
    <t>KUŞÇUBURUN-2 35-26-M00537_956607635_956607635</t>
  </si>
  <si>
    <t>24.10.2021 17:37:55</t>
  </si>
  <si>
    <t>24.10.2021 19:11:20</t>
  </si>
  <si>
    <t>EYKO TR-2 35-30-M00028_TR-4 M02_72084352</t>
  </si>
  <si>
    <t>24.10.2021 07:10:26</t>
  </si>
  <si>
    <t>24.10.2021 12:39:27</t>
  </si>
  <si>
    <t>KORDON KÖK 45-78-M00730_KABAZLI M01_2105504</t>
  </si>
  <si>
    <t>24.10.2021 11:35:47</t>
  </si>
  <si>
    <t>24.10.2021 11:36:17</t>
  </si>
  <si>
    <t>ÇINARDİBİ KÖK 35-20-M00069_DERNEKLİ-BALCILAR-OSMANLAR-BAYRAMLAR-KAMBERLER M04_66050736</t>
  </si>
  <si>
    <t>24.10.2021 08:26:21</t>
  </si>
  <si>
    <t>24.10.2021 10:12:58</t>
  </si>
  <si>
    <t>TR-129 35-19-L00129_949472274_949472274</t>
  </si>
  <si>
    <t>24.10.2021 09:45:19</t>
  </si>
  <si>
    <t>24.10.2021 14:00:44</t>
  </si>
  <si>
    <t>BEĞEL DEĞİRMENBOĞAZI TR-1 45-75-M00283_B_56405394_56405394</t>
  </si>
  <si>
    <t>24.10.2021 21:10:15</t>
  </si>
  <si>
    <t>24.10.2021 23:32:12</t>
  </si>
  <si>
    <t>K-2 35-01-K00002_K-325 K06_2077752</t>
  </si>
  <si>
    <t>24.10.2021 02:09:00</t>
  </si>
  <si>
    <t>24.10.2021 02:11:17</t>
  </si>
  <si>
    <t>DM02/TR15 YURT ÜZERİ 45-73-M00045_945679043_945679043</t>
  </si>
  <si>
    <t>24.10.2021 18:35:49</t>
  </si>
  <si>
    <t>24.10.2021 20:04:24</t>
  </si>
  <si>
    <t>24.10.2021 17:06:28</t>
  </si>
  <si>
    <t>24.10.2021 18:43:57</t>
  </si>
  <si>
    <t>ALAŞEHİR TM 45-73-A00001_KEMALİYE-2 M20_2312685</t>
  </si>
  <si>
    <t>24.10.2021 13:33:00</t>
  </si>
  <si>
    <t>24.10.2021 13:39:37</t>
  </si>
  <si>
    <t>24.10.2021 07:40:37</t>
  </si>
  <si>
    <t>24.10.2021 07:41:08</t>
  </si>
  <si>
    <t>ÇAKIRBEYLİ TR-1 35-26-M00486_A_56358893_56358893</t>
  </si>
  <si>
    <t>24.10.2021 12:52:51</t>
  </si>
  <si>
    <t>24.10.2021 13:51:23</t>
  </si>
  <si>
    <t>ÇIRPI İM 35-20-A00002_ARIKBAŞI L12_2054987</t>
  </si>
  <si>
    <t>24.10.2021 08:48:27</t>
  </si>
  <si>
    <t>24.10.2021 09:20:20</t>
  </si>
  <si>
    <t>YARBASAN KÖK 45-74-M00119_HatBaşıAyırıcı_53134303 M03_53134303</t>
  </si>
  <si>
    <t>24.10.2021 20:05:15</t>
  </si>
  <si>
    <t>24.10.2021 22:00:28</t>
  </si>
  <si>
    <t>M-1424 35-02-M01424_910356150_910356150</t>
  </si>
  <si>
    <t>24.10.2021 12:06:24</t>
  </si>
  <si>
    <t>24.10.2021 16:39:34</t>
  </si>
  <si>
    <t>BEYOBA TR-1 45-72-M00417_DAĞITIM TRAFOSU TR-1 M06_66572187</t>
  </si>
  <si>
    <t>24.10.2021 09:12:57</t>
  </si>
  <si>
    <t>24.10.2021 17:20:10</t>
  </si>
  <si>
    <t>TR-71 ÖZYURT 35-19-L00071_6772664_56354942_56354942</t>
  </si>
  <si>
    <t>24.10.2021 10:08:03</t>
  </si>
  <si>
    <t>24.10.2021 11:10:49</t>
  </si>
  <si>
    <t>GÜNLÜCE KÖYÜ TR-2 35-15-L00836_950383847_950383847</t>
  </si>
  <si>
    <t>24.10.2021 23:59:33</t>
  </si>
  <si>
    <t>25.10.2021 00:52:30</t>
  </si>
  <si>
    <t>M-378 35-30-M00378_DAĞITIM TRAFOSU M03_72074645</t>
  </si>
  <si>
    <t>24.10.2021 17:22:50</t>
  </si>
  <si>
    <t>24.10.2021 20:45:31</t>
  </si>
  <si>
    <t>AKGEDİK KÖK-2 45-71-M00163_UZUNBURUN M02_55994925</t>
  </si>
  <si>
    <t>24.10.2021 09:50:50</t>
  </si>
  <si>
    <t>24.10.2021 14:28:10</t>
  </si>
  <si>
    <t>TR-114 35-26-M00114_ARSLANLAR SANAYİ-2/TR-106 M03_65974716</t>
  </si>
  <si>
    <t>24.10.2021 09:32:37</t>
  </si>
  <si>
    <t>24.10.2021 09:34:57</t>
  </si>
  <si>
    <t>TR-156 45-78-L00487_DIREK TIPI TRAFO HUCRESI H01_2108047</t>
  </si>
  <si>
    <t>24.10.2021 18:22:51</t>
  </si>
  <si>
    <t>24.10.2021 19:01:37</t>
  </si>
  <si>
    <t>SOMA TR-21/1 45-82-M00115_D_56384772_56384772</t>
  </si>
  <si>
    <t>24.10.2021 21:48:07</t>
  </si>
  <si>
    <t>24.10.2021 23:18:06</t>
  </si>
  <si>
    <t>AKÇAALAN YEDİEVLER TR-1 35-22-M00221_A_56371791_56371791</t>
  </si>
  <si>
    <t>24.10.2021 10:46:20</t>
  </si>
  <si>
    <t>24.10.2021 17:11:40</t>
  </si>
  <si>
    <t>SOMA A SANTRALİ İM/DM 45-82-A00001_SAVAŞTEPE 15.8 L14_2091658</t>
  </si>
  <si>
    <t>24.10.2021 01:19:46</t>
  </si>
  <si>
    <t>24.10.2021 01:53:00</t>
  </si>
  <si>
    <t>YENİ ŞAKRAN TR-1 35-17-M00201_35-17-M00201_2362608</t>
  </si>
  <si>
    <t>01.10.2021 00:25:30</t>
  </si>
  <si>
    <t>01.10.2021 01:39:47</t>
  </si>
  <si>
    <t>KURUCALAR TR-1 45-81-M00131_45-81-M00131_2376525</t>
  </si>
  <si>
    <t>01.10.2021 01:05:20</t>
  </si>
  <si>
    <t>01.10.2021 02:23:14</t>
  </si>
  <si>
    <t>ANADOLU İM 35-02-A00001_BELEDİYE K07_2049878</t>
  </si>
  <si>
    <t>01.10.2021 01:38:51</t>
  </si>
  <si>
    <t>01.10.2021 01:39:59</t>
  </si>
  <si>
    <t>MUZAFFER DURAL GRB. 35-20-L00097_6908671_56359931_56359931</t>
  </si>
  <si>
    <t>01.10.2021 01:34:13</t>
  </si>
  <si>
    <t>01.10.2021 02:42:17</t>
  </si>
  <si>
    <t>GERMİYAN İM 35-18-A00004_ILDIR-2 L03_2313573</t>
  </si>
  <si>
    <t>01.10.2021 02:06:13</t>
  </si>
  <si>
    <t>01.10.2021 02:08:01</t>
  </si>
  <si>
    <t>GERMİYAN İM 35-18-A00004_ILDIR-1 L02_2064606</t>
  </si>
  <si>
    <t>01.10.2021 02:06:47</t>
  </si>
  <si>
    <t>01.10.2021 02:30:27</t>
  </si>
  <si>
    <t>PİYALE TM 35-02-A00007_PİYALE-20 K26_2310402</t>
  </si>
  <si>
    <t>01.10.2021 02:18:40</t>
  </si>
  <si>
    <t>01.10.2021 02:44:00</t>
  </si>
  <si>
    <t>BOSTANLI GIS TM 35-04-A00001_TR-B K12_2055504</t>
  </si>
  <si>
    <t>01.10.2021 03:06:03</t>
  </si>
  <si>
    <t>01.10.2021 03:21:25</t>
  </si>
  <si>
    <t>ALMAK TM 35-17-A00003_KAREL-1 M33_2307157</t>
  </si>
  <si>
    <t>OG Yeraltı Kablo Arızası</t>
  </si>
  <si>
    <t>01.10.2021 03:27:01</t>
  </si>
  <si>
    <t>01.10.2021 04:48:36</t>
  </si>
  <si>
    <t>AKVATEK BALIK ÇİFTLİĞİ ÖZEL TR 35-30-M00067Ö_ M01_2315701</t>
  </si>
  <si>
    <t>01.10.2021 03:33:04</t>
  </si>
  <si>
    <t>01.10.2021 05:33:27</t>
  </si>
  <si>
    <t>K-4296 35-02-K04296_K-1496 K02_2041256</t>
  </si>
  <si>
    <t>01.10.2021 03:40:00</t>
  </si>
  <si>
    <t>01.10.2021 03:46:49</t>
  </si>
  <si>
    <t>KUYUCAK DM 35-27-M00273_KUYUCAK M04_72164171</t>
  </si>
  <si>
    <t>01.10.2021 03:36:57</t>
  </si>
  <si>
    <t>01.10.2021 07:09:27</t>
  </si>
  <si>
    <t>KARABURUN TR-4/19 35-21-L00004_B_56357320_56357320</t>
  </si>
  <si>
    <t>01.10.2021 03:46:34</t>
  </si>
  <si>
    <t>01.10.2021 05:02:42</t>
  </si>
  <si>
    <t>SIRIMLI TR-1 35-31-L00201_35-31-L00201_2365089</t>
  </si>
  <si>
    <t>01.10.2021 04:29:00</t>
  </si>
  <si>
    <t>01.10.2021 05:16:53</t>
  </si>
  <si>
    <t>HATAY TM 35-01-A00009_HATAY-5 K05_2313679</t>
  </si>
  <si>
    <t>01.10.2021 04:34:50</t>
  </si>
  <si>
    <t>01.10.2021 04:52:46</t>
  </si>
  <si>
    <t>BARBAROS TR-2 35-19-M00200_35-19-M00200_2371639</t>
  </si>
  <si>
    <t>01.10.2021 05:09:19</t>
  </si>
  <si>
    <t>01.10.2021 06:07:20</t>
  </si>
  <si>
    <t>GÜNEYDAMLARI TR-4 TEKELİLER 45-79-M00135_A_56385932_56385932</t>
  </si>
  <si>
    <t>01.10.2021 06:22:00</t>
  </si>
  <si>
    <t>01.10.2021 07:58:41</t>
  </si>
  <si>
    <t>KAYMAKÇI İM 35-15-A00004_EMİRLİOVA L07_2333299</t>
  </si>
  <si>
    <t>01.10.2021 07:28:00</t>
  </si>
  <si>
    <t>01.10.2021 07:48:48</t>
  </si>
  <si>
    <t>BALABANLI DM 35-15-M00280_KIZILCAAVLU M05_72306394</t>
  </si>
  <si>
    <t>01.10.2021 07:33:47</t>
  </si>
  <si>
    <t>01.10.2021 08:33:00</t>
  </si>
  <si>
    <t>KEMALİYE DM (TR-1) 45-73-M00150_ALAŞEHİR GİRİŞ PİYADELER KÖKDEN M08_66715924</t>
  </si>
  <si>
    <t>01.10.2021 07:43:51</t>
  </si>
  <si>
    <t>01.10.2021 08:33:33</t>
  </si>
  <si>
    <t>KAYAKÖY DM 35-15-L00866_İLKKURŞUN L05_72307055</t>
  </si>
  <si>
    <t>01.10.2021 07:51:58</t>
  </si>
  <si>
    <t>01.10.2021 08:38:00</t>
  </si>
  <si>
    <t>KUYUCAK TR-2 35-27-M00864_35-27-M00864_2369227</t>
  </si>
  <si>
    <t>AG Pano Arızası</t>
  </si>
  <si>
    <t>01.10.2021 08:23:41</t>
  </si>
  <si>
    <t>01.10.2021 13:50:08</t>
  </si>
  <si>
    <t>BOYABAĞ TR-1 35-21-L00113_A_56376280_56376280</t>
  </si>
  <si>
    <t>01.10.2021 07:52:56</t>
  </si>
  <si>
    <t>01.10.2021 09:46:09</t>
  </si>
  <si>
    <t>KULA İM 45-77-A00001_DEMİRKÖPRÜ M03_2308470</t>
  </si>
  <si>
    <t>01.10.2021 07:57:21</t>
  </si>
  <si>
    <t>01.10.2021 08:14:03</t>
  </si>
  <si>
    <t>İBRAHİM SILAY SULAMA GRUBU 35-29-M00265_DIREK TIPI TRAFO HUCRESI H01_2095308</t>
  </si>
  <si>
    <t>01.10.2021 07:57:03</t>
  </si>
  <si>
    <t>01.10.2021 13:10:51</t>
  </si>
  <si>
    <t>TR-5 35-26-M00005_TR-4/TR-5-1 M04_72401110</t>
  </si>
  <si>
    <t>01.10.2021 08:12:48</t>
  </si>
  <si>
    <t>01.10.2021 09:11:18</t>
  </si>
  <si>
    <t>DERBENT İM-DM 45-83-A00004_B.BELEN M14_2097152</t>
  </si>
  <si>
    <t>01.10.2021 08:17:04</t>
  </si>
  <si>
    <t>01.10.2021 08:39:00</t>
  </si>
  <si>
    <t>EMENLER TR-2 35-31-L00138_47840968_56391517_56391517</t>
  </si>
  <si>
    <t>01.10.2021 08:03:33</t>
  </si>
  <si>
    <t>01.10.2021 11:55:30</t>
  </si>
  <si>
    <t>L-184 35-18-L00184_950460217_950460217</t>
  </si>
  <si>
    <t>01.10.2021 08:24:41</t>
  </si>
  <si>
    <t>01.10.2021 09:22:56</t>
  </si>
  <si>
    <t>TİRKEŞ TR-3 45-80-M00124_956534222_956534222</t>
  </si>
  <si>
    <t>01.10.2021 08:27:23</t>
  </si>
  <si>
    <t>01.10.2021 10:34:36</t>
  </si>
  <si>
    <t>KARAVELİLER TR-5 35-20-L00449_955210613_955210613</t>
  </si>
  <si>
    <t>01.10.2021 08:29:55</t>
  </si>
  <si>
    <t>01.10.2021 09:49:52</t>
  </si>
  <si>
    <t>01.10.2021 08:22:13</t>
  </si>
  <si>
    <t>01.10.2021 10:34:05</t>
  </si>
  <si>
    <t>YUKARIBEY DM (TR-3) 35-16-M00866_47478483_56400018_56400018</t>
  </si>
  <si>
    <t>01.10.2021 08:47:30</t>
  </si>
  <si>
    <t>01.10.2021 10:16:13</t>
  </si>
  <si>
    <t>L-326 35-18-L00326_950449825_950449825</t>
  </si>
  <si>
    <t>01.10.2021 08:26:34</t>
  </si>
  <si>
    <t>01.10.2021 10:25:22</t>
  </si>
  <si>
    <t>AHMETLİ İM 45-84-A00001_BAHÇECİK L17_2332505</t>
  </si>
  <si>
    <t>01.10.2021 08:59:08</t>
  </si>
  <si>
    <t>01.10.2021 17:12:34</t>
  </si>
  <si>
    <t>01.10.2021 08:56:45</t>
  </si>
  <si>
    <t>01.10.2021 09:41:15</t>
  </si>
  <si>
    <t>K-216 35-02-K00216_TRAFO K01_2060498</t>
  </si>
  <si>
    <t>01.10.2021 09:00:09</t>
  </si>
  <si>
    <t>01.10.2021 17:42:36</t>
  </si>
  <si>
    <t>KUŞÇULAR DM 35-19-M00461_ALAÇATI-1 ÇIKIŞ M02_46998946</t>
  </si>
  <si>
    <t>01.10.2021 09:02:44</t>
  </si>
  <si>
    <t>01.10.2021 09:10:00</t>
  </si>
  <si>
    <t>İZZETTİN TR-2 45-83-M00439_DIREK TIPI TRAFO HUCRESI H01_2109324</t>
  </si>
  <si>
    <t>01.10.2021 09:04:13</t>
  </si>
  <si>
    <t>01.10.2021 17:03:59</t>
  </si>
  <si>
    <t>İĞDELİ TR-6 35-31-L00400_35-31-L00400_2354903</t>
  </si>
  <si>
    <t>01.10.2021 09:05:21</t>
  </si>
  <si>
    <t>01.10.2021 17:42:29</t>
  </si>
  <si>
    <t>KUŞÇULAR TR-7 35-19-M00219_DIREK TIPI TRAFO HUCRESI H01_2057922</t>
  </si>
  <si>
    <t>01.10.2021 09:04:43</t>
  </si>
  <si>
    <t>01.10.2021 18:09:01</t>
  </si>
  <si>
    <t>KAŞIKÇI TR-1 35-24-M00240_DIREK TIPI TRAFO HUCRESI H01_2039479</t>
  </si>
  <si>
    <t>01.10.2021 08:59:30</t>
  </si>
  <si>
    <t>01.10.2021 10:21:29</t>
  </si>
  <si>
    <t>TR-2/15 45-72-L00015_A_56393697_56393697</t>
  </si>
  <si>
    <t>01.10.2021 09:06:47</t>
  </si>
  <si>
    <t>01.10.2021 12:17:06</t>
  </si>
  <si>
    <t>TİRE SANAYİ TR-3 35-29-L00020_35-29-L00020_2363155</t>
  </si>
  <si>
    <t>01.10.2021 09:02:58</t>
  </si>
  <si>
    <t>01.10.2021 10:23:40</t>
  </si>
  <si>
    <t>KARAELMACIK TR-1 45-86-M00243_45-86-M00243_2355814</t>
  </si>
  <si>
    <t>01.10.2021 09:11:42</t>
  </si>
  <si>
    <t>01.10.2021 14:52:52</t>
  </si>
  <si>
    <t>M-147 SAKIZLIKOY 35-18-M00147__56368076_56368076</t>
  </si>
  <si>
    <t>01.10.2021 09:13:12</t>
  </si>
  <si>
    <t>01.10.2021 11:53:18</t>
  </si>
  <si>
    <t>01.10.2021 09:09:28</t>
  </si>
  <si>
    <t>01.10.2021 10:03:28</t>
  </si>
  <si>
    <t>KARAOĞLANLI TR-1 KÖK 45-71-M00091_ŞEHİR İÇİ ÇIKIŞ M02_61195478</t>
  </si>
  <si>
    <t>01.10.2021 09:08:58</t>
  </si>
  <si>
    <t>01.10.2021 09:21:39</t>
  </si>
  <si>
    <t>KARABURUN BOZKÖY 35-21-L00053_A_56358260_56358260</t>
  </si>
  <si>
    <t>01.10.2021 09:06:55</t>
  </si>
  <si>
    <t>01.10.2021 11:52:32</t>
  </si>
  <si>
    <t>01.10.2021 09:21:21</t>
  </si>
  <si>
    <t>01.10.2021 09:26:51</t>
  </si>
  <si>
    <t>KÜRKÇÜ TR-1 45-81-M00089_A_56401569_56401569</t>
  </si>
  <si>
    <t>01.10.2021 09:24:00</t>
  </si>
  <si>
    <t>01.10.2021 12:07:16</t>
  </si>
  <si>
    <t>TROPİKAL DM 35-27-L00056_ÇİNİLİKÖY L05_72201761</t>
  </si>
  <si>
    <t>01.10.2021 09:14:38</t>
  </si>
  <si>
    <t>01.10.2021 13:03:00</t>
  </si>
  <si>
    <t>M-1543 35-01-M01543_F_56382863_56382863</t>
  </si>
  <si>
    <t>01.10.2021 09:24:36</t>
  </si>
  <si>
    <t>01.10.2021 11:02:58</t>
  </si>
  <si>
    <t>TİRE İM-DM-1 35-29-A00001_TİRE ŞEHİR-4 L21_2060277</t>
  </si>
  <si>
    <t>01.10.2021 09:29:31</t>
  </si>
  <si>
    <t>01.10.2021 10:09:54</t>
  </si>
  <si>
    <t>_C_56403155_56403155</t>
  </si>
  <si>
    <t>01.10.2021 09:29:57</t>
  </si>
  <si>
    <t>01.10.2021 17:16:59</t>
  </si>
  <si>
    <t>K-4463 35-02-K04463_TRAFO K03_2066705</t>
  </si>
  <si>
    <t>01.10.2021 09:30:04</t>
  </si>
  <si>
    <t>01.10.2021 16:24:11</t>
  </si>
  <si>
    <t>K-1115 35-04-K01115_D_56363504_56363504</t>
  </si>
  <si>
    <t>01.10.2021 09:30:21</t>
  </si>
  <si>
    <t>01.10.2021 09:44:40</t>
  </si>
  <si>
    <t>K-1105 35-03-K01105_A_56377497_56377497</t>
  </si>
  <si>
    <t>01.10.2021 09:27:00</t>
  </si>
  <si>
    <t>01.10.2021 12:14:00</t>
  </si>
  <si>
    <t>BEDELLER TR-1 45-80-M00089_45-80-M00089_2372245</t>
  </si>
  <si>
    <t>01.10.2021 09:20:00</t>
  </si>
  <si>
    <t>01.10.2021 17:45:00</t>
  </si>
  <si>
    <t>DM-14/3A 45-71-M02249__73720628_73720628</t>
  </si>
  <si>
    <t>01.10.2021 09:33:03</t>
  </si>
  <si>
    <t>01.10.2021 17:05:31</t>
  </si>
  <si>
    <t>GERELİ KÖYÜ İBRAHİM SAYGILI SULAMA GRB TR-14 35-15-M00130_35-15-M00130_2365568</t>
  </si>
  <si>
    <t>01.10.2021 09:35:11</t>
  </si>
  <si>
    <t>01.10.2021 16:32:24</t>
  </si>
  <si>
    <t>K-1208 35-01-K01208_35-01-K01208_48413335</t>
  </si>
  <si>
    <t>01.10.2021 09:35:38</t>
  </si>
  <si>
    <t>01.10.2021 11:24:28</t>
  </si>
  <si>
    <t>L-376 PAZARYERİ 35-18-L00376_950448105_950448105</t>
  </si>
  <si>
    <t>01.10.2021 09:31:11</t>
  </si>
  <si>
    <t>01.10.2021 10:43:33</t>
  </si>
  <si>
    <t>M-251 35-09-M00251_M-252 M03_47547415</t>
  </si>
  <si>
    <t>01.10.2021 09:40:38</t>
  </si>
  <si>
    <t>01.10.2021 10:09:14</t>
  </si>
  <si>
    <t>YELKİ TR-5 (M-2339) 35-10-M02339_G_56385683_56385683</t>
  </si>
  <si>
    <t>01.10.2021 09:38:24</t>
  </si>
  <si>
    <t>01.10.2021 10:36:10</t>
  </si>
  <si>
    <t>DAYIOĞLU TR-3 45-72-L00341_A_56387034_56387034</t>
  </si>
  <si>
    <t>01.10.2021 08:35:00</t>
  </si>
  <si>
    <t>01.10.2021 10:23:47</t>
  </si>
  <si>
    <t>TR-112 ZEYTİNALANI 35-19-L00112_956666285_956666285</t>
  </si>
  <si>
    <t>01.10.2021 09:40:43</t>
  </si>
  <si>
    <t>01.10.2021 10:44:27</t>
  </si>
  <si>
    <t>01.10.2021 09:47:01</t>
  </si>
  <si>
    <t>01.10.2021 09:48:59</t>
  </si>
  <si>
    <t>K-3082 35-04-K03082_C_56372664_56372664</t>
  </si>
  <si>
    <t>01.10.2021 09:48:00</t>
  </si>
  <si>
    <t>01.10.2021 10:05:53</t>
  </si>
  <si>
    <t>GÖRDES DM 45-75-M00050_KAYACIK M06_2083588</t>
  </si>
  <si>
    <t>01.10.2021 09:02:41</t>
  </si>
  <si>
    <t>01.10.2021 10:54:00</t>
  </si>
  <si>
    <t>L-62 İSTUR 35-14-L00062_956652480_956652480</t>
  </si>
  <si>
    <t>01.10.2021 09:58:36</t>
  </si>
  <si>
    <t>01.10.2021 16:27:40</t>
  </si>
  <si>
    <t>DM-16/20 45-71-M02397_964551046_964551046</t>
  </si>
  <si>
    <t>01.10.2021 09:30:27</t>
  </si>
  <si>
    <t>01.10.2021 11:03:56</t>
  </si>
  <si>
    <t>DOĞANCI TR-7 35-31-L00332_35-31-L00332_2365000</t>
  </si>
  <si>
    <t>01.10.2021 10:05:28</t>
  </si>
  <si>
    <t>01.10.2021 15:03:18</t>
  </si>
  <si>
    <t>ABDÜL ÖZTÜRK TEDAŞ 35-26-L00055_11304290_56358641_56358641</t>
  </si>
  <si>
    <t>01.10.2021 10:09:40</t>
  </si>
  <si>
    <t>01.10.2021 10:54:25</t>
  </si>
  <si>
    <t>KARABURUN TR-5 35-21-L00021_B_56357251_56357251</t>
  </si>
  <si>
    <t>01.10.2021 10:12:00</t>
  </si>
  <si>
    <t>01.10.2021 14:39:53</t>
  </si>
  <si>
    <t>ASARLIK HAYVANAT BAHÇESİ GEÇİT 35-28-M00588_ASARLIK TR-10/TOKİ M02_66839852</t>
  </si>
  <si>
    <t>01.10.2021 10:13:48</t>
  </si>
  <si>
    <t>01.10.2021 10:14:38</t>
  </si>
  <si>
    <t>ÖREN TOPRAK SULAMA TR-5 35-27-M00775_95001195746_95001195746</t>
  </si>
  <si>
    <t>01.10.2021 10:14:43</t>
  </si>
  <si>
    <t>01.10.2021 12:51:52</t>
  </si>
  <si>
    <t>TR-1/59 45-72-M00059_956509802_956509802</t>
  </si>
  <si>
    <t>01.10.2021 09:54:08</t>
  </si>
  <si>
    <t>01.10.2021 12:42:19</t>
  </si>
  <si>
    <t>DEMİRTAŞ TR-1 45-76-M00165_955245994_955245994</t>
  </si>
  <si>
    <t>01.10.2021 10:21:28</t>
  </si>
  <si>
    <t>01.10.2021 12:40:42</t>
  </si>
  <si>
    <t>M-1844 35-02-M01844_E E1_5811006</t>
  </si>
  <si>
    <t>01.10.2021 10:29:09</t>
  </si>
  <si>
    <t>01.10.2021 11:28:45</t>
  </si>
  <si>
    <t>OLGUNLAR TR-7 35-31-L00222_47891127_56391331_56391331</t>
  </si>
  <si>
    <t>AG Direk Kırılması</t>
  </si>
  <si>
    <t>01.10.2021 10:26:00</t>
  </si>
  <si>
    <t>01.10.2021 13:20:40</t>
  </si>
  <si>
    <t>DM-1/40 35-29-M00040_DM-1/39 M01_2094334</t>
  </si>
  <si>
    <t>01.10.2021 09:51:53</t>
  </si>
  <si>
    <t>01.10.2021 11:02:31</t>
  </si>
  <si>
    <t>M-258 35-09-M00258_A_56379181_56379181</t>
  </si>
  <si>
    <t>01.10.2021 10:42:27</t>
  </si>
  <si>
    <t>01.10.2021 13:22:06</t>
  </si>
  <si>
    <t>GÜMÜLDÜR M-39 35-25-M00039_B_56369784_56369784</t>
  </si>
  <si>
    <t>01.10.2021 10:41:24</t>
  </si>
  <si>
    <t>01.10.2021 11:15:09</t>
  </si>
  <si>
    <t>TR-1806 35-28-M00350_953395320_953395320</t>
  </si>
  <si>
    <t>01.10.2021 10:42:54</t>
  </si>
  <si>
    <t>01.10.2021 12:04:49</t>
  </si>
  <si>
    <t>TR-58 35-30-L00058_E_56367279_56367279</t>
  </si>
  <si>
    <t>01.10.2021 10:51:38</t>
  </si>
  <si>
    <t>01.10.2021 14:13:30</t>
  </si>
  <si>
    <t>GÖRDES DM 45-75-M00050_KAYACIK M06_2083711</t>
  </si>
  <si>
    <t>01.10.2021 10:59:00</t>
  </si>
  <si>
    <t>01.10.2021 18:11:53</t>
  </si>
  <si>
    <t>MENDERES DM-2/TR-1 35-22-M00300_PERLİT M18_2095706</t>
  </si>
  <si>
    <t>01.10.2021 10:58:38</t>
  </si>
  <si>
    <t>01.10.2021 12:56:03</t>
  </si>
  <si>
    <t>KAVAKDERE DM 35-14-M00339_KAVAKDERE KÖY M08_65666754</t>
  </si>
  <si>
    <t>01.10.2021 11:01:51</t>
  </si>
  <si>
    <t>01.10.2021 14:52:12</t>
  </si>
  <si>
    <t>K-243 35-04-K00243_D_56369587_56369587</t>
  </si>
  <si>
    <t>01.10.2021 11:02:55</t>
  </si>
  <si>
    <t>01.10.2021 13:40:04</t>
  </si>
  <si>
    <t>ORUÇLAR TR-1 35-16-M00093_A_56399305_56399305</t>
  </si>
  <si>
    <t>01.10.2021 11:03:09</t>
  </si>
  <si>
    <t>01.10.2021 12:54:40</t>
  </si>
  <si>
    <t>HALIKÖY OVACIK MAH. TR-3 35-32-L00124_B_56368042_56368042</t>
  </si>
  <si>
    <t>01.10.2021 11:05:00</t>
  </si>
  <si>
    <t>01.10.2021 12:39:14</t>
  </si>
  <si>
    <t>L-134 DENETMENLER SİTESİ 35-14-L00134_E l134e1_5961795</t>
  </si>
  <si>
    <t>01.10.2021 10:59:29</t>
  </si>
  <si>
    <t>01.10.2021 17:14:55</t>
  </si>
  <si>
    <t>K-4196 35-10-K04196__72410896_72410896</t>
  </si>
  <si>
    <t>01.10.2021 11:33:23</t>
  </si>
  <si>
    <t>K-3414 35-08-K03414_G_56381200_56381200</t>
  </si>
  <si>
    <t>01.10.2021 10:54:01</t>
  </si>
  <si>
    <t>01.10.2021 11:45:20</t>
  </si>
  <si>
    <t>SALMAN KÖYÜ TR-1 35-21-L00076_A_56366458_56366458</t>
  </si>
  <si>
    <t>01.10.2021 11:09:42</t>
  </si>
  <si>
    <t>01.10.2021 20:11:28</t>
  </si>
  <si>
    <t>ARIKBAŞI TR-1 35-20-L00218_955202024_955202024</t>
  </si>
  <si>
    <t>01.10.2021 11:09:45</t>
  </si>
  <si>
    <t>01.10.2021 12:02:48</t>
  </si>
  <si>
    <t>KIZILAVLU KÖK 45-78-M00837_DELİBAŞLI GRUBU M02_66247846</t>
  </si>
  <si>
    <t>01.10.2021 11:19:11</t>
  </si>
  <si>
    <t>01.10.2021 11:42:02</t>
  </si>
  <si>
    <t>ŞAHYAR TR-2 45-73-M00192_A_56391490_56391490</t>
  </si>
  <si>
    <t>01.10.2021 11:19:34</t>
  </si>
  <si>
    <t>01.10.2021 13:30:46</t>
  </si>
  <si>
    <t>CENNET BAYRAKTAR ÖZEL 35-30-M00381Ö_DIREK TIPI TRAFO HUCRESI H01_2036499</t>
  </si>
  <si>
    <t>OG Atlama(Jumper) Arızası</t>
  </si>
  <si>
    <t>01.10.2021 11:24:00</t>
  </si>
  <si>
    <t>01.10.2021 13:08:47</t>
  </si>
  <si>
    <t>L-12 BALLI KUYU 35-14-L00012_956639760_956639760</t>
  </si>
  <si>
    <t>01.10.2021 11:39:05</t>
  </si>
  <si>
    <t>01.10.2021 16:52:07</t>
  </si>
  <si>
    <t>M-1114 35-01-M01114_911242722_911242722</t>
  </si>
  <si>
    <t>01.10.2021 11:40:44</t>
  </si>
  <si>
    <t>01.10.2021 13:09:18</t>
  </si>
  <si>
    <t>K-1683 35-01-K01683_35-01-K01683_2360128</t>
  </si>
  <si>
    <t>01.10.2021 11:46:28</t>
  </si>
  <si>
    <t>01.10.2021 12:13:09</t>
  </si>
  <si>
    <t>L-277 GÖLCÜK GÖDENCE KÖK 35-14-L00277_GÖDENCE L04_72144455</t>
  </si>
  <si>
    <t>01.10.2021 11:51:18</t>
  </si>
  <si>
    <t>01.10.2021 13:44:00</t>
  </si>
  <si>
    <t>L-356 BAŞKENT SİTESİ 35-18-L00356_7162340_56356679_56356679</t>
  </si>
  <si>
    <t>01.10.2021 11:50:10</t>
  </si>
  <si>
    <t>01.10.2021 13:44:25</t>
  </si>
  <si>
    <t>K-3848 35-04-K03848_913140868_913140868</t>
  </si>
  <si>
    <t>01.10.2021 11:50:31</t>
  </si>
  <si>
    <t>01.10.2021 16:32:20</t>
  </si>
  <si>
    <t>M-1687 35-02-M01687_A a3b_5850811</t>
  </si>
  <si>
    <t>01.10.2021 11:37:17</t>
  </si>
  <si>
    <t>01.10.2021 14:37:52</t>
  </si>
  <si>
    <t>OKLUİSA KÖK 45-81-M00046_KAZIKLI GRUP M05_71994465</t>
  </si>
  <si>
    <t>01.10.2021 12:36:28</t>
  </si>
  <si>
    <t>01.10.2021 12:51:22</t>
  </si>
  <si>
    <t>_48123181_56388221_56388221</t>
  </si>
  <si>
    <t>01.10.2021 10:39:36</t>
  </si>
  <si>
    <t>01.10.2021 13:08:56</t>
  </si>
  <si>
    <t>SIRIMLI CINGILLAR TR-4 35-31-L00195_47908951_56385442_56385442</t>
  </si>
  <si>
    <t>01.10.2021 11:38:22</t>
  </si>
  <si>
    <t>01.10.2021 15:36:21</t>
  </si>
  <si>
    <t>ÇÖMLEKÇİ TR-6 SERGİYERİ 35-31-L00092_ H_61232856</t>
  </si>
  <si>
    <t>01.10.2021 11:58:50</t>
  </si>
  <si>
    <t>01.10.2021 13:16:54</t>
  </si>
  <si>
    <t>DAĞTEKKE TR-1 35-26-M00470_35-26-M00470_2354911</t>
  </si>
  <si>
    <t>01.10.2021 12:03:00</t>
  </si>
  <si>
    <t>01.10.2021 12:41:00</t>
  </si>
  <si>
    <t>MEHMET KAYA GRB TR-1 35-24-M00111_35-24-M00111_2361309</t>
  </si>
  <si>
    <t>01.10.2021 12:02:37</t>
  </si>
  <si>
    <t>01.10.2021 14:44:40</t>
  </si>
  <si>
    <t>M-3089 35-03-M03089_910165177_910165177</t>
  </si>
  <si>
    <t>01.10.2021 12:18:00</t>
  </si>
  <si>
    <t>01.10.2021 15:30:17</t>
  </si>
  <si>
    <t>M-2638 35-03-M02638__79157139_79157139</t>
  </si>
  <si>
    <t>01.10.2021 12:11:20</t>
  </si>
  <si>
    <t>01.10.2021 15:14:55</t>
  </si>
  <si>
    <t>YUKARI ÇOBANİSA ŞİRİN MAHALLE 45-71-M00622_953246677_953246677</t>
  </si>
  <si>
    <t>01.10.2021 12:32:00</t>
  </si>
  <si>
    <t>01.10.2021 17:05:07</t>
  </si>
  <si>
    <t>M-2114 35-03-M02114_D_56366753_56366753</t>
  </si>
  <si>
    <t>01.10.2021 12:43:00</t>
  </si>
  <si>
    <t>01.10.2021 13:22:27</t>
  </si>
  <si>
    <t>K-783 35-01-K00783_911350335_911350335</t>
  </si>
  <si>
    <t>01.10.2021 12:44:48</t>
  </si>
  <si>
    <t>01.10.2021 14:52:14</t>
  </si>
  <si>
    <t>YÜKSEKKÖY TR-1 35-17-M00184_950299993_950299993</t>
  </si>
  <si>
    <t>01.10.2021 12:39:12</t>
  </si>
  <si>
    <t>01.10.2021 14:58:16</t>
  </si>
  <si>
    <t>İNCESU TR-1 45-77-L00100_45-77-L00100_2359336</t>
  </si>
  <si>
    <t>01.10.2021 12:51:24</t>
  </si>
  <si>
    <t>01.10.2021 13:43:33</t>
  </si>
  <si>
    <t>TR-36 35-30-L00036_G g2_43010600</t>
  </si>
  <si>
    <t>01.10.2021 12:26:57</t>
  </si>
  <si>
    <t>01.10.2021 14:35:47</t>
  </si>
  <si>
    <t>TR-77 ÇEŞMEALTI KÖK 35-19-M00077_956691054_956691054</t>
  </si>
  <si>
    <t>01.10.2021 12:31:10</t>
  </si>
  <si>
    <t>01.10.2021 14:54:18</t>
  </si>
  <si>
    <t>M-2638 35-03-M02638_910912611_910912611</t>
  </si>
  <si>
    <t>01.10.2021 12:41:07</t>
  </si>
  <si>
    <t>01.10.2021 15:15:33</t>
  </si>
  <si>
    <t>GÜNEY TR-1 45-83-L00269_955160123_955160123</t>
  </si>
  <si>
    <t>01.10.2021 12:54:35</t>
  </si>
  <si>
    <t>01.10.2021 15:49:01</t>
  </si>
  <si>
    <t>01.10.2021 13:04:00</t>
  </si>
  <si>
    <t>01.10.2021 18:21:00</t>
  </si>
  <si>
    <t>OTOYOL DM 45-80-M02917_APPAK M01_72022596</t>
  </si>
  <si>
    <t>01.10.2021 13:20:28</t>
  </si>
  <si>
    <t>01.10.2021 14:45:00</t>
  </si>
  <si>
    <t>TR-13 35-31-L00013_47996370_56398017_56398017</t>
  </si>
  <si>
    <t>01.10.2021 12:45:55</t>
  </si>
  <si>
    <t>01.10.2021 18:25:51</t>
  </si>
  <si>
    <t>L-277 GÖLCÜK GÖDENCE KÖK 35-14-L00277_HatBaşıAyırıcı_53133313 L04_53133313</t>
  </si>
  <si>
    <t>01.10.2021 13:20:00</t>
  </si>
  <si>
    <t>01.10.2021 18:47:00</t>
  </si>
  <si>
    <t>AKSELENDİ TR-7 45-72-L00837_956493002_956493002</t>
  </si>
  <si>
    <t>01.10.2021 18:45:53</t>
  </si>
  <si>
    <t>DM-2/19 35-27-M01091_C_72388753_72388753</t>
  </si>
  <si>
    <t>01.10.2021 13:30:19</t>
  </si>
  <si>
    <t>01.10.2021 18:37:52</t>
  </si>
  <si>
    <t>K-655 35-01-K00655_911802182_911802182</t>
  </si>
  <si>
    <t>01.10.2021 13:33:08</t>
  </si>
  <si>
    <t>01.10.2021 14:28:41</t>
  </si>
  <si>
    <t>KUYUCAK TR-2 35-27-M00864_A_60983121_60983121</t>
  </si>
  <si>
    <t>01.10.2021 16:24:47</t>
  </si>
  <si>
    <t>TR-47 35-16-L00047_95000589324_95000589324</t>
  </si>
  <si>
    <t>01.10.2021 13:34:08</t>
  </si>
  <si>
    <t>01.10.2021 15:05:59</t>
  </si>
  <si>
    <t>K-1635 35-02-K01635_K-3124 K04_2118332</t>
  </si>
  <si>
    <t>01.10.2021 14:00:00</t>
  </si>
  <si>
    <t>01.10.2021 14:34:06</t>
  </si>
  <si>
    <t>K-440 35-01-K00440_911279496_911279496</t>
  </si>
  <si>
    <t>01.10.2021 13:53:31</t>
  </si>
  <si>
    <t>01.10.2021 16:57:22</t>
  </si>
  <si>
    <t>M-1036 35-04-M01036_B_56368078_56368078</t>
  </si>
  <si>
    <t>01.10.2021 13:07:00</t>
  </si>
  <si>
    <t>01.10.2021 14:18:19</t>
  </si>
  <si>
    <t>OĞLANANASI TR-4 35-22-M00258_955270043_955270043</t>
  </si>
  <si>
    <t>01.10.2021 14:06:50</t>
  </si>
  <si>
    <t>01.10.2021 15:08:20</t>
  </si>
  <si>
    <t>ÇAPAKLI KÖK 45-78-M01161_HatBaşıAyırıcı_53140441 M05_53140441</t>
  </si>
  <si>
    <t>01.10.2021 14:12:28</t>
  </si>
  <si>
    <t>01.10.2021 15:13:11</t>
  </si>
  <si>
    <t>KARAKÖY TR-1 45-84-L00043_955182832_955182832</t>
  </si>
  <si>
    <t>01.10.2021 14:13:17</t>
  </si>
  <si>
    <t>01.10.2021 14:39:03</t>
  </si>
  <si>
    <t>BEŞPINARLAR KÖYÜ TR-1 35-27-M00413_B_56355346_56355346</t>
  </si>
  <si>
    <t>01.10.2021 14:23:09</t>
  </si>
  <si>
    <t>01.10.2021 21:01:12</t>
  </si>
  <si>
    <t>M-2751 35-01-M02751_912327721_912327721</t>
  </si>
  <si>
    <t>01.10.2021 14:30:19</t>
  </si>
  <si>
    <t>01.10.2021 16:55:24</t>
  </si>
  <si>
    <t>GÜNEŞLİ KÖK 45-75-M00056_SALUR M03_67577842</t>
  </si>
  <si>
    <t>01.10.2021 14:39:41</t>
  </si>
  <si>
    <t>01.10.2021 14:40:18</t>
  </si>
  <si>
    <t>TARIMSAL SULAMA TR-9 45-85-L00053_45-85-L00053_2351558</t>
  </si>
  <si>
    <t>01.10.2021 14:42:45</t>
  </si>
  <si>
    <t>01.10.2021 15:59:03</t>
  </si>
  <si>
    <t>K-3009 35-07-K03009_912501541_912501541</t>
  </si>
  <si>
    <t>01.10.2021 14:44:17</t>
  </si>
  <si>
    <t>01.10.2021 15:39:07</t>
  </si>
  <si>
    <t>L-371 35-18-L00371_8098550_60982543_60982543</t>
  </si>
  <si>
    <t>01.10.2021 14:45:26</t>
  </si>
  <si>
    <t>01.10.2021 18:15:06</t>
  </si>
  <si>
    <t>YENİCEKÖY TR-2 35-15-L00428_35-15-L00428_2365589</t>
  </si>
  <si>
    <t>01.10.2021 14:49:41</t>
  </si>
  <si>
    <t>01.10.2021 15:29:49</t>
  </si>
  <si>
    <t>BEYLER ÇAYIRI TR-7 35-16-M00732_953354284_953354284</t>
  </si>
  <si>
    <t>01.10.2021 15:00:57</t>
  </si>
  <si>
    <t>01.10.2021 15:51:49</t>
  </si>
  <si>
    <t>ARIKBAŞI TR-2 35-20-L00219_955199788_955199788</t>
  </si>
  <si>
    <t>01.10.2021 15:09:10</t>
  </si>
  <si>
    <t>TR-84 35-19-L00084_956665794_956665794</t>
  </si>
  <si>
    <t>01.10.2021 14:49:56</t>
  </si>
  <si>
    <t>01.10.2021 20:14:05</t>
  </si>
  <si>
    <t>EBSO TM 35-09-A00001_EBSO-10 K36_2312290</t>
  </si>
  <si>
    <t>01.10.2021 15:20:42</t>
  </si>
  <si>
    <t>01.10.2021 16:12:00</t>
  </si>
  <si>
    <t>DM-25/14 45-71-M00053_45-71-M00053_72048273</t>
  </si>
  <si>
    <t>01.10.2021 15:09:18</t>
  </si>
  <si>
    <t>01.10.2021 16:14:00</t>
  </si>
  <si>
    <t>ALİ ÜZER TR 35-30-M00130_955316194_955316194</t>
  </si>
  <si>
    <t>01.10.2021 15:50:12</t>
  </si>
  <si>
    <t>01.10.2021 17:57:53</t>
  </si>
  <si>
    <t>01.10.2021 15:57:02</t>
  </si>
  <si>
    <t>01.10.2021 16:01:14</t>
  </si>
  <si>
    <t>K-3236 35-03-K03236_910366821_910366821</t>
  </si>
  <si>
    <t>01.10.2021 15:55:47</t>
  </si>
  <si>
    <t>01.10.2021 17:44:41</t>
  </si>
  <si>
    <t>L-368 KÖRFEZ SİTESİ 35-18-L00368_950454999_950454999</t>
  </si>
  <si>
    <t>01.10.2021 15:53:39</t>
  </si>
  <si>
    <t>01.10.2021 19:23:00</t>
  </si>
  <si>
    <t>DM-1/TR-21 35-14-M00303_956643094_956643094</t>
  </si>
  <si>
    <t>01.10.2021 15:57:14</t>
  </si>
  <si>
    <t>01.10.2021 22:32:17</t>
  </si>
  <si>
    <t>HELVACI TR-6 35-17-M00366_950304895_950304895</t>
  </si>
  <si>
    <t>01.10.2021 15:59:22</t>
  </si>
  <si>
    <t>01.10.2021 17:32:06</t>
  </si>
  <si>
    <t>EBSO TM 35-09-A00001_EBSO-10 K36_2062216</t>
  </si>
  <si>
    <t>01.10.2021 16:12:54</t>
  </si>
  <si>
    <t>01.10.2021 17:50:38</t>
  </si>
  <si>
    <t>ÜZÜMLÜ TR-2 45-73-M00608_945646480_945646480</t>
  </si>
  <si>
    <t>01.10.2021 16:09:44</t>
  </si>
  <si>
    <t>01.10.2021 17:45:21</t>
  </si>
  <si>
    <t>TÜRKELLİ TR-6 35-28-M00459_B_56375391_56375391</t>
  </si>
  <si>
    <t>01.10.2021 16:25:00</t>
  </si>
  <si>
    <t>01.10.2021 17:09:47</t>
  </si>
  <si>
    <t>YAĞCILI TR-1 45-82-M00331_A_56387677_56387677</t>
  </si>
  <si>
    <t>01.10.2021 16:18:25</t>
  </si>
  <si>
    <t>01.10.2021 19:59:14</t>
  </si>
  <si>
    <t>KOBAKLAR TR-1 45-75-M00154_B_56390973_56390973</t>
  </si>
  <si>
    <t>01.10.2021 16:31:49</t>
  </si>
  <si>
    <t>01.10.2021 18:47:18</t>
  </si>
  <si>
    <t>MAHMUDİYE TR-1 35-16-M00069_953323069_953323069</t>
  </si>
  <si>
    <t>01.10.2021 16:32:53</t>
  </si>
  <si>
    <t>01.10.2021 20:56:57</t>
  </si>
  <si>
    <t>K-655 35-01-K00655_911188345_911188345</t>
  </si>
  <si>
    <t>01.10.2021 16:33:42</t>
  </si>
  <si>
    <t>01.10.2021 22:15:05</t>
  </si>
  <si>
    <t>DURASILLI TR-1 KÖK 45-78-M01114_TR-2 M04_2328783</t>
  </si>
  <si>
    <t>01.10.2021 16:34:59</t>
  </si>
  <si>
    <t>01.10.2021 17:02:39</t>
  </si>
  <si>
    <t>TR-27 35-19-L00027_A_56371794_56371794</t>
  </si>
  <si>
    <t>01.10.2021 16:38:42</t>
  </si>
  <si>
    <t>01.10.2021 19:06:49</t>
  </si>
  <si>
    <t>01.10.2021 16:25:25</t>
  </si>
  <si>
    <t>01.10.2021 17:17:25</t>
  </si>
  <si>
    <t>K-2973 35-02-K02973_TRAFO K01_2062168</t>
  </si>
  <si>
    <t>01.10.2021 16:47:03</t>
  </si>
  <si>
    <t>01.10.2021 19:50:31</t>
  </si>
  <si>
    <t>M-2356 (YATIRIM REZERVE) 35-01-M02356_TRAFO M3_2048840</t>
  </si>
  <si>
    <t>01.10.2021 16:56:08</t>
  </si>
  <si>
    <t>01.10.2021 17:11:44</t>
  </si>
  <si>
    <t>ÖRNEKKÖY TR-2 35-27-L00324_915009221_915009221</t>
  </si>
  <si>
    <t>01.10.2021 16:58:43</t>
  </si>
  <si>
    <t>01.10.2021 18:01:08</t>
  </si>
  <si>
    <t>ULUKENT DM-3/29 35-28-M00050_953382718_953382718</t>
  </si>
  <si>
    <t>01.10.2021 17:08:43</t>
  </si>
  <si>
    <t>01.10.2021 18:30:25</t>
  </si>
  <si>
    <t>TİRE İM-DM-1 35-29-A00001_DEREBAŞI M25_2059028</t>
  </si>
  <si>
    <t>01.10.2021 17:14:04</t>
  </si>
  <si>
    <t>01.10.2021 17:20:33</t>
  </si>
  <si>
    <t>SARIGÖL TR-51 45-79-M00051_945567568_945567568</t>
  </si>
  <si>
    <t>01.10.2021 17:08:02</t>
  </si>
  <si>
    <t>01.10.2021 19:11:20</t>
  </si>
  <si>
    <t>ÇAMÖNÜ TR-4 45-72-L00273_956518875_956518875</t>
  </si>
  <si>
    <t>01.10.2021 17:13:46</t>
  </si>
  <si>
    <t>01.10.2021 22:09:06</t>
  </si>
  <si>
    <t>PAYAMLI M-26 35-25-M00194_A_56403230_56403230</t>
  </si>
  <si>
    <t>01.10.2021 17:14:11</t>
  </si>
  <si>
    <t>01.10.2021 17:41:59</t>
  </si>
  <si>
    <t>K-3766 35-04-K03766_A_56378612_56378612</t>
  </si>
  <si>
    <t>01.10.2021 18:06:38</t>
  </si>
  <si>
    <t>MURADİYE TR-5 (ESKİ MEZARLIK YANI) 45-71-M00204_COCA COLA M02_2321022</t>
  </si>
  <si>
    <t>01.10.2021 17:32:59</t>
  </si>
  <si>
    <t>01.10.2021 19:23:02</t>
  </si>
  <si>
    <t>KUŞÇULAR DM 35-19-M00461_ALAÇATI-1 ÇIKIŞ M02_46998891</t>
  </si>
  <si>
    <t>01.10.2021 17:21:00</t>
  </si>
  <si>
    <t>01.10.2021 17:22:00</t>
  </si>
  <si>
    <t>HASKÖY TR-1 35-20-L00206_A_56382561_56382561</t>
  </si>
  <si>
    <t>01.10.2021 17:54:30</t>
  </si>
  <si>
    <t>01.10.2021 18:41:08</t>
  </si>
  <si>
    <t>MENEMEN TR-62 35-28-M00738_953375606_953375606</t>
  </si>
  <si>
    <t>01.10.2021 17:46:12</t>
  </si>
  <si>
    <t>01.10.2021 20:13:33</t>
  </si>
  <si>
    <t>GÖKÇEN İM 35-29-A00004_KAZANLI L07_2106422</t>
  </si>
  <si>
    <t>01.10.2021 18:08:49</t>
  </si>
  <si>
    <t>01.10.2021 18:45:42</t>
  </si>
  <si>
    <t>KARAOĞLANLI TR-1 KÖK 45-71-M00091_ŞEHİR İÇİ ÇIKIŞ M02_61195438</t>
  </si>
  <si>
    <t>01.10.2021 18:10:59</t>
  </si>
  <si>
    <t>01.10.2021 18:59:00</t>
  </si>
  <si>
    <t>K-2722 35-08-K02722_35-08-K02722_81279771</t>
  </si>
  <si>
    <t>01.10.2021 18:11:59</t>
  </si>
  <si>
    <t>01.10.2021 20:10:19</t>
  </si>
  <si>
    <t>K-4314 35-09-K04314_914591946_914591946</t>
  </si>
  <si>
    <t>01.10.2021 18:17:23</t>
  </si>
  <si>
    <t>01.10.2021 19:28:55</t>
  </si>
  <si>
    <t>YAKAKÖY ULUBEY TR-2 45-75-M00223_B_56393785_56393785</t>
  </si>
  <si>
    <t>01.10.2021 21:07:43</t>
  </si>
  <si>
    <t>TR-115 35-16-L00115_D_56398112_56398112</t>
  </si>
  <si>
    <t>01.10.2021 18:25:52</t>
  </si>
  <si>
    <t>01.10.2021 19:22:50</t>
  </si>
  <si>
    <t>TIRMANLAR DM 35-16-M00171_YOĞURTANLI M01_72041584</t>
  </si>
  <si>
    <t>01.10.2021 18:54:41</t>
  </si>
  <si>
    <t>01.10.2021 20:35:27</t>
  </si>
  <si>
    <t>İZZETTİN TR-2 45-83-M00439_967117589_967117589</t>
  </si>
  <si>
    <t>01.10.2021 18:39:44</t>
  </si>
  <si>
    <t>01.10.2021 20:07:17</t>
  </si>
  <si>
    <t>K-136 35-01-K00136_910296850_910296850</t>
  </si>
  <si>
    <t>01.10.2021 18:39:40</t>
  </si>
  <si>
    <t>01.10.2021 21:04:22</t>
  </si>
  <si>
    <t>ZEYTİNOVA TR-1 35-20-L00307_95000119639_95000119639</t>
  </si>
  <si>
    <t>01.10.2021 18:49:32</t>
  </si>
  <si>
    <t>01.10.2021 20:24:35</t>
  </si>
  <si>
    <t>DM-25/14 45-71-M00053_966511194_966511194</t>
  </si>
  <si>
    <t>01.10.2021 19:04:00</t>
  </si>
  <si>
    <t>01.10.2021 22:42:09</t>
  </si>
  <si>
    <t>L-277 GÖLCÜK GÖDENCE KÖK 35-14-L00277_HatBaşıAyırıcı_53133307 L04_53133307</t>
  </si>
  <si>
    <t>01.10.2021 18:54:55</t>
  </si>
  <si>
    <t>01.10.2021 21:32:30</t>
  </si>
  <si>
    <t>SART TR-4/A 45-78-M00169_953252621_953252621</t>
  </si>
  <si>
    <t>01.10.2021 19:04:30</t>
  </si>
  <si>
    <t>01.10.2021 20:16:38</t>
  </si>
  <si>
    <t>L-77 ARDACAN SİTESİ 35-14-L00077_956652457_956652457</t>
  </si>
  <si>
    <t>01.10.2021 19:05:28</t>
  </si>
  <si>
    <t>01.10.2021 22:29:34</t>
  </si>
  <si>
    <t>GÜMÜLCELİ TR-5 45-80-M00112_A_56385518_56385518</t>
  </si>
  <si>
    <t>01.10.2021 18:52:30</t>
  </si>
  <si>
    <t>01.10.2021 20:35:52</t>
  </si>
  <si>
    <t>TÜTENLİ TR-2 45-72-L00127_49573072_56391158_56391158</t>
  </si>
  <si>
    <t>01.10.2021 19:07:41</t>
  </si>
  <si>
    <t>01.10.2021 20:26:39</t>
  </si>
  <si>
    <t>K-3188 35-01-K03188_A_56373775_56373775</t>
  </si>
  <si>
    <t>01.10.2021 19:06:29</t>
  </si>
  <si>
    <t>01.10.2021 22:37:36</t>
  </si>
  <si>
    <t>K-2973 35-02-K02973_K-1822 K07_2307672</t>
  </si>
  <si>
    <t>01.10.2021 19:19:00</t>
  </si>
  <si>
    <t>01.10.2021 20:10:29</t>
  </si>
  <si>
    <t>PAPUÇLU KÖYÜ TR-1 45-77-M00118_B_56387477_56387477</t>
  </si>
  <si>
    <t>01.10.2021 19:19:14</t>
  </si>
  <si>
    <t>01.10.2021 20:31:36</t>
  </si>
  <si>
    <t>L-215 35-18-L00215_950451780_950451780</t>
  </si>
  <si>
    <t>01.10.2021 19:29:45</t>
  </si>
  <si>
    <t>01.10.2021 22:13:09</t>
  </si>
  <si>
    <t>01.10.2021 19:41:56</t>
  </si>
  <si>
    <t>01.10.2021 20:47:44</t>
  </si>
  <si>
    <t>ÇUKURKÖY TR-1 35-29-L00213_35-29-L00213_61267871</t>
  </si>
  <si>
    <t>01.10.2021 19:34:07</t>
  </si>
  <si>
    <t>01.10.2021 21:02:57</t>
  </si>
  <si>
    <t>TR-52 35-27-M00052_965432569_965432569</t>
  </si>
  <si>
    <t>01.10.2021 19:54:47</t>
  </si>
  <si>
    <t>01.10.2021 22:19:19</t>
  </si>
  <si>
    <t>BAKIR MERKEZ TR-1 35-32-L00057_B_72224660_72224660</t>
  </si>
  <si>
    <t>01.10.2021 19:31:27</t>
  </si>
  <si>
    <t>01.10.2021 21:54:41</t>
  </si>
  <si>
    <t>ORMANKÖY 35-26-M00466_12125376_56357755_56357755</t>
  </si>
  <si>
    <t>01.10.2021 20:03:15</t>
  </si>
  <si>
    <t>01.10.2021 20:54:17</t>
  </si>
  <si>
    <t>ZEYTİNOVA TR-2 35-20-L00308_35-20-L00308_2372205</t>
  </si>
  <si>
    <t>01.10.2021 20:09:00</t>
  </si>
  <si>
    <t>01.10.2021 20:34:04</t>
  </si>
  <si>
    <t>M-1006 35-03-M01006_910174154_910174154</t>
  </si>
  <si>
    <t>01.10.2021 19:59:19</t>
  </si>
  <si>
    <t>01.10.2021 20:49:33</t>
  </si>
  <si>
    <t>DM-14/3A 45-71-M02249_954728611_954728611</t>
  </si>
  <si>
    <t>01.10.2021 20:06:53</t>
  </si>
  <si>
    <t>01.10.2021 23:39:52</t>
  </si>
  <si>
    <t>ÜÇYOL KÖK 45-82-M00128_URUZLAR GES M06_2090646</t>
  </si>
  <si>
    <t>01.10.2021 18:02:00</t>
  </si>
  <si>
    <t>01.10.2021 19:08:00</t>
  </si>
  <si>
    <t>DOĞANCI TR-2 35-31-L00335_47797522_56352286_56352286</t>
  </si>
  <si>
    <t>01.10.2021 20:16:13</t>
  </si>
  <si>
    <t>01.10.2021 23:21:33</t>
  </si>
  <si>
    <t>KARAKUYU KÖK 35-22-M00091_NOHUT GÖLÜ(KÖY SULAMA) M01_72111686</t>
  </si>
  <si>
    <t>01.10.2021 20:28:46</t>
  </si>
  <si>
    <t>01.10.2021 21:45:18</t>
  </si>
  <si>
    <t>K-1858 35-09-K01858_966362988_966362988</t>
  </si>
  <si>
    <t>01.10.2021 20:37:53</t>
  </si>
  <si>
    <t>01.10.2021 22:12:38</t>
  </si>
  <si>
    <t>DOĞANBEY M-101 35-14-M00101_95000468113_95000468113</t>
  </si>
  <si>
    <t>01.10.2021 20:42:22</t>
  </si>
  <si>
    <t>01.10.2021 23:21:05</t>
  </si>
  <si>
    <t>ALİAĞA TR-43 DM 35-17-M00043_M-400 M06_2315088</t>
  </si>
  <si>
    <t>01.10.2021 20:52:12</t>
  </si>
  <si>
    <t>01.10.2021 21:32:25</t>
  </si>
  <si>
    <t>YUVAKENT TR-5 35-19-L00265_956687009_956687009</t>
  </si>
  <si>
    <t>01.10.2021 20:53:21</t>
  </si>
  <si>
    <t>01.10.2021 23:38:23</t>
  </si>
  <si>
    <t>L-62 İSTUR 35-14-L00062_956639490_956639490</t>
  </si>
  <si>
    <t>01.10.2021 20:47:07</t>
  </si>
  <si>
    <t>01.10.2021 23:49:02</t>
  </si>
  <si>
    <t>DM-2/9 SEPETÇİK 35-18-L00589_950454097_950454097</t>
  </si>
  <si>
    <t>01.10.2021 21:09:57</t>
  </si>
  <si>
    <t>01.10.2021 23:03:45</t>
  </si>
  <si>
    <t>K-3188 35-01-K03188_35-01-K03188_2359781</t>
  </si>
  <si>
    <t>01.10.2021 21:10:28</t>
  </si>
  <si>
    <t>02.10.2021 00:49:39</t>
  </si>
  <si>
    <t>DM-12/TR-16 45-72-L00939__72373001_72373001</t>
  </si>
  <si>
    <t>01.10.2021 21:14:52</t>
  </si>
  <si>
    <t>01.10.2021 22:23:05</t>
  </si>
  <si>
    <t>FOÇA TR-47 35-23-L00047_950422904_950422904</t>
  </si>
  <si>
    <t>01.10.2021 21:25:39</t>
  </si>
  <si>
    <t>01.10.2021 22:42:00</t>
  </si>
  <si>
    <t>K-216 35-02-K00216_910065547_910065547</t>
  </si>
  <si>
    <t>01.10.2021 21:48:37</t>
  </si>
  <si>
    <t>01.10.2021 22:50:36</t>
  </si>
  <si>
    <t>K-2709 35-03-K02709_TRAFO K03_41963442</t>
  </si>
  <si>
    <t>01.10.2021 21:55:00</t>
  </si>
  <si>
    <t>02.10.2021 02:17:35</t>
  </si>
  <si>
    <t>ASARLIK TR-16 35-28-M00174_ASARLIK TR-3 M01_66531300</t>
  </si>
  <si>
    <t>01.10.2021 21:58:19</t>
  </si>
  <si>
    <t>01.10.2021 23:53:12</t>
  </si>
  <si>
    <t>BEŞPINARLAR KÖYÜ TR-1 35-27-M00413_98752795_98752795</t>
  </si>
  <si>
    <t>01.10.2021 22:58:25</t>
  </si>
  <si>
    <t>02.10.2021 01:11:45</t>
  </si>
  <si>
    <t>KARAÇAM TR-1 45-82-M00176_DIREK TIPI TRAFO HUCRESI H01_2088860</t>
  </si>
  <si>
    <t>01.10.2021 22:59:18</t>
  </si>
  <si>
    <t>02.10.2021 02:07:22</t>
  </si>
  <si>
    <t>L-36 35-18-L00036_49952321_56406672_56406672</t>
  </si>
  <si>
    <t>01.10.2021 23:17:25</t>
  </si>
  <si>
    <t>02.10.2021 00:42:22</t>
  </si>
  <si>
    <t>GÖLCÜK TR-13 35-15-L00325_48779277_56369290_56369290</t>
  </si>
  <si>
    <t>01.10.2021 23:16:45</t>
  </si>
  <si>
    <t>02.10.2021 01:22:14</t>
  </si>
  <si>
    <t>ÇİLE DM 35-22-M00086_DEĞİRMENDERE DM M03_50064041</t>
  </si>
  <si>
    <t>02.10.2021 00:22:39</t>
  </si>
  <si>
    <t>02.10.2021 01:05:49</t>
  </si>
  <si>
    <t>BEYDAĞ İM 35-32-A00001_TOSUNLAR L04_2049977</t>
  </si>
  <si>
    <t>02.10.2021 00:25:25</t>
  </si>
  <si>
    <t>02.10.2021 00:28:53</t>
  </si>
  <si>
    <t>TR-123 35-16-L00123_TR-112 L01_72037605</t>
  </si>
  <si>
    <t>02.10.2021 01:02:49</t>
  </si>
  <si>
    <t>02.10.2021 03:58:00</t>
  </si>
  <si>
    <t>K-4463 35-02-K04463_K-1699 K02_2066704</t>
  </si>
  <si>
    <t>02.10.2021 01:18:00</t>
  </si>
  <si>
    <t>02.10.2021 01:22:00</t>
  </si>
  <si>
    <t>KABAZLI TR-1 45-78-M00677_953281919_953281919</t>
  </si>
  <si>
    <t>02.10.2021 02:19:34</t>
  </si>
  <si>
    <t>02.10.2021 03:10:00</t>
  </si>
  <si>
    <t>EŞREFPAŞA İM 35-01-A00002_TR-1 10.5 K09_2309517</t>
  </si>
  <si>
    <t>02.10.2021 03:04:00</t>
  </si>
  <si>
    <t>02.10.2021 03:07:00</t>
  </si>
  <si>
    <t>BOSTANLI GIS TM 35-04-A00001_Bostanlı-1 K01_2311154</t>
  </si>
  <si>
    <t>02.10.2021 03:02:39</t>
  </si>
  <si>
    <t>02.10.2021 03:05:59</t>
  </si>
  <si>
    <t>BOSTANLI GIS TM 35-04-A00001_TR-B K12_2311276</t>
  </si>
  <si>
    <t>02.10.2021 03:03:15</t>
  </si>
  <si>
    <t>02.10.2021 03:08:00</t>
  </si>
  <si>
    <t>BOSTANLI GIS TM 35-04-A00001_Bostanlı-3 K03_2311156</t>
  </si>
  <si>
    <t>02.10.2021 03:02:56</t>
  </si>
  <si>
    <t>02.10.2021 03:08:09</t>
  </si>
  <si>
    <t>BOSTANLI GIS TM 35-04-A00001_Bostanlı-4 K04_2311272</t>
  </si>
  <si>
    <t>02.10.2021 03:03:02</t>
  </si>
  <si>
    <t>TR-105 35-26-M00105_7296545_56360132_56360132</t>
  </si>
  <si>
    <t>02.10.2021 02:00:57</t>
  </si>
  <si>
    <t>02.10.2021 03:33:39</t>
  </si>
  <si>
    <t>BOZYAKA TM 35-01-A00007_BOZYAKA-15 K27_2312201</t>
  </si>
  <si>
    <t>02.10.2021 05:14:51</t>
  </si>
  <si>
    <t>02.10.2021 05:31:35</t>
  </si>
  <si>
    <t>M-258 35-09-M00258_d_56372367_56372367</t>
  </si>
  <si>
    <t>02.10.2021 06:21:13</t>
  </si>
  <si>
    <t>02.10.2021 10:14:18</t>
  </si>
  <si>
    <t>L-142 MAVİ BESTE SİTESİ 35-18-L00142_B_56368123_56368123</t>
  </si>
  <si>
    <t>02.10.2021 07:03:32</t>
  </si>
  <si>
    <t>02.10.2021 10:10:22</t>
  </si>
  <si>
    <t>DÜNDARLI TR-2 35-29-L00331_35-29-L00331_2375087</t>
  </si>
  <si>
    <t>02.10.2021 07:03:44</t>
  </si>
  <si>
    <t>02.10.2021 10:16:13</t>
  </si>
  <si>
    <t>HÜSEYİN PEKCAN TR 35-27-L00071_B_56370281_56370281</t>
  </si>
  <si>
    <t>02.10.2021 07:04:18</t>
  </si>
  <si>
    <t>02.10.2021 09:41:51</t>
  </si>
  <si>
    <t>02.10.2021 07:24:22</t>
  </si>
  <si>
    <t>02.10.2021 13:08:27</t>
  </si>
  <si>
    <t>ÇAPAKLI KÖK 45-78-M01161_HatBaşıAyırıcı_53140251 M04_53140251</t>
  </si>
  <si>
    <t>02.10.2021 07:38:26</t>
  </si>
  <si>
    <t>02.10.2021 09:00:16</t>
  </si>
  <si>
    <t>L-134 DENETMENLER SİTESİ 35-14-L00134_956645774_956645774</t>
  </si>
  <si>
    <t>02.10.2021 07:58:52</t>
  </si>
  <si>
    <t>02.10.2021 09:45:48</t>
  </si>
  <si>
    <t>KIRMAHALLE  TR-12 35-28-M00271_A_65513049_65513049</t>
  </si>
  <si>
    <t>02.10.2021 08:11:00</t>
  </si>
  <si>
    <t>02.10.2021 11:36:27</t>
  </si>
  <si>
    <t>GÖLMARMARA İM 45-85-A00001_HatBaşıAyırıcı_53135872 L28_53135872</t>
  </si>
  <si>
    <t>02.10.2021 08:13:32</t>
  </si>
  <si>
    <t>02.10.2021 09:30:36</t>
  </si>
  <si>
    <t>KARGIN KÖK 45-71-M00095_AYTEKİNLER ESKİ HARMANDALI M07_2076259</t>
  </si>
  <si>
    <t>02.10.2021 08:14:39</t>
  </si>
  <si>
    <t>02.10.2021 09:26:00</t>
  </si>
  <si>
    <t>K-1283 35-07-K01283_TRAFO K01_49715666</t>
  </si>
  <si>
    <t>02.10.2021 08:24:57</t>
  </si>
  <si>
    <t>02.10.2021 09:25:51</t>
  </si>
  <si>
    <t>K-1580 35-01-K01580_912981742_912981742</t>
  </si>
  <si>
    <t>02.10.2021 08:18:42</t>
  </si>
  <si>
    <t>02.10.2021 10:34:38</t>
  </si>
  <si>
    <t>TR-106 45-78-L00106_953260014_953260014</t>
  </si>
  <si>
    <t>02.10.2021 08:30:34</t>
  </si>
  <si>
    <t>02.10.2021 09:37:19</t>
  </si>
  <si>
    <t>_955203471_955203471</t>
  </si>
  <si>
    <t>02.10.2021 08:46:17</t>
  </si>
  <si>
    <t>02.10.2021 10:19:15</t>
  </si>
  <si>
    <t>L-217 35-18-L00217_11387643_56374197_56374197</t>
  </si>
  <si>
    <t>02.10.2021 08:40:18</t>
  </si>
  <si>
    <t>02.10.2021 10:46:43</t>
  </si>
  <si>
    <t>FUNDACIK KÖK 45-75-M00068_ÇİÇEKLİ M02_67108813</t>
  </si>
  <si>
    <t>02.10.2021 09:00:39</t>
  </si>
  <si>
    <t>02.10.2021 17:00:32</t>
  </si>
  <si>
    <t>KAVAKLIDERE TR-12 45-73-M00145_TR-14 M05_2317559</t>
  </si>
  <si>
    <t>02.10.2021 08:56:29</t>
  </si>
  <si>
    <t>02.10.2021 09:53:51</t>
  </si>
  <si>
    <t>KARAKUYU KÖK 35-26-M00437_KÖYLER KORUCUK M06_66057229</t>
  </si>
  <si>
    <t>02.10.2021 09:01:24</t>
  </si>
  <si>
    <t>02.10.2021 09:24:00</t>
  </si>
  <si>
    <t>İĞDELİ TR-7 35-31-L00401_35-31-L00401_2355108</t>
  </si>
  <si>
    <t>02.10.2021 09:01:42</t>
  </si>
  <si>
    <t>02.10.2021 17:02:00</t>
  </si>
  <si>
    <t>HORZUM SAZDERE TR-1 45-73-M00266_A_56390471_56390471</t>
  </si>
  <si>
    <t>02.10.2021 08:59:50</t>
  </si>
  <si>
    <t>02.10.2021 10:38:36</t>
  </si>
  <si>
    <t>02.10.2021 09:03:14</t>
  </si>
  <si>
    <t>02.10.2021 10:04:00</t>
  </si>
  <si>
    <t>HALİTPAŞA DM 45-80-M00060_DEVELİ-ÇAMLIYURT M03_72188651</t>
  </si>
  <si>
    <t>02.10.2021 09:01:54</t>
  </si>
  <si>
    <t>02.10.2021 11:24:10</t>
  </si>
  <si>
    <t>AHMETLİ İM 45-84-A00001_BAHÇECİK L17_2120374</t>
  </si>
  <si>
    <t>02.10.2021 09:04:22</t>
  </si>
  <si>
    <t>02.10.2021 17:11:43</t>
  </si>
  <si>
    <t>02.10.2021 09:01:00</t>
  </si>
  <si>
    <t>02.10.2021 12:32:26</t>
  </si>
  <si>
    <t>GÜLBAHÇE TR-4 35-19-L00144_956690301_956690301</t>
  </si>
  <si>
    <t>02.10.2021 09:03:15</t>
  </si>
  <si>
    <t>02.10.2021 10:08:06</t>
  </si>
  <si>
    <t>_7523373_56373593_56373593</t>
  </si>
  <si>
    <t>02.10.2021 09:07:25</t>
  </si>
  <si>
    <t>02.10.2021 16:52:57</t>
  </si>
  <si>
    <t>SEYREKLİ TR-3 35-15-L00442_B_56406959_56406959</t>
  </si>
  <si>
    <t>02.10.2021 09:05:43</t>
  </si>
  <si>
    <t>02.10.2021 10:41:30</t>
  </si>
  <si>
    <t>K-4034 35-01-K04034_35-01-K04034_65790179</t>
  </si>
  <si>
    <t>02.10.2021 09:15:45</t>
  </si>
  <si>
    <t>02.10.2021 18:46:19</t>
  </si>
  <si>
    <t>HALİLBEYLİ TR-1 KÖK 35-27-M01057_HAMZABABA VE KÖYLER M04_61283942</t>
  </si>
  <si>
    <t>02.10.2021 09:20:57</t>
  </si>
  <si>
    <t>02.10.2021 19:55:51</t>
  </si>
  <si>
    <t>DAMLACIK TR 1 35-27-M00346_A_56362757_56362757</t>
  </si>
  <si>
    <t>02.10.2021 09:22:50</t>
  </si>
  <si>
    <t>02.10.2021 15:15:41</t>
  </si>
  <si>
    <t>K-1809 35-01-K01809_R R1_5869126</t>
  </si>
  <si>
    <t>02.10.2021 09:12:45</t>
  </si>
  <si>
    <t>02.10.2021 11:57:27</t>
  </si>
  <si>
    <t>02.10.2021 09:24:21</t>
  </si>
  <si>
    <t>02.10.2021 11:34:00</t>
  </si>
  <si>
    <t>M-2506 35-01-M02506_35-01-M02506_47723947</t>
  </si>
  <si>
    <t>02.10.2021 09:19:18</t>
  </si>
  <si>
    <t>02.10.2021 14:41:29</t>
  </si>
  <si>
    <t>İZZETTİN TR-2 45-83-M00439_45-83-M00439_2357210</t>
  </si>
  <si>
    <t>02.10.2021 09:27:47</t>
  </si>
  <si>
    <t>02.10.2021 17:14:59</t>
  </si>
  <si>
    <t>02.10.2021 09:28:04</t>
  </si>
  <si>
    <t>02.10.2021 18:24:57</t>
  </si>
  <si>
    <t>ÇİTKÖY TR-2 35-16-M00060_35-16-M00060_2360817</t>
  </si>
  <si>
    <t>02.10.2021 09:19:34</t>
  </si>
  <si>
    <t>02.10.2021 16:49:00</t>
  </si>
  <si>
    <t>K-3162 35-03-K03162_35-03-K03162_41921853</t>
  </si>
  <si>
    <t>02.10.2021 09:27:00</t>
  </si>
  <si>
    <t>02.10.2021 09:41:40</t>
  </si>
  <si>
    <t>TR-1/14-D 45-72-M00101_956527224_956527224</t>
  </si>
  <si>
    <t>02.10.2021 09:28:50</t>
  </si>
  <si>
    <t>02.10.2021 11:04:24</t>
  </si>
  <si>
    <t>DELEMENLER KÖK 45-73-M00490_HatBaşıAyırıcı_53135749 M03_53135749</t>
  </si>
  <si>
    <t>02.10.2021 09:33:54</t>
  </si>
  <si>
    <t>02.10.2021 09:35:04</t>
  </si>
  <si>
    <t>02.10.2021 09:34:09</t>
  </si>
  <si>
    <t>02.10.2021 09:34:54</t>
  </si>
  <si>
    <t>M-1814 KISIK DM-1 35-22-M00095_947424671_947424671</t>
  </si>
  <si>
    <t>02.10.2021 09:37:33</t>
  </si>
  <si>
    <t>02.10.2021 10:28:16</t>
  </si>
  <si>
    <t>DM-14/13-A 45-71-M01922_45065668_56400793_56400793</t>
  </si>
  <si>
    <t>02.10.2021 09:42:50</t>
  </si>
  <si>
    <t>02.10.2021 17:13:12</t>
  </si>
  <si>
    <t>TR-49 35-15-M00049_950364800_950364800</t>
  </si>
  <si>
    <t>02.10.2021 09:40:00</t>
  </si>
  <si>
    <t>02.10.2021 12:26:22</t>
  </si>
  <si>
    <t>KOZBEYLİ TR-2 35-23-M00071_42094861_56362711_56362711</t>
  </si>
  <si>
    <t>02.10.2021 09:44:12</t>
  </si>
  <si>
    <t>02.10.2021 10:07:58</t>
  </si>
  <si>
    <t>K-2530 35-02-K02530_912477772_912477772</t>
  </si>
  <si>
    <t>02.10.2021 09:36:21</t>
  </si>
  <si>
    <t>02.10.2021 11:22:39</t>
  </si>
  <si>
    <t>SANDAL TR-1 KÖK 45-77-M00007_TR-4 M03_2060314</t>
  </si>
  <si>
    <t>02.10.2021 09:45:14</t>
  </si>
  <si>
    <t>02.10.2021 11:14:00</t>
  </si>
  <si>
    <t>K-1291 35-04-K01291_912494763_912494763</t>
  </si>
  <si>
    <t>02.10.2021 09:46:33</t>
  </si>
  <si>
    <t>02.10.2021 12:24:31</t>
  </si>
  <si>
    <t>K-1923 35-10-K01923_F k1923f4_5785167</t>
  </si>
  <si>
    <t>02.10.2021 09:54:00</t>
  </si>
  <si>
    <t>02.10.2021 10:12:23</t>
  </si>
  <si>
    <t>BAŞIBÜYÜK KÖK 45-77-L00158_HatBaşıAyırıcı_76441421 L04_76441421</t>
  </si>
  <si>
    <t>02.10.2021 10:01:04</t>
  </si>
  <si>
    <t>02.10.2021 10:56:00</t>
  </si>
  <si>
    <t>KIZILÇUKUR TR-2 45-79-M00472_B_56387430_56387430</t>
  </si>
  <si>
    <t>02.10.2021 10:01:11</t>
  </si>
  <si>
    <t>02.10.2021 11:12:52</t>
  </si>
  <si>
    <t>KARAKUYU KÖK 35-26-M00437_KÖYLER KORUCUK M06_66057101</t>
  </si>
  <si>
    <t>02.10.2021 10:06:39</t>
  </si>
  <si>
    <t>02.10.2021 15:49:13</t>
  </si>
  <si>
    <t>K-1061 35-01-K01061_A_56379329_56379329</t>
  </si>
  <si>
    <t>02.10.2021 09:51:29</t>
  </si>
  <si>
    <t>02.10.2021 11:24:27</t>
  </si>
  <si>
    <t>M-1047 35-02-M01047_962591273_962591273</t>
  </si>
  <si>
    <t>02.10.2021 10:14:00</t>
  </si>
  <si>
    <t>02.10.2021 18:27:13</t>
  </si>
  <si>
    <t>K-3212 35-01-K03212_D d3_5908658</t>
  </si>
  <si>
    <t>02.10.2021 10:23:00</t>
  </si>
  <si>
    <t>02.10.2021 10:57:13</t>
  </si>
  <si>
    <t>PINARLI KÖK 35-20-M00085_TR-1 M05_72358873</t>
  </si>
  <si>
    <t>02.10.2021 10:16:12</t>
  </si>
  <si>
    <t>02.10.2021 10:50:13</t>
  </si>
  <si>
    <t>KONAKLI HULUSİ ŞEN SULAMA GRB TR-23 35-15-M00328_B_56367735_56367735</t>
  </si>
  <si>
    <t>02.10.2021 10:20:37</t>
  </si>
  <si>
    <t>02.10.2021 13:06:48</t>
  </si>
  <si>
    <t>02.10.2021 10:05:00</t>
  </si>
  <si>
    <t>02.10.2021 17:46:07</t>
  </si>
  <si>
    <t>DM-14/24 45-71-M00365_45-71-M00365_72052083</t>
  </si>
  <si>
    <t>02.10.2021 10:03:06</t>
  </si>
  <si>
    <t>02.10.2021 14:36:32</t>
  </si>
  <si>
    <t>ORTA MAHALLE M-46 35-25-M00122_D_56355053_56355053</t>
  </si>
  <si>
    <t>02.10.2021 11:23:37</t>
  </si>
  <si>
    <t>02.10.2021 12:20:20</t>
  </si>
  <si>
    <t>YENİ ŞAKRAN TR-9 35-17-M00209_10774038_56394881_56394881</t>
  </si>
  <si>
    <t>02.10.2021 10:38:00</t>
  </si>
  <si>
    <t>02.10.2021 10:59:45</t>
  </si>
  <si>
    <t>CAMBAZLI TR-2 35-29-L00249_DIREK TIPI TRAFO HUCRESI H01_2105045</t>
  </si>
  <si>
    <t>02.10.2021 10:34:31</t>
  </si>
  <si>
    <t>02.10.2021 10:42:36</t>
  </si>
  <si>
    <t>M-258 35-09-M00258_97659132_97659132</t>
  </si>
  <si>
    <t>02.10.2021 10:41:46</t>
  </si>
  <si>
    <t>02.10.2021 11:46:49</t>
  </si>
  <si>
    <t>TR-19 (M-719) 35-30-M00719_955298742_955298742</t>
  </si>
  <si>
    <t>02.10.2021 10:20:20</t>
  </si>
  <si>
    <t>02.10.2021 14:46:07</t>
  </si>
  <si>
    <t>DIRAZLAR TR-1 45-81-M00223_45-81-M00223_2376466</t>
  </si>
  <si>
    <t>02.10.2021 10:43:57</t>
  </si>
  <si>
    <t>02.10.2021 12:45:34</t>
  </si>
  <si>
    <t>L-470 KÖK 35-18-L00470_A_56357366_56357366</t>
  </si>
  <si>
    <t>02.10.2021 10:46:08</t>
  </si>
  <si>
    <t>02.10.2021 11:52:16</t>
  </si>
  <si>
    <t>TR-80 35-19-L00080_956684473_956684473</t>
  </si>
  <si>
    <t>02.10.2021 10:49:34</t>
  </si>
  <si>
    <t>02.10.2021 12:15:40</t>
  </si>
  <si>
    <t>KARAKUYU KÖK 35-22-M00091_PANCAR M06_72111685</t>
  </si>
  <si>
    <t>02.10.2021 10:54:10</t>
  </si>
  <si>
    <t>02.10.2021 11:28:51</t>
  </si>
  <si>
    <t>AHMETLİ İM 45-84-A00001_HatBaşıAyırıcı_53134244 L06_53134244</t>
  </si>
  <si>
    <t>02.10.2021 10:41:35</t>
  </si>
  <si>
    <t>02.10.2021 11:44:02</t>
  </si>
  <si>
    <t>KOZBEYLİ TR-2 35-23-M00071_42094860_56362710_56362710</t>
  </si>
  <si>
    <t>02.10.2021 11:04:23</t>
  </si>
  <si>
    <t>02.10.2021 13:27:04</t>
  </si>
  <si>
    <t>TR-45 DEREKÖY 35-22-M00065_955279567_955279567</t>
  </si>
  <si>
    <t>02.10.2021 11:15:22</t>
  </si>
  <si>
    <t>02.10.2021 13:04:58</t>
  </si>
  <si>
    <t>KAPANCI KÖK 45-78-L00229_HASALAN L02_2108489</t>
  </si>
  <si>
    <t>02.10.2021 11:33:49</t>
  </si>
  <si>
    <t>02.10.2021 12:25:50</t>
  </si>
  <si>
    <t>L-275 35-18-L00275_12481652 g1b_5952741</t>
  </si>
  <si>
    <t>02.10.2021 11:34:08</t>
  </si>
  <si>
    <t>02.10.2021 15:56:51</t>
  </si>
  <si>
    <t>VİLLAKENT TR-1 35-28-M00391_953371727_953371727</t>
  </si>
  <si>
    <t>02.10.2021 11:32:36</t>
  </si>
  <si>
    <t>02.10.2021 14:13:56</t>
  </si>
  <si>
    <t>ULUKENT DM-3/18 35-28-M00058_35-28-M00058_66483441</t>
  </si>
  <si>
    <t>02.10.2021 11:35:23</t>
  </si>
  <si>
    <t>02.10.2021 14:41:18</t>
  </si>
  <si>
    <t>MORDOĞAN TR-23 35-21-L00152_953356780_953356780</t>
  </si>
  <si>
    <t>02.10.2021 11:35:55</t>
  </si>
  <si>
    <t>02.10.2021 14:05:48</t>
  </si>
  <si>
    <t>BEŞPINARLAR KÖYÜ TR-1 35-27-M00413_C_56356026_56356026</t>
  </si>
  <si>
    <t>02.10.2021 11:42:37</t>
  </si>
  <si>
    <t>02.10.2021 19:08:06</t>
  </si>
  <si>
    <t>PAMUKYAZI-1 35-26-L00380_8099366_56358439_56358439</t>
  </si>
  <si>
    <t>02.10.2021 11:44:15</t>
  </si>
  <si>
    <t>02.10.2021 12:31:32</t>
  </si>
  <si>
    <t>K-3848 35-04-K03848_914654573_914654573</t>
  </si>
  <si>
    <t>02.10.2021 11:45:15</t>
  </si>
  <si>
    <t>02.10.2021 15:11:30</t>
  </si>
  <si>
    <t>FOÇA TR-11 35-23-L00011_42134244_56398540_56398540</t>
  </si>
  <si>
    <t>02.10.2021 12:01:00</t>
  </si>
  <si>
    <t>02.10.2021 13:57:02</t>
  </si>
  <si>
    <t>M-2396 35-02-M02396_910153107_910153107</t>
  </si>
  <si>
    <t>02.10.2021 11:47:26</t>
  </si>
  <si>
    <t>02.10.2021 13:36:32</t>
  </si>
  <si>
    <t>K-3772 35-02-K03772_99787527_99787527</t>
  </si>
  <si>
    <t>02.10.2021 11:59:30</t>
  </si>
  <si>
    <t>02.10.2021 13:12:04</t>
  </si>
  <si>
    <t>ÇELİKLİ CELİLLER TR-2 45-78-M01303_45-78-M01303_65886840</t>
  </si>
  <si>
    <t>02.10.2021 12:02:06</t>
  </si>
  <si>
    <t>02.10.2021 13:07:41</t>
  </si>
  <si>
    <t>ZEYTİNOVA TR-5 35-20-L00312_955212413_955212413</t>
  </si>
  <si>
    <t>02.10.2021 12:00:10</t>
  </si>
  <si>
    <t>02.10.2021 13:15:40</t>
  </si>
  <si>
    <t>HACI ABDİ YOLAYRIMI TR 35-20-L00050_9475365_56374218_56374218</t>
  </si>
  <si>
    <t>02.10.2021 12:04:27</t>
  </si>
  <si>
    <t>02.10.2021 13:26:20</t>
  </si>
  <si>
    <t>BEKİRLER TR-2 45-72-L00358_956529268_956529268</t>
  </si>
  <si>
    <t>02.10.2021 12:01:44</t>
  </si>
  <si>
    <t>02.10.2021 13:01:04</t>
  </si>
  <si>
    <t>K-4494 35-03-K04494_B_56364667_56364667</t>
  </si>
  <si>
    <t>02.10.2021 12:12:49</t>
  </si>
  <si>
    <t>02.10.2021 17:30:21</t>
  </si>
  <si>
    <t>L-425 BELLONA KABİN 35-18-L00425_950446466_950446466</t>
  </si>
  <si>
    <t>02.10.2021 10:54:13</t>
  </si>
  <si>
    <t>02.10.2021 14:45:35</t>
  </si>
  <si>
    <t>BÜYÜKKEMERDERE TR-1 35-29-L00303_950319551_950319551</t>
  </si>
  <si>
    <t>02.10.2021 12:02:34</t>
  </si>
  <si>
    <t>02.10.2021 14:23:53</t>
  </si>
  <si>
    <t>MORDOĞAN YUVAM SİTESİ TR 35-21-L00167_C C1B_5760301</t>
  </si>
  <si>
    <t>02.10.2021 12:16:03</t>
  </si>
  <si>
    <t>02.10.2021 14:03:13</t>
  </si>
  <si>
    <t>KURUCUOVA TR-3 35-15-L00254_950375925_950375925</t>
  </si>
  <si>
    <t>02.10.2021 12:05:30</t>
  </si>
  <si>
    <t>02.10.2021 15:03:56</t>
  </si>
  <si>
    <t>KÜÇÜKKALE YEŞİLKENT TR-2 35-29-L00268_B_56355659_56355659</t>
  </si>
  <si>
    <t>02.10.2021 12:20:17</t>
  </si>
  <si>
    <t>02.10.2021 15:54:53</t>
  </si>
  <si>
    <t>TR-112 SANAYİ İÇİ 35-26-M00112_6638690_56359275_56359275</t>
  </si>
  <si>
    <t>02.10.2021 12:25:34</t>
  </si>
  <si>
    <t>02.10.2021 14:07:22</t>
  </si>
  <si>
    <t>DAYIOĞLU TR-1 45-72-L00339_956510163_956510163</t>
  </si>
  <si>
    <t>02.10.2021 13:19:59</t>
  </si>
  <si>
    <t>K-3193 35-03-K03193_910254069_910254069</t>
  </si>
  <si>
    <t>02.10.2021 12:30:44</t>
  </si>
  <si>
    <t>02.10.2021 13:41:11</t>
  </si>
  <si>
    <t>TR-44 (DM-6/21) 35-17-M00044_950301601_950301601</t>
  </si>
  <si>
    <t>02.10.2021 12:39:24</t>
  </si>
  <si>
    <t>02.10.2021 13:07:22</t>
  </si>
  <si>
    <t>L-25 35-14-L00025_965236701_965236701</t>
  </si>
  <si>
    <t>02.10.2021 12:40:10</t>
  </si>
  <si>
    <t>02.10.2021 14:30:32</t>
  </si>
  <si>
    <t>DM-25/17 45-71-M00049_B_56396831_56396831</t>
  </si>
  <si>
    <t>02.10.2021 12:42:03</t>
  </si>
  <si>
    <t>02.10.2021 14:22:37</t>
  </si>
  <si>
    <t>K-2626 35-02-K02626_B B1B_5855484</t>
  </si>
  <si>
    <t>02.10.2021 12:12:00</t>
  </si>
  <si>
    <t>02.10.2021 18:20:54</t>
  </si>
  <si>
    <t>L-434 MENDERES BP 35-18-L00434_6498204_56370140_56370140</t>
  </si>
  <si>
    <t>02.10.2021 12:51:47</t>
  </si>
  <si>
    <t>02.10.2021 15:29:48</t>
  </si>
  <si>
    <t>DM02/TR03 ŞEYH CAMİİ 45-73-M00021_D d3_45157410</t>
  </si>
  <si>
    <t>02.10.2021 13:02:31</t>
  </si>
  <si>
    <t>02.10.2021 15:09:29</t>
  </si>
  <si>
    <t>K-1901 35-10-K01901_97989864_97989864</t>
  </si>
  <si>
    <t>02.10.2021 13:10:33</t>
  </si>
  <si>
    <t>02.10.2021 16:33:41</t>
  </si>
  <si>
    <t>L-185 35-18-L00185_6648209_56369879_56369879</t>
  </si>
  <si>
    <t>02.10.2021 13:38:07</t>
  </si>
  <si>
    <t>02.10.2021 15:54:04</t>
  </si>
  <si>
    <t>02.10.2021 13:45:50</t>
  </si>
  <si>
    <t>02.10.2021 16:21:03</t>
  </si>
  <si>
    <t>ÇAVUŞKÖY TR-2 35-28-M00347_953381220_953381220</t>
  </si>
  <si>
    <t>02.10.2021 13:31:08</t>
  </si>
  <si>
    <t>02.10.2021 19:02:42</t>
  </si>
  <si>
    <t>KINIK TR 15 35-24-L00015_955219478_955219478</t>
  </si>
  <si>
    <t>02.10.2021 13:35:22</t>
  </si>
  <si>
    <t>02.10.2021 14:24:16</t>
  </si>
  <si>
    <t>TR-19 35-30-L00019_50178601_50178601</t>
  </si>
  <si>
    <t>02.10.2021 13:44:40</t>
  </si>
  <si>
    <t>02.10.2021 14:50:44</t>
  </si>
  <si>
    <t>M-2615 35-01-M02615_35-01-M02615_54685528</t>
  </si>
  <si>
    <t>02.10.2021 13:47:05</t>
  </si>
  <si>
    <t>02.10.2021 17:30:40</t>
  </si>
  <si>
    <t>YAHŞELLİ TR-4 35-28-M00194_35-28-M00194_2374031</t>
  </si>
  <si>
    <t>02.10.2021 14:08:19</t>
  </si>
  <si>
    <t>02.10.2021 17:32:40</t>
  </si>
  <si>
    <t>TR-1/86-A (NAME SOKAK TRF) 45-83-M00271_955155982_955155982</t>
  </si>
  <si>
    <t>02.10.2021 14:06:11</t>
  </si>
  <si>
    <t>02.10.2021 15:35:29</t>
  </si>
  <si>
    <t>DERBENT TM 45-83-A00003_HALİLBEYLİ-2 (BAĞYURDU) M25_2314193</t>
  </si>
  <si>
    <t>02.10.2021 14:14:55</t>
  </si>
  <si>
    <t>02.10.2021 14:50:46</t>
  </si>
  <si>
    <t>DERBENT TM 45-83-A00003_HALİLBEYLİ-1 M04_2312531</t>
  </si>
  <si>
    <t>02.10.2021 14:17:30</t>
  </si>
  <si>
    <t>02.10.2021 14:53:50</t>
  </si>
  <si>
    <t>TR-1/72 45-72-M00072_956506074_956506074</t>
  </si>
  <si>
    <t>02.10.2021 14:20:08</t>
  </si>
  <si>
    <t>02.10.2021 17:43:48</t>
  </si>
  <si>
    <t>DEMİRKÖPRÜ TM 45-78-A00005_KULA M05_2329518</t>
  </si>
  <si>
    <t>02.10.2021 14:21:16</t>
  </si>
  <si>
    <t>02.10.2021 14:27:00</t>
  </si>
  <si>
    <t>02.10.2021 14:35:05</t>
  </si>
  <si>
    <t>02.10.2021 15:21:22</t>
  </si>
  <si>
    <t>AKSELENDİ TR-9 45-72-L00831_956492280_956492280</t>
  </si>
  <si>
    <t>02.10.2021 14:37:09</t>
  </si>
  <si>
    <t>02.10.2021 18:04:01</t>
  </si>
  <si>
    <t>GÖLCÜK TR-22 35-15-L00319_950394772_950394772</t>
  </si>
  <si>
    <t>02.10.2021 14:43:00</t>
  </si>
  <si>
    <t>02.10.2021 15:50:40</t>
  </si>
  <si>
    <t>K-379 35-01-K00379_911049064_911049064</t>
  </si>
  <si>
    <t>02.10.2021 14:49:44</t>
  </si>
  <si>
    <t>02.10.2021 17:19:06</t>
  </si>
  <si>
    <t>K-3625 35-01-K03625_910978759_910978759</t>
  </si>
  <si>
    <t>02.10.2021 14:54:12</t>
  </si>
  <si>
    <t>02.10.2021 16:24:41</t>
  </si>
  <si>
    <t>SOMA TR-13/1 45-82-M00113_945528327_945528327</t>
  </si>
  <si>
    <t>02.10.2021 15:00:21</t>
  </si>
  <si>
    <t>02.10.2021 15:57:33</t>
  </si>
  <si>
    <t>02.10.2021 15:12:00</t>
  </si>
  <si>
    <t>02.10.2021 18:31:21</t>
  </si>
  <si>
    <t>K-1635 35-02-K01635_HatBaşıAyırıcı_53137882 K04_53137882</t>
  </si>
  <si>
    <t>02.10.2021 15:18:00</t>
  </si>
  <si>
    <t>02.10.2021 16:08:08</t>
  </si>
  <si>
    <t>KARAKUZU TR-1 35-17-M00466_950303443_950303443</t>
  </si>
  <si>
    <t>02.10.2021 15:23:30</t>
  </si>
  <si>
    <t>02.10.2021 16:02:45</t>
  </si>
  <si>
    <t>K-1635 35-02-K01635_K-3124 K04_2310381</t>
  </si>
  <si>
    <t>02.10.2021 15:32:56</t>
  </si>
  <si>
    <t>02.10.2021 15:58:00</t>
  </si>
  <si>
    <t>SOMA TR-27 45-82-M00027_945525207_945525207</t>
  </si>
  <si>
    <t>02.10.2021 15:46:23</t>
  </si>
  <si>
    <t>02.10.2021 17:26:34</t>
  </si>
  <si>
    <t>KARAKUZU TR-1 35-17-M00466_6109980_56355926_56355926</t>
  </si>
  <si>
    <t>02.10.2021 15:56:00</t>
  </si>
  <si>
    <t>02.10.2021 16:17:21</t>
  </si>
  <si>
    <t>TR-97 45-78-L00097__72410945_72410945</t>
  </si>
  <si>
    <t>02.10.2021 16:16:09</t>
  </si>
  <si>
    <t>02.10.2021 17:43:53</t>
  </si>
  <si>
    <t>SÜLEYMANLI TR-12 45-72-L00332_B_56392884_56392884</t>
  </si>
  <si>
    <t>02.10.2021 16:02:50</t>
  </si>
  <si>
    <t>02.10.2021 19:01:21</t>
  </si>
  <si>
    <t>GÜMÜLDÜR M-32 35-25-M00032_955263563_955263563</t>
  </si>
  <si>
    <t>02.10.2021 16:10:09</t>
  </si>
  <si>
    <t>02.10.2021 17:18:39</t>
  </si>
  <si>
    <t>TR-1/59 45-72-M00059_956509211_956509211</t>
  </si>
  <si>
    <t>02.10.2021 16:08:57</t>
  </si>
  <si>
    <t>02.10.2021 19:03:38</t>
  </si>
  <si>
    <t>K-3706 35-09-K03706_97709809_97709809</t>
  </si>
  <si>
    <t>02.10.2021 16:31:47</t>
  </si>
  <si>
    <t>02.10.2021 20:23:30</t>
  </si>
  <si>
    <t>L-236 35-18-L00236_950463559_950463559</t>
  </si>
  <si>
    <t>02.10.2021 16:36:57</t>
  </si>
  <si>
    <t>02.10.2021 17:46:09</t>
  </si>
  <si>
    <t>DM-1/28 35-29-M00028_95000031102_95000031102</t>
  </si>
  <si>
    <t>02.10.2021 17:21:59</t>
  </si>
  <si>
    <t>M-531 KAVAKLIDERE KÖK 35-02-M00531_M-530 / M529 M11_72200028</t>
  </si>
  <si>
    <t>02.10.2021 16:41:00</t>
  </si>
  <si>
    <t>02.10.2021 19:11:12</t>
  </si>
  <si>
    <t>ARMUTLU TR-7 35-27-M00550_YASEMİN SALAMURA M01_72164640</t>
  </si>
  <si>
    <t>02.10.2021 16:45:14</t>
  </si>
  <si>
    <t>02.10.2021 20:57:30</t>
  </si>
  <si>
    <t>M-9 GERMİYAN 35-18-M00009_950442087_950442087</t>
  </si>
  <si>
    <t>02.10.2021 16:16:33</t>
  </si>
  <si>
    <t>02.10.2021 19:29:59</t>
  </si>
  <si>
    <t>TEKELİ TR-6 35-22-M00236_955254997_955254997</t>
  </si>
  <si>
    <t>02.10.2021 16:50:31</t>
  </si>
  <si>
    <t>02.10.2021 18:18:12</t>
  </si>
  <si>
    <t>02.10.2021 17:06:31</t>
  </si>
  <si>
    <t>02.10.2021 18:50:40</t>
  </si>
  <si>
    <t>02.10.2021 17:03:18</t>
  </si>
  <si>
    <t>02.10.2021 20:20:19</t>
  </si>
  <si>
    <t>DM-12/07 45-71-M00459_953200257_953200257</t>
  </si>
  <si>
    <t>02.10.2021 17:14:00</t>
  </si>
  <si>
    <t>02.10.2021 19:07:17</t>
  </si>
  <si>
    <t>İKİZKUYU TR-1 45-86-M00089_45-86-M00089_2361472</t>
  </si>
  <si>
    <t>02.10.2021 17:12:00</t>
  </si>
  <si>
    <t>02.10.2021 18:13:07</t>
  </si>
  <si>
    <t>GÖRDES TR-19 45-75-M00019_945605154_945605154</t>
  </si>
  <si>
    <t>02.10.2021 17:28:02</t>
  </si>
  <si>
    <t>02.10.2021 19:31:28</t>
  </si>
  <si>
    <t>L-310 35-18-L00310_950438005_950438005</t>
  </si>
  <si>
    <t>02.10.2021 17:29:05</t>
  </si>
  <si>
    <t>02.10.2021 18:23:50</t>
  </si>
  <si>
    <t>SELİMŞAHLAR TR-4 45-71-M00136_45-71-M00136_2357163</t>
  </si>
  <si>
    <t>02.10.2021 17:39:16</t>
  </si>
  <si>
    <t>02.10.2021 18:28:00</t>
  </si>
  <si>
    <t>KONAKLI TR-12 35-15-L00899_48652876_56370713_56370713</t>
  </si>
  <si>
    <t>02.10.2021 17:45:01</t>
  </si>
  <si>
    <t>02.10.2021 19:41:07</t>
  </si>
  <si>
    <t>ÇANDARLI TR-13 35-30-M00012_955319921_955319921</t>
  </si>
  <si>
    <t>02.10.2021 17:52:25</t>
  </si>
  <si>
    <t>02.10.2021 19:18:54</t>
  </si>
  <si>
    <t>AVŞAR TR-2 45-83-L00352_B_56399732_56399732</t>
  </si>
  <si>
    <t>02.10.2021 17:53:28</t>
  </si>
  <si>
    <t>02.10.2021 19:20:14</t>
  </si>
  <si>
    <t>MENEMEN TR-65 35-28-L00065_953375459_953375459</t>
  </si>
  <si>
    <t>02.10.2021 17:54:54</t>
  </si>
  <si>
    <t>02.10.2021 19:42:29</t>
  </si>
  <si>
    <t>POYRAZDAMLARI TR-1 KÖK 45-78-M00571_TR-2 M03_66081174</t>
  </si>
  <si>
    <t>02.10.2021 17:42:32</t>
  </si>
  <si>
    <t>02.10.2021 18:50:07</t>
  </si>
  <si>
    <t>L-142 MAVİ BESTE SİTESİ 35-18-L00142_950443239_950443239</t>
  </si>
  <si>
    <t>02.10.2021 17:58:49</t>
  </si>
  <si>
    <t>02.10.2021 21:15:01</t>
  </si>
  <si>
    <t>M-1901 OĞLANANASI TR-11 35-22-M00644_955293100_955293100</t>
  </si>
  <si>
    <t>02.10.2021 18:02:22</t>
  </si>
  <si>
    <t>02.10.2021 19:50:50</t>
  </si>
  <si>
    <t>02.10.2021 18:07:16</t>
  </si>
  <si>
    <t>02.10.2021 18:40:14</t>
  </si>
  <si>
    <t>AYASKENT-2 TR 35-16-M00013_953355446_953355446</t>
  </si>
  <si>
    <t>02.10.2021 18:19:25</t>
  </si>
  <si>
    <t>02.10.2021 19:07:23</t>
  </si>
  <si>
    <t>ORTAKÖY TR-1 45-71-M01729_43165531_56388513_56388513</t>
  </si>
  <si>
    <t>02.10.2021 18:29:02</t>
  </si>
  <si>
    <t>02.10.2021 21:18:21</t>
  </si>
  <si>
    <t>K-3582 35-01-K03582_910551798_910551798</t>
  </si>
  <si>
    <t>02.10.2021 18:16:18</t>
  </si>
  <si>
    <t>02.10.2021 20:15:27</t>
  </si>
  <si>
    <t>BÖLCEK-4 TR 35-16-M00025_953337114_953337114</t>
  </si>
  <si>
    <t>02.10.2021 18:29:53</t>
  </si>
  <si>
    <t>02.10.2021 20:07:02</t>
  </si>
  <si>
    <t>SAÇLI TR-3 35-31-L00156_47853360_56393248_56393248</t>
  </si>
  <si>
    <t>02.10.2021 18:35:00</t>
  </si>
  <si>
    <t>02.10.2021 19:24:16</t>
  </si>
  <si>
    <t>02.10.2021 18:38:00</t>
  </si>
  <si>
    <t>02.10.2021 19:10:44</t>
  </si>
  <si>
    <t>GÖLMARMARA TR-9 45-85-L00009_TR-10 L01_2320538</t>
  </si>
  <si>
    <t>02.10.2021 18:37:16</t>
  </si>
  <si>
    <t>02.10.2021 19:38:35</t>
  </si>
  <si>
    <t>K-995 35-07-K00995_G G1_61161361</t>
  </si>
  <si>
    <t>02.10.2021 18:23:17</t>
  </si>
  <si>
    <t>02.10.2021 21:12:51</t>
  </si>
  <si>
    <t>KOLDERE TR-2 45-80-M00114_956539738_956539738</t>
  </si>
  <si>
    <t>02.10.2021 18:41:16</t>
  </si>
  <si>
    <t>02.10.2021 20:20:41</t>
  </si>
  <si>
    <t>M-891 35-02-M00891_M-1701 M04_2302814</t>
  </si>
  <si>
    <t>02.10.2021 18:51:00</t>
  </si>
  <si>
    <t>02.10.2021 21:20:06</t>
  </si>
  <si>
    <t>DEMİRTAŞ TR-2 35-30-M00151_B_56354228_56354228</t>
  </si>
  <si>
    <t>02.10.2021 18:55:00</t>
  </si>
  <si>
    <t>02.10.2021 20:11:43</t>
  </si>
  <si>
    <t>YAHŞELLİ TR-4 35-28-M00194_B_56357468_56357468</t>
  </si>
  <si>
    <t>02.10.2021 18:55:18</t>
  </si>
  <si>
    <t>02.10.2021 19:41:36</t>
  </si>
  <si>
    <t>SANAYİ TR-4 35-14-M00307_956657550_956657550</t>
  </si>
  <si>
    <t>02.10.2021 19:05:08</t>
  </si>
  <si>
    <t>02.10.2021 19:46:33</t>
  </si>
  <si>
    <t>CEVİZLİ HÜSEYİNKELİ TR-6 35-31-L00324_DIREK TIPI TRAFO HUCRESI H01_2050069</t>
  </si>
  <si>
    <t>02.10.2021 19:10:25</t>
  </si>
  <si>
    <t>02.10.2021 21:57:34</t>
  </si>
  <si>
    <t>TR-72 35-16-L00072_953354824_953354824</t>
  </si>
  <si>
    <t>02.10.2021 19:12:54</t>
  </si>
  <si>
    <t>02.10.2021 20:20:05</t>
  </si>
  <si>
    <t>YUKARI YENMİŞ TR-1 35-27-M00382_A_56383198_56383198</t>
  </si>
  <si>
    <t>02.10.2021 19:03:00</t>
  </si>
  <si>
    <t>02.10.2021 21:47:15</t>
  </si>
  <si>
    <t>GÖKKAYA TR-3 45-84-L00020_955182922_955182922</t>
  </si>
  <si>
    <t>02.10.2021 19:28:10</t>
  </si>
  <si>
    <t>02.10.2021 20:33:27</t>
  </si>
  <si>
    <t>L-140 35-18-L00140_C_56371836_56371836</t>
  </si>
  <si>
    <t>02.10.2021 19:40:52</t>
  </si>
  <si>
    <t>02.10.2021 22:46:14</t>
  </si>
  <si>
    <t>M-1128 35-01-M01128_D D2_49424215</t>
  </si>
  <si>
    <t>02.10.2021 19:34:00</t>
  </si>
  <si>
    <t>02.10.2021 21:29:51</t>
  </si>
  <si>
    <t>UMMANDERESİ TR-1 45-75-M00075_45-75-M00075_2374611</t>
  </si>
  <si>
    <t>02.10.2021 19:10:28</t>
  </si>
  <si>
    <t>02.10.2021 20:26:28</t>
  </si>
  <si>
    <t>AVŞAR TR-4 45-83-L00350_B_56406978_56406978</t>
  </si>
  <si>
    <t>02.10.2021 19:33:59</t>
  </si>
  <si>
    <t>02.10.2021 21:20:23</t>
  </si>
  <si>
    <t>DENİZKÖY TR-1 35-30-M00594_955319233_955319233</t>
  </si>
  <si>
    <t>02.10.2021 19:47:38</t>
  </si>
  <si>
    <t>02.10.2021 21:51:54</t>
  </si>
  <si>
    <t>AKÇAKÖY TR-1 35-22-M00288_955290622_955290622</t>
  </si>
  <si>
    <t>02.10.2021 19:34:22</t>
  </si>
  <si>
    <t>02.10.2021 20:58:28</t>
  </si>
  <si>
    <t>02.10.2021 20:10:02</t>
  </si>
  <si>
    <t>02.10.2021 21:07:38</t>
  </si>
  <si>
    <t>_946411908_946411908</t>
  </si>
  <si>
    <t>02.10.2021 20:05:45</t>
  </si>
  <si>
    <t>02.10.2021 21:00:02</t>
  </si>
  <si>
    <t>RAHMİYE-1 SULAMA TR-6 45-72-M00336_915783910_915783910</t>
  </si>
  <si>
    <t>02.10.2021 20:24:36</t>
  </si>
  <si>
    <t>02.10.2021 22:08:08</t>
  </si>
  <si>
    <t>02.10.2021 20:45:08</t>
  </si>
  <si>
    <t>02.10.2021 22:48:42</t>
  </si>
  <si>
    <t>ARDIÇ MAHALLESİ TR-52 35-21-L00132_953358441_953358441</t>
  </si>
  <si>
    <t>02.10.2021 20:44:49</t>
  </si>
  <si>
    <t>02.10.2021 22:49:06</t>
  </si>
  <si>
    <t>TR-53 35-26-M00053_9641083_56358620_56358620</t>
  </si>
  <si>
    <t>02.10.2021 20:49:17</t>
  </si>
  <si>
    <t>02.10.2021 21:08:22</t>
  </si>
  <si>
    <t>MESCİTLİ TR-1 35-15-L00095_35-15-L00095_2364774</t>
  </si>
  <si>
    <t>02.10.2021 21:09:08</t>
  </si>
  <si>
    <t>02.10.2021 22:58:25</t>
  </si>
  <si>
    <t>L-283 35-18-L00283_950446736_950446736</t>
  </si>
  <si>
    <t>02.10.2021 21:14:44</t>
  </si>
  <si>
    <t>02.10.2021 23:56:44</t>
  </si>
  <si>
    <t>_D_56385728_56385728</t>
  </si>
  <si>
    <t>02.10.2021 21:17:33</t>
  </si>
  <si>
    <t>02.10.2021 22:37:56</t>
  </si>
  <si>
    <t>OG Atlama Arızası</t>
  </si>
  <si>
    <t>02.10.2021 21:21:23</t>
  </si>
  <si>
    <t>03.10.2021 00:24:07</t>
  </si>
  <si>
    <t>M-3095(YATIRIM REZERVE) 35-07-M03095_912748993_912748993</t>
  </si>
  <si>
    <t>02.10.2021 21:39:24</t>
  </si>
  <si>
    <t>03.10.2021 00:12:54</t>
  </si>
  <si>
    <t>BAŞIBÜYÜK KÖK 45-77-L00158_EVCİLER ÇIKIŞI L03_61353342</t>
  </si>
  <si>
    <t>02.10.2021 22:15:30</t>
  </si>
  <si>
    <t>02.10.2021 22:16:56</t>
  </si>
  <si>
    <t>ANDAK KÖK 35-23-M00312_FOÇA-2 M02_41958337</t>
  </si>
  <si>
    <t>02.10.2021 22:58:00</t>
  </si>
  <si>
    <t>02.10.2021 23:57:00</t>
  </si>
  <si>
    <t>AŞAĞI KAYAPINAR TR-1 45-71-M01004_B_56388135_56388135</t>
  </si>
  <si>
    <t>02.10.2021 23:05:04</t>
  </si>
  <si>
    <t>02.10.2021 23:37:49</t>
  </si>
  <si>
    <t>L-140 35-18-L00140_950436487_950436487</t>
  </si>
  <si>
    <t>02.10.2021 23:42:48</t>
  </si>
  <si>
    <t>03.10.2021 01:23:52</t>
  </si>
  <si>
    <t>TR-21 (M-721) 35-30-M00721_955299060_955299060</t>
  </si>
  <si>
    <t>03.10.2021 10:40:02</t>
  </si>
  <si>
    <t>03.10.2021 13:29:45</t>
  </si>
  <si>
    <t>K-429 35-01-K00429_910575510_910575510</t>
  </si>
  <si>
    <t>03.10.2021 14:41:31</t>
  </si>
  <si>
    <t>03.10.2021 16:23:47</t>
  </si>
  <si>
    <t>GAZİEMİR GIS TM 35-08-A00006_HAVALİMANI-1 M08_2317308</t>
  </si>
  <si>
    <t>03.10.2021 03:08:00</t>
  </si>
  <si>
    <t>03.10.2021 03:33:52</t>
  </si>
  <si>
    <t>TR-133 35-26-M00133__56360549_56360549</t>
  </si>
  <si>
    <t>03.10.2021 11:13:43</t>
  </si>
  <si>
    <t>03.10.2021 12:47:30</t>
  </si>
  <si>
    <t>TR-6 45-77-L00006_TR-8 L03_2108589</t>
  </si>
  <si>
    <t>03.10.2021 09:02:08</t>
  </si>
  <si>
    <t>03.10.2021 17:04:12</t>
  </si>
  <si>
    <t>03.10.2021 08:02:06</t>
  </si>
  <si>
    <t>03.10.2021 08:09:03</t>
  </si>
  <si>
    <t>GÖKKAYA TR-3 45-84-L00020_955183120_955183120</t>
  </si>
  <si>
    <t>03.10.2021 17:56:20</t>
  </si>
  <si>
    <t>03.10.2021 18:49:49</t>
  </si>
  <si>
    <t>KOYUNDERE DM 35-28-M00165_KOYUNDERE TR-5 M04_66524384</t>
  </si>
  <si>
    <t>03.10.2021 16:20:42</t>
  </si>
  <si>
    <t>03.10.2021 16:43:49</t>
  </si>
  <si>
    <t>HATUNDERE DM 35-28-M00862_TÜRKELİ KÖK(HATUNDERE) M03_62637105</t>
  </si>
  <si>
    <t>03.10.2021 09:41:11</t>
  </si>
  <si>
    <t>03.10.2021 12:44:44</t>
  </si>
  <si>
    <t>SARUHANLI TR-22 45-80-M00022_SARUHANLI TR-5 M03_72201453</t>
  </si>
  <si>
    <t>03.10.2021 08:23:40</t>
  </si>
  <si>
    <t>03.10.2021 09:01:02</t>
  </si>
  <si>
    <t>M-1745 35-02-M01745_35-02-M01745_2375735</t>
  </si>
  <si>
    <t>03.10.2021 03:29:46</t>
  </si>
  <si>
    <t>03.10.2021 06:34:14</t>
  </si>
  <si>
    <t>L-254 35-18-L00254_950451154_950451154</t>
  </si>
  <si>
    <t>03.10.2021 10:37:33</t>
  </si>
  <si>
    <t>03.10.2021 13:36:56</t>
  </si>
  <si>
    <t>ÇATALCA TR-2 35-22-M00268_955271110_955271110</t>
  </si>
  <si>
    <t>03.10.2021 13:01:16</t>
  </si>
  <si>
    <t>03.10.2021 14:28:19</t>
  </si>
  <si>
    <t>SARUHANLI TR-24 45-80-M00024_B B01_5985723</t>
  </si>
  <si>
    <t>03.10.2021 15:00:23</t>
  </si>
  <si>
    <t>03.10.2021 15:50:33</t>
  </si>
  <si>
    <t>TR-29 45-74-M00029__72410988_72410988</t>
  </si>
  <si>
    <t>03.10.2021 08:57:40</t>
  </si>
  <si>
    <t>03.10.2021 11:03:47</t>
  </si>
  <si>
    <t>TR-2/85 45-83-L00085_48122374_56385646_56385646</t>
  </si>
  <si>
    <t>03.10.2021 18:51:59</t>
  </si>
  <si>
    <t>03.10.2021 20:14:29</t>
  </si>
  <si>
    <t>YENİ ŞAKRAN TR-9 35-17-M00209_12346210_56394880_56394880</t>
  </si>
  <si>
    <t>03.10.2021 11:27:05</t>
  </si>
  <si>
    <t>03.10.2021 12:53:23</t>
  </si>
  <si>
    <t>M-2142 35-07-M02142_99264314_99264314</t>
  </si>
  <si>
    <t>03.10.2021 03:22:46</t>
  </si>
  <si>
    <t>03.10.2021 06:48:01</t>
  </si>
  <si>
    <t>KÖPRÜBAŞI TR-10 45-86-M00010_KÖPRÜBAŞI TR-36 M06_72221107</t>
  </si>
  <si>
    <t>03.10.2021 13:17:07</t>
  </si>
  <si>
    <t>03.10.2021 13:58:11</t>
  </si>
  <si>
    <t>03.10.2021 16:05:49</t>
  </si>
  <si>
    <t>03.10.2021 18:22:07</t>
  </si>
  <si>
    <t>KFC KÖK 35-28-M00534_ M01_2329272</t>
  </si>
  <si>
    <t>03.10.2021 18:06:28</t>
  </si>
  <si>
    <t>03.10.2021 19:21:32</t>
  </si>
  <si>
    <t>TR-30 45-74-M00030_TR-31 M02_72239601</t>
  </si>
  <si>
    <t>03.10.2021 08:55:12</t>
  </si>
  <si>
    <t>03.10.2021 10:53:37</t>
  </si>
  <si>
    <t>DM-9/10 45-71-M01168_953246839_953246839</t>
  </si>
  <si>
    <t>03.10.2021 19:17:22</t>
  </si>
  <si>
    <t>03.10.2021 20:42:40</t>
  </si>
  <si>
    <t>TR-2/69(34.5) 45-83-M00770_HALİLBEYLİ-2 GİRİŞ L05_81566608</t>
  </si>
  <si>
    <t>03.10.2021 08:09:26</t>
  </si>
  <si>
    <t>03.10.2021 08:41:12</t>
  </si>
  <si>
    <t>ULUKENT DM-6/7 KÖK 35-28-M00618_M-640 M12_79699569</t>
  </si>
  <si>
    <t>03.10.2021 17:17:39</t>
  </si>
  <si>
    <t>03.10.2021 18:39:57</t>
  </si>
  <si>
    <t>POYRACIK TR-6 35-24-L00223_955215734_955215734</t>
  </si>
  <si>
    <t>03.10.2021 11:04:00</t>
  </si>
  <si>
    <t>03.10.2021 12:15:32</t>
  </si>
  <si>
    <t>03.10.2021 12:38:30</t>
  </si>
  <si>
    <t>03.10.2021 14:08:35</t>
  </si>
  <si>
    <t>TR-2/38 45-72-L00038_956497207_956497207</t>
  </si>
  <si>
    <t>03.10.2021 17:01:06</t>
  </si>
  <si>
    <t>03.10.2021 19:37:43</t>
  </si>
  <si>
    <t>CABBAR DM 45-73-M00100_DSİ ÇIKIŞ M03_2057597</t>
  </si>
  <si>
    <t>03.10.2021 09:18:17</t>
  </si>
  <si>
    <t>03.10.2021 09:26:43</t>
  </si>
  <si>
    <t>K-2012 35-01-K02012_C C1_5895867</t>
  </si>
  <si>
    <t>03.10.2021 15:39:30</t>
  </si>
  <si>
    <t>03.10.2021 18:11:02</t>
  </si>
  <si>
    <t>OSMANGAZİ İM 35-02-A00004_FATİH K20_2052159</t>
  </si>
  <si>
    <t>03.10.2021 16:49:46</t>
  </si>
  <si>
    <t>03.10.2021 17:00:47</t>
  </si>
  <si>
    <t>BALLICA TR-3 45-72-L00549_B_56384310_56384310</t>
  </si>
  <si>
    <t>03.10.2021 09:52:03</t>
  </si>
  <si>
    <t>03.10.2021 18:07:12</t>
  </si>
  <si>
    <t>TR-22 35-16-L00022_953337799_953337799</t>
  </si>
  <si>
    <t>03.10.2021 23:09:36</t>
  </si>
  <si>
    <t>03.10.2021 23:48:52</t>
  </si>
  <si>
    <t>DEMİRKÖPRÜ TM 45-78-A00005_HatBaşıAyırıcı_53139457 M05_53139457</t>
  </si>
  <si>
    <t>03.10.2021 13:42:06</t>
  </si>
  <si>
    <t>03.10.2021 15:44:48</t>
  </si>
  <si>
    <t>ÇATALKÖPRÜ TR-1 45-83-L00253_45-83-L00253_2358622</t>
  </si>
  <si>
    <t>03.10.2021 16:39:00</t>
  </si>
  <si>
    <t>03.10.2021 18:25:33</t>
  </si>
  <si>
    <t>L-43 AKARCA 35-14-L00043_956660816_956660816</t>
  </si>
  <si>
    <t>03.10.2021 11:08:58</t>
  </si>
  <si>
    <t>03.10.2021 12:23:45</t>
  </si>
  <si>
    <t>K-49 35-01-K00049_TRAFO-1 K06_42446460</t>
  </si>
  <si>
    <t>03.10.2021 08:55:36</t>
  </si>
  <si>
    <t>03.10.2021 17:56:17</t>
  </si>
  <si>
    <t>DM-1/50 35-29-M00050_950331045_950331045</t>
  </si>
  <si>
    <t>03.10.2021 22:19:05</t>
  </si>
  <si>
    <t>03.10.2021 23:02:06</t>
  </si>
  <si>
    <t>L-226 ARITMA 35-18-L00226_950444580_950444580</t>
  </si>
  <si>
    <t>03.10.2021 20:45:22</t>
  </si>
  <si>
    <t>03.10.2021 23:30:48</t>
  </si>
  <si>
    <t>KIZILCAOVA TR-2 35-20-L00171_6295522_56377082_56377082</t>
  </si>
  <si>
    <t>03.10.2021 10:26:35</t>
  </si>
  <si>
    <t>03.10.2021 15:47:07</t>
  </si>
  <si>
    <t>DAĞKIZILCA-1 35-26-M00499_35-26-M00499_2349140</t>
  </si>
  <si>
    <t>03.10.2021 16:37:31</t>
  </si>
  <si>
    <t>03.10.2021 17:08:23</t>
  </si>
  <si>
    <t>YAKAKÖY KÖK 45-75-M00067_YAKAKÖY M04_2092143</t>
  </si>
  <si>
    <t>03.10.2021 09:09:17</t>
  </si>
  <si>
    <t>03.10.2021 12:02:53</t>
  </si>
  <si>
    <t>SELVİLER TR-1 45-86-M00241_B_56400767_56400767</t>
  </si>
  <si>
    <t>03.10.2021 19:57:09</t>
  </si>
  <si>
    <t>03.10.2021 20:44:12</t>
  </si>
  <si>
    <t>ÇANDIR TR-1 45-74-M00113_A_56352947_56352947</t>
  </si>
  <si>
    <t>03.10.2021 16:54:32</t>
  </si>
  <si>
    <t>03.10.2021 17:59:48</t>
  </si>
  <si>
    <t>ARMUTLU İM 35-27-A00001_ÇUKURBAĞ L10_2307557</t>
  </si>
  <si>
    <t>03.10.2021 09:27:21</t>
  </si>
  <si>
    <t>03.10.2021 09:32:15</t>
  </si>
  <si>
    <t>M-1193 35-02-M01193_99711020_99711020</t>
  </si>
  <si>
    <t>03.10.2021 23:57:14</t>
  </si>
  <si>
    <t>04.10.2021 01:00:39</t>
  </si>
  <si>
    <t>SULTAN YAYLASI TR-2 45-71-M01767_B_56399955_56399955</t>
  </si>
  <si>
    <t>03.10.2021 18:28:49</t>
  </si>
  <si>
    <t>03.10.2021 22:10:57</t>
  </si>
  <si>
    <t>DM-18/08 45-71-M00257_DM-18/03 M03_72077938</t>
  </si>
  <si>
    <t>03.10.2021 11:20:00</t>
  </si>
  <si>
    <t>03.10.2021 11:35:00</t>
  </si>
  <si>
    <t>MİLENYUM 2000 SİTESİ TR 35-30-M00266_A_60985259_60985259</t>
  </si>
  <si>
    <t>03.10.2021 10:33:11</t>
  </si>
  <si>
    <t>TR-318 ZEYTİNALANI 35-19-L00366_956668959_956668959</t>
  </si>
  <si>
    <t>03.10.2021 16:01:33</t>
  </si>
  <si>
    <t>03.10.2021 17:52:42</t>
  </si>
  <si>
    <t>TAYTAN TR-2/A 45-78-M01254_ H_49463515</t>
  </si>
  <si>
    <t>03.10.2021 17:55:34</t>
  </si>
  <si>
    <t>03.10.2021 20:19:35</t>
  </si>
  <si>
    <t>03.10.2021 07:22:00</t>
  </si>
  <si>
    <t>03.10.2021 09:48:42</t>
  </si>
  <si>
    <t>L-300 DM 35-18-L00300_L-454 L10_2329803</t>
  </si>
  <si>
    <t>03.10.2021 16:11:40</t>
  </si>
  <si>
    <t>03.10.2021 17:18:45</t>
  </si>
  <si>
    <t>ÖZBEK DM (TR-315) 35-19-M00044_AKKUM M06_72140386</t>
  </si>
  <si>
    <t>03.10.2021 09:02:37</t>
  </si>
  <si>
    <t>03.10.2021 11:42:28</t>
  </si>
  <si>
    <t>TR-64 35-30-L00064_955315482_955315482</t>
  </si>
  <si>
    <t>03.10.2021 20:25:08</t>
  </si>
  <si>
    <t>03.10.2021 22:52:41</t>
  </si>
  <si>
    <t>K-2567 35-07-K02567_K-1154 K01_49716628</t>
  </si>
  <si>
    <t>03.10.2021 01:58:00</t>
  </si>
  <si>
    <t>03.10.2021 02:21:32</t>
  </si>
  <si>
    <t>DM-12 45-71-M00305_DM-16 M06_2079875</t>
  </si>
  <si>
    <t>03.10.2021 09:26:57</t>
  </si>
  <si>
    <t>03.10.2021 11:16:31</t>
  </si>
  <si>
    <t>03.10.2021 09:54:35</t>
  </si>
  <si>
    <t>03.10.2021 11:13:20</t>
  </si>
  <si>
    <t>TR-35 45-78-L00035_45-78-L00035_2350050</t>
  </si>
  <si>
    <t>03.10.2021 10:36:39</t>
  </si>
  <si>
    <t>03.10.2021 12:12:57</t>
  </si>
  <si>
    <t>SİYEKLİ KÖK 45-71-M00185_SİYEKLİ M06_72256925</t>
  </si>
  <si>
    <t>03.10.2021 17:49:29</t>
  </si>
  <si>
    <t>03.10.2021 18:17:19</t>
  </si>
  <si>
    <t>SULTAN YAYLASI TR-1 45-71-M01766_45-71-M01766_2366819</t>
  </si>
  <si>
    <t>03.10.2021 12:16:54</t>
  </si>
  <si>
    <t>03.10.2021 15:02:56</t>
  </si>
  <si>
    <t>M-3439(YATIRIM REZERVE) 35-03-M03439_910632992_910632992</t>
  </si>
  <si>
    <t>03.10.2021 14:10:47</t>
  </si>
  <si>
    <t>03.10.2021 16:26:26</t>
  </si>
  <si>
    <t>M-2142 35-07-M02142_97543983_97543983</t>
  </si>
  <si>
    <t>03.10.2021 10:24:44</t>
  </si>
  <si>
    <t>03.10.2021 11:43:44</t>
  </si>
  <si>
    <t>TİLKİKÖY TR-2 45-71-M01272_DIREK TIPI TRAFO HUCRESI H01_2082788</t>
  </si>
  <si>
    <t>03.10.2021 09:13:32</t>
  </si>
  <si>
    <t>03.10.2021 13:01:45</t>
  </si>
  <si>
    <t>AKALAN TR-1 35-27-M00433_98908757_98908757</t>
  </si>
  <si>
    <t>03.10.2021 09:38:14</t>
  </si>
  <si>
    <t>03.10.2021 12:11:08</t>
  </si>
  <si>
    <t>KAYAPINAR TR-1 45-71-M00963_B_72056945_72056945</t>
  </si>
  <si>
    <t>03.10.2021 00:01:56</t>
  </si>
  <si>
    <t>03.10.2021 02:33:50</t>
  </si>
  <si>
    <t>GÜNLÜCE TR-4 35-15-L00831_B_56372737_56372737</t>
  </si>
  <si>
    <t>03.10.2021 05:01:28</t>
  </si>
  <si>
    <t>03.10.2021 05:42:50</t>
  </si>
  <si>
    <t>03.10.2021 15:41:37</t>
  </si>
  <si>
    <t>03.10.2021 17:49:14</t>
  </si>
  <si>
    <t>KURUCUOVA TR-7 35-15-L00248_B_56361998_56361998</t>
  </si>
  <si>
    <t>03.10.2021 17:06:04</t>
  </si>
  <si>
    <t>03.10.2021 18:19:37</t>
  </si>
  <si>
    <t>ALİBEYLİ TR-5 45-80-M00087_966681652_966681652</t>
  </si>
  <si>
    <t>03.10.2021 12:21:42</t>
  </si>
  <si>
    <t>03.10.2021 13:48:23</t>
  </si>
  <si>
    <t>M-1287 35-02-M01287_TRAFO M03_2117902</t>
  </si>
  <si>
    <t>03.10.2021 09:06:37</t>
  </si>
  <si>
    <t>03.10.2021 18:11:00</t>
  </si>
  <si>
    <t>ZEYTİNBURNU TR-2 45-86-M00195_A_56400843_56400843</t>
  </si>
  <si>
    <t>03.10.2021 03:40:33</t>
  </si>
  <si>
    <t>03.10.2021 08:06:47</t>
  </si>
  <si>
    <t>DEMİRKÖPRÜ TM 45-78-A00005_KULA M05_2096291</t>
  </si>
  <si>
    <t>03.10.2021 13:32:00</t>
  </si>
  <si>
    <t>03.10.2021 13:36:00</t>
  </si>
  <si>
    <t>BADINCA TR-6 45-73-M00417_A_56397852_56397852</t>
  </si>
  <si>
    <t>03.10.2021 07:59:48</t>
  </si>
  <si>
    <t>03.10.2021 09:32:14</t>
  </si>
  <si>
    <t>L-14 SEVTUR 35-18-L00014_950440147_950440147</t>
  </si>
  <si>
    <t>03.10.2021 11:38:12</t>
  </si>
  <si>
    <t>03.10.2021 15:26:45</t>
  </si>
  <si>
    <t>M-2241 BELENBAŞI TR-1 35-03-M02241_954985809_954985809</t>
  </si>
  <si>
    <t>03.10.2021 16:26:18</t>
  </si>
  <si>
    <t>03.10.2021 17:59:07</t>
  </si>
  <si>
    <t>GELENBE İM 45-76-A00001_GEBELER L12_2092293</t>
  </si>
  <si>
    <t>03.10.2021 08:20:20</t>
  </si>
  <si>
    <t>03.10.2021 08:35:00</t>
  </si>
  <si>
    <t>03.10.2021 09:02:53</t>
  </si>
  <si>
    <t>03.10.2021 17:41:00</t>
  </si>
  <si>
    <t>ILICA GIS TM 35-07-A00002_ILICA-7 K07_2313370</t>
  </si>
  <si>
    <t>03.10.2021 00:48:00</t>
  </si>
  <si>
    <t>03.10.2021 01:57:50</t>
  </si>
  <si>
    <t>ALTINOLUK TR-5 35-31-L00442_956573618_956573618</t>
  </si>
  <si>
    <t>03.10.2021 10:20:00</t>
  </si>
  <si>
    <t>03.10.2021 11:50:53</t>
  </si>
  <si>
    <t>TR-92 35-16-L00092_953330031_953330031</t>
  </si>
  <si>
    <t>03.10.2021 19:11:43</t>
  </si>
  <si>
    <t>03.10.2021 20:37:55</t>
  </si>
  <si>
    <t>L-97 35-18-L00097_950460854_950460854</t>
  </si>
  <si>
    <t>03.10.2021 15:27:11</t>
  </si>
  <si>
    <t>03.10.2021 17:33:39</t>
  </si>
  <si>
    <t>HASKÖY TR-4 35-20-L00369_B_56374598_56374598</t>
  </si>
  <si>
    <t>03.10.2021 10:32:30</t>
  </si>
  <si>
    <t>03.10.2021 16:12:10</t>
  </si>
  <si>
    <t>MEHMET AVCI 35-24-M00213_914982201_914982201</t>
  </si>
  <si>
    <t>03.10.2021 11:05:00</t>
  </si>
  <si>
    <t>03.10.2021 13:41:03</t>
  </si>
  <si>
    <t>ÇATALOLUK DM 45-74-M00227_HatBaşıAyırıcı_77952822 M03_77952822</t>
  </si>
  <si>
    <t>03.10.2021 12:31:27</t>
  </si>
  <si>
    <t>03.10.2021 12:32:37</t>
  </si>
  <si>
    <t>ARSLANLAR TM 35-26-A00004_ÇIRPI-1 M04_2056530</t>
  </si>
  <si>
    <t>03.10.2021 12:58:37</t>
  </si>
  <si>
    <t>03.10.2021 14:32:00</t>
  </si>
  <si>
    <t>SAĞANCI İM 35-16-A00003_SÜLEYMANLI L05_2072980</t>
  </si>
  <si>
    <t>03.10.2021 11:44:08</t>
  </si>
  <si>
    <t>03.10.2021 11:50:11</t>
  </si>
  <si>
    <t>DM-13 45-71-M00336_DM-1 M08_72259824</t>
  </si>
  <si>
    <t>03.10.2021 09:11:57</t>
  </si>
  <si>
    <t>03.10.2021 09:15:00</t>
  </si>
  <si>
    <t>SEBAHATTİN ŞENLİ SULAMA GRUBU 35-29-M00296_35-29-M00296_2350907</t>
  </si>
  <si>
    <t>03.10.2021 16:08:38</t>
  </si>
  <si>
    <t>03.10.2021 18:44:57</t>
  </si>
  <si>
    <t>03.10.2021 11:58:54</t>
  </si>
  <si>
    <t>03.10.2021 12:00:25</t>
  </si>
  <si>
    <t>TURGUTLU TR-1/1 DM 45-83-M00001_DERBENT TM M09_72159590</t>
  </si>
  <si>
    <t>03.10.2021 00:56:00</t>
  </si>
  <si>
    <t>03.10.2021 01:25:48</t>
  </si>
  <si>
    <t>KAYAPINAR TR-1 45-71-M00963__72372758_72372758</t>
  </si>
  <si>
    <t>03.10.2021 06:06:47</t>
  </si>
  <si>
    <t>03.10.2021 13:27:13</t>
  </si>
  <si>
    <t>MÜTEVELLİ TR-7 45-80-M00104_956537791_956537791</t>
  </si>
  <si>
    <t>03.10.2021 12:25:54</t>
  </si>
  <si>
    <t>03.10.2021 14:44:09</t>
  </si>
  <si>
    <t>K-3239 35-02-K03239_TRAFO K01_2067479</t>
  </si>
  <si>
    <t>03.10.2021 17:54:35</t>
  </si>
  <si>
    <t>03.10.2021 18:30:52</t>
  </si>
  <si>
    <t>ALSANCAK TM 35-01-A00005_MİMARSİNAN M10_2308848</t>
  </si>
  <si>
    <t>03.10.2021 14:38:36</t>
  </si>
  <si>
    <t>03.10.2021 15:31:39</t>
  </si>
  <si>
    <t>K-4282 35-09-K04282_35-09-K04282_47536522</t>
  </si>
  <si>
    <t>03.10.2021 19:49:45</t>
  </si>
  <si>
    <t>03.10.2021 20:40:43</t>
  </si>
  <si>
    <t>AKKOYUNLU TR-2 35-29-L00270_B_56369376_56369376</t>
  </si>
  <si>
    <t>03.10.2021 08:25:39</t>
  </si>
  <si>
    <t>03.10.2021 10:10:01</t>
  </si>
  <si>
    <t>M-3198 (YATIRIM REZERVE) 35-01-M03198_911149075_911149075</t>
  </si>
  <si>
    <t>03.10.2021 10:26:28</t>
  </si>
  <si>
    <t>03.10.2021 14:41:33</t>
  </si>
  <si>
    <t>DM-1/TR-17 SEFERİHİSAR 35-14-M00329_D D01_50050976</t>
  </si>
  <si>
    <t>03.10.2021 11:19:00</t>
  </si>
  <si>
    <t>03.10.2021 12:50:00</t>
  </si>
  <si>
    <t>ÇAYPINAR TR-2 45-78-L00292_49339775_56392252_56392252</t>
  </si>
  <si>
    <t>03.10.2021 18:14:07</t>
  </si>
  <si>
    <t>03.10.2021 21:37:14</t>
  </si>
  <si>
    <t>03.10.2021 19:12:15</t>
  </si>
  <si>
    <t>03.10.2021 20:34:28</t>
  </si>
  <si>
    <t>TR-19 (M-719) 35-30-M00719_955298903_955298903</t>
  </si>
  <si>
    <t>03.10.2021 11:50:17</t>
  </si>
  <si>
    <t>03.10.2021 15:57:38</t>
  </si>
  <si>
    <t>03.10.2021 10:31:30</t>
  </si>
  <si>
    <t>03.10.2021 10:32:27</t>
  </si>
  <si>
    <t>DURMUŞ MAHALLESİ TR-1 45-78-M00253_45-78-M00253_2352540</t>
  </si>
  <si>
    <t>03.10.2021 09:45:48</t>
  </si>
  <si>
    <t>03.10.2021 10:21:20</t>
  </si>
  <si>
    <t>KURUCUOVA TR-3 35-15-L00254_950349399_950349399</t>
  </si>
  <si>
    <t>03.10.2021 08:42:00</t>
  </si>
  <si>
    <t>03.10.2021 10:31:42</t>
  </si>
  <si>
    <t>ÇAMÖNÜ TR-9 35-22-M00174_DIREK TIPI TRAFO HUCRESI H01_2035291</t>
  </si>
  <si>
    <t>OG Parafudr Patlaması</t>
  </si>
  <si>
    <t>03.10.2021 08:36:07</t>
  </si>
  <si>
    <t>03.10.2021 10:40:50</t>
  </si>
  <si>
    <t>ARMUTLU İM 35-27-A00001_BAĞYURDU L15_73034164</t>
  </si>
  <si>
    <t>03.10.2021 09:20:16</t>
  </si>
  <si>
    <t>03.10.2021 15:46:00</t>
  </si>
  <si>
    <t>DEMİRKÖPRÜ TM 45-78-A00005_HatBaşıAyırıcı_53139846 M05_53139846</t>
  </si>
  <si>
    <t>03.10.2021 15:58:17</t>
  </si>
  <si>
    <t>03.10.2021 17:29:42</t>
  </si>
  <si>
    <t>K-161 35-01-K00161_35-01-K00161_2370288</t>
  </si>
  <si>
    <t>03.10.2021 15:49:39</t>
  </si>
  <si>
    <t>03.10.2021 16:09:44</t>
  </si>
  <si>
    <t>OVAKENT İM 35-15-A00003_ÇATAL ARMUT L05_2057398</t>
  </si>
  <si>
    <t>03.10.2021 09:52:20</t>
  </si>
  <si>
    <t>03.10.2021 12:01:25</t>
  </si>
  <si>
    <t>ALSANCAK TM 35-01-A00005_BEHÇET UZ M09_2308849</t>
  </si>
  <si>
    <t>03.10.2021 14:02:00</t>
  </si>
  <si>
    <t>03.10.2021 14:40:25</t>
  </si>
  <si>
    <t>03.10.2021 09:02:27</t>
  </si>
  <si>
    <t>03.10.2021 09:13:27</t>
  </si>
  <si>
    <t>ÇAMÖNÜ TR-5 35-22-M00172_955294565_955294565</t>
  </si>
  <si>
    <t>03.10.2021 13:13:33</t>
  </si>
  <si>
    <t>03.10.2021 14:36:44</t>
  </si>
  <si>
    <t>ÇIRPI İM 35-20-A00002_ÇIPPI TİRE SULAMA M10_2056274</t>
  </si>
  <si>
    <t>03.10.2021 17:04:00</t>
  </si>
  <si>
    <t>03.10.2021 18:45:00</t>
  </si>
  <si>
    <t>TR-30 45-74-M00030_A_56352963_56352963</t>
  </si>
  <si>
    <t>03.10.2021 08:56:44</t>
  </si>
  <si>
    <t>03.10.2021 11:01:13</t>
  </si>
  <si>
    <t>L-308 35-18-L00308_950447489_950447489</t>
  </si>
  <si>
    <t>03.10.2021 14:52:07</t>
  </si>
  <si>
    <t>03.10.2021 18:26:20</t>
  </si>
  <si>
    <t>M-78 FULYA EVLERİ 35-14-M00078_956635588_956635588</t>
  </si>
  <si>
    <t>03.10.2021 10:38:39</t>
  </si>
  <si>
    <t>03.10.2021 11:53:36</t>
  </si>
  <si>
    <t>K-1864 35-09-K01864_B k1864 b1b_5870238</t>
  </si>
  <si>
    <t>03.10.2021 11:33:29</t>
  </si>
  <si>
    <t>03.10.2021 12:47:19</t>
  </si>
  <si>
    <t>MENEMEN DM-4 35-28-M00733_YAHŞELLİ DM-5 M12_2315259</t>
  </si>
  <si>
    <t>03.10.2021 12:08:47</t>
  </si>
  <si>
    <t>03.10.2021 13:13:43</t>
  </si>
  <si>
    <t>KARAYAĞCI YANIKDAĞ TR-1 45-75-M00193_B_56384507_56384507</t>
  </si>
  <si>
    <t>03.10.2021 16:39:23</t>
  </si>
  <si>
    <t>03.10.2021 18:55:31</t>
  </si>
  <si>
    <t>TR-2/29 45-83-L00029_955143572_955143572</t>
  </si>
  <si>
    <t>03.10.2021 17:27:30</t>
  </si>
  <si>
    <t>03.10.2021 19:34:13</t>
  </si>
  <si>
    <t>BAĞARASI TR-10 KÖK 35-23-M00179_YENİBAĞARASI M05_72143180</t>
  </si>
  <si>
    <t>03.10.2021 15:59:57</t>
  </si>
  <si>
    <t>03.10.2021 16:14:00</t>
  </si>
  <si>
    <t>GÜMÜLDÜR M-26 35-25-M00026_955262423_955262423</t>
  </si>
  <si>
    <t>03.10.2021 10:11:00</t>
  </si>
  <si>
    <t>03.10.2021 13:04:10</t>
  </si>
  <si>
    <t>K-1864 35-09-K01864_B b6b_5879122</t>
  </si>
  <si>
    <t>03.10.2021 16:20:11</t>
  </si>
  <si>
    <t>03.10.2021 20:32:01</t>
  </si>
  <si>
    <t>ASARLIK TR-14 KÖK 35-28-M00168_953376495_953376495</t>
  </si>
  <si>
    <t>03.10.2021 15:10:20</t>
  </si>
  <si>
    <t>03.10.2021 17:17:22</t>
  </si>
  <si>
    <t>ATAKÖY TR-4 35-22-M00193_955270087_955270087</t>
  </si>
  <si>
    <t>03.10.2021 13:03:27</t>
  </si>
  <si>
    <t>03.10.2021 15:27:53</t>
  </si>
  <si>
    <t>TAŞDELEN TR-336 35-19-M00181_956674073_956674073</t>
  </si>
  <si>
    <t>03.10.2021 19:49:34</t>
  </si>
  <si>
    <t>03.10.2021 22:34:44</t>
  </si>
  <si>
    <t>ALAŞEHİR TR-77 BAKLACI KÖYÜ 45-73-M00077_45-73-M00077_2354328</t>
  </si>
  <si>
    <t>03.10.2021 07:54:07</t>
  </si>
  <si>
    <t>03.10.2021 08:19:46</t>
  </si>
  <si>
    <t>ÇAYPINAR TR-2 45-78-L00292_49339772_56392251_56392251</t>
  </si>
  <si>
    <t>03.10.2021 11:18:34</t>
  </si>
  <si>
    <t>03.10.2021 13:58:40</t>
  </si>
  <si>
    <t>ZEYTİNDAĞ TR-4 35-16-M00006_47507116_56395736_56395736</t>
  </si>
  <si>
    <t>03.10.2021 03:48:41</t>
  </si>
  <si>
    <t>03.10.2021 06:13:48</t>
  </si>
  <si>
    <t>TR-24 35-15-L00024_950363790_950363790</t>
  </si>
  <si>
    <t>03.10.2021 17:27:48</t>
  </si>
  <si>
    <t>03.10.2021 19:53:05</t>
  </si>
  <si>
    <t>AKHİSAR İM 45-72-A00001_CAMÖNÜ L03_2308693</t>
  </si>
  <si>
    <t>03.10.2021 09:02:04</t>
  </si>
  <si>
    <t>03.10.2021 10:14:29</t>
  </si>
  <si>
    <t>ZEYTİNDAĞ TR-1 35-16-M00003_953328558_953328558</t>
  </si>
  <si>
    <t>03.10.2021 16:10:00</t>
  </si>
  <si>
    <t>03.10.2021 18:06:12</t>
  </si>
  <si>
    <t>MENDERES DM-2/TR-1 35-22-M00300_KÖYLER-1 M15_2095712</t>
  </si>
  <si>
    <t>03.10.2021 10:17:29</t>
  </si>
  <si>
    <t>03.10.2021 10:22:35</t>
  </si>
  <si>
    <t>L-386 TARABYA EVLERİ 35-18-L00386_950438062_950438062</t>
  </si>
  <si>
    <t>03.10.2021 10:02:48</t>
  </si>
  <si>
    <t>03.10.2021 10:58:58</t>
  </si>
  <si>
    <t>ŞEYHDAVUTLAR TR-4 KEMİKLİ 45-79-M00121_45-79-M00121_2367426</t>
  </si>
  <si>
    <t>03.10.2021 11:01:37</t>
  </si>
  <si>
    <t>03.10.2021 11:21:25</t>
  </si>
  <si>
    <t>HAMİDİYE TR-1 45-76-M00161_DIREK TIPI TRAFO HUCRESI H01_2084916</t>
  </si>
  <si>
    <t>03.10.2021 10:23:00</t>
  </si>
  <si>
    <t>03.10.2021 12:09:39</t>
  </si>
  <si>
    <t>M-2855 35-01-M02855_M-1808 M02_72237881</t>
  </si>
  <si>
    <t>03.10.2021 15:33:00</t>
  </si>
  <si>
    <t>03.10.2021 16:42:47</t>
  </si>
  <si>
    <t>TR-105 35-26-M00105_35-26-M00105_2374902</t>
  </si>
  <si>
    <t>03.10.2021 19:13:02</t>
  </si>
  <si>
    <t>03.10.2021 19:50:35</t>
  </si>
  <si>
    <t>TR-56 35-16-L00056_953338202_953338202</t>
  </si>
  <si>
    <t>03.10.2021 13:37:10</t>
  </si>
  <si>
    <t>03.10.2021 14:56:34</t>
  </si>
  <si>
    <t>DM-9/11 45-71-M00377_KÖMÜRCÜLER M01_66148701</t>
  </si>
  <si>
    <t>03.10.2021 08:02:32</t>
  </si>
  <si>
    <t>03.10.2021 08:54:25</t>
  </si>
  <si>
    <t>GÖÇBEYLİ DM 35-16-M00139_GÖÇBEYLİ M01_72044612</t>
  </si>
  <si>
    <t>03.10.2021 18:02:52</t>
  </si>
  <si>
    <t>03.10.2021 18:46:52</t>
  </si>
  <si>
    <t>KAVAKLIDERE TR-4 45-73-M00142_DAĞITIM TRAFOSU M06_66678959</t>
  </si>
  <si>
    <t>03.10.2021 11:44:38</t>
  </si>
  <si>
    <t>03.10.2021 18:30:42</t>
  </si>
  <si>
    <t>TR-36 45-77-L00036_TR-37 L02_72219221</t>
  </si>
  <si>
    <t>03.10.2021 09:42:57</t>
  </si>
  <si>
    <t>03.10.2021 12:57:37</t>
  </si>
  <si>
    <t>SÜLEYMANLI KÖK 35-28-M00606_EMİRALEM TR-18 M10_66870931</t>
  </si>
  <si>
    <t>03.10.2021 10:27:50</t>
  </si>
  <si>
    <t>03.10.2021 10:32:00</t>
  </si>
  <si>
    <t>AKKOYUNLU TR-2 35-29-L00270_A_56367718_56367718</t>
  </si>
  <si>
    <t>03.10.2021 08:09:45</t>
  </si>
  <si>
    <t>03.10.2021 09:55:17</t>
  </si>
  <si>
    <t>DERBENT TM 45-83-A00003_TURGUTLU-3 M02_2312529</t>
  </si>
  <si>
    <t>03.10.2021 00:56:18</t>
  </si>
  <si>
    <t>03.10.2021 01:04:18</t>
  </si>
  <si>
    <t>K-4906 35-01-K04906_ H_58162920</t>
  </si>
  <si>
    <t>03.10.2021 10:03:23</t>
  </si>
  <si>
    <t>03.10.2021 12:22:57</t>
  </si>
  <si>
    <t>KAVAKLIDERE  KÖK 45-73-M00140_KAVAKLIDERE TR-2 M01_66675776</t>
  </si>
  <si>
    <t>03.10.2021 08:30:07</t>
  </si>
  <si>
    <t>03.10.2021 09:50:38</t>
  </si>
  <si>
    <t>K-235 35-01-K00235_35-01-K00235_42381313</t>
  </si>
  <si>
    <t>03.10.2021 09:08:47</t>
  </si>
  <si>
    <t>03.10.2021 12:03:55</t>
  </si>
  <si>
    <t>TR-1-2/1 35-20-L00007_8101934_56359979_56359979</t>
  </si>
  <si>
    <t>03.10.2021 17:02:32</t>
  </si>
  <si>
    <t>03.10.2021 18:10:17</t>
  </si>
  <si>
    <t>AYAKLIKIRI TR-1 35-29-L00097_950321452_950321452</t>
  </si>
  <si>
    <t>03.10.2021 09:47:05</t>
  </si>
  <si>
    <t>03.10.2021 11:23:29</t>
  </si>
  <si>
    <t>GÜRLE TR-1 45-71-M02371_43155083_56388495_56388495</t>
  </si>
  <si>
    <t>03.10.2021 16:06:40</t>
  </si>
  <si>
    <t>03.10.2021 17:14:56</t>
  </si>
  <si>
    <t>ASARLIK TR-24 35-28-M00597_953370635_953370635</t>
  </si>
  <si>
    <t>03.10.2021 11:36:21</t>
  </si>
  <si>
    <t>03.10.2021 14:28:30</t>
  </si>
  <si>
    <t>BAŞKÖY KUREYŞ TR-1 35-29-L00194_48205855_56400241_56400241</t>
  </si>
  <si>
    <t>03.10.2021 17:59:17</t>
  </si>
  <si>
    <t>03.10.2021 19:59:39</t>
  </si>
  <si>
    <t>MENEMEN KÖK-20 35-28-M00020_ M01_2110801</t>
  </si>
  <si>
    <t>03.10.2021 21:03:09</t>
  </si>
  <si>
    <t>03.10.2021 21:37:33</t>
  </si>
  <si>
    <t>ÜÇYOL KÖK 45-82-M00128_URUZLAR GES M06_2329339</t>
  </si>
  <si>
    <t>03.10.2021 08:12:42</t>
  </si>
  <si>
    <t>03.10.2021 09:09:07</t>
  </si>
  <si>
    <t>L-367 ERBAY SİTESİ 35-18-L00367_950454906_950454906</t>
  </si>
  <si>
    <t>03.10.2021 12:05:57</t>
  </si>
  <si>
    <t>03.10.2021 15:07:13</t>
  </si>
  <si>
    <t>K-1526 35-02-K01526_95000105482_95000105482</t>
  </si>
  <si>
    <t>03.10.2021 11:02:42</t>
  </si>
  <si>
    <t>03.10.2021 13:08:47</t>
  </si>
  <si>
    <t>K-3733 35-02-K03733_910011020_910011020</t>
  </si>
  <si>
    <t>03.10.2021 19:31:20</t>
  </si>
  <si>
    <t>03.10.2021 20:40:58</t>
  </si>
  <si>
    <t>BAĞYURDU SLM GRB TR-11 35-27-M00727_A_56362540_56362540</t>
  </si>
  <si>
    <t>03.10.2021 10:28:26</t>
  </si>
  <si>
    <t>03.10.2021 11:38:05</t>
  </si>
  <si>
    <t>TR-1/11A 45-83-M00592_ M07_2303354</t>
  </si>
  <si>
    <t>03.10.2021 10:07:16</t>
  </si>
  <si>
    <t>İSTASYONALTI KÖK 45-83-M00131_CELALETTİN AŞKIN M08_2329824</t>
  </si>
  <si>
    <t>03.10.2021 10:02:06</t>
  </si>
  <si>
    <t>03.10.2021 11:59:37</t>
  </si>
  <si>
    <t>ÇİNANDAVUTLAR TR-1 45-81-M00227_A_56398833_56398833</t>
  </si>
  <si>
    <t>03.10.2021 11:56:39</t>
  </si>
  <si>
    <t>03.10.2021 14:41:32</t>
  </si>
  <si>
    <t>ÇIRPI İM 35-20-A00002_ÇIPPI TİRE SULAMA M10_2307616</t>
  </si>
  <si>
    <t>03.10.2021 14:42:00</t>
  </si>
  <si>
    <t>03.10.2021 15:35:02</t>
  </si>
  <si>
    <t>KAYAPINAR KÖK 45-71-M02146_KAYAPINAR M06_60777325</t>
  </si>
  <si>
    <t>03.10.2021 08:55:53</t>
  </si>
  <si>
    <t>03.10.2021 16:30:37</t>
  </si>
  <si>
    <t>K-1864 35-09-K01864_35-09-K01864_47534980</t>
  </si>
  <si>
    <t>03.10.2021 17:23:44</t>
  </si>
  <si>
    <t>03.10.2021 20:35:21</t>
  </si>
  <si>
    <t>TR-2/23 45-83-L00023_45-83-L00023_2370599</t>
  </si>
  <si>
    <t>03.10.2021 19:47:55</t>
  </si>
  <si>
    <t>03.10.2021 20:22:00</t>
  </si>
  <si>
    <t>SANAYİ TR-4 35-14-M00307_C_56369507_56369507</t>
  </si>
  <si>
    <t>03.10.2021 10:02:00</t>
  </si>
  <si>
    <t>03.10.2021 10:58:21</t>
  </si>
  <si>
    <t>HAŞİM AKÇORA SULAMA TR 45-71-M01340_45-71-M01340_2370459</t>
  </si>
  <si>
    <t>03.10.2021 15:38:58</t>
  </si>
  <si>
    <t>03.10.2021 18:13:49</t>
  </si>
  <si>
    <t>TAVUK ÇUKURU TR-1 35-16-M00043_953324538_953324538</t>
  </si>
  <si>
    <t>03.10.2021 10:15:27</t>
  </si>
  <si>
    <t>03.10.2021 12:01:44</t>
  </si>
  <si>
    <t>KINIK TR-24 35-24-M00024_A_56370717_56370717</t>
  </si>
  <si>
    <t>03.10.2021 13:57:21</t>
  </si>
  <si>
    <t>03.10.2021 14:54:16</t>
  </si>
  <si>
    <t>MÜTEVELLİ TR-5 45-80-M00106_45-80-M00106_2376624</t>
  </si>
  <si>
    <t>03.10.2021 08:54:47</t>
  </si>
  <si>
    <t>03.10.2021 11:33:35</t>
  </si>
  <si>
    <t>03.10.2021 06:59:20</t>
  </si>
  <si>
    <t>03.10.2021 07:52:25</t>
  </si>
  <si>
    <t>TR-64 35-19-L00064_D_56394533_56394533</t>
  </si>
  <si>
    <t>03.10.2021 08:49:57</t>
  </si>
  <si>
    <t>03.10.2021 10:11:29</t>
  </si>
  <si>
    <t>SALİHLİ İM 45-78-A00001_ŞEHİR-7 L03_48929110</t>
  </si>
  <si>
    <t>04.10.2021 00:04:46</t>
  </si>
  <si>
    <t>04.10.2021 00:15:49</t>
  </si>
  <si>
    <t>KARAAĞAÇLI TR-3 45-71-M01083_953213102_953213102</t>
  </si>
  <si>
    <t>04.10.2021 01:03:54</t>
  </si>
  <si>
    <t>04.10.2021 02:46:46</t>
  </si>
  <si>
    <t>04.10.2021 03:02:50</t>
  </si>
  <si>
    <t>04.10.2021 03:06:09</t>
  </si>
  <si>
    <t>UZUNDERE TM 35-01-A00013_SEYDİKÖY M19_2302928</t>
  </si>
  <si>
    <t>04.10.2021 04:00:46</t>
  </si>
  <si>
    <t>04.10.2021 04:08:00</t>
  </si>
  <si>
    <t>SULUDERE KÖK 35-31-L00057_VELİLER KÖK L02_2113670</t>
  </si>
  <si>
    <t>04.10.2021 04:44:33</t>
  </si>
  <si>
    <t>04.10.2021 04:45:03</t>
  </si>
  <si>
    <t>K-3708 35-08-K03708_D_56370578_56370578</t>
  </si>
  <si>
    <t>04.10.2021 04:33:25</t>
  </si>
  <si>
    <t>04.10.2021 06:07:30</t>
  </si>
  <si>
    <t>K-2361 35-02-K02361_B_56369926_56369926</t>
  </si>
  <si>
    <t>04.10.2021 06:46:54</t>
  </si>
  <si>
    <t>04.10.2021 09:02:10</t>
  </si>
  <si>
    <t>MUZAFFER DURAL GRB. 35-20-L00097_9861031_56359933_56359933</t>
  </si>
  <si>
    <t>04.10.2021 07:18:59</t>
  </si>
  <si>
    <t>04.10.2021 10:52:00</t>
  </si>
  <si>
    <t>M-516 METAŞ KÖK 35-02-M00516_M-1151 M04_72046096</t>
  </si>
  <si>
    <t>04.10.2021 07:29:43</t>
  </si>
  <si>
    <t>04.10.2021 08:28:09</t>
  </si>
  <si>
    <t>ÇAPAKLI KÖK 45-78-M01161_HatBaşıAyırıcı_53140096 M06_53140096</t>
  </si>
  <si>
    <t>04.10.2021 07:33:10</t>
  </si>
  <si>
    <t>04.10.2021 09:17:05</t>
  </si>
  <si>
    <t>04.10.2021 07:48:50</t>
  </si>
  <si>
    <t>04.10.2021 07:57:55</t>
  </si>
  <si>
    <t>İSTASYONALTI KÖK 45-83-M00131_GÜRKÖY M09_2097306</t>
  </si>
  <si>
    <t>04.10.2021 07:28:43</t>
  </si>
  <si>
    <t>04.10.2021 10:35:30</t>
  </si>
  <si>
    <t>04.10.2021 07:54:41</t>
  </si>
  <si>
    <t>04.10.2021 08:04:38</t>
  </si>
  <si>
    <t>SARIGÖL DM 45-79-M00069_SELİMİYE FİDERİ M18_2076606</t>
  </si>
  <si>
    <t>04.10.2021 08:01:12</t>
  </si>
  <si>
    <t>04.10.2021 08:03:43</t>
  </si>
  <si>
    <t>KERESTECİLER TR-3 45-83-M00140_A_56404469_56404469</t>
  </si>
  <si>
    <t>04.10.2021 08:01:31</t>
  </si>
  <si>
    <t>04.10.2021 09:54:24</t>
  </si>
  <si>
    <t>AKGEDİK KÖK-2 45-71-M00163_BELEDİYE İÇME SUYU M04_55994929</t>
  </si>
  <si>
    <t>04.10.2021 08:08:57</t>
  </si>
  <si>
    <t>04.10.2021 14:27:10</t>
  </si>
  <si>
    <t>SARUHANLI DM 45-80-M00001_YEDEK M16_72205448</t>
  </si>
  <si>
    <t>04.10.2021 08:11:25</t>
  </si>
  <si>
    <t>04.10.2021 08:12:13</t>
  </si>
  <si>
    <t>SARUHANLI DM 45-80-M00001_SARUHANLI TM-2 M15_2086525</t>
  </si>
  <si>
    <t>04.10.2021 08:13:43</t>
  </si>
  <si>
    <t>04.10.2021 08:51:01</t>
  </si>
  <si>
    <t>UĞURLU KÖK 45-86-M00045_GÜNDOĞDU UĞURLU M02_72226020</t>
  </si>
  <si>
    <t>04.10.2021 08:20:15</t>
  </si>
  <si>
    <t>04.10.2021 08:20:43</t>
  </si>
  <si>
    <t>SANCAKLI KAYADİBİ 45-71-M00641_43131981_56387728_56387728</t>
  </si>
  <si>
    <t>04.10.2021 08:17:59</t>
  </si>
  <si>
    <t>04.10.2021 14:48:43</t>
  </si>
  <si>
    <t>KAPANCI KÖK 45-78-L00229_KENDİRLİ-YARAŞLI L04_2108494</t>
  </si>
  <si>
    <t>04.10.2021 08:21:45</t>
  </si>
  <si>
    <t>04.10.2021 08:22:53</t>
  </si>
  <si>
    <t>ARSLANLAR TM 35-26-A00004_KÖYLER-1 L42_2305571</t>
  </si>
  <si>
    <t>04.10.2021 08:22:00</t>
  </si>
  <si>
    <t>04.10.2021 08:29:00</t>
  </si>
  <si>
    <t>EVRENOS TR-2 45-71-M01405_C_56384651_56384651</t>
  </si>
  <si>
    <t>04.10.2021 08:34:00</t>
  </si>
  <si>
    <t>04.10.2021 12:57:33</t>
  </si>
  <si>
    <t>M-42 35-14-M00042_95000595909_95000595909</t>
  </si>
  <si>
    <t>04.10.2021 08:19:54</t>
  </si>
  <si>
    <t>04.10.2021 10:25:08</t>
  </si>
  <si>
    <t>ARSLANLAR TM 35-26-A00004_KÖYLER-2 L43_2305570</t>
  </si>
  <si>
    <t>04.10.2021 08:35:04</t>
  </si>
  <si>
    <t>04.10.2021 08:39:53</t>
  </si>
  <si>
    <t>L-386 TARABYA EVLERİ 35-18-L00386_950438073_950438073</t>
  </si>
  <si>
    <t>04.10.2021 08:32:28</t>
  </si>
  <si>
    <t>04.10.2021 10:31:17</t>
  </si>
  <si>
    <t>HALİTPAŞA TR-11 45-80-M00063_956541755_956541755</t>
  </si>
  <si>
    <t>04.10.2021 08:32:03</t>
  </si>
  <si>
    <t>04.10.2021 11:42:50</t>
  </si>
  <si>
    <t>ZEYTİNLER TR-1 35-19-M00207_956699289_956699289</t>
  </si>
  <si>
    <t>04.10.2021 08:36:39</t>
  </si>
  <si>
    <t>04.10.2021 11:27:08</t>
  </si>
  <si>
    <t>YAKAKÖY KÖK 45-75-M00067_KAYACIK KÖK M01_2092153</t>
  </si>
  <si>
    <t>04.10.2021 08:40:23</t>
  </si>
  <si>
    <t>04.10.2021 08:40:53</t>
  </si>
  <si>
    <t>DELEMENLER BAHÇEARASI TR-2 45-73-M00795_45-73-M00795_2355891</t>
  </si>
  <si>
    <t>04.10.2021 08:46:00</t>
  </si>
  <si>
    <t>04.10.2021 10:00:34</t>
  </si>
  <si>
    <t>ÖREN TR-2 35-31-L00315_956571673_956571673</t>
  </si>
  <si>
    <t>04.10.2021 08:36:03</t>
  </si>
  <si>
    <t>04.10.2021 11:00:20</t>
  </si>
  <si>
    <t>K-2861 35-03-K02861_TRAFO K04_41924195</t>
  </si>
  <si>
    <t>04.10.2021 08:58:03</t>
  </si>
  <si>
    <t>04.10.2021 18:10:33</t>
  </si>
  <si>
    <t>BAŞIBÜYÜK KÖK 45-77-L00158_TATLIÇEŞME ÇIKIŞI L04_61353396</t>
  </si>
  <si>
    <t>04.10.2021 09:01:23</t>
  </si>
  <si>
    <t>04.10.2021 11:04:00</t>
  </si>
  <si>
    <t>04.10.2021 09:00:26</t>
  </si>
  <si>
    <t>04.10.2021 17:28:49</t>
  </si>
  <si>
    <t>ALMAK TM 35-17-A00003_YENİFOÇA-2 M28_2307152</t>
  </si>
  <si>
    <t>04.10.2021 09:00:43</t>
  </si>
  <si>
    <t>04.10.2021 10:10:00</t>
  </si>
  <si>
    <t>TÜRKELLİ DM (TR-4) 35-28-M00368_TÜRKELLİ ÇIKIŞ M04_56299107</t>
  </si>
  <si>
    <t>04.10.2021 09:01:54</t>
  </si>
  <si>
    <t>04.10.2021 11:43:00</t>
  </si>
  <si>
    <t>MENEMEN DM-7/14 35-28-L00088_A B01_5855596</t>
  </si>
  <si>
    <t>04.10.2021 09:02:14</t>
  </si>
  <si>
    <t>04.10.2021 10:47:37</t>
  </si>
  <si>
    <t>KIRKAĞAÇ DM 45-76-M00043_AKHİSAR M08_72247565</t>
  </si>
  <si>
    <t>04.10.2021 09:02:05</t>
  </si>
  <si>
    <t>04.10.2021 09:04:00</t>
  </si>
  <si>
    <t>KILAVUZLAR KÖK 45-74-M00198_HatBaşıAyırıcı_53134306 M03_53134306</t>
  </si>
  <si>
    <t>04.10.2021 08:57:35</t>
  </si>
  <si>
    <t>04.10.2021 10:05:39</t>
  </si>
  <si>
    <t>BAĞARASI TR-10 KÖK 35-23-M00179_ESKİİBAĞARASI M02_72143182</t>
  </si>
  <si>
    <t>04.10.2021 09:00:53</t>
  </si>
  <si>
    <t>04.10.2021 14:02:46</t>
  </si>
  <si>
    <t>ALİBEYLİ DM 45-80-M00064_ALİBEYLİ TARIMSAL SULAMA M02_72190826</t>
  </si>
  <si>
    <t>04.10.2021 09:02:16</t>
  </si>
  <si>
    <t>04.10.2021 10:32:47</t>
  </si>
  <si>
    <t>DM-12/03 (KIZ YURDU YANI) 45-71-M00317_DM-12/07 (KIZ YURDU YANI) M06_72099109</t>
  </si>
  <si>
    <t>04.10.2021 09:04:04</t>
  </si>
  <si>
    <t>04.10.2021 16:53:19</t>
  </si>
  <si>
    <t>M-3405(YATIRIM REZERVE) 35-03-M03405_TRAFO-1 K03_41922369</t>
  </si>
  <si>
    <t>04.10.2021 09:00:00</t>
  </si>
  <si>
    <t>04.10.2021 17:27:57</t>
  </si>
  <si>
    <t>04.10.2021 09:05:16</t>
  </si>
  <si>
    <t>04.10.2021 17:48:35</t>
  </si>
  <si>
    <t>04.10.2021 09:06:16</t>
  </si>
  <si>
    <t>04.10.2021 17:09:16</t>
  </si>
  <si>
    <t>AVLAŞA ARAPLAR 45-81-M00159_45-81-M00159_2375303</t>
  </si>
  <si>
    <t>04.10.2021 09:08:58</t>
  </si>
  <si>
    <t>04.10.2021 16:32:08</t>
  </si>
  <si>
    <t>MÜTEVELLİ KÖK 45-80-M00100_MÜTEVELLİ ŞEHİR-1(MÜTEVELLİ TR-2/TR-3/TR-4) M02_72196253</t>
  </si>
  <si>
    <t>04.10.2021 09:08:50</t>
  </si>
  <si>
    <t>04.10.2021 09:26:59</t>
  </si>
  <si>
    <t>GÖKÇEKÖY TURGUTREİS TR-1 45-80-L00180_A_56401257_56401257</t>
  </si>
  <si>
    <t>04.10.2021 09:07:41</t>
  </si>
  <si>
    <t>04.10.2021 10:30:21</t>
  </si>
  <si>
    <t>M-3405(YATIRIM REZERVE) 35-03-M03405_TRAFO-2 K04_41922402</t>
  </si>
  <si>
    <t>04.10.2021 17:25:13</t>
  </si>
  <si>
    <t>M-2955(YATIRIM REZERVE) 35-01-M02955_35-01-M02955_76336886</t>
  </si>
  <si>
    <t>04.10.2021 09:11:32</t>
  </si>
  <si>
    <t>04.10.2021 17:47:48</t>
  </si>
  <si>
    <t>L-272 GÜZELÇİFTLİK  KÖK 35-14-L00272_SEFERİHİSAR İM (KÖYLER) L01_2105259</t>
  </si>
  <si>
    <t>04.10.2021 09:20:53</t>
  </si>
  <si>
    <t>04.10.2021 15:58:36</t>
  </si>
  <si>
    <t>04.10.2021 09:21:08</t>
  </si>
  <si>
    <t>04.10.2021 17:00:40</t>
  </si>
  <si>
    <t>ALMAK TM 35-17-A00003_HatBaşıAyırıcı_76051623 M28_76051623</t>
  </si>
  <si>
    <t>04.10.2021 09:28:23</t>
  </si>
  <si>
    <t>04.10.2021 16:13:27</t>
  </si>
  <si>
    <t>GERMİYAN İM 35-18-A00004_ŞİFNE L06_2064616</t>
  </si>
  <si>
    <t>04.10.2021 09:22:17</t>
  </si>
  <si>
    <t>04.10.2021 10:20:33</t>
  </si>
  <si>
    <t>04.10.2021 09:22:43</t>
  </si>
  <si>
    <t>04.10.2021 17:05:54</t>
  </si>
  <si>
    <t>KUŞÇULAR TR-12 35-19-M00266_DIREK TIPI TRAFO HUCRESI H01_2061239</t>
  </si>
  <si>
    <t>04.10.2021 09:03:35</t>
  </si>
  <si>
    <t>04.10.2021 15:36:57</t>
  </si>
  <si>
    <t>OKLUİSA KÖK 45-81-M00046_ESKİN GRUP M03_71994400</t>
  </si>
  <si>
    <t>04.10.2021 09:24:53</t>
  </si>
  <si>
    <t>04.10.2021 09:25:25</t>
  </si>
  <si>
    <t>UĞURLU KÖK 45-86-M00045_HatBaşıAyırıcı_53135438 M03_53135438</t>
  </si>
  <si>
    <t>04.10.2021 09:26:43</t>
  </si>
  <si>
    <t>04.10.2021 09:27:33</t>
  </si>
  <si>
    <t>04.10.2021 09:27:10</t>
  </si>
  <si>
    <t>04.10.2021 17:18:25</t>
  </si>
  <si>
    <t>ALİ SEZGİNER SULAMA GRUBU 35-29-L00609_35-29-L00609_2351656</t>
  </si>
  <si>
    <t>04.10.2021 09:17:03</t>
  </si>
  <si>
    <t>04.10.2021 10:39:07</t>
  </si>
  <si>
    <t>KARABEL KÖK(VİŞNELİ KÖK) 35-26-M01207_DEREKÖY CUMALI M05_66051329</t>
  </si>
  <si>
    <t>04.10.2021 09:12:23</t>
  </si>
  <si>
    <t>04.10.2021 17:47:00</t>
  </si>
  <si>
    <t>KUŞÇULAR TR-8 35-19-M00220_DIREK TIPI TRAFO HUCRESI H01_2057919</t>
  </si>
  <si>
    <t>04.10.2021 09:32:15</t>
  </si>
  <si>
    <t>04.10.2021 17:20:40</t>
  </si>
  <si>
    <t>KARABEL KÖK(VİŞNELİ KÖK) 35-26-M01207_KARABEL RES M06_66051330</t>
  </si>
  <si>
    <t>04.10.2021 09:30:00</t>
  </si>
  <si>
    <t>04.10.2021 17:58:00</t>
  </si>
  <si>
    <t>K-55 35-04-K00055_A A1B_5807345</t>
  </si>
  <si>
    <t>04.10.2021 09:31:48</t>
  </si>
  <si>
    <t>04.10.2021 11:31:07</t>
  </si>
  <si>
    <t>FOÇA JANDARMA ALAYI KÖK 35-23-M00240_GERİLİM ÖLÇÜ-ESKİ FOÇA İM M04_72144104</t>
  </si>
  <si>
    <t>04.10.2021 09:41:34</t>
  </si>
  <si>
    <t>04.10.2021 10:58:42</t>
  </si>
  <si>
    <t>M-1201 35-10-M01201_C_56374757_56374757</t>
  </si>
  <si>
    <t>04.10.2021 09:40:27</t>
  </si>
  <si>
    <t>04.10.2021 14:55:52</t>
  </si>
  <si>
    <t>SEKİ KÖYÜ KÜSKÜT TR-5 35-15-L00139_35-15-L00139_2365071</t>
  </si>
  <si>
    <t>04.10.2021 09:40:00</t>
  </si>
  <si>
    <t>04.10.2021 12:05:20</t>
  </si>
  <si>
    <t>K-4284 35-02-K04284_35-02-K04284_2367881</t>
  </si>
  <si>
    <t>04.10.2021 09:52:28</t>
  </si>
  <si>
    <t>04.10.2021 10:48:39</t>
  </si>
  <si>
    <t>DM-1/TR-12 35-13-L00459_946421118_946421118</t>
  </si>
  <si>
    <t>04.10.2021 09:50:55</t>
  </si>
  <si>
    <t>04.10.2021 10:19:17</t>
  </si>
  <si>
    <t>TR-65 KANLICAKONAĞI MEVKİİ 35-15-L00065_D_56371351_56371351</t>
  </si>
  <si>
    <t>04.10.2021 09:46:40</t>
  </si>
  <si>
    <t>04.10.2021 11:47:27</t>
  </si>
  <si>
    <t>K-138 GÖRECE 35-22-K00138_35-22-K00138_2376612</t>
  </si>
  <si>
    <t>04.10.2021 09:54:23</t>
  </si>
  <si>
    <t>04.10.2021 10:34:18</t>
  </si>
  <si>
    <t>EĞLENHOCA TR-2 35-21-L00119_953364316_953364316</t>
  </si>
  <si>
    <t>04.10.2021 09:53:02</t>
  </si>
  <si>
    <t>04.10.2021 12:27:30</t>
  </si>
  <si>
    <t>ŞIHLI TR-1 45-77-L00136_45-77-L00136_2353291</t>
  </si>
  <si>
    <t>04.10.2021 09:59:34</t>
  </si>
  <si>
    <t>04.10.2021 14:02:22</t>
  </si>
  <si>
    <t>TR-1/59 45-72-M00059_45-72-M00059_79613602</t>
  </si>
  <si>
    <t>04.10.2021 09:52:13</t>
  </si>
  <si>
    <t>04.10.2021 11:12:53</t>
  </si>
  <si>
    <t>MENEMEN TR-18 35-28-L00018_953369764_953369764</t>
  </si>
  <si>
    <t>04.10.2021 09:54:16</t>
  </si>
  <si>
    <t>04.10.2021 14:57:01</t>
  </si>
  <si>
    <t>YÜKSEKKÖY TR-1 35-17-M00184_950299983_950299983</t>
  </si>
  <si>
    <t>04.10.2021 10:00:40</t>
  </si>
  <si>
    <t>04.10.2021 12:36:11</t>
  </si>
  <si>
    <t>YARBASAN KÖK 45-74-M00119_MİNNETLER M03_72246660</t>
  </si>
  <si>
    <t>04.10.2021 10:06:33</t>
  </si>
  <si>
    <t>04.10.2021 10:07:03</t>
  </si>
  <si>
    <t>ÇANDARLI TR-6 35-30-M00006_35-30-M00006_72080369</t>
  </si>
  <si>
    <t>04.10.2021 09:53:03</t>
  </si>
  <si>
    <t>04.10.2021 17:18:38</t>
  </si>
  <si>
    <t>KARABURUN TR-15 35-21-L00013_966514764_966514764</t>
  </si>
  <si>
    <t>04.10.2021 10:09:45</t>
  </si>
  <si>
    <t>04.10.2021 16:03:46</t>
  </si>
  <si>
    <t>L-47 DENİZKENT SİTESİ 35-14-L00047_7751390_56377889_56377889</t>
  </si>
  <si>
    <t>04.10.2021 10:10:34</t>
  </si>
  <si>
    <t>04.10.2021 12:12:25</t>
  </si>
  <si>
    <t>DEREKÖY KÖK 45-77-L00290_YURTBAŞI L05_2334410</t>
  </si>
  <si>
    <t>04.10.2021 10:19:33</t>
  </si>
  <si>
    <t>04.10.2021 12:21:15</t>
  </si>
  <si>
    <t>AKÇAŞEHİR KÖK 35-29-L00035_AKYURT ENH L03_72208757</t>
  </si>
  <si>
    <t>04.10.2021 10:22:03</t>
  </si>
  <si>
    <t>04.10.2021 11:08:38</t>
  </si>
  <si>
    <t>M-460 35-03-M00460_35-03-M00460_2356559</t>
  </si>
  <si>
    <t>04.10.2021 10:22:18</t>
  </si>
  <si>
    <t>04.10.2021 17:20:32</t>
  </si>
  <si>
    <t>K-3239 35-02-K03239_TRAFO K01_2310641</t>
  </si>
  <si>
    <t>04.10.2021 10:25:23</t>
  </si>
  <si>
    <t>04.10.2021 10:26:00</t>
  </si>
  <si>
    <t>BUCA TM 35-03-A00003_Buca-6 K08_2311886</t>
  </si>
  <si>
    <t>04.10.2021 10:25:01</t>
  </si>
  <si>
    <t>04.10.2021 11:59:00</t>
  </si>
  <si>
    <t>L-437 ŞEHİTLİK 35-18-L00437_950448383_950448383</t>
  </si>
  <si>
    <t>04.10.2021 10:20:42</t>
  </si>
  <si>
    <t>04.10.2021 12:57:32</t>
  </si>
  <si>
    <t>SARIGÖL DM 45-79-M00069_ESKİ KÖYLER FİDERİ M05_2076620</t>
  </si>
  <si>
    <t>04.10.2021 10:26:44</t>
  </si>
  <si>
    <t>04.10.2021 10:29:00</t>
  </si>
  <si>
    <t>M-1006 35-03-M01006_E E2_61116248</t>
  </si>
  <si>
    <t>04.10.2021 12:26:44</t>
  </si>
  <si>
    <t>M-56 35-18-M00097_950465546_950465546</t>
  </si>
  <si>
    <t>04.10.2021 10:26:22</t>
  </si>
  <si>
    <t>04.10.2021 12:19:34</t>
  </si>
  <si>
    <t>İSTASYONALTI KÖK 45-83-M00131_GÜRKÖY M09_2329930</t>
  </si>
  <si>
    <t>04.10.2021 10:35:10</t>
  </si>
  <si>
    <t>04.10.2021 11:28:02</t>
  </si>
  <si>
    <t>URGANLI TR-1 KÖK 45-83-M00129_DERBENT TM M03_2098472</t>
  </si>
  <si>
    <t>04.10.2021 10:43:23</t>
  </si>
  <si>
    <t>04.10.2021 11:34:06</t>
  </si>
  <si>
    <t>TR-26 35-19-L00026_956666970_956666970</t>
  </si>
  <si>
    <t>04.10.2021 10:25:29</t>
  </si>
  <si>
    <t>04.10.2021 11:22:34</t>
  </si>
  <si>
    <t>TR-1 (DM-5/1) 35-19-M00001_956696662_956696662</t>
  </si>
  <si>
    <t>04.10.2021 10:41:09</t>
  </si>
  <si>
    <t>04.10.2021 12:14:32</t>
  </si>
  <si>
    <t>DEĞİRMENDERE DM 35-22-M00085_ÇAMÖNÜ - ATAKÖY M09_50066540</t>
  </si>
  <si>
    <t>04.10.2021 11:04:04</t>
  </si>
  <si>
    <t>04.10.2021 11:29:00</t>
  </si>
  <si>
    <t>M-7 35-18-M00007_11998610 c2b_5959211</t>
  </si>
  <si>
    <t>04.10.2021 11:02:01</t>
  </si>
  <si>
    <t>04.10.2021 14:17:31</t>
  </si>
  <si>
    <t>SOMA TR-16/6 45-82-M00098_945529812_945529812</t>
  </si>
  <si>
    <t>04.10.2021 10:59:17</t>
  </si>
  <si>
    <t>04.10.2021 13:04:15</t>
  </si>
  <si>
    <t>BAŞIBÜYÜK KÖK 45-77-L00158_TATLIÇEŞME ÇIKIŞI L04_61353339</t>
  </si>
  <si>
    <t>04.10.2021 11:05:00</t>
  </si>
  <si>
    <t>04.10.2021 11:32:00</t>
  </si>
  <si>
    <t>M-1032 35-04-M01032_M-3048 M04_67581154</t>
  </si>
  <si>
    <t>04.10.2021 10:46:13</t>
  </si>
  <si>
    <t>04.10.2021 12:27:54</t>
  </si>
  <si>
    <t>K-49 35-01-K00049_911357730_911357730</t>
  </si>
  <si>
    <t>04.10.2021 11:14:19</t>
  </si>
  <si>
    <t>04.10.2021 11:57:56</t>
  </si>
  <si>
    <t>SELİMİYE TR-4 SAZLIKUYU 45-79-M00347_45-79-M00347_2356978</t>
  </si>
  <si>
    <t>04.10.2021 11:23:50</t>
  </si>
  <si>
    <t>04.10.2021 13:39:04</t>
  </si>
  <si>
    <t>TR-121 45-78-L00121_953301583_953301583</t>
  </si>
  <si>
    <t>04.10.2021 11:21:47</t>
  </si>
  <si>
    <t>04.10.2021 12:25:40</t>
  </si>
  <si>
    <t>HALİTPAŞA TR-10 45-80-M00081_956541914_956541914</t>
  </si>
  <si>
    <t>04.10.2021 11:31:00</t>
  </si>
  <si>
    <t>04.10.2021 12:57:49</t>
  </si>
  <si>
    <t>TR-88 35-17-M00088_12347680_56393851_56393851</t>
  </si>
  <si>
    <t>04.10.2021 11:37:00</t>
  </si>
  <si>
    <t>04.10.2021 13:05:43</t>
  </si>
  <si>
    <t>İĞDECİK TR-4 45-71-M00085_953203623_953203623</t>
  </si>
  <si>
    <t>04.10.2021 11:39:16</t>
  </si>
  <si>
    <t>04.10.2021 20:00:52</t>
  </si>
  <si>
    <t>L-357 EGEM SAHİL SİT. 35-18-L00357_950441632_950441632</t>
  </si>
  <si>
    <t>04.10.2021 11:51:39</t>
  </si>
  <si>
    <t>04.10.2021 14:46:02</t>
  </si>
  <si>
    <t>K-716 35-02-K00716_35-02-K00716_2363865</t>
  </si>
  <si>
    <t>04.10.2021 12:01:34</t>
  </si>
  <si>
    <t>04.10.2021 12:35:33</t>
  </si>
  <si>
    <t>KAYACIK KÖK 45-75-M00065_DEREMAHALLE M04_2324676</t>
  </si>
  <si>
    <t>04.10.2021 08:59:33</t>
  </si>
  <si>
    <t>04.10.2021 17:03:00</t>
  </si>
  <si>
    <t>TAŞ İMPEKS ÖZEL TR 35-30-L00228Ö_DIREK TIPI TRAFO HUCRESI H01_2039500</t>
  </si>
  <si>
    <t>04.10.2021 12:17:09</t>
  </si>
  <si>
    <t>04.10.2021 17:03:17</t>
  </si>
  <si>
    <t>L-438 35-18-L00438_L-437 L03_2064709</t>
  </si>
  <si>
    <t>04.10.2021 12:14:14</t>
  </si>
  <si>
    <t>04.10.2021 13:00:06</t>
  </si>
  <si>
    <t>ÇİÇEKLİ KIRDİBİ TR-1 45-75-M00310_A_56401441_56401441</t>
  </si>
  <si>
    <t>AG Nötr İletken Kopması</t>
  </si>
  <si>
    <t>04.10.2021 12:28:22</t>
  </si>
  <si>
    <t>04.10.2021 16:18:38</t>
  </si>
  <si>
    <t>K-1457 35-01-K01457_35-01-K01457_2375808</t>
  </si>
  <si>
    <t>04.10.2021 12:16:11</t>
  </si>
  <si>
    <t>04.10.2021 12:58:47</t>
  </si>
  <si>
    <t>TR-78 HULUSİ İZLEYEN GRB. 35-15-M00078_B_56371781_56371781</t>
  </si>
  <si>
    <t>04.10.2021 12:35:56</t>
  </si>
  <si>
    <t>04.10.2021 14:04:17</t>
  </si>
  <si>
    <t>KUŞCULAR TR-3 35-19-M00215_95000465145_95000465145</t>
  </si>
  <si>
    <t>04.10.2021 12:35:15</t>
  </si>
  <si>
    <t>04.10.2021 14:58:01</t>
  </si>
  <si>
    <t>CABBAR FAKILI TR-3 45-73-M00631_A_65509791_65509791</t>
  </si>
  <si>
    <t>04.10.2021 12:43:15</t>
  </si>
  <si>
    <t>04.10.2021 15:49:46</t>
  </si>
  <si>
    <t>SULTAN YAYLASI TR-3 45-71-M01768_953223501_953223501</t>
  </si>
  <si>
    <t>04.10.2021 12:51:33</t>
  </si>
  <si>
    <t>04.10.2021 15:48:27</t>
  </si>
  <si>
    <t>PANCAR KÖK 35-26-M00891_BULGURCA OĞLANANASI M03_2123367</t>
  </si>
  <si>
    <t>04.10.2021 12:56:05</t>
  </si>
  <si>
    <t>04.10.2021 14:05:16</t>
  </si>
  <si>
    <t>ASMACIK TR-1 45-71-M01697_43105690_56384128_56384128</t>
  </si>
  <si>
    <t>04.10.2021 13:00:47</t>
  </si>
  <si>
    <t>04.10.2021 18:55:56</t>
  </si>
  <si>
    <t>M-2548 35-09-M02548_97660127_97660127</t>
  </si>
  <si>
    <t>04.10.2021 12:57:02</t>
  </si>
  <si>
    <t>04.10.2021 14:49:56</t>
  </si>
  <si>
    <t>K-1013 35-03-K01013_B A2_5906443</t>
  </si>
  <si>
    <t>04.10.2021 13:17:12</t>
  </si>
  <si>
    <t>04.10.2021 15:23:47</t>
  </si>
  <si>
    <t>DEĞİRMENDERE DM 35-22-M00085_HatBaşıAyırıcı_53132470 M09_53132470</t>
  </si>
  <si>
    <t>04.10.2021 13:09:03</t>
  </si>
  <si>
    <t>04.10.2021 15:13:37</t>
  </si>
  <si>
    <t>SELÇUK TR-1 35-13-L00041_964732862_964732862</t>
  </si>
  <si>
    <t>04.10.2021 13:22:00</t>
  </si>
  <si>
    <t>04.10.2021 17:37:41</t>
  </si>
  <si>
    <t>TR-26 35-22-M00026_955278478_955278478</t>
  </si>
  <si>
    <t>04.10.2021 13:07:35</t>
  </si>
  <si>
    <t>04.10.2021 17:10:40</t>
  </si>
  <si>
    <t>L-417 MIAMI EVLERİ 35-18-L00417_6133286_56366162_56366162</t>
  </si>
  <si>
    <t>04.10.2021 13:08:10</t>
  </si>
  <si>
    <t>04.10.2021 18:08:30</t>
  </si>
  <si>
    <t>ARDIÇ TR-8 35-21-L00131_953356699_953356699</t>
  </si>
  <si>
    <t>04.10.2021 13:25:54</t>
  </si>
  <si>
    <t>04.10.2021 18:01:25</t>
  </si>
  <si>
    <t>04.10.2021 13:34:46</t>
  </si>
  <si>
    <t>04.10.2021 13:35:25</t>
  </si>
  <si>
    <t>K-1457 35-01-K01457_A_56357230_56357230</t>
  </si>
  <si>
    <t>04.10.2021 13:11:16</t>
  </si>
  <si>
    <t>04.10.2021 14:18:37</t>
  </si>
  <si>
    <t>04.10.2021 13:35:53</t>
  </si>
  <si>
    <t>04.10.2021 13:36:33</t>
  </si>
  <si>
    <t>K-4282 35-09-K04282_E_56365234_56365234</t>
  </si>
  <si>
    <t>04.10.2021 13:36:39</t>
  </si>
  <si>
    <t>04.10.2021 14:35:11</t>
  </si>
  <si>
    <t>K-2012 35-01-K02012_B_56382739_56382739</t>
  </si>
  <si>
    <t>04.10.2021 13:41:38</t>
  </si>
  <si>
    <t>04.10.2021 19:33:11</t>
  </si>
  <si>
    <t>04.10.2021 13:52:00</t>
  </si>
  <si>
    <t>04.10.2021 14:17:11</t>
  </si>
  <si>
    <t>OĞLANANASI TR-4 35-22-M00258_DIREK TIPI TRAFO HUCRESI H01_2112505</t>
  </si>
  <si>
    <t>04.10.2021 14:00:28</t>
  </si>
  <si>
    <t>04.10.2021 16:58:24</t>
  </si>
  <si>
    <t>K-1692 35-04-K01692_99397925_99397925</t>
  </si>
  <si>
    <t>04.10.2021 13:48:23</t>
  </si>
  <si>
    <t>04.10.2021 17:16:28</t>
  </si>
  <si>
    <t>TR-142 35-15-L00142_95000082831_95000082831</t>
  </si>
  <si>
    <t>04.10.2021 13:45:02</t>
  </si>
  <si>
    <t>04.10.2021 16:02:00</t>
  </si>
  <si>
    <t>ULUCAK DM-2/12 35-27-M00320_C_56369200_56369200</t>
  </si>
  <si>
    <t>04.10.2021 13:44:49</t>
  </si>
  <si>
    <t>04.10.2021 14:46:03</t>
  </si>
  <si>
    <t>04.10.2021 14:10:44</t>
  </si>
  <si>
    <t>04.10.2021 14:54:00</t>
  </si>
  <si>
    <t>BAKIR TARIMSAL SULAMA TR-6 45-76-M00100_955248999_955248999</t>
  </si>
  <si>
    <t>04.10.2021 13:59:29</t>
  </si>
  <si>
    <t>04.10.2021 16:37:28</t>
  </si>
  <si>
    <t>M-2132 KÖK 35-07-M02132_F F1_61199305</t>
  </si>
  <si>
    <t>04.10.2021 14:25:27</t>
  </si>
  <si>
    <t>04.10.2021 19:26:27</t>
  </si>
  <si>
    <t>BİMEYKO KÖK-10 35-30-M00048_BİMEYKO TR-3 M04_2107754</t>
  </si>
  <si>
    <t>04.10.2021 09:26:23</t>
  </si>
  <si>
    <t>04.10.2021 15:09:00</t>
  </si>
  <si>
    <t>TR-44 (DM-5/TR-12) ALPKENT 35-26-M00044_SD B01_57777670</t>
  </si>
  <si>
    <t>AG Box Arızası</t>
  </si>
  <si>
    <t>04.10.2021 14:34:00</t>
  </si>
  <si>
    <t>04.10.2021 15:15:50</t>
  </si>
  <si>
    <t>L-288 MENDERES MAH. 35-18-L00288_950447184_950447184</t>
  </si>
  <si>
    <t>04.10.2021 14:41:52</t>
  </si>
  <si>
    <t>04.10.2021 19:16:05</t>
  </si>
  <si>
    <t>04.10.2021 14:48:55</t>
  </si>
  <si>
    <t>04.10.2021 14:49:34</t>
  </si>
  <si>
    <t>TR-21 (M-721) 35-30-M00721_955298911_955298911</t>
  </si>
  <si>
    <t>04.10.2021 14:49:35</t>
  </si>
  <si>
    <t>04.10.2021 21:21:47</t>
  </si>
  <si>
    <t>M-229 35-14-M00229_956637904_956637904</t>
  </si>
  <si>
    <t>04.10.2021 14:52:50</t>
  </si>
  <si>
    <t>04.10.2021 21:36:07</t>
  </si>
  <si>
    <t>AKSELENDİ TR-6 45-72-L00828_966518342_966518342</t>
  </si>
  <si>
    <t>04.10.2021 14:41:35</t>
  </si>
  <si>
    <t>04.10.2021 17:07:52</t>
  </si>
  <si>
    <t>ÇİNAN TOYGAR TR-1 45-81-M00217_B_56389050_56389050</t>
  </si>
  <si>
    <t>04.10.2021 15:08:43</t>
  </si>
  <si>
    <t>04.10.2021 17:50:22</t>
  </si>
  <si>
    <t>L-512 REİSDERE 35-18-L00512_950465402_950465402</t>
  </si>
  <si>
    <t>04.10.2021 15:16:00</t>
  </si>
  <si>
    <t>04.10.2021 16:09:23</t>
  </si>
  <si>
    <t>DM-1/45 45-71-M00027_B dm1/45b1b_45179565</t>
  </si>
  <si>
    <t>04.10.2021 15:15:35</t>
  </si>
  <si>
    <t>04.10.2021 18:47:48</t>
  </si>
  <si>
    <t>MURADİYE TR-3 KÖPRÜYANI 45-71-M00254_B_60983916_60983916</t>
  </si>
  <si>
    <t>04.10.2021 15:18:13</t>
  </si>
  <si>
    <t>04.10.2021 17:28:02</t>
  </si>
  <si>
    <t>AKTEPE TR-1 35-32-L00115_946410773_946410773</t>
  </si>
  <si>
    <t>04.10.2021 15:20:00</t>
  </si>
  <si>
    <t>04.10.2021 15:38:48</t>
  </si>
  <si>
    <t>L-297 35-18-L00297_950447869_950447869</t>
  </si>
  <si>
    <t>04.10.2021 15:21:00</t>
  </si>
  <si>
    <t>04.10.2021 16:13:42</t>
  </si>
  <si>
    <t>TR-146 35-26-M00146_35-26-M00146_2350761</t>
  </si>
  <si>
    <t>04.10.2021 15:22:33</t>
  </si>
  <si>
    <t>04.10.2021 15:37:15</t>
  </si>
  <si>
    <t>K-2494 35-08-K02494_913207983_913207983</t>
  </si>
  <si>
    <t>04.10.2021 15:22:57</t>
  </si>
  <si>
    <t>04.10.2021 18:31:33</t>
  </si>
  <si>
    <t>BALABAN TR-1 35-24-M00106_A_56376455_56376455</t>
  </si>
  <si>
    <t>04.10.2021 15:12:42</t>
  </si>
  <si>
    <t>04.10.2021 18:29:36</t>
  </si>
  <si>
    <t>DM-2/4 35-26-M00826_956627633_956627633</t>
  </si>
  <si>
    <t>04.10.2021 15:23:20</t>
  </si>
  <si>
    <t>04.10.2021 17:58:28</t>
  </si>
  <si>
    <t>SARUHANLI TR-24 45-80-M00024_A A02_5981388</t>
  </si>
  <si>
    <t>04.10.2021 15:36:20</t>
  </si>
  <si>
    <t>04.10.2021 16:59:44</t>
  </si>
  <si>
    <t>TR-87 MENTEŞ KAVŞAĞI 35-19-L00087_9802654_56393472_56393472</t>
  </si>
  <si>
    <t>04.10.2021 15:31:23</t>
  </si>
  <si>
    <t>04.10.2021 18:46:00</t>
  </si>
  <si>
    <t>YAĞCILI TR-1 45-82-M00331_945539193_945539193</t>
  </si>
  <si>
    <t>04.10.2021 15:48:32</t>
  </si>
  <si>
    <t>04.10.2021 22:14:26</t>
  </si>
  <si>
    <t>K-1324 35-01-K01324_R_56374924_56374924</t>
  </si>
  <si>
    <t>04.10.2021 15:43:07</t>
  </si>
  <si>
    <t>04.10.2021 20:42:47</t>
  </si>
  <si>
    <t>K-2724 35-01-K02724_911690033_911690033</t>
  </si>
  <si>
    <t>04.10.2021 15:49:00</t>
  </si>
  <si>
    <t>04.10.2021 18:20:50</t>
  </si>
  <si>
    <t>HASAN  TEKİN SULAMA GRUBU 35-29-M00358_A_56395999_56395999</t>
  </si>
  <si>
    <t>04.10.2021 15:48:24</t>
  </si>
  <si>
    <t>04.10.2021 18:33:06</t>
  </si>
  <si>
    <t>ÜÇYOL KÖK 45-82-M00128_KARAÇAM GES M05_2329338</t>
  </si>
  <si>
    <t>04.10.2021 15:59:14</t>
  </si>
  <si>
    <t>04.10.2021 17:59:37</t>
  </si>
  <si>
    <t>K-2560 35-03-K02560_B_56363649_56363649</t>
  </si>
  <si>
    <t>04.10.2021 16:02:48</t>
  </si>
  <si>
    <t>04.10.2021 17:10:42</t>
  </si>
  <si>
    <t>K-1324 35-01-K01324_35-01-K01324_2370807</t>
  </si>
  <si>
    <t>04.10.2021 16:05:34</t>
  </si>
  <si>
    <t>04.10.2021 17:48:05</t>
  </si>
  <si>
    <t>AKGEDİK TR-1 45-71-M01047_A_56395255_56395255</t>
  </si>
  <si>
    <t>04.10.2021 16:07:08</t>
  </si>
  <si>
    <t>04.10.2021 20:48:48</t>
  </si>
  <si>
    <t>04.10.2021 16:17:00</t>
  </si>
  <si>
    <t>04.10.2021 16:38:47</t>
  </si>
  <si>
    <t>SANCAKLI KAYADİBİ 45-71-M00641_953203528_953203528</t>
  </si>
  <si>
    <t>04.10.2021 16:30:00</t>
  </si>
  <si>
    <t>04.10.2021 18:32:36</t>
  </si>
  <si>
    <t>OVAKENT İM 35-15-A00003_LOKMAN KUYU L06_2308499</t>
  </si>
  <si>
    <t>04.10.2021 16:34:00</t>
  </si>
  <si>
    <t>04.10.2021 17:50:12</t>
  </si>
  <si>
    <t>KARAVELİLER TR-2 35-20-L00141_955195772_955195772</t>
  </si>
  <si>
    <t>04.10.2021 16:22:11</t>
  </si>
  <si>
    <t>04.10.2021 19:18:44</t>
  </si>
  <si>
    <t>CANLI TR-3 35-20-L00134_95000108403_95000108403</t>
  </si>
  <si>
    <t>04.10.2021 16:33:21</t>
  </si>
  <si>
    <t>04.10.2021 17:44:42</t>
  </si>
  <si>
    <t>YAĞCILAR TR-5 45-71-M02186_45-71-M02186_72055929</t>
  </si>
  <si>
    <t>04.10.2021 16:45:54</t>
  </si>
  <si>
    <t>04.10.2021 19:53:28</t>
  </si>
  <si>
    <t>EMİRALEM TR-1 35-28-M00227_953370959_953370959</t>
  </si>
  <si>
    <t>04.10.2021 16:38:00</t>
  </si>
  <si>
    <t>04.10.2021 17:59:59</t>
  </si>
  <si>
    <t>YASEMİN DM 35-19-M00002_ÖZBEK M03_2055959</t>
  </si>
  <si>
    <t>04.10.2021 17:17:14</t>
  </si>
  <si>
    <t>04.10.2021 17:52:47</t>
  </si>
  <si>
    <t>K-4032 35-01-K04032_911522640_911522640</t>
  </si>
  <si>
    <t>04.10.2021 17:17:48</t>
  </si>
  <si>
    <t>04.10.2021 19:29:54</t>
  </si>
  <si>
    <t>K-3638 35-08-K03638_912399114_912399114</t>
  </si>
  <si>
    <t>04.10.2021 20:05:12</t>
  </si>
  <si>
    <t>TR-87 MENTEŞ KAVŞAĞI 35-19-L00087_6481396_56355669_56355669</t>
  </si>
  <si>
    <t>04.10.2021 17:01:38</t>
  </si>
  <si>
    <t>04.10.2021 20:04:52</t>
  </si>
  <si>
    <t>04.10.2021 17:28:53</t>
  </si>
  <si>
    <t>04.10.2021 17:40:02</t>
  </si>
  <si>
    <t>04.10.2021 17:29:24</t>
  </si>
  <si>
    <t>04.10.2021 17:30:14</t>
  </si>
  <si>
    <t>ÇAKIRBEYLİ TR-5 35-26-M01421_A_76954339_76954339</t>
  </si>
  <si>
    <t>04.10.2021 17:07:18</t>
  </si>
  <si>
    <t>04.10.2021 19:53:08</t>
  </si>
  <si>
    <t>GÖKKAYA TR-3 45-84-L00020_C_56402220_56402220</t>
  </si>
  <si>
    <t>04.10.2021 17:33:29</t>
  </si>
  <si>
    <t>04.10.2021 19:30:28</t>
  </si>
  <si>
    <t>TR-22 35-30-M00722_955324940_955324940</t>
  </si>
  <si>
    <t>04.10.2021 17:40:58</t>
  </si>
  <si>
    <t>04.10.2021 21:13:01</t>
  </si>
  <si>
    <t>04.10.2021 17:53:04</t>
  </si>
  <si>
    <t>04.10.2021 17:53:24</t>
  </si>
  <si>
    <t>K-278 35-01-K00278_910476987_910476987</t>
  </si>
  <si>
    <t>04.10.2021 17:53:57</t>
  </si>
  <si>
    <t>04.10.2021 20:25:34</t>
  </si>
  <si>
    <t>BEYOBA TR-12 45-72-M00414_TR-10 M01_2331533</t>
  </si>
  <si>
    <t>04.10.2021 17:53:35</t>
  </si>
  <si>
    <t>04.10.2021 20:26:31</t>
  </si>
  <si>
    <t>04.10.2021 17:55:05</t>
  </si>
  <si>
    <t>04.10.2021 19:13:44</t>
  </si>
  <si>
    <t>TOYGAR TR-2 45-73-M00237_A_56401586_56401586</t>
  </si>
  <si>
    <t>04.10.2021 17:56:04</t>
  </si>
  <si>
    <t>04.10.2021 20:32:42</t>
  </si>
  <si>
    <t>L-311 35-18-L00311_950441942_950441942</t>
  </si>
  <si>
    <t>04.10.2021 20:34:22</t>
  </si>
  <si>
    <t>ÇOBANLAR SUBATAN TR-1 35-15-L00358_A_56371010_56371010</t>
  </si>
  <si>
    <t>04.10.2021 18:01:50</t>
  </si>
  <si>
    <t>04.10.2021 21:24:34</t>
  </si>
  <si>
    <t>KARKIN TR-1 45-84-M00031_955178599_955178599</t>
  </si>
  <si>
    <t>04.10.2021 17:50:02</t>
  </si>
  <si>
    <t>04.10.2021 21:07:47</t>
  </si>
  <si>
    <t>TAYTAN OFİS KÖK 45-78-M00314_HatBaşıAyırıcı_53139841 M06_53139841</t>
  </si>
  <si>
    <t>04.10.2021 18:15:37</t>
  </si>
  <si>
    <t>04.10.2021 19:41:33</t>
  </si>
  <si>
    <t>DM-20/10 45-71-M00418_953244714_953244714</t>
  </si>
  <si>
    <t>04.10.2021 18:16:00</t>
  </si>
  <si>
    <t>04.10.2021 20:20:31</t>
  </si>
  <si>
    <t>TR-3 45-77-L00003_949892573_949892573</t>
  </si>
  <si>
    <t>04.10.2021 18:44:03</t>
  </si>
  <si>
    <t>04.10.2021 21:48:48</t>
  </si>
  <si>
    <t>YENİ BAĞARASI TR-1 35-23-M00207_950413891_950413891</t>
  </si>
  <si>
    <t>04.10.2021 18:42:03</t>
  </si>
  <si>
    <t>04.10.2021 19:54:18</t>
  </si>
  <si>
    <t>K-2861 35-03-K02861_A_56364289_56364289</t>
  </si>
  <si>
    <t>04.10.2021 18:55:23</t>
  </si>
  <si>
    <t>04.10.2021 20:06:58</t>
  </si>
  <si>
    <t>DÜVERLİK TR-1 35-26-M00457_95000457890_95000457890</t>
  </si>
  <si>
    <t>04.10.2021 18:37:20</t>
  </si>
  <si>
    <t>04.10.2021 21:14:53</t>
  </si>
  <si>
    <t>KİRELİ TR-1 35-29-L00456_B_56360627_56360627</t>
  </si>
  <si>
    <t>04.10.2021 19:06:30</t>
  </si>
  <si>
    <t>04.10.2021 20:51:58</t>
  </si>
  <si>
    <t>ÇEPNİDERE TR-1 45-83-L00222_45-83-L00222_2372850</t>
  </si>
  <si>
    <t>04.10.2021 19:13:46</t>
  </si>
  <si>
    <t>04.10.2021 20:08:19</t>
  </si>
  <si>
    <t>SARIGÖL TR-67 45-79-M00067_E E02_65797288</t>
  </si>
  <si>
    <t>04.10.2021 19:20:51</t>
  </si>
  <si>
    <t>04.10.2021 21:33:21</t>
  </si>
  <si>
    <t>TR-15 35-19-L00015_5713009_65499801_65499801</t>
  </si>
  <si>
    <t>04.10.2021 19:20:50</t>
  </si>
  <si>
    <t>04.10.2021 23:41:01</t>
  </si>
  <si>
    <t>ÇANDARLI TR-5 35-30-M00005_955318629_955318629</t>
  </si>
  <si>
    <t>04.10.2021 19:32:44</t>
  </si>
  <si>
    <t>04.10.2021 21:01:43</t>
  </si>
  <si>
    <t>HAMİDİYE TR-1 45-76-M00161_45-76-M00161_2347475</t>
  </si>
  <si>
    <t>04.10.2021 19:24:46</t>
  </si>
  <si>
    <t>04.10.2021 20:54:00</t>
  </si>
  <si>
    <t>K-2724 35-01-K02724_911548033_911548033</t>
  </si>
  <si>
    <t>04.10.2021 19:42:10</t>
  </si>
  <si>
    <t>04.10.2021 20:18:53</t>
  </si>
  <si>
    <t>ATATÜRK MAH. TR-2 35-27-L00344_914608354_914608354</t>
  </si>
  <si>
    <t>04.10.2021 19:47:42</t>
  </si>
  <si>
    <t>04.10.2021 21:26:38</t>
  </si>
  <si>
    <t>L-438 35-18-L00438_950448999_950448999</t>
  </si>
  <si>
    <t>04.10.2021 19:51:10</t>
  </si>
  <si>
    <t>04.10.2021 21:40:23</t>
  </si>
  <si>
    <t>YEŞİLKENT SİTESİ 35-30-M00301_955306347_955306347</t>
  </si>
  <si>
    <t>04.10.2021 19:57:22</t>
  </si>
  <si>
    <t>04.10.2021 23:20:07</t>
  </si>
  <si>
    <t>04.10.2021 19:54:05</t>
  </si>
  <si>
    <t>04.10.2021 21:13:17</t>
  </si>
  <si>
    <t>ÇATALKÖPRÜ TR-1 45-83-L00253_A_56399788_56399788</t>
  </si>
  <si>
    <t>04.10.2021 20:06:00</t>
  </si>
  <si>
    <t>04.10.2021 21:06:38</t>
  </si>
  <si>
    <t>KIRCALAR TR-1 35-24-M00069_C_56353075_56353075</t>
  </si>
  <si>
    <t>04.10.2021 20:01:43</t>
  </si>
  <si>
    <t>04.10.2021 20:35:19</t>
  </si>
  <si>
    <t>ŞEHİTLER TR-3 SLM 35-26-L00153_35-26-L00153_2376038</t>
  </si>
  <si>
    <t>04.10.2021 20:09:32</t>
  </si>
  <si>
    <t>04.10.2021 22:07:01</t>
  </si>
  <si>
    <t>TORUNLU BARIŞ MAHALLESİ TR-1 45-78-M01077_A_56388055_56388055</t>
  </si>
  <si>
    <t>04.10.2021 20:17:35</t>
  </si>
  <si>
    <t>04.10.2021 21:41:06</t>
  </si>
  <si>
    <t>HARMANDALI DM-3 (M-211) 35-09-M00211_M-2781 M03_45384026</t>
  </si>
  <si>
    <t>04.10.2021 20:44:24</t>
  </si>
  <si>
    <t>04.10.2021 20:57:28</t>
  </si>
  <si>
    <t>TR-27 45-77-L00027_945507786_945507786</t>
  </si>
  <si>
    <t>04.10.2021 20:33:09</t>
  </si>
  <si>
    <t>04.10.2021 22:06:18</t>
  </si>
  <si>
    <t>L-280 35-18-L00280_6572687_56369121_56369121</t>
  </si>
  <si>
    <t>04.10.2021 20:57:12</t>
  </si>
  <si>
    <t>04.10.2021 22:50:13</t>
  </si>
  <si>
    <t>GÜLKENT TR-3 35-30-M00226_955310062_955310062</t>
  </si>
  <si>
    <t>04.10.2021 20:02:45</t>
  </si>
  <si>
    <t>04.10.2021 22:16:03</t>
  </si>
  <si>
    <t>HALİLBEYLİ DM 35-27-M00620_HatBaşıAyırıcı_72468784 M09_72468784</t>
  </si>
  <si>
    <t>04.10.2021 21:13:00</t>
  </si>
  <si>
    <t>04.10.2021 21:44:00</t>
  </si>
  <si>
    <t>M-2748 35-01-M02748_912965694_912965694</t>
  </si>
  <si>
    <t>04.10.2021 21:43:49</t>
  </si>
  <si>
    <t>04.10.2021 23:05:15</t>
  </si>
  <si>
    <t>İSMET ORAY SULAMA GRUBU TR 35-27-M00242_DIREK TIPI TRAFO HUCRESI H01_2052873</t>
  </si>
  <si>
    <t>04.10.2021 21:44:34</t>
  </si>
  <si>
    <t>04.10.2021 22:51:33</t>
  </si>
  <si>
    <t>M-2023 35-09-M02023_914632943_914632943</t>
  </si>
  <si>
    <t>04.10.2021 21:50:13</t>
  </si>
  <si>
    <t>05.10.2021 00:06:22</t>
  </si>
  <si>
    <t>UMURLU KAHVEÖNÜ TR-8 35-31-L00372_47788650_56352002_56352002</t>
  </si>
  <si>
    <t>04.10.2021 22:41:37</t>
  </si>
  <si>
    <t>05.10.2021 02:00:07</t>
  </si>
  <si>
    <t>M-22 HASTANE ÖNÜ 35-14-M00022_DIREK TIPI TRAFO HUCRESI H01_2097855</t>
  </si>
  <si>
    <t>05.10.2021 01:34:00</t>
  </si>
  <si>
    <t>05.10.2021 01:43:55</t>
  </si>
  <si>
    <t>TR-93 MELTEM SİTESİ 35-19-L00093_6850363_56372892_56372892</t>
  </si>
  <si>
    <t>05.10.2021 00:36:59</t>
  </si>
  <si>
    <t>05.10.2021 01:49:42</t>
  </si>
  <si>
    <t>BEYDAĞ İM 35-32-A00001_MUTAFLAR L14_2049959</t>
  </si>
  <si>
    <t>05.10.2021 01:19:55</t>
  </si>
  <si>
    <t>05.10.2021 01:28:08</t>
  </si>
  <si>
    <t>_B_56393317_56393317</t>
  </si>
  <si>
    <t>05.10.2021 01:35:34</t>
  </si>
  <si>
    <t>05.10.2021 03:08:22</t>
  </si>
  <si>
    <t>ALSANCAK TM 35-01-A00005_ŞAİR EŞREF K01_2057564</t>
  </si>
  <si>
    <t>05.10.2021 02:09:34</t>
  </si>
  <si>
    <t>05.10.2021 02:57:10</t>
  </si>
  <si>
    <t>PAŞAKÖY KÖK 45-80-M00052_HatBaşıAyırıcı_53135478 M06_53135478</t>
  </si>
  <si>
    <t>05.10.2021 04:10:55</t>
  </si>
  <si>
    <t>05.10.2021 04:12:14</t>
  </si>
  <si>
    <t>TİRE İM-DM-1 35-29-A00001_MAHMUTLAR L13_2060147</t>
  </si>
  <si>
    <t>05.10.2021 04:49:50</t>
  </si>
  <si>
    <t>05.10.2021 06:15:31</t>
  </si>
  <si>
    <t>DM-7/21 35-28-M00966_F F2b_5764361</t>
  </si>
  <si>
    <t>05.10.2021 05:54:00</t>
  </si>
  <si>
    <t>05.10.2021 06:56:23</t>
  </si>
  <si>
    <t>HELVACI DM-2 35-17-M00359_HELVACI M04_66476613</t>
  </si>
  <si>
    <t>05.10.2021 06:40:01</t>
  </si>
  <si>
    <t>05.10.2021 09:49:50</t>
  </si>
  <si>
    <t>ÇİLE DM 35-22-M00086_HatBaşıAyırıcı_54668784 M04_54668784</t>
  </si>
  <si>
    <t>05.10.2021 06:37:06</t>
  </si>
  <si>
    <t>05.10.2021 09:45:32</t>
  </si>
  <si>
    <t>SOMA KÖYLER DM-2 45-82-M00125_BERGAMA M02_2035736</t>
  </si>
  <si>
    <t>05.10.2021 06:48:25</t>
  </si>
  <si>
    <t>05.10.2021 07:13:00</t>
  </si>
  <si>
    <t>GÖKÇEKÖY FATİH MAH.TR-2 45-80-L00179_956566953_956566953</t>
  </si>
  <si>
    <t>05.10.2021 05:54:35</t>
  </si>
  <si>
    <t>05.10.2021 09:11:29</t>
  </si>
  <si>
    <t>GÖKÇEÖREN KÖK 45-77-M00024_GÖKÇEÖREN TR-1 M01_72216585</t>
  </si>
  <si>
    <t>05.10.2021 07:08:46</t>
  </si>
  <si>
    <t>05.10.2021 07:09:25</t>
  </si>
  <si>
    <t>BAŞPINAR KÖK 45-76-L00001_ALİ FAKI-BOSTANCI L02_72214097</t>
  </si>
  <si>
    <t>05.10.2021 05:34:34</t>
  </si>
  <si>
    <t>05.10.2021 08:52:40</t>
  </si>
  <si>
    <t>BAŞIBÜYÜK KÖK 45-77-L00158_BAŞIBÜYÜK ÇIKIŞI L05_61353347</t>
  </si>
  <si>
    <t>05.10.2021 07:34:15</t>
  </si>
  <si>
    <t>05.10.2021 07:34:45</t>
  </si>
  <si>
    <t>TURGUTLU TR-1/1 DM 45-83-M00001_BLOKSAN M03_72159583</t>
  </si>
  <si>
    <t>05.10.2021 07:49:35</t>
  </si>
  <si>
    <t>05.10.2021 08:29:28</t>
  </si>
  <si>
    <t>05.10.2021 07:52:15</t>
  </si>
  <si>
    <t>05.10.2021 08:52:00</t>
  </si>
  <si>
    <t>YENİFOÇA TR-1 DM 35-23-M00001_ALMAK TM M01_72190218</t>
  </si>
  <si>
    <t>05.10.2021 08:03:05</t>
  </si>
  <si>
    <t>05.10.2021 08:56:00</t>
  </si>
  <si>
    <t>M-2024 35-09-M02024_947528638_947528638</t>
  </si>
  <si>
    <t>05.10.2021 08:04:26</t>
  </si>
  <si>
    <t>05.10.2021 17:59:28</t>
  </si>
  <si>
    <t>YURDAKUL ALKAN SULAMA GRUBU TR 35-27-M00260_DIREK TIPI TRAFO HUCRESI H01_2052645</t>
  </si>
  <si>
    <t>05.10.2021 07:37:28</t>
  </si>
  <si>
    <t>05.10.2021 14:41:58</t>
  </si>
  <si>
    <t>ALÇUK TM 35-17-A00001_KESİKKÖY M29_2307839</t>
  </si>
  <si>
    <t>EİH Arızası</t>
  </si>
  <si>
    <t>05.10.2021 08:18:00</t>
  </si>
  <si>
    <t>05.10.2021 08:27:45</t>
  </si>
  <si>
    <t>K-493 35-01-K00493_C C1_5856258</t>
  </si>
  <si>
    <t>05.10.2021 08:15:52</t>
  </si>
  <si>
    <t>05.10.2021 10:52:02</t>
  </si>
  <si>
    <t>TR-1/43 45-83-M00043_TR-1/44 M02_2096933</t>
  </si>
  <si>
    <t>05.10.2021 08:27:06</t>
  </si>
  <si>
    <t>05.10.2021 09:26:52</t>
  </si>
  <si>
    <t>KUMKUYUCAK KÖK 45-80-M00093_KUMKUYUCAK TR-5/TR-6/TR-7/TR-8 TARIMSAL SULAMA M03_72193245</t>
  </si>
  <si>
    <t>05.10.2021 08:41:46</t>
  </si>
  <si>
    <t>05.10.2021 10:10:51</t>
  </si>
  <si>
    <t>K-924 35-02-K00924_B_56366711_56366711</t>
  </si>
  <si>
    <t>05.10.2021 08:47:00</t>
  </si>
  <si>
    <t>05.10.2021 10:13:56</t>
  </si>
  <si>
    <t>MEHMET BOZKURT SULAMA GRUBU 35-29-M00357_A_56395643_56395643</t>
  </si>
  <si>
    <t>05.10.2021 08:45:00</t>
  </si>
  <si>
    <t>05.10.2021 12:19:48</t>
  </si>
  <si>
    <t>KAYACIK KÖK 45-75-M00065_SARIALİLER M06_2090102</t>
  </si>
  <si>
    <t>05.10.2021 09:00:46</t>
  </si>
  <si>
    <t>05.10.2021 17:11:51</t>
  </si>
  <si>
    <t>ÖDEMİŞ İM 35-15-A00001_BOZDAĞ L26_2309738</t>
  </si>
  <si>
    <t>05.10.2021 09:00:26</t>
  </si>
  <si>
    <t>05.10.2021 17:00:18</t>
  </si>
  <si>
    <t>TR-51 45-78-L00051_A a1_49409562</t>
  </si>
  <si>
    <t>05.10.2021 09:01:13</t>
  </si>
  <si>
    <t>05.10.2021 14:44:35</t>
  </si>
  <si>
    <t>KUŞÇULAR TR-7 35-19-M00219_7641654_56390039_56390039</t>
  </si>
  <si>
    <t>05.10.2021 09:02:35</t>
  </si>
  <si>
    <t>05.10.2021 09:49:59</t>
  </si>
  <si>
    <t>05.10.2021 08:42:29</t>
  </si>
  <si>
    <t>05.10.2021 10:30:32</t>
  </si>
  <si>
    <t>CANLI TR-3 35-20-L00134_7192168_56378122_56378122</t>
  </si>
  <si>
    <t>05.10.2021 09:04:06</t>
  </si>
  <si>
    <t>05.10.2021 16:30:42</t>
  </si>
  <si>
    <t>05.10.2021 09:06:34</t>
  </si>
  <si>
    <t>05.10.2021 14:44:37</t>
  </si>
  <si>
    <t>M-1980 35-09-M01980_TRAFO M03_60226213</t>
  </si>
  <si>
    <t>05.10.2021 09:06:00</t>
  </si>
  <si>
    <t>05.10.2021 16:40:48</t>
  </si>
  <si>
    <t>KARGIN KÖK 45-71-M00095_HatBaşıAyırıcı_53134218 M07_53134218</t>
  </si>
  <si>
    <t>05.10.2021 09:08:26</t>
  </si>
  <si>
    <t>05.10.2021 10:16:00</t>
  </si>
  <si>
    <t>AKÇAPINAR KÖK 45-83-L00131_ÇIKRIKÇI L02_72176478</t>
  </si>
  <si>
    <t>05.10.2021 09:12:15</t>
  </si>
  <si>
    <t>05.10.2021 17:31:39</t>
  </si>
  <si>
    <t>YUKARI GÜLLÜCE 45-81-M00167_45-81-M00167_2375075</t>
  </si>
  <si>
    <t>05.10.2021 09:09:45</t>
  </si>
  <si>
    <t>05.10.2021 20:19:50</t>
  </si>
  <si>
    <t>K-1240 35-01-K01240_A_56375271_56375271</t>
  </si>
  <si>
    <t>05.10.2021 09:14:45</t>
  </si>
  <si>
    <t>05.10.2021 09:43:41</t>
  </si>
  <si>
    <t>K-1240 35-01-K01240_C_56375272_56375272</t>
  </si>
  <si>
    <t>05.10.2021 09:16:15</t>
  </si>
  <si>
    <t>05.10.2021 09:44:24</t>
  </si>
  <si>
    <t>TR-13 35-31-L00013_35-31-L00013_2364380</t>
  </si>
  <si>
    <t>05.10.2021 09:18:05</t>
  </si>
  <si>
    <t>05.10.2021 13:59:57</t>
  </si>
  <si>
    <t>M-531 KAVAKLIDERE KÖK 35-02-M00531_M-530 / M529 M11_72200151</t>
  </si>
  <si>
    <t>05.10.2021 09:08:22</t>
  </si>
  <si>
    <t>05.10.2021 09:53:25</t>
  </si>
  <si>
    <t>PANAZTEPE DM 35-28-M00732_MALTEPE M03_2055980</t>
  </si>
  <si>
    <t>05.10.2021 09:39:07</t>
  </si>
  <si>
    <t>05.10.2021 09:50:45</t>
  </si>
  <si>
    <t>M-2078 35-09-M02078_M-217 M02_2064695</t>
  </si>
  <si>
    <t>05.10.2021 09:39:41</t>
  </si>
  <si>
    <t>05.10.2021 15:03:43</t>
  </si>
  <si>
    <t>M-2104 35-09-M02104__72410664_72410664</t>
  </si>
  <si>
    <t>05.10.2021 09:42:38</t>
  </si>
  <si>
    <t>05.10.2021 10:20:31</t>
  </si>
  <si>
    <t>TR-95 45-78-L00095_953247968_953247968</t>
  </si>
  <si>
    <t>05.10.2021 09:40:05</t>
  </si>
  <si>
    <t>05.10.2021 13:25:59</t>
  </si>
  <si>
    <t>ALAÇATI TM 35-18-A00005_URLA-1 M09_2053550</t>
  </si>
  <si>
    <t>05.10.2021 09:31:25</t>
  </si>
  <si>
    <t>DM-8/4-A 45-71-M02256__73544160_73544160</t>
  </si>
  <si>
    <t>05.10.2021 09:51:00</t>
  </si>
  <si>
    <t>05.10.2021 11:56:17</t>
  </si>
  <si>
    <t>K-4171 35-04-K04171_913889845_913889845</t>
  </si>
  <si>
    <t>05.10.2021 10:03:51</t>
  </si>
  <si>
    <t>05.10.2021 14:42:01</t>
  </si>
  <si>
    <t>AKÇAKİLİSE TR-2 35-21-L00045_A a1_5826902</t>
  </si>
  <si>
    <t>05.10.2021 10:03:08</t>
  </si>
  <si>
    <t>05.10.2021 15:15:25</t>
  </si>
  <si>
    <t>GÖLMARMARA İM 45-85-A00001_TR-A (15.8) L19_2314745</t>
  </si>
  <si>
    <t>05.10.2021 10:06:05</t>
  </si>
  <si>
    <t>05.10.2021 10:32:10</t>
  </si>
  <si>
    <t>TURGUTALP TR-2 45-82-M00052_A_56387894_56387894</t>
  </si>
  <si>
    <t>05.10.2021 10:04:47</t>
  </si>
  <si>
    <t>05.10.2021 10:59:15</t>
  </si>
  <si>
    <t>M-2818(YATIRIM REZERVE) 35-01-M02818_F_56355360_56355360</t>
  </si>
  <si>
    <t>05.10.2021 10:26:00</t>
  </si>
  <si>
    <t>05.10.2021 15:05:10</t>
  </si>
  <si>
    <t>L-12 BALLI KUYU 35-14-L00012_956639662_956639662</t>
  </si>
  <si>
    <t>05.10.2021 10:10:21</t>
  </si>
  <si>
    <t>05.10.2021 11:29:38</t>
  </si>
  <si>
    <t>K-1875 35-09-K01875_E_65503919_65503919</t>
  </si>
  <si>
    <t>05.10.2021 10:21:53</t>
  </si>
  <si>
    <t>05.10.2021 11:12:42</t>
  </si>
  <si>
    <t>ÜÇPINAR TR-7 45-71-M01535_C_56363048_56363048</t>
  </si>
  <si>
    <t>05.10.2021 10:21:00</t>
  </si>
  <si>
    <t>05.10.2021 14:26:07</t>
  </si>
  <si>
    <t>K-914 35-01-K00914_D_56375715_56375715</t>
  </si>
  <si>
    <t>05.10.2021 10:23:10</t>
  </si>
  <si>
    <t>05.10.2021 16:26:12</t>
  </si>
  <si>
    <t>TR-22 45-74-M00022_945584727_945584727</t>
  </si>
  <si>
    <t>05.10.2021 10:14:02</t>
  </si>
  <si>
    <t>05.10.2021 10:58:04</t>
  </si>
  <si>
    <t>05.10.2021 09:50:00</t>
  </si>
  <si>
    <t>05.10.2021 17:40:24</t>
  </si>
  <si>
    <t>BOSTANLAR TR-1 45-71-M01594_45-71-M01594_2354656</t>
  </si>
  <si>
    <t>05.10.2021 10:09:05</t>
  </si>
  <si>
    <t>05.10.2021 10:48:00</t>
  </si>
  <si>
    <t>05.10.2021 10:30:05</t>
  </si>
  <si>
    <t>05.10.2021 11:09:00</t>
  </si>
  <si>
    <t>SAKARLI KÖK 45-76-M00046_KOCAİSKAN M03_72214545</t>
  </si>
  <si>
    <t>05.10.2021 10:16:35</t>
  </si>
  <si>
    <t>05.10.2021 12:03:33</t>
  </si>
  <si>
    <t>GÖLCÜKLER TR-3 35-22-M00869_A_79437828_79437828</t>
  </si>
  <si>
    <t>05.10.2021 10:31:25</t>
  </si>
  <si>
    <t>05.10.2021 12:20:32</t>
  </si>
  <si>
    <t>L-400 35-18-L00400__78540077_78540077</t>
  </si>
  <si>
    <t>05.10.2021 10:22:31</t>
  </si>
  <si>
    <t>05.10.2021 12:38:09</t>
  </si>
  <si>
    <t>LALELİK TR-1 45-75-M00192_45-75-M00192_2353627</t>
  </si>
  <si>
    <t>05.10.2021 10:18:05</t>
  </si>
  <si>
    <t>05.10.2021 12:26:47</t>
  </si>
  <si>
    <t>K-2979 35-02-K02979_G_56376149_56376149</t>
  </si>
  <si>
    <t>05.10.2021 10:52:00</t>
  </si>
  <si>
    <t>05.10.2021 12:15:14</t>
  </si>
  <si>
    <t>GÜNEY TR-1 45-83-L00269_A_56407854_56407854</t>
  </si>
  <si>
    <t>05.10.2021 10:37:30</t>
  </si>
  <si>
    <t>05.10.2021 11:53:04</t>
  </si>
  <si>
    <t>M-3557(YATIRIM REZERVE) 35-02-M03557_912838779_912838779</t>
  </si>
  <si>
    <t>05.10.2021 10:53:55</t>
  </si>
  <si>
    <t>05.10.2021 18:46:33</t>
  </si>
  <si>
    <t>DM-2/45 35-26-M00842_7105955_56367697_56367697</t>
  </si>
  <si>
    <t>05.10.2021 10:43:25</t>
  </si>
  <si>
    <t>05.10.2021 12:45:17</t>
  </si>
  <si>
    <t>L-512 REİSDERE 35-18-L00512_8730592_56355249_56355249</t>
  </si>
  <si>
    <t>05.10.2021 11:01:00</t>
  </si>
  <si>
    <t>05.10.2021 12:02:17</t>
  </si>
  <si>
    <t>ÇANDARLI TR-6 35-30-M00006_A_56363058_56363058</t>
  </si>
  <si>
    <t>05.10.2021 11:03:27</t>
  </si>
  <si>
    <t>05.10.2021 17:40:34</t>
  </si>
  <si>
    <t>TR-88 35-19-L00088_956664038_956664038</t>
  </si>
  <si>
    <t>05.10.2021 10:58:07</t>
  </si>
  <si>
    <t>05.10.2021 18:30:15</t>
  </si>
  <si>
    <t>M-2552 35-09-M02552_C_56378566_56378566</t>
  </si>
  <si>
    <t>05.10.2021 11:13:56</t>
  </si>
  <si>
    <t>05.10.2021 13:05:02</t>
  </si>
  <si>
    <t>K-178 35-03-K00178_B_56364389_56364389</t>
  </si>
  <si>
    <t>05.10.2021 11:14:58</t>
  </si>
  <si>
    <t>05.10.2021 13:37:51</t>
  </si>
  <si>
    <t>BAŞARAN TR-6 35-31-L00075_47942024_56371431_56371431</t>
  </si>
  <si>
    <t>05.10.2021 11:16:43</t>
  </si>
  <si>
    <t>05.10.2021 15:14:26</t>
  </si>
  <si>
    <t>KÜÇÜKBÖLCEK DM 35-24-M00210_HÜDAYİM AYVA M02_72093074</t>
  </si>
  <si>
    <t>05.10.2021 11:26:00</t>
  </si>
  <si>
    <t>05.10.2021 12:03:21</t>
  </si>
  <si>
    <t>DM-2/36 45-71-M00168_45172462_56404344_56404344</t>
  </si>
  <si>
    <t>05.10.2021 11:31:26</t>
  </si>
  <si>
    <t>05.10.2021 12:30:34</t>
  </si>
  <si>
    <t>SAKARLI KÖK 45-76-M00046_HatBaşıAyırıcı_53134687 M03_53134687</t>
  </si>
  <si>
    <t>05.10.2021 11:20:14</t>
  </si>
  <si>
    <t>05.10.2021 12:51:25</t>
  </si>
  <si>
    <t>SAKARLI KÖK 45-76-M00046_HatBaşıAyırıcı_53136571 M04_53136571</t>
  </si>
  <si>
    <t>05.10.2021 11:23:55</t>
  </si>
  <si>
    <t>05.10.2021 13:57:43</t>
  </si>
  <si>
    <t>KULA İM 45-77-A00001_KONURCA M01_2049499</t>
  </si>
  <si>
    <t>05.10.2021 11:53:35</t>
  </si>
  <si>
    <t>05.10.2021 11:59:03</t>
  </si>
  <si>
    <t>GÖLMARMARA İM 45-85-A00001_TRF-B (34.5) M04_2305887</t>
  </si>
  <si>
    <t>05.10.2021 12:04:06</t>
  </si>
  <si>
    <t>05.10.2021 13:02:49</t>
  </si>
  <si>
    <t>DM-3/2 35-29-M00101_35-29-M00101_2358757</t>
  </si>
  <si>
    <t>05.10.2021 11:48:39</t>
  </si>
  <si>
    <t>05.10.2021 12:37:07</t>
  </si>
  <si>
    <t>DM-2/43 35-26-M01149_966087409_966087409</t>
  </si>
  <si>
    <t>05.10.2021 11:00:50</t>
  </si>
  <si>
    <t>05.10.2021 15:30:30</t>
  </si>
  <si>
    <t>URGANLI YENİKÖY TR-1 45-83-L00447_B_56395061_56395061</t>
  </si>
  <si>
    <t>05.10.2021 12:36:00</t>
  </si>
  <si>
    <t>05.10.2021 14:00:47</t>
  </si>
  <si>
    <t>TR-87 MENTEŞ KAVŞAĞI 35-19-L00087_956691517_956691517</t>
  </si>
  <si>
    <t>05.10.2021 12:31:15</t>
  </si>
  <si>
    <t>05.10.2021 16:51:12</t>
  </si>
  <si>
    <t>K-995 35-07-K00995_A A1_61161341</t>
  </si>
  <si>
    <t>05.10.2021 12:28:55</t>
  </si>
  <si>
    <t>05.10.2021 13:46:36</t>
  </si>
  <si>
    <t>M-1325 35-03-M01325_A_56366957_56366957</t>
  </si>
  <si>
    <t>05.10.2021 12:37:58</t>
  </si>
  <si>
    <t>05.10.2021 13:54:26</t>
  </si>
  <si>
    <t>SARUHANLI TR-9 45-80-M00009_956562137_956562137</t>
  </si>
  <si>
    <t>05.10.2021 12:44:00</t>
  </si>
  <si>
    <t>05.10.2021 15:00:47</t>
  </si>
  <si>
    <t>DM-1/25 35-29-M00025_48346047_56370117_56370117</t>
  </si>
  <si>
    <t>05.10.2021 12:46:32</t>
  </si>
  <si>
    <t>05.10.2021 15:22:41</t>
  </si>
  <si>
    <t>TR-65 45-78-M00065_953270929_953270929</t>
  </si>
  <si>
    <t>05.10.2021 12:52:42</t>
  </si>
  <si>
    <t>05.10.2021 13:52:54</t>
  </si>
  <si>
    <t>_950456595_950456595</t>
  </si>
  <si>
    <t>05.10.2021 12:56:55</t>
  </si>
  <si>
    <t>05.10.2021 15:02:42</t>
  </si>
  <si>
    <t>ÇIRPI TR-1/1 35-20-M00001_ÇIRPI İM M01_66559969</t>
  </si>
  <si>
    <t>05.10.2021 13:10:35</t>
  </si>
  <si>
    <t>05.10.2021 13:19:00</t>
  </si>
  <si>
    <t>SARIGÖL TR-67 45-79-M00067_945556358_945556358</t>
  </si>
  <si>
    <t>05.10.2021 13:11:59</t>
  </si>
  <si>
    <t>05.10.2021 13:55:37</t>
  </si>
  <si>
    <t>K-2733 35-09-K02733_E_56382748_56382748</t>
  </si>
  <si>
    <t>05.10.2021 13:06:28</t>
  </si>
  <si>
    <t>05.10.2021 14:07:46</t>
  </si>
  <si>
    <t>05.10.2021 13:14:00</t>
  </si>
  <si>
    <t>05.10.2021 14:06:09</t>
  </si>
  <si>
    <t>KUŞÇULAR TR-6 35-19-M00218_956671794_956671794</t>
  </si>
  <si>
    <t>05.10.2021 13:11:21</t>
  </si>
  <si>
    <t>05.10.2021 19:19:54</t>
  </si>
  <si>
    <t>POYRAZDAMLARI TR-14 45-78-M00579_953255022_953255022</t>
  </si>
  <si>
    <t>05.10.2021 13:16:38</t>
  </si>
  <si>
    <t>05.10.2021 14:10:41</t>
  </si>
  <si>
    <t>KINIK TR-2 35-24-L00002_955219069_955219069</t>
  </si>
  <si>
    <t>05.10.2021 13:30:38</t>
  </si>
  <si>
    <t>05.10.2021 14:54:16</t>
  </si>
  <si>
    <t>05.10.2021 13:34:55</t>
  </si>
  <si>
    <t>05.10.2021 15:23:32</t>
  </si>
  <si>
    <t>TR-1/28 45-72-M00028_TR-1/36 M04_66492591</t>
  </si>
  <si>
    <t>05.10.2021 13:40:55</t>
  </si>
  <si>
    <t>05.10.2021 14:17:45</t>
  </si>
  <si>
    <t>05.10.2021 14:03:39</t>
  </si>
  <si>
    <t>05.10.2021 17:13:49</t>
  </si>
  <si>
    <t>L-417 MIAMI EVLERİ 35-18-L00417_7728290_56364076_56364076</t>
  </si>
  <si>
    <t>05.10.2021 14:07:23</t>
  </si>
  <si>
    <t>05.10.2021 18:23:08</t>
  </si>
  <si>
    <t>KABAKUM KÖK-9 35-30-L00126_DİKİLİ İM 15,8 (KABAKUM FİDERİ ) L01_72067080</t>
  </si>
  <si>
    <t>05.10.2021 14:10:45</t>
  </si>
  <si>
    <t>05.10.2021 14:26:00</t>
  </si>
  <si>
    <t>M-3122 35-10-M03122_98134265_98134265</t>
  </si>
  <si>
    <t>05.10.2021 13:26:48</t>
  </si>
  <si>
    <t>05.10.2021 17:51:39</t>
  </si>
  <si>
    <t>L-270 35-18-L00270_950467572_950467572</t>
  </si>
  <si>
    <t>05.10.2021 14:15:18</t>
  </si>
  <si>
    <t>05.10.2021 16:53:07</t>
  </si>
  <si>
    <t>GERÇEKLİ TR-3 35-15-L00651_950374807_950374807</t>
  </si>
  <si>
    <t>05.10.2021 14:13:01</t>
  </si>
  <si>
    <t>05.10.2021 17:41:44</t>
  </si>
  <si>
    <t>KABAKUM KÖK-9 35-30-L00126_SALİHLER- BAHÇELİ L07_72067144</t>
  </si>
  <si>
    <t>05.10.2021 14:28:48</t>
  </si>
  <si>
    <t>05.10.2021 15:21:49</t>
  </si>
  <si>
    <t>05.10.2021 14:43:55</t>
  </si>
  <si>
    <t>05.10.2021 14:47:00</t>
  </si>
  <si>
    <t>K-995 35-07-K00995_F F1_61161356</t>
  </si>
  <si>
    <t>05.10.2021 14:48:47</t>
  </si>
  <si>
    <t>06.10.2021 04:41:53</t>
  </si>
  <si>
    <t>SALMAN KÖYÜ TR-1 35-21-L00076_953357849_953357849</t>
  </si>
  <si>
    <t>05.10.2021 14:59:19</t>
  </si>
  <si>
    <t>05.10.2021 21:40:00</t>
  </si>
  <si>
    <t>K-4142 35-01-K04142_910729082_910729082</t>
  </si>
  <si>
    <t>05.10.2021 15:03:23</t>
  </si>
  <si>
    <t>05.10.2021 19:26:56</t>
  </si>
  <si>
    <t>YAĞCILAR KÖK 45-71-M00179_HatBaşıAyırıcı_53135847 M04_53135847</t>
  </si>
  <si>
    <t>05.10.2021 15:12:35</t>
  </si>
  <si>
    <t>05.10.2021 15:13:05</t>
  </si>
  <si>
    <t>L-112 OVACIK 35-18-L00112_950439393_950439393</t>
  </si>
  <si>
    <t>05.10.2021 15:11:25</t>
  </si>
  <si>
    <t>05.10.2021 17:05:50</t>
  </si>
  <si>
    <t>K-49 35-01-K00049_912894503_912894503</t>
  </si>
  <si>
    <t>05.10.2021 15:18:29</t>
  </si>
  <si>
    <t>05.10.2021 21:31:27</t>
  </si>
  <si>
    <t>DERİCİ KÖK 45-84-M00003_RAZOĞLU M07_2313984</t>
  </si>
  <si>
    <t>05.10.2021 15:18:57</t>
  </si>
  <si>
    <t>05.10.2021 17:29:56</t>
  </si>
  <si>
    <t>K-2399 35-02-K02399_913298747_913298747</t>
  </si>
  <si>
    <t>05.10.2021 15:23:24</t>
  </si>
  <si>
    <t>05.10.2021 17:12:26</t>
  </si>
  <si>
    <t>DM-1/8 45-71-M00198_A a2b_45143182</t>
  </si>
  <si>
    <t>05.10.2021 15:35:50</t>
  </si>
  <si>
    <t>05.10.2021 17:19:10</t>
  </si>
  <si>
    <t>K-2576 35-01-K02576_35-01-K02576_42396908</t>
  </si>
  <si>
    <t>05.10.2021 15:35:49</t>
  </si>
  <si>
    <t>05.10.2021 19:44:26</t>
  </si>
  <si>
    <t>PAŞAKÖY TR-2 45-80-M00059_956537024_956537024</t>
  </si>
  <si>
    <t>05.10.2021 15:42:58</t>
  </si>
  <si>
    <t>05.10.2021 16:54:19</t>
  </si>
  <si>
    <t>05.10.2021 15:36:34</t>
  </si>
  <si>
    <t>05.10.2021 16:53:12</t>
  </si>
  <si>
    <t>DM-9/11 45-71-M00377__56403414_56403414</t>
  </si>
  <si>
    <t>05.10.2021 16:02:15</t>
  </si>
  <si>
    <t>05.10.2021 19:29:13</t>
  </si>
  <si>
    <t>TR-90 35-17-M00090_950307229_950307229</t>
  </si>
  <si>
    <t>05.10.2021 16:04:09</t>
  </si>
  <si>
    <t>05.10.2021 17:09:57</t>
  </si>
  <si>
    <t>KARGIN KÖK 45-71-M00095_AYTEKİNLER ESKİ HARMANDALI M07_2321769</t>
  </si>
  <si>
    <t>05.10.2021 16:04:00</t>
  </si>
  <si>
    <t>05.10.2021 17:19:00</t>
  </si>
  <si>
    <t>L-386 TARABYA EVLERİ 35-18-L00386_950438063_950438063</t>
  </si>
  <si>
    <t>05.10.2021 16:00:16</t>
  </si>
  <si>
    <t>05.10.2021 17:10:28</t>
  </si>
  <si>
    <t>YAĞCILLI TR-3 45-82-M00329_45-82-M00329_2373185</t>
  </si>
  <si>
    <t>05.10.2021 15:44:05</t>
  </si>
  <si>
    <t>05.10.2021 18:09:06</t>
  </si>
  <si>
    <t>SEYREK TR-8 35-28-M00377_953396708_953396708</t>
  </si>
  <si>
    <t>05.10.2021 16:11:44</t>
  </si>
  <si>
    <t>05.10.2021 17:53:10</t>
  </si>
  <si>
    <t>METAL İŞLERİ TR-12 KÖK 35-22-M00112_HatBaşıAyırıcı_53133263 M04_53133263</t>
  </si>
  <si>
    <t>05.10.2021 16:22:05</t>
  </si>
  <si>
    <t>05.10.2021 16:37:14</t>
  </si>
  <si>
    <t>PAYAMLI M-14 35-25-M00182_956641620_956641620</t>
  </si>
  <si>
    <t>05.10.2021 16:16:08</t>
  </si>
  <si>
    <t>05.10.2021 17:03:37</t>
  </si>
  <si>
    <t>L-275 35-18-L00275_950444820_950444820</t>
  </si>
  <si>
    <t>05.10.2021 16:22:00</t>
  </si>
  <si>
    <t>05.10.2021 16:54:56</t>
  </si>
  <si>
    <t>05.10.2021 16:13:39</t>
  </si>
  <si>
    <t>05.10.2021 16:46:31</t>
  </si>
  <si>
    <t>ÖRNEKKÖY TR3 35-27-L00124_99124854_99124854</t>
  </si>
  <si>
    <t>05.10.2021 16:25:00</t>
  </si>
  <si>
    <t>05.10.2021 21:57:03</t>
  </si>
  <si>
    <t>AKKEÇİLİ KÖK 45-73-M00239_AKKEÇİLİ M03_72035008</t>
  </si>
  <si>
    <t>05.10.2021 16:28:05</t>
  </si>
  <si>
    <t>05.10.2021 16:28:35</t>
  </si>
  <si>
    <t>MURSALLI TR-2 35-15-L00745_950373323_950373323</t>
  </si>
  <si>
    <t>05.10.2021 16:26:52</t>
  </si>
  <si>
    <t>05.10.2021 18:39:09</t>
  </si>
  <si>
    <t>L-115 OVACIK 35-18-L00115_950465856_950465856</t>
  </si>
  <si>
    <t>05.10.2021 16:32:45</t>
  </si>
  <si>
    <t>05.10.2021 17:38:40</t>
  </si>
  <si>
    <t>DURMUŞ SABANCI SULAMA GRUBU 35-29-M00295_B_56378516_56378516</t>
  </si>
  <si>
    <t>05.10.2021 16:34:05</t>
  </si>
  <si>
    <t>05.10.2021 17:33:05</t>
  </si>
  <si>
    <t>KAVAKLIDERE TR-14 45-73-M00317_A_56400591_56400591</t>
  </si>
  <si>
    <t>05.10.2021 16:46:36</t>
  </si>
  <si>
    <t>05.10.2021 18:29:21</t>
  </si>
  <si>
    <t>M-328 35-03-M00328_910490800_910490800</t>
  </si>
  <si>
    <t>05.10.2021 16:53:39</t>
  </si>
  <si>
    <t>05.10.2021 18:10:32</t>
  </si>
  <si>
    <t>DAĞARLAR KAYALAR TR-1 45-73-M00598_B_56401363_56401363</t>
  </si>
  <si>
    <t>05.10.2021 16:51:07</t>
  </si>
  <si>
    <t>05.10.2021 20:19:24</t>
  </si>
  <si>
    <t>KARABULU TR-4 35-31-L00353_47897504_56392361_56392361</t>
  </si>
  <si>
    <t>05.10.2021 16:54:15</t>
  </si>
  <si>
    <t>05.10.2021 20:49:08</t>
  </si>
  <si>
    <t>L-330 DENİZKIZI-1 35-18-L00330_950437803_950437803</t>
  </si>
  <si>
    <t>05.10.2021 16:48:04</t>
  </si>
  <si>
    <t>05.10.2021 17:36:07</t>
  </si>
  <si>
    <t>PAŞAKÖY KÖK 45-80-M00052_TAŞDİBİ ÇIKIŞI M010_72063859</t>
  </si>
  <si>
    <t>05.10.2021 16:59:35</t>
  </si>
  <si>
    <t>05.10.2021 18:28:57</t>
  </si>
  <si>
    <t>AHMETLİ DM 45-77-M00187_ESKİ SELENDİ M08_80367394</t>
  </si>
  <si>
    <t>05.10.2021 17:07:25</t>
  </si>
  <si>
    <t>05.10.2021 17:30:00</t>
  </si>
  <si>
    <t>DM-16/TR-71 45-71-M02470_953244691_953244691</t>
  </si>
  <si>
    <t>05.10.2021 17:12:00</t>
  </si>
  <si>
    <t>05.10.2021 18:48:47</t>
  </si>
  <si>
    <t>M-2966 35-07-M02966_913480616_913480616</t>
  </si>
  <si>
    <t>05.10.2021 17:13:00</t>
  </si>
  <si>
    <t>05.10.2021 18:36:15</t>
  </si>
  <si>
    <t>ÇEPNİDERE TR-3 45-83-L00223_955169278_955169278</t>
  </si>
  <si>
    <t>05.10.2021 17:11:41</t>
  </si>
  <si>
    <t>05.10.2021 18:37:27</t>
  </si>
  <si>
    <t>05.10.2021 17:19:55</t>
  </si>
  <si>
    <t>05.10.2021 17:49:00</t>
  </si>
  <si>
    <t>DM-14/16-A 45-71-M00552_953197239_953197239</t>
  </si>
  <si>
    <t>05.10.2021 17:20:00</t>
  </si>
  <si>
    <t>05.10.2021 18:17:32</t>
  </si>
  <si>
    <t>KARABURUN TR-15 35-21-L00013_A_56357705_56357705</t>
  </si>
  <si>
    <t>05.10.2021 17:14:42</t>
  </si>
  <si>
    <t>05.10.2021 18:55:51</t>
  </si>
  <si>
    <t>TR-1/40 KÖK 45-72-M00040__72410898_72410898</t>
  </si>
  <si>
    <t>05.10.2021 17:07:48</t>
  </si>
  <si>
    <t>05.10.2021 18:11:58</t>
  </si>
  <si>
    <t>L-193 ESENEVLER 35-18-L00193_950443189_950443189</t>
  </si>
  <si>
    <t>05.10.2021 17:20:38</t>
  </si>
  <si>
    <t>05.10.2021 22:46:52</t>
  </si>
  <si>
    <t>ORTA MAHALLE  M-6 35-25-M00119_955276206_955276206</t>
  </si>
  <si>
    <t>05.10.2021 17:30:57</t>
  </si>
  <si>
    <t>05.10.2021 19:05:36</t>
  </si>
  <si>
    <t>PAYAMLI M-15 35-25-M00180_956641359_956641359</t>
  </si>
  <si>
    <t>05.10.2021 17:40:51</t>
  </si>
  <si>
    <t>05.10.2021 18:28:13</t>
  </si>
  <si>
    <t>ÇOBANLAR SUBATAN TR-2 35-15-L00357_B_56369348_56369348</t>
  </si>
  <si>
    <t>05.10.2021 17:25:53</t>
  </si>
  <si>
    <t>05.10.2021 19:47:18</t>
  </si>
  <si>
    <t>KULA İM 45-77-A00001_HatBaşıAyırıcı_80021704 M07_80021704</t>
  </si>
  <si>
    <t>05.10.2021 17:38:46</t>
  </si>
  <si>
    <t>05.10.2021 19:46:57</t>
  </si>
  <si>
    <t>PEKMEZCİ TR-1 45-72-M00198_B_56407835_56407835</t>
  </si>
  <si>
    <t>05.10.2021 17:32:07</t>
  </si>
  <si>
    <t>05.10.2021 20:23:03</t>
  </si>
  <si>
    <t>K-783 35-01-K00783_E E03b_5927229</t>
  </si>
  <si>
    <t>05.10.2021 17:50:07</t>
  </si>
  <si>
    <t>05.10.2021 20:02:53</t>
  </si>
  <si>
    <t>ARKACILAR TR-1 35-31-L00037_956596409_956596409</t>
  </si>
  <si>
    <t>05.10.2021 17:46:20</t>
  </si>
  <si>
    <t>05.10.2021 20:54:00</t>
  </si>
  <si>
    <t>SARIBEY TR-2 45-83-L00329_955163506_955163506</t>
  </si>
  <si>
    <t>05.10.2021 18:05:51</t>
  </si>
  <si>
    <t>05.10.2021 22:24:20</t>
  </si>
  <si>
    <t>KARADOĞAN DİKİLİ TAŞ TR-5 35-15-L00387_B_56406009_56406009</t>
  </si>
  <si>
    <t>05.10.2021 18:12:34</t>
  </si>
  <si>
    <t>05.10.2021 20:03:55</t>
  </si>
  <si>
    <t>GÜLBAHÇE TR-1 35-19-L00151_956690922_956690922</t>
  </si>
  <si>
    <t>05.10.2021 18:13:21</t>
  </si>
  <si>
    <t>05.10.2021 19:33:28</t>
  </si>
  <si>
    <t>ÇANDARLI TR-6 35-30-M00006_955320129_955320129</t>
  </si>
  <si>
    <t>05.10.2021 18:01:56</t>
  </si>
  <si>
    <t>05.10.2021 21:11:02</t>
  </si>
  <si>
    <t>KABAZLI TR-1 45-78-M00677_49289923_56407706_56407706</t>
  </si>
  <si>
    <t>05.10.2021 18:12:26</t>
  </si>
  <si>
    <t>05.10.2021 19:50:52</t>
  </si>
  <si>
    <t>DEMİRCİLİ TR-2 35-19-M00212_7198159_56378040_56378040</t>
  </si>
  <si>
    <t>05.10.2021 18:18:13</t>
  </si>
  <si>
    <t>05.10.2021 19:58:04</t>
  </si>
  <si>
    <t>TR-2/113 45-83-L00113_A_56384153_56384153</t>
  </si>
  <si>
    <t>05.10.2021 18:22:31</t>
  </si>
  <si>
    <t>05.10.2021 20:13:11</t>
  </si>
  <si>
    <t>MENEMEN DM-3/13 35-28-M00722_953375982_953375982</t>
  </si>
  <si>
    <t>05.10.2021 18:17:06</t>
  </si>
  <si>
    <t>05.10.2021 19:26:40</t>
  </si>
  <si>
    <t>K-4539 35-07-K04539_B B01b_5779194</t>
  </si>
  <si>
    <t>05.10.2021 18:31:00</t>
  </si>
  <si>
    <t>06.10.2021 00:55:53</t>
  </si>
  <si>
    <t>KARAYAĞCI YANIKDAĞ TR-1 45-75-M00193_45-75-M00193_2359373</t>
  </si>
  <si>
    <t>05.10.2021 18:34:17</t>
  </si>
  <si>
    <t>05.10.2021 19:53:27</t>
  </si>
  <si>
    <t>YENİCE TR-2 45-81-M00263_962497185_962497185</t>
  </si>
  <si>
    <t>05.10.2021 18:30:52</t>
  </si>
  <si>
    <t>05.10.2021 21:46:32</t>
  </si>
  <si>
    <t>K-3848 35-04-K03848_D_56382011_56382011</t>
  </si>
  <si>
    <t>05.10.2021 18:32:34</t>
  </si>
  <si>
    <t>05.10.2021 20:22:48</t>
  </si>
  <si>
    <t>GÜLENYAKA ÇAMLIK MAH.TR-2 45-73-M00513_B_56403508_56403508</t>
  </si>
  <si>
    <t>05.10.2021 18:36:54</t>
  </si>
  <si>
    <t>05.10.2021 22:08:24</t>
  </si>
  <si>
    <t>TR-2/115 45-83-L00115_B_56401683_56401683</t>
  </si>
  <si>
    <t>05.10.2021 18:46:44</t>
  </si>
  <si>
    <t>05.10.2021 20:48:23</t>
  </si>
  <si>
    <t>DM-20/07 (VEZİROĞLU) 45-71-M00274_B B01_60600262</t>
  </si>
  <si>
    <t>05.10.2021 18:58:17</t>
  </si>
  <si>
    <t>06.10.2021 03:27:37</t>
  </si>
  <si>
    <t>MAHMUTLAR KÖK 45-74-M00354_DEMİRKÖPRÜ M08_79385783</t>
  </si>
  <si>
    <t>05.10.2021 19:01:15</t>
  </si>
  <si>
    <t>05.10.2021 19:09:55</t>
  </si>
  <si>
    <t>K-1368 35-08-K01368_912498486_912498486</t>
  </si>
  <si>
    <t>05.10.2021 19:05:41</t>
  </si>
  <si>
    <t>05.10.2021 22:42:05</t>
  </si>
  <si>
    <t>GÜLBAHÇE TR-7 35-19-L00167_956670467_956670467</t>
  </si>
  <si>
    <t>05.10.2021 19:00:52</t>
  </si>
  <si>
    <t>05.10.2021 20:57:30</t>
  </si>
  <si>
    <t>KUŞÇULAR TR-8 35-19-M00220_956691375_956691375</t>
  </si>
  <si>
    <t>05.10.2021 18:54:38</t>
  </si>
  <si>
    <t>05.10.2021 20:26:33</t>
  </si>
  <si>
    <t>DM-13/14-D 45-71-M02183_953219709_953219709</t>
  </si>
  <si>
    <t>05.10.2021 19:17:39</t>
  </si>
  <si>
    <t>05.10.2021 23:06:38</t>
  </si>
  <si>
    <t>M-217 35-09-M00217_C C 1b_5798701</t>
  </si>
  <si>
    <t>05.10.2021 19:21:47</t>
  </si>
  <si>
    <t>05.10.2021 21:45:02</t>
  </si>
  <si>
    <t>ZEYTİNDAĞ TR-1 35-16-M00003_DIREK TIPI TRAFO HUCRESI H01_2045120</t>
  </si>
  <si>
    <t>05.10.2021 19:43:14</t>
  </si>
  <si>
    <t>05.10.2021 21:37:16</t>
  </si>
  <si>
    <t>MAHMUTLAR KÖK 45-74-M00354_DEMİRKÖPRÜ M08_79385666</t>
  </si>
  <si>
    <t>05.10.2021 19:45:45</t>
  </si>
  <si>
    <t>05.10.2021 19:57:00</t>
  </si>
  <si>
    <t>SANCAKLI BOZKÖY TR-3 45-71-M00565_953204476_953204476</t>
  </si>
  <si>
    <t>05.10.2021 19:49:50</t>
  </si>
  <si>
    <t>05.10.2021 21:33:40</t>
  </si>
  <si>
    <t>K-4692 35-01-K04692_K-2576 K02_2054057</t>
  </si>
  <si>
    <t>05.10.2021 20:16:34</t>
  </si>
  <si>
    <t>DM-1/3 35-19-L00308_956679514_956679514</t>
  </si>
  <si>
    <t>05.10.2021 19:52:36</t>
  </si>
  <si>
    <t>05.10.2021 21:11:54</t>
  </si>
  <si>
    <t>DM-14/3 45-71-M00387_953242721_953242721</t>
  </si>
  <si>
    <t>05.10.2021 20:00:55</t>
  </si>
  <si>
    <t>05.10.2021 22:43:03</t>
  </si>
  <si>
    <t>DM-9/12-A 45-71-M01919_A_56398247_56398247</t>
  </si>
  <si>
    <t>05.10.2021 17:07:06</t>
  </si>
  <si>
    <t>05.10.2021 20:28:46</t>
  </si>
  <si>
    <t>ORMANKÖY 35-26-M00466_6712171_56357784_56357784</t>
  </si>
  <si>
    <t>05.10.2021 19:50:32</t>
  </si>
  <si>
    <t>05.10.2021 21:54:53</t>
  </si>
  <si>
    <t>K-97 35-02-K00097_99845884_99845884</t>
  </si>
  <si>
    <t>05.10.2021 20:14:30</t>
  </si>
  <si>
    <t>05.10.2021 21:52:30</t>
  </si>
  <si>
    <t>TR-23 35-15-M00023_950350050_950350050</t>
  </si>
  <si>
    <t>05.10.2021 20:09:44</t>
  </si>
  <si>
    <t>05.10.2021 22:11:02</t>
  </si>
  <si>
    <t>MUSALAR YENİKÖY TR-2 45-83-M00664_955158285_955158285</t>
  </si>
  <si>
    <t>05.10.2021 20:20:01</t>
  </si>
  <si>
    <t>05.10.2021 23:52:48</t>
  </si>
  <si>
    <t>TR-90 35-15-M00090_48870470_56380546_56380546</t>
  </si>
  <si>
    <t>05.10.2021 20:22:00</t>
  </si>
  <si>
    <t>05.10.2021 21:23:58</t>
  </si>
  <si>
    <t>DADAĞLI TR-11 (TR-3) 45-79-M00516__72374834_72374834</t>
  </si>
  <si>
    <t>05.10.2021 20:52:36</t>
  </si>
  <si>
    <t>05.10.2021 22:42:16</t>
  </si>
  <si>
    <t>ÖRNEKKÖY TR-2 35-27-L00324_A_72386882_72386882</t>
  </si>
  <si>
    <t>05.10.2021 20:48:37</t>
  </si>
  <si>
    <t>05.10.2021 21:22:52</t>
  </si>
  <si>
    <t>KARAKUZU TR-1 35-17-M00466_35-17-M00466_2361821</t>
  </si>
  <si>
    <t>05.10.2021 21:42:36</t>
  </si>
  <si>
    <t>05.10.2021 22:22:34</t>
  </si>
  <si>
    <t>DM-14/16-A 45-71-M00552_953197345_953197345</t>
  </si>
  <si>
    <t>05.10.2021 22:52:08</t>
  </si>
  <si>
    <t>06.10.2021 01:05:26</t>
  </si>
  <si>
    <t>DANIŞKENT SİTESİ 35-30-M00053__72372020_72372020</t>
  </si>
  <si>
    <t>05.10.2021 23:16:03</t>
  </si>
  <si>
    <t>06.10.2021 01:38:24</t>
  </si>
  <si>
    <t>YENİKENT SULAMA TR-3 35-16-M00212_966518870_966518870</t>
  </si>
  <si>
    <t>05.10.2021 23:21:36</t>
  </si>
  <si>
    <t>06.10.2021 01:06:05</t>
  </si>
  <si>
    <t>POYRACIK TR-6 35-24-L00223_955216643_955216643</t>
  </si>
  <si>
    <t>05.10.2021 23:31:00</t>
  </si>
  <si>
    <t>05.10.2021 23:59:06</t>
  </si>
  <si>
    <t>05.10.2021 19:09:59</t>
  </si>
  <si>
    <t>05.10.2021 20:29:00</t>
  </si>
  <si>
    <t>ORMANKÖY 35-26-M00466_12419215_56357753_56357753</t>
  </si>
  <si>
    <t>06.10.2021 00:01:23</t>
  </si>
  <si>
    <t>06.10.2021 00:59:55</t>
  </si>
  <si>
    <t>ÜÇPINAR DM 45-71-M00183_PELİTALAN M03_72249125</t>
  </si>
  <si>
    <t>06.10.2021 00:39:34</t>
  </si>
  <si>
    <t>06.10.2021 02:09:49</t>
  </si>
  <si>
    <t>GÜNEYDAMLARI TR-4 TEKELİLER 45-79-M00135_B_56386582_56386582</t>
  </si>
  <si>
    <t>06.10.2021 01:27:02</t>
  </si>
  <si>
    <t>06.10.2021 02:36:37</t>
  </si>
  <si>
    <t>ÇEŞME İM 35-18-A00001_VAKIFLAR L06_2053080</t>
  </si>
  <si>
    <t>06.10.2021 03:33:04</t>
  </si>
  <si>
    <t>06.10.2021 03:58:00</t>
  </si>
  <si>
    <t>ÜRKMEZ DM-4 (ÜRKMEZ M-21) 35-25-M00155_DONANIMLI YEDEK M03_72072836</t>
  </si>
  <si>
    <t>06.10.2021 03:50:25</t>
  </si>
  <si>
    <t>06.10.2021 04:25:26</t>
  </si>
  <si>
    <t>İSLAMLAR TR-1 35-30-L00149_35-30-L00149_2356911</t>
  </si>
  <si>
    <t>06.10.2021 05:13:20</t>
  </si>
  <si>
    <t>06.10.2021 07:20:48</t>
  </si>
  <si>
    <t>BEYDERE KÖK 45-71-M00128_IŞIKAL MOBİLYA M01_50217150</t>
  </si>
  <si>
    <t>06.10.2021 04:48:07</t>
  </si>
  <si>
    <t>06.10.2021 09:55:38</t>
  </si>
  <si>
    <t>HALİLLER KÖK 35-31-L00228_KALEKÖY L02_72238538</t>
  </si>
  <si>
    <t>06.10.2021 05:58:54</t>
  </si>
  <si>
    <t>06.10.2021 06:33:58</t>
  </si>
  <si>
    <t>06.10.2021 06:30:50</t>
  </si>
  <si>
    <t>06.10.2021 06:36:54</t>
  </si>
  <si>
    <t>DEĞİRMENDERE DM 35-22-M00085_ÇAMÖNÜ - ATAKÖY M09_50066612</t>
  </si>
  <si>
    <t>06.10.2021 06:48:55</t>
  </si>
  <si>
    <t>06.10.2021 07:09:16</t>
  </si>
  <si>
    <t>ZEYTİNALAN İM 35-19-A00002_GÜZELBAHÇE İM ÇIKIŞ M13_2052318</t>
  </si>
  <si>
    <t>06.10.2021 07:14:55</t>
  </si>
  <si>
    <t>06.10.2021 07:20:25</t>
  </si>
  <si>
    <t>06.10.2021 07:14:00</t>
  </si>
  <si>
    <t>06.10.2021 07:21:00</t>
  </si>
  <si>
    <t>TR-62 35-19-L00062_TR-55 L01_72126603</t>
  </si>
  <si>
    <t>06.10.2021 07:14:58</t>
  </si>
  <si>
    <t>06.10.2021 07:20:35</t>
  </si>
  <si>
    <t>06.10.2021 07:20:39</t>
  </si>
  <si>
    <t>06.10.2021 09:42:34</t>
  </si>
  <si>
    <t>M-1990 35-09-M01990_914570328_914570328</t>
  </si>
  <si>
    <t>06.10.2021 07:17:26</t>
  </si>
  <si>
    <t>06.10.2021 08:39:57</t>
  </si>
  <si>
    <t>TR-2/82 BARIŞ MANÇO KÖK 45-83-L00082_TURGUTLU İM GİRİŞ L02_61336404</t>
  </si>
  <si>
    <t>06.10.2021 07:41:00</t>
  </si>
  <si>
    <t>06.10.2021 08:12:00</t>
  </si>
  <si>
    <t>BAŞARAN TR-3 35-31-L00072_47943192_56370456_56370456</t>
  </si>
  <si>
    <t>06.10.2021 07:23:18</t>
  </si>
  <si>
    <t>06.10.2021 09:02:17</t>
  </si>
  <si>
    <t>SELÇUK İM/DM 35-13-A00004_ŞEHİR-1 L03_65986071</t>
  </si>
  <si>
    <t>06.10.2021 07:52:40</t>
  </si>
  <si>
    <t>06.10.2021 07:56:08</t>
  </si>
  <si>
    <t>SARIKAYA KÖK 35-31-L00284_HatBaşıAyırıcı_66312322 L01_66312322</t>
  </si>
  <si>
    <t>06.10.2021 07:38:46</t>
  </si>
  <si>
    <t>06.10.2021 10:46:49</t>
  </si>
  <si>
    <t>ZEYTİNALAN İM 35-19-A00002_GÜZELBAHÇE-2 ÇIKIŞ (İSTİKLAL) M11_2308025</t>
  </si>
  <si>
    <t>06.10.2021 07:45:21</t>
  </si>
  <si>
    <t>06.10.2021 18:57:00</t>
  </si>
  <si>
    <t>TARİŞ KÖK 45-73-M01049_ULAŞTIRMA TABURU M02_66732611</t>
  </si>
  <si>
    <t>06.10.2021 07:49:28</t>
  </si>
  <si>
    <t>06.10.2021 08:56:22</t>
  </si>
  <si>
    <t>GÜNEYDAMLARI TR-4 TEKELİLER 45-79-M00135_D_56385259_56385259</t>
  </si>
  <si>
    <t>06.10.2021 08:02:31</t>
  </si>
  <si>
    <t>06.10.2021 10:27:20</t>
  </si>
  <si>
    <t>KULAKSIZLAR KÖK 45-72-L00839_AKSELENDİ İM GİRİŞ L01_66574835</t>
  </si>
  <si>
    <t>06.10.2021 08:08:55</t>
  </si>
  <si>
    <t>06.10.2021 08:09:25</t>
  </si>
  <si>
    <t>MENDERES DM-2/TR-1 35-22-M00300_HatBaşıAyırıcı_66074290 M15_66074290</t>
  </si>
  <si>
    <t>06.10.2021 08:03:31</t>
  </si>
  <si>
    <t>06.10.2021 09:13:03</t>
  </si>
  <si>
    <t>ÇAPAK KÖK 35-26-M00435_DAĞKIZILCA-2 ÇIKIŞ M05_66033222</t>
  </si>
  <si>
    <t>06.10.2021 08:14:15</t>
  </si>
  <si>
    <t>06.10.2021 08:41:58</t>
  </si>
  <si>
    <t>DM-2/TR-7 35-13-L00488_TR-10 L02_76711325</t>
  </si>
  <si>
    <t>06.10.2021 08:09:47</t>
  </si>
  <si>
    <t>06.10.2021 08:47:46</t>
  </si>
  <si>
    <t>TR-77 ÇEŞMEALTI KÖK 35-19-M00077_UZUNADA M03_76784627</t>
  </si>
  <si>
    <t>06.10.2021 07:41:41</t>
  </si>
  <si>
    <t>06.10.2021 08:52:00</t>
  </si>
  <si>
    <t>SELENDİ DM 45-81-M00001_ESKİ SELENDİ M16_2079218</t>
  </si>
  <si>
    <t>06.10.2021 08:17:25</t>
  </si>
  <si>
    <t>06.10.2021 08:17:58</t>
  </si>
  <si>
    <t>TR-2/73-A 45-83-L00151_IRLAMAZ KÖK L03_72157732</t>
  </si>
  <si>
    <t>06.10.2021 08:56:51</t>
  </si>
  <si>
    <t>DOĞAKÖY TR-1 35-28-M00213_C_56357839_56357839</t>
  </si>
  <si>
    <t>06.10.2021 08:22:00</t>
  </si>
  <si>
    <t>06.10.2021 10:42:26</t>
  </si>
  <si>
    <t>K-3083 35-04-K03083_35-04-K03083_60707547</t>
  </si>
  <si>
    <t>06.10.2021 08:27:00</t>
  </si>
  <si>
    <t>06.10.2021 09:01:07</t>
  </si>
  <si>
    <t>06.10.2021 08:22:15</t>
  </si>
  <si>
    <t>06.10.2021 08:58:43</t>
  </si>
  <si>
    <t>KULA İM 45-77-A00001_DEMİRKÖPRÜ M03_2049496</t>
  </si>
  <si>
    <t>06.10.2021 08:28:04</t>
  </si>
  <si>
    <t>06.10.2021 08:30:00</t>
  </si>
  <si>
    <t>VELİLER KÖK 35-31-L00116_VELİLER TR-1 L02_2119147</t>
  </si>
  <si>
    <t>06.10.2021 08:30:55</t>
  </si>
  <si>
    <t>06.10.2021 09:29:53</t>
  </si>
  <si>
    <t>M-271 KARAKAYALAR DM 35-14-M00271_SAZLIGÖL M02_2097321</t>
  </si>
  <si>
    <t>06.10.2021 08:34:11</t>
  </si>
  <si>
    <t>06.10.2021 08:40:06</t>
  </si>
  <si>
    <t>TR-2/82 BARIŞ MANÇO KÖK 45-83-L00082_TR-2/83 L03_61336406</t>
  </si>
  <si>
    <t>06.10.2021 08:12:53</t>
  </si>
  <si>
    <t>06.10.2021 09:50:58</t>
  </si>
  <si>
    <t>06.10.2021 08:44:24</t>
  </si>
  <si>
    <t>06.10.2021 08:49:36</t>
  </si>
  <si>
    <t>DM-14/3 45-71-M00387_953239071_953239071</t>
  </si>
  <si>
    <t>06.10.2021 08:45:00</t>
  </si>
  <si>
    <t>06.10.2021 10:35:43</t>
  </si>
  <si>
    <t>KAHRAMANLAR TR-3 HACIBEKİRLER 45-79-M00219_B_56400894_56400894</t>
  </si>
  <si>
    <t>06.10.2021 08:42:55</t>
  </si>
  <si>
    <t>06.10.2021 12:35:43</t>
  </si>
  <si>
    <t>YENİ ŞAKRAN TR-11 35-17-M00211_950308393_950308393</t>
  </si>
  <si>
    <t>06.10.2021 08:29:58</t>
  </si>
  <si>
    <t>06.10.2021 11:38:02</t>
  </si>
  <si>
    <t>KÖSEDERE TR-1 35-21-L00124_6146772_56376605_56376605</t>
  </si>
  <si>
    <t>06.10.2021 08:05:01</t>
  </si>
  <si>
    <t>06.10.2021 11:47:32</t>
  </si>
  <si>
    <t>K-3798 35-01-K03798_A_56368836_56368836</t>
  </si>
  <si>
    <t>06.10.2021 08:50:09</t>
  </si>
  <si>
    <t>06.10.2021 10:12:32</t>
  </si>
  <si>
    <t>MORDOĞAN TR-30 35-21-L00155_953365212_953365212</t>
  </si>
  <si>
    <t>06.10.2021 08:39:07</t>
  </si>
  <si>
    <t>06.10.2021 10:58:25</t>
  </si>
  <si>
    <t>TR-55 35-30-L00055_A_56367239_56367239</t>
  </si>
  <si>
    <t>06.10.2021 09:51:55</t>
  </si>
  <si>
    <t>06.10.2021 10:40:10</t>
  </si>
  <si>
    <t>GÜZELKÖY KÖK 45-71-M00123_HatBaşıAyırıcı_53135216 M07_53135216</t>
  </si>
  <si>
    <t>06.10.2021 08:34:29</t>
  </si>
  <si>
    <t>06.10.2021 11:16:54</t>
  </si>
  <si>
    <t>VELİLER DM 35-15-L00840_YUSUFDERE-MENTBAŞI L05_66945990</t>
  </si>
  <si>
    <t>06.10.2021 08:54:03</t>
  </si>
  <si>
    <t>06.10.2021 16:52:23</t>
  </si>
  <si>
    <t>06.10.2021 09:00:59</t>
  </si>
  <si>
    <t>06.10.2021 09:11:00</t>
  </si>
  <si>
    <t>TR-18 35-13-L00018_TR-20 L01_2334007</t>
  </si>
  <si>
    <t>06.10.2021 08:57:03</t>
  </si>
  <si>
    <t>06.10.2021 10:07:51</t>
  </si>
  <si>
    <t>GÜNEYDAMLARI TR-4 TEKELİLER 45-79-M00135_945551808_945551808</t>
  </si>
  <si>
    <t>06.10.2021 08:59:57</t>
  </si>
  <si>
    <t>06.10.2021 10:48:11</t>
  </si>
  <si>
    <t>ÇULLUGÖRECE TR-1 45-80-M00096_45-80-M00096_73431596</t>
  </si>
  <si>
    <t>06.10.2021 09:05:33</t>
  </si>
  <si>
    <t>06.10.2021 10:56:49</t>
  </si>
  <si>
    <t>K-1715 35-02-K01715_910009701_910009701</t>
  </si>
  <si>
    <t>06.10.2021 08:55:24</t>
  </si>
  <si>
    <t>06.10.2021 13:10:48</t>
  </si>
  <si>
    <t>YAKAKÖY KÖK 45-75-M00067_BOYALI M03_2092142</t>
  </si>
  <si>
    <t>06.10.2021 09:10:55</t>
  </si>
  <si>
    <t>06.10.2021 17:05:07</t>
  </si>
  <si>
    <t>L-277 35-18-L00277_35-18-L00277_2358644</t>
  </si>
  <si>
    <t>06.10.2021 09:09:24</t>
  </si>
  <si>
    <t>06.10.2021 11:23:50</t>
  </si>
  <si>
    <t>06.10.2021 09:13:00</t>
  </si>
  <si>
    <t>06.10.2021 17:29:14</t>
  </si>
  <si>
    <t>AKÇAPINAR KÖK 45-83-L00131_ÇIKRIKÇI L02_72176521</t>
  </si>
  <si>
    <t>06.10.2021 09:18:23</t>
  </si>
  <si>
    <t>06.10.2021 17:06:27</t>
  </si>
  <si>
    <t>K-444 35-02-K00444_TRAFO K01_2303254</t>
  </si>
  <si>
    <t>06.10.2021 09:11:38</t>
  </si>
  <si>
    <t>06.10.2021 18:32:15</t>
  </si>
  <si>
    <t>06.10.2021 09:20:27</t>
  </si>
  <si>
    <t>06.10.2021 09:23:33</t>
  </si>
  <si>
    <t>M-2362 35-03-M02362_A_56404391_56404391</t>
  </si>
  <si>
    <t>06.10.2021 09:22:30</t>
  </si>
  <si>
    <t>06.10.2021 17:32:51</t>
  </si>
  <si>
    <t>ORMANKÖY 35-26-M00466_945114781_945114781</t>
  </si>
  <si>
    <t>06.10.2021 09:18:21</t>
  </si>
  <si>
    <t>06.10.2021 12:37:03</t>
  </si>
  <si>
    <t>KOLDERE KÖK 45-80-M00051_TR-2 TR-4 TR-5 M03_73403242</t>
  </si>
  <si>
    <t>06.10.2021 09:23:25</t>
  </si>
  <si>
    <t>06.10.2021 10:26:31</t>
  </si>
  <si>
    <t>SOMA TR-27/4 45-82-M00107_945524777_945524777</t>
  </si>
  <si>
    <t>06.10.2021 09:18:25</t>
  </si>
  <si>
    <t>06.10.2021 09:48:16</t>
  </si>
  <si>
    <t>ÇANDARLI TR-36 35-30-M00036__76654946_76654946</t>
  </si>
  <si>
    <t>06.10.2021 09:26:49</t>
  </si>
  <si>
    <t>06.10.2021 17:41:46</t>
  </si>
  <si>
    <t>06.10.2021 09:26:00</t>
  </si>
  <si>
    <t>06.10.2021 11:31:19</t>
  </si>
  <si>
    <t>M-201(DM-2/1) 35-09-M00201_TRAFO M02_42989098</t>
  </si>
  <si>
    <t>06.10.2021 09:31:15</t>
  </si>
  <si>
    <t>06.10.2021 17:04:17</t>
  </si>
  <si>
    <t>DM-2/TR-6 45-72-M00681_956509179_956509179</t>
  </si>
  <si>
    <t>06.10.2021 09:22:25</t>
  </si>
  <si>
    <t>06.10.2021 11:29:00</t>
  </si>
  <si>
    <t>06.10.2021 09:39:00</t>
  </si>
  <si>
    <t>06.10.2021 14:45:45</t>
  </si>
  <si>
    <t>HALİLLER KÖK 35-31-L00228_UMURCALI L09_72238544</t>
  </si>
  <si>
    <t>06.10.2021 09:40:25</t>
  </si>
  <si>
    <t>06.10.2021 10:05:17</t>
  </si>
  <si>
    <t>MADEN KÖK 45-83-M00128_İZZETTİN M03_47316729</t>
  </si>
  <si>
    <t>06.10.2021 09:45:55</t>
  </si>
  <si>
    <t>06.10.2021 13:44:09</t>
  </si>
  <si>
    <t>K-49 35-01-K00049_911324030_911324030</t>
  </si>
  <si>
    <t>06.10.2021 09:41:45</t>
  </si>
  <si>
    <t>06.10.2021 11:10:59</t>
  </si>
  <si>
    <t>KOYUNDERE DM 35-28-M00165_MENEMEN İ.M. M01_66524377</t>
  </si>
  <si>
    <t>06.10.2021 09:49:58</t>
  </si>
  <si>
    <t>06.10.2021 09:54:00</t>
  </si>
  <si>
    <t>OLGUNLAR TR-4 35-31-L00217_47891407_56390984_56390984</t>
  </si>
  <si>
    <t>06.10.2021 09:43:57</t>
  </si>
  <si>
    <t>06.10.2021 13:22:51</t>
  </si>
  <si>
    <t>SÖĞÜTÖREN TR-2 35-20-L00348_6564744_56360175_56360175</t>
  </si>
  <si>
    <t>06.10.2021 09:56:48</t>
  </si>
  <si>
    <t>06.10.2021 10:38:17</t>
  </si>
  <si>
    <t>L-31 BİZBİZE SİTESİ 35-18-L00031_6221555_56392818_56392818</t>
  </si>
  <si>
    <t>06.10.2021 10:00:17</t>
  </si>
  <si>
    <t>06.10.2021 14:38:11</t>
  </si>
  <si>
    <t>SOMA A SANTRALİ İM/DM 45-82-A00001_MADEN L16_2091662</t>
  </si>
  <si>
    <t>06.10.2021 10:04:35</t>
  </si>
  <si>
    <t>06.10.2021 10:59:37</t>
  </si>
  <si>
    <t>SELÇİKLİ PAZARYOLU TR-1 45-72-L00158_B_56404904_56404904</t>
  </si>
  <si>
    <t>06.10.2021 10:01:37</t>
  </si>
  <si>
    <t>06.10.2021 11:22:02</t>
  </si>
  <si>
    <t>DADAĞLI TR-3 OVA 45-79-M00402_B_56387451_56387451</t>
  </si>
  <si>
    <t>06.10.2021 09:56:18</t>
  </si>
  <si>
    <t>06.10.2021 14:13:21</t>
  </si>
  <si>
    <t>SARUHANLI TR-13 45-80-M00013_956563004_956563004</t>
  </si>
  <si>
    <t>06.10.2021 10:06:52</t>
  </si>
  <si>
    <t>06.10.2021 13:47:51</t>
  </si>
  <si>
    <t>06.10.2021 10:07:31</t>
  </si>
  <si>
    <t>06.10.2021 18:33:00</t>
  </si>
  <si>
    <t>K-3911 35-04-K03911_A_56368870_56368870</t>
  </si>
  <si>
    <t>06.10.2021 09:55:00</t>
  </si>
  <si>
    <t>06.10.2021 10:16:50</t>
  </si>
  <si>
    <t>K-97 35-02-K00097_910579788_910579788</t>
  </si>
  <si>
    <t>06.10.2021 10:16:55</t>
  </si>
  <si>
    <t>06.10.2021 11:38:56</t>
  </si>
  <si>
    <t>K-2896 35-04-K02896_D_56371871_56371871</t>
  </si>
  <si>
    <t>06.10.2021 10:21:50</t>
  </si>
  <si>
    <t>06.10.2021 11:01:06</t>
  </si>
  <si>
    <t>K-2552 35-02-K02552_A_56363093_56363093</t>
  </si>
  <si>
    <t>06.10.2021 10:20:00</t>
  </si>
  <si>
    <t>06.10.2021 11:51:53</t>
  </si>
  <si>
    <t>L-278 DM-1/TR-19 35-14-L00278_956643352_956643352</t>
  </si>
  <si>
    <t>06.10.2021 10:22:32</t>
  </si>
  <si>
    <t>06.10.2021 11:01:23</t>
  </si>
  <si>
    <t>DM-5/TR-6 35-26-M00773_956629903_956629903</t>
  </si>
  <si>
    <t>06.10.2021 10:25:00</t>
  </si>
  <si>
    <t>06.10.2021 14:33:36</t>
  </si>
  <si>
    <t>ÇUKURKÖY KÖK 35-29-L00034_HALİM İNMEZ L04_2327031</t>
  </si>
  <si>
    <t>06.10.2021 10:22:05</t>
  </si>
  <si>
    <t>06.10.2021 11:26:10</t>
  </si>
  <si>
    <t>OĞLANANASI TR-7 35-22-M00260_DIREK TIPI TRAFO HUCRESI H01_2112507</t>
  </si>
  <si>
    <t>06.10.2021 10:32:30</t>
  </si>
  <si>
    <t>06.10.2021 11:51:47</t>
  </si>
  <si>
    <t>TAYTAN OFİS KÖK 45-78-M00314_HatBaşıAyırıcı_53139316 M06_53139316</t>
  </si>
  <si>
    <t>06.10.2021 10:28:36</t>
  </si>
  <si>
    <t>06.10.2021 11:30:11</t>
  </si>
  <si>
    <t>SARIÇAM TR-2 45-80-M00160_956566838_956566838</t>
  </si>
  <si>
    <t>06.10.2021 10:35:21</t>
  </si>
  <si>
    <t>06.10.2021 15:00:00</t>
  </si>
  <si>
    <t>06.10.2021 10:43:05</t>
  </si>
  <si>
    <t>06.10.2021 11:44:00</t>
  </si>
  <si>
    <t>06.10.2021 10:45:00</t>
  </si>
  <si>
    <t>06.10.2021 12:29:37</t>
  </si>
  <si>
    <t>06.10.2021 10:34:58</t>
  </si>
  <si>
    <t>06.10.2021 12:34:28</t>
  </si>
  <si>
    <t>K-2573 35-01-K02573_913245665_913245665</t>
  </si>
  <si>
    <t>06.10.2021 10:58:01</t>
  </si>
  <si>
    <t>06.10.2021 14:21:38</t>
  </si>
  <si>
    <t>K-1495 35-04-K01495_D_56369621_56369621</t>
  </si>
  <si>
    <t>06.10.2021 11:08:05</t>
  </si>
  <si>
    <t>06.10.2021 11:27:01</t>
  </si>
  <si>
    <t>ÖRNEKKÖY TR-1 35-27-L00128_98924664_98924664</t>
  </si>
  <si>
    <t>06.10.2021 11:08:00</t>
  </si>
  <si>
    <t>06.10.2021 15:47:39</t>
  </si>
  <si>
    <t>06.10.2021 10:56:27</t>
  </si>
  <si>
    <t>06.10.2021 12:05:23</t>
  </si>
  <si>
    <t>TR-1-5/11 (YANIKKAVAK MERKEZ) 35-20-L00056_6114507_56359812_56359812</t>
  </si>
  <si>
    <t>06.10.2021 11:01:47</t>
  </si>
  <si>
    <t>06.10.2021 12:20:39</t>
  </si>
  <si>
    <t>TR-53 45-77-L00053_NARINCALIPITRAK TR-1 L05_72213375</t>
  </si>
  <si>
    <t>OG Hatta Ağaç Kesimi</t>
  </si>
  <si>
    <t>06.10.2021 11:17:11</t>
  </si>
  <si>
    <t>06.10.2021 15:33:54</t>
  </si>
  <si>
    <t>L-224 SİBAM EVLERİ 35-18-L00224_950458647_950458647</t>
  </si>
  <si>
    <t>06.10.2021 11:16:12</t>
  </si>
  <si>
    <t>06.10.2021 15:56:31</t>
  </si>
  <si>
    <t>LOKMANKUYU KÖK 35-15-L00903_MENDERES L02_67112626</t>
  </si>
  <si>
    <t>06.10.2021 09:14:33</t>
  </si>
  <si>
    <t>06.10.2021 11:55:20</t>
  </si>
  <si>
    <t>PINARKÖY TR-1 35-16-L00265_953331248_953331248</t>
  </si>
  <si>
    <t>06.10.2021 11:12:15</t>
  </si>
  <si>
    <t>06.10.2021 12:56:13</t>
  </si>
  <si>
    <t>TR-58 35-30-L00058_B_56367284_56367284</t>
  </si>
  <si>
    <t>06.10.2021 11:24:53</t>
  </si>
  <si>
    <t>06.10.2021 12:34:49</t>
  </si>
  <si>
    <t>DM-2/6 (DM-10) 45-71-M00276_953187692_953187692</t>
  </si>
  <si>
    <t>06.10.2021 11:30:00</t>
  </si>
  <si>
    <t>06.10.2021 15:12:57</t>
  </si>
  <si>
    <t>ÇUKURALTI M-18 35-25-M00066_35-25-M00066_2376934</t>
  </si>
  <si>
    <t>06.10.2021 11:27:42</t>
  </si>
  <si>
    <t>06.10.2021 13:35:19</t>
  </si>
  <si>
    <t>M-1549 35-03-M01549_948000008_948000008</t>
  </si>
  <si>
    <t>06.10.2021 11:28:33</t>
  </si>
  <si>
    <t>06.10.2021 16:27:54</t>
  </si>
  <si>
    <t>SOMA TR-40 45-82-M00040_945537021_945537021</t>
  </si>
  <si>
    <t>06.10.2021 11:27:21</t>
  </si>
  <si>
    <t>06.10.2021 12:09:39</t>
  </si>
  <si>
    <t>PAYAMLI M-27 (SAKIZAĞACI KÖK) 35-25-M00188_M-25/M-22/M-23/M-24/İZSU M03_72070653</t>
  </si>
  <si>
    <t>06.10.2021 11:43:15</t>
  </si>
  <si>
    <t>06.10.2021 12:16:07</t>
  </si>
  <si>
    <t>TR-2/30 45-72-L00030_956499821_956499821</t>
  </si>
  <si>
    <t>06.10.2021 11:36:11</t>
  </si>
  <si>
    <t>06.10.2021 12:42:39</t>
  </si>
  <si>
    <t>İĞDECİK TR-4 45-71-M00085_953203616_953203616</t>
  </si>
  <si>
    <t>06.10.2021 11:46:50</t>
  </si>
  <si>
    <t>06.10.2021 14:21:36</t>
  </si>
  <si>
    <t>SİYEKLİ KÖK 45-71-M00185_OSMANCALI M04_72256923</t>
  </si>
  <si>
    <t>06.10.2021 11:54:09</t>
  </si>
  <si>
    <t>06.10.2021 12:03:02</t>
  </si>
  <si>
    <t>06.10.2021 11:56:03</t>
  </si>
  <si>
    <t>06.10.2021 13:43:40</t>
  </si>
  <si>
    <t>DM-14/3A 45-71-M02249_953200596_953200596</t>
  </si>
  <si>
    <t>06.10.2021 12:03:00</t>
  </si>
  <si>
    <t>06.10.2021 13:19:30</t>
  </si>
  <si>
    <t>TR-90 35-15-M00090_48870481_56380544_56380544</t>
  </si>
  <si>
    <t>06.10.2021 14:36:01</t>
  </si>
  <si>
    <t>YENİFOÇA TR-11 35-23-M00011_DIREK TIPI TRAFO HUCRESI H01_2053975</t>
  </si>
  <si>
    <t>OG Travers Arızası</t>
  </si>
  <si>
    <t>06.10.2021 11:24:45</t>
  </si>
  <si>
    <t>06.10.2021 13:49:55</t>
  </si>
  <si>
    <t>M-2638 35-03-M02638_910706527_910706527</t>
  </si>
  <si>
    <t>06.10.2021 12:07:09</t>
  </si>
  <si>
    <t>06.10.2021 17:00:31</t>
  </si>
  <si>
    <t>L-256 (18 KABİN) 35-18-L00256_L-260 L01_2323213</t>
  </si>
  <si>
    <t>06.10.2021 11:48:29</t>
  </si>
  <si>
    <t>06.10.2021 13:07:27</t>
  </si>
  <si>
    <t>MENEMEN TR-24 35-28-L00024_953384598_953384598</t>
  </si>
  <si>
    <t>06.10.2021 12:14:37</t>
  </si>
  <si>
    <t>06.10.2021 13:30:24</t>
  </si>
  <si>
    <t>HELVACI TR-11 35-17-M00371_950306352_950306352</t>
  </si>
  <si>
    <t>06.10.2021 12:13:00</t>
  </si>
  <si>
    <t>06.10.2021 14:27:11</t>
  </si>
  <si>
    <t>KOLDERE KÖK 45-80-M00051_ÇAVUŞOĞLU TST M06_73403245</t>
  </si>
  <si>
    <t>06.10.2021 11:39:40</t>
  </si>
  <si>
    <t>06.10.2021 13:09:13</t>
  </si>
  <si>
    <t>YAYAKENT TR-7 35-24-M00007_B_56352838_56352838</t>
  </si>
  <si>
    <t>06.10.2021 11:50:57</t>
  </si>
  <si>
    <t>06.10.2021 13:03:56</t>
  </si>
  <si>
    <t>DM-3/TR-37 35-22-M00687_955291997_955291997</t>
  </si>
  <si>
    <t>06.10.2021 12:12:10</t>
  </si>
  <si>
    <t>06.10.2021 14:03:07</t>
  </si>
  <si>
    <t>RAZOĞLU MAH.TR-1 45-80-M00176_45-80-M00176_2376112</t>
  </si>
  <si>
    <t>06.10.2021 12:39:24</t>
  </si>
  <si>
    <t>06.10.2021 17:56:12</t>
  </si>
  <si>
    <t>YENİKÖY TR-3 35-15-L00382_950352351_950352351</t>
  </si>
  <si>
    <t>06.10.2021 12:17:15</t>
  </si>
  <si>
    <t>06.10.2021 15:34:47</t>
  </si>
  <si>
    <t>DM-3/2 35-29-M00101_950327260_950327260</t>
  </si>
  <si>
    <t>06.10.2021 12:46:57</t>
  </si>
  <si>
    <t>06.10.2021 14:17:21</t>
  </si>
  <si>
    <t>06.10.2021 12:49:58</t>
  </si>
  <si>
    <t>06.10.2021 14:34:37</t>
  </si>
  <si>
    <t>YENİ BAĞARASI TR-1 35-23-M00207_950414698_950414698</t>
  </si>
  <si>
    <t>06.10.2021 12:53:29</t>
  </si>
  <si>
    <t>06.10.2021 16:56:02</t>
  </si>
  <si>
    <t>İĞDELİ TR-1 35-31-L00300_47811005_56352570_56352570</t>
  </si>
  <si>
    <t>06.10.2021 13:07:38</t>
  </si>
  <si>
    <t>06.10.2021 15:34:38</t>
  </si>
  <si>
    <t>KİLLİK TR-1 45-73-M00349_44975398_56404305_56404305</t>
  </si>
  <si>
    <t>06.10.2021 13:16:42</t>
  </si>
  <si>
    <t>06.10.2021 14:23:39</t>
  </si>
  <si>
    <t>SÜLEYMANLI TR-10 45-72-L00304_956530066_956530066</t>
  </si>
  <si>
    <t>06.10.2021 13:08:07</t>
  </si>
  <si>
    <t>06.10.2021 18:34:16</t>
  </si>
  <si>
    <t>TR-1/47 45-72-M00047_956508362_956508362</t>
  </si>
  <si>
    <t>06.10.2021 13:20:37</t>
  </si>
  <si>
    <t>06.10.2021 15:13:00</t>
  </si>
  <si>
    <t>TR-66 45-78-L00066_49415225 tr66/c04_49409315</t>
  </si>
  <si>
    <t>06.10.2021 13:18:46</t>
  </si>
  <si>
    <t>06.10.2021 14:56:32</t>
  </si>
  <si>
    <t>K-4327 35-04-K04327_C_56360072_56360072</t>
  </si>
  <si>
    <t>06.10.2021 13:28:44</t>
  </si>
  <si>
    <t>06.10.2021 13:47:45</t>
  </si>
  <si>
    <t>TR-5 35-32-L00005_946412934_946412934</t>
  </si>
  <si>
    <t>06.10.2021 13:28:59</t>
  </si>
  <si>
    <t>06.10.2021 14:26:37</t>
  </si>
  <si>
    <t>KOYUNDERE TR-15 35-28-M00159_95000153295_95000153295</t>
  </si>
  <si>
    <t>06.10.2021 13:28:51</t>
  </si>
  <si>
    <t>06.10.2021 20:42:14</t>
  </si>
  <si>
    <t>DM02/TR30 45-73-M00032_945681052_945681052</t>
  </si>
  <si>
    <t>06.10.2021 13:41:44</t>
  </si>
  <si>
    <t>06.10.2021 14:54:46</t>
  </si>
  <si>
    <t>TR-26 35-22-M00026_955266118_955266118</t>
  </si>
  <si>
    <t>06.10.2021 13:45:29</t>
  </si>
  <si>
    <t>06.10.2021 15:00:01</t>
  </si>
  <si>
    <t>06.10.2021 13:49:47</t>
  </si>
  <si>
    <t>06.10.2021 16:15:56</t>
  </si>
  <si>
    <t>ÇATALKAYA KÖYÜ TR-1 35-21-L00171_A_56379167_56379167</t>
  </si>
  <si>
    <t>06.10.2021 13:50:18</t>
  </si>
  <si>
    <t>06.10.2021 15:58:46</t>
  </si>
  <si>
    <t>PINARLI KÖK 35-20-M00085_TR-6 - TR-7 M06_72358874</t>
  </si>
  <si>
    <t>06.10.2021 13:55:10</t>
  </si>
  <si>
    <t>06.10.2021 14:42:44</t>
  </si>
  <si>
    <t>SANAYİ TR-4 35-14-M00307_956642503_956642503</t>
  </si>
  <si>
    <t>06.10.2021 14:00:47</t>
  </si>
  <si>
    <t>06.10.2021 15:20:20</t>
  </si>
  <si>
    <t>K-885 35-04-K00885_99732862_99732862</t>
  </si>
  <si>
    <t>06.10.2021 14:11:00</t>
  </si>
  <si>
    <t>06.10.2021 14:41:39</t>
  </si>
  <si>
    <t>06.10.2021 14:04:28</t>
  </si>
  <si>
    <t>06.10.2021 15:35:39</t>
  </si>
  <si>
    <t>BİRGİ TR-7 35-15-L00264_950391938_950391938</t>
  </si>
  <si>
    <t>06.10.2021 13:58:32</t>
  </si>
  <si>
    <t>06.10.2021 15:52:05</t>
  </si>
  <si>
    <t>06.10.2021 14:16:59</t>
  </si>
  <si>
    <t>06.10.2021 14:40:59</t>
  </si>
  <si>
    <t>M-13 35-02-M00013_M-320 M07_2064788</t>
  </si>
  <si>
    <t>06.10.2021 14:21:05</t>
  </si>
  <si>
    <t>06.10.2021 15:15:27</t>
  </si>
  <si>
    <t>AVŞAR İM 45-83-A00002_E KOLU L02_81661213</t>
  </si>
  <si>
    <t>06.10.2021 14:24:09</t>
  </si>
  <si>
    <t>06.10.2021 15:13:53</t>
  </si>
  <si>
    <t>06.10.2021 14:27:42</t>
  </si>
  <si>
    <t>06.10.2021 21:53:15</t>
  </si>
  <si>
    <t>L-295 35-18-L00295_6197188_56370564_56370564</t>
  </si>
  <si>
    <t>06.10.2021 14:19:19</t>
  </si>
  <si>
    <t>06.10.2021 18:28:00</t>
  </si>
  <si>
    <t>TR-50 35-22-M00050_955289009_955289009</t>
  </si>
  <si>
    <t>06.10.2021 14:27:43</t>
  </si>
  <si>
    <t>06.10.2021 18:42:34</t>
  </si>
  <si>
    <t>M-1232 35-01-M01232_B b1_5884961</t>
  </si>
  <si>
    <t>06.10.2021 14:26:33</t>
  </si>
  <si>
    <t>06.10.2021 18:16:11</t>
  </si>
  <si>
    <t>CENKYERİ TR-3 45-82-M00251_A_56400716_56400716</t>
  </si>
  <si>
    <t>06.10.2021 14:50:47</t>
  </si>
  <si>
    <t>06.10.2021 16:40:06</t>
  </si>
  <si>
    <t>ESKİOBA TR-1 35-29-L00144_950339051_950339051</t>
  </si>
  <si>
    <t>06.10.2021 14:51:03</t>
  </si>
  <si>
    <t>06.10.2021 16:26:50</t>
  </si>
  <si>
    <t>L-62 İSTUR 35-14-L00062_956639487_956639487</t>
  </si>
  <si>
    <t>06.10.2021 14:50:00</t>
  </si>
  <si>
    <t>06.10.2021 19:04:17</t>
  </si>
  <si>
    <t>L-37 YAT LİMANI 35-14-L00037_B B03_5846715</t>
  </si>
  <si>
    <t>06.10.2021 14:54:41</t>
  </si>
  <si>
    <t>06.10.2021 16:03:23</t>
  </si>
  <si>
    <t>KOYUNDERE TR-12 35-28-M00161_6434518_56366151_56366151</t>
  </si>
  <si>
    <t>06.10.2021 14:48:15</t>
  </si>
  <si>
    <t>06.10.2021 15:51:30</t>
  </si>
  <si>
    <t>L-201 METAŞ 35-18-L00201_950458299_950458299</t>
  </si>
  <si>
    <t>06.10.2021 12:30:47</t>
  </si>
  <si>
    <t>06.10.2021 16:00:37</t>
  </si>
  <si>
    <t>K-2576 35-01-K02576_ÖZEL SDP_5904132</t>
  </si>
  <si>
    <t>06.10.2021 15:03:24</t>
  </si>
  <si>
    <t>06.10.2021 16:39:11</t>
  </si>
  <si>
    <t>K-4327 35-04-K04327_A_56357459_56357459</t>
  </si>
  <si>
    <t>06.10.2021 16:17:16</t>
  </si>
  <si>
    <t>06.10.2021 17:45:24</t>
  </si>
  <si>
    <t>L-115 OVACIK 35-18-L00115_950461773_950461773</t>
  </si>
  <si>
    <t>06.10.2021 15:06:59</t>
  </si>
  <si>
    <t>06.10.2021 17:19:26</t>
  </si>
  <si>
    <t>06.10.2021 15:16:27</t>
  </si>
  <si>
    <t>06.10.2021 16:38:01</t>
  </si>
  <si>
    <t>KOLDERE KÖK 45-80-M00051_ÇAVUŞOĞLU TST M06_73403318</t>
  </si>
  <si>
    <t>06.10.2021 15:13:59</t>
  </si>
  <si>
    <t>06.10.2021 16:34:50</t>
  </si>
  <si>
    <t>TARIMSAL SULAMA TR-73 45-85-L00121_DIREK TIPI TRAFO HUCRESI H01_2047094</t>
  </si>
  <si>
    <t>06.10.2021 15:35:52</t>
  </si>
  <si>
    <t>06.10.2021 17:27:43</t>
  </si>
  <si>
    <t>L-238 35-18-L00238_950453194_950453194</t>
  </si>
  <si>
    <t>06.10.2021 15:28:11</t>
  </si>
  <si>
    <t>06.10.2021 18:52:08</t>
  </si>
  <si>
    <t>ÇAYBAŞI YOLU TR-2 35-26-M01195_956616131_956616131</t>
  </si>
  <si>
    <t>06.10.2021 15:47:09</t>
  </si>
  <si>
    <t>06.10.2021 19:27:02</t>
  </si>
  <si>
    <t>DOĞANCI TR-1 35-31-L00334_47797482_56352252_56352252</t>
  </si>
  <si>
    <t>06.10.2021 15:53:54</t>
  </si>
  <si>
    <t>06.10.2021 18:20:16</t>
  </si>
  <si>
    <t>K-97 35-02-K00097_35-02-K00097_2352654</t>
  </si>
  <si>
    <t>06.10.2021 15:49:15</t>
  </si>
  <si>
    <t>06.10.2021 18:14:28</t>
  </si>
  <si>
    <t>06.10.2021 16:04:15</t>
  </si>
  <si>
    <t>06.10.2021 16:04:49</t>
  </si>
  <si>
    <t>TR-318 ZEYTİNALANI 35-19-L00366_956673664_956673664</t>
  </si>
  <si>
    <t>06.10.2021 16:07:00</t>
  </si>
  <si>
    <t>06.10.2021 16:46:13</t>
  </si>
  <si>
    <t>DM-1/50 35-29-M00050_950330566_950330566</t>
  </si>
  <si>
    <t>06.10.2021 15:58:21</t>
  </si>
  <si>
    <t>06.10.2021 17:32:25</t>
  </si>
  <si>
    <t>TR-114 35-15-M00114_B_56368343_56368343</t>
  </si>
  <si>
    <t>06.10.2021 16:03:33</t>
  </si>
  <si>
    <t>06.10.2021 17:25:07</t>
  </si>
  <si>
    <t>M-1402 35-01-M01402_35-01-M01402_2350258</t>
  </si>
  <si>
    <t>06.10.2021 16:25:25</t>
  </si>
  <si>
    <t>06.10.2021 17:33:31</t>
  </si>
  <si>
    <t>DM08/TR20 45-73-M00071_945675749_945675749</t>
  </si>
  <si>
    <t>06.10.2021 16:31:18</t>
  </si>
  <si>
    <t>06.10.2021 19:49:57</t>
  </si>
  <si>
    <t>06.10.2021 16:43:29</t>
  </si>
  <si>
    <t>06.10.2021 17:32:00</t>
  </si>
  <si>
    <t>OĞLANANASI TR-3 35-22-M00257_A_56353953_56353953</t>
  </si>
  <si>
    <t>06.10.2021 16:41:20</t>
  </si>
  <si>
    <t>06.10.2021 17:54:25</t>
  </si>
  <si>
    <t>KUŞÇUBURUN-2 35-26-M00537_956632351_956632351</t>
  </si>
  <si>
    <t>06.10.2021 16:51:13</t>
  </si>
  <si>
    <t>06.10.2021 18:11:58</t>
  </si>
  <si>
    <t>TR-118 EMEK SANAYİ-1 35-26-L00040__56359034_56359034</t>
  </si>
  <si>
    <t>06.10.2021 15:12:39</t>
  </si>
  <si>
    <t>06.10.2021 19:49:24</t>
  </si>
  <si>
    <t>ÖREN TR-3 35-27-L00218_913487357_913487357</t>
  </si>
  <si>
    <t>06.10.2021 17:01:02</t>
  </si>
  <si>
    <t>06.10.2021 19:13:16</t>
  </si>
  <si>
    <t>M-3029 35-10-M03029_913807827_913807827</t>
  </si>
  <si>
    <t>06.10.2021 17:01:21</t>
  </si>
  <si>
    <t>06.10.2021 20:20:32</t>
  </si>
  <si>
    <t>DAĞKIZILCA-2 35-26-M00500_956609825_956609825</t>
  </si>
  <si>
    <t>06.10.2021 17:02:49</t>
  </si>
  <si>
    <t>06.10.2021 23:00:35</t>
  </si>
  <si>
    <t>ERGENEKON TR-4 45-83-L00141_955151395_955151395</t>
  </si>
  <si>
    <t>06.10.2021 17:20:07</t>
  </si>
  <si>
    <t>06.10.2021 18:52:48</t>
  </si>
  <si>
    <t>06.10.2021 17:09:45</t>
  </si>
  <si>
    <t>06.10.2021 18:26:03</t>
  </si>
  <si>
    <t>DM-7/TR-11 35-22-M00301_A_60984460_60984460</t>
  </si>
  <si>
    <t>06.10.2021 17:10:25</t>
  </si>
  <si>
    <t>06.10.2021 18:34:01</t>
  </si>
  <si>
    <t>GRUPKENT TR-1 35-30-M00203_955310498_955310498</t>
  </si>
  <si>
    <t>06.10.2021 16:44:50</t>
  </si>
  <si>
    <t>06.10.2021 19:08:40</t>
  </si>
  <si>
    <t>SELENDİ TR-33 (KASAP HÜSEYİN) 45-81-M00033_45-81-M00033_2376275</t>
  </si>
  <si>
    <t>06.10.2021 17:26:19</t>
  </si>
  <si>
    <t>06.10.2021 18:42:07</t>
  </si>
  <si>
    <t>DM-3/TR-14 35-22-M00820_955265396_955265396</t>
  </si>
  <si>
    <t>06.10.2021 17:38:00</t>
  </si>
  <si>
    <t>06.10.2021 18:06:33</t>
  </si>
  <si>
    <t>TR-23 35-15-M00023_950350039_950350039</t>
  </si>
  <si>
    <t>06.10.2021 17:33:09</t>
  </si>
  <si>
    <t>06.10.2021 19:20:31</t>
  </si>
  <si>
    <t>06.10.2021 17:47:00</t>
  </si>
  <si>
    <t>06.10.2021 19:20:02</t>
  </si>
  <si>
    <t>YENMİŞ KÖK 35-27-M00366_GÜVENİKSAN-ÇAMBEL 2 M01_72163649</t>
  </si>
  <si>
    <t>06.10.2021 17:53:05</t>
  </si>
  <si>
    <t>06.10.2021 18:06:20</t>
  </si>
  <si>
    <t>İĞDECİK TR-3 45-71-M00080_953203717_953203717</t>
  </si>
  <si>
    <t>06.10.2021 18:00:00</t>
  </si>
  <si>
    <t>06.10.2021 19:04:28</t>
  </si>
  <si>
    <t>TR-6 (M-706) 35-30-M00706_961016296_961016296</t>
  </si>
  <si>
    <t>06.10.2021 17:57:23</t>
  </si>
  <si>
    <t>06.10.2021 20:52:49</t>
  </si>
  <si>
    <t>TİRE TR-6 35-29-L00006_48358328_56367666_56367666</t>
  </si>
  <si>
    <t>06.10.2021 18:05:25</t>
  </si>
  <si>
    <t>06.10.2021 18:44:20</t>
  </si>
  <si>
    <t>BAŞIBÜYÜK KÖK 45-77-L00158_BALIBEY ÇIKIŞ L06_61353348</t>
  </si>
  <si>
    <t>06.10.2021 18:09:19</t>
  </si>
  <si>
    <t>06.10.2021 18:09:45</t>
  </si>
  <si>
    <t>CAFER BAĞCI 35-26-L00083_35-26-L00083_2350117</t>
  </si>
  <si>
    <t>06.10.2021 18:08:56</t>
  </si>
  <si>
    <t>06.10.2021 22:35:05</t>
  </si>
  <si>
    <t>DM-14/13 45-71-M00562_45-71-M00562_2356359</t>
  </si>
  <si>
    <t>06.10.2021 18:13:35</t>
  </si>
  <si>
    <t>06.10.2021 19:25:50</t>
  </si>
  <si>
    <t>TR-147 35-15-M00147_950368686_950368686</t>
  </si>
  <si>
    <t>06.10.2021 18:19:06</t>
  </si>
  <si>
    <t>06.10.2021 20:31:38</t>
  </si>
  <si>
    <t>TR-1/80 45-72-M00080_956505286_956505286</t>
  </si>
  <si>
    <t>06.10.2021 18:21:40</t>
  </si>
  <si>
    <t>06.10.2021 18:51:22</t>
  </si>
  <si>
    <t>KAZANLI TR-1 35-15-L00964_35-15-L00964_2362485</t>
  </si>
  <si>
    <t>06.10.2021 18:14:23</t>
  </si>
  <si>
    <t>06.10.2021 19:56:29</t>
  </si>
  <si>
    <t>K-1241 35-03-K01241_910250228_910250228</t>
  </si>
  <si>
    <t>06.10.2021 18:37:41</t>
  </si>
  <si>
    <t>06.10.2021 20:45:59</t>
  </si>
  <si>
    <t>M-1125 35-01-M01125_B B1_49424185</t>
  </si>
  <si>
    <t>06.10.2021 18:42:45</t>
  </si>
  <si>
    <t>06.10.2021 21:59:21</t>
  </si>
  <si>
    <t>TR-27 35-15-L00027_48891314_56379208_56379208</t>
  </si>
  <si>
    <t>06.10.2021 18:38:17</t>
  </si>
  <si>
    <t>06.10.2021 20:47:05</t>
  </si>
  <si>
    <t>SARMA KÖYÜ TR-2 45-71-M01525_953203200_953203200</t>
  </si>
  <si>
    <t>06.10.2021 18:54:42</t>
  </si>
  <si>
    <t>06.10.2021 22:21:19</t>
  </si>
  <si>
    <t>PINARKÖY TR-1 35-16-L00265_953331216_953331216</t>
  </si>
  <si>
    <t>06.10.2021 18:59:40</t>
  </si>
  <si>
    <t>06.10.2021 20:39:59</t>
  </si>
  <si>
    <t>06.10.2021 18:56:01</t>
  </si>
  <si>
    <t>06.10.2021 22:01:35</t>
  </si>
  <si>
    <t>TAŞLIYATAK TR-1 35-31-L00366_35-31-L00366_2365636</t>
  </si>
  <si>
    <t>06.10.2021 19:23:43</t>
  </si>
  <si>
    <t>06.10.2021 19:48:14</t>
  </si>
  <si>
    <t>06.10.2021 19:27:43</t>
  </si>
  <si>
    <t>06.10.2021 19:55:00</t>
  </si>
  <si>
    <t>URGANLI TR-7 45-83-M00550_955158746_955158746</t>
  </si>
  <si>
    <t>06.10.2021 19:32:49</t>
  </si>
  <si>
    <t>06.10.2021 20:58:46</t>
  </si>
  <si>
    <t>K-920 35-01-K00920_910575984_910575984</t>
  </si>
  <si>
    <t>06.10.2021 19:55:23</t>
  </si>
  <si>
    <t>06.10.2021 23:39:25</t>
  </si>
  <si>
    <t>KOZBEYLİ TR-1 35-23-M00070_42095125_56364440_56364440</t>
  </si>
  <si>
    <t>06.10.2021 20:10:11</t>
  </si>
  <si>
    <t>06.10.2021 21:01:43</t>
  </si>
  <si>
    <t>TR-135 35-16-L00135_47584408_60982134_60982134</t>
  </si>
  <si>
    <t>06.10.2021 20:02:50</t>
  </si>
  <si>
    <t>06.10.2021 21:31:36</t>
  </si>
  <si>
    <t>DEREKÖY TR-33 35-22-M00867_955279642_955279642</t>
  </si>
  <si>
    <t>06.10.2021 20:18:19</t>
  </si>
  <si>
    <t>06.10.2021 23:03:56</t>
  </si>
  <si>
    <t>K-938 35-02-K00938_99866552_99866552</t>
  </si>
  <si>
    <t>06.10.2021 20:21:52</t>
  </si>
  <si>
    <t>06.10.2021 20:55:44</t>
  </si>
  <si>
    <t>06.10.2021 20:25:46</t>
  </si>
  <si>
    <t>06.10.2021 20:33:13</t>
  </si>
  <si>
    <t>K-1231 35-03-K01231_A A2b_5808789</t>
  </si>
  <si>
    <t>06.10.2021 20:52:12</t>
  </si>
  <si>
    <t>06.10.2021 22:33:43</t>
  </si>
  <si>
    <t>YENİFOÇA TR-51 35-23-M00051_YENİFOÇA TR-45 M02_72156972</t>
  </si>
  <si>
    <t>06.10.2021 21:17:48</t>
  </si>
  <si>
    <t>06.10.2021 22:01:00</t>
  </si>
  <si>
    <t>MUSACALI TR-1 45-83-M00402_955156355_955156355</t>
  </si>
  <si>
    <t>06.10.2021 21:46:00</t>
  </si>
  <si>
    <t>06.10.2021 23:06:40</t>
  </si>
  <si>
    <t>DM-4/14C 45-71-M02101_954735372_954735372</t>
  </si>
  <si>
    <t>06.10.2021 21:48:40</t>
  </si>
  <si>
    <t>07.10.2021 00:58:21</t>
  </si>
  <si>
    <t>HİLAL KLASİK TM 35-01-A00011_BOĞAZİÇİ-2 M07_2313927</t>
  </si>
  <si>
    <t>06.10.2021 22:01:38</t>
  </si>
  <si>
    <t>06.10.2021 22:34:47</t>
  </si>
  <si>
    <t>06.10.2021 22:18:50</t>
  </si>
  <si>
    <t>07.10.2021 01:27:25</t>
  </si>
  <si>
    <t>ÇINARDİBİ KÖK 35-20-M00069_ÇINARDİBİ M03_66050705</t>
  </si>
  <si>
    <t>06.10.2021 22:43:38</t>
  </si>
  <si>
    <t>06.10.2021 23:37:00</t>
  </si>
  <si>
    <t>K-1231 35-03-K01231_A A1b_5807914</t>
  </si>
  <si>
    <t>06.10.2021 22:37:52</t>
  </si>
  <si>
    <t>06.10.2021 23:45:24</t>
  </si>
  <si>
    <t>TR-6 (M-706) 35-30-M00706_955298646_955298646</t>
  </si>
  <si>
    <t>06.10.2021 23:27:00</t>
  </si>
  <si>
    <t>07.10.2021 00:53:59</t>
  </si>
  <si>
    <t>K-3 35-01-K00003_910508677_910508677</t>
  </si>
  <si>
    <t>07.10.2021 00:56:57</t>
  </si>
  <si>
    <t>07.10.2021 02:53:27</t>
  </si>
  <si>
    <t>ÇINARDİBİ TR-4 35-20-M00046_DIREK TIPI TRAFO HUCRESI H01_2045811</t>
  </si>
  <si>
    <t>07.10.2021 01:48:00</t>
  </si>
  <si>
    <t>07.10.2021 03:05:49</t>
  </si>
  <si>
    <t>07.10.2021 02:00:41</t>
  </si>
  <si>
    <t>07.10.2021 02:01:58</t>
  </si>
  <si>
    <t>HARMANDALI DM-2 (M-200) 35-09-M00200_DM-2/1 (M-201) M07_45385840</t>
  </si>
  <si>
    <t>07.10.2021 05:50:29</t>
  </si>
  <si>
    <t>07.10.2021 08:12:00</t>
  </si>
  <si>
    <t>DM-7/21 35-28-M00966_F F1b_5764354</t>
  </si>
  <si>
    <t>07.10.2021 05:57:00</t>
  </si>
  <si>
    <t>07.10.2021 06:43:55</t>
  </si>
  <si>
    <t>HALİLBEYLİ DM 35-27-M00620_HALİLBEYLİ TR-1 KÖK M12_2306341</t>
  </si>
  <si>
    <t>07.10.2021 05:44:32</t>
  </si>
  <si>
    <t>07.10.2021 07:02:20</t>
  </si>
  <si>
    <t>DEMİRKÖPRÜ TM 45-78-A00005_ALAŞEHİR M03_2329520</t>
  </si>
  <si>
    <t>07.10.2021 06:49:39</t>
  </si>
  <si>
    <t>07.10.2021 07:05:45</t>
  </si>
  <si>
    <t>TUFANLAR MAH. TR 45-77-L00164_945495713_945495713</t>
  </si>
  <si>
    <t>07.10.2021 06:59:41</t>
  </si>
  <si>
    <t>07.10.2021 08:27:26</t>
  </si>
  <si>
    <t>TR-6 (M-706) 35-30-M00706_955298654_955298654</t>
  </si>
  <si>
    <t>07.10.2021 06:58:03</t>
  </si>
  <si>
    <t>07.10.2021 09:30:44</t>
  </si>
  <si>
    <t>KAYMAKÇI İM 35-15-A00004_EMİRLİOVA L07_2121824</t>
  </si>
  <si>
    <t>07.10.2021 07:18:39</t>
  </si>
  <si>
    <t>07.10.2021 07:23:49</t>
  </si>
  <si>
    <t>ULUDERBENT DM 45-73-M00491_ÖRENCİK M01_66856544</t>
  </si>
  <si>
    <t>07.10.2021 07:36:49</t>
  </si>
  <si>
    <t>07.10.2021 07:37:03</t>
  </si>
  <si>
    <t>BAĞLARBAŞI TR-4 35-15-L00881__72373582_72373582</t>
  </si>
  <si>
    <t>07.10.2021 07:39:46</t>
  </si>
  <si>
    <t>07.10.2021 10:07:37</t>
  </si>
  <si>
    <t>07.10.2021 07:43:43</t>
  </si>
  <si>
    <t>07.10.2021 08:51:17</t>
  </si>
  <si>
    <t>IŞIKLAR TM 35-02-A00006_CUMAOVASI-2 M05_2307646</t>
  </si>
  <si>
    <t>07.10.2021 08:01:54</t>
  </si>
  <si>
    <t>07.10.2021 08:08:34</t>
  </si>
  <si>
    <t>DM02/TR19 BİNA ALTI TR 45-73-M00010_F f1_45157875</t>
  </si>
  <si>
    <t>07.10.2021 08:09:29</t>
  </si>
  <si>
    <t>07.10.2021 10:31:06</t>
  </si>
  <si>
    <t>M-204(DM-2/7) 35-09-M00204_M-1531 M03_77815036</t>
  </si>
  <si>
    <t>07.10.2021 08:13:52</t>
  </si>
  <si>
    <t>07.10.2021 09:55:50</t>
  </si>
  <si>
    <t>DERBENT ALTI TST KÖK 45-83-M00127_DERBENT TARIMSAL SULAMA M04_72202003</t>
  </si>
  <si>
    <t>07.10.2021 08:21:09</t>
  </si>
  <si>
    <t>07.10.2021 10:32:38</t>
  </si>
  <si>
    <t>K-4577 35-01-K04577_911646033_911646033</t>
  </si>
  <si>
    <t>07.10.2021 08:20:26</t>
  </si>
  <si>
    <t>07.10.2021 09:15:09</t>
  </si>
  <si>
    <t>M-3198 (YATIRIM REZERVE) 35-01-M03198_D_56378757_56378757</t>
  </si>
  <si>
    <t>07.10.2021 08:32:00</t>
  </si>
  <si>
    <t>07.10.2021 09:55:45</t>
  </si>
  <si>
    <t>07.10.2021 08:31:19</t>
  </si>
  <si>
    <t>07.10.2021 08:53:22</t>
  </si>
  <si>
    <t>07.10.2021 08:40:19</t>
  </si>
  <si>
    <t>07.10.2021 08:40:49</t>
  </si>
  <si>
    <t>SARIÇAM TR-2 45-80-M00160_A_56391841_56391841</t>
  </si>
  <si>
    <t>07.10.2021 08:38:30</t>
  </si>
  <si>
    <t>07.10.2021 11:20:39</t>
  </si>
  <si>
    <t>ÇANŞA KÖK 45-81-M00047_ M03_2317361</t>
  </si>
  <si>
    <t>07.10.2021 08:40:34</t>
  </si>
  <si>
    <t>07.10.2021 09:37:33</t>
  </si>
  <si>
    <t>YARBASAN KÖK 45-74-M00119_ESKİ YARBASAN M02_72246658</t>
  </si>
  <si>
    <t>07.10.2021 08:49:10</t>
  </si>
  <si>
    <t>07.10.2021 08:49:29</t>
  </si>
  <si>
    <t>DERBENT İM-DM 45-83-A00004_MANİSA-2 M12_2097148</t>
  </si>
  <si>
    <t>07.10.2021 08:50:11</t>
  </si>
  <si>
    <t>07.10.2021 09:55:37</t>
  </si>
  <si>
    <t>OĞLANANASI TR-14 35-22-M00686_ H_79303336</t>
  </si>
  <si>
    <t>07.10.2021 08:51:44</t>
  </si>
  <si>
    <t>07.10.2021 10:07:53</t>
  </si>
  <si>
    <t>M-1624 35-02-M01624_915152198_915152198</t>
  </si>
  <si>
    <t>07.10.2021 08:56:15</t>
  </si>
  <si>
    <t>07.10.2021 10:26:48</t>
  </si>
  <si>
    <t>KUŞÇULAR TR-6 35-19-M00218_DIREK TIPI TRAFO HUCRESI H01_2057920</t>
  </si>
  <si>
    <t>07.10.2021 09:00:32</t>
  </si>
  <si>
    <t>07.10.2021 17:04:57</t>
  </si>
  <si>
    <t>KAPANCI TR-3 45-78-L00382_49315720_56384979_56384979</t>
  </si>
  <si>
    <t>07.10.2021 09:01:40</t>
  </si>
  <si>
    <t>07.10.2021 17:10:41</t>
  </si>
  <si>
    <t>07.10.2021 09:02:29</t>
  </si>
  <si>
    <t>07.10.2021 18:42:09</t>
  </si>
  <si>
    <t>YENİKÖY-3 35-26-L00142_35-26-L00142_2364085</t>
  </si>
  <si>
    <t>07.10.2021 09:04:39</t>
  </si>
  <si>
    <t>07.10.2021 12:07:00</t>
  </si>
  <si>
    <t>_47983448_56400207_56400207</t>
  </si>
  <si>
    <t>07.10.2021 09:05:30</t>
  </si>
  <si>
    <t>07.10.2021 17:11:29</t>
  </si>
  <si>
    <t>KAPAKLI İM 45-72-A00003_KAPAKLI-KAYALIOĞLU L07_2327008</t>
  </si>
  <si>
    <t>07.10.2021 09:06:13</t>
  </si>
  <si>
    <t>07.10.2021 14:16:45</t>
  </si>
  <si>
    <t>07.10.2021 09:04:43</t>
  </si>
  <si>
    <t>07.10.2021 18:25:52</t>
  </si>
  <si>
    <t>SİS ENERJİ TR-3 ÖZEL TR 45-73-M01162Ö_ H_62038503</t>
  </si>
  <si>
    <t>07.10.2021 09:07:29</t>
  </si>
  <si>
    <t>07.10.2021 17:00:50</t>
  </si>
  <si>
    <t>07.10.2021 09:07:39</t>
  </si>
  <si>
    <t>07.10.2021 09:08:39</t>
  </si>
  <si>
    <t>ÇANDARLI TR-19 35-30-M00019_35-30-M00019_2365769</t>
  </si>
  <si>
    <t>07.10.2021 09:08:20</t>
  </si>
  <si>
    <t>07.10.2021 09:43:00</t>
  </si>
  <si>
    <t>K-2656 35-01-K02656_DIREK TIPI TRAFO HUCRESI H01_2049643</t>
  </si>
  <si>
    <t>07.10.2021 09:05:55</t>
  </si>
  <si>
    <t>07.10.2021 12:04:32</t>
  </si>
  <si>
    <t>MURADİYE TR-5 (ESKİ MEZARLIK YANI) 45-71-M00204_COCA COLA M02_2091441</t>
  </si>
  <si>
    <t>07.10.2021 09:17:00</t>
  </si>
  <si>
    <t>07.10.2021 10:16:52</t>
  </si>
  <si>
    <t>TR-58 35-19-L00058_956665902_956665902</t>
  </si>
  <si>
    <t>07.10.2021 09:12:40</t>
  </si>
  <si>
    <t>07.10.2021 10:00:04</t>
  </si>
  <si>
    <t>07.10.2021 09:20:33</t>
  </si>
  <si>
    <t>07.10.2021 17:43:13</t>
  </si>
  <si>
    <t>CUMALI TR-2 35-24-M00095_C_56354669_56354669</t>
  </si>
  <si>
    <t>07.10.2021 09:20:00</t>
  </si>
  <si>
    <t>07.10.2021 10:15:49</t>
  </si>
  <si>
    <t>YENMİŞ KÖK 35-27-M00366_Recloser M01_77618197</t>
  </si>
  <si>
    <t>07.10.2021 09:25:13</t>
  </si>
  <si>
    <t>07.10.2021 20:22:00</t>
  </si>
  <si>
    <t>DM-20/08 45-71-M00419_953244710_953244710</t>
  </si>
  <si>
    <t>07.10.2021 09:25:21</t>
  </si>
  <si>
    <t>07.10.2021 10:52:11</t>
  </si>
  <si>
    <t>K-1153 35-03-K01153_TRAFO K03_41927511</t>
  </si>
  <si>
    <t>07.10.2021 09:29:46</t>
  </si>
  <si>
    <t>07.10.2021 17:38:07</t>
  </si>
  <si>
    <t>DM-1/53 35-29-M00053_DAĞITIM TRAFOSU M04_72184721</t>
  </si>
  <si>
    <t>07.10.2021 09:15:49</t>
  </si>
  <si>
    <t>07.10.2021 11:46:21</t>
  </si>
  <si>
    <t>İZZETTİN TR-1 45-83-M00438_45-83-M00438_61352775</t>
  </si>
  <si>
    <t>07.10.2021 09:32:45</t>
  </si>
  <si>
    <t>07.10.2021 17:33:26</t>
  </si>
  <si>
    <t>AHMETLİ TR-11 45-84-L00011__72374289_72374289</t>
  </si>
  <si>
    <t>07.10.2021 09:32:59</t>
  </si>
  <si>
    <t>07.10.2021 10:16:57</t>
  </si>
  <si>
    <t>TİRE TR-15/A 35-29-L00022_950329238_950329238</t>
  </si>
  <si>
    <t>07.10.2021 09:30:25</t>
  </si>
  <si>
    <t>07.10.2021 11:25:48</t>
  </si>
  <si>
    <t>K-525 35-04-K00525_TRAFO K01_2113387</t>
  </si>
  <si>
    <t>07.10.2021 09:33:59</t>
  </si>
  <si>
    <t>07.10.2021 14:44:00</t>
  </si>
  <si>
    <t>KARAKÖY TR-1 45-84-L00043_DIREK TIPI TRAFO HUCRESI H01_2064162</t>
  </si>
  <si>
    <t>07.10.2021 09:29:29</t>
  </si>
  <si>
    <t>07.10.2021 16:03:13</t>
  </si>
  <si>
    <t>M-1399 35-03-M01399_35-03-M01399_41948129</t>
  </si>
  <si>
    <t>07.10.2021 09:36:51</t>
  </si>
  <si>
    <t>07.10.2021 18:42:06</t>
  </si>
  <si>
    <t>TR-9 KİRAZ MERKEZ EMNİYET KARŞISI 35-31-L00009_47996421_56398052_56398052</t>
  </si>
  <si>
    <t>07.10.2021 09:36:00</t>
  </si>
  <si>
    <t>07.10.2021 12:27:19</t>
  </si>
  <si>
    <t>K-587 35-04-K00587_DAĞITIM TRF K-587 K03_2053138</t>
  </si>
  <si>
    <t>07.10.2021 09:38:00</t>
  </si>
  <si>
    <t>07.10.2021 15:17:29</t>
  </si>
  <si>
    <t>07.10.2021 09:33:53</t>
  </si>
  <si>
    <t>07.10.2021 12:05:18</t>
  </si>
  <si>
    <t>TIRAZLI KÖK 45-79-M00079_BAHARLAR M06_72036244</t>
  </si>
  <si>
    <t>07.10.2021 09:42:39</t>
  </si>
  <si>
    <t>07.10.2021 09:43:09</t>
  </si>
  <si>
    <t>ALAÇATI TR-2 45-73-M00590_B_56401370_56401370</t>
  </si>
  <si>
    <t>07.10.2021 09:41:15</t>
  </si>
  <si>
    <t>07.10.2021 11:22:55</t>
  </si>
  <si>
    <t>ZEYTİNALAN İM 35-19-A00002_TR-98 L14_2051187</t>
  </si>
  <si>
    <t>07.10.2021 09:47:12</t>
  </si>
  <si>
    <t>07.10.2021 09:51:31</t>
  </si>
  <si>
    <t>ZİHNİ ÖNEM SULAMA GRUBU 35-29-M00332_B_56370613_56370613</t>
  </si>
  <si>
    <t>07.10.2021 09:26:26</t>
  </si>
  <si>
    <t>07.10.2021 11:18:08</t>
  </si>
  <si>
    <t>K-47 35-01-K00047_N N1_5858785</t>
  </si>
  <si>
    <t>07.10.2021 09:46:00</t>
  </si>
  <si>
    <t>07.10.2021 10:09:07</t>
  </si>
  <si>
    <t>BEYOBA TR-15 45-72-M00418_B_56392977_56392977</t>
  </si>
  <si>
    <t>07.10.2021 09:26:47</t>
  </si>
  <si>
    <t>07.10.2021 17:24:54</t>
  </si>
  <si>
    <t>EĞLENHOCA TR-1 35-21-L00118_953360862_953360862</t>
  </si>
  <si>
    <t>07.10.2021 09:45:13</t>
  </si>
  <si>
    <t>07.10.2021 13:06:18</t>
  </si>
  <si>
    <t>TR-111 ZEYTİNALANI 35-19-L00111_TR-113 L02_2333958</t>
  </si>
  <si>
    <t>07.10.2021 09:52:21</t>
  </si>
  <si>
    <t>07.10.2021 10:41:00</t>
  </si>
  <si>
    <t>07.10.2021 09:55:00</t>
  </si>
  <si>
    <t>07.10.2021 13:46:32</t>
  </si>
  <si>
    <t>BİRGİ DM 35-15-L01013_CEVİZALAN L05_67562404</t>
  </si>
  <si>
    <t>07.10.2021 09:57:00</t>
  </si>
  <si>
    <t>07.10.2021 12:14:00</t>
  </si>
  <si>
    <t>L-256 (18 KABİN) 35-18-L00256_7044794_56370171_56370171</t>
  </si>
  <si>
    <t>07.10.2021 10:01:12</t>
  </si>
  <si>
    <t>07.10.2021 13:27:20</t>
  </si>
  <si>
    <t>K-3927 35-08-K03927_B b2b_5780643</t>
  </si>
  <si>
    <t>07.10.2021 09:45:38</t>
  </si>
  <si>
    <t>07.10.2021 11:07:06</t>
  </si>
  <si>
    <t>KIRKAĞAÇ TR-8 45-76-M00008_955246543_955246543</t>
  </si>
  <si>
    <t>07.10.2021 10:06:39</t>
  </si>
  <si>
    <t>07.10.2021 13:03:02</t>
  </si>
  <si>
    <t>07.10.2021 10:10:16</t>
  </si>
  <si>
    <t>07.10.2021 11:03:39</t>
  </si>
  <si>
    <t>YOLÜSTÜ İM 35-15-A00002_GERÇEKLİ L12_2316545</t>
  </si>
  <si>
    <t>07.10.2021 10:16:42</t>
  </si>
  <si>
    <t>07.10.2021 10:26:54</t>
  </si>
  <si>
    <t>KAHRAMANDERE İM 35-10-A00002_GÖNEN M09_2096980</t>
  </si>
  <si>
    <t>07.10.2021 10:12:59</t>
  </si>
  <si>
    <t>07.10.2021 11:18:07</t>
  </si>
  <si>
    <t>MENDERES DM-4/TR-1 35-22-M00004_DM-4/TR-12 M14_2104463</t>
  </si>
  <si>
    <t>07.10.2021 10:16:19</t>
  </si>
  <si>
    <t>07.10.2021 10:36:44</t>
  </si>
  <si>
    <t>KARABURUN TR-7 35-21-L00033_C_56357082_56357082</t>
  </si>
  <si>
    <t>07.10.2021 10:18:45</t>
  </si>
  <si>
    <t>07.10.2021 17:11:27</t>
  </si>
  <si>
    <t>07.10.2021 10:23:00</t>
  </si>
  <si>
    <t>07.10.2021 17:42:00</t>
  </si>
  <si>
    <t>ERDELLİ TR-2 KÖK 45-72-L00476_ARABACI BOZKÖY ÇIKIŞ L04_66551743</t>
  </si>
  <si>
    <t>07.10.2021 10:26:19</t>
  </si>
  <si>
    <t>07.10.2021 11:45:00</t>
  </si>
  <si>
    <t>BİRGİ TR-12 35-15-L00267_C d1b_48763286</t>
  </si>
  <si>
    <t>07.10.2021 10:25:00</t>
  </si>
  <si>
    <t>07.10.2021 15:24:09</t>
  </si>
  <si>
    <t>SARIGÖL TR-67 45-79-M00067_E E01_65797290</t>
  </si>
  <si>
    <t>07.10.2021 10:33:00</t>
  </si>
  <si>
    <t>07.10.2021 12:04:46</t>
  </si>
  <si>
    <t>GÖKÇEKÖY TURGUTREİS TR-1 45-80-L00180_956544240_956544240</t>
  </si>
  <si>
    <t>07.10.2021 10:12:01</t>
  </si>
  <si>
    <t>07.10.2021 18:20:47</t>
  </si>
  <si>
    <t>ULUDERBENT DM 45-73-M00491_ULUDERBENT ŞEHİR-1 M03_66856546</t>
  </si>
  <si>
    <t>07.10.2021 10:42:49</t>
  </si>
  <si>
    <t>07.10.2021 11:25:19</t>
  </si>
  <si>
    <t>K-2784 35-02-K02784_A_56363455_56363455</t>
  </si>
  <si>
    <t>07.10.2021 10:45:49</t>
  </si>
  <si>
    <t>07.10.2021 14:45:05</t>
  </si>
  <si>
    <t>L-15 BALLIKUYU BAHÇE ARKASI 35-14-L00015_11825190_56357116_56357116</t>
  </si>
  <si>
    <t>07.10.2021 10:45:13</t>
  </si>
  <si>
    <t>07.10.2021 12:20:17</t>
  </si>
  <si>
    <t>L-476 MAMURBABA YENİ KABİN 35-18-L00476_8263990 A10/1_5955461</t>
  </si>
  <si>
    <t>07.10.2021 10:49:44</t>
  </si>
  <si>
    <t>07.10.2021 12:15:36</t>
  </si>
  <si>
    <t>L-45 JANDARMA SİTESİ 35-14-L00045_954921922_954921922</t>
  </si>
  <si>
    <t>07.10.2021 10:53:44</t>
  </si>
  <si>
    <t>07.10.2021 13:21:51</t>
  </si>
  <si>
    <t>M-1624 35-02-M01624_915124832_915124832</t>
  </si>
  <si>
    <t>07.10.2021 11:03:08</t>
  </si>
  <si>
    <t>07.10.2021 12:13:11</t>
  </si>
  <si>
    <t>AKHİSAR İM 45-72-A00001_TR-1/13 M14_2058456</t>
  </si>
  <si>
    <t>07.10.2021 11:08:16</t>
  </si>
  <si>
    <t>07.10.2021 11:40:05</t>
  </si>
  <si>
    <t>07.10.2021 11:06:25</t>
  </si>
  <si>
    <t>07.10.2021 11:40:32</t>
  </si>
  <si>
    <t>DM-2/TR-12 35-16-M00833_915143722_915143722</t>
  </si>
  <si>
    <t>07.10.2021 11:17:19</t>
  </si>
  <si>
    <t>07.10.2021 16:59:56</t>
  </si>
  <si>
    <t>MORDOĞAN TR-53 35-21-L00142_A tr53 a1b_5898428</t>
  </si>
  <si>
    <t>07.10.2021 11:39:31</t>
  </si>
  <si>
    <t>07.10.2021 15:24:28</t>
  </si>
  <si>
    <t>KIZLARALANI KÖK 45-72-L00698_KIZLARALANI ÇIKIŞ L02_66587077</t>
  </si>
  <si>
    <t>07.10.2021 11:46:26</t>
  </si>
  <si>
    <t>07.10.2021 12:52:00</t>
  </si>
  <si>
    <t>MENEMEN TR-34 (DM 7/13) 35-28-L00034_953373278_953373278</t>
  </si>
  <si>
    <t>07.10.2021 12:00:00</t>
  </si>
  <si>
    <t>07.10.2021 13:17:11</t>
  </si>
  <si>
    <t>M-449 35-02-M00449_99603287_99603287</t>
  </si>
  <si>
    <t>07.10.2021 12:02:49</t>
  </si>
  <si>
    <t>07.10.2021 13:07:50</t>
  </si>
  <si>
    <t>TR-19 (M-719) 35-30-M00719_955298740_955298740</t>
  </si>
  <si>
    <t>07.10.2021 11:39:58</t>
  </si>
  <si>
    <t>07.10.2021 19:07:42</t>
  </si>
  <si>
    <t>TIRAZLAR TR-2 45-79-M00077_945566128_945566128</t>
  </si>
  <si>
    <t>07.10.2021 12:00:51</t>
  </si>
  <si>
    <t>07.10.2021 15:38:52</t>
  </si>
  <si>
    <t>07.10.2021 12:11:26</t>
  </si>
  <si>
    <t>07.10.2021 12:11:56</t>
  </si>
  <si>
    <t>07.10.2021 12:08:00</t>
  </si>
  <si>
    <t>07.10.2021 17:12:00</t>
  </si>
  <si>
    <t>MORDOĞAN YUVAM SİTESİ TR 35-21-L00167_B B1B_5760294</t>
  </si>
  <si>
    <t>07.10.2021 12:21:30</t>
  </si>
  <si>
    <t>07.10.2021 15:06:55</t>
  </si>
  <si>
    <t>ÇAPAKLI KÖK 45-78-M01161_HatBaşıAyırıcı_53139030 M06_53139030</t>
  </si>
  <si>
    <t>07.10.2021 12:22:58</t>
  </si>
  <si>
    <t>07.10.2021 14:10:13</t>
  </si>
  <si>
    <t>M-2356 35-01-M02356_912962703_912962703</t>
  </si>
  <si>
    <t>07.10.2021 12:28:25</t>
  </si>
  <si>
    <t>07.10.2021 14:42:17</t>
  </si>
  <si>
    <t>YENİ ŞAKRAN TR-9 35-17-M00209_7753922_56392428_56392428</t>
  </si>
  <si>
    <t>07.10.2021 12:35:44</t>
  </si>
  <si>
    <t>07.10.2021 15:10:47</t>
  </si>
  <si>
    <t>HACIÖMERLİ KARAKUYULAR TR 35-17-M00444_35-17-M00444_2362951</t>
  </si>
  <si>
    <t>07.10.2021 12:40:32</t>
  </si>
  <si>
    <t>07.10.2021 13:34:33</t>
  </si>
  <si>
    <t>ATAKÖY TR-1 35-22-M00190_955270753_955270753</t>
  </si>
  <si>
    <t>07.10.2021 13:00:16</t>
  </si>
  <si>
    <t>07.10.2021 14:11:28</t>
  </si>
  <si>
    <t>DM06/TR-5A 45-73-M00090_945679224_945679224</t>
  </si>
  <si>
    <t>07.10.2021 13:05:41</t>
  </si>
  <si>
    <t>07.10.2021 14:22:40</t>
  </si>
  <si>
    <t>L-119 OVACIK 35-18-L00119_950467174_950467174</t>
  </si>
  <si>
    <t>07.10.2021 13:10:33</t>
  </si>
  <si>
    <t>07.10.2021 17:18:27</t>
  </si>
  <si>
    <t>07.10.2021 13:30:41</t>
  </si>
  <si>
    <t>07.10.2021 14:54:22</t>
  </si>
  <si>
    <t>ŞAŞAL TR-1 35-22-M00283_955274519_955274519</t>
  </si>
  <si>
    <t>07.10.2021 13:30:31</t>
  </si>
  <si>
    <t>07.10.2021 14:50:01</t>
  </si>
  <si>
    <t>SOMA TR-40 45-82-M00040_966055256_966055256</t>
  </si>
  <si>
    <t>07.10.2021 13:11:07</t>
  </si>
  <si>
    <t>07.10.2021 14:46:31</t>
  </si>
  <si>
    <t>KINIK İM 35-24-A00001_ŞEHİR-1 L01_2309873</t>
  </si>
  <si>
    <t>07.10.2021 13:40:36</t>
  </si>
  <si>
    <t>07.10.2021 14:00:00</t>
  </si>
  <si>
    <t>DM-01/51 45-71-M00320_953240713_953240713</t>
  </si>
  <si>
    <t>07.10.2021 13:41:30</t>
  </si>
  <si>
    <t>07.10.2021 16:59:17</t>
  </si>
  <si>
    <t>TR-1/78 45-72-M00078_956502297_956502297</t>
  </si>
  <si>
    <t>07.10.2021 13:38:54</t>
  </si>
  <si>
    <t>07.10.2021 17:28:08</t>
  </si>
  <si>
    <t>07.10.2021 13:41:34</t>
  </si>
  <si>
    <t>07.10.2021 14:29:14</t>
  </si>
  <si>
    <t>DM-2/43 35-26-M01149_956627261_956627261</t>
  </si>
  <si>
    <t>07.10.2021 13:42:11</t>
  </si>
  <si>
    <t>07.10.2021 18:53:40</t>
  </si>
  <si>
    <t>K-2560 35-03-K02560_910099714_910099714</t>
  </si>
  <si>
    <t>07.10.2021 13:29:40</t>
  </si>
  <si>
    <t>07.10.2021 19:27:41</t>
  </si>
  <si>
    <t>M-2385 35-01-M02385_C C1_50166368</t>
  </si>
  <si>
    <t>07.10.2021 13:52:47</t>
  </si>
  <si>
    <t>07.10.2021 17:04:54</t>
  </si>
  <si>
    <t>TR-126 35-15-M00126_966298057_966298057</t>
  </si>
  <si>
    <t>07.10.2021 14:05:00</t>
  </si>
  <si>
    <t>07.10.2021 16:26:08</t>
  </si>
  <si>
    <t>DM-14/3 45-71-M00387_95000554355_95000554355</t>
  </si>
  <si>
    <t>07.10.2021 14:03:05</t>
  </si>
  <si>
    <t>07.10.2021 18:51:15</t>
  </si>
  <si>
    <t>DOĞANCI HACILAR TR-9 35-31-L00329_47797234_56352325_56352325</t>
  </si>
  <si>
    <t>07.10.2021 14:05:17</t>
  </si>
  <si>
    <t>07.10.2021 15:33:22</t>
  </si>
  <si>
    <t>YALNIZCUMA TR 45-74-M00191_A_56352164_56352164</t>
  </si>
  <si>
    <t>07.10.2021 14:03:16</t>
  </si>
  <si>
    <t>07.10.2021 14:49:39</t>
  </si>
  <si>
    <t>_48078205_56388244_56388244</t>
  </si>
  <si>
    <t>07.10.2021 14:22:30</t>
  </si>
  <si>
    <t>07.10.2021 15:16:42</t>
  </si>
  <si>
    <t>YUKARI BOZKIR TR-1 45-83-L00257_955159542_955159542</t>
  </si>
  <si>
    <t>07.10.2021 14:25:31</t>
  </si>
  <si>
    <t>07.10.2021 16:17:52</t>
  </si>
  <si>
    <t>M-2115 35-03-M02115_35-03-M02115_72197359</t>
  </si>
  <si>
    <t>07.10.2021 13:52:56</t>
  </si>
  <si>
    <t>07.10.2021 15:21:18</t>
  </si>
  <si>
    <t>M-1549 35-03-M01549_910199750_910199750</t>
  </si>
  <si>
    <t>07.10.2021 14:21:28</t>
  </si>
  <si>
    <t>07.10.2021 16:31:59</t>
  </si>
  <si>
    <t>DİKİLİ İM 35-30-A00001_DONANIMLI YEDEK L05_72356762</t>
  </si>
  <si>
    <t>07.10.2021 14:42:16</t>
  </si>
  <si>
    <t>07.10.2021 15:04:00</t>
  </si>
  <si>
    <t>TR-325 35-19-M00474_956676131_956676131</t>
  </si>
  <si>
    <t>07.10.2021 14:38:59</t>
  </si>
  <si>
    <t>07.10.2021 15:38:31</t>
  </si>
  <si>
    <t>ÇAPAKLI KÖK 45-78-M01161_HatBaşıAyırıcı_53138968 M05_53138968</t>
  </si>
  <si>
    <t>07.10.2021 14:44:26</t>
  </si>
  <si>
    <t>07.10.2021 14:45:39</t>
  </si>
  <si>
    <t>TR-75 35-19-L00075_942381552_942381552</t>
  </si>
  <si>
    <t>07.10.2021 14:39:30</t>
  </si>
  <si>
    <t>07.10.2021 15:13:10</t>
  </si>
  <si>
    <t>K-1634 35-01-K01634_910755246_910755246</t>
  </si>
  <si>
    <t>07.10.2021 14:48:35</t>
  </si>
  <si>
    <t>07.10.2021 16:17:16</t>
  </si>
  <si>
    <t>KARKIN TR-1 45-84-M00031_955178586_955178586</t>
  </si>
  <si>
    <t>07.10.2021 14:55:14</t>
  </si>
  <si>
    <t>07.10.2021 18:02:05</t>
  </si>
  <si>
    <t>BEKTAŞLAR TR-1 45-78-M00505_DIREK TIPI TRAFO HUCRESI H01_2070382</t>
  </si>
  <si>
    <t>07.10.2021 14:54:57</t>
  </si>
  <si>
    <t>07.10.2021 17:19:04</t>
  </si>
  <si>
    <t>SOMA TR-13/1 45-82-M00113_945528187_945528187</t>
  </si>
  <si>
    <t>07.10.2021 15:05:18</t>
  </si>
  <si>
    <t>07.10.2021 17:27:33</t>
  </si>
  <si>
    <t>L-281 35-18-L00281_950460393_950460393</t>
  </si>
  <si>
    <t>07.10.2021 15:05:24</t>
  </si>
  <si>
    <t>07.10.2021 17:39:26</t>
  </si>
  <si>
    <t>KAVAKLIDERE TR-5 45-73-M00308_945661861_945661861</t>
  </si>
  <si>
    <t>07.10.2021 15:08:10</t>
  </si>
  <si>
    <t>07.10.2021 16:44:40</t>
  </si>
  <si>
    <t>VENTOLA KÖK 35-26-M00678_PİZZA PİZZA M02_65914155</t>
  </si>
  <si>
    <t>07.10.2021 15:19:06</t>
  </si>
  <si>
    <t>07.10.2021 15:48:04</t>
  </si>
  <si>
    <t>M-2144 35-07-M02144_99089255_99089255</t>
  </si>
  <si>
    <t>07.10.2021 15:22:42</t>
  </si>
  <si>
    <t>07.10.2021 17:19:52</t>
  </si>
  <si>
    <t>POYRAZDAMLARI TR-11 45-78-M00576_KEMERDAMLARI YUKARIKEMER M05_2106463</t>
  </si>
  <si>
    <t>07.10.2021 15:37:06</t>
  </si>
  <si>
    <t>07.10.2021 15:37:29</t>
  </si>
  <si>
    <t>M-1353 35-08-M01353_98287769_98287769</t>
  </si>
  <si>
    <t>07.10.2021 15:35:32</t>
  </si>
  <si>
    <t>07.10.2021 16:41:31</t>
  </si>
  <si>
    <t>YUKARI AVDAN TR-1 45-82-M00241_945532019_945532019</t>
  </si>
  <si>
    <t>07.10.2021 15:37:10</t>
  </si>
  <si>
    <t>07.10.2021 19:07:07</t>
  </si>
  <si>
    <t>PINARKÖY TR-1 35-16-L00265_B_56398095_56398095</t>
  </si>
  <si>
    <t>07.10.2021 15:39:05</t>
  </si>
  <si>
    <t>07.10.2021 17:45:29</t>
  </si>
  <si>
    <t>MECİDİYE TR-3 45-72-L00576_956500510_956500510</t>
  </si>
  <si>
    <t>07.10.2021 15:43:27</t>
  </si>
  <si>
    <t>07.10.2021 18:49:44</t>
  </si>
  <si>
    <t>DM-2/41 (ULUCAMİİ ÖNÜ) 45-71-M00515_B_56404322_56404322</t>
  </si>
  <si>
    <t>07.10.2021 15:52:00</t>
  </si>
  <si>
    <t>07.10.2021 17:45:19</t>
  </si>
  <si>
    <t>K-418 35-03-K00418_F_56374239_56374239</t>
  </si>
  <si>
    <t>07.10.2021 15:53:58</t>
  </si>
  <si>
    <t>07.10.2021 16:28:43</t>
  </si>
  <si>
    <t>HASAN ŞAHİN SULAMA GRB TR 35-27-M00104_95000084790_95000084790</t>
  </si>
  <si>
    <t>07.10.2021 15:40:53</t>
  </si>
  <si>
    <t>07.10.2021 17:18:55</t>
  </si>
  <si>
    <t>OĞLANANASI TR-3 35-22-M00257_955257267_955257267</t>
  </si>
  <si>
    <t>07.10.2021 16:06:53</t>
  </si>
  <si>
    <t>07.10.2021 17:47:16</t>
  </si>
  <si>
    <t>KORDON KÖK 45-78-M00730_HatBaşıAyırıcı_53139496 M03_53139496</t>
  </si>
  <si>
    <t>07.10.2021 16:09:49</t>
  </si>
  <si>
    <t>07.10.2021 16:10:26</t>
  </si>
  <si>
    <t>ALAÇATI TM 35-18-A00005_KARABURUN-1 M19_2055640</t>
  </si>
  <si>
    <t>07.10.2021 16:00:49</t>
  </si>
  <si>
    <t>07.10.2021 17:05:59</t>
  </si>
  <si>
    <t>ULUKENT KÖK-15 35-28-M00070_ULUKENT TR-6 M05_66524932</t>
  </si>
  <si>
    <t>07.10.2021 16:08:45</t>
  </si>
  <si>
    <t>07.10.2021 17:00:57</t>
  </si>
  <si>
    <t>L-116 OVACIK 35-18-L00116_6965880_56354317_56354317</t>
  </si>
  <si>
    <t>07.10.2021 16:14:00</t>
  </si>
  <si>
    <t>07.10.2021 17:03:46</t>
  </si>
  <si>
    <t>OVACIK KÖYÜ DEDEKLER TR-2 35-27-L00269_DIREK TIPI TRAFO HUCRESI H01_2055566</t>
  </si>
  <si>
    <t>07.10.2021 16:23:33</t>
  </si>
  <si>
    <t>07.10.2021 19:01:41</t>
  </si>
  <si>
    <t>GÖRDES TR-32 45-75-M00032_945604393_945604393</t>
  </si>
  <si>
    <t>07.10.2021 15:59:55</t>
  </si>
  <si>
    <t>07.10.2021 17:28:00</t>
  </si>
  <si>
    <t>AKÇENGER TR-1 35-16-M00086_35-16-M00086_2352982</t>
  </si>
  <si>
    <t>07.10.2021 16:31:16</t>
  </si>
  <si>
    <t>07.10.2021 18:29:10</t>
  </si>
  <si>
    <t>ORAKLAR TR-1 45-78-M00880_49184543_56405914_56405914</t>
  </si>
  <si>
    <t>07.10.2021 16:39:55</t>
  </si>
  <si>
    <t>07.10.2021 22:09:37</t>
  </si>
  <si>
    <t>YÜKSEKKÖY TR-1 35-17-M00184_950299991_950299991</t>
  </si>
  <si>
    <t>07.10.2021 16:35:49</t>
  </si>
  <si>
    <t>07.10.2021 18:06:33</t>
  </si>
  <si>
    <t>L-45 JANDARMA SİTESİ 35-14-L00045_956640184_956640184</t>
  </si>
  <si>
    <t>07.10.2021 16:56:05</t>
  </si>
  <si>
    <t>07.10.2021 19:48:47</t>
  </si>
  <si>
    <t>BEYDERE TR-1 45-71-M01444_45-71-M01444_2370787</t>
  </si>
  <si>
    <t>07.10.2021 16:27:16</t>
  </si>
  <si>
    <t>07.10.2021 19:32:43</t>
  </si>
  <si>
    <t>K-696 35-02-K00696_B B1B_5850531</t>
  </si>
  <si>
    <t>07.10.2021 16:57:01</t>
  </si>
  <si>
    <t>07.10.2021 23:43:37</t>
  </si>
  <si>
    <t>L-278 DM-1/TR-19 35-14-L00278_956661373_956661373</t>
  </si>
  <si>
    <t>07.10.2021 17:02:12</t>
  </si>
  <si>
    <t>07.10.2021 18:50:42</t>
  </si>
  <si>
    <t>07.10.2021 17:11:39</t>
  </si>
  <si>
    <t>07.10.2021 19:39:56</t>
  </si>
  <si>
    <t>K-3193 35-03-K03193_97463769_97463769</t>
  </si>
  <si>
    <t>07.10.2021 17:08:10</t>
  </si>
  <si>
    <t>07.10.2021 19:54:09</t>
  </si>
  <si>
    <t>K-3056 35-03-K03056_G_56367324_56367324</t>
  </si>
  <si>
    <t>07.10.2021 17:22:49</t>
  </si>
  <si>
    <t>07.10.2021 20:29:22</t>
  </si>
  <si>
    <t>SARIGÖL TR-25 45-79-M00025_TR-29 M02_67085230</t>
  </si>
  <si>
    <t>07.10.2021 17:26:26</t>
  </si>
  <si>
    <t>07.10.2021 18:00:49</t>
  </si>
  <si>
    <t>POYRACIK TR-1 35-24-L00024_955216173_955216173</t>
  </si>
  <si>
    <t>07.10.2021 17:24:26</t>
  </si>
  <si>
    <t>07.10.2021 18:15:02</t>
  </si>
  <si>
    <t>L-472 OLTULU 35-18-L00472_950453321_950453321</t>
  </si>
  <si>
    <t>07.10.2021 17:25:44</t>
  </si>
  <si>
    <t>07.10.2021 18:16:51</t>
  </si>
  <si>
    <t>ARKACILAR TR-1 35-31-L00037_956596445_956596445</t>
  </si>
  <si>
    <t>07.10.2021 17:26:46</t>
  </si>
  <si>
    <t>07.10.2021 18:25:31</t>
  </si>
  <si>
    <t>DM-3/25 (MUTLU MAH. MUHTARLIK) 45-71-M00076_G g3b_45180082</t>
  </si>
  <si>
    <t>07.10.2021 17:31:20</t>
  </si>
  <si>
    <t>07.10.2021 21:05:00</t>
  </si>
  <si>
    <t>07.10.2021 17:33:39</t>
  </si>
  <si>
    <t>07.10.2021 18:17:00</t>
  </si>
  <si>
    <t>TR-1-4/4 ESKİ SİNEMAN KABİN 35-20-L00027_955195125_955195125</t>
  </si>
  <si>
    <t>07.10.2021 17:39:02</t>
  </si>
  <si>
    <t>07.10.2021 21:10:30</t>
  </si>
  <si>
    <t>SASKO SİTESİ TR-2 35-21-L00212_953360663_953360663</t>
  </si>
  <si>
    <t>07.10.2021 17:31:40</t>
  </si>
  <si>
    <t>07.10.2021 18:48:20</t>
  </si>
  <si>
    <t>M-79 35-14-M00079_956653872_956653872</t>
  </si>
  <si>
    <t>07.10.2021 17:37:26</t>
  </si>
  <si>
    <t>07.10.2021 22:03:36</t>
  </si>
  <si>
    <t>ÇANDARLI TR-15 (SANAYİ) 35-30-M00015_42959428_56366882_56366882</t>
  </si>
  <si>
    <t>07.10.2021 17:47:00</t>
  </si>
  <si>
    <t>07.10.2021 19:30:17</t>
  </si>
  <si>
    <t>K-3076 35-03-K03076_915155956_915155956</t>
  </si>
  <si>
    <t>07.10.2021 17:41:22</t>
  </si>
  <si>
    <t>07.10.2021 18:08:42</t>
  </si>
  <si>
    <t>ÇAPAKLI KÖK 45-78-M01161_HatBaşıAyırıcı_53139984 M05_53139984</t>
  </si>
  <si>
    <t>07.10.2021 18:34:07</t>
  </si>
  <si>
    <t>07.10.2021 17:54:26</t>
  </si>
  <si>
    <t>07.10.2021 18:30:50</t>
  </si>
  <si>
    <t>K-435 35-02-K00435_99279936_99279936</t>
  </si>
  <si>
    <t>07.10.2021 18:18:34</t>
  </si>
  <si>
    <t>07.10.2021 19:12:30</t>
  </si>
  <si>
    <t>YOLÜSTÜ TR-12 35-15-M00269_950401728_950401728</t>
  </si>
  <si>
    <t>07.10.2021 18:10:19</t>
  </si>
  <si>
    <t>07.10.2021 21:06:04</t>
  </si>
  <si>
    <t>KARAOĞLANLI TR-2 45-71-M00092_C_56404106_56404106</t>
  </si>
  <si>
    <t>07.10.2021 18:23:44</t>
  </si>
  <si>
    <t>07.10.2021 19:55:25</t>
  </si>
  <si>
    <t>KIRKAĞAÇ TR-22 45-76-M00022_45-76-M00022_2375170</t>
  </si>
  <si>
    <t>07.10.2021 18:11:36</t>
  </si>
  <si>
    <t>07.10.2021 19:06:31</t>
  </si>
  <si>
    <t>CAFER BAĞCI 35-26-L00083_6339120_56360103_56360103</t>
  </si>
  <si>
    <t>07.10.2021 18:28:34</t>
  </si>
  <si>
    <t>07.10.2021 19:08:43</t>
  </si>
  <si>
    <t>BİRGİ TR-12 35-15-L00267_C a1b_48763289</t>
  </si>
  <si>
    <t>07.10.2021 18:34:00</t>
  </si>
  <si>
    <t>07.10.2021 19:12:47</t>
  </si>
  <si>
    <t>DM-1/3 GÜNEŞ YOLU TR 35-19-M00263_956670062_956670062</t>
  </si>
  <si>
    <t>07.10.2021 18:40:05</t>
  </si>
  <si>
    <t>07.10.2021 19:13:23</t>
  </si>
  <si>
    <t>KIRDAMLARI TR-1 45-78-M00504_953287799_953287799</t>
  </si>
  <si>
    <t>07.10.2021 18:42:00</t>
  </si>
  <si>
    <t>07.10.2021 19:20:32</t>
  </si>
  <si>
    <t>L-280 35-18-L00280_950438458_950438458</t>
  </si>
  <si>
    <t>07.10.2021 18:43:31</t>
  </si>
  <si>
    <t>07.10.2021 20:00:50</t>
  </si>
  <si>
    <t>TR-2/26 (ARABACILAR) 45-83-M00825_955141594_955141594</t>
  </si>
  <si>
    <t>07.10.2021 18:40:53</t>
  </si>
  <si>
    <t>07.10.2021 20:48:21</t>
  </si>
  <si>
    <t>MÜTEVELLİ TR-2 45-80-M00101_C_56389026_56389026</t>
  </si>
  <si>
    <t>07.10.2021 18:53:37</t>
  </si>
  <si>
    <t>07.10.2021 20:41:27</t>
  </si>
  <si>
    <t>DM-13/02 45-71-M00330_953219128_953219128</t>
  </si>
  <si>
    <t>07.10.2021 19:02:51</t>
  </si>
  <si>
    <t>07.10.2021 23:26:06</t>
  </si>
  <si>
    <t>_6413328_56358690_56358690</t>
  </si>
  <si>
    <t>07.10.2021 18:36:22</t>
  </si>
  <si>
    <t>07.10.2021 19:27:14</t>
  </si>
  <si>
    <t>L-207 MERKEZTUR 35-18-L00207_35-18-L00207_2372712</t>
  </si>
  <si>
    <t>07.10.2021 19:04:12</t>
  </si>
  <si>
    <t>07.10.2021 22:55:54</t>
  </si>
  <si>
    <t>L-386 TARABYA EVLERİ 35-18-L00386_950437910_950437910</t>
  </si>
  <si>
    <t>07.10.2021 19:15:03</t>
  </si>
  <si>
    <t>07.10.2021 21:28:16</t>
  </si>
  <si>
    <t>TR-94 35-16-L00094_47558662_56397789_56397789</t>
  </si>
  <si>
    <t>07.10.2021 18:46:06</t>
  </si>
  <si>
    <t>07.10.2021 20:01:51</t>
  </si>
  <si>
    <t>TR-22 35-30-M00722_955299527_955299527</t>
  </si>
  <si>
    <t>07.10.2021 19:16:38</t>
  </si>
  <si>
    <t>07.10.2021 20:36:34</t>
  </si>
  <si>
    <t>SARIPINAR KÖK 45-73-M01357_HatBaşıAyırıcı_53132812 M03_53132812</t>
  </si>
  <si>
    <t>07.10.2021 19:35:00</t>
  </si>
  <si>
    <t>08.10.2021 02:51:47</t>
  </si>
  <si>
    <t>TR-19 35-30-M00019_955321358_955321358</t>
  </si>
  <si>
    <t>07.10.2021 19:39:44</t>
  </si>
  <si>
    <t>07.10.2021 20:26:38</t>
  </si>
  <si>
    <t>BAŞPINAR KÖK 45-76-L00001_AŞAĞI BOSTANCI-KARAKURT SULAMA L04_72214046</t>
  </si>
  <si>
    <t>07.10.2021 19:14:33</t>
  </si>
  <si>
    <t>07.10.2021 21:48:47</t>
  </si>
  <si>
    <t>TR-68 ÇAYIRÇEŞME 35-19-L00068_956678367_956678367</t>
  </si>
  <si>
    <t>07.10.2021 19:46:22</t>
  </si>
  <si>
    <t>07.10.2021 21:16:53</t>
  </si>
  <si>
    <t>K-738 35-03-K00738_910190458_910190458</t>
  </si>
  <si>
    <t>07.10.2021 19:51:39</t>
  </si>
  <si>
    <t>08.10.2021 00:03:08</t>
  </si>
  <si>
    <t>07.10.2021 19:37:56</t>
  </si>
  <si>
    <t>07.10.2021 21:27:49</t>
  </si>
  <si>
    <t>YAHŞELLİ TR-1 35-28-M00216_B_56357595_56357595</t>
  </si>
  <si>
    <t>07.10.2021 20:28:53</t>
  </si>
  <si>
    <t>07.10.2021 22:15:39</t>
  </si>
  <si>
    <t>DEMİRCİLİ TR-1 35-15-L00390_950351757_950351757</t>
  </si>
  <si>
    <t>07.10.2021 20:29:33</t>
  </si>
  <si>
    <t>07.10.2021 21:00:26</t>
  </si>
  <si>
    <t>HALİTPAŞA TR-10 45-80-M00081_956541705_956541705</t>
  </si>
  <si>
    <t>07.10.2021 20:27:29</t>
  </si>
  <si>
    <t>07.10.2021 23:45:22</t>
  </si>
  <si>
    <t>TR-26 35-15-L00026_B b3b_48898374</t>
  </si>
  <si>
    <t>07.10.2021 20:35:39</t>
  </si>
  <si>
    <t>07.10.2021 21:40:59</t>
  </si>
  <si>
    <t>DEREKÖY TR-1 35-20-L00255_955214891_955214891</t>
  </si>
  <si>
    <t>07.10.2021 21:49:50</t>
  </si>
  <si>
    <t>07.10.2021 22:46:00</t>
  </si>
  <si>
    <t>L-208 35-18-L00208_L-207 MERKEZTUR - L-205 BOYALIK APART OTEL L01_2326195</t>
  </si>
  <si>
    <t>07.10.2021 22:38:16</t>
  </si>
  <si>
    <t>07.10.2021 23:01:24</t>
  </si>
  <si>
    <t>ALTINTEPE TR-41 35-22-M00856_955287384_955287384</t>
  </si>
  <si>
    <t>07.10.2021 23:18:30</t>
  </si>
  <si>
    <t>08.10.2021 00:41:46</t>
  </si>
  <si>
    <t>08.10.2021 01:13:29</t>
  </si>
  <si>
    <t>08.10.2021 01:14:06</t>
  </si>
  <si>
    <t>08.10.2021 02:30:07</t>
  </si>
  <si>
    <t>08.10.2021 02:41:06</t>
  </si>
  <si>
    <t>08.10.2021 02:45:29</t>
  </si>
  <si>
    <t>08.10.2021 02:51:25</t>
  </si>
  <si>
    <t>ZEYTİNALAN TR-110 35-19-M00110_DIREK TIPI TRAFO HUCRESI H01_2075667</t>
  </si>
  <si>
    <t>08.10.2021 02:54:39</t>
  </si>
  <si>
    <t>08.10.2021 09:03:08</t>
  </si>
  <si>
    <t>ZEYTİNALAN İM 35-19-A00002_GÜZELBAHÇE-2 ÇIKIŞ (İSTİKLAL) M11_2052313</t>
  </si>
  <si>
    <t>08.10.2021 03:41:33</t>
  </si>
  <si>
    <t>08.10.2021 04:14:05</t>
  </si>
  <si>
    <t>08.10.2021 06:20:12</t>
  </si>
  <si>
    <t>08.10.2021 09:00:58</t>
  </si>
  <si>
    <t>KARABURUN TR-2 35-21-L00014_B_56357704_56357704</t>
  </si>
  <si>
    <t>08.10.2021 06:38:37</t>
  </si>
  <si>
    <t>08.10.2021 09:44:48</t>
  </si>
  <si>
    <t>08.10.2021 07:09:20</t>
  </si>
  <si>
    <t>08.10.2021 09:44:59</t>
  </si>
  <si>
    <t>İDRİS KEPEZ TR 35-30-M00231_DIREK TIPI TRAFO HUCRESI H01_2041808</t>
  </si>
  <si>
    <t>08.10.2021 07:28:57</t>
  </si>
  <si>
    <t>08.10.2021 10:21:11</t>
  </si>
  <si>
    <t>ARMUTLU İM 35-27-A00001_BAĞYURDU L15_73034160</t>
  </si>
  <si>
    <t>08.10.2021 07:37:19</t>
  </si>
  <si>
    <t>08.10.2021 07:53:40</t>
  </si>
  <si>
    <t>METAL İŞLERİ TR-12 KÖK 35-22-M00112_TAHTALIÇAY-OĞLANANASI DİZDARLAR SULAMA GRUBU M04_72106668</t>
  </si>
  <si>
    <t>08.10.2021 07:38:06</t>
  </si>
  <si>
    <t>08.10.2021 09:08:14</t>
  </si>
  <si>
    <t>GELENBE İM 45-76-A00001_GEBELER L12_2325209</t>
  </si>
  <si>
    <t>08.10.2021 07:12:21</t>
  </si>
  <si>
    <t>08.10.2021 08:24:58</t>
  </si>
  <si>
    <t>TR-7 (KURTULUŞ PARKI KABİN) 35-32-L00007_946411401_946411401</t>
  </si>
  <si>
    <t>08.10.2021 08:25:00</t>
  </si>
  <si>
    <t>08.10.2021 09:53:47</t>
  </si>
  <si>
    <t>TR-21 (M-721) 35-30-M00721_955298749_955298749</t>
  </si>
  <si>
    <t>08.10.2021 08:48:13</t>
  </si>
  <si>
    <t>08.10.2021 13:41:05</t>
  </si>
  <si>
    <t>DERBENTALTI TARIMSAL SULAMA TR-3 45-83-M00577_45-83-M00577_2348532</t>
  </si>
  <si>
    <t>08.10.2021 08:49:31</t>
  </si>
  <si>
    <t>08.10.2021 09:51:20</t>
  </si>
  <si>
    <t>08.10.2021 08:55:30</t>
  </si>
  <si>
    <t>08.10.2021 17:18:32</t>
  </si>
  <si>
    <t>ÖZBEY İM 35-26-A00005_ÖZBEY YENİKÖY L02_2064118</t>
  </si>
  <si>
    <t>08.10.2021 08:54:58</t>
  </si>
  <si>
    <t>08.10.2021 12:27:20</t>
  </si>
  <si>
    <t>YUNTDAĞYENİCE KÖYÜ TR-1 45-71-M01699_43175958_56384148_56384148</t>
  </si>
  <si>
    <t>08.10.2021 08:59:00</t>
  </si>
  <si>
    <t>08.10.2021 14:17:52</t>
  </si>
  <si>
    <t>TURGUTLU TR-1/1 DM 45-83-M00001_BLOKSAN M03_72159676</t>
  </si>
  <si>
    <t>08.10.2021 09:00:48</t>
  </si>
  <si>
    <t>08.10.2021 10:12:40</t>
  </si>
  <si>
    <t>DOĞUCA TR-1 45-72-L00642_49633448_56389996_56389996</t>
  </si>
  <si>
    <t>08.10.2021 09:02:30</t>
  </si>
  <si>
    <t>08.10.2021 17:06:27</t>
  </si>
  <si>
    <t>M-1213 35-03-M01213_TRAFO M04_41969937</t>
  </si>
  <si>
    <t>08.10.2021 09:03:40</t>
  </si>
  <si>
    <t>08.10.2021 12:12:33</t>
  </si>
  <si>
    <t>GEDİK TR-4 35-31-L00134_35-31-L00134_2364011</t>
  </si>
  <si>
    <t>08.10.2021 09:05:48</t>
  </si>
  <si>
    <t>08.10.2021 17:11:25</t>
  </si>
  <si>
    <t>VELİLER DM 35-15-L00840_BÜLBÜLLER-KERPİÇLİK L01_66946047</t>
  </si>
  <si>
    <t>08.10.2021 09:05:06</t>
  </si>
  <si>
    <t>08.10.2021 16:59:39</t>
  </si>
  <si>
    <t>K-4624 35-03-K04624_C_56367116_56367116</t>
  </si>
  <si>
    <t>08.10.2021 09:06:35</t>
  </si>
  <si>
    <t>08.10.2021 11:48:52</t>
  </si>
  <si>
    <t>UMURCALI TR 1 35-31-L00187_35-31-L00187_2361882</t>
  </si>
  <si>
    <t>08.10.2021 09:08:02</t>
  </si>
  <si>
    <t>08.10.2021 17:11:47</t>
  </si>
  <si>
    <t>08.10.2021 09:09:40</t>
  </si>
  <si>
    <t>08.10.2021 13:49:44</t>
  </si>
  <si>
    <t>K-278 35-01-K00278_R_56375129_56375129</t>
  </si>
  <si>
    <t>08.10.2021 09:11:13</t>
  </si>
  <si>
    <t>08.10.2021 09:59:01</t>
  </si>
  <si>
    <t>08.10.2021 09:18:00</t>
  </si>
  <si>
    <t>08.10.2021 10:40:06</t>
  </si>
  <si>
    <t>GÖKÇEN DM 35-29-M00123_ASMALIK M12_2328948</t>
  </si>
  <si>
    <t>08.10.2021 09:10:52</t>
  </si>
  <si>
    <t>08.10.2021 10:25:59</t>
  </si>
  <si>
    <t>08.10.2021 09:22:52</t>
  </si>
  <si>
    <t>08.10.2021 13:54:00</t>
  </si>
  <si>
    <t>SART TR-1 KÖK 45-78-M00168_45-78-M00168_81491805</t>
  </si>
  <si>
    <t>08.10.2021 09:23:00</t>
  </si>
  <si>
    <t>08.10.2021 17:51:00</t>
  </si>
  <si>
    <t>KUŞÇULAR TR-6 35-19-M00218_956699814_956699814</t>
  </si>
  <si>
    <t>08.10.2021 09:20:51</t>
  </si>
  <si>
    <t>08.10.2021 11:49:57</t>
  </si>
  <si>
    <t>YENİ ŞAKRAN TR-5 35-17-M00205_A_56392450_56392450</t>
  </si>
  <si>
    <t>08.10.2021 09:26:32</t>
  </si>
  <si>
    <t>08.10.2021 16:12:34</t>
  </si>
  <si>
    <t>_B_56399783_56399783</t>
  </si>
  <si>
    <t>08.10.2021 09:22:17</t>
  </si>
  <si>
    <t>08.10.2021 11:08:16</t>
  </si>
  <si>
    <t>DM-14/3A 45-71-M02249_E E03B_73719709</t>
  </si>
  <si>
    <t>08.10.2021 09:28:15</t>
  </si>
  <si>
    <t>08.10.2021 16:40:55</t>
  </si>
  <si>
    <t>BELENYAKA TR-7 45-73-M00665_C_56407034_56407034</t>
  </si>
  <si>
    <t>08.10.2021 09:23:10</t>
  </si>
  <si>
    <t>08.10.2021 10:41:43</t>
  </si>
  <si>
    <t>K-3572 35-02-K03572_35-02-K03572_2370346</t>
  </si>
  <si>
    <t>08.10.2021 09:32:00</t>
  </si>
  <si>
    <t>08.10.2021 11:21:00</t>
  </si>
  <si>
    <t>METAL İŞLERİ TR-1 35-22-M00101_YANAR DÖKÜM-TUNCAY KAYNAR ÖZEL M03_72102118</t>
  </si>
  <si>
    <t>08.10.2021 09:34:20</t>
  </si>
  <si>
    <t>08.10.2021 12:03:00</t>
  </si>
  <si>
    <t>BAĞARASI TR-1 35-23-M00170_35-23-M00170_59847239</t>
  </si>
  <si>
    <t>08.10.2021 09:48:39</t>
  </si>
  <si>
    <t>08.10.2021 17:02:03</t>
  </si>
  <si>
    <t>HACIRAHMANLAR TARIMSAL SULAMA ÖZEL KÖK 45-80-M02000Ö_HACIRAHMANLI TST-1 M02_2323505</t>
  </si>
  <si>
    <t>08.10.2021 09:37:40</t>
  </si>
  <si>
    <t>08.10.2021 10:38:38</t>
  </si>
  <si>
    <t>BOYNUYOĞUN KÖK 35-29-L00051_HatBaşıAyırıcı_72130739 L03_72130739</t>
  </si>
  <si>
    <t>08.10.2021 09:46:48</t>
  </si>
  <si>
    <t>08.10.2021 12:29:31</t>
  </si>
  <si>
    <t>KARAOĞLANLI TR-2 45-71-M00092_A_56404107_56404107</t>
  </si>
  <si>
    <t>08.10.2021 09:16:49</t>
  </si>
  <si>
    <t>08.10.2021 12:34:19</t>
  </si>
  <si>
    <t>İZSU SARUHANLI ÖZEL KÖK-1 45-80-M02760Ö_ M01_2323752</t>
  </si>
  <si>
    <t>08.10.2021 09:55:00</t>
  </si>
  <si>
    <t>08.10.2021 10:14:54</t>
  </si>
  <si>
    <t>MEHMET TÜRK TR 35-27-M00510_DIREK TIPI TRAFO HUCRESI H01_2051173</t>
  </si>
  <si>
    <t>08.10.2021 09:47:40</t>
  </si>
  <si>
    <t>08.10.2021 12:55:44</t>
  </si>
  <si>
    <t>TR-39 45-77-L00039_945489093_945489093</t>
  </si>
  <si>
    <t>08.10.2021 09:54:28</t>
  </si>
  <si>
    <t>08.10.2021 10:20:00</t>
  </si>
  <si>
    <t>FOÇA M-258 35-23-M00258_DIREK TIPI TRAFO HUCRESI H01_2035731</t>
  </si>
  <si>
    <t>08.10.2021 09:57:26</t>
  </si>
  <si>
    <t>08.10.2021 11:45:51</t>
  </si>
  <si>
    <t>08.10.2021 10:08:28</t>
  </si>
  <si>
    <t>08.10.2021 10:30:24</t>
  </si>
  <si>
    <t>08.10.2021 10:12:13</t>
  </si>
  <si>
    <t>08.10.2021 12:30:46</t>
  </si>
  <si>
    <t>SUBAŞI İM 35-26-A00002_PAMUKYAZI L04_2304030</t>
  </si>
  <si>
    <t>08.10.2021 10:08:48</t>
  </si>
  <si>
    <t>08.10.2021 17:12:35</t>
  </si>
  <si>
    <t>08.10.2021 10:30:38</t>
  </si>
  <si>
    <t>08.10.2021 10:31:08</t>
  </si>
  <si>
    <t>08.10.2021 10:33:28</t>
  </si>
  <si>
    <t>08.10.2021 11:11:26</t>
  </si>
  <si>
    <t>ÇANDARLI TR-6 35-30-M00006_C_56363323_56363323</t>
  </si>
  <si>
    <t>08.10.2021 10:38:16</t>
  </si>
  <si>
    <t>08.10.2021 17:30:27</t>
  </si>
  <si>
    <t>TR-52 SAĞLIK OCAĞI 35-26-M00052_35-26-M00052_2365753</t>
  </si>
  <si>
    <t>08.10.2021 10:34:28</t>
  </si>
  <si>
    <t>08.10.2021 11:24:29</t>
  </si>
  <si>
    <t>MADEN KÖK 45-83-M00128_İZZETTİN M03_47316670</t>
  </si>
  <si>
    <t>08.10.2021 10:20:58</t>
  </si>
  <si>
    <t>08.10.2021 11:35:00</t>
  </si>
  <si>
    <t>KÜÇÜKSÜMBÜLLER KÖYÜ TR-1 45-71-M01745_949811910_949811910</t>
  </si>
  <si>
    <t>08.10.2021 10:53:45</t>
  </si>
  <si>
    <t>08.10.2021 19:10:08</t>
  </si>
  <si>
    <t>08.10.2021 10:42:34</t>
  </si>
  <si>
    <t>08.10.2021 13:10:35</t>
  </si>
  <si>
    <t>M-1549 35-03-M01549_910076051_910076051</t>
  </si>
  <si>
    <t>08.10.2021 11:01:49</t>
  </si>
  <si>
    <t>08.10.2021 17:47:15</t>
  </si>
  <si>
    <t>M-1539 35-01-M01539_B_60984067_60984067</t>
  </si>
  <si>
    <t>08.10.2021 11:11:16</t>
  </si>
  <si>
    <t>08.10.2021 12:57:07</t>
  </si>
  <si>
    <t>DM-2/36 45-71-M00168_A_56405353_56405353</t>
  </si>
  <si>
    <t>08.10.2021 11:11:00</t>
  </si>
  <si>
    <t>08.10.2021 13:26:14</t>
  </si>
  <si>
    <t>08.10.2021 11:12:59</t>
  </si>
  <si>
    <t>08.10.2021 11:20:37</t>
  </si>
  <si>
    <t>DAĞCIYUSUF TR-9 45-73-M01326_945652727_945652727</t>
  </si>
  <si>
    <t>08.10.2021 11:08:33</t>
  </si>
  <si>
    <t>08.10.2021 12:00:14</t>
  </si>
  <si>
    <t>08.10.2021 11:20:36</t>
  </si>
  <si>
    <t>08.10.2021 11:40:54</t>
  </si>
  <si>
    <t>08.10.2021 11:22:38</t>
  </si>
  <si>
    <t>08.10.2021 11:22:58</t>
  </si>
  <si>
    <t>K-1522 GÖRECE ATA MAH. 35-22-K01522_35-22-K01522_2358720</t>
  </si>
  <si>
    <t>08.10.2021 11:26:00</t>
  </si>
  <si>
    <t>08.10.2021 12:09:05</t>
  </si>
  <si>
    <t>DERBENT TR-3 45-83-L00323_95000662630_95000662630</t>
  </si>
  <si>
    <t>08.10.2021 11:19:43</t>
  </si>
  <si>
    <t>08.10.2021 13:57:35</t>
  </si>
  <si>
    <t>08.10.2021 11:32:58</t>
  </si>
  <si>
    <t>08.10.2021 12:38:38</t>
  </si>
  <si>
    <t>ARIKBAŞI TR-2 35-20-L00219_95000019514_95000019514</t>
  </si>
  <si>
    <t>08.10.2021 11:23:15</t>
  </si>
  <si>
    <t>08.10.2021 13:16:04</t>
  </si>
  <si>
    <t>BEŞPINARLAR KÖYÜ TR-1 35-27-M00413_SPİL DAĞI MİLLİ PARKI M02_72162669</t>
  </si>
  <si>
    <t>08.10.2021 11:38:00</t>
  </si>
  <si>
    <t>08.10.2021 13:22:09</t>
  </si>
  <si>
    <t>TR-7(M-707) 35-30-M00707_955331954_955331954</t>
  </si>
  <si>
    <t>08.10.2021 11:00:03</t>
  </si>
  <si>
    <t>08.10.2021 15:26:35</t>
  </si>
  <si>
    <t>08.10.2021 11:34:31</t>
  </si>
  <si>
    <t>08.10.2021 13:26:23</t>
  </si>
  <si>
    <t>VELİ BALCI VE ARK. TARIMSAL SULAMA-3 45-72-L00588_DIREK TIPI TRAFO HUCRESI H01_2104594</t>
  </si>
  <si>
    <t>08.10.2021 11:33:34</t>
  </si>
  <si>
    <t>08.10.2021 12:52:56</t>
  </si>
  <si>
    <t>TR-60 35-26-M00060_956624832_956624832</t>
  </si>
  <si>
    <t>08.10.2021 10:37:33</t>
  </si>
  <si>
    <t>08.10.2021 12:21:50</t>
  </si>
  <si>
    <t>ÖREN TOPRAK SU KÖK 35-27-M00760_ÖREN TOPRAK SULAMA-2 M02_80024021</t>
  </si>
  <si>
    <t>08.10.2021 11:12:51</t>
  </si>
  <si>
    <t>08.10.2021 14:32:13</t>
  </si>
  <si>
    <t>08.10.2021 11:47:57</t>
  </si>
  <si>
    <t>08.10.2021 12:59:40</t>
  </si>
  <si>
    <t>AKSELENDİ TR-7 45-72-L00837_956493052_956493052</t>
  </si>
  <si>
    <t>08.10.2021 12:08:23</t>
  </si>
  <si>
    <t>08.10.2021 17:19:07</t>
  </si>
  <si>
    <t>ŞEMİKLER TM 35-04-A00003_ATAKENT-2 M07_2310732</t>
  </si>
  <si>
    <t>08.10.2021 12:13:57</t>
  </si>
  <si>
    <t>08.10.2021 12:18:40</t>
  </si>
  <si>
    <t>ŞEMİKLER TM 35-04-A00003_SERİNKUYU M10_2310735</t>
  </si>
  <si>
    <t>08.10.2021 12:14:15</t>
  </si>
  <si>
    <t>08.10.2021 13:08:00</t>
  </si>
  <si>
    <t>DOĞANÇAY İM 35-04-A00004_TRAFO-2 K09_77533381</t>
  </si>
  <si>
    <t>08.10.2021 12:14:48</t>
  </si>
  <si>
    <t>OSMANGAZİ İM 35-02-A00004_TR-2 10.5 K11_2101515</t>
  </si>
  <si>
    <t>08.10.2021 12:20:10</t>
  </si>
  <si>
    <t>VEDAT FİLİZ SLM 35-26-M00730_35-26-M00730_2364225</t>
  </si>
  <si>
    <t>08.10.2021 12:20:42</t>
  </si>
  <si>
    <t>08.10.2021 12:57:33</t>
  </si>
  <si>
    <t>M-1040 35-04-M01040_C_56378547_56378547</t>
  </si>
  <si>
    <t>08.10.2021 12:22:00</t>
  </si>
  <si>
    <t>08.10.2021 15:09:06</t>
  </si>
  <si>
    <t>ÖZBEY TR-2 35-26-L00138_35-26-L00138_42450234</t>
  </si>
  <si>
    <t>08.10.2021 12:28:52</t>
  </si>
  <si>
    <t>08.10.2021 14:02:56</t>
  </si>
  <si>
    <t>M-1329 35-08-M01329_912276046_912276046</t>
  </si>
  <si>
    <t>08.10.2021 12:33:00</t>
  </si>
  <si>
    <t>08.10.2021 14:25:27</t>
  </si>
  <si>
    <t>08.10.2021 12:42:05</t>
  </si>
  <si>
    <t>08.10.2021 15:19:27</t>
  </si>
  <si>
    <t>08.10.2021 12:37:09</t>
  </si>
  <si>
    <t>08.10.2021 14:21:04</t>
  </si>
  <si>
    <t>M-931 BMS METAL 35-02-M00931Ö_ M03_2067462</t>
  </si>
  <si>
    <t>08.10.2021 12:49:35</t>
  </si>
  <si>
    <t>08.10.2021 14:22:54</t>
  </si>
  <si>
    <t>K-782 35-01-K00782_910759822_910759822</t>
  </si>
  <si>
    <t>08.10.2021 12:31:13</t>
  </si>
  <si>
    <t>08.10.2021 14:36:29</t>
  </si>
  <si>
    <t>METAL İŞLERİ TR-1 35-22-M00101_METAL İŞLERİ TR-4 M02_72102114</t>
  </si>
  <si>
    <t>08.10.2021 13:02:42</t>
  </si>
  <si>
    <t>08.10.2021 14:34:29</t>
  </si>
  <si>
    <t>M-2663 35-04-M02663_M-2647 M03_61365901</t>
  </si>
  <si>
    <t>08.10.2021 13:08:22</t>
  </si>
  <si>
    <t>08.10.2021 13:39:18</t>
  </si>
  <si>
    <t>MENEMEN TR-67 35-28-L00067_953380280_953380280</t>
  </si>
  <si>
    <t>08.10.2021 13:07:52</t>
  </si>
  <si>
    <t>08.10.2021 15:00:50</t>
  </si>
  <si>
    <t>L-62 İSTUR 35-14-L00062_956652516_956652516</t>
  </si>
  <si>
    <t>08.10.2021 13:15:14</t>
  </si>
  <si>
    <t>08.10.2021 17:14:11</t>
  </si>
  <si>
    <t>AŞAĞI KIZILCA TR-3 35-27-L00047_B_56382276_56382276</t>
  </si>
  <si>
    <t>08.10.2021 13:26:00</t>
  </si>
  <si>
    <t>08.10.2021 18:33:08</t>
  </si>
  <si>
    <t>YELKİ TR-11 35-10-L00011_941902672_941902672</t>
  </si>
  <si>
    <t>08.10.2021 13:28:20</t>
  </si>
  <si>
    <t>08.10.2021 15:24:42</t>
  </si>
  <si>
    <t>M-1544 35-01-M01544_C_56381482_56381482</t>
  </si>
  <si>
    <t>08.10.2021 13:38:00</t>
  </si>
  <si>
    <t>08.10.2021 14:58:29</t>
  </si>
  <si>
    <t>08.10.2021 12:39:00</t>
  </si>
  <si>
    <t>08.10.2021 14:47:00</t>
  </si>
  <si>
    <t>ÖRSELLİ KÖYÜ TR-1 45-71-M01685_43175974_56388872_56388872</t>
  </si>
  <si>
    <t>08.10.2021 14:07:00</t>
  </si>
  <si>
    <t>08.10.2021 16:22:21</t>
  </si>
  <si>
    <t>KOLDERE TR-2 45-80-M00114_C_56400412_56400412</t>
  </si>
  <si>
    <t>08.10.2021 14:11:00</t>
  </si>
  <si>
    <t>08.10.2021 15:04:04</t>
  </si>
  <si>
    <t>08.10.2021 13:55:00</t>
  </si>
  <si>
    <t>08.10.2021 18:12:27</t>
  </si>
  <si>
    <t>DM-4/TR-12 35-22-M00081_DIREK TIPI TRAFO HUCRESI H01_2035400</t>
  </si>
  <si>
    <t>08.10.2021 14:10:17</t>
  </si>
  <si>
    <t>08.10.2021 17:31:03</t>
  </si>
  <si>
    <t>AHMETLİ TR-25 45-84-L00025_955181803_955181803</t>
  </si>
  <si>
    <t>08.10.2021 14:18:03</t>
  </si>
  <si>
    <t>08.10.2021 15:06:47</t>
  </si>
  <si>
    <t>YENİKÖY-4 35-26-L00143_35-26-L00143_2363826</t>
  </si>
  <si>
    <t>08.10.2021 14:18:48</t>
  </si>
  <si>
    <t>08.10.2021 15:25:02</t>
  </si>
  <si>
    <t>TR-24 45-77-L00024_945486946_945486946</t>
  </si>
  <si>
    <t>08.10.2021 14:34:22</t>
  </si>
  <si>
    <t>08.10.2021 15:57:34</t>
  </si>
  <si>
    <t>GÜMÜLDÜR DM-5(M-34) 35-25-M00034_GÜMÜLDÜR DM-4 M04_72082262</t>
  </si>
  <si>
    <t>08.10.2021 14:41:18</t>
  </si>
  <si>
    <t>08.10.2021 15:01:01</t>
  </si>
  <si>
    <t>L-113 OVACIK 35-18-L00113_35-18-L00113_49091666</t>
  </si>
  <si>
    <t>08.10.2021 15:46:31</t>
  </si>
  <si>
    <t>KISIKKÖY YENİ MAH. TR-1 35-22-M00137_DIREK TIPI TRAFO HUCRESI H01_2035392</t>
  </si>
  <si>
    <t>08.10.2021 14:50:39</t>
  </si>
  <si>
    <t>08.10.2021 15:40:36</t>
  </si>
  <si>
    <t>DİNGİLLER TR-1 45-72-L00171_A_56393985_56393985</t>
  </si>
  <si>
    <t>08.10.2021 14:47:40</t>
  </si>
  <si>
    <t>08.10.2021 15:48:34</t>
  </si>
  <si>
    <t>08.10.2021 14:56:37</t>
  </si>
  <si>
    <t>08.10.2021 16:50:18</t>
  </si>
  <si>
    <t>ÖDEMİŞ TR-97 35-15-M00097_950363978_950363978</t>
  </si>
  <si>
    <t>08.10.2021 14:45:47</t>
  </si>
  <si>
    <t>08.10.2021 17:33:33</t>
  </si>
  <si>
    <t>ÜRKMEZ DM-4 (ÜRKMEZ M-21) 35-25-M00155_DONANIMLI YEDEK M03_72072948</t>
  </si>
  <si>
    <t>08.10.2021 14:54:59</t>
  </si>
  <si>
    <t>08.10.2021 15:37:52</t>
  </si>
  <si>
    <t>KERESTECİLER TR-2 45-83-M00139_955149314_955149314</t>
  </si>
  <si>
    <t>08.10.2021 14:42:53</t>
  </si>
  <si>
    <t>08.10.2021 15:54:47</t>
  </si>
  <si>
    <t>KABAZLI KÖK 45-78-M00675_TAYTAN OFİS YENİ GİRİŞ 1/0 HAT M06_65971500</t>
  </si>
  <si>
    <t>08.10.2021 15:12:58</t>
  </si>
  <si>
    <t>08.10.2021 15:13:28</t>
  </si>
  <si>
    <t>08.10.2021 15:00:56</t>
  </si>
  <si>
    <t>08.10.2021 18:53:51</t>
  </si>
  <si>
    <t>ÇAMLIK DM 35-17-M00173_ZEYTİNDAĞ-2 M04_66328145</t>
  </si>
  <si>
    <t>08.10.2021 15:17:58</t>
  </si>
  <si>
    <t>08.10.2021 15:24:00</t>
  </si>
  <si>
    <t>DM-25/37 45-71-M00058_953215338_953215338</t>
  </si>
  <si>
    <t>08.10.2021 15:22:00</t>
  </si>
  <si>
    <t>08.10.2021 15:55:59</t>
  </si>
  <si>
    <t>DM-25/37 45-71-M00058_953215337_953215337</t>
  </si>
  <si>
    <t>08.10.2021 15:23:00</t>
  </si>
  <si>
    <t>08.10.2021 15:59:59</t>
  </si>
  <si>
    <t>ASARLIK TR-14 KÖK 35-28-M00168_953391922_953391922</t>
  </si>
  <si>
    <t>08.10.2021 15:25:54</t>
  </si>
  <si>
    <t>08.10.2021 17:41:36</t>
  </si>
  <si>
    <t>ZEYTİNLİOVA TR-16 45-72-L00409_956526463_956526463</t>
  </si>
  <si>
    <t>08.10.2021 15:22:24</t>
  </si>
  <si>
    <t>08.10.2021 18:00:51</t>
  </si>
  <si>
    <t>KABAZLI KÖK 45-78-M00675_HatBaşıAyırıcı_53139332 M03_53139332</t>
  </si>
  <si>
    <t>08.10.2021 15:37:00</t>
  </si>
  <si>
    <t>08.10.2021 16:11:55</t>
  </si>
  <si>
    <t>M-1781 35-02-M01781_956307543_956307543</t>
  </si>
  <si>
    <t>08.10.2021 15:14:13</t>
  </si>
  <si>
    <t>08.10.2021 16:43:00</t>
  </si>
  <si>
    <t>K-1187 35-01-K01187_910972292_910972292</t>
  </si>
  <si>
    <t>08.10.2021 15:37:54</t>
  </si>
  <si>
    <t>08.10.2021 17:32:19</t>
  </si>
  <si>
    <t>K-938 35-02-K00938_99932908_99932908</t>
  </si>
  <si>
    <t>08.10.2021 15:17:09</t>
  </si>
  <si>
    <t>08.10.2021 17:14:37</t>
  </si>
  <si>
    <t>M-2390 35-09-M02390_97787572_97787572</t>
  </si>
  <si>
    <t>08.10.2021 15:31:08</t>
  </si>
  <si>
    <t>08.10.2021 19:10:10</t>
  </si>
  <si>
    <t>08.10.2021 15:53:08</t>
  </si>
  <si>
    <t>08.10.2021 15:54:08</t>
  </si>
  <si>
    <t>MENEMEN TR-28 35-28-L00028_MENEMEN TR-90/MENEMEN TR-25 L02_66712105</t>
  </si>
  <si>
    <t>08.10.2021 16:06:48</t>
  </si>
  <si>
    <t>08.10.2021 16:50:28</t>
  </si>
  <si>
    <t>MÜTEVELLİ KÖK 45-80-M00100_MÜTEVELLİ ŞEHİR-1(MÜTEVELLİ TR-2/TR-3/TR-4) M02_72196211</t>
  </si>
  <si>
    <t>08.10.2021 16:13:28</t>
  </si>
  <si>
    <t>08.10.2021 16:46:30</t>
  </si>
  <si>
    <t>L-221 35-18-L00221_49975989_56372721_56372721</t>
  </si>
  <si>
    <t>08.10.2021 16:25:00</t>
  </si>
  <si>
    <t>08.10.2021 18:04:10</t>
  </si>
  <si>
    <t>M-1493 35-02-M01493_914569004_914569004</t>
  </si>
  <si>
    <t>08.10.2021 15:58:30</t>
  </si>
  <si>
    <t>08.10.2021 17:22:43</t>
  </si>
  <si>
    <t>M-11 GERMİYAN 35-18-M00011_A_76953662_76953662</t>
  </si>
  <si>
    <t>08.10.2021 16:23:22</t>
  </si>
  <si>
    <t>08.10.2021 19:13:22</t>
  </si>
  <si>
    <t>08.10.2021 16:34:18</t>
  </si>
  <si>
    <t>08.10.2021 16:34:48</t>
  </si>
  <si>
    <t>ALAHIDIR TR-2 45-84-L00021__82146364_82146364</t>
  </si>
  <si>
    <t>Yangın</t>
  </si>
  <si>
    <t>08.10.2021 16:33:00</t>
  </si>
  <si>
    <t>08.10.2021 19:09:33</t>
  </si>
  <si>
    <t>08.10.2021 16:22:46</t>
  </si>
  <si>
    <t>08.10.2021 17:28:07</t>
  </si>
  <si>
    <t>08.10.2021 16:35:45</t>
  </si>
  <si>
    <t>08.10.2021 17:36:18</t>
  </si>
  <si>
    <t>HACIRAHMANLI TR-14 45-80-M00149_49865079_56359409_56359409</t>
  </si>
  <si>
    <t>08.10.2021 16:32:55</t>
  </si>
  <si>
    <t>08.10.2021 20:19:09</t>
  </si>
  <si>
    <t>GÜMÜLCELİ TR-3 45-80-M00111_956543393_956543393</t>
  </si>
  <si>
    <t>08.10.2021 16:40:00</t>
  </si>
  <si>
    <t>08.10.2021 19:37:06</t>
  </si>
  <si>
    <t>TOKMAKLI KÖK 45-86-M00047_TOKMAKLI M05_72227683</t>
  </si>
  <si>
    <t>08.10.2021 16:42:48</t>
  </si>
  <si>
    <t>08.10.2021 16:43:10</t>
  </si>
  <si>
    <t>DM-12/04 45-71-M00578_45-71-M00578_2371668</t>
  </si>
  <si>
    <t>08.10.2021 16:25:28</t>
  </si>
  <si>
    <t>08.10.2021 18:42:51</t>
  </si>
  <si>
    <t>ARAPLI OVASI TR-2 35-16-M00748_47492298_56396783_56396783</t>
  </si>
  <si>
    <t>08.10.2021 16:26:26</t>
  </si>
  <si>
    <t>08.10.2021 19:45:26</t>
  </si>
  <si>
    <t>K-1353 35-01-K01353_A_56365796_56365796</t>
  </si>
  <si>
    <t>08.10.2021 16:33:08</t>
  </si>
  <si>
    <t>08.10.2021 16:43:21</t>
  </si>
  <si>
    <t>08.10.2021 17:27:00</t>
  </si>
  <si>
    <t>K-2575 35-01-K02575_911300185_911300185</t>
  </si>
  <si>
    <t>08.10.2021 16:53:43</t>
  </si>
  <si>
    <t>08.10.2021 22:09:59</t>
  </si>
  <si>
    <t>KAYACIK TR-1 45-75-M00209_E_65509662_65509662</t>
  </si>
  <si>
    <t>08.10.2021 16:36:42</t>
  </si>
  <si>
    <t>08.10.2021 18:52:07</t>
  </si>
  <si>
    <t>K-4175 35-02-K04175_913432555_913432555</t>
  </si>
  <si>
    <t>08.10.2021 16:44:05</t>
  </si>
  <si>
    <t>08.10.2021 19:00:52</t>
  </si>
  <si>
    <t>ULUKENT DM-1 35-28-M00001_ULUKENT DM-1/13 M02_66561921</t>
  </si>
  <si>
    <t>08.10.2021 17:00:08</t>
  </si>
  <si>
    <t>08.10.2021 17:17:00</t>
  </si>
  <si>
    <t>08.10.2021 17:13:48</t>
  </si>
  <si>
    <t>08.10.2021 17:26:00</t>
  </si>
  <si>
    <t>L-60 İSTUR 35-14-L00060_956639448_956639448</t>
  </si>
  <si>
    <t>08.10.2021 17:05:11</t>
  </si>
  <si>
    <t>08.10.2021 19:37:55</t>
  </si>
  <si>
    <t>TR-87 35-16-L00087_953332507_953332507</t>
  </si>
  <si>
    <t>08.10.2021 17:24:36</t>
  </si>
  <si>
    <t>08.10.2021 18:02:50</t>
  </si>
  <si>
    <t>M-3439(YATIRIM REZERVE) 35-03-M03439_910401863_910401863</t>
  </si>
  <si>
    <t>08.10.2021 17:28:58</t>
  </si>
  <si>
    <t>08.10.2021 18:38:13</t>
  </si>
  <si>
    <t>08.10.2021 17:14:17</t>
  </si>
  <si>
    <t>08.10.2021 18:15:40</t>
  </si>
  <si>
    <t>AHMET ÜLKÜ GRUP SULAMA 35-15-M00166_DIREK TIPI TRAFO HUCRESI H01_2046166</t>
  </si>
  <si>
    <t>08.10.2021 17:40:00</t>
  </si>
  <si>
    <t>08.10.2021 19:58:58</t>
  </si>
  <si>
    <t>08.10.2021 17:34:43</t>
  </si>
  <si>
    <t>08.10.2021 21:56:01</t>
  </si>
  <si>
    <t>K-1187 35-01-K01187_97458983_97458983</t>
  </si>
  <si>
    <t>08.10.2021 17:41:04</t>
  </si>
  <si>
    <t>08.10.2021 21:30:22</t>
  </si>
  <si>
    <t>08.10.2021 17:38:40</t>
  </si>
  <si>
    <t>08.10.2021 18:33:21</t>
  </si>
  <si>
    <t>08.10.2021 17:42:40</t>
  </si>
  <si>
    <t>08.10.2021 18:53:13</t>
  </si>
  <si>
    <t>DUALAR KÖK 45-82-M00126_DUALAR M02_72193838</t>
  </si>
  <si>
    <t>08.10.2021 17:40:36</t>
  </si>
  <si>
    <t>08.10.2021 19:22:26</t>
  </si>
  <si>
    <t>KAYALIOĞLU KÖK 45-72-L00070_KAYALIOĞLU ÇIKIŞ L01_66592870</t>
  </si>
  <si>
    <t>08.10.2021 17:48:46</t>
  </si>
  <si>
    <t>08.10.2021 19:08:31</t>
  </si>
  <si>
    <t>M-1032 35-04-M01032_M-3048 M04_67581116</t>
  </si>
  <si>
    <t>08.10.2021 14:35:33</t>
  </si>
  <si>
    <t>09.10.2021 03:37:19</t>
  </si>
  <si>
    <t>BOZDAĞ TR-11 35-15-L00298_35-15-L00298_61269747</t>
  </si>
  <si>
    <t>08.10.2021 17:51:27</t>
  </si>
  <si>
    <t>08.10.2021 20:13:47</t>
  </si>
  <si>
    <t>GEMİ SÖKÜM(M-130) TR 35-17-M00130_ŞİMŞEKLER M02_79389031</t>
  </si>
  <si>
    <t>08.10.2021 18:08:06</t>
  </si>
  <si>
    <t>08.10.2021 18:43:32</t>
  </si>
  <si>
    <t>08.10.2021 18:08:28</t>
  </si>
  <si>
    <t>08.10.2021 18:44:01</t>
  </si>
  <si>
    <t>KİRELLİ KÖK 35-29-L00809_TURGUT ASLAN L05_74719099</t>
  </si>
  <si>
    <t>08.10.2021 18:15:29</t>
  </si>
  <si>
    <t>08.10.2021 18:55:49</t>
  </si>
  <si>
    <t>K-2 35-01-K00002_911115385_911115385</t>
  </si>
  <si>
    <t>08.10.2021 18:14:06</t>
  </si>
  <si>
    <t>08.10.2021 20:16:34</t>
  </si>
  <si>
    <t>TR-2/107 (İBRAHİMCİ KÖK) 45-83-L00107_48125221_56397061_56397061</t>
  </si>
  <si>
    <t>08.10.2021 18:23:11</t>
  </si>
  <si>
    <t>08.10.2021 20:54:26</t>
  </si>
  <si>
    <t>M-11 GERMİYAN 35-18-M00011_35-18-M00011_76953654</t>
  </si>
  <si>
    <t>08.10.2021 18:10:18</t>
  </si>
  <si>
    <t>08.10.2021 19:26:42</t>
  </si>
  <si>
    <t>PAZARKÖY ARNAVUT MAH TR-3 45-78-L00654_953299868_953299868</t>
  </si>
  <si>
    <t>08.10.2021 18:39:50</t>
  </si>
  <si>
    <t>08.10.2021 19:18:23</t>
  </si>
  <si>
    <t>K-4282 35-09-K04282_97628645_97628645</t>
  </si>
  <si>
    <t>08.10.2021 18:43:00</t>
  </si>
  <si>
    <t>08.10.2021 19:17:40</t>
  </si>
  <si>
    <t>KARABURÇ SAMANPAZARI ALTI TR-17 35-31-L00477_ H_72250426</t>
  </si>
  <si>
    <t>08.10.2021 18:53:00</t>
  </si>
  <si>
    <t>08.10.2021 19:46:39</t>
  </si>
  <si>
    <t>TR-2/67-A 45-83-L00205_A_65510159_65510159</t>
  </si>
  <si>
    <t>08.10.2021 18:56:49</t>
  </si>
  <si>
    <t>08.10.2021 20:05:02</t>
  </si>
  <si>
    <t>KÜNER TR-11 35-22-M00293_DIREK TIPI TRAFO HUCRESI H01_2102566</t>
  </si>
  <si>
    <t>08.10.2021 18:21:29</t>
  </si>
  <si>
    <t>08.10.2021 20:09:58</t>
  </si>
  <si>
    <t>K-1131 35-08-K01131_911655424_911655424</t>
  </si>
  <si>
    <t>08.10.2021 19:01:55</t>
  </si>
  <si>
    <t>08.10.2021 22:29:39</t>
  </si>
  <si>
    <t>K-1521 35-01-K01521_910648529_910648529</t>
  </si>
  <si>
    <t>08.10.2021 19:09:45</t>
  </si>
  <si>
    <t>08.10.2021 21:11:28</t>
  </si>
  <si>
    <t>TR-118 EMEK SANAYİ-1 35-26-L00040__56359033_56359033</t>
  </si>
  <si>
    <t>08.10.2021 19:09:38</t>
  </si>
  <si>
    <t>08.10.2021 20:39:12</t>
  </si>
  <si>
    <t>08.10.2021 18:59:01</t>
  </si>
  <si>
    <t>08.10.2021 21:17:54</t>
  </si>
  <si>
    <t>08.10.2021 19:56:33</t>
  </si>
  <si>
    <t>08.10.2021 20:00:14</t>
  </si>
  <si>
    <t>DAĞCIYUSUF TR-9 45-73-M01326_945652780_945652780</t>
  </si>
  <si>
    <t>08.10.2021 19:47:26</t>
  </si>
  <si>
    <t>08.10.2021 22:05:26</t>
  </si>
  <si>
    <t>K-1521 35-01-K01521_35-01-K01521_2359102</t>
  </si>
  <si>
    <t>08.10.2021 20:02:12</t>
  </si>
  <si>
    <t>08.10.2021 21:13:53</t>
  </si>
  <si>
    <t>AHMET ÜLKÜ GRUP SULAMA 35-15-M00166_35-15-M00166_2365879</t>
  </si>
  <si>
    <t>08.10.2021 20:15:00</t>
  </si>
  <si>
    <t>08.10.2021 21:51:16</t>
  </si>
  <si>
    <t>08.10.2021 20:09:13</t>
  </si>
  <si>
    <t>08.10.2021 23:03:43</t>
  </si>
  <si>
    <t>MURADİYE TR-4 45-71-M02427_948486742_948486742</t>
  </si>
  <si>
    <t>08.10.2021 20:04:17</t>
  </si>
  <si>
    <t>08.10.2021 21:50:59</t>
  </si>
  <si>
    <t>M-2908 35-02-M02908_910065998_910065998</t>
  </si>
  <si>
    <t>08.10.2021 20:08:57</t>
  </si>
  <si>
    <t>08.10.2021 21:04:47</t>
  </si>
  <si>
    <t>SÖĞÜTLALAN TR-1 45-76-M00230_955247353_955247353</t>
  </si>
  <si>
    <t>08.10.2021 20:09:29</t>
  </si>
  <si>
    <t>08.10.2021 23:52:05</t>
  </si>
  <si>
    <t>M-1829 35-02-M01829_914525281_914525281</t>
  </si>
  <si>
    <t>08.10.2021 20:35:03</t>
  </si>
  <si>
    <t>08.10.2021 22:19:36</t>
  </si>
  <si>
    <t>ATAKÖY TR-2 35-22-M00191_955269937_955269937</t>
  </si>
  <si>
    <t>08.10.2021 21:23:25</t>
  </si>
  <si>
    <t>08.10.2021 22:44:23</t>
  </si>
  <si>
    <t>M-850 KARAÇAM KÖK 35-02-M00850_BENZİNLİK M08_49919689</t>
  </si>
  <si>
    <t>08.10.2021 21:41:26</t>
  </si>
  <si>
    <t>08.10.2021 22:00:39</t>
  </si>
  <si>
    <t>08.10.2021 21:54:58</t>
  </si>
  <si>
    <t>08.10.2021 22:26:04</t>
  </si>
  <si>
    <t>L-417 MIAMI EVLERİ 35-18-L00417_950459509_950459509</t>
  </si>
  <si>
    <t>08.10.2021 22:20:06</t>
  </si>
  <si>
    <t>08.10.2021 23:02:15</t>
  </si>
  <si>
    <t>08.10.2021 22:34:47</t>
  </si>
  <si>
    <t>08.10.2021 22:39:21</t>
  </si>
  <si>
    <t>POYRACIK TR-2 35-24-L00025_35-24-L00025_2377049</t>
  </si>
  <si>
    <t>08.10.2021 22:33:58</t>
  </si>
  <si>
    <t>08.10.2021 23:11:29</t>
  </si>
  <si>
    <t>08.10.2021 23:10:35</t>
  </si>
  <si>
    <t>08.10.2021 23:55:15</t>
  </si>
  <si>
    <t>KINIK TR-1 35-24-M00235_955217240_955217240</t>
  </si>
  <si>
    <t>08.10.2021 23:53:34</t>
  </si>
  <si>
    <t>09.10.2021 00:12:53</t>
  </si>
  <si>
    <t>K-503 35-02-K00503_B_56379738_56379738</t>
  </si>
  <si>
    <t>09.10.2021 13:18:21</t>
  </si>
  <si>
    <t>09.10.2021 19:51:05</t>
  </si>
  <si>
    <t>TEPEKÖY TR-1 35-16-L00257_35-16-L00257_2348094</t>
  </si>
  <si>
    <t>09.10.2021 14:44:20</t>
  </si>
  <si>
    <t>09.10.2021 16:47:08</t>
  </si>
  <si>
    <t>YILMAZ İM 45-78-A00003_HatBaşıAyırıcı_53140405 L01_53140405</t>
  </si>
  <si>
    <t>09.10.2021 08:26:19</t>
  </si>
  <si>
    <t>09.10.2021 09:37:04</t>
  </si>
  <si>
    <t>CAFERBEY KÖK 45-78-L00231_HASALAN L02_2327775</t>
  </si>
  <si>
    <t>09.10.2021 04:21:02</t>
  </si>
  <si>
    <t>09.10.2021 04:43:03</t>
  </si>
  <si>
    <t>ZEYTİNBURNU TR-2 45-86-M00195_915766453_915766453</t>
  </si>
  <si>
    <t>09.10.2021 22:41:14</t>
  </si>
  <si>
    <t>09.10.2021 23:44:27</t>
  </si>
  <si>
    <t>GÜZELBAHÇE İM 35-10-A00001_İSTİKLAL M07_77678696</t>
  </si>
  <si>
    <t>09.10.2021 22:59:21</t>
  </si>
  <si>
    <t>09.10.2021 23:23:00</t>
  </si>
  <si>
    <t>M-1001 35-03-M01001_A_56358705_56358705</t>
  </si>
  <si>
    <t>09.10.2021 12:20:01</t>
  </si>
  <si>
    <t>09.10.2021 15:02:08</t>
  </si>
  <si>
    <t>K-705 35-02-K00705_910013473_910013473</t>
  </si>
  <si>
    <t>09.10.2021 07:53:42</t>
  </si>
  <si>
    <t>09.10.2021 10:01:22</t>
  </si>
  <si>
    <t>ÖZŞAFAK DALGIÇ POMPA ÖZEL TR 35-27-L00178Ö_DIREK TIPI TRAFO HUCRESI H01_2055690</t>
  </si>
  <si>
    <t>09.10.2021 09:40:11</t>
  </si>
  <si>
    <t>09.10.2021 16:52:24</t>
  </si>
  <si>
    <t>DİNDARLI KÖK TR-3 KAKLIK 45-79-M00395_KIZILÇUKUR GÜNYAKA KARACAALİ BEYHARMAN M06_72035371</t>
  </si>
  <si>
    <t>09.10.2021 17:54:20</t>
  </si>
  <si>
    <t>09.10.2021 17:54:50</t>
  </si>
  <si>
    <t>ARAPBAŞI TR-3 35-20-M00033_955214957_955214957</t>
  </si>
  <si>
    <t>09.10.2021 16:53:36</t>
  </si>
  <si>
    <t>09.10.2021 18:45:19</t>
  </si>
  <si>
    <t>ILDIR KÖK 35-18-M00069_M-30 TERMAL KENT M03_72093159</t>
  </si>
  <si>
    <t>09.10.2021 10:13:00</t>
  </si>
  <si>
    <t>09.10.2021 15:33:59</t>
  </si>
  <si>
    <t>ÇAMLIK DM 35-17-M00173_M-212(ŞAKRAN) M02_66328147</t>
  </si>
  <si>
    <t>09.10.2021 11:00:53</t>
  </si>
  <si>
    <t>09.10.2021 11:04:13</t>
  </si>
  <si>
    <t>ZEYTİNALAN İM 35-19-A00002_KEKLİKTEPE M10_2052153</t>
  </si>
  <si>
    <t>09.10.2021 22:26:47</t>
  </si>
  <si>
    <t>09.10.2021 22:29:12</t>
  </si>
  <si>
    <t>L-455 35-18-L00455_8634235_56372192_56372192</t>
  </si>
  <si>
    <t>09.10.2021 11:43:00</t>
  </si>
  <si>
    <t>09.10.2021 12:28:00</t>
  </si>
  <si>
    <t>ALİZE KÖK 35-18-M00059_ALAÇATI TM (URLA-1) M10_72185135</t>
  </si>
  <si>
    <t>09.10.2021 08:22:49</t>
  </si>
  <si>
    <t>09.10.2021 09:20:43</t>
  </si>
  <si>
    <t>09.10.2021 09:04:25</t>
  </si>
  <si>
    <t>09.10.2021 17:11:41</t>
  </si>
  <si>
    <t>MURADİYE TR-10 45-71-M02143_953242958_953242958</t>
  </si>
  <si>
    <t>09.10.2021 02:44:55</t>
  </si>
  <si>
    <t>09.10.2021 06:03:58</t>
  </si>
  <si>
    <t>DM-8/9-B 45-71-M02281_953206862_953206862</t>
  </si>
  <si>
    <t>09.10.2021 18:22:20</t>
  </si>
  <si>
    <t>09.10.2021 19:55:02</t>
  </si>
  <si>
    <t>ÖRENCİK TR-3 45-73-M00553_45-73-M00553_2360637</t>
  </si>
  <si>
    <t>09.10.2021 22:59:31</t>
  </si>
  <si>
    <t>09.10.2021 23:56:55</t>
  </si>
  <si>
    <t>VELİLER KÖK 35-31-L00116_VELİLER TR-1 L02_2337022</t>
  </si>
  <si>
    <t>09.10.2021 15:51:57</t>
  </si>
  <si>
    <t>09.10.2021 18:08:51</t>
  </si>
  <si>
    <t>09.10.2021 23:53:00</t>
  </si>
  <si>
    <t>10.10.2021 09:53:00</t>
  </si>
  <si>
    <t>GERMİYAN İM 35-18-A00004_KARABURUN-3  ALAÇATI GİRİŞ M02_2064601</t>
  </si>
  <si>
    <t>09.10.2021 12:19:38</t>
  </si>
  <si>
    <t>09.10.2021 12:21:10</t>
  </si>
  <si>
    <t>09.10.2021 10:16:38</t>
  </si>
  <si>
    <t>09.10.2021 10:41:48</t>
  </si>
  <si>
    <t>MECİDİYE TR-1 KÖK 45-72-L00078_GÖKÇEKÖY (KÖYLER ÇIKIŞI) L010_66560808</t>
  </si>
  <si>
    <t>09.10.2021 17:15:30</t>
  </si>
  <si>
    <t>09.10.2021 17:16:00</t>
  </si>
  <si>
    <t>BAKIR KÖK 45-76-M00047_BAKIR TARIMSAL SULAMA M02_72212638</t>
  </si>
  <si>
    <t>09.10.2021 14:32:55</t>
  </si>
  <si>
    <t>09.10.2021 15:54:46</t>
  </si>
  <si>
    <t>TR-109 ZEYTİNALANI 35-19-L00109_956690335_956690335</t>
  </si>
  <si>
    <t>09.10.2021 10:59:55</t>
  </si>
  <si>
    <t>09.10.2021 17:28:08</t>
  </si>
  <si>
    <t>K-280 35-03-K00280_35-03-K00280_2368201</t>
  </si>
  <si>
    <t>09.10.2021 09:03:00</t>
  </si>
  <si>
    <t>09.10.2021 09:44:00</t>
  </si>
  <si>
    <t>KADIOVACIK TR-1 35-19-M00202_956698447_956698447</t>
  </si>
  <si>
    <t>09.10.2021 13:18:41</t>
  </si>
  <si>
    <t>09.10.2021 15:00:00</t>
  </si>
  <si>
    <t>YÜKSEKKÖY TR-1 35-17-M00184_950299984_950299984</t>
  </si>
  <si>
    <t>09.10.2021 18:43:04</t>
  </si>
  <si>
    <t>09.10.2021 19:58:21</t>
  </si>
  <si>
    <t>KURTULMUŞ KÖK 45-72-L00080_SARILAR ÇIKIŞI L03_66546764</t>
  </si>
  <si>
    <t>09.10.2021 09:01:09</t>
  </si>
  <si>
    <t>09.10.2021 09:01:29</t>
  </si>
  <si>
    <t>09.10.2021 09:52:29</t>
  </si>
  <si>
    <t>09.10.2021 10:19:50</t>
  </si>
  <si>
    <t>KIRKAĞAÇ TR-1 45-76-M00001_KIRKAĞAÇ TR-2/TR-3/TR-18/TR-24 M03_72215520</t>
  </si>
  <si>
    <t>09.10.2021 09:04:09</t>
  </si>
  <si>
    <t>09.10.2021 15:34:57</t>
  </si>
  <si>
    <t>09.10.2021 09:33:00</t>
  </si>
  <si>
    <t>09.10.2021 16:19:00</t>
  </si>
  <si>
    <t>TR-20 35-27-M00020_D D01b_5922118</t>
  </si>
  <si>
    <t>09.10.2021 09:05:00</t>
  </si>
  <si>
    <t>09.10.2021 11:10:50</t>
  </si>
  <si>
    <t>ESBAŞ İM 35-08-A00001_ESBAŞ-10 K05_2053329</t>
  </si>
  <si>
    <t>09.10.2021 17:25:53</t>
  </si>
  <si>
    <t>09.10.2021 17:36:53</t>
  </si>
  <si>
    <t>DERBENT İM-DM 45-83-A00004_AKÇAPINAR L04_2097161</t>
  </si>
  <si>
    <t>09.10.2021 10:24:49</t>
  </si>
  <si>
    <t>09.10.2021 10:44:13</t>
  </si>
  <si>
    <t>TR-89 MAVİ PLAJ 35-19-L00089_11124894_56354776_56354776</t>
  </si>
  <si>
    <t>09.10.2021 11:53:15</t>
  </si>
  <si>
    <t>09.10.2021 16:15:58</t>
  </si>
  <si>
    <t>K-1613 35-02-K01613_A_56374349_56374349</t>
  </si>
  <si>
    <t>09.10.2021 13:28:20</t>
  </si>
  <si>
    <t>09.10.2021 17:12:42</t>
  </si>
  <si>
    <t>TR-325 35-19-M00474_956676444_956676444</t>
  </si>
  <si>
    <t>09.10.2021 20:04:43</t>
  </si>
  <si>
    <t>09.10.2021 20:17:43</t>
  </si>
  <si>
    <t>09.10.2021 19:10:00</t>
  </si>
  <si>
    <t>09.10.2021 19:15:08</t>
  </si>
  <si>
    <t>TR-107 ZEYTİNALANI 35-19-L00107_956675135_956675135</t>
  </si>
  <si>
    <t>09.10.2021 08:40:16</t>
  </si>
  <si>
    <t>09.10.2021 09:56:18</t>
  </si>
  <si>
    <t>09.10.2021 12:39:26</t>
  </si>
  <si>
    <t>09.10.2021 12:42:35</t>
  </si>
  <si>
    <t>SARIGÖL TR-15 KÖK 45-79-M00015_945553943_945553943</t>
  </si>
  <si>
    <t>09.10.2021 11:02:40</t>
  </si>
  <si>
    <t>09.10.2021 11:58:54</t>
  </si>
  <si>
    <t>M-2513 35-02-M02513_M-2556 M02_66107578</t>
  </si>
  <si>
    <t>09.10.2021 09:12:00</t>
  </si>
  <si>
    <t>09.10.2021 11:46:06</t>
  </si>
  <si>
    <t>M-1201 35-10-M01201_DIREK TIPI TRAFO HUCRESI H01_2088802</t>
  </si>
  <si>
    <t>09.10.2021 23:02:34</t>
  </si>
  <si>
    <t>10.10.2021 00:08:32</t>
  </si>
  <si>
    <t>DEMİRTAŞ KÖK 35-30-M00149_ESENTEPE KÖYLER M02_72078600</t>
  </si>
  <si>
    <t>09.10.2021 11:21:49</t>
  </si>
  <si>
    <t>09.10.2021 12:13:01</t>
  </si>
  <si>
    <t>L-218 SANAYİ SİTESİ 35-18-L00218_950458255_950458255</t>
  </si>
  <si>
    <t>09.10.2021 14:52:06</t>
  </si>
  <si>
    <t>09.10.2021 17:05:47</t>
  </si>
  <si>
    <t>MORDOĞAN TR-41 35-21-L00164_95000483094_95000483094</t>
  </si>
  <si>
    <t>09.10.2021 15:32:31</t>
  </si>
  <si>
    <t>09.10.2021 20:33:45</t>
  </si>
  <si>
    <t>09.10.2021 15:37:06</t>
  </si>
  <si>
    <t>09.10.2021 16:37:04</t>
  </si>
  <si>
    <t>M-180 DALYAN ARITMA DM 35-18-M00180_L-192 L05_66030469</t>
  </si>
  <si>
    <t>09.10.2021 08:39:09</t>
  </si>
  <si>
    <t>09.10.2021 11:25:10</t>
  </si>
  <si>
    <t>ÇEŞME İM 35-18-A00001_SAKARYA L09_2053076</t>
  </si>
  <si>
    <t>09.10.2021 10:32:00</t>
  </si>
  <si>
    <t>09.10.2021 10:32:21</t>
  </si>
  <si>
    <t>MORALILAR TR-1 45-72-L00674_956488750_956488750</t>
  </si>
  <si>
    <t>09.10.2021 14:05:00</t>
  </si>
  <si>
    <t>09.10.2021 15:31:51</t>
  </si>
  <si>
    <t>PINARBAŞI TR-1 35-31-L00142_B_56406668_56406668</t>
  </si>
  <si>
    <t>09.10.2021 18:04:00</t>
  </si>
  <si>
    <t>09.10.2021 20:51:50</t>
  </si>
  <si>
    <t>TR-2/113 45-83-L00113_45-83-L00113_2356782</t>
  </si>
  <si>
    <t>09.10.2021 07:04:24</t>
  </si>
  <si>
    <t>09.10.2021 09:01:06</t>
  </si>
  <si>
    <t>_956671519_956671519</t>
  </si>
  <si>
    <t>09.10.2021 19:12:22</t>
  </si>
  <si>
    <t>09.10.2021 21:28:27</t>
  </si>
  <si>
    <t>K-3304 35-08-K03304_910034088_910034088</t>
  </si>
  <si>
    <t>09.10.2021 12:36:08</t>
  </si>
  <si>
    <t>09.10.2021 14:23:53</t>
  </si>
  <si>
    <t>DM-16 45-71-M00309_DM-12/01 M08_2321059</t>
  </si>
  <si>
    <t>09.10.2021 09:15:48</t>
  </si>
  <si>
    <t>09.10.2021 12:31:09</t>
  </si>
  <si>
    <t>09.10.2021 18:58:35</t>
  </si>
  <si>
    <t>09.10.2021 19:33:34</t>
  </si>
  <si>
    <t>K-3412 35-08-K03412_95000085696_95000085696</t>
  </si>
  <si>
    <t>09.10.2021 09:51:00</t>
  </si>
  <si>
    <t>09.10.2021 10:50:39</t>
  </si>
  <si>
    <t>BOZDAĞ TR-5 35-15-L00312_C_60982772_60982772</t>
  </si>
  <si>
    <t>09.10.2021 18:14:46</t>
  </si>
  <si>
    <t>09.10.2021 22:00:31</t>
  </si>
  <si>
    <t>APAK TR-1 45-80-M00126_C_56385937_56385937</t>
  </si>
  <si>
    <t>09.10.2021 10:57:00</t>
  </si>
  <si>
    <t>09.10.2021 13:34:29</t>
  </si>
  <si>
    <t>TR-1/66 45-72-M00066_956519634_956519634</t>
  </si>
  <si>
    <t>09.10.2021 19:58:32</t>
  </si>
  <si>
    <t>09.10.2021 21:17:50</t>
  </si>
  <si>
    <t>MADEN KÖK 45-83-M00128_MADEN M05_47316675</t>
  </si>
  <si>
    <t>09.10.2021 17:23:58</t>
  </si>
  <si>
    <t>09.10.2021 18:13:58</t>
  </si>
  <si>
    <t>GÜNEŞLİ KÖK 45-75-M00056_HatBaşıAyırıcı_53135624 M03_53135624</t>
  </si>
  <si>
    <t>09.10.2021 07:53:10</t>
  </si>
  <si>
    <t>09.10.2021 07:54:39</t>
  </si>
  <si>
    <t>KAHRAMANDERE İM 35-10-A00002_YELKİ-2 M10_2094867</t>
  </si>
  <si>
    <t>09.10.2021 23:54:11</t>
  </si>
  <si>
    <t>10.10.2021 00:31:29</t>
  </si>
  <si>
    <t>ÇENİKLER TR-1 35-20-L00284_35-20-L00284_2363349</t>
  </si>
  <si>
    <t>09.10.2021 09:18:41</t>
  </si>
  <si>
    <t>09.10.2021 17:47:39</t>
  </si>
  <si>
    <t>09.10.2021 22:26:59</t>
  </si>
  <si>
    <t>09.10.2021 22:34:21</t>
  </si>
  <si>
    <t>ALİAĞA GIS TM 35-17-A00014_İZSU (1H05) M05_66128130</t>
  </si>
  <si>
    <t>09.10.2021 12:48:00</t>
  </si>
  <si>
    <t>09.10.2021 13:15:47</t>
  </si>
  <si>
    <t>L-232 BİTLİSLİLER 35-14-L00232_6010775_56354907_56354907</t>
  </si>
  <si>
    <t>09.10.2021 14:39:05</t>
  </si>
  <si>
    <t>09.10.2021 19:27:43</t>
  </si>
  <si>
    <t>09.10.2021 09:58:59</t>
  </si>
  <si>
    <t>09.10.2021 14:31:38</t>
  </si>
  <si>
    <t>TR-67 45-77-L00067_945491179_945491179</t>
  </si>
  <si>
    <t>09.10.2021 16:32:43</t>
  </si>
  <si>
    <t>09.10.2021 18:07:26</t>
  </si>
  <si>
    <t>MORDOĞAN TR-27 35-21-L00154_953356811_953356811</t>
  </si>
  <si>
    <t>09.10.2021 13:06:55</t>
  </si>
  <si>
    <t>09.10.2021 17:26:37</t>
  </si>
  <si>
    <t>HILAL GIS TM 35-01-A00010_HİLAL-2 K16_2313220</t>
  </si>
  <si>
    <t>09.10.2021 02:02:29</t>
  </si>
  <si>
    <t>09.10.2021 02:36:50</t>
  </si>
  <si>
    <t>09.10.2021 18:26:00</t>
  </si>
  <si>
    <t>09.10.2021 19:03:46</t>
  </si>
  <si>
    <t>MURADİYE DM-5/17 45-71-M00596_PARLAYAN TARIM M03_2123877</t>
  </si>
  <si>
    <t>09.10.2021 20:18:00</t>
  </si>
  <si>
    <t>09.10.2021 23:42:06</t>
  </si>
  <si>
    <t>SARUHANLI TR-19 45-80-M00019_956558849_956558849</t>
  </si>
  <si>
    <t>09.10.2021 13:42:11</t>
  </si>
  <si>
    <t>09.10.2021 14:54:06</t>
  </si>
  <si>
    <t>KARAPINAR İM 45-78-A00002_GERİ DÖNÜŞ FİDERİ M05_66243742</t>
  </si>
  <si>
    <t>09.10.2021 15:54:22</t>
  </si>
  <si>
    <t>09.10.2021 16:53:33</t>
  </si>
  <si>
    <t>TR-13(M-713) 35-30-M00713_955298543_955298543</t>
  </si>
  <si>
    <t>09.10.2021 11:49:12</t>
  </si>
  <si>
    <t>09.10.2021 14:00:30</t>
  </si>
  <si>
    <t>09.10.2021 11:14:00</t>
  </si>
  <si>
    <t>09.10.2021 12:38:56</t>
  </si>
  <si>
    <t>AŞAĞI KIZILCA İÇME SUYU TR 35-27-L00029_A_56363873_56363873</t>
  </si>
  <si>
    <t>09.10.2021 07:15:10</t>
  </si>
  <si>
    <t>09.10.2021 18:10:46</t>
  </si>
  <si>
    <t>GÖÇBEYLİ TR-6 35-16-M00021_953326885_953326885</t>
  </si>
  <si>
    <t>09.10.2021 17:38:58</t>
  </si>
  <si>
    <t>09.10.2021 18:07:58</t>
  </si>
  <si>
    <t>09.10.2021 15:18:00</t>
  </si>
  <si>
    <t>09.10.2021 15:19:10</t>
  </si>
  <si>
    <t>K-1463 35-01-K01463_35-01-K01463_2375851</t>
  </si>
  <si>
    <t>09.10.2021 09:33:09</t>
  </si>
  <si>
    <t>09.10.2021 10:09:00</t>
  </si>
  <si>
    <t>TAHTALI TM 35-22-A00001_PANCAR-2 M21_2307948</t>
  </si>
  <si>
    <t>09.10.2021 09:10:48</t>
  </si>
  <si>
    <t>09.10.2021 12:22:15</t>
  </si>
  <si>
    <t>TR-41/1 45-82-M00522_945537008_945537008</t>
  </si>
  <si>
    <t>09.10.2021 15:57:15</t>
  </si>
  <si>
    <t>09.10.2021 17:46:52</t>
  </si>
  <si>
    <t>TAHTALI TM 35-22-A00001_PANCAR-1 M20_2307947</t>
  </si>
  <si>
    <t>09.10.2021 12:19:46</t>
  </si>
  <si>
    <t>MORDOĞAN İM 35-21-A00002_İYTE-2 M03_2061844</t>
  </si>
  <si>
    <t>09.10.2021 10:15:49</t>
  </si>
  <si>
    <t>09.10.2021 10:16:53</t>
  </si>
  <si>
    <t>KİRAZ İM 35-31-A00001_VELİLER L12_2094982</t>
  </si>
  <si>
    <t>09.10.2021 14:36:45</t>
  </si>
  <si>
    <t>09.10.2021 14:40:33</t>
  </si>
  <si>
    <t>ÇAPAKLI KÖK 45-78-M01161_HatBaşıAyırıcı_53139027 M06_53139027</t>
  </si>
  <si>
    <t>09.10.2021 08:46:29</t>
  </si>
  <si>
    <t>09.10.2021 10:49:35</t>
  </si>
  <si>
    <t>TR-290 35-19-M00465_ H_49808983</t>
  </si>
  <si>
    <t>09.10.2021 22:34:46</t>
  </si>
  <si>
    <t>10.10.2021 00:23:53</t>
  </si>
  <si>
    <t>K-429 35-01-K00429_TRAFO-1 K04_2320152</t>
  </si>
  <si>
    <t>09.10.2021 09:31:00</t>
  </si>
  <si>
    <t>09.10.2021 18:20:43</t>
  </si>
  <si>
    <t>ARAPBAŞI TR-1 35-20-L00082_949865098_949865098</t>
  </si>
  <si>
    <t>09.10.2021 11:48:50</t>
  </si>
  <si>
    <t>09.10.2021 13:44:57</t>
  </si>
  <si>
    <t>KARABURUN TR-4/6 35-21-L00030_953359831_953359831</t>
  </si>
  <si>
    <t>09.10.2021 12:35:29</t>
  </si>
  <si>
    <t>09.10.2021 21:14:57</t>
  </si>
  <si>
    <t>TR-170 35-15-M00412_950357181_950357181</t>
  </si>
  <si>
    <t>09.10.2021 23:37:37</t>
  </si>
  <si>
    <t>10.10.2021 00:48:52</t>
  </si>
  <si>
    <t>TR-52 35-17-M00052_6901324_56353993_56353993</t>
  </si>
  <si>
    <t>09.10.2021 08:52:03</t>
  </si>
  <si>
    <t>09.10.2021 10:37:15</t>
  </si>
  <si>
    <t>ZEYTİNALAN İM 35-19-A00002_ZEYTİNALAN TR-101 L10_2308010</t>
  </si>
  <si>
    <t>09.10.2021 23:04:00</t>
  </si>
  <si>
    <t>KAPANCI TR-4 45-78-L00383_DIREK TIPI TRAFO HUCRESI H01_2106122</t>
  </si>
  <si>
    <t>09.10.2021 09:24:00</t>
  </si>
  <si>
    <t>09.10.2021 17:46:17</t>
  </si>
  <si>
    <t>DM-3/07 (KURTULUŞ) 45-71-M00073_966059720_966059720</t>
  </si>
  <si>
    <t>09.10.2021 09:14:36</t>
  </si>
  <si>
    <t>09.10.2021 12:31:35</t>
  </si>
  <si>
    <t>GÖKEYÜP TR-6(DEMİRTEPE) 45-78-M00800_49203188_56387691_56387691</t>
  </si>
  <si>
    <t>09.10.2021 12:15:11</t>
  </si>
  <si>
    <t>09.10.2021 14:50:04</t>
  </si>
  <si>
    <t>09.10.2021 15:18:22</t>
  </si>
  <si>
    <t>09.10.2021 15:55:10</t>
  </si>
  <si>
    <t>DM-3/19 35-26-M00820_956627814_956627814</t>
  </si>
  <si>
    <t>09.10.2021 13:46:48</t>
  </si>
  <si>
    <t>09.10.2021 19:55:34</t>
  </si>
  <si>
    <t>L-116 ULUSOY ÖZEL TR 35-18-L00584Ö_93562008_93562008</t>
  </si>
  <si>
    <t>09.10.2021 14:03:52</t>
  </si>
  <si>
    <t>09.10.2021 18:16:11</t>
  </si>
  <si>
    <t>TATAR DM 35-19-M00256_ALAÇATI-2 GİRİŞ M02_2318877</t>
  </si>
  <si>
    <t>09.10.2021 23:31:00</t>
  </si>
  <si>
    <t>09.10.2021 23:34:00</t>
  </si>
  <si>
    <t>K-1187 35-01-K01187_F 1F_5860455</t>
  </si>
  <si>
    <t>09.10.2021 11:02:24</t>
  </si>
  <si>
    <t>09.10.2021 11:57:36</t>
  </si>
  <si>
    <t>YILMAZ İM 45-78-A00003_AYTEKİN ŞENER L01_2331489</t>
  </si>
  <si>
    <t>09.10.2021 10:09:35</t>
  </si>
  <si>
    <t>09.10.2021 12:47:42</t>
  </si>
  <si>
    <t>MORDOĞAN İM 35-21-A00002_TR-1 OVA L15_2061848</t>
  </si>
  <si>
    <t>09.10.2021 10:16:00</t>
  </si>
  <si>
    <t>09.10.2021 10:52:00</t>
  </si>
  <si>
    <t>L-112 OVACIK 35-18-L00112__72372403_72372403</t>
  </si>
  <si>
    <t>09.10.2021 17:14:39</t>
  </si>
  <si>
    <t>09.10.2021 18:36:48</t>
  </si>
  <si>
    <t>09.10.2021 11:07:30</t>
  </si>
  <si>
    <t>09.10.2021 14:37:23</t>
  </si>
  <si>
    <t>09.10.2021 08:22:54</t>
  </si>
  <si>
    <t>09.10.2021 09:06:38</t>
  </si>
  <si>
    <t>L-417 MIAMI EVLERİ 35-18-L00417_9669680_56365435_56365435</t>
  </si>
  <si>
    <t>09.10.2021 09:42:57</t>
  </si>
  <si>
    <t>09.10.2021 16:36:19</t>
  </si>
  <si>
    <t>K-2340 35-01-K02340_K-718 K02_65794384</t>
  </si>
  <si>
    <t>09.10.2021 09:02:41</t>
  </si>
  <si>
    <t>09.10.2021 17:34:05</t>
  </si>
  <si>
    <t>M-1826 35-02-M01826_912284644_912284644</t>
  </si>
  <si>
    <t>09.10.2021 16:58:09</t>
  </si>
  <si>
    <t>09.10.2021 18:00:57</t>
  </si>
  <si>
    <t>K-4052 35-01-K04052_C_56357377_56357377</t>
  </si>
  <si>
    <t>09.10.2021 13:24:50</t>
  </si>
  <si>
    <t>09.10.2021 15:24:33</t>
  </si>
  <si>
    <t>K-1496 35-02-K01496_910128893_910128893</t>
  </si>
  <si>
    <t>09.10.2021 15:34:10</t>
  </si>
  <si>
    <t>09.10.2021 18:42:47</t>
  </si>
  <si>
    <t>M-2461 35-02-M02461_35-02-M02461_66419706</t>
  </si>
  <si>
    <t>09.10.2021 09:09:00</t>
  </si>
  <si>
    <t>09.10.2021 09:43:00</t>
  </si>
  <si>
    <t>TR-1/59 45-83-M00059_TR-1/67 M02_2305122</t>
  </si>
  <si>
    <t>09.10.2021 08:21:50</t>
  </si>
  <si>
    <t>09.10.2021 10:31:38</t>
  </si>
  <si>
    <t>BERGAMA TM 35-16-A00004_BÖLCEK M09_2314065</t>
  </si>
  <si>
    <t>09.10.2021 23:14:51</t>
  </si>
  <si>
    <t>09.10.2021 23:25:00</t>
  </si>
  <si>
    <t>TR-1/61 45-72-M00061_A_56392948_56392948</t>
  </si>
  <si>
    <t>09.10.2021 12:11:12</t>
  </si>
  <si>
    <t>09.10.2021 15:23:22</t>
  </si>
  <si>
    <t>09.10.2021 09:26:26</t>
  </si>
  <si>
    <t>09.10.2021 15:39:11</t>
  </si>
  <si>
    <t>YENİFOÇA TR-51 35-23-M00051_950414319_950414319</t>
  </si>
  <si>
    <t>09.10.2021 17:52:06</t>
  </si>
  <si>
    <t>09.10.2021 18:30:14</t>
  </si>
  <si>
    <t>K-3550 35-03-K03550_965433638_965433638</t>
  </si>
  <si>
    <t>09.10.2021 10:55:29</t>
  </si>
  <si>
    <t>09.10.2021 12:25:26</t>
  </si>
  <si>
    <t>TR-85 45-78-L00085_49416338_56385775_56385775</t>
  </si>
  <si>
    <t>09.10.2021 15:21:59</t>
  </si>
  <si>
    <t>09.10.2021 16:51:51</t>
  </si>
  <si>
    <t>09.10.2021 14:33:14</t>
  </si>
  <si>
    <t>09.10.2021 15:22:52</t>
  </si>
  <si>
    <t>ÇAVUŞOĞLU TR-1 45-71-M01820_A_56403777_56403777</t>
  </si>
  <si>
    <t>09.10.2021 12:44:59</t>
  </si>
  <si>
    <t>09.10.2021 15:26:19</t>
  </si>
  <si>
    <t>KAPANCI KÖK 45-78-L00229_HatBaşıAyırıcı_53139900 L02_53139900</t>
  </si>
  <si>
    <t>09.10.2021 09:35:20</t>
  </si>
  <si>
    <t>09.10.2021 16:04:56</t>
  </si>
  <si>
    <t>DEREKÖY TR-33 35-22-M00867_955292494_955292494</t>
  </si>
  <si>
    <t>09.10.2021 18:54:51</t>
  </si>
  <si>
    <t>09.10.2021 19:53:59</t>
  </si>
  <si>
    <t>K-3954 35-01-K03954_910680264_910680264</t>
  </si>
  <si>
    <t>09.10.2021 13:21:41</t>
  </si>
  <si>
    <t>09.10.2021 14:39:58</t>
  </si>
  <si>
    <t>DEMİRCİLİ DM 35-15-L00895_SEYREKLİ L07_2115246</t>
  </si>
  <si>
    <t>09.10.2021 17:18:29</t>
  </si>
  <si>
    <t>09.10.2021 18:45:37</t>
  </si>
  <si>
    <t>DM-25/17 45-71-M00049_DM-1/3F M05_61319618</t>
  </si>
  <si>
    <t>09.10.2021 16:26:40</t>
  </si>
  <si>
    <t>09.10.2021 17:18:31</t>
  </si>
  <si>
    <t>09.10.2021 17:17:34</t>
  </si>
  <si>
    <t>09.10.2021 19:03:41</t>
  </si>
  <si>
    <t>CAFERBEY KÖK 45-78-L00231_KURŞUNLU L03_2327777</t>
  </si>
  <si>
    <t>09.10.2021 15:28:29</t>
  </si>
  <si>
    <t>09.10.2021 16:19:08</t>
  </si>
  <si>
    <t>KURUDERE OVA TR-2 35-32-L00051_35-32-L00051_2346771</t>
  </si>
  <si>
    <t>09.10.2021 07:17:26</t>
  </si>
  <si>
    <t>09.10.2021 09:07:47</t>
  </si>
  <si>
    <t>KARAKUYU KÖK 35-26-M00437_ÇAPAK KÖK GİRİŞ M04_66057099</t>
  </si>
  <si>
    <t>09.10.2021 10:34:19</t>
  </si>
  <si>
    <t>09.10.2021 10:34:59</t>
  </si>
  <si>
    <t>BOZDAĞ TR-5 35-15-L00312_950406910_950406910</t>
  </si>
  <si>
    <t>09.10.2021 22:15:47</t>
  </si>
  <si>
    <t>09.10.2021 23:25:32</t>
  </si>
  <si>
    <t>SEFERİHİSAR İM 35-14-A00002_SEFERİHİSAR ŞEHİR-2 L04_72378556</t>
  </si>
  <si>
    <t>09.10.2021 07:40:39</t>
  </si>
  <si>
    <t>09.10.2021 07:46:00</t>
  </si>
  <si>
    <t>09.10.2021 09:17:55</t>
  </si>
  <si>
    <t>09.10.2021 17:08:45</t>
  </si>
  <si>
    <t>KIRANKÖY ALANYAKA TR-1 45-75-M00189_945610604_945610604</t>
  </si>
  <si>
    <t>09.10.2021 14:20:40</t>
  </si>
  <si>
    <t>09.10.2021 16:06:25</t>
  </si>
  <si>
    <t>TR-42 35-15-M00042_TR-134 M02_66581726</t>
  </si>
  <si>
    <t>09.10.2021 13:35:51</t>
  </si>
  <si>
    <t>09.10.2021 14:02:34</t>
  </si>
  <si>
    <t>AŞAĞI KIZILCA İÇME SUYU TR 35-27-L00029_C_56362509_56362509</t>
  </si>
  <si>
    <t>09.10.2021 18:05:00</t>
  </si>
  <si>
    <t>09.10.2021 19:12:31</t>
  </si>
  <si>
    <t>L-424 AKTAŞ MARKET 35-18-L00424_95000572980_95000572980</t>
  </si>
  <si>
    <t>09.10.2021 18:41:50</t>
  </si>
  <si>
    <t>09.10.2021 21:44:59</t>
  </si>
  <si>
    <t>TORBALI DM-5/TR-1 (TR-101) 35-26-M00101_956600869_956600869</t>
  </si>
  <si>
    <t>09.10.2021 12:42:05</t>
  </si>
  <si>
    <t>09.10.2021 18:40:24</t>
  </si>
  <si>
    <t>09.10.2021 09:36:29</t>
  </si>
  <si>
    <t>09.10.2021 09:36:59</t>
  </si>
  <si>
    <t>K-503 35-02-K00503_953032478_953032478</t>
  </si>
  <si>
    <t>09.10.2021 21:02:19</t>
  </si>
  <si>
    <t>09.10.2021 22:34:49</t>
  </si>
  <si>
    <t>YOLÜSTÜ TR-2 35-15-L00920_A_56406657_56406657</t>
  </si>
  <si>
    <t>AG Pano Faz Sigorta Atığı</t>
  </si>
  <si>
    <t>09.10.2021 09:53:24</t>
  </si>
  <si>
    <t>09.10.2021 11:30:31</t>
  </si>
  <si>
    <t>K-4759 35-01-K04759_911393600_911393600</t>
  </si>
  <si>
    <t>09.10.2021 09:48:20</t>
  </si>
  <si>
    <t>09.10.2021 16:35:15</t>
  </si>
  <si>
    <t>ÖRENCİK TR-3 45-73-M00553_DIREK TIPI TRAFO HUCRESI H01_2039992</t>
  </si>
  <si>
    <t>09.10.2021 09:54:14</t>
  </si>
  <si>
    <t>09.10.2021 12:16:35</t>
  </si>
  <si>
    <t>ÇAKMAKLI TR-2 35-17-M00346_950305521_950305521</t>
  </si>
  <si>
    <t>09.10.2021 16:26:42</t>
  </si>
  <si>
    <t>09.10.2021 18:13:14</t>
  </si>
  <si>
    <t>K-37 35-04-K00037_D D3B_5822390</t>
  </si>
  <si>
    <t>09.10.2021 17:17:29</t>
  </si>
  <si>
    <t>09.10.2021 18:27:19</t>
  </si>
  <si>
    <t>09.10.2021 23:33:00</t>
  </si>
  <si>
    <t>09.10.2021 23:39:00</t>
  </si>
  <si>
    <t>K-1867 35-09-K01867_F f1b_5864486</t>
  </si>
  <si>
    <t>09.10.2021 18:23:00</t>
  </si>
  <si>
    <t>09.10.2021 19:06:00</t>
  </si>
  <si>
    <t>KOCAÖMERLİ TR-1 35-24-M00074_955218703_955218703</t>
  </si>
  <si>
    <t>09.10.2021 11:52:28</t>
  </si>
  <si>
    <t>09.10.2021 13:38:14</t>
  </si>
  <si>
    <t>TR-21 PIRLANTA 35-15-M00021_B b1b_48923394</t>
  </si>
  <si>
    <t>09.10.2021 15:41:44</t>
  </si>
  <si>
    <t>09.10.2021 20:25:48</t>
  </si>
  <si>
    <t>K-995 35-07-K00995_DAĞITIM TRF K-995 K03_60617985</t>
  </si>
  <si>
    <t>09.10.2021 14:35:00</t>
  </si>
  <si>
    <t>09.10.2021 14:42:55</t>
  </si>
  <si>
    <t>TURGUTLU İM 45-83-A00001_TRF-A M03_42295550</t>
  </si>
  <si>
    <t>09.10.2021 06:12:19</t>
  </si>
  <si>
    <t>09.10.2021 07:00:57</t>
  </si>
  <si>
    <t>DM-23/7A 45-71-M00517_953190246_953190246</t>
  </si>
  <si>
    <t>09.10.2021 19:10:43</t>
  </si>
  <si>
    <t>09.10.2021 22:07:18</t>
  </si>
  <si>
    <t>MURADİYE DM-4/12-A (DİREK TR-1) 45-71-M01872_953221794_953221794</t>
  </si>
  <si>
    <t>09.10.2021 08:49:00</t>
  </si>
  <si>
    <t>09.10.2021 14:38:40</t>
  </si>
  <si>
    <t>ÇİFTLİK İM 35-18-A00003_TURSİTE L14_2054626</t>
  </si>
  <si>
    <t>09.10.2021 11:22:43</t>
  </si>
  <si>
    <t>09.10.2021 13:41:40</t>
  </si>
  <si>
    <t>K-1613 35-02-K01613_C_56374345_56374345</t>
  </si>
  <si>
    <t>09.10.2021 13:39:25</t>
  </si>
  <si>
    <t>09.10.2021 17:04:58</t>
  </si>
  <si>
    <t>K-123 35-01-K00123_D_56375266_56375266</t>
  </si>
  <si>
    <t>09.10.2021 09:12:29</t>
  </si>
  <si>
    <t>09.10.2021 10:05:51</t>
  </si>
  <si>
    <t>09.10.2021 12:09:41</t>
  </si>
  <si>
    <t>09.10.2021 13:33:16</t>
  </si>
  <si>
    <t>K-2575 35-01-K02575_913588468_913588468</t>
  </si>
  <si>
    <t>09.10.2021 15:08:16</t>
  </si>
  <si>
    <t>09.10.2021 18:11:45</t>
  </si>
  <si>
    <t>TATAR DM 35-19-M00256_İYTE KABİN M07_2318890</t>
  </si>
  <si>
    <t>09.10.2021 10:29:22</t>
  </si>
  <si>
    <t>09.10.2021 13:05:20</t>
  </si>
  <si>
    <t>K-1154 35-07-K01154_K-2567 K02_72112814</t>
  </si>
  <si>
    <t>09.10.2021 01:20:00</t>
  </si>
  <si>
    <t>09.10.2021 01:43:54</t>
  </si>
  <si>
    <t>TR-35 35-27-M00035_B_56356703_56356703</t>
  </si>
  <si>
    <t>09.10.2021 23:20:23</t>
  </si>
  <si>
    <t>10.10.2021 00:51:39</t>
  </si>
  <si>
    <t>TR-21 PIRLANTA 35-15-M00021_950384685_950384685</t>
  </si>
  <si>
    <t>09.10.2021 08:20:28</t>
  </si>
  <si>
    <t>09.10.2021 09:04:24</t>
  </si>
  <si>
    <t>YENİKÖY TR-1 45-71-M01046_A_56352403_56352403</t>
  </si>
  <si>
    <t>09.10.2021 02:22:07</t>
  </si>
  <si>
    <t>09.10.2021 04:25:11</t>
  </si>
  <si>
    <t>09.10.2021 17:42:00</t>
  </si>
  <si>
    <t>09.10.2021 18:59:00</t>
  </si>
  <si>
    <t>KARAMAN TR-1 35-31-L00435_956598674_956598674</t>
  </si>
  <si>
    <t>09.10.2021 15:44:31</t>
  </si>
  <si>
    <t>09.10.2021 22:49:33</t>
  </si>
  <si>
    <t>09.10.2021 10:45:59</t>
  </si>
  <si>
    <t>09.10.2021 11:19:45</t>
  </si>
  <si>
    <t>09.10.2021 09:22:39</t>
  </si>
  <si>
    <t>09.10.2021 17:28:41</t>
  </si>
  <si>
    <t>K-1613 35-02-K01613_B_56374346_56374346</t>
  </si>
  <si>
    <t>09.10.2021 13:41:36</t>
  </si>
  <si>
    <t>09.10.2021 17:07:18</t>
  </si>
  <si>
    <t>M-1493 35-02-M01493_910174781_910174781</t>
  </si>
  <si>
    <t>09.10.2021 19:55:38</t>
  </si>
  <si>
    <t>09.10.2021 20:48:43</t>
  </si>
  <si>
    <t>ÇATALKAYA TR-4 35-21-L00194_49808064_56374819_56374819</t>
  </si>
  <si>
    <t>09.10.2021 10:38:52</t>
  </si>
  <si>
    <t>09.10.2021 12:55:26</t>
  </si>
  <si>
    <t>DM12/TR4 45-73-M00094_A a1_45119837</t>
  </si>
  <si>
    <t>09.10.2021 22:35:39</t>
  </si>
  <si>
    <t>09.10.2021 23:57:59</t>
  </si>
  <si>
    <t>M-227 ORHANLI TEMESALTI-3 35-14-M00227_956638025_956638025</t>
  </si>
  <si>
    <t>09.10.2021 10:53:07</t>
  </si>
  <si>
    <t>09.10.2021 15:04:26</t>
  </si>
  <si>
    <t>09.10.2021 13:10:07</t>
  </si>
  <si>
    <t>09.10.2021 15:08:48</t>
  </si>
  <si>
    <t>TOPUZ DAMLARI TR-1 45-77-M00114_C_56400784_56400784</t>
  </si>
  <si>
    <t>09.10.2021 13:21:29</t>
  </si>
  <si>
    <t>09.10.2021 14:18:47</t>
  </si>
  <si>
    <t>09.10.2021 08:58:13</t>
  </si>
  <si>
    <t>09.10.2021 09:53:00</t>
  </si>
  <si>
    <t>09.10.2021 11:34:00</t>
  </si>
  <si>
    <t>09.10.2021 12:11:02</t>
  </si>
  <si>
    <t>SAİP KÖYÜ TR-1 35-21-L00102_966392662_966392662</t>
  </si>
  <si>
    <t>09.10.2021 18:54:48</t>
  </si>
  <si>
    <t>09.10.2021 22:33:40</t>
  </si>
  <si>
    <t>K-503 35-02-K00503_35-02-K00503_2373672</t>
  </si>
  <si>
    <t>09.10.2021 09:21:09</t>
  </si>
  <si>
    <t>09.10.2021 13:07:46</t>
  </si>
  <si>
    <t>09.10.2021 13:53:19</t>
  </si>
  <si>
    <t>09.10.2021 13:53:49</t>
  </si>
  <si>
    <t>DİKİLİ İM 35-30-A00001_ALTINOVA-1 M08_72357026</t>
  </si>
  <si>
    <t>09.10.2021 08:11:19</t>
  </si>
  <si>
    <t>ALAÇATI TM 35-18-A00005_URLA-1 M09_2311010</t>
  </si>
  <si>
    <t>09.10.2021 10:17:33</t>
  </si>
  <si>
    <t>09.10.2021 15:30:59</t>
  </si>
  <si>
    <t>KUŞÇULAR DM 35-19-M00461_ALAÇATI-1 GİRİŞ M01_46998894</t>
  </si>
  <si>
    <t>09.10.2021 22:27:51</t>
  </si>
  <si>
    <t>09.10.2021 22:32:51</t>
  </si>
  <si>
    <t>ÇATALKAYA TR-3 35-21-L00193__72410448_72410448</t>
  </si>
  <si>
    <t>09.10.2021 15:47:03</t>
  </si>
  <si>
    <t>09.10.2021 19:43:05</t>
  </si>
  <si>
    <t>ÇINARDİBİ TR-4 35-20-M00046_955208353_955208353</t>
  </si>
  <si>
    <t>09.10.2021 09:59:34</t>
  </si>
  <si>
    <t>09.10.2021 11:18:17</t>
  </si>
  <si>
    <t>GERMİYAN İM 35-18-A00004_TR-A L01_2064605</t>
  </si>
  <si>
    <t>09.10.2021 08:56:29</t>
  </si>
  <si>
    <t>09.10.2021 09:59:00</t>
  </si>
  <si>
    <t>K-503 35-02-K00503_D_56379737_56379737</t>
  </si>
  <si>
    <t>09.10.2021 13:16:53</t>
  </si>
  <si>
    <t>09.10.2021 19:51:28</t>
  </si>
  <si>
    <t>ALİZE KÖK 35-18-M00059_TATAR DM (İYTE)-2 M02_72185015</t>
  </si>
  <si>
    <t>09.10.2021 16:38:00</t>
  </si>
  <si>
    <t>09.10.2021 17:00:37</t>
  </si>
  <si>
    <t>DM-05/02 45-71-M00048_HatBaşıAyırıcı_53139084 M03_53139084</t>
  </si>
  <si>
    <t>09.10.2021 18:15:08</t>
  </si>
  <si>
    <t>AHMETBEYLER DM 35-16-M00154_DAĞISTAN KÖK M03_72044251</t>
  </si>
  <si>
    <t>09.10.2021 23:49:00</t>
  </si>
  <si>
    <t>09.10.2021 09:25:00</t>
  </si>
  <si>
    <t>09.10.2021 16:21:00</t>
  </si>
  <si>
    <t>TR-1/20B 45-72-M00104_TR-1/20B M03_66504331</t>
  </si>
  <si>
    <t>09.10.2021 09:32:50</t>
  </si>
  <si>
    <t>09.10.2021 14:40:37</t>
  </si>
  <si>
    <t>09.10.2021 22:58:14</t>
  </si>
  <si>
    <t>09.10.2021 23:01:40</t>
  </si>
  <si>
    <t>K-4147 35-01-K04147_A_60982896_60982896</t>
  </si>
  <si>
    <t>09.10.2021 09:11:30</t>
  </si>
  <si>
    <t>09.10.2021 12:56:01</t>
  </si>
  <si>
    <t>AKÖREN TR-19 KÖK 45-78-M00974_ALAŞEHİR M04_66244783</t>
  </si>
  <si>
    <t>09.10.2021 08:38:59</t>
  </si>
  <si>
    <t>09.10.2021 08:43:29</t>
  </si>
  <si>
    <t>TR-49 EGELİ 35-19-L00049_956662966_956662966</t>
  </si>
  <si>
    <t>09.10.2021 14:10:53</t>
  </si>
  <si>
    <t>09.10.2021 17:21:22</t>
  </si>
  <si>
    <t>BOZKÖY-1 35-26-M00480_8228768_56358872_56358872</t>
  </si>
  <si>
    <t>09.10.2021 09:28:07</t>
  </si>
  <si>
    <t>09.10.2021 17:17:13</t>
  </si>
  <si>
    <t>TİRE İM-DM-1 35-29-A00001_HatBaşıAyırıcı_53133143 M25_53133143</t>
  </si>
  <si>
    <t>09.10.2021 10:24:33</t>
  </si>
  <si>
    <t>09.10.2021 12:47:59</t>
  </si>
  <si>
    <t>K-4499 35-02-K04499_912515672_912515672</t>
  </si>
  <si>
    <t>09.10.2021 19:46:35</t>
  </si>
  <si>
    <t>09.10.2021 21:26:29</t>
  </si>
  <si>
    <t>KOYUNDERE TR-1 35-28-M00154_953374393_953374393</t>
  </si>
  <si>
    <t>09.10.2021 17:59:00</t>
  </si>
  <si>
    <t>09.10.2021 19:49:00</t>
  </si>
  <si>
    <t>09.10.2021 06:43:29</t>
  </si>
  <si>
    <t>09.10.2021 08:31:15</t>
  </si>
  <si>
    <t>09.10.2021 16:13:00</t>
  </si>
  <si>
    <t>09.10.2021 16:38:27</t>
  </si>
  <si>
    <t>K-4530 35-01-K04530_B B2_5902163</t>
  </si>
  <si>
    <t>09.10.2021 12:37:21</t>
  </si>
  <si>
    <t>09.10.2021 14:35:18</t>
  </si>
  <si>
    <t>MENEMEN TR-37 35-28-L00037_MENEMEN TR-36 L01_66575761</t>
  </si>
  <si>
    <t>09.10.2021 13:31:19</t>
  </si>
  <si>
    <t>09.10.2021 14:18:02</t>
  </si>
  <si>
    <t>K-2795 35-08-K02795_35-08-K02795_42038460</t>
  </si>
  <si>
    <t>09.10.2021 14:39:55</t>
  </si>
  <si>
    <t>09.10.2021 17:56:59</t>
  </si>
  <si>
    <t>MURADİYE TR-2/B (23 NİSAN PARKI) 45-71-M01852_G G01_5975688</t>
  </si>
  <si>
    <t>09.10.2021 14:40:26</t>
  </si>
  <si>
    <t>09.10.2021 17:14:19</t>
  </si>
  <si>
    <t>DEMİRTAŞ TR-1 45-76-M00165_DIREK TIPI TRAFO HUCRESI H01_2084918</t>
  </si>
  <si>
    <t>09.10.2021 17:47:14</t>
  </si>
  <si>
    <t>09.10.2021 20:03:38</t>
  </si>
  <si>
    <t>KAYAPINAR KÖK 45-71-M02146_KAYAPINAR M06_60777384</t>
  </si>
  <si>
    <t>09.10.2021 09:45:45</t>
  </si>
  <si>
    <t>09.10.2021 10:46:46</t>
  </si>
  <si>
    <t>KARAPINAR İM 45-78-A00002_GERİ DÖNÜŞ FİDERİ M05_66243668</t>
  </si>
  <si>
    <t>09.10.2021 23:03:00</t>
  </si>
  <si>
    <t>09.10.2021 23:39:51</t>
  </si>
  <si>
    <t>TR-10 35-15-M00010_35-15-M00010_66873606</t>
  </si>
  <si>
    <t>09.10.2021 09:52:43</t>
  </si>
  <si>
    <t>09.10.2021 10:51:52</t>
  </si>
  <si>
    <t>BÜYÜKKALE TR-1 35-29-L00668_950319742_950319742</t>
  </si>
  <si>
    <t>09.10.2021 08:31:10</t>
  </si>
  <si>
    <t>09.10.2021 11:08:32</t>
  </si>
  <si>
    <t>BURUNCUK KÖK 35-20-L00273_ZEYTİNOVA DAĞ GRUBU L02_66528753</t>
  </si>
  <si>
    <t>09.10.2021 09:04:49</t>
  </si>
  <si>
    <t>09.10.2021 09:16:00</t>
  </si>
  <si>
    <t>KARAPINAR İM 45-78-A00002_HatBaşıAyırıcı_53140486 M05_53140486</t>
  </si>
  <si>
    <t>09.10.2021 18:25:25</t>
  </si>
  <si>
    <t>K-592 35-03-K00592_F_56365958_56365958</t>
  </si>
  <si>
    <t>09.10.2021 10:22:24</t>
  </si>
  <si>
    <t>09.10.2021 10:55:37</t>
  </si>
  <si>
    <t>09.10.2021 15:32:56</t>
  </si>
  <si>
    <t>09.10.2021 15:38:32</t>
  </si>
  <si>
    <t>M-1632 35-02-M01632_915047523_915047523</t>
  </si>
  <si>
    <t>09.10.2021 12:07:52</t>
  </si>
  <si>
    <t>09.10.2021 13:55:57</t>
  </si>
  <si>
    <t>YENİ FOÇA TR-27 35-23-M00027_950425439_950425439</t>
  </si>
  <si>
    <t>09.10.2021 17:49:34</t>
  </si>
  <si>
    <t>09.10.2021 18:59:18</t>
  </si>
  <si>
    <t>YOLÜSTÜ TR-12 35-15-M00269_B_56362090_56362090</t>
  </si>
  <si>
    <t>09.10.2021 14:03:03</t>
  </si>
  <si>
    <t>09.10.2021 17:55:30</t>
  </si>
  <si>
    <t>ÇINARDİBİ TR-4 35-20-M00046_35-20-M00046_2371329</t>
  </si>
  <si>
    <t>09.10.2021 11:06:59</t>
  </si>
  <si>
    <t>09.10.2021 11:17:00</t>
  </si>
  <si>
    <t>09.10.2021 18:49:43</t>
  </si>
  <si>
    <t>09.10.2021 19:17:25</t>
  </si>
  <si>
    <t>TR-40 35-22-M00040_DIREK TIPI TRAFO HUCRESI H01_2046530</t>
  </si>
  <si>
    <t>09.10.2021 11:46:46</t>
  </si>
  <si>
    <t>09.10.2021 15:22:43</t>
  </si>
  <si>
    <t>ÇAMLICA KÖK 45-81-M00048_ÇERİPAŞA M02_71996192</t>
  </si>
  <si>
    <t>09.10.2021 18:03:42</t>
  </si>
  <si>
    <t>10.10.2021 02:22:36</t>
  </si>
  <si>
    <t>PİYALE TM 35-02-A00007_PİYALE-29 K40_2310560</t>
  </si>
  <si>
    <t>09.10.2021 12:24:19</t>
  </si>
  <si>
    <t>09.10.2021 13:02:09</t>
  </si>
  <si>
    <t>HIRKALI TR-1 45-74-M00229_B_56352135_56352135</t>
  </si>
  <si>
    <t>09.10.2021 16:59:32</t>
  </si>
  <si>
    <t>09.10.2021 18:41:09</t>
  </si>
  <si>
    <t>KAYMAKÇI İM 35-15-A00004_ÇAYLI L04_2121818</t>
  </si>
  <si>
    <t>09.10.2021 09:45:38</t>
  </si>
  <si>
    <t>09.10.2021 18:22:00</t>
  </si>
  <si>
    <t>09.10.2021 23:27:00</t>
  </si>
  <si>
    <t>10.10.2021 00:04:16</t>
  </si>
  <si>
    <t>L-278 DM-1/TR-19 35-14-L00278_956643122_956643122</t>
  </si>
  <si>
    <t>09.10.2021 16:25:35</t>
  </si>
  <si>
    <t>09.10.2021 17:26:58</t>
  </si>
  <si>
    <t>ÇUKURALAN TR-1 35-30-L00138_955315267_955315267</t>
  </si>
  <si>
    <t>09.10.2021 17:23:36</t>
  </si>
  <si>
    <t>09.10.2021 20:15:51</t>
  </si>
  <si>
    <t>09.10.2021 10:00:31</t>
  </si>
  <si>
    <t>09.10.2021 10:22:39</t>
  </si>
  <si>
    <t>M-11 GERMİYAN 35-18-M00011_965947585_965947585</t>
  </si>
  <si>
    <t>09.10.2021 18:00:29</t>
  </si>
  <si>
    <t>09.10.2021 20:27:55</t>
  </si>
  <si>
    <t>TR-33 35-19-M00033_956667660_956667660</t>
  </si>
  <si>
    <t>09.10.2021 12:01:49</t>
  </si>
  <si>
    <t>09.10.2021 17:27:03</t>
  </si>
  <si>
    <t>TR-1/83 KAPTANOĞLU DM 45-83-M00083_DERBENT GİRİŞ M04_61292034</t>
  </si>
  <si>
    <t>09.10.2021 07:47:09</t>
  </si>
  <si>
    <t>09.10.2021 08:23:00</t>
  </si>
  <si>
    <t>TR-17 35-27-M00017_DIREK TIPI TRAFO HUCRESI H01_2050499</t>
  </si>
  <si>
    <t>09.10.2021 08:47:00</t>
  </si>
  <si>
    <t>09.10.2021 12:07:04</t>
  </si>
  <si>
    <t>09.10.2021 09:10:59</t>
  </si>
  <si>
    <t>09.10.2021 11:55:25</t>
  </si>
  <si>
    <t>DM-16/21 45-71-M00587_953200358_953200358</t>
  </si>
  <si>
    <t>09.10.2021 14:52:27</t>
  </si>
  <si>
    <t>09.10.2021 16:29:58</t>
  </si>
  <si>
    <t>K-2769 35-09-K02769_913258626_913258626</t>
  </si>
  <si>
    <t>09.10.2021 19:06:26</t>
  </si>
  <si>
    <t>09.10.2021 20:54:20</t>
  </si>
  <si>
    <t>BADEMLİ TR-1 DM 35-15-L01010_KETENDERESİ (HACI MUSA) L11_67544173</t>
  </si>
  <si>
    <t>09.10.2021 09:14:40</t>
  </si>
  <si>
    <t>ARAPBAŞI TR-3 35-20-M00033_35-20-M00033_2367515</t>
  </si>
  <si>
    <t>09.10.2021 18:14:38</t>
  </si>
  <si>
    <t>09.10.2021 20:29:42</t>
  </si>
  <si>
    <t>09.10.2021 13:05:33</t>
  </si>
  <si>
    <t>09.10.2021 13:58:51</t>
  </si>
  <si>
    <t>YAYAKENT TR-7 35-24-M00007_DIREK TIPI TRAFO HUCRESI H01_2042232</t>
  </si>
  <si>
    <t>09.10.2021 08:52:29</t>
  </si>
  <si>
    <t>09.10.2021 09:49:31</t>
  </si>
  <si>
    <t>OVACIK TR-1 35-15-L00285_B_56369994_56369994</t>
  </si>
  <si>
    <t>09.10.2021 16:19:38</t>
  </si>
  <si>
    <t>09.10.2021 21:18:47</t>
  </si>
  <si>
    <t>09.10.2021 23:45:11</t>
  </si>
  <si>
    <t>10.10.2021 00:27:37</t>
  </si>
  <si>
    <t>10.10.2021 01:16:00</t>
  </si>
  <si>
    <t>TEPEKÖY TR-1 35-16-L00257_953330439_953330439</t>
  </si>
  <si>
    <t>09.10.2021 17:31:25</t>
  </si>
  <si>
    <t>09.10.2021 19:39:17</t>
  </si>
  <si>
    <t>L-29 35-14-L00029_9084520_56355750_56355750</t>
  </si>
  <si>
    <t>09.10.2021 10:56:00</t>
  </si>
  <si>
    <t>09.10.2021 13:12:14</t>
  </si>
  <si>
    <t>09.10.2021 10:29:38</t>
  </si>
  <si>
    <t>09.10.2021 11:51:32</t>
  </si>
  <si>
    <t>TEKELİ DM 35-22-M00088_ESKİ AHMETBEYLİ M08_48495817</t>
  </si>
  <si>
    <t>09.10.2021 07:30:21</t>
  </si>
  <si>
    <t>09.10.2021 09:05:32</t>
  </si>
  <si>
    <t>KISIK TR-2 35-22-M00136_955256891_955256891</t>
  </si>
  <si>
    <t>09.10.2021 08:49:41</t>
  </si>
  <si>
    <t>09.10.2021 11:24:16</t>
  </si>
  <si>
    <t>ÇAPAKLI TR-4 45-78-M00448_DIREK TIPI TRAFO HUCRESI H01_2109017</t>
  </si>
  <si>
    <t>09.10.2021 09:26:58</t>
  </si>
  <si>
    <t>09.10.2021 11:22:01</t>
  </si>
  <si>
    <t>GERENKÖY KÖK 35-23-M00156_BAĞARASI M04_72155662</t>
  </si>
  <si>
    <t>09.10.2021 12:20:40</t>
  </si>
  <si>
    <t>09.10.2021 14:41:35</t>
  </si>
  <si>
    <t>GÜLBAHÇE İM 35-19-A00006_BALIKLIOVA L03_72213969</t>
  </si>
  <si>
    <t>09.10.2021 09:02:39</t>
  </si>
  <si>
    <t>09.10.2021 10:27:46</t>
  </si>
  <si>
    <t>TR-41 35-30-L00041_43003784_56367273_56367273</t>
  </si>
  <si>
    <t>09.10.2021 14:16:44</t>
  </si>
  <si>
    <t>09.10.2021 17:02:29</t>
  </si>
  <si>
    <t>TR-48 35-15-M00048_DM-3 (TR-16) M04_66571938</t>
  </si>
  <si>
    <t>09.10.2021 13:35:59</t>
  </si>
  <si>
    <t>09.10.2021 13:47:06</t>
  </si>
  <si>
    <t>PELİTALAN TR-3 45-71-M02218_953205467_953205467</t>
  </si>
  <si>
    <t>09.10.2021 19:19:53</t>
  </si>
  <si>
    <t>09.10.2021 22:12:29</t>
  </si>
  <si>
    <t>M-3077 35-02-M03077_913130927_913130927</t>
  </si>
  <si>
    <t>09.10.2021 15:01:13</t>
  </si>
  <si>
    <t>09.10.2021 17:57:03</t>
  </si>
  <si>
    <t>YENİ FOÇA TR-13 35-23-M00013_YENİFOÇA TR-16 M03_2115937</t>
  </si>
  <si>
    <t>09.10.2021 11:20:29</t>
  </si>
  <si>
    <t>09.10.2021 11:42:04</t>
  </si>
  <si>
    <t>ÖDEMİŞ TR-97 35-15-M00097_D D02b_64087889</t>
  </si>
  <si>
    <t>09.10.2021 09:56:27</t>
  </si>
  <si>
    <t>09.10.2021 12:43:43</t>
  </si>
  <si>
    <t>K-195 35-03-K00195_910206108_910206108</t>
  </si>
  <si>
    <t>09.10.2021 16:30:09</t>
  </si>
  <si>
    <t>09.10.2021 17:28:33</t>
  </si>
  <si>
    <t>KARAKUYU TR-3 35-22-M00291_35-22-M00291_2361861</t>
  </si>
  <si>
    <t>10.10.2021 23:24:00</t>
  </si>
  <si>
    <t>11.10.2021 00:14:54</t>
  </si>
  <si>
    <t>M-236 35-02-M00236_TRF M01_2122034</t>
  </si>
  <si>
    <t>10.10.2021 09:02:03</t>
  </si>
  <si>
    <t>10.10.2021 17:44:04</t>
  </si>
  <si>
    <t>DM-2/TR-7 35-13-L00488_DM-2/TR-10 L01_76711329</t>
  </si>
  <si>
    <t>10.10.2021 08:11:29</t>
  </si>
  <si>
    <t>10.10.2021 09:01:58</t>
  </si>
  <si>
    <t>DM-2 45-71-M00002_DAHİLİ TRF M24_2048817</t>
  </si>
  <si>
    <t>10.10.2021 20:49:41</t>
  </si>
  <si>
    <t>10.10.2021 21:19:33</t>
  </si>
  <si>
    <t>DM-2 45-71-M00002_MANİSA TM NECATİBEY GİRİŞ M19_2053132</t>
  </si>
  <si>
    <t>10.10.2021 14:49:43</t>
  </si>
  <si>
    <t>10.10.2021 14:57:00</t>
  </si>
  <si>
    <t>10.10.2021 12:21:53</t>
  </si>
  <si>
    <t>10.10.2021 13:50:56</t>
  </si>
  <si>
    <t>GÖLMARMARA İM 45-85-A00001_GÖLMARMARA-1 M02_2305886</t>
  </si>
  <si>
    <t>10.10.2021 12:55:00</t>
  </si>
  <si>
    <t>10.10.2021 13:13:00</t>
  </si>
  <si>
    <t>K-1919 35-10-K01919_912107466_912107466</t>
  </si>
  <si>
    <t>10.10.2021 17:55:31</t>
  </si>
  <si>
    <t>10.10.2021 21:47:37</t>
  </si>
  <si>
    <t>CEYNAK KÖK 35-17-M00264_ŞEHİT KEMAL GİRİŞİ M04_66447951</t>
  </si>
  <si>
    <t>10.10.2021 09:51:00</t>
  </si>
  <si>
    <t>10.10.2021 16:06:41</t>
  </si>
  <si>
    <t>TR-53 35-19-L00053_956665187_956665187</t>
  </si>
  <si>
    <t>10.10.2021 16:28:35</t>
  </si>
  <si>
    <t>10.10.2021 19:24:26</t>
  </si>
  <si>
    <t>ARSLANLAR TM 35-26-A00004_KÖYLER-3 L45_2305569</t>
  </si>
  <si>
    <t>10.10.2021 06:52:51</t>
  </si>
  <si>
    <t>10.10.2021 07:05:28</t>
  </si>
  <si>
    <t>ORTA MAHALLE M-2 35-25-M00109_955257886_955257886</t>
  </si>
  <si>
    <t>10.10.2021 19:33:11</t>
  </si>
  <si>
    <t>10.10.2021 20:54:23</t>
  </si>
  <si>
    <t>TİRE İM-DM-1 35-29-A00001_TİRE-3 GİRİŞ M20_2312217</t>
  </si>
  <si>
    <t>10.10.2021 01:39:11</t>
  </si>
  <si>
    <t>10.10.2021 02:01:37</t>
  </si>
  <si>
    <t>ARAPLIOVASI GES DM 35-16-M00811_PAŞAKÖY ENH GİRİŞ M018_48716785</t>
  </si>
  <si>
    <t>10.10.2021 14:28:00</t>
  </si>
  <si>
    <t>10.10.2021 14:58:03</t>
  </si>
  <si>
    <t>DM-2 45-71-M00002_DAHİLİ TRF M24_2308960</t>
  </si>
  <si>
    <t>10.10.2021 12:29:18</t>
  </si>
  <si>
    <t>10.10.2021 17:35:02</t>
  </si>
  <si>
    <t>TİRE DM-2 35-29-M00002_DM-1/50 M17_2060788</t>
  </si>
  <si>
    <t>10.10.2021 14:51:02</t>
  </si>
  <si>
    <t>10.10.2021 16:00:03</t>
  </si>
  <si>
    <t>L-430 35-18-L00430_950462261_950462261</t>
  </si>
  <si>
    <t>10.10.2021 14:15:43</t>
  </si>
  <si>
    <t>10.10.2021 17:33:01</t>
  </si>
  <si>
    <t>GÜZELBAHÇE İM 35-10-A00001_KAHRAMANDERE HAT-2 M10_77678698</t>
  </si>
  <si>
    <t>10.10.2021 13:04:15</t>
  </si>
  <si>
    <t>10.10.2021 14:49:04</t>
  </si>
  <si>
    <t>L-269 35-18-L00269_6870061_56379842_56379842</t>
  </si>
  <si>
    <t>10.10.2021 23:47:42</t>
  </si>
  <si>
    <t>11.10.2021 03:24:52</t>
  </si>
  <si>
    <t>K-3236 35-03-K03236_TRAFO K01_41918526</t>
  </si>
  <si>
    <t>10.10.2021 09:32:30</t>
  </si>
  <si>
    <t>10.10.2021 16:40:24</t>
  </si>
  <si>
    <t>BOĞAZİÇİ İM 35-01-A00001_TR-1 K14_2047755</t>
  </si>
  <si>
    <t>10.10.2021 03:00:09</t>
  </si>
  <si>
    <t>10.10.2021 03:17:39</t>
  </si>
  <si>
    <t>TR-93 MELTEM SİTESİ 35-19-L00093_956664138_956664138</t>
  </si>
  <si>
    <t>10.10.2021 15:59:11</t>
  </si>
  <si>
    <t>10.10.2021 19:55:07</t>
  </si>
  <si>
    <t>K-3193 35-03-K03193_A K3193-A1b_5812041</t>
  </si>
  <si>
    <t>10.10.2021 18:10:50</t>
  </si>
  <si>
    <t>10.10.2021 19:37:44</t>
  </si>
  <si>
    <t>ÖDEMİŞ TM-2 35-15-A00005_KAYAKÖY M11_2334257</t>
  </si>
  <si>
    <t>10.10.2021 12:08:02</t>
  </si>
  <si>
    <t>10.10.2021 12:44:21</t>
  </si>
  <si>
    <t>10.10.2021 16:29:07</t>
  </si>
  <si>
    <t>10.10.2021 16:32:02</t>
  </si>
  <si>
    <t>SERİNYAYLA KERİMLİ MAH. TR-1 45-73-L00001_A_56404991_56404991</t>
  </si>
  <si>
    <t>10.10.2021 19:45:48</t>
  </si>
  <si>
    <t>10.10.2021 21:39:50</t>
  </si>
  <si>
    <t>M-1279 35-09-M01279_M-251 M02_78087992</t>
  </si>
  <si>
    <t>10.10.2021 07:38:01</t>
  </si>
  <si>
    <t>10.10.2021 08:12:00</t>
  </si>
  <si>
    <t>BAŞIBÜYÜK TR-2 45-77-L00217_945492284_945492284</t>
  </si>
  <si>
    <t>10.10.2021 15:17:16</t>
  </si>
  <si>
    <t>10.10.2021 18:21:53</t>
  </si>
  <si>
    <t>TIRAZLAR TR-1 45-79-M00076_45-79-M00076_2367051</t>
  </si>
  <si>
    <t>10.10.2021 11:30:24</t>
  </si>
  <si>
    <t>10.10.2021 12:49:28</t>
  </si>
  <si>
    <t>ÜZÜMLÜ TR-1 45-73-M00630_C_56393924_56393924</t>
  </si>
  <si>
    <t>10.10.2021 11:44:54</t>
  </si>
  <si>
    <t>10.10.2021 13:00:28</t>
  </si>
  <si>
    <t>TİRE İM-DM-1 35-29-A00001_TİRE-4 GİRİŞ M14_2312222</t>
  </si>
  <si>
    <t>10.10.2021 01:52:23</t>
  </si>
  <si>
    <t>K-3426 35-07-K03426_35-07-K03426_48431966</t>
  </si>
  <si>
    <t>10.10.2021 19:07:32</t>
  </si>
  <si>
    <t>10.10.2021 20:18:42</t>
  </si>
  <si>
    <t>ORUÇLAR TR-1 35-16-M00093_953325155_953325155</t>
  </si>
  <si>
    <t>10.10.2021 09:32:22</t>
  </si>
  <si>
    <t>10.10.2021 15:55:08</t>
  </si>
  <si>
    <t>YENİ FOÇA TR-29 35-23-M00029_YENİFOÇA TR-30 M01_2334908</t>
  </si>
  <si>
    <t>10.10.2021 01:32:21</t>
  </si>
  <si>
    <t>10.10.2021 02:06:45</t>
  </si>
  <si>
    <t>10.10.2021 10:32:29</t>
  </si>
  <si>
    <t>10.10.2021 14:30:00</t>
  </si>
  <si>
    <t>İSMAİLLİ KÖK 35-16-M00045_TAN RES ÖZEL M08_72049736</t>
  </si>
  <si>
    <t>10.10.2021 15:06:52</t>
  </si>
  <si>
    <t>10.10.2021 16:06:00</t>
  </si>
  <si>
    <t>YAHŞELLİ KÖK 35-28-M00293_HAYKIRAN M01_66582619</t>
  </si>
  <si>
    <t>10.10.2021 08:41:03</t>
  </si>
  <si>
    <t>10.10.2021 08:42:01</t>
  </si>
  <si>
    <t>10.10.2021 01:11:00</t>
  </si>
  <si>
    <t>10.10.2021 06:50:00</t>
  </si>
  <si>
    <t>K-2575 35-01-K02575_910701586_910701586</t>
  </si>
  <si>
    <t>10.10.2021 07:36:37</t>
  </si>
  <si>
    <t>10.10.2021 09:00:08</t>
  </si>
  <si>
    <t>URLA İM 35-19-A00001_TR-2 ŞEHİR FİDERİ L02_2048623</t>
  </si>
  <si>
    <t>10.10.2021 10:39:36</t>
  </si>
  <si>
    <t>10.10.2021 10:49:00</t>
  </si>
  <si>
    <t>10.10.2021 13:50:53</t>
  </si>
  <si>
    <t>10.10.2021 16:34:14</t>
  </si>
  <si>
    <t>ARMUTLU TR-19 35-27-M00457_966080800_966080800</t>
  </si>
  <si>
    <t>10.10.2021 15:10:59</t>
  </si>
  <si>
    <t>10.10.2021 17:51:15</t>
  </si>
  <si>
    <t>10.10.2021 15:42:42</t>
  </si>
  <si>
    <t>10.10.2021 16:46:00</t>
  </si>
  <si>
    <t>10.10.2021 08:11:25</t>
  </si>
  <si>
    <t>10.10.2021 08:54:48</t>
  </si>
  <si>
    <t>TR-53 35-26-M00053_956625186_956625186</t>
  </si>
  <si>
    <t>10.10.2021 16:02:49</t>
  </si>
  <si>
    <t>10.10.2021 18:16:13</t>
  </si>
  <si>
    <t>K-3426 35-07-K03426_A_56376514_56376514</t>
  </si>
  <si>
    <t>10.10.2021 16:25:11</t>
  </si>
  <si>
    <t>11.10.2021 12:36:25</t>
  </si>
  <si>
    <t>TR-50 35-26-M00082_35-26-M00082_2365834</t>
  </si>
  <si>
    <t>10.10.2021 12:10:34</t>
  </si>
  <si>
    <t>10.10.2021 13:54:23</t>
  </si>
  <si>
    <t>10.10.2021 11:02:02</t>
  </si>
  <si>
    <t>10.10.2021 11:43:47</t>
  </si>
  <si>
    <t>10.10.2021 02:29:33</t>
  </si>
  <si>
    <t>10.10.2021 09:59:00</t>
  </si>
  <si>
    <t>MÜDÜROĞLU KÖK 35-26-M00940_HALİL KOYUNCU M04_65893141</t>
  </si>
  <si>
    <t>10.10.2021 10:23:00</t>
  </si>
  <si>
    <t>10.10.2021 11:41:39</t>
  </si>
  <si>
    <t>MURADİYE DM-5/6 KÖK 45-71-M00245_DM-5/6-C M04_72097658</t>
  </si>
  <si>
    <t>10.10.2021 13:14:00</t>
  </si>
  <si>
    <t>10.10.2021 13:15:03</t>
  </si>
  <si>
    <t>SAKARLI KÖK 45-76-M00046_KOCAİSKAN M03_72214509</t>
  </si>
  <si>
    <t>10.10.2021 05:08:11</t>
  </si>
  <si>
    <t>10.10.2021 05:08:21</t>
  </si>
  <si>
    <t>POYRAZ KÖK 45-78-M00651_HatBaşıAyırıcı_53140093 M04_53140093</t>
  </si>
  <si>
    <t>10.10.2021 17:39:39</t>
  </si>
  <si>
    <t>10.10.2021 18:49:33</t>
  </si>
  <si>
    <t>URLA İM 35-19-A00001_TR-2 (34.5) M02_2048634</t>
  </si>
  <si>
    <t>10.10.2021 16:09:18</t>
  </si>
  <si>
    <t>10.10.2021 16:15:15</t>
  </si>
  <si>
    <t>TR-43 45-74-M00315_TR-5 M02_49463883</t>
  </si>
  <si>
    <t>10.10.2021 08:57:56</t>
  </si>
  <si>
    <t>10.10.2021 15:17:27</t>
  </si>
  <si>
    <t>DM-1/31 45-71-M00007_953196744_953196744</t>
  </si>
  <si>
    <t>10.10.2021 13:01:31</t>
  </si>
  <si>
    <t>10.10.2021 19:25:28</t>
  </si>
  <si>
    <t>M-2038 35-07-M02038_MALTEPE KESİCİLİ ÇIKIŞ (Direk No 20) M01_60894391</t>
  </si>
  <si>
    <t>10.10.2021 08:25:04</t>
  </si>
  <si>
    <t>10.10.2021 15:02:42</t>
  </si>
  <si>
    <t>K-1772 35-01-K01772_911432459_911432459</t>
  </si>
  <si>
    <t>10.10.2021 13:48:37</t>
  </si>
  <si>
    <t>10.10.2021 16:35:59</t>
  </si>
  <si>
    <t>DALBAHÇE TR-1 45-83-L00187_955160969_955160969</t>
  </si>
  <si>
    <t>10.10.2021 14:14:31</t>
  </si>
  <si>
    <t>10.10.2021 18:02:20</t>
  </si>
  <si>
    <t>K-3193 35-03-K03193_F K3193-F1b_5812832</t>
  </si>
  <si>
    <t>10.10.2021 19:45:44</t>
  </si>
  <si>
    <t>10.10.2021 23:30:01</t>
  </si>
  <si>
    <t>TR-142 YAĞCILAR KÖK 35-19-M00142_OTOBAN GİŞELER M02_72114550</t>
  </si>
  <si>
    <t>10.10.2021 10:23:49</t>
  </si>
  <si>
    <t>10.10.2021 13:06:00</t>
  </si>
  <si>
    <t>M-2001 GÜZELBAHÇE ÇAMLI KÖK 35-10-M02001_ÇIKIŞ M02_47756367</t>
  </si>
  <si>
    <t>10.10.2021 07:49:31</t>
  </si>
  <si>
    <t>GÖLMARMARA İM 45-85-A00001_GÖLMARMARA-1 M02_2106262</t>
  </si>
  <si>
    <t>10.10.2021 12:31:52</t>
  </si>
  <si>
    <t>10.10.2021 12:41:00</t>
  </si>
  <si>
    <t>DM-2 45-71-M00002_TR-2/21 HÜKÜMET VAKIF M07_2048806</t>
  </si>
  <si>
    <t>10.10.2021 12:40:00</t>
  </si>
  <si>
    <t>10.10.2021 14:09:55</t>
  </si>
  <si>
    <t>ÇAVLU TR-1 KÖK 45-78-L00624_ L04_2106059</t>
  </si>
  <si>
    <t>10.10.2021 08:22:13</t>
  </si>
  <si>
    <t>10.10.2021 09:42:00</t>
  </si>
  <si>
    <t>10.10.2021 09:08:00</t>
  </si>
  <si>
    <t>10.10.2021 14:19:13</t>
  </si>
  <si>
    <t>10.10.2021 12:49:00</t>
  </si>
  <si>
    <t>10.10.2021 14:51:47</t>
  </si>
  <si>
    <t>10.10.2021 02:36:00</t>
  </si>
  <si>
    <t>10.10.2021 02:37:00</t>
  </si>
  <si>
    <t>KABAZLI TR-3 45-78-M00680_49289466_56390410_56390410</t>
  </si>
  <si>
    <t>10.10.2021 12:07:42</t>
  </si>
  <si>
    <t>10.10.2021 14:07:57</t>
  </si>
  <si>
    <t>10.10.2021 06:12:14</t>
  </si>
  <si>
    <t>10.10.2021 07:56:40</t>
  </si>
  <si>
    <t>TR-11 45-77-L00011_TR-15 L02_72203808</t>
  </si>
  <si>
    <t>10.10.2021 09:01:31</t>
  </si>
  <si>
    <t>10.10.2021 14:49:27</t>
  </si>
  <si>
    <t>TR-69 35-19-L00069_956671763_956671763</t>
  </si>
  <si>
    <t>10.10.2021 20:05:31</t>
  </si>
  <si>
    <t>11.10.2021 02:02:00</t>
  </si>
  <si>
    <t>İNECİK TR-1 35-21-L00121_953360572_953360572</t>
  </si>
  <si>
    <t>10.10.2021 14:44:26</t>
  </si>
  <si>
    <t>10.10.2021 17:09:11</t>
  </si>
  <si>
    <t>M-1011 35-03-M01011_35-03-M01011_41965003</t>
  </si>
  <si>
    <t>10.10.2021 10:46:00</t>
  </si>
  <si>
    <t>10.10.2021 13:54:00</t>
  </si>
  <si>
    <t>TATAR DM 35-19-M00256_ALAÇATI-1 ÇIKIŞ M12_2053774</t>
  </si>
  <si>
    <t>10.10.2021 17:48:51</t>
  </si>
  <si>
    <t>10.10.2021 18:18:52</t>
  </si>
  <si>
    <t>DERBENT TM 45-83-A00003_TURGUTLU-1 M06_2312535</t>
  </si>
  <si>
    <t>10.10.2021 16:02:02</t>
  </si>
  <si>
    <t>10.10.2021 16:34:10</t>
  </si>
  <si>
    <t>10.10.2021 00:38:07</t>
  </si>
  <si>
    <t>10.10.2021 01:30:44</t>
  </si>
  <si>
    <t>BERGAMA TM 35-16-A00004_DİKİLİ-1 M08_2314064</t>
  </si>
  <si>
    <t>Fiziki İrtibat</t>
  </si>
  <si>
    <t>10.10.2021 11:12:31</t>
  </si>
  <si>
    <t>10.10.2021 12:47:21</t>
  </si>
  <si>
    <t>FOÇA TR-48 35-23-L00048_950426994_950426994</t>
  </si>
  <si>
    <t>10.10.2021 22:58:37</t>
  </si>
  <si>
    <t>11.10.2021 00:00:38</t>
  </si>
  <si>
    <t>M-3077(YATIRIM REZERVE) 35-02-M03077_A_56377267_56377267</t>
  </si>
  <si>
    <t>10.10.2021 16:28:05</t>
  </si>
  <si>
    <t>10.10.2021 17:37:42</t>
  </si>
  <si>
    <t>ÇERKEZ MAHMUDİYE KÖYÜ TR-1 45-71-M01095_45-71-M01095_2357180</t>
  </si>
  <si>
    <t>10.10.2021 09:22:51</t>
  </si>
  <si>
    <t>10.10.2021 10:09:00</t>
  </si>
  <si>
    <t>TR-290 35-19-M00465_50073537_56377025_56377025</t>
  </si>
  <si>
    <t>10.10.2021 13:27:55</t>
  </si>
  <si>
    <t>10.10.2021 14:39:16</t>
  </si>
  <si>
    <t>DM-3/07 (KURTULUŞ) 45-71-M00073_953217569_953217569</t>
  </si>
  <si>
    <t>10.10.2021 14:10:08</t>
  </si>
  <si>
    <t>10.10.2021 18:11:06</t>
  </si>
  <si>
    <t>URLA TM-1 35-19-A00004_ALAÇATI-2 M04_2313935</t>
  </si>
  <si>
    <t>10.10.2021 00:09:00</t>
  </si>
  <si>
    <t>10.10.2021 00:13:00</t>
  </si>
  <si>
    <t>10.10.2021 14:40:42</t>
  </si>
  <si>
    <t>10.10.2021 16:46:11</t>
  </si>
  <si>
    <t>SAKARLI KÖK 45-76-M00046_HatBaşıAyırıcı_53136509 M04_53136509</t>
  </si>
  <si>
    <t>10.10.2021 08:53:18</t>
  </si>
  <si>
    <t>10.10.2021 11:30:37</t>
  </si>
  <si>
    <t>ALİAĞA TR-43 DM 35-17-M00043_M-54 ÇIKIŞI M12_2315083</t>
  </si>
  <si>
    <t>10.10.2021 20:12:25</t>
  </si>
  <si>
    <t>10.10.2021 21:09:55</t>
  </si>
  <si>
    <t>SUBAŞI İM 35-26-A00002_NAİME L03_2035579</t>
  </si>
  <si>
    <t>10.10.2021 18:05:45</t>
  </si>
  <si>
    <t>10.10.2021 18:06:32</t>
  </si>
  <si>
    <t>GÜMÜLDÜR DM 35-25-M00100_DM-4/1 M09_2309337</t>
  </si>
  <si>
    <t>10.10.2021 08:40:12</t>
  </si>
  <si>
    <t>10.10.2021 09:46:00</t>
  </si>
  <si>
    <t>10.10.2021 14:13:46</t>
  </si>
  <si>
    <t>10.10.2021 16:57:24</t>
  </si>
  <si>
    <t>L-92 ULAMIŞ MEZARLIK 35-14-L00092_956651669_956651669</t>
  </si>
  <si>
    <t>10.10.2021 14:34:12</t>
  </si>
  <si>
    <t>10.10.2021 19:23:15</t>
  </si>
  <si>
    <t>10.10.2021 12:01:00</t>
  </si>
  <si>
    <t>10.10.2021 20:04:50</t>
  </si>
  <si>
    <t>10.10.2021 16:09:51</t>
  </si>
  <si>
    <t>10.10.2021 17:56:03</t>
  </si>
  <si>
    <t>DM-2 45-71-M00002_YENİ HAN M22_2049288</t>
  </si>
  <si>
    <t>10.10.2021 14:03:18</t>
  </si>
  <si>
    <t>10.10.2021 14:04:36</t>
  </si>
  <si>
    <t>GÜLBAHÇE TR-5 (TR-186) 35-19-L00186_956690939_956690939</t>
  </si>
  <si>
    <t>10.10.2021 23:44:23</t>
  </si>
  <si>
    <t>11.10.2021 01:23:00</t>
  </si>
  <si>
    <t>10.10.2021 08:45:35</t>
  </si>
  <si>
    <t>10.10.2021 10:36:32</t>
  </si>
  <si>
    <t>10.10.2021 01:38:13</t>
  </si>
  <si>
    <t>10.10.2021 01:55:00</t>
  </si>
  <si>
    <t>10.10.2021 15:28:40</t>
  </si>
  <si>
    <t>10.10.2021 15:55:30</t>
  </si>
  <si>
    <t>TR-106 ZEYTİNALANI 35-19-L00106_956668655_956668655</t>
  </si>
  <si>
    <t>10.10.2021 15:02:48</t>
  </si>
  <si>
    <t>10.10.2021 21:39:16</t>
  </si>
  <si>
    <t>TR-44 (DM-5/TR-12) ALPKENT 35-26-M00044_DM-5/TR-11 M02_50241716</t>
  </si>
  <si>
    <t>10.10.2021 10:52:12</t>
  </si>
  <si>
    <t>10.10.2021 11:14:52</t>
  </si>
  <si>
    <t>TATAR DM 35-19-M00256_HatBaşıAyırıcı_53134059 M12_53134059</t>
  </si>
  <si>
    <t>10.10.2021 14:16:31</t>
  </si>
  <si>
    <t>10.10.2021 17:23:15</t>
  </si>
  <si>
    <t>10.10.2021 09:07:40</t>
  </si>
  <si>
    <t>10.10.2021 16:03:39</t>
  </si>
  <si>
    <t>KARŞIYAKA GIS TM 35-04-A00002_Karşıyaka-21 K18_2053745</t>
  </si>
  <si>
    <t>10.10.2021 01:16:31</t>
  </si>
  <si>
    <t>10.10.2021 02:19:00</t>
  </si>
  <si>
    <t>KULA İM 45-77-A00001_KULA-1 (ŞEHİR-1) L12_2049999</t>
  </si>
  <si>
    <t>10.10.2021 08:36:15</t>
  </si>
  <si>
    <t>10.10.2021 09:22:39</t>
  </si>
  <si>
    <t>10.10.2021 15:05:37</t>
  </si>
  <si>
    <t>10.10.2021 20:03:55</t>
  </si>
  <si>
    <t>10.10.2021 18:07:00</t>
  </si>
  <si>
    <t>10.10.2021 18:53:39</t>
  </si>
  <si>
    <t>K-3550 35-03-K03550_D D4_5785623</t>
  </si>
  <si>
    <t>10.10.2021 12:00:15</t>
  </si>
  <si>
    <t>10.10.2021 17:14:25</t>
  </si>
  <si>
    <t>KAHRAMANDERE İM 35-10-A00002_TR-1 10,5 GİRİŞ K03_2101985</t>
  </si>
  <si>
    <t>10.10.2021 13:02:11</t>
  </si>
  <si>
    <t>10.10.2021 13:40:00</t>
  </si>
  <si>
    <t>10.10.2021 17:15:54</t>
  </si>
  <si>
    <t>10.10.2021 17:22:18</t>
  </si>
  <si>
    <t>ZEYTİNALAN İM 35-19-A00002_GÜZELBAHÇE İM ÇIKIŞ M13_2052317</t>
  </si>
  <si>
    <t>10.10.2021 12:49:58</t>
  </si>
  <si>
    <t>10.10.2021 13:07:54</t>
  </si>
  <si>
    <t>10.10.2021 18:24:32</t>
  </si>
  <si>
    <t>10.10.2021 20:38:01</t>
  </si>
  <si>
    <t>İBRAHİMKUYU DM 35-15-M00286_TR-9 TR-10 TR-11 M04_67554499</t>
  </si>
  <si>
    <t>10.10.2021 09:18:11</t>
  </si>
  <si>
    <t>10.10.2021 10:03:00</t>
  </si>
  <si>
    <t>ULUKENT DM-2/12 35-28-M00582_35-28-M00582_66549470</t>
  </si>
  <si>
    <t>10.10.2021 10:16:41</t>
  </si>
  <si>
    <t>10.10.2021 15:06:42</t>
  </si>
  <si>
    <t>10.10.2021 07:39:33</t>
  </si>
  <si>
    <t>10.10.2021 07:54:11</t>
  </si>
  <si>
    <t>DEMİRCİDERE TR-1 35-16-M00117_ H_72338384</t>
  </si>
  <si>
    <t>10.10.2021 12:37:05</t>
  </si>
  <si>
    <t>GÖKEYÜP KÖK 45-86-M00334_ORTAKÖY M01_81494882</t>
  </si>
  <si>
    <t>10.10.2021 08:28:33</t>
  </si>
  <si>
    <t>10.10.2021 08:29:31</t>
  </si>
  <si>
    <t>10.10.2021 09:11:59</t>
  </si>
  <si>
    <t>10.10.2021 09:13:39</t>
  </si>
  <si>
    <t>TR-1/68 45-72-M00068_D_56391482_56391482</t>
  </si>
  <si>
    <t>10.10.2021 13:15:04</t>
  </si>
  <si>
    <t>10.10.2021 14:23:15</t>
  </si>
  <si>
    <t>URLA İM 35-19-A00001_TR-1 (34.5) M06_2049484</t>
  </si>
  <si>
    <t>10.10.2021 10:47:42</t>
  </si>
  <si>
    <t>10.10.2021 10:54:00</t>
  </si>
  <si>
    <t>M-236 35-02-M00236_M-630 M03_2311438</t>
  </si>
  <si>
    <t>10.10.2021 01:15:28</t>
  </si>
  <si>
    <t>10.10.2021 01:50:01</t>
  </si>
  <si>
    <t>TATAR DM 35-19-M00256_İYTE KABİN M07_2058332</t>
  </si>
  <si>
    <t>10.10.2021 04:21:55</t>
  </si>
  <si>
    <t>10.10.2021 10:24:00</t>
  </si>
  <si>
    <t>TATAR DM 35-19-M00256_ALAÇATI-2 GİRİŞ M02_2058323</t>
  </si>
  <si>
    <t>10.10.2021 03:51:13</t>
  </si>
  <si>
    <t>10.10.2021 04:14:00</t>
  </si>
  <si>
    <t>TİRE TR-3 35-29-L00003_35-29-L00003_2358472</t>
  </si>
  <si>
    <t>10.10.2021 20:38:43</t>
  </si>
  <si>
    <t>10.10.2021 21:15:30</t>
  </si>
  <si>
    <t>L-279 ERDİL SİTESİ 35-18-L00279_950438644_950438644</t>
  </si>
  <si>
    <t>10.10.2021 13:47:26</t>
  </si>
  <si>
    <t>10.10.2021 15:58:50</t>
  </si>
  <si>
    <t>KARATEKE TR-2 35-29-L00143_35-29-L00143_66115915</t>
  </si>
  <si>
    <t>10.10.2021 18:05:22</t>
  </si>
  <si>
    <t>10.10.2021 19:25:44</t>
  </si>
  <si>
    <t>TR-40 35-19-L00040_956686378_956686378</t>
  </si>
  <si>
    <t>10.10.2021 16:28:52</t>
  </si>
  <si>
    <t>10.10.2021 21:20:29</t>
  </si>
  <si>
    <t>TR-21 PIRLANTA 35-15-M00021_B b2b_48923395</t>
  </si>
  <si>
    <t>10.10.2021 13:02:43</t>
  </si>
  <si>
    <t>10.10.2021 21:21:34</t>
  </si>
  <si>
    <t>TR-54 YILDIZTEPE 35-19-L00054__72371925_72371925</t>
  </si>
  <si>
    <t>10.10.2021 19:41:40</t>
  </si>
  <si>
    <t>10.10.2021 23:44:58</t>
  </si>
  <si>
    <t>K-288 35-04-K00288_912585644_912585644</t>
  </si>
  <si>
    <t>10.10.2021 15:26:19</t>
  </si>
  <si>
    <t>10.10.2021 20:01:09</t>
  </si>
  <si>
    <t>10.10.2021 06:41:01</t>
  </si>
  <si>
    <t>10.10.2021 07:38:43</t>
  </si>
  <si>
    <t>SÜLEYMANLI TR-7 45-72-L00305_956486984_956486984</t>
  </si>
  <si>
    <t>10.10.2021 16:19:47</t>
  </si>
  <si>
    <t>10.10.2021 18:52:59</t>
  </si>
  <si>
    <t>K-4412 35-01-K04412_B_56373915_56373915</t>
  </si>
  <si>
    <t>10.10.2021 07:44:05</t>
  </si>
  <si>
    <t>10.10.2021 08:57:08</t>
  </si>
  <si>
    <t>KAHRAMANDERE İM 35-10-A00002_YELKİ-2 M10_2310126</t>
  </si>
  <si>
    <t>10.10.2021 01:38:01</t>
  </si>
  <si>
    <t>10.10.2021 02:50:00</t>
  </si>
  <si>
    <t>10.10.2021 16:09:19</t>
  </si>
  <si>
    <t>10.10.2021 16:15:21</t>
  </si>
  <si>
    <t>ARDIÇ TR-8 35-21-L00131_953356700_953356700</t>
  </si>
  <si>
    <t>10.10.2021 11:42:40</t>
  </si>
  <si>
    <t>10.10.2021 14:13:54</t>
  </si>
  <si>
    <t>KAPAKLIPINAR TR-49 35-27-M01026_ H_50224866</t>
  </si>
  <si>
    <t>10.10.2021 12:16:37</t>
  </si>
  <si>
    <t>10.10.2021 14:32:17</t>
  </si>
  <si>
    <t>HATAY TM 35-01-A00009_TR-1 K06_2057621</t>
  </si>
  <si>
    <t>10.10.2021 06:06:51</t>
  </si>
  <si>
    <t>10.10.2021 06:19:18</t>
  </si>
  <si>
    <t>K-2575 35-01-K02575_911136732_911136732</t>
  </si>
  <si>
    <t>10.10.2021 11:20:22</t>
  </si>
  <si>
    <t>10.10.2021 15:51:00</t>
  </si>
  <si>
    <t>TİRE TR-3 35-29-L00003_48358311_56360578_56360578</t>
  </si>
  <si>
    <t>10.10.2021 16:15:22</t>
  </si>
  <si>
    <t>10.10.2021 16:53:55</t>
  </si>
  <si>
    <t>TATAR DM 35-19-M00256_MORDOĞAN-1 ÇIKIŞ M13_2053776</t>
  </si>
  <si>
    <t>10.10.2021 00:13:10</t>
  </si>
  <si>
    <t>10.10.2021 01:26:01</t>
  </si>
  <si>
    <t>10.10.2021 05:01:18</t>
  </si>
  <si>
    <t>10.10.2021 06:00:55</t>
  </si>
  <si>
    <t>TR-35 35-27-M00035_C_56366140_56366140</t>
  </si>
  <si>
    <t>10.10.2021 11:49:38</t>
  </si>
  <si>
    <t>10.10.2021 12:37:44</t>
  </si>
  <si>
    <t>MURADİYE DM-5/6 KÖK 45-71-M00245_TELAS M05_72097659</t>
  </si>
  <si>
    <t>10.10.2021 13:14:01</t>
  </si>
  <si>
    <t>10.10.2021 13:22:34</t>
  </si>
  <si>
    <t>TİRE İM-DM-1 35-29-A00001_TİRE ŞEHİR-4 L21_2312362</t>
  </si>
  <si>
    <t>10.10.2021 09:18:44</t>
  </si>
  <si>
    <t>10.10.2021 13:59:21</t>
  </si>
  <si>
    <t>ALİBEYLİ TR-5 45-80-M00087_956548088_956548088</t>
  </si>
  <si>
    <t>10.10.2021 14:33:49</t>
  </si>
  <si>
    <t>10.10.2021 15:48:33</t>
  </si>
  <si>
    <t>İZZETTİN KÖK 45-83-M00132_SİNİRLİ M02_2327937</t>
  </si>
  <si>
    <t>10.10.2021 20:02:43</t>
  </si>
  <si>
    <t>10.10.2021 20:42:12</t>
  </si>
  <si>
    <t>TR-150 GÖKDAĞ SİTESİ 35-26-M00150_A A01_56422224</t>
  </si>
  <si>
    <t>10.10.2021 22:16:33</t>
  </si>
  <si>
    <t>10.10.2021 23:04:50</t>
  </si>
  <si>
    <t>TR-25 35-19-L00025_956662859_956662859</t>
  </si>
  <si>
    <t>10.10.2021 15:43:25</t>
  </si>
  <si>
    <t>10.10.2021 21:01:55</t>
  </si>
  <si>
    <t>DAĞDERE DM 45-72-M00097_HatBaşıAyırıcı_53140484 M06_53140484</t>
  </si>
  <si>
    <t>10.10.2021 09:24:42</t>
  </si>
  <si>
    <t>10.10.2021 13:06:47</t>
  </si>
  <si>
    <t>M-878 35-02-M00878_99640285_99640285</t>
  </si>
  <si>
    <t>10.10.2021 18:48:32</t>
  </si>
  <si>
    <t>10.10.2021 20:52:23</t>
  </si>
  <si>
    <t>FİKRİ KOÇTÜRK-2 45-71-M00789_45-71-M00789_2354854</t>
  </si>
  <si>
    <t>10.10.2021 07:36:01</t>
  </si>
  <si>
    <t>10.10.2021 09:38:00</t>
  </si>
  <si>
    <t>İCİKLER TR-3 45-74-M00253_İCİKLER TR-4 M01_72233351</t>
  </si>
  <si>
    <t>10.10.2021 18:20:39</t>
  </si>
  <si>
    <t>ALİZE KÖK 35-18-M00059_TATAR DM (İYTE)-1 M09_72185134</t>
  </si>
  <si>
    <t>10.10.2021 02:29:14</t>
  </si>
  <si>
    <t>10.10.2021 04:26:44</t>
  </si>
  <si>
    <t>DOĞUCA TR-1 45-72-L00642_A_56389995_56389995</t>
  </si>
  <si>
    <t>10.10.2021 09:01:36</t>
  </si>
  <si>
    <t>10.10.2021 17:10:49</t>
  </si>
  <si>
    <t>10.10.2021 10:28:19</t>
  </si>
  <si>
    <t>10.10.2021 11:47:59</t>
  </si>
  <si>
    <t>L-55 ÖZMET 35-14-L00055_956645759_956645759</t>
  </si>
  <si>
    <t>10.10.2021 17:38:42</t>
  </si>
  <si>
    <t>10.10.2021 18:59:18</t>
  </si>
  <si>
    <t>L-128/1 35-18-L00603_950436290_950436290</t>
  </si>
  <si>
    <t>10.10.2021 21:52:09</t>
  </si>
  <si>
    <t>11.10.2021 00:01:23</t>
  </si>
  <si>
    <t>K-418 35-03-K00418_910448625_910448625</t>
  </si>
  <si>
    <t>10.10.2021 14:49:52</t>
  </si>
  <si>
    <t>10.10.2021 17:45:08</t>
  </si>
  <si>
    <t>L-55 ÖZMET 35-14-L00055_956645758_956645758</t>
  </si>
  <si>
    <t>10.10.2021 13:13:39</t>
  </si>
  <si>
    <t>10.10.2021 15:00:13</t>
  </si>
  <si>
    <t>M-2557 35-01-M02557_910906740_910906740</t>
  </si>
  <si>
    <t>10.10.2021 19:16:16</t>
  </si>
  <si>
    <t>10.10.2021 22:36:30</t>
  </si>
  <si>
    <t>L-474 35-18-L00474_950467618_950467618</t>
  </si>
  <si>
    <t>10.10.2021 16:57:14</t>
  </si>
  <si>
    <t>10.10.2021 20:20:14</t>
  </si>
  <si>
    <t>10.10.2021 14:49:22</t>
  </si>
  <si>
    <t>10.10.2021 15:08:29</t>
  </si>
  <si>
    <t>10.10.2021 09:06:11</t>
  </si>
  <si>
    <t>10.10.2021 09:06:31</t>
  </si>
  <si>
    <t>10.10.2021 08:23:22</t>
  </si>
  <si>
    <t>10.10.2021 08:38:39</t>
  </si>
  <si>
    <t>YENİ FOÇA TR-2 35-23-M00002_YENİ FOÇA DM M04_66039432</t>
  </si>
  <si>
    <t>10.10.2021 08:33:01</t>
  </si>
  <si>
    <t>10.10.2021 09:31:51</t>
  </si>
  <si>
    <t>HALİTPAŞA DM 45-80-M00060_HALİTPAŞA ŞEHİR M04_72188655</t>
  </si>
  <si>
    <t>10.10.2021 14:48:22</t>
  </si>
  <si>
    <t>10.10.2021 15:16:00</t>
  </si>
  <si>
    <t>KARACALAR TR-1 45-73-M00721_A_56391203_56391203</t>
  </si>
  <si>
    <t>10.10.2021 18:03:13</t>
  </si>
  <si>
    <t>10.10.2021 19:27:25</t>
  </si>
  <si>
    <t>10.10.2021 06:59:32</t>
  </si>
  <si>
    <t>10.10.2021 13:00:12</t>
  </si>
  <si>
    <t>10.10.2021 16:08:02</t>
  </si>
  <si>
    <t>10.10.2021 17:40:24</t>
  </si>
  <si>
    <t>L-224 SİBAM EVLERİ 35-18-L00224_950463429_950463429</t>
  </si>
  <si>
    <t>10.10.2021 20:27:50</t>
  </si>
  <si>
    <t>10.10.2021 22:12:15</t>
  </si>
  <si>
    <t>TR-35 35-27-M00035_KÜTAŞ M03_72178906</t>
  </si>
  <si>
    <t>10.10.2021 09:07:00</t>
  </si>
  <si>
    <t>10.10.2021 11:53:42</t>
  </si>
  <si>
    <t>SAZOBA DM 45-72-M00413_SAZOBA ÇIKIŞI M02_2102715</t>
  </si>
  <si>
    <t>10.10.2021 16:29:02</t>
  </si>
  <si>
    <t>10.10.2021 16:29:22</t>
  </si>
  <si>
    <t>ARTICAK TR-1 35-15-L00344_35-15-L00344_2365331</t>
  </si>
  <si>
    <t>10.10.2021 10:44:17</t>
  </si>
  <si>
    <t>10.10.2021 15:47:10</t>
  </si>
  <si>
    <t>ARDIÇ MAHALLESİ TR-9 35-21-L00130_953366517_953366517</t>
  </si>
  <si>
    <t>10.10.2021 11:58:15</t>
  </si>
  <si>
    <t>10.10.2021 12:45:34</t>
  </si>
  <si>
    <t>GÖRDES DM 45-75-M00050_KAYACIK M06_2322177</t>
  </si>
  <si>
    <t>10.10.2021 09:26:01</t>
  </si>
  <si>
    <t>10.10.2021 17:05:43</t>
  </si>
  <si>
    <t>TR-25 TARIMSAL SULAMA 45-80-M01025_45-80-M01025_2373169</t>
  </si>
  <si>
    <t>10.10.2021 07:19:00</t>
  </si>
  <si>
    <t>10.10.2021 09:14:39</t>
  </si>
  <si>
    <t>TR-77 TARIMSAL SULAMA 45-80-M01077_45-80-M01077_2372242</t>
  </si>
  <si>
    <t>10.10.2021 23:34:53</t>
  </si>
  <si>
    <t>11.10.2021 01:33:00</t>
  </si>
  <si>
    <t>ÜRKMEZ M-22 35-25-M00156_C c2b_5914802</t>
  </si>
  <si>
    <t>10.10.2021 16:57:30</t>
  </si>
  <si>
    <t>10.10.2021 17:32:44</t>
  </si>
  <si>
    <t>10.10.2021 09:10:11</t>
  </si>
  <si>
    <t>10.10.2021 17:44:27</t>
  </si>
  <si>
    <t>10.10.2021 06:31:00</t>
  </si>
  <si>
    <t>10.10.2021 06:34:57</t>
  </si>
  <si>
    <t>K-288 35-04-K00288_912510835_912510835</t>
  </si>
  <si>
    <t>10.10.2021 12:47:47</t>
  </si>
  <si>
    <t>10.10.2021 13:46:30</t>
  </si>
  <si>
    <t>SELENDİ DM 45-81-M00001_SATILMIŞ M14_2079214</t>
  </si>
  <si>
    <t>10.10.2021 08:27:01</t>
  </si>
  <si>
    <t>10.10.2021 08:27:51</t>
  </si>
  <si>
    <t>TR-160 35-26-M00160_7477914_56359433_56359433</t>
  </si>
  <si>
    <t>10.10.2021 17:44:25</t>
  </si>
  <si>
    <t>10.10.2021 19:03:47</t>
  </si>
  <si>
    <t>GÜLBAHÇE TR-21 (TR-280) 35-19-L00280_956689175_956689175</t>
  </si>
  <si>
    <t>10.10.2021 16:24:45</t>
  </si>
  <si>
    <t>10.10.2021 18:16:02</t>
  </si>
  <si>
    <t>ZEYTİNALAN İM 35-19-A00002_KEKLİKTEPE M10_2308024</t>
  </si>
  <si>
    <t>10.10.2021 10:23:07</t>
  </si>
  <si>
    <t>10.10.2021 16:34:00</t>
  </si>
  <si>
    <t>DM-1/62 35-29-M00062_950317630_950317630</t>
  </si>
  <si>
    <t>10.10.2021 00:44:12</t>
  </si>
  <si>
    <t>10.10.2021 02:47:58</t>
  </si>
  <si>
    <t>PANCAR KÖK 35-26-M00891_PANCAR ŞEHİR M01_2302861</t>
  </si>
  <si>
    <t>10.10.2021 16:00:43</t>
  </si>
  <si>
    <t>10.10.2021 16:44:28</t>
  </si>
  <si>
    <t>L-129 YUVAM SİTESİ 35-14-L00129_956660662_956660662</t>
  </si>
  <si>
    <t>10.10.2021 10:50:29</t>
  </si>
  <si>
    <t>10.10.2021 14:06:57</t>
  </si>
  <si>
    <t>TR-150 GÖKDAĞ SİTESİ 35-26-M00150_DAĞITIM TRAFO TR-150 M03_65983789</t>
  </si>
  <si>
    <t>10.10.2021 12:32:32</t>
  </si>
  <si>
    <t>10.10.2021 14:12:14</t>
  </si>
  <si>
    <t>DOĞANÇAY İM 35-04-A00004_ANITTEPE M08_77533411</t>
  </si>
  <si>
    <t>10.10.2021 23:20:36</t>
  </si>
  <si>
    <t>11.10.2021 00:37:43</t>
  </si>
  <si>
    <t>L-310 35-18-L00310_95000576232_95000576232</t>
  </si>
  <si>
    <t>10.10.2021 08:37:53</t>
  </si>
  <si>
    <t>10.10.2021 13:03:02</t>
  </si>
  <si>
    <t>YENİFOÇA TR-34 35-23-M00034_YENİFOÇA TR-37 M03_2334873</t>
  </si>
  <si>
    <t>10.10.2021 09:35:04</t>
  </si>
  <si>
    <t>10.10.2021 12:36:22</t>
  </si>
  <si>
    <t>10.10.2021 09:16:41</t>
  </si>
  <si>
    <t>10.10.2021 09:17:01</t>
  </si>
  <si>
    <t>ZEYTİNALAN İM 35-19-A00002_TR-69 L12_2051673</t>
  </si>
  <si>
    <t>10.10.2021 02:22:32</t>
  </si>
  <si>
    <t>10.10.2021 03:01:16</t>
  </si>
  <si>
    <t>TR-96 35-26-M00096_949163157_949163157</t>
  </si>
  <si>
    <t>10.10.2021 10:55:02</t>
  </si>
  <si>
    <t>10.10.2021 15:28:47</t>
  </si>
  <si>
    <t>MURADİYE DM-5/10 45-71-M00775_DM-5/10C M03_2124686</t>
  </si>
  <si>
    <t>10.10.2021 10:24:41</t>
  </si>
  <si>
    <t>10.10.2021 13:39:20</t>
  </si>
  <si>
    <t>CERİTLER MERKEZ TR-3 35-31-L00482_956588618_956588618</t>
  </si>
  <si>
    <t>10.10.2021 15:07:47</t>
  </si>
  <si>
    <t>10.10.2021 17:14:19</t>
  </si>
  <si>
    <t>BADEMLİ TR-1 DM 35-15-L01010_YAKAÇELEBİ (TR-10) L10_67544160</t>
  </si>
  <si>
    <t>10.10.2021 08:34:55</t>
  </si>
  <si>
    <t>10.10.2021 09:29:40</t>
  </si>
  <si>
    <t>10.10.2021 04:04:53</t>
  </si>
  <si>
    <t>10.10.2021 05:38:03</t>
  </si>
  <si>
    <t>BAHATTİN DOĞANER KÖK 35-27-M00482_ÇİFTEL KAZAN M05_72166834</t>
  </si>
  <si>
    <t>10.10.2021 08:39:04</t>
  </si>
  <si>
    <t>10.10.2021 10:19:57</t>
  </si>
  <si>
    <t>L-257 35-18-L00257_950450997_950450997</t>
  </si>
  <si>
    <t>10.10.2021 12:58:35</t>
  </si>
  <si>
    <t>10.10.2021 15:16:02</t>
  </si>
  <si>
    <t>TR-2/22 45-72-L00022_A_56392553_56392553</t>
  </si>
  <si>
    <t>10.10.2021 19:48:15</t>
  </si>
  <si>
    <t>10.10.2021 21:00:31</t>
  </si>
  <si>
    <t>İSTASYONALTI KÖK 45-83-M00131_CELALETTİN AŞKIN M08_2097308</t>
  </si>
  <si>
    <t>10.10.2021 02:07:31</t>
  </si>
  <si>
    <t>10.10.2021 02:36:47</t>
  </si>
  <si>
    <t>TR-24 35-15-L00024_35-15-L00024_66866845</t>
  </si>
  <si>
    <t>10.10.2021 10:05:00</t>
  </si>
  <si>
    <t>10.10.2021 10:56:00</t>
  </si>
  <si>
    <t>M-2667 MALTEPE ASKERİ LİSE LOJMANLARI 35-10-M02667Ö_ M02_61415051</t>
  </si>
  <si>
    <t>10.10.2021 18:43:48</t>
  </si>
  <si>
    <t>10.10.2021 21:13:16</t>
  </si>
  <si>
    <t>10.10.2021 09:23:25</t>
  </si>
  <si>
    <t>10.10.2021 09:28:19</t>
  </si>
  <si>
    <t>10.10.2021 09:47:00</t>
  </si>
  <si>
    <t>10.10.2021 16:54:43</t>
  </si>
  <si>
    <t>10.10.2021 12:30:12</t>
  </si>
  <si>
    <t>10.10.2021 12:31:32</t>
  </si>
  <si>
    <t>BIÇAKÇI OVACIK TR-6 35-15-L00085_B_56368242_56368242</t>
  </si>
  <si>
    <t>10.10.2021 07:43:55</t>
  </si>
  <si>
    <t>10.10.2021 14:33:25</t>
  </si>
  <si>
    <t>ÇIRPI İM 35-20-A00002_ÇIRPI SULAMA M09_2307615</t>
  </si>
  <si>
    <t>10.10.2021 10:21:57</t>
  </si>
  <si>
    <t>10.10.2021 12:31:31</t>
  </si>
  <si>
    <t>10.10.2021 10:19:39</t>
  </si>
  <si>
    <t>10.10.2021 11:39:12</t>
  </si>
  <si>
    <t>ULUKENT DM-2/12 35-28-M00582_953375349_953375349</t>
  </si>
  <si>
    <t>10.10.2021 15:06:00</t>
  </si>
  <si>
    <t>10.10.2021 18:11:00</t>
  </si>
  <si>
    <t>AKGEDİK KÖK-3 45-71-M00164_AKGEDİK M02_55994733</t>
  </si>
  <si>
    <t>10.10.2021 14:19:30</t>
  </si>
  <si>
    <t>10.10.2021 15:35:04</t>
  </si>
  <si>
    <t>OTOKENT İM 35-08-A00004_GEDİZ K09_2052218</t>
  </si>
  <si>
    <t>10.10.2021 05:47:11</t>
  </si>
  <si>
    <t>10.10.2021 05:49:51</t>
  </si>
  <si>
    <t>10.10.2021 17:27:26</t>
  </si>
  <si>
    <t>10.10.2021 17:58:33</t>
  </si>
  <si>
    <t>TR-123 ZEYTİNALANI 35-19-L00123_DIREK TIPI TRAFO HUCRESI H01_2057427</t>
  </si>
  <si>
    <t>10.10.2021 10:27:16</t>
  </si>
  <si>
    <t>10.10.2021 14:51:48</t>
  </si>
  <si>
    <t>BIÇAKÇI OVACIK TR-6 35-15-L00085_A_56367907_56367907</t>
  </si>
  <si>
    <t>10.10.2021 14:35:00</t>
  </si>
  <si>
    <t>10.10.2021 17:01:31</t>
  </si>
  <si>
    <t>KARADAĞ OLUKÇUKUR MEVKİİ TR-1 45-73-M00289_C_56390133_56390133</t>
  </si>
  <si>
    <t>10.10.2021 21:33:59</t>
  </si>
  <si>
    <t>10.10.2021 23:50:19</t>
  </si>
  <si>
    <t>ÜRKMEZ M-22 35-25-M00156_C c1b_5914810</t>
  </si>
  <si>
    <t>10.10.2021 19:52:01</t>
  </si>
  <si>
    <t>10.10.2021 21:40:59</t>
  </si>
  <si>
    <t>KÖSEALİ TR-1 45-78-M00781_953287231_953287231</t>
  </si>
  <si>
    <t>10.10.2021 17:29:01</t>
  </si>
  <si>
    <t>10.10.2021 19:02:41</t>
  </si>
  <si>
    <t>DM-2 45-71-M00002_B_56404667_56404667</t>
  </si>
  <si>
    <t>10.10.2021 18:11:14</t>
  </si>
  <si>
    <t>10.10.2021 21:50:24</t>
  </si>
  <si>
    <t>10.10.2021 09:20:47</t>
  </si>
  <si>
    <t>10.10.2021 18:02:06</t>
  </si>
  <si>
    <t>TR-142 YAĞCILAR KÖK 35-19-M00142_YAĞCILAR M01_72114553</t>
  </si>
  <si>
    <t>10.10.2021 01:53:15</t>
  </si>
  <si>
    <t>10.10.2021 10:31:47</t>
  </si>
  <si>
    <t>ÖDEMİŞ İM 35-15-A00001_ESKİ OVAKENT L15_2062382</t>
  </si>
  <si>
    <t>10.10.2021 07:44:32</t>
  </si>
  <si>
    <t>10.10.2021 08:14:21</t>
  </si>
  <si>
    <t>TR-160 35-26-M00160_5676435_56359119_56359119</t>
  </si>
  <si>
    <t>10.10.2021 15:19:02</t>
  </si>
  <si>
    <t>10.10.2021 15:55:22</t>
  </si>
  <si>
    <t>MANİSA TM-1 45-71-A00001_DONANIMLI YEDEK M25_2085755</t>
  </si>
  <si>
    <t>10.10.2021 12:35:23</t>
  </si>
  <si>
    <t>10.10.2021 13:45:31</t>
  </si>
  <si>
    <t>L-440 35-18-L00440_950440463_950440463</t>
  </si>
  <si>
    <t>10.10.2021 11:55:09</t>
  </si>
  <si>
    <t>10.10.2021 15:03:13</t>
  </si>
  <si>
    <t>TR-150 GÖKDAĞ SİTESİ 35-26-M00150_TR-49 M02_65983787</t>
  </si>
  <si>
    <t>10.10.2021 12:34:02</t>
  </si>
  <si>
    <t>10.10.2021 14:00:35</t>
  </si>
  <si>
    <t>URLA TM-1 35-19-A00004_URLA DM-1/11 M13_2054383</t>
  </si>
  <si>
    <t>10.10.2021 00:04:41</t>
  </si>
  <si>
    <t>10.10.2021 00:08:00</t>
  </si>
  <si>
    <t>MURADİYE DM 45-71-M00006_SİYEKLİ DM M03_2322413</t>
  </si>
  <si>
    <t>10.10.2021 06:03:51</t>
  </si>
  <si>
    <t>10.10.2021 07:39:38</t>
  </si>
  <si>
    <t>10.10.2021 06:37:28</t>
  </si>
  <si>
    <t>10.10.2021 09:52:00</t>
  </si>
  <si>
    <t>BOZDEMİR KÖK 35-26-M00956_BOZDEMİR KÖK ÇIKIŞ M03_65962679</t>
  </si>
  <si>
    <t>10.10.2021 12:04:00</t>
  </si>
  <si>
    <t>10.10.2021 17:29:00</t>
  </si>
  <si>
    <t>TULUM TR-1 35-26-L00353_DIREK TIPI TRAFO HUCRESI H01_2039789</t>
  </si>
  <si>
    <t>10.10.2021 09:07:11</t>
  </si>
  <si>
    <t>10.10.2021 18:14:00</t>
  </si>
  <si>
    <t>M-910 35-09-M00910_97785136_97785136</t>
  </si>
  <si>
    <t>10.10.2021 20:17:05</t>
  </si>
  <si>
    <t>10.10.2021 21:10:57</t>
  </si>
  <si>
    <t>KAREL DM 35-17-M00247_KAREL M06_66441216</t>
  </si>
  <si>
    <t>10.10.2021 09:01:00</t>
  </si>
  <si>
    <t>10.10.2021 09:16:24</t>
  </si>
  <si>
    <t>L-56 HUZURKENT 35-14-L00056_956640432_956640432</t>
  </si>
  <si>
    <t>10.10.2021 14:30:53</t>
  </si>
  <si>
    <t>10.10.2021 16:06:48</t>
  </si>
  <si>
    <t>10.10.2021 17:39:05</t>
  </si>
  <si>
    <t>10.10.2021 20:06:35</t>
  </si>
  <si>
    <t>GÜMÜLDÜR DM-3 (M-29) 35-25-M00029_GÜMÜLDÜR M-30 M04_72083926</t>
  </si>
  <si>
    <t>10.10.2021 17:53:29</t>
  </si>
  <si>
    <t>10.10.2021 18:21:46</t>
  </si>
  <si>
    <t>M-361 35-09-M00361_M-381 M04_47619812</t>
  </si>
  <si>
    <t>10.10.2021 00:37:00</t>
  </si>
  <si>
    <t>10.10.2021 05:10:20</t>
  </si>
  <si>
    <t>TR-71 ÖZYURT 35-19-L00071_6556131_56354941_56354941</t>
  </si>
  <si>
    <t>10.10.2021 10:28:37</t>
  </si>
  <si>
    <t>10.10.2021 16:07:37</t>
  </si>
  <si>
    <t>M-1199 35-10-M01199_DIREK TIPI TRAFO HUCRESI H01_2088803</t>
  </si>
  <si>
    <t>10.10.2021 13:56:55</t>
  </si>
  <si>
    <t>10.10.2021 17:09:27</t>
  </si>
  <si>
    <t>YENİ ŞAKRAN TR-14 35-17-M00214__56355827_56355827</t>
  </si>
  <si>
    <t>10.10.2021 21:19:00</t>
  </si>
  <si>
    <t>10.10.2021 22:14:35</t>
  </si>
  <si>
    <t>SAKARLI KÖK 45-76-M00046_HatBaşıAyırıcı_53137225 M03_53137225</t>
  </si>
  <si>
    <t>10.10.2021 05:27:30</t>
  </si>
  <si>
    <t>10.10.2021 09:43:00</t>
  </si>
  <si>
    <t>KARGIN KÖK 45-71-M00095_KARAOĞLANLI BOZKÖY M06_2076268</t>
  </si>
  <si>
    <t>10.10.2021 10:19:52</t>
  </si>
  <si>
    <t>10.10.2021 11:02:00</t>
  </si>
  <si>
    <t>MURADİYE DM-5/8 KÖK 45-71-M00828_DM-4/20 M03_72087215</t>
  </si>
  <si>
    <t>10.10.2021 13:53:28</t>
  </si>
  <si>
    <t>10.10.2021 15:32:19</t>
  </si>
  <si>
    <t>10.10.2021 12:40:11</t>
  </si>
  <si>
    <t>10.10.2021 12:48:13</t>
  </si>
  <si>
    <t>KUŞÇULAR TR-12 35-19-M00266_956675698_956675698</t>
  </si>
  <si>
    <t>10.10.2021 19:19:26</t>
  </si>
  <si>
    <t>10.10.2021 21:41:33</t>
  </si>
  <si>
    <t>MANİSA TM-1 45-71-A00001_BARBAROS M19_2059981</t>
  </si>
  <si>
    <t>10.10.2021 10:25:41</t>
  </si>
  <si>
    <t>10.10.2021 13:09:08</t>
  </si>
  <si>
    <t>MURADİYE DM 45-71-M00006_BAĞ YOLU GİRİŞ M01_2077021</t>
  </si>
  <si>
    <t>10.10.2021 12:49:22</t>
  </si>
  <si>
    <t>10.10.2021 13:02:00</t>
  </si>
  <si>
    <t>HATAY TM 35-01-A00009_TR-2 K12_2313675</t>
  </si>
  <si>
    <t>10.10.2021 06:11:00</t>
  </si>
  <si>
    <t>10.10.2021 06:20:37</t>
  </si>
  <si>
    <t>TR-66 35-30-L00066_955316646_955316646</t>
  </si>
  <si>
    <t>10.10.2021 14:46:30</t>
  </si>
  <si>
    <t>10.10.2021 17:49:36</t>
  </si>
  <si>
    <t>DUMANLAR KÖK 45-81-M00044_DUMANLAR M03_72038303</t>
  </si>
  <si>
    <t>10.10.2021 08:58:21</t>
  </si>
  <si>
    <t>10.10.2021 09:00:01</t>
  </si>
  <si>
    <t>MURADİYE DM-5/6 KÖK 45-71-M00245_DM-6/1 M07_72097654</t>
  </si>
  <si>
    <t>10.10.2021 13:14:08</t>
  </si>
  <si>
    <t>10.10.2021 13:17:09</t>
  </si>
  <si>
    <t>10.10.2021 15:14:33</t>
  </si>
  <si>
    <t>ZEYTİNDAĞ TR-1 35-16-M00003_953328800_953328800</t>
  </si>
  <si>
    <t>10.10.2021 19:58:23</t>
  </si>
  <si>
    <t>10.10.2021 21:49:57</t>
  </si>
  <si>
    <t>10.10.2021 15:13:12</t>
  </si>
  <si>
    <t>10.10.2021 17:08:20</t>
  </si>
  <si>
    <t>10.10.2021 17:01:00</t>
  </si>
  <si>
    <t>10.10.2021 17:42:45</t>
  </si>
  <si>
    <t>10.10.2021 08:08:21</t>
  </si>
  <si>
    <t>10.10.2021 08:09:31</t>
  </si>
  <si>
    <t>K-2518 35-01-K02518_D_56359420_56359420</t>
  </si>
  <si>
    <t>10.10.2021 18:50:15</t>
  </si>
  <si>
    <t>10.10.2021 20:08:11</t>
  </si>
  <si>
    <t>AKSELENDİ TR-2 45-72-L00824_95000474604_95000474604</t>
  </si>
  <si>
    <t>10.10.2021 10:17:42</t>
  </si>
  <si>
    <t>10.10.2021 14:20:12</t>
  </si>
  <si>
    <t>TR-63 35-19-L00063_B_56377041_56377041</t>
  </si>
  <si>
    <t>10.10.2021 12:44:35</t>
  </si>
  <si>
    <t>10.10.2021 18:54:02</t>
  </si>
  <si>
    <t>11.10.2021 15:16:33</t>
  </si>
  <si>
    <t>11.10.2021 18:18:29</t>
  </si>
  <si>
    <t>MENEMEN DM-7/2 35-28-L00097_953379808_953379808</t>
  </si>
  <si>
    <t>11.10.2021 10:59:23</t>
  </si>
  <si>
    <t>11.10.2021 13:31:11</t>
  </si>
  <si>
    <t>K-1115 35-04-K01115_913606037_913606037</t>
  </si>
  <si>
    <t>11.10.2021 15:09:26</t>
  </si>
  <si>
    <t>11.10.2021 17:57:23</t>
  </si>
  <si>
    <t>TR-4 45-78-L00004_953248443_953248443</t>
  </si>
  <si>
    <t>11.10.2021 10:26:02</t>
  </si>
  <si>
    <t>11.10.2021 11:54:37</t>
  </si>
  <si>
    <t>TR-166 35-15-L00166_35-15-L00166_2358245</t>
  </si>
  <si>
    <t>11.10.2021 18:20:09</t>
  </si>
  <si>
    <t>11.10.2021 19:28:45</t>
  </si>
  <si>
    <t>11.10.2021 09:45:52</t>
  </si>
  <si>
    <t>11.10.2021 09:46:32</t>
  </si>
  <si>
    <t>K-765 35-01-K00765_A_56353967_56353967</t>
  </si>
  <si>
    <t>11.10.2021 21:08:03</t>
  </si>
  <si>
    <t>12.10.2021 05:02:27</t>
  </si>
  <si>
    <t>YENİFOÇA TR-44 35-23-M00044_A_56388988_56388988</t>
  </si>
  <si>
    <t>11.10.2021 13:26:45</t>
  </si>
  <si>
    <t>11.10.2021 15:01:54</t>
  </si>
  <si>
    <t>TR-117 35-16-L00117_TR-118 L04_72036838</t>
  </si>
  <si>
    <t>11.10.2021 09:18:00</t>
  </si>
  <si>
    <t>11.10.2021 10:58:05</t>
  </si>
  <si>
    <t>METAL İŞLERİ TR-1 35-22-M00101_YANAR DÖKÜM-TUNCAY KAYNAR ÖZEL M03_72102113</t>
  </si>
  <si>
    <t>11.10.2021 05:59:35</t>
  </si>
  <si>
    <t>11.10.2021 13:32:23</t>
  </si>
  <si>
    <t>SUDELİĞİ KÖK 45-72-L00111_YENİÇEKÖY ÇIKIŞI L01_66544652</t>
  </si>
  <si>
    <t>11.10.2021 09:10:02</t>
  </si>
  <si>
    <t>11.10.2021 17:06:25</t>
  </si>
  <si>
    <t>KEMER TR-19 35-31-L00374_35-31-L00374_2358712</t>
  </si>
  <si>
    <t>11.10.2021 14:28:22</t>
  </si>
  <si>
    <t>11.10.2021 15:23:35</t>
  </si>
  <si>
    <t>YENİ LİMAN TR-2 35-21-L00051_953357529_953357529</t>
  </si>
  <si>
    <t>11.10.2021 12:46:12</t>
  </si>
  <si>
    <t>11.10.2021 13:55:43</t>
  </si>
  <si>
    <t>DEMİRCİ TM 45-74-A00001_KÖYLER M03_2310416</t>
  </si>
  <si>
    <t>11.10.2021 11:07:25</t>
  </si>
  <si>
    <t>11.10.2021 11:19:00</t>
  </si>
  <si>
    <t>ÖREN TR-4 35-27-L00219_913844471_913844471</t>
  </si>
  <si>
    <t>11.10.2021 10:35:15</t>
  </si>
  <si>
    <t>11.10.2021 12:12:14</t>
  </si>
  <si>
    <t>11.10.2021 10:03:12</t>
  </si>
  <si>
    <t>11.10.2021 10:33:00</t>
  </si>
  <si>
    <t>GÖRDES TR-27 45-75-M00042_HatBaşıAyırıcı_53135799 M01_53135799</t>
  </si>
  <si>
    <t>11.10.2021 15:29:24</t>
  </si>
  <si>
    <t>11.10.2021 15:54:45</t>
  </si>
  <si>
    <t>DM-2/41-A (VAKVAK ÇEŞMESİ) 45-71-M00514_B_56404081_56404081</t>
  </si>
  <si>
    <t>11.10.2021 09:38:00</t>
  </si>
  <si>
    <t>11.10.2021 11:54:56</t>
  </si>
  <si>
    <t>GERELİ KÖYÜ KAVAKKUYU TR 7 35-15-M00224_B_56370001_56370001</t>
  </si>
  <si>
    <t>11.10.2021 07:30:19</t>
  </si>
  <si>
    <t>11.10.2021 10:21:36</t>
  </si>
  <si>
    <t>11.10.2021 15:56:36</t>
  </si>
  <si>
    <t>11.10.2021 16:14:30</t>
  </si>
  <si>
    <t>TR-80 35-16-L00080_953318099_953318099</t>
  </si>
  <si>
    <t>11.10.2021 11:59:10</t>
  </si>
  <si>
    <t>11.10.2021 18:38:43</t>
  </si>
  <si>
    <t>BADEMLİ TR-1 DM 35-15-L01010_BIÇAKÇI-OVACIK L09_67544171</t>
  </si>
  <si>
    <t>11.10.2021 09:01:37</t>
  </si>
  <si>
    <t>11.10.2021 16:48:54</t>
  </si>
  <si>
    <t>GÖLCÜK TR-14 35-15-L00326_DIREK TIPI TRAFO HUCRESI H01_2048414</t>
  </si>
  <si>
    <t>11.10.2021 16:43:44</t>
  </si>
  <si>
    <t>11.10.2021 21:51:25</t>
  </si>
  <si>
    <t>ÇEVİRCEK KÖYÜ TR-1 45-82-M00347_45-82-M00347_2363397</t>
  </si>
  <si>
    <t>11.10.2021 09:27:12</t>
  </si>
  <si>
    <t>11.10.2021 18:01:39</t>
  </si>
  <si>
    <t>SAİPALTI TR-1 35-21-L00101_953357935_953357935</t>
  </si>
  <si>
    <t>11.10.2021 13:30:01</t>
  </si>
  <si>
    <t>11.10.2021 16:07:11</t>
  </si>
  <si>
    <t>TR-53 35-26-M00053_956615060_956615060</t>
  </si>
  <si>
    <t>11.10.2021 08:36:00</t>
  </si>
  <si>
    <t>11.10.2021 13:13:12</t>
  </si>
  <si>
    <t>11.10.2021 09:04:52</t>
  </si>
  <si>
    <t>11.10.2021 09:05:22</t>
  </si>
  <si>
    <t>SOMA DM-5/17 45-82-M00421_A A4b_5986427</t>
  </si>
  <si>
    <t>11.10.2021 17:33:56</t>
  </si>
  <si>
    <t>11.10.2021 19:22:02</t>
  </si>
  <si>
    <t>SALİHLİ TR-44/A 45-78-L00767_953274309_953274309</t>
  </si>
  <si>
    <t>11.10.2021 21:20:07</t>
  </si>
  <si>
    <t>11.10.2021 22:51:01</t>
  </si>
  <si>
    <t>ÜÇPINAR DM 45-71-M00183_GÖKBEL M09_72249134</t>
  </si>
  <si>
    <t>11.10.2021 07:27:39</t>
  </si>
  <si>
    <t>11.10.2021 07:52:05</t>
  </si>
  <si>
    <t>_911405055_911405055</t>
  </si>
  <si>
    <t>11.10.2021 14:27:39</t>
  </si>
  <si>
    <t>11.10.2021 15:52:55</t>
  </si>
  <si>
    <t>11.10.2021 16:18:13</t>
  </si>
  <si>
    <t>11.10.2021 16:19:23</t>
  </si>
  <si>
    <t>K-135 35-01-K00135_TRAFO K04_2119389</t>
  </si>
  <si>
    <t>11.10.2021 09:08:00</t>
  </si>
  <si>
    <t>11.10.2021 17:23:38</t>
  </si>
  <si>
    <t>ATAKÖY TR-8 35-22-M00858_955295083_955295083</t>
  </si>
  <si>
    <t>11.10.2021 12:38:50</t>
  </si>
  <si>
    <t>11.10.2021 15:39:25</t>
  </si>
  <si>
    <t>ALİAĞA GIS TM 35-17-A00014_KARDEMİR-1 (1H03) M03_66128128</t>
  </si>
  <si>
    <t>11.10.2021 11:15:16</t>
  </si>
  <si>
    <t>11.10.2021 12:17:20</t>
  </si>
  <si>
    <t>HAMZABEYLİ TR-2 45-71-M01772_45-71-M01772_2372641</t>
  </si>
  <si>
    <t>11.10.2021 08:46:15</t>
  </si>
  <si>
    <t>11.10.2021 10:35:44</t>
  </si>
  <si>
    <t>11.10.2021 17:24:10</t>
  </si>
  <si>
    <t>11.10.2021 17:34:27</t>
  </si>
  <si>
    <t>11.10.2021 07:58:14</t>
  </si>
  <si>
    <t>11.10.2021 07:59:02</t>
  </si>
  <si>
    <t>YENİ LİMAN TR-2 35-21-L00051_A_56407043_56407043</t>
  </si>
  <si>
    <t>11.10.2021 09:06:06</t>
  </si>
  <si>
    <t>11.10.2021 10:19:59</t>
  </si>
  <si>
    <t>MÜTEVELLİ TR-6 45-80-M00105_45-80-M00105_2376625</t>
  </si>
  <si>
    <t>11.10.2021 03:56:31</t>
  </si>
  <si>
    <t>11.10.2021 04:19:14</t>
  </si>
  <si>
    <t>GÖKÇEN TR-5 35-29-L00543_DIREK TIPI TRAFO HUCRESI H01_2106431</t>
  </si>
  <si>
    <t>11.10.2021 13:58:00</t>
  </si>
  <si>
    <t>11.10.2021 14:33:31</t>
  </si>
  <si>
    <t>M-878 35-02-M00878_912463105_912463105</t>
  </si>
  <si>
    <t>11.10.2021 16:30:50</t>
  </si>
  <si>
    <t>11.10.2021 17:50:01</t>
  </si>
  <si>
    <t>K-1117 35-08-K01117_R R01b_5832664</t>
  </si>
  <si>
    <t>11.10.2021 15:17:00</t>
  </si>
  <si>
    <t>11.10.2021 16:07:53</t>
  </si>
  <si>
    <t>L-257 35-18-L00257_B b1b_5949310</t>
  </si>
  <si>
    <t>11.10.2021 10:34:20</t>
  </si>
  <si>
    <t>11.10.2021 15:21:03</t>
  </si>
  <si>
    <t>MURADİYE DM-7/1 45-71-M01854_DM-5/7 KÖK M01_2125935</t>
  </si>
  <si>
    <t>11.10.2021 20:06:44</t>
  </si>
  <si>
    <t>11.10.2021 20:30:39</t>
  </si>
  <si>
    <t>YENİ ŞAKRAN TR-5 35-17-M00205_C_56393477_56393477</t>
  </si>
  <si>
    <t>11.10.2021 09:09:02</t>
  </si>
  <si>
    <t>11.10.2021 16:11:11</t>
  </si>
  <si>
    <t>11.10.2021 02:10:00</t>
  </si>
  <si>
    <t>11.10.2021 03:18:39</t>
  </si>
  <si>
    <t>K-3643 35-08-K03643_97622870_97622870</t>
  </si>
  <si>
    <t>11.10.2021 19:02:00</t>
  </si>
  <si>
    <t>11.10.2021 20:06:17</t>
  </si>
  <si>
    <t>K-1001 35-03-K01001_C_56374410_56374410</t>
  </si>
  <si>
    <t>11.10.2021 08:04:43</t>
  </si>
  <si>
    <t>11.10.2021 11:17:11</t>
  </si>
  <si>
    <t>KURTULMUŞ KÖK 45-72-L00080_BAŞLAMIŞ ÇIKIŞI L05_66546806</t>
  </si>
  <si>
    <t>11.10.2021 10:18:42</t>
  </si>
  <si>
    <t>11.10.2021 11:13:49</t>
  </si>
  <si>
    <t>SULUDERE KÖK 35-31-L00057_VELİLER KÖK L02_2113669</t>
  </si>
  <si>
    <t>11.10.2021 08:50:42</t>
  </si>
  <si>
    <t>11.10.2021 08:52:00</t>
  </si>
  <si>
    <t>AKPINAR TR-3 (GİRNE) 35-31-L00303__72373306_72373306</t>
  </si>
  <si>
    <t>11.10.2021 16:54:48</t>
  </si>
  <si>
    <t>11.10.2021 21:11:26</t>
  </si>
  <si>
    <t>TR-142 YAĞCILAR KÖK 35-19-M00142_956662372_956662372</t>
  </si>
  <si>
    <t>11.10.2021 13:14:15</t>
  </si>
  <si>
    <t>11.10.2021 14:57:50</t>
  </si>
  <si>
    <t>KIRAN KÖYÜ TR-1 45-75-M00187_B_56389340_56389340</t>
  </si>
  <si>
    <t>11.10.2021 11:58:00</t>
  </si>
  <si>
    <t>11.10.2021 15:10:13</t>
  </si>
  <si>
    <t>TR-14 35-15-M00014_950407074_950407074</t>
  </si>
  <si>
    <t>11.10.2021 09:02:50</t>
  </si>
  <si>
    <t>11.10.2021 11:08:10</t>
  </si>
  <si>
    <t>AŞAĞIÇOBANİSA TR-23 45-71-M00933_45-71-M00933_2368226</t>
  </si>
  <si>
    <t>11.10.2021 09:51:51</t>
  </si>
  <si>
    <t>11.10.2021 11:21:26</t>
  </si>
  <si>
    <t>KEMİKLİDERE TR-1 45-80-M00134_956556190_956556190</t>
  </si>
  <si>
    <t>11.10.2021 10:40:05</t>
  </si>
  <si>
    <t>11.10.2021 13:46:55</t>
  </si>
  <si>
    <t>TR-170 35-15-M00412_950356318_950356318</t>
  </si>
  <si>
    <t>11.10.2021 11:51:00</t>
  </si>
  <si>
    <t>11.10.2021 13:45:24</t>
  </si>
  <si>
    <t>TİRE İM-DM-1 35-29-A00001_TİRE-2 GİRİŞ M15_2312221</t>
  </si>
  <si>
    <t>11.10.2021 03:23:22</t>
  </si>
  <si>
    <t>11.10.2021 03:57:54</t>
  </si>
  <si>
    <t>K-363 35-04-K00363_E E3B_5829983</t>
  </si>
  <si>
    <t>11.10.2021 15:31:00</t>
  </si>
  <si>
    <t>11.10.2021 16:31:26</t>
  </si>
  <si>
    <t>MURADİYE DM-5/10 45-71-M00775_DM-5/10C M03_2306993</t>
  </si>
  <si>
    <t>11.10.2021 17:59:09</t>
  </si>
  <si>
    <t>11.10.2021 20:05:01</t>
  </si>
  <si>
    <t>OVACIK TR-1 35-19-L00305_956668549_956668549</t>
  </si>
  <si>
    <t>11.10.2021 14:37:00</t>
  </si>
  <si>
    <t>11.10.2021 16:03:39</t>
  </si>
  <si>
    <t>BOĞAZİÇİ İM 35-01-A00001_TR-1 GİRİŞ M08_2047900</t>
  </si>
  <si>
    <t>11.10.2021 03:02:02</t>
  </si>
  <si>
    <t>11.10.2021 03:14:42</t>
  </si>
  <si>
    <t>DM-2/22 (VAKIF İŞ HANI) 45-71-M00141_E E1b_45193836</t>
  </si>
  <si>
    <t>11.10.2021 09:52:21</t>
  </si>
  <si>
    <t>TEPEKÖY TARIMSAL SULAMA TR-1 35-16-L00268_35-16-L00268_2361770</t>
  </si>
  <si>
    <t>11.10.2021 20:04:12</t>
  </si>
  <si>
    <t>11.10.2021 22:30:11</t>
  </si>
  <si>
    <t>KAPANCI TR-1 45-78-L00380_49316002_56390759_56390759</t>
  </si>
  <si>
    <t>11.10.2021 09:30:49</t>
  </si>
  <si>
    <t>11.10.2021 12:12:02</t>
  </si>
  <si>
    <t>L-5 35-18-L00005_950467623_950467623</t>
  </si>
  <si>
    <t>11.10.2021 16:35:06</t>
  </si>
  <si>
    <t>11.10.2021 18:18:35</t>
  </si>
  <si>
    <t>11.10.2021 14:43:35</t>
  </si>
  <si>
    <t>11.10.2021 15:15:00</t>
  </si>
  <si>
    <t>KARAYENİCE TR-1 45-71-M01506_DIREK TIPI TRAFO HUCRESI H01_2082984</t>
  </si>
  <si>
    <t>11.10.2021 08:41:09</t>
  </si>
  <si>
    <t>11.10.2021 13:27:14</t>
  </si>
  <si>
    <t>BADEMLİ TR-6 35-30-L00103_955325449_955325449</t>
  </si>
  <si>
    <t>11.10.2021 14:46:29</t>
  </si>
  <si>
    <t>11.10.2021 17:48:25</t>
  </si>
  <si>
    <t>YENİ ŞAKRAN TR-11 35-17-M00211_950308846_950308846</t>
  </si>
  <si>
    <t>11.10.2021 15:29:20</t>
  </si>
  <si>
    <t>11.10.2021 16:41:23</t>
  </si>
  <si>
    <t>M-1173 35-04-M01173_E E1_5782059</t>
  </si>
  <si>
    <t>11.10.2021 09:34:08</t>
  </si>
  <si>
    <t>11.10.2021 11:38:41</t>
  </si>
  <si>
    <t>TR-330 35-19-L00369_956684010_956684010</t>
  </si>
  <si>
    <t>11.10.2021 19:45:04</t>
  </si>
  <si>
    <t>11.10.2021 21:19:50</t>
  </si>
  <si>
    <t>TR-69 35-19-L00069_956677555_956677555</t>
  </si>
  <si>
    <t>11.10.2021 09:55:16</t>
  </si>
  <si>
    <t>11.10.2021 12:00:32</t>
  </si>
  <si>
    <t>KAVAKLIDERE TR-12 45-73-M00145_TR-14 M05_2093010</t>
  </si>
  <si>
    <t>11.10.2021 13:19:34</t>
  </si>
  <si>
    <t>11.10.2021 14:45:06</t>
  </si>
  <si>
    <t>MURADİYE DM-5/10 45-71-M00775_DM-5/9A M07_2124693</t>
  </si>
  <si>
    <t>11.10.2021 16:43:09</t>
  </si>
  <si>
    <t>11.10.2021 16:43:51</t>
  </si>
  <si>
    <t>URLA TM-2 35-19-A00005_DONANIMLI YEDEK M01_2335478</t>
  </si>
  <si>
    <t>11.10.2021 15:32:13</t>
  </si>
  <si>
    <t>11.10.2021 15:33:13</t>
  </si>
  <si>
    <t>TR-25 35-15-L00025_950353057_950353057</t>
  </si>
  <si>
    <t>11.10.2021 08:47:58</t>
  </si>
  <si>
    <t>11.10.2021 10:47:15</t>
  </si>
  <si>
    <t>MURADİYE DM-5/6 KÖK 45-71-M00245_DM-19 M02_72097656</t>
  </si>
  <si>
    <t>11.10.2021 16:38:43</t>
  </si>
  <si>
    <t>11.10.2021 17:57:53</t>
  </si>
  <si>
    <t>TİRE İM-DM-1 35-29-A00001_TR-2 15.8 L12_2312355</t>
  </si>
  <si>
    <t>11.10.2021 04:26:39</t>
  </si>
  <si>
    <t>11.10.2021 05:10:38</t>
  </si>
  <si>
    <t>KUŞÇULAR DM-2 35-19-M00515_TR-319 M05_80470369</t>
  </si>
  <si>
    <t>11.10.2021 10:41:35</t>
  </si>
  <si>
    <t>11.10.2021 12:43:48</t>
  </si>
  <si>
    <t>AŞAĞI YENMİŞ KÖYÜ TR2 35-27-M00387_98715560_98715560</t>
  </si>
  <si>
    <t>11.10.2021 17:31:14</t>
  </si>
  <si>
    <t>11.10.2021 20:43:46</t>
  </si>
  <si>
    <t>11.10.2021 22:33:57</t>
  </si>
  <si>
    <t>11.10.2021 22:39:01</t>
  </si>
  <si>
    <t>DM02/TR30 45-73-M00032_TR-34 M02_2089265</t>
  </si>
  <si>
    <t>11.10.2021 08:17:00</t>
  </si>
  <si>
    <t>11.10.2021 09:01:06</t>
  </si>
  <si>
    <t>11.10.2021 09:18:16</t>
  </si>
  <si>
    <t>11.10.2021 14:30:00</t>
  </si>
  <si>
    <t>KİLLİK TR-16 45-73-M00350_945639059_945639059</t>
  </si>
  <si>
    <t>11.10.2021 16:02:34</t>
  </si>
  <si>
    <t>11.10.2021 17:44:01</t>
  </si>
  <si>
    <t>11.10.2021 19:36:03</t>
  </si>
  <si>
    <t>11.10.2021 19:52:44</t>
  </si>
  <si>
    <t>MORDOĞAN TR-51 35-21-L00151_953365907_953365907</t>
  </si>
  <si>
    <t>11.10.2021 09:34:49</t>
  </si>
  <si>
    <t>11.10.2021 11:25:07</t>
  </si>
  <si>
    <t>K-3203 35-04-K03203_E K3203E1B_5827805</t>
  </si>
  <si>
    <t>11.10.2021 09:52:25</t>
  </si>
  <si>
    <t>11.10.2021 12:12:44</t>
  </si>
  <si>
    <t>GİRELLİ KÖPRÜBAŞI MAH. TR-1 45-73-M00773_45-73-M00773_2355881</t>
  </si>
  <si>
    <t>11.10.2021 21:00:27</t>
  </si>
  <si>
    <t>11.10.2021 21:53:45</t>
  </si>
  <si>
    <t>K-1502 35-03-K01502_910352038_910352038</t>
  </si>
  <si>
    <t>11.10.2021 09:14:00</t>
  </si>
  <si>
    <t>11.10.2021 15:06:14</t>
  </si>
  <si>
    <t>BAHÇEDERE TR-1 35-17-M00183_35-17-M00183_2376444</t>
  </si>
  <si>
    <t>11.10.2021 18:21:16</t>
  </si>
  <si>
    <t>11.10.2021 19:18:47</t>
  </si>
  <si>
    <t>METİN SILAY SULAMA GRUBU 35-29-M00269_A_56386946_56386946</t>
  </si>
  <si>
    <t>11.10.2021 14:13:20</t>
  </si>
  <si>
    <t>11.10.2021 17:13:57</t>
  </si>
  <si>
    <t>M-2966 35-07-M02966_97481479_97481479</t>
  </si>
  <si>
    <t>11.10.2021 13:24:15</t>
  </si>
  <si>
    <t>11.10.2021 14:44:15</t>
  </si>
  <si>
    <t>GÜMÜLCELİ TR-3 45-80-M00111_956542327_956542327</t>
  </si>
  <si>
    <t>11.10.2021 15:30:08</t>
  </si>
  <si>
    <t>11.10.2021 18:13:41</t>
  </si>
  <si>
    <t>YENİFOÇA TR-37 35-23-M00037_YENİFOÇA TR-34 M03_2334752</t>
  </si>
  <si>
    <t>11.10.2021 10:12:00</t>
  </si>
  <si>
    <t>11.10.2021 15:48:00</t>
  </si>
  <si>
    <t>11.10.2021 01:54:00</t>
  </si>
  <si>
    <t>11.10.2021 01:57:00</t>
  </si>
  <si>
    <t>DOĞUCA TR-1 45-72-L00642_45-72-L00642_2360232</t>
  </si>
  <si>
    <t>11.10.2021 09:01:30</t>
  </si>
  <si>
    <t>11.10.2021 17:08:21</t>
  </si>
  <si>
    <t>M-2016 35-01-M02016_912904348_912904348</t>
  </si>
  <si>
    <t>11.10.2021 16:01:14</t>
  </si>
  <si>
    <t>11.10.2021 17:38:48</t>
  </si>
  <si>
    <t>M-1 35-17-M00001_TOTALGAZ DM M03_66461793</t>
  </si>
  <si>
    <t>11.10.2021 08:27:01</t>
  </si>
  <si>
    <t>11.10.2021 09:26:53</t>
  </si>
  <si>
    <t>EVRENLİ KÖK 45-73-M00139_EVRENLİ OSMANİYE KOZLUCA M03_2055362</t>
  </si>
  <si>
    <t>11.10.2021 06:28:32</t>
  </si>
  <si>
    <t>11.10.2021 06:29:32</t>
  </si>
  <si>
    <t>11.10.2021 17:07:11</t>
  </si>
  <si>
    <t>11.10.2021 17:07:29</t>
  </si>
  <si>
    <t>TR-17 45-77-L00017_45-77-L00017_2371068</t>
  </si>
  <si>
    <t>11.10.2021 16:05:53</t>
  </si>
  <si>
    <t>11.10.2021 16:20:00</t>
  </si>
  <si>
    <t>K-1505 35-03-K01505_910971886_910971886</t>
  </si>
  <si>
    <t>11.10.2021 12:32:38</t>
  </si>
  <si>
    <t>11.10.2021 14:13:31</t>
  </si>
  <si>
    <t>AKPINAR TR-3 (GİRNE) 35-31-L00303_ H_65826755</t>
  </si>
  <si>
    <t>11.10.2021 23:17:47</t>
  </si>
  <si>
    <t>12.10.2021 01:45:47</t>
  </si>
  <si>
    <t>KEMHALLI KÖK 45-86-M00044_UĞURLU KÖK M03_72224712</t>
  </si>
  <si>
    <t>11.10.2021 08:15:12</t>
  </si>
  <si>
    <t>11.10.2021 08:15:32</t>
  </si>
  <si>
    <t>M-639 OLDURUK KÖK 35-03-M00639_HatBaşıAyırıcı_53137794 M02_53137794</t>
  </si>
  <si>
    <t>11.10.2021 19:16:32</t>
  </si>
  <si>
    <t>HALİTPAŞA DM 45-80-M00060_DEVELİ-ÇAMLIYURT M03_72188716</t>
  </si>
  <si>
    <t>11.10.2021 10:46:22</t>
  </si>
  <si>
    <t>11.10.2021 12:12:43</t>
  </si>
  <si>
    <t>11.10.2021 21:08:46</t>
  </si>
  <si>
    <t>11.10.2021 21:10:00</t>
  </si>
  <si>
    <t>KARABURÇ KÖK 35-31-L00253_KARABURÇ L03_2113673</t>
  </si>
  <si>
    <t>11.10.2021 07:33:56</t>
  </si>
  <si>
    <t>11.10.2021 08:39:52</t>
  </si>
  <si>
    <t>K-765 35-01-K00765_35-01-K00765_61213184</t>
  </si>
  <si>
    <t>11.10.2021 15:47:35</t>
  </si>
  <si>
    <t>11.10.2021 20:53:30</t>
  </si>
  <si>
    <t>M-1765 35-02-M01765_DÖSAN- NİF M04_66096624</t>
  </si>
  <si>
    <t>11.10.2021 09:06:54</t>
  </si>
  <si>
    <t>11.10.2021 16:33:35</t>
  </si>
  <si>
    <t>SOMA TR-15 45-82-M00525_TR-15/1 TR-15/2 TR-15/5 M03_79767479</t>
  </si>
  <si>
    <t>11.10.2021 08:37:36</t>
  </si>
  <si>
    <t>11.10.2021 09:33:25</t>
  </si>
  <si>
    <t>11.10.2021 21:23:18</t>
  </si>
  <si>
    <t>11.10.2021 21:24:08</t>
  </si>
  <si>
    <t>M-1238 35-01-M01238_912808681_912808681</t>
  </si>
  <si>
    <t>11.10.2021 14:24:04</t>
  </si>
  <si>
    <t>11.10.2021 16:57:32</t>
  </si>
  <si>
    <t>K-822 35-01-K00822_TRAFO K01_2038747</t>
  </si>
  <si>
    <t>11.10.2021 09:39:02</t>
  </si>
  <si>
    <t>11.10.2021 19:06:19</t>
  </si>
  <si>
    <t>11.10.2021 12:48:05</t>
  </si>
  <si>
    <t>11.10.2021 15:30:05</t>
  </si>
  <si>
    <t>M-172 35-02-M00172_M-572 M02_2311425</t>
  </si>
  <si>
    <t>11.10.2021 01:27:00</t>
  </si>
  <si>
    <t>11.10.2021 01:48:00</t>
  </si>
  <si>
    <t>ESBAŞ İM 35-08-A00001_ESBAŞ-12 K04_2050758</t>
  </si>
  <si>
    <t>11.10.2021 17:22:17</t>
  </si>
  <si>
    <t>11.10.2021 17:26:59</t>
  </si>
  <si>
    <t>SEDAT TETİKER VE ARK.TARIMSAL SULAMA TR-3 45-72-L00243_45-72-L00243_2352566</t>
  </si>
  <si>
    <t>11.10.2021 16:11:44</t>
  </si>
  <si>
    <t>11.10.2021 21:13:49</t>
  </si>
  <si>
    <t>L-272 35-18-L00272_950445690_950445690</t>
  </si>
  <si>
    <t>11.10.2021 09:45:41</t>
  </si>
  <si>
    <t>11.10.2021 15:06:30</t>
  </si>
  <si>
    <t>L-455 35-18-L00455_950436732_950436732</t>
  </si>
  <si>
    <t>11.10.2021 15:47:22</t>
  </si>
  <si>
    <t>11.10.2021 20:13:02</t>
  </si>
  <si>
    <t>GÜMÜLDÜR M-40 35-25-M00040_955259613_955259613</t>
  </si>
  <si>
    <t>11.10.2021 16:33:40</t>
  </si>
  <si>
    <t>11.10.2021 19:50:45</t>
  </si>
  <si>
    <t>TR-131 35-26-M00131_TR-132 M02_66031257</t>
  </si>
  <si>
    <t>11.10.2021 09:46:27</t>
  </si>
  <si>
    <t>11.10.2021 17:46:55</t>
  </si>
  <si>
    <t>CENNET MAHALLESİ TR-3 35-16-M00136_953336204_953336204</t>
  </si>
  <si>
    <t>11.10.2021 17:35:38</t>
  </si>
  <si>
    <t>11.10.2021 20:59:29</t>
  </si>
  <si>
    <t>K-140 35-02-K00140_910100099_910100099</t>
  </si>
  <si>
    <t>11.10.2021 13:41:18</t>
  </si>
  <si>
    <t>11.10.2021 14:21:59</t>
  </si>
  <si>
    <t>ULUCAK DM 35-27-M00792_EĞRİDERE-2 M18_2310302</t>
  </si>
  <si>
    <t>11.10.2021 09:22:12</t>
  </si>
  <si>
    <t>11.10.2021 11:26:00</t>
  </si>
  <si>
    <t>TR-81 35-16-L00081_953318123_953318123</t>
  </si>
  <si>
    <t>11.10.2021 16:35:46</t>
  </si>
  <si>
    <t>11.10.2021 19:21:06</t>
  </si>
  <si>
    <t>11.10.2021 09:08:02</t>
  </si>
  <si>
    <t>11.10.2021 16:59:40</t>
  </si>
  <si>
    <t>AKSELENDİ TR-2 45-72-L00824_956492837_956492837</t>
  </si>
  <si>
    <t>11.10.2021 11:25:24</t>
  </si>
  <si>
    <t>11.10.2021 13:11:32</t>
  </si>
  <si>
    <t>11.10.2021 19:49:20</t>
  </si>
  <si>
    <t>11.10.2021 21:13:12</t>
  </si>
  <si>
    <t>SAĞLIKÇILAR DM 35-18-L00544_L-71 YUVAMKENT - L-72 OVAKENT L06_2325542</t>
  </si>
  <si>
    <t>11.10.2021 14:06:00</t>
  </si>
  <si>
    <t>11.10.2021 14:37:05</t>
  </si>
  <si>
    <t>K-1800 35-08-K01800_K-4208 K04_42038233</t>
  </si>
  <si>
    <t>11.10.2021 17:23:23</t>
  </si>
  <si>
    <t>11.10.2021 17:27:43</t>
  </si>
  <si>
    <t>M-2097 35-04-M02097_DAĞITIM TRAFOSU M-2097 M03_54981328</t>
  </si>
  <si>
    <t>11.10.2021 02:14:36</t>
  </si>
  <si>
    <t>11.10.2021 15:27:42</t>
  </si>
  <si>
    <t>DURASILLI TR-7 45-78-M01118_TR-8 M05_2327267</t>
  </si>
  <si>
    <t>11.10.2021 10:03:33</t>
  </si>
  <si>
    <t>11.10.2021 10:56:06</t>
  </si>
  <si>
    <t>YAKAKÖY KÖK 45-75-M00067_HatBaşıAyırıcı_53135023 M05_53135023</t>
  </si>
  <si>
    <t>11.10.2021 09:18:32</t>
  </si>
  <si>
    <t>11.10.2021 17:10:13</t>
  </si>
  <si>
    <t>ÜRKMEZ M-20 35-25-M00160_11222210_56376365_56376365</t>
  </si>
  <si>
    <t>11.10.2021 14:12:22</t>
  </si>
  <si>
    <t>11.10.2021 15:18:57</t>
  </si>
  <si>
    <t>TR-15 35-15-M00015_DAĞITM TRAFO TR-15 M03_67047589</t>
  </si>
  <si>
    <t>11.10.2021 09:13:23</t>
  </si>
  <si>
    <t>11.10.2021 17:19:24</t>
  </si>
  <si>
    <t>YENMİŞ KÖK 35-27-M00366_HatBaşıAyırıcı_53140790 M01_53140790</t>
  </si>
  <si>
    <t>11.10.2021 09:34:00</t>
  </si>
  <si>
    <t>11.10.2021 10:40:48</t>
  </si>
  <si>
    <t>11.10.2021 16:28:27</t>
  </si>
  <si>
    <t>11.10.2021 20:21:21</t>
  </si>
  <si>
    <t>ZEYTİNALANI  TR-117 35-19-L00117_956663983_956663983</t>
  </si>
  <si>
    <t>11.10.2021 11:25:32</t>
  </si>
  <si>
    <t>11.10.2021 15:44:14</t>
  </si>
  <si>
    <t>MURADİYE DM-5/10 45-71-M00775_DM-5/6 M04_2124688</t>
  </si>
  <si>
    <t>11.10.2021 08:51:06</t>
  </si>
  <si>
    <t>11.10.2021 10:06:33</t>
  </si>
  <si>
    <t>ÇERKEZ HAMİDİYE TR-1 45-82-M00259_DIREK TIPI TRAFO HUCRESI H01_2079314</t>
  </si>
  <si>
    <t>11.10.2021 13:41:32</t>
  </si>
  <si>
    <t>11.10.2021 15:43:00</t>
  </si>
  <si>
    <t>SELÇİKLİ TR-2 45-72-L00164__72373608_72373608</t>
  </si>
  <si>
    <t>11.10.2021 18:03:01</t>
  </si>
  <si>
    <t>11.10.2021 22:23:29</t>
  </si>
  <si>
    <t>GÜNEŞLİ KÖK 45-75-M00056_HatBaşıAyırıcı_53135113 M03_53135113</t>
  </si>
  <si>
    <t>11.10.2021 10:44:54</t>
  </si>
  <si>
    <t>11.10.2021 11:45:39</t>
  </si>
  <si>
    <t>11.10.2021 03:23:12</t>
  </si>
  <si>
    <t>11.10.2021 03:46:46</t>
  </si>
  <si>
    <t>TR-249 (DM-5/10) 35-19-M00249_URLA İM M01_2095029</t>
  </si>
  <si>
    <t>11.10.2021 15:32:05</t>
  </si>
  <si>
    <t>11.10.2021 15:32:53</t>
  </si>
  <si>
    <t>HATAY TM 35-01-A00009_TR-2 K12_2057612</t>
  </si>
  <si>
    <t>11.10.2021 03:03:00</t>
  </si>
  <si>
    <t>11.10.2021 03:07:00</t>
  </si>
  <si>
    <t>DM-3/09 (YAYLA KABİN) 45-71-M00120_953244184_953244184</t>
  </si>
  <si>
    <t>11.10.2021 16:37:00</t>
  </si>
  <si>
    <t>11.10.2021 17:32:25</t>
  </si>
  <si>
    <t>MALTEPE TR-1 35-28-M00444_6423699_56372530_56372530</t>
  </si>
  <si>
    <t>11.10.2021 09:28:34</t>
  </si>
  <si>
    <t>11.10.2021 10:23:29</t>
  </si>
  <si>
    <t>DM-14/3B 45-71-M02250_DM-14/4-B M02_73387501</t>
  </si>
  <si>
    <t>11.10.2021 08:09:12</t>
  </si>
  <si>
    <t>11.10.2021 09:10:32</t>
  </si>
  <si>
    <t>11.10.2021 14:32:00</t>
  </si>
  <si>
    <t>11.10.2021 17:09:00</t>
  </si>
  <si>
    <t>11.10.2021 11:07:08</t>
  </si>
  <si>
    <t>11.10.2021 15:02:38</t>
  </si>
  <si>
    <t>_956599364_956599364</t>
  </si>
  <si>
    <t>11.10.2021 15:50:52</t>
  </si>
  <si>
    <t>11.10.2021 17:12:23</t>
  </si>
  <si>
    <t>11.10.2021 16:02:41</t>
  </si>
  <si>
    <t>11.10.2021 17:38:08</t>
  </si>
  <si>
    <t>SUDELİĞİ KÖK 45-72-L00111_YENİÇEKÖY ÇIKIŞI L01_66544613</t>
  </si>
  <si>
    <t>11.10.2021 08:06:02</t>
  </si>
  <si>
    <t>11.10.2021 08:06:22</t>
  </si>
  <si>
    <t>L-143 35-18-L00143_950443399_950443399</t>
  </si>
  <si>
    <t>11.10.2021 09:08:25</t>
  </si>
  <si>
    <t>11.10.2021 12:55:16</t>
  </si>
  <si>
    <t>KARABULU KÖK 35-31-L00227_HALİLLER KÖK L06_2337018</t>
  </si>
  <si>
    <t>11.10.2021 17:22:41</t>
  </si>
  <si>
    <t>11.10.2021 19:47:16</t>
  </si>
  <si>
    <t>SULUDERE KÖK 35-31-L00057_KELETEPE L01_72236997</t>
  </si>
  <si>
    <t>11.10.2021 08:49:32</t>
  </si>
  <si>
    <t>11.10.2021 08:50:32</t>
  </si>
  <si>
    <t>MUSTAFA BAHÇIVAN VE ARK 35-24-M00040_B_56352511_56352511</t>
  </si>
  <si>
    <t>11.10.2021 11:41:33</t>
  </si>
  <si>
    <t>11.10.2021 12:47:06</t>
  </si>
  <si>
    <t>11.10.2021 12:17:00</t>
  </si>
  <si>
    <t>11.10.2021 13:52:44</t>
  </si>
  <si>
    <t>TR-16 35-13-L00016_946418283_946418283</t>
  </si>
  <si>
    <t>11.10.2021 17:31:50</t>
  </si>
  <si>
    <t>11.10.2021 17:59:51</t>
  </si>
  <si>
    <t>11.10.2021 04:00:14</t>
  </si>
  <si>
    <t>11.10.2021 04:01:29</t>
  </si>
  <si>
    <t>YENİKÖY TR-4 45-71-M00125_YENİKÖY TR-3 M03_72244249</t>
  </si>
  <si>
    <t>11.10.2021 14:05:04</t>
  </si>
  <si>
    <t>11.10.2021 16:23:00</t>
  </si>
  <si>
    <t>GÜLKENT TR-2 35-30-M00225_955312586_955312586</t>
  </si>
  <si>
    <t>11.10.2021 10:36:19</t>
  </si>
  <si>
    <t>11.10.2021 11:53:08</t>
  </si>
  <si>
    <t>ASSTAR KÖK 45-73-M00134_KÖYLER ÇIKIŞ M02_66686397</t>
  </si>
  <si>
    <t>11.10.2021 09:29:02</t>
  </si>
  <si>
    <t>11.10.2021 10:28:29</t>
  </si>
  <si>
    <t>TR-83 35-16-L00083_B_60983968_60983968</t>
  </si>
  <si>
    <t>11.10.2021 21:32:17</t>
  </si>
  <si>
    <t>11.10.2021 22:11:00</t>
  </si>
  <si>
    <t>L-470 KÖK 35-18-L00470_REİSDERE L04_72090182</t>
  </si>
  <si>
    <t>11.10.2021 09:58:14</t>
  </si>
  <si>
    <t>11.10.2021 13:59:00</t>
  </si>
  <si>
    <t>TR-123 35-15-M00123_950365110_950365110</t>
  </si>
  <si>
    <t>11.10.2021 17:03:25</t>
  </si>
  <si>
    <t>11.10.2021 18:01:53</t>
  </si>
  <si>
    <t>K-822 35-01-K00822_K-440 K02_2315595</t>
  </si>
  <si>
    <t>11.10.2021 02:22:41</t>
  </si>
  <si>
    <t>11.10.2021 02:32:55</t>
  </si>
  <si>
    <t>TR-118 35-16-L00118_DAĞITIM TRAFO TR-118 L04_72037052</t>
  </si>
  <si>
    <t>11.10.2021 10:42:00</t>
  </si>
  <si>
    <t>11.10.2021 18:06:00</t>
  </si>
  <si>
    <t>DEREKÖY KÖK 45-77-L00290_KULA İM L07_2035832</t>
  </si>
  <si>
    <t>11.10.2021 08:09:44</t>
  </si>
  <si>
    <t>11.10.2021 08:10:42</t>
  </si>
  <si>
    <t>L-329 35-18-L00329_SB F01b_78518239</t>
  </si>
  <si>
    <t>11.10.2021 14:40:11</t>
  </si>
  <si>
    <t>11.10.2021 19:38:38</t>
  </si>
  <si>
    <t>11.10.2021 11:11:10</t>
  </si>
  <si>
    <t>11.10.2021 12:55:34</t>
  </si>
  <si>
    <t>TR-18 35-30-L00018_35-30-L00018_2356806</t>
  </si>
  <si>
    <t>11.10.2021 10:03:14</t>
  </si>
  <si>
    <t>11.10.2021 13:53:27</t>
  </si>
  <si>
    <t>K-577 35-01-K00577_D_56375605_56375605</t>
  </si>
  <si>
    <t>11.10.2021 20:59:14</t>
  </si>
  <si>
    <t>11.10.2021 21:53:57</t>
  </si>
  <si>
    <t>K-3752 35-08-K03752_913363727_913363727</t>
  </si>
  <si>
    <t>11.10.2021 19:32:45</t>
  </si>
  <si>
    <t>11.10.2021 21:31:22</t>
  </si>
  <si>
    <t>MÜTEVELLİ KÖK 45-80-M00100_MÜTEVELLİ ŞEHİR-1(MÜTEVELLİ TR-2/TR-3/TR-4) M02_72196212</t>
  </si>
  <si>
    <t>11.10.2021 15:12:54</t>
  </si>
  <si>
    <t>11.10.2021 16:37:26</t>
  </si>
  <si>
    <t>KARAOĞLANLI TR-4 45-71-M00093_45-71-M00093_2353705</t>
  </si>
  <si>
    <t>11.10.2021 16:42:03</t>
  </si>
  <si>
    <t>11.10.2021 18:23:25</t>
  </si>
  <si>
    <t>MUTAFLAR SÜLEYMANLAR TR-4 35-32-L00068_A_56357952_56357952</t>
  </si>
  <si>
    <t>11.10.2021 13:16:19</t>
  </si>
  <si>
    <t>11.10.2021 15:42:05</t>
  </si>
  <si>
    <t>11.10.2021 10:50:45</t>
  </si>
  <si>
    <t>11.10.2021 12:05:36</t>
  </si>
  <si>
    <t>M-1765 35-02-M01765_M-531/2 M03_66096630</t>
  </si>
  <si>
    <t>11.10.2021 15:24:25</t>
  </si>
  <si>
    <t>11.10.2021 16:31:31</t>
  </si>
  <si>
    <t>11.10.2021 08:28:14</t>
  </si>
  <si>
    <t>11.10.2021 09:03:07</t>
  </si>
  <si>
    <t>11.10.2021 11:21:52</t>
  </si>
  <si>
    <t>11.10.2021 11:22:22</t>
  </si>
  <si>
    <t>TR-14 35-15-M00014_35-15-M00014_67059565</t>
  </si>
  <si>
    <t>11.10.2021 09:05:08</t>
  </si>
  <si>
    <t>11.10.2021 17:10:20</t>
  </si>
  <si>
    <t>ÜÇPINAR DM 45-71-M00183_GÖKBEL M09_72249143</t>
  </si>
  <si>
    <t>11.10.2021 17:08:23</t>
  </si>
  <si>
    <t>11.10.2021 17:09:13</t>
  </si>
  <si>
    <t>11.10.2021 06:39:26</t>
  </si>
  <si>
    <t>11.10.2021 10:22:00</t>
  </si>
  <si>
    <t>M-486 35-17-M00486_950306273_950306273</t>
  </si>
  <si>
    <t>11.10.2021 19:32:26</t>
  </si>
  <si>
    <t>11.10.2021 22:09:34</t>
  </si>
  <si>
    <t>M-1815 KISIK DM-2 35-22-M00096_METAL İŞLERİ TR-1 M11_72100663</t>
  </si>
  <si>
    <t>11.10.2021 10:17:52</t>
  </si>
  <si>
    <t>11.10.2021 12:03:38</t>
  </si>
  <si>
    <t>KARAREİS KÖK 35-19-M00442_KARAREİS M02_72153263</t>
  </si>
  <si>
    <t>11.10.2021 10:14:38</t>
  </si>
  <si>
    <t>11.10.2021 11:39:39</t>
  </si>
  <si>
    <t>SOMA TR-15/1 45-82-M00094_945527762_945527762</t>
  </si>
  <si>
    <t>11.10.2021 14:27:18</t>
  </si>
  <si>
    <t>11.10.2021 17:22:24</t>
  </si>
  <si>
    <t>11.10.2021 15:46:45</t>
  </si>
  <si>
    <t>11.10.2021 15:54:02</t>
  </si>
  <si>
    <t>GÖLCÜK TR-3 35-15-L00318_GÖLCÜK TR-41 L02_2117784</t>
  </si>
  <si>
    <t>11.10.2021 21:09:33</t>
  </si>
  <si>
    <t>11.10.2021 21:57:42</t>
  </si>
  <si>
    <t>KARAYAHŞİ TARIMSAL SULAMA TR-2 45-78-L00449_DIREK TIPI TRAFO HUCRESI H01_2107938</t>
  </si>
  <si>
    <t>11.10.2021 09:47:40</t>
  </si>
  <si>
    <t>11.10.2021 10:38:54</t>
  </si>
  <si>
    <t>HACIYUSUF TR-1 45-82-M00250_B_56402345_56402345</t>
  </si>
  <si>
    <t>11.10.2021 19:29:07</t>
  </si>
  <si>
    <t>11.10.2021 23:09:18</t>
  </si>
  <si>
    <t>AVDAN TR-5 KÖK 45-82-M00130_CENKYERİ M02_72194308</t>
  </si>
  <si>
    <t>11.10.2021 18:27:55</t>
  </si>
  <si>
    <t>11.10.2021 18:51:34</t>
  </si>
  <si>
    <t>11.10.2021 14:12:52</t>
  </si>
  <si>
    <t>11.10.2021 15:38:21</t>
  </si>
  <si>
    <t>İLYASLAR KÖK 45-76-M00048_İLYASLAR M02_72213069</t>
  </si>
  <si>
    <t>11.10.2021 10:32:52</t>
  </si>
  <si>
    <t>11.10.2021 11:38:43</t>
  </si>
  <si>
    <t>TR-15 ( M-715) 35-30-M00715_TR-75 M01_2103301</t>
  </si>
  <si>
    <t>11.10.2021 13:31:23</t>
  </si>
  <si>
    <t>11.10.2021 14:31:11</t>
  </si>
  <si>
    <t>11.10.2021 20:54:13</t>
  </si>
  <si>
    <t>11.10.2021 20:54:53</t>
  </si>
  <si>
    <t>ALİBEYLİ DM 45-80-M00064_HEYBELİ M03_72190828</t>
  </si>
  <si>
    <t>11.10.2021 11:57:12</t>
  </si>
  <si>
    <t>11.10.2021 14:33:29</t>
  </si>
  <si>
    <t>MURADİYE DM-5/10 45-71-M00775_DM-5/11 M06_2124692</t>
  </si>
  <si>
    <t>11.10.2021 16:43:16</t>
  </si>
  <si>
    <t>11.10.2021 17:42:23</t>
  </si>
  <si>
    <t>BAHÇEDERE TR-1 45-73-M00499_C_56391138_56391138</t>
  </si>
  <si>
    <t>11.10.2021 08:54:58</t>
  </si>
  <si>
    <t>11.10.2021 10:28:55</t>
  </si>
  <si>
    <t>TR-90 35-15-M00090_48870477_56380236_56380236</t>
  </si>
  <si>
    <t>11.10.2021 17:10:56</t>
  </si>
  <si>
    <t>11.10.2021 19:50:43</t>
  </si>
  <si>
    <t>L-261 SİTESPOR 35-18-L00261_950464164_950464164</t>
  </si>
  <si>
    <t>11.10.2021 16:36:39</t>
  </si>
  <si>
    <t>11.10.2021 21:57:20</t>
  </si>
  <si>
    <t>K-3373 35-10-K03373_97842526_97842526</t>
  </si>
  <si>
    <t>11.10.2021 05:06:13</t>
  </si>
  <si>
    <t>11.10.2021 06:54:49</t>
  </si>
  <si>
    <t>ÇİÇEKLİ TR-2 45-75-M00309_B_56401771_56401771</t>
  </si>
  <si>
    <t>11.10.2021 18:27:32</t>
  </si>
  <si>
    <t>11.10.2021 19:44:15</t>
  </si>
  <si>
    <t>K-3011 35-01-K03011_912125022_912125022</t>
  </si>
  <si>
    <t>11.10.2021 14:30:50</t>
  </si>
  <si>
    <t>11.10.2021 18:50:03</t>
  </si>
  <si>
    <t>ARPADERE TR-1 35-24-M00083_955217273_955217273</t>
  </si>
  <si>
    <t>11.10.2021 12:27:18</t>
  </si>
  <si>
    <t>11.10.2021 14:16:30</t>
  </si>
  <si>
    <t>ARDIÇ MAHALLESİ TR-12 35-21-L00134_953356659_953356659</t>
  </si>
  <si>
    <t>11.10.2021 18:35:48</t>
  </si>
  <si>
    <t>SOMA DM-3 45-82-M00025_TURGUTALP TR-1 M02_60210160</t>
  </si>
  <si>
    <t>11.10.2021 08:06:54</t>
  </si>
  <si>
    <t>11.10.2021 08:33:55</t>
  </si>
  <si>
    <t>TAYTAN GEDİZ MAH. TR-2 45-78-M00356_DIREK TIPI TRAFO HUCRESI H01_2110469</t>
  </si>
  <si>
    <t>11.10.2021 16:51:55</t>
  </si>
  <si>
    <t>11.10.2021 18:55:16</t>
  </si>
  <si>
    <t>TR-49 45-78-L00049_953254180_953254180</t>
  </si>
  <si>
    <t>11.10.2021 12:02:38</t>
  </si>
  <si>
    <t>11.10.2021 14:09:04</t>
  </si>
  <si>
    <t>11.10.2021 11:03:12</t>
  </si>
  <si>
    <t>11.10.2021 13:15:30</t>
  </si>
  <si>
    <t>MURADİYE DM-5/11 45-71-M00232_DM-5/08 M02_72091348</t>
  </si>
  <si>
    <t>11.10.2021 08:41:46</t>
  </si>
  <si>
    <t>11.10.2021 10:10:39</t>
  </si>
  <si>
    <t>DAĞDERE DM 45-72-M00097_DAĞDERE MERKEZ M04_2106084</t>
  </si>
  <si>
    <t>11.10.2021 15:22:08</t>
  </si>
  <si>
    <t>11.10.2021 15:49:26</t>
  </si>
  <si>
    <t>ARDIÇ MAHALLESİ TR-12 35-21-L00134_953356660_953356660</t>
  </si>
  <si>
    <t>11.10.2021 13:38:32</t>
  </si>
  <si>
    <t>11.10.2021 15:06:55</t>
  </si>
  <si>
    <t>11.10.2021 09:48:04</t>
  </si>
  <si>
    <t>11.10.2021 09:49:22</t>
  </si>
  <si>
    <t>11.10.2021 17:54:32</t>
  </si>
  <si>
    <t>11.10.2021 19:34:55</t>
  </si>
  <si>
    <t>ARSLANLAR TM 35-26-A00004_BALIKDAĞI M02_2056028</t>
  </si>
  <si>
    <t>11.10.2021 09:13:42</t>
  </si>
  <si>
    <t>11.10.2021 10:26:30</t>
  </si>
  <si>
    <t>GÜMÜLCELİ KÖK 45-80-M00057_KOLDERE KÖK M01_72197393</t>
  </si>
  <si>
    <t>11.10.2021 09:00:52</t>
  </si>
  <si>
    <t>11.10.2021 11:45:43</t>
  </si>
  <si>
    <t>TR-325 35-19-M00474_956667788_956667788</t>
  </si>
  <si>
    <t>11.10.2021 10:20:00</t>
  </si>
  <si>
    <t>11.10.2021 12:12:28</t>
  </si>
  <si>
    <t>L-92 ULAMIŞ MEZARLIK 35-14-L00092_956651687_956651687</t>
  </si>
  <si>
    <t>11.10.2021 17:22:00</t>
  </si>
  <si>
    <t>11.10.2021 18:03:28</t>
  </si>
  <si>
    <t>ÖVEÇLİ TR-1 45-76-L00134_45-76-L00134_2363329</t>
  </si>
  <si>
    <t>11.10.2021 16:06:09</t>
  </si>
  <si>
    <t>11.10.2021 19:40:39</t>
  </si>
  <si>
    <t>TR-114 35-26-M00114_CANET/TORBALI DEVLET HASTANESİ M01_65974713</t>
  </si>
  <si>
    <t>11.10.2021 07:37:42</t>
  </si>
  <si>
    <t>11.10.2021 08:19:23</t>
  </si>
  <si>
    <t>MENEMEN TR-34 (DM 7/13) 35-28-L00034_D tr34_5768582</t>
  </si>
  <si>
    <t>11.10.2021 08:46:00</t>
  </si>
  <si>
    <t>11.10.2021 09:38:58</t>
  </si>
  <si>
    <t>KARABULU KÖK 35-31-L00227_TUMBULLAR L03_2119135</t>
  </si>
  <si>
    <t>11.10.2021 16:31:53</t>
  </si>
  <si>
    <t>11.10.2021 16:32:23</t>
  </si>
  <si>
    <t>ÇAMLIK DM 35-17-M00173_TR-10 M11_66328135</t>
  </si>
  <si>
    <t>11.10.2021 13:56:18</t>
  </si>
  <si>
    <t>11.10.2021 14:02:56</t>
  </si>
  <si>
    <t>11.10.2021 18:09:00</t>
  </si>
  <si>
    <t>11.10.2021 20:50:29</t>
  </si>
  <si>
    <t>11.10.2021 09:21:42</t>
  </si>
  <si>
    <t>11.10.2021 10:13:24</t>
  </si>
  <si>
    <t>K-2575 35-01-K02575_912105815_912105815</t>
  </si>
  <si>
    <t>11.10.2021 02:39:26</t>
  </si>
  <si>
    <t>11.10.2021 11:04:08</t>
  </si>
  <si>
    <t>DEREKÖY TR-33 35-22-M00867_A_80027273_80027273</t>
  </si>
  <si>
    <t>11.10.2021 10:36:35</t>
  </si>
  <si>
    <t>11.10.2021 12:08:29</t>
  </si>
  <si>
    <t>L-55 ÖZMET 35-14-L00055_956640066_956640066</t>
  </si>
  <si>
    <t>11.10.2021 09:19:05</t>
  </si>
  <si>
    <t>11.10.2021 12:42:12</t>
  </si>
  <si>
    <t>SARUHANLI TR-9 45-80-M00009_915859445_915859445</t>
  </si>
  <si>
    <t>11.10.2021 18:52:53</t>
  </si>
  <si>
    <t>11.10.2021 21:38:16</t>
  </si>
  <si>
    <t>11.10.2021 19:59:13</t>
  </si>
  <si>
    <t>11.10.2021 19:59:55</t>
  </si>
  <si>
    <t>BEYLER ÇAYIRI TR-2 35-16-M00163_953354664_953354664</t>
  </si>
  <si>
    <t>11.10.2021 09:25:18</t>
  </si>
  <si>
    <t>11.10.2021 15:17:42</t>
  </si>
  <si>
    <t>HALIKÖY TR-1 35-32-L00031_35-32-L00031_2349401</t>
  </si>
  <si>
    <t>11.10.2021 09:52:00</t>
  </si>
  <si>
    <t>11.10.2021 15:01:29</t>
  </si>
  <si>
    <t>ESBAŞ İM 35-08-A00001_ESBAS-8 K15_2051540</t>
  </si>
  <si>
    <t>11.10.2021 18:21:14</t>
  </si>
  <si>
    <t>ALİAĞA TR-43 DM 35-17-M00043_TR-90 ÇIKIŞ M05_2315089</t>
  </si>
  <si>
    <t>11.10.2021 07:32:42</t>
  </si>
  <si>
    <t>11.10.2021 07:42:00</t>
  </si>
  <si>
    <t>11.10.2021 03:27:50</t>
  </si>
  <si>
    <t>AVDAN TR-5 KÖK 45-82-M00130_CENKYERİ M02_72194251</t>
  </si>
  <si>
    <t>11.10.2021 15:17:51</t>
  </si>
  <si>
    <t>11.10.2021 16:09:00</t>
  </si>
  <si>
    <t>GEMİ SÖKÜM(M-130) TR 35-17-M00130_TOTALGAZ DM M03_79389032</t>
  </si>
  <si>
    <t>11.10.2021 11:35:39</t>
  </si>
  <si>
    <t>11.10.2021 13:21:34</t>
  </si>
  <si>
    <t>KUŞÇULAR TR-6 35-19-M00218_956693051_956693051</t>
  </si>
  <si>
    <t>11.10.2021 14:06:50</t>
  </si>
  <si>
    <t>11.10.2021 15:22:29</t>
  </si>
  <si>
    <t>VELİLER KÖK 35-31-L00116_CERİTLER TR-1 L03_2119151</t>
  </si>
  <si>
    <t>11.10.2021 08:49:52</t>
  </si>
  <si>
    <t>11.10.2021 08:51:52</t>
  </si>
  <si>
    <t>11.10.2021 09:20:10</t>
  </si>
  <si>
    <t>11.10.2021 11:46:42</t>
  </si>
  <si>
    <t>TR-70 KALABAK 35-19-L00070_956683524_956683524</t>
  </si>
  <si>
    <t>11.10.2021 10:00:00</t>
  </si>
  <si>
    <t>11.10.2021 11:04:13</t>
  </si>
  <si>
    <t>11.10.2021 09:01:22</t>
  </si>
  <si>
    <t>11.10.2021 17:57:56</t>
  </si>
  <si>
    <t>YEŞİLYURT TR-4 45-73-M00801_A_56355197_56355197</t>
  </si>
  <si>
    <t>11.10.2021 17:24:32</t>
  </si>
  <si>
    <t>11.10.2021 18:13:40</t>
  </si>
  <si>
    <t>GÖKÇEN DM 35-29-M00123_TİRE GÖKÇEN-2 GİRİŞ (SAĞ DEVRE) M05_2328950</t>
  </si>
  <si>
    <t>11.10.2021 03:35:00</t>
  </si>
  <si>
    <t>11.10.2021 03:38:00</t>
  </si>
  <si>
    <t>L-425 BELLONA KABİN 35-18-L00425_7044416_56368757_56368757</t>
  </si>
  <si>
    <t>11.10.2021 16:30:55</t>
  </si>
  <si>
    <t>11.10.2021 16:46:13</t>
  </si>
  <si>
    <t>11.10.2021 11:50:00</t>
  </si>
  <si>
    <t>11.10.2021 14:21:14</t>
  </si>
  <si>
    <t>YENİ BAĞARASI TR-4 35-23-M00210_950414822_950414822</t>
  </si>
  <si>
    <t>11.10.2021 20:31:05</t>
  </si>
  <si>
    <t>11.10.2021 21:01:48</t>
  </si>
  <si>
    <t>HAVVANALAR TR-1 45-81-M00202_A_56400918_56400918</t>
  </si>
  <si>
    <t>11.10.2021 20:56:19</t>
  </si>
  <si>
    <t>11.10.2021 21:42:43</t>
  </si>
  <si>
    <t>SİNANCILAR KÖYÜ TR-1 35-27-L00259_914598841_914598841</t>
  </si>
  <si>
    <t>11.10.2021 11:51:58</t>
  </si>
  <si>
    <t>11.10.2021 13:50:01</t>
  </si>
  <si>
    <t>MUTAFLAR ORTA MAH. TR-2 35-32-L00071_946414664_946414664</t>
  </si>
  <si>
    <t>11.10.2021 16:05:00</t>
  </si>
  <si>
    <t>11.10.2021 18:42:59</t>
  </si>
  <si>
    <t>TR-2/69 (15,8) 45-83-L00069_MASKİ SELVİTEPE KÖYÜ L05_81566171</t>
  </si>
  <si>
    <t>11.10.2021 08:28:34</t>
  </si>
  <si>
    <t>11.10.2021 08:49:00</t>
  </si>
  <si>
    <t>VEZİRKÖPRÜ İM 35-03-A00002_TJK M02_2050505</t>
  </si>
  <si>
    <t>11.10.2021 10:29:27</t>
  </si>
  <si>
    <t>11.10.2021 11:02:07</t>
  </si>
  <si>
    <t>BOĞAZİÇİ İM 35-01-A00001_TR-2 K09_2043027</t>
  </si>
  <si>
    <t>11.10.2021 02:58:50</t>
  </si>
  <si>
    <t>11.10.2021 03:14:27</t>
  </si>
  <si>
    <t>TR-55 KÖK 35-19-M00055_TR-77 KÖK M03_76783889</t>
  </si>
  <si>
    <t>11.10.2021 11:06:35</t>
  </si>
  <si>
    <t>11.10.2021 12:06:05</t>
  </si>
  <si>
    <t>11.10.2021 12:15:02</t>
  </si>
  <si>
    <t>11.10.2021 14:56:58</t>
  </si>
  <si>
    <t>TR-117 35-16-L00117_TR-118 L04_72036792</t>
  </si>
  <si>
    <t>11.10.2021 17:31:23</t>
  </si>
  <si>
    <t>11.10.2021 18:27:50</t>
  </si>
  <si>
    <t>TOPÇAM SULAMA TR-6 35-16-M00199_35-16-M00199_2372781</t>
  </si>
  <si>
    <t>11.10.2021 14:42:39</t>
  </si>
  <si>
    <t>11.10.2021 16:58:55</t>
  </si>
  <si>
    <t>GÖBEKLİ TR-2 45-73-M01077_B_56385424_56385424</t>
  </si>
  <si>
    <t>11.10.2021 18:06:27</t>
  </si>
  <si>
    <t>11.10.2021 20:44:47</t>
  </si>
  <si>
    <t>TR-35 35-27-M00035_914009293_914009293</t>
  </si>
  <si>
    <t>11.10.2021 09:11:20</t>
  </si>
  <si>
    <t>11.10.2021 13:18:23</t>
  </si>
  <si>
    <t>L-191 35-18-L00191_50069388_56368822_56368822</t>
  </si>
  <si>
    <t>11.10.2021 09:35:00</t>
  </si>
  <si>
    <t>11.10.2021 11:15:52</t>
  </si>
  <si>
    <t>M-2115 35-03-M02115_910175551_910175551</t>
  </si>
  <si>
    <t>11.10.2021 13:16:28</t>
  </si>
  <si>
    <t>11.10.2021 21:21:12</t>
  </si>
  <si>
    <t>KÜREKÇİ TR-1 45-75-M00099_45-75-M00099_2357303</t>
  </si>
  <si>
    <t>11.10.2021 16:53:20</t>
  </si>
  <si>
    <t>11.10.2021 18:28:24</t>
  </si>
  <si>
    <t>M-271 KARAKAYALAR DM 35-14-M00271_BADEMLER 477 SAĞ DEVRE M07_2097310</t>
  </si>
  <si>
    <t>11.10.2021 15:44:58</t>
  </si>
  <si>
    <t>11.10.2021 08:54:46</t>
  </si>
  <si>
    <t>11.10.2021 08:55:52</t>
  </si>
  <si>
    <t>11.10.2021 16:43:04</t>
  </si>
  <si>
    <t>11.10.2021 16:44:03</t>
  </si>
  <si>
    <t>MURADİYE DM-5/7 KÖK 45-71-M00594_MURADİYE DM-5/17 M04_2077400</t>
  </si>
  <si>
    <t>11.10.2021 20:32:15</t>
  </si>
  <si>
    <t>12.10.2021 00:27:04</t>
  </si>
  <si>
    <t>K-3733 35-02-K03733_913709714_913709714</t>
  </si>
  <si>
    <t>11.10.2021 10:45:10</t>
  </si>
  <si>
    <t>11.10.2021 12:02:28</t>
  </si>
  <si>
    <t>11.10.2021 03:02:22</t>
  </si>
  <si>
    <t>11.10.2021 03:15:58</t>
  </si>
  <si>
    <t>M-1814 KISIK DM-1 35-22-M00095_KISIK SANAYİ-1 M11_72099855</t>
  </si>
  <si>
    <t>11.10.2021 04:24:22</t>
  </si>
  <si>
    <t>11.10.2021 05:12:00</t>
  </si>
  <si>
    <t>BALCIOĞLU MAHALLESİ TR-1 45-78-M00211_49352299_56385032_56385032</t>
  </si>
  <si>
    <t>11.10.2021 17:07:46</t>
  </si>
  <si>
    <t>11.10.2021 19:20:28</t>
  </si>
  <si>
    <t>11.10.2021 09:53:35</t>
  </si>
  <si>
    <t>11.10.2021 10:35:37</t>
  </si>
  <si>
    <t>TR-103 ZEYTİNALANI 35-19-L00103_956698218_956698218</t>
  </si>
  <si>
    <t>11.10.2021 09:58:19</t>
  </si>
  <si>
    <t>11.10.2021 13:28:59</t>
  </si>
  <si>
    <t>M-3426(YATIRIM REZERVE) 35-03-M03426_910422611_910422611</t>
  </si>
  <si>
    <t>11.10.2021 14:46:18</t>
  </si>
  <si>
    <t>11.10.2021 20:55:04</t>
  </si>
  <si>
    <t>GÜMÜLDÜR M-23 35-25-M00023_GÜMÜLDÜR M-22 M03_72085482</t>
  </si>
  <si>
    <t>12.10.2021 09:43:08</t>
  </si>
  <si>
    <t>12.10.2021 14:26:41</t>
  </si>
  <si>
    <t>ÇIRPI PAZARYERİ TR 35-20-M00010_955195879_955195879</t>
  </si>
  <si>
    <t>12.10.2021 14:30:10</t>
  </si>
  <si>
    <t>12.10.2021 17:52:50</t>
  </si>
  <si>
    <t>12.10.2021 14:51:24</t>
  </si>
  <si>
    <t>12.10.2021 14:51:46</t>
  </si>
  <si>
    <t>TR-44 35-15-M00044_950367904_950367904</t>
  </si>
  <si>
    <t>12.10.2021 19:27:21</t>
  </si>
  <si>
    <t>13.10.2021 01:37:49</t>
  </si>
  <si>
    <t>M-510 GEÇİT 35-02-M00510_M-313 M04_74190008</t>
  </si>
  <si>
    <t>12.10.2021 11:04:33</t>
  </si>
  <si>
    <t>12.10.2021 11:54:21</t>
  </si>
  <si>
    <t>KÖREZ KÖK 45-77-L00284_DEREKÖY KÖK L04_2308831</t>
  </si>
  <si>
    <t>12.10.2021 15:22:04</t>
  </si>
  <si>
    <t>12.10.2021 16:00:00</t>
  </si>
  <si>
    <t>CABBAR DM 45-73-M00100_KEMALİYE-1 ÇIKIŞ M09_2058104</t>
  </si>
  <si>
    <t>12.10.2021 13:07:40</t>
  </si>
  <si>
    <t>12.10.2021 13:12:28</t>
  </si>
  <si>
    <t>EVCİLER KARIKOCA MAH. TR 45-77-L00266__72372887_72372887</t>
  </si>
  <si>
    <t>12.10.2021 22:22:22</t>
  </si>
  <si>
    <t>12.10.2021 23:35:59</t>
  </si>
  <si>
    <t>M-851 35-02-M00851_910006806_910006806</t>
  </si>
  <si>
    <t>12.10.2021 22:26:33</t>
  </si>
  <si>
    <t>13.10.2021 03:45:08</t>
  </si>
  <si>
    <t>HÜSEYİN ACAR SULAMA GRUBU 35-29-L00608_A_56379900_56379900</t>
  </si>
  <si>
    <t>12.10.2021 13:24:56</t>
  </si>
  <si>
    <t>12.10.2021 20:35:41</t>
  </si>
  <si>
    <t>M-1180 35-04-M01180_99352021_99352021</t>
  </si>
  <si>
    <t>12.10.2021 22:57:44</t>
  </si>
  <si>
    <t>13.10.2021 00:37:45</t>
  </si>
  <si>
    <t>12.10.2021 09:02:22</t>
  </si>
  <si>
    <t>12.10.2021 09:40:42</t>
  </si>
  <si>
    <t>12.10.2021 23:49:14</t>
  </si>
  <si>
    <t>13.10.2021 00:03:54</t>
  </si>
  <si>
    <t>L-55 ÖZMET 35-14-L00055_956640060_956640060</t>
  </si>
  <si>
    <t>12.10.2021 11:21:37</t>
  </si>
  <si>
    <t>12.10.2021 15:56:15</t>
  </si>
  <si>
    <t>HAMZA ÖZLÜ 35-26-L00056_11487670_56358455_56358455</t>
  </si>
  <si>
    <t>12.10.2021 21:52:08</t>
  </si>
  <si>
    <t>12.10.2021 22:59:23</t>
  </si>
  <si>
    <t>BEYDAĞ İM 35-32-A00001_BEYDAĞ L02_2049981</t>
  </si>
  <si>
    <t>12.10.2021 14:23:00</t>
  </si>
  <si>
    <t>12.10.2021 15:02:20</t>
  </si>
  <si>
    <t>12.10.2021 09:51:43</t>
  </si>
  <si>
    <t>12.10.2021 10:44:53</t>
  </si>
  <si>
    <t>12.10.2021 16:57:07</t>
  </si>
  <si>
    <t>12.10.2021 21:12:16</t>
  </si>
  <si>
    <t>TR-19 45-77-L00019_945511193_945511193</t>
  </si>
  <si>
    <t>12.10.2021 18:25:10</t>
  </si>
  <si>
    <t>12.10.2021 21:16:36</t>
  </si>
  <si>
    <t>SOMA A SANTRALİ İM/DM 45-82-A00001_KIRKAĞAÇ L15_2091659</t>
  </si>
  <si>
    <t>12.10.2021 17:39:36</t>
  </si>
  <si>
    <t>12.10.2021 17:56:37</t>
  </si>
  <si>
    <t>ŞEMSİLER TR-1 35-31-L00098_956595652_956595652</t>
  </si>
  <si>
    <t>12.10.2021 13:47:18</t>
  </si>
  <si>
    <t>12.10.2021 15:34:57</t>
  </si>
  <si>
    <t>KÜSKÜT TR-7 35-15-L00953_B_56367719_56367719</t>
  </si>
  <si>
    <t>12.10.2021 18:24:41</t>
  </si>
  <si>
    <t>12.10.2021 21:35:15</t>
  </si>
  <si>
    <t>MORALILAR İM 45-72-A00002_HatBaşıAyırıcı_53140328 L03_53140328</t>
  </si>
  <si>
    <t>12.10.2021 16:05:16</t>
  </si>
  <si>
    <t>12.10.2021 17:35:07</t>
  </si>
  <si>
    <t>M-1635 GEÇİT 35-02-M01635_M-660 M04_2329435</t>
  </si>
  <si>
    <t>12.10.2021 09:38:23</t>
  </si>
  <si>
    <t>12.10.2021 09:56:25</t>
  </si>
  <si>
    <t>M-1010 35-03-M01010_910776860_910776860</t>
  </si>
  <si>
    <t>12.10.2021 12:02:11</t>
  </si>
  <si>
    <t>12.10.2021 18:58:18</t>
  </si>
  <si>
    <t>12.10.2021 16:32:54</t>
  </si>
  <si>
    <t>12.10.2021 16:33:16</t>
  </si>
  <si>
    <t>DM-11/9-A 45-71-M01855_953220418_953220418</t>
  </si>
  <si>
    <t>12.10.2021 14:20:31</t>
  </si>
  <si>
    <t>12.10.2021 17:02:52</t>
  </si>
  <si>
    <t>M-2416 (YATIRIM REZERVE) 35-02-M02416_C_56377268_56377268</t>
  </si>
  <si>
    <t>12.10.2021 12:20:41</t>
  </si>
  <si>
    <t>12.10.2021 14:18:54</t>
  </si>
  <si>
    <t>M-1542 35-01-M01542_910590059_910590059</t>
  </si>
  <si>
    <t>12.10.2021 19:21:36</t>
  </si>
  <si>
    <t>12.10.2021 22:00:59</t>
  </si>
  <si>
    <t>12.10.2021 09:06:00</t>
  </si>
  <si>
    <t>12.10.2021 09:23:00</t>
  </si>
  <si>
    <t>12.10.2021 09:25:00</t>
  </si>
  <si>
    <t>12.10.2021 12:14:21</t>
  </si>
  <si>
    <t>SEKİKÖY MUSLUK TR-2 35-15-L00516_C_56398727_56398727</t>
  </si>
  <si>
    <t>12.10.2021 14:56:29</t>
  </si>
  <si>
    <t>12.10.2021 19:26:46</t>
  </si>
  <si>
    <t>M-30 35-02-M00030_M-33 M05_2117927</t>
  </si>
  <si>
    <t>12.10.2021 11:26:52</t>
  </si>
  <si>
    <t>12.10.2021 13:27:42</t>
  </si>
  <si>
    <t>SÖĞÜTÖREN TR-1 35-20-L00347_DIREK TIPI TRAFO HUCRESI H01_2045628</t>
  </si>
  <si>
    <t>12.10.2021 17:24:09</t>
  </si>
  <si>
    <t>12.10.2021 20:05:15</t>
  </si>
  <si>
    <t>KIZILCAAVLU KÖK 35-29-L00056_HatBaşıAyırıcı_53133489 L05_53133489</t>
  </si>
  <si>
    <t>12.10.2021 17:55:44</t>
  </si>
  <si>
    <t>12.10.2021 17:56:34</t>
  </si>
  <si>
    <t>KİRELİ TR-2 35-29-L00455_35-29-L00455_2373465</t>
  </si>
  <si>
    <t>12.10.2021 18:45:33</t>
  </si>
  <si>
    <t>13.10.2021 01:26:48</t>
  </si>
  <si>
    <t>12.10.2021 18:38:41</t>
  </si>
  <si>
    <t>12.10.2021 19:36:43</t>
  </si>
  <si>
    <t>KUŞKAYA MAHALLESİ TR-1 35-24-M00080_DIREK TIPI TRAFO HUCRESI H01_2035644</t>
  </si>
  <si>
    <t>12.10.2021 12:57:00</t>
  </si>
  <si>
    <t>12.10.2021 14:00:15</t>
  </si>
  <si>
    <t>GÖÇBEYLİ DM 35-16-M00139_KOZLUCA M07_72044620</t>
  </si>
  <si>
    <t>12.10.2021 17:24:46</t>
  </si>
  <si>
    <t>12.10.2021 18:36:46</t>
  </si>
  <si>
    <t>DM-3/03 (YİĞİTBAŞ CAMİİ) 45-71-M00069_953203134_953203134</t>
  </si>
  <si>
    <t>12.10.2021 17:14:05</t>
  </si>
  <si>
    <t>12.10.2021 18:14:34</t>
  </si>
  <si>
    <t>12.10.2021 15:02:56</t>
  </si>
  <si>
    <t>12.10.2021 16:26:35</t>
  </si>
  <si>
    <t>L-271 SANATKARLAR SİTESİ 35-18-L00271_9671280_56366832_56366832</t>
  </si>
  <si>
    <t>12.10.2021 15:51:40</t>
  </si>
  <si>
    <t>12.10.2021 17:29:43</t>
  </si>
  <si>
    <t>12.10.2021 13:24:33</t>
  </si>
  <si>
    <t>12.10.2021 14:14:46</t>
  </si>
  <si>
    <t>PAŞATIMARI TARIMSAL SULAMA TR-1 45-83-M00238_45-83-M00238_2347546</t>
  </si>
  <si>
    <t>12.10.2021 12:18:40</t>
  </si>
  <si>
    <t>12.10.2021 15:12:21</t>
  </si>
  <si>
    <t>L-6 35-18-L00006_950460869_950460869</t>
  </si>
  <si>
    <t>12.10.2021 19:24:52</t>
  </si>
  <si>
    <t>12.10.2021 21:39:13</t>
  </si>
  <si>
    <t>VELİLER KÖK 35-31-L00116_HatBaşıAyırıcı_72305776 L03_72305776</t>
  </si>
  <si>
    <t>12.10.2021 16:44:08</t>
  </si>
  <si>
    <t>12.10.2021 17:52:26</t>
  </si>
  <si>
    <t>KAYIŞLAR KÖK 45-80-M00183_DİLEK M03_72195773</t>
  </si>
  <si>
    <t>12.10.2021 13:01:13</t>
  </si>
  <si>
    <t>12.10.2021 14:57:23</t>
  </si>
  <si>
    <t>SELENDİ TR-11 45-81-M00011_945626194_945626194</t>
  </si>
  <si>
    <t>12.10.2021 17:04:12</t>
  </si>
  <si>
    <t>12.10.2021 22:25:36</t>
  </si>
  <si>
    <t>KEMİKLİDERE KÖK 45-80-M00108_KEMİKLİDERE KÖY M02_2322669</t>
  </si>
  <si>
    <t>12.10.2021 12:01:43</t>
  </si>
  <si>
    <t>12.10.2021 13:43:05</t>
  </si>
  <si>
    <t>OSMANGAZİ İM 35-02-A00004_BORNOVA M07_2053237</t>
  </si>
  <si>
    <t>12.10.2021 10:31:11</t>
  </si>
  <si>
    <t>12.10.2021 10:38:27</t>
  </si>
  <si>
    <t>KIZLARALANI KÖK 45-72-L00698_KIZLARALANI ÇIKIŞ L02_66587063</t>
  </si>
  <si>
    <t>12.10.2021 14:34:44</t>
  </si>
  <si>
    <t>12.10.2021 16:03:38</t>
  </si>
  <si>
    <t>KARABEL KÖK(VİŞNELİ KÖK) 35-26-M01207_DEREKÖY CUMALI M05_66051272</t>
  </si>
  <si>
    <t>12.10.2021 20:16:24</t>
  </si>
  <si>
    <t>12.10.2021 20:59:00</t>
  </si>
  <si>
    <t>TR-105 45-78-L00105_953263354_953263354</t>
  </si>
  <si>
    <t>12.10.2021 11:29:33</t>
  </si>
  <si>
    <t>12.10.2021 12:17:47</t>
  </si>
  <si>
    <t>K-522 35-04-K00522_99430456_99430456</t>
  </si>
  <si>
    <t>12.10.2021 23:46:20</t>
  </si>
  <si>
    <t>13.10.2021 01:37:07</t>
  </si>
  <si>
    <t>ALÇUK TM 35-17-A00001_FOÇA-2 M33_2307958</t>
  </si>
  <si>
    <t>12.10.2021 13:15:56</t>
  </si>
  <si>
    <t>12.10.2021 14:28:20</t>
  </si>
  <si>
    <t>OĞLANANASI TR-9 35-22-M00262_35-22-M00262_2362142</t>
  </si>
  <si>
    <t>12.10.2021 20:24:34</t>
  </si>
  <si>
    <t>12.10.2021 22:06:38</t>
  </si>
  <si>
    <t>ALİAĞA GIS TM 35-17-A00014_ZEYTİNDAĞ (1H06) M06_66128141</t>
  </si>
  <si>
    <t>12.10.2021 14:22:36</t>
  </si>
  <si>
    <t>12.10.2021 16:36:05</t>
  </si>
  <si>
    <t>_C_56386369_56386369</t>
  </si>
  <si>
    <t>12.10.2021 23:02:00</t>
  </si>
  <si>
    <t>12.10.2021 23:36:43</t>
  </si>
  <si>
    <t>M-639 OLDURUK KÖK 35-03-M00639_M-738  ( GÖLET) M02_42868422</t>
  </si>
  <si>
    <t>12.10.2021 07:37:48</t>
  </si>
  <si>
    <t>12.10.2021 07:47:37</t>
  </si>
  <si>
    <t>TR-55 KÖK 35-19-M00055_İM-2/TR-2(TR-292) L02_76783895</t>
  </si>
  <si>
    <t>12.10.2021 09:43:46</t>
  </si>
  <si>
    <t>12.10.2021 10:46:49</t>
  </si>
  <si>
    <t>TİRE İM-DM-1 35-29-A00001_BOYNUYOĞUN L04_2059646</t>
  </si>
  <si>
    <t>12.10.2021 14:23:22</t>
  </si>
  <si>
    <t>12.10.2021 14:24:17</t>
  </si>
  <si>
    <t>KIZILOBA TR-1 35-20-L00257_955206091_955206091</t>
  </si>
  <si>
    <t>12.10.2021 23:09:50</t>
  </si>
  <si>
    <t>12.10.2021 23:57:23</t>
  </si>
  <si>
    <t>KAZIKBAĞLARI TR-1 35-16-M00482_7188740_56375811_56375811</t>
  </si>
  <si>
    <t>12.10.2021 17:32:49</t>
  </si>
  <si>
    <t>12.10.2021 21:35:05</t>
  </si>
  <si>
    <t>KİRELLİ KÖK 35-29-L00809_GÖKÇEN L07_74719103</t>
  </si>
  <si>
    <t>12.10.2021 13:26:06</t>
  </si>
  <si>
    <t>12.10.2021 13:26:33</t>
  </si>
  <si>
    <t>L-234 35-18-L00234_D_65590835_65590835</t>
  </si>
  <si>
    <t>12.10.2021 11:55:35</t>
  </si>
  <si>
    <t>12.10.2021 13:21:57</t>
  </si>
  <si>
    <t>ARAPBAŞI TR-2 35-20-L00440_955210623_955210623</t>
  </si>
  <si>
    <t>12.10.2021 14:46:35</t>
  </si>
  <si>
    <t>12.10.2021 20:33:43</t>
  </si>
  <si>
    <t>TİRE TM 35-29-A00003_BAYINDIR M25_2313890</t>
  </si>
  <si>
    <t>12.10.2021 13:53:02</t>
  </si>
  <si>
    <t>12.10.2021 14:29:00</t>
  </si>
  <si>
    <t>12.10.2021 18:58:00</t>
  </si>
  <si>
    <t>12.10.2021 21:06:00</t>
  </si>
  <si>
    <t>BORLU KÖK 45-86-M00046_ÇATALOLUK DM M02_72227051</t>
  </si>
  <si>
    <t>12.10.2021 15:39:14</t>
  </si>
  <si>
    <t>12.10.2021 15:39:36</t>
  </si>
  <si>
    <t>TR-160 35-26-M00160_6113905_56359207_56359207</t>
  </si>
  <si>
    <t>12.10.2021 10:29:45</t>
  </si>
  <si>
    <t>12.10.2021 10:52:21</t>
  </si>
  <si>
    <t>SARISU TR-2 35-31-L00080_47816832_56352418_56352418</t>
  </si>
  <si>
    <t>12.10.2021 17:25:07</t>
  </si>
  <si>
    <t>13.10.2021 02:15:07</t>
  </si>
  <si>
    <t>M-1420 35-01-M01420_911417005_911417005</t>
  </si>
  <si>
    <t>12.10.2021 20:51:30</t>
  </si>
  <si>
    <t>12.10.2021 21:44:13</t>
  </si>
  <si>
    <t>12.10.2021 12:26:53</t>
  </si>
  <si>
    <t>12.10.2021 12:41:46</t>
  </si>
  <si>
    <t>BEYLER KÖK 45-85-L00034_YENİKÖY L02_72102990</t>
  </si>
  <si>
    <t>12.10.2021 21:16:59</t>
  </si>
  <si>
    <t>12.10.2021 23:15:51</t>
  </si>
  <si>
    <t>ÜÇPINAR DM 45-71-M00183_ESKİ YAĞCILAR M10_72249340</t>
  </si>
  <si>
    <t>12.10.2021 19:01:25</t>
  </si>
  <si>
    <t>12.10.2021 19:11:00</t>
  </si>
  <si>
    <t>M-10 35-02-M00010_M-280 M06_2046898</t>
  </si>
  <si>
    <t>12.10.2021 11:23:24</t>
  </si>
  <si>
    <t>12.10.2021 11:45:05</t>
  </si>
  <si>
    <t>UMMANDERESİ TR-1 45-75-M00075_C_56397908_56397908</t>
  </si>
  <si>
    <t>12.10.2021 18:30:22</t>
  </si>
  <si>
    <t>13.10.2021 01:32:42</t>
  </si>
  <si>
    <t>TR-297 SAYDAM SİTESİ 35-19-M00121_35-19-M00121_2358137</t>
  </si>
  <si>
    <t>12.10.2021 18:33:57</t>
  </si>
  <si>
    <t>12.10.2021 21:47:10</t>
  </si>
  <si>
    <t>CAMBAZLI KÖK 45-84-M00005_DERBENT İM-DM (ESKİ GÖLMARMARA) M05_50241506</t>
  </si>
  <si>
    <t>12.10.2021 20:37:14</t>
  </si>
  <si>
    <t>12.10.2021 21:35:09</t>
  </si>
  <si>
    <t>SUDELİĞİ KÖK 45-72-L00111_SELCİKLİ ÇIKIŞI L04_66544620</t>
  </si>
  <si>
    <t>12.10.2021 20:15:56</t>
  </si>
  <si>
    <t>12.10.2021 20:16:34</t>
  </si>
  <si>
    <t>NARINCALISÜLEYMAN KERİMLİ MAH. TR 45-77-L00211_B_56402934_56402934</t>
  </si>
  <si>
    <t>12.10.2021 09:00:54</t>
  </si>
  <si>
    <t>12.10.2021 10:13:29</t>
  </si>
  <si>
    <t>AKSELENDİ İM 45-72-A00004_ILCAKSU L23_2095817</t>
  </si>
  <si>
    <t>12.10.2021 12:21:56</t>
  </si>
  <si>
    <t>12.10.2021 13:49:29</t>
  </si>
  <si>
    <t>GÜNEŞLİ TR-1 35-16-M00125_47470214_56394925_56394925</t>
  </si>
  <si>
    <t>12.10.2021 18:38:37</t>
  </si>
  <si>
    <t>12.10.2021 22:17:56</t>
  </si>
  <si>
    <t>AKÇAKİLİSE TR-1 35-21-L00044_953361267_953361267</t>
  </si>
  <si>
    <t>12.10.2021 14:34:33</t>
  </si>
  <si>
    <t>12.10.2021 18:38:21</t>
  </si>
  <si>
    <t>K-122 35-01-K00122_K-4534 K01_42881104</t>
  </si>
  <si>
    <t>12.10.2021 01:59:11</t>
  </si>
  <si>
    <t>12.10.2021 02:00:37</t>
  </si>
  <si>
    <t>12.10.2021 11:41:33</t>
  </si>
  <si>
    <t>12.10.2021 12:04:26</t>
  </si>
  <si>
    <t>AKHİSAR İM 45-72-A00001_CAMÖNÜ L03_2058312</t>
  </si>
  <si>
    <t>12.10.2021 21:46:24</t>
  </si>
  <si>
    <t>12.10.2021 22:25:32</t>
  </si>
  <si>
    <t>BAĞYURDU TR-3 (DM-2/1) 35-27-L00242_98818287_98818287</t>
  </si>
  <si>
    <t>12.10.2021 10:10:30</t>
  </si>
  <si>
    <t>12.10.2021 14:56:01</t>
  </si>
  <si>
    <t>SULUDERE KÖK 35-31-L00057_SULUDERE-2 L07_2337257</t>
  </si>
  <si>
    <t>12.10.2021 15:15:00</t>
  </si>
  <si>
    <t>12.10.2021 18:47:37</t>
  </si>
  <si>
    <t>_48136640_56388646_56388646</t>
  </si>
  <si>
    <t>12.10.2021 20:17:28</t>
  </si>
  <si>
    <t>12.10.2021 23:48:21</t>
  </si>
  <si>
    <t>L-234 35-18-L00234_C_65590574_65590574</t>
  </si>
  <si>
    <t>12.10.2021 15:37:06</t>
  </si>
  <si>
    <t>12.10.2021 18:51:53</t>
  </si>
  <si>
    <t>K-37 35-04-K00037_912477421_912477421</t>
  </si>
  <si>
    <t>12.10.2021 20:01:38</t>
  </si>
  <si>
    <t>12.10.2021 23:27:18</t>
  </si>
  <si>
    <t>TR-318 ZEYTİNALANI 35-19-L00366_35-19-L00366_72050224</t>
  </si>
  <si>
    <t>12.10.2021 11:39:37</t>
  </si>
  <si>
    <t>12.10.2021 18:58:33</t>
  </si>
  <si>
    <t>DERBENT TM 45-83-A00003_AHMETLİ M18_2312523</t>
  </si>
  <si>
    <t>12.10.2021 20:27:34</t>
  </si>
  <si>
    <t>12.10.2021 21:14:56</t>
  </si>
  <si>
    <t>EĞERCİ TR-4 35-26-L00428_35-26-L00428_42448563</t>
  </si>
  <si>
    <t>12.10.2021 13:35:00</t>
  </si>
  <si>
    <t>12.10.2021 14:14:54</t>
  </si>
  <si>
    <t>K-3081 35-03-K03081_910181174_910181174</t>
  </si>
  <si>
    <t>12.10.2021 11:54:39</t>
  </si>
  <si>
    <t>12.10.2021 19:11:44</t>
  </si>
  <si>
    <t>KINIK TR 20 35-24-L00020_B_56367791_56367791</t>
  </si>
  <si>
    <t>12.10.2021 13:41:46</t>
  </si>
  <si>
    <t>12.10.2021 14:27:16</t>
  </si>
  <si>
    <t>TR-15 35-32-L00015_946412074_946412074</t>
  </si>
  <si>
    <t>12.10.2021 15:50:00</t>
  </si>
  <si>
    <t>12.10.2021 16:55:00</t>
  </si>
  <si>
    <t>12.10.2021 14:50:23</t>
  </si>
  <si>
    <t>12.10.2021 16:37:31</t>
  </si>
  <si>
    <t>12.10.2021 14:02:29</t>
  </si>
  <si>
    <t>12.10.2021 14:55:04</t>
  </si>
  <si>
    <t>YENİFOÇA TR-45 35-23-M00045_950420581_950420581</t>
  </si>
  <si>
    <t>12.10.2021 19:37:39</t>
  </si>
  <si>
    <t>12.10.2021 21:28:09</t>
  </si>
  <si>
    <t>12.10.2021 14:22:33</t>
  </si>
  <si>
    <t>12.10.2021 15:24:08</t>
  </si>
  <si>
    <t>12.10.2021 10:34:26</t>
  </si>
  <si>
    <t>12.10.2021 10:44:03</t>
  </si>
  <si>
    <t>URGANLI YENİKÖY TR-3 45-83-L00444_A_56395007_56395007</t>
  </si>
  <si>
    <t>12.10.2021 18:53:40</t>
  </si>
  <si>
    <t>12.10.2021 20:43:00</t>
  </si>
  <si>
    <t>M-2763 35-02-M02763_B_79860613_79860613</t>
  </si>
  <si>
    <t>12.10.2021 14:52:34</t>
  </si>
  <si>
    <t>12.10.2021 16:32:04</t>
  </si>
  <si>
    <t>KOCAİSKAN TR-1 45-76-M00179_A_56392294_56392294</t>
  </si>
  <si>
    <t>12.10.2021 12:58:13</t>
  </si>
  <si>
    <t>12.10.2021 15:19:20</t>
  </si>
  <si>
    <t>_A_56386505_56386505</t>
  </si>
  <si>
    <t>12.10.2021 08:09:42</t>
  </si>
  <si>
    <t>12.10.2021 09:14:34</t>
  </si>
  <si>
    <t>DUMANLAR TR-1 45-81-M00081_45-81-M00081_2360578</t>
  </si>
  <si>
    <t>12.10.2021 16:21:13</t>
  </si>
  <si>
    <t>13.10.2021 01:27:58</t>
  </si>
  <si>
    <t>SOMA KÖYLER DM-2 45-82-M00125_KÖYLER 34.5 M08_2035836</t>
  </si>
  <si>
    <t>12.10.2021 17:39:00</t>
  </si>
  <si>
    <t>12.10.2021 17:55:06</t>
  </si>
  <si>
    <t>12.10.2021 09:06:08</t>
  </si>
  <si>
    <t>12.10.2021 11:36:00</t>
  </si>
  <si>
    <t>BEKİRLER TR-1 45-72-L00357_B_56394736_56394736</t>
  </si>
  <si>
    <t>12.10.2021 20:19:56</t>
  </si>
  <si>
    <t>12.10.2021 23:28:35</t>
  </si>
  <si>
    <t>SELÇUK İM/DM 35-13-A00004_KÖYLER-ÇAMLIK L14_65986293</t>
  </si>
  <si>
    <t>12.10.2021 18:30:16</t>
  </si>
  <si>
    <t>12.10.2021 18:40:00</t>
  </si>
  <si>
    <t>DEREKÖY MANAKLAR TR 45-77-L00305_B_56384385_56384385</t>
  </si>
  <si>
    <t>12.10.2021 22:44:03</t>
  </si>
  <si>
    <t>13.10.2021 00:36:23</t>
  </si>
  <si>
    <t>BOSTANLI KÜME EVLERİ TR-2 45-83-M00694_955168639_955168639</t>
  </si>
  <si>
    <t>12.10.2021 17:05:37</t>
  </si>
  <si>
    <t>12.10.2021 18:23:46</t>
  </si>
  <si>
    <t>ASARLIK TR-20 35-28-M00170_953377423_953377423</t>
  </si>
  <si>
    <t>12.10.2021 09:57:25</t>
  </si>
  <si>
    <t>12.10.2021 19:05:32</t>
  </si>
  <si>
    <t>ULUDERBENT TR-6 45-73-M00537_E_56402314_56402314</t>
  </si>
  <si>
    <t>12.10.2021 14:49:53</t>
  </si>
  <si>
    <t>12.10.2021 17:14:12</t>
  </si>
  <si>
    <t>12.10.2021 12:26:56</t>
  </si>
  <si>
    <t>12.10.2021 13:22:05</t>
  </si>
  <si>
    <t>KERİMAĞA MERKEZ ORTAKÖY TR-4 45-78-M00789_49227711_56391433_56391433</t>
  </si>
  <si>
    <t>12.10.2021 19:30:48</t>
  </si>
  <si>
    <t>12.10.2021 20:29:10</t>
  </si>
  <si>
    <t>12.10.2021 21:09:14</t>
  </si>
  <si>
    <t>13.10.2021 01:28:19</t>
  </si>
  <si>
    <t>SULTANİYE KÖYÜ TR-1 35-13-L00080_DIREK TIPI TRAFO HUCRESI H01_2039951</t>
  </si>
  <si>
    <t>12.10.2021 17:02:27</t>
  </si>
  <si>
    <t>12.10.2021 18:54:22</t>
  </si>
  <si>
    <t>ÖREN TR-1 35-31-L00314_47810498_56352453_56352453</t>
  </si>
  <si>
    <t>12.10.2021 16:52:37</t>
  </si>
  <si>
    <t>12.10.2021 19:26:20</t>
  </si>
  <si>
    <t>12.10.2021 10:29:43</t>
  </si>
  <si>
    <t>12.10.2021 11:09:17</t>
  </si>
  <si>
    <t>GÖKEYÜP EŞELER TR-1 45-78-M00814_45-78-M00814_2372357</t>
  </si>
  <si>
    <t>12.10.2021 18:47:27</t>
  </si>
  <si>
    <t>12.10.2021 18:58:24</t>
  </si>
  <si>
    <t>K-4468 35-01-K04468_911519184_911519184</t>
  </si>
  <si>
    <t>12.10.2021 22:11:50</t>
  </si>
  <si>
    <t>13.10.2021 02:28:58</t>
  </si>
  <si>
    <t>BOĞAZİÇİ İM 35-01-A00001_TR-3 GİRİŞ M05_2321043</t>
  </si>
  <si>
    <t>12.10.2021 02:58:56</t>
  </si>
  <si>
    <t>12.10.2021 03:16:21</t>
  </si>
  <si>
    <t>GÜLENYAKA ÇAMLIK MAH.TR-2 45-73-M00513_45-73-M00513_2353253</t>
  </si>
  <si>
    <t>12.10.2021 18:03:35</t>
  </si>
  <si>
    <t>SOMA KÖYLER DM-2 45-82-M00125_KÖYLER 34.5 M08_2304026</t>
  </si>
  <si>
    <t>12.10.2021 12:27:43</t>
  </si>
  <si>
    <t>12.10.2021 15:45:49</t>
  </si>
  <si>
    <t>K-1112 35-03-K01112_910116771_910116771</t>
  </si>
  <si>
    <t>12.10.2021 10:51:06</t>
  </si>
  <si>
    <t>12.10.2021 15:56:28</t>
  </si>
  <si>
    <t>TR-48 TEKEL 35-19-L00048_956700566_956700566</t>
  </si>
  <si>
    <t>12.10.2021 10:51:42</t>
  </si>
  <si>
    <t>12.10.2021 19:17:00</t>
  </si>
  <si>
    <t>K-2733 35-09-K02733_912645947_912645947</t>
  </si>
  <si>
    <t>12.10.2021 14:12:06</t>
  </si>
  <si>
    <t>12.10.2021 14:46:40</t>
  </si>
  <si>
    <t>M-2599 35-02-M02599_M-2031 M02_72137758</t>
  </si>
  <si>
    <t>12.10.2021 09:19:24</t>
  </si>
  <si>
    <t>ÇIRPI İM 35-20-A00002_ASLANLAR GİRİŞ-1 M07_2055137</t>
  </si>
  <si>
    <t>12.10.2021 16:00:24</t>
  </si>
  <si>
    <t>12.10.2021 16:48:04</t>
  </si>
  <si>
    <t>K-1715 35-02-K01715_99878546_99878546</t>
  </si>
  <si>
    <t>12.10.2021 18:00:09</t>
  </si>
  <si>
    <t>12.10.2021 21:32:12</t>
  </si>
  <si>
    <t>12.10.2021 14:44:38</t>
  </si>
  <si>
    <t>12.10.2021 14:47:56</t>
  </si>
  <si>
    <t>K-4711 35-04-K04711_914543282_914543282</t>
  </si>
  <si>
    <t>12.10.2021 19:55:21</t>
  </si>
  <si>
    <t>12.10.2021 21:29:13</t>
  </si>
  <si>
    <t>ÇAMLIK DM 35-17-M00173_ADALET-1 M09_66328133</t>
  </si>
  <si>
    <t>12.10.2021 15:47:14</t>
  </si>
  <si>
    <t>12.10.2021 16:18:10</t>
  </si>
  <si>
    <t>TR-104 ZEYTİNALANI 35-19-L00104_956687616_956687616</t>
  </si>
  <si>
    <t>12.10.2021 20:15:39</t>
  </si>
  <si>
    <t>12.10.2021 22:36:18</t>
  </si>
  <si>
    <t>GÜNEŞLİ TR-19 45-75-M00059_945596599_945596599</t>
  </si>
  <si>
    <t>12.10.2021 15:43:32</t>
  </si>
  <si>
    <t>12.10.2021 23:09:33</t>
  </si>
  <si>
    <t>MENEMEN TR-3 35-28-L00003_A_56359437_56359437</t>
  </si>
  <si>
    <t>12.10.2021 10:53:18</t>
  </si>
  <si>
    <t>12.10.2021 19:27:53</t>
  </si>
  <si>
    <t>DERBENT İM-DM 45-83-A00004_MANİSA-1 M03_2099895</t>
  </si>
  <si>
    <t>12.10.2021 15:26:11</t>
  </si>
  <si>
    <t>12.10.2021 16:24:00</t>
  </si>
  <si>
    <t>ULUKENT DM-5 35-28-M00005_953392894_953392894</t>
  </si>
  <si>
    <t>12.10.2021 10:51:10</t>
  </si>
  <si>
    <t>12.10.2021 18:10:16</t>
  </si>
  <si>
    <t>HALİTPAŞA DM 45-80-M00060_SARUHANLI DM-GERİLİM M05_72188658</t>
  </si>
  <si>
    <t>12.10.2021 13:15:53</t>
  </si>
  <si>
    <t>12.10.2021 13:55:22</t>
  </si>
  <si>
    <t>GÜVERCİNLİK ZABITAĞA TR-1 45-77-L00338_C_56388144_56388144</t>
  </si>
  <si>
    <t>12.10.2021 16:19:19</t>
  </si>
  <si>
    <t>12.10.2021 20:48:48</t>
  </si>
  <si>
    <t>TR-115 ZEYTİNALANI 35-19-L00115_B_56377404_56377404</t>
  </si>
  <si>
    <t>12.10.2021 11:58:43</t>
  </si>
  <si>
    <t>12.10.2021 19:48:00</t>
  </si>
  <si>
    <t>K-410 35-03-K00410_98161959_98161959</t>
  </si>
  <si>
    <t>12.10.2021 16:43:05</t>
  </si>
  <si>
    <t>12.10.2021 21:11:16</t>
  </si>
  <si>
    <t>TR-1-5/4 35-20-L00062_11051385_56374846_56374846</t>
  </si>
  <si>
    <t>12.10.2021 21:06:49</t>
  </si>
  <si>
    <t>12.10.2021 21:44:38</t>
  </si>
  <si>
    <t>12.10.2021 13:52:31</t>
  </si>
  <si>
    <t>12.10.2021 14:05:50</t>
  </si>
  <si>
    <t>K-37 35-04-K00037_99063494_99063494</t>
  </si>
  <si>
    <t>12.10.2021 23:12:00</t>
  </si>
  <si>
    <t>12.10.2021 23:32:27</t>
  </si>
  <si>
    <t>K-379 35-01-K00379_910744962_910744962</t>
  </si>
  <si>
    <t>12.10.2021 17:14:04</t>
  </si>
  <si>
    <t>12.10.2021 18:32:08</t>
  </si>
  <si>
    <t>ULUKENT DM-4/14 35-28-M00033_953392938_953392938</t>
  </si>
  <si>
    <t>12.10.2021 18:43:30</t>
  </si>
  <si>
    <t>13.10.2021 00:48:31</t>
  </si>
  <si>
    <t>BALLICA İM 45-72-A00005_HAMİDİYE L07_2095866</t>
  </si>
  <si>
    <t>12.10.2021 19:48:46</t>
  </si>
  <si>
    <t>12.10.2021 19:49:24</t>
  </si>
  <si>
    <t>M-13 35-02-M00013_M-157 M03_2333802</t>
  </si>
  <si>
    <t>12.10.2021 14:27:00</t>
  </si>
  <si>
    <t>12.10.2021 14:55:37</t>
  </si>
  <si>
    <t>GÖRDES DM 45-75-M00050_HatBaşıAyırıcı_73330061 M11_73330061</t>
  </si>
  <si>
    <t>12.10.2021 22:00:43</t>
  </si>
  <si>
    <t>13.10.2021 01:17:23</t>
  </si>
  <si>
    <t>K-188 35-01-K00188_B_60983315_60983315</t>
  </si>
  <si>
    <t>12.10.2021 10:24:23</t>
  </si>
  <si>
    <t>12.10.2021 16:36:47</t>
  </si>
  <si>
    <t>ÖZBEY İM 35-26-A00005_ABALIOĞLU M07_2324257</t>
  </si>
  <si>
    <t>12.10.2021 19:14:55</t>
  </si>
  <si>
    <t>12.10.2021 19:20:15</t>
  </si>
  <si>
    <t>_A_56386756_56386756</t>
  </si>
  <si>
    <t>12.10.2021 16:11:44</t>
  </si>
  <si>
    <t>12.10.2021 19:00:16</t>
  </si>
  <si>
    <t>TÜRKELLİ DM (TR-4) 35-28-M00368_HATUNDERE DM (HELVACI DM) M05_56299108</t>
  </si>
  <si>
    <t>12.10.2021 10:35:00</t>
  </si>
  <si>
    <t>12.10.2021 13:17:10</t>
  </si>
  <si>
    <t>K-2361 35-02-K02361_C c1b_5843848</t>
  </si>
  <si>
    <t>12.10.2021 12:07:23</t>
  </si>
  <si>
    <t>12.10.2021 14:42:42</t>
  </si>
  <si>
    <t>TR-41 KÖK 45-78-L00041_KURŞUNLU BANYOLARI L07_65890245</t>
  </si>
  <si>
    <t>12.10.2021 16:06:39</t>
  </si>
  <si>
    <t>TULUM TR-1 35-26-L00353_956608322_956608322</t>
  </si>
  <si>
    <t>12.10.2021 19:06:30</t>
  </si>
  <si>
    <t>12.10.2021 19:53:30</t>
  </si>
  <si>
    <t>SIRIMLI AVCILAR TR 35-31-L00202_47892125_56380921_56380921</t>
  </si>
  <si>
    <t>12.10.2021 16:34:11</t>
  </si>
  <si>
    <t>13.10.2021 00:58:19</t>
  </si>
  <si>
    <t>MURADİYE DM-5/6-A 45-71-M00643_MODERN AMBALAJ M02_2077881</t>
  </si>
  <si>
    <t>12.10.2021 03:05:42</t>
  </si>
  <si>
    <t>12.10.2021 05:55:01</t>
  </si>
  <si>
    <t>12.10.2021 17:26:56</t>
  </si>
  <si>
    <t>12.10.2021 17:29:18</t>
  </si>
  <si>
    <t>12.10.2021 21:05:26</t>
  </si>
  <si>
    <t>12.10.2021 21:11:05</t>
  </si>
  <si>
    <t>L-10 KARADAĞ DM 35-18-L00010_950440112_950440112</t>
  </si>
  <si>
    <t>12.10.2021 13:36:32</t>
  </si>
  <si>
    <t>12.10.2021 17:48:41</t>
  </si>
  <si>
    <t>TROPİKAL DM 35-27-L00056_ARMUTLU İ.M. L03_72201723</t>
  </si>
  <si>
    <t>12.10.2021 12:59:03</t>
  </si>
  <si>
    <t>12.10.2021 13:24:00</t>
  </si>
  <si>
    <t>YENİCE KÖK 45-86-M00234_İÇİKLER ÇIKIŞ M02_41955326</t>
  </si>
  <si>
    <t>12.10.2021 12:30:13</t>
  </si>
  <si>
    <t>12.10.2021 12:30:53</t>
  </si>
  <si>
    <t>12.10.2021 09:23:33</t>
  </si>
  <si>
    <t>12.10.2021 11:08:46</t>
  </si>
  <si>
    <t>LOKMANKUYU KÖK 35-15-L00903_48738064_56372795_56372795</t>
  </si>
  <si>
    <t>12.10.2021 18:50:30</t>
  </si>
  <si>
    <t>12.10.2021 20:23:52</t>
  </si>
  <si>
    <t>SELENDİ TR-11 45-81-M00011_C_56386164_56386164</t>
  </si>
  <si>
    <t>12.10.2021 22:37:00</t>
  </si>
  <si>
    <t>12.10.2021 23:47:32</t>
  </si>
  <si>
    <t>YILMAZ TR-7 45-78-L00207__56389097_56389097</t>
  </si>
  <si>
    <t>12.10.2021 14:26:07</t>
  </si>
  <si>
    <t>12.10.2021 16:53:08</t>
  </si>
  <si>
    <t>TR-1-1/3 MEZARLIK KABİN 35-20-L00003_KAVAK TR L03_66509599</t>
  </si>
  <si>
    <t>12.10.2021 16:34:00</t>
  </si>
  <si>
    <t>12.10.2021 18:28:39</t>
  </si>
  <si>
    <t>L-247 35-18-L00247_950440784_950440784</t>
  </si>
  <si>
    <t>12.10.2021 08:34:59</t>
  </si>
  <si>
    <t>12.10.2021 09:27:57</t>
  </si>
  <si>
    <t>DM-13/03 (İTFAİYE KARŞISI) 45-71-M00333_B_56404724_56404724</t>
  </si>
  <si>
    <t>12.10.2021 09:43:00</t>
  </si>
  <si>
    <t>12.10.2021 16:11:48</t>
  </si>
  <si>
    <t>K-1744 35-01-K01744_35-01-K01744_2377195</t>
  </si>
  <si>
    <t>12.10.2021 18:52:14</t>
  </si>
  <si>
    <t>12.10.2021 19:24:28</t>
  </si>
  <si>
    <t>12.10.2021 14:20:57</t>
  </si>
  <si>
    <t>12.10.2021 14:37:55</t>
  </si>
  <si>
    <t>M-1335 KAYADİBİ KÖK 35-02-M01335_M-1157 KARAÇAM M05_2319919</t>
  </si>
  <si>
    <t>12.10.2021 19:06:34</t>
  </si>
  <si>
    <t>12.10.2021 21:34:00</t>
  </si>
  <si>
    <t>12.10.2021 14:30:53</t>
  </si>
  <si>
    <t>12.10.2021 15:02:36</t>
  </si>
  <si>
    <t>12.10.2021 19:27:58</t>
  </si>
  <si>
    <t>12.10.2021 21:39:41</t>
  </si>
  <si>
    <t>AŞAĞI BOZKIR TR-1 45-83-L00252_955163177_955163177</t>
  </si>
  <si>
    <t>12.10.2021 14:47:36</t>
  </si>
  <si>
    <t>12.10.2021 17:23:13</t>
  </si>
  <si>
    <t>BEYDERE KÖK 45-71-M00128_ESKİ KARAAĞAÇLI M07_50217231</t>
  </si>
  <si>
    <t>12.10.2021 12:23:03</t>
  </si>
  <si>
    <t>12.10.2021 14:29:33</t>
  </si>
  <si>
    <t>KERİMAĞA ORTAKÖY TR-2 45-78-M00786_49188941_56405618_56405618</t>
  </si>
  <si>
    <t>12.10.2021 16:24:44</t>
  </si>
  <si>
    <t>12.10.2021 17:37:31</t>
  </si>
  <si>
    <t>M-444 35-03-M00444_910478021_910478021</t>
  </si>
  <si>
    <t>12.10.2021 21:20:47</t>
  </si>
  <si>
    <t>13.10.2021 01:33:38</t>
  </si>
  <si>
    <t>YASEMİN DM 35-19-M00002_HatBaşıAyırıcı_53137501 M02_53137501</t>
  </si>
  <si>
    <t>12.10.2021 16:11:54</t>
  </si>
  <si>
    <t>12.10.2021 20:14:20</t>
  </si>
  <si>
    <t>12.10.2021 15:57:29</t>
  </si>
  <si>
    <t>12.10.2021 17:44:19</t>
  </si>
  <si>
    <t>12.10.2021 12:51:12</t>
  </si>
  <si>
    <t>12.10.2021 12:56:28</t>
  </si>
  <si>
    <t>ADEM AS SULAMA GRUBU 35-29-L00471_35-29-L00471_2373700</t>
  </si>
  <si>
    <t>12.10.2021 17:27:28</t>
  </si>
  <si>
    <t>12.10.2021 20:48:57</t>
  </si>
  <si>
    <t>12.10.2021 22:25:50</t>
  </si>
  <si>
    <t>12.10.2021 22:27:43</t>
  </si>
  <si>
    <t>HASALAN TR-2 45-78-L00384_DIREK TIPI TRAFO HUCRESI H01_2106123</t>
  </si>
  <si>
    <t>12.10.2021 07:39:55</t>
  </si>
  <si>
    <t>12.10.2021 09:17:07</t>
  </si>
  <si>
    <t>K-4759 35-01-K04759_913364240_913364240</t>
  </si>
  <si>
    <t>12.10.2021 13:39:27</t>
  </si>
  <si>
    <t>12.10.2021 17:16:48</t>
  </si>
  <si>
    <t>SOMA TR-14 45-82-M00014_45-82-M00014_2369186</t>
  </si>
  <si>
    <t>12.10.2021 09:16:36</t>
  </si>
  <si>
    <t>12.10.2021 12:29:23</t>
  </si>
  <si>
    <t>HORZUM ALAYAKA DEDEKAVAK TR-2 45-73-M00292_45-73-M00292_2368609</t>
  </si>
  <si>
    <t>12.10.2021 23:26:43</t>
  </si>
  <si>
    <t>13.10.2021 01:27:08</t>
  </si>
  <si>
    <t>ÇANDARLI TR-21 35-30-M00021_CANTEK M02_72081435</t>
  </si>
  <si>
    <t>12.10.2021 15:20:36</t>
  </si>
  <si>
    <t>12.10.2021 17:59:51</t>
  </si>
  <si>
    <t>ALİBEYLİ DM 45-80-M00064_ALİBEYLİ ŞEHİR-1 M07_72190833</t>
  </si>
  <si>
    <t>12.10.2021 11:46:23</t>
  </si>
  <si>
    <t>12.10.2021 12:33:23</t>
  </si>
  <si>
    <t>KAVAKLIDERE TR-9 45-73-M00143_KAVAKLIDERE TR-7 M03_2092994</t>
  </si>
  <si>
    <t>12.10.2021 15:03:56</t>
  </si>
  <si>
    <t>12.10.2021 16:08:18</t>
  </si>
  <si>
    <t>TR-27 35-30-L00027_TM GİRİŞ L04_2095548</t>
  </si>
  <si>
    <t>12.10.2021 08:30:23</t>
  </si>
  <si>
    <t>12.10.2021 09:00:48</t>
  </si>
  <si>
    <t>KAYMAKÇI TR-11 35-15-M00248_TR-12 - TR-22 M02_66792317</t>
  </si>
  <si>
    <t>12.10.2021 15:16:04</t>
  </si>
  <si>
    <t>K-765 35-01-K00765_C_56353968_56353968</t>
  </si>
  <si>
    <t>12.10.2021 06:49:11</t>
  </si>
  <si>
    <t>12.10.2021 09:45:56</t>
  </si>
  <si>
    <t>PALAMATÇUK MERKEZ TR-1 35-32-L00067_B_56358231_56358231</t>
  </si>
  <si>
    <t>12.10.2021 20:14:12</t>
  </si>
  <si>
    <t>13.10.2021 02:09:26</t>
  </si>
  <si>
    <t>DİKİLİ İM 35-30-A00001_BADEMLİ L11_72357048</t>
  </si>
  <si>
    <t>12.10.2021 17:36:04</t>
  </si>
  <si>
    <t>12.10.2021 17:55:00</t>
  </si>
  <si>
    <t>M-1295 35-02-M01295_A_56375446_56375446</t>
  </si>
  <si>
    <t>12.10.2021 11:07:42</t>
  </si>
  <si>
    <t>12.10.2021 12:11:17</t>
  </si>
  <si>
    <t>ÇİLE DM 35-22-M00086_ÇAKALTEPE M04_50064049</t>
  </si>
  <si>
    <t>12.10.2021 19:52:54</t>
  </si>
  <si>
    <t>12.10.2021 20:27:55</t>
  </si>
  <si>
    <t>12.10.2021 16:01:12</t>
  </si>
  <si>
    <t>12.10.2021 20:18:14</t>
  </si>
  <si>
    <t>KIZILÇUKUR TR-5 KESKİN 45-79-M00469_45-79-M00469_2358806</t>
  </si>
  <si>
    <t>12.10.2021 15:28:38</t>
  </si>
  <si>
    <t>12.10.2021 17:46:19</t>
  </si>
  <si>
    <t>BELENYAKA KEMER MAH. TR-1 45-73-M00687_B_56397232_56397232</t>
  </si>
  <si>
    <t>12.10.2021 17:48:45</t>
  </si>
  <si>
    <t>12.10.2021 18:50:28</t>
  </si>
  <si>
    <t>TR-20 AYI BALIĞI 35-21-L00207_966497160_966497160</t>
  </si>
  <si>
    <t>12.10.2021 09:00:58</t>
  </si>
  <si>
    <t>12.10.2021 13:00:16</t>
  </si>
  <si>
    <t>ARSLANLAR TM 35-26-A00004_ÇIRPI-1 M04_2305249</t>
  </si>
  <si>
    <t>12.10.2021 15:54:14</t>
  </si>
  <si>
    <t>12.10.2021 17:11:00</t>
  </si>
  <si>
    <t>12.10.2021 19:36:36</t>
  </si>
  <si>
    <t>12.10.2021 20:10:00</t>
  </si>
  <si>
    <t>ALAŞEHİR TR-54 45-73-M00054_B_56401787_56401787</t>
  </si>
  <si>
    <t>12.10.2021 15:17:54</t>
  </si>
  <si>
    <t>12.10.2021 15:53:42</t>
  </si>
  <si>
    <t>YENİKÖY MERKEZ TR-1 35-31-L00183_A_72247289_72247289</t>
  </si>
  <si>
    <t>12.10.2021 17:13:05</t>
  </si>
  <si>
    <t>13.10.2021 01:10:16</t>
  </si>
  <si>
    <t>K-3632 35-01-K03632_910779643_910779643</t>
  </si>
  <si>
    <t>12.10.2021 19:15:34</t>
  </si>
  <si>
    <t>13.10.2021 00:04:43</t>
  </si>
  <si>
    <t>ALİBEYLİ TR-5 45-80-M00087_45-80-M00087_2368320</t>
  </si>
  <si>
    <t>12.10.2021 14:07:00</t>
  </si>
  <si>
    <t>12.10.2021 16:00:44</t>
  </si>
  <si>
    <t>TR-17 35-27-M00017_912531454_912531454</t>
  </si>
  <si>
    <t>12.10.2021 12:51:32</t>
  </si>
  <si>
    <t>12.10.2021 15:09:58</t>
  </si>
  <si>
    <t>GÜLBAHÇE TR-7 35-19-L00167_956677798_956677798</t>
  </si>
  <si>
    <t>12.10.2021 09:29:39</t>
  </si>
  <si>
    <t>12.10.2021 18:32:17</t>
  </si>
  <si>
    <t>M-1814 KISIK DM-1 35-22-M00095_SULAMA M15_72099859</t>
  </si>
  <si>
    <t>12.10.2021 11:30:34</t>
  </si>
  <si>
    <t>12.10.2021 13:03:08</t>
  </si>
  <si>
    <t>M-9 GERMİYAN 35-18-M00009_950441958_950441958</t>
  </si>
  <si>
    <t>12.10.2021 00:12:05</t>
  </si>
  <si>
    <t>12.10.2021 01:31:30</t>
  </si>
  <si>
    <t>K-4555 35-02-K04555_912405849_912405849</t>
  </si>
  <si>
    <t>12.10.2021 13:37:48</t>
  </si>
  <si>
    <t>12.10.2021 14:09:02</t>
  </si>
  <si>
    <t>TR-153 45-78-M00153_953265072_953265072</t>
  </si>
  <si>
    <t>12.10.2021 20:57:18</t>
  </si>
  <si>
    <t>12.10.2021 21:43:52</t>
  </si>
  <si>
    <t>KARACAKAŞ TR-1 45-82-M00344_A_56388552_56388552</t>
  </si>
  <si>
    <t>12.10.2021 16:06:33</t>
  </si>
  <si>
    <t>12.10.2021 21:43:10</t>
  </si>
  <si>
    <t>SELÇUK İM/DM 35-13-A00004_AYASULUK (TEİAŞ GİRİŞ) M05_65986038</t>
  </si>
  <si>
    <t>12.10.2021 12:13:00</t>
  </si>
  <si>
    <t>12.10.2021 12:39:33</t>
  </si>
  <si>
    <t>ÇUKURALTI M-21 35-25-M00069__72374059_72374059</t>
  </si>
  <si>
    <t>12.10.2021 21:26:13</t>
  </si>
  <si>
    <t>12.10.2021 22:02:05</t>
  </si>
  <si>
    <t>FOÇA TR-52 35-23-L00052_950413719_950413719</t>
  </si>
  <si>
    <t>12.10.2021 16:14:50</t>
  </si>
  <si>
    <t>12.10.2021 18:50:05</t>
  </si>
  <si>
    <t>KÜÇÜKKALE KÖK 35-29-L00036_HASAN ÇAVUŞLAR L06_2327051</t>
  </si>
  <si>
    <t>12.10.2021 20:09:08</t>
  </si>
  <si>
    <t>12.10.2021 23:23:32</t>
  </si>
  <si>
    <t>_A_56384488_56384488</t>
  </si>
  <si>
    <t>12.10.2021 14:34:18</t>
  </si>
  <si>
    <t>12.10.2021 15:37:37</t>
  </si>
  <si>
    <t>M-1054 35-02-M01054_910134921_910134921</t>
  </si>
  <si>
    <t>12.10.2021 22:25:17</t>
  </si>
  <si>
    <t>13.10.2021 00:17:33</t>
  </si>
  <si>
    <t>SÜMBÜLTEPE KÖYÜ TR-1 45-71-M01551_44435750_56366518_56366518</t>
  </si>
  <si>
    <t>12.10.2021 21:16:42</t>
  </si>
  <si>
    <t>12.10.2021 22:52:59</t>
  </si>
  <si>
    <t>ŞEHİTLİOĞLU KÖYÜ TR 45-77-M00078_45-77-M00078_2366689</t>
  </si>
  <si>
    <t>12.10.2021 15:01:26</t>
  </si>
  <si>
    <t>12.10.2021 18:07:53</t>
  </si>
  <si>
    <t>YENİÇİFTLİK KÖK 35-20-L00373_ L04_2075099</t>
  </si>
  <si>
    <t>12.10.2021 12:47:13</t>
  </si>
  <si>
    <t>12.10.2021 13:59:25</t>
  </si>
  <si>
    <t>12.10.2021 07:18:38</t>
  </si>
  <si>
    <t>12.10.2021 07:23:37</t>
  </si>
  <si>
    <t>K-3417 35-08-K03417_97912611_97912611</t>
  </si>
  <si>
    <t>12.10.2021 22:02:56</t>
  </si>
  <si>
    <t>13.10.2021 00:41:43</t>
  </si>
  <si>
    <t>12.10.2021 13:23:00</t>
  </si>
  <si>
    <t>12.10.2021 15:41:50</t>
  </si>
  <si>
    <t>M-650 35-02-M00650_M-652 M02_2325058</t>
  </si>
  <si>
    <t>12.10.2021 11:06:27</t>
  </si>
  <si>
    <t>12.10.2021 11:30:07</t>
  </si>
  <si>
    <t>TR-1/44 45-72-M00044_45-72-M00044_2357432</t>
  </si>
  <si>
    <t>12.10.2021 23:25:24</t>
  </si>
  <si>
    <t>13.10.2021 00:43:48</t>
  </si>
  <si>
    <t>KARAOĞLANLI TR-1 45-78-M00350_953272771_953272771</t>
  </si>
  <si>
    <t>12.10.2021 18:36:39</t>
  </si>
  <si>
    <t>12.10.2021 20:03:57</t>
  </si>
  <si>
    <t>12.10.2021 13:20:47</t>
  </si>
  <si>
    <t>12.10.2021 14:18:16</t>
  </si>
  <si>
    <t>BÜYÜKGÜNEY TR-1 45-82-M00337_45-82-M00337_2359127</t>
  </si>
  <si>
    <t>12.10.2021 17:03:41</t>
  </si>
  <si>
    <t>12.10.2021 18:39:46</t>
  </si>
  <si>
    <t>YENİ ŞAKRAN TR-12 35-17-M00212_950314413_950314413</t>
  </si>
  <si>
    <t>12.10.2021 18:41:03</t>
  </si>
  <si>
    <t>12.10.2021 20:55:37</t>
  </si>
  <si>
    <t>M-313 35-02-M00313_M-510 M01_2096872</t>
  </si>
  <si>
    <t>12.10.2021 11:44:43</t>
  </si>
  <si>
    <t>PINARLI KÖK 35-20-M00085_TR-2 - TR-3 M03_72358817</t>
  </si>
  <si>
    <t>12.10.2021 13:02:22</t>
  </si>
  <si>
    <t>12.10.2021 14:20:05</t>
  </si>
  <si>
    <t>DM-14/4b 45-71-M00543_D_56398612_56398612</t>
  </si>
  <si>
    <t>12.10.2021 19:24:07</t>
  </si>
  <si>
    <t>12.10.2021 21:48:31</t>
  </si>
  <si>
    <t>KUŞÇULAR TR-9 35-19-M00221_956674948_956674948</t>
  </si>
  <si>
    <t>12.10.2021 20:30:48</t>
  </si>
  <si>
    <t>13.10.2021 00:35:41</t>
  </si>
  <si>
    <t>M-1843 35-02-M01843_99850223_99850223</t>
  </si>
  <si>
    <t>12.10.2021 15:31:46</t>
  </si>
  <si>
    <t>12.10.2021 17:04:26</t>
  </si>
  <si>
    <t>DM-7/TR-2 35-22-M00053_95000508890_95000508890</t>
  </si>
  <si>
    <t>12.10.2021 11:16:05</t>
  </si>
  <si>
    <t>12.10.2021 15:14:07</t>
  </si>
  <si>
    <t>KARAAHMETLİ TR-1 45-71-M01704_953213026_953213026</t>
  </si>
  <si>
    <t>12.10.2021 08:33:00</t>
  </si>
  <si>
    <t>12.10.2021 10:39:25</t>
  </si>
  <si>
    <t>M-1027 35-04-M01027_99151977_99151977</t>
  </si>
  <si>
    <t>12.10.2021 20:01:11</t>
  </si>
  <si>
    <t>12.10.2021 22:07:07</t>
  </si>
  <si>
    <t>DM-3 (TR-16) 35-15-M00016_35-15-M00016_67054331</t>
  </si>
  <si>
    <t>12.10.2021 09:14:25</t>
  </si>
  <si>
    <t>12.10.2021 18:27:17</t>
  </si>
  <si>
    <t>RAZİYE ÖZKAN VE ARK. ÖZEL TR 35-27-M00614Ö_DIREK TIPI TRAFO HUCRESI H01_2051057</t>
  </si>
  <si>
    <t>12.10.2021 10:13:51</t>
  </si>
  <si>
    <t>12.10.2021 12:16:40</t>
  </si>
  <si>
    <t>OSMANGAZİ İM 35-02-A00004_LAKA M15_2053224</t>
  </si>
  <si>
    <t>12.10.2021 10:38:11</t>
  </si>
  <si>
    <t>12.10.2021 11:05:00</t>
  </si>
  <si>
    <t>12.10.2021 19:53:47</t>
  </si>
  <si>
    <t>12.10.2021 20:04:26</t>
  </si>
  <si>
    <t>KÜÇÜKKALE KÖK 35-29-L00036_MEHMETLER L02_2088232</t>
  </si>
  <si>
    <t>12.10.2021 12:33:58</t>
  </si>
  <si>
    <t>12.10.2021 13:59:00</t>
  </si>
  <si>
    <t>12.10.2021 14:46:34</t>
  </si>
  <si>
    <t>12.10.2021 14:47:04</t>
  </si>
  <si>
    <t>K-4307 35-09-K04307_912340925_912340925</t>
  </si>
  <si>
    <t>12.10.2021 09:30:20</t>
  </si>
  <si>
    <t>12.10.2021 10:39:33</t>
  </si>
  <si>
    <t>L-100 DÜZCE 35-14-L00100_956641117_956641117</t>
  </si>
  <si>
    <t>12.10.2021 15:13:46</t>
  </si>
  <si>
    <t>12.10.2021 22:50:17</t>
  </si>
  <si>
    <t>SİMKUR SİTESİ M-307 35-30-M00307_A_56403822_56403822</t>
  </si>
  <si>
    <t>12.10.2021 18:36:20</t>
  </si>
  <si>
    <t>12.10.2021 20:04:44</t>
  </si>
  <si>
    <t>HİSAR MAH. KÜÇÜK SAN SİT. TR-14 45-86-M00199_A_56401513_56401513</t>
  </si>
  <si>
    <t>12.10.2021 22:42:18</t>
  </si>
  <si>
    <t>13.10.2021 00:06:03</t>
  </si>
  <si>
    <t>DM-13/02 45-71-M00330_95000543422_95000543422</t>
  </si>
  <si>
    <t>12.10.2021 12:16:37</t>
  </si>
  <si>
    <t>12.10.2021 15:16:18</t>
  </si>
  <si>
    <t>TEKELİ DM 35-22-M00088_ESKİ AHMETBEYLİ M08_48495873</t>
  </si>
  <si>
    <t>12.10.2021 20:37:33</t>
  </si>
  <si>
    <t>12.10.2021 21:18:41</t>
  </si>
  <si>
    <t>KARAOBA MERKEZ TR-1 35-32-L00061_A_56377737_56377737</t>
  </si>
  <si>
    <t>12.10.2021 13:41:09</t>
  </si>
  <si>
    <t>12.10.2021 17:29:57</t>
  </si>
  <si>
    <t>K-1764 35-01-K01764_910986968_910986968</t>
  </si>
  <si>
    <t>12.10.2021 20:55:47</t>
  </si>
  <si>
    <t>12.10.2021 22:31:56</t>
  </si>
  <si>
    <t>M-1531 35-09-M01531_DIREK TIPI TRAFO HUCRESI H01_2082680</t>
  </si>
  <si>
    <t>12.10.2021 10:59:13</t>
  </si>
  <si>
    <t>12.10.2021 16:28:00</t>
  </si>
  <si>
    <t>ZEYTİNALAN İM 35-19-A00002_ZEYTİNALAN TR-101 L10_2051677</t>
  </si>
  <si>
    <t>12.10.2021 09:31:48</t>
  </si>
  <si>
    <t>12.10.2021 10:24:18</t>
  </si>
  <si>
    <t>KÜNER TR-17 35-22-M00826_965782092_965782092</t>
  </si>
  <si>
    <t>12.10.2021 17:19:14</t>
  </si>
  <si>
    <t>12.10.2021 18:32:26</t>
  </si>
  <si>
    <t>İTOB DM 35-22-M00089_TEKELİ SULAMA M08_2116563</t>
  </si>
  <si>
    <t>12.10.2021 13:30:47</t>
  </si>
  <si>
    <t>12.10.2021 14:50:43</t>
  </si>
  <si>
    <t>TR-68 ÇAYIRÇEŞME 35-19-L00068_DIREK TIPI TRAFO HUCRESI H01_2053471</t>
  </si>
  <si>
    <t>12.10.2021 08:39:10</t>
  </si>
  <si>
    <t>12.10.2021 10:17:31</t>
  </si>
  <si>
    <t>SELÇUK İM/DM 35-13-A00004_TRAFO-2 (15800) L11_65986053</t>
  </si>
  <si>
    <t>12.10.2021 13:09:29</t>
  </si>
  <si>
    <t>12.10.2021 13:19:00</t>
  </si>
  <si>
    <t>BİMEYKO KÖK-10 35-30-M00048_BİMEYKO TR-3 M04_2322626</t>
  </si>
  <si>
    <t>12.10.2021 16:18:55</t>
  </si>
  <si>
    <t>12.10.2021 18:45:05</t>
  </si>
  <si>
    <t>TR-65 35-17-M00065_6875047_56378104_56378104</t>
  </si>
  <si>
    <t>12.10.2021 00:32:22</t>
  </si>
  <si>
    <t>12.10.2021 00:53:09</t>
  </si>
  <si>
    <t>12.10.2021 12:47:52</t>
  </si>
  <si>
    <t>12.10.2021 18:29:31</t>
  </si>
  <si>
    <t>12.10.2021 10:40:51</t>
  </si>
  <si>
    <t>12.10.2021 10:50:49</t>
  </si>
  <si>
    <t>DM-13/04(CEMİYET KARŞISI) 45-71-M00057_A_56396886_56396886</t>
  </si>
  <si>
    <t>12.10.2021 14:58:54</t>
  </si>
  <si>
    <t>12.10.2021 18:45:37</t>
  </si>
  <si>
    <t>SEKİKÖY MUSLUK TR-2 35-15-L00516_953051473_953051473</t>
  </si>
  <si>
    <t>12.10.2021 19:42:29</t>
  </si>
  <si>
    <t>12.10.2021 20:55:55</t>
  </si>
  <si>
    <t>TR-82 45-78-L00082_953263477_953263477</t>
  </si>
  <si>
    <t>12.10.2021 20:13:31</t>
  </si>
  <si>
    <t>12.10.2021 20:49:09</t>
  </si>
  <si>
    <t>12.10.2021 20:25:27</t>
  </si>
  <si>
    <t>12.10.2021 21:23:00</t>
  </si>
  <si>
    <t>AŞAĞI YENMİŞ KÖYÜ TR1 35-27-M00383_913478941_913478941</t>
  </si>
  <si>
    <t>12.10.2021 11:53:38</t>
  </si>
  <si>
    <t>12.10.2021 14:11:53</t>
  </si>
  <si>
    <t>K-819 35-01-K00819_K-598 K02_61135171</t>
  </si>
  <si>
    <t>12.10.2021 11:38:03</t>
  </si>
  <si>
    <t>12.10.2021 18:35:39</t>
  </si>
  <si>
    <t>ARKACILAR TR-3 35-31-L00100_47982721_56395301_56395301</t>
  </si>
  <si>
    <t>12.10.2021 16:37:03</t>
  </si>
  <si>
    <t>12.10.2021 22:50:29</t>
  </si>
  <si>
    <t>TR-27 35-30-L00027_TR-29 L02_2330019</t>
  </si>
  <si>
    <t>12.10.2021 08:54:08</t>
  </si>
  <si>
    <t>12.10.2021 09:45:24</t>
  </si>
  <si>
    <t>K-3183 35-02-K03183_98777566_98777566</t>
  </si>
  <si>
    <t>12.10.2021 21:02:05</t>
  </si>
  <si>
    <t>13.10.2021 03:03:09</t>
  </si>
  <si>
    <t>TR-95 35-17-M00095_TR-96(M-96) M03_66370318</t>
  </si>
  <si>
    <t>12.10.2021 15:27:45</t>
  </si>
  <si>
    <t>12.10.2021 16:46:31</t>
  </si>
  <si>
    <t>GÖKÇEN MEZARLIK YANI TR 35-29-L00775__72554204_72554204</t>
  </si>
  <si>
    <t>12.10.2021 22:10:15</t>
  </si>
  <si>
    <t>13.10.2021 03:51:54</t>
  </si>
  <si>
    <t>K-251 35-02-K00251_K-4155 K03_2104372</t>
  </si>
  <si>
    <t>12.10.2021 10:32:03</t>
  </si>
  <si>
    <t>12.10.2021 10:39:23</t>
  </si>
  <si>
    <t>TİRE İM-DM-1 35-29-A00001_ESKİOBA L03_2059644</t>
  </si>
  <si>
    <t>12.10.2021 12:38:56</t>
  </si>
  <si>
    <t>12.10.2021 13:04:08</t>
  </si>
  <si>
    <t>12.10.2021 19:39:35</t>
  </si>
  <si>
    <t>12.10.2021 22:52:05</t>
  </si>
  <si>
    <t>KOYUNDERE TR-20 35-28-M00113_DAĞITIM TRAFO KOYUNDERE TR-20 M01_66522927</t>
  </si>
  <si>
    <t>12.10.2021 18:38:58</t>
  </si>
  <si>
    <t>12.10.2021 20:58:37</t>
  </si>
  <si>
    <t>KARABEL KÖK(VİŞNELİ KÖK) 35-26-M01207_VİŞNELİ M04_66051328</t>
  </si>
  <si>
    <t>12.10.2021 19:05:24</t>
  </si>
  <si>
    <t>12.10.2021 20:23:18</t>
  </si>
  <si>
    <t>BEYDAĞ İM 35-32-A00001_BEYDAĞ KÖK (BEYKÖY) L05_2049975</t>
  </si>
  <si>
    <t>12.10.2021 21:01:21</t>
  </si>
  <si>
    <t>12.10.2021 21:14:05</t>
  </si>
  <si>
    <t>OVAKENT TR-2 35-15-L00632_48655928_56372060_56372060</t>
  </si>
  <si>
    <t>12.10.2021 09:29:25</t>
  </si>
  <si>
    <t>12.10.2021 12:03:55</t>
  </si>
  <si>
    <t>DEREKÖY TR-2 35-20-L00254_6218123_56373598_56373598</t>
  </si>
  <si>
    <t>12.10.2021 09:41:00</t>
  </si>
  <si>
    <t>12.10.2021 20:44:37</t>
  </si>
  <si>
    <t>TİRE İM-DM-1 35-29-A00001_DOYRANLI L11_2059658</t>
  </si>
  <si>
    <t>12.10.2021 09:22:57</t>
  </si>
  <si>
    <t>12.10.2021 09:35:02</t>
  </si>
  <si>
    <t>K-4123 35-09-K04123_35-09-K04123_2358665</t>
  </si>
  <si>
    <t>12.10.2021 20:35:30</t>
  </si>
  <si>
    <t>12.10.2021 21:18:10</t>
  </si>
  <si>
    <t>GÜMÜLDÜR DM-4 35-25-M00053_GÜMÜLDÜR DM M01_72085139</t>
  </si>
  <si>
    <t>12.10.2021 10:22:13</t>
  </si>
  <si>
    <t>12.10.2021 10:23:03</t>
  </si>
  <si>
    <t>AYDOĞDU TR-1 45-73-M00899_B_56391811_56391811</t>
  </si>
  <si>
    <t>12.10.2021 16:43:52</t>
  </si>
  <si>
    <t>12.10.2021 18:39:55</t>
  </si>
  <si>
    <t>DERBENT TM 45-83-A00003_DERBENT DM-1 M03_2063381</t>
  </si>
  <si>
    <t>12.10.2021 19:52:41</t>
  </si>
  <si>
    <t>13.10.2021 04:53:21</t>
  </si>
  <si>
    <t>KAYMAKÇI İM 35-15-A00004_ORHANGAZİ L08_2333300</t>
  </si>
  <si>
    <t>12.10.2021 19:32:14</t>
  </si>
  <si>
    <t>DEMİRCİLİ DM 35-15-L00895_SEYREKLİ L07_2115253</t>
  </si>
  <si>
    <t>12.10.2021 14:39:14</t>
  </si>
  <si>
    <t>12.10.2021 15:14:38</t>
  </si>
  <si>
    <t>12.10.2021 19:40:48</t>
  </si>
  <si>
    <t>12.10.2021 22:07:05</t>
  </si>
  <si>
    <t>CABBAR FAKILI TR-3 45-73-M00631_45-73-M00631_2352319</t>
  </si>
  <si>
    <t>12.10.2021 21:37:54</t>
  </si>
  <si>
    <t>13.10.2021 00:07:01</t>
  </si>
  <si>
    <t>12.10.2021 19:59:55</t>
  </si>
  <si>
    <t>12.10.2021 20:04:29</t>
  </si>
  <si>
    <t>TR-89 MAVİ PLAJ 35-19-L00089_TR-295 ŞOFÖRLER ODASI / DAĞITIM TRAFOSU L04_72132933</t>
  </si>
  <si>
    <t>12.10.2021 17:09:00</t>
  </si>
  <si>
    <t>K-1364 35-01-K01364_35-01-K01364_2360472</t>
  </si>
  <si>
    <t>12.10.2021 09:58:53</t>
  </si>
  <si>
    <t>12.10.2021 18:29:00</t>
  </si>
  <si>
    <t>YOLÜSTÜ İM 35-15-A00002_YOLÜSTÜ MERKEZ L08_2074336</t>
  </si>
  <si>
    <t>12.10.2021 20:20:45</t>
  </si>
  <si>
    <t>12.10.2021 20:25:02</t>
  </si>
  <si>
    <t>YARBASAN KÖK 45-74-M00119_HatBaşıAyırıcı_77952732 M04_77952732</t>
  </si>
  <si>
    <t>12.10.2021 15:42:14</t>
  </si>
  <si>
    <t>12.10.2021 15:42:54</t>
  </si>
  <si>
    <t>IŞIKLI TR-1 35-29-L00244_A_56397392_56397392</t>
  </si>
  <si>
    <t>12.10.2021 22:59:24</t>
  </si>
  <si>
    <t>13.10.2021 03:37:49</t>
  </si>
  <si>
    <t>TR-2/122 45-83-M00720_48123509_56384159_56384159</t>
  </si>
  <si>
    <t>12.10.2021 13:27:05</t>
  </si>
  <si>
    <t>12.10.2021 15:56:44</t>
  </si>
  <si>
    <t>12.10.2021 13:42:00</t>
  </si>
  <si>
    <t>12.10.2021 17:13:07</t>
  </si>
  <si>
    <t>12.10.2021 14:40:34</t>
  </si>
  <si>
    <t>12.10.2021 17:08:28</t>
  </si>
  <si>
    <t>12.10.2021 11:02:54</t>
  </si>
  <si>
    <t>12.10.2021 11:49:17</t>
  </si>
  <si>
    <t>TR-2/33 (GALERİCİLER) 45-83-L00033_955174528_955174528</t>
  </si>
  <si>
    <t>12.10.2021 12:34:53</t>
  </si>
  <si>
    <t>12.10.2021 14:47:45</t>
  </si>
  <si>
    <t>KERPİÇLİK TR-1 45-74-M00103_45-74-M00103_2373864</t>
  </si>
  <si>
    <t>12.10.2021 16:58:58</t>
  </si>
  <si>
    <t>12.10.2021 18:46:51</t>
  </si>
  <si>
    <t>12.10.2021 14:54:24</t>
  </si>
  <si>
    <t>12.10.2021 14:54:54</t>
  </si>
  <si>
    <t>TR-1-5/9 35-20-L00053_DIREK TIPI TRAFO HUCRESI H01_2047514</t>
  </si>
  <si>
    <t>12.10.2021 13:45:44</t>
  </si>
  <si>
    <t>12.10.2021 16:11:53</t>
  </si>
  <si>
    <t>K-4440 35-02-K04440_99265018_99265018</t>
  </si>
  <si>
    <t>12.10.2021 18:29:16</t>
  </si>
  <si>
    <t>13.10.2021 00:46:56</t>
  </si>
  <si>
    <t>CEVİZLİ MERKEZ TR-1 35-31-L00321_47798060_56352011_56352011</t>
  </si>
  <si>
    <t>12.10.2021 13:10:37</t>
  </si>
  <si>
    <t>12.10.2021 20:12:18</t>
  </si>
  <si>
    <t>12.10.2021 08:08:59</t>
  </si>
  <si>
    <t>12.10.2021 09:37:55</t>
  </si>
  <si>
    <t>K-3673 35-03-K03673_910030128_910030128</t>
  </si>
  <si>
    <t>12.10.2021 19:04:03</t>
  </si>
  <si>
    <t>12.10.2021 21:55:42</t>
  </si>
  <si>
    <t>12.10.2021 13:36:56</t>
  </si>
  <si>
    <t>12.10.2021 16:03:09</t>
  </si>
  <si>
    <t>ZEYTİNLER TR-2 35-19-M00401_DIREK TIPI TRAFO HUCRESI H01_2126589</t>
  </si>
  <si>
    <t>12.10.2021 17:27:50</t>
  </si>
  <si>
    <t>13.10.2021 01:24:03</t>
  </si>
  <si>
    <t>TR-67 45-78-M00067_953255963_953255963</t>
  </si>
  <si>
    <t>12.10.2021 17:42:16</t>
  </si>
  <si>
    <t>12.10.2021 19:09:41</t>
  </si>
  <si>
    <t>TR-6 45-77-L00006_D_56403919_56403919</t>
  </si>
  <si>
    <t>12.10.2021 15:54:25</t>
  </si>
  <si>
    <t>12.10.2021 22:48:08</t>
  </si>
  <si>
    <t>TR-164 35-26-M01147__56359621_56359621</t>
  </si>
  <si>
    <t>12.10.2021 13:58:00</t>
  </si>
  <si>
    <t>KILAVUZLAR KÖK 45-74-M00198_HatBaşıAyırıcı_53135284 M03_53135284</t>
  </si>
  <si>
    <t>12.10.2021 15:28:55</t>
  </si>
  <si>
    <t>12.10.2021 16:30:36</t>
  </si>
  <si>
    <t>12.10.2021 10:02:28</t>
  </si>
  <si>
    <t>12.10.2021 14:27:43</t>
  </si>
  <si>
    <t>12.10.2021 14:56:26</t>
  </si>
  <si>
    <t>KARABURUN İM 35-21-A00001_KÜÇÜKBAHÇE L05_2063035</t>
  </si>
  <si>
    <t>12.10.2021 16:34:28</t>
  </si>
  <si>
    <t>12.10.2021 16:39:20</t>
  </si>
  <si>
    <t>İSTASYONALTI KÖK 45-83-M00131_ARPALIK KÖK-1 M03_2099100</t>
  </si>
  <si>
    <t>12.10.2021 16:05:39</t>
  </si>
  <si>
    <t>12.10.2021 16:43:24</t>
  </si>
  <si>
    <t>DEĞİRMENDERE TR-2 35-22-M00198_955264791_955264791</t>
  </si>
  <si>
    <t>12.10.2021 11:56:56</t>
  </si>
  <si>
    <t>12.10.2021 17:17:07</t>
  </si>
  <si>
    <t>12.10.2021 21:24:26</t>
  </si>
  <si>
    <t>12.10.2021 21:47:47</t>
  </si>
  <si>
    <t>TR-45 35-30-L00045_C_56362985_56362985</t>
  </si>
  <si>
    <t>12.10.2021 21:03:00</t>
  </si>
  <si>
    <t>12.10.2021 22:07:11</t>
  </si>
  <si>
    <t>BOZYERLER TR-2 35-16-M00140_B_56396798_56396798</t>
  </si>
  <si>
    <t>12.10.2021 18:13:39</t>
  </si>
  <si>
    <t>12.10.2021 22:17:54</t>
  </si>
  <si>
    <t>TR-105 45-78-L00105_953265837_953265837</t>
  </si>
  <si>
    <t>12.10.2021 16:54:36</t>
  </si>
  <si>
    <t>12.10.2021 18:19:42</t>
  </si>
  <si>
    <t>MOLLAAHMETLER TR-1 45-81-M00209_A_56401954_56401954</t>
  </si>
  <si>
    <t>12.10.2021 09:36:44</t>
  </si>
  <si>
    <t>12.10.2021 11:37:05</t>
  </si>
  <si>
    <t>BADEMLİ TR-1 DM 35-15-L01010_OVAKENT İM L01_67544150</t>
  </si>
  <si>
    <t>12.10.2021 14:38:16</t>
  </si>
  <si>
    <t>12.10.2021 15:05:08</t>
  </si>
  <si>
    <t>TR-155 35-15-L00155_950404718_950404718</t>
  </si>
  <si>
    <t>12.10.2021 21:30:02</t>
  </si>
  <si>
    <t>12.10.2021 23:19:18</t>
  </si>
  <si>
    <t>M-2385 35-01-M02385_35-01-M02385_2358565</t>
  </si>
  <si>
    <t>12.10.2021 12:47:21</t>
  </si>
  <si>
    <t>12.10.2021 13:09:25</t>
  </si>
  <si>
    <t>ÇEVİRCEK KÖYÜ TR-1 45-82-M00347_DIREK TIPI TRAFO HUCRESI H01_2083030</t>
  </si>
  <si>
    <t>12.10.2021 09:26:38</t>
  </si>
  <si>
    <t>12.10.2021 17:13:45</t>
  </si>
  <si>
    <t>M-2913 (YATIRIM REZERVE) 35-01-M02913_35-01-M02913_73633534</t>
  </si>
  <si>
    <t>12.10.2021 10:21:51</t>
  </si>
  <si>
    <t>12.10.2021 16:23:45</t>
  </si>
  <si>
    <t>ŞERİTLİ TR-1 45-77-L00239_DIREK TIPI TRAFO HUCRESI H01_2054069</t>
  </si>
  <si>
    <t>12.10.2021 17:23:49</t>
  </si>
  <si>
    <t>12.10.2021 21:39:44</t>
  </si>
  <si>
    <t>M-271 KARAKAYALAR DM 35-14-M00271_TR-2 (TR-64) SEFERKENT M14_2097435</t>
  </si>
  <si>
    <t>12.10.2021 08:40:24</t>
  </si>
  <si>
    <t>12.10.2021 08:45:41</t>
  </si>
  <si>
    <t>EĞRİDERE TR-1 35-29-L00511_D_56385244_56385244</t>
  </si>
  <si>
    <t>12.10.2021 15:16:00</t>
  </si>
  <si>
    <t>12.10.2021 20:27:36</t>
  </si>
  <si>
    <t>M-10 35-02-M00010_M-3227 M02_2035233</t>
  </si>
  <si>
    <t>12.10.2021 14:11:25</t>
  </si>
  <si>
    <t>_A_56363528_56363528</t>
  </si>
  <si>
    <t>12.10.2021 19:07:56</t>
  </si>
  <si>
    <t>12.10.2021 23:03:20</t>
  </si>
  <si>
    <t>12.10.2021 15:59:54</t>
  </si>
  <si>
    <t>SALİHLİ BİOKÜTLE YAKITLI ENERJİ SANTRALİ KÖK 45-78-M01333_HatBaşıAyırıcı_53139837 M02_53139837</t>
  </si>
  <si>
    <t>12.10.2021 10:49:39</t>
  </si>
  <si>
    <t>12.10.2021 11:54:54</t>
  </si>
  <si>
    <t>RAMAZAN  GÜLGÜN  VE ARK. T-SULAMA GRB. 35-13-L00135_DIREK TIPI TRAFO HUCRESI H01_2042169</t>
  </si>
  <si>
    <t>12.10.2021 11:50:22</t>
  </si>
  <si>
    <t>12.10.2021 15:17:27</t>
  </si>
  <si>
    <t>12.10.2021 21:11:48</t>
  </si>
  <si>
    <t>12.10.2021 22:32:29</t>
  </si>
  <si>
    <t>AKÇAAVLU TR-1 45-82-M00167_45-82-M00167_2365900</t>
  </si>
  <si>
    <t>12.10.2021 16:09:49</t>
  </si>
  <si>
    <t>12.10.2021 18:28:14</t>
  </si>
  <si>
    <t>TR-27 45-78-L00027_TR-33 L02_2105343</t>
  </si>
  <si>
    <t>12.10.2021 15:48:36</t>
  </si>
  <si>
    <t>12.10.2021 16:14:52</t>
  </si>
  <si>
    <t>12.10.2021 14:03:15</t>
  </si>
  <si>
    <t>12.10.2021 14:07:15</t>
  </si>
  <si>
    <t>12.10.2021 21:47:00</t>
  </si>
  <si>
    <t>12.10.2021 22:28:00</t>
  </si>
  <si>
    <t>ALANKÖY TR-1 35-20-L00288_955208601_955208601</t>
  </si>
  <si>
    <t>12.10.2021 13:30:32</t>
  </si>
  <si>
    <t>12.10.2021 19:04:47</t>
  </si>
  <si>
    <t>AVŞAR İM 45-83-A00002_H KOLU L10_81661205</t>
  </si>
  <si>
    <t>12.10.2021 17:27:07</t>
  </si>
  <si>
    <t>12.10.2021 18:56:55</t>
  </si>
  <si>
    <t>K-608 35-02-K00608_99361964_99361964</t>
  </si>
  <si>
    <t>12.10.2021 21:19:26</t>
  </si>
  <si>
    <t>13.10.2021 03:13:51</t>
  </si>
  <si>
    <t>TR-62 MUSTAFA BOZKURT GRB 35-15-M00062_48857536_56406814_56406814</t>
  </si>
  <si>
    <t>12.10.2021 18:26:31</t>
  </si>
  <si>
    <t>12.10.2021 20:34:42</t>
  </si>
  <si>
    <t>12.10.2021 09:14:24</t>
  </si>
  <si>
    <t>12.10.2021 17:01:10</t>
  </si>
  <si>
    <t>M-2132 KÖK 35-07-M02132__72410976_72410976</t>
  </si>
  <si>
    <t>12.10.2021 19:02:12</t>
  </si>
  <si>
    <t>12.10.2021 21:10:36</t>
  </si>
  <si>
    <t>BOSTANLAR TR-1 45-71-M02367_953194741_953194741</t>
  </si>
  <si>
    <t>12.10.2021 11:18:06</t>
  </si>
  <si>
    <t>12.10.2021 16:57:41</t>
  </si>
  <si>
    <t>ENEZLER 45-81-M00042_45-81-M00042_2360867</t>
  </si>
  <si>
    <t>12.10.2021 14:56:05</t>
  </si>
  <si>
    <t>12.10.2021 22:36:01</t>
  </si>
  <si>
    <t>KOYUNDERE TR-7 35-28-M00162_DAĞITIM TRAFO KOYUNDERE TR-7 M04_66528679</t>
  </si>
  <si>
    <t>12.10.2021 10:36:23</t>
  </si>
  <si>
    <t>12.10.2021 18:12:18</t>
  </si>
  <si>
    <t>İSMAİL ŞİMŞEK SULAMA GRUBU 35-29-L00149_A_56354869_56354869</t>
  </si>
  <si>
    <t>12.10.2021 17:24:32</t>
  </si>
  <si>
    <t>12.10.2021 18:34:03</t>
  </si>
  <si>
    <t>COŞKUN KOÇ SULAMA GRUBU 35-29-M00322_35-29-M00322_2361153</t>
  </si>
  <si>
    <t>12.10.2021 18:32:50</t>
  </si>
  <si>
    <t>12.10.2021 21:32:31</t>
  </si>
  <si>
    <t>SALUR KÖK 45-75-M00062_OĞULDURUK M03_72037125</t>
  </si>
  <si>
    <t>12.10.2021 22:15:38</t>
  </si>
  <si>
    <t>12.10.2021 23:29:37</t>
  </si>
  <si>
    <t>AKHİSAR DEVLET HASTANESİ 45-72-M00603_TR-1/10 M04_66475274</t>
  </si>
  <si>
    <t>12.10.2021 13:01:53</t>
  </si>
  <si>
    <t>12.10.2021 13:43:18</t>
  </si>
  <si>
    <t>SOMA A SANTRALİ İM/DM 45-82-A00001_SAVAŞTEPE 15.8 L14_2324960</t>
  </si>
  <si>
    <t>12.10.2021 21:44:59</t>
  </si>
  <si>
    <t>12.10.2021 22:10:00</t>
  </si>
  <si>
    <t>M-362 35-09-M00362_HatBaşıAyırıcı_53137863 M03_53137863</t>
  </si>
  <si>
    <t>12.10.2021 10:08:33</t>
  </si>
  <si>
    <t>12.10.2021 11:47:13</t>
  </si>
  <si>
    <t>YUKARI KIZILCA TR-3 35-27-L00053_913797784_913797784</t>
  </si>
  <si>
    <t>12.10.2021 19:23:06</t>
  </si>
  <si>
    <t>12.10.2021 23:46:15</t>
  </si>
  <si>
    <t>PINARCIK TR-1 35-17-R00041_6904929_56357478_56357478</t>
  </si>
  <si>
    <t>12.10.2021 11:12:21</t>
  </si>
  <si>
    <t>12.10.2021 17:21:39</t>
  </si>
  <si>
    <t>DM-2/2 ESKİ KUYUYANI 35-18-L00583_G_65135999_65135999</t>
  </si>
  <si>
    <t>12.10.2021 11:28:18</t>
  </si>
  <si>
    <t>AVDAN TR-5 KÖK 45-82-M00130_HatBaşıAyırıcı_53135909 M02_53135909</t>
  </si>
  <si>
    <t>12.10.2021 10:55:27</t>
  </si>
  <si>
    <t>12.10.2021 13:17:01</t>
  </si>
  <si>
    <t>M-3081(YATIRIM REZERVE) 35-02-M03081_A_56357247_56357247</t>
  </si>
  <si>
    <t>12.10.2021 19:05:51</t>
  </si>
  <si>
    <t>12.10.2021 20:39:26</t>
  </si>
  <si>
    <t>MEMİŞ ÇERÇİOĞLU VE ARK. T-SULAMA GRB. 35-13-L00118_A_56379972_56379972</t>
  </si>
  <si>
    <t>12.10.2021 17:10:05</t>
  </si>
  <si>
    <t>12.10.2021 21:46:40</t>
  </si>
  <si>
    <t>K-2314 35-03-K02314_35-03-K02314_41912019</t>
  </si>
  <si>
    <t>12.10.2021 09:01:00</t>
  </si>
  <si>
    <t>12.10.2021 09:36:38</t>
  </si>
  <si>
    <t>12.10.2021 14:15:25</t>
  </si>
  <si>
    <t>12.10.2021 14:20:56</t>
  </si>
  <si>
    <t>YENİ FOÇA TR-2 35-23-M00002_TR-9 M01_66039430</t>
  </si>
  <si>
    <t>12.10.2021 11:21:04</t>
  </si>
  <si>
    <t>TR-142 YAĞCILAR KÖK 35-19-M00142_YAĞCILAR M01_72114524</t>
  </si>
  <si>
    <t>12.10.2021 09:33:03</t>
  </si>
  <si>
    <t>12.10.2021 11:50:00</t>
  </si>
  <si>
    <t>K-655 35-01-K00655_912368996_912368996</t>
  </si>
  <si>
    <t>12.10.2021 19:26:14</t>
  </si>
  <si>
    <t>12.10.2021 23:07:15</t>
  </si>
  <si>
    <t>12.10.2021 14:43:03</t>
  </si>
  <si>
    <t>12.10.2021 14:48:27</t>
  </si>
  <si>
    <t>DM-8/9 (ESKİ HARMANDALI) 45-71-M00293_953188963_953188963</t>
  </si>
  <si>
    <t>12.10.2021 22:32:45</t>
  </si>
  <si>
    <t>12.10.2021 23:38:22</t>
  </si>
  <si>
    <t>TURGUTLU İM 45-83-A00001_ŞEHİR-1 L21_42295736</t>
  </si>
  <si>
    <t>12.10.2021 11:46:49</t>
  </si>
  <si>
    <t>12.10.2021 12:24:41</t>
  </si>
  <si>
    <t>HACIVELİLER TR-1 45-85-L00083_A_56404678_56404678</t>
  </si>
  <si>
    <t>12.10.2021 20:43:58</t>
  </si>
  <si>
    <t>12.10.2021 22:09:50</t>
  </si>
  <si>
    <t>ÇAYLI KARŞIYAKA TR-14 35-32-L00041_950039185_950039185</t>
  </si>
  <si>
    <t>12.10.2021 19:37:25</t>
  </si>
  <si>
    <t>13.10.2021 01:29:50</t>
  </si>
  <si>
    <t>KABAAĞAÇKIRAN TR-1 45-72-L00266_DIREK TIPI TRAFO HUCRESI H01_2107948</t>
  </si>
  <si>
    <t>12.10.2021 23:47:21</t>
  </si>
  <si>
    <t>13.10.2021 02:52:39</t>
  </si>
  <si>
    <t>ÇOBANKÖY KÖK 35-29-L00066_HAMAMKÖY FİDERİ L05_72212362</t>
  </si>
  <si>
    <t>12.10.2021 19:22:46</t>
  </si>
  <si>
    <t>12.10.2021 23:24:29</t>
  </si>
  <si>
    <t>K-3045 35-02-K03045_R_56380367_56380367</t>
  </si>
  <si>
    <t>12.10.2021 14:03:09</t>
  </si>
  <si>
    <t>12.10.2021 15:31:24</t>
  </si>
  <si>
    <t>KIŞLAKÖY KÖYÜ TR-1 45-71-M01706_43168742_56384272_56384272</t>
  </si>
  <si>
    <t>12.10.2021 15:45:04</t>
  </si>
  <si>
    <t>12.10.2021 19:08:32</t>
  </si>
  <si>
    <t>HALİM İNMEZ SULAMA GRUBU 35-29-L00231_35-29-L00231_2372131</t>
  </si>
  <si>
    <t>12.10.2021 15:35:07</t>
  </si>
  <si>
    <t>12.10.2021 17:39:54</t>
  </si>
  <si>
    <t>İĞDELİ TR-2 35-31-L00301_35-31-L00301_2364743</t>
  </si>
  <si>
    <t>12.10.2021 14:21:00</t>
  </si>
  <si>
    <t>12.10.2021 16:12:10</t>
  </si>
  <si>
    <t>NURİ SOLMAN 45-71-M00918_DIREK TIPI TRAFO HUCRESI H01_2082484</t>
  </si>
  <si>
    <t>12.10.2021 21:38:05</t>
  </si>
  <si>
    <t>13.10.2021 01:37:50</t>
  </si>
  <si>
    <t>ZEKİ PAVLAZ SULAMA GRUBU 35-29-M00287_35-29-M00287_2350916</t>
  </si>
  <si>
    <t>12.10.2021 18:12:27</t>
  </si>
  <si>
    <t>12.10.2021 21:32:27</t>
  </si>
  <si>
    <t>DEREKÖY TR-2 35-20-L00254__72649154_72649154</t>
  </si>
  <si>
    <t>12.10.2021 09:11:15</t>
  </si>
  <si>
    <t>12.10.2021 16:49:38</t>
  </si>
  <si>
    <t>ESKİOBA KÖK 35-29-L00037_MAHMUTLAR L02_2093166</t>
  </si>
  <si>
    <t>12.10.2021 13:20:43</t>
  </si>
  <si>
    <t>12.10.2021 13:21:13</t>
  </si>
  <si>
    <t>BİRGİ TR-25 (PAŞA ÇEŞMESİ) 35-15-L00278_A_56370731_56370731</t>
  </si>
  <si>
    <t>12.10.2021 20:01:53</t>
  </si>
  <si>
    <t>12.10.2021 23:01:35</t>
  </si>
  <si>
    <t>12.10.2021 15:16:16</t>
  </si>
  <si>
    <t>12.10.2021 15:16:46</t>
  </si>
  <si>
    <t>12.10.2021 07:12:41</t>
  </si>
  <si>
    <t>12.10.2021 07:19:53</t>
  </si>
  <si>
    <t>K-3515 35-02-K03515_943087770_943087770</t>
  </si>
  <si>
    <t>12.10.2021 18:49:19</t>
  </si>
  <si>
    <t>13.10.2021 00:17:57</t>
  </si>
  <si>
    <t>YAĞCILI TR-1 45-82-M00331_45-82-M00331_2353949</t>
  </si>
  <si>
    <t>12.10.2021 17:15:39</t>
  </si>
  <si>
    <t>12.10.2021 18:22:03</t>
  </si>
  <si>
    <t>12.10.2021 10:51:23</t>
  </si>
  <si>
    <t>12.10.2021 12:26:45</t>
  </si>
  <si>
    <t>M-313 35-02-M00313_M-624 M04_2323987</t>
  </si>
  <si>
    <t>12.10.2021 12:21:34</t>
  </si>
  <si>
    <t>12.10.2021 13:20:22</t>
  </si>
  <si>
    <t>SELENDİ DM 45-81-M00001_HatBaşıAyırıcı_53134869 M14_53134869</t>
  </si>
  <si>
    <t>12.10.2021 16:52:10</t>
  </si>
  <si>
    <t>12.10.2021 20:59:36</t>
  </si>
  <si>
    <t>L-30 TAŞDİBİ 35-14-L00030_10973215_56355020_56355020</t>
  </si>
  <si>
    <t>12.10.2021 17:31:05</t>
  </si>
  <si>
    <t>12.10.2021 19:09:32</t>
  </si>
  <si>
    <t>DM-4/TR-15 (ESKİ TR-14) 35-26-M00014_A_56358474_56358474</t>
  </si>
  <si>
    <t>12.10.2021 15:24:15</t>
  </si>
  <si>
    <t>12.10.2021 15:54:20</t>
  </si>
  <si>
    <t>ERDELLİ TR-2 KÖK 45-72-L00476_HatBaşıAyırıcı_53140146 L04_53140146</t>
  </si>
  <si>
    <t>12.10.2021 19:17:26</t>
  </si>
  <si>
    <t>13.10.2021 01:03:15</t>
  </si>
  <si>
    <t>ÇİFTÇİİBRAHİM DERE MAH. TR 45-77-M00094_C_65498144_65498144</t>
  </si>
  <si>
    <t>12.10.2021 17:27:23</t>
  </si>
  <si>
    <t>12.10.2021 23:43:35</t>
  </si>
  <si>
    <t>_911128451_911128451</t>
  </si>
  <si>
    <t>12.10.2021 19:16:02</t>
  </si>
  <si>
    <t>12.10.2021 20:00:53</t>
  </si>
  <si>
    <t>ÇATALKAYA KÖYÜ TR-1 35-21-L00171_B_56379168_56379168</t>
  </si>
  <si>
    <t>12.10.2021 16:21:38</t>
  </si>
  <si>
    <t>12.10.2021 18:08:22</t>
  </si>
  <si>
    <t>KİRAZ İM 35-31-A00001_HALİLLER L13_2094984</t>
  </si>
  <si>
    <t>12.10.2021 14:44:40</t>
  </si>
  <si>
    <t>12.10.2021 14:48:03</t>
  </si>
  <si>
    <t>TR-120 35-15-L00120_C C4_48898486</t>
  </si>
  <si>
    <t>12.10.2021 15:02:23</t>
  </si>
  <si>
    <t>12.10.2021 18:02:46</t>
  </si>
  <si>
    <t>DM-6/TR-24 45-72-M00685_956505464_956505464</t>
  </si>
  <si>
    <t>12.10.2021 18:00:21</t>
  </si>
  <si>
    <t>12.10.2021 20:30:55</t>
  </si>
  <si>
    <t>TR-10 35-15-M00010_950382490_950382490</t>
  </si>
  <si>
    <t>12.10.2021 08:50:51</t>
  </si>
  <si>
    <t>12.10.2021 10:18:38</t>
  </si>
  <si>
    <t>K-1049 35-02-K01049_D_56363460_56363460</t>
  </si>
  <si>
    <t>12.10.2021 09:29:59</t>
  </si>
  <si>
    <t>12.10.2021 09:44:50</t>
  </si>
  <si>
    <t>TR-129 35-19-L00129_956676151_956676151</t>
  </si>
  <si>
    <t>12.10.2021 23:10:29</t>
  </si>
  <si>
    <t>12.10.2021 12:33:53</t>
  </si>
  <si>
    <t>12.10.2021 14:33:00</t>
  </si>
  <si>
    <t>_8908869_56373798_56373798</t>
  </si>
  <si>
    <t>12.10.2021 21:29:05</t>
  </si>
  <si>
    <t>12.10.2021 22:01:56</t>
  </si>
  <si>
    <t>ÖRENCİK TR-2 45-73-M00552_A_56364934_56364934</t>
  </si>
  <si>
    <t>12.10.2021 17:03:38</t>
  </si>
  <si>
    <t>12.10.2021 17:38:47</t>
  </si>
  <si>
    <t>M-850 KARAÇAM KÖK 35-02-M00850_EĞRİDERE M05_2065724</t>
  </si>
  <si>
    <t>13.10.2021 00:53:10</t>
  </si>
  <si>
    <t>KOYUNDERE DM 35-28-M00165_KOYUNDERE TR-13 M05_66524558</t>
  </si>
  <si>
    <t>12.10.2021 12:19:00</t>
  </si>
  <si>
    <t>12.10.2021 12:28:00</t>
  </si>
  <si>
    <t>KİRAZ İM 35-31-A00001_KAYMAKÇI-2 M11_2095000</t>
  </si>
  <si>
    <t>12.10.2021 14:37:03</t>
  </si>
  <si>
    <t>12.10.2021 14:56:00</t>
  </si>
  <si>
    <t>BOYNUYOĞUN KÖK 35-29-L00051_ESKİBOYNUYOĞUN L02_72215398</t>
  </si>
  <si>
    <t>12.10.2021 14:23:13</t>
  </si>
  <si>
    <t>12.10.2021 16:18:22</t>
  </si>
  <si>
    <t>OĞLANANASI TR-9 35-22-M00262_DIREK TIPI TRAFO HUCRESI H01_2112509</t>
  </si>
  <si>
    <t>12.10.2021 22:23:30</t>
  </si>
  <si>
    <t>13.10.2021 01:00:57</t>
  </si>
  <si>
    <t>SOMA A SANTRALİ İM/DM 45-82-A00001_HatBaşıAyırıcı_53136052 L14_53136052</t>
  </si>
  <si>
    <t>12.10.2021 22:35:32</t>
  </si>
  <si>
    <t>13.10.2021 01:51:40</t>
  </si>
  <si>
    <t>POYRAZ KÖK 45-78-M00651_POYRAZ MERKEZ-BOZAĞAÇ M03_2307304</t>
  </si>
  <si>
    <t>12.10.2021 14:43:07</t>
  </si>
  <si>
    <t>12.10.2021 15:19:15</t>
  </si>
  <si>
    <t>AKSELENDİ İM 45-72-A00004_HatBaşıAyırıcı_53140072 L23_53140072</t>
  </si>
  <si>
    <t>12.10.2021 20:03:54</t>
  </si>
  <si>
    <t>13.10.2021 02:35:29</t>
  </si>
  <si>
    <t>ALAŞEHİR TM 45-73-A00001_IŞIKLAR M18_2312683</t>
  </si>
  <si>
    <t>12.10.2021 15:35:00</t>
  </si>
  <si>
    <t>12.10.2021 15:40:04</t>
  </si>
  <si>
    <t>DEĞİRMENDERE DM 35-22-M00085_ÇİLEME-MALTA-SANCAKLI M08_50066611</t>
  </si>
  <si>
    <t>12.10.2021 19:38:25</t>
  </si>
  <si>
    <t>12.10.2021 20:57:24</t>
  </si>
  <si>
    <t>12.10.2021 07:33:13</t>
  </si>
  <si>
    <t>12.10.2021 07:34:03</t>
  </si>
  <si>
    <t>12.10.2021 17:29:54</t>
  </si>
  <si>
    <t>12.10.2021 22:51:35</t>
  </si>
  <si>
    <t>TR-24 35-31-L00024_47996129_56398703_56398703</t>
  </si>
  <si>
    <t>12.10.2021 17:57:00</t>
  </si>
  <si>
    <t>TR-93 35-15-M00093_950370195_950370195</t>
  </si>
  <si>
    <t>12.10.2021 23:14:13</t>
  </si>
  <si>
    <t>13.10.2021 00:14:10</t>
  </si>
  <si>
    <t>12.10.2021 13:59:17</t>
  </si>
  <si>
    <t>12.10.2021 14:57:45</t>
  </si>
  <si>
    <t>ARMUTLU DM-02/TR-25 35-27-L00001_35-27-L00001_72163492</t>
  </si>
  <si>
    <t>12.10.2021 09:51:38</t>
  </si>
  <si>
    <t>12.10.2021 17:32:26</t>
  </si>
  <si>
    <t>ÜÇYOL KÖK 45-82-M00128_UZUNAHIRLI-MENTEŞE M04_2090479</t>
  </si>
  <si>
    <t>12.10.2021 11:50:44</t>
  </si>
  <si>
    <t>12.10.2021 15:41:07</t>
  </si>
  <si>
    <t>GİRELLİ TR-1 45-73-M00758_A_56390510_56390510</t>
  </si>
  <si>
    <t>12.10.2021 08:03:00</t>
  </si>
  <si>
    <t>12.10.2021 10:01:02</t>
  </si>
  <si>
    <t>K-1024 35-01-K01024_C_56377909_56377909</t>
  </si>
  <si>
    <t>12.10.2021 13:40:43</t>
  </si>
  <si>
    <t>12.10.2021 18:22:49</t>
  </si>
  <si>
    <t>12.10.2021 09:00:13</t>
  </si>
  <si>
    <t>12.10.2021 15:33:28</t>
  </si>
  <si>
    <t>OKLUİSA KÖK 45-81-M00046_ESKİN GRUP M03_71994463</t>
  </si>
  <si>
    <t>12.10.2021 15:24:40</t>
  </si>
  <si>
    <t>12.10.2021 18:54:57</t>
  </si>
  <si>
    <t>TR-63 35-19-L00063_35-19-L00063_2376838</t>
  </si>
  <si>
    <t>12.10.2021 11:08:29</t>
  </si>
  <si>
    <t>12.10.2021 17:05:14</t>
  </si>
  <si>
    <t>TR-320 35-19-M00517_C_80493230_80493230</t>
  </si>
  <si>
    <t>12.10.2021 20:54:56</t>
  </si>
  <si>
    <t>13.10.2021 00:38:54</t>
  </si>
  <si>
    <t>KIŞLAK TR-1 45-74-M00147_DIREK TIPI TRAFO HUCRESI H01_2058371</t>
  </si>
  <si>
    <t>12.10.2021 15:42:24</t>
  </si>
  <si>
    <t>12.10.2021 17:28:29</t>
  </si>
  <si>
    <t>GÖKÇEN İM 35-29-A00004_SARILAR L08_2106420</t>
  </si>
  <si>
    <t>12.10.2021 20:12:04</t>
  </si>
  <si>
    <t>12.10.2021 20:15:34</t>
  </si>
  <si>
    <t>L-65 GÜNEŞLİKENT 35-14-L00065_956634802_956634802</t>
  </si>
  <si>
    <t>12.10.2021 20:32:23</t>
  </si>
  <si>
    <t>13.10.2021 00:46:35</t>
  </si>
  <si>
    <t>M-3439(YATIRIM REZERVE) 35-03-M03439_911068609_911068609</t>
  </si>
  <si>
    <t>12.10.2021 18:20:39</t>
  </si>
  <si>
    <t>13.10.2021 01:56:53</t>
  </si>
  <si>
    <t>12.10.2021 19:54:43</t>
  </si>
  <si>
    <t>TR-128 35-15-M00128_950368366_950368366</t>
  </si>
  <si>
    <t>12.10.2021 18:06:46</t>
  </si>
  <si>
    <t>13.10.2021 01:28:05</t>
  </si>
  <si>
    <t>M-3082(YATIRIM REZERVE) 35-02-M03082_C_56394160_56394160</t>
  </si>
  <si>
    <t>12.10.2021 10:38:43</t>
  </si>
  <si>
    <t>12.10.2021 11:06:56</t>
  </si>
  <si>
    <t>GÜVELİ TR-1 45-74-M00233_A_56352148_56352148</t>
  </si>
  <si>
    <t>12.10.2021 15:55:35</t>
  </si>
  <si>
    <t>12.10.2021 19:57:31</t>
  </si>
  <si>
    <t>DM-2/12 45-72-M00610_TR-1/59 M02_79594624</t>
  </si>
  <si>
    <t>12.10.2021 09:20:25</t>
  </si>
  <si>
    <t>12.10.2021 17:08:22</t>
  </si>
  <si>
    <t>KARABURÇ KÖK 35-31-L00253_KARABURÇ L03_2337264</t>
  </si>
  <si>
    <t>12.10.2021 17:19:55</t>
  </si>
  <si>
    <t>12.10.2021 23:04:32</t>
  </si>
  <si>
    <t>12.10.2021 19:50:17</t>
  </si>
  <si>
    <t>12.10.2021 20:29:50</t>
  </si>
  <si>
    <t>K-3705 35-09-K03705_B_56383314_56383314</t>
  </si>
  <si>
    <t>12.10.2021 09:27:21</t>
  </si>
  <si>
    <t>12.10.2021 12:20:32</t>
  </si>
  <si>
    <t>M-1929 GEÇİT 35-03-M01929_HatBaşıAyırıcı_53133952 M02_53133952</t>
  </si>
  <si>
    <t>12.10.2021 14:02:23</t>
  </si>
  <si>
    <t>12.10.2021 17:12:46</t>
  </si>
  <si>
    <t>12.10.2021 08:21:43</t>
  </si>
  <si>
    <t>12.10.2021 12:03:50</t>
  </si>
  <si>
    <t>SELÇUK İM/DM 35-13-A00004_ŞİRİNCE L04_65986070</t>
  </si>
  <si>
    <t>12.10.2021 14:47:48</t>
  </si>
  <si>
    <t>12.10.2021 15:08:14</t>
  </si>
  <si>
    <t>ENEZLER 45-81-M00042_A_56400911_56400911</t>
  </si>
  <si>
    <t>12.10.2021 22:53:00</t>
  </si>
  <si>
    <t>13.10.2021 05:11:11</t>
  </si>
  <si>
    <t>TİRE İM-DM-1 35-29-A00001_DM-3 (DM-2 KESİKBAŞ) M13_2312223</t>
  </si>
  <si>
    <t>12.10.2021 13:40:33</t>
  </si>
  <si>
    <t>12.10.2021 14:00:18</t>
  </si>
  <si>
    <t>TR-26 35-26-M00026_35-26-M00026_66029704</t>
  </si>
  <si>
    <t>12.10.2021 10:18:10</t>
  </si>
  <si>
    <t>12.10.2021 17:14:46</t>
  </si>
  <si>
    <t>12.10.2021 12:23:13</t>
  </si>
  <si>
    <t>12.10.2021 14:08:03</t>
  </si>
  <si>
    <t>K-3584 35-01-K03584_B_56378191_56378191</t>
  </si>
  <si>
    <t>12.10.2021 18:47:06</t>
  </si>
  <si>
    <t>12.10.2021 19:26:03</t>
  </si>
  <si>
    <t>K-3693 35-10-K03693_B_56375476_56375476</t>
  </si>
  <si>
    <t>12.10.2021 11:31:59</t>
  </si>
  <si>
    <t>12.10.2021 12:10:52</t>
  </si>
  <si>
    <t>12.10.2021 14:00:37</t>
  </si>
  <si>
    <t>12.10.2021 15:58:09</t>
  </si>
  <si>
    <t>K-1184 35-02-K01184_914585196_914585196</t>
  </si>
  <si>
    <t>12.10.2021 17:06:46</t>
  </si>
  <si>
    <t>12.10.2021 19:02:33</t>
  </si>
  <si>
    <t>12.10.2021 14:36:14</t>
  </si>
  <si>
    <t>12.10.2021 14:36:54</t>
  </si>
  <si>
    <t>SELÇUK İM/DM 35-13-A00004_ŞEHİR-1 L03_65986300</t>
  </si>
  <si>
    <t>12.10.2021 10:18:14</t>
  </si>
  <si>
    <t>12.10.2021 11:06:42</t>
  </si>
  <si>
    <t>K-1168 35-01-K01168_E E2_5843104</t>
  </si>
  <si>
    <t>12.10.2021 18:52:13</t>
  </si>
  <si>
    <t>12.10.2021 20:08:41</t>
  </si>
  <si>
    <t>12.10.2021 14:51:13</t>
  </si>
  <si>
    <t>12.10.2021 15:08:34</t>
  </si>
  <si>
    <t>12.10.2021 19:39:45</t>
  </si>
  <si>
    <t>12.10.2021 22:05:36</t>
  </si>
  <si>
    <t>TAŞLIYATAK TR-3 35-31-L00363_47791685_56352281_56352281</t>
  </si>
  <si>
    <t>12.10.2021 23:27:29</t>
  </si>
  <si>
    <t>12.10.2021 23:54:32</t>
  </si>
  <si>
    <t>K-1782 35-02-K01782_913011882_913011882</t>
  </si>
  <si>
    <t>12.10.2021 19:41:53</t>
  </si>
  <si>
    <t>12.10.2021 22:44:16</t>
  </si>
  <si>
    <t>K-901 35-02-K00901_99846693_99846693</t>
  </si>
  <si>
    <t>12.10.2021 21:59:13</t>
  </si>
  <si>
    <t>13.10.2021 01:21:11</t>
  </si>
  <si>
    <t>KİLLİK TR-10 45-73-M00850_945646958_945646958</t>
  </si>
  <si>
    <t>12.10.2021 15:55:46</t>
  </si>
  <si>
    <t>12.10.2021 17:16:51</t>
  </si>
  <si>
    <t>OTOYOL DM 45-80-M02917_HatBaşıAyırıcı_53137209 M01_53137209</t>
  </si>
  <si>
    <t>12.10.2021 12:51:53</t>
  </si>
  <si>
    <t>12.10.2021 12:52:53</t>
  </si>
  <si>
    <t>K-3373 35-10-K03373_98173215_98173215</t>
  </si>
  <si>
    <t>12.10.2021 22:41:38</t>
  </si>
  <si>
    <t>13.10.2021 01:24:20</t>
  </si>
  <si>
    <t>DALKARA TR-1 45-75-M00260_B_56390876_56390876</t>
  </si>
  <si>
    <t>12.10.2021 19:00:55</t>
  </si>
  <si>
    <t>12.10.2021 23:24:26</t>
  </si>
  <si>
    <t>OVACIK TR-2 35-31-L00150_35-31-L00150_2364104</t>
  </si>
  <si>
    <t>12.10.2021 13:18:00</t>
  </si>
  <si>
    <t>12.10.2021 19:18:11</t>
  </si>
  <si>
    <t>MORALILAR TR-1 45-72-L00674_DIREK TIPI TRAFO HUCRESI H01_2047862</t>
  </si>
  <si>
    <t>12.10.2021 18:30:55</t>
  </si>
  <si>
    <t>12.10.2021 19:13:10</t>
  </si>
  <si>
    <t>ÜRKMEZ M-14 35-25-M00154_ÜRKMEZ M-13 M01_72074080</t>
  </si>
  <si>
    <t>12.10.2021 12:07:00</t>
  </si>
  <si>
    <t>12.10.2021 13:40:00</t>
  </si>
  <si>
    <t>GÜMÜLDÜR DM-5(M-34) 35-25-M00034_A_65607517_65607517</t>
  </si>
  <si>
    <t>12.10.2021 21:18:06</t>
  </si>
  <si>
    <t>12.10.2021 22:56:20</t>
  </si>
  <si>
    <t>TİRE DM-2/4 35-29-L00023_48395460_56387333_56387333</t>
  </si>
  <si>
    <t>12.10.2021 18:37:37</t>
  </si>
  <si>
    <t>13.10.2021 00:08:47</t>
  </si>
  <si>
    <t>TR-21 (M-721) 35-30-M00721_955298267_955298267</t>
  </si>
  <si>
    <t>12.10.2021 13:52:27</t>
  </si>
  <si>
    <t>12.10.2021 15:27:40</t>
  </si>
  <si>
    <t>BAYINDIR İM 35-20-A00001_YANIK KAVAK L04_2058788</t>
  </si>
  <si>
    <t>12.10.2021 15:06:29</t>
  </si>
  <si>
    <t>12.10.2021 16:04:26</t>
  </si>
  <si>
    <t>YENMİŞ KÖK 35-27-M00366_YUKARI YENMİŞ M05_72163656</t>
  </si>
  <si>
    <t>12.10.2021 12:02:12</t>
  </si>
  <si>
    <t>12.10.2021 12:41:15</t>
  </si>
  <si>
    <t>ALMAK TM 35-17-A00003_LİMAN-1 M26_2307150</t>
  </si>
  <si>
    <t>12.10.2021 09:44:45</t>
  </si>
  <si>
    <t>12.10.2021 10:22:43</t>
  </si>
  <si>
    <t>TR-62 35-27-M00145_910062321_910062321</t>
  </si>
  <si>
    <t>12.10.2021 16:51:06</t>
  </si>
  <si>
    <t>12.10.2021 19:52:34</t>
  </si>
  <si>
    <t>TR-8 35-32-L00008_A_56401847_56401847</t>
  </si>
  <si>
    <t>12.10.2021 23:12:57</t>
  </si>
  <si>
    <t>13.10.2021 00:15:26</t>
  </si>
  <si>
    <t>K-4442 35-03-K04442_910199706_910199706</t>
  </si>
  <si>
    <t>12.10.2021 11:43:15</t>
  </si>
  <si>
    <t>12.10.2021 17:05:52</t>
  </si>
  <si>
    <t>KURTULMUŞ KÖK 45-72-L00080_SARILAR ÇIKIŞI L03_66546761</t>
  </si>
  <si>
    <t>12.10.2021 20:01:17</t>
  </si>
  <si>
    <t>12.10.2021 22:20:39</t>
  </si>
  <si>
    <t>ALAŞEHİR TR-55 45-73-M00055_A_56403073_56403073</t>
  </si>
  <si>
    <t>12.10.2021 09:00:08</t>
  </si>
  <si>
    <t>12.10.2021 11:38:24</t>
  </si>
  <si>
    <t>K-598 35-01-K00598_K-819 K02_2038570</t>
  </si>
  <si>
    <t>12.10.2021 08:58:43</t>
  </si>
  <si>
    <t>12.10.2021 09:11:43</t>
  </si>
  <si>
    <t>12.10.2021 15:54:16</t>
  </si>
  <si>
    <t>12.10.2021 15:54:44</t>
  </si>
  <si>
    <t>12.10.2021 09:17:15</t>
  </si>
  <si>
    <t>12.10.2021 17:05:21</t>
  </si>
  <si>
    <t>M-1608 35-09-M01608_A_56372017_56372017</t>
  </si>
  <si>
    <t>12.10.2021 09:37:00</t>
  </si>
  <si>
    <t>12.10.2021 12:02:22</t>
  </si>
  <si>
    <t>SULTAN DM 35-25-M00121_ÖZDERE M-23 M10_72117236</t>
  </si>
  <si>
    <t>12.10.2021 19:40:04</t>
  </si>
  <si>
    <t>12.10.2021 20:58:59</t>
  </si>
  <si>
    <t>K-208 35-02-K00208_99875456_99875456</t>
  </si>
  <si>
    <t>12.10.2021 16:43:50</t>
  </si>
  <si>
    <t>12.10.2021 17:20:57</t>
  </si>
  <si>
    <t>DM-7/21 35-28-M00966_B B2b_5762340</t>
  </si>
  <si>
    <t>12.10.2021 14:31:39</t>
  </si>
  <si>
    <t>12.10.2021 14:10:20</t>
  </si>
  <si>
    <t>12.10.2021 14:21:54</t>
  </si>
  <si>
    <t>DAVUT DEMİRALAY SULAMA GRUBU 35-29-L00358_953046841_953046841</t>
  </si>
  <si>
    <t>12.10.2021 09:14:35</t>
  </si>
  <si>
    <t>12.10.2021 10:27:10</t>
  </si>
  <si>
    <t>DEREBAŞI-TR-1 35-29-L00267_950340082_950340082</t>
  </si>
  <si>
    <t>12.10.2021 12:46:01</t>
  </si>
  <si>
    <t>12.10.2021 19:33:52</t>
  </si>
  <si>
    <t>12.10.2021 18:56:31</t>
  </si>
  <si>
    <t>12.10.2021 20:45:25</t>
  </si>
  <si>
    <t>KIZILÇUKUR TR-3 45-79-M00473_B_56386779_56386779</t>
  </si>
  <si>
    <t>12.10.2021 19:24:14</t>
  </si>
  <si>
    <t>12.10.2021 22:16:53</t>
  </si>
  <si>
    <t>L-10 KARADAĞ DM 35-18-L00010_950439954_950439954</t>
  </si>
  <si>
    <t>12.10.2021 21:36:45</t>
  </si>
  <si>
    <t>12.10.2021 22:16:13</t>
  </si>
  <si>
    <t>12.10.2021 15:57:34</t>
  </si>
  <si>
    <t>12.10.2021 15:58:46</t>
  </si>
  <si>
    <t>M-2224 KIRIKLAR TR-1 35-03-M02224_910856729_910856729</t>
  </si>
  <si>
    <t>12.10.2021 20:33:06</t>
  </si>
  <si>
    <t>13.10.2021 00:27:14</t>
  </si>
  <si>
    <t>ARSLANLAR TM 35-26-A00004_ÖZBEY M15_2305567</t>
  </si>
  <si>
    <t>12.10.2021 12:25:01</t>
  </si>
  <si>
    <t>12.10.2021 12:37:00</t>
  </si>
  <si>
    <t>KINIK TR-12 35-24-L00012_955222892_955222892</t>
  </si>
  <si>
    <t>12.10.2021 19:24:40</t>
  </si>
  <si>
    <t>12.10.2021 19:53:20</t>
  </si>
  <si>
    <t>YENİŞEHİR TR-4 35-31-L00112_47864172_56390340_56390340</t>
  </si>
  <si>
    <t>12.10.2021 15:20:40</t>
  </si>
  <si>
    <t>13.10.2021 00:08:51</t>
  </si>
  <si>
    <t>DM-13/04(CEMİYET KARŞISI) 45-71-M00057_953215327_953215327</t>
  </si>
  <si>
    <t>12.10.2021 11:33:00</t>
  </si>
  <si>
    <t>12.10.2021 11:48:57</t>
  </si>
  <si>
    <t>KÖREZ TR-4 45-77-L00369__72373192_72373192</t>
  </si>
  <si>
    <t>12.10.2021 19:43:05</t>
  </si>
  <si>
    <t>12.10.2021 22:16:25</t>
  </si>
  <si>
    <t>12.10.2021 15:19:11</t>
  </si>
  <si>
    <t>12.10.2021 23:06:28</t>
  </si>
  <si>
    <t>ÇİFTÇİİBRAHİM CEHİLLER MAH. TR 45-77-M00155__72373034_72373034</t>
  </si>
  <si>
    <t>12.10.2021 23:46:02</t>
  </si>
  <si>
    <t>13.10.2021 01:19:09</t>
  </si>
  <si>
    <t>K-1078 35-02-K01078_912516920_912516920</t>
  </si>
  <si>
    <t>12.10.2021 13:44:50</t>
  </si>
  <si>
    <t>12.10.2021 14:41:50</t>
  </si>
  <si>
    <t>DERBENT TM 45-83-A00003_DERBENT DM-2 M15_2062879</t>
  </si>
  <si>
    <t>12.10.2021 19:49:00</t>
  </si>
  <si>
    <t>13.10.2021 04:47:44</t>
  </si>
  <si>
    <t>L-300 DM 35-18-L00300_L-493 ERÇEŞMELİ L03_2332510</t>
  </si>
  <si>
    <t>12.10.2021 13:53:24</t>
  </si>
  <si>
    <t>12.10.2021 14:51:18</t>
  </si>
  <si>
    <t>12.10.2021 14:48:20</t>
  </si>
  <si>
    <t>12.10.2021 17:55:53</t>
  </si>
  <si>
    <t>AĞAÇ İŞLERİ TR-10 35-22-M00110_955256786_955256786</t>
  </si>
  <si>
    <t>12.10.2021 13:23:24</t>
  </si>
  <si>
    <t>12.10.2021 15:34:59</t>
  </si>
  <si>
    <t>KABAKUM TR-2 35-30-L00128_A_56404507_56404507</t>
  </si>
  <si>
    <t>12.10.2021 12:28:28</t>
  </si>
  <si>
    <t>12.10.2021 14:41:08</t>
  </si>
  <si>
    <t>BAHÇECİK KÖYÜ TR-1 45-84-L00017_45-84-L00017_2375979</t>
  </si>
  <si>
    <t>12.10.2021 22:09:00</t>
  </si>
  <si>
    <t>12.10.2021 22:48:56</t>
  </si>
  <si>
    <t>TR-98 ZEYTİNALANI 35-19-L00098_50003663_56392234_56392234</t>
  </si>
  <si>
    <t>12.10.2021 19:43:08</t>
  </si>
  <si>
    <t>12.10.2021 23:39:20</t>
  </si>
  <si>
    <t>MORDOĞAN TR-5 35-21-L00146_B_56377313_56377313</t>
  </si>
  <si>
    <t>12.10.2021 12:53:27</t>
  </si>
  <si>
    <t>12.10.2021 14:26:03</t>
  </si>
  <si>
    <t>KOCAOBA KÖK-11 35-30-L00201_KOCOBA KÖK L03_72060454</t>
  </si>
  <si>
    <t>12.10.2021 10:35:26</t>
  </si>
  <si>
    <t>12.10.2021 11:03:55</t>
  </si>
  <si>
    <t>M-52 ALAÇATI 35-18-M00052_950464433_950464433</t>
  </si>
  <si>
    <t>12.10.2021 14:51:53</t>
  </si>
  <si>
    <t>12.10.2021 20:09:45</t>
  </si>
  <si>
    <t>ÜRKMEZ DM-2 (ÜRKMEZ M-1) 35-25-M00137_GÜMÜLDÜR DM-5(ÜRKMEZ M-34) M02_72079416</t>
  </si>
  <si>
    <t>12.10.2021 09:08:53</t>
  </si>
  <si>
    <t>12.10.2021 09:45:00</t>
  </si>
  <si>
    <t>BOYNUYOĞUN KÖK 35-29-L00051_DM-1 L07_72215396</t>
  </si>
  <si>
    <t>12.10.2021 14:24:24</t>
  </si>
  <si>
    <t>12.10.2021 14:25:04</t>
  </si>
  <si>
    <t>EMİRALEM TR-18 KÖK 35-28-M00239_EMİRALEM TR-7/EMİRALEM TR-13 M03_66567540</t>
  </si>
  <si>
    <t>12.10.2021 18:32:44</t>
  </si>
  <si>
    <t>12.10.2021 19:31:32</t>
  </si>
  <si>
    <t>GÜNEŞLİ KÖK 45-75-M00056_SALUR M03_67577911</t>
  </si>
  <si>
    <t>12.10.2021 22:17:37</t>
  </si>
  <si>
    <t>GÖRECE M-1130 35-22-M00187_95000060697_95000060697</t>
  </si>
  <si>
    <t>12.10.2021 10:20:57</t>
  </si>
  <si>
    <t>12.10.2021 14:48:32</t>
  </si>
  <si>
    <t>L-476 MAMURBABA YENİ KABİN 35-18-L00476_950451133_950451133</t>
  </si>
  <si>
    <t>12.10.2021 21:47:41</t>
  </si>
  <si>
    <t>12.10.2021 23:24:28</t>
  </si>
  <si>
    <t>DEREKÖY TR-2 45-72-L00463_956525805_956525805</t>
  </si>
  <si>
    <t>12.10.2021 22:13:42</t>
  </si>
  <si>
    <t>13.10.2021 00:56:49</t>
  </si>
  <si>
    <t>KARADOĞAN TR-6 35-15-L00465__72372042_72372042</t>
  </si>
  <si>
    <t>12.10.2021 18:32:06</t>
  </si>
  <si>
    <t>12.10.2021 20:22:47</t>
  </si>
  <si>
    <t>FOÇA TR-32 35-23-L00032_C_56398198_56398198</t>
  </si>
  <si>
    <t>12.10.2021 12:14:00</t>
  </si>
  <si>
    <t>12.10.2021 12:39:00</t>
  </si>
  <si>
    <t>TR-130 35-15-L00130_A a1b_48912929</t>
  </si>
  <si>
    <t>12.10.2021 16:07:06</t>
  </si>
  <si>
    <t>12.10.2021 23:38:44</t>
  </si>
  <si>
    <t>TR-76 35-19-L00076_956672408_956672408</t>
  </si>
  <si>
    <t>12.10.2021 19:10:39</t>
  </si>
  <si>
    <t>12.10.2021 20:10:15</t>
  </si>
  <si>
    <t>ÇEŞME İM 35-18-A00001_SİBAM L04_2308116</t>
  </si>
  <si>
    <t>12.10.2021 11:30:39</t>
  </si>
  <si>
    <t>12.10.2021 18:56:50</t>
  </si>
  <si>
    <t>12.10.2021 21:50:00</t>
  </si>
  <si>
    <t>ÇAYLI TR-10 35-15-L00203_B_56368954_56368954</t>
  </si>
  <si>
    <t>12.10.2021 21:21:16</t>
  </si>
  <si>
    <t>13.10.2021 02:18:51</t>
  </si>
  <si>
    <t>MURADİYE DM 45-71-M00006_SİYEKLİ DM M03_2076873</t>
  </si>
  <si>
    <t>12.10.2021 18:46:07</t>
  </si>
  <si>
    <t>12.10.2021 19:10:20</t>
  </si>
  <si>
    <t>DM-7/TR-2 35-22-M00053_957746786_957746786</t>
  </si>
  <si>
    <t>12.10.2021 09:35:06</t>
  </si>
  <si>
    <t>12.10.2021 10:14:01</t>
  </si>
  <si>
    <t>DOĞANCI TR-8 35-31-L00333_47904376_56386999_56386999</t>
  </si>
  <si>
    <t>12.10.2021 21:04:00</t>
  </si>
  <si>
    <t>12.10.2021 22:36:11</t>
  </si>
  <si>
    <t>12.10.2021 03:01:15</t>
  </si>
  <si>
    <t>12.10.2021 03:10:00</t>
  </si>
  <si>
    <t>KINIK İM 35-24-A00001_TR-20 L03_2059054</t>
  </si>
  <si>
    <t>12.10.2021 10:06:47</t>
  </si>
  <si>
    <t>12.10.2021 11:31:41</t>
  </si>
  <si>
    <t>BALABANLI DM 35-15-M00280_OVAKENT İM M02_72306321</t>
  </si>
  <si>
    <t>12.10.2021 14:34:42</t>
  </si>
  <si>
    <t>TR-55(YATIRIM REZERVE) 35-26-M00055_ M02_73403416</t>
  </si>
  <si>
    <t>12.10.2021 12:53:38</t>
  </si>
  <si>
    <t>12.10.2021 13:38:01</t>
  </si>
  <si>
    <t>GÜLBAHÇE TR-1 45-71-M00184_BAĞYOLU TR-1 M03_72255608</t>
  </si>
  <si>
    <t>12.10.2021 19:02:35</t>
  </si>
  <si>
    <t>12.10.2021 21:07:23</t>
  </si>
  <si>
    <t>SOMA TR-3 45-82-M00003_A_56388704_56388704</t>
  </si>
  <si>
    <t>12.10.2021 18:36:28</t>
  </si>
  <si>
    <t>12.10.2021 19:25:11</t>
  </si>
  <si>
    <t>KARAOĞLANLI TR-3 45-71-M00567_45-71-M00567_2353704</t>
  </si>
  <si>
    <t>12.10.2021 17:24:44</t>
  </si>
  <si>
    <t>12.10.2021 18:24:40</t>
  </si>
  <si>
    <t>12.10.2021 09:27:12</t>
  </si>
  <si>
    <t>12.10.2021 17:14:43</t>
  </si>
  <si>
    <t>12.10.2021 12:26:31</t>
  </si>
  <si>
    <t>12.10.2021 12:42:36</t>
  </si>
  <si>
    <t>HATUNKÖY TR-2 45-82-L00020_45-82-L00020_2361368</t>
  </si>
  <si>
    <t>12.10.2021 21:46:05</t>
  </si>
  <si>
    <t>13.10.2021 00:31:44</t>
  </si>
  <si>
    <t>K-2863 35-01-K02863_35-01-K02863_41901218</t>
  </si>
  <si>
    <t>12.10.2021 10:52:48</t>
  </si>
  <si>
    <t>12.10.2021 11:42:13</t>
  </si>
  <si>
    <t>GÖLMARMARA İM 45-85-A00001_KAYAALTI L15_2113851</t>
  </si>
  <si>
    <t>12.10.2021 17:58:04</t>
  </si>
  <si>
    <t>12.10.2021 18:44:57</t>
  </si>
  <si>
    <t>12.10.2021 09:09:27</t>
  </si>
  <si>
    <t>12.10.2021 13:41:00</t>
  </si>
  <si>
    <t>M-2475(YATIRIM REZERVE) 35-02-M02475_965879577_965879577</t>
  </si>
  <si>
    <t>12.10.2021 13:49:05</t>
  </si>
  <si>
    <t>12.10.2021 14:37:43</t>
  </si>
  <si>
    <t>DİKİLİ TM 35-30-A00003_DİKİLİ M012_47431166</t>
  </si>
  <si>
    <t>12.10.2021 17:43:04</t>
  </si>
  <si>
    <t>YENİ DOĞAN KÖK 45-72-M00633_GÖLMARMARA M02_79260691</t>
  </si>
  <si>
    <t>12.10.2021 13:34:44</t>
  </si>
  <si>
    <t>12.10.2021 14:16:37</t>
  </si>
  <si>
    <t>DM-13/21 (HAKİ BABA) 45-71-M00339_D_60985045_60985045</t>
  </si>
  <si>
    <t>12.10.2021 08:45:30</t>
  </si>
  <si>
    <t>12.10.2021 10:01:20</t>
  </si>
  <si>
    <t>DM-1/26 45-71-M00008_953192616_953192616</t>
  </si>
  <si>
    <t>12.10.2021 08:11:21</t>
  </si>
  <si>
    <t>12.10.2021 09:57:41</t>
  </si>
  <si>
    <t>KULA İM 45-77-A00001_HatBaşıAyırıcı_62938295 L12_62938295</t>
  </si>
  <si>
    <t>12.10.2021 15:13:55</t>
  </si>
  <si>
    <t>12.10.2021 19:29:35</t>
  </si>
  <si>
    <t>BALLICA İM 45-72-A00005_HatBaşıAyırıcı_53140140 L07_53140140</t>
  </si>
  <si>
    <t>12.10.2021 20:02:40</t>
  </si>
  <si>
    <t>13.10.2021 00:25:36</t>
  </si>
  <si>
    <t>TR-266 DOĞUŞ ÇİFTLİK EVLERİ TR 35-19-M00166_DIREK TIPI TRAFO HUCRESI H01_2061953</t>
  </si>
  <si>
    <t>12.10.2021 11:27:23</t>
  </si>
  <si>
    <t>12.10.2021 17:24:30</t>
  </si>
  <si>
    <t>IRLAMAZ KÖK 45-83-L00153_IRLAMAZ L03_72158563</t>
  </si>
  <si>
    <t>12.10.2021 11:50:13</t>
  </si>
  <si>
    <t>12.10.2021 12:12:00</t>
  </si>
  <si>
    <t>SARIGÖL TR-53 45-79-M00053_D_56400559_56400559</t>
  </si>
  <si>
    <t>12.10.2021 15:10:00</t>
  </si>
  <si>
    <t>12.10.2021 15:53:02</t>
  </si>
  <si>
    <t>K-3705 35-09-K03705_D_56383310_56383310</t>
  </si>
  <si>
    <t>12.10.2021 09:05:00</t>
  </si>
  <si>
    <t>12.10.2021 14:53:47</t>
  </si>
  <si>
    <t>12.10.2021 15:00:55</t>
  </si>
  <si>
    <t>TİRE İM-DM-1 35-29-A00001_YENİÇİFTLİK M18_2059040</t>
  </si>
  <si>
    <t>12.10.2021 10:33:07</t>
  </si>
  <si>
    <t>12.10.2021 10:51:03</t>
  </si>
  <si>
    <t>ALAÇATI TM 35-18-A00005_TR-B M06_2311006</t>
  </si>
  <si>
    <t>TEİAŞ Trafo Arızası</t>
  </si>
  <si>
    <t>12.10.2021 09:55:55</t>
  </si>
  <si>
    <t>12.10.2021 13:53:51</t>
  </si>
  <si>
    <t>12.10.2021 14:24:54</t>
  </si>
  <si>
    <t>ZEYTİNOVA KÖK 35-20-L00274_ÇATAL L04_2106539</t>
  </si>
  <si>
    <t>12.10.2021 18:25:16</t>
  </si>
  <si>
    <t>12.10.2021 18:52:17</t>
  </si>
  <si>
    <t>HACIVELİLER KÖK 45-85-L00035_HACIVELİLER KÖY L02_2321298</t>
  </si>
  <si>
    <t>12.10.2021 12:42:00</t>
  </si>
  <si>
    <t>12.10.2021 15:24:18</t>
  </si>
  <si>
    <t>L-366 ILDIR KÖY 35-18-L00366_950458071_950458071</t>
  </si>
  <si>
    <t>12.10.2021 16:17:12</t>
  </si>
  <si>
    <t>12.10.2021 18:59:55</t>
  </si>
  <si>
    <t>KARABURUN TR-7 35-21-L00033_953368686_953368686</t>
  </si>
  <si>
    <t>12.10.2021 18:29:29</t>
  </si>
  <si>
    <t>12.10.2021 21:53:49</t>
  </si>
  <si>
    <t>YILMAZ İM 45-78-A00003_TR-A (34.5) M02_2331186</t>
  </si>
  <si>
    <t>12.10.2021 10:13:33</t>
  </si>
  <si>
    <t>12.10.2021 11:07:40</t>
  </si>
  <si>
    <t>SOMA KÖYLER DM-2 45-82-M00125_SAVAŞTEPE 34.5 M09_2035838</t>
  </si>
  <si>
    <t>12.10.2021 12:44:49</t>
  </si>
  <si>
    <t>12.10.2021 12:53:11</t>
  </si>
  <si>
    <t>BEYOBA TARIMSAL SULAMA TR--13 45-72-M00432_45-72-M00432_2361772</t>
  </si>
  <si>
    <t>12.10.2021 16:10:38</t>
  </si>
  <si>
    <t>12.10.2021 18:00:26</t>
  </si>
  <si>
    <t>TR-45 TARIMSAL SULAMA 45-80-M01045_45-80-M01045_2375699</t>
  </si>
  <si>
    <t>12.10.2021 19:04:27</t>
  </si>
  <si>
    <t>12.10.2021 21:07:00</t>
  </si>
  <si>
    <t>12.10.2021 12:27:00</t>
  </si>
  <si>
    <t>12.10.2021 12:47:00</t>
  </si>
  <si>
    <t>KİLLİK TR-10 45-73-M00850_945643374_945643374</t>
  </si>
  <si>
    <t>12.10.2021 21:20:18</t>
  </si>
  <si>
    <t>12.10.2021 22:36:24</t>
  </si>
  <si>
    <t>YENİ DOĞAN KÖK 45-72-M00633_YENİ DOĞAN M01_79260697</t>
  </si>
  <si>
    <t>12.10.2021 10:00:31</t>
  </si>
  <si>
    <t>12.10.2021 10:27:29</t>
  </si>
  <si>
    <t>12.10.2021 16:04:37</t>
  </si>
  <si>
    <t>12.10.2021 17:19:35</t>
  </si>
  <si>
    <t>ARPALIK KÖK 45-83-M00137_ARPALIK KÖK-2 M08_2329851</t>
  </si>
  <si>
    <t>12.10.2021 17:12:10</t>
  </si>
  <si>
    <t>12.10.2021 18:34:42</t>
  </si>
  <si>
    <t>L-416 KAPALI SPOR SALONU 35-18-L00416_L-417 L03_72107110</t>
  </si>
  <si>
    <t>12.10.2021 11:48:21</t>
  </si>
  <si>
    <t>12.10.2021 13:59:19</t>
  </si>
  <si>
    <t>OCAKLI TR-3 35-15-L00769_950372485_950372485</t>
  </si>
  <si>
    <t>12.10.2021 20:25:12</t>
  </si>
  <si>
    <t>13.10.2021 03:40:57</t>
  </si>
  <si>
    <t>KUŞÇULAR TR-9 35-19-M00221_6181307_56355638_56355638</t>
  </si>
  <si>
    <t>12.10.2021 13:38:35</t>
  </si>
  <si>
    <t>12.10.2021 15:58:49</t>
  </si>
  <si>
    <t>DM-1/17 45-71-M00041_953192553_953192553</t>
  </si>
  <si>
    <t>12.10.2021 10:19:31</t>
  </si>
  <si>
    <t>12.10.2021 11:03:16</t>
  </si>
  <si>
    <t>MANİSA BÜYÜKŞEHİR BELEDİYESİ YUNUSEMRE TÜRBESİ 45-77-L00444_DİREK NO 1 ÇIKAN L03_79436960</t>
  </si>
  <si>
    <t>12.10.2021 16:48:00</t>
  </si>
  <si>
    <t>K-3036 35-04-K03036_D_56355982_56355982</t>
  </si>
  <si>
    <t>12.10.2021 18:39:02</t>
  </si>
  <si>
    <t>12.10.2021 20:12:28</t>
  </si>
  <si>
    <t>NAMET KÖK 35-26-M00556_ARMAK M04_65932443</t>
  </si>
  <si>
    <t>12.10.2021 22:20:08</t>
  </si>
  <si>
    <t>12.10.2021 22:52:09</t>
  </si>
  <si>
    <t>GÖKÇEÖREN TR-3 45-77-M00032_945516842_945516842</t>
  </si>
  <si>
    <t>12.10.2021 19:24:26</t>
  </si>
  <si>
    <t>12.10.2021 22:27:24</t>
  </si>
  <si>
    <t>12.10.2021 16:37:06</t>
  </si>
  <si>
    <t>12.10.2021 17:29:05</t>
  </si>
  <si>
    <t>ÇUKURKÖY KÖK 35-29-L00034_ÇUKURKÖY ENH L06_2087141</t>
  </si>
  <si>
    <t>12.10.2021 14:12:43</t>
  </si>
  <si>
    <t>12.10.2021 14:13:23</t>
  </si>
  <si>
    <t>SELÇUK TM 35-13-A00003_AYSULUK M05_65979935</t>
  </si>
  <si>
    <t>12.10.2021 20:03:35</t>
  </si>
  <si>
    <t>12.10.2021 20:19:00</t>
  </si>
  <si>
    <t>12.10.2021 12:57:46</t>
  </si>
  <si>
    <t>12.10.2021 13:14:49</t>
  </si>
  <si>
    <t>M-362 35-09-M00362_M-447 M03_47555429</t>
  </si>
  <si>
    <t>12.10.2021 12:21:59</t>
  </si>
  <si>
    <t>TOKMAKLI KÖK 45-86-M00047_BORLU TR-3 M06_72227673</t>
  </si>
  <si>
    <t>12.10.2021 21:10:06</t>
  </si>
  <si>
    <t>12.10.2021 21:35:00</t>
  </si>
  <si>
    <t>KAVAKLIDERE TR-12 45-73-M00145_TR-17 M01_2317696</t>
  </si>
  <si>
    <t>12.10.2021 16:25:54</t>
  </si>
  <si>
    <t>12.10.2021 17:42:28</t>
  </si>
  <si>
    <t>DERE MAH. TR-1 45-76-M00156_DIREK TIPI TRAFO HUCRESI H01_2084911</t>
  </si>
  <si>
    <t>13.10.2021 08:32:41</t>
  </si>
  <si>
    <t>13.10.2021 11:16:56</t>
  </si>
  <si>
    <t>BOZKÖY TR-2 35-17-M00353_950306035_950306035</t>
  </si>
  <si>
    <t>13.10.2021 20:27:00</t>
  </si>
  <si>
    <t>13.10.2021 22:59:01</t>
  </si>
  <si>
    <t>AKÇAKİLİSE TR-1 35-21-L00044_953361243_953361243</t>
  </si>
  <si>
    <t>13.10.2021 13:09:30</t>
  </si>
  <si>
    <t>13.10.2021 19:07:27</t>
  </si>
  <si>
    <t>13.10.2021 13:59:20</t>
  </si>
  <si>
    <t>13.10.2021 17:25:06</t>
  </si>
  <si>
    <t>K-4709 35-04-K04709_913833336_913833336</t>
  </si>
  <si>
    <t>13.10.2021 21:08:12</t>
  </si>
  <si>
    <t>14.10.2021 00:12:22</t>
  </si>
  <si>
    <t>YUKARI ÇOBANİSA TR-1 45-71-M00626_43137476_56384245_56384245</t>
  </si>
  <si>
    <t>13.10.2021 13:19:29</t>
  </si>
  <si>
    <t>13.10.2021 20:34:34</t>
  </si>
  <si>
    <t>K-1396 35-08-K01396_912282709_912282709</t>
  </si>
  <si>
    <t>13.10.2021 16:27:09</t>
  </si>
  <si>
    <t>13.10.2021 20:44:17</t>
  </si>
  <si>
    <t>K-2361 35-02-K02361_35-02-K02361_2351612</t>
  </si>
  <si>
    <t>13.10.2021 16:42:49</t>
  </si>
  <si>
    <t>13.10.2021 18:42:55</t>
  </si>
  <si>
    <t>EMENLER TR-2 35-31-L00138_47840969_56390465_56390465</t>
  </si>
  <si>
    <t>13.10.2021 07:18:22</t>
  </si>
  <si>
    <t>13.10.2021 10:28:09</t>
  </si>
  <si>
    <t>DM-4/TR-15 (ESKİ TR-14) 35-26-M00014_956618514_956618514</t>
  </si>
  <si>
    <t>13.10.2021 11:07:00</t>
  </si>
  <si>
    <t>13.10.2021 16:29:10</t>
  </si>
  <si>
    <t>TAYTAN OFİS KÖK 45-78-M00314_HatBaşıAyırıcı_53140385 M014_53140385</t>
  </si>
  <si>
    <t>13.10.2021 11:50:52</t>
  </si>
  <si>
    <t>13.10.2021 12:46:29</t>
  </si>
  <si>
    <t>K-3649 35-02-K03649_E_56372251_56372251</t>
  </si>
  <si>
    <t>13.10.2021 18:32:10</t>
  </si>
  <si>
    <t>13.10.2021 19:43:35</t>
  </si>
  <si>
    <t>KARGINIŞIKLAR TR-1 45-74-M00125_B_56352180_56352180</t>
  </si>
  <si>
    <t>13.10.2021 17:54:49</t>
  </si>
  <si>
    <t>13.10.2021 19:08:15</t>
  </si>
  <si>
    <t>YENİFOÇA TR-18 35-23-M00018_950413957_950413957</t>
  </si>
  <si>
    <t>13.10.2021 08:36:09</t>
  </si>
  <si>
    <t>13.10.2021 13:37:50</t>
  </si>
  <si>
    <t>KARABURUN TR-4 35-21-L00145_953359962_953359962</t>
  </si>
  <si>
    <t>13.10.2021 15:46:18</t>
  </si>
  <si>
    <t>13.10.2021 20:19:18</t>
  </si>
  <si>
    <t>13.10.2021 09:42:18</t>
  </si>
  <si>
    <t>13.10.2021 17:59:36</t>
  </si>
  <si>
    <t>YENİKÖY DERE MAH. TR-4 35-31-L00470_B_72242721_72242721</t>
  </si>
  <si>
    <t>13.10.2021 05:45:27</t>
  </si>
  <si>
    <t>13.10.2021 10:12:41</t>
  </si>
  <si>
    <t>GÖKÇEN DM 35-29-M00123_HatBaşıAyırıcı_53133409 M12_53133409</t>
  </si>
  <si>
    <t>13.10.2021 09:49:15</t>
  </si>
  <si>
    <t>13.10.2021 12:36:27</t>
  </si>
  <si>
    <t>L-234 35-18-L00234_950445716_950445716</t>
  </si>
  <si>
    <t>13.10.2021 11:35:24</t>
  </si>
  <si>
    <t>13.10.2021 14:18:35</t>
  </si>
  <si>
    <t>TR-27(M-727) 35-30-M00727_955295327_955295327</t>
  </si>
  <si>
    <t>13.10.2021 14:40:40</t>
  </si>
  <si>
    <t>13.10.2021 15:56:25</t>
  </si>
  <si>
    <t>ALAYAKA HORZUM TR-1 45-73-M01060_A_56389287_56389287</t>
  </si>
  <si>
    <t>13.10.2021 14:18:43</t>
  </si>
  <si>
    <t>13.10.2021 18:05:33</t>
  </si>
  <si>
    <t>MUSABEY TR-1 35-28-M00348_953374011_953374011</t>
  </si>
  <si>
    <t>13.10.2021 12:04:27</t>
  </si>
  <si>
    <t>13.10.2021 15:06:12</t>
  </si>
  <si>
    <t>KOYUNDERE TOKİ DM-1/20 35-28-M00146_953379295_953379295</t>
  </si>
  <si>
    <t>13.10.2021 18:29:19</t>
  </si>
  <si>
    <t>13.10.2021 19:55:35</t>
  </si>
  <si>
    <t>OVAKENT İM 35-15-A00003_OVAKENT GİRİŞ M01_2057379</t>
  </si>
  <si>
    <t>13.10.2021 08:05:54</t>
  </si>
  <si>
    <t>13.10.2021 08:38:50</t>
  </si>
  <si>
    <t>SAFFET YILMAZER GRB 35-20-M00019_11205996_56381536_56381536</t>
  </si>
  <si>
    <t>13.10.2021 16:11:01</t>
  </si>
  <si>
    <t>13.10.2021 18:09:54</t>
  </si>
  <si>
    <t>GÖKÇEÖREN TR-1 45-77-M00027_945516178_945516178</t>
  </si>
  <si>
    <t>13.10.2021 10:56:17</t>
  </si>
  <si>
    <t>13.10.2021 14:16:22</t>
  </si>
  <si>
    <t>DM-3/4 45-71-M00116_953218346_953218346</t>
  </si>
  <si>
    <t>13.10.2021 00:33:54</t>
  </si>
  <si>
    <t>13.10.2021 01:09:07</t>
  </si>
  <si>
    <t>KERİMAĞA ORTAKÖY TR-1 45-78-M00785_49188997_56406082_56406082</t>
  </si>
  <si>
    <t>13.10.2021 08:46:15</t>
  </si>
  <si>
    <t>13.10.2021 10:49:24</t>
  </si>
  <si>
    <t>MENEMEN TR-3 35-28-L00003_35-28-L00003_66509065</t>
  </si>
  <si>
    <t>13.10.2021 16:59:34</t>
  </si>
  <si>
    <t>13.10.2021 17:50:39</t>
  </si>
  <si>
    <t>KUŞLUK TR-1 45-75-M00181_45-75-M00181_2372955</t>
  </si>
  <si>
    <t>13.10.2021 10:30:07</t>
  </si>
  <si>
    <t>13.10.2021 11:17:41</t>
  </si>
  <si>
    <t>TR-23 35-31-L00023_956592859_956592859</t>
  </si>
  <si>
    <t>13.10.2021 10:14:47</t>
  </si>
  <si>
    <t>13.10.2021 18:38:03</t>
  </si>
  <si>
    <t>M-2171 SADİ KIR ÖZEL TR 35-03-M02171Ö_ H_73505920</t>
  </si>
  <si>
    <t>13.10.2021 08:35:05</t>
  </si>
  <si>
    <t>13.10.2021 12:42:42</t>
  </si>
  <si>
    <t>ÜÇPINAR TR-6 45-71-M01538_953217270_953217270</t>
  </si>
  <si>
    <t>13.10.2021 13:29:06</t>
  </si>
  <si>
    <t>13.10.2021 21:37:58</t>
  </si>
  <si>
    <t>HASAN TÜREK KÖK 45-71-M00181_ÜÇPINAR DM M02_72258693</t>
  </si>
  <si>
    <t>13.10.2021 13:51:12</t>
  </si>
  <si>
    <t>13.10.2021 14:37:00</t>
  </si>
  <si>
    <t>_B_56391428_56391428</t>
  </si>
  <si>
    <t>13.10.2021 07:11:40</t>
  </si>
  <si>
    <t>13.10.2021 10:33:35</t>
  </si>
  <si>
    <t>SAĞANCI İM 35-16-A00003_YAVAŞÇA L06_2073457</t>
  </si>
  <si>
    <t>13.10.2021 17:32:11</t>
  </si>
  <si>
    <t>13.10.2021 17:40:14</t>
  </si>
  <si>
    <t>TR-320 35-19-M00517_956672265_956672265</t>
  </si>
  <si>
    <t>13.10.2021 07:49:15</t>
  </si>
  <si>
    <t>13.10.2021 10:57:01</t>
  </si>
  <si>
    <t>K-3323 35-09-K03323_97690541_97690541</t>
  </si>
  <si>
    <t>13.10.2021 03:19:13</t>
  </si>
  <si>
    <t>13.10.2021 04:32:43</t>
  </si>
  <si>
    <t>TR-46 35-30-L00046_955329994_955329994</t>
  </si>
  <si>
    <t>13.10.2021 08:30:27</t>
  </si>
  <si>
    <t>13.10.2021 10:15:56</t>
  </si>
  <si>
    <t>KISIK TR-2 35-22-M00136_A_56353840_56353840</t>
  </si>
  <si>
    <t>13.10.2021 22:10:17</t>
  </si>
  <si>
    <t>14.10.2021 01:16:37</t>
  </si>
  <si>
    <t>KAPAKLI İM 45-72-A00003_KAPAKLI-KAYALIOĞLU L07_2107698</t>
  </si>
  <si>
    <t>13.10.2021 09:01:44</t>
  </si>
  <si>
    <t>13.10.2021 17:06:46</t>
  </si>
  <si>
    <t>13.10.2021 18:42:53</t>
  </si>
  <si>
    <t>14.10.2021 00:34:03</t>
  </si>
  <si>
    <t>HALİMBEY ÇİFTLİĞİ TARIMSAL SULAMA 45-73-M00515_945676399_945676399</t>
  </si>
  <si>
    <t>13.10.2021 12:31:43</t>
  </si>
  <si>
    <t>13.10.2021 15:24:19</t>
  </si>
  <si>
    <t>TAŞDİBİ TR-1 45-80-M00171_956534840_956534840</t>
  </si>
  <si>
    <t>13.10.2021 14:49:00</t>
  </si>
  <si>
    <t>13.10.2021 15:53:53</t>
  </si>
  <si>
    <t>13.10.2021 07:29:01</t>
  </si>
  <si>
    <t>13.10.2021 11:25:42</t>
  </si>
  <si>
    <t>KEMALİYE TR-3 45-73-M00151_945655775_945655775</t>
  </si>
  <si>
    <t>13.10.2021 10:50:41</t>
  </si>
  <si>
    <t>13.10.2021 14:33:59</t>
  </si>
  <si>
    <t>13.10.2021 10:22:15</t>
  </si>
  <si>
    <t>13.10.2021 10:34:00</t>
  </si>
  <si>
    <t>13.10.2021 16:10:00</t>
  </si>
  <si>
    <t>13.10.2021 16:44:31</t>
  </si>
  <si>
    <t>COŞKUN KOÇ SULAMA GRUBU 35-29-M00322_A_56395680_56395680</t>
  </si>
  <si>
    <t>13.10.2021 05:30:27</t>
  </si>
  <si>
    <t>13.10.2021 10:28:05</t>
  </si>
  <si>
    <t>K-1424 35-04-K01424_964007196_964007196</t>
  </si>
  <si>
    <t>13.10.2021 09:31:18</t>
  </si>
  <si>
    <t>13.10.2021 15:13:31</t>
  </si>
  <si>
    <t>K-4481 35-02-K04481_913388526_913388526</t>
  </si>
  <si>
    <t>13.10.2021 13:12:08</t>
  </si>
  <si>
    <t>13.10.2021 15:11:02</t>
  </si>
  <si>
    <t>TR-28 35-15-M00028_950364661_950364661</t>
  </si>
  <si>
    <t>13.10.2021 18:22:00</t>
  </si>
  <si>
    <t>13.10.2021 20:10:43</t>
  </si>
  <si>
    <t>YENİŞEHİR TR-3 35-31-L00113_47863299_56360785_56360785</t>
  </si>
  <si>
    <t>13.10.2021 11:41:56</t>
  </si>
  <si>
    <t>13.10.2021 20:14:14</t>
  </si>
  <si>
    <t>13.10.2021 05:26:41</t>
  </si>
  <si>
    <t>13.10.2021 16:06:56</t>
  </si>
  <si>
    <t>TR-48 45-78-L00048_953250950_953250950</t>
  </si>
  <si>
    <t>13.10.2021 18:27:09</t>
  </si>
  <si>
    <t>13.10.2021 19:34:04</t>
  </si>
  <si>
    <t>DAMLACIK TR 1 35-27-M00346_914598355_914598355</t>
  </si>
  <si>
    <t>13.10.2021 15:00:02</t>
  </si>
  <si>
    <t>13.10.2021 20:35:12</t>
  </si>
  <si>
    <t>ÇAMBEL KÖK 35-27-M00619_ÇAMBEL KÖYÜ M03_72166067</t>
  </si>
  <si>
    <t>13.10.2021 09:15:37</t>
  </si>
  <si>
    <t>13.10.2021 18:06:28</t>
  </si>
  <si>
    <t>13.10.2021 00:09:24</t>
  </si>
  <si>
    <t>13.10.2021 00:25:00</t>
  </si>
  <si>
    <t>MURADİYE TR 2/A 45-71-M00201_A A1_5966106</t>
  </si>
  <si>
    <t>13.10.2021 18:41:35</t>
  </si>
  <si>
    <t>13.10.2021 23:40:19</t>
  </si>
  <si>
    <t>ALABAŞ TR-6 35-15-L00511_D_56373034_56373034</t>
  </si>
  <si>
    <t>13.10.2021 17:39:39</t>
  </si>
  <si>
    <t>13.10.2021 23:14:46</t>
  </si>
  <si>
    <t>UZUNKÖY TR-3 35-31-L00145_47826851_56352599_56352599</t>
  </si>
  <si>
    <t>13.10.2021 08:31:55</t>
  </si>
  <si>
    <t>13.10.2021 11:19:10</t>
  </si>
  <si>
    <t>K-3593 35-01-K03593_911692355_911692355</t>
  </si>
  <si>
    <t>13.10.2021 11:23:40</t>
  </si>
  <si>
    <t>13.10.2021 13:16:37</t>
  </si>
  <si>
    <t>13.10.2021 11:12:56</t>
  </si>
  <si>
    <t>13.10.2021 12:52:35</t>
  </si>
  <si>
    <t>AYDOĞDU TR-1 35-31-L00088_956583784_956583784</t>
  </si>
  <si>
    <t>13.10.2021 16:32:28</t>
  </si>
  <si>
    <t>13.10.2021 17:06:50</t>
  </si>
  <si>
    <t>TİRE İM-DM-1 35-29-A00001_DM-1/51 M17_2312219</t>
  </si>
  <si>
    <t>13.10.2021 11:07:28</t>
  </si>
  <si>
    <t>13.10.2021 11:44:20</t>
  </si>
  <si>
    <t>BÜNYAN OSMANİYE TR-1 45-72-L00444_B_56390536_56390536</t>
  </si>
  <si>
    <t>13.10.2021 07:43:21</t>
  </si>
  <si>
    <t>13.10.2021 11:15:56</t>
  </si>
  <si>
    <t>TR-107 ZEYTİNALANI 35-19-L00107_956672686_956672686</t>
  </si>
  <si>
    <t>13.10.2021 13:42:33</t>
  </si>
  <si>
    <t>13.10.2021 14:48:58</t>
  </si>
  <si>
    <t>13.10.2021 08:16:41</t>
  </si>
  <si>
    <t>13.10.2021 18:09:23</t>
  </si>
  <si>
    <t>SOMA TR-21/1 45-82-M00115_45-82-M00115_2369945</t>
  </si>
  <si>
    <t>13.10.2021 10:10:06</t>
  </si>
  <si>
    <t>13.10.2021 10:37:10</t>
  </si>
  <si>
    <t>BADEMLİ TR-1 45-76-M00147_DIREK TIPI TRAFO HUCRESI H01_2084905</t>
  </si>
  <si>
    <t>13.10.2021 21:30:16</t>
  </si>
  <si>
    <t>13.10.2021 23:56:29</t>
  </si>
  <si>
    <t>K-3604 35-01-K03604_911356659_911356659</t>
  </si>
  <si>
    <t>13.10.2021 12:45:00</t>
  </si>
  <si>
    <t>13.10.2021 18:19:28</t>
  </si>
  <si>
    <t>DM-8/27 45-71-M00304_C c1b_45193358</t>
  </si>
  <si>
    <t>13.10.2021 10:38:59</t>
  </si>
  <si>
    <t>13.10.2021 12:51:50</t>
  </si>
  <si>
    <t>KARABURUN TR-5 35-21-L00021_953368322_953368322</t>
  </si>
  <si>
    <t>13.10.2021 20:38:59</t>
  </si>
  <si>
    <t>14.10.2021 00:00:12</t>
  </si>
  <si>
    <t>GÜLBAHÇE TR-1 35-19-L00151_956692300_956692300</t>
  </si>
  <si>
    <t>13.10.2021 08:38:35</t>
  </si>
  <si>
    <t>13.10.2021 13:26:31</t>
  </si>
  <si>
    <t>TR-48 ARSİTESİ TR 35-14-L00048_956640307_956640307</t>
  </si>
  <si>
    <t>13.10.2021 08:55:31</t>
  </si>
  <si>
    <t>13.10.2021 12:17:34</t>
  </si>
  <si>
    <t>AHMET ANDAŞ-1 SULAMA GRUBU 35-29-M00305_35-29-M00305_2375606</t>
  </si>
  <si>
    <t>13.10.2021 10:10:51</t>
  </si>
  <si>
    <t>13.10.2021 15:19:23</t>
  </si>
  <si>
    <t>DİKİLİ İM 35-30-A00001_TRAFO-1 L01_72356754</t>
  </si>
  <si>
    <t>13.10.2021 09:44:17</t>
  </si>
  <si>
    <t>13.10.2021 09:52:00</t>
  </si>
  <si>
    <t>METAL İŞLERİ TR-12 KÖK 35-22-M00112_TAHTALIÇAY-OĞLANANASI DİZDARLAR SULAMA GRUBU M04_72106699</t>
  </si>
  <si>
    <t>13.10.2021 12:09:00</t>
  </si>
  <si>
    <t>13.10.2021 12:53:23</t>
  </si>
  <si>
    <t>TR-5 35-26-M00005_956614968_956614968</t>
  </si>
  <si>
    <t>13.10.2021 11:24:06</t>
  </si>
  <si>
    <t>13.10.2021 15:49:47</t>
  </si>
  <si>
    <t>TR-84 45-78-L00084_TR-160 L01_2108469</t>
  </si>
  <si>
    <t>13.10.2021 15:08:24</t>
  </si>
  <si>
    <t>13.10.2021 17:06:20</t>
  </si>
  <si>
    <t>DM-8/27 45-71-M00304_953202711_953202711</t>
  </si>
  <si>
    <t>13.10.2021 09:32:43</t>
  </si>
  <si>
    <t>13.10.2021 10:43:24</t>
  </si>
  <si>
    <t>K-885 35-04-K00885_912544864_912544864</t>
  </si>
  <si>
    <t>13.10.2021 22:55:55</t>
  </si>
  <si>
    <t>13.10.2021 23:43:47</t>
  </si>
  <si>
    <t>SÜLEYMAN TR-4 45-72-L00302_956487317_956487317</t>
  </si>
  <si>
    <t>13.10.2021 14:16:00</t>
  </si>
  <si>
    <t>13.10.2021 20:18:20</t>
  </si>
  <si>
    <t>MECİDİYE TR-1 KÖK 45-72-L00078_KAPAKLI IM GİRİŞ L07_66560804</t>
  </si>
  <si>
    <t>13.10.2021 09:02:27</t>
  </si>
  <si>
    <t>13.10.2021 17:07:00</t>
  </si>
  <si>
    <t>KÜÇÜKKALE KÖK 35-29-L00036_KÜÇÜKKALE ÜZÜMLER L01_2088229</t>
  </si>
  <si>
    <t>13.10.2021 14:09:57</t>
  </si>
  <si>
    <t>13.10.2021 18:18:04</t>
  </si>
  <si>
    <t>TR-2/114 45-83-L00114_955150006_955150006</t>
  </si>
  <si>
    <t>13.10.2021 08:49:59</t>
  </si>
  <si>
    <t>13.10.2021 20:42:42</t>
  </si>
  <si>
    <t>K-4024 35-01-K04024_35-01-K04024_2351140</t>
  </si>
  <si>
    <t>13.10.2021 10:12:42</t>
  </si>
  <si>
    <t>13.10.2021 10:42:00</t>
  </si>
  <si>
    <t>13.10.2021 17:34:45</t>
  </si>
  <si>
    <t>13.10.2021 18:23:05</t>
  </si>
  <si>
    <t>13.10.2021 12:37:07</t>
  </si>
  <si>
    <t>13.10.2021 12:38:04</t>
  </si>
  <si>
    <t>13.10.2021 19:00:00</t>
  </si>
  <si>
    <t>13.10.2021 19:16:37</t>
  </si>
  <si>
    <t>AKSELENDİ TR-7 45-72-L00837_956492711_956492711</t>
  </si>
  <si>
    <t>13.10.2021 10:14:43</t>
  </si>
  <si>
    <t>13.10.2021 18:37:03</t>
  </si>
  <si>
    <t>GÖLMARMARA TR-17 45-85-L00017_TR-15 L03_72105614</t>
  </si>
  <si>
    <t>13.10.2021 13:46:44</t>
  </si>
  <si>
    <t>13.10.2021 15:47:29</t>
  </si>
  <si>
    <t>_D_56386368_56386368</t>
  </si>
  <si>
    <t>13.10.2021 07:25:43</t>
  </si>
  <si>
    <t>13.10.2021 09:16:29</t>
  </si>
  <si>
    <t>KÖREZ TR-1 45-77-L00367_945508184_945508184</t>
  </si>
  <si>
    <t>13.10.2021 07:16:10</t>
  </si>
  <si>
    <t>13.10.2021 10:47:21</t>
  </si>
  <si>
    <t>DM-3/14 35-29-M00014_950315677_950315677</t>
  </si>
  <si>
    <t>13.10.2021 19:49:44</t>
  </si>
  <si>
    <t>13.10.2021 22:20:08</t>
  </si>
  <si>
    <t>TEKELER MAH. TR-2 45-74-M00183_A_56377571_56377571</t>
  </si>
  <si>
    <t>13.10.2021 12:28:29</t>
  </si>
  <si>
    <t>13.10.2021 13:45:58</t>
  </si>
  <si>
    <t>MANİSA BÜYÜKŞEHİR BELEDİYESİ YUNUSEMRE TÜRBESİ 45-77-L00444_DİREK NO 1 ÇIKAN L03_79437004</t>
  </si>
  <si>
    <t>13.10.2021 10:09:50</t>
  </si>
  <si>
    <t>13.10.2021 12:07:48</t>
  </si>
  <si>
    <t>K-1273 35-02-K01273_913307172_913307172</t>
  </si>
  <si>
    <t>13.10.2021 19:58:00</t>
  </si>
  <si>
    <t>13.10.2021 22:10:21</t>
  </si>
  <si>
    <t>13.10.2021 15:54:37</t>
  </si>
  <si>
    <t>13.10.2021 16:17:12</t>
  </si>
  <si>
    <t>13.10.2021 12:21:44</t>
  </si>
  <si>
    <t>13.10.2021 12:32:00</t>
  </si>
  <si>
    <t>13.10.2021 00:14:13</t>
  </si>
  <si>
    <t>13.10.2021 00:39:07</t>
  </si>
  <si>
    <t>TR-18 45-78-L00018_45-78-L00018_2349857</t>
  </si>
  <si>
    <t>13.10.2021 06:46:39</t>
  </si>
  <si>
    <t>13.10.2021 07:56:01</t>
  </si>
  <si>
    <t>DM-2/2 35-28-M00128_953384745_953384745</t>
  </si>
  <si>
    <t>13.10.2021 12:21:17</t>
  </si>
  <si>
    <t>13.10.2021 15:39:39</t>
  </si>
  <si>
    <t>TOSUNLAR MERKEZ TR-1 35-32-L00038_946410076_946410076</t>
  </si>
  <si>
    <t>13.10.2021 09:41:51</t>
  </si>
  <si>
    <t>13.10.2021 12:38:25</t>
  </si>
  <si>
    <t>DM-2/8 BAŞKENT TR 35-18-L00588_950454662_950454662</t>
  </si>
  <si>
    <t>13.10.2021 11:23:22</t>
  </si>
  <si>
    <t>13.10.2021 14:59:36</t>
  </si>
  <si>
    <t>TR-1/32 45-72-M00032_B_56390939_56390939</t>
  </si>
  <si>
    <t>13.10.2021 06:16:41</t>
  </si>
  <si>
    <t>13.10.2021 10:43:10</t>
  </si>
  <si>
    <t>ARAPBAŞI TR-2 35-20-M00032_11664373_56359676_56359676</t>
  </si>
  <si>
    <t>13.10.2021 08:18:09</t>
  </si>
  <si>
    <t>13.10.2021 11:19:41</t>
  </si>
  <si>
    <t>MURADİYE TR-2/B (23 NİSAN PARKI) 45-71-M01852_A_56391332_56391332</t>
  </si>
  <si>
    <t>13.10.2021 06:46:03</t>
  </si>
  <si>
    <t>13.10.2021 16:37:27</t>
  </si>
  <si>
    <t>TEKELER MAH. TR 1 45-74-M00182_B_56402426_56402426</t>
  </si>
  <si>
    <t>13.10.2021 16:25:04</t>
  </si>
  <si>
    <t>13.10.2021 17:30:26</t>
  </si>
  <si>
    <t>DEREKÖY KÖK 45-82-M00153_KARANLIKDERE-1(IŞIKLAR-1) M05_72197869</t>
  </si>
  <si>
    <t>13.10.2021 10:04:04</t>
  </si>
  <si>
    <t>13.10.2021 14:39:07</t>
  </si>
  <si>
    <t>KARAHALİLLİ TR-1 35-20-L00350_7257204_56381145_56381145</t>
  </si>
  <si>
    <t>13.10.2021 19:07:17</t>
  </si>
  <si>
    <t>13.10.2021 20:57:50</t>
  </si>
  <si>
    <t>AKÇAPINAR TR-1 45-83-L00438_955178531_955178531</t>
  </si>
  <si>
    <t>13.10.2021 07:53:39</t>
  </si>
  <si>
    <t>13.10.2021 16:11:53</t>
  </si>
  <si>
    <t>13.10.2021 10:01:24</t>
  </si>
  <si>
    <t>13.10.2021 11:11:59</t>
  </si>
  <si>
    <t>13.10.2021 08:32:00</t>
  </si>
  <si>
    <t>13.10.2021 13:46:18</t>
  </si>
  <si>
    <t>KADIDAĞ TR-2 45-72-L00123_956501691_956501691</t>
  </si>
  <si>
    <t>13.10.2021 13:00:10</t>
  </si>
  <si>
    <t>13.10.2021 19:46:44</t>
  </si>
  <si>
    <t>İLHAMİ HASHACER SULAMA TR 45-71-M01002_45-71-M01002_2360691</t>
  </si>
  <si>
    <t>13.10.2021 09:38:54</t>
  </si>
  <si>
    <t>13.10.2021 17:43:17</t>
  </si>
  <si>
    <t>ESENTEPE TR-1 35-30-M00159_955300336_955300336</t>
  </si>
  <si>
    <t>13.10.2021 19:40:24</t>
  </si>
  <si>
    <t>13.10.2021 21:19:26</t>
  </si>
  <si>
    <t>KİBAR TR-1 35-31-L00312_35-31-L00312_2364912</t>
  </si>
  <si>
    <t>13.10.2021 18:43:00</t>
  </si>
  <si>
    <t>13.10.2021 19:14:46</t>
  </si>
  <si>
    <t>İM-2/TR-22 SIĞACIK 35-14-L00302_956660249_956660249</t>
  </si>
  <si>
    <t>13.10.2021 11:44:53</t>
  </si>
  <si>
    <t>13.10.2021 13:32:40</t>
  </si>
  <si>
    <t>ÇAYAĞZI TR-19 35-31-L00445_B_56406003_56406003</t>
  </si>
  <si>
    <t>13.10.2021 07:12:47</t>
  </si>
  <si>
    <t>13.10.2021 07:48:30</t>
  </si>
  <si>
    <t>SART TR-12 45-78-M00179_953252506_953252506</t>
  </si>
  <si>
    <t>13.10.2021 14:32:19</t>
  </si>
  <si>
    <t>13.10.2021 16:38:11</t>
  </si>
  <si>
    <t>K-3385 35-04-K03385_99407806_99407806</t>
  </si>
  <si>
    <t>13.10.2021 21:47:40</t>
  </si>
  <si>
    <t>14.10.2021 01:05:13</t>
  </si>
  <si>
    <t>DM-4/TR-19 35-22-M00058_955292259_955292259</t>
  </si>
  <si>
    <t>13.10.2021 23:26:13</t>
  </si>
  <si>
    <t>14.10.2021 00:29:05</t>
  </si>
  <si>
    <t>DALKARA KARAPINAR TR-1 45-75-M00261_D_56389589_56389589</t>
  </si>
  <si>
    <t>13.10.2021 13:49:00</t>
  </si>
  <si>
    <t>13.10.2021 15:28:09</t>
  </si>
  <si>
    <t>ÇAMLICA KÖYÜ TR-1 45-71-M01596_A_56406651_56406651</t>
  </si>
  <si>
    <t>13.10.2021 14:39:46</t>
  </si>
  <si>
    <t>13.10.2021 18:08:36</t>
  </si>
  <si>
    <t>M-988 35-03-M00988_35-03-M00988_41914737</t>
  </si>
  <si>
    <t>13.10.2021 10:42:16</t>
  </si>
  <si>
    <t>13.10.2021 14:04:11</t>
  </si>
  <si>
    <t>TR-94 45-78-L00094_953247655_953247655</t>
  </si>
  <si>
    <t>13.10.2021 01:28:29</t>
  </si>
  <si>
    <t>13.10.2021 10:39:00</t>
  </si>
  <si>
    <t>TR-134 35-15-M00134_950373763_950373763</t>
  </si>
  <si>
    <t>13.10.2021 11:13:39</t>
  </si>
  <si>
    <t>13.10.2021 17:08:18</t>
  </si>
  <si>
    <t>SÜLEYMANLAR TR-1 35-15-L00540_950369760_950369760</t>
  </si>
  <si>
    <t>13.10.2021 13:47:48</t>
  </si>
  <si>
    <t>13.10.2021 19:16:27</t>
  </si>
  <si>
    <t>13.10.2021 09:46:16</t>
  </si>
  <si>
    <t>13.10.2021 11:39:00</t>
  </si>
  <si>
    <t>BEYLER KÖK 45-85-L00034_HatBaşıAyırıcı_53135741 L02_53135741</t>
  </si>
  <si>
    <t>13.10.2021 19:13:00</t>
  </si>
  <si>
    <t>13.10.2021 23:28:16</t>
  </si>
  <si>
    <t>TOSUNLAR MERKEZ TR-1 35-32-L00038_35-32-L00038_2349404</t>
  </si>
  <si>
    <t>13.10.2021 00:25:54</t>
  </si>
  <si>
    <t>13.10.2021 01:45:39</t>
  </si>
  <si>
    <t>TR-18 35-15-M00018_950381425_950381425</t>
  </si>
  <si>
    <t>13.10.2021 20:54:00</t>
  </si>
  <si>
    <t>13.10.2021 21:52:21</t>
  </si>
  <si>
    <t>KAYAPINAR KÖK 45-71-M02146_A_60984170_60984170</t>
  </si>
  <si>
    <t>13.10.2021 15:05:06</t>
  </si>
  <si>
    <t>13.10.2021 23:55:45</t>
  </si>
  <si>
    <t>K-1040 35-04-K01040_99831716_99831716</t>
  </si>
  <si>
    <t>13.10.2021 10:30:09</t>
  </si>
  <si>
    <t>13.10.2021 16:37:48</t>
  </si>
  <si>
    <t>OKLUİSA KÖK 45-81-M00046_HatBaşıAyırıcı_73063133 M04_73063133</t>
  </si>
  <si>
    <t>13.10.2021 18:13:35</t>
  </si>
  <si>
    <t>13.10.2021 18:14:08</t>
  </si>
  <si>
    <t>MORDOĞAN TR-38 35-21-L00165_D_56379195_56379195</t>
  </si>
  <si>
    <t>13.10.2021 17:13:08</t>
  </si>
  <si>
    <t>13.10.2021 18:49:02</t>
  </si>
  <si>
    <t>AHMET ANDAŞ-2 SULAMA GRUBU 35-29-M00304_B_56360757_56360757</t>
  </si>
  <si>
    <t>13.10.2021 00:38:02</t>
  </si>
  <si>
    <t>13.10.2021 07:58:53</t>
  </si>
  <si>
    <t>MURADİYE TR-3 45-71-M02147_953242968_953242968</t>
  </si>
  <si>
    <t>13.10.2021 12:10:51</t>
  </si>
  <si>
    <t>13.10.2021 21:23:07</t>
  </si>
  <si>
    <t>TR-36 45-77-L00036_945487915_945487915</t>
  </si>
  <si>
    <t>13.10.2021 20:22:12</t>
  </si>
  <si>
    <t>13.10.2021 21:01:33</t>
  </si>
  <si>
    <t>KUŞCULAR TR-3 35-19-M00215_956696884_956696884</t>
  </si>
  <si>
    <t>13.10.2021 18:33:22</t>
  </si>
  <si>
    <t>13.10.2021 20:50:00</t>
  </si>
  <si>
    <t>SELVİLER TR-1 45-86-M00241_45-86-M00241_2355812</t>
  </si>
  <si>
    <t>13.10.2021 16:55:48</t>
  </si>
  <si>
    <t>13.10.2021 17:41:14</t>
  </si>
  <si>
    <t>_B_56405201_56405201</t>
  </si>
  <si>
    <t>13.10.2021 04:29:10</t>
  </si>
  <si>
    <t>13.10.2021 14:04:01</t>
  </si>
  <si>
    <t>BAĞARASI TR-10 KÖK 35-23-M00179_GERENKÖY KÖK M01_72143145</t>
  </si>
  <si>
    <t>13.10.2021 07:56:24</t>
  </si>
  <si>
    <t>13.10.2021 07:57:04</t>
  </si>
  <si>
    <t>AHMET ANDAŞ-1 SULAMA GRUBU 35-29-M00305_DIREK TIPI TRAFO HUCRESI H01_2095979</t>
  </si>
  <si>
    <t>13.10.2021 15:43:20</t>
  </si>
  <si>
    <t>13.10.2021 18:38:35</t>
  </si>
  <si>
    <t>HACIHALİLLER TR-1 KÖK 45-71-M00066_45-71-M00066_72238432</t>
  </si>
  <si>
    <t>13.10.2021 07:06:13</t>
  </si>
  <si>
    <t>13.10.2021 09:51:55</t>
  </si>
  <si>
    <t>M-851 35-02-M00851_910010823_910010823</t>
  </si>
  <si>
    <t>13.10.2021 08:10:39</t>
  </si>
  <si>
    <t>13.10.2021 11:16:40</t>
  </si>
  <si>
    <t>ŞEHİRLİOĞLU TR-1 45-81-M00060_A_56362481_56362481</t>
  </si>
  <si>
    <t>13.10.2021 15:37:45</t>
  </si>
  <si>
    <t>13.10.2021 17:56:44</t>
  </si>
  <si>
    <t>YAĞLAR TR-1 35-31-L00422_A_56386664_56386664</t>
  </si>
  <si>
    <t>13.10.2021 18:43:19</t>
  </si>
  <si>
    <t>13.10.2021 23:21:55</t>
  </si>
  <si>
    <t>BOĞAZİÇİ İM 35-01-A00001_TR-3 GİRİŞ M05_2035322</t>
  </si>
  <si>
    <t>13.10.2021 02:59:20</t>
  </si>
  <si>
    <t>13.10.2021 03:10:37</t>
  </si>
  <si>
    <t>13.10.2021 12:40:51</t>
  </si>
  <si>
    <t>13.10.2021 13:11:15</t>
  </si>
  <si>
    <t>K-1273 35-02-K01273_A_56366940_56366940</t>
  </si>
  <si>
    <t>13.10.2021 17:41:46</t>
  </si>
  <si>
    <t>13.10.2021 20:01:09</t>
  </si>
  <si>
    <t>TR-53 35-15-M00053_35-15-M00053_66721718</t>
  </si>
  <si>
    <t>13.10.2021 14:39:00</t>
  </si>
  <si>
    <t>13.10.2021 14:59:18</t>
  </si>
  <si>
    <t>KİLLİK TR-1 45-73-M00349_945638916_945638916</t>
  </si>
  <si>
    <t>13.10.2021 08:56:41</t>
  </si>
  <si>
    <t>13.10.2021 12:56:24</t>
  </si>
  <si>
    <t>K-1024 35-01-K01024_K-2572 K01_61260271</t>
  </si>
  <si>
    <t>13.10.2021 18:27:42</t>
  </si>
  <si>
    <t>TR-173 45-78-L00173_49364678_56406072_56406072</t>
  </si>
  <si>
    <t>13.10.2021 13:57:34</t>
  </si>
  <si>
    <t>13.10.2021 14:42:40</t>
  </si>
  <si>
    <t>L-513 REİSDERE 35-18-L00513_950460730_950460730</t>
  </si>
  <si>
    <t>13.10.2021 11:33:41</t>
  </si>
  <si>
    <t>13.10.2021 13:53:56</t>
  </si>
  <si>
    <t>TR-84 45-78-L00084__72372228_72372228</t>
  </si>
  <si>
    <t>13.10.2021 09:23:00</t>
  </si>
  <si>
    <t>13.10.2021 11:21:15</t>
  </si>
  <si>
    <t>13.10.2021 11:23:00</t>
  </si>
  <si>
    <t>13.10.2021 17:35:00</t>
  </si>
  <si>
    <t>TR-25 BARIŞ YAPI KÖK 35-26-M00025_TR-128/TR-129 M05_66030007</t>
  </si>
  <si>
    <t>13.10.2021 09:34:23</t>
  </si>
  <si>
    <t>13.10.2021 17:51:37</t>
  </si>
  <si>
    <t>M-1002 35-03-M01002_910770551_910770551</t>
  </si>
  <si>
    <t>13.10.2021 15:09:12</t>
  </si>
  <si>
    <t>13.10.2021 17:21:26</t>
  </si>
  <si>
    <t>M-1053 35-02-M01053_M-1 M02_2104675</t>
  </si>
  <si>
    <t>13.10.2021 13:04:35</t>
  </si>
  <si>
    <t>13.10.2021 13:39:40</t>
  </si>
  <si>
    <t>TAŞLIYATAK CEBECİLER TR-4 35-31-L00367_47791966_56352036_56352036</t>
  </si>
  <si>
    <t>13.10.2021 17:20:00</t>
  </si>
  <si>
    <t>13.10.2021 18:33:24</t>
  </si>
  <si>
    <t>DM08/TR18 45-73-M00001_DM-8 M02_66935103</t>
  </si>
  <si>
    <t>13.10.2021 10:18:59</t>
  </si>
  <si>
    <t>13.10.2021 15:27:59</t>
  </si>
  <si>
    <t>DEREKÖY MANAKLAR TR 45-77-L00305_C_56384857_56384857</t>
  </si>
  <si>
    <t>13.10.2021 00:33:38</t>
  </si>
  <si>
    <t>13.10.2021 05:03:42</t>
  </si>
  <si>
    <t>DELEMENLER TR-10 (ORTAHAN TR-2) 45-73-M00720_45-73-M00720_2355178</t>
  </si>
  <si>
    <t>13.10.2021 08:56:17</t>
  </si>
  <si>
    <t>13.10.2021 13:41:32</t>
  </si>
  <si>
    <t>TR-128 35-26-M00128_35-26-M00128_66030850</t>
  </si>
  <si>
    <t>13.10.2021 18:16:49</t>
  </si>
  <si>
    <t>13.10.2021 18:47:36</t>
  </si>
  <si>
    <t>13.10.2021 10:10:07</t>
  </si>
  <si>
    <t>PANCAR KÖK 35-26-M00891_KARAKUYU M02_2123365</t>
  </si>
  <si>
    <t>13.10.2021 10:25:31</t>
  </si>
  <si>
    <t>13.10.2021 12:21:02</t>
  </si>
  <si>
    <t>UMURCALI TR 1 35-31-L00187_956584625_956584625</t>
  </si>
  <si>
    <t>13.10.2021 23:12:00</t>
  </si>
  <si>
    <t>13.10.2021 23:39:58</t>
  </si>
  <si>
    <t>KARABULU TR-2 35-31-L00349_956571157_956571157</t>
  </si>
  <si>
    <t>13.10.2021 07:59:08</t>
  </si>
  <si>
    <t>13.10.2021 14:20:14</t>
  </si>
  <si>
    <t>TR-56 CEPHANELİK 35-19-L00056_956700655_956700655</t>
  </si>
  <si>
    <t>13.10.2021 17:56:26</t>
  </si>
  <si>
    <t>13.10.2021 20:00:35</t>
  </si>
  <si>
    <t>13.10.2021 14:18:45</t>
  </si>
  <si>
    <t>13.10.2021 15:53:39</t>
  </si>
  <si>
    <t>L-278 35-18-L00278_L-279 L04_72088673</t>
  </si>
  <si>
    <t>13.10.2021 17:20:29</t>
  </si>
  <si>
    <t>13.10.2021 19:33:57</t>
  </si>
  <si>
    <t>HAMİT TR-1 45-72-M00228_956523158_956523158</t>
  </si>
  <si>
    <t>13.10.2021 20:36:20</t>
  </si>
  <si>
    <t>14.10.2021 00:04:25</t>
  </si>
  <si>
    <t>L-245 35-18-L00245_950445980_950445980</t>
  </si>
  <si>
    <t>13.10.2021 14:59:06</t>
  </si>
  <si>
    <t>13.10.2021 18:46:20</t>
  </si>
  <si>
    <t>L-337 35-18-L00337_L-277 L02_72082161</t>
  </si>
  <si>
    <t>13.10.2021 16:43:29</t>
  </si>
  <si>
    <t>13.10.2021 17:08:27</t>
  </si>
  <si>
    <t>TR-24 45-77-L00024_945505073_945505073</t>
  </si>
  <si>
    <t>13.10.2021 17:45:24</t>
  </si>
  <si>
    <t>13.10.2021 20:37:44</t>
  </si>
  <si>
    <t>13.10.2021 08:51:17</t>
  </si>
  <si>
    <t>13.10.2021 08:54:42</t>
  </si>
  <si>
    <t>SİNANCILAR KÖYÜ TR-1 35-27-L00259_914973255_914973255</t>
  </si>
  <si>
    <t>13.10.2021 13:19:20</t>
  </si>
  <si>
    <t>13.10.2021 14:56:07</t>
  </si>
  <si>
    <t>YAYLAKÖY TR-1 35-24-M00088_955228894_955228894</t>
  </si>
  <si>
    <t>13.10.2021 18:51:11</t>
  </si>
  <si>
    <t>13.10.2021 22:40:55</t>
  </si>
  <si>
    <t>DEVELİ TR-5 35-22-M00287_955285909_955285909</t>
  </si>
  <si>
    <t>13.10.2021 22:10:55</t>
  </si>
  <si>
    <t>14.10.2021 00:24:23</t>
  </si>
  <si>
    <t>TR-273 35-19-L00273_962506432_962506432</t>
  </si>
  <si>
    <t>13.10.2021 03:24:48</t>
  </si>
  <si>
    <t>13.10.2021 05:12:05</t>
  </si>
  <si>
    <t>TR-286 35-19-L00286_950042365_950042365</t>
  </si>
  <si>
    <t>13.10.2021 12:40:45</t>
  </si>
  <si>
    <t>13.10.2021 13:50:22</t>
  </si>
  <si>
    <t>GÖKÇEN DM 35-29-M00123_HatBaşıAyırıcı_53133192 M03_53133192</t>
  </si>
  <si>
    <t>13.10.2021 15:50:00</t>
  </si>
  <si>
    <t>13.10.2021 17:42:33</t>
  </si>
  <si>
    <t>TR-131 35-16-L00131_953316877_953316877</t>
  </si>
  <si>
    <t>13.10.2021 18:48:46</t>
  </si>
  <si>
    <t>13.10.2021 20:16:51</t>
  </si>
  <si>
    <t>DEREKÖY TR-1 45-72-L00461_C_56394650_56394650</t>
  </si>
  <si>
    <t>13.10.2021 19:17:06</t>
  </si>
  <si>
    <t>13.10.2021 21:41:54</t>
  </si>
  <si>
    <t>M-2902 35-02-M02902_910165540_910165540</t>
  </si>
  <si>
    <t>13.10.2021 07:33:10</t>
  </si>
  <si>
    <t>13.10.2021 08:49:07</t>
  </si>
  <si>
    <t>KUYUCAK TR-1 35-27-M00863_98778831_98778831</t>
  </si>
  <si>
    <t>13.10.2021 15:43:58</t>
  </si>
  <si>
    <t>13.10.2021 17:52:21</t>
  </si>
  <si>
    <t>KINIK ORGANİZE DM 35-24-M00208_HatBaşıAyırıcı_72291214 M13_72291214</t>
  </si>
  <si>
    <t>13.10.2021 14:35:54</t>
  </si>
  <si>
    <t>13.10.2021 15:54:34</t>
  </si>
  <si>
    <t>NAMET KÖK 35-26-M00556_ARMAK M04_65932417</t>
  </si>
  <si>
    <t>13.10.2021 11:58:59</t>
  </si>
  <si>
    <t>13.10.2021 13:14:00</t>
  </si>
  <si>
    <t>AHMET KOCA TARIMSAL SULAMA GRB TR-1 45-71-M00902_45-71-M00902_2355717</t>
  </si>
  <si>
    <t>13.10.2021 11:16:09</t>
  </si>
  <si>
    <t>13.10.2021 14:27:31</t>
  </si>
  <si>
    <t>DM-16/21 45-71-M00587_953200198_953200198</t>
  </si>
  <si>
    <t>13.10.2021 12:23:00</t>
  </si>
  <si>
    <t>13.10.2021 15:08:28</t>
  </si>
  <si>
    <t>13.10.2021 05:59:47</t>
  </si>
  <si>
    <t>13.10.2021 06:21:14</t>
  </si>
  <si>
    <t>TR-15 35-26-M00015_A_56358532_56358532</t>
  </si>
  <si>
    <t>13.10.2021 06:07:31</t>
  </si>
  <si>
    <t>13.10.2021 08:48:02</t>
  </si>
  <si>
    <t>TR-52 35-30-L00052_TR-53-54-55 L05_72042065</t>
  </si>
  <si>
    <t>13.10.2021 09:44:14</t>
  </si>
  <si>
    <t>ALABAŞ TR-8 35-15-L00131_950382188_950382188</t>
  </si>
  <si>
    <t>13.10.2021 09:00:22</t>
  </si>
  <si>
    <t>13.10.2021 11:00:34</t>
  </si>
  <si>
    <t>DERBENT İM-DM 45-83-A00004_AKÇAPINAR L04_2331777</t>
  </si>
  <si>
    <t>13.10.2021 16:27:57</t>
  </si>
  <si>
    <t>13.10.2021 19:26:58</t>
  </si>
  <si>
    <t>M-1038 35-04-M01038_I M1038/TR2/I01b_80966359</t>
  </si>
  <si>
    <t>13.10.2021 11:21:03</t>
  </si>
  <si>
    <t>13.10.2021 13:25:40</t>
  </si>
  <si>
    <t>K-3952 35-02-K03952_913760591_913760591</t>
  </si>
  <si>
    <t>13.10.2021 13:16:34</t>
  </si>
  <si>
    <t>13.10.2021 14:26:47</t>
  </si>
  <si>
    <t>ERGENEKON TR-3 45-83-L00140_955151514_955151514</t>
  </si>
  <si>
    <t>13.10.2021 13:34:00</t>
  </si>
  <si>
    <t>14.10.2021 10:32:16</t>
  </si>
  <si>
    <t>UMURLU TR-7 35-31-L00361_47784639_56352352_56352352</t>
  </si>
  <si>
    <t>13.10.2021 08:19:07</t>
  </si>
  <si>
    <t>13.10.2021 15:26:30</t>
  </si>
  <si>
    <t>L-319 BAHÇELİEVLER-2 35-18-L00319_950449505_950449505</t>
  </si>
  <si>
    <t>13.10.2021 13:10:58</t>
  </si>
  <si>
    <t>13.10.2021 18:20:06</t>
  </si>
  <si>
    <t>GÜMÜLDÜR DM-3 (M-29) 35-25-M00029_955263709_955263709</t>
  </si>
  <si>
    <t>13.10.2021 14:30:40</t>
  </si>
  <si>
    <t>13.10.2021 15:52:42</t>
  </si>
  <si>
    <t>13.10.2021 09:11:27</t>
  </si>
  <si>
    <t>13.10.2021 16:53:05</t>
  </si>
  <si>
    <t>MENEMEN DM-7/2 35-28-L00097_953394378_953394378</t>
  </si>
  <si>
    <t>13.10.2021 22:40:03</t>
  </si>
  <si>
    <t>14.10.2021 11:44:57</t>
  </si>
  <si>
    <t>ÇUKURALTI M-16 35-25-M00062_955268336_955268336</t>
  </si>
  <si>
    <t>13.10.2021 17:06:00</t>
  </si>
  <si>
    <t>13.10.2021 18:17:18</t>
  </si>
  <si>
    <t>BEYLER KÖK 45-85-L00034_YENİKÖY L02_72102936</t>
  </si>
  <si>
    <t>13.10.2021 17:26:00</t>
  </si>
  <si>
    <t>13.10.2021 19:14:10</t>
  </si>
  <si>
    <t>K-1320 35-09-K01320_35-09-K01320_47238874</t>
  </si>
  <si>
    <t>13.10.2021 17:25:48</t>
  </si>
  <si>
    <t>13.10.2021 17:58:19</t>
  </si>
  <si>
    <t>13.10.2021 08:35:42</t>
  </si>
  <si>
    <t>13.10.2021 09:16:36</t>
  </si>
  <si>
    <t>PANCAR TR-1 35-26-M00892_956604111_956604111</t>
  </si>
  <si>
    <t>13.10.2021 19:44:26</t>
  </si>
  <si>
    <t>13.10.2021 20:15:17</t>
  </si>
  <si>
    <t>L-15 35-18-L00015_950440120_950440120</t>
  </si>
  <si>
    <t>13.10.2021 12:38:24</t>
  </si>
  <si>
    <t>13.10.2021 15:51:19</t>
  </si>
  <si>
    <t>13.10.2021 04:13:14</t>
  </si>
  <si>
    <t>13.10.2021 04:45:00</t>
  </si>
  <si>
    <t>İĞDELİ TR-3 35-31-L00299_47810253_65496870_65496870</t>
  </si>
  <si>
    <t>13.10.2021 16:35:02</t>
  </si>
  <si>
    <t>13.10.2021 17:37:59</t>
  </si>
  <si>
    <t>GÖÇBEYLİ TR-2 35-16-M00017_953327003_953327003</t>
  </si>
  <si>
    <t>13.10.2021 11:00:46</t>
  </si>
  <si>
    <t>13.10.2021 15:26:41</t>
  </si>
  <si>
    <t>13.10.2021 09:46:04</t>
  </si>
  <si>
    <t>13.10.2021 10:37:31</t>
  </si>
  <si>
    <t>KEMALPAŞA TM 35-27-A00002_KEMALPAŞA-1 M06_2306690</t>
  </si>
  <si>
    <t>13.10.2021 09:28:13</t>
  </si>
  <si>
    <t>13.10.2021 09:34:00</t>
  </si>
  <si>
    <t>HACIHALİLLER SULAMA TR-1 45-71-M01801_45-71-M01801_2372216</t>
  </si>
  <si>
    <t>13.10.2021 03:03:53</t>
  </si>
  <si>
    <t>13.10.2021 04:44:28</t>
  </si>
  <si>
    <t>ÇAYLI KARŞIYAKA TR-14 35-32-L00041_95000566247_95000566247</t>
  </si>
  <si>
    <t>13.10.2021 15:03:04</t>
  </si>
  <si>
    <t>13.10.2021 17:51:45</t>
  </si>
  <si>
    <t>KÜNER TR-9 35-22-M00295_955280793_955280793</t>
  </si>
  <si>
    <t>13.10.2021 19:41:02</t>
  </si>
  <si>
    <t>14.10.2021 02:36:25</t>
  </si>
  <si>
    <t>TİRE TR-12 35-29-L00012_950316013_950316013</t>
  </si>
  <si>
    <t>13.10.2021 12:36:37</t>
  </si>
  <si>
    <t>13.10.2021 15:37:22</t>
  </si>
  <si>
    <t>KIRKAĞAÇ TR-7 45-76-M00007_D_65501969_65501969</t>
  </si>
  <si>
    <t>13.10.2021 09:27:32</t>
  </si>
  <si>
    <t>13.10.2021 15:08:19</t>
  </si>
  <si>
    <t>HAMZABEYLİ TR-5 45-71-M01786_A_56352545_56352545</t>
  </si>
  <si>
    <t>13.10.2021 13:15:09</t>
  </si>
  <si>
    <t>K-3550 35-03-K03550_910256874_910256874</t>
  </si>
  <si>
    <t>13.10.2021 14:53:07</t>
  </si>
  <si>
    <t>13.10.2021 16:29:04</t>
  </si>
  <si>
    <t>SOMA DM-1 45-82-M00050_TR-7/2 M11_60207311</t>
  </si>
  <si>
    <t>13.10.2021 14:28:32</t>
  </si>
  <si>
    <t>13.10.2021 15:18:57</t>
  </si>
  <si>
    <t>K-4913 35-02-K04913_912477954_912477954</t>
  </si>
  <si>
    <t>13.10.2021 10:00:16</t>
  </si>
  <si>
    <t>13.10.2021 13:51:02</t>
  </si>
  <si>
    <t>DM-1/33 35-29-M00033_DM-1/31 M01_72204207</t>
  </si>
  <si>
    <t>13.10.2021 07:45:32</t>
  </si>
  <si>
    <t>13.10.2021 09:46:05</t>
  </si>
  <si>
    <t>SARUHANLI TR-3 45-80-M00003_A_56387850_56387850</t>
  </si>
  <si>
    <t>13.10.2021 11:11:48</t>
  </si>
  <si>
    <t>13.10.2021 13:59:42</t>
  </si>
  <si>
    <t>ÇİLEME TR-3 35-22-M00162_955267606_955267606</t>
  </si>
  <si>
    <t>13.10.2021 10:04:00</t>
  </si>
  <si>
    <t>13.10.2021 12:42:14</t>
  </si>
  <si>
    <t>SULUDERE TR-3 35-31-L00063_47982779_56399847_56399847</t>
  </si>
  <si>
    <t>13.10.2021 18:32:12</t>
  </si>
  <si>
    <t>14.10.2021 00:17:50</t>
  </si>
  <si>
    <t>SANCAKLI TR-6 35-22-M00155_DIREK TIPI TRAFO HUCRESI H01_2126241</t>
  </si>
  <si>
    <t>13.10.2021 18:12:38</t>
  </si>
  <si>
    <t>13.10.2021 19:09:51</t>
  </si>
  <si>
    <t>TR-59 35-16-L00059_953351263_953351263</t>
  </si>
  <si>
    <t>13.10.2021 19:09:39</t>
  </si>
  <si>
    <t>13.10.2021 23:58:23</t>
  </si>
  <si>
    <t>13.10.2021 14:38:26</t>
  </si>
  <si>
    <t>13.10.2021 15:59:56</t>
  </si>
  <si>
    <t>AHMET ŞAHİN-NAZİF AYDIN ÖZEL TR 35-16-M00435Ö_DIREK TIPI TRAFO HUCRESI H01_2042665</t>
  </si>
  <si>
    <t>13.10.2021 14:20:09</t>
  </si>
  <si>
    <t>13.10.2021 21:50:05</t>
  </si>
  <si>
    <t>ÇANKÖY TR-1 35-24-M00084_DIREK TIPI TRAFO HUCRESI H01_2035639</t>
  </si>
  <si>
    <t>13.10.2021 19:03:14</t>
  </si>
  <si>
    <t>13.10.2021 20:52:10</t>
  </si>
  <si>
    <t>SOMA TR-13/1 45-82-M00113_945528277_945528277</t>
  </si>
  <si>
    <t>13.10.2021 06:47:55</t>
  </si>
  <si>
    <t>13.10.2021 09:49:44</t>
  </si>
  <si>
    <t>OĞLANANASI TR-13 35-22-M00296_35-22-M00296_2350530</t>
  </si>
  <si>
    <t>13.10.2021 04:25:49</t>
  </si>
  <si>
    <t>13.10.2021 08:32:23</t>
  </si>
  <si>
    <t>_B_56359018_56359018</t>
  </si>
  <si>
    <t>13.10.2021 18:35:57</t>
  </si>
  <si>
    <t>13.10.2021 19:56:47</t>
  </si>
  <si>
    <t>DM-16 45-71-M00309_953244663_953244663</t>
  </si>
  <si>
    <t>13.10.2021 09:07:41</t>
  </si>
  <si>
    <t>13.10.2021 12:17:21</t>
  </si>
  <si>
    <t>KIZLARALANI KÖK 45-72-L00698_HatBaşıAyırıcı_53140450 L02_53140450</t>
  </si>
  <si>
    <t>13.10.2021 01:01:33</t>
  </si>
  <si>
    <t>13.10.2021 02:11:06</t>
  </si>
  <si>
    <t>ZEYTİNKÖY TR-3 35-13-L00067_946417500_946417500</t>
  </si>
  <si>
    <t>13.10.2021 09:16:26</t>
  </si>
  <si>
    <t>13.10.2021 10:51:12</t>
  </si>
  <si>
    <t>ÖREN TR-6 35-27-L00215_912733008_912733008</t>
  </si>
  <si>
    <t>13.10.2021 16:03:30</t>
  </si>
  <si>
    <t>13.10.2021 18:50:01</t>
  </si>
  <si>
    <t>YEŞİLYURT TR-2 45-73-M00481_945644291_945644291</t>
  </si>
  <si>
    <t>13.10.2021 10:17:09</t>
  </si>
  <si>
    <t>13.10.2021 14:33:33</t>
  </si>
  <si>
    <t>KAHRAMANDERE İM 35-10-A00002_PİRİREİS K06_2101991</t>
  </si>
  <si>
    <t>13.10.2021 17:41:42</t>
  </si>
  <si>
    <t>13.10.2021 17:57:00</t>
  </si>
  <si>
    <t>ÇANAKÇI KÖK 45-79-M00194_ÇİMENTEPE YENİKÖY M01_67098832</t>
  </si>
  <si>
    <t>13.10.2021 07:51:27</t>
  </si>
  <si>
    <t>13.10.2021 08:39:38</t>
  </si>
  <si>
    <t>ASLANLAR TR-1 35-26-L00144_956606378_956606378</t>
  </si>
  <si>
    <t>13.10.2021 12:37:25</t>
  </si>
  <si>
    <t>13.10.2021 14:42:44</t>
  </si>
  <si>
    <t>DEĞİRMENDERE TR-2 35-22-M00198_955264782_955264782</t>
  </si>
  <si>
    <t>13.10.2021 13:37:32</t>
  </si>
  <si>
    <t>13.10.2021 16:45:18</t>
  </si>
  <si>
    <t>CERİTLER TR-1 35-31-L00117_956588598_956588598</t>
  </si>
  <si>
    <t>13.10.2021 11:30:11</t>
  </si>
  <si>
    <t>13.10.2021 15:20:33</t>
  </si>
  <si>
    <t>13.10.2021 20:03:08</t>
  </si>
  <si>
    <t>13.10.2021 20:04:05</t>
  </si>
  <si>
    <t>AKPINAR DEVLETHAN TR-1 45-75-M00081_B_56385312_56385312</t>
  </si>
  <si>
    <t>13.10.2021 07:34:22</t>
  </si>
  <si>
    <t>13.10.2021 10:31:47</t>
  </si>
  <si>
    <t>K-14 35-01-K00014_910674357_910674357</t>
  </si>
  <si>
    <t>13.10.2021 08:39:26</t>
  </si>
  <si>
    <t>13.10.2021 13:06:22</t>
  </si>
  <si>
    <t>K-4784 35-01-K04784_910911418_910911418</t>
  </si>
  <si>
    <t>13.10.2021 16:36:05</t>
  </si>
  <si>
    <t>13.10.2021 17:53:51</t>
  </si>
  <si>
    <t>13.10.2021 10:41:50</t>
  </si>
  <si>
    <t>13.10.2021 10:54:12</t>
  </si>
  <si>
    <t>OVAKENT İM 35-15-A00003_KONAKLI L04_2057395</t>
  </si>
  <si>
    <t>13.10.2021 20:53:36</t>
  </si>
  <si>
    <t>13.10.2021 20:55:39</t>
  </si>
  <si>
    <t>K-585 35-01-K00585_ST C1_5910666</t>
  </si>
  <si>
    <t>13.10.2021 08:02:24</t>
  </si>
  <si>
    <t>13.10.2021 11:08:24</t>
  </si>
  <si>
    <t>K-3183 35-02-K03183_99470113_99470113</t>
  </si>
  <si>
    <t>13.10.2021 13:18:48</t>
  </si>
  <si>
    <t>13.10.2021 14:49:12</t>
  </si>
  <si>
    <t>TR-168 45-78-L00168_45-78-L00168_2357283</t>
  </si>
  <si>
    <t>13.10.2021 10:55:15</t>
  </si>
  <si>
    <t>13.10.2021 12:11:49</t>
  </si>
  <si>
    <t>K-2414 35-01-K02414_911053516_911053516</t>
  </si>
  <si>
    <t>13.10.2021 21:26:41</t>
  </si>
  <si>
    <t>13.10.2021 22:37:03</t>
  </si>
  <si>
    <t>KISMALI TR-1 45-83-M00309_A_56397709_56397709</t>
  </si>
  <si>
    <t>13.10.2021 08:54:31</t>
  </si>
  <si>
    <t>13.10.2021 14:14:29</t>
  </si>
  <si>
    <t>13.10.2021 12:09:24</t>
  </si>
  <si>
    <t>13.10.2021 12:10:17</t>
  </si>
  <si>
    <t>ÖZBEY İM 35-26-A00005_CEZA EVİ L12_2314087</t>
  </si>
  <si>
    <t>13.10.2021 10:04:55</t>
  </si>
  <si>
    <t>13.10.2021 10:59:09</t>
  </si>
  <si>
    <t>YAĞMURLU TARIMSAL SULAMA TR-1 45-76-L00156_DIREK TIPI TRAFO HUCRESI H01_2093100</t>
  </si>
  <si>
    <t>13.10.2021 16:29:47</t>
  </si>
  <si>
    <t>13.10.2021 17:43:33</t>
  </si>
  <si>
    <t>13.10.2021 11:14:02</t>
  </si>
  <si>
    <t>13.10.2021 14:26:23</t>
  </si>
  <si>
    <t>TR-2/73 45-83-L00073_TURGUTLU İM L03_72150712</t>
  </si>
  <si>
    <t>13.10.2021 00:09:36</t>
  </si>
  <si>
    <t>13.10.2021 00:27:00</t>
  </si>
  <si>
    <t>K-14 35-01-K00014_35-01-K00014_2353101</t>
  </si>
  <si>
    <t>13.10.2021 12:12:22</t>
  </si>
  <si>
    <t>13.10.2021 13:12:57</t>
  </si>
  <si>
    <t>13.10.2021 19:08:20</t>
  </si>
  <si>
    <t>13.10.2021 19:23:00</t>
  </si>
  <si>
    <t>13.10.2021 15:01:33</t>
  </si>
  <si>
    <t>13.10.2021 17:58:17</t>
  </si>
  <si>
    <t>YAKAKÖY KÖK 45-75-M00067_BOYALI M03_2324688</t>
  </si>
  <si>
    <t>13.10.2021 09:31:24</t>
  </si>
  <si>
    <t>13.10.2021 17:17:19</t>
  </si>
  <si>
    <t>SELENDİ DM 45-81-M00001_KINIK M06_2077097</t>
  </si>
  <si>
    <t>13.10.2021 01:58:57</t>
  </si>
  <si>
    <t>13.10.2021 01:59:34</t>
  </si>
  <si>
    <t>K-1040 35-04-K01040_99645823_99645823</t>
  </si>
  <si>
    <t>13.10.2021 17:57:01</t>
  </si>
  <si>
    <t>13.10.2021 19:11:25</t>
  </si>
  <si>
    <t>DOĞAKÖY TR-1 35-28-M00213_953384814_953384814</t>
  </si>
  <si>
    <t>13.10.2021 15:58:20</t>
  </si>
  <si>
    <t>13.10.2021 19:13:35</t>
  </si>
  <si>
    <t>DERBENT İM-DM 45-83-A00004_B.BELEN M14_2331773</t>
  </si>
  <si>
    <t>13.10.2021 04:55:00</t>
  </si>
  <si>
    <t>13.10.2021 15:59:32</t>
  </si>
  <si>
    <t>13.10.2021 15:53:14</t>
  </si>
  <si>
    <t>13.10.2021 16:55:59</t>
  </si>
  <si>
    <t>BEYAZITLAR TR-1 35-15-L00792_950356221_950356221</t>
  </si>
  <si>
    <t>13.10.2021 23:33:11</t>
  </si>
  <si>
    <t>14.10.2021 02:45:14</t>
  </si>
  <si>
    <t>ZEYTİNALANI TR-116 35-19-L00116_956693491_956693491</t>
  </si>
  <si>
    <t>13.10.2021 09:14:35</t>
  </si>
  <si>
    <t>13.10.2021 13:42:30</t>
  </si>
  <si>
    <t>PAMUKYAZI TOP.SULAMA TR-1 35-26-L00385_35-26-L00385_2347101</t>
  </si>
  <si>
    <t>13.10.2021 12:21:21</t>
  </si>
  <si>
    <t>13.10.2021 14:06:45</t>
  </si>
  <si>
    <t>MENEMEN TR-40 35-28-L00040_6449600 c1b_5769436</t>
  </si>
  <si>
    <t>13.10.2021 09:23:36</t>
  </si>
  <si>
    <t>13.10.2021 14:18:44</t>
  </si>
  <si>
    <t>GÜLBAHÇER TR-9 ÖĞRETMENLER SİTESİ 35-19-L00169_956689423_956689423</t>
  </si>
  <si>
    <t>13.10.2021 10:41:01</t>
  </si>
  <si>
    <t>13.10.2021 13:55:33</t>
  </si>
  <si>
    <t>PAMUKYAZI-5 35-26-L00392_956602077_956602077</t>
  </si>
  <si>
    <t>13.10.2021 17:35:35</t>
  </si>
  <si>
    <t>13.10.2021 18:17:25</t>
  </si>
  <si>
    <t>13.10.2021 19:52:29</t>
  </si>
  <si>
    <t>13.10.2021 21:52:45</t>
  </si>
  <si>
    <t>13.10.2021 16:47:52</t>
  </si>
  <si>
    <t>13.10.2021 17:49:11</t>
  </si>
  <si>
    <t>TATAR DM 35-19-M00256_MORDOĞAN-2 ÇIKIŞ M04_2058327</t>
  </si>
  <si>
    <t>13.10.2021 10:58:18</t>
  </si>
  <si>
    <t>13.10.2021 11:06:36</t>
  </si>
  <si>
    <t>13.10.2021 13:44:49</t>
  </si>
  <si>
    <t>13.10.2021 14:19:08</t>
  </si>
  <si>
    <t>KARABAĞLAR TM 35-01-A00012_KARABAĞLAR-13 K36_2310508</t>
  </si>
  <si>
    <t>13.10.2021 21:47:35</t>
  </si>
  <si>
    <t>13.10.2021 21:50:00</t>
  </si>
  <si>
    <t>K-1213 35-02-K01213_912011484_912011484</t>
  </si>
  <si>
    <t>13.10.2021 16:24:41</t>
  </si>
  <si>
    <t>13.10.2021 18:23:36</t>
  </si>
  <si>
    <t>M-195 35-02-M00195_TRF M01_2046538</t>
  </si>
  <si>
    <t>13.10.2021 23:51:00</t>
  </si>
  <si>
    <t>14.10.2021 00:40:55</t>
  </si>
  <si>
    <t>K-3183 35-02-K03183_99278896_99278896</t>
  </si>
  <si>
    <t>13.10.2021 08:37:43</t>
  </si>
  <si>
    <t>13.10.2021 12:47:45</t>
  </si>
  <si>
    <t>ÇAYLI TR-6 35-15-L00193_950385535_950385535</t>
  </si>
  <si>
    <t>13.10.2021 08:51:04</t>
  </si>
  <si>
    <t>13.10.2021 14:50:32</t>
  </si>
  <si>
    <t>K-37 35-04-K00037_99319638_99319638</t>
  </si>
  <si>
    <t>13.10.2021 11:52:00</t>
  </si>
  <si>
    <t>13.10.2021 16:27:14</t>
  </si>
  <si>
    <t>TR-67 45-78-M00067_953248341_953248341</t>
  </si>
  <si>
    <t>13.10.2021 06:29:58</t>
  </si>
  <si>
    <t>13.10.2021 07:12:03</t>
  </si>
  <si>
    <t>TR-1-1/4 (KAVAK TR) 35-20-L00004_A_80390787_80390787</t>
  </si>
  <si>
    <t>13.10.2021 18:03:48</t>
  </si>
  <si>
    <t>13.10.2021 18:48:55</t>
  </si>
  <si>
    <t>CABARLAR TR-6 45-75-M00117_45-75-M00117_2352124</t>
  </si>
  <si>
    <t>13.10.2021 11:47:58</t>
  </si>
  <si>
    <t>BEYLİKLİ TR-1 45-78-M00727_953280219_953280219</t>
  </si>
  <si>
    <t>13.10.2021 18:40:26</t>
  </si>
  <si>
    <t>13.10.2021 20:41:47</t>
  </si>
  <si>
    <t>M-2913 35-01-M02913_911073958_911073958</t>
  </si>
  <si>
    <t>13.10.2021 16:54:55</t>
  </si>
  <si>
    <t>13.10.2021 17:32:37</t>
  </si>
  <si>
    <t>ALİZE KÖK 35-18-M00059_HAVZA TM M04_72185129</t>
  </si>
  <si>
    <t>13.10.2021 15:02:14</t>
  </si>
  <si>
    <t>13.10.2021 16:02:29</t>
  </si>
  <si>
    <t>TR-58 (SERAY SÜT) 45-81-M00152_A_56387274_56387274</t>
  </si>
  <si>
    <t>13.10.2021 00:29:26</t>
  </si>
  <si>
    <t>13.10.2021 03:07:02</t>
  </si>
  <si>
    <t>ÇÖKELEK TR-1 45-78-L00649_953293127_953293127</t>
  </si>
  <si>
    <t>13.10.2021 13:58:04</t>
  </si>
  <si>
    <t>13.10.2021 18:04:34</t>
  </si>
  <si>
    <t>ÇAMLIK DM 35-17-M00173_ZEYTİNDAĞ-1 M08_66328235</t>
  </si>
  <si>
    <t>13.10.2021 08:21:57</t>
  </si>
  <si>
    <t>13.10.2021 09:13:00</t>
  </si>
  <si>
    <t>TR-1-2/1 35-20-L00007_955197640_955197640</t>
  </si>
  <si>
    <t>13.10.2021 11:11:11</t>
  </si>
  <si>
    <t>13.10.2021 14:59:20</t>
  </si>
  <si>
    <t>KONAKLI TR-2 35-15-L00918_DIREK TIPI TRAFO HUCRESI H01_2046287</t>
  </si>
  <si>
    <t>13.10.2021 20:47:05</t>
  </si>
  <si>
    <t>14.10.2021 00:00:58</t>
  </si>
  <si>
    <t>M-2902 35-02-M02902_99638195_99638195</t>
  </si>
  <si>
    <t>13.10.2021 10:08:52</t>
  </si>
  <si>
    <t>13.10.2021 16:29:18</t>
  </si>
  <si>
    <t>ÇANŞA KÖK 45-81-M00047_ M01_2317828</t>
  </si>
  <si>
    <t>13.10.2021 17:24:33</t>
  </si>
  <si>
    <t>13.10.2021 18:27:26</t>
  </si>
  <si>
    <t>KÖREZ KÖK 45-77-L00284_DEREKÖY KÖK L04_2060290</t>
  </si>
  <si>
    <t>13.10.2021 07:30:00</t>
  </si>
  <si>
    <t>13.10.2021 08:48:00</t>
  </si>
  <si>
    <t>ILICAKSU TR-1 45-72-L00884_45-72-L00884_2349267</t>
  </si>
  <si>
    <t>13.10.2021 05:18:37</t>
  </si>
  <si>
    <t>13.10.2021 12:12:47</t>
  </si>
  <si>
    <t>13.10.2021 16:24:26</t>
  </si>
  <si>
    <t>13.10.2021 20:41:23</t>
  </si>
  <si>
    <t>SOMA TR-16/8 (DM3/19) LABELLA ÜSTÜ 45-82-M00100_945545916_945545916</t>
  </si>
  <si>
    <t>13.10.2021 16:48:27</t>
  </si>
  <si>
    <t>13.10.2021 22:12:21</t>
  </si>
  <si>
    <t>KINIK ORGANİZE DM 35-24-M00208_KOCAÖMERLİ KÖYLER M03_72108411</t>
  </si>
  <si>
    <t>13.10.2021 19:42:58</t>
  </si>
  <si>
    <t>13.10.2021 20:04:32</t>
  </si>
  <si>
    <t>KIZILCAOVA TR-1 35-20-L00167_DIREK TIPI TRAFO HUCRESI H01_2048021</t>
  </si>
  <si>
    <t>13.10.2021 09:49:22</t>
  </si>
  <si>
    <t>13.10.2021 11:21:38</t>
  </si>
  <si>
    <t>L-105 35-18-L00105_OVACIK KÖYÜ AZMAK MEVKİ L03_2324753</t>
  </si>
  <si>
    <t>13.10.2021 08:39:03</t>
  </si>
  <si>
    <t>13.10.2021 09:32:13</t>
  </si>
  <si>
    <t>LOKMANKUYU KÖK 35-15-L00903_48738029_56367686_56367686</t>
  </si>
  <si>
    <t>13.10.2021 13:19:12</t>
  </si>
  <si>
    <t>13.10.2021 18:03:03</t>
  </si>
  <si>
    <t>K-1477 35-03-K01477_C_56373808_56373808</t>
  </si>
  <si>
    <t>13.10.2021 18:42:27</t>
  </si>
  <si>
    <t>13.10.2021 19:20:59</t>
  </si>
  <si>
    <t>TR-44 (DM-5/TR-12) ALPKENT 35-26-M00044_DM-5/TR-11 M02_50241749</t>
  </si>
  <si>
    <t>13.10.2021 17:46:08</t>
  </si>
  <si>
    <t>13.10.2021 18:05:48</t>
  </si>
  <si>
    <t>BOĞAZİÇİ İM 35-01-A00001_TR-4 GİRİŞ M12_2047765</t>
  </si>
  <si>
    <t>13.10.2021 03:00:38</t>
  </si>
  <si>
    <t>13.10.2021 03:15:31</t>
  </si>
  <si>
    <t>YENİŞEHİR TR-5 35-31-L00111_47863445_56362279_56362279</t>
  </si>
  <si>
    <t>13.10.2021 02:53:17</t>
  </si>
  <si>
    <t>13.10.2021 09:01:46</t>
  </si>
  <si>
    <t>K-522 35-04-K00522_99753702_99753702</t>
  </si>
  <si>
    <t>13.10.2021 14:35:17</t>
  </si>
  <si>
    <t>13.10.2021 18:28:03</t>
  </si>
  <si>
    <t>ŞEHİT KEMAL KÖK 35-17-M00449_M-448 M01_66442994</t>
  </si>
  <si>
    <t>13.10.2021 12:44:41</t>
  </si>
  <si>
    <t>13.10.2021 15:17:06</t>
  </si>
  <si>
    <t>L-434 MENDERES BP 35-18-L00434_950456971_950456971</t>
  </si>
  <si>
    <t>13.10.2021 17:45:58</t>
  </si>
  <si>
    <t>13.10.2021 22:31:46</t>
  </si>
  <si>
    <t>TR-75 35-30-L00075_B_56367275_56367275</t>
  </si>
  <si>
    <t>13.10.2021 08:58:39</t>
  </si>
  <si>
    <t>13.10.2021 13:16:01</t>
  </si>
  <si>
    <t>ÖRTÜLÜ TR 1 35-24-M00098_C_56376048_56376048</t>
  </si>
  <si>
    <t>13.10.2021 10:27:34</t>
  </si>
  <si>
    <t>13.10.2021 14:14:41</t>
  </si>
  <si>
    <t>VEZİROĞLU TR-2 45-71-M02020_A_56405690_56405690</t>
  </si>
  <si>
    <t>13.10.2021 11:13:44</t>
  </si>
  <si>
    <t>13.10.2021 15:45:34</t>
  </si>
  <si>
    <t>AKÇAŞEHİR TR-1 35-29-L00173_C_56360487_56360487</t>
  </si>
  <si>
    <t>13.10.2021 09:46:46</t>
  </si>
  <si>
    <t>13.10.2021 11:54:40</t>
  </si>
  <si>
    <t>13.10.2021 17:23:25</t>
  </si>
  <si>
    <t>13.10.2021 17:23:58</t>
  </si>
  <si>
    <t>M-327 35-03-M00327_912659222_912659222</t>
  </si>
  <si>
    <t>13.10.2021 09:02:30</t>
  </si>
  <si>
    <t>13.10.2021 12:40:33</t>
  </si>
  <si>
    <t>ÇAPAK KÖK 35-26-M00435_DAĞKIZILCA-2 GİRİŞ M04_66033226</t>
  </si>
  <si>
    <t>13.10.2021 00:37:24</t>
  </si>
  <si>
    <t>13.10.2021 01:06:29</t>
  </si>
  <si>
    <t>M-3081 35-02-M03081_913359993_913359993</t>
  </si>
  <si>
    <t>13.10.2021 15:04:35</t>
  </si>
  <si>
    <t>13.10.2021 18:23:48</t>
  </si>
  <si>
    <t>BAHÇECİK TR-1 35-22-M00264_C_56374676_56374676</t>
  </si>
  <si>
    <t>13.10.2021 19:32:59</t>
  </si>
  <si>
    <t>13.10.2021 22:05:34</t>
  </si>
  <si>
    <t>ÇAYIRLI TR-8 35-29-L00789__72410953_72410953</t>
  </si>
  <si>
    <t>13.10.2021 07:32:49</t>
  </si>
  <si>
    <t>13.10.2021 11:32:51</t>
  </si>
  <si>
    <t>BADEMLİ TR-2 35-30-L00099_955320111_955320111</t>
  </si>
  <si>
    <t>13.10.2021 11:09:06</t>
  </si>
  <si>
    <t>13.10.2021 15:51:24</t>
  </si>
  <si>
    <t>SEYREK TR-8 35-28-M00377_953393139_953393139</t>
  </si>
  <si>
    <t>13.10.2021 16:01:34</t>
  </si>
  <si>
    <t>14.10.2021 03:42:22</t>
  </si>
  <si>
    <t>TAŞLIYATAK TR-1 35-31-L00366_47791657_56352995_56352995</t>
  </si>
  <si>
    <t>13.10.2021 08:12:30</t>
  </si>
  <si>
    <t>13.10.2021 16:03:01</t>
  </si>
  <si>
    <t>K-1320 35-09-K01320_965882168_965882168</t>
  </si>
  <si>
    <t>13.10.2021 12:48:14</t>
  </si>
  <si>
    <t>13.10.2021 18:11:48</t>
  </si>
  <si>
    <t>POYRAZDAMLARI TR-11 45-78-M00576_953254927_953254927</t>
  </si>
  <si>
    <t>13.10.2021 20:17:49</t>
  </si>
  <si>
    <t>13.10.2021 22:08:12</t>
  </si>
  <si>
    <t>13.10.2021 13:34:21</t>
  </si>
  <si>
    <t>13.10.2021 14:23:40</t>
  </si>
  <si>
    <t>DURASILLI TR-1 KÖK 45-78-M01114_TR-12 M01_2106812</t>
  </si>
  <si>
    <t>13.10.2021 08:25:27</t>
  </si>
  <si>
    <t>13.10.2021 09:39:07</t>
  </si>
  <si>
    <t>ALİAĞA TR-43 DM 35-17-M00043_GÜZELHİSAR ÇIKIŞI M13_2315084</t>
  </si>
  <si>
    <t>13.10.2021 10:20:24</t>
  </si>
  <si>
    <t>13.10.2021 10:36:41</t>
  </si>
  <si>
    <t>DM08/TR01 45-73-M00017_DM-8/18 M01_72362773</t>
  </si>
  <si>
    <t>13.10.2021 16:15:26</t>
  </si>
  <si>
    <t>13.10.2021 16:29:02</t>
  </si>
  <si>
    <t>ALİAĞA GIS TM 35-17-A00014_HatBaşıAyırıcı_65632288 M020_65632288</t>
  </si>
  <si>
    <t>13.10.2021 13:34:17</t>
  </si>
  <si>
    <t>13.10.2021 16:30:42</t>
  </si>
  <si>
    <t>SARISU TR-1 35-31-L00078_35-31-L00078_2363466</t>
  </si>
  <si>
    <t>13.10.2021 07:14:39</t>
  </si>
  <si>
    <t>13.10.2021 13:42:16</t>
  </si>
  <si>
    <t>13.10.2021 12:32:40</t>
  </si>
  <si>
    <t>13.10.2021 17:51:54</t>
  </si>
  <si>
    <t>YEŞİLDERE KAZALLI TR-3 35-31-L00164_47837290_56391508_56391508</t>
  </si>
  <si>
    <t>13.10.2021 18:34:26</t>
  </si>
  <si>
    <t>13.10.2021 23:01:32</t>
  </si>
  <si>
    <t>13.10.2021 22:16:06</t>
  </si>
  <si>
    <t>14.10.2021 00:39:51</t>
  </si>
  <si>
    <t>ÇAYLI TR-8 35-15-L00199_B_56406939_56406939</t>
  </si>
  <si>
    <t>13.10.2021 16:10:34</t>
  </si>
  <si>
    <t>SOMA MERKEZ DM-2 45-82-M00070_945537190_945537190</t>
  </si>
  <si>
    <t>13.10.2021 15:23:28</t>
  </si>
  <si>
    <t>13.10.2021 18:28:54</t>
  </si>
  <si>
    <t>M-2113 35-03-M02113_910161426_910161426</t>
  </si>
  <si>
    <t>13.10.2021 21:57:00</t>
  </si>
  <si>
    <t>14.10.2021 02:12:10</t>
  </si>
  <si>
    <t>ŞEYHDAVUTLAR TR-4 KEMİKLİ 45-79-M00121_945550688_945550688</t>
  </si>
  <si>
    <t>13.10.2021 09:13:32</t>
  </si>
  <si>
    <t>13.10.2021 11:19:27</t>
  </si>
  <si>
    <t>ZEYTİNALAN İM 35-19-A00002_GÜZELBAHÇE İM ÇIKIŞ M13_2308027</t>
  </si>
  <si>
    <t>13.10.2021 10:09:49</t>
  </si>
  <si>
    <t>13.10.2021 11:04:54</t>
  </si>
  <si>
    <t>L-143 MAVİ TEOS 35-14-L00143_956635666_956635666</t>
  </si>
  <si>
    <t>13.10.2021 15:55:48</t>
  </si>
  <si>
    <t>ŞAHYAR TR-2 45-73-M00192_945672810_945672810</t>
  </si>
  <si>
    <t>13.10.2021 14:14:16</t>
  </si>
  <si>
    <t>13.10.2021 16:11:46</t>
  </si>
  <si>
    <t>TR-158 35-15-M00158_950370137_950370137</t>
  </si>
  <si>
    <t>13.10.2021 09:39:48</t>
  </si>
  <si>
    <t>13.10.2021 11:13:18</t>
  </si>
  <si>
    <t>KIZILCAAVLU TR-3 35-15-L00182_950378364_950378364</t>
  </si>
  <si>
    <t>13.10.2021 13:56:35</t>
  </si>
  <si>
    <t>13.10.2021 15:59:39</t>
  </si>
  <si>
    <t>KABAÇINAR TR-1 45-83-L00285_955156411_955156411</t>
  </si>
  <si>
    <t>13.10.2021 19:09:50</t>
  </si>
  <si>
    <t>13.10.2021 20:38:24</t>
  </si>
  <si>
    <t>ALAÇATI İM 35-18-A00002_ILICA-1 L07_2052451</t>
  </si>
  <si>
    <t>13.10.2021 16:19:44</t>
  </si>
  <si>
    <t>13.10.2021 16:40:49</t>
  </si>
  <si>
    <t>TR-273 35-19-L00273_956691380_956691380</t>
  </si>
  <si>
    <t>13.10.2021 11:31:02</t>
  </si>
  <si>
    <t>13.10.2021 16:06:48</t>
  </si>
  <si>
    <t>ÖRNEKKÖY TR-2 35-27-L00324_912633095_912633095</t>
  </si>
  <si>
    <t>13.10.2021 11:19:51</t>
  </si>
  <si>
    <t>13.10.2021 12:14:29</t>
  </si>
  <si>
    <t>EMENLER TR-1 35-31-L00139_47841240_56391542_56391542</t>
  </si>
  <si>
    <t>13.10.2021 12:02:24</t>
  </si>
  <si>
    <t>13.10.2021 16:12:42</t>
  </si>
  <si>
    <t>KÜÇÜKKALE KÖK 35-29-L00036_HASAN ÇAVUŞLAR L06_2088237</t>
  </si>
  <si>
    <t>13.10.2021 05:41:51</t>
  </si>
  <si>
    <t>13.10.2021 09:19:45</t>
  </si>
  <si>
    <t>APAK TR-1 45-80-M00126_956547841_956547841</t>
  </si>
  <si>
    <t>13.10.2021 15:05:32</t>
  </si>
  <si>
    <t>13.10.2021 17:48:21</t>
  </si>
  <si>
    <t>PİRİ REİS TR-1 35-30-M00034_C_56375856_56375856</t>
  </si>
  <si>
    <t>13.10.2021 22:49:00</t>
  </si>
  <si>
    <t>13.10.2021 23:29:48</t>
  </si>
  <si>
    <t>MENDERES DM-2/TR-1 35-22-M00300_HatBaşıAyırıcı_78961041 M15_78961041</t>
  </si>
  <si>
    <t>13.10.2021 09:05:47</t>
  </si>
  <si>
    <t>13.10.2021 13:16:27</t>
  </si>
  <si>
    <t>13.10.2021 13:35:00</t>
  </si>
  <si>
    <t>13.10.2021 18:51:18</t>
  </si>
  <si>
    <t>13.10.2021 05:41:27</t>
  </si>
  <si>
    <t>13.10.2021 09:30:00</t>
  </si>
  <si>
    <t>KARAAĞAÇLI TR-5 45-71-M01082_45-71-M01082_2371360</t>
  </si>
  <si>
    <t>13.10.2021 17:34:20</t>
  </si>
  <si>
    <t>13.10.2021 22:40:23</t>
  </si>
  <si>
    <t>KARABURUN TR-10 35-21-L00020_953367692_953367692</t>
  </si>
  <si>
    <t>13.10.2021 17:54:48</t>
  </si>
  <si>
    <t>13.10.2021 23:29:20</t>
  </si>
  <si>
    <t>TR-1/20B 45-72-M00104_956503286_956503286</t>
  </si>
  <si>
    <t>13.10.2021 18:04:00</t>
  </si>
  <si>
    <t>13.10.2021 19:49:51</t>
  </si>
  <si>
    <t>EYNEZ KÖK 45-82-M00158_EYNEZ M04_72199449</t>
  </si>
  <si>
    <t>13.10.2021 16:40:45</t>
  </si>
  <si>
    <t>13.10.2021 19:34:47</t>
  </si>
  <si>
    <t>KALEKÖY TR-3 35-31-L00239_47919109_56400259_56400259</t>
  </si>
  <si>
    <t>13.10.2021 08:40:00</t>
  </si>
  <si>
    <t>13.10.2021 09:39:58</t>
  </si>
  <si>
    <t>13.10.2021 04:44:00</t>
  </si>
  <si>
    <t>YUSUFLU TR-2 35-20-L00238_95000065700_95000065700</t>
  </si>
  <si>
    <t>13.10.2021 10:27:44</t>
  </si>
  <si>
    <t>13.10.2021 13:21:07</t>
  </si>
  <si>
    <t>AKÇAPINAR TR-2 45-83-L00439_955180294_955180294</t>
  </si>
  <si>
    <t>13.10.2021 19:23:12</t>
  </si>
  <si>
    <t>14.10.2021 10:54:09</t>
  </si>
  <si>
    <t>ÇAPAK KÖK 35-26-M00435_HatBaşıAyırıcı_74816161 M05_74816161</t>
  </si>
  <si>
    <t>13.10.2021 07:30:08</t>
  </si>
  <si>
    <t>13.10.2021 09:46:11</t>
  </si>
  <si>
    <t>K-4034 35-01-K04034_C_56357148_56357148</t>
  </si>
  <si>
    <t>13.10.2021 11:05:38</t>
  </si>
  <si>
    <t>13.10.2021 11:18:39</t>
  </si>
  <si>
    <t>ZEYTİNDAĞ TR-4 35-16-M00006_953329241_953329241</t>
  </si>
  <si>
    <t>13.10.2021 11:10:06</t>
  </si>
  <si>
    <t>13.10.2021 12:30:05</t>
  </si>
  <si>
    <t>ESKİOBA KÖK 35-29-L00037_ÖZEL SULAMA L08_2093168</t>
  </si>
  <si>
    <t>13.10.2021 09:50:57</t>
  </si>
  <si>
    <t>13.10.2021 12:40:35</t>
  </si>
  <si>
    <t>13.10.2021 10:25:47</t>
  </si>
  <si>
    <t>13.10.2021 10:40:47</t>
  </si>
  <si>
    <t>PAPUÇLU-PINARTEPE MAH 45-77-M00073_B_56386797_56386797</t>
  </si>
  <si>
    <t>13.10.2021 20:39:58</t>
  </si>
  <si>
    <t>13.10.2021 22:39:06</t>
  </si>
  <si>
    <t>TİRE DM2/11 35-29-M00117_95000516476_95000516476</t>
  </si>
  <si>
    <t>13.10.2021 15:00:49</t>
  </si>
  <si>
    <t>13.10.2021 17:04:14</t>
  </si>
  <si>
    <t>ÇÖMLEKÇİ TR-2/A 35-31-L00465_ H_61232156</t>
  </si>
  <si>
    <t>13.10.2021 10:03:09</t>
  </si>
  <si>
    <t>13.10.2021 19:12:51</t>
  </si>
  <si>
    <t>TORUNLU TR-1 45-78-M01079_49276390_56388102_56388102</t>
  </si>
  <si>
    <t>13.10.2021 13:07:31</t>
  </si>
  <si>
    <t>13.10.2021 14:24:20</t>
  </si>
  <si>
    <t>GÖKÇEÖREN TR-3 45-77-M00032_45-77-M00032_2367570</t>
  </si>
  <si>
    <t>13.10.2021 00:45:44</t>
  </si>
  <si>
    <t>13.10.2021 03:17:16</t>
  </si>
  <si>
    <t>13.10.2021 19:27:51</t>
  </si>
  <si>
    <t>13.10.2021 20:36:56</t>
  </si>
  <si>
    <t>DM02/TR30 45-73-M00032_TR-34 M02_2089273</t>
  </si>
  <si>
    <t>13.10.2021 09:31:54</t>
  </si>
  <si>
    <t>13.10.2021 10:16:50</t>
  </si>
  <si>
    <t>ÖRNEKKÖY TR3 35-27-L00124_98861058_98861058</t>
  </si>
  <si>
    <t>13.10.2021 16:19:28</t>
  </si>
  <si>
    <t>13.10.2021 18:09:05</t>
  </si>
  <si>
    <t>ÇALTIDERE TR-2 35-17-M00232_950305238_950305238</t>
  </si>
  <si>
    <t>13.10.2021 10:36:30</t>
  </si>
  <si>
    <t>13.10.2021 11:33:19</t>
  </si>
  <si>
    <t>TR-2/29 45-83-L00029_955178317_955178317</t>
  </si>
  <si>
    <t>13.10.2021 10:45:58</t>
  </si>
  <si>
    <t>13.10.2021 15:39:28</t>
  </si>
  <si>
    <t>13.10.2021 09:08:16</t>
  </si>
  <si>
    <t>13.10.2021 09:59:49</t>
  </si>
  <si>
    <t>TR-46 35-30-L00046_955331129_955331129</t>
  </si>
  <si>
    <t>13.10.2021 13:43:02</t>
  </si>
  <si>
    <t>13.10.2021 19:42:30</t>
  </si>
  <si>
    <t>KUŞÇUBURUN-3 35-26-M00538_956603369_956603369</t>
  </si>
  <si>
    <t>13.10.2021 20:27:46</t>
  </si>
  <si>
    <t>13.10.2021 22:27:39</t>
  </si>
  <si>
    <t>YANIKKÖY TR-1 35-28-M00215_953383008_953383008</t>
  </si>
  <si>
    <t>13.10.2021 14:03:25</t>
  </si>
  <si>
    <t>13.10.2021 17:05:47</t>
  </si>
  <si>
    <t>TR-70 TARIMSAL SULAMA 45-80-M01070_45-80-M01070_2375688</t>
  </si>
  <si>
    <t>13.10.2021 17:45:25</t>
  </si>
  <si>
    <t>13.10.2021 21:01:14</t>
  </si>
  <si>
    <t>K-4701 35-01-K04701_35-01-K04701_49885464</t>
  </si>
  <si>
    <t>13.10.2021 21:24:18</t>
  </si>
  <si>
    <t>14.10.2021 02:56:19</t>
  </si>
  <si>
    <t>M-337 35-02-M00337_910056524_910056524</t>
  </si>
  <si>
    <t>13.10.2021 15:24:47</t>
  </si>
  <si>
    <t>13.10.2021 17:13:56</t>
  </si>
  <si>
    <t>YEŞİLYURT TR-15 45-73-M00484_45-73-M00484_2352399</t>
  </si>
  <si>
    <t>13.10.2021 03:17:54</t>
  </si>
  <si>
    <t>13.10.2021 04:10:00</t>
  </si>
  <si>
    <t>TR-68 35-16-L00068_953355622_953355622</t>
  </si>
  <si>
    <t>13.10.2021 07:39:32</t>
  </si>
  <si>
    <t>13.10.2021 08:56:46</t>
  </si>
  <si>
    <t>TR-1/46 45-72-M00046_957758106_957758106</t>
  </si>
  <si>
    <t>13.10.2021 18:55:34</t>
  </si>
  <si>
    <t>13.10.2021 20:59:31</t>
  </si>
  <si>
    <t>ŞEYHDAVUTLAR TR-3 KERTİL 45-79-M00141_A_56397579_56397579</t>
  </si>
  <si>
    <t>13.10.2021 09:22:32</t>
  </si>
  <si>
    <t>13.10.2021 13:09:50</t>
  </si>
  <si>
    <t>OVACIK TR-1 35-31-L00151_47821995_56352577_56352577</t>
  </si>
  <si>
    <t>13.10.2021 16:29:26</t>
  </si>
  <si>
    <t>13.10.2021 21:24:45</t>
  </si>
  <si>
    <t>13.10.2021 13:29:14</t>
  </si>
  <si>
    <t>13.10.2021 14:28:00</t>
  </si>
  <si>
    <t>DM-3(M-460) 35-17-M00460_TR-96 M01_66256221</t>
  </si>
  <si>
    <t>13.10.2021 19:15:58</t>
  </si>
  <si>
    <t>13.10.2021 20:11:31</t>
  </si>
  <si>
    <t>POYRACIK TR-6 35-24-L00223_955216623_955216623</t>
  </si>
  <si>
    <t>13.10.2021 15:13:29</t>
  </si>
  <si>
    <t>13.10.2021 17:34:28</t>
  </si>
  <si>
    <t>13.10.2021 08:10:49</t>
  </si>
  <si>
    <t>13.10.2021 15:20:20</t>
  </si>
  <si>
    <t>ÜZÜMLER TR-1 35-29-L00650_35-29-L00650_72346675</t>
  </si>
  <si>
    <t>13.10.2021 13:19:00</t>
  </si>
  <si>
    <t>13.10.2021 15:24:25</t>
  </si>
  <si>
    <t>K-732 35-01-K00732_910314255_910314255</t>
  </si>
  <si>
    <t>13.10.2021 12:23:39</t>
  </si>
  <si>
    <t>13.10.2021 14:43:56</t>
  </si>
  <si>
    <t>TR-98 45-78-L00098_953256756_953256756</t>
  </si>
  <si>
    <t>13.10.2021 12:30:00</t>
  </si>
  <si>
    <t>13.10.2021 14:27:58</t>
  </si>
  <si>
    <t>AHMETLİ TR-51 45-84-L00051__72372678_72372678</t>
  </si>
  <si>
    <t>13.10.2021 10:20:44</t>
  </si>
  <si>
    <t>13.10.2021 12:04:15</t>
  </si>
  <si>
    <t>İĞDELİ TR-1 35-31-L00300_47811000_56352549_56352549</t>
  </si>
  <si>
    <t>13.10.2021 10:20:37</t>
  </si>
  <si>
    <t>13.10.2021 15:48:43</t>
  </si>
  <si>
    <t>KURŞUNLU KÖK 45-78-L00232_BAHÇECİK-KARAAĞAÇ L02_65890673</t>
  </si>
  <si>
    <t>13.10.2021 08:58:07</t>
  </si>
  <si>
    <t>13.10.2021 15:14:10</t>
  </si>
  <si>
    <t>HORZUM ALAYAKA DEDEKAVAK TR-2 45-73-M00292_A_56389559_56389559</t>
  </si>
  <si>
    <t>13.10.2021 07:57:42</t>
  </si>
  <si>
    <t>13.10.2021 10:43:34</t>
  </si>
  <si>
    <t>PELİTALAN TR-3 45-71-M02218_A_73315680_73315680</t>
  </si>
  <si>
    <t>13.10.2021 16:53:13</t>
  </si>
  <si>
    <t>13.10.2021 21:03:10</t>
  </si>
  <si>
    <t>K-2361 35-02-K02361_910198091_910198091</t>
  </si>
  <si>
    <t>13.10.2021 18:31:00</t>
  </si>
  <si>
    <t>13.10.2021 23:53:49</t>
  </si>
  <si>
    <t>DM-7/TR-2 35-22-M00053_C_56370096_56370096</t>
  </si>
  <si>
    <t>13.10.2021 10:48:43</t>
  </si>
  <si>
    <t>13.10.2021 13:49:06</t>
  </si>
  <si>
    <t>GERELİ KÖYÜ ALİ BOZKAN SULAMA GRB TR-11 35-15-M00312_A_56367946_56367946</t>
  </si>
  <si>
    <t>13.10.2021 09:05:54</t>
  </si>
  <si>
    <t>13.10.2021 13:17:28</t>
  </si>
  <si>
    <t>13.10.2021 06:19:56</t>
  </si>
  <si>
    <t>13.10.2021 12:19:04</t>
  </si>
  <si>
    <t>SAĞANCI İM 35-16-A00003_SÜLEYMANLI L05_2072981</t>
  </si>
  <si>
    <t>13.10.2021 09:53:00</t>
  </si>
  <si>
    <t>L-279 ERDİL SİTESİ 35-18-L00279_950438560_950438560</t>
  </si>
  <si>
    <t>13.10.2021 11:26:33</t>
  </si>
  <si>
    <t>13.10.2021 13:09:01</t>
  </si>
  <si>
    <t>KÜNER TR-11 35-22-M00293_955282833_955282833</t>
  </si>
  <si>
    <t>13.10.2021 19:29:29</t>
  </si>
  <si>
    <t>14.10.2021 02:26:30</t>
  </si>
  <si>
    <t>DM-1/52 45-71-M00325_953174826_953174826</t>
  </si>
  <si>
    <t>13.10.2021 09:46:00</t>
  </si>
  <si>
    <t>13.10.2021 10:55:31</t>
  </si>
  <si>
    <t>BEYDERE KÖK 45-71-M00128_YENİ KARAAĞAÇLI M08_50217161</t>
  </si>
  <si>
    <t>13.10.2021 16:09:54</t>
  </si>
  <si>
    <t>13.10.2021 17:22:00</t>
  </si>
  <si>
    <t>ALANİÇİ TR-1 35-28-M00265_953382077_953382077</t>
  </si>
  <si>
    <t>13.10.2021 01:58:05</t>
  </si>
  <si>
    <t>13.10.2021 02:48:57</t>
  </si>
  <si>
    <t>K-610 35-02-K00610_99844105_99844105</t>
  </si>
  <si>
    <t>13.10.2021 15:28:05</t>
  </si>
  <si>
    <t>13.10.2021 16:06:10</t>
  </si>
  <si>
    <t>GÜZELKÖY KÖK 45-71-M00123_GÜZELKÖY M07_50218011</t>
  </si>
  <si>
    <t>13.10.2021 09:36:04</t>
  </si>
  <si>
    <t>13.10.2021 15:48:13</t>
  </si>
  <si>
    <t>DM-12/TR-1 45-73-M00067_ASKERİYE M02_65917903</t>
  </si>
  <si>
    <t>13.10.2021 07:11:58</t>
  </si>
  <si>
    <t>13.10.2021 07:38:53</t>
  </si>
  <si>
    <t>TR-72 35-30-L00072_955318477_955318477</t>
  </si>
  <si>
    <t>13.10.2021 09:09:25</t>
  </si>
  <si>
    <t>13.10.2021 11:07:20</t>
  </si>
  <si>
    <t>13.10.2021 18:57:40</t>
  </si>
  <si>
    <t>13.10.2021 20:36:31</t>
  </si>
  <si>
    <t>13.10.2021 16:29:56</t>
  </si>
  <si>
    <t>13.10.2021 17:37:35</t>
  </si>
  <si>
    <t>ÇAMLIK KÖYÜ TR-1 35-32-L00066_B_56358229_56358229</t>
  </si>
  <si>
    <t>13.10.2021 07:45:26</t>
  </si>
  <si>
    <t>13.10.2021 09:16:25</t>
  </si>
  <si>
    <t>ÇİLE DM 35-22-M00086_ÇAKALTEPE M04_50064098</t>
  </si>
  <si>
    <t>13.10.2021 02:32:00</t>
  </si>
  <si>
    <t>13.10.2021 02:48:04</t>
  </si>
  <si>
    <t>AŞAĞI ŞAŞAL TR-1 35-22-M00224_DIREK TIPI TRAFO HUCRESI H01_2125269</t>
  </si>
  <si>
    <t>13.10.2021 09:57:44</t>
  </si>
  <si>
    <t>13.10.2021 11:59:35</t>
  </si>
  <si>
    <t>K-2333 35-07-K02333_913662848_913662848</t>
  </si>
  <si>
    <t>13.10.2021 15:25:26</t>
  </si>
  <si>
    <t>13.10.2021 16:07:36</t>
  </si>
  <si>
    <t>13.10.2021 11:52:18</t>
  </si>
  <si>
    <t>13.10.2021 11:56:21</t>
  </si>
  <si>
    <t>13.10.2021 08:35:17</t>
  </si>
  <si>
    <t>13.10.2021 12:14:58</t>
  </si>
  <si>
    <t>L-232 BİTLİSLİLER 35-14-L00232_956659281_956659281</t>
  </si>
  <si>
    <t>13.10.2021 14:37:18</t>
  </si>
  <si>
    <t>13.10.2021 15:18:37</t>
  </si>
  <si>
    <t>AŞAĞI KAYAPINAR TR-1 45-71-M01004_45-71-M01004_2355327</t>
  </si>
  <si>
    <t>14.10.2021 02:08:39</t>
  </si>
  <si>
    <t>KOYUNDERE DM 35-28-M00165_KOYUNDERE TR-5 M04_66524414</t>
  </si>
  <si>
    <t>13.10.2021 08:23:38</t>
  </si>
  <si>
    <t>13.10.2021 12:35:32</t>
  </si>
  <si>
    <t>13.10.2021 13:37:19</t>
  </si>
  <si>
    <t>13.10.2021 14:04:20</t>
  </si>
  <si>
    <t>DM-4/TR-19 35-22-M00058_955286605_955286605</t>
  </si>
  <si>
    <t>13.10.2021 16:37:37</t>
  </si>
  <si>
    <t>13.10.2021 20:03:17</t>
  </si>
  <si>
    <t>PAŞAKÖY TR-2 45-80-M00059_C_56385821_56385821</t>
  </si>
  <si>
    <t>13.10.2021 08:42:00</t>
  </si>
  <si>
    <t>13.10.2021 11:56:50</t>
  </si>
  <si>
    <t>SOMA TR-6 45-82-M00006_TR-7/1 M01_2092247</t>
  </si>
  <si>
    <t>13.10.2021 15:15:38</t>
  </si>
  <si>
    <t>13.10.2021 21:41:49</t>
  </si>
  <si>
    <t>KİRELİ TR-2 35-29-L00455_950333484_950333484</t>
  </si>
  <si>
    <t>13.10.2021 08:20:49</t>
  </si>
  <si>
    <t>13.10.2021 15:42:04</t>
  </si>
  <si>
    <t>SEYREK TR-5/2 35-28-M00911_A A01_79702103</t>
  </si>
  <si>
    <t>13.10.2021 12:51:01</t>
  </si>
  <si>
    <t>13.10.2021 13:59:33</t>
  </si>
  <si>
    <t>M-2580 35-03-M02580_DAĞITIM TRAFO M03_49963488</t>
  </si>
  <si>
    <t>13.10.2021 17:49:57</t>
  </si>
  <si>
    <t>13.10.2021 20:15:31</t>
  </si>
  <si>
    <t>K-1854 35-07-K01854_910407586_910407586</t>
  </si>
  <si>
    <t>13.10.2021 08:28:01</t>
  </si>
  <si>
    <t>13.10.2021 11:47:31</t>
  </si>
  <si>
    <t>AHMETBEYLİ TR-2 35-22-M00240_955255461_955255461</t>
  </si>
  <si>
    <t>13.10.2021 17:16:22</t>
  </si>
  <si>
    <t>13.10.2021 18:39:43</t>
  </si>
  <si>
    <t>YANIKKÖY TR-1 35-28-M00215_953383010_953383010</t>
  </si>
  <si>
    <t>13.10.2021 09:43:03</t>
  </si>
  <si>
    <t>13.10.2021 10:58:06</t>
  </si>
  <si>
    <t>L-393 YENİ OKUL 35-18-L00393_950448397_950448397</t>
  </si>
  <si>
    <t>13.10.2021 14:10:45</t>
  </si>
  <si>
    <t>13.10.2021 21:28:40</t>
  </si>
  <si>
    <t>KÜÇÜKBÖLCEK DM 35-24-M00210_KÜÇÜK BÖLCEK M01_72093032</t>
  </si>
  <si>
    <t>13.10.2021 11:40:47</t>
  </si>
  <si>
    <t>13.10.2021 12:45:43</t>
  </si>
  <si>
    <t>M-579 (DM-7/25) 35-17-M00579_TR-56 ÇIKIŞ M02_42286092</t>
  </si>
  <si>
    <t>13.10.2021 21:00:00</t>
  </si>
  <si>
    <t>13.10.2021 21:26:00</t>
  </si>
  <si>
    <t>K-4567 35-02-K04567_99505817_99505817</t>
  </si>
  <si>
    <t>13.10.2021 15:04:08</t>
  </si>
  <si>
    <t>13.10.2021 17:31:22</t>
  </si>
  <si>
    <t>13.10.2021 08:23:05</t>
  </si>
  <si>
    <t>13.10.2021 08:30:00</t>
  </si>
  <si>
    <t>HACIHIDIR TR-1 45-78-M00673_49423600_56393908_56393908</t>
  </si>
  <si>
    <t>13.10.2021 16:09:40</t>
  </si>
  <si>
    <t>13.10.2021 17:57:58</t>
  </si>
  <si>
    <t>DUALAR TR-1 45-76-M00248_955236922_955236922</t>
  </si>
  <si>
    <t>13.10.2021 15:06:33</t>
  </si>
  <si>
    <t>13.10.2021 19:05:36</t>
  </si>
  <si>
    <t>KARAKUYU KÖK 35-22-M00091_NOHUT GÖLÜ(KÖY SULAMA) M01_72111629</t>
  </si>
  <si>
    <t>13.10.2021 07:48:12</t>
  </si>
  <si>
    <t>13.10.2021 09:24:33</t>
  </si>
  <si>
    <t>K-1526 35-02-K01526_910046001_910046001</t>
  </si>
  <si>
    <t>13.10.2021 18:50:56</t>
  </si>
  <si>
    <t>14.10.2021 00:21:37</t>
  </si>
  <si>
    <t>NİHAT  ÖZKAN VE ARK. T-SULAMA GRB. 35-13-L00106_A_56371325_56371325</t>
  </si>
  <si>
    <t>13.10.2021 18:58:10</t>
  </si>
  <si>
    <t>13.10.2021 20:13:20</t>
  </si>
  <si>
    <t>TİRE İM-DM-1 35-29-A00001_DM-1/66 M04_2059514</t>
  </si>
  <si>
    <t>13.10.2021 06:59:17</t>
  </si>
  <si>
    <t>13.10.2021 07:14:16</t>
  </si>
  <si>
    <t>13.10.2021 04:38:11</t>
  </si>
  <si>
    <t>13.10.2021 11:54:54</t>
  </si>
  <si>
    <t>BEYDERE KÖK 45-71-M00128_SELİMŞAHLAR M02_50217224</t>
  </si>
  <si>
    <t>13.10.2021 16:09:48</t>
  </si>
  <si>
    <t>13.10.2021 17:24:00</t>
  </si>
  <si>
    <t>HAMİTLİ TR-1 45-76-L00148_955238454_955238454</t>
  </si>
  <si>
    <t>13.10.2021 11:50:20</t>
  </si>
  <si>
    <t>13.10.2021 15:47:27</t>
  </si>
  <si>
    <t>AKTAŞ TR-1 45-77-L00264_B_56386418_56386418</t>
  </si>
  <si>
    <t>13.10.2021 12:22:12</t>
  </si>
  <si>
    <t>13.10.2021 15:04:22</t>
  </si>
  <si>
    <t>KINIK ORGANİZE DM 35-24-M00208_HatBaşıAyırıcı_53046484 M16_53046484</t>
  </si>
  <si>
    <t>13.10.2021 14:24:39</t>
  </si>
  <si>
    <t>13.10.2021 15:25:32</t>
  </si>
  <si>
    <t>SÖĞÜTDERE TR-1 45-77-M00104_C_56397194_56397194</t>
  </si>
  <si>
    <t>13.10.2021 08:32:18</t>
  </si>
  <si>
    <t>13.10.2021 12:44:04</t>
  </si>
  <si>
    <t>TR-45 MANZARA CAD. 35-19-M00045_958039533_958039533</t>
  </si>
  <si>
    <t>13.10.2021 17:47:20</t>
  </si>
  <si>
    <t>13.10.2021 18:47:39</t>
  </si>
  <si>
    <t>DURMUŞLAR TR-1 35-16-M00156_47451018_56394985_56394985</t>
  </si>
  <si>
    <t>13.10.2021 13:16:42</t>
  </si>
  <si>
    <t>13.10.2021 16:21:50</t>
  </si>
  <si>
    <t>L-353 İŞTUR 35-18-L00353_950455273_950455273</t>
  </si>
  <si>
    <t>13.10.2021 08:56:49</t>
  </si>
  <si>
    <t>13.10.2021 11:10:29</t>
  </si>
  <si>
    <t>HORZUM EMBEL 100.YIL MAH. TR 45-73-M00276_45-73-M00276_2374834</t>
  </si>
  <si>
    <t>13.10.2021 10:13:34</t>
  </si>
  <si>
    <t>13.10.2021 15:39:15</t>
  </si>
  <si>
    <t>13.10.2021 21:39:02</t>
  </si>
  <si>
    <t>13.10.2021 23:38:40</t>
  </si>
  <si>
    <t>TR-37 35-15-M00037_950367168_950367168</t>
  </si>
  <si>
    <t>13.10.2021 23:28:22</t>
  </si>
  <si>
    <t>14.10.2021 03:34:07</t>
  </si>
  <si>
    <t>TR-33 35-15-M00033_950366282_950366282</t>
  </si>
  <si>
    <t>13.10.2021 11:11:32</t>
  </si>
  <si>
    <t>13.10.2021 17:34:13</t>
  </si>
  <si>
    <t>TR-47 35-15-M00047_950364609_950364609</t>
  </si>
  <si>
    <t>13.10.2021 09:15:09</t>
  </si>
  <si>
    <t>13.10.2021 13:54:08</t>
  </si>
  <si>
    <t>K-1463 35-01-K01463_911545504_911545504</t>
  </si>
  <si>
    <t>13.10.2021 13:27:31</t>
  </si>
  <si>
    <t>13.10.2021 16:50:02</t>
  </si>
  <si>
    <t>13.10.2021 12:52:59</t>
  </si>
  <si>
    <t>13.10.2021 12:54:59</t>
  </si>
  <si>
    <t>EROĞLU TR-4 45-72-L00931_45-72-L00931_61400529</t>
  </si>
  <si>
    <t>13.10.2021 10:52:54</t>
  </si>
  <si>
    <t>13.10.2021 12:10:34</t>
  </si>
  <si>
    <t>KAYIŞLAR TR-1 45-80-M00140_45-80-M00140_2365398</t>
  </si>
  <si>
    <t>13.10.2021 08:10:27</t>
  </si>
  <si>
    <t>13.10.2021 10:31:23</t>
  </si>
  <si>
    <t>AŞAĞIKIRIKLAR DM 35-16-M00448_TOPÇAM M05_2334650</t>
  </si>
  <si>
    <t>13.10.2021 21:08:00</t>
  </si>
  <si>
    <t>13.10.2021 21:48:27</t>
  </si>
  <si>
    <t>TR-111 45-78-L00111_953258432_953258432</t>
  </si>
  <si>
    <t>13.10.2021 13:01:31</t>
  </si>
  <si>
    <t>13.10.2021 13:44:35</t>
  </si>
  <si>
    <t>TR-2/79 45-83-L00079_955139432_955139432</t>
  </si>
  <si>
    <t>13.10.2021 12:01:58</t>
  </si>
  <si>
    <t>13.10.2021 16:15:01</t>
  </si>
  <si>
    <t>GÜLBAHÇE TR-10 35-19-L00249_956689201_956689201</t>
  </si>
  <si>
    <t>14.10.2021 00:21:02</t>
  </si>
  <si>
    <t>14.10.2021 01:26:33</t>
  </si>
  <si>
    <t>M-1538 35-01-M01538_910854785_910854785</t>
  </si>
  <si>
    <t>14.10.2021 00:25:13</t>
  </si>
  <si>
    <t>14.10.2021 02:15:23</t>
  </si>
  <si>
    <t>K-3673 35-03-K03673_910339618_910339618</t>
  </si>
  <si>
    <t>14.10.2021 00:25:53</t>
  </si>
  <si>
    <t>14.10.2021 03:00:13</t>
  </si>
  <si>
    <t>EYNEZ KÖK 45-82-M00158_EYNEZ M04_72199497</t>
  </si>
  <si>
    <t>14.10.2021 00:36:55</t>
  </si>
  <si>
    <t>14.10.2021 14:29:00</t>
  </si>
  <si>
    <t>TEİAŞ Hat Bakım Çalışması</t>
  </si>
  <si>
    <t>14.10.2021 01:00:25</t>
  </si>
  <si>
    <t>14.10.2021 07:29:03</t>
  </si>
  <si>
    <t>BERGAMA TM 35-16-A00004_KOZAK M10_2314066</t>
  </si>
  <si>
    <t>14.10.2021 01:00:45</t>
  </si>
  <si>
    <t>14.10.2021 07:26:03</t>
  </si>
  <si>
    <t>BOĞAZİÇİ İM 35-01-A00001_MERİÇ K01_2307519</t>
  </si>
  <si>
    <t>14.10.2021 01:07:00</t>
  </si>
  <si>
    <t>14.10.2021 01:10:30</t>
  </si>
  <si>
    <t>VEZİRKÖPRÜ İM 35-03-A00002_FİDANLIK K17_2050518</t>
  </si>
  <si>
    <t>14.10.2021 01:34:40</t>
  </si>
  <si>
    <t>14.10.2021 01:37:00</t>
  </si>
  <si>
    <t>SİYEKLİ KÖK 45-71-M00185_DAĞYENİCE M07_72256926</t>
  </si>
  <si>
    <t>14.10.2021 01:56:43</t>
  </si>
  <si>
    <t>14.10.2021 04:28:18</t>
  </si>
  <si>
    <t>TR-6 45-77-L00006_TR-8 L03_2326123</t>
  </si>
  <si>
    <t>14.10.2021 02:15:26</t>
  </si>
  <si>
    <t>14.10.2021 02:28:25</t>
  </si>
  <si>
    <t>BOĞAZİÇİ İM 35-01-A00001_TR-4 GİRİŞ M12_2307526</t>
  </si>
  <si>
    <t>14.10.2021 02:59:14</t>
  </si>
  <si>
    <t>14.10.2021 03:07:06</t>
  </si>
  <si>
    <t>14.10.2021 04:44:42</t>
  </si>
  <si>
    <t>14.10.2021 04:46:13</t>
  </si>
  <si>
    <t>ULUKENT DM-1/1 35-28-M00584_ULUKENT DM-1 M01_66561444</t>
  </si>
  <si>
    <t>14.10.2021 05:42:00</t>
  </si>
  <si>
    <t>14.10.2021 06:40:32</t>
  </si>
  <si>
    <t>BERGAMA İM-1 35-16-A00001_ŞEHİR-6 L18_2324908</t>
  </si>
  <si>
    <t>14.10.2021 05:58:55</t>
  </si>
  <si>
    <t>14.10.2021 06:20:45</t>
  </si>
  <si>
    <t>MORALILAR TR-1 45-72-L00674_45-72-L00674_2347977</t>
  </si>
  <si>
    <t>14.10.2021 06:15:51</t>
  </si>
  <si>
    <t>14.10.2021 11:25:35</t>
  </si>
  <si>
    <t>MADEN KÖK 45-83-M00128_CAMBAZLI KÖK M04_47316730</t>
  </si>
  <si>
    <t>14.10.2021 06:34:14</t>
  </si>
  <si>
    <t>14.10.2021 07:19:15</t>
  </si>
  <si>
    <t>DM-5/18 35-26-M00809__56368727_56368727</t>
  </si>
  <si>
    <t>14.10.2021 06:15:11</t>
  </si>
  <si>
    <t>14.10.2021 08:05:24</t>
  </si>
  <si>
    <t>YUKARI AVDAN TR-1 45-82-M00241_45-82-M00241_2374094</t>
  </si>
  <si>
    <t>14.10.2021 07:24:56</t>
  </si>
  <si>
    <t>14.10.2021 09:11:48</t>
  </si>
  <si>
    <t>M-2428 35-04-M02428_99842555_99842555</t>
  </si>
  <si>
    <t>14.10.2021 07:44:32</t>
  </si>
  <si>
    <t>14.10.2021 10:01:09</t>
  </si>
  <si>
    <t>ÇUKURALTI M-13 ÇAMLIK KÖK 35-25-M00059_ÇUKURALTI M-23 KÖK M02_72121066</t>
  </si>
  <si>
    <t>14.10.2021 07:55:25</t>
  </si>
  <si>
    <t>14.10.2021 08:28:00</t>
  </si>
  <si>
    <t>K-3409 35-08-K03409_C_65505911_65505911</t>
  </si>
  <si>
    <t>14.10.2021 07:55:03</t>
  </si>
  <si>
    <t>14.10.2021 09:16:29</t>
  </si>
  <si>
    <t>DELEMENLER KÖK 45-73-M00490_GÜZLE BELENYAKA M05_2081977</t>
  </si>
  <si>
    <t>14.10.2021 08:09:05</t>
  </si>
  <si>
    <t>14.10.2021 08:09:45</t>
  </si>
  <si>
    <t>KAYAKÖY TR-2 35-15-L00522_950388104_950388104</t>
  </si>
  <si>
    <t>14.10.2021 07:52:03</t>
  </si>
  <si>
    <t>14.10.2021 09:34:27</t>
  </si>
  <si>
    <t>KEMAL DERELİ SULAMA GRUBU 35-29-M00293_DIREK TIPI TRAFO HUCRESI H01_2065377</t>
  </si>
  <si>
    <t>14.10.2021 08:15:51</t>
  </si>
  <si>
    <t>14.10.2021 09:57:50</t>
  </si>
  <si>
    <t>M-1241 35-01-M01241_911187835_911187835</t>
  </si>
  <si>
    <t>14.10.2021 08:17:00</t>
  </si>
  <si>
    <t>14.10.2021 10:55:27</t>
  </si>
  <si>
    <t>KÜÇÜKAVULCUK DM 35-15-L00727_KÜÇÜKAVLUCUK SULAMA GRB L05_72098463</t>
  </si>
  <si>
    <t>14.10.2021 08:25:00</t>
  </si>
  <si>
    <t>14.10.2021 11:32:06</t>
  </si>
  <si>
    <t>K-1692 35-04-K01692_B B01b_5774979</t>
  </si>
  <si>
    <t>14.10.2021 08:24:19</t>
  </si>
  <si>
    <t>14.10.2021 09:02:00</t>
  </si>
  <si>
    <t>TR-97 MENTEŞ YOLU 35-19-L00097_956700730_956700730</t>
  </si>
  <si>
    <t>14.10.2021 08:29:25</t>
  </si>
  <si>
    <t>14.10.2021 10:06:04</t>
  </si>
  <si>
    <t>M-758 35-03-M00758_D_56364784_56364784</t>
  </si>
  <si>
    <t>14.10.2021 08:27:05</t>
  </si>
  <si>
    <t>14.10.2021 12:28:48</t>
  </si>
  <si>
    <t>14.10.2021 08:46:00</t>
  </si>
  <si>
    <t>14.10.2021 09:47:10</t>
  </si>
  <si>
    <t>AKÇAKİLİSE TR-2 35-21-L00045_953361350_953361350</t>
  </si>
  <si>
    <t>14.10.2021 08:47:22</t>
  </si>
  <si>
    <t>14.10.2021 12:26:24</t>
  </si>
  <si>
    <t>MENEMEN GÖRECE TR-2 35-28-M00272_35-28-M00272_2363453</t>
  </si>
  <si>
    <t>14.10.2021 08:50:51</t>
  </si>
  <si>
    <t>14.10.2021 12:25:23</t>
  </si>
  <si>
    <t>CABERBURHAN TR-1 45-73-M00869_A_56404348_56404348</t>
  </si>
  <si>
    <t>14.10.2021 08:38:06</t>
  </si>
  <si>
    <t>14.10.2021 10:01:15</t>
  </si>
  <si>
    <t>GÖRECE M-1130 35-22-M00187_955262040_955262040</t>
  </si>
  <si>
    <t>14.10.2021 08:53:26</t>
  </si>
  <si>
    <t>14.10.2021 13:23:27</t>
  </si>
  <si>
    <t>ULUKENT DM-3 35-28-M00003_DM-3/17 M01_2063999</t>
  </si>
  <si>
    <t>14.10.2021 08:57:45</t>
  </si>
  <si>
    <t>14.10.2021 09:08:00</t>
  </si>
  <si>
    <t>DÜBEKALAN TR-1 45-72-M00196_B_56407660_56407660</t>
  </si>
  <si>
    <t>14.10.2021 08:56:03</t>
  </si>
  <si>
    <t>14.10.2021 18:43:27</t>
  </si>
  <si>
    <t>GEDİK TR-1 35-31-L00135_35-31-L00135_2364012</t>
  </si>
  <si>
    <t>14.10.2021 09:00:58</t>
  </si>
  <si>
    <t>14.10.2021 17:10:35</t>
  </si>
  <si>
    <t>KÖSEALİ TR-1 45-78-M00781_953286775_953286775</t>
  </si>
  <si>
    <t>14.10.2021 08:57:18</t>
  </si>
  <si>
    <t>14.10.2021 13:42:00</t>
  </si>
  <si>
    <t>14.10.2021 09:02:55</t>
  </si>
  <si>
    <t>14.10.2021 16:42:38</t>
  </si>
  <si>
    <t>L-516 OVACIK 35-18-L00516_95000478168_95000478168</t>
  </si>
  <si>
    <t>14.10.2021 08:58:16</t>
  </si>
  <si>
    <t>14.10.2021 09:58:13</t>
  </si>
  <si>
    <t>K-174 35-02-K00174_K-3572 K01_42302850</t>
  </si>
  <si>
    <t>14.10.2021 09:03:43</t>
  </si>
  <si>
    <t>14.10.2021 18:29:04</t>
  </si>
  <si>
    <t>K-870 35-02-K00870_35-02-K00870_2349756</t>
  </si>
  <si>
    <t>14.10.2021 09:04:00</t>
  </si>
  <si>
    <t>14.10.2021 12:39:52</t>
  </si>
  <si>
    <t>K-2863 35-01-K02863_TRAFO K01_41901190</t>
  </si>
  <si>
    <t>14.10.2021 08:59:01</t>
  </si>
  <si>
    <t>14.10.2021 11:22:26</t>
  </si>
  <si>
    <t>ÇIRPI İM 35-20-A00002_ÇIPPI TİRE SULAMA M10_2056273</t>
  </si>
  <si>
    <t>14.10.2021 09:06:55</t>
  </si>
  <si>
    <t>14.10.2021 10:12:18</t>
  </si>
  <si>
    <t>DM-12/TR-16 45-72-L00939_TR-2/27 L02_61366548</t>
  </si>
  <si>
    <t>14.10.2021 09:10:15</t>
  </si>
  <si>
    <t>14.10.2021 17:04:46</t>
  </si>
  <si>
    <t>TR-2/122 45-83-M00720__72373853_72373853</t>
  </si>
  <si>
    <t>14.10.2021 09:12:19</t>
  </si>
  <si>
    <t>14.10.2021 16:06:44</t>
  </si>
  <si>
    <t>14.10.2021 09:12:09</t>
  </si>
  <si>
    <t>14.10.2021 09:20:51</t>
  </si>
  <si>
    <t>K-1193 35-07-K01193_TRAFO K03_2318703</t>
  </si>
  <si>
    <t>14.10.2021 08:58:58</t>
  </si>
  <si>
    <t>14.10.2021 10:36:56</t>
  </si>
  <si>
    <t>TR-2/8 45-83-L00008_45-83-L00008_2351799</t>
  </si>
  <si>
    <t>14.10.2021 09:13:54</t>
  </si>
  <si>
    <t>14.10.2021 18:21:25</t>
  </si>
  <si>
    <t>14.10.2021 09:17:15</t>
  </si>
  <si>
    <t>14.10.2021 09:29:00</t>
  </si>
  <si>
    <t>OĞLANANASI TR-5 KÖK 35-22-M00092_OĞLANANASI TR-2/TR-3/TR-4/TR-6 M03_72111089</t>
  </si>
  <si>
    <t>14.10.2021 09:18:25</t>
  </si>
  <si>
    <t>14.10.2021 10:10:33</t>
  </si>
  <si>
    <t>14.10.2021 09:20:13</t>
  </si>
  <si>
    <t>14.10.2021 17:35:33</t>
  </si>
  <si>
    <t>14.10.2021 09:21:00</t>
  </si>
  <si>
    <t>14.10.2021 10:54:43</t>
  </si>
  <si>
    <t>M-2749 35-01-M02749_C_79574056_79574056</t>
  </si>
  <si>
    <t>14.10.2021 09:22:56</t>
  </si>
  <si>
    <t>14.10.2021 18:26:20</t>
  </si>
  <si>
    <t>DM-14/10 45-71-M00559_953208963_953208963</t>
  </si>
  <si>
    <t>14.10.2021 09:17:42</t>
  </si>
  <si>
    <t>14.10.2021 11:27:42</t>
  </si>
  <si>
    <t>TR-1-5/11 (YANIKKAVAK MERKEZ) 35-20-L00056_11490577_56359311_56359311</t>
  </si>
  <si>
    <t>14.10.2021 09:23:48</t>
  </si>
  <si>
    <t>14.10.2021 12:22:33</t>
  </si>
  <si>
    <t>14.10.2021 09:23:52</t>
  </si>
  <si>
    <t>14.10.2021 09:34:08</t>
  </si>
  <si>
    <t>14.10.2021 09:11:55</t>
  </si>
  <si>
    <t>14.10.2021 19:12:34</t>
  </si>
  <si>
    <t>14.10.2021 09:26:06</t>
  </si>
  <si>
    <t>14.10.2021 17:16:27</t>
  </si>
  <si>
    <t>MENDERES DM-2/TR-1 35-22-M00300_MENDERES-1 M17_2095709</t>
  </si>
  <si>
    <t>14.10.2021 09:28:06</t>
  </si>
  <si>
    <t>14.10.2021 12:12:37</t>
  </si>
  <si>
    <t>K-4107 35-08-K04107_97536020_97536020</t>
  </si>
  <si>
    <t>14.10.2021 09:30:00</t>
  </si>
  <si>
    <t>14.10.2021 15:55:49</t>
  </si>
  <si>
    <t>KARAKUZU TR-1 35-17-M00466_950303387_950303387</t>
  </si>
  <si>
    <t>14.10.2021 09:30:45</t>
  </si>
  <si>
    <t>14.10.2021 11:28:59</t>
  </si>
  <si>
    <t>MEDAR TR-2 45-72-M00593_956516397_956516397</t>
  </si>
  <si>
    <t>14.10.2021 09:32:57</t>
  </si>
  <si>
    <t>14.10.2021 15:03:09</t>
  </si>
  <si>
    <t>14.10.2021 09:34:28</t>
  </si>
  <si>
    <t>14.10.2021 12:31:10</t>
  </si>
  <si>
    <t>ULUKENT DM-3/17 35-28-M00057_35-28-M00057_66483977</t>
  </si>
  <si>
    <t>14.10.2021 09:23:51</t>
  </si>
  <si>
    <t>14.10.2021 18:13:19</t>
  </si>
  <si>
    <t>DM-21/06 (CAMİ) 45-71-M00356_A_60984215_60984215</t>
  </si>
  <si>
    <t>14.10.2021 09:42:08</t>
  </si>
  <si>
    <t>14.10.2021 11:51:12</t>
  </si>
  <si>
    <t>BAHARLAR TR-1 45-79-M00161_D_56386449_56386449</t>
  </si>
  <si>
    <t>14.10.2021 09:37:55</t>
  </si>
  <si>
    <t>14.10.2021 10:41:33</t>
  </si>
  <si>
    <t>CAVİT YALÇIN GRB 35-20-M00022_DIREK TIPI TRAFO HUCRESI H01_2049509</t>
  </si>
  <si>
    <t>14.10.2021 09:41:27</t>
  </si>
  <si>
    <t>14.10.2021 11:33:13</t>
  </si>
  <si>
    <t>TR-27 35-15-L00027_35-15-L00027_66564112</t>
  </si>
  <si>
    <t>14.10.2021 09:46:46</t>
  </si>
  <si>
    <t>14.10.2021 17:21:42</t>
  </si>
  <si>
    <t>K-2436 35-04-K02436_A K-2436 A 1b_44444528</t>
  </si>
  <si>
    <t>14.10.2021 09:41:43</t>
  </si>
  <si>
    <t>14.10.2021 15:09:00</t>
  </si>
  <si>
    <t>14.10.2021 09:33:17</t>
  </si>
  <si>
    <t>14.10.2021 10:16:42</t>
  </si>
  <si>
    <t>ŞİRİNCE TR 1 35-13-L00075_946420470_946420470</t>
  </si>
  <si>
    <t>14.10.2021 09:34:54</t>
  </si>
  <si>
    <t>14.10.2021 13:18:06</t>
  </si>
  <si>
    <t>KIZLARALANI TR-2 45-72-L00713_A_56394695_56394695</t>
  </si>
  <si>
    <t>14.10.2021 09:47:15</t>
  </si>
  <si>
    <t>14.10.2021 15:26:54</t>
  </si>
  <si>
    <t>M-998 35-03-M00998_TRAFO M04_41946317</t>
  </si>
  <si>
    <t>14.10.2021 09:36:00</t>
  </si>
  <si>
    <t>14.10.2021 17:38:12</t>
  </si>
  <si>
    <t>YENİKÖY TR-5 35-22-M00272_965820729_965820729</t>
  </si>
  <si>
    <t>14.10.2021 09:48:52</t>
  </si>
  <si>
    <t>14.10.2021 15:38:15</t>
  </si>
  <si>
    <t>EFEOĞLU PETROL ÖZEL TR 35-30-L00095Ö_DIREK TIPI TRAFO HUCRESI H01_2044214</t>
  </si>
  <si>
    <t>14.10.2021 09:38:22</t>
  </si>
  <si>
    <t>14.10.2021 11:15:35</t>
  </si>
  <si>
    <t>YASEMİN DM 35-19-M00002_KUŞÇULAR DM-2 M02_2116641</t>
  </si>
  <si>
    <t>14.10.2021 09:55:55</t>
  </si>
  <si>
    <t>14.10.2021 10:30:44</t>
  </si>
  <si>
    <t>AKÇAPINAR KÖK 45-83-L00131_AKÇAPINAR L06_72176518</t>
  </si>
  <si>
    <t>14.10.2021 09:42:16</t>
  </si>
  <si>
    <t>14.10.2021 10:26:59</t>
  </si>
  <si>
    <t>14.10.2021 09:58:35</t>
  </si>
  <si>
    <t>14.10.2021 09:59:09</t>
  </si>
  <si>
    <t>14.10.2021 09:48:41</t>
  </si>
  <si>
    <t>14.10.2021 16:28:25</t>
  </si>
  <si>
    <t>KURTULMUŞ KÖK 45-72-L00080_HatBaşıAyırıcı_53139631 L03_53139631</t>
  </si>
  <si>
    <t>14.10.2021 10:06:17</t>
  </si>
  <si>
    <t>14.10.2021 17:25:41</t>
  </si>
  <si>
    <t>TR-286 35-19-L00286_956666818_956666818</t>
  </si>
  <si>
    <t>14.10.2021 10:07:00</t>
  </si>
  <si>
    <t>14.10.2021 11:13:07</t>
  </si>
  <si>
    <t>TR-14 35-31-L00014_956593504_956593504</t>
  </si>
  <si>
    <t>14.10.2021 10:06:19</t>
  </si>
  <si>
    <t>14.10.2021 15:23:47</t>
  </si>
  <si>
    <t>PAYAMLI M-23 35-25-M00190_D_56355077_56355077</t>
  </si>
  <si>
    <t>14.10.2021 10:02:14</t>
  </si>
  <si>
    <t>14.10.2021 12:26:32</t>
  </si>
  <si>
    <t>Y. YAZAR SULAMA GRUBU TR 35-27-M00528_DIREK TIPI TRAFO HUCRESI H01_2052056</t>
  </si>
  <si>
    <t>14.10.2021 10:06:44</t>
  </si>
  <si>
    <t>14.10.2021 12:37:37</t>
  </si>
  <si>
    <t>K-3409 35-08-K03409_97644924_97644924</t>
  </si>
  <si>
    <t>14.10.2021 10:15:04</t>
  </si>
  <si>
    <t>14.10.2021 12:55:09</t>
  </si>
  <si>
    <t>SARISU TR-3 35-31-L00081_47816444_56352574_56352574</t>
  </si>
  <si>
    <t>14.10.2021 10:18:01</t>
  </si>
  <si>
    <t>14.10.2021 13:53:42</t>
  </si>
  <si>
    <t>M-2075 35-02-M02075_913935924_913935924</t>
  </si>
  <si>
    <t>14.10.2021 10:18:11</t>
  </si>
  <si>
    <t>14.10.2021 13:47:18</t>
  </si>
  <si>
    <t>DM-2/TR-15 35-16-M00834_953319804_953319804</t>
  </si>
  <si>
    <t>14.10.2021 10:20:01</t>
  </si>
  <si>
    <t>14.10.2021 15:47:05</t>
  </si>
  <si>
    <t>14.10.2021 10:18:45</t>
  </si>
  <si>
    <t>14.10.2021 12:25:00</t>
  </si>
  <si>
    <t>MORDOĞAN KÖYÜ TR-2 35-21-L00137_953366232_953366232</t>
  </si>
  <si>
    <t>14.10.2021 10:25:04</t>
  </si>
  <si>
    <t>14.10.2021 13:09:00</t>
  </si>
  <si>
    <t>TR-90 35-15-M00359_950360582_950360582</t>
  </si>
  <si>
    <t>14.10.2021 10:25:12</t>
  </si>
  <si>
    <t>14.10.2021 15:36:55</t>
  </si>
  <si>
    <t>_C_56363162_56363162</t>
  </si>
  <si>
    <t>14.10.2021 10:30:06</t>
  </si>
  <si>
    <t>14.10.2021 14:39:27</t>
  </si>
  <si>
    <t>TR-2/85 45-83-L00085_955177914_955177914</t>
  </si>
  <si>
    <t>14.10.2021 10:35:43</t>
  </si>
  <si>
    <t>14.10.2021 13:26:52</t>
  </si>
  <si>
    <t>TR-100 35-16-L00100_953320419_953320419</t>
  </si>
  <si>
    <t>14.10.2021 10:37:35</t>
  </si>
  <si>
    <t>14.10.2021 12:55:42</t>
  </si>
  <si>
    <t>GERELİ KÖYÜ KAVAKKUYU TR 9 35-15-M00226_950404041_950404041</t>
  </si>
  <si>
    <t>14.10.2021 10:39:48</t>
  </si>
  <si>
    <t>14.10.2021 12:32:07</t>
  </si>
  <si>
    <t>YENİFOÇA TR-37 35-23-M00037_A_56376045_56376045</t>
  </si>
  <si>
    <t>14.10.2021 10:43:18</t>
  </si>
  <si>
    <t>14.10.2021 12:50:04</t>
  </si>
  <si>
    <t>ÇIRPI İM 35-20-A00002_ÇIRPI SULAMA M09_2056271</t>
  </si>
  <si>
    <t>14.10.2021 10:47:37</t>
  </si>
  <si>
    <t>14.10.2021 11:59:41</t>
  </si>
  <si>
    <t>M-2825 35-03-M02825_910444257_910444257</t>
  </si>
  <si>
    <t>14.10.2021 10:41:48</t>
  </si>
  <si>
    <t>14.10.2021 12:09:16</t>
  </si>
  <si>
    <t>MUZAFFER ERİNCE SULAMA GRUBU 35-20-L00388_7191826_56382249_56382249</t>
  </si>
  <si>
    <t>14.10.2021 10:37:32</t>
  </si>
  <si>
    <t>14.10.2021 12:25:18</t>
  </si>
  <si>
    <t>14.10.2021 10:48:25</t>
  </si>
  <si>
    <t>14.10.2021 13:46:51</t>
  </si>
  <si>
    <t>ETESAN TR-2 45-83-L00433_45-83-L00433_2359052</t>
  </si>
  <si>
    <t>14.10.2021 10:47:50</t>
  </si>
  <si>
    <t>14.10.2021 12:46:47</t>
  </si>
  <si>
    <t>YENİKÖY MERKEZ TR-1 35-31-L00183_956585959_956585959</t>
  </si>
  <si>
    <t>14.10.2021 10:48:19</t>
  </si>
  <si>
    <t>14.10.2021 17:56:22</t>
  </si>
  <si>
    <t>BULGURCA TR-1 35-22-M00252_955270811_955270811</t>
  </si>
  <si>
    <t>14.10.2021 10:48:15</t>
  </si>
  <si>
    <t>14.10.2021 15:13:34</t>
  </si>
  <si>
    <t>TR-40 35-15-M00040_950408862_950408862</t>
  </si>
  <si>
    <t>14.10.2021 10:14:45</t>
  </si>
  <si>
    <t>14.10.2021 14:22:38</t>
  </si>
  <si>
    <t>DM-7/TR-5 35-22-M00076_B_56370806_56370806</t>
  </si>
  <si>
    <t>14.10.2021 10:47:58</t>
  </si>
  <si>
    <t>14.10.2021 14:02:32</t>
  </si>
  <si>
    <t>TEKELİ TR-11 35-22-M00249_ H_81450739</t>
  </si>
  <si>
    <t>14.10.2021 10:46:53</t>
  </si>
  <si>
    <t>14.10.2021 13:58:55</t>
  </si>
  <si>
    <t>SUBAŞI TR-6 35-26-L00473_956604974_956604974</t>
  </si>
  <si>
    <t>14.10.2021 10:55:12</t>
  </si>
  <si>
    <t>14.10.2021 14:25:00</t>
  </si>
  <si>
    <t>K-3640 35-01-K03640_911683714_911683714</t>
  </si>
  <si>
    <t>14.10.2021 10:49:10</t>
  </si>
  <si>
    <t>14.10.2021 12:40:56</t>
  </si>
  <si>
    <t>DM-3/18 35-19-M00416_956673508_956673508</t>
  </si>
  <si>
    <t>14.10.2021 10:55:36</t>
  </si>
  <si>
    <t>14.10.2021 12:25:59</t>
  </si>
  <si>
    <t>L-119 OVACIK 35-18-L00119_950466052_950466052</t>
  </si>
  <si>
    <t>14.10.2021 10:46:00</t>
  </si>
  <si>
    <t>14.10.2021 11:47:06</t>
  </si>
  <si>
    <t>ÇATALCA TR-1 35-22-M00267_C_56370464_56370464</t>
  </si>
  <si>
    <t>14.10.2021 10:47:20</t>
  </si>
  <si>
    <t>14.10.2021 14:15:49</t>
  </si>
  <si>
    <t>DM-2/1 35-29-M00092_950330306_950330306</t>
  </si>
  <si>
    <t>14.10.2021 10:58:37</t>
  </si>
  <si>
    <t>14.10.2021 13:47:35</t>
  </si>
  <si>
    <t>M-2605 YELKİ DM 35-10-M02605_ZEYBEK M03_2303617</t>
  </si>
  <si>
    <t>14.10.2021 11:14:15</t>
  </si>
  <si>
    <t>14.10.2021 11:41:21</t>
  </si>
  <si>
    <t>TR-61 35-22-M00825_955281332_955281332</t>
  </si>
  <si>
    <t>14.10.2021 11:07:49</t>
  </si>
  <si>
    <t>14.10.2021 16:08:56</t>
  </si>
  <si>
    <t>SOMA A SANTRALİ İM/DM 45-82-A00001_HatBaşıAyırıcı_53136051 L14_53136051</t>
  </si>
  <si>
    <t>14.10.2021 11:01:13</t>
  </si>
  <si>
    <t>14.10.2021 15:56:57</t>
  </si>
  <si>
    <t>ÇIPLAK KÖK 35-29-M00126_YENİÇİFTLİK ENH M09_72190075</t>
  </si>
  <si>
    <t>14.10.2021 11:15:16</t>
  </si>
  <si>
    <t>14.10.2021 11:58:15</t>
  </si>
  <si>
    <t>DM-7/TR-10 35-22-M00059_955271678_955271678</t>
  </si>
  <si>
    <t>14.10.2021 11:05:33</t>
  </si>
  <si>
    <t>14.10.2021 13:37:25</t>
  </si>
  <si>
    <t>KAYMAKÇI TR-11 35-15-M00248_950397127_950397127</t>
  </si>
  <si>
    <t>14.10.2021 11:23:00</t>
  </si>
  <si>
    <t>14.10.2021 14:39:23</t>
  </si>
  <si>
    <t>TR-1/20-A 45-72-M00103_C_56391702_56391702</t>
  </si>
  <si>
    <t>14.10.2021 14:14:20</t>
  </si>
  <si>
    <t>EBSO TM 35-09-A00001_EBSO-9 K33_2312288</t>
  </si>
  <si>
    <t>14.10.2021 11:27:26</t>
  </si>
  <si>
    <t>14.10.2021 12:14:00</t>
  </si>
  <si>
    <t>AKSELENDİ TR-7 45-72-L00837_956492019_956492019</t>
  </si>
  <si>
    <t>14.10.2021 11:14:42</t>
  </si>
  <si>
    <t>14.10.2021 20:47:18</t>
  </si>
  <si>
    <t>DEREKÖY TR-1 45-84-L00015_7674357_56405709_56405709</t>
  </si>
  <si>
    <t>14.10.2021 11:32:00</t>
  </si>
  <si>
    <t>14.10.2021 12:09:15</t>
  </si>
  <si>
    <t>14.10.2021 11:17:53</t>
  </si>
  <si>
    <t>14.10.2021 14:59:51</t>
  </si>
  <si>
    <t>YOLÜSTÜ TR-2 35-15-L00920_950361707_950361707</t>
  </si>
  <si>
    <t>14.10.2021 11:28:06</t>
  </si>
  <si>
    <t>14.10.2021 13:37:19</t>
  </si>
  <si>
    <t>GÖRDES TR-7 45-75-M00342_945606600_945606600</t>
  </si>
  <si>
    <t>14.10.2021 11:25:50</t>
  </si>
  <si>
    <t>14.10.2021 12:37:19</t>
  </si>
  <si>
    <t>TR-1/80 45-72-M00080_B_56392122_56392122</t>
  </si>
  <si>
    <t>14.10.2021 11:30:34</t>
  </si>
  <si>
    <t>14.10.2021 16:52:45</t>
  </si>
  <si>
    <t>K-1919 35-10-K01919_B k1919b1_5784138</t>
  </si>
  <si>
    <t>14.10.2021 11:37:15</t>
  </si>
  <si>
    <t>14.10.2021 12:28:39</t>
  </si>
  <si>
    <t>14.10.2021 11:52:10</t>
  </si>
  <si>
    <t>14.10.2021 15:58:43</t>
  </si>
  <si>
    <t>14.10.2021 11:53:08</t>
  </si>
  <si>
    <t>14.10.2021 12:21:48</t>
  </si>
  <si>
    <t>TR-2/124 45-83-M00667_955145195_955145195</t>
  </si>
  <si>
    <t>14.10.2021 11:49:12</t>
  </si>
  <si>
    <t>14.10.2021 13:49:53</t>
  </si>
  <si>
    <t>14.10.2021 11:53:05</t>
  </si>
  <si>
    <t>14.10.2021 13:11:43</t>
  </si>
  <si>
    <t>14.10.2021 11:56:46</t>
  </si>
  <si>
    <t>14.10.2021 12:33:38</t>
  </si>
  <si>
    <t>TR-21 (M-721) 35-30-M00721_955299218_955299218</t>
  </si>
  <si>
    <t>14.10.2021 11:51:42</t>
  </si>
  <si>
    <t>14.10.2021 18:34:18</t>
  </si>
  <si>
    <t>PAYAMLI M-23 35-25-M00190_941943502_941943502</t>
  </si>
  <si>
    <t>14.10.2021 11:50:03</t>
  </si>
  <si>
    <t>14.10.2021 12:53:43</t>
  </si>
  <si>
    <t>TR-70 KALABAK 35-19-L00070_956689041_956689041</t>
  </si>
  <si>
    <t>14.10.2021 11:53:59</t>
  </si>
  <si>
    <t>14.10.2021 13:04:54</t>
  </si>
  <si>
    <t>ÖZBEK TR-2 (TR-232) 35-19-M00232_956683900_956683900</t>
  </si>
  <si>
    <t>14.10.2021 11:59:17</t>
  </si>
  <si>
    <t>14.10.2021 14:54:14</t>
  </si>
  <si>
    <t>DM-21/05 (DERE KENARI) 45-71-M00460_B_56397504_56397504</t>
  </si>
  <si>
    <t>14.10.2021 12:01:54</t>
  </si>
  <si>
    <t>14.10.2021 13:14:22</t>
  </si>
  <si>
    <t>14.10.2021 12:01:28</t>
  </si>
  <si>
    <t>14.10.2021 15:08:08</t>
  </si>
  <si>
    <t>K-3538 35-01-K03538_912412660_912412660</t>
  </si>
  <si>
    <t>14.10.2021 11:59:29</t>
  </si>
  <si>
    <t>14.10.2021 14:16:47</t>
  </si>
  <si>
    <t>ARMUTLU TR-17 35-27-M00575_DAĞITIM TRAFO ARMUTLU TR-17 M06_72160899</t>
  </si>
  <si>
    <t>14.10.2021 12:04:12</t>
  </si>
  <si>
    <t>14.10.2021 14:45:49</t>
  </si>
  <si>
    <t>14.10.2021 11:34:00</t>
  </si>
  <si>
    <t>14.10.2021 13:38:00</t>
  </si>
  <si>
    <t>ÜÇPINAR TR-6 45-71-M01538_953217203_953217203</t>
  </si>
  <si>
    <t>14.10.2021 12:17:00</t>
  </si>
  <si>
    <t>14.10.2021 13:43:00</t>
  </si>
  <si>
    <t>K-1772 35-01-K01772_911988994_911988994</t>
  </si>
  <si>
    <t>14.10.2021 12:17:23</t>
  </si>
  <si>
    <t>14.10.2021 13:23:05</t>
  </si>
  <si>
    <t>K-3011 35-01-K03011_911523888_911523888</t>
  </si>
  <si>
    <t>14.10.2021 12:25:52</t>
  </si>
  <si>
    <t>14.10.2021 14:41:55</t>
  </si>
  <si>
    <t>K-2932 35-07-K02932_967138700_967138700</t>
  </si>
  <si>
    <t>14.10.2021 12:01:15</t>
  </si>
  <si>
    <t>14.10.2021 13:59:55</t>
  </si>
  <si>
    <t>DM-20/10 45-71-M00418_953244713_953244713</t>
  </si>
  <si>
    <t>14.10.2021 12:26:51</t>
  </si>
  <si>
    <t>14.10.2021 13:37:56</t>
  </si>
  <si>
    <t>M-212(DM-3/10) 35-09-M00212_913492945_913492945</t>
  </si>
  <si>
    <t>14.10.2021 13:00:19</t>
  </si>
  <si>
    <t>YENİFOÇA TR-20 35-23-M00020_950427316_950427316</t>
  </si>
  <si>
    <t>14.10.2021 12:30:15</t>
  </si>
  <si>
    <t>14.10.2021 13:10:32</t>
  </si>
  <si>
    <t>_43005303_56363026_56363026</t>
  </si>
  <si>
    <t>14.10.2021 12:36:05</t>
  </si>
  <si>
    <t>14.10.2021 18:35:37</t>
  </si>
  <si>
    <t>ALMAK TM 35-17-A00003_HatBaşıAyırıcı_65356132 M28_65356132</t>
  </si>
  <si>
    <t>14.10.2021 12:40:00</t>
  </si>
  <si>
    <t>14.10.2021 14:06:08</t>
  </si>
  <si>
    <t>14.10.2021 12:38:26</t>
  </si>
  <si>
    <t>14.10.2021 14:28:07</t>
  </si>
  <si>
    <t>DEREKÖY TR-1 45-72-L00461_956526016_956526016</t>
  </si>
  <si>
    <t>14.10.2021 12:53:47</t>
  </si>
  <si>
    <t>14.10.2021 20:56:51</t>
  </si>
  <si>
    <t>DM-2/36 45-71-M00168_B_56404343_56404343</t>
  </si>
  <si>
    <t>14.10.2021 12:55:02</t>
  </si>
  <si>
    <t>14.10.2021 14:57:39</t>
  </si>
  <si>
    <t>DEMİRKÖPRÜ TM 45-78-A00005_HatBaşıAyırıcı_53139701 M05_53139701</t>
  </si>
  <si>
    <t>14.10.2021 12:57:29</t>
  </si>
  <si>
    <t>14.10.2021 14:39:54</t>
  </si>
  <si>
    <t>GÖKEYÜP TR-1 KÖK 45-78-M00798_DEMİRKÖPRÜ TM M05_2106979</t>
  </si>
  <si>
    <t>14.10.2021 13:10:35</t>
  </si>
  <si>
    <t>14.10.2021 13:12:15</t>
  </si>
  <si>
    <t>K-1273 35-02-K01273_913082802_913082802</t>
  </si>
  <si>
    <t>14.10.2021 13:09:24</t>
  </si>
  <si>
    <t>14.10.2021 14:54:10</t>
  </si>
  <si>
    <t>14.10.2021 13:16:49</t>
  </si>
  <si>
    <t>14.10.2021 20:32:59</t>
  </si>
  <si>
    <t>M-2151 35-07-M02151_915016600_915016600</t>
  </si>
  <si>
    <t>14.10.2021 13:15:52</t>
  </si>
  <si>
    <t>14.10.2021 15:15:09</t>
  </si>
  <si>
    <t>ÇİLEME TR-1 35-22-M00160_955267861_955267861</t>
  </si>
  <si>
    <t>14.10.2021 13:00:34</t>
  </si>
  <si>
    <t>14.10.2021 17:30:32</t>
  </si>
  <si>
    <t>ÇATALKAYA TR-3 35-21-L00193_49808256_56407385_56407385</t>
  </si>
  <si>
    <t>14.10.2021 13:12:04</t>
  </si>
  <si>
    <t>14.10.2021 21:03:37</t>
  </si>
  <si>
    <t>14.10.2021 13:20:31</t>
  </si>
  <si>
    <t>14.10.2021 14:00:43</t>
  </si>
  <si>
    <t>SÜTÇÜLER TR-1 35-27-M00408_913477789_913477789</t>
  </si>
  <si>
    <t>14.10.2021 13:19:27</t>
  </si>
  <si>
    <t>14.10.2021 15:12:08</t>
  </si>
  <si>
    <t>K-3409 35-08-K03409_97677624_97677624</t>
  </si>
  <si>
    <t>14.10.2021 13:24:00</t>
  </si>
  <si>
    <t>14.10.2021 15:08:25</t>
  </si>
  <si>
    <t>TEKKE TR-3 35-15-L00125_950400997_950400997</t>
  </si>
  <si>
    <t>14.10.2021 12:55:32</t>
  </si>
  <si>
    <t>14.10.2021 19:13:27</t>
  </si>
  <si>
    <t>TR-1-5/5 35-20-L00063_35-20-L00063_2376707</t>
  </si>
  <si>
    <t>14.10.2021 13:29:39</t>
  </si>
  <si>
    <t>14.10.2021 15:04:55</t>
  </si>
  <si>
    <t>M-3390(YATIRIM REZERVE) 35-03-M03390_E_56365347_56365347</t>
  </si>
  <si>
    <t>14.10.2021 13:36:40</t>
  </si>
  <si>
    <t>14.10.2021 17:02:48</t>
  </si>
  <si>
    <t>ÇAPAKLI KÖK 45-78-M01161_HatBaşıAyırıcı_53140252 M04_53140252</t>
  </si>
  <si>
    <t>14.10.2021 13:26:36</t>
  </si>
  <si>
    <t>14.10.2021 15:47:44</t>
  </si>
  <si>
    <t>DM-21/05 (DERE KENARI) 45-71-M00460_C_56397505_56397505</t>
  </si>
  <si>
    <t>14.10.2021 13:38:30</t>
  </si>
  <si>
    <t>14.10.2021 14:32:12</t>
  </si>
  <si>
    <t>BAĞLICA TR-4 45-79-M00289_945566626_945566626</t>
  </si>
  <si>
    <t>14.10.2021 13:29:32</t>
  </si>
  <si>
    <t>14.10.2021 15:16:45</t>
  </si>
  <si>
    <t>K-3547 35-03-K03547_35-03-K03547_2360305</t>
  </si>
  <si>
    <t>14.10.2021 13:44:29</t>
  </si>
  <si>
    <t>14.10.2021 13:59:05</t>
  </si>
  <si>
    <t>ÇAMLIK DM 35-17-M00173_ZEYTİNDAĞ-1 M08_66328132</t>
  </si>
  <si>
    <t>14.10.2021 13:46:29</t>
  </si>
  <si>
    <t>14.10.2021 14:02:00</t>
  </si>
  <si>
    <t>L-418 35-18-L00418_35-18-L00418_79089676</t>
  </si>
  <si>
    <t>14.10.2021 13:46:00</t>
  </si>
  <si>
    <t>14.10.2021 15:09:32</t>
  </si>
  <si>
    <t>14.10.2021 13:48:29</t>
  </si>
  <si>
    <t>14.10.2021 13:49:15</t>
  </si>
  <si>
    <t>YEĞENLİ TR-2 35-29-L00734_950326483_950326483</t>
  </si>
  <si>
    <t>14.10.2021 13:56:43</t>
  </si>
  <si>
    <t>14.10.2021 15:02:47</t>
  </si>
  <si>
    <t>AKKOYUNLU TR-3 35-29-L00692_A_56359904_56359904</t>
  </si>
  <si>
    <t>14.10.2021 13:37:40</t>
  </si>
  <si>
    <t>14.10.2021 15:17:45</t>
  </si>
  <si>
    <t>ALOSBİ TM 35-17-A00006_ALİAĞA RES M06_2310718</t>
  </si>
  <si>
    <t>14.10.2021 14:03:00</t>
  </si>
  <si>
    <t>14.10.2021 14:14:47</t>
  </si>
  <si>
    <t>CABARLAR TR-4 45-75-M00137_45-75-M00137_2357418</t>
  </si>
  <si>
    <t>14.10.2021 13:45:24</t>
  </si>
  <si>
    <t>14.10.2021 15:41:42</t>
  </si>
  <si>
    <t>M-3090 35-09-M03090_914646408_914646408</t>
  </si>
  <si>
    <t>14.10.2021 16:58:47</t>
  </si>
  <si>
    <t>KÖREZ TR-1 45-77-L00367_945508208_945508208</t>
  </si>
  <si>
    <t>14.10.2021 14:02:18</t>
  </si>
  <si>
    <t>14.10.2021 15:12:30</t>
  </si>
  <si>
    <t>M-993 35-03-M00993_910317289_910317289</t>
  </si>
  <si>
    <t>14.10.2021 14:15:00</t>
  </si>
  <si>
    <t>14.10.2021 14:48:47</t>
  </si>
  <si>
    <t>TR-21 PIRLANTA 35-15-M00021_956295811_956295811</t>
  </si>
  <si>
    <t>14.10.2021 14:01:49</t>
  </si>
  <si>
    <t>14.10.2021 16:00:49</t>
  </si>
  <si>
    <t>14.10.2021 14:14:07</t>
  </si>
  <si>
    <t>14.10.2021 15:32:30</t>
  </si>
  <si>
    <t>SELENDİ TR-3 45-81-M00003_945636571_945636571</t>
  </si>
  <si>
    <t>14.10.2021 14:15:25</t>
  </si>
  <si>
    <t>14.10.2021 15:45:31</t>
  </si>
  <si>
    <t>14.10.2021 14:25:30</t>
  </si>
  <si>
    <t>14.10.2021 14:26:24</t>
  </si>
  <si>
    <t>14.10.2021 14:26:52</t>
  </si>
  <si>
    <t>14.10.2021 15:16:28</t>
  </si>
  <si>
    <t>14.10.2021 14:27:33</t>
  </si>
  <si>
    <t>14.10.2021 14:28:55</t>
  </si>
  <si>
    <t>ÇANDARLI TR-6 35-30-M00006_E_56363325_56363325</t>
  </si>
  <si>
    <t>14.10.2021 14:31:03</t>
  </si>
  <si>
    <t>14.10.2021 18:10:32</t>
  </si>
  <si>
    <t>TR-11 SANAYİ SİTESİ 35-19-L00011_5843726_60983490_60983490</t>
  </si>
  <si>
    <t>14.10.2021 14:30:09</t>
  </si>
  <si>
    <t>14.10.2021 17:56:41</t>
  </si>
  <si>
    <t>KÖSELER TR-1 35-15-L00471_950376808_950376808</t>
  </si>
  <si>
    <t>14.10.2021 14:30:54</t>
  </si>
  <si>
    <t>14.10.2021 19:54:00</t>
  </si>
  <si>
    <t>DM-13/08 TRAFİK TESCİL 45-71-M00350_A_56397157_56397157</t>
  </si>
  <si>
    <t>14.10.2021 14:39:29</t>
  </si>
  <si>
    <t>14.10.2021 15:15:31</t>
  </si>
  <si>
    <t>DM-2/TR-5 35-22-M00806_B B01_42581214</t>
  </si>
  <si>
    <t>14.10.2021 14:12:06</t>
  </si>
  <si>
    <t>14.10.2021 15:57:32</t>
  </si>
  <si>
    <t>TR-24 45-77-L00024_945505027_945505027</t>
  </si>
  <si>
    <t>14.10.2021 14:38:57</t>
  </si>
  <si>
    <t>14.10.2021 15:58:01</t>
  </si>
  <si>
    <t>K-1371 35-04-K01371_912483115_912483115</t>
  </si>
  <si>
    <t>14.10.2021 14:45:23</t>
  </si>
  <si>
    <t>14.10.2021 17:24:09</t>
  </si>
  <si>
    <t>M-2224 KIRIKLAR TR-1 35-03-M02224_937918890_937918890</t>
  </si>
  <si>
    <t>14.10.2021 14:54:36</t>
  </si>
  <si>
    <t>14.10.2021 18:04:09</t>
  </si>
  <si>
    <t>ALANKIYI TR-4 35-20-L00266_942842888_942842888</t>
  </si>
  <si>
    <t>14.10.2021 14:55:10</t>
  </si>
  <si>
    <t>14.10.2021 17:00:40</t>
  </si>
  <si>
    <t>YİĞİTLER TR-1 45-74-M00102_A_56352163_56352163</t>
  </si>
  <si>
    <t>14.10.2021 14:40:50</t>
  </si>
  <si>
    <t>14.10.2021 15:46:38</t>
  </si>
  <si>
    <t>K-3385 35-04-K03385_99304267_99304267</t>
  </si>
  <si>
    <t>14.10.2021 14:39:26</t>
  </si>
  <si>
    <t>14.10.2021 16:12:11</t>
  </si>
  <si>
    <t>L-518 OVACIK 35-18-L00518_956333195_956333195</t>
  </si>
  <si>
    <t>14.10.2021 15:01:45</t>
  </si>
  <si>
    <t>14.10.2021 17:34:55</t>
  </si>
  <si>
    <t>TR-1/67 (CEZAEVİ YANI) 45-83-M00067_955169890_955169890</t>
  </si>
  <si>
    <t>14.10.2021 14:59:47</t>
  </si>
  <si>
    <t>14.10.2021 18:24:55</t>
  </si>
  <si>
    <t>BEYLER KÖK 45-85-L00034_HatBaşıAyırıcı_66364215 L02_66364215</t>
  </si>
  <si>
    <t>14.10.2021 15:04:14</t>
  </si>
  <si>
    <t>14.10.2021 16:19:49</t>
  </si>
  <si>
    <t>HASKÖY TR-3 35-20-L00208_955195006_955195006</t>
  </si>
  <si>
    <t>14.10.2021 15:06:13</t>
  </si>
  <si>
    <t>14.10.2021 19:44:57</t>
  </si>
  <si>
    <t>14.10.2021 15:04:17</t>
  </si>
  <si>
    <t>14.10.2021 18:27:28</t>
  </si>
  <si>
    <t>14.10.2021 15:10:06</t>
  </si>
  <si>
    <t>14.10.2021 15:23:25</t>
  </si>
  <si>
    <t>MENEMEN TR-78 35-28-L00078_953393357_953393357</t>
  </si>
  <si>
    <t>14.10.2021 15:03:48</t>
  </si>
  <si>
    <t>14.10.2021 20:59:22</t>
  </si>
  <si>
    <t>DM-13/08 TRAFİK TESCİL 45-71-M00350_C_56407424_56407424</t>
  </si>
  <si>
    <t>14.10.2021 15:17:25</t>
  </si>
  <si>
    <t>14.10.2021 15:46:50</t>
  </si>
  <si>
    <t>14.10.2021 15:18:00</t>
  </si>
  <si>
    <t>14.10.2021 19:21:18</t>
  </si>
  <si>
    <t>M-1828 35-01-M01828_910680376_910680376</t>
  </si>
  <si>
    <t>14.10.2021 15:18:11</t>
  </si>
  <si>
    <t>14.10.2021 18:08:21</t>
  </si>
  <si>
    <t>M-1406 35-01-M01406_911728906_911728906</t>
  </si>
  <si>
    <t>14.10.2021 15:25:54</t>
  </si>
  <si>
    <t>14.10.2021 17:22:35</t>
  </si>
  <si>
    <t>14.10.2021 15:34:33</t>
  </si>
  <si>
    <t>14.10.2021 15:37:56</t>
  </si>
  <si>
    <t>14.10.2021 15:31:27</t>
  </si>
  <si>
    <t>14.10.2021 16:48:00</t>
  </si>
  <si>
    <t>KADIOVACIK TR-1 35-19-M00202_DIREK TIPI TRAFO HUCRESI H01_2057020</t>
  </si>
  <si>
    <t>14.10.2021 15:33:15</t>
  </si>
  <si>
    <t>14.10.2021 18:13:16</t>
  </si>
  <si>
    <t>14.10.2021 15:29:03</t>
  </si>
  <si>
    <t>14.10.2021 18:13:22</t>
  </si>
  <si>
    <t>AKÇAPINAR TR-1 45-83-L00438_C_56389397_56389397</t>
  </si>
  <si>
    <t>14.10.2021 15:31:48</t>
  </si>
  <si>
    <t>14.10.2021 18:15:09</t>
  </si>
  <si>
    <t>14.10.2021 15:35:39</t>
  </si>
  <si>
    <t>14.10.2021 19:17:11</t>
  </si>
  <si>
    <t>L-62 İSTUR 35-14-L00062_956652475_956652475</t>
  </si>
  <si>
    <t>14.10.2021 15:42:00</t>
  </si>
  <si>
    <t>14.10.2021 18:24:08</t>
  </si>
  <si>
    <t>TR-52 35-30-L00052_955333823_955333823</t>
  </si>
  <si>
    <t>14.10.2021 15:27:08</t>
  </si>
  <si>
    <t>14.10.2021 19:34:27</t>
  </si>
  <si>
    <t>ÇİLEME TR-4 35-22-M00163_955267347_955267347</t>
  </si>
  <si>
    <t>14.10.2021 15:37:48</t>
  </si>
  <si>
    <t>14.10.2021 17:13:52</t>
  </si>
  <si>
    <t>MURADİYE DM 45-71-M00006_ÜÇPINAR DM M02_2076872</t>
  </si>
  <si>
    <t>14.10.2021 15:46:05</t>
  </si>
  <si>
    <t>14.10.2021 15:51:05</t>
  </si>
  <si>
    <t>ŞEMSİLER MANDAL TR-2 35-31-L00102_956597066_956597066</t>
  </si>
  <si>
    <t>14.10.2021 15:42:54</t>
  </si>
  <si>
    <t>14.10.2021 17:30:07</t>
  </si>
  <si>
    <t>KIRKAĞAÇ TR-11 45-76-M00011_955247611_955247611</t>
  </si>
  <si>
    <t>14.10.2021 16:00:18</t>
  </si>
  <si>
    <t>14.10.2021 17:03:18</t>
  </si>
  <si>
    <t>DEREBEBEKLER TR-1 35-15-L00481_950357278_950357278</t>
  </si>
  <si>
    <t>14.10.2021 15:39:05</t>
  </si>
  <si>
    <t>14.10.2021 17:26:37</t>
  </si>
  <si>
    <t>K-1215 35-01-K01215_C C01B_5912788</t>
  </si>
  <si>
    <t>14.10.2021 15:44:39</t>
  </si>
  <si>
    <t>14.10.2021 19:43:38</t>
  </si>
  <si>
    <t>M-3069(YATIRIM REZERVE) 35-01-M03069_A_56369409_56369409</t>
  </si>
  <si>
    <t>14.10.2021 16:10:22</t>
  </si>
  <si>
    <t>14.10.2021 20:09:55</t>
  </si>
  <si>
    <t>__72372952_72372952</t>
  </si>
  <si>
    <t>14.10.2021 16:09:11</t>
  </si>
  <si>
    <t>14.10.2021 17:26:21</t>
  </si>
  <si>
    <t>M-3 35-02-M00003_99777591_99777591</t>
  </si>
  <si>
    <t>14.10.2021 16:22:00</t>
  </si>
  <si>
    <t>14.10.2021 18:06:43</t>
  </si>
  <si>
    <t>DEĞİRMENDERE TR-1 35-29-L00015_95000147465_95000147465</t>
  </si>
  <si>
    <t>14.10.2021 16:25:31</t>
  </si>
  <si>
    <t>14.10.2021 18:42:34</t>
  </si>
  <si>
    <t>14.10.2021 16:28:33</t>
  </si>
  <si>
    <t>14.10.2021 16:34:28</t>
  </si>
  <si>
    <t>L-257 35-18-L00257_950464043_950464043</t>
  </si>
  <si>
    <t>14.10.2021 16:26:13</t>
  </si>
  <si>
    <t>14.10.2021 18:14:52</t>
  </si>
  <si>
    <t>14.10.2021 16:29:55</t>
  </si>
  <si>
    <t>14.10.2021 16:30:25</t>
  </si>
  <si>
    <t>14.10.2021 16:20:54</t>
  </si>
  <si>
    <t>14.10.2021 18:35:25</t>
  </si>
  <si>
    <t>TR-112 KAVAKDERE 35-14-M00112_35-14-M00112_2376238</t>
  </si>
  <si>
    <t>14.10.2021 16:23:00</t>
  </si>
  <si>
    <t>14.10.2021 19:20:58</t>
  </si>
  <si>
    <t>HASAN ÖZER SULAMA TR 45-71-M01012_DIREK TIPI TRAFO HUCRESI H01_2087350</t>
  </si>
  <si>
    <t>14.10.2021 16:07:25</t>
  </si>
  <si>
    <t>14.10.2021 19:21:20</t>
  </si>
  <si>
    <t>TR-90 35-15-M00359_950360615_950360615</t>
  </si>
  <si>
    <t>14.10.2021 16:32:00</t>
  </si>
  <si>
    <t>14.10.2021 17:06:51</t>
  </si>
  <si>
    <t>KAYMAKÇI TR-5 35-15-M00246_TR-26 M03_2043401</t>
  </si>
  <si>
    <t>14.10.2021 16:23:58</t>
  </si>
  <si>
    <t>14.10.2021 18:34:45</t>
  </si>
  <si>
    <t>L-208 35-18-L00208_950451879_950451879</t>
  </si>
  <si>
    <t>14.10.2021 16:37:00</t>
  </si>
  <si>
    <t>14.10.2021 17:15:14</t>
  </si>
  <si>
    <t>SARIKAYA KÖK 35-31-L00284_İĞDELİ L01_2113777</t>
  </si>
  <si>
    <t>14.10.2021 16:38:15</t>
  </si>
  <si>
    <t>14.10.2021 16:39:15</t>
  </si>
  <si>
    <t>M-1335 KAYADİBİ KÖK 35-02-M01335_M-2625 M07_72281512</t>
  </si>
  <si>
    <t>14.10.2021 16:28:56</t>
  </si>
  <si>
    <t>14.10.2021 19:33:04</t>
  </si>
  <si>
    <t>KALEKÖY MERKEZ TR-1 35-31-L00238_956579105_956579105</t>
  </si>
  <si>
    <t>14.10.2021 16:38:08</t>
  </si>
  <si>
    <t>14.10.2021 18:43:06</t>
  </si>
  <si>
    <t>L-426 ESKİ GARAJ 35-18-L00426_950434382_950434382</t>
  </si>
  <si>
    <t>14.10.2021 16:44:05</t>
  </si>
  <si>
    <t>14.10.2021 19:35:09</t>
  </si>
  <si>
    <t>VELİLER DM 35-15-L00840_BÜLBÜLLER-KERPİÇLİK L01_66945989</t>
  </si>
  <si>
    <t>14.10.2021 16:48:25</t>
  </si>
  <si>
    <t>14.10.2021 16:48:49</t>
  </si>
  <si>
    <t>14.10.2021 16:41:33</t>
  </si>
  <si>
    <t>14.10.2021 17:39:00</t>
  </si>
  <si>
    <t>K-568 35-03-K00568_912902754_912902754</t>
  </si>
  <si>
    <t>14.10.2021 16:43:07</t>
  </si>
  <si>
    <t>14.10.2021 20:45:33</t>
  </si>
  <si>
    <t>KARAYAĞCI TR-1 45-75-M00195_A_56385268_56385268</t>
  </si>
  <si>
    <t>14.10.2021 16:49:00</t>
  </si>
  <si>
    <t>14.10.2021 17:34:47</t>
  </si>
  <si>
    <t>K-4157 35-02-K04157_910068982_910068982</t>
  </si>
  <si>
    <t>14.10.2021 16:50:07</t>
  </si>
  <si>
    <t>14.10.2021 17:30:25</t>
  </si>
  <si>
    <t>K-2575 35-01-K02575_913228230_913228230</t>
  </si>
  <si>
    <t>14.10.2021 16:43:23</t>
  </si>
  <si>
    <t>14.10.2021 18:14:16</t>
  </si>
  <si>
    <t>YENİŞEHİR TR-1 35-31-L00377_956598493_956598493</t>
  </si>
  <si>
    <t>14.10.2021 16:58:28</t>
  </si>
  <si>
    <t>14.10.2021 19:42:27</t>
  </si>
  <si>
    <t>TR-1-4/1 YENİ SANAYİ KABİN 35-20-L00025_955199474_955199474</t>
  </si>
  <si>
    <t>14.10.2021 16:55:22</t>
  </si>
  <si>
    <t>14.10.2021 18:24:03</t>
  </si>
  <si>
    <t>GÖKEYÜP TR-1 KÖK 45-78-M00798_GÖKEYÜP MERKEZ M03_2328537</t>
  </si>
  <si>
    <t>14.10.2021 17:11:25</t>
  </si>
  <si>
    <t>14.10.2021 18:30:56</t>
  </si>
  <si>
    <t>BAĞLICA TR-4 45-79-M00289_945566572_945566572</t>
  </si>
  <si>
    <t>14.10.2021 17:15:50</t>
  </si>
  <si>
    <t>14.10.2021 19:07:14</t>
  </si>
  <si>
    <t>TR-39 45-77-L00039_945489126_945489126</t>
  </si>
  <si>
    <t>14.10.2021 17:17:22</t>
  </si>
  <si>
    <t>14.10.2021 19:41:06</t>
  </si>
  <si>
    <t>GÜMÜLDÜR M-21 35-25-M00021_955262572_955262572</t>
  </si>
  <si>
    <t>14.10.2021 17:15:43</t>
  </si>
  <si>
    <t>14.10.2021 21:19:52</t>
  </si>
  <si>
    <t>ZEYTİNALANI TR-101 35-19-L00101_TR-103 L01_2335163</t>
  </si>
  <si>
    <t>14.10.2021 17:20:25</t>
  </si>
  <si>
    <t>14.10.2021 19:01:18</t>
  </si>
  <si>
    <t>KÖRFEZ TR-58 35-21-L00227_965055194_965055194</t>
  </si>
  <si>
    <t>14.10.2021 17:30:41</t>
  </si>
  <si>
    <t>14.10.2021 22:49:08</t>
  </si>
  <si>
    <t>DM-12/TR-12 45-72-L00940_956482639_956482639</t>
  </si>
  <si>
    <t>14.10.2021 17:25:18</t>
  </si>
  <si>
    <t>14.10.2021 19:48:14</t>
  </si>
  <si>
    <t>14.10.2021 17:24:38</t>
  </si>
  <si>
    <t>14.10.2021 18:20:48</t>
  </si>
  <si>
    <t>CICIKLI KÖYÜ TR-3 45-86-M00085_45-86-M00085_2372352</t>
  </si>
  <si>
    <t>14.10.2021 17:11:35</t>
  </si>
  <si>
    <t>14.10.2021 18:54:19</t>
  </si>
  <si>
    <t>DM-2/TR-6 45-72-M00681_956509810_956509810</t>
  </si>
  <si>
    <t>14.10.2021 17:34:58</t>
  </si>
  <si>
    <t>14.10.2021 18:56:08</t>
  </si>
  <si>
    <t>14.10.2021 17:44:15</t>
  </si>
  <si>
    <t>14.10.2021 18:01:46</t>
  </si>
  <si>
    <t>KIZILDAM TR-1 45-75-M00149_B_56367969_56367969</t>
  </si>
  <si>
    <t>14.10.2021 17:37:50</t>
  </si>
  <si>
    <t>14.10.2021 22:21:04</t>
  </si>
  <si>
    <t>KAYAPINAR KÖK 45-71-M02146_B_60984171_60984171</t>
  </si>
  <si>
    <t>14.10.2021 17:38:19</t>
  </si>
  <si>
    <t>14.10.2021 22:38:15</t>
  </si>
  <si>
    <t>BAHÇECİK TR-1 35-22-M00264_A_56374674_56374674</t>
  </si>
  <si>
    <t>14.10.2021 17:34:12</t>
  </si>
  <si>
    <t>14.10.2021 20:50:14</t>
  </si>
  <si>
    <t>HACIVELİLER TR-1 45-85-L00083_B_56404677_56404677</t>
  </si>
  <si>
    <t>14.10.2021 17:48:46</t>
  </si>
  <si>
    <t>14.10.2021 19:06:30</t>
  </si>
  <si>
    <t>HACIRAHMANLI TR-1 KÖK 45-80-M00070_İSHAKÇELEBİ M04_72197690</t>
  </si>
  <si>
    <t>14.10.2021 17:52:05</t>
  </si>
  <si>
    <t>14.10.2021 18:28:01</t>
  </si>
  <si>
    <t>HALİL TAŞPINAR VE ARK. T-SULAMA GRB. 35-13-L00092_DIREK TIPI TRAFO HUCRESI H01_2042168</t>
  </si>
  <si>
    <t>OG Klemens Arızası</t>
  </si>
  <si>
    <t>14.10.2021 17:54:00</t>
  </si>
  <si>
    <t>14.10.2021 18:39:48</t>
  </si>
  <si>
    <t>PAYAMLI M-24 35-25-M00191_956633651_956633651</t>
  </si>
  <si>
    <t>14.10.2021 17:48:16</t>
  </si>
  <si>
    <t>14.10.2021 18:55:05</t>
  </si>
  <si>
    <t>DM-8 45-71-M00295_953202841_953202841</t>
  </si>
  <si>
    <t>14.10.2021 17:50:13</t>
  </si>
  <si>
    <t>14.10.2021 20:22:26</t>
  </si>
  <si>
    <t>K-1215 35-01-K01215_35-01-K01215_2364192</t>
  </si>
  <si>
    <t>14.10.2021 17:45:35</t>
  </si>
  <si>
    <t>14.10.2021 19:49:54</t>
  </si>
  <si>
    <t>TR-2/6 45-83-L00006_TR-2/4-A L01_2085149</t>
  </si>
  <si>
    <t>14.10.2021 18:13:05</t>
  </si>
  <si>
    <t>14.10.2021 18:14:19</t>
  </si>
  <si>
    <t>YONCAKÖY TR-3 35-13-L00074_E E-5_5961915</t>
  </si>
  <si>
    <t>14.10.2021 18:02:50</t>
  </si>
  <si>
    <t>14.10.2021 21:13:47</t>
  </si>
  <si>
    <t>14.10.2021 17:53:54</t>
  </si>
  <si>
    <t>14.10.2021 20:37:39</t>
  </si>
  <si>
    <t>14.10.2021 18:16:53</t>
  </si>
  <si>
    <t>14.10.2021 19:27:59</t>
  </si>
  <si>
    <t>KIZLARALANI TR-1 45-72-L00712_956488919_956488919</t>
  </si>
  <si>
    <t>14.10.2021 18:11:05</t>
  </si>
  <si>
    <t>14.10.2021 20:46:55</t>
  </si>
  <si>
    <t>ÇAYIRALAN TR-1 45-83-L00276_A_56395008_56395008</t>
  </si>
  <si>
    <t>14.10.2021 18:25:07</t>
  </si>
  <si>
    <t>14.10.2021 21:27:35</t>
  </si>
  <si>
    <t>14.10.2021 18:32:53</t>
  </si>
  <si>
    <t>14.10.2021 19:12:49</t>
  </si>
  <si>
    <t>M-263 35-09-M00263_M-347 M03_47547818</t>
  </si>
  <si>
    <t>14.10.2021 18:34:55</t>
  </si>
  <si>
    <t>14.10.2021 19:21:33</t>
  </si>
  <si>
    <t>L-116 OVACIK 35-18-L00116_6255440_56354320_56354320</t>
  </si>
  <si>
    <t>14.10.2021 18:37:57</t>
  </si>
  <si>
    <t>14.10.2021 21:24:27</t>
  </si>
  <si>
    <t>M-975 35-03-M00975_912215988_912215988</t>
  </si>
  <si>
    <t>14.10.2021 18:40:12</t>
  </si>
  <si>
    <t>14.10.2021 21:01:45</t>
  </si>
  <si>
    <t>DOĞANCI TR-3 35-31-L00336_47796974_56352957_56352957</t>
  </si>
  <si>
    <t>14.10.2021 18:46:09</t>
  </si>
  <si>
    <t>14.10.2021 20:21:06</t>
  </si>
  <si>
    <t>TR-23 35-31-L00023_956592711_956592711</t>
  </si>
  <si>
    <t>14.10.2021 18:47:00</t>
  </si>
  <si>
    <t>14.10.2021 20:24:35</t>
  </si>
  <si>
    <t>TR-143 35-15-M00143_950368467_950368467</t>
  </si>
  <si>
    <t>14.10.2021 18:49:50</t>
  </si>
  <si>
    <t>14.10.2021 23:02:27</t>
  </si>
  <si>
    <t>L-13 35-18-L00013_950439842_950439842</t>
  </si>
  <si>
    <t>14.10.2021 18:51:39</t>
  </si>
  <si>
    <t>14.10.2021 20:02:46</t>
  </si>
  <si>
    <t>KAYMAKÇI TR-14 35-15-M00243_48699419_56369653_56369653</t>
  </si>
  <si>
    <t>14.10.2021 18:52:03</t>
  </si>
  <si>
    <t>14.10.2021 20:40:06</t>
  </si>
  <si>
    <t>DUMANLAR KEPEZ TR-1 45-81-M00082_B_65510145_65510145</t>
  </si>
  <si>
    <t>14.10.2021 19:00:09</t>
  </si>
  <si>
    <t>14.10.2021 20:14:40</t>
  </si>
  <si>
    <t>K-3209 35-03-K03209_910300668_910300668</t>
  </si>
  <si>
    <t>14.10.2021 19:05:33</t>
  </si>
  <si>
    <t>15.10.2021 01:41:39</t>
  </si>
  <si>
    <t>L-117 OVACIK 35-18-L00117_950466054_950466054</t>
  </si>
  <si>
    <t>14.10.2021 19:07:08</t>
  </si>
  <si>
    <t>14.10.2021 22:57:58</t>
  </si>
  <si>
    <t>TR-2/8 45-83-L00008_48078090_56386841_56386841</t>
  </si>
  <si>
    <t>14.10.2021 18:58:10</t>
  </si>
  <si>
    <t>14.10.2021 21:22:59</t>
  </si>
  <si>
    <t>14.10.2021 18:58:39</t>
  </si>
  <si>
    <t>14.10.2021 20:48:59</t>
  </si>
  <si>
    <t>KEPENEKLİ TR-1 45-80-M00036_956539786_956539786</t>
  </si>
  <si>
    <t>14.10.2021 19:01:09</t>
  </si>
  <si>
    <t>14.10.2021 20:14:28</t>
  </si>
  <si>
    <t>DADAĞLI TR-11 (TR-3) 45-79-M00516__72374835_72374835</t>
  </si>
  <si>
    <t>14.10.2021 19:10:37</t>
  </si>
  <si>
    <t>14.10.2021 20:05:33</t>
  </si>
  <si>
    <t>BAĞLICA TR-5 45-79-M00290_945567295_945567295</t>
  </si>
  <si>
    <t>14.10.2021 19:13:06</t>
  </si>
  <si>
    <t>14.10.2021 21:25:10</t>
  </si>
  <si>
    <t>ZEYTİNDAĞ TR-1 35-16-M00003_953328821_953328821</t>
  </si>
  <si>
    <t>14.10.2021 19:06:28</t>
  </si>
  <si>
    <t>14.10.2021 22:46:03</t>
  </si>
  <si>
    <t>EKREM GÜL SULAMA GRUBU 35-20-L00390_35-20-L00390_2364848</t>
  </si>
  <si>
    <t>14.10.2021 19:08:51</t>
  </si>
  <si>
    <t>14.10.2021 21:10:59</t>
  </si>
  <si>
    <t>ÇİLEME TR-1 35-22-M00160_DIREK TIPI TRAFO HUCRESI H01_2126244</t>
  </si>
  <si>
    <t>14.10.2021 19:20:43</t>
  </si>
  <si>
    <t>14.10.2021 21:04:23</t>
  </si>
  <si>
    <t>M-1981 35-09-M01981_912377608_912377608</t>
  </si>
  <si>
    <t>14.10.2021 19:24:36</t>
  </si>
  <si>
    <t>14.10.2021 20:17:27</t>
  </si>
  <si>
    <t>TR-2/12 45-72-L01016_956498633_956498633</t>
  </si>
  <si>
    <t>14.10.2021 19:22:44</t>
  </si>
  <si>
    <t>14.10.2021 22:44:38</t>
  </si>
  <si>
    <t>TR-1-3/4 PARK YANI KABİN 35-20-L00020_B b1b_5914380</t>
  </si>
  <si>
    <t>14.10.2021 19:19:38</t>
  </si>
  <si>
    <t>14.10.2021 20:36:04</t>
  </si>
  <si>
    <t>TOYGAR TR-2 45-73-M00237_945657807_945657807</t>
  </si>
  <si>
    <t>14.10.2021 19:33:07</t>
  </si>
  <si>
    <t>14.10.2021 20:38:00</t>
  </si>
  <si>
    <t>K-2910 35-01-K02910_35-01-K02910_65802496</t>
  </si>
  <si>
    <t>14.10.2021 19:35:05</t>
  </si>
  <si>
    <t>14.10.2021 20:26:52</t>
  </si>
  <si>
    <t>L-55 ÖZMET 35-14-L00055_B b1_5960443</t>
  </si>
  <si>
    <t>14.10.2021 19:37:30</t>
  </si>
  <si>
    <t>14.10.2021 21:44:54</t>
  </si>
  <si>
    <t>KOÇCAZ TR-1 35-24-M00264_35-24-M00264_79387721</t>
  </si>
  <si>
    <t>14.10.2021 19:55:52</t>
  </si>
  <si>
    <t>14.10.2021 21:52:59</t>
  </si>
  <si>
    <t>PAŞAKÖY TR-4 45-80-M00166_A_56403279_56403279</t>
  </si>
  <si>
    <t>14.10.2021 20:00:16</t>
  </si>
  <si>
    <t>14.10.2021 20:37:45</t>
  </si>
  <si>
    <t>TR-146 35-16-L00146_953335208_953335208</t>
  </si>
  <si>
    <t>14.10.2021 19:49:26</t>
  </si>
  <si>
    <t>15.10.2021 00:03:26</t>
  </si>
  <si>
    <t>ZEKİ TUTAR VE ARK  TR 45-71-M00297_DIREK TIPI TRAFO HUCRESI H01_2075311</t>
  </si>
  <si>
    <t>14.10.2021 19:19:53</t>
  </si>
  <si>
    <t>15.10.2021 03:10:43</t>
  </si>
  <si>
    <t>DM-1/51 35-29-M00051_950345590_950345590</t>
  </si>
  <si>
    <t>14.10.2021 20:34:00</t>
  </si>
  <si>
    <t>14.10.2021 21:14:35</t>
  </si>
  <si>
    <t>IŞIKLI TR-1 35-29-L00244_950318533_950318533</t>
  </si>
  <si>
    <t>14.10.2021 19:05:00</t>
  </si>
  <si>
    <t>14.10.2021 21:52:03</t>
  </si>
  <si>
    <t>DEREBAŞI TR-10 35-29-L00259_950347173_950347173</t>
  </si>
  <si>
    <t>14.10.2021 20:08:38</t>
  </si>
  <si>
    <t>14.10.2021 22:38:33</t>
  </si>
  <si>
    <t>TR-1-4/3 ANIRGANKAYA 35-20-L00031_955189893_955189893</t>
  </si>
  <si>
    <t>14.10.2021 19:43:06</t>
  </si>
  <si>
    <t>14.10.2021 21:31:21</t>
  </si>
  <si>
    <t>14.10.2021 20:58:00</t>
  </si>
  <si>
    <t>14.10.2021 21:31:57</t>
  </si>
  <si>
    <t>YENİCEKÖY TR3 35-15-L00427_A_56362100_56362100</t>
  </si>
  <si>
    <t>14.10.2021 20:38:54</t>
  </si>
  <si>
    <t>14.10.2021 23:25:36</t>
  </si>
  <si>
    <t>M-2850 35-02-M02850_99490006_99490006</t>
  </si>
  <si>
    <t>14.10.2021 21:01:37</t>
  </si>
  <si>
    <t>14.10.2021 22:49:31</t>
  </si>
  <si>
    <t>ZEYTİNDAĞ TR-4 35-16-M00006_953329188_953329188</t>
  </si>
  <si>
    <t>14.10.2021 21:03:24</t>
  </si>
  <si>
    <t>14.10.2021 23:15:42</t>
  </si>
  <si>
    <t>FAHRİ AKYÜZ SULAMA GRUBU TR 35-27-M00524_98780063_98780063</t>
  </si>
  <si>
    <t>14.10.2021 20:42:52</t>
  </si>
  <si>
    <t>14.10.2021 23:18:38</t>
  </si>
  <si>
    <t>14.10.2021 21:09:13</t>
  </si>
  <si>
    <t>14.10.2021 21:38:16</t>
  </si>
  <si>
    <t>DM-01/51 45-71-M00320_A_56402440_56402440</t>
  </si>
  <si>
    <t>14.10.2021 21:34:38</t>
  </si>
  <si>
    <t>14.10.2021 22:52:30</t>
  </si>
  <si>
    <t>K-4042 35-02-K04042_35-02-K04042_2366287</t>
  </si>
  <si>
    <t>14.10.2021 21:49:57</t>
  </si>
  <si>
    <t>15.10.2021 00:38:56</t>
  </si>
  <si>
    <t>YALLIOĞLU KÖK 35-15-L00361_DEMİRCİLİ DM L01_66935981</t>
  </si>
  <si>
    <t>14.10.2021 21:58:56</t>
  </si>
  <si>
    <t>14.10.2021 22:35:17</t>
  </si>
  <si>
    <t>KARACAİBRAHİMLER TR-1 45-86-M00170_45-86-M00170_2354373</t>
  </si>
  <si>
    <t>14.10.2021 21:54:59</t>
  </si>
  <si>
    <t>14.10.2021 22:42:00</t>
  </si>
  <si>
    <t>TR-9 35-26-M00009_DM-14 M02_65916563</t>
  </si>
  <si>
    <t>14.10.2021 22:21:36</t>
  </si>
  <si>
    <t>14.10.2021 22:48:01</t>
  </si>
  <si>
    <t>ASMACIK TR-1 45-71-M01697_45-71-M01697_2354137</t>
  </si>
  <si>
    <t>14.10.2021 22:33:00</t>
  </si>
  <si>
    <t>15.10.2021 00:04:29</t>
  </si>
  <si>
    <t>K-908 35-04-K00908_35-04-K00908_2362479</t>
  </si>
  <si>
    <t>14.10.2021 23:09:00</t>
  </si>
  <si>
    <t>14.10.2021 23:49:28</t>
  </si>
  <si>
    <t>SANDAL TR-5 45-77-M00009_A_56384943_56384943</t>
  </si>
  <si>
    <t>14.10.2021 23:55:30</t>
  </si>
  <si>
    <t>15.10.2021 01:23:33</t>
  </si>
  <si>
    <t>YALNIZCUMA TR 45-74-M00191_45-74-M00191_2355014</t>
  </si>
  <si>
    <t>15.10.2021 09:02:48</t>
  </si>
  <si>
    <t>15.10.2021 11:35:16</t>
  </si>
  <si>
    <t>BAĞYURDU KÖK 35-27-L00239_HALİLBEYLİ TR-1 KÖK L04_72157253</t>
  </si>
  <si>
    <t>15.10.2021 09:29:18</t>
  </si>
  <si>
    <t>15.10.2021 09:29:35</t>
  </si>
  <si>
    <t>K-175 35-02-K00175_35-02-K00175_2372363</t>
  </si>
  <si>
    <t>15.10.2021 09:41:52</t>
  </si>
  <si>
    <t>15.10.2021 11:16:33</t>
  </si>
  <si>
    <t>M-2850 35-02-M02850_99556449_99556449</t>
  </si>
  <si>
    <t>15.10.2021 21:25:35</t>
  </si>
  <si>
    <t>15.10.2021 22:47:47</t>
  </si>
  <si>
    <t>M-989 35-03-M00989_910467386_910467386</t>
  </si>
  <si>
    <t>15.10.2021 19:26:20</t>
  </si>
  <si>
    <t>15.10.2021 22:44:34</t>
  </si>
  <si>
    <t>SİYEKLİ KÖK 45-71-M00185_HatBaşıAyırıcı_53134628 M07_53134628</t>
  </si>
  <si>
    <t>15.10.2021 12:24:51</t>
  </si>
  <si>
    <t>15.10.2021 13:42:25</t>
  </si>
  <si>
    <t>15.10.2021 11:20:56</t>
  </si>
  <si>
    <t>15.10.2021 11:24:23</t>
  </si>
  <si>
    <t>YENİKÖY KAHVELERİ KÜSKÜT YOLU TR-2 35-15-L00381_C_56368651_56368651</t>
  </si>
  <si>
    <t>15.10.2021 20:17:57</t>
  </si>
  <si>
    <t>15.10.2021 22:42:11</t>
  </si>
  <si>
    <t>BORNOVA TM 35-02-A00005_BORNOVA K13_2308104</t>
  </si>
  <si>
    <t>15.10.2021 23:12:23</t>
  </si>
  <si>
    <t>15.10.2021 23:46:14</t>
  </si>
  <si>
    <t>AKÇAKİLİSE TR-2 35-21-L00045_A a2_5826888</t>
  </si>
  <si>
    <t>15.10.2021 07:51:57</t>
  </si>
  <si>
    <t>15.10.2021 09:40:39</t>
  </si>
  <si>
    <t>SOMA TR-17/3 45-82-M00114_TR-18 M02_72183089</t>
  </si>
  <si>
    <t>15.10.2021 20:47:05</t>
  </si>
  <si>
    <t>15.10.2021 22:34:11</t>
  </si>
  <si>
    <t>SEYREK TR-7 KÖK 35-28-M00379_HatBaşıAyırıcı_53133800 M05_53133800</t>
  </si>
  <si>
    <t>15.10.2021 10:21:08</t>
  </si>
  <si>
    <t>15.10.2021 14:56:03</t>
  </si>
  <si>
    <t>BADEMLİ KARAHAYIT MEV. TR-28 35-15-L01041_DIREK TIPI TRAFO HUCRESI H01_2049026</t>
  </si>
  <si>
    <t>15.10.2021 14:31:18</t>
  </si>
  <si>
    <t>15.10.2021 17:51:27</t>
  </si>
  <si>
    <t>GÖRDES TR-33 45-75-M00033_945604637_945604637</t>
  </si>
  <si>
    <t>15.10.2021 15:25:16</t>
  </si>
  <si>
    <t>15.10.2021 16:55:35</t>
  </si>
  <si>
    <t>MURADİYE DM 45-71-M00006_DM-02 ÜÇTEPELER RİNG M04_2322414</t>
  </si>
  <si>
    <t>15.10.2021 16:50:33</t>
  </si>
  <si>
    <t>15.10.2021 17:15:00</t>
  </si>
  <si>
    <t>ÇİFTLİK İM 35-18-A00003_SAĞLIKÇILAR L06_2054614</t>
  </si>
  <si>
    <t>15.10.2021 13:30:33</t>
  </si>
  <si>
    <t>15.10.2021 14:19:15</t>
  </si>
  <si>
    <t>15.10.2021 19:52:57</t>
  </si>
  <si>
    <t>15.10.2021 21:08:33</t>
  </si>
  <si>
    <t>15.10.2021 17:56:47</t>
  </si>
  <si>
    <t>16.10.2021 00:06:24</t>
  </si>
  <si>
    <t>15.10.2021 23:36:34</t>
  </si>
  <si>
    <t>16.10.2021 00:57:38</t>
  </si>
  <si>
    <t>KARABURUN TR-7 35-21-L00033_956317259_956317259</t>
  </si>
  <si>
    <t>15.10.2021 10:54:42</t>
  </si>
  <si>
    <t>15.10.2021 14:17:00</t>
  </si>
  <si>
    <t>TR-27 35-13-L00027_B_56356819_56356819</t>
  </si>
  <si>
    <t>15.10.2021 20:52:32</t>
  </si>
  <si>
    <t>16.10.2021 00:52:52</t>
  </si>
  <si>
    <t>15.10.2021 19:28:53</t>
  </si>
  <si>
    <t>16.10.2021 00:16:58</t>
  </si>
  <si>
    <t>ÇATALKAYA KÖYÜ TR-1 35-21-L00171_915957065_915957065</t>
  </si>
  <si>
    <t>15.10.2021 19:53:48</t>
  </si>
  <si>
    <t>15.10.2021 23:19:54</t>
  </si>
  <si>
    <t>15.10.2021 17:24:00</t>
  </si>
  <si>
    <t>15.10.2021 18:52:00</t>
  </si>
  <si>
    <t>M-2038 35-07-M02038_M-2877 M02_60557080</t>
  </si>
  <si>
    <t>15.10.2021 15:24:30</t>
  </si>
  <si>
    <t>15.10.2021 20:00:57</t>
  </si>
  <si>
    <t>MENDERES DM-2/TR-1 35-22-M00300_DM-1/TR-1 M04_2095184</t>
  </si>
  <si>
    <t>15.10.2021 18:09:43</t>
  </si>
  <si>
    <t>15.10.2021 18:21:49</t>
  </si>
  <si>
    <t>KARABURUN GIS TM 35-19-A00008_KARAREİS M05_2317316</t>
  </si>
  <si>
    <t>15.10.2021 18:13:44</t>
  </si>
  <si>
    <t>16.10.2021 03:08:42</t>
  </si>
  <si>
    <t>15.10.2021 18:36:26</t>
  </si>
  <si>
    <t>15.10.2021 21:07:00</t>
  </si>
  <si>
    <t>15.10.2021 15:32:52</t>
  </si>
  <si>
    <t>15.10.2021 15:39:44</t>
  </si>
  <si>
    <t>M-254 35-09-M00254_35-09-M00254_2358211</t>
  </si>
  <si>
    <t>15.10.2021 16:30:10</t>
  </si>
  <si>
    <t>15.10.2021 20:11:20</t>
  </si>
  <si>
    <t>K-2980 35-01-K02980_L_56366841_56366841</t>
  </si>
  <si>
    <t>15.10.2021 11:25:53</t>
  </si>
  <si>
    <t>15.10.2021 14:42:24</t>
  </si>
  <si>
    <t>TR-1-4/4 ESKİ SİNEMAN KABİN 35-20-L00027_955202150_955202150</t>
  </si>
  <si>
    <t>15.10.2021 14:33:00</t>
  </si>
  <si>
    <t>15.10.2021 15:27:34</t>
  </si>
  <si>
    <t>K-4012 35-04-K04012_912567247_912567247</t>
  </si>
  <si>
    <t>15.10.2021 17:10:00</t>
  </si>
  <si>
    <t>16.10.2021 01:09:59</t>
  </si>
  <si>
    <t>M-2516 35-02-M02516_A_56371572_56371572</t>
  </si>
  <si>
    <t>15.10.2021 18:51:11</t>
  </si>
  <si>
    <t>15.10.2021 21:52:29</t>
  </si>
  <si>
    <t>BAYIRLI TR-3 35-15-L00331_C_56406622_56406622</t>
  </si>
  <si>
    <t>15.10.2021 20:11:01</t>
  </si>
  <si>
    <t>15.10.2021 23:12:11</t>
  </si>
  <si>
    <t>KÜÇÜKAVULCUK DM 35-15-L00727_KÜÇÜKAVLUCUK SULAMA KOOP. L06_72098515</t>
  </si>
  <si>
    <t>15.10.2021 15:44:53</t>
  </si>
  <si>
    <t>15.10.2021 19:04:26</t>
  </si>
  <si>
    <t>L-455 35-18-L00455_950447237_950447237</t>
  </si>
  <si>
    <t>15.10.2021 18:39:37</t>
  </si>
  <si>
    <t>15.10.2021 20:02:30</t>
  </si>
  <si>
    <t>HELVACI KÖK-1 35-17-M00360_HELVACI KÖK GİRİŞ M02_66443898</t>
  </si>
  <si>
    <t>15.10.2021 15:13:26</t>
  </si>
  <si>
    <t>15.10.2021 15:28:48</t>
  </si>
  <si>
    <t>TR-130 35-15-L00130_C c1b_48912931</t>
  </si>
  <si>
    <t>15.10.2021 08:45:47</t>
  </si>
  <si>
    <t>15.10.2021 10:16:28</t>
  </si>
  <si>
    <t>K-1953 35-09-K01953_B b2b_5877051</t>
  </si>
  <si>
    <t>15.10.2021 22:52:15</t>
  </si>
  <si>
    <t>16.10.2021 00:49:04</t>
  </si>
  <si>
    <t>BOYALI AZMAK TR-4 35-24-M00056_ H_58186127</t>
  </si>
  <si>
    <t>15.10.2021 08:24:43</t>
  </si>
  <si>
    <t>15.10.2021 10:15:11</t>
  </si>
  <si>
    <t>PINARCIK TR-1 45-72-L00753_DIREK TIPI TRAFO HUCRESI H01_2126316</t>
  </si>
  <si>
    <t>15.10.2021 09:20:05</t>
  </si>
  <si>
    <t>15.10.2021 13:52:29</t>
  </si>
  <si>
    <t>15.10.2021 23:12:34</t>
  </si>
  <si>
    <t>15.10.2021 23:31:00</t>
  </si>
  <si>
    <t>TR-1/3G (HEKİMOĞLU) 45-71-M01860_B_56403132_56403132</t>
  </si>
  <si>
    <t>15.10.2021 17:22:28</t>
  </si>
  <si>
    <t>15.10.2021 20:47:46</t>
  </si>
  <si>
    <t>K-1465 35-03-K01465_G_65512105_65512105</t>
  </si>
  <si>
    <t>15.10.2021 11:20:53</t>
  </si>
  <si>
    <t>15.10.2021 17:34:11</t>
  </si>
  <si>
    <t>GERMİYAN İM 35-18-A00004_KARABURUN-3  ALAÇATI GİRİŞ M02_2313569</t>
  </si>
  <si>
    <t>15.10.2021 21:44:04</t>
  </si>
  <si>
    <t>15.10.2021 21:49:00</t>
  </si>
  <si>
    <t>ALAÇATI PORT 35-18-L00591_ H2_2066226</t>
  </si>
  <si>
    <t>15.10.2021 11:48:00</t>
  </si>
  <si>
    <t>15.10.2021 14:48:53</t>
  </si>
  <si>
    <t>AVŞAR İM 45-83-A00002_ERGENEKON M02_81661194</t>
  </si>
  <si>
    <t>15.10.2021 19:37:20</t>
  </si>
  <si>
    <t>15.10.2021 20:08:33</t>
  </si>
  <si>
    <t>M-2112 35-03-M02112_A_56365376_56365376</t>
  </si>
  <si>
    <t>15.10.2021 20:19:05</t>
  </si>
  <si>
    <t>15.10.2021 21:47:08</t>
  </si>
  <si>
    <t>15.10.2021 08:31:15</t>
  </si>
  <si>
    <t>15.10.2021 10:05:56</t>
  </si>
  <si>
    <t>UZUNKÖY TR-3 35-31-L00145_35-31-L00145_2364099</t>
  </si>
  <si>
    <t>15.10.2021 13:46:44</t>
  </si>
  <si>
    <t>15.10.2021 15:54:35</t>
  </si>
  <si>
    <t>15.10.2021 20:19:27</t>
  </si>
  <si>
    <t>16.10.2021 01:26:19</t>
  </si>
  <si>
    <t>ÇEPNİDERE TR-3 45-83-L00223_48050200_56400728_56400728</t>
  </si>
  <si>
    <t>15.10.2021 12:14:41</t>
  </si>
  <si>
    <t>15.10.2021 15:57:04</t>
  </si>
  <si>
    <t>_A_56385393_56385393</t>
  </si>
  <si>
    <t>15.10.2021 20:49:15</t>
  </si>
  <si>
    <t>15.10.2021 23:52:47</t>
  </si>
  <si>
    <t>M-1542 35-01-M01542_910615249_910615249</t>
  </si>
  <si>
    <t>15.10.2021 11:27:22</t>
  </si>
  <si>
    <t>15.10.2021 13:48:59</t>
  </si>
  <si>
    <t>15.10.2021 13:02:04</t>
  </si>
  <si>
    <t>15.10.2021 14:47:11</t>
  </si>
  <si>
    <t>TR-53 35-19-L00053_8166213_56377031_56377031</t>
  </si>
  <si>
    <t>15.10.2021 11:50:00</t>
  </si>
  <si>
    <t>15.10.2021 12:06:21</t>
  </si>
  <si>
    <t>K-383 35-08-K00383_E E1_5901539</t>
  </si>
  <si>
    <t>15.10.2021 20:36:11</t>
  </si>
  <si>
    <t>16.10.2021 01:25:59</t>
  </si>
  <si>
    <t>BOZDAĞ TR-5 35-15-L00312_B_60985223_60985223</t>
  </si>
  <si>
    <t>15.10.2021 13:23:02</t>
  </si>
  <si>
    <t>15.10.2021 15:40:26</t>
  </si>
  <si>
    <t>15.10.2021 16:56:03</t>
  </si>
  <si>
    <t>16.10.2021 08:36:00</t>
  </si>
  <si>
    <t>M-1608 35-09-M01608_35-09-M01608_47230550</t>
  </si>
  <si>
    <t>15.10.2021 15:50:34</t>
  </si>
  <si>
    <t>16.10.2021 00:15:33</t>
  </si>
  <si>
    <t>ÇANDARLI DM-TR-20 35-30-M00020_HatBaşıAyırıcı_66251437 M06_66251437</t>
  </si>
  <si>
    <t>15.10.2021 15:51:38</t>
  </si>
  <si>
    <t>15.10.2021 20:11:31</t>
  </si>
  <si>
    <t>AVŞAR TR-2 45-75-M00196_A_56385209_56385209</t>
  </si>
  <si>
    <t>15.10.2021 23:46:44</t>
  </si>
  <si>
    <t>16.10.2021 03:44:25</t>
  </si>
  <si>
    <t>KAREL DM 35-17-M00247_İMBAT M04_66441224</t>
  </si>
  <si>
    <t>15.10.2021 16:30:00</t>
  </si>
  <si>
    <t>15.10.2021 17:04:26</t>
  </si>
  <si>
    <t>YAHYA YAZAR TR-2 35-27-M01186_914629163_914629163</t>
  </si>
  <si>
    <t>15.10.2021 10:02:20</t>
  </si>
  <si>
    <t>15.10.2021 13:40:12</t>
  </si>
  <si>
    <t>SOMA A SANTRALİ İM/DM 45-82-A00001_SAVAŞTEPE 15.8 L14_2091657</t>
  </si>
  <si>
    <t>15.10.2021 11:08:26</t>
  </si>
  <si>
    <t>15.10.2021 11:37:00</t>
  </si>
  <si>
    <t>İKİZKUYU TR-4 45-86-M00304__72373687_72373687</t>
  </si>
  <si>
    <t>15.10.2021 14:04:59</t>
  </si>
  <si>
    <t>15.10.2021 15:33:13</t>
  </si>
  <si>
    <t>FOÇAKÖY TR-1 35-23-M00222_42066370_56357465_56357465</t>
  </si>
  <si>
    <t>15.10.2021 14:43:04</t>
  </si>
  <si>
    <t>15.10.2021 17:35:21</t>
  </si>
  <si>
    <t>K-3231 35-02-K03231_956415197_956415197</t>
  </si>
  <si>
    <t>15.10.2021 14:58:41</t>
  </si>
  <si>
    <t>15.10.2021 20:07:33</t>
  </si>
  <si>
    <t>15.10.2021 16:26:04</t>
  </si>
  <si>
    <t>15.10.2021 23:59:16</t>
  </si>
  <si>
    <t>OCAKLI TR-1 35-15-L00770_DIREK TIPI TRAFO HUCRESI H01_2049713</t>
  </si>
  <si>
    <t>15.10.2021 09:42:00</t>
  </si>
  <si>
    <t>15.10.2021 10:42:34</t>
  </si>
  <si>
    <t>K-3023 35-01-K03023_911465645_911465645</t>
  </si>
  <si>
    <t>15.10.2021 21:45:14</t>
  </si>
  <si>
    <t>16.10.2021 05:45:56</t>
  </si>
  <si>
    <t>ÇANDARLI TR-7 35-30-M00007_35-30-M00007_2375472</t>
  </si>
  <si>
    <t>15.10.2021 16:28:58</t>
  </si>
  <si>
    <t>15.10.2021 17:41:05</t>
  </si>
  <si>
    <t>URGANLI TR-10 45-83-M00548_48024811_56407877_56407877</t>
  </si>
  <si>
    <t>15.10.2021 16:33:06</t>
  </si>
  <si>
    <t>15.10.2021 18:59:31</t>
  </si>
  <si>
    <t>15.10.2021 22:54:54</t>
  </si>
  <si>
    <t>15.10.2021 23:25:54</t>
  </si>
  <si>
    <t>PANCAR OSB DM-1 35-26-M00869_AYRANCILAR-1 (ÇETMEN-SELAMPEN) M13_2303466</t>
  </si>
  <si>
    <t>15.10.2021 18:22:46</t>
  </si>
  <si>
    <t>15.10.2021 18:59:56</t>
  </si>
  <si>
    <t>M-3037(YATIRIM REZERVE) 35-09-M03037_A_56383067_56383067</t>
  </si>
  <si>
    <t>15.10.2021 14:31:50</t>
  </si>
  <si>
    <t>15.10.2021 18:14:03</t>
  </si>
  <si>
    <t>TR-19 35-13-L00019_C_56356919_56356919</t>
  </si>
  <si>
    <t>15.10.2021 20:23:04</t>
  </si>
  <si>
    <t>16.10.2021 00:22:38</t>
  </si>
  <si>
    <t>M-1180 35-04-M01180_D_56380651_56380651</t>
  </si>
  <si>
    <t>15.10.2021 09:53:50</t>
  </si>
  <si>
    <t>15.10.2021 12:05:06</t>
  </si>
  <si>
    <t>M-1031 35-04-M01031_B_56363090_56363090</t>
  </si>
  <si>
    <t>15.10.2021 16:23:00</t>
  </si>
  <si>
    <t>15.10.2021 23:38:56</t>
  </si>
  <si>
    <t>M-2177 35-01-M02177_911539407_911539407</t>
  </si>
  <si>
    <t>15.10.2021 19:29:41</t>
  </si>
  <si>
    <t>15.10.2021 20:17:59</t>
  </si>
  <si>
    <t>MORDOĞAN İM 35-21-A00002_PETLİNE BENZİNLİK L14_2061849</t>
  </si>
  <si>
    <t>15.10.2021 14:12:00</t>
  </si>
  <si>
    <t>15.10.2021 14:20:22</t>
  </si>
  <si>
    <t>_913598005_913598005</t>
  </si>
  <si>
    <t>15.10.2021 08:15:31</t>
  </si>
  <si>
    <t>15.10.2021 09:10:06</t>
  </si>
  <si>
    <t>SAGLIK TR-1 35-26-L00360_11899133_56377984_56377984</t>
  </si>
  <si>
    <t>15.10.2021 18:51:13</t>
  </si>
  <si>
    <t>15.10.2021 22:01:08</t>
  </si>
  <si>
    <t>M-1091 35-09-M01091_D_56370976_56370976</t>
  </si>
  <si>
    <t>15.10.2021 20:59:51</t>
  </si>
  <si>
    <t>15.10.2021 23:24:38</t>
  </si>
  <si>
    <t>MENEMEN TR-39 35-28-L00039_MENEMEN TR-41 L05_66736009</t>
  </si>
  <si>
    <t>15.10.2021 16:59:46</t>
  </si>
  <si>
    <t>15.10.2021 17:42:00</t>
  </si>
  <si>
    <t>PINARLI TR-1 35-20-M00100_955210300_955210300</t>
  </si>
  <si>
    <t>15.10.2021 10:13:38</t>
  </si>
  <si>
    <t>15.10.2021 11:57:37</t>
  </si>
  <si>
    <t>15.10.2021 16:11:23</t>
  </si>
  <si>
    <t>15.10.2021 16:22:19</t>
  </si>
  <si>
    <t>DM-13 45-71-M00336_TR-13/2 M10_72259822</t>
  </si>
  <si>
    <t>15.10.2021 13:52:26</t>
  </si>
  <si>
    <t>15.10.2021 15:20:17</t>
  </si>
  <si>
    <t>DM-2/9(TR-254) 35-19-L00254_956663378_956663378</t>
  </si>
  <si>
    <t>15.10.2021 10:40:06</t>
  </si>
  <si>
    <t>15.10.2021 14:07:26</t>
  </si>
  <si>
    <t>OVAKENT TR-10 35-15-L00630_950387064_950387064</t>
  </si>
  <si>
    <t>15.10.2021 14:34:27</t>
  </si>
  <si>
    <t>15.10.2021 18:43:17</t>
  </si>
  <si>
    <t>GÖKEYÜP TR-1 KÖK 45-78-M00798_İKİOLUK M02_2328108</t>
  </si>
  <si>
    <t>15.10.2021 13:44:17</t>
  </si>
  <si>
    <t>15.10.2021 15:18:54</t>
  </si>
  <si>
    <t>BALIKLIOVA DM 35-19-L00270_BALIKLIOVA TR-5  TR-8 L04_2065349</t>
  </si>
  <si>
    <t>15.10.2021 15:32:01</t>
  </si>
  <si>
    <t>15.10.2021 20:16:00</t>
  </si>
  <si>
    <t>_913712182_913712182</t>
  </si>
  <si>
    <t>15.10.2021 09:24:18</t>
  </si>
  <si>
    <t>15.10.2021 15:06:46</t>
  </si>
  <si>
    <t>AKGEDİK KÖK-1 45-71-M00162_EMLAKDERE M03_56219224</t>
  </si>
  <si>
    <t>15.10.2021 11:39:00</t>
  </si>
  <si>
    <t>15.10.2021 13:45:00</t>
  </si>
  <si>
    <t>GÖLMARMARA TR-21 45-85-L00021_45-85-L00021_2357767</t>
  </si>
  <si>
    <t>15.10.2021 20:56:34</t>
  </si>
  <si>
    <t>15.10.2021 22:18:24</t>
  </si>
  <si>
    <t>TR-49 EGELİ 35-19-L00049__78938754_78938754</t>
  </si>
  <si>
    <t>15.10.2021 15:29:05</t>
  </si>
  <si>
    <t>16.10.2021 02:27:42</t>
  </si>
  <si>
    <t>15.10.2021 15:01:01</t>
  </si>
  <si>
    <t>16.10.2021 00:09:16</t>
  </si>
  <si>
    <t>KAVAKLIDERE TR-18 45-73-M01017_945658319_945658319</t>
  </si>
  <si>
    <t>15.10.2021 14:05:20</t>
  </si>
  <si>
    <t>15.10.2021 16:59:12</t>
  </si>
  <si>
    <t>TR-29 35-13-L00029_TR-30 (HÜKÜMET KONAĞI) L01_66459501</t>
  </si>
  <si>
    <t>15.10.2021 18:33:40</t>
  </si>
  <si>
    <t>15.10.2021 20:12:00</t>
  </si>
  <si>
    <t>M-1398 35-01-M01398_35-01-M01398_2375114</t>
  </si>
  <si>
    <t>15.10.2021 21:00:33</t>
  </si>
  <si>
    <t>15.10.2021 22:35:43</t>
  </si>
  <si>
    <t>TOPARLAR KARŞI MAH.TR-2 35-29-L00324_B_56395291_56395291</t>
  </si>
  <si>
    <t>15.10.2021 13:12:34</t>
  </si>
  <si>
    <t>15.10.2021 18:12:22</t>
  </si>
  <si>
    <t>K-1865 35-09-K01865_B_56384019_56384019</t>
  </si>
  <si>
    <t>15.10.2021 18:09:28</t>
  </si>
  <si>
    <t>16.10.2021 01:23:35</t>
  </si>
  <si>
    <t>BOYALI TR-1 45-75-M00266_A_56391023_56391023</t>
  </si>
  <si>
    <t>15.10.2021 17:06:58</t>
  </si>
  <si>
    <t>15.10.2021 19:54:01</t>
  </si>
  <si>
    <t>OVACIK TR-2 35-15-L00286_D_56370040_56370040</t>
  </si>
  <si>
    <t>15.10.2021 19:22:27</t>
  </si>
  <si>
    <t>15.10.2021 23:55:17</t>
  </si>
  <si>
    <t>M-2877 35-07-M02877_M-2877 DAĞITIM TRAFO M03_72353065</t>
  </si>
  <si>
    <t>15.10.2021 19:34:43</t>
  </si>
  <si>
    <t>16.10.2021 00:44:41</t>
  </si>
  <si>
    <t>15.10.2021 09:16:00</t>
  </si>
  <si>
    <t>15.10.2021 10:01:00</t>
  </si>
  <si>
    <t>EĞRİDERE TR-7 35-32-L00130_B_65508406_65508406</t>
  </si>
  <si>
    <t>15.10.2021 11:55:18</t>
  </si>
  <si>
    <t>15.10.2021 13:47:35</t>
  </si>
  <si>
    <t>ÇEŞME İM 35-18-A00001_MARİNA M01_2052589</t>
  </si>
  <si>
    <t>15.10.2021 08:03:16</t>
  </si>
  <si>
    <t>15.10.2021 08:06:09</t>
  </si>
  <si>
    <t>K-3992 35-03-K03992_910292464_910292464</t>
  </si>
  <si>
    <t>15.10.2021 10:03:57</t>
  </si>
  <si>
    <t>15.10.2021 11:40:07</t>
  </si>
  <si>
    <t>15.10.2021 21:35:24</t>
  </si>
  <si>
    <t>15.10.2021 21:37:04</t>
  </si>
  <si>
    <t>K-1772 35-01-K01772_912389833_912389833</t>
  </si>
  <si>
    <t>15.10.2021 10:13:57</t>
  </si>
  <si>
    <t>15.10.2021 17:43:35</t>
  </si>
  <si>
    <t>K-3296 35-07-K03296_912571195_912571195</t>
  </si>
  <si>
    <t>15.10.2021 17:17:42</t>
  </si>
  <si>
    <t>15.10.2021 20:13:47</t>
  </si>
  <si>
    <t>15.10.2021 08:33:48</t>
  </si>
  <si>
    <t>15.10.2021 15:54:20</t>
  </si>
  <si>
    <t>K-4153 35-01-K04153_910894743_910894743</t>
  </si>
  <si>
    <t>15.10.2021 15:08:13</t>
  </si>
  <si>
    <t>15.10.2021 17:25:23</t>
  </si>
  <si>
    <t>15.10.2021 21:34:00</t>
  </si>
  <si>
    <t>16.10.2021 02:04:42</t>
  </si>
  <si>
    <t>15.10.2021 12:46:42</t>
  </si>
  <si>
    <t>15.10.2021 12:49:54</t>
  </si>
  <si>
    <t>TR-11 35-32-L00011_946411742_946411742</t>
  </si>
  <si>
    <t>15.10.2021 20:43:06</t>
  </si>
  <si>
    <t>15.10.2021 22:16:06</t>
  </si>
  <si>
    <t>15.10.2021 21:18:37</t>
  </si>
  <si>
    <t>15.10.2021 23:47:02</t>
  </si>
  <si>
    <t>YIRCA TR-1 45-82-L00062_45-82-L00062_2360165</t>
  </si>
  <si>
    <t>15.10.2021 21:21:02</t>
  </si>
  <si>
    <t>16.10.2021 02:51:13</t>
  </si>
  <si>
    <t>M-500 (DM-3/2) 35-17-M00500_D D02_60819590</t>
  </si>
  <si>
    <t>15.10.2021 10:36:00</t>
  </si>
  <si>
    <t>15.10.2021 11:46:48</t>
  </si>
  <si>
    <t>_B_56395233_56395233</t>
  </si>
  <si>
    <t>15.10.2021 21:32:54</t>
  </si>
  <si>
    <t>16.10.2021 03:25:22</t>
  </si>
  <si>
    <t>15.10.2021 13:47:08</t>
  </si>
  <si>
    <t>15.10.2021 15:12:13</t>
  </si>
  <si>
    <t>M-2079 35-01-M02079_B D1_49443047</t>
  </si>
  <si>
    <t>15.10.2021 13:16:58</t>
  </si>
  <si>
    <t>15.10.2021 16:40:49</t>
  </si>
  <si>
    <t>DM-3/25 (MUTLU MAH. MUHTARLIK) 45-71-M00076_D_60985030_60985030</t>
  </si>
  <si>
    <t>15.10.2021 19:32:34</t>
  </si>
  <si>
    <t>15.10.2021 22:09:41</t>
  </si>
  <si>
    <t>SAĞANCI SULAMA TR-2 35-16-L00318_35-16-L00318_2346551</t>
  </si>
  <si>
    <t>15.10.2021 19:11:00</t>
  </si>
  <si>
    <t>15.10.2021 22:55:51</t>
  </si>
  <si>
    <t>HELVACI DM-2 35-17-M00359_ŞEHİT KEMAL M05_66476614</t>
  </si>
  <si>
    <t>15.10.2021 15:41:48</t>
  </si>
  <si>
    <t>15.10.2021 15:48:18</t>
  </si>
  <si>
    <t>TR-2/8 45-72-L00008_TR-2/7 TR-2/9 L02_66444728</t>
  </si>
  <si>
    <t>15.10.2021 13:02:51</t>
  </si>
  <si>
    <t>15.10.2021 14:33:39</t>
  </si>
  <si>
    <t>KIZLARALANI KÖK 45-72-L00698_HatBaşıAyırıcı_53140455 L02_53140455</t>
  </si>
  <si>
    <t>15.10.2021 09:03:45</t>
  </si>
  <si>
    <t>15.10.2021 16:51:41</t>
  </si>
  <si>
    <t>ÇAMLIK KÖYÜ TR-1 35-32-L00066_A_56357470_56357470</t>
  </si>
  <si>
    <t>15.10.2021 18:48:26</t>
  </si>
  <si>
    <t>15.10.2021 21:47:39</t>
  </si>
  <si>
    <t>YAKAKÖY KÖK 45-75-M00067_HatBaşıAyırıcı_53136446 M05_53136446</t>
  </si>
  <si>
    <t>15.10.2021 08:11:16</t>
  </si>
  <si>
    <t>15.10.2021 08:12:10</t>
  </si>
  <si>
    <t>15.10.2021 12:08:56</t>
  </si>
  <si>
    <t>15.10.2021 13:06:45</t>
  </si>
  <si>
    <t>15.10.2021 19:09:27</t>
  </si>
  <si>
    <t>15.10.2021 21:09:42</t>
  </si>
  <si>
    <t>K-4232 35-03-K04232_5735954 b2b_5794728</t>
  </si>
  <si>
    <t>15.10.2021 18:57:13</t>
  </si>
  <si>
    <t>15.10.2021 21:16:14</t>
  </si>
  <si>
    <t>KARAAĞAÇLI TARIMSAL SULAMA TR-1 45-71-M01084_45-71-M01084_2370621</t>
  </si>
  <si>
    <t>15.10.2021 10:00:00</t>
  </si>
  <si>
    <t>15.10.2021 14:44:14</t>
  </si>
  <si>
    <t>TEKKEDERE DM 35-16-M00137_KAZIKBAĞLAR M12_2118602</t>
  </si>
  <si>
    <t>15.10.2021 16:17:22</t>
  </si>
  <si>
    <t>15.10.2021 17:22:21</t>
  </si>
  <si>
    <t>M-1199 35-10-M01199_B_56381467_56381467</t>
  </si>
  <si>
    <t>15.10.2021 18:21:39</t>
  </si>
  <si>
    <t>15.10.2021 21:04:15</t>
  </si>
  <si>
    <t>L-337 35-18-L00337_950450437_950450437</t>
  </si>
  <si>
    <t>15.10.2021 15:51:42</t>
  </si>
  <si>
    <t>15.10.2021 20:27:25</t>
  </si>
  <si>
    <t>K-2597 35-04-K02597_DAĞITIM TRAFOSU K03_72036993</t>
  </si>
  <si>
    <t>15.10.2021 17:49:49</t>
  </si>
  <si>
    <t>15.10.2021 20:26:53</t>
  </si>
  <si>
    <t>HELVACI TR-3 35-17-M00363_950301146_950301146</t>
  </si>
  <si>
    <t>15.10.2021 19:19:16</t>
  </si>
  <si>
    <t>15.10.2021 20:56:23</t>
  </si>
  <si>
    <t>HACI HALİLLER TR-3 45-71-M00067_ M02_2074153</t>
  </si>
  <si>
    <t>15.10.2021 14:45:50</t>
  </si>
  <si>
    <t>15.10.2021 14:47:16</t>
  </si>
  <si>
    <t>TR-21 (M-721) 35-30-M00721_955328475_955328475</t>
  </si>
  <si>
    <t>15.10.2021 22:11:06</t>
  </si>
  <si>
    <t>16.10.2021 02:40:37</t>
  </si>
  <si>
    <t>ÇÖKELEK TR-2 45-78-L00650_49260173_56407941_56407941</t>
  </si>
  <si>
    <t>15.10.2021 17:18:53</t>
  </si>
  <si>
    <t>15.10.2021 19:07:34</t>
  </si>
  <si>
    <t>BEYLER KÖK 45-85-L00034_TAŞKUYUCAK L03_72102935</t>
  </si>
  <si>
    <t>15.10.2021 14:09:30</t>
  </si>
  <si>
    <t>15.10.2021 14:46:00</t>
  </si>
  <si>
    <t>15.10.2021 10:35:04</t>
  </si>
  <si>
    <t>15.10.2021 15:40:37</t>
  </si>
  <si>
    <t>15.10.2021 18:54:05</t>
  </si>
  <si>
    <t>15.10.2021 19:34:20</t>
  </si>
  <si>
    <t>TR-30 GÖLCÜKLER İZBAN İSTASYONU 35-22-M00030_B_56354886_56354886</t>
  </si>
  <si>
    <t>15.10.2021 10:26:50</t>
  </si>
  <si>
    <t>15.10.2021 14:23:56</t>
  </si>
  <si>
    <t>AKÇAŞEHİR TR-2 35-29-L00172_35-29-L00172_2371402</t>
  </si>
  <si>
    <t>15.10.2021 19:42:15</t>
  </si>
  <si>
    <t>15.10.2021 20:58:07</t>
  </si>
  <si>
    <t>K-3603 35-01-K03603_911212373_911212373</t>
  </si>
  <si>
    <t>15.10.2021 15:32:19</t>
  </si>
  <si>
    <t>15.10.2021 20:13:02</t>
  </si>
  <si>
    <t>UMMANDERESİ TR-2 45-75-M00074_45-75-M00074_2352692</t>
  </si>
  <si>
    <t>15.10.2021 20:42:36</t>
  </si>
  <si>
    <t>15.10.2021 22:26:27</t>
  </si>
  <si>
    <t>TR-55/A 45-77-L00079_D_56395143_56395143</t>
  </si>
  <si>
    <t>15.10.2021 11:11:40</t>
  </si>
  <si>
    <t>15.10.2021 11:52:16</t>
  </si>
  <si>
    <t>15.10.2021 19:01:55</t>
  </si>
  <si>
    <t>15.10.2021 20:22:57</t>
  </si>
  <si>
    <t>TR-48 45-78-L00048_49413918_56389076_56389076</t>
  </si>
  <si>
    <t>15.10.2021 14:23:06</t>
  </si>
  <si>
    <t>15.10.2021 15:51:51</t>
  </si>
  <si>
    <t>15.10.2021 17:45:23</t>
  </si>
  <si>
    <t>15.10.2021 18:23:23</t>
  </si>
  <si>
    <t>TR-18 (M-718) 35-30-M00718_A_56367267_56367267</t>
  </si>
  <si>
    <t>15.10.2021 16:51:05</t>
  </si>
  <si>
    <t>15.10.2021 20:13:09</t>
  </si>
  <si>
    <t>GÜLBAHÇE TR-4 35-19-L00144_10776687_56390070_56390070</t>
  </si>
  <si>
    <t>15.10.2021 22:16:20</t>
  </si>
  <si>
    <t>15.10.2021 23:47:05</t>
  </si>
  <si>
    <t>15.10.2021 17:27:00</t>
  </si>
  <si>
    <t>15.10.2021 19:21:26</t>
  </si>
  <si>
    <t>HASANÇAVUŞLAR TR-1 35-29-L00686_950338056_950338056</t>
  </si>
  <si>
    <t>15.10.2021 10:20:45</t>
  </si>
  <si>
    <t>15.10.2021 13:22:15</t>
  </si>
  <si>
    <t>K-3023 35-01-K03023_M_56383972_56383972</t>
  </si>
  <si>
    <t>15.10.2021 17:51:23</t>
  </si>
  <si>
    <t>15.10.2021 21:15:59</t>
  </si>
  <si>
    <t>HACIOSMANLAR TR-1 45-72-L00734_ H_79154941</t>
  </si>
  <si>
    <t>15.10.2021 18:58:19</t>
  </si>
  <si>
    <t>15.10.2021 21:22:33</t>
  </si>
  <si>
    <t>L-61 İSTUR 35-14-L00061_10627108_56377188_56377188</t>
  </si>
  <si>
    <t>15.10.2021 17:51:31</t>
  </si>
  <si>
    <t>15.10.2021 19:15:15</t>
  </si>
  <si>
    <t>K-3948 35-07-K03948__72410514_72410514</t>
  </si>
  <si>
    <t>15.10.2021 15:41:45</t>
  </si>
  <si>
    <t>15.10.2021 19:25:03</t>
  </si>
  <si>
    <t>K-3071 35-03-K03071_F_56354471_56354471</t>
  </si>
  <si>
    <t>15.10.2021 09:14:36</t>
  </si>
  <si>
    <t>15.10.2021 10:47:36</t>
  </si>
  <si>
    <t>15.10.2021 20:32:23</t>
  </si>
  <si>
    <t>15.10.2021 20:48:12</t>
  </si>
  <si>
    <t>L-260 35-18-L00260_950450473_950450473</t>
  </si>
  <si>
    <t>15.10.2021 23:46:03</t>
  </si>
  <si>
    <t>16.10.2021 03:48:55</t>
  </si>
  <si>
    <t>YAHŞELLİ KÖK 35-28-M00293_EMİRALEM M03_66582307</t>
  </si>
  <si>
    <t>15.10.2021 16:08:16</t>
  </si>
  <si>
    <t>15.10.2021 16:48:00</t>
  </si>
  <si>
    <t>ULUDERBENT DM 45-73-M00491_ULUDERBENT ŞEHİR-2 M04_66856613</t>
  </si>
  <si>
    <t>15.10.2021 11:34:28</t>
  </si>
  <si>
    <t>15.10.2021 13:10:03</t>
  </si>
  <si>
    <t>K-1129 35-03-K01129_F_56357261_56357261</t>
  </si>
  <si>
    <t>15.10.2021 16:00:00</t>
  </si>
  <si>
    <t>15.10.2021 18:15:39</t>
  </si>
  <si>
    <t>K-3036 35-04-K03036_C_56355984_56355984</t>
  </si>
  <si>
    <t>15.10.2021 15:48:03</t>
  </si>
  <si>
    <t>15.10.2021 21:39:03</t>
  </si>
  <si>
    <t>MENEMEN DM-7/14 35-28-L00088_MENEMEN TR-19 L01_66691177</t>
  </si>
  <si>
    <t>15.10.2021 15:49:00</t>
  </si>
  <si>
    <t>15.10.2021 21:20:00</t>
  </si>
  <si>
    <t>ÇARIKMAHMUTLU ÖZTÜRKLER TR-1 45-77-L00169_A_56356166_56356166</t>
  </si>
  <si>
    <t>15.10.2021 15:56:32</t>
  </si>
  <si>
    <t>15.10.2021 17:26:53</t>
  </si>
  <si>
    <t>15.10.2021 23:11:37</t>
  </si>
  <si>
    <t>15.10.2021 23:22:26</t>
  </si>
  <si>
    <t>ÖDEMİŞ İM 35-15-A00001_BOZDAĞ L26_2062531</t>
  </si>
  <si>
    <t>15.10.2021 22:52:04</t>
  </si>
  <si>
    <t>15.10.2021 22:52:45</t>
  </si>
  <si>
    <t>BAŞPINAR KÖK 45-76-L00001_AŞAĞI BOSTANCI-KARAKURT SULAMA L04_72214099</t>
  </si>
  <si>
    <t>15.10.2021 21:18:43</t>
  </si>
  <si>
    <t>16.10.2021 01:57:47</t>
  </si>
  <si>
    <t>FOÇA TR-41 35-23-L00041_950425867_950425867</t>
  </si>
  <si>
    <t>15.10.2021 21:13:06</t>
  </si>
  <si>
    <t>15.10.2021 23:36:50</t>
  </si>
  <si>
    <t>DM-1/10 (TR-18) 35-19-M00018_956678677_956678677</t>
  </si>
  <si>
    <t>15.10.2021 16:55:32</t>
  </si>
  <si>
    <t>15.10.2021 18:35:08</t>
  </si>
  <si>
    <t>K-4780 35-04-K04780__72410647_72410647</t>
  </si>
  <si>
    <t>15.10.2021 21:41:31</t>
  </si>
  <si>
    <t>16.10.2021 04:33:59</t>
  </si>
  <si>
    <t>K-4742 35-07-K04742__72410489_72410489</t>
  </si>
  <si>
    <t>15.10.2021 12:23:36</t>
  </si>
  <si>
    <t>15.10.2021 13:47:46</t>
  </si>
  <si>
    <t>15.10.2021 10:28:40</t>
  </si>
  <si>
    <t>15.10.2021 11:42:25</t>
  </si>
  <si>
    <t>15.10.2021 14:04:53</t>
  </si>
  <si>
    <t>15.10.2021 14:10:51</t>
  </si>
  <si>
    <t>K-4307 35-09-K04307_B_56379880_56379880</t>
  </si>
  <si>
    <t>15.10.2021 11:14:37</t>
  </si>
  <si>
    <t>15.10.2021 14:22:05</t>
  </si>
  <si>
    <t>ALOSBİ TM 35-17-A00006_ADALET-1 M09_2310721</t>
  </si>
  <si>
    <t>15.10.2021 16:29:06</t>
  </si>
  <si>
    <t>15.10.2021 16:35:00</t>
  </si>
  <si>
    <t>TR-1/61 45-72-M00061_95000485174_95000485174</t>
  </si>
  <si>
    <t>15.10.2021 18:23:20</t>
  </si>
  <si>
    <t>15.10.2021 19:25:16</t>
  </si>
  <si>
    <t>K-4440 35-02-K04440_99323820_99323820</t>
  </si>
  <si>
    <t>15.10.2021 16:38:45</t>
  </si>
  <si>
    <t>15.10.2021 17:58:03</t>
  </si>
  <si>
    <t>PAYAMLI M-27 (SAKIZAĞACI KÖK) 35-25-M00188_M-25/M-22/M-23/M-24/İZSU M03_72070652</t>
  </si>
  <si>
    <t>15.10.2021 09:40:23</t>
  </si>
  <si>
    <t>15.10.2021 10:38:09</t>
  </si>
  <si>
    <t>DAĞDERE DM 45-72-M00097_GÖRDES M01_2106584</t>
  </si>
  <si>
    <t>15.10.2021 22:23:04</t>
  </si>
  <si>
    <t>15.10.2021 22:23:44</t>
  </si>
  <si>
    <t>M-1020 35-03-M01020_910164660_910164660</t>
  </si>
  <si>
    <t>15.10.2021 12:45:25</t>
  </si>
  <si>
    <t>15.10.2021 19:40:54</t>
  </si>
  <si>
    <t>15.10.2021 10:03:09</t>
  </si>
  <si>
    <t>15.10.2021 12:36:24</t>
  </si>
  <si>
    <t>_C_56391308_56391308</t>
  </si>
  <si>
    <t>15.10.2021 08:28:06</t>
  </si>
  <si>
    <t>15.10.2021 10:49:42</t>
  </si>
  <si>
    <t>15.10.2021 17:59:54</t>
  </si>
  <si>
    <t>16.10.2021 00:58:55</t>
  </si>
  <si>
    <t>K-2494 35-08-K02494_914574324_914574324</t>
  </si>
  <si>
    <t>15.10.2021 15:16:32</t>
  </si>
  <si>
    <t>15.10.2021 17:52:10</t>
  </si>
  <si>
    <t>15.10.2021 10:06:00</t>
  </si>
  <si>
    <t>15.10.2021 10:36:35</t>
  </si>
  <si>
    <t>15.10.2021 14:45:40</t>
  </si>
  <si>
    <t>15.10.2021 18:03:41</t>
  </si>
  <si>
    <t>YENMİŞ KÖK 35-27-M00366_HatBaşıAyırıcı_53140786 M06_53140786</t>
  </si>
  <si>
    <t>15.10.2021 13:47:55</t>
  </si>
  <si>
    <t>15.10.2021 17:18:00</t>
  </si>
  <si>
    <t>KARADOĞAN DİKİLİ TAŞ TR-5 35-15-L00387_953114683_953114683</t>
  </si>
  <si>
    <t>15.10.2021 13:41:11</t>
  </si>
  <si>
    <t>15.10.2021 14:41:31</t>
  </si>
  <si>
    <t>HACIHALİLLER TR-1 KÖK 45-71-M00066_TARIMSAL SULAMA M03_72238431</t>
  </si>
  <si>
    <t>15.10.2021 11:12:36</t>
  </si>
  <si>
    <t>15.10.2021 15:22:20</t>
  </si>
  <si>
    <t>15.10.2021 17:04:49</t>
  </si>
  <si>
    <t>15.10.2021 21:01:27</t>
  </si>
  <si>
    <t>15.10.2021 08:18:49</t>
  </si>
  <si>
    <t>15.10.2021 08:34:21</t>
  </si>
  <si>
    <t>ALİBEYLİ TR-3 45-80-M00088_956548125_956548125</t>
  </si>
  <si>
    <t>15.10.2021 18:05:29</t>
  </si>
  <si>
    <t>15.10.2021 20:46:19</t>
  </si>
  <si>
    <t>15.10.2021 14:59:11</t>
  </si>
  <si>
    <t>15.10.2021 18:30:00</t>
  </si>
  <si>
    <t>TURGUTALP TR-4/5 45-82-M00067_B_56389358_56389358</t>
  </si>
  <si>
    <t>15.10.2021 18:48:00</t>
  </si>
  <si>
    <t>15.10.2021 20:30:09</t>
  </si>
  <si>
    <t>K-4442 35-03-K04442_910792084_910792084</t>
  </si>
  <si>
    <t>15.10.2021 22:59:17</t>
  </si>
  <si>
    <t>16.10.2021 01:44:36</t>
  </si>
  <si>
    <t>DM-2/TR-7 35-13-L00488_B B01b_77576469</t>
  </si>
  <si>
    <t>15.10.2021 20:33:39</t>
  </si>
  <si>
    <t>16.10.2021 03:31:39</t>
  </si>
  <si>
    <t>AKHİSAR İM 45-72-A00001_ESKİ ZEYTİN OVA L06_2058305</t>
  </si>
  <si>
    <t>15.10.2021 17:31:44</t>
  </si>
  <si>
    <t>15.10.2021 17:41:56</t>
  </si>
  <si>
    <t>K-3591 35-01-K03591_B_56373235_56373235</t>
  </si>
  <si>
    <t>15.10.2021 15:39:06</t>
  </si>
  <si>
    <t>15.10.2021 18:42:18</t>
  </si>
  <si>
    <t>KAZANLI KÖK 35-15-L00951_BALABANLI KÖYÜ L07_66954510</t>
  </si>
  <si>
    <t>15.10.2021 21:44:30</t>
  </si>
  <si>
    <t>15.10.2021 23:54:37</t>
  </si>
  <si>
    <t>15.10.2021 15:49:38</t>
  </si>
  <si>
    <t>15.10.2021 21:01:48</t>
  </si>
  <si>
    <t>K-1191 35-04-K01191_99451928_99451928</t>
  </si>
  <si>
    <t>15.10.2021 10:36:03</t>
  </si>
  <si>
    <t>15.10.2021 08:56:23</t>
  </si>
  <si>
    <t>15.10.2021 10:16:38</t>
  </si>
  <si>
    <t>ŞEYHDAVUTLAR TR-1 45-79-M00123_45-79-M00123_2375526</t>
  </si>
  <si>
    <t>15.10.2021 22:55:44</t>
  </si>
  <si>
    <t>16.10.2021 01:40:50</t>
  </si>
  <si>
    <t>K-3027 35-10-K03027__72410806_72410806</t>
  </si>
  <si>
    <t>15.10.2021 16:05:12</t>
  </si>
  <si>
    <t>15.10.2021 19:11:11</t>
  </si>
  <si>
    <t>ASARLIK TR-20 35-28-M00170_7506303_56367124_56367124</t>
  </si>
  <si>
    <t>15.10.2021 11:32:40</t>
  </si>
  <si>
    <t>16.10.2021 02:44:11</t>
  </si>
  <si>
    <t>YUKARI EMLAKDERE TR-1 45-71-M01032_45-71-M01032_2369053</t>
  </si>
  <si>
    <t>15.10.2021 18:59:11</t>
  </si>
  <si>
    <t>16.10.2021 00:36:54</t>
  </si>
  <si>
    <t>15.10.2021 19:33:46</t>
  </si>
  <si>
    <t>16.10.2021 10:44:56</t>
  </si>
  <si>
    <t>YILMAZ TR-11 45-78-L00211__56384672_56384672</t>
  </si>
  <si>
    <t>15.10.2021 21:40:56</t>
  </si>
  <si>
    <t>15.10.2021 23:02:20</t>
  </si>
  <si>
    <t>YAZIBAŞI DM-5 35-26-M00550_DM-5/41 M08_2116263</t>
  </si>
  <si>
    <t>15.10.2021 19:01:09</t>
  </si>
  <si>
    <t>15.10.2021 19:57:08</t>
  </si>
  <si>
    <t>M-3337 35-04-M03337_B_56363099_56363099</t>
  </si>
  <si>
    <t>15.10.2021 16:39:35</t>
  </si>
  <si>
    <t>15.10.2021 23:44:12</t>
  </si>
  <si>
    <t>15.10.2021 19:09:47</t>
  </si>
  <si>
    <t>15.10.2021 19:37:30</t>
  </si>
  <si>
    <t>DM-5/TR-10 (ESKİ TR-41) 35-26-M01361_956620594_956620594</t>
  </si>
  <si>
    <t>15.10.2021 22:44:19</t>
  </si>
  <si>
    <t>16.10.2021 01:14:12</t>
  </si>
  <si>
    <t>ATALAN KÖK 35-26-L00247_KIRBAŞ SULAMA L03_72823349</t>
  </si>
  <si>
    <t>15.10.2021 20:49:34</t>
  </si>
  <si>
    <t>15.10.2021 22:12:14</t>
  </si>
  <si>
    <t>ÇIPLAK KÖK 35-29-M00126_YENİÇİFTLİK ENH M09_72189962</t>
  </si>
  <si>
    <t>15.10.2021 20:51:53</t>
  </si>
  <si>
    <t>15.10.2021 23:14:56</t>
  </si>
  <si>
    <t>DM-2/12 35-26-M00832__56359991_56359991</t>
  </si>
  <si>
    <t>15.10.2021 19:12:40</t>
  </si>
  <si>
    <t>15.10.2021 23:23:47</t>
  </si>
  <si>
    <t>M-1496 35-02-M01496_A_56362829_56362829</t>
  </si>
  <si>
    <t>15.10.2021 20:16:42</t>
  </si>
  <si>
    <t>15.10.2021 21:48:37</t>
  </si>
  <si>
    <t>15.10.2021 20:21:31</t>
  </si>
  <si>
    <t>15.10.2021 22:20:00</t>
  </si>
  <si>
    <t>15.10.2021 19:10:46</t>
  </si>
  <si>
    <t>15.10.2021 21:49:24</t>
  </si>
  <si>
    <t>AKYURT AKPINAR TR-2 35-29-L00187_35-29-L00187_2371403</t>
  </si>
  <si>
    <t>15.10.2021 08:10:06</t>
  </si>
  <si>
    <t>15.10.2021 08:57:11</t>
  </si>
  <si>
    <t>K-3584 35-01-K03584_35-01-K03584_2362269</t>
  </si>
  <si>
    <t>15.10.2021 19:06:27</t>
  </si>
  <si>
    <t>15.10.2021 20:44:38</t>
  </si>
  <si>
    <t>AĞAÇ İŞLERİ KÖK-2 (M-703) 35-22-M00125_KISIKKÖY(KARTAL) M02_72110742</t>
  </si>
  <si>
    <t>15.10.2021 13:46:59</t>
  </si>
  <si>
    <t>15.10.2021 14:49:03</t>
  </si>
  <si>
    <t>15.10.2021 14:19:21</t>
  </si>
  <si>
    <t>15.10.2021 15:27:00</t>
  </si>
  <si>
    <t>DM-5/TR-8 45-72-M00562_956520423_956520423</t>
  </si>
  <si>
    <t>15.10.2021 21:19:10</t>
  </si>
  <si>
    <t>15.10.2021 23:10:17</t>
  </si>
  <si>
    <t>K-1873 35-09-K01873_C_56380875_56380875</t>
  </si>
  <si>
    <t>15.10.2021 11:07:06</t>
  </si>
  <si>
    <t>15.10.2021 14:03:16</t>
  </si>
  <si>
    <t>SİNDEL TR-1 45-75-M00331_A_56389893_56389893</t>
  </si>
  <si>
    <t>15.10.2021 21:27:59</t>
  </si>
  <si>
    <t>16.10.2021 02:17:46</t>
  </si>
  <si>
    <t>K-3558 35-02-K03558_912743209_912743209</t>
  </si>
  <si>
    <t>15.10.2021 16:03:56</t>
  </si>
  <si>
    <t>15.10.2021 17:14:04</t>
  </si>
  <si>
    <t>EMİRALEM TR-8 35-28-M00231_35-28-M00231_2374100</t>
  </si>
  <si>
    <t>15.10.2021 04:50:00</t>
  </si>
  <si>
    <t>15.10.2021 05:29:06</t>
  </si>
  <si>
    <t>15.10.2021 13:38:02</t>
  </si>
  <si>
    <t>15.10.2021 17:28:25</t>
  </si>
  <si>
    <t>MENEMEN DM-3/13 35-28-M00722_953391755_953391755</t>
  </si>
  <si>
    <t>15.10.2021 10:58:32</t>
  </si>
  <si>
    <t>16.10.2021 16:10:56</t>
  </si>
  <si>
    <t>YAHŞELLİ DM-5 35-28-M00882_EMİRALEM SULAMA M10_66811687</t>
  </si>
  <si>
    <t>15.10.2021 22:43:01</t>
  </si>
  <si>
    <t>16.10.2021 10:51:33</t>
  </si>
  <si>
    <t>15.10.2021 16:08:06</t>
  </si>
  <si>
    <t>15.10.2021 16:54:33</t>
  </si>
  <si>
    <t>EĞRİDERE KOKARCA TR-3 35-32-L00047_B_56391780_56391780</t>
  </si>
  <si>
    <t>15.10.2021 19:05:41</t>
  </si>
  <si>
    <t>15.10.2021 23:05:54</t>
  </si>
  <si>
    <t>NURİYE DM 45-80-M00090_AKHİSAR-1(İZSU) M08_72194610</t>
  </si>
  <si>
    <t>15.10.2021 16:29:34</t>
  </si>
  <si>
    <t>15.10.2021 17:00:42</t>
  </si>
  <si>
    <t>BÜYÜKKÖMÜRCÜ TR-1 35-29-L00335_A_56399858_56399858</t>
  </si>
  <si>
    <t>15.10.2021 18:46:27</t>
  </si>
  <si>
    <t>15.10.2021 19:32:37</t>
  </si>
  <si>
    <t>AKALAN TR-1 35-27-M00433_914232072_914232072</t>
  </si>
  <si>
    <t>15.10.2021 08:55:33</t>
  </si>
  <si>
    <t>15.10.2021 10:23:02</t>
  </si>
  <si>
    <t>15.10.2021 19:08:52</t>
  </si>
  <si>
    <t>15.10.2021 20:28:05</t>
  </si>
  <si>
    <t>BAYRAM BALCI VE ARKADAŞLARI GRB.TR 35-13-L00093_DIREK TIPI TRAFO HUCRESI H01_2039027</t>
  </si>
  <si>
    <t>15.10.2021 21:13:40</t>
  </si>
  <si>
    <t>16.10.2021 03:28:40</t>
  </si>
  <si>
    <t>K-2550 35-01-K02550_911393345_911393345</t>
  </si>
  <si>
    <t>15.10.2021 18:11:01</t>
  </si>
  <si>
    <t>15.10.2021 20:44:03</t>
  </si>
  <si>
    <t>K-524 35-01-K00524_910573135_910573135</t>
  </si>
  <si>
    <t>15.10.2021 11:57:46</t>
  </si>
  <si>
    <t>15.10.2021 16:06:45</t>
  </si>
  <si>
    <t>K-1880 35-09-K01880_A_56359603_56359603</t>
  </si>
  <si>
    <t>15.10.2021 17:22:04</t>
  </si>
  <si>
    <t>15.10.2021 22:29:10</t>
  </si>
  <si>
    <t>M-900A 35-22-M00303_HatBaşıAyırıcı_53132917 M01_53132917</t>
  </si>
  <si>
    <t>15.10.2021 14:33:21</t>
  </si>
  <si>
    <t>15.10.2021 19:32:49</t>
  </si>
  <si>
    <t>15.10.2021 21:15:50</t>
  </si>
  <si>
    <t>15.10.2021 21:40:00</t>
  </si>
  <si>
    <t>YELKİ TR-1 DM-2/7  (M-2341) 35-10-M02341_B B2_49593826</t>
  </si>
  <si>
    <t>15.10.2021 09:31:10</t>
  </si>
  <si>
    <t>15.10.2021 10:12:26</t>
  </si>
  <si>
    <t>15.10.2021 16:21:52</t>
  </si>
  <si>
    <t>15.10.2021 17:41:04</t>
  </si>
  <si>
    <t>YAĞCILAR TR-2 45-71-M01441_A_56400934_56400934</t>
  </si>
  <si>
    <t>15.10.2021 17:46:08</t>
  </si>
  <si>
    <t>15.10.2021 18:48:42</t>
  </si>
  <si>
    <t>M-975 35-03-M00975_910749943_910749943</t>
  </si>
  <si>
    <t>15.10.2021 12:53:01</t>
  </si>
  <si>
    <t>15.10.2021 16:33:03</t>
  </si>
  <si>
    <t>DM-6/4 35-26-M00656_956615296_956615296</t>
  </si>
  <si>
    <t>15.10.2021 16:42:24</t>
  </si>
  <si>
    <t>15.10.2021 17:56:36</t>
  </si>
  <si>
    <t>15.10.2021 22:02:01</t>
  </si>
  <si>
    <t>16.10.2021 00:01:01</t>
  </si>
  <si>
    <t>15.10.2021 20:34:00</t>
  </si>
  <si>
    <t>15.10.2021 21:32:20</t>
  </si>
  <si>
    <t>DM-8 45-71-M00295_953202647_953202647</t>
  </si>
  <si>
    <t>15.10.2021 10:55:00</t>
  </si>
  <si>
    <t>15.10.2021 13:07:04</t>
  </si>
  <si>
    <t>ALAÇATI TM 35-18-A00005_KARABURUN-3 M08_2053546</t>
  </si>
  <si>
    <t>15.10.2021 14:51:46</t>
  </si>
  <si>
    <t>15.10.2021 17:51:00</t>
  </si>
  <si>
    <t>YEŞİLDERE KAZALLI TR-3 35-31-L00164_35-31-L00164_2364369</t>
  </si>
  <si>
    <t>15.10.2021 22:34:15</t>
  </si>
  <si>
    <t>16.10.2021 03:14:03</t>
  </si>
  <si>
    <t>15.10.2021 23:42:40</t>
  </si>
  <si>
    <t>16.10.2021 00:16:53</t>
  </si>
  <si>
    <t>ULUCAK DM 35-27-M00792_HatBaşıAyırıcı_53137780 M18_53137780</t>
  </si>
  <si>
    <t>15.10.2021 17:04:12</t>
  </si>
  <si>
    <t>15.10.2021 22:50:40</t>
  </si>
  <si>
    <t>KARAOT-2 35-26-M00508_7034890_56358814_56358814</t>
  </si>
  <si>
    <t>15.10.2021 13:36:35</t>
  </si>
  <si>
    <t>15.10.2021 14:26:13</t>
  </si>
  <si>
    <t>TR-2/15 45-83-L00015_48123663_56401989_56401989</t>
  </si>
  <si>
    <t>15.10.2021 18:23:11</t>
  </si>
  <si>
    <t>15.10.2021 19:43:51</t>
  </si>
  <si>
    <t>15.10.2021 18:08:36</t>
  </si>
  <si>
    <t>15.10.2021 18:42:03</t>
  </si>
  <si>
    <t>15.10.2021 17:10:01</t>
  </si>
  <si>
    <t>15.10.2021 17:20:52</t>
  </si>
  <si>
    <t>K-3562 35-02-K03562_C_56382458_56382458</t>
  </si>
  <si>
    <t>15.10.2021 10:46:54</t>
  </si>
  <si>
    <t>15.10.2021 17:18:09</t>
  </si>
  <si>
    <t>KÜÇÜK AVULCUK TR-1 35-15-L00715_B_56370047_56370047</t>
  </si>
  <si>
    <t>15.10.2021 07:55:19</t>
  </si>
  <si>
    <t>15.10.2021 08:50:16</t>
  </si>
  <si>
    <t>TR-15 35-19-L00015_956664206_956664206</t>
  </si>
  <si>
    <t>15.10.2021 23:50:46</t>
  </si>
  <si>
    <t>16.10.2021 15:38:25</t>
  </si>
  <si>
    <t>AŞAĞIŞAKRAN TR-1 35-17-M00223_C_60982715_60982715</t>
  </si>
  <si>
    <t>15.10.2021 17:42:28</t>
  </si>
  <si>
    <t>15.10.2021 18:40:20</t>
  </si>
  <si>
    <t>DM-1/51 35-29-M00051_950346742_950346742</t>
  </si>
  <si>
    <t>15.10.2021 15:02:20</t>
  </si>
  <si>
    <t>15.10.2021 16:54:40</t>
  </si>
  <si>
    <t>15.10.2021 16:45:30</t>
  </si>
  <si>
    <t>15.10.2021 18:16:00</t>
  </si>
  <si>
    <t>DM-13/20 (HAFSA SULTAN CAMİİ YANI) 45-71-M00334_B_56403370_56403370</t>
  </si>
  <si>
    <t>15.10.2021 09:17:24</t>
  </si>
  <si>
    <t>15.10.2021 10:05:42</t>
  </si>
  <si>
    <t>L-326 35-18-L00326_DIREK TIPI TRAFO HUCRESI H01_2106925</t>
  </si>
  <si>
    <t>15.10.2021 17:06:11</t>
  </si>
  <si>
    <t>15.10.2021 18:45:38</t>
  </si>
  <si>
    <t>KOLEJ SİTESİ TR 35-30-M00314_A_56404542_56404542</t>
  </si>
  <si>
    <t>15.10.2021 15:52:55</t>
  </si>
  <si>
    <t>15.10.2021 17:48:46</t>
  </si>
  <si>
    <t>BADEMLİ TR-5 35-30-L00102_35-30-L00102_2359290</t>
  </si>
  <si>
    <t>15.10.2021 18:16:17</t>
  </si>
  <si>
    <t>15.10.2021 20:55:25</t>
  </si>
  <si>
    <t>K-4742 35-07-K04742_912528620_912528620</t>
  </si>
  <si>
    <t>15.10.2021 14:13:11</t>
  </si>
  <si>
    <t>15.10.2021 16:11:03</t>
  </si>
  <si>
    <t>BEYDAĞ İM 35-32-A00001_BAKIR L03_2049980</t>
  </si>
  <si>
    <t>15.10.2021 22:57:24</t>
  </si>
  <si>
    <t>15.10.2021 23:24:06</t>
  </si>
  <si>
    <t>PAMUCAK KÖK 35-13-L00400_ESKİ PAMUCAK (HAVAALANI) L09_2097128</t>
  </si>
  <si>
    <t>15.10.2021 18:23:56</t>
  </si>
  <si>
    <t>15.10.2021 18:24:50</t>
  </si>
  <si>
    <t>M-3033 35-09-M03033_A_56364530_56364530</t>
  </si>
  <si>
    <t>15.10.2021 14:05:12</t>
  </si>
  <si>
    <t>15.10.2021 19:07:13</t>
  </si>
  <si>
    <t>K-998 35-01-K00998_911213423_911213423</t>
  </si>
  <si>
    <t>15.10.2021 17:14:28</t>
  </si>
  <si>
    <t>16.10.2021 02:06:10</t>
  </si>
  <si>
    <t>15.10.2021 15:42:32</t>
  </si>
  <si>
    <t>15.10.2021 17:37:28</t>
  </si>
  <si>
    <t>KARABURUN İM 35-21-A00001_KARABURUN MERKEZ L06_2063039</t>
  </si>
  <si>
    <t>15.10.2021 13:32:48</t>
  </si>
  <si>
    <t>15.10.2021 13:36:27</t>
  </si>
  <si>
    <t>FUNDACIK KÖK 45-75-M00068_ÇİÇEKLİ M02_67108812</t>
  </si>
  <si>
    <t>15.10.2021 21:40:24</t>
  </si>
  <si>
    <t>HAMİDİYE TR-1 45-72-L00895_956504547_956504547</t>
  </si>
  <si>
    <t>15.10.2021 11:36:55</t>
  </si>
  <si>
    <t>15.10.2021 17:30:36</t>
  </si>
  <si>
    <t>TİRE İM-DM-1 35-29-A00001_GÖKÇEN SULAMA M26_2059026</t>
  </si>
  <si>
    <t>15.10.2021 21:18:48</t>
  </si>
  <si>
    <t>15.10.2021 21:23:29</t>
  </si>
  <si>
    <t>K-3628 35-01-K03628_911495958_911495958</t>
  </si>
  <si>
    <t>15.10.2021 21:04:26</t>
  </si>
  <si>
    <t>15.10.2021 22:21:05</t>
  </si>
  <si>
    <t>HİKMET GIDA KÖK 45-72-M00122_HatBaşıAyırıcı_53136426 M04_53136426</t>
  </si>
  <si>
    <t>15.10.2021 18:48:45</t>
  </si>
  <si>
    <t>16.10.2021 03:00:49</t>
  </si>
  <si>
    <t>DM-1/TR-15 35-13-M00029_DM-1/TR-19 M01_66202358</t>
  </si>
  <si>
    <t>15.10.2021 20:22:09</t>
  </si>
  <si>
    <t>15.10.2021 22:04:20</t>
  </si>
  <si>
    <t>PAYAMLI M-23 35-25-M00190_C_56353979_56353979</t>
  </si>
  <si>
    <t>15.10.2021 18:28:06</t>
  </si>
  <si>
    <t>15.10.2021 20:39:41</t>
  </si>
  <si>
    <t>TR-123 35-15-M00123_48866739_56364738_56364738</t>
  </si>
  <si>
    <t>15.10.2021 20:00:05</t>
  </si>
  <si>
    <t>16.10.2021 03:51:14</t>
  </si>
  <si>
    <t>15.10.2021 19:21:40</t>
  </si>
  <si>
    <t>15.10.2021 19:53:00</t>
  </si>
  <si>
    <t>M-978 35-03-M00978_A A1_61118856</t>
  </si>
  <si>
    <t>15.10.2021 18:29:22</t>
  </si>
  <si>
    <t>15.10.2021 20:31:51</t>
  </si>
  <si>
    <t>ÖKSÜZLÜ TR-1 45-74-M00215_DIREK TIPI TRAFO HUCRESI H01_2059011</t>
  </si>
  <si>
    <t>15.10.2021 23:09:42</t>
  </si>
  <si>
    <t>15.10.2021 23:58:09</t>
  </si>
  <si>
    <t>TR-1/41 45-72-M00041_956480556_956480556</t>
  </si>
  <si>
    <t>16.10.2021 00:36:35</t>
  </si>
  <si>
    <t>BAYINDIR İM 35-20-A00001_CANLI L09_2058779</t>
  </si>
  <si>
    <t>15.10.2021 21:00:04</t>
  </si>
  <si>
    <t>15.10.2021 21:01:44</t>
  </si>
  <si>
    <t>ASARLIK TR-20 35-28-M00170_953377551_953377551</t>
  </si>
  <si>
    <t>15.10.2021 22:31:27</t>
  </si>
  <si>
    <t>16.10.2021 02:47:30</t>
  </si>
  <si>
    <t>GELENBE İM 45-76-A00001_ALACALAR L02_2326556</t>
  </si>
  <si>
    <t>15.10.2021 17:18:26</t>
  </si>
  <si>
    <t>15.10.2021 17:49:56</t>
  </si>
  <si>
    <t>ÇİFTLİK İM 35-18-A00003_TR-1 L05_2054612</t>
  </si>
  <si>
    <t>15.10.2021 08:11:13</t>
  </si>
  <si>
    <t>15.10.2021 08:27:57</t>
  </si>
  <si>
    <t>MADEN KÖK 45-83-M00128_ARPALIK KÖK M07_47316728</t>
  </si>
  <si>
    <t>15.10.2021 09:36:41</t>
  </si>
  <si>
    <t>15.10.2021 10:35:05</t>
  </si>
  <si>
    <t>İSTASYONALTI KÖK 45-83-M00131_MANİSA-2 M04_2329933</t>
  </si>
  <si>
    <t>15.10.2021 12:25:48</t>
  </si>
  <si>
    <t>15.10.2021 15:11:40</t>
  </si>
  <si>
    <t>L-233 AKARCA KÖK 35-14-L00233_L-58 HAVACILAR SİTESİ L03_72202703</t>
  </si>
  <si>
    <t>15.10.2021 09:38:07</t>
  </si>
  <si>
    <t>15.10.2021 11:15:57</t>
  </si>
  <si>
    <t>KIZILÇUKUR TR-5 KESKİN 45-79-M00469_C_56400540_56400540</t>
  </si>
  <si>
    <t>15.10.2021 16:10:11</t>
  </si>
  <si>
    <t>15.10.2021 18:55:08</t>
  </si>
  <si>
    <t>K-3640 35-01-K03640_911714326_911714326</t>
  </si>
  <si>
    <t>15.10.2021 11:52:09</t>
  </si>
  <si>
    <t>15.10.2021 18:26:00</t>
  </si>
  <si>
    <t>MENEMEN TR-3 35-28-L00003_B_56359438_56359438</t>
  </si>
  <si>
    <t>15.10.2021 11:13:10</t>
  </si>
  <si>
    <t>15.10.2021 15:49:31</t>
  </si>
  <si>
    <t>FAHRİ ÇAPUN SULAMA GRB 35-20-L00176_DIREK TIPI TRAFO HUCRESI H01_2050581</t>
  </si>
  <si>
    <t>15.10.2021 23:50:50</t>
  </si>
  <si>
    <t>16.10.2021 03:40:43</t>
  </si>
  <si>
    <t>TR-253 35-19-M00253_35-19-M00253_2363982</t>
  </si>
  <si>
    <t>15.10.2021 08:28:50</t>
  </si>
  <si>
    <t>15.10.2021 10:20:06</t>
  </si>
  <si>
    <t>ÖZDERE M-60 ÖZSAN SANAYİ SİTESİ 35-25-M00215_955254725_955254725</t>
  </si>
  <si>
    <t>15.10.2021 17:50:01</t>
  </si>
  <si>
    <t>15.10.2021 19:57:43</t>
  </si>
  <si>
    <t>15.10.2021 18:22:36</t>
  </si>
  <si>
    <t>15.10.2021 19:33:00</t>
  </si>
  <si>
    <t>15.10.2021 07:22:46</t>
  </si>
  <si>
    <t>15.10.2021 08:59:27</t>
  </si>
  <si>
    <t>K-955 35-03-K00955_A_56374071_56374071</t>
  </si>
  <si>
    <t>15.10.2021 19:36:51</t>
  </si>
  <si>
    <t>15.10.2021 21:23:52</t>
  </si>
  <si>
    <t>15.10.2021 17:18:10</t>
  </si>
  <si>
    <t>15.10.2021 17:24:58</t>
  </si>
  <si>
    <t>M-3411(YATIRIM REZERVE) 35-03-M03411_910186844_910186844</t>
  </si>
  <si>
    <t>15.10.2021 13:43:15</t>
  </si>
  <si>
    <t>15.10.2021 17:09:46</t>
  </si>
  <si>
    <t>TORBALI DM-5/TR-1 (TR-101) 35-26-M00101_956624704_956624704</t>
  </si>
  <si>
    <t>15.10.2021 13:48:48</t>
  </si>
  <si>
    <t>15.10.2021 18:17:43</t>
  </si>
  <si>
    <t>K-3248 35-07-K03248_C_56382852_56382852</t>
  </si>
  <si>
    <t>15.10.2021 15:44:47</t>
  </si>
  <si>
    <t>15.10.2021 19:56:39</t>
  </si>
  <si>
    <t>15.10.2021 15:17:50</t>
  </si>
  <si>
    <t>15.10.2021 17:52:24</t>
  </si>
  <si>
    <t>YALLIOĞLU KÖK 35-15-L00361_YENİKÖY L02_66935979</t>
  </si>
  <si>
    <t>15.10.2021 11:23:22</t>
  </si>
  <si>
    <t>15.10.2021 13:41:27</t>
  </si>
  <si>
    <t>15.10.2021 18:20:14</t>
  </si>
  <si>
    <t>CAFERBEY KÖK 45-78-L00231_CAFERBEY ÇALTILI L04_2105187</t>
  </si>
  <si>
    <t>15.10.2021 23:27:14</t>
  </si>
  <si>
    <t>15.10.2021 23:28:24</t>
  </si>
  <si>
    <t>K-4339 35-01-K04339_910688802_910688802</t>
  </si>
  <si>
    <t>15.10.2021 14:52:21</t>
  </si>
  <si>
    <t>15.10.2021 17:54:57</t>
  </si>
  <si>
    <t>15.10.2021 09:45:43</t>
  </si>
  <si>
    <t>15.10.2021 11:54:00</t>
  </si>
  <si>
    <t>15.10.2021 09:02:10</t>
  </si>
  <si>
    <t>15.10.2021 15:55:21</t>
  </si>
  <si>
    <t>_C SDP_54667000</t>
  </si>
  <si>
    <t>15.10.2021 18:23:21</t>
  </si>
  <si>
    <t>15.10.2021 20:31:52</t>
  </si>
  <si>
    <t>K-4070 35-03-K04070_910984218_910984218</t>
  </si>
  <si>
    <t>15.10.2021 15:14:53</t>
  </si>
  <si>
    <t>15.10.2021 16:56:11</t>
  </si>
  <si>
    <t>DENİZKÖY TR-1 35-30-M00594_955319225_955319225</t>
  </si>
  <si>
    <t>15.10.2021 20:48:28</t>
  </si>
  <si>
    <t>16.10.2021 03:28:02</t>
  </si>
  <si>
    <t>15.10.2021 21:26:54</t>
  </si>
  <si>
    <t>15.10.2021 22:05:50</t>
  </si>
  <si>
    <t>K-3505 35-01-K03505_911692531_911692531</t>
  </si>
  <si>
    <t>15.10.2021 10:43:28</t>
  </si>
  <si>
    <t>15.10.2021 12:11:43</t>
  </si>
  <si>
    <t>SOMA TR-18 45-82-M00018_45-82-M00018_2370223</t>
  </si>
  <si>
    <t>15.10.2021 22:12:15</t>
  </si>
  <si>
    <t>16.10.2021 03:12:15</t>
  </si>
  <si>
    <t>TR-149 35-16-L00149_B_56371095_56371095</t>
  </si>
  <si>
    <t>15.10.2021 15:57:25</t>
  </si>
  <si>
    <t>15.10.2021 19:50:04</t>
  </si>
  <si>
    <t>TR-1-2/6 35-20-L00035_10450109_56359756_56359756</t>
  </si>
  <si>
    <t>15.10.2021 20:43:22</t>
  </si>
  <si>
    <t>15.10.2021 22:43:22</t>
  </si>
  <si>
    <t>FOÇAKÖY TR-1 35-23-M00222_42066364_56357417_56357417</t>
  </si>
  <si>
    <t>15.10.2021 17:51:19</t>
  </si>
  <si>
    <t>15.10.2021 21:22:49</t>
  </si>
  <si>
    <t>TR-71 SEDAT IRMAK GRB. 35-15-M00071_950363175_950363175</t>
  </si>
  <si>
    <t>15.10.2021 16:49:00</t>
  </si>
  <si>
    <t>15.10.2021 20:53:50</t>
  </si>
  <si>
    <t>ŞEMSİLER TR-1 35-31-L00098_956596112_956596112</t>
  </si>
  <si>
    <t>15.10.2021 19:26:05</t>
  </si>
  <si>
    <t>16.10.2021 02:39:07</t>
  </si>
  <si>
    <t>DM06/TR-01 45-73-M00053_C c3_45110416</t>
  </si>
  <si>
    <t>15.10.2021 03:22:18</t>
  </si>
  <si>
    <t>15.10.2021 13:53:39</t>
  </si>
  <si>
    <t>SOMA KÖYLER DM-2 45-82-M00125_HatBaşıAyırıcı_53136016 M08_53136016</t>
  </si>
  <si>
    <t>15.10.2021 17:33:50</t>
  </si>
  <si>
    <t>16.10.2021 01:00:00</t>
  </si>
  <si>
    <t>15.10.2021 19:10:47</t>
  </si>
  <si>
    <t>TR-1/53 45-72-M00053_956494924_956494924</t>
  </si>
  <si>
    <t>15.10.2021 12:23:43</t>
  </si>
  <si>
    <t>15.10.2021 16:27:28</t>
  </si>
  <si>
    <t>HACI HASAN KÖYÜ TR-1 35-15-L00271_A_56372418_56372418</t>
  </si>
  <si>
    <t>15.10.2021 22:06:09</t>
  </si>
  <si>
    <t>16.10.2021 06:14:55</t>
  </si>
  <si>
    <t>L-336 REİSDERE 35-18-L00336_5648349_56354479_56354479</t>
  </si>
  <si>
    <t>15.10.2021 15:01:42</t>
  </si>
  <si>
    <t>15.10.2021 17:53:31</t>
  </si>
  <si>
    <t>DALKARA TR-1 45-75-M00260_A_56390879_56390879</t>
  </si>
  <si>
    <t>15.10.2021 17:05:19</t>
  </si>
  <si>
    <t>15.10.2021 18:26:12</t>
  </si>
  <si>
    <t>SUBAŞI İM 35-26-A00002_PAMUKYAZI L04_2035578</t>
  </si>
  <si>
    <t>15.10.2021 18:43:56</t>
  </si>
  <si>
    <t>15.10.2021 18:55:44</t>
  </si>
  <si>
    <t>KIRKAĞAÇ TR-25 45-76-M00025_955240286_955240286</t>
  </si>
  <si>
    <t>15.10.2021 15:28:38</t>
  </si>
  <si>
    <t>15.10.2021 15:52:53</t>
  </si>
  <si>
    <t>AKHİSAR TM 45-72-A00006_GÖRDES M05_2055449</t>
  </si>
  <si>
    <t>15.10.2021 20:21:46</t>
  </si>
  <si>
    <t>15.10.2021 20:27:00</t>
  </si>
  <si>
    <t>SOMA DM-1 45-82-M00050_TR-1 M12_60207310</t>
  </si>
  <si>
    <t>15.10.2021 20:06:43</t>
  </si>
  <si>
    <t>15.10.2021 20:15:47</t>
  </si>
  <si>
    <t>KEMİKLİDERE TR-1 45-80-M00134_A_56387887_56387887</t>
  </si>
  <si>
    <t>15.10.2021 22:58:35</t>
  </si>
  <si>
    <t>16.10.2021 01:32:02</t>
  </si>
  <si>
    <t>ALÇUK TM 35-17-A00001_FOÇA-1 M32_2307957</t>
  </si>
  <si>
    <t>15.10.2021 22:28:32</t>
  </si>
  <si>
    <t>15.10.2021 22:49:52</t>
  </si>
  <si>
    <t>HALİLLER AKKEÇİLİ TR-2 35-31-L00188_47919624_56401773_56401773</t>
  </si>
  <si>
    <t>15.10.2021 09:07:09</t>
  </si>
  <si>
    <t>15.10.2021 14:40:00</t>
  </si>
  <si>
    <t>TR-131 35-19-L00131_A_56391416_56391416</t>
  </si>
  <si>
    <t>15.10.2021 16:44:44</t>
  </si>
  <si>
    <t>16.10.2021 03:56:51</t>
  </si>
  <si>
    <t>DM-01/3F(TR-1/48) 45-71-M00055_A_60985254_60985254</t>
  </si>
  <si>
    <t>15.10.2021 08:50:24</t>
  </si>
  <si>
    <t>15.10.2021 12:09:11</t>
  </si>
  <si>
    <t>TR-1/66 45-72-M00066_956497250_956497250</t>
  </si>
  <si>
    <t>15.10.2021 15:56:41</t>
  </si>
  <si>
    <t>15.10.2021 18:00:29</t>
  </si>
  <si>
    <t>SELÇUK İM/DM 35-13-A00004_ŞEHİR-2 L13_65986056</t>
  </si>
  <si>
    <t>15.10.2021 18:26:56</t>
  </si>
  <si>
    <t>15.10.2021 18:34:00</t>
  </si>
  <si>
    <t>TİRE İM-DM-1 35-29-A00001_GÖKÇEN-1 M07_2059508</t>
  </si>
  <si>
    <t>15.10.2021 21:37:03</t>
  </si>
  <si>
    <t>15.10.2021 21:37:54</t>
  </si>
  <si>
    <t>SULTAN DM 35-25-M00121_M-36 ZİNDANCIK KÖK M12_72117240</t>
  </si>
  <si>
    <t>15.10.2021 12:01:58</t>
  </si>
  <si>
    <t>15.10.2021 13:02:10</t>
  </si>
  <si>
    <t>15.10.2021 18:54:49</t>
  </si>
  <si>
    <t>16.10.2021 00:38:42</t>
  </si>
  <si>
    <t>BAĞCILAR TR-1 35-28-M00266_DIREK TIPI TRAFO HUCRESI H01_2110239</t>
  </si>
  <si>
    <t>15.10.2021 08:53:36</t>
  </si>
  <si>
    <t>15.10.2021 09:26:54</t>
  </si>
  <si>
    <t>15.10.2021 15:23:36</t>
  </si>
  <si>
    <t>15.10.2021 15:33:00</t>
  </si>
  <si>
    <t>K-3584 35-01-K03584_A_56378184_56378184</t>
  </si>
  <si>
    <t>15.10.2021 14:18:19</t>
  </si>
  <si>
    <t>15.10.2021 19:31:25</t>
  </si>
  <si>
    <t>MORDOĞAN TR-30 35-21-L00155_953358327_953358327</t>
  </si>
  <si>
    <t>15.10.2021 17:19:59</t>
  </si>
  <si>
    <t>16.10.2021 04:21:31</t>
  </si>
  <si>
    <t>SELENDİ TR-3 45-81-M00003_945633848_945633848</t>
  </si>
  <si>
    <t>15.10.2021 10:26:39</t>
  </si>
  <si>
    <t>15.10.2021 12:08:14</t>
  </si>
  <si>
    <t>DM-2/12 45-72-M00610_956508620_956508620</t>
  </si>
  <si>
    <t>15.10.2021 16:57:43</t>
  </si>
  <si>
    <t>15.10.2021 11:15:40</t>
  </si>
  <si>
    <t>15.10.2021 11:16:16</t>
  </si>
  <si>
    <t>15.10.2021 20:26:54</t>
  </si>
  <si>
    <t>15.10.2021 19:37:36</t>
  </si>
  <si>
    <t>15.10.2021 21:49:21</t>
  </si>
  <si>
    <t>SEFERİHİSAR İM 35-14-A00002_BEYLER L10_72378550</t>
  </si>
  <si>
    <t>15.10.2021 11:50:24</t>
  </si>
  <si>
    <t>15.10.2021 15:36:48</t>
  </si>
  <si>
    <t>15.10.2021 15:10:08</t>
  </si>
  <si>
    <t>15.10.2021 17:25:08</t>
  </si>
  <si>
    <t>15.10.2021 15:58:32</t>
  </si>
  <si>
    <t>15.10.2021 16:41:34</t>
  </si>
  <si>
    <t>BATI BASMA KÖK 35-26-M00235_ M01_2332442</t>
  </si>
  <si>
    <t>15.10.2021 09:56:26</t>
  </si>
  <si>
    <t>15.10.2021 10:16:12</t>
  </si>
  <si>
    <t>K-3893 35-01-K03893_A_56372906_56372906</t>
  </si>
  <si>
    <t>15.10.2021 19:55:06</t>
  </si>
  <si>
    <t>16.10.2021 02:32:37</t>
  </si>
  <si>
    <t>K-4767 35-04-K04767_B_72410920_72410920</t>
  </si>
  <si>
    <t>15.10.2021 15:55:57</t>
  </si>
  <si>
    <t>15.10.2021 18:10:40</t>
  </si>
  <si>
    <t>15.10.2021 13:11:06</t>
  </si>
  <si>
    <t>15.10.2021 13:47:12</t>
  </si>
  <si>
    <t>15.10.2021 18:47:42</t>
  </si>
  <si>
    <t>15.10.2021 21:08:19</t>
  </si>
  <si>
    <t>DÜNDARLI KÖK 35-29-L00053_DALLIK GRB. ENH. L02_72215840</t>
  </si>
  <si>
    <t>15.10.2021 22:13:24</t>
  </si>
  <si>
    <t>15.10.2021 22:32:00</t>
  </si>
  <si>
    <t>K-4445 35-03-K04445_B_56363600_56363600</t>
  </si>
  <si>
    <t>15.10.2021 23:09:20</t>
  </si>
  <si>
    <t>16.10.2021 01:59:01</t>
  </si>
  <si>
    <t>KAPAKLI DM 45-72-M00309_KAPAKLI-2 GİRİŞ M14_2099428</t>
  </si>
  <si>
    <t>15.10.2021 19:52:16</t>
  </si>
  <si>
    <t>SUDELİĞİ KÖK 45-72-L00111_GİRİŞ - TRF L02_66544619</t>
  </si>
  <si>
    <t>15.10.2021 18:35:16</t>
  </si>
  <si>
    <t>15.10.2021 18:39:26</t>
  </si>
  <si>
    <t>AKHİSAR İM 45-72-A00001_TR2/1 L13_2308512</t>
  </si>
  <si>
    <t>15.10.2021 11:20:49</t>
  </si>
  <si>
    <t>15.10.2021 12:02:15</t>
  </si>
  <si>
    <t>15.10.2021 16:56:00</t>
  </si>
  <si>
    <t>15.10.2021 17:59:38</t>
  </si>
  <si>
    <t>MENEMEN İM 35-28-A00001_HIDIR TEPE L15_2311060</t>
  </si>
  <si>
    <t>15.10.2021 08:25:26</t>
  </si>
  <si>
    <t>15.10.2021 09:06:58</t>
  </si>
  <si>
    <t>TR-1/14 45-72-M00014_49742403 TR1.14E2_49745891</t>
  </si>
  <si>
    <t>15.10.2021 17:54:55</t>
  </si>
  <si>
    <t>15.10.2021 19:09:53</t>
  </si>
  <si>
    <t>MURADİYE DM 45-71-M00006_DM-02 ÜÇTEPELER RİNG M04_2076877</t>
  </si>
  <si>
    <t>15.10.2021 16:14:05</t>
  </si>
  <si>
    <t>15.10.2021 16:24:21</t>
  </si>
  <si>
    <t>ÇANDARLI TR-1 35-30-M00001_C_56367633_56367633</t>
  </si>
  <si>
    <t>15.10.2021 20:02:12</t>
  </si>
  <si>
    <t>15.10.2021 22:56:23</t>
  </si>
  <si>
    <t>K-524 35-01-K00524_910402857_910402857</t>
  </si>
  <si>
    <t>15.10.2021 09:28:39</t>
  </si>
  <si>
    <t>15.10.2021 10:47:30</t>
  </si>
  <si>
    <t>15.10.2021 14:47:48</t>
  </si>
  <si>
    <t>15.10.2021 17:23:53</t>
  </si>
  <si>
    <t>15.10.2021 16:49:02</t>
  </si>
  <si>
    <t>15.10.2021 17:46:00</t>
  </si>
  <si>
    <t>ALAÇATI TM 35-18-A00005_KARABURUN-1 M19_2310585</t>
  </si>
  <si>
    <t>15.10.2021 16:38:35</t>
  </si>
  <si>
    <t>15.10.2021 17:29:01</t>
  </si>
  <si>
    <t>ÇAMLICA TR-1 35-29-L00480_950353993_950353993</t>
  </si>
  <si>
    <t>15.10.2021 19:02:11</t>
  </si>
  <si>
    <t>16.10.2021 01:54:30</t>
  </si>
  <si>
    <t>KARAOĞLANLI TR-2 45-71-M00092_45-71-M00092_2353702</t>
  </si>
  <si>
    <t>15.10.2021 16:05:00</t>
  </si>
  <si>
    <t>15.10.2021 18:00:03</t>
  </si>
  <si>
    <t>K-4780 35-04-K04780__72410645_72410645</t>
  </si>
  <si>
    <t>15.10.2021 15:52:33</t>
  </si>
  <si>
    <t>15.10.2021 21:35:29</t>
  </si>
  <si>
    <t>M-42 35-14-M00042_ H_80660209</t>
  </si>
  <si>
    <t>15.10.2021 15:10:39</t>
  </si>
  <si>
    <t>15.10.2021 17:04:44</t>
  </si>
  <si>
    <t>15.10.2021 17:37:58</t>
  </si>
  <si>
    <t>15.10.2021 18:34:35</t>
  </si>
  <si>
    <t>AKHİSAR TM 45-72-A00006_SOMA M03_2313119</t>
  </si>
  <si>
    <t>15.10.2021 20:18:49</t>
  </si>
  <si>
    <t>15.10.2021 20:26:28</t>
  </si>
  <si>
    <t>L-401 ALTINYUNUS DM 35-18-L00401_SAĞLIKÇILAR L-477 L15_2326016</t>
  </si>
  <si>
    <t>15.10.2021 12:16:33</t>
  </si>
  <si>
    <t>15.10.2021 18:44:11</t>
  </si>
  <si>
    <t>ARSLANLAR TM 35-26-A00004_TAMSA M09_2306546</t>
  </si>
  <si>
    <t>15.10.2021 18:44:21</t>
  </si>
  <si>
    <t>15.10.2021 19:05:24</t>
  </si>
  <si>
    <t>BAĞYURDU KÖK 35-27-L00239_HALİLBEYLİ TR-1 KÖK L04_72157252</t>
  </si>
  <si>
    <t>15.10.2021 19:16:10</t>
  </si>
  <si>
    <t>15.10.2021 19:17:20</t>
  </si>
  <si>
    <t>KURUCUOVA TR-4 35-15-L00255_35-15-L00255_2365161</t>
  </si>
  <si>
    <t>15.10.2021 20:46:38</t>
  </si>
  <si>
    <t>KARAPINAR TR-1 45-78-M01107_953294517_953294517</t>
  </si>
  <si>
    <t>15.10.2021 15:26:37</t>
  </si>
  <si>
    <t>15.10.2021 21:20:45</t>
  </si>
  <si>
    <t>15.10.2021 18:38:31</t>
  </si>
  <si>
    <t>16.10.2021 07:22:28</t>
  </si>
  <si>
    <t>K-978 35-07-K00978_912440808_912440808</t>
  </si>
  <si>
    <t>15.10.2021 15:52:18</t>
  </si>
  <si>
    <t>15.10.2021 20:36:48</t>
  </si>
  <si>
    <t>TR-1 45-78-L00001_49381704_60985007_60985007</t>
  </si>
  <si>
    <t>15.10.2021 14:26:06</t>
  </si>
  <si>
    <t>15.10.2021 15:16:52</t>
  </si>
  <si>
    <t>KOYUNDERE TR-15 35-28-M00159_35-28-M00159_66534543</t>
  </si>
  <si>
    <t>15.10.2021 10:32:25</t>
  </si>
  <si>
    <t>16.10.2021 01:32:42</t>
  </si>
  <si>
    <t>15.10.2021 21:37:02</t>
  </si>
  <si>
    <t>15.10.2021 21:38:28</t>
  </si>
  <si>
    <t>KARAOĞLANLI TR-6 45-71-M00094_DAĞITIM TRAFO KARAOĞLANLI TR-6 M06_72257791</t>
  </si>
  <si>
    <t>15.10.2021 22:43:42</t>
  </si>
  <si>
    <t>16.10.2021 01:06:16</t>
  </si>
  <si>
    <t>TAHTALI TM 35-22-A00001_ARITMA-2 M17_2307945</t>
  </si>
  <si>
    <t>15.10.2021 09:33:00</t>
  </si>
  <si>
    <t>15.10.2021 09:38:00</t>
  </si>
  <si>
    <t>BALIKLIOVA DM 35-19-L00270_BALIKLIOVA TR-3 TR-4 L05_2321768</t>
  </si>
  <si>
    <t>15.10.2021 08:34:10</t>
  </si>
  <si>
    <t>15.10.2021 09:45:00</t>
  </si>
  <si>
    <t>K-2313 35-04-K02313_A A3B_5780559</t>
  </si>
  <si>
    <t>15.10.2021 12:04:34</t>
  </si>
  <si>
    <t>15.10.2021 14:44:34</t>
  </si>
  <si>
    <t>K-1323 35-02-K01323_912769813_912769813</t>
  </si>
  <si>
    <t>15.10.2021 20:03:25</t>
  </si>
  <si>
    <t>15.10.2021 22:41:01</t>
  </si>
  <si>
    <t>TOSUNLAR TR-1 35-15-L00482_950369467_950369467</t>
  </si>
  <si>
    <t>15.10.2021 11:44:27</t>
  </si>
  <si>
    <t>15.10.2021 14:12:07</t>
  </si>
  <si>
    <t>MENEMEN İM 35-28-A00001_MENEMEN ŞEHİR-2 L11_2311526</t>
  </si>
  <si>
    <t>15.10.2021 16:42:57</t>
  </si>
  <si>
    <t>15.10.2021 17:31:43</t>
  </si>
  <si>
    <t>K-2007 35-01-K02007_910659564_910659564</t>
  </si>
  <si>
    <t>15.10.2021 22:39:46</t>
  </si>
  <si>
    <t>16.10.2021 00:58:21</t>
  </si>
  <si>
    <t>L-277 GÖLCÜK GÖDENCE KÖK 35-14-L00277_OVACIK-BADEMLER L01_72144413</t>
  </si>
  <si>
    <t>15.10.2021 15:19:50</t>
  </si>
  <si>
    <t>15.10.2021 16:41:50</t>
  </si>
  <si>
    <t>L-95 35-18-L00095_950453482_950453482</t>
  </si>
  <si>
    <t>15.10.2021 12:56:31</t>
  </si>
  <si>
    <t>15.10.2021 14:14:29</t>
  </si>
  <si>
    <t>KIRKAĞAÇ DM 45-76-M00043_ŞEHİR-2(GARAJ TARAFI) M09_72247471</t>
  </si>
  <si>
    <t>15.10.2021 10:27:16</t>
  </si>
  <si>
    <t>15.10.2021 10:38:22</t>
  </si>
  <si>
    <t>TR-53 35-19-L00053_5857776_56377683_56377683</t>
  </si>
  <si>
    <t>15.10.2021 11:08:13</t>
  </si>
  <si>
    <t>15.10.2021 12:05:04</t>
  </si>
  <si>
    <t>MORDOĞAN İM 35-21-A00002_KARABURUN M04_2061842</t>
  </si>
  <si>
    <t>15.10.2021 21:53:54</t>
  </si>
  <si>
    <t>15.10.2021 21:07:44</t>
  </si>
  <si>
    <t>15.10.2021 21:57:31</t>
  </si>
  <si>
    <t>15.10.2021 08:05:00</t>
  </si>
  <si>
    <t>15.10.2021 11:04:22</t>
  </si>
  <si>
    <t>TURGUTALP TR-4/5 45-82-M00067_A_56389356_56389356</t>
  </si>
  <si>
    <t>15.10.2021 20:49:17</t>
  </si>
  <si>
    <t>15.10.2021 22:37:21</t>
  </si>
  <si>
    <t>LÜTFİYE TR-1 45-80-M00131_A_56386145_56386145</t>
  </si>
  <si>
    <t>15.10.2021 11:40:02</t>
  </si>
  <si>
    <t>15.10.2021 13:03:14</t>
  </si>
  <si>
    <t>M-1543 35-01-M01543_911751604_911751604</t>
  </si>
  <si>
    <t>15.10.2021 22:49:32</t>
  </si>
  <si>
    <t>16.10.2021 00:17:59</t>
  </si>
  <si>
    <t>K-847 35-01-K00847_912866351_912866351</t>
  </si>
  <si>
    <t>15.10.2021 11:20:42</t>
  </si>
  <si>
    <t>15.10.2021 16:59:57</t>
  </si>
  <si>
    <t>15.10.2021 22:16:00</t>
  </si>
  <si>
    <t>15.10.2021 22:47:00</t>
  </si>
  <si>
    <t>HELVACI KÖK-1 35-17-M00360_HELVACI DM-2 M03_66443930</t>
  </si>
  <si>
    <t>15.10.2021 15:42:56</t>
  </si>
  <si>
    <t>15.10.2021 15:59:23</t>
  </si>
  <si>
    <t>HACILAR TR-1 35-16-M00084_953348988_953348988</t>
  </si>
  <si>
    <t>15.10.2021 18:47:52</t>
  </si>
  <si>
    <t>16.10.2021 00:04:39</t>
  </si>
  <si>
    <t>K-4469 35-01-K04469_911512528_911512528</t>
  </si>
  <si>
    <t>15.10.2021 16:03:07</t>
  </si>
  <si>
    <t>15.10.2021 20:10:17</t>
  </si>
  <si>
    <t>M-939 35-22-M00152_35-22-M00152_72141330</t>
  </si>
  <si>
    <t>15.10.2021 16:38:19</t>
  </si>
  <si>
    <t>15.10.2021 18:53:37</t>
  </si>
  <si>
    <t>TR-38 35-15-M00038_966926535_966926535</t>
  </si>
  <si>
    <t>15.10.2021 18:51:59</t>
  </si>
  <si>
    <t>15.10.2021 20:30:37</t>
  </si>
  <si>
    <t>15.10.2021 16:51:42</t>
  </si>
  <si>
    <t>15.10.2021 20:59:21</t>
  </si>
  <si>
    <t>15.10.2021 14:45:21</t>
  </si>
  <si>
    <t>15.10.2021 17:16:38</t>
  </si>
  <si>
    <t>YAĞCI TR-1 45-81-M00073_A_56399821_56399821</t>
  </si>
  <si>
    <t>15.10.2021 23:41:20</t>
  </si>
  <si>
    <t>16.10.2021 01:00:04</t>
  </si>
  <si>
    <t>15.10.2021 01:37:37</t>
  </si>
  <si>
    <t>15.10.2021 08:44:05</t>
  </si>
  <si>
    <t>15.10.2021 13:31:41</t>
  </si>
  <si>
    <t>15.10.2021 13:46:36</t>
  </si>
  <si>
    <t>K-2426 35-04-K02426_950023865_950023865</t>
  </si>
  <si>
    <t>15.10.2021 12:10:00</t>
  </si>
  <si>
    <t>15.10.2021 17:46:51</t>
  </si>
  <si>
    <t>HAMZA ÖZLÜ 35-26-L00056_DIREK TIPI TRAFO HUCRESI H01_2041736</t>
  </si>
  <si>
    <t>15.10.2021 20:41:21</t>
  </si>
  <si>
    <t>16.10.2021 01:03:23</t>
  </si>
  <si>
    <t>TİRE TR-14 35-29-L00014_48356139_56361480_56361480</t>
  </si>
  <si>
    <t>15.10.2021 23:19:30</t>
  </si>
  <si>
    <t>16.10.2021 11:38:02</t>
  </si>
  <si>
    <t>DARIOVASI TR-2 35-15-L00985_B_56370698_56370698</t>
  </si>
  <si>
    <t>15.10.2021 19:40:02</t>
  </si>
  <si>
    <t>16.10.2021 02:17:43</t>
  </si>
  <si>
    <t>15.10.2021 19:41:46</t>
  </si>
  <si>
    <t>15.10.2021 21:01:28</t>
  </si>
  <si>
    <t>PAZARKÖY-3 TARIMSAL SULAMA TR 45-78-L00596_45-78-L00596_2353283</t>
  </si>
  <si>
    <t>15.10.2021 14:52:55</t>
  </si>
  <si>
    <t>15.10.2021 19:55:58</t>
  </si>
  <si>
    <t>15.10.2021 19:23:28</t>
  </si>
  <si>
    <t>15.10.2021 19:27:27</t>
  </si>
  <si>
    <t>DM-12/TR-1 45-72-L00062_E_56406910_56406910</t>
  </si>
  <si>
    <t>15.10.2021 19:47:37</t>
  </si>
  <si>
    <t>15.10.2021 22:05:39</t>
  </si>
  <si>
    <t>M-13 35-02-M00013_M-157 M03_44464453</t>
  </si>
  <si>
    <t>15.10.2021 10:02:41</t>
  </si>
  <si>
    <t>15.10.2021 13:05:24</t>
  </si>
  <si>
    <t>15.10.2021 07:48:06</t>
  </si>
  <si>
    <t>15.10.2021 09:55:37</t>
  </si>
  <si>
    <t>ÇEPNİBEKTAŞ TR-1 45-83-L00300_A_56400730_56400730</t>
  </si>
  <si>
    <t>15.10.2021 15:19:08</t>
  </si>
  <si>
    <t>15.10.2021 17:30:49</t>
  </si>
  <si>
    <t>YEŞİLOCA ÇAYIR TR-4 35-20-L00129_955189870_955189870</t>
  </si>
  <si>
    <t>15.10.2021 15:38:36</t>
  </si>
  <si>
    <t>15.10.2021 17:15:43</t>
  </si>
  <si>
    <t>15.10.2021 16:54:00</t>
  </si>
  <si>
    <t>MENEMEN TR-2 35-28-L00002_35-28-L00002_66506858</t>
  </si>
  <si>
    <t>15.10.2021 09:10:31</t>
  </si>
  <si>
    <t>15.10.2021 17:24:40</t>
  </si>
  <si>
    <t>K-1958 35-09-K01958_A_56383994_56383994</t>
  </si>
  <si>
    <t>15.10.2021 15:37:48</t>
  </si>
  <si>
    <t>15.10.2021 21:13:46</t>
  </si>
  <si>
    <t>EMİRALEM TR-15 35-28-M00237_35-28-M00237_2374102</t>
  </si>
  <si>
    <t>15.10.2021 10:11:21</t>
  </si>
  <si>
    <t>15.10.2021 12:14:55</t>
  </si>
  <si>
    <t>GERMİYAN İM 35-18-A00004_ILDIR-2 L03_2064610</t>
  </si>
  <si>
    <t>15.10.2021 21:42:01</t>
  </si>
  <si>
    <t>15.10.2021 22:14:00</t>
  </si>
  <si>
    <t>M-1439 35-01-M01439_B_56358144_56358144</t>
  </si>
  <si>
    <t>15.10.2021 15:46:00</t>
  </si>
  <si>
    <t>15.10.2021 16:16:02</t>
  </si>
  <si>
    <t>TR-1/64 DM 45-72-M00064_TR/68-67-69 M19_66484987</t>
  </si>
  <si>
    <t>15.10.2021 17:41:06</t>
  </si>
  <si>
    <t>15.10.2021 18:16:50</t>
  </si>
  <si>
    <t>GÖRDES DM 45-75-M00050_GÜNEŞLİ M13_2083728</t>
  </si>
  <si>
    <t>15.10.2021 22:21:00</t>
  </si>
  <si>
    <t>15.10.2021 22:27:00</t>
  </si>
  <si>
    <t>TR-2/22 45-83-L00022_955147934_955147934</t>
  </si>
  <si>
    <t>15.10.2021 21:45:00</t>
  </si>
  <si>
    <t>15.10.2021 23:51:07</t>
  </si>
  <si>
    <t>DM-25/17 45-71-M00049_A_56397841_56397841</t>
  </si>
  <si>
    <t>15.10.2021 10:59:08</t>
  </si>
  <si>
    <t>15.10.2021 18:25:08</t>
  </si>
  <si>
    <t>DM-2 45-71-M00002_953192190_953192190</t>
  </si>
  <si>
    <t>15.10.2021 22:42:53</t>
  </si>
  <si>
    <t>16.10.2021 00:35:13</t>
  </si>
  <si>
    <t>DM-14/08 45-71-M00385_DM-14/10 FORD PLAZA M03_66509303</t>
  </si>
  <si>
    <t>15.10.2021 18:35:11</t>
  </si>
  <si>
    <t>15.10.2021 19:22:23</t>
  </si>
  <si>
    <t>L-201 GÜZELÇİFTLİK 35-14-L00201_DAĞITIM TRAFO L-201 GÜZELÇİFTLİK L04_72216672</t>
  </si>
  <si>
    <t>15.10.2021 15:35:42</t>
  </si>
  <si>
    <t>15.10.2021 18:24:44</t>
  </si>
  <si>
    <t>TR-109 ZEYTİNALANI 35-19-L00109_956691982_956691982</t>
  </si>
  <si>
    <t>15.10.2021 12:02:54</t>
  </si>
  <si>
    <t>15.10.2021 14:41:45</t>
  </si>
  <si>
    <t>TR-120 ZEYTİNALANI 35-19-L00120_956678952_956678952</t>
  </si>
  <si>
    <t>15.10.2021 17:13:37</t>
  </si>
  <si>
    <t>16.10.2021 04:34:46</t>
  </si>
  <si>
    <t>GÜLBAHÇE TR-3 (TR-184) 35-19-L00184_7390553_56370413_56370413</t>
  </si>
  <si>
    <t>15.10.2021 13:10:33</t>
  </si>
  <si>
    <t>15.10.2021 23:35:01</t>
  </si>
  <si>
    <t>İTOB DM 35-22-M00089_ARITMA M05_2327863</t>
  </si>
  <si>
    <t>15.10.2021 21:18:08</t>
  </si>
  <si>
    <t>15.10.2021 22:34:00</t>
  </si>
  <si>
    <t>BAHADIR TR-1 45-73-M01209_45-73-M01209_81259570</t>
  </si>
  <si>
    <t>15.10.2021 10:29:56</t>
  </si>
  <si>
    <t>15.10.2021 17:10:55</t>
  </si>
  <si>
    <t>K-525 35-04-K00525_C A1B_5786414</t>
  </si>
  <si>
    <t>15.10.2021 19:56:06</t>
  </si>
  <si>
    <t>15.10.2021 21:20:31</t>
  </si>
  <si>
    <t>AG Travers Arızası</t>
  </si>
  <si>
    <t>15.10.2021 09:39:44</t>
  </si>
  <si>
    <t>15.10.2021 12:22:27</t>
  </si>
  <si>
    <t>DİNDARLI TR-2 YEŞİLOVA 45-79-M00427_B_56385421_56385421</t>
  </si>
  <si>
    <t>15.10.2021 11:10:48</t>
  </si>
  <si>
    <t>15.10.2021 12:32:10</t>
  </si>
  <si>
    <t>15.10.2021 11:08:36</t>
  </si>
  <si>
    <t>15.10.2021 11:09:20</t>
  </si>
  <si>
    <t>ULUKENT DM-1/11 35-28-M00569_10481548 d1b_5885256</t>
  </si>
  <si>
    <t>15.10.2021 19:22:29</t>
  </si>
  <si>
    <t>16.10.2021 12:46:47</t>
  </si>
  <si>
    <t>ORHAN ATİK SULAMA GRUBU 35-29-M00228_A_56360574_56360574</t>
  </si>
  <si>
    <t>15.10.2021 09:59:10</t>
  </si>
  <si>
    <t>15.10.2021 12:16:05</t>
  </si>
  <si>
    <t>15.10.2021 08:48:00</t>
  </si>
  <si>
    <t>15.10.2021 09:11:21</t>
  </si>
  <si>
    <t>TR-20 35-27-M00020_913623176_913623176</t>
  </si>
  <si>
    <t>15.10.2021 20:34:45</t>
  </si>
  <si>
    <t>15.10.2021 22:51:52</t>
  </si>
  <si>
    <t>MENEMEN İM 35-28-A00001_MENEMEN ŞEHİR-3 L06_2311522</t>
  </si>
  <si>
    <t>15.10.2021 14:14:06</t>
  </si>
  <si>
    <t>15.10.2021 14:27:00</t>
  </si>
  <si>
    <t>ÇIRPI İM 35-20-A00002_KANDAK(ÇIRPI-3) M02_2055128</t>
  </si>
  <si>
    <t>15.10.2021 18:55:11</t>
  </si>
  <si>
    <t>15.10.2021 20:30:08</t>
  </si>
  <si>
    <t>DM-12/TR-16 45-72-L00939_956513904_956513904</t>
  </si>
  <si>
    <t>15.10.2021 08:24:38</t>
  </si>
  <si>
    <t>15.10.2021 09:51:30</t>
  </si>
  <si>
    <t>OVACIK KÖYÜ CEVİZDERE TR-1 35-27-L00267_DIREK TIPI TRAFO HUCRESI H01_2055438</t>
  </si>
  <si>
    <t>15.10.2021 10:54:14</t>
  </si>
  <si>
    <t>15.10.2021 18:11:43</t>
  </si>
  <si>
    <t>TR-1-3/8 YENİ MAHALLE 35-20-L00024_955193373_955193373</t>
  </si>
  <si>
    <t>15.10.2021 10:28:21</t>
  </si>
  <si>
    <t>15.10.2021 11:54:55</t>
  </si>
  <si>
    <t>TR-53 35-19-L00053_DIREK TIPI TRAFO HUCRESI H01_2057433</t>
  </si>
  <si>
    <t>15.10.2021 22:05:36</t>
  </si>
  <si>
    <t>16.10.2021 06:34:25</t>
  </si>
  <si>
    <t>BAHÇELİ TR-2 45-73-M00433_45-73-M00433_2354551</t>
  </si>
  <si>
    <t>15.10.2021 23:57:18</t>
  </si>
  <si>
    <t>16.10.2021 00:52:10</t>
  </si>
  <si>
    <t>DM-23/03 TOKİ OKUL 45-71-M00518_953209315_953209315</t>
  </si>
  <si>
    <t>15.10.2021 20:32:27</t>
  </si>
  <si>
    <t>15.10.2021 23:01:42</t>
  </si>
  <si>
    <t>BEYLER KÖYÜ TR-1 45-85-L00168_945471915_945471915</t>
  </si>
  <si>
    <t>15.10.2021 13:56:29</t>
  </si>
  <si>
    <t>15.10.2021 14:49:45</t>
  </si>
  <si>
    <t>GÖZTEPE İM 35-01-A00004_POLİGON K18_2047135</t>
  </si>
  <si>
    <t>15.10.2021 22:00:45</t>
  </si>
  <si>
    <t>15.10.2021 23:04:00</t>
  </si>
  <si>
    <t>TR-22 45-77-L00022_945505549_945505549</t>
  </si>
  <si>
    <t>15.10.2021 09:53:41</t>
  </si>
  <si>
    <t>15.10.2021 10:44:25</t>
  </si>
  <si>
    <t>YEŞİLKÖY-2 35-26-M00791_964734152_964734152</t>
  </si>
  <si>
    <t>15.10.2021 23:04:26</t>
  </si>
  <si>
    <t>16.10.2021 05:07:46</t>
  </si>
  <si>
    <t>M-362 35-09-M00362_M-447 M03_47555515</t>
  </si>
  <si>
    <t>15.10.2021 15:26:06</t>
  </si>
  <si>
    <t>15.10.2021 17:47:45</t>
  </si>
  <si>
    <t>ZEYTİNLİOVA TR-18 45-72-L00411_C_56389862_56389862</t>
  </si>
  <si>
    <t>15.10.2021 17:10:46</t>
  </si>
  <si>
    <t>15.10.2021 18:07:19</t>
  </si>
  <si>
    <t>MAHMUTLAR KÖK 45-74-M00354_HatBaşıAyırıcı_77952968 M09_77952968</t>
  </si>
  <si>
    <t>15.10.2021 23:41:34</t>
  </si>
  <si>
    <t>16.10.2021 00:13:17</t>
  </si>
  <si>
    <t>URLA TM-1 35-19-A00004_ALAÇATI-1 M02_2313932</t>
  </si>
  <si>
    <t>15.10.2021 15:52:37</t>
  </si>
  <si>
    <t>15.10.2021 15:59:52</t>
  </si>
  <si>
    <t>PANAZTEPE DM 35-28-M00732_HatBaşıAyırıcı_53133652 M07_53133652</t>
  </si>
  <si>
    <t>15.10.2021 16:59:53</t>
  </si>
  <si>
    <t>16.10.2021 00:52:27</t>
  </si>
  <si>
    <t>L-400 35-18-L00400_B B01b_78538148</t>
  </si>
  <si>
    <t>15.10.2021 12:03:00</t>
  </si>
  <si>
    <t>15.10.2021 12:55:17</t>
  </si>
  <si>
    <t>AĞAÇ İŞLERİ KÖK-2 (M-703) 35-22-M00125_KISIKKÖY(KARTAL) M02_72110798</t>
  </si>
  <si>
    <t>15.10.2021 17:57:00</t>
  </si>
  <si>
    <t>15.10.2021 18:50:13</t>
  </si>
  <si>
    <t>TEKELİ TR-1 35-22-M00231_DIREK TIPI TRAFO HUCRESI H01_2125273</t>
  </si>
  <si>
    <t>15.10.2021 19:54:15</t>
  </si>
  <si>
    <t>15.10.2021 22:13:01</t>
  </si>
  <si>
    <t>15.10.2021 10:32:22</t>
  </si>
  <si>
    <t>15.10.2021 12:18:21</t>
  </si>
  <si>
    <t>SOMA DM-1 45-82-M00050_DM-2 M05_60207297</t>
  </si>
  <si>
    <t>15.10.2021 20:05:19</t>
  </si>
  <si>
    <t>15.10.2021 20:37:34</t>
  </si>
  <si>
    <t>K-4171 35-04-K04171_913889440_913889440</t>
  </si>
  <si>
    <t>15.10.2021 11:46:31</t>
  </si>
  <si>
    <t>15.10.2021 21:26:42</t>
  </si>
  <si>
    <t>KARMEZ DM 35-27-M00657_İLHAN ADAŞ M03_72158883</t>
  </si>
  <si>
    <t>15.10.2021 18:33:07</t>
  </si>
  <si>
    <t>15.10.2021 21:26:16</t>
  </si>
  <si>
    <t>15.10.2021 14:26:48</t>
  </si>
  <si>
    <t>15.10.2021 15:48:32</t>
  </si>
  <si>
    <t>ÇAKALTEPE TR-1 35-22-M00183_955270787_955270787</t>
  </si>
  <si>
    <t>15.10.2021 12:08:59</t>
  </si>
  <si>
    <t>15.10.2021 17:51:41</t>
  </si>
  <si>
    <t>K-2513 35-04-K02513_913108813_913108813</t>
  </si>
  <si>
    <t>15.10.2021 21:41:49</t>
  </si>
  <si>
    <t>16.10.2021 01:04:04</t>
  </si>
  <si>
    <t>DERBENT İM-DM 45-83-A00004_15.8 TRF GİRİŞ L01_2097289</t>
  </si>
  <si>
    <t>15.10.2021 20:15:00</t>
  </si>
  <si>
    <t>16.10.2021 00:09:32</t>
  </si>
  <si>
    <t>M-2516 35-02-M02516_D_56371885_56371885</t>
  </si>
  <si>
    <t>15.10.2021 15:50:24</t>
  </si>
  <si>
    <t>15.10.2021 16:55:26</t>
  </si>
  <si>
    <t>MERCANKENT SİTESİ TR 35-23-M00049_ M01_2057996</t>
  </si>
  <si>
    <t>15.10.2021 14:52:41</t>
  </si>
  <si>
    <t>15.10.2021 18:39:36</t>
  </si>
  <si>
    <t>ADAKÜRE KÖYÜ TR-1 35-32-L00027_946416585_946416585</t>
  </si>
  <si>
    <t>15.10.2021 14:04:42</t>
  </si>
  <si>
    <t>15.10.2021 15:12:27</t>
  </si>
  <si>
    <t>ÇITAK TR-1 35-17-M00438_950305054_950305054</t>
  </si>
  <si>
    <t>15.10.2021 17:46:17</t>
  </si>
  <si>
    <t>15.10.2021 18:35:27</t>
  </si>
  <si>
    <t>KARABURUN TR-6 35-21-L00032_C_56365119_56365119</t>
  </si>
  <si>
    <t>15.10.2021 15:47:05</t>
  </si>
  <si>
    <t>16.10.2021 02:00:24</t>
  </si>
  <si>
    <t>GÜMÜLCELİ KÖK 45-80-M00057_GÜMÜLCELİ TR-2/TR-3/TR-4 M02_72197425</t>
  </si>
  <si>
    <t>15.10.2021 11:25:26</t>
  </si>
  <si>
    <t>15.10.2021 12:45:59</t>
  </si>
  <si>
    <t>K-1075 35-02-K01075_K-2589 K04_58134044</t>
  </si>
  <si>
    <t>15.10.2021 19:21:46</t>
  </si>
  <si>
    <t>15.10.2021 20:20:38</t>
  </si>
  <si>
    <t>K-379 35-01-K00379_910700298_910700298</t>
  </si>
  <si>
    <t>15.10.2021 19:17:22</t>
  </si>
  <si>
    <t>15.10.2021 22:13:26</t>
  </si>
  <si>
    <t>K-4070 35-03-K04070_910302989_910302989</t>
  </si>
  <si>
    <t>15.10.2021 22:42:33</t>
  </si>
  <si>
    <t>16.10.2021 00:32:32</t>
  </si>
  <si>
    <t>K-3778 35-04-K03778_A_56364861_56364861</t>
  </si>
  <si>
    <t>15.10.2021 15:49:59</t>
  </si>
  <si>
    <t>15.10.2021 19:10:17</t>
  </si>
  <si>
    <t>MUZAFFER DURAL GRB. 35-20-L00097_DIREK TIPI TRAFO HUCRESI H01_2047544</t>
  </si>
  <si>
    <t>15.10.2021 17:07:36</t>
  </si>
  <si>
    <t>16.10.2021 02:00:54</t>
  </si>
  <si>
    <t>15.10.2021 08:30:56</t>
  </si>
  <si>
    <t>15.10.2021 09:22:38</t>
  </si>
  <si>
    <t>HIRKALI TR-1 45-74-M00229_945595100_945595100</t>
  </si>
  <si>
    <t>15.10.2021 08:50:48</t>
  </si>
  <si>
    <t>15.10.2021 11:01:52</t>
  </si>
  <si>
    <t>PAYAMLI M-27 (SAKIZAĞACI KÖK) 35-25-M00188_M-25/M-22/M-23/M-24/İZSU M03_72070683</t>
  </si>
  <si>
    <t>15.10.2021 11:26:10</t>
  </si>
  <si>
    <t>15.10.2021 12:10:04</t>
  </si>
  <si>
    <t>TR-36 45-78-L00036_B_56387040_56387040</t>
  </si>
  <si>
    <t>15.10.2021 13:47:00</t>
  </si>
  <si>
    <t>15.10.2021 15:52:52</t>
  </si>
  <si>
    <t>TR-162 35-19-L00162_50033881_56390745_56390745</t>
  </si>
  <si>
    <t>15.10.2021 11:33:50</t>
  </si>
  <si>
    <t>15.10.2021 20:55:38</t>
  </si>
  <si>
    <t>L-359 HAYAT SİTESİ 35-18-L00359_8970470_56356492_56356492</t>
  </si>
  <si>
    <t>15.10.2021 15:14:38</t>
  </si>
  <si>
    <t>15.10.2021 17:51:57</t>
  </si>
  <si>
    <t>YAHŞELLİ DM-5 35-28-M00882_EMİRALEM SULAMA M10_66811691</t>
  </si>
  <si>
    <t>15.10.2021 17:25:36</t>
  </si>
  <si>
    <t>15.10.2021 19:37:42</t>
  </si>
  <si>
    <t>BOSTANLI GIS TM 35-04-A00001_Bostanlı-6 K13_2311277</t>
  </si>
  <si>
    <t>15.10.2021 16:16:00</t>
  </si>
  <si>
    <t>15.10.2021 17:52:20</t>
  </si>
  <si>
    <t>15.10.2021 21:38:27</t>
  </si>
  <si>
    <t>15.10.2021 21:41:51</t>
  </si>
  <si>
    <t>ÇALTI TR-1 35-28-M00261_C_56375377_56375377</t>
  </si>
  <si>
    <t>15.10.2021 11:30:33</t>
  </si>
  <si>
    <t>16.10.2021 02:08:45</t>
  </si>
  <si>
    <t>15.10.2021 23:11:38</t>
  </si>
  <si>
    <t>15.10.2021 23:18:32</t>
  </si>
  <si>
    <t>15.10.2021 18:09:31</t>
  </si>
  <si>
    <t>15.10.2021 18:28:58</t>
  </si>
  <si>
    <t>15.10.2021 11:37:57</t>
  </si>
  <si>
    <t>15.10.2021 11:56:37</t>
  </si>
  <si>
    <t>L-77 ARDACAN SİTESİ 35-14-L00077_7064872_56376857_56376857</t>
  </si>
  <si>
    <t>15.10.2021 12:50:39</t>
  </si>
  <si>
    <t>15.10.2021 17:24:35</t>
  </si>
  <si>
    <t>15.10.2021 21:01:16</t>
  </si>
  <si>
    <t>15.10.2021 22:42:14</t>
  </si>
  <si>
    <t>İBRAHİM SEZEN SULAMA GRUBU 35-29-M00210_A_56361246_56361246</t>
  </si>
  <si>
    <t>15.10.2021 13:16:13</t>
  </si>
  <si>
    <t>15.10.2021 14:55:00</t>
  </si>
  <si>
    <t>MORDOĞAN İM 35-21-A00002_GÜLBAHÇE L04_2065973</t>
  </si>
  <si>
    <t>15.10.2021 21:55:02</t>
  </si>
  <si>
    <t>AVDAN TR-5 KÖK 45-82-M00130_AVDAN TR-3 M04_72194257</t>
  </si>
  <si>
    <t>15.10.2021 12:16:11</t>
  </si>
  <si>
    <t>15.10.2021 14:48:24</t>
  </si>
  <si>
    <t>15.10.2021 16:26:47</t>
  </si>
  <si>
    <t>15.10.2021 18:40:47</t>
  </si>
  <si>
    <t>BAKIR KÖK 45-76-M00047_KIRKAĞAÇ OTOYOL DM M06_72212577</t>
  </si>
  <si>
    <t>15.10.2021 17:00:00</t>
  </si>
  <si>
    <t>15.10.2021 17:34:00</t>
  </si>
  <si>
    <t>15.10.2021 15:02:43</t>
  </si>
  <si>
    <t>15.10.2021 15:26:36</t>
  </si>
  <si>
    <t>KARABURÇ TR-10 35-31-L00386_956579558_956579558</t>
  </si>
  <si>
    <t>15.10.2021 23:18:01</t>
  </si>
  <si>
    <t>16.10.2021 01:35:32</t>
  </si>
  <si>
    <t>15.10.2021 11:27:57</t>
  </si>
  <si>
    <t>15.10.2021 12:03:43</t>
  </si>
  <si>
    <t>15.10.2021 09:41:00</t>
  </si>
  <si>
    <t>ASARLIK TR-2 35-28-M00184_953376557_953376557</t>
  </si>
  <si>
    <t>15.10.2021 19:36:00</t>
  </si>
  <si>
    <t>15.10.2021 20:14:09</t>
  </si>
  <si>
    <t>K-3572 35-02-K03572_DIREK TIPI TRAFO HUCRESI H01_2049291</t>
  </si>
  <si>
    <t>15.10.2021 09:39:40</t>
  </si>
  <si>
    <t>15.10.2021 12:07:46</t>
  </si>
  <si>
    <t>K-3083 35-04-K03083_913240616_913240616</t>
  </si>
  <si>
    <t>15.10.2021 09:46:26</t>
  </si>
  <si>
    <t>15.10.2021 14:28:41</t>
  </si>
  <si>
    <t>K-1293 35-04-K01293_B_56382264_56382264</t>
  </si>
  <si>
    <t>15.10.2021 15:54:51</t>
  </si>
  <si>
    <t>15.10.2021 21:08:13</t>
  </si>
  <si>
    <t>M-2115 35-03-M02115_949996987_949996987</t>
  </si>
  <si>
    <t>15.10.2021 14:12:09</t>
  </si>
  <si>
    <t>15.10.2021 17:06:34</t>
  </si>
  <si>
    <t>15.10.2021 21:34:18</t>
  </si>
  <si>
    <t>15.10.2021 21:41:13</t>
  </si>
  <si>
    <t>15.10.2021 17:16:00</t>
  </si>
  <si>
    <t>15.10.2021 17:51:33</t>
  </si>
  <si>
    <t>MUSTAFA ÖZDOĞAN SULAMA GRUBU 35-29-L00445_35-29-L00445_2373464</t>
  </si>
  <si>
    <t>15.10.2021 19:36:03</t>
  </si>
  <si>
    <t>15.10.2021 21:24:12</t>
  </si>
  <si>
    <t>KUYUCAK TR-1 35-27-M00863_913615532_913615532</t>
  </si>
  <si>
    <t>15.10.2021 13:25:05</t>
  </si>
  <si>
    <t>15.10.2021 19:44:35</t>
  </si>
  <si>
    <t>BOĞAZİÇİ İM 35-01-A00001_MERİÇ K01_2047752</t>
  </si>
  <si>
    <t>15.10.2021 01:00:00</t>
  </si>
  <si>
    <t>15.10.2021 01:02:44</t>
  </si>
  <si>
    <t>15.10.2021 09:32:49</t>
  </si>
  <si>
    <t>15.10.2021 09:34:48</t>
  </si>
  <si>
    <t>K-3773 35-04-K03773_A_56382813_56382813</t>
  </si>
  <si>
    <t>15.10.2021 03:37:00</t>
  </si>
  <si>
    <t>15.10.2021 06:17:48</t>
  </si>
  <si>
    <t>L-2 35-18-L00002_35-18-L00002_72050487</t>
  </si>
  <si>
    <t>15.10.2021 09:45:55</t>
  </si>
  <si>
    <t>15.10.2021 13:19:14</t>
  </si>
  <si>
    <t>KAYAKÖY MALAŞ TR-11 35-15-L00494_B_56369014_56369014</t>
  </si>
  <si>
    <t>15.10.2021 18:55:30</t>
  </si>
  <si>
    <t>15.10.2021 21:22:12</t>
  </si>
  <si>
    <t>15.10.2021 19:33:53</t>
  </si>
  <si>
    <t>ARPALIK KÖK 45-83-M00137_MADEN M05_2096502</t>
  </si>
  <si>
    <t>15.10.2021 20:20:55</t>
  </si>
  <si>
    <t>15.10.2021 22:09:20</t>
  </si>
  <si>
    <t>M-1398 35-01-M01398_910351719_910351719</t>
  </si>
  <si>
    <t>15.10.2021 18:48:35</t>
  </si>
  <si>
    <t>15.10.2021 21:55:54</t>
  </si>
  <si>
    <t>MALTEPE TR-3 35-28-M00446_953382299_953382299</t>
  </si>
  <si>
    <t>15.10.2021 19:16:50</t>
  </si>
  <si>
    <t>16.10.2021 17:52:37</t>
  </si>
  <si>
    <t>15.10.2021 15:28:00</t>
  </si>
  <si>
    <t>15.10.2021 17:12:02</t>
  </si>
  <si>
    <t>KARAKOVA TR-1 35-24-M00031_A_56353231_56353231</t>
  </si>
  <si>
    <t>15.10.2021 14:36:00</t>
  </si>
  <si>
    <t>15.10.2021 15:45:27</t>
  </si>
  <si>
    <t>K-1391 35-01-K01391_912342941_912342941</t>
  </si>
  <si>
    <t>15.10.2021 14:51:24</t>
  </si>
  <si>
    <t>15.10.2021 19:09:33</t>
  </si>
  <si>
    <t>M-2882 35-04-M02882_A_60984033_60984033</t>
  </si>
  <si>
    <t>15.10.2021 16:20:50</t>
  </si>
  <si>
    <t>15.10.2021 21:47:30</t>
  </si>
  <si>
    <t>TEKBIÇAKLAR TR-1 35-31-L00245_35-31-L00245_2365459</t>
  </si>
  <si>
    <t>15.10.2021 09:00:57</t>
  </si>
  <si>
    <t>15.10.2021 17:20:20</t>
  </si>
  <si>
    <t>15.10.2021 14:47:53</t>
  </si>
  <si>
    <t>15.10.2021 16:34:34</t>
  </si>
  <si>
    <t>K-4445 35-03-K04445_35-03-K04445_2366215</t>
  </si>
  <si>
    <t>15.10.2021 20:40:34</t>
  </si>
  <si>
    <t>15.10.2021 21:34:13</t>
  </si>
  <si>
    <t>DM-12/TR-1 45-73-M00067_ÜNİVERSİTE BAKLACI M01_65918041</t>
  </si>
  <si>
    <t>15.10.2021 08:56:20</t>
  </si>
  <si>
    <t>15.10.2021 09:35:28</t>
  </si>
  <si>
    <t>M-1268 35-04-M01268_C_56383737_56383737</t>
  </si>
  <si>
    <t>15.10.2021 18:29:02</t>
  </si>
  <si>
    <t>16.10.2021 02:21:47</t>
  </si>
  <si>
    <t>15.10.2021 07:48:25</t>
  </si>
  <si>
    <t>15.10.2021 08:56:38</t>
  </si>
  <si>
    <t>ÇALTIDERE KÖK 35-17-M00231_TR-2 M04_66291165</t>
  </si>
  <si>
    <t>15.10.2021 17:52:06</t>
  </si>
  <si>
    <t>15.10.2021 17:52:36</t>
  </si>
  <si>
    <t>TÜRKELLİ TR-1 35-28-M00462_953370367_953370367</t>
  </si>
  <si>
    <t>15.10.2021 17:07:15</t>
  </si>
  <si>
    <t>16.10.2021 19:07:52</t>
  </si>
  <si>
    <t>MENEMEN İM 35-28-A00001_MENEMEN ŞEHİR-3 L08_2311524</t>
  </si>
  <si>
    <t>15.10.2021 15:51:00</t>
  </si>
  <si>
    <t>15.10.2021 16:21:00</t>
  </si>
  <si>
    <t>TOPÇAM SULAMA TR-12 35-16-M00205_DIREK TIPI TRAFO HUCRESI H01_2043080</t>
  </si>
  <si>
    <t>15.10.2021 19:16:09</t>
  </si>
  <si>
    <t>16.10.2021 01:54:07</t>
  </si>
  <si>
    <t>TAŞLIYATAK CEBECİLER TR-4 35-31-L00367_47791933_56352004_56352004</t>
  </si>
  <si>
    <t>15.10.2021 18:22:05</t>
  </si>
  <si>
    <t>15.10.2021 20:43:58</t>
  </si>
  <si>
    <t>M-850 KARAÇAM KÖK 35-02-M00850_BEŞYOL M04_49920194</t>
  </si>
  <si>
    <t>15.10.2021 21:38:10</t>
  </si>
  <si>
    <t>15.10.2021 22:45:14</t>
  </si>
  <si>
    <t>BELEVİ TR-3 35-13-L00062_B_56381016_56381016</t>
  </si>
  <si>
    <t>15.10.2021 19:26:30</t>
  </si>
  <si>
    <t>16.10.2021 02:58:21</t>
  </si>
  <si>
    <t>AKSELENDİ İM 45-72-A00004_AKSELENDİ TR7 L11_2097123</t>
  </si>
  <si>
    <t>15.10.2021 20:37:57</t>
  </si>
  <si>
    <t>15.10.2021 22:09:08</t>
  </si>
  <si>
    <t>15.10.2021 21:31:34</t>
  </si>
  <si>
    <t>15.10.2021 21:32:04</t>
  </si>
  <si>
    <t>YENİ HARMANDALI TR-1 45-71-M00893_45-71-M00893_2356815</t>
  </si>
  <si>
    <t>15.10.2021 20:50:25</t>
  </si>
  <si>
    <t>16.10.2021 00:10:54</t>
  </si>
  <si>
    <t>GÜNEY DM 45-83-L00130_DAĞMARMARA L07_2096779</t>
  </si>
  <si>
    <t>15.10.2021 21:07:24</t>
  </si>
  <si>
    <t>15.10.2021 22:45:57</t>
  </si>
  <si>
    <t>SOMA A SANTRALİ İM/DM 45-82-A00001_DENİŞ-2 M12_2324964</t>
  </si>
  <si>
    <t>15.10.2021 20:07:30</t>
  </si>
  <si>
    <t>15.10.2021 21:28:00</t>
  </si>
  <si>
    <t>K-2304 35-04-K02304_B_56369274_56369274</t>
  </si>
  <si>
    <t>15.10.2021 16:24:51</t>
  </si>
  <si>
    <t>15.10.2021 22:47:06</t>
  </si>
  <si>
    <t>15.10.2021 09:09:49</t>
  </si>
  <si>
    <t>15.10.2021 13:30:56</t>
  </si>
  <si>
    <t>K-4492 35-10-K04492_D d2_5883297</t>
  </si>
  <si>
    <t>15.10.2021 16:30:17</t>
  </si>
  <si>
    <t>15.10.2021 19:03:32</t>
  </si>
  <si>
    <t>PAYAMLI TR-1 35-10-L00056_B_56374496_56374496</t>
  </si>
  <si>
    <t>15.10.2021 11:05:03</t>
  </si>
  <si>
    <t>15.10.2021 12:47:45</t>
  </si>
  <si>
    <t>K-524 35-01-K00524_910691350_910691350</t>
  </si>
  <si>
    <t>15.10.2021 14:55:38</t>
  </si>
  <si>
    <t>15.10.2021 16:31:10</t>
  </si>
  <si>
    <t>MENEMEN TR-68 35-28-L00068_A_56359961_56359961</t>
  </si>
  <si>
    <t>15.10.2021 11:13:41</t>
  </si>
  <si>
    <t>16.10.2021 16:52:06</t>
  </si>
  <si>
    <t>DOĞANBEY KÖK 35-14-M00100_BANKSİS M03_80639821</t>
  </si>
  <si>
    <t>15.10.2021 08:13:25</t>
  </si>
  <si>
    <t>15.10.2021 13:12:00</t>
  </si>
  <si>
    <t>K-2575 35-01-K02575_910567800_910567800</t>
  </si>
  <si>
    <t>15.10.2021 09:41:27</t>
  </si>
  <si>
    <t>15.10.2021 12:32:54</t>
  </si>
  <si>
    <t>KISIK TR-2 35-22-M00136_DIREK TIPI TRAFO HUCRESI H01_2045877</t>
  </si>
  <si>
    <t>15.10.2021 15:11:24</t>
  </si>
  <si>
    <t>15.10.2021 17:54:40</t>
  </si>
  <si>
    <t>ALAŞEHİR TR-55 45-73-M00055_945685681_945685681</t>
  </si>
  <si>
    <t>15.10.2021 16:05:51</t>
  </si>
  <si>
    <t>15.10.2021 16:51:54</t>
  </si>
  <si>
    <t>ÇIRPI MEKTEP MAH. TR 35-20-M00005_35-20-M00005_66530864</t>
  </si>
  <si>
    <t>15.10.2021 20:30:44</t>
  </si>
  <si>
    <t>16.10.2021 02:05:44</t>
  </si>
  <si>
    <t>15.10.2021 10:50:30</t>
  </si>
  <si>
    <t>M-1039 35-04-M01039_D_56379789_56379789</t>
  </si>
  <si>
    <t>15.10.2021 15:46:04</t>
  </si>
  <si>
    <t>15.10.2021 21:59:42</t>
  </si>
  <si>
    <t>TR-1/40-C 45-72-M00108_45-72-M00108_2348299</t>
  </si>
  <si>
    <t>15.10.2021 12:07:40</t>
  </si>
  <si>
    <t>15.10.2021 12:32:20</t>
  </si>
  <si>
    <t>GELENBE TR-3 45-76-L00062_A_56386565_56386565</t>
  </si>
  <si>
    <t>15.10.2021 18:20:56</t>
  </si>
  <si>
    <t>15.10.2021 20:57:16</t>
  </si>
  <si>
    <t>M-2639 35-03-M02639_A_56375233_56375233</t>
  </si>
  <si>
    <t>15.10.2021 14:45:20</t>
  </si>
  <si>
    <t>15.10.2021 18:18:56</t>
  </si>
  <si>
    <t>KÖSEALİ TR-1 45-78-M00781_C_56391059_56391059</t>
  </si>
  <si>
    <t>15.10.2021 16:47:19</t>
  </si>
  <si>
    <t>15.10.2021 19:02:48</t>
  </si>
  <si>
    <t>K-2875 35-04-K02875_A_56368164_56368164</t>
  </si>
  <si>
    <t>15.10.2021 15:40:32</t>
  </si>
  <si>
    <t>16.10.2021 02:37:08</t>
  </si>
  <si>
    <t>K-3248 35-07-K03248_DIREK TIPI TRAFO HUCRESI H01_2080665</t>
  </si>
  <si>
    <t>15.10.2021 16:18:46</t>
  </si>
  <si>
    <t>16.10.2021 00:08:06</t>
  </si>
  <si>
    <t>GÖKÇEN DM 1-2/3 35-29-L00061_966250371_966250371</t>
  </si>
  <si>
    <t>15.10.2021 11:47:02</t>
  </si>
  <si>
    <t>15.10.2021 13:55:56</t>
  </si>
  <si>
    <t>K-3849 35-04-K03849_D_56380344_56380344</t>
  </si>
  <si>
    <t>15.10.2021 15:00:34</t>
  </si>
  <si>
    <t>15.10.2021 19:25:28</t>
  </si>
  <si>
    <t>DEREÇİFTLİK 45-75-M00235_B_56393719_56393719</t>
  </si>
  <si>
    <t>15.10.2021 15:57:55</t>
  </si>
  <si>
    <t>15.10.2021 17:41:51</t>
  </si>
  <si>
    <t>TR-2 GÖLCÜKLER 35-22-M00002_955294464_955294464</t>
  </si>
  <si>
    <t>15.10.2021 15:21:52</t>
  </si>
  <si>
    <t>15.10.2021 17:03:22</t>
  </si>
  <si>
    <t>15.10.2021 14:13:56</t>
  </si>
  <si>
    <t>15.10.2021 16:21:36</t>
  </si>
  <si>
    <t>15.10.2021 13:51:03</t>
  </si>
  <si>
    <t>15.10.2021 13:57:17</t>
  </si>
  <si>
    <t>K-4312 35-01-K04312_911359039_911359039</t>
  </si>
  <si>
    <t>15.10.2021 13:24:00</t>
  </si>
  <si>
    <t>15.10.2021 17:40:31</t>
  </si>
  <si>
    <t>KARAOĞLANLI TR-2 45-71-M00092_TR-1 KÖK M03_2075949</t>
  </si>
  <si>
    <t>15.10.2021 14:37:10</t>
  </si>
  <si>
    <t>15.10.2021 15:18:00</t>
  </si>
  <si>
    <t>ALSANCAK TM 35-01-A00005_ŞARK SANAYİ K18_2308243</t>
  </si>
  <si>
    <t>15.10.2021 15:04:56</t>
  </si>
  <si>
    <t>15.10.2021 11:40:04</t>
  </si>
  <si>
    <t>15.10.2021 13:43:30</t>
  </si>
  <si>
    <t>PAYAMLI M-27 (SAKIZAĞACI KÖK) 35-25-M00188_HatBaşıAyırıcı_53133344 M03_53133344</t>
  </si>
  <si>
    <t>15.10.2021 13:13:07</t>
  </si>
  <si>
    <t>15.10.2021 14:17:06</t>
  </si>
  <si>
    <t>KAYMAKÇI İM 35-15-A00004_ÇAYLI L04_2121819</t>
  </si>
  <si>
    <t>15.10.2021 09:45:50</t>
  </si>
  <si>
    <t>15.10.2021 09:49:00</t>
  </si>
  <si>
    <t>15.10.2021 18:48:36</t>
  </si>
  <si>
    <t>15.10.2021 20:33:48</t>
  </si>
  <si>
    <t>TR-89 MAVİ PLAJ 35-19-L00089_TR-295 ŞOFÖRLER ODASI / DAĞITIM TRAFOSU L04_72133083</t>
  </si>
  <si>
    <t>15.10.2021 14:30:16</t>
  </si>
  <si>
    <t>15.10.2021 15:33:37</t>
  </si>
  <si>
    <t>TR-1/14 45-72-M00014_A_56391706_56391706</t>
  </si>
  <si>
    <t>15.10.2021 10:41:06</t>
  </si>
  <si>
    <t>L-329 35-18-L00329_950428238_950428238</t>
  </si>
  <si>
    <t>15.10.2021 23:13:17</t>
  </si>
  <si>
    <t>16.10.2021 00:41:00</t>
  </si>
  <si>
    <t>15.10.2021 00:08:25</t>
  </si>
  <si>
    <t>15.10.2021 00:54:43</t>
  </si>
  <si>
    <t>15.10.2021 17:51:36</t>
  </si>
  <si>
    <t>15.10.2021 17:55:26</t>
  </si>
  <si>
    <t>CANLI TR-3 35-20-L00134_955201529_955201529</t>
  </si>
  <si>
    <t>15.10.2021 12:52:52</t>
  </si>
  <si>
    <t>15.10.2021 14:06:54</t>
  </si>
  <si>
    <t>AHMETBEYLER DM 35-16-M00154_BERGAMA T.M.-GERİLİM M04_72044260</t>
  </si>
  <si>
    <t>15.10.2021 17:56:16</t>
  </si>
  <si>
    <t>15.10.2021 17:59:00</t>
  </si>
  <si>
    <t>ELMABAĞ DM 35-15-L00317_BOZDAĞ L06_66822212</t>
  </si>
  <si>
    <t>15.10.2021 09:24:06</t>
  </si>
  <si>
    <t>15.10.2021 10:03:30</t>
  </si>
  <si>
    <t>K-1625 35-07-K01625_B_56374995_56374995</t>
  </si>
  <si>
    <t>15.10.2021 21:56:58</t>
  </si>
  <si>
    <t>ULUKENT DM-6/11 35-28-M00642_DAĞITIM TRAFO ULUKENT DM-6/11 M03_66584467</t>
  </si>
  <si>
    <t>15.10.2021 15:47:55</t>
  </si>
  <si>
    <t>16.10.2021 14:44:37</t>
  </si>
  <si>
    <t>SALİHLERALTI MİGROS TR 35-30-M00669_HatBaşıAyırıcı_53132936 M02_53132936</t>
  </si>
  <si>
    <t>15.10.2021 23:05:14</t>
  </si>
  <si>
    <t>16.10.2021 01:37:27</t>
  </si>
  <si>
    <t>NACİ BEZİRGANOĞLU SULAMA GRUBU 35-29-L00286_35-29-L00286_2375019</t>
  </si>
  <si>
    <t>15.10.2021 23:38:33</t>
  </si>
  <si>
    <t>16.10.2021 07:41:23</t>
  </si>
  <si>
    <t>TR-1-1/4 (KAVAK TR) 35-20-L00004_ H_80390776</t>
  </si>
  <si>
    <t>15.10.2021 16:29:33</t>
  </si>
  <si>
    <t>15.10.2021 19:48:52</t>
  </si>
  <si>
    <t>DM-19/02 45-71-M00713_ORTA ÖLÇEKLİ HAVAİ HAT M07_2321101</t>
  </si>
  <si>
    <t>15.10.2021 15:23:17</t>
  </si>
  <si>
    <t>15.10.2021 18:06:43</t>
  </si>
  <si>
    <t>TR-22 (DM-7/TR-23) 35-19-L00022_TR-25 L05_49933490</t>
  </si>
  <si>
    <t>15.10.2021 07:51:19</t>
  </si>
  <si>
    <t>15.10.2021 08:53:04</t>
  </si>
  <si>
    <t>YENİÇİFTLİK TR-2 35-20-L00400_48253414_56360701_56360701</t>
  </si>
  <si>
    <t>15.10.2021 13:57:26</t>
  </si>
  <si>
    <t>M-875 35-02-M00875_DIREK TIPI TRAFO HUCRESI H01_2036642</t>
  </si>
  <si>
    <t>15.10.2021 10:30:14</t>
  </si>
  <si>
    <t>15.10.2021 16:29:55</t>
  </si>
  <si>
    <t>K-3769 35-04-K03769_A_56363187_56363187</t>
  </si>
  <si>
    <t>15.10.2021 15:52:13</t>
  </si>
  <si>
    <t>16.10.2021 00:35:27</t>
  </si>
  <si>
    <t>15.10.2021 17:06:01</t>
  </si>
  <si>
    <t>15.10.2021 17:12:43</t>
  </si>
  <si>
    <t>SARIGÖL TR-39 45-79-M00039_TOKİ M01_2315656</t>
  </si>
  <si>
    <t>15.10.2021 08:14:18</t>
  </si>
  <si>
    <t>15.10.2021 08:45:41</t>
  </si>
  <si>
    <t>K-633 35-02-K00633_DAĞITIM TRAFOSU K04_65654185</t>
  </si>
  <si>
    <t>15.10.2021 13:13:26</t>
  </si>
  <si>
    <t>15.10.2021 14:06:50</t>
  </si>
  <si>
    <t>TR-55 45-77-L00055_A a1_42438298</t>
  </si>
  <si>
    <t>15.10.2021 21:15:52</t>
  </si>
  <si>
    <t>15.10.2021 22:06:02</t>
  </si>
  <si>
    <t>M-163 35-18-M00163_950444031_950444031</t>
  </si>
  <si>
    <t>15.10.2021 11:41:06</t>
  </si>
  <si>
    <t>15.10.2021 15:35:37</t>
  </si>
  <si>
    <t>ASARLIK TR-6 35-28-M00177_953376634_953376634</t>
  </si>
  <si>
    <t>15.10.2021 23:11:47</t>
  </si>
  <si>
    <t>16.10.2021 03:06:48</t>
  </si>
  <si>
    <t>SULUDERE TR-13 35-31-L00392_956589460_956589460</t>
  </si>
  <si>
    <t>15.10.2021 17:55:30</t>
  </si>
  <si>
    <t>15.10.2021 19:26:47</t>
  </si>
  <si>
    <t>HELVACI TR-1 35-17-M00361_B_60982276_60982276</t>
  </si>
  <si>
    <t>15.10.2021 10:04:43</t>
  </si>
  <si>
    <t>15.10.2021 12:12:04</t>
  </si>
  <si>
    <t>ASARLIK TR-6 35-28-M00177_7246637_56364427_56364427</t>
  </si>
  <si>
    <t>15.10.2021 10:28:28</t>
  </si>
  <si>
    <t>15.10.2021 21:13:50</t>
  </si>
  <si>
    <t>TR-2/4 45-83-L00004_955147966_955147966</t>
  </si>
  <si>
    <t>15.10.2021 14:15:53</t>
  </si>
  <si>
    <t>16.10.2021 03:19:53</t>
  </si>
  <si>
    <t>KÜNER TR-2 35-22-M00227_B_56354981_56354981</t>
  </si>
  <si>
    <t>15.10.2021 16:33:57</t>
  </si>
  <si>
    <t>15.10.2021 21:21:23</t>
  </si>
  <si>
    <t>L-91 ULAMIŞ TEPE KAHVE 35-14-L00091_DIREK TIPI TRAFO HUCRESI H01_2101926</t>
  </si>
  <si>
    <t>15.10.2021 10:02:08</t>
  </si>
  <si>
    <t>15.10.2021 18:04:12</t>
  </si>
  <si>
    <t>AHMET ANDAŞ-2 SULAMA GRUBU 35-29-M00304_B_56406633_56406633</t>
  </si>
  <si>
    <t>15.10.2021 05:41:56</t>
  </si>
  <si>
    <t>15.10.2021 07:31:33</t>
  </si>
  <si>
    <t>DERE MADENCİLİK ÖLÇÜ KÖK ÖZEL 35-26-M01099Ö_ M02_2069000</t>
  </si>
  <si>
    <t>15.10.2021 22:38:17</t>
  </si>
  <si>
    <t>NURİYE TR-2 45-80-M00091_956537322_956537322</t>
  </si>
  <si>
    <t>15.10.2021 13:24:18</t>
  </si>
  <si>
    <t>15.10.2021 14:45:42</t>
  </si>
  <si>
    <t>GELENBE İM 45-76-A00001_HatBaşıAyırıcı_53136532 L12_53136532</t>
  </si>
  <si>
    <t>15.10.2021 18:23:41</t>
  </si>
  <si>
    <t>16.10.2021 02:58:49</t>
  </si>
  <si>
    <t>K-3023 35-01-K03023_35-01-K03023_61255509</t>
  </si>
  <si>
    <t>15.10.2021 19:49:17</t>
  </si>
  <si>
    <t>15.10.2021 21:31:21</t>
  </si>
  <si>
    <t>TR-71 ÖZYURT 35-19-L00071_6332449_56355071_56355071</t>
  </si>
  <si>
    <t>15.10.2021 21:01:29</t>
  </si>
  <si>
    <t>16.10.2021 09:47:29</t>
  </si>
  <si>
    <t>ÇATALCA TR-4 35-22-M00823_B_56384970_56384970</t>
  </si>
  <si>
    <t>15.10.2021 10:24:44</t>
  </si>
  <si>
    <t>15.10.2021 14:07:31</t>
  </si>
  <si>
    <t>SOMA TR-23 45-82-M00023_TR-26/4 M04_72177483</t>
  </si>
  <si>
    <t>15.10.2021 20:45:44</t>
  </si>
  <si>
    <t>15.10.2021 22:25:59</t>
  </si>
  <si>
    <t>15.10.2021 16:35:22</t>
  </si>
  <si>
    <t>M-3034 35-09-M03034_A_56380977_56380977</t>
  </si>
  <si>
    <t>15.10.2021 09:44:19</t>
  </si>
  <si>
    <t>15.10.2021 11:38:09</t>
  </si>
  <si>
    <t>DEREBAŞI TR-11 35-29-L00257_950347374_950347374</t>
  </si>
  <si>
    <t>15.10.2021 11:18:56</t>
  </si>
  <si>
    <t>15.10.2021 13:08:55</t>
  </si>
  <si>
    <t>15.10.2021 16:36:09</t>
  </si>
  <si>
    <t>15.10.2021 16:45:28</t>
  </si>
  <si>
    <t>GÜZELBAHÇE İM 35-10-A00001_M-2878 M02_77678690</t>
  </si>
  <si>
    <t>15.10.2021 08:24:44</t>
  </si>
  <si>
    <t>15.10.2021 08:44:40</t>
  </si>
  <si>
    <t>K-1168 35-01-K01168_E E1_5873284</t>
  </si>
  <si>
    <t>15.10.2021 16:40:44</t>
  </si>
  <si>
    <t>15.10.2021 20:30:38</t>
  </si>
  <si>
    <t>KARABURÇ ÇAMGEÇİDİ TR-14 35-31-L00272_956582501_956582501</t>
  </si>
  <si>
    <t>15.10.2021 07:57:38</t>
  </si>
  <si>
    <t>15.10.2021 10:58:41</t>
  </si>
  <si>
    <t>ERENBAĞ TR-1 45-77-L00139_DIREK TIPI TRAFO HUCRESI H01_2058158</t>
  </si>
  <si>
    <t>15.10.2021 11:33:36</t>
  </si>
  <si>
    <t>15.10.2021 13:21:53</t>
  </si>
  <si>
    <t>15.10.2021 15:52:50</t>
  </si>
  <si>
    <t>15.10.2021 23:15:44</t>
  </si>
  <si>
    <t>15.10.2021 23:16:35</t>
  </si>
  <si>
    <t>GÜLBAHÇE TR-7 35-19-L00167_B_65508701_65508701</t>
  </si>
  <si>
    <t>15.10.2021 15:31:37</t>
  </si>
  <si>
    <t>16.10.2021 00:04:00</t>
  </si>
  <si>
    <t>DURASILLI TR-5 45-78-M01116_953261856_953261856</t>
  </si>
  <si>
    <t>15.10.2021 10:45:59</t>
  </si>
  <si>
    <t>15.10.2021 11:36:10</t>
  </si>
  <si>
    <t>TR-48 35-27-M00048_966413433_966413433</t>
  </si>
  <si>
    <t>15.10.2021 20:02:29</t>
  </si>
  <si>
    <t>15.10.2021 22:16:44</t>
  </si>
  <si>
    <t>K-3981 35-04-K03981_A_56369452_56369452</t>
  </si>
  <si>
    <t>15.10.2021 17:58:00</t>
  </si>
  <si>
    <t>15.10.2021 19:52:59</t>
  </si>
  <si>
    <t>15.10.2021 09:22:22</t>
  </si>
  <si>
    <t>15.10.2021 11:33:27</t>
  </si>
  <si>
    <t>15.10.2021 14:44:26</t>
  </si>
  <si>
    <t>15.10.2021 22:19:56</t>
  </si>
  <si>
    <t>15.10.2021 22:29:56</t>
  </si>
  <si>
    <t>M-2896(YATIRIM REZERVE) 35-01-M02896_911039656_911039656</t>
  </si>
  <si>
    <t>15.10.2021 11:34:47</t>
  </si>
  <si>
    <t>15.10.2021 15:39:03</t>
  </si>
  <si>
    <t>K-1725 35-07-K01725_DIREK TIPI TRAFO HUCRESI H01_2078812</t>
  </si>
  <si>
    <t>15.10.2021 14:57:50</t>
  </si>
  <si>
    <t>15.10.2021 15:31:51</t>
  </si>
  <si>
    <t>M-626 35-09-M00626_A_56368867_56368867</t>
  </si>
  <si>
    <t>15.10.2021 10:22:00</t>
  </si>
  <si>
    <t>15.10.2021 14:39:56</t>
  </si>
  <si>
    <t>M-2079 35-01-M02079_912038406_912038406</t>
  </si>
  <si>
    <t>15.10.2021 13:05:03</t>
  </si>
  <si>
    <t>15.10.2021 16:53:09</t>
  </si>
  <si>
    <t>SARIAHMETLİ TR-1 45-71-M01701_45-71-M01701_2354134</t>
  </si>
  <si>
    <t>15.10.2021 10:12:46</t>
  </si>
  <si>
    <t>15.10.2021 13:10:07</t>
  </si>
  <si>
    <t>M-1278 35-02-M01278_A_56367419_56367419</t>
  </si>
  <si>
    <t>15.10.2021 11:07:20</t>
  </si>
  <si>
    <t>15.10.2021 14:15:28</t>
  </si>
  <si>
    <t>15.10.2021 14:11:00</t>
  </si>
  <si>
    <t>15.10.2021 17:23:25</t>
  </si>
  <si>
    <t>ZEYTİNELİ TR-1 35-19-M00208_DIREK TIPI TRAFO HUCRESI H01_2057017</t>
  </si>
  <si>
    <t>15.10.2021 11:19:57</t>
  </si>
  <si>
    <t>15.10.2021 21:13:26</t>
  </si>
  <si>
    <t>ÇİFTLİK İM 35-18-A00003_GOLF-1 L12_2307808</t>
  </si>
  <si>
    <t>15.10.2021 13:13:00</t>
  </si>
  <si>
    <t>15.10.2021 13:17:00</t>
  </si>
  <si>
    <t>K-844 35-01-K00844_912245373_912245373</t>
  </si>
  <si>
    <t>15.10.2021 16:01:13</t>
  </si>
  <si>
    <t>15.10.2021 22:22:01</t>
  </si>
  <si>
    <t>MANİSA TM-1 45-71-A00001_TURGUTLU-2 M18_2309133</t>
  </si>
  <si>
    <t>15.10.2021 18:15:00</t>
  </si>
  <si>
    <t>15.10.2021 18:26:06</t>
  </si>
  <si>
    <t>ZEYTİNALANI  TR-117 35-19-L00117_95000533837_95000533837</t>
  </si>
  <si>
    <t>15.10.2021 22:16:31</t>
  </si>
  <si>
    <t>16.10.2021 14:17:22</t>
  </si>
  <si>
    <t>15.10.2021 16:31:46</t>
  </si>
  <si>
    <t>15.10.2021 16:32:46</t>
  </si>
  <si>
    <t>KARABURUN TR-11 35-21-L00010_KARABURUN MERKEZ DM L02_72175096</t>
  </si>
  <si>
    <t>15.10.2021 00:35:06</t>
  </si>
  <si>
    <t>15.10.2021 02:18:21</t>
  </si>
  <si>
    <t>ÜNAL ŞARLIOĞLU-1 SULAMA GRUBU 35-29-M00209_35-29-M00209_2370503</t>
  </si>
  <si>
    <t>15.10.2021 22:58:44</t>
  </si>
  <si>
    <t>16.10.2021 04:11:59</t>
  </si>
  <si>
    <t>ARSLANLAR TM 35-26-A00004_PANCAR M24_2307686</t>
  </si>
  <si>
    <t>15.10.2021 19:35:46</t>
  </si>
  <si>
    <t>15.10.2021 19:51:34</t>
  </si>
  <si>
    <t>PANAZTEPE DM 35-28-M00732_KESİKKÖY-1 GİRİŞ M07_2114179</t>
  </si>
  <si>
    <t>15.10.2021 23:37:11</t>
  </si>
  <si>
    <t>15.10.2021 23:58:05</t>
  </si>
  <si>
    <t>MAHMUDİYE TR-1 35-16-M00069_953323135_953323135</t>
  </si>
  <si>
    <t>15.10.2021 16:03:18</t>
  </si>
  <si>
    <t>15.10.2021 19:35:53</t>
  </si>
  <si>
    <t>GÖLMARMARA İM 45-85-A00001_AKSELENDİ-GÖLMARMARA M03_2046238</t>
  </si>
  <si>
    <t>15.10.2021 10:24:26</t>
  </si>
  <si>
    <t>15.10.2021 12:55:52</t>
  </si>
  <si>
    <t>KIZILCAAVLU TR-4 35-29-L00574_A_56379204_56379204</t>
  </si>
  <si>
    <t>15.10.2021 08:50:43</t>
  </si>
  <si>
    <t>15.10.2021 11:06:40</t>
  </si>
  <si>
    <t>YUNTDAĞYENİCE KÖYÜ TR-1 45-71-M01699_953214074_953214074</t>
  </si>
  <si>
    <t>15.10.2021 19:43:48</t>
  </si>
  <si>
    <t>16.10.2021 04:32:47</t>
  </si>
  <si>
    <t>GÜZELBAHÇE İM 35-10-A00001_M-2878 M02_77678575</t>
  </si>
  <si>
    <t>15.10.2021 12:57:41</t>
  </si>
  <si>
    <t>15.10.2021 14:40:35</t>
  </si>
  <si>
    <t>15.10.2021 20:56:19</t>
  </si>
  <si>
    <t>15.10.2021 23:39:21</t>
  </si>
  <si>
    <t>DEMİRCİLİ DM 35-15-L00895_YENİKÖY (YALLIOĞLU KÖK) L04_2335954</t>
  </si>
  <si>
    <t>15.10.2021 09:20:30</t>
  </si>
  <si>
    <t>15.10.2021 10:54:31</t>
  </si>
  <si>
    <t>L-119 OVACIK 35-18-L00119_ H_49092128</t>
  </si>
  <si>
    <t>15.10.2021 22:57:00</t>
  </si>
  <si>
    <t>16.10.2021 03:06:50</t>
  </si>
  <si>
    <t>TR-52 35-30-L00052_955317860_955317860</t>
  </si>
  <si>
    <t>L-289 DEMET AKBAĞ TRAFO 35-18-L00289_950447646_950447646</t>
  </si>
  <si>
    <t>15.10.2021 22:08:00</t>
  </si>
  <si>
    <t>15.10.2021 23:08:08</t>
  </si>
  <si>
    <t>15.10.2021 22:24:37</t>
  </si>
  <si>
    <t>15.10.2021 23:38:01</t>
  </si>
  <si>
    <t>ÖZBEY İM 35-26-A00005_ÖZBEY YENİKÖY L02_2064119</t>
  </si>
  <si>
    <t>15.10.2021 18:49:20</t>
  </si>
  <si>
    <t>15.10.2021 19:45:16</t>
  </si>
  <si>
    <t>BIÇAKÇI OVACIK TR-4 35-15-L00083_A_56362109_56362109</t>
  </si>
  <si>
    <t>15.10.2021 19:44:30</t>
  </si>
  <si>
    <t>16.10.2021 04:00:19</t>
  </si>
  <si>
    <t>TR-62 35-27-M00145_95001195228_95001195228</t>
  </si>
  <si>
    <t>15.10.2021 21:27:26</t>
  </si>
  <si>
    <t>16.10.2021 00:57:02</t>
  </si>
  <si>
    <t>15.10.2021 19:04:10</t>
  </si>
  <si>
    <t>15.10.2021 20:41:00</t>
  </si>
  <si>
    <t>15.10.2021 16:18:21</t>
  </si>
  <si>
    <t>15.10.2021 20:10:03</t>
  </si>
  <si>
    <t>K-2519 35-02-K02519_913162997_913162997</t>
  </si>
  <si>
    <t>15.10.2021 08:21:33</t>
  </si>
  <si>
    <t>15.10.2021 10:08:58</t>
  </si>
  <si>
    <t>15.10.2021 17:42:34</t>
  </si>
  <si>
    <t>15.10.2021 19:36:29</t>
  </si>
  <si>
    <t>YAĞCILAR TR-2 45-71-M01441_B_56401676_56401676</t>
  </si>
  <si>
    <t>15.10.2021 20:03:34</t>
  </si>
  <si>
    <t>16.10.2021 02:44:12</t>
  </si>
  <si>
    <t>TATAR DM 35-19-M00256_HatBaşıAyırıcı_53137269 M12_53137269</t>
  </si>
  <si>
    <t>15.10.2021 18:11:00</t>
  </si>
  <si>
    <t>16.10.2021 01:28:29</t>
  </si>
  <si>
    <t>15.10.2021 14:03:14</t>
  </si>
  <si>
    <t>15.10.2021 14:43:31</t>
  </si>
  <si>
    <t>ÇAĞLAYAN TR-1 35-15-L00742_950354230_950354230</t>
  </si>
  <si>
    <t>15.10.2021 14:26:49</t>
  </si>
  <si>
    <t>15.10.2021 15:54:04</t>
  </si>
  <si>
    <t>BADEMLER TR-6 35-19-L00296_DIREK TIPI TRAFO HUCRESI H01_2078291</t>
  </si>
  <si>
    <t>15.10.2021 17:25:29</t>
  </si>
  <si>
    <t>15.10.2021 21:10:49</t>
  </si>
  <si>
    <t>AKKOYUNLU TR-4 35-29-L00128_B_56359848_56359848</t>
  </si>
  <si>
    <t>15.10.2021 23:40:24</t>
  </si>
  <si>
    <t>16.10.2021 05:58:05</t>
  </si>
  <si>
    <t>YENİ FOÇA TR-30 35-23-M00030_950417229_950417229</t>
  </si>
  <si>
    <t>15.10.2021 18:02:40</t>
  </si>
  <si>
    <t>15.10.2021 19:50:29</t>
  </si>
  <si>
    <t>K-1819 35-01-K01819_A_56369034_56369034</t>
  </si>
  <si>
    <t>15.10.2021 15:41:46</t>
  </si>
  <si>
    <t>15.10.2021 19:43:14</t>
  </si>
  <si>
    <t>15.10.2021 21:57:25</t>
  </si>
  <si>
    <t>15.10.2021 15:11:47</t>
  </si>
  <si>
    <t>15.10.2021 16:13:12</t>
  </si>
  <si>
    <t>TR-1-4/4 ESKİ SİNEMAN KABİN 35-20-L00027_A_56383530_56383530</t>
  </si>
  <si>
    <t>15.10.2021 07:30:37</t>
  </si>
  <si>
    <t>15.10.2021 09:15:02</t>
  </si>
  <si>
    <t>ULUCAK TM 35-28-A00002_KOYUNDERE M13_2313760</t>
  </si>
  <si>
    <t>15.10.2021 16:59:30</t>
  </si>
  <si>
    <t>16.10.2021 00:54:33</t>
  </si>
  <si>
    <t>K-3976 35-04-K03976_A_56362849_56362849</t>
  </si>
  <si>
    <t>15.10.2021 15:46:24</t>
  </si>
  <si>
    <t>16.10.2021 01:41:46</t>
  </si>
  <si>
    <t>DM-5/TR-8 (ESKİ TR-40) 35-26-M01360_MİLLET BAHÇESİ M01_50242661</t>
  </si>
  <si>
    <t>15.10.2021 10:04:18</t>
  </si>
  <si>
    <t>15.10.2021 10:22:50</t>
  </si>
  <si>
    <t>K-258 35-01-K00258_C_65506188_65506188</t>
  </si>
  <si>
    <t>15.10.2021 16:03:22</t>
  </si>
  <si>
    <t>15.10.2021 17:44:34</t>
  </si>
  <si>
    <t>M-647 35-09-M00647_B_60984941_60984941</t>
  </si>
  <si>
    <t>15.10.2021 15:17:24</t>
  </si>
  <si>
    <t>15.10.2021 22:53:47</t>
  </si>
  <si>
    <t>15.10.2021 21:28:15</t>
  </si>
  <si>
    <t>15.10.2021 21:33:36</t>
  </si>
  <si>
    <t>K-4911 35-02-K04911_99432618_99432618</t>
  </si>
  <si>
    <t>15.10.2021 22:14:24</t>
  </si>
  <si>
    <t>16.10.2021 01:48:02</t>
  </si>
  <si>
    <t>AKÇAPINAR KÖK 45-83-L00131_HatBaşıAyırıcı_53136634 L02_53136634</t>
  </si>
  <si>
    <t>15.10.2021 08:53:30</t>
  </si>
  <si>
    <t>15.10.2021 12:07:37</t>
  </si>
  <si>
    <t>15.10.2021 20:50:00</t>
  </si>
  <si>
    <t>15.10.2021 21:30:26</t>
  </si>
  <si>
    <t>15.10.2021 11:15:55</t>
  </si>
  <si>
    <t>15.10.2021 12:43:48</t>
  </si>
  <si>
    <t>YENİ FOÇA TR-30 35-23-M00030_E_56365763_56365763</t>
  </si>
  <si>
    <t>15.10.2021 19:23:40</t>
  </si>
  <si>
    <t>15.10.2021 22:40:20</t>
  </si>
  <si>
    <t>KERPİÇLİK KÖYÜ TR-2 35-15-L00547_B_56362072_56362072</t>
  </si>
  <si>
    <t>15.10.2021 23:55:10</t>
  </si>
  <si>
    <t>16.10.2021 06:37:12</t>
  </si>
  <si>
    <t>ÇANDARLI DM-TR-20 35-30-M00020_ŞEHİR-2 M02_72352810</t>
  </si>
  <si>
    <t>15.10.2021 15:26:46</t>
  </si>
  <si>
    <t>15.10.2021 16:10:36</t>
  </si>
  <si>
    <t>TR-2/124 45-83-M00667_955145144_955145144</t>
  </si>
  <si>
    <t>15.10.2021 11:04:52</t>
  </si>
  <si>
    <t>15.10.2021 14:13:07</t>
  </si>
  <si>
    <t>TR-162 35-19-L00162_956692394_956692394</t>
  </si>
  <si>
    <t>15.10.2021 08:33:51</t>
  </si>
  <si>
    <t>15.10.2021 11:27:00</t>
  </si>
  <si>
    <t>KINIK ORGANİZE DM 35-24-M00208_SOMA KÖYLER M05_72108277</t>
  </si>
  <si>
    <t>15.10.2021 11:01:20</t>
  </si>
  <si>
    <t>15.10.2021 11:34:06</t>
  </si>
  <si>
    <t>GERENKÖY TR-3 35-23-M00149_42127374_56353476_56353476</t>
  </si>
  <si>
    <t>15.10.2021 16:53:35</t>
  </si>
  <si>
    <t>15.10.2021 18:55:02</t>
  </si>
  <si>
    <t>15.10.2021 22:11:08</t>
  </si>
  <si>
    <t>15.10.2021 11:41:40</t>
  </si>
  <si>
    <t>15.10.2021 11:42:50</t>
  </si>
  <si>
    <t>MANİSA TM-1 45-71-A00001_NECATİBEY M10_2309463</t>
  </si>
  <si>
    <t>15.10.2021 21:09:03</t>
  </si>
  <si>
    <t>15.10.2021 21:32:58</t>
  </si>
  <si>
    <t>URGANLI TR-3 45-83-M00571_48024873_56407934_56407934</t>
  </si>
  <si>
    <t>15.10.2021 14:29:20</t>
  </si>
  <si>
    <t>15.10.2021 15:51:43</t>
  </si>
  <si>
    <t>15.10.2021 09:13:00</t>
  </si>
  <si>
    <t>15.10.2021 12:15:04</t>
  </si>
  <si>
    <t>TR-1-1/5 CEZAEVİ KABİN 35-20-L00005_955193545_955193545</t>
  </si>
  <si>
    <t>15.10.2021 08:40:12</t>
  </si>
  <si>
    <t>15.10.2021 10:11:01</t>
  </si>
  <si>
    <t>ANSIZCA TR-1 35-27-M00861_DIREK TIPI TRAFO HUCRESI H01_2099826</t>
  </si>
  <si>
    <t>15.10.2021 19:00:15</t>
  </si>
  <si>
    <t>15.10.2021 21:40:46</t>
  </si>
  <si>
    <t>15.10.2021 18:26:29</t>
  </si>
  <si>
    <t>15.10.2021 18:31:44</t>
  </si>
  <si>
    <t>KARABURUN TR-14 35-21-L00003_B_56357354_56357354</t>
  </si>
  <si>
    <t>15.10.2021 23:34:13</t>
  </si>
  <si>
    <t>16.10.2021 02:23:24</t>
  </si>
  <si>
    <t>ÇİFTÇİİBRAHİM CAMİ MAH.TR-1 45-77-M00098_A_56356724_56356724</t>
  </si>
  <si>
    <t>15.10.2021 18:21:16</t>
  </si>
  <si>
    <t>15.10.2021 20:26:36</t>
  </si>
  <si>
    <t>HARMANDALI KÖK 45-71-M00061_AHMET KURUT M011_72230783</t>
  </si>
  <si>
    <t>15.10.2021 23:40:27</t>
  </si>
  <si>
    <t>16.10.2021 01:08:58</t>
  </si>
  <si>
    <t>BURUNCUK TR-2 35-20-L00298_955211859_955211859</t>
  </si>
  <si>
    <t>15.10.2021 14:02:07</t>
  </si>
  <si>
    <t>15.10.2021 15:10:30</t>
  </si>
  <si>
    <t>15.10.2021 22:13:25</t>
  </si>
  <si>
    <t>15.10.2021 22:39:27</t>
  </si>
  <si>
    <t>ÜŞÜMÜŞ TR-1 45-74-M00243_B_56352235_56352235</t>
  </si>
  <si>
    <t>15.10.2021 12:39:23</t>
  </si>
  <si>
    <t>15.10.2021 15:25:48</t>
  </si>
  <si>
    <t>15.10.2021 08:04:20</t>
  </si>
  <si>
    <t>15.10.2021 08:06:46</t>
  </si>
  <si>
    <t>M-2001 GÜZELBAHÇE ÇAMLI KÖK 35-10-M02001_M-2501 M03_47756320</t>
  </si>
  <si>
    <t>15.10.2021 17:38:50</t>
  </si>
  <si>
    <t>15.10.2021 18:41:38</t>
  </si>
  <si>
    <t>15.10.2021 22:31:20</t>
  </si>
  <si>
    <t>16.10.2021 01:23:51</t>
  </si>
  <si>
    <t>ÇOBANLAR SUBATAN TR-1 35-15-L00358_35-15-L00358_2365314</t>
  </si>
  <si>
    <t>15.10.2021 14:54:00</t>
  </si>
  <si>
    <t>15.10.2021 17:50:24</t>
  </si>
  <si>
    <t>M-2029 35-01-M02029_912170977_912170977</t>
  </si>
  <si>
    <t>15.10.2021 12:27:21</t>
  </si>
  <si>
    <t>15.10.2021 14:48:54</t>
  </si>
  <si>
    <t>15.10.2021 19:09:23</t>
  </si>
  <si>
    <t>16.10.2021 00:07:45</t>
  </si>
  <si>
    <t>15.10.2021 23:02:14</t>
  </si>
  <si>
    <t>15.10.2021 23:03:04</t>
  </si>
  <si>
    <t>15.10.2021 17:28:36</t>
  </si>
  <si>
    <t>15.10.2021 21:24:36</t>
  </si>
  <si>
    <t>GÖKÇEN DM 1-2/3 35-29-L00061_48309551_56397001_56397001</t>
  </si>
  <si>
    <t>15.10.2021 08:50:07</t>
  </si>
  <si>
    <t>15.10.2021 10:19:19</t>
  </si>
  <si>
    <t>M-869 EĞRİDERE KÖYÜ 35-02-M00869_B_56364819_56364819</t>
  </si>
  <si>
    <t>15.10.2021 17:27:47</t>
  </si>
  <si>
    <t>15.10.2021 21:41:44</t>
  </si>
  <si>
    <t>K-2316 35-04-K02316_F_56366545_56366545</t>
  </si>
  <si>
    <t>15.10.2021 17:17:22</t>
  </si>
  <si>
    <t>15.10.2021 21:36:52</t>
  </si>
  <si>
    <t>K-955 35-03-K00955_K-4424 K02_2050444</t>
  </si>
  <si>
    <t>15.10.2021 01:33:36</t>
  </si>
  <si>
    <t>15.10.2021 01:34:59</t>
  </si>
  <si>
    <t>TİRE İM-DM-1 35-29-A00001_TİRE-3 GİRİŞ M20_2059038</t>
  </si>
  <si>
    <t>15.10.2021 21:48:14</t>
  </si>
  <si>
    <t>15.10.2021 21:50:04</t>
  </si>
  <si>
    <t>M-195 35-02-M00195_912938593_912938593</t>
  </si>
  <si>
    <t>15.10.2021 13:10:55</t>
  </si>
  <si>
    <t>15.10.2021 15:12:35</t>
  </si>
  <si>
    <t>16.10.2021 18:56:43</t>
  </si>
  <si>
    <t>16.10.2021 21:19:48</t>
  </si>
  <si>
    <t>M-1538 35-01-M01538_E_56373745_56373745</t>
  </si>
  <si>
    <t>16.10.2021 08:40:05</t>
  </si>
  <si>
    <t>16.10.2021 11:20:51</t>
  </si>
  <si>
    <t>KİRELLİ KÖK 35-29-L00809_HatBaşıAyırıcı_53133448 L04_53133448</t>
  </si>
  <si>
    <t>16.10.2021 09:10:00</t>
  </si>
  <si>
    <t>16.10.2021 10:27:38</t>
  </si>
  <si>
    <t>AZMAK TR-22 35-21-L00178_953361681_953361681</t>
  </si>
  <si>
    <t>16.10.2021 11:11:34</t>
  </si>
  <si>
    <t>17.10.2021 00:32:05</t>
  </si>
  <si>
    <t>YAĞLAR TR-5 35-31-L00448_956597596_956597596</t>
  </si>
  <si>
    <t>16.10.2021 16:07:39</t>
  </si>
  <si>
    <t>16.10.2021 21:15:50</t>
  </si>
  <si>
    <t>K-4306 35-09-K04306_915154317_915154317</t>
  </si>
  <si>
    <t>16.10.2021 16:43:58</t>
  </si>
  <si>
    <t>16.10.2021 19:44:43</t>
  </si>
  <si>
    <t>DUMANLAR KÖK 45-81-M00044_HatBaşıAyırıcı_73215482 M03_73215482</t>
  </si>
  <si>
    <t>16.10.2021 17:01:59</t>
  </si>
  <si>
    <t>16.10.2021 17:52:38</t>
  </si>
  <si>
    <t>16.10.2021 09:38:00</t>
  </si>
  <si>
    <t>16.10.2021 18:58:41</t>
  </si>
  <si>
    <t>HALİLBEYLİ TR-4 35-27-M01053_98703283_98703283</t>
  </si>
  <si>
    <t>16.10.2021 07:56:18</t>
  </si>
  <si>
    <t>16.10.2021 12:35:13</t>
  </si>
  <si>
    <t>K-4251 35-02-K04251_99394485_99394485</t>
  </si>
  <si>
    <t>16.10.2021 14:23:46</t>
  </si>
  <si>
    <t>16.10.2021 16:40:25</t>
  </si>
  <si>
    <t>GÜZELKÖY TR 45-71-M00984_44426536_56399214_56399214</t>
  </si>
  <si>
    <t>16.10.2021 07:48:29</t>
  </si>
  <si>
    <t>16.10.2021 19:57:22</t>
  </si>
  <si>
    <t>SARILAR TR-1 45-72-L00217_B_56392275_56392275</t>
  </si>
  <si>
    <t>16.10.2021 11:12:11</t>
  </si>
  <si>
    <t>16.10.2021 16:55:33</t>
  </si>
  <si>
    <t>16.10.2021 07:08:01</t>
  </si>
  <si>
    <t>16.10.2021 09:26:49</t>
  </si>
  <si>
    <t>16.10.2021 14:48:07</t>
  </si>
  <si>
    <t>16.10.2021 23:57:54</t>
  </si>
  <si>
    <t>16.10.2021 09:15:00</t>
  </si>
  <si>
    <t>16.10.2021 14:23:00</t>
  </si>
  <si>
    <t>M-1027 35-04-M01027_99625785_99625785</t>
  </si>
  <si>
    <t>16.10.2021 22:44:00</t>
  </si>
  <si>
    <t>17.10.2021 02:23:22</t>
  </si>
  <si>
    <t>KISIK TR-1 (M-135) 35-22-M00135_D_56354069_56354069</t>
  </si>
  <si>
    <t>16.10.2021 08:05:51</t>
  </si>
  <si>
    <t>16.10.2021 11:57:00</t>
  </si>
  <si>
    <t>TEPECİK KÖYÜ TR-1 45-71-M01289_DIREK TIPI TRAFO HUCRESI H01_2082804</t>
  </si>
  <si>
    <t>16.10.2021 20:06:06</t>
  </si>
  <si>
    <t>17.10.2021 00:55:00</t>
  </si>
  <si>
    <t>M-626 35-09-M00626_97651009_97651009</t>
  </si>
  <si>
    <t>16.10.2021 10:03:14</t>
  </si>
  <si>
    <t>16.10.2021 19:48:17</t>
  </si>
  <si>
    <t>K-1302 35-08-K01302_TRAFO K07_42456690</t>
  </si>
  <si>
    <t>16.10.2021 10:13:00</t>
  </si>
  <si>
    <t>16.10.2021 17:08:29</t>
  </si>
  <si>
    <t>ASARLIK TR-3 35-28-M00183_953376896_953376896</t>
  </si>
  <si>
    <t>16.10.2021 18:39:00</t>
  </si>
  <si>
    <t>16.10.2021 20:45:38</t>
  </si>
  <si>
    <t>16.10.2021 17:26:41</t>
  </si>
  <si>
    <t>16.10.2021 20:07:52</t>
  </si>
  <si>
    <t>DM-3/03 (YİĞİTBAŞ CAMİİ) 45-71-M00069_953199749_953199749</t>
  </si>
  <si>
    <t>16.10.2021 17:14:10</t>
  </si>
  <si>
    <t>16.10.2021 19:07:58</t>
  </si>
  <si>
    <t>16.10.2021 08:19:01</t>
  </si>
  <si>
    <t>16.10.2021 11:19:06</t>
  </si>
  <si>
    <t>TR-97/A(GÜMÜŞÇAY) 45-78-L00740_MASKİ TRAFOSU GÜNEY TARAFI L04_64742285</t>
  </si>
  <si>
    <t>16.10.2021 13:04:00</t>
  </si>
  <si>
    <t>16.10.2021 15:41:37</t>
  </si>
  <si>
    <t>SARIBEY TR-1 45-83-L00326_DIREK TIPI TRAFO HUCRESI H01_2103718</t>
  </si>
  <si>
    <t>16.10.2021 07:49:50</t>
  </si>
  <si>
    <t>16.10.2021 09:29:09</t>
  </si>
  <si>
    <t>K-1642 35-03-K01642_TRAFO K03_41938914</t>
  </si>
  <si>
    <t>16.10.2021 01:26:25</t>
  </si>
  <si>
    <t>16.10.2021 04:03:22</t>
  </si>
  <si>
    <t>GÜLBAHÇE TR-7 35-19-L00167_A_65508700_65508700</t>
  </si>
  <si>
    <t>16.10.2021 00:42:35</t>
  </si>
  <si>
    <t>16.10.2021 03:43:42</t>
  </si>
  <si>
    <t>M-2778 35-02-M02778_99499825_99499825</t>
  </si>
  <si>
    <t>16.10.2021 08:12:00</t>
  </si>
  <si>
    <t>16.10.2021 09:26:29</t>
  </si>
  <si>
    <t>16.10.2021 15:21:00</t>
  </si>
  <si>
    <t>16.10.2021 21:42:09</t>
  </si>
  <si>
    <t>16.10.2021 08:58:25</t>
  </si>
  <si>
    <t>16.10.2021 12:37:39</t>
  </si>
  <si>
    <t>16.10.2021 00:48:54</t>
  </si>
  <si>
    <t>16.10.2021 01:05:24</t>
  </si>
  <si>
    <t>MEDAR TR-4 45-72-L00287_956518305_956518305</t>
  </si>
  <si>
    <t>16.10.2021 19:33:26</t>
  </si>
  <si>
    <t>17.10.2021 04:16:30</t>
  </si>
  <si>
    <t>16.10.2021 13:10:04</t>
  </si>
  <si>
    <t>16.10.2021 20:16:04</t>
  </si>
  <si>
    <t>ÖRNEKKÖY TR-5 35-27-L00130_914003758_914003758</t>
  </si>
  <si>
    <t>16.10.2021 17:17:16</t>
  </si>
  <si>
    <t>16.10.2021 20:03:13</t>
  </si>
  <si>
    <t>KOYUNDERE DM 35-28-M00165_KOYUNDERE TR-13 M05_66524566</t>
  </si>
  <si>
    <t>16.10.2021 14:09:22</t>
  </si>
  <si>
    <t>16.10.2021 14:58:32</t>
  </si>
  <si>
    <t>16.10.2021 09:12:54</t>
  </si>
  <si>
    <t>16.10.2021 12:08:06</t>
  </si>
  <si>
    <t>KARAHALİLLİ KÖK 35-20-L00087_TOKATBAŞI L05_66504217</t>
  </si>
  <si>
    <t>16.10.2021 11:48:35</t>
  </si>
  <si>
    <t>16.10.2021 11:48:46</t>
  </si>
  <si>
    <t>YEŞİLYURT DM 45-73-M00476_YEŞİLYURT MERKEZ (TR-2) M05_2318330</t>
  </si>
  <si>
    <t>16.10.2021 04:11:00</t>
  </si>
  <si>
    <t>16.10.2021 07:56:00</t>
  </si>
  <si>
    <t>K-2950 35-03-K02950__79304893_79304893</t>
  </si>
  <si>
    <t>16.10.2021 22:47:22</t>
  </si>
  <si>
    <t>17.10.2021 01:53:48</t>
  </si>
  <si>
    <t>16.10.2021 22:14:28</t>
  </si>
  <si>
    <t>16.10.2021 23:14:06</t>
  </si>
  <si>
    <t>K-1205 35-01-K01205_910618813_910618813</t>
  </si>
  <si>
    <t>16.10.2021 10:47:49</t>
  </si>
  <si>
    <t>16.10.2021 16:09:57</t>
  </si>
  <si>
    <t>TR-27/1 45-82-M00108_B B6b_5985691</t>
  </si>
  <si>
    <t>16.10.2021 06:11:13</t>
  </si>
  <si>
    <t>16.10.2021 08:56:05</t>
  </si>
  <si>
    <t>DM-2/TR-12 35-22-M00299_955291991_955291991</t>
  </si>
  <si>
    <t>16.10.2021 07:15:29</t>
  </si>
  <si>
    <t>16.10.2021 14:28:57</t>
  </si>
  <si>
    <t>K-1642 35-03-K01642_910729875_910729875</t>
  </si>
  <si>
    <t>16.10.2021 10:54:45</t>
  </si>
  <si>
    <t>16.10.2021 16:02:41</t>
  </si>
  <si>
    <t>_A_56384514_56384514</t>
  </si>
  <si>
    <t>16.10.2021 07:08:34</t>
  </si>
  <si>
    <t>16.10.2021 09:46:49</t>
  </si>
  <si>
    <t>16.10.2021 23:57:45</t>
  </si>
  <si>
    <t>17.10.2021 01:13:09</t>
  </si>
  <si>
    <t>M-1207 35-02-M01207_TRF M01_2099758</t>
  </si>
  <si>
    <t>16.10.2021 18:49:57</t>
  </si>
  <si>
    <t>16.10.2021 23:06:02</t>
  </si>
  <si>
    <t>KILAVUZLAR KÖK 45-74-M00198_KILAVUZLAR M03_72237257</t>
  </si>
  <si>
    <t>16.10.2021 21:32:06</t>
  </si>
  <si>
    <t>16.10.2021 22:07:09</t>
  </si>
  <si>
    <t>TR-34 35-13-M00052_FABERCE EFES L05_76785428</t>
  </si>
  <si>
    <t>16.10.2021 09:18:00</t>
  </si>
  <si>
    <t>16.10.2021 12:45:16</t>
  </si>
  <si>
    <t>MAVİDERE TR-3 35-31-L00212_DIREK TIPI TRAFO HUCRESI H01_2037218</t>
  </si>
  <si>
    <t>16.10.2021 04:55:57</t>
  </si>
  <si>
    <t>16.10.2021 11:43:30</t>
  </si>
  <si>
    <t>K-188 35-01-K00188_910424337_910424337</t>
  </si>
  <si>
    <t>16.10.2021 13:29:41</t>
  </si>
  <si>
    <t>16.10.2021 19:04:05</t>
  </si>
  <si>
    <t>AŞAĞIKIRIKLAR DM 35-16-M00448_YENİKENT SULAMA M11_2334658</t>
  </si>
  <si>
    <t>16.10.2021 15:05:14</t>
  </si>
  <si>
    <t>16.10.2021 15:41:52</t>
  </si>
  <si>
    <t>SÜLEYMAN TR-4 45-72-L00302_956526159_956526159</t>
  </si>
  <si>
    <t>16.10.2021 09:58:29</t>
  </si>
  <si>
    <t>16.10.2021 18:04:59</t>
  </si>
  <si>
    <t>16.10.2021 15:56:17</t>
  </si>
  <si>
    <t>16.10.2021 18:21:45</t>
  </si>
  <si>
    <t>L-240 PTT TRAFO 35-18-L00240_950467703_950467703</t>
  </si>
  <si>
    <t>16.10.2021 20:41:19</t>
  </si>
  <si>
    <t>17.10.2021 00:09:58</t>
  </si>
  <si>
    <t>ÇUKURALTI M-27 35-25-M00075_A_56355637_56355637</t>
  </si>
  <si>
    <t>16.10.2021 14:20:59</t>
  </si>
  <si>
    <t>16.10.2021 19:07:34</t>
  </si>
  <si>
    <t>K-11 35-01-K00011_B_56381409_56381409</t>
  </si>
  <si>
    <t>16.10.2021 13:16:47</t>
  </si>
  <si>
    <t>16.10.2021 17:52:43</t>
  </si>
  <si>
    <t>L-241 35-18-L00241_8989706 b1b_5958508</t>
  </si>
  <si>
    <t>16.10.2021 08:31:04</t>
  </si>
  <si>
    <t>16.10.2021 16:25:35</t>
  </si>
  <si>
    <t>AHMETLER TR-1 35-31-L00373_ H_65800764</t>
  </si>
  <si>
    <t>16.10.2021 20:08:00</t>
  </si>
  <si>
    <t>17.10.2021 00:11:51</t>
  </si>
  <si>
    <t>SELENDİ TR-16 45-81-M00016_945634626_945634626</t>
  </si>
  <si>
    <t>16.10.2021 11:57:29</t>
  </si>
  <si>
    <t>16.10.2021 14:09:34</t>
  </si>
  <si>
    <t>TR-1/66 45-72-M00066_D_56391697_56391697</t>
  </si>
  <si>
    <t>16.10.2021 11:17:33</t>
  </si>
  <si>
    <t>16.10.2021 12:48:19</t>
  </si>
  <si>
    <t>KARABULU KÖK 35-31-L00227_TUMBULLAR L03_2337015</t>
  </si>
  <si>
    <t>16.10.2021 07:44:49</t>
  </si>
  <si>
    <t>16.10.2021 09:37:19</t>
  </si>
  <si>
    <t>BAŞARAN TR-5 35-31-L00074_47942904_56370469_56370469</t>
  </si>
  <si>
    <t>16.10.2021 16:59:59</t>
  </si>
  <si>
    <t>16.10.2021 19:36:08</t>
  </si>
  <si>
    <t>TAHTALIÇAY KÖK (M-751) 35-22-M00145_M-1548 TÜFEKÇİOĞLU M02_2112935</t>
  </si>
  <si>
    <t>16.10.2021 21:00:00</t>
  </si>
  <si>
    <t>16.10.2021 23:42:41</t>
  </si>
  <si>
    <t>M-1607 35-04-M01607_913157787_913157787</t>
  </si>
  <si>
    <t>16.10.2021 10:35:20</t>
  </si>
  <si>
    <t>16.10.2021 15:46:50</t>
  </si>
  <si>
    <t>ALAŞEHİR TR-75 45-73-M00075_945680335_945680335</t>
  </si>
  <si>
    <t>16.10.2021 17:36:10</t>
  </si>
  <si>
    <t>16.10.2021 18:42:51</t>
  </si>
  <si>
    <t>DM-2/12 45-72-M00610_956481225_956481225</t>
  </si>
  <si>
    <t>16.10.2021 12:02:28</t>
  </si>
  <si>
    <t>16.10.2021 14:33:10</t>
  </si>
  <si>
    <t>16.10.2021 15:15:29</t>
  </si>
  <si>
    <t>16.10.2021 15:57:46</t>
  </si>
  <si>
    <t>GERELİ KÖYÜ ALİ BOZKAN SULAMA GRB TR-11 35-15-M00312_C_56368250_56368250</t>
  </si>
  <si>
    <t>16.10.2021 17:03:31</t>
  </si>
  <si>
    <t>16.10.2021 19:23:15</t>
  </si>
  <si>
    <t>TR-8 35-32-L00008_DIREK TIPI TRAFO HUCRESI H01_2050792</t>
  </si>
  <si>
    <t>16.10.2021 02:36:36</t>
  </si>
  <si>
    <t>16.10.2021 04:56:40</t>
  </si>
  <si>
    <t>16.10.2021 01:14:26</t>
  </si>
  <si>
    <t>16.10.2021 01:16:36</t>
  </si>
  <si>
    <t>L-308 35-18-L00308_950447501_950447501</t>
  </si>
  <si>
    <t>16.10.2021 07:33:09</t>
  </si>
  <si>
    <t>16.10.2021 11:01:38</t>
  </si>
  <si>
    <t>K-4773 35-04-K04773_99168314_99168314</t>
  </si>
  <si>
    <t>16.10.2021 16:48:26</t>
  </si>
  <si>
    <t>16.10.2021 22:01:10</t>
  </si>
  <si>
    <t>K-49 35-01-K00049_L L1_5861246</t>
  </si>
  <si>
    <t>16.10.2021 11:28:33</t>
  </si>
  <si>
    <t>16.10.2021 17:22:57</t>
  </si>
  <si>
    <t>SAİPALTI TR-1 35-21-L00101_95000541316_95000541316</t>
  </si>
  <si>
    <t>16.10.2021 14:30:27</t>
  </si>
  <si>
    <t>17.10.2021 11:29:52</t>
  </si>
  <si>
    <t>KARAKUYU TR-1 35-22-M00289_DIREK TIPI TRAFO HUCRESI H01_2103155</t>
  </si>
  <si>
    <t>16.10.2021 13:27:04</t>
  </si>
  <si>
    <t>16.10.2021 14:26:54</t>
  </si>
  <si>
    <t>TEKELER MAH. TR-2 45-74-M00183_DIREK TIPI TRAFO HUCRESI H01_2048301</t>
  </si>
  <si>
    <t>16.10.2021 09:31:44</t>
  </si>
  <si>
    <t>16.10.2021 12:34:07</t>
  </si>
  <si>
    <t>EĞERCİ TR-4 35-26-L00428_95000003193_95000003193</t>
  </si>
  <si>
    <t>16.10.2021 10:48:37</t>
  </si>
  <si>
    <t>16.10.2021 12:25:38</t>
  </si>
  <si>
    <t>TR-136 35-15-M00136_35-15-M00136_66750840</t>
  </si>
  <si>
    <t>16.10.2021 06:09:28</t>
  </si>
  <si>
    <t>16.10.2021 09:21:54</t>
  </si>
  <si>
    <t>BİRGİ TR-24 35-15-L00795_B_56361845_56361845</t>
  </si>
  <si>
    <t>16.10.2021 18:36:41</t>
  </si>
  <si>
    <t>16.10.2021 23:08:06</t>
  </si>
  <si>
    <t>ÖMER AKALIN SLM TR 35-26-L00318_35-26-L00318_2348943</t>
  </si>
  <si>
    <t>16.10.2021 20:23:58</t>
  </si>
  <si>
    <t>16.10.2021 22:13:36</t>
  </si>
  <si>
    <t>SÖĞÜTÖREN TR-3 35-20-L00349_12425208_56360588_56360588</t>
  </si>
  <si>
    <t>16.10.2021 10:01:36</t>
  </si>
  <si>
    <t>16.10.2021 15:25:38</t>
  </si>
  <si>
    <t>GÖLCÜK TR-6 35-15-L00322_48779326_56368615_56368615</t>
  </si>
  <si>
    <t>16.10.2021 23:06:48</t>
  </si>
  <si>
    <t>17.10.2021 01:12:13</t>
  </si>
  <si>
    <t>GÖKÇEN DM 1-1/2 35-29-L00059_48309611_56397005_56397005</t>
  </si>
  <si>
    <t>16.10.2021 05:52:20</t>
  </si>
  <si>
    <t>16.10.2021 09:45:45</t>
  </si>
  <si>
    <t>16.10.2021 08:02:25</t>
  </si>
  <si>
    <t>16.10.2021 09:34:42</t>
  </si>
  <si>
    <t>BAKTIRLI TR-1 45-83-L00426_A_56400820_56400820</t>
  </si>
  <si>
    <t>16.10.2021 07:34:10</t>
  </si>
  <si>
    <t>16.10.2021 13:02:01</t>
  </si>
  <si>
    <t>ÖREN TR7 35-27-L00216_97543436_97543436</t>
  </si>
  <si>
    <t>16.10.2021 12:54:00</t>
  </si>
  <si>
    <t>16.10.2021 15:12:33</t>
  </si>
  <si>
    <t>K-706 35-04-K00706_99540558_99540558</t>
  </si>
  <si>
    <t>16.10.2021 20:39:32</t>
  </si>
  <si>
    <t>17.10.2021 04:45:00</t>
  </si>
  <si>
    <t>16.10.2021 09:51:45</t>
  </si>
  <si>
    <t>16.10.2021 16:23:34</t>
  </si>
  <si>
    <t>NAZARKÖY TR-1 35-27-L00069_99438778_99438778</t>
  </si>
  <si>
    <t>16.10.2021 23:00:06</t>
  </si>
  <si>
    <t>17.10.2021 01:39:27</t>
  </si>
  <si>
    <t>16.10.2021 11:55:28</t>
  </si>
  <si>
    <t>16.10.2021 13:53:08</t>
  </si>
  <si>
    <t>GÜMÜŞÇAY TR-1 45-73-M00903_945643732_945643732</t>
  </si>
  <si>
    <t>16.10.2021 10:02:42</t>
  </si>
  <si>
    <t>16.10.2021 12:59:49</t>
  </si>
  <si>
    <t>K-1103 35-02-K01103_R_56380293_56380293</t>
  </si>
  <si>
    <t>16.10.2021 10:39:26</t>
  </si>
  <si>
    <t>16.10.2021 15:26:17</t>
  </si>
  <si>
    <t>YELKİ TR-1 DM-2/7  (M-2341) 35-10-M02341_912602579_912602579</t>
  </si>
  <si>
    <t>16.10.2021 07:25:47</t>
  </si>
  <si>
    <t>16.10.2021 08:54:04</t>
  </si>
  <si>
    <t>K-1129 35-03-K01129_910213126_910213126</t>
  </si>
  <si>
    <t>16.10.2021 10:18:00</t>
  </si>
  <si>
    <t>16.10.2021 19:13:56</t>
  </si>
  <si>
    <t>16.10.2021 09:33:50</t>
  </si>
  <si>
    <t>16.10.2021 12:34:35</t>
  </si>
  <si>
    <t>16.10.2021 01:39:59</t>
  </si>
  <si>
    <t>16.10.2021 05:47:33</t>
  </si>
  <si>
    <t>KIZILÇUKUR TR-5 KESKİN 45-79-M00469_A_56386046_56386046</t>
  </si>
  <si>
    <t>16.10.2021 07:20:50</t>
  </si>
  <si>
    <t>16.10.2021 10:22:46</t>
  </si>
  <si>
    <t>TR-56 45-77-L00056_945507232_945507232</t>
  </si>
  <si>
    <t>16.10.2021 13:15:20</t>
  </si>
  <si>
    <t>16.10.2021 15:47:46</t>
  </si>
  <si>
    <t>16.10.2021 00:08:22</t>
  </si>
  <si>
    <t>16.10.2021 00:12:24</t>
  </si>
  <si>
    <t>PINARBAŞI KÖYÜ KÜRT DAMLARI TR-1 45-75-M00076_45-75-M00076_2374608</t>
  </si>
  <si>
    <t>16.10.2021 07:59:25</t>
  </si>
  <si>
    <t>16.10.2021 14:19:29</t>
  </si>
  <si>
    <t>KAYACIK KOŞUBURNU TR-1 45-75-M00216_D_56389201_56389201</t>
  </si>
  <si>
    <t>16.10.2021 06:51:44</t>
  </si>
  <si>
    <t>16.10.2021 09:28:36</t>
  </si>
  <si>
    <t>METİN DERELİ ÖZEL TR 35-27-L00041Ö_DIREK TIPI TRAFO HUCRESI H01_2048103</t>
  </si>
  <si>
    <t>16.10.2021 09:15:39</t>
  </si>
  <si>
    <t>16.10.2021 14:31:26</t>
  </si>
  <si>
    <t>HANPAŞA TR-1 45-72-M00205_956522804_956522804</t>
  </si>
  <si>
    <t>16.10.2021 18:48:46</t>
  </si>
  <si>
    <t>16.10.2021 23:59:14</t>
  </si>
  <si>
    <t>K-1555 35-04-K01555_B B1B_5831276</t>
  </si>
  <si>
    <t>16.10.2021 13:14:52</t>
  </si>
  <si>
    <t>16.10.2021 20:27:22</t>
  </si>
  <si>
    <t>MORDOĞAN TR-30 35-21-L00155_953362518_953362518</t>
  </si>
  <si>
    <t>16.10.2021 09:25:21</t>
  </si>
  <si>
    <t>16.10.2021 20:20:12</t>
  </si>
  <si>
    <t>TR-129 35-26-M00129_956615842_956615842</t>
  </si>
  <si>
    <t>16.10.2021 22:22:23</t>
  </si>
  <si>
    <t>16.10.2021 23:52:38</t>
  </si>
  <si>
    <t>K-3414 35-08-K03414_98815922_98815922</t>
  </si>
  <si>
    <t>16.10.2021 16:16:50</t>
  </si>
  <si>
    <t>16.10.2021 19:01:15</t>
  </si>
  <si>
    <t>16.10.2021 05:10:05</t>
  </si>
  <si>
    <t>16.10.2021 06:03:34</t>
  </si>
  <si>
    <t>16.10.2021 03:57:56</t>
  </si>
  <si>
    <t>16.10.2021 10:25:55</t>
  </si>
  <si>
    <t>YENİOBA KÖK 35-29-M00125_ÇIRPI M06_72190956</t>
  </si>
  <si>
    <t>16.10.2021 02:43:39</t>
  </si>
  <si>
    <t>16.10.2021 05:16:51</t>
  </si>
  <si>
    <t>TR-2/11 45-72-L00011_956477036_956477036</t>
  </si>
  <si>
    <t>16.10.2021 13:38:31</t>
  </si>
  <si>
    <t>16.10.2021 15:50:27</t>
  </si>
  <si>
    <t>FEVZİPAŞA TR-1 45-71-M00579_A_56384268_56384268</t>
  </si>
  <si>
    <t>16.10.2021 16:52:28</t>
  </si>
  <si>
    <t>16.10.2021 17:42:51</t>
  </si>
  <si>
    <t>16.10.2021 18:23:15</t>
  </si>
  <si>
    <t>16.10.2021 19:11:31</t>
  </si>
  <si>
    <t>M-2779 35-01-M02779_911980429_911980429</t>
  </si>
  <si>
    <t>16.10.2021 05:47:24</t>
  </si>
  <si>
    <t>16.10.2021 16:46:04</t>
  </si>
  <si>
    <t>K-3603 35-01-K03603_DIREK TIPI TRAFO HUCRESI H01_2076242</t>
  </si>
  <si>
    <t>16.10.2021 02:53:46</t>
  </si>
  <si>
    <t>16.10.2021 04:26:43</t>
  </si>
  <si>
    <t>L-240 PTT TRAFO 35-18-L00240_11512936 a3b_5958452</t>
  </si>
  <si>
    <t>16.10.2021 14:31:17</t>
  </si>
  <si>
    <t>16.10.2021 22:26:41</t>
  </si>
  <si>
    <t>URGANLI TR-8 45-83-M00573_955161646_955161646</t>
  </si>
  <si>
    <t>16.10.2021 09:54:27</t>
  </si>
  <si>
    <t>16.10.2021 18:39:45</t>
  </si>
  <si>
    <t>K-4502 35-10-K04502_913584281_913584281</t>
  </si>
  <si>
    <t>16.10.2021 14:40:10</t>
  </si>
  <si>
    <t>16.10.2021 17:16:40</t>
  </si>
  <si>
    <t>K-4502 35-10-K04502_913807818_913807818</t>
  </si>
  <si>
    <t>16.10.2021 09:07:28</t>
  </si>
  <si>
    <t>16.10.2021 11:03:05</t>
  </si>
  <si>
    <t>TR-82 35-17-M00082__56394496_56394496</t>
  </si>
  <si>
    <t>16.10.2021 10:27:00</t>
  </si>
  <si>
    <t>16.10.2021 13:33:00</t>
  </si>
  <si>
    <t>MUZAFFER DURAL GRB. 35-20-L00097_35-20-L00097_2370669</t>
  </si>
  <si>
    <t>16.10.2021 14:39:23</t>
  </si>
  <si>
    <t>16.10.2021 22:14:27</t>
  </si>
  <si>
    <t>KIRKAĞAÇ TR-23/A 45-76-M00239__81571464_81571464</t>
  </si>
  <si>
    <t>16.10.2021 00:41:41</t>
  </si>
  <si>
    <t>16.10.2021 01:55:19</t>
  </si>
  <si>
    <t>TİRE TR-14 35-29-L00014_950342240_950342240</t>
  </si>
  <si>
    <t>16.10.2021 09:44:07</t>
  </si>
  <si>
    <t>16.10.2021 15:05:40</t>
  </si>
  <si>
    <t>TEKBIÇAKLAR TR-2 35-31-L00243_35-31-L00243_2365457</t>
  </si>
  <si>
    <t>16.10.2021 09:40:56</t>
  </si>
  <si>
    <t>16.10.2021 17:09:41</t>
  </si>
  <si>
    <t>K-1924 35-10-K01924_915096454_915096454</t>
  </si>
  <si>
    <t>16.10.2021 08:49:48</t>
  </si>
  <si>
    <t>16.10.2021 16:39:12</t>
  </si>
  <si>
    <t>K-1395 35-08-K01395_911822254_911822254</t>
  </si>
  <si>
    <t>16.10.2021 17:44:36</t>
  </si>
  <si>
    <t>16.10.2021 22:05:44</t>
  </si>
  <si>
    <t>BELKENT SİTESİ TR 35-30-M00336_DAĞITIM TRAFOSU M01_72075075</t>
  </si>
  <si>
    <t>16.10.2021 12:27:05</t>
  </si>
  <si>
    <t>16.10.2021 22:15:20</t>
  </si>
  <si>
    <t>DERBENT TR-6 45-83-L00411_C_56394999_56394999</t>
  </si>
  <si>
    <t>16.10.2021 08:14:32</t>
  </si>
  <si>
    <t>16.10.2021 09:55:11</t>
  </si>
  <si>
    <t>M-36 35-02-M00036_DIREK TIPI TRAFO HUCRESI H01_2059084</t>
  </si>
  <si>
    <t>16.10.2021 07:50:15</t>
  </si>
  <si>
    <t>16.10.2021 12:10:27</t>
  </si>
  <si>
    <t>TR-90 45-78-L00090_953248121_953248121</t>
  </si>
  <si>
    <t>16.10.2021 11:48:27</t>
  </si>
  <si>
    <t>16.10.2021 13:38:58</t>
  </si>
  <si>
    <t>TR-90 35-17-M00090__56373508_56373508</t>
  </si>
  <si>
    <t>16.10.2021 21:07:46</t>
  </si>
  <si>
    <t>16.10.2021 21:58:22</t>
  </si>
  <si>
    <t>UMMANDERESİ TR-1 45-75-M00075_B_56397907_56397907</t>
  </si>
  <si>
    <t>16.10.2021 16:32:41</t>
  </si>
  <si>
    <t>16.10.2021 17:37:30</t>
  </si>
  <si>
    <t>MENEMEN TR-18 35-28-L00018_953369853_953369853</t>
  </si>
  <si>
    <t>16.10.2021 10:10:14</t>
  </si>
  <si>
    <t>16.10.2021 19:31:43</t>
  </si>
  <si>
    <t>ÜRKMEZ M-13 35-25-M00153_11750709_60983670_60983670</t>
  </si>
  <si>
    <t>16.10.2021 13:33:45</t>
  </si>
  <si>
    <t>16.10.2021 15:56:04</t>
  </si>
  <si>
    <t>TR-1/3G (HEKİMOĞLU) 45-71-M01860_953201701_953201701</t>
  </si>
  <si>
    <t>16.10.2021 10:32:46</t>
  </si>
  <si>
    <t>16.10.2021 15:42:43</t>
  </si>
  <si>
    <t>ASARLIK TR-1 35-28-M00167_953376391_953376391</t>
  </si>
  <si>
    <t>16.10.2021 18:37:38</t>
  </si>
  <si>
    <t>16.10.2021 20:32:39</t>
  </si>
  <si>
    <t>K-1372 35-04-K01372_99329742_99329742</t>
  </si>
  <si>
    <t>16.10.2021 14:16:05</t>
  </si>
  <si>
    <t>16.10.2021 21:17:27</t>
  </si>
  <si>
    <t>AKHİSAR İM 45-72-A00001_AKHİSAR TM ŞEHİR-2 M15_2058454</t>
  </si>
  <si>
    <t>16.10.2021 09:06:37</t>
  </si>
  <si>
    <t>16.10.2021 09:23:30</t>
  </si>
  <si>
    <t>TR-252 35-19-M00252_35-19-M00252_2363709</t>
  </si>
  <si>
    <t>16.10.2021 01:45:11</t>
  </si>
  <si>
    <t>16.10.2021 11:38:36</t>
  </si>
  <si>
    <t>DM-25/18 45-71-M00366_953196139_953196139</t>
  </si>
  <si>
    <t>16.10.2021 10:42:00</t>
  </si>
  <si>
    <t>16.10.2021 13:39:05</t>
  </si>
  <si>
    <t>ARDIÇ MAHALLESİ TR-12 35-21-L00134_A_56376593_56376593</t>
  </si>
  <si>
    <t>16.10.2021 09:07:19</t>
  </si>
  <si>
    <t>16.10.2021 19:56:38</t>
  </si>
  <si>
    <t>YENİKENT TR-1 35-16-M00026_DIREK TIPI TRAFO HUCRESI H01_2043939</t>
  </si>
  <si>
    <t>16.10.2021 11:05:00</t>
  </si>
  <si>
    <t>16.10.2021 12:10:34</t>
  </si>
  <si>
    <t>ORAKLAR TR-1 45-78-M00880_DIREK TIPI TRAFO HUCRESI H01_2091872</t>
  </si>
  <si>
    <t>16.10.2021 08:16:46</t>
  </si>
  <si>
    <t>16.10.2021 11:43:12</t>
  </si>
  <si>
    <t>TR-58 35-30-L00058_955329909_955329909</t>
  </si>
  <si>
    <t>16.10.2021 21:25:38</t>
  </si>
  <si>
    <t>16.10.2021 23:46:19</t>
  </si>
  <si>
    <t>16.10.2021 14:00:47</t>
  </si>
  <si>
    <t>16.10.2021 15:50:34</t>
  </si>
  <si>
    <t>ZEYTİNKÖY TR-2 35-13-L00066_B_56371199_56371199</t>
  </si>
  <si>
    <t>16.10.2021 15:48:47</t>
  </si>
  <si>
    <t>17.10.2021 01:23:14</t>
  </si>
  <si>
    <t>ÇAYAĞZI MERKEZ TR-20 35-31-L00273_B_56406160_56406160</t>
  </si>
  <si>
    <t>16.10.2021 03:43:36</t>
  </si>
  <si>
    <t>16.10.2021 07:51:50</t>
  </si>
  <si>
    <t>16.10.2021 13:33:57</t>
  </si>
  <si>
    <t>M-2466 35-04-M02466_99714549_99714549</t>
  </si>
  <si>
    <t>16.10.2021 23:09:44</t>
  </si>
  <si>
    <t>17.10.2021 01:29:06</t>
  </si>
  <si>
    <t>DM-13/22 (ÇİMENLİ SOKAK) 45-71-M00059_A_56403403_56403403</t>
  </si>
  <si>
    <t>16.10.2021 14:04:24</t>
  </si>
  <si>
    <t>16.10.2021 17:09:23</t>
  </si>
  <si>
    <t>K-188 35-01-K00188_911193025_911193025</t>
  </si>
  <si>
    <t>16.10.2021 10:52:56</t>
  </si>
  <si>
    <t>16.10.2021 18:54:23</t>
  </si>
  <si>
    <t>FOÇA TR-42 35-23-L00042_950422371_950422371</t>
  </si>
  <si>
    <t>16.10.2021 15:53:46</t>
  </si>
  <si>
    <t>16.10.2021 17:14:15</t>
  </si>
  <si>
    <t>DM-1/TR-12 (TR-58) ALPKENT 35-26-M00058_TR-59 M02_66223281</t>
  </si>
  <si>
    <t>16.10.2021 09:19:15</t>
  </si>
  <si>
    <t>16.10.2021 16:55:11</t>
  </si>
  <si>
    <t>FOÇA TR-41 35-23-L00041_950425411_950425411</t>
  </si>
  <si>
    <t>16.10.2021 02:50:20</t>
  </si>
  <si>
    <t>16.10.2021 06:59:21</t>
  </si>
  <si>
    <t>16.10.2021 00:50:26</t>
  </si>
  <si>
    <t>16.10.2021 00:52:28</t>
  </si>
  <si>
    <t>KARABURUN TR-15 35-21-L00013_953367585_953367585</t>
  </si>
  <si>
    <t>16.10.2021 13:16:45</t>
  </si>
  <si>
    <t>17.10.2021 14:10:01</t>
  </si>
  <si>
    <t>MENDERES DM-2/TR-1 35-22-M00300_DM-3/TR-1 M06_2095187</t>
  </si>
  <si>
    <t>16.10.2021 16:56:03</t>
  </si>
  <si>
    <t>16.10.2021 17:02:00</t>
  </si>
  <si>
    <t>ÇUKURALTI M-12 35-25-M00058_955267055_955267055</t>
  </si>
  <si>
    <t>16.10.2021 20:27:52</t>
  </si>
  <si>
    <t>16.10.2021 22:29:44</t>
  </si>
  <si>
    <t>L-295 35-18-L00295_6197188_56370179_56370179</t>
  </si>
  <si>
    <t>16.10.2021 10:38:05</t>
  </si>
  <si>
    <t>17.10.2021 02:25:29</t>
  </si>
  <si>
    <t>16.10.2021 12:17:46</t>
  </si>
  <si>
    <t>TR-37 35-30-L00037_955316408_955316408</t>
  </si>
  <si>
    <t>16.10.2021 12:42:17</t>
  </si>
  <si>
    <t>16.10.2021 15:31:06</t>
  </si>
  <si>
    <t>TR-2/28-C 45-72-L00067_956530710_956530710</t>
  </si>
  <si>
    <t>16.10.2021 21:26:22</t>
  </si>
  <si>
    <t>17.10.2021 00:07:09</t>
  </si>
  <si>
    <t>TR-1-3/7 ARABOYNU 35-20-L00023_7698338_56359326_56359326</t>
  </si>
  <si>
    <t>16.10.2021 07:46:44</t>
  </si>
  <si>
    <t>16.10.2021 13:27:25</t>
  </si>
  <si>
    <t>GÜZELKÖY KÖK 45-71-M00123_SULAMA M06_50218076</t>
  </si>
  <si>
    <t>16.10.2021 12:03:42</t>
  </si>
  <si>
    <t>16.10.2021 15:40:39</t>
  </si>
  <si>
    <t>K-1074 35-01-K01074_911464217_911464217</t>
  </si>
  <si>
    <t>16.10.2021 17:00:32</t>
  </si>
  <si>
    <t>16.10.2021 20:02:17</t>
  </si>
  <si>
    <t>16.10.2021 18:30:44</t>
  </si>
  <si>
    <t>16.10.2021 18:34:53</t>
  </si>
  <si>
    <t>AŞAĞIKIRIKLAR DM 35-16-M00448_HatBaşıAyırıcı_53140615 M11_53140615</t>
  </si>
  <si>
    <t>16.10.2021 13:28:00</t>
  </si>
  <si>
    <t>16.10.2021 15:56:58</t>
  </si>
  <si>
    <t>ÇUKURALTI M-17 35-25-M00063_DIREK TIPI TRAFO HUCRESI H01_2126182</t>
  </si>
  <si>
    <t>16.10.2021 18:44:15</t>
  </si>
  <si>
    <t>16.10.2021 20:31:00</t>
  </si>
  <si>
    <t>K-2450 35-01-K02450_913822420_913822420</t>
  </si>
  <si>
    <t>16.10.2021 10:19:48</t>
  </si>
  <si>
    <t>16.10.2021 15:40:34</t>
  </si>
  <si>
    <t>K-3857 35-04-K03857_912595749_912595749</t>
  </si>
  <si>
    <t>16.10.2021 10:29:25</t>
  </si>
  <si>
    <t>16.10.2021 20:05:31</t>
  </si>
  <si>
    <t>K-3016 35-03-K03016_C_56366340_56366340</t>
  </si>
  <si>
    <t>16.10.2021 07:07:13</t>
  </si>
  <si>
    <t>16.10.2021 11:14:39</t>
  </si>
  <si>
    <t>AYDOĞDU TR-1 45-73-M00899_C_56401303_56401303</t>
  </si>
  <si>
    <t>16.10.2021 18:35:49</t>
  </si>
  <si>
    <t>16.10.2021 21:38:40</t>
  </si>
  <si>
    <t>K-4323 35-04-K04323_35-04-K04323_2355381</t>
  </si>
  <si>
    <t>16.10.2021 21:18:00</t>
  </si>
  <si>
    <t>16.10.2021 21:59:23</t>
  </si>
  <si>
    <t>16.10.2021 04:07:50</t>
  </si>
  <si>
    <t>16.10.2021 06:02:16</t>
  </si>
  <si>
    <t>EĞLENHOCA TR-2 35-21-L00119_953361008_953361008</t>
  </si>
  <si>
    <t>16.10.2021 13:25:52</t>
  </si>
  <si>
    <t>17.10.2021 00:40:42</t>
  </si>
  <si>
    <t>L-133 35-18-L00133_9654343_56368068_56368068</t>
  </si>
  <si>
    <t>16.10.2021 08:31:51</t>
  </si>
  <si>
    <t>16.10.2021 12:12:00</t>
  </si>
  <si>
    <t>KÜÇÜKKALE YEŞİLKENT TR-2 35-29-L00268_950346577_950346577</t>
  </si>
  <si>
    <t>16.10.2021 17:48:16</t>
  </si>
  <si>
    <t>16.10.2021 21:43:08</t>
  </si>
  <si>
    <t>16.10.2021 04:33:55</t>
  </si>
  <si>
    <t>16.10.2021 04:34:15</t>
  </si>
  <si>
    <t>K-1990 35-04-K01990_C C1B_5835454</t>
  </si>
  <si>
    <t>16.10.2021 16:51:39</t>
  </si>
  <si>
    <t>16.10.2021 19:28:34</t>
  </si>
  <si>
    <t>KARAMAN OKUL YANI TR-2 35-31-L00052_956598233_956598233</t>
  </si>
  <si>
    <t>16.10.2021 11:26:06</t>
  </si>
  <si>
    <t>TURGUTALP TR-4/2 45-82-M00065_945531105_945531105</t>
  </si>
  <si>
    <t>16.10.2021 07:46:17</t>
  </si>
  <si>
    <t>16.10.2021 09:34:52</t>
  </si>
  <si>
    <t>M-2011 35-01-M02011_97864497_97864497</t>
  </si>
  <si>
    <t>16.10.2021 09:30:08</t>
  </si>
  <si>
    <t>16.10.2021 12:41:21</t>
  </si>
  <si>
    <t>TR-39 35-22-M00039_DIREK TIPI TRAFO HUCRESI H01_2046529</t>
  </si>
  <si>
    <t>16.10.2021 12:49:21</t>
  </si>
  <si>
    <t>16.10.2021 15:09:07</t>
  </si>
  <si>
    <t>TR-1/40-C 45-72-M00108_956532920_956532920</t>
  </si>
  <si>
    <t>16.10.2021 11:18:19</t>
  </si>
  <si>
    <t>16.10.2021 17:29:13</t>
  </si>
  <si>
    <t>YAĞCILAR TR-1 35-32-L00134_C_56402080_56402080</t>
  </si>
  <si>
    <t>16.10.2021 07:31:24</t>
  </si>
  <si>
    <t>16.10.2021 09:03:23</t>
  </si>
  <si>
    <t>OĞLANANASI TR-13 35-22-M00296_DIREK TIPI TRAFO HUCRESI H01_2102589</t>
  </si>
  <si>
    <t>16.10.2021 11:47:00</t>
  </si>
  <si>
    <t>16.10.2021 12:31:41</t>
  </si>
  <si>
    <t>KİRELLİ KÖK 35-29-L00809_PEŞREVLİ L04_74719160</t>
  </si>
  <si>
    <t>16.10.2021 05:12:48</t>
  </si>
  <si>
    <t>16.10.2021 08:48:30</t>
  </si>
  <si>
    <t>TR-84 ORHAN HALLIOĞLU GRB. 35-15-M00084_A_56392504_56392504</t>
  </si>
  <si>
    <t>16.10.2021 12:32:29</t>
  </si>
  <si>
    <t>16.10.2021 18:05:36</t>
  </si>
  <si>
    <t>VEZİROĞLU TARIMSAL SULAMA 45-71-M01074_45-71-M01074_2364027</t>
  </si>
  <si>
    <t>16.10.2021 16:17:04</t>
  </si>
  <si>
    <t>16.10.2021 20:04:25</t>
  </si>
  <si>
    <t>ÇANDARLI TATİL KÖYÜ TR-1 35-30-M00088_955313074_955313074</t>
  </si>
  <si>
    <t>16.10.2021 15:00:00</t>
  </si>
  <si>
    <t>16.10.2021 17:32:46</t>
  </si>
  <si>
    <t>BADEMLER TR-2 35-19-L00297_7196803_56394800_56394800</t>
  </si>
  <si>
    <t>16.10.2021 07:39:55</t>
  </si>
  <si>
    <t>17.10.2021 04:04:45</t>
  </si>
  <si>
    <t>K-2378 35-03-K02378_910258502_910258502</t>
  </si>
  <si>
    <t>16.10.2021 10:59:44</t>
  </si>
  <si>
    <t>16.10.2021 20:13:33</t>
  </si>
  <si>
    <t>ZEYTİNLİOVA TR-17 45-72-L00410_956486062_956486062</t>
  </si>
  <si>
    <t>16.10.2021 10:15:26</t>
  </si>
  <si>
    <t>16.10.2021 18:33:14</t>
  </si>
  <si>
    <t>KARAKUYU KÖK 35-22-M00091_KARAKUYU ENH M05_72111623</t>
  </si>
  <si>
    <t>16.10.2021 11:10:35</t>
  </si>
  <si>
    <t>16.10.2021 12:33:54</t>
  </si>
  <si>
    <t>16.10.2021 16:05:24</t>
  </si>
  <si>
    <t>16.10.2021 22:26:40</t>
  </si>
  <si>
    <t>K-4442 35-03-K04442_955029794_955029794</t>
  </si>
  <si>
    <t>16.10.2021 15:30:57</t>
  </si>
  <si>
    <t>17.10.2021 02:28:24</t>
  </si>
  <si>
    <t>DAYIOĞLU TR-1 45-72-L00339_DIREK TIPI TRAFO HUCRESI H01_2127095</t>
  </si>
  <si>
    <t>16.10.2021 09:50:08</t>
  </si>
  <si>
    <t>16.10.2021 19:01:10</t>
  </si>
  <si>
    <t>SELÇİKLİ KARAPINAR TR-1 45-72-L00161_45-72-L00161_2367169</t>
  </si>
  <si>
    <t>16.10.2021 06:17:12</t>
  </si>
  <si>
    <t>16.10.2021 15:02:43</t>
  </si>
  <si>
    <t>16.10.2021 03:09:41</t>
  </si>
  <si>
    <t>16.10.2021 04:10:00</t>
  </si>
  <si>
    <t>KAYACIK KÖK 45-75-M00065_YAKAKÖY M03_2090101</t>
  </si>
  <si>
    <t>16.10.2021 17:34:49</t>
  </si>
  <si>
    <t>16.10.2021 18:45:30</t>
  </si>
  <si>
    <t>L-298 35-18-L00298_950456614_950456614</t>
  </si>
  <si>
    <t>16.10.2021 09:34:47</t>
  </si>
  <si>
    <t>16.10.2021 11:52:44</t>
  </si>
  <si>
    <t>BARUTÇU TR-1 35-13-L00070_ H_80022362</t>
  </si>
  <si>
    <t>16.10.2021 16:01:29</t>
  </si>
  <si>
    <t>16.10.2021 20:55:14</t>
  </si>
  <si>
    <t>ÇINARKÖY TR-33 35-27-M00033_913663020_913663020</t>
  </si>
  <si>
    <t>16.10.2021 15:18:51</t>
  </si>
  <si>
    <t>16.10.2021 17:11:47</t>
  </si>
  <si>
    <t>BAHÇELİ TR-2 45-73-M00433_A_56400897_56400897</t>
  </si>
  <si>
    <t>16.10.2021 15:48:34</t>
  </si>
  <si>
    <t>16.10.2021 17:40:25</t>
  </si>
  <si>
    <t>M-22 HASTANE ÖNÜ 35-14-M00022_956640485_956640485</t>
  </si>
  <si>
    <t>16.10.2021 15:57:31</t>
  </si>
  <si>
    <t>16.10.2021 18:15:58</t>
  </si>
  <si>
    <t>K-3888 35-02-K03888_99428846_99428846</t>
  </si>
  <si>
    <t>16.10.2021 21:16:12</t>
  </si>
  <si>
    <t>17.10.2021 00:56:38</t>
  </si>
  <si>
    <t>BORLU KÖK 45-86-M00046_TOKMAKLI KÖK M04_72227053</t>
  </si>
  <si>
    <t>16.10.2021 10:37:45</t>
  </si>
  <si>
    <t>16.10.2021 11:26:41</t>
  </si>
  <si>
    <t>BADEMLER TR-2 35-19-L00297_956696167_956696167</t>
  </si>
  <si>
    <t>16.10.2021 13:42:30</t>
  </si>
  <si>
    <t>17.10.2021 04:08:55</t>
  </si>
  <si>
    <t>16.10.2021 13:33:25</t>
  </si>
  <si>
    <t>16.10.2021 13:54:00</t>
  </si>
  <si>
    <t>MORDOĞAN TR-1 35-21-L00201_49808601_56407401_56407401</t>
  </si>
  <si>
    <t>16.10.2021 08:51:01</t>
  </si>
  <si>
    <t>16.10.2021 19:27:50</t>
  </si>
  <si>
    <t>16.10.2021 18:16:18</t>
  </si>
  <si>
    <t>16.10.2021 19:50:02</t>
  </si>
  <si>
    <t>M-1076 35-02-M01076_913435723_913435723</t>
  </si>
  <si>
    <t>16.10.2021 12:18:13</t>
  </si>
  <si>
    <t>16.10.2021 14:32:21</t>
  </si>
  <si>
    <t>ÇAMLICA TR-1 35-29-L00480_A_56373091_56373091</t>
  </si>
  <si>
    <t>16.10.2021 09:42:00</t>
  </si>
  <si>
    <t>16.10.2021 13:49:35</t>
  </si>
  <si>
    <t>KARMEZ DM 35-27-M00657_KARMEZ-1 11 NOLU DİREK M01_72158823</t>
  </si>
  <si>
    <t>16.10.2021 01:40:53</t>
  </si>
  <si>
    <t>16.10.2021 05:14:40</t>
  </si>
  <si>
    <t>DM-2/36 45-71-M00168_953183321_953183321</t>
  </si>
  <si>
    <t>16.10.2021 10:09:00</t>
  </si>
  <si>
    <t>16.10.2021 12:14:51</t>
  </si>
  <si>
    <t>KURŞUNLU KAYALI TR-1 45-81-M00185_A_56386491_56386491</t>
  </si>
  <si>
    <t>16.10.2021 11:45:23</t>
  </si>
  <si>
    <t>16.10.2021 14:45:00</t>
  </si>
  <si>
    <t>SELÇUK İM/DM 35-13-A00004_SELÇUK ZİRAİ SULAMA L05_65986298</t>
  </si>
  <si>
    <t>16.10.2021 08:40:31</t>
  </si>
  <si>
    <t>16.10.2021 23:51:56</t>
  </si>
  <si>
    <t>KILAVUZLAR KÖK 45-74-M00198_KILAVUZLAR M03_72237254</t>
  </si>
  <si>
    <t>16.10.2021 22:38:58</t>
  </si>
  <si>
    <t>16.10.2021 23:17:00</t>
  </si>
  <si>
    <t>DM-21/20(TARIK ALMIŞ) 45-71-M00477_C_56397187_56397187</t>
  </si>
  <si>
    <t>16.10.2021 23:28:03</t>
  </si>
  <si>
    <t>17.10.2021 00:39:55</t>
  </si>
  <si>
    <t>ÇERİKÖZÜ TR-1 35-29-L00326_950339864_950339864</t>
  </si>
  <si>
    <t>16.10.2021 12:02:20</t>
  </si>
  <si>
    <t>16.10.2021 18:58:13</t>
  </si>
  <si>
    <t>HALİTPAŞA TR-10 45-80-M00081_956541681_956541681</t>
  </si>
  <si>
    <t>16.10.2021 14:20:00</t>
  </si>
  <si>
    <t>16.10.2021 15:52:06</t>
  </si>
  <si>
    <t>DİLEK TR-3 45-80-M00138_956545209_956545209</t>
  </si>
  <si>
    <t>16.10.2021 16:34:31</t>
  </si>
  <si>
    <t>16.10.2021 22:36:54</t>
  </si>
  <si>
    <t>16.10.2021 17:39:31</t>
  </si>
  <si>
    <t>16.10.2021 19:02:56</t>
  </si>
  <si>
    <t>K-1205 35-01-K01205_910412877_910412877</t>
  </si>
  <si>
    <t>16.10.2021 12:30:37</t>
  </si>
  <si>
    <t>16.10.2021 16:45:46</t>
  </si>
  <si>
    <t>BAĞARASI TR-1 35-23-M00170_B_65513676_65513676</t>
  </si>
  <si>
    <t>16.10.2021 09:13:39</t>
  </si>
  <si>
    <t>16.10.2021 17:49:04</t>
  </si>
  <si>
    <t>SOMA KÖYLER DM-2 45-82-M00125_HatBaşıAyırıcı_53136198 M08_53136198</t>
  </si>
  <si>
    <t>16.10.2021 08:26:57</t>
  </si>
  <si>
    <t>16.10.2021 15:27:14</t>
  </si>
  <si>
    <t>16.10.2021 12:23:01</t>
  </si>
  <si>
    <t>16.10.2021 19:58:51</t>
  </si>
  <si>
    <t>16.10.2021 07:32:33</t>
  </si>
  <si>
    <t>16.10.2021 10:16:12</t>
  </si>
  <si>
    <t>M-1288 35-02-M01288_D_56365670_56365670</t>
  </si>
  <si>
    <t>16.10.2021 12:24:25</t>
  </si>
  <si>
    <t>16.10.2021 19:06:24</t>
  </si>
  <si>
    <t>YOLÜSTÜ TR-5 (ÜÇ DUTLAR MEVKİİ) 35-15-M00219_C_56372405_56372405</t>
  </si>
  <si>
    <t>16.10.2021 06:57:38</t>
  </si>
  <si>
    <t>16.10.2021 10:37:02</t>
  </si>
  <si>
    <t>16.10.2021 12:56:53</t>
  </si>
  <si>
    <t>16.10.2021 17:25:37</t>
  </si>
  <si>
    <t>DEMİRCİ TM 45-74-A00001_HatBaşıAyırıcı_53134281 M15_53134281</t>
  </si>
  <si>
    <t>16.10.2021 05:22:55</t>
  </si>
  <si>
    <t>16.10.2021 07:39:00</t>
  </si>
  <si>
    <t>SELİMŞAHLAR TR-2 45-71-M00137_HatBaşıAyırıcı_53135247 M03_53135247</t>
  </si>
  <si>
    <t>16.10.2021 23:29:36</t>
  </si>
  <si>
    <t>17.10.2021 01:18:38</t>
  </si>
  <si>
    <t>PAMUCAKTUR SİTESİ TR 35-13-L00138_946417534_946417534</t>
  </si>
  <si>
    <t>16.10.2021 08:48:05</t>
  </si>
  <si>
    <t>16.10.2021 13:00:07</t>
  </si>
  <si>
    <t>ÖZBEK TR-1 35-19-M00231_5848249_56394883_56394883</t>
  </si>
  <si>
    <t>16.10.2021 16:26:15</t>
  </si>
  <si>
    <t>17.10.2021 09:51:38</t>
  </si>
  <si>
    <t>RUHBANLAR TR-1 45-81-M00105_A_56399143_56399143</t>
  </si>
  <si>
    <t>16.10.2021 20:26:39</t>
  </si>
  <si>
    <t>16.10.2021 22:22:40</t>
  </si>
  <si>
    <t>K-339 35-02-K00339_912485506_912485506</t>
  </si>
  <si>
    <t>16.10.2021 15:16:22</t>
  </si>
  <si>
    <t>16.10.2021 17:12:04</t>
  </si>
  <si>
    <t>BEYDAĞ İM 35-32-A00001_MUTAFLAR L14_2308120</t>
  </si>
  <si>
    <t>16.10.2021 09:24:15</t>
  </si>
  <si>
    <t>16.10.2021 17:04:12</t>
  </si>
  <si>
    <t>K-3857 35-04-K03857_99426386_99426386</t>
  </si>
  <si>
    <t>16.10.2021 17:32:32</t>
  </si>
  <si>
    <t>16.10.2021 20:18:44</t>
  </si>
  <si>
    <t>M-577 (DM-6/17) 35-17-M00577_950307126_950307126</t>
  </si>
  <si>
    <t>16.10.2021 18:52:01</t>
  </si>
  <si>
    <t>17.10.2021 03:33:29</t>
  </si>
  <si>
    <t>HALİLLER KÖK 35-31-L00228_KALEKÖY L02_72238617</t>
  </si>
  <si>
    <t>16.10.2021 04:00:40</t>
  </si>
  <si>
    <t>16.10.2021 07:04:45</t>
  </si>
  <si>
    <t>16.10.2021 16:50:41</t>
  </si>
  <si>
    <t>16.10.2021 16:54:44</t>
  </si>
  <si>
    <t>16.10.2021 07:13:59</t>
  </si>
  <si>
    <t>16.10.2021 09:04:07</t>
  </si>
  <si>
    <t>ÇAYBAŞI DM-1/11 35-26-L00215_35-26-L00215_65966607</t>
  </si>
  <si>
    <t>16.10.2021 17:19:00</t>
  </si>
  <si>
    <t>L-233 AKARCA KÖK 35-14-L00233_L-47 DENİZKENT SİTESİ L02_72202702</t>
  </si>
  <si>
    <t>16.10.2021 11:33:00</t>
  </si>
  <si>
    <t>K-4780 35-04-K04780__72410646_72410646</t>
  </si>
  <si>
    <t>16.10.2021 06:01:01</t>
  </si>
  <si>
    <t>16.10.2021 15:34:54</t>
  </si>
  <si>
    <t>TR-170 35-15-M00412_950356338_950356338</t>
  </si>
  <si>
    <t>16.10.2021 09:19:42</t>
  </si>
  <si>
    <t>16.10.2021 09:54:00</t>
  </si>
  <si>
    <t>K-4283 GÖRECE 35-22-K04283_955274226_955274226</t>
  </si>
  <si>
    <t>16.10.2021 18:59:21</t>
  </si>
  <si>
    <t>17.10.2021 00:52:09</t>
  </si>
  <si>
    <t>TATAR DM 35-19-M00256_HatBaşıAyırıcı_53134107 M11_53134107</t>
  </si>
  <si>
    <t>16.10.2021 09:35:59</t>
  </si>
  <si>
    <t>16.10.2021 16:56:23</t>
  </si>
  <si>
    <t>16.10.2021 12:16:33</t>
  </si>
  <si>
    <t>16.10.2021 13:14:13</t>
  </si>
  <si>
    <t>K-3846 35-03-K03846_D_56383046_56383046</t>
  </si>
  <si>
    <t>16.10.2021 18:30:59</t>
  </si>
  <si>
    <t>16.10.2021 21:40:47</t>
  </si>
  <si>
    <t>16.10.2021 09:41:24</t>
  </si>
  <si>
    <t>16.10.2021 12:09:18</t>
  </si>
  <si>
    <t>16.10.2021 14:26:14</t>
  </si>
  <si>
    <t>16.10.2021 16:38:27</t>
  </si>
  <si>
    <t>L-95 35-18-L00095_950457722_950457722</t>
  </si>
  <si>
    <t>16.10.2021 04:53:03</t>
  </si>
  <si>
    <t>16.10.2021 12:54:14</t>
  </si>
  <si>
    <t>KARABURUN TR-10 35-21-L00020_953367702_953367702</t>
  </si>
  <si>
    <t>16.10.2021 15:12:52</t>
  </si>
  <si>
    <t>17.10.2021 11:09:00</t>
  </si>
  <si>
    <t>TR-113 ZEYTİNALANI 35-19-L00113_956695492_956695492</t>
  </si>
  <si>
    <t>16.10.2021 20:51:58</t>
  </si>
  <si>
    <t>16.10.2021 23:34:48</t>
  </si>
  <si>
    <t>ULUCAK DM 35-27-M00792_EĞRİDERE-1 M06_2310311</t>
  </si>
  <si>
    <t>16.10.2021 10:12:33</t>
  </si>
  <si>
    <t>16.10.2021 10:13:07</t>
  </si>
  <si>
    <t>TR-26 35-13-L00026_C_56355831_56355831</t>
  </si>
  <si>
    <t>16.10.2021 08:58:54</t>
  </si>
  <si>
    <t>16.10.2021 14:26:08</t>
  </si>
  <si>
    <t>K-1060 35-01-K01060_A_56380380_56380380</t>
  </si>
  <si>
    <t>16.10.2021 19:56:37</t>
  </si>
  <si>
    <t>16.10.2021 22:52:23</t>
  </si>
  <si>
    <t>DERNEKLİ TR-1 35-20-M00039_35-20-M00039_2355652</t>
  </si>
  <si>
    <t>16.10.2021 00:02:29</t>
  </si>
  <si>
    <t>16.10.2021 04:44:16</t>
  </si>
  <si>
    <t>GEDİK TR-1 35-31-L00135_956591344_956591344</t>
  </si>
  <si>
    <t>16.10.2021 16:27:57</t>
  </si>
  <si>
    <t>16.10.2021 18:18:15</t>
  </si>
  <si>
    <t>İSTASYONALTI KÖK 45-83-M00131_ARPALIK KÖK-1 M03_2329934</t>
  </si>
  <si>
    <t>16.10.2021 14:27:26</t>
  </si>
  <si>
    <t>16.10.2021 15:43:59</t>
  </si>
  <si>
    <t>BEZİRGANLI ÇAMLIK TR-1 45-78-M00250_45-78-M00250_2350325</t>
  </si>
  <si>
    <t>16.10.2021 03:35:10</t>
  </si>
  <si>
    <t>TR-26 35-13-L00026_A_56355832_56355832</t>
  </si>
  <si>
    <t>16.10.2021 17:09:11</t>
  </si>
  <si>
    <t>16.10.2021 22:09:52</t>
  </si>
  <si>
    <t>16.10.2021 13:31:00</t>
  </si>
  <si>
    <t>16.10.2021 17:04:06</t>
  </si>
  <si>
    <t>16.10.2021 08:24:57</t>
  </si>
  <si>
    <t>16.10.2021 16:55:31</t>
  </si>
  <si>
    <t>K-1735 35-04-K01735_B_56371222_56371222</t>
  </si>
  <si>
    <t>16.10.2021 05:51:03</t>
  </si>
  <si>
    <t>16.10.2021 09:42:38</t>
  </si>
  <si>
    <t>EĞRİDERE TR-8 35-32-L00129_A_65499253_65499253</t>
  </si>
  <si>
    <t>16.10.2021 00:35:39</t>
  </si>
  <si>
    <t>16.10.2021 12:07:22</t>
  </si>
  <si>
    <t>HACIHALİLLER TR-2 45-71-M01785_DIREK TIPI TRAFO HUCRESI H01_2046415</t>
  </si>
  <si>
    <t>16.10.2021 21:30:43</t>
  </si>
  <si>
    <t>17.10.2021 02:10:44</t>
  </si>
  <si>
    <t>HİSAR MAH.TR-6 45-86-M00050_HİSAR MAH.KÜÇÜK SAN.SİTESİ TR-14 M01_72227357</t>
  </si>
  <si>
    <t>16.10.2021 03:10:50</t>
  </si>
  <si>
    <t>16.10.2021 06:28:43</t>
  </si>
  <si>
    <t>16.10.2021 00:34:22</t>
  </si>
  <si>
    <t>16.10.2021 06:37:59</t>
  </si>
  <si>
    <t>ÇUKURALTI M-27 35-25-M00075_B_56355046_56355046</t>
  </si>
  <si>
    <t>16.10.2021 16:08:21</t>
  </si>
  <si>
    <t>16.10.2021 18:23:31</t>
  </si>
  <si>
    <t>EMİRLİ TR-2 35-15-L00858__72373601_72373601</t>
  </si>
  <si>
    <t>16.10.2021 06:32:47</t>
  </si>
  <si>
    <t>16.10.2021 10:27:39</t>
  </si>
  <si>
    <t>M-3121 35-10-M03121_98161647_98161647</t>
  </si>
  <si>
    <t>16.10.2021 18:13:45</t>
  </si>
  <si>
    <t>16.10.2021 20:50:02</t>
  </si>
  <si>
    <t>ULUKENT DM-3/13 35-28-M00064_DAĞITIM TRAFO ULUKENT DM-3/13 M02_66554952</t>
  </si>
  <si>
    <t>16.10.2021 08:34:46</t>
  </si>
  <si>
    <t>16.10.2021 18:02:26</t>
  </si>
  <si>
    <t>SELİMİYE TR-1 45-79-M00315_C_56400506_56400506</t>
  </si>
  <si>
    <t>16.10.2021 12:34:54</t>
  </si>
  <si>
    <t>16.10.2021 14:55:59</t>
  </si>
  <si>
    <t>TEKKE TR-3 35-15-L00125_B_56368655_56368655</t>
  </si>
  <si>
    <t>16.10.2021 12:47:00</t>
  </si>
  <si>
    <t>16.10.2021 14:28:14</t>
  </si>
  <si>
    <t>TR-1-1/5 CEZAEVİ KABİN 35-20-L00005_955193620_955193620</t>
  </si>
  <si>
    <t>16.10.2021 10:07:35</t>
  </si>
  <si>
    <t>16.10.2021 13:34:34</t>
  </si>
  <si>
    <t>16.10.2021 09:12:00</t>
  </si>
  <si>
    <t>16.10.2021 14:22:11</t>
  </si>
  <si>
    <t>DUMANLAR KÖK 45-81-M00044_DUMANLAR M03_72038346</t>
  </si>
  <si>
    <t>16.10.2021 14:37:05</t>
  </si>
  <si>
    <t>16.10.2021 17:00:49</t>
  </si>
  <si>
    <t>DM-3/TR-6 35-13-M00053_946422244_946422244</t>
  </si>
  <si>
    <t>16.10.2021 19:19:43</t>
  </si>
  <si>
    <t>17.10.2021 02:54:55</t>
  </si>
  <si>
    <t>16.10.2021 14:29:41</t>
  </si>
  <si>
    <t>16.10.2021 14:39:00</t>
  </si>
  <si>
    <t>K-4171 35-04-K04171_913142297_913142297</t>
  </si>
  <si>
    <t>16.10.2021 08:56:15</t>
  </si>
  <si>
    <t>16.10.2021 15:02:07</t>
  </si>
  <si>
    <t>YENİ BAĞARASI TR-5 35-23-M00211_DAĞITIM TRAFO YENİ BAĞARASI TR-5 M02_72144518</t>
  </si>
  <si>
    <t>16.10.2021 13:54:41</t>
  </si>
  <si>
    <t>16.10.2021 19:05:03</t>
  </si>
  <si>
    <t>ÇIRPI İM 35-20-A00002_HatBaşıAyırıcı_53138497 M10_53138497</t>
  </si>
  <si>
    <t>16.10.2021 16:06:34</t>
  </si>
  <si>
    <t>16.10.2021 18:13:15</t>
  </si>
  <si>
    <t>K-3203 35-04-K03203_99188598_99188598</t>
  </si>
  <si>
    <t>16.10.2021 22:45:00</t>
  </si>
  <si>
    <t>17.10.2021 04:24:34</t>
  </si>
  <si>
    <t>K-510 35-01-K00510_910793835_910793835</t>
  </si>
  <si>
    <t>16.10.2021 11:36:21</t>
  </si>
  <si>
    <t>20.10.2021 12:35:33</t>
  </si>
  <si>
    <t>İSKELE KÖK 35-19-L00275_ÇAYIR L03_72119365</t>
  </si>
  <si>
    <t>16.10.2021 17:09:05</t>
  </si>
  <si>
    <t>16.10.2021 17:15:00</t>
  </si>
  <si>
    <t>TR-53 35-30-L00053_955329922_955329922</t>
  </si>
  <si>
    <t>16.10.2021 10:31:16</t>
  </si>
  <si>
    <t>16.10.2021 11:33:29</t>
  </si>
  <si>
    <t>TR-141 35-16-L00141_953317449_953317449</t>
  </si>
  <si>
    <t>16.10.2021 10:08:05</t>
  </si>
  <si>
    <t>16.10.2021 13:54:05</t>
  </si>
  <si>
    <t>M-2041 35-01-M02041_910696838_910696838</t>
  </si>
  <si>
    <t>16.10.2021 22:17:09</t>
  </si>
  <si>
    <t>17.10.2021 05:35:10</t>
  </si>
  <si>
    <t>ÇANAKÇI TR-2 45-79-M00186_945564969_945564969</t>
  </si>
  <si>
    <t>16.10.2021 23:05:55</t>
  </si>
  <si>
    <t>17.10.2021 01:14:29</t>
  </si>
  <si>
    <t>MORDOĞAN TR-30 35-21-L00155_953358328_953358328</t>
  </si>
  <si>
    <t>16.10.2021 09:43:48</t>
  </si>
  <si>
    <t>16.10.2021 18:21:22</t>
  </si>
  <si>
    <t>16.10.2021 15:40:29</t>
  </si>
  <si>
    <t>16.10.2021 16:43:53</t>
  </si>
  <si>
    <t>16.10.2021 09:13:15</t>
  </si>
  <si>
    <t>16.10.2021 09:34:00</t>
  </si>
  <si>
    <t>16.10.2021 11:32:49</t>
  </si>
  <si>
    <t>16.10.2021 13:31:42</t>
  </si>
  <si>
    <t>AKÇAPINAR TR-1 45-83-L00438_955165194_955165194</t>
  </si>
  <si>
    <t>16.10.2021 00:00:35</t>
  </si>
  <si>
    <t>16.10.2021 15:19:56</t>
  </si>
  <si>
    <t>TİRKEŞ TR-4 45-80-M02890_956534531_956534531</t>
  </si>
  <si>
    <t>16.10.2021 20:06:22</t>
  </si>
  <si>
    <t>16.10.2021 20:49:43</t>
  </si>
  <si>
    <t>AVŞAR TR-3 45-83-L00351_A_56386258_56386258</t>
  </si>
  <si>
    <t>16.10.2021 09:42:40</t>
  </si>
  <si>
    <t>16.10.2021 15:21:23</t>
  </si>
  <si>
    <t>ÇAMLICA TR-1 35-26-M00454_11303539_56358491_56358491</t>
  </si>
  <si>
    <t>16.10.2021 07:09:14</t>
  </si>
  <si>
    <t>16.10.2021 10:38:23</t>
  </si>
  <si>
    <t>VELİLER TR-1 35-31-L00137_956588336_956588336</t>
  </si>
  <si>
    <t>16.10.2021 15:02:28</t>
  </si>
  <si>
    <t>16.10.2021 17:40:22</t>
  </si>
  <si>
    <t>16.10.2021 11:16:41</t>
  </si>
  <si>
    <t>16.10.2021 17:09:45</t>
  </si>
  <si>
    <t>USLU DEMİR KÖK 35-28-M00758_HatBaşıAyırıcı_53133593 M05_53133593</t>
  </si>
  <si>
    <t>16.10.2021 04:51:02</t>
  </si>
  <si>
    <t>16.10.2021 06:50:26</t>
  </si>
  <si>
    <t>KÖSEALİ TR-1 45-78-M00781_B_56394820_56394820</t>
  </si>
  <si>
    <t>16.10.2021 10:12:32</t>
  </si>
  <si>
    <t>16.10.2021 11:39:34</t>
  </si>
  <si>
    <t>MENEMEN TR-81 35-28-M00681_B_56366510_56366510</t>
  </si>
  <si>
    <t>16.10.2021 10:23:38</t>
  </si>
  <si>
    <t>16.10.2021 11:32:47</t>
  </si>
  <si>
    <t>K-1030 35-08-K01030_911550545_911550545</t>
  </si>
  <si>
    <t>16.10.2021 17:16:21</t>
  </si>
  <si>
    <t>17.10.2021 04:51:22</t>
  </si>
  <si>
    <t>AKHİSAR İM 45-72-A00001_TR-B L10_2058301</t>
  </si>
  <si>
    <t>16.10.2021 08:42:45</t>
  </si>
  <si>
    <t>16.10.2021 09:06:00</t>
  </si>
  <si>
    <t>ZEYTİNALAN İM 35-19-A00002_HatBaşıAyırıcı_53133999 L05_53133999</t>
  </si>
  <si>
    <t>16.10.2021 07:17:35</t>
  </si>
  <si>
    <t>16.10.2021 17:33:53</t>
  </si>
  <si>
    <t>16.10.2021 18:30:48</t>
  </si>
  <si>
    <t>16.10.2021 22:25:36</t>
  </si>
  <si>
    <t>IŞIKLAR TM 35-02-A00006_CUMAOVASI-1 M06_2307647</t>
  </si>
  <si>
    <t>16.10.2021 10:01:24</t>
  </si>
  <si>
    <t>16.10.2021 10:25:35</t>
  </si>
  <si>
    <t>M-1040 35-04-M01040_35-04-M01040_2357745</t>
  </si>
  <si>
    <t>16.10.2021 18:14:55</t>
  </si>
  <si>
    <t>16.10.2021 18:39:44</t>
  </si>
  <si>
    <t>VEZİROĞLU TR-1 45-71-M01034_A_56400295_56400295</t>
  </si>
  <si>
    <t>16.10.2021 08:38:06</t>
  </si>
  <si>
    <t>16.10.2021 12:05:21</t>
  </si>
  <si>
    <t>İSMAİL DOĞANGEÇEN VE ARK. T-SULAMA GRB. 35-13-L00096_A_56368541_56368541</t>
  </si>
  <si>
    <t>16.10.2021 12:48:32</t>
  </si>
  <si>
    <t>16.10.2021 15:38:26</t>
  </si>
  <si>
    <t>16.10.2021 11:18:34</t>
  </si>
  <si>
    <t>16.10.2021 13:59:48</t>
  </si>
  <si>
    <t>K-1555 35-04-K01555_99538108_99538108</t>
  </si>
  <si>
    <t>16.10.2021 07:48:37</t>
  </si>
  <si>
    <t>16.10.2021 13:07:23</t>
  </si>
  <si>
    <t>L-298 35-18-L00298_950429996_950429996</t>
  </si>
  <si>
    <t>16.10.2021 08:07:21</t>
  </si>
  <si>
    <t>16.10.2021 11:45:05</t>
  </si>
  <si>
    <t>ALEMŞAHLI TR-4 HİSAR 45-79-M00454_45-79-M00454_2348739</t>
  </si>
  <si>
    <t>16.10.2021 15:54:45</t>
  </si>
  <si>
    <t>16.10.2021 17:15:33</t>
  </si>
  <si>
    <t>DM-2/12 35-26-M00832__56359993_56359993</t>
  </si>
  <si>
    <t>16.10.2021 01:14:36</t>
  </si>
  <si>
    <t>16.10.2021 04:25:49</t>
  </si>
  <si>
    <t>BERGAMA TM 35-16-A00004_BERGAMA-1 M14_2314375</t>
  </si>
  <si>
    <t>16.10.2021 15:27:00</t>
  </si>
  <si>
    <t>16.10.2021 16:19:45</t>
  </si>
  <si>
    <t>TR-141 35-16-L00141_47581929_56352865_56352865</t>
  </si>
  <si>
    <t>16.10.2021 02:27:55</t>
  </si>
  <si>
    <t>16.10.2021 03:34:10</t>
  </si>
  <si>
    <t>L-174 35-18-L00174_950437391_950437391</t>
  </si>
  <si>
    <t>16.10.2021 15:08:45</t>
  </si>
  <si>
    <t>16.10.2021 19:49:08</t>
  </si>
  <si>
    <t>16.10.2021 17:41:35</t>
  </si>
  <si>
    <t>16.10.2021 19:24:42</t>
  </si>
  <si>
    <t>L-67 ELMASTAŞ 35-14-L00067__79282730_79282730</t>
  </si>
  <si>
    <t>16.10.2021 15:16:29</t>
  </si>
  <si>
    <t>16.10.2021 17:13:30</t>
  </si>
  <si>
    <t>M-2031 GEÇİT 35-02-M02031_M-2599 M05_66686895</t>
  </si>
  <si>
    <t>16.10.2021 07:05:36</t>
  </si>
  <si>
    <t>16.10.2021 09:28:53</t>
  </si>
  <si>
    <t>K-3846 35-03-K03846_910087911_910087911</t>
  </si>
  <si>
    <t>16.10.2021 13:59:08</t>
  </si>
  <si>
    <t>16.10.2021 19:33:43</t>
  </si>
  <si>
    <t>GÖRDES DM 45-75-M00050_KÜREKÇİ M09_2083714</t>
  </si>
  <si>
    <t>16.10.2021 18:16:37</t>
  </si>
  <si>
    <t>16.10.2021 18:27:15</t>
  </si>
  <si>
    <t>DİNDARLI TR-7 45-79-M00425_B_56400885_56400885</t>
  </si>
  <si>
    <t>16.10.2021 06:44:58</t>
  </si>
  <si>
    <t>16.10.2021 09:16:43</t>
  </si>
  <si>
    <t>YENİKÖY TR-1 45-77-L00178_945496788_945496788</t>
  </si>
  <si>
    <t>16.10.2021 09:57:08</t>
  </si>
  <si>
    <t>16.10.2021 14:37:31</t>
  </si>
  <si>
    <t>16.10.2021 00:49:32</t>
  </si>
  <si>
    <t>16.10.2021 00:57:18</t>
  </si>
  <si>
    <t>AKÇAPINAR TR-1 45-83-L00438_A_56400138_56400138</t>
  </si>
  <si>
    <t>16.10.2021 15:42:13</t>
  </si>
  <si>
    <t>16.10.2021 20:58:13</t>
  </si>
  <si>
    <t>KARABURUN GIS TM 35-19-A00008_KARAREİS M05_2072607</t>
  </si>
  <si>
    <t>16.10.2021 04:03:45</t>
  </si>
  <si>
    <t>16.10.2021 15:33:30</t>
  </si>
  <si>
    <t>DUMANLAR KÖK 45-81-M00044_HatBaşıAyırıcı_53134829 M03_53134829</t>
  </si>
  <si>
    <t>16.10.2021 07:36:58</t>
  </si>
  <si>
    <t>16.10.2021 14:11:37</t>
  </si>
  <si>
    <t>16.10.2021 10:56:03</t>
  </si>
  <si>
    <t>16.10.2021 18:27:43</t>
  </si>
  <si>
    <t>PAMUKYAZI TOP.SULAMA TR-1 35-26-L00385_DIREK TIPI TRAFO HUCRESI H01_2040387</t>
  </si>
  <si>
    <t>16.10.2021 09:32:10</t>
  </si>
  <si>
    <t>16.10.2021 12:09:57</t>
  </si>
  <si>
    <t>YEŞİLOVA ÇAYIR TR-7 35-20-L00132_955189472_955189472</t>
  </si>
  <si>
    <t>16.10.2021 18:51:31</t>
  </si>
  <si>
    <t>16.10.2021 19:53:59</t>
  </si>
  <si>
    <t>AKÇAPINAR KÖK 45-83-L00131_DERBENT İM-DM L03_72176474</t>
  </si>
  <si>
    <t>16.10.2021 20:36:26</t>
  </si>
  <si>
    <t>16.10.2021 20:38:16</t>
  </si>
  <si>
    <t>BAŞPINAR TR-1 45-76-L00017_A_56386267_56386267</t>
  </si>
  <si>
    <t>16.10.2021 01:42:57</t>
  </si>
  <si>
    <t>16.10.2021 02:56:37</t>
  </si>
  <si>
    <t>16.10.2021 09:43:35</t>
  </si>
  <si>
    <t>16.10.2021 14:33:00</t>
  </si>
  <si>
    <t>YENİ ŞAKRAN KÖK 35-17-M00174_KÖYLER M02_66296526</t>
  </si>
  <si>
    <t>16.10.2021 00:43:50</t>
  </si>
  <si>
    <t>16.10.2021 01:47:01</t>
  </si>
  <si>
    <t>16.10.2021 19:14:33</t>
  </si>
  <si>
    <t>16.10.2021 21:54:07</t>
  </si>
  <si>
    <t>K-1770 35-04-K01770_913075620_913075620</t>
  </si>
  <si>
    <t>16.10.2021 07:29:10</t>
  </si>
  <si>
    <t>16.10.2021 14:40:52</t>
  </si>
  <si>
    <t>YEŞİLYURT TR-12 45-73-M00487_TR-13-14 M06_66945204</t>
  </si>
  <si>
    <t>16.10.2021 08:05:36</t>
  </si>
  <si>
    <t>16.10.2021 11:40:00</t>
  </si>
  <si>
    <t>UMURLU TR-4 35-31-L00359_47784650_56352355_56352355</t>
  </si>
  <si>
    <t>16.10.2021 20:17:02</t>
  </si>
  <si>
    <t>17.10.2021 01:41:59</t>
  </si>
  <si>
    <t>TR-17 35-15-M00017_950356921_950356921</t>
  </si>
  <si>
    <t>16.10.2021 12:45:54</t>
  </si>
  <si>
    <t>16.10.2021 15:09:58</t>
  </si>
  <si>
    <t>ÜRKMEZ M-22 35-25-M00156_A a2b_5914874</t>
  </si>
  <si>
    <t>16.10.2021 16:54:43</t>
  </si>
  <si>
    <t>16.10.2021 21:47:15</t>
  </si>
  <si>
    <t>16.10.2021 16:15:55</t>
  </si>
  <si>
    <t>16.10.2021 17:03:59</t>
  </si>
  <si>
    <t>K-150 35-02-K00150_A A1B_5846947</t>
  </si>
  <si>
    <t>16.10.2021 09:27:15</t>
  </si>
  <si>
    <t>16.10.2021 12:29:44</t>
  </si>
  <si>
    <t>TR-73 YAŞAR KAHRAMAN GRB. 35-15-M00073_B_56369306_56369306</t>
  </si>
  <si>
    <t>16.10.2021 07:23:10</t>
  </si>
  <si>
    <t>16.10.2021 11:42:43</t>
  </si>
  <si>
    <t>YEŞİLYURT TR-15 45-73-M00484_A_56401887_56401887</t>
  </si>
  <si>
    <t>16.10.2021 16:23:36</t>
  </si>
  <si>
    <t>16.10.2021 17:58:52</t>
  </si>
  <si>
    <t>16.10.2021 04:03:26</t>
  </si>
  <si>
    <t>16.10.2021 04:19:00</t>
  </si>
  <si>
    <t>AŞAĞI KIZILCA TR-1 35-27-L00045_911959372_911959372</t>
  </si>
  <si>
    <t>16.10.2021 08:38:33</t>
  </si>
  <si>
    <t>16.10.2021 14:44:48</t>
  </si>
  <si>
    <t>K-2725 35-02-K02725_910121865_910121865</t>
  </si>
  <si>
    <t>16.10.2021 09:23:57</t>
  </si>
  <si>
    <t>16.10.2021 17:34:26</t>
  </si>
  <si>
    <t>BEYDERE KÖK 45-71-M00128_SELİMŞAHLAR M02_50217151</t>
  </si>
  <si>
    <t>16.10.2021 21:21:57</t>
  </si>
  <si>
    <t>16.10.2021 22:49:31</t>
  </si>
  <si>
    <t>K-718 35-01-K00718_911716186_911716186</t>
  </si>
  <si>
    <t>16.10.2021 23:29:48</t>
  </si>
  <si>
    <t>17.10.2021 01:01:22</t>
  </si>
  <si>
    <t>MORDOĞAN TR-38 35-21-L00165_953357102_953357102</t>
  </si>
  <si>
    <t>16.10.2021 09:40:14</t>
  </si>
  <si>
    <t>17.10.2021 00:35:54</t>
  </si>
  <si>
    <t>İKİZTEPE KÖK 45-78-M00258_İKİZTEPE M03_66251203</t>
  </si>
  <si>
    <t>16.10.2021 08:39:46</t>
  </si>
  <si>
    <t>16.10.2021 10:12:25</t>
  </si>
  <si>
    <t>KOYUNDERE TR-15 35-28-M00159_A_60983100_60983100</t>
  </si>
  <si>
    <t>16.10.2021 18:27:58</t>
  </si>
  <si>
    <t>16.10.2021 22:48:17</t>
  </si>
  <si>
    <t>16.10.2021 09:12:15</t>
  </si>
  <si>
    <t>16.10.2021 18:20:10</t>
  </si>
  <si>
    <t>MENDERES DM-2/TR-1 35-22-M00300_HatBaşıAyırıcı_53138860 M15_53138860</t>
  </si>
  <si>
    <t>16.10.2021 03:44:01</t>
  </si>
  <si>
    <t>16.10.2021 10:28:47</t>
  </si>
  <si>
    <t>İLKKURŞUN MERKEZ TR-1 35-15-L00489_B_56397745_56397745</t>
  </si>
  <si>
    <t>16.10.2021 00:26:44</t>
  </si>
  <si>
    <t>16.10.2021 03:01:09</t>
  </si>
  <si>
    <t>SAZOBA TR-3 45-72-M00455_956487790_956487790</t>
  </si>
  <si>
    <t>16.10.2021 13:44:34</t>
  </si>
  <si>
    <t>16.10.2021 22:14:58</t>
  </si>
  <si>
    <t>K-1625 35-07-K01625_912717623_912717623</t>
  </si>
  <si>
    <t>16.10.2021 16:03:21</t>
  </si>
  <si>
    <t>16.10.2021 17:11:10</t>
  </si>
  <si>
    <t>K-618 35-04-K00618_35-04-K00618_2365113</t>
  </si>
  <si>
    <t>16.10.2021 05:25:09</t>
  </si>
  <si>
    <t>K-24 35-01-K00024_911641378_911641378</t>
  </si>
  <si>
    <t>16.10.2021 12:21:47</t>
  </si>
  <si>
    <t>16.10.2021 17:02:44</t>
  </si>
  <si>
    <t>TEKELİ TR-9 35-22-M00690_955255427_955255427</t>
  </si>
  <si>
    <t>16.10.2021 15:56:41</t>
  </si>
  <si>
    <t>16.10.2021 19:22:34</t>
  </si>
  <si>
    <t>K-2576 35-01-K02576_TRAFO K02_42396906</t>
  </si>
  <si>
    <t>16.10.2021 09:21:25</t>
  </si>
  <si>
    <t>16.10.2021 12:38:59</t>
  </si>
  <si>
    <t>M-1207 35-02-M01207_35-02-M01207_2359916</t>
  </si>
  <si>
    <t>16.10.2021 23:18:10</t>
  </si>
  <si>
    <t>16.10.2021 23:52:57</t>
  </si>
  <si>
    <t>TATAR DM 35-19-M00256_HatBaşıAyırıcı_66054586 M12_66054586</t>
  </si>
  <si>
    <t>16.10.2021 14:09:23</t>
  </si>
  <si>
    <t>17.10.2021 00:02:39</t>
  </si>
  <si>
    <t>16.10.2021 10:29:15</t>
  </si>
  <si>
    <t>16.10.2021 11:07:48</t>
  </si>
  <si>
    <t>AŞAĞIKIRIKLAR DM 35-16-M00448_ÇİFTLİK SULAMA M03_2115965</t>
  </si>
  <si>
    <t>16.10.2021 02:57:50</t>
  </si>
  <si>
    <t>16.10.2021 03:02:20</t>
  </si>
  <si>
    <t>L-4 TEKKE 35-18-L00004_950436450_950436450</t>
  </si>
  <si>
    <t>16.10.2021 00:48:57</t>
  </si>
  <si>
    <t>16.10.2021 02:22:29</t>
  </si>
  <si>
    <t>16.10.2021 14:48:05</t>
  </si>
  <si>
    <t>16.10.2021 14:48:45</t>
  </si>
  <si>
    <t>YAĞCILAR KÖK 45-71-M00179_SULAMALAR-AT ÇİFTLİĞİ M02_72258016</t>
  </si>
  <si>
    <t>16.10.2021 12:43:14</t>
  </si>
  <si>
    <t>16.10.2021 14:58:22</t>
  </si>
  <si>
    <t>M-3077 35-02-M03077_912911519_912911519</t>
  </si>
  <si>
    <t>16.10.2021 08:29:28</t>
  </si>
  <si>
    <t>16.10.2021 10:32:41</t>
  </si>
  <si>
    <t>AKÇAŞEHİR AKKUYU TR-3 35-29-L00175_35-29-L00175_2370493</t>
  </si>
  <si>
    <t>16.10.2021 13:28:07</t>
  </si>
  <si>
    <t>16.10.2021 15:28:27</t>
  </si>
  <si>
    <t>16.10.2021 18:37:20</t>
  </si>
  <si>
    <t>17.10.2021 01:53:40</t>
  </si>
  <si>
    <t>KOLDERE TR-3 45-80-M00117_956539064_956539064</t>
  </si>
  <si>
    <t>16.10.2021 14:58:19</t>
  </si>
  <si>
    <t>16.10.2021 16:52:09</t>
  </si>
  <si>
    <t>K-1464 35-09-K01464_942447750_942447750</t>
  </si>
  <si>
    <t>16.10.2021 06:45:51</t>
  </si>
  <si>
    <t>16.10.2021 16:20:38</t>
  </si>
  <si>
    <t>16.10.2021 17:27:14</t>
  </si>
  <si>
    <t>16.10.2021 19:43:00</t>
  </si>
  <si>
    <t>16.10.2021 08:18:00</t>
  </si>
  <si>
    <t>16.10.2021 10:21:57</t>
  </si>
  <si>
    <t>ÇANDARLI TR-12 (OBAKÖY) 35-30-M00013_42964541 D1B_42966513</t>
  </si>
  <si>
    <t>16.10.2021 17:46:26</t>
  </si>
  <si>
    <t>16.10.2021 20:26:22</t>
  </si>
  <si>
    <t>16.10.2021 09:45:00</t>
  </si>
  <si>
    <t>K-525 35-04-K00525_99189082_99189082</t>
  </si>
  <si>
    <t>16.10.2021 21:16:33</t>
  </si>
  <si>
    <t>16.10.2021 23:09:53</t>
  </si>
  <si>
    <t>DERBENT ALTI TST KÖK 45-83-M00127_AKÇAPINAR M02_72202002</t>
  </si>
  <si>
    <t>16.10.2021 10:04:28</t>
  </si>
  <si>
    <t>16.10.2021 17:34:34</t>
  </si>
  <si>
    <t>M-1981 35-09-M01981_97658368_97658368</t>
  </si>
  <si>
    <t>16.10.2021 18:25:47</t>
  </si>
  <si>
    <t>16.10.2021 20:39:04</t>
  </si>
  <si>
    <t>VELİLER TR-1 35-31-L00137_956588306_956588306</t>
  </si>
  <si>
    <t>16.10.2021 17:21:27</t>
  </si>
  <si>
    <t>16.10.2021 23:51:44</t>
  </si>
  <si>
    <t>16.10.2021 14:36:35</t>
  </si>
  <si>
    <t>16.10.2021 14:36:55</t>
  </si>
  <si>
    <t>FIRINLI TR-9 35-20-L00366_DIREK TIPI TRAFO HUCRESI H01_2099104</t>
  </si>
  <si>
    <t>16.10.2021 17:38:37</t>
  </si>
  <si>
    <t>16.10.2021 23:10:08</t>
  </si>
  <si>
    <t>FAHRİ AKYÜZ SULAMA GRUBU TR 35-27-M00524_B_56372385_56372385</t>
  </si>
  <si>
    <t>16.10.2021 18:06:39</t>
  </si>
  <si>
    <t>16.10.2021 21:53:20</t>
  </si>
  <si>
    <t>TEKKE AZİZ YILMAZ GRB. TR-5 35-15-L00127_A_56368969_56368969</t>
  </si>
  <si>
    <t>16.10.2021 00:11:49</t>
  </si>
  <si>
    <t>16.10.2021 07:01:20</t>
  </si>
  <si>
    <t>16.10.2021 15:09:05</t>
  </si>
  <si>
    <t>DM-3/03 (YİĞİTBAŞ CAMİİ) 45-71-M00069_953203152_953203152</t>
  </si>
  <si>
    <t>16.10.2021 19:49:48</t>
  </si>
  <si>
    <t>16.10.2021 21:12:31</t>
  </si>
  <si>
    <t>16.10.2021 01:49:14</t>
  </si>
  <si>
    <t>16.10.2021 02:38:00</t>
  </si>
  <si>
    <t>DM-16/21 45-71-M00587_953200204_953200204</t>
  </si>
  <si>
    <t>16.10.2021 15:11:20</t>
  </si>
  <si>
    <t>16.10.2021 17:30:21</t>
  </si>
  <si>
    <t>YUSUFDERE TR-3 35-15-L00526_B_56398027_56398027</t>
  </si>
  <si>
    <t>16.10.2021 21:06:23</t>
  </si>
  <si>
    <t>16.10.2021 21:56:51</t>
  </si>
  <si>
    <t>CANLI TR-4 35-20-L00135_955202000_955202000</t>
  </si>
  <si>
    <t>16.10.2021 15:41:09</t>
  </si>
  <si>
    <t>16.10.2021 22:34:11</t>
  </si>
  <si>
    <t>16.10.2021 23:26:59</t>
  </si>
  <si>
    <t>KAYMAKÇI TR-12 35-15-M00249_950396968_950396968</t>
  </si>
  <si>
    <t>16.10.2021 10:35:54</t>
  </si>
  <si>
    <t>16.10.2021 16:46:58</t>
  </si>
  <si>
    <t>L-92 35-18-L00092_950458510_950458510</t>
  </si>
  <si>
    <t>16.10.2021 11:41:12</t>
  </si>
  <si>
    <t>16.10.2021 19:04:44</t>
  </si>
  <si>
    <t>M-2779 35-01-M02779_A A01_79917728</t>
  </si>
  <si>
    <t>16.10.2021 16:19:00</t>
  </si>
  <si>
    <t>16.10.2021 16:50:55</t>
  </si>
  <si>
    <t>K-1038 35-01-K01038_E E2_5858137</t>
  </si>
  <si>
    <t>16.10.2021 17:13:20</t>
  </si>
  <si>
    <t>17.10.2021 12:00:42</t>
  </si>
  <si>
    <t>OVACIK TR-4 35-31-L00147_47822230_56352532_56352532</t>
  </si>
  <si>
    <t>16.10.2021 11:24:09</t>
  </si>
  <si>
    <t>16.10.2021 14:16:20</t>
  </si>
  <si>
    <t>PAZARKÖY YENİ MAH TR-4 45-78-L00655_49253348_56391442_56391442</t>
  </si>
  <si>
    <t>16.10.2021 18:50:15</t>
  </si>
  <si>
    <t>16.10.2021 20:33:06</t>
  </si>
  <si>
    <t>GÜLBAHÇE TR-278 35-19-L00278_956690934_956690934</t>
  </si>
  <si>
    <t>16.10.2021 09:02:10</t>
  </si>
  <si>
    <t>17.10.2021 11:43:48</t>
  </si>
  <si>
    <t>KILAVUZLAR KÖK 45-74-M00198_HatBaşıAyırıcı_77952808 M03_77952808</t>
  </si>
  <si>
    <t>16.10.2021 23:29:00</t>
  </si>
  <si>
    <t>17.10.2021 01:04:44</t>
  </si>
  <si>
    <t>K-1695 35-04-K01695_B_56370240_56370240</t>
  </si>
  <si>
    <t>16.10.2021 09:22:39</t>
  </si>
  <si>
    <t>16.10.2021 19:17:26</t>
  </si>
  <si>
    <t>16.10.2021 16:04:04</t>
  </si>
  <si>
    <t>16.10.2021 18:05:53</t>
  </si>
  <si>
    <t>K-1870 35-09-K01870_912263615_912263615</t>
  </si>
  <si>
    <t>16.10.2021 05:12:49</t>
  </si>
  <si>
    <t>16.10.2021 08:39:00</t>
  </si>
  <si>
    <t>16.10.2021 13:46:54</t>
  </si>
  <si>
    <t>16.10.2021 16:15:29</t>
  </si>
  <si>
    <t>K-31 35-01-K00031_910498404_910498404</t>
  </si>
  <si>
    <t>16.10.2021 07:25:00</t>
  </si>
  <si>
    <t>16.10.2021 08:45:18</t>
  </si>
  <si>
    <t>TR-3 (M-703) 35-30-M00703_A A01_66174277</t>
  </si>
  <si>
    <t>16.10.2021 14:39:14</t>
  </si>
  <si>
    <t>16.10.2021 18:04:53</t>
  </si>
  <si>
    <t>L-325 (ALBAYRAK) 35-18-L00325_A_60984040_60984040</t>
  </si>
  <si>
    <t>16.10.2021 11:28:32</t>
  </si>
  <si>
    <t>16.10.2021 18:04:18</t>
  </si>
  <si>
    <t>16.10.2021 18:20:25</t>
  </si>
  <si>
    <t>16.10.2021 20:22:11</t>
  </si>
  <si>
    <t>ÇULLUGÖRECE TR-1 45-80-M00096_956549376_956549376</t>
  </si>
  <si>
    <t>16.10.2021 15:24:23</t>
  </si>
  <si>
    <t>16.10.2021 18:02:24</t>
  </si>
  <si>
    <t>M-41 35-02-M00041_910116441_910116441</t>
  </si>
  <si>
    <t>16.10.2021 06:17:54</t>
  </si>
  <si>
    <t>16.10.2021 09:31:19</t>
  </si>
  <si>
    <t>M-1017 35-03-M01017_R_56379827_56379827</t>
  </si>
  <si>
    <t>16.10.2021 11:07:37</t>
  </si>
  <si>
    <t>16.10.2021 12:41:37</t>
  </si>
  <si>
    <t>K-2883 35-03-K02883_C_56367314_56367314</t>
  </si>
  <si>
    <t>16.10.2021 16:05:08</t>
  </si>
  <si>
    <t>17.10.2021 02:08:17</t>
  </si>
  <si>
    <t>_B_56380388_56380388</t>
  </si>
  <si>
    <t>16.10.2021 11:36:00</t>
  </si>
  <si>
    <t>16.10.2021 13:20:44</t>
  </si>
  <si>
    <t>BIÇAKÇI OVACIK TR-4 35-15-L00083_C_56362074_56362074</t>
  </si>
  <si>
    <t>16.10.2021 09:44:00</t>
  </si>
  <si>
    <t>16.10.2021 11:41:34</t>
  </si>
  <si>
    <t>K-3040 35-02-K03040_B_56362334_56362334</t>
  </si>
  <si>
    <t>16.10.2021 13:02:48</t>
  </si>
  <si>
    <t>16.10.2021 14:04:52</t>
  </si>
  <si>
    <t>ÇANDARLI TR-8 35-30-M00008_955313091_955313091</t>
  </si>
  <si>
    <t>16.10.2021 12:05:02</t>
  </si>
  <si>
    <t>16.10.2021 19:03:14</t>
  </si>
  <si>
    <t>TR-19 (M-719) 35-30-M00719_955300001_955300001</t>
  </si>
  <si>
    <t>16.10.2021 07:53:34</t>
  </si>
  <si>
    <t>16.10.2021 10:18:29</t>
  </si>
  <si>
    <t>16.10.2021 16:25:51</t>
  </si>
  <si>
    <t>16.10.2021 21:12:39</t>
  </si>
  <si>
    <t>KARABÖRGLÜ TR-1 45-72-L00174_A_65511083_65511083</t>
  </si>
  <si>
    <t>16.10.2021 00:20:57</t>
  </si>
  <si>
    <t>16.10.2021 03:28:09</t>
  </si>
  <si>
    <t>MORDOĞAN TR-33 35-21-L00150_953365138_953365138</t>
  </si>
  <si>
    <t>16.10.2021 09:03:54</t>
  </si>
  <si>
    <t>16.10.2021 19:50:59</t>
  </si>
  <si>
    <t>GÜMELE TR-1 45-74-M00247_DIREK TIPI TRAFO HUCRESI H01_2110178</t>
  </si>
  <si>
    <t>16.10.2021 15:16:23</t>
  </si>
  <si>
    <t>16.10.2021 17:32:08</t>
  </si>
  <si>
    <t>TR-136 35-15-M00136_B_60983175_60983175</t>
  </si>
  <si>
    <t>16.10.2021 01:04:00</t>
  </si>
  <si>
    <t>16.10.2021 02:13:00</t>
  </si>
  <si>
    <t>KARABURUN TR-14 35-21-L00003_953368261_953368261</t>
  </si>
  <si>
    <t>16.10.2021 14:39:32</t>
  </si>
  <si>
    <t>16.10.2021 19:21:26</t>
  </si>
  <si>
    <t>K-1735 35-04-K01735_E E1B_5790852</t>
  </si>
  <si>
    <t>16.10.2021 09:48:48</t>
  </si>
  <si>
    <t>16.10.2021 19:41:04</t>
  </si>
  <si>
    <t>PAYAMLI M-3 35-25-M00187_5841162_56375395_56375395</t>
  </si>
  <si>
    <t>16.10.2021 18:49:47</t>
  </si>
  <si>
    <t>16.10.2021 23:50:24</t>
  </si>
  <si>
    <t>ŞEHİTLİOĞLU KÖYÜ TR 45-77-M00078_A_56370126_56370126</t>
  </si>
  <si>
    <t>16.10.2021 08:23:36</t>
  </si>
  <si>
    <t>16.10.2021 09:37:53</t>
  </si>
  <si>
    <t>M-50 DOĞANKENT SİTESİ 35-14-M00050_956645116_956645116</t>
  </si>
  <si>
    <t>16.10.2021 08:16:43</t>
  </si>
  <si>
    <t>16.10.2021 11:35:43</t>
  </si>
  <si>
    <t>16.10.2021 06:26:25</t>
  </si>
  <si>
    <t>16.10.2021 06:32:55</t>
  </si>
  <si>
    <t>TR-255(DM-2/2) 35-19-L00255_956675354_956675354</t>
  </si>
  <si>
    <t>16.10.2021 17:12:03</t>
  </si>
  <si>
    <t>16.10.2021 21:49:51</t>
  </si>
  <si>
    <t>TR-84 ORHAN HALLIOĞLU GRB. 35-15-M00084_B_56406614_56406614</t>
  </si>
  <si>
    <t>16.10.2021 19:52:08</t>
  </si>
  <si>
    <t>16.10.2021 23:30:53</t>
  </si>
  <si>
    <t>TEKELİ TR-2 35-22-M00232_955253757_955253757</t>
  </si>
  <si>
    <t>16.10.2021 14:02:25</t>
  </si>
  <si>
    <t>16.10.2021 19:09:40</t>
  </si>
  <si>
    <t>TR-2/20 45-83-L00020_955148123_955148123</t>
  </si>
  <si>
    <t>16.10.2021 23:36:05</t>
  </si>
  <si>
    <t>17.10.2021 00:53:33</t>
  </si>
  <si>
    <t>L-182 35-18-L00182_6123177_56370498_56370498</t>
  </si>
  <si>
    <t>16.10.2021 13:53:25</t>
  </si>
  <si>
    <t>16.10.2021 15:56:35</t>
  </si>
  <si>
    <t>ALİ SEZGİNER SULAMA GRUBU 35-29-L00609_48304362_56397344_56397344</t>
  </si>
  <si>
    <t>16.10.2021 07:54:50</t>
  </si>
  <si>
    <t>16.10.2021 16:01:57</t>
  </si>
  <si>
    <t>ALİ KURT GRUBU 35-26-L00121_6842403_56358478_56358478</t>
  </si>
  <si>
    <t>16.10.2021 14:41:24</t>
  </si>
  <si>
    <t>16.10.2021 23:01:57</t>
  </si>
  <si>
    <t>KIRANKÖY ALANYAKA TR-1 45-75-M00189_B_56385893_56385893</t>
  </si>
  <si>
    <t>16.10.2021 18:55:50</t>
  </si>
  <si>
    <t>16.10.2021 21:19:13</t>
  </si>
  <si>
    <t>16.10.2021 14:31:56</t>
  </si>
  <si>
    <t>16.10.2021 14:36:19</t>
  </si>
  <si>
    <t>YENİ FOÇA TR-9 35-23-M00009_950426766_950426766</t>
  </si>
  <si>
    <t>16.10.2021 11:31:18</t>
  </si>
  <si>
    <t>16.10.2021 13:33:37</t>
  </si>
  <si>
    <t>GÜMÜŞÇAY TR-1 45-73-M00903_945643533_945643533</t>
  </si>
  <si>
    <t>16.10.2021 14:15:28</t>
  </si>
  <si>
    <t>16.10.2021 15:39:13</t>
  </si>
  <si>
    <t>16.10.2021 17:01:54</t>
  </si>
  <si>
    <t>16.10.2021 17:47:38</t>
  </si>
  <si>
    <t>M-3404(YATIRIM REZERVE) 35-03-M03404_915135392_915135392</t>
  </si>
  <si>
    <t>16.10.2021 10:24:57</t>
  </si>
  <si>
    <t>16.10.2021 19:55:10</t>
  </si>
  <si>
    <t>ÇAYBAŞI DM-1/19 35-26-M00182_ M10_2038795</t>
  </si>
  <si>
    <t>16.10.2021 17:06:46</t>
  </si>
  <si>
    <t>16.10.2021 20:25:30</t>
  </si>
  <si>
    <t>GELENBE İM 45-76-A00001_HatBaşıAyırıcı_53136483 L12_53136483</t>
  </si>
  <si>
    <t>16.10.2021 10:52:32</t>
  </si>
  <si>
    <t>16.10.2021 13:03:01</t>
  </si>
  <si>
    <t>16.10.2021 08:41:59</t>
  </si>
  <si>
    <t>16.10.2021 10:53:46</t>
  </si>
  <si>
    <t>M-2761 35-02-M02761_910065250_910065250</t>
  </si>
  <si>
    <t>16.10.2021 22:23:17</t>
  </si>
  <si>
    <t>17.10.2021 02:04:05</t>
  </si>
  <si>
    <t>ULUCAK DM-2 35-27-M00331_DONANIMLI YEDEK M02_72170824</t>
  </si>
  <si>
    <t>16.10.2021 04:49:11</t>
  </si>
  <si>
    <t>16.10.2021 07:01:24</t>
  </si>
  <si>
    <t>K-1642 35-03-K01642_C_56375774_56375774</t>
  </si>
  <si>
    <t>16.10.2021 07:55:15</t>
  </si>
  <si>
    <t>16.10.2021 09:46:44</t>
  </si>
  <si>
    <t>YENİCEKÖY YEŞİLLER TR-2 45-72-L00178_DIREK TIPI TRAFO HUCRESI H01_2070634</t>
  </si>
  <si>
    <t>16.10.2021 15:38:32</t>
  </si>
  <si>
    <t>16.10.2021 16:28:43</t>
  </si>
  <si>
    <t>OSMANCIK TR-1 45-83-L00243__72373045_72373045</t>
  </si>
  <si>
    <t>16.10.2021 01:34:22</t>
  </si>
  <si>
    <t>16.10.2021 07:23:33</t>
  </si>
  <si>
    <t>MAHMUTLAR TR-2 35-29-L00119_B_56361308_56361308</t>
  </si>
  <si>
    <t>16.10.2021 07:14:25</t>
  </si>
  <si>
    <t>16.10.2021 09:57:43</t>
  </si>
  <si>
    <t>TR-121 ZEYTİNALANI 35-19-L00121_956694591_956694591</t>
  </si>
  <si>
    <t>16.10.2021 14:22:57</t>
  </si>
  <si>
    <t>16.10.2021 22:41:42</t>
  </si>
  <si>
    <t>KIRKAĞAÇ TR-16 45-76-M00016_A_56384859_56384859</t>
  </si>
  <si>
    <t>16.10.2021 08:31:25</t>
  </si>
  <si>
    <t>16.10.2021 09:13:59</t>
  </si>
  <si>
    <t>KARAHALİLLİ KÖK 35-20-L00087_TOKATBAŞI L05_66504267</t>
  </si>
  <si>
    <t>16.10.2021 21:05:00</t>
  </si>
  <si>
    <t>16.10.2021 21:38:58</t>
  </si>
  <si>
    <t>K-37 35-04-K00037_912477486_912477486</t>
  </si>
  <si>
    <t>16.10.2021 10:45:29</t>
  </si>
  <si>
    <t>16.10.2021 20:26:11</t>
  </si>
  <si>
    <t>KIZLARALANI KÖK 45-72-L00698_HatBaşıAyırıcı_53140477 L02_53140477</t>
  </si>
  <si>
    <t>16.10.2021 09:14:31</t>
  </si>
  <si>
    <t>16.10.2021 17:01:09</t>
  </si>
  <si>
    <t>_A_56387962_56387962</t>
  </si>
  <si>
    <t>16.10.2021 18:40:06</t>
  </si>
  <si>
    <t>16.10.2021 20:06:31</t>
  </si>
  <si>
    <t>HACIHALİLLER TR-2 45-71-M01785_A_56390508_56390508</t>
  </si>
  <si>
    <t>16.10.2021 11:48:56</t>
  </si>
  <si>
    <t>16.10.2021 18:10:09</t>
  </si>
  <si>
    <t>İZMİR HAVZA TM 35-16-A00005_YEDEK M012_72922388</t>
  </si>
  <si>
    <t>16.10.2021 08:45:45</t>
  </si>
  <si>
    <t>16.10.2021 10:20:51</t>
  </si>
  <si>
    <t>K-1873 35-09-K01873_D_56380874_56380874</t>
  </si>
  <si>
    <t>16.10.2021 02:53:17</t>
  </si>
  <si>
    <t>16.10.2021 04:14:53</t>
  </si>
  <si>
    <t>L-289 DEMET AKBAĞ TRAFO 35-18-L00289_950456297_950456297</t>
  </si>
  <si>
    <t>16.10.2021 14:28:21</t>
  </si>
  <si>
    <t>16.10.2021 17:03:53</t>
  </si>
  <si>
    <t>PAMUKYAZI-5 35-26-L00392_956601824_956601824</t>
  </si>
  <si>
    <t>16.10.2021 13:09:17</t>
  </si>
  <si>
    <t>16.10.2021 14:31:21</t>
  </si>
  <si>
    <t>BİRGİ TR-25 (PAŞA ÇEŞMESİ) 35-15-L00278_35-15-L00278_2347372</t>
  </si>
  <si>
    <t>16.10.2021 07:51:55</t>
  </si>
  <si>
    <t>16.10.2021 13:37:23</t>
  </si>
  <si>
    <t>16.10.2021 17:13:07</t>
  </si>
  <si>
    <t>16.10.2021 20:07:28</t>
  </si>
  <si>
    <t>TR-129 35-26-M00129_35-26-M00129_66029054</t>
  </si>
  <si>
    <t>16.10.2021 17:20:35</t>
  </si>
  <si>
    <t>16.10.2021 19:10:23</t>
  </si>
  <si>
    <t>ARMUTLU TR-22 35-27-M00616_35-27-M00616_2355294</t>
  </si>
  <si>
    <t>16.10.2021 03:42:26</t>
  </si>
  <si>
    <t>16.10.2021 06:31:28</t>
  </si>
  <si>
    <t>16.10.2021 16:14:37</t>
  </si>
  <si>
    <t>16.10.2021 16:44:31</t>
  </si>
  <si>
    <t>ÇAMLIBEL TR-1 35-20-L00351_ H_61277859</t>
  </si>
  <si>
    <t>16.10.2021 06:15:29</t>
  </si>
  <si>
    <t>TR-1/64 DM 45-72-M00064_DM-04/TR-2 M17_66485104</t>
  </si>
  <si>
    <t>16.10.2021 09:23:03</t>
  </si>
  <si>
    <t>16.10.2021 10:14:32</t>
  </si>
  <si>
    <t>16.10.2021 21:33:25</t>
  </si>
  <si>
    <t>17.10.2021 02:17:50</t>
  </si>
  <si>
    <t>HUZURYURDU KOOP TR 35-27-L00098_35-27-L00098_72147925</t>
  </si>
  <si>
    <t>16.10.2021 10:27:09</t>
  </si>
  <si>
    <t>16.10.2021 13:26:00</t>
  </si>
  <si>
    <t>M-2911 35-01-M02911_911799782_911799782</t>
  </si>
  <si>
    <t>16.10.2021 10:16:13</t>
  </si>
  <si>
    <t>16.10.2021 11:07:42</t>
  </si>
  <si>
    <t>TR-133 35-16-L00133_953317164_953317164</t>
  </si>
  <si>
    <t>16.10.2021 15:53:50</t>
  </si>
  <si>
    <t>AZİZİYE TR-1 35-16-M00142_47445766_56394939_56394939</t>
  </si>
  <si>
    <t>16.10.2021 20:38:00</t>
  </si>
  <si>
    <t>16.10.2021 22:32:24</t>
  </si>
  <si>
    <t>ÇAMURHAMAMI KÖK 45-78-L00230_ÇAMURHAMAMI L05_2327769</t>
  </si>
  <si>
    <t>16.10.2021 09:01:35</t>
  </si>
  <si>
    <t>16.10.2021 09:38:32</t>
  </si>
  <si>
    <t>IŞIKLAR RAHMANLAR TR-1 35-29-M00274_B_56360479_56360479</t>
  </si>
  <si>
    <t>16.10.2021 06:30:35</t>
  </si>
  <si>
    <t>16.10.2021 13:00:16</t>
  </si>
  <si>
    <t>KOYUNDERE TR-20 35-28-M00113_35-28-M00113_66522955</t>
  </si>
  <si>
    <t>16.10.2021 07:36:29</t>
  </si>
  <si>
    <t>16.10.2021 10:58:13</t>
  </si>
  <si>
    <t>TR-15 ( M-715) 35-30-M00715_955297583_955297583</t>
  </si>
  <si>
    <t>16.10.2021 11:14:00</t>
  </si>
  <si>
    <t>16.10.2021 17:41:21</t>
  </si>
  <si>
    <t>KOYUNDERE TR-15 35-28-M00159_953374421_953374421</t>
  </si>
  <si>
    <t>16.10.2021 15:01:23</t>
  </si>
  <si>
    <t>16.10.2021 20:54:15</t>
  </si>
  <si>
    <t>DM-13 45-71-M00336_953219614_953219614</t>
  </si>
  <si>
    <t>16.10.2021 07:50:40</t>
  </si>
  <si>
    <t>16.10.2021 11:59:15</t>
  </si>
  <si>
    <t>MAVİDERE TR-1 35-31-L00209_DIREK TIPI TRAFO HUCRESI H01_2037217</t>
  </si>
  <si>
    <t>16.10.2021 19:53:54</t>
  </si>
  <si>
    <t>16.10.2021 23:10:31</t>
  </si>
  <si>
    <t>CERİTLER SÜLÜKLÜYOLU TR-2 35-31-L00120_956588505_956588505</t>
  </si>
  <si>
    <t>16.10.2021 11:46:45</t>
  </si>
  <si>
    <t>16.10.2021 17:05:11</t>
  </si>
  <si>
    <t>MORDOĞAN TR-3 35-21-L00141_953365484_953365484</t>
  </si>
  <si>
    <t>16.10.2021 10:59:56</t>
  </si>
  <si>
    <t>16.10.2021 23:54:01</t>
  </si>
  <si>
    <t>OVAKENT TR-2 35-15-L00632_950386234_950386234</t>
  </si>
  <si>
    <t>16.10.2021 11:07:07</t>
  </si>
  <si>
    <t>16.10.2021 14:27:51</t>
  </si>
  <si>
    <t>M-1543 35-01-M01543_910755025_910755025</t>
  </si>
  <si>
    <t>16.10.2021 10:31:35</t>
  </si>
  <si>
    <t>16.10.2021 15:36:58</t>
  </si>
  <si>
    <t>L-297 35-18-L00297_10199965 H03_5933285</t>
  </si>
  <si>
    <t>16.10.2021 05:01:19</t>
  </si>
  <si>
    <t>16.10.2021 09:11:43</t>
  </si>
  <si>
    <t>_955177495_955177495</t>
  </si>
  <si>
    <t>16.10.2021 16:31:23</t>
  </si>
  <si>
    <t>16.10.2021 17:50:35</t>
  </si>
  <si>
    <t>K-1249 35-04-K01249_G_56371950_56371950</t>
  </si>
  <si>
    <t>16.10.2021 11:12:48</t>
  </si>
  <si>
    <t>16.10.2021 20:42:50</t>
  </si>
  <si>
    <t>ÇİNİYERİ TR-1 35-29-L00293_35-29-L00293_72350931</t>
  </si>
  <si>
    <t>16.10.2021 00:01:44</t>
  </si>
  <si>
    <t>16.10.2021 00:24:47</t>
  </si>
  <si>
    <t>K-1074 35-01-K01074_911216347_911216347</t>
  </si>
  <si>
    <t>16.10.2021 13:14:50</t>
  </si>
  <si>
    <t>16.10.2021 18:56:17</t>
  </si>
  <si>
    <t>TR-1/83 KAPTANOĞLU DM 45-83-M00083_DERBENT GİRİŞ M04_61291946</t>
  </si>
  <si>
    <t>16.10.2021 02:32:31</t>
  </si>
  <si>
    <t>16.10.2021 06:05:35</t>
  </si>
  <si>
    <t>16.10.2021 21:38:17</t>
  </si>
  <si>
    <t>17.10.2021 04:52:56</t>
  </si>
  <si>
    <t>YAYLAYURT TR-1 35-30-M00128_955293114_955293114</t>
  </si>
  <si>
    <t>16.10.2021 13:51:16</t>
  </si>
  <si>
    <t>16.10.2021 23:24:51</t>
  </si>
  <si>
    <t>GÖLOVA TR-1 35-22-M00248_955261655_955261655</t>
  </si>
  <si>
    <t>16.10.2021 13:35:36</t>
  </si>
  <si>
    <t>16.10.2021 15:46:12</t>
  </si>
  <si>
    <t>L-444 35-18-L00444_950446583_950446583</t>
  </si>
  <si>
    <t>16.10.2021 15:15:15</t>
  </si>
  <si>
    <t>17.10.2021 00:51:59</t>
  </si>
  <si>
    <t>16.10.2021 13:49:10</t>
  </si>
  <si>
    <t>16.10.2021 14:15:06</t>
  </si>
  <si>
    <t>16.10.2021 08:33:20</t>
  </si>
  <si>
    <t>16.10.2021 08:59:46</t>
  </si>
  <si>
    <t>16.10.2021 15:57:35</t>
  </si>
  <si>
    <t>16.10.2021 18:23:00</t>
  </si>
  <si>
    <t>16.10.2021 03:45:44</t>
  </si>
  <si>
    <t>16.10.2021 06:48:48</t>
  </si>
  <si>
    <t>TR-18 35-13-L00018_B_56382298_56382298</t>
  </si>
  <si>
    <t>16.10.2021 15:24:43</t>
  </si>
  <si>
    <t>16.10.2021 16:15:47</t>
  </si>
  <si>
    <t>16.10.2021 14:20:05</t>
  </si>
  <si>
    <t>16.10.2021 14:55:46</t>
  </si>
  <si>
    <t>M-1536 35-01-M01536_910586366_910586366</t>
  </si>
  <si>
    <t>16.10.2021 18:16:11</t>
  </si>
  <si>
    <t>17.10.2021 00:22:56</t>
  </si>
  <si>
    <t>EYYÜP DUVARCI  TR 35-30-M00377_35-30-M00377_2356258</t>
  </si>
  <si>
    <t>16.10.2021 08:13:39</t>
  </si>
  <si>
    <t>16.10.2021 10:30:26</t>
  </si>
  <si>
    <t>16.10.2021 00:48:06</t>
  </si>
  <si>
    <t>16.10.2021 01:06:06</t>
  </si>
  <si>
    <t>K-1480 35-09-K01480_97820935_97820935</t>
  </si>
  <si>
    <t>16.10.2021 09:11:07</t>
  </si>
  <si>
    <t>16.10.2021 11:14:15</t>
  </si>
  <si>
    <t>TEKKE TR-3 35-15-L00125_A_56368656_56368656</t>
  </si>
  <si>
    <t>16.10.2021 12:49:00</t>
  </si>
  <si>
    <t>16.10.2021 13:52:19</t>
  </si>
  <si>
    <t>LOKMANKUYU KÖK 35-15-L00903_48738073_56406960_56406960</t>
  </si>
  <si>
    <t>16.10.2021 06:34:22</t>
  </si>
  <si>
    <t>16.10.2021 09:55:34</t>
  </si>
  <si>
    <t>KARAKURT TR-4 45-76-M00088_DIREK TIPI TRAFO HUCRESI H01_2084832</t>
  </si>
  <si>
    <t>16.10.2021 12:12:47</t>
  </si>
  <si>
    <t>16.10.2021 14:16:15</t>
  </si>
  <si>
    <t>16.10.2021 00:52:00</t>
  </si>
  <si>
    <t>16.10.2021 02:15:56</t>
  </si>
  <si>
    <t>K-847 35-01-K00847_911050926_911050926</t>
  </si>
  <si>
    <t>16.10.2021 16:45:59</t>
  </si>
  <si>
    <t>16.10.2021 21:47:29</t>
  </si>
  <si>
    <t>K-4767 35-04-K04767_99291177_99291177</t>
  </si>
  <si>
    <t>16.10.2021 14:18:02</t>
  </si>
  <si>
    <t>16.10.2021 22:28:36</t>
  </si>
  <si>
    <t>TR-1/2 45-72-M00002_A_56391218_56391218</t>
  </si>
  <si>
    <t>16.10.2021 10:25:49</t>
  </si>
  <si>
    <t>16.10.2021 11:08:58</t>
  </si>
  <si>
    <t>K-4307 35-09-K04307_912346119_912346119</t>
  </si>
  <si>
    <t>16.10.2021 08:40:00</t>
  </si>
  <si>
    <t>16.10.2021 17:43:19</t>
  </si>
  <si>
    <t>ULUKENT DM-3/7 35-28-M00062_ULUKENT DM-1/16-ULUKENT DM-3/13 M03_66553634</t>
  </si>
  <si>
    <t>16.10.2021 08:20:16</t>
  </si>
  <si>
    <t>16.10.2021 08:24:05</t>
  </si>
  <si>
    <t>TEKELİ ARITMA KÖK 35-22-M00090_İTOP M04_2127061</t>
  </si>
  <si>
    <t>16.10.2021 12:43:48</t>
  </si>
  <si>
    <t>16.10.2021 13:40:20</t>
  </si>
  <si>
    <t>SOMA TR-29 45-82-M00029_945526348_945526348</t>
  </si>
  <si>
    <t>16.10.2021 10:05:53</t>
  </si>
  <si>
    <t>16.10.2021 12:48:33</t>
  </si>
  <si>
    <t>K-3203 35-04-K03203_912532143_912532143</t>
  </si>
  <si>
    <t>16.10.2021 21:12:00</t>
  </si>
  <si>
    <t>16.10.2021 22:23:48</t>
  </si>
  <si>
    <t>YENİKENT TR-1 35-16-M00026_953329545_953329545</t>
  </si>
  <si>
    <t>16.10.2021 10:33:00</t>
  </si>
  <si>
    <t>16.10.2021 11:22:21</t>
  </si>
  <si>
    <t>MURADİYE TR-6 45-71-M01473_A_56393370_56393370</t>
  </si>
  <si>
    <t>16.10.2021 18:01:13</t>
  </si>
  <si>
    <t>16.10.2021 20:36:39</t>
  </si>
  <si>
    <t>DENİZ KABUĞU SİTESİ TR 35-30-M00060_A _42974236</t>
  </si>
  <si>
    <t>16.10.2021 09:45:11</t>
  </si>
  <si>
    <t>16.10.2021 11:14:12</t>
  </si>
  <si>
    <t>16.10.2021 08:33:39</t>
  </si>
  <si>
    <t>16.10.2021 10:08:53</t>
  </si>
  <si>
    <t>TR-24 35-13-M00024_B_56356326_56356326</t>
  </si>
  <si>
    <t>16.10.2021 18:47:19</t>
  </si>
  <si>
    <t>17.10.2021 09:27:05</t>
  </si>
  <si>
    <t>GÜNEY DM 45-83-L00130_DAĞ YENİKÖY L04_2303294</t>
  </si>
  <si>
    <t>16.10.2021 00:13:39</t>
  </si>
  <si>
    <t>16.10.2021 11:40:21</t>
  </si>
  <si>
    <t>KARABÖRGLÜ TR-2 45-72-L00175_C_56394047_56394047</t>
  </si>
  <si>
    <t>16.10.2021 09:52:20</t>
  </si>
  <si>
    <t>16.10.2021 14:33:43</t>
  </si>
  <si>
    <t>M-2955(YATIRIM REZERVE) 35-01-M02955_B_56365792_56365792</t>
  </si>
  <si>
    <t>16.10.2021 01:38:36</t>
  </si>
  <si>
    <t>16.10.2021 06:20:10</t>
  </si>
  <si>
    <t>M-1543 35-01-M01543_911058190_911058190</t>
  </si>
  <si>
    <t>16.10.2021 17:42:19</t>
  </si>
  <si>
    <t>16.10.2021 18:57:25</t>
  </si>
  <si>
    <t>16.10.2021 11:23:12</t>
  </si>
  <si>
    <t>16.10.2021 14:41:17</t>
  </si>
  <si>
    <t>TR-1-4/6 KARASELVİ KABİN 35-20-L00030_955194643_955194643</t>
  </si>
  <si>
    <t>16.10.2021 10:41:26</t>
  </si>
  <si>
    <t>16.10.2021 17:51:52</t>
  </si>
  <si>
    <t>M-993 35-03-M00993_910207307_910207307</t>
  </si>
  <si>
    <t>16.10.2021 15:38:00</t>
  </si>
  <si>
    <t>16.10.2021 16:42:15</t>
  </si>
  <si>
    <t>HİKMET GIDA KÖK 45-72-M00122_HARTA BAKIR FİDERİ ÇIKIŞ M04_66519783</t>
  </si>
  <si>
    <t>16.10.2021 01:16:00</t>
  </si>
  <si>
    <t>16.10.2021 03:32:42</t>
  </si>
  <si>
    <t>TR-19 35-27-M00019_913260183_913260183</t>
  </si>
  <si>
    <t>16.10.2021 22:27:06</t>
  </si>
  <si>
    <t>16.10.2021 23:29:30</t>
  </si>
  <si>
    <t>K-4153 35-01-K04153_910892025_910892025</t>
  </si>
  <si>
    <t>16.10.2021 13:54:06</t>
  </si>
  <si>
    <t>16.10.2021 17:32:47</t>
  </si>
  <si>
    <t>M-1542 35-01-M01542_910718102_910718102</t>
  </si>
  <si>
    <t>16.10.2021 07:28:19</t>
  </si>
  <si>
    <t>16.10.2021 09:41:09</t>
  </si>
  <si>
    <t>TR-95 35-15-M00095_950368747_950368747</t>
  </si>
  <si>
    <t>16.10.2021 22:20:15</t>
  </si>
  <si>
    <t>16.10.2021 23:41:24</t>
  </si>
  <si>
    <t>TİRE TR-14 35-29-L00014_950342011_950342011</t>
  </si>
  <si>
    <t>16.10.2021 16:36:04</t>
  </si>
  <si>
    <t>16.10.2021 23:51:37</t>
  </si>
  <si>
    <t>K-4184 35-04-K04184_DAĞITIM TRAFO K-4184 K03_2113524</t>
  </si>
  <si>
    <t>16.10.2021 09:05:48</t>
  </si>
  <si>
    <t>16.10.2021 09:19:13</t>
  </si>
  <si>
    <t>DEREKÖY TR-1 35-20-L00255_DIREK TIPI TRAFO HUCRESI H01_2048393</t>
  </si>
  <si>
    <t>16.10.2021 09:16:53</t>
  </si>
  <si>
    <t>16.10.2021 17:10:00</t>
  </si>
  <si>
    <t>K-1938 35-09-K01938_C_56378678_56378678</t>
  </si>
  <si>
    <t>16.10.2021 10:39:07</t>
  </si>
  <si>
    <t>16.10.2021 14:15:29</t>
  </si>
  <si>
    <t>K-3164 35-03-K03164_D_56355325_56355325</t>
  </si>
  <si>
    <t>16.10.2021 06:58:06</t>
  </si>
  <si>
    <t>16.10.2021 14:06:40</t>
  </si>
  <si>
    <t>16.10.2021 14:53:05</t>
  </si>
  <si>
    <t>16.10.2021 19:19:45</t>
  </si>
  <si>
    <t>16.10.2021 17:01:20</t>
  </si>
  <si>
    <t>M-2732 35-08-M02732_M-3528 M02_78087364</t>
  </si>
  <si>
    <t>16.10.2021 20:32:00</t>
  </si>
  <si>
    <t>17.10.2021 04:02:00</t>
  </si>
  <si>
    <t>TR-15 ( M-715) 35-30-M00715_955300441_955300441</t>
  </si>
  <si>
    <t>16.10.2021 09:27:26</t>
  </si>
  <si>
    <t>16.10.2021 10:59:43</t>
  </si>
  <si>
    <t>TR-16 ( M-716) 35-30-M00716_955300299_955300299</t>
  </si>
  <si>
    <t>16.10.2021 20:11:45</t>
  </si>
  <si>
    <t>16.10.2021 23:30:58</t>
  </si>
  <si>
    <t>L-326 35-18-L00326_6260337_56357774_56357774</t>
  </si>
  <si>
    <t>16.10.2021 07:38:46</t>
  </si>
  <si>
    <t>16.10.2021 21:13:23</t>
  </si>
  <si>
    <t>16.10.2021 09:22:20</t>
  </si>
  <si>
    <t>16.10.2021 10:54:06</t>
  </si>
  <si>
    <t>DM-7/17 35-26-M00636_956622867_956622867</t>
  </si>
  <si>
    <t>16.10.2021 02:57:47</t>
  </si>
  <si>
    <t>16.10.2021 05:35:46</t>
  </si>
  <si>
    <t>16.10.2021 16:08:46</t>
  </si>
  <si>
    <t>16.10.2021 16:12:42</t>
  </si>
  <si>
    <t>16.10.2021 09:50:00</t>
  </si>
  <si>
    <t>16.10.2021 09:57:00</t>
  </si>
  <si>
    <t>K-4270 35-02-K04270_913466540_913466540</t>
  </si>
  <si>
    <t>16.10.2021 10:18:38</t>
  </si>
  <si>
    <t>16.10.2021 11:40:12</t>
  </si>
  <si>
    <t>K-1040 35-04-K01040_911851284_911851284</t>
  </si>
  <si>
    <t>16.10.2021 09:58:42</t>
  </si>
  <si>
    <t>16.10.2021 11:43:01</t>
  </si>
  <si>
    <t>SEYDİKÖY İM 35-08-A00002_MEDYA M21_2050822</t>
  </si>
  <si>
    <t>16.10.2021 18:04:58</t>
  </si>
  <si>
    <t>BADINCA TR-5 45-73-M00395_945686931_945686931</t>
  </si>
  <si>
    <t>16.10.2021 09:45:23</t>
  </si>
  <si>
    <t>16.10.2021 12:07:53</t>
  </si>
  <si>
    <t>GÖRDES TR-24 45-75-M00024_B_56390148_56390148</t>
  </si>
  <si>
    <t>16.10.2021 15:36:48</t>
  </si>
  <si>
    <t>İSMET ÇAMLIOĞLU GRUP SULAMA 35-29-L00100_A_56360204_56360204</t>
  </si>
  <si>
    <t>16.10.2021 00:30:28</t>
  </si>
  <si>
    <t>16.10.2021 02:58:34</t>
  </si>
  <si>
    <t>TEKELİ DM 35-22-M00088_TEKELİ M10_48495819</t>
  </si>
  <si>
    <t>16.10.2021 08:14:13</t>
  </si>
  <si>
    <t>16.10.2021 11:23:27</t>
  </si>
  <si>
    <t>M-3199 (YATIRIM REZERVE) 35-01-M03199_910850908_910850908</t>
  </si>
  <si>
    <t>16.10.2021 13:24:06</t>
  </si>
  <si>
    <t>16.10.2021 17:56:18</t>
  </si>
  <si>
    <t>K-215 35-04-K00215_99891859_99891859</t>
  </si>
  <si>
    <t>16.10.2021 17:47:01</t>
  </si>
  <si>
    <t>16.10.2021 22:27:00</t>
  </si>
  <si>
    <t>M-2546 35-02-M02546_M-2539 M02_66121155</t>
  </si>
  <si>
    <t>16.10.2021 20:20:35</t>
  </si>
  <si>
    <t>16.10.2021 21:32:37</t>
  </si>
  <si>
    <t>16.10.2021 07:23:12</t>
  </si>
  <si>
    <t>16.10.2021 11:50:26</t>
  </si>
  <si>
    <t>KÜNER TR-15 35-22-M00281_95000456220_95000456220</t>
  </si>
  <si>
    <t>16.10.2021 12:50:53</t>
  </si>
  <si>
    <t>16.10.2021 16:51:52</t>
  </si>
  <si>
    <t>GELENBE İM 45-76-A00001_GEBELER L12_2092294</t>
  </si>
  <si>
    <t>16.10.2021 17:16:00</t>
  </si>
  <si>
    <t>16.10.2021 17:36:51</t>
  </si>
  <si>
    <t>DM-1/TR-17 SEFERİHİSAR 35-14-M00329_956642675_956642675</t>
  </si>
  <si>
    <t>16.10.2021 10:39:57</t>
  </si>
  <si>
    <t>16.10.2021 14:03:56</t>
  </si>
  <si>
    <t>16.10.2021 04:07:21</t>
  </si>
  <si>
    <t>16.10.2021 08:02:02</t>
  </si>
  <si>
    <t>SÜLEYMANLI TR-1 35-28-M00292_953373565_953373565</t>
  </si>
  <si>
    <t>16.10.2021 13:46:18</t>
  </si>
  <si>
    <t>16.10.2021 21:34:18</t>
  </si>
  <si>
    <t>16.10.2021 08:03:28</t>
  </si>
  <si>
    <t>16.10.2021 13:41:05</t>
  </si>
  <si>
    <t>AŞAĞI KIZILCA TR-1 35-27-L00045_914389439_914389439</t>
  </si>
  <si>
    <t>16.10.2021 19:04:19</t>
  </si>
  <si>
    <t>16.10.2021 23:26:34</t>
  </si>
  <si>
    <t>OCAKLI TR-1 35-15-L00770_950372290_950372290</t>
  </si>
  <si>
    <t>16.10.2021 15:44:26</t>
  </si>
  <si>
    <t>16.10.2021 19:11:00</t>
  </si>
  <si>
    <t>KERESTECİLER TR-1 45-83-M00138_955149168_955149168</t>
  </si>
  <si>
    <t>16.10.2021 09:31:42</t>
  </si>
  <si>
    <t>16.10.2021 11:45:02</t>
  </si>
  <si>
    <t>K-765 35-01-K00765_911706299_911706299</t>
  </si>
  <si>
    <t>16.10.2021 09:31:05</t>
  </si>
  <si>
    <t>16.10.2021 14:36:01</t>
  </si>
  <si>
    <t>ÇALTIDERE TR-3 35-17-M00233_9424553_56357011_56357011</t>
  </si>
  <si>
    <t>16.10.2021 18:56:03</t>
  </si>
  <si>
    <t>16.10.2021 19:32:38</t>
  </si>
  <si>
    <t>KORUCUK-2 35-26-M00462_956606900_956606900</t>
  </si>
  <si>
    <t>16.10.2021 14:20:17</t>
  </si>
  <si>
    <t>16.10.2021 15:14:54</t>
  </si>
  <si>
    <t>SARIKAYA MERKEZ TR-1 35-32-L00063_B_56389724_56389724</t>
  </si>
  <si>
    <t>16.10.2021 16:54:00</t>
  </si>
  <si>
    <t>16.10.2021 17:17:42</t>
  </si>
  <si>
    <t>ALİBEYLİ TR-5 45-80-M00087_956548103_956548103</t>
  </si>
  <si>
    <t>16.10.2021 12:39:25</t>
  </si>
  <si>
    <t>SARUHANLI GÖLDERE MAH.TR-1 35-29-L00545_35-29-L00545_2373450</t>
  </si>
  <si>
    <t>16.10.2021 17:56:47</t>
  </si>
  <si>
    <t>DM-1/TR-15 35-13-M00029_TR-24 M02_66202385</t>
  </si>
  <si>
    <t>16.10.2021 07:04:57</t>
  </si>
  <si>
    <t>16.10.2021 07:40:52</t>
  </si>
  <si>
    <t>K-135 35-01-K00135_B B2_5924341</t>
  </si>
  <si>
    <t>16.10.2021 04:58:49</t>
  </si>
  <si>
    <t>16.10.2021 08:36:32</t>
  </si>
  <si>
    <t>ÇAMLICA TR-1 35-26-M00454_956622398_956622398</t>
  </si>
  <si>
    <t>16.10.2021 08:33:40</t>
  </si>
  <si>
    <t>16.10.2021 10:44:00</t>
  </si>
  <si>
    <t>16.10.2021 16:32:20</t>
  </si>
  <si>
    <t>16.10.2021 23:02:30</t>
  </si>
  <si>
    <t>16.10.2021 02:57:49</t>
  </si>
  <si>
    <t>16.10.2021 03:11:05</t>
  </si>
  <si>
    <t>TR-244 35-28-M00539_A_56367131_56367131</t>
  </si>
  <si>
    <t>16.10.2021 14:01:21</t>
  </si>
  <si>
    <t>16.10.2021 17:57:08</t>
  </si>
  <si>
    <t>16.10.2021 19:00:30</t>
  </si>
  <si>
    <t>16.10.2021 22:31:28</t>
  </si>
  <si>
    <t>K-4243 35-07-K04243_C_56381438_56381438</t>
  </si>
  <si>
    <t>16.10.2021 12:35:00</t>
  </si>
  <si>
    <t>16.10.2021 00:50:34</t>
  </si>
  <si>
    <t>16.10.2021 02:44:18</t>
  </si>
  <si>
    <t>BİRGİ TR-25 (PAŞA ÇEŞMESİ) 35-15-L00278_C_65499269_65499269</t>
  </si>
  <si>
    <t>16.10.2021 16:00:46</t>
  </si>
  <si>
    <t>16.10.2021 17:42:01</t>
  </si>
  <si>
    <t>K-2304 35-04-K02304_D_56372369_56372369</t>
  </si>
  <si>
    <t>16.10.2021 10:12:37</t>
  </si>
  <si>
    <t>16.10.2021 13:13:25</t>
  </si>
  <si>
    <t>BADEMLİ TR-6 35-30-L00103_955325442_955325442</t>
  </si>
  <si>
    <t>16.10.2021 11:02:27</t>
  </si>
  <si>
    <t>16.10.2021 18:50:33</t>
  </si>
  <si>
    <t>K-4357 35-02-K04357_910221025_910221025</t>
  </si>
  <si>
    <t>17.10.2021 23:31:15</t>
  </si>
  <si>
    <t>18.10.2021 01:01:16</t>
  </si>
  <si>
    <t>M-3032 35-09-M03032_B b1b_5867766</t>
  </si>
  <si>
    <t>17.10.2021 05:24:48</t>
  </si>
  <si>
    <t>17.10.2021 06:44:13</t>
  </si>
  <si>
    <t>17.10.2021 07:20:30</t>
  </si>
  <si>
    <t>17.10.2021 15:06:03</t>
  </si>
  <si>
    <t>K-1112 35-03-K01112_910071511_910071511</t>
  </si>
  <si>
    <t>17.10.2021 09:00:58</t>
  </si>
  <si>
    <t>17.10.2021 12:29:44</t>
  </si>
  <si>
    <t>M-2506 35-01-M02506_910776908_910776908</t>
  </si>
  <si>
    <t>17.10.2021 14:31:53</t>
  </si>
  <si>
    <t>17.10.2021 22:52:00</t>
  </si>
  <si>
    <t>17.10.2021 08:43:19</t>
  </si>
  <si>
    <t>17.10.2021 08:55:43</t>
  </si>
  <si>
    <t>TEKKE EYÜP YAVUZ GRB. TR-6 35-15-L00128_C_56368973_56368973</t>
  </si>
  <si>
    <t>17.10.2021 11:13:21</t>
  </si>
  <si>
    <t>17.10.2021 17:36:09</t>
  </si>
  <si>
    <t>CAFERBEYLİ TR-1 45-78-L00703_49333519_56407776_56407776</t>
  </si>
  <si>
    <t>17.10.2021 12:20:47</t>
  </si>
  <si>
    <t>17.10.2021 13:00:58</t>
  </si>
  <si>
    <t>17.10.2021 10:35:02</t>
  </si>
  <si>
    <t>17.10.2021 12:04:44</t>
  </si>
  <si>
    <t>SOMA TR-6 45-82-M00006_945537808_945537808</t>
  </si>
  <si>
    <t>17.10.2021 14:46:14</t>
  </si>
  <si>
    <t>17.10.2021 17:34:51</t>
  </si>
  <si>
    <t>ÜRKMEZ M-22 35-25-M00156_D d2b_5914826</t>
  </si>
  <si>
    <t>17.10.2021 07:13:52</t>
  </si>
  <si>
    <t>17.10.2021 11:05:54</t>
  </si>
  <si>
    <t>17.10.2021 08:56:31</t>
  </si>
  <si>
    <t>17.10.2021 15:14:50</t>
  </si>
  <si>
    <t>17.10.2021 09:23:55</t>
  </si>
  <si>
    <t>17.10.2021 14:47:00</t>
  </si>
  <si>
    <t>KIYI ALTINKENT SİTESİ TR 35-30-M00295_965646738_965646738</t>
  </si>
  <si>
    <t>17.10.2021 13:47:13</t>
  </si>
  <si>
    <t>17.10.2021 14:54:39</t>
  </si>
  <si>
    <t>TR-1-5/11 (YANIKKAVAK MERKEZ) 35-20-L00056_955204723_955204723</t>
  </si>
  <si>
    <t>17.10.2021 16:54:59</t>
  </si>
  <si>
    <t>17.10.2021 20:28:10</t>
  </si>
  <si>
    <t>MEDAR TR-6 45-72-L00276_956518426_956518426</t>
  </si>
  <si>
    <t>17.10.2021 10:55:28</t>
  </si>
  <si>
    <t>17.10.2021 18:00:13</t>
  </si>
  <si>
    <t>DERBENT İM-DM 45-83-A00004_MANİSA-2 M12_2331771</t>
  </si>
  <si>
    <t>17.10.2021 12:38:19</t>
  </si>
  <si>
    <t>17.10.2021 12:53:18</t>
  </si>
  <si>
    <t>17.10.2021 12:44:00</t>
  </si>
  <si>
    <t>17.10.2021 12:58:33</t>
  </si>
  <si>
    <t>ZEYTİNALAN TR-110 35-19-M00110_956674736_956674736</t>
  </si>
  <si>
    <t>17.10.2021 10:03:54</t>
  </si>
  <si>
    <t>17.10.2021 17:56:29</t>
  </si>
  <si>
    <t>17.10.2021 05:14:53</t>
  </si>
  <si>
    <t>17.10.2021 05:48:14</t>
  </si>
  <si>
    <t>M-978 35-03-M00978_910202566_910202566</t>
  </si>
  <si>
    <t>17.10.2021 18:14:04</t>
  </si>
  <si>
    <t>17.10.2021 18:47:52</t>
  </si>
  <si>
    <t>ÖRNEKKÖY TR4 35-27-L00129_97468413_97468413</t>
  </si>
  <si>
    <t>17.10.2021 12:53:13</t>
  </si>
  <si>
    <t>17.10.2021 15:55:41</t>
  </si>
  <si>
    <t>PAŞAKÖY TR-6 45-80-M00168_956536721_956536721</t>
  </si>
  <si>
    <t>17.10.2021 16:42:06</t>
  </si>
  <si>
    <t>17.10.2021 19:38:04</t>
  </si>
  <si>
    <t>BAĞARASI TR-2 35-23-M00171__79552661_79552661</t>
  </si>
  <si>
    <t>17.10.2021 01:47:37</t>
  </si>
  <si>
    <t>17.10.2021 08:21:17</t>
  </si>
  <si>
    <t>DURASILLI TR-1 45-71-M01708_DIREK TIPI TRAFO HUCRESI H01_2085584</t>
  </si>
  <si>
    <t>17.10.2021 22:13:30</t>
  </si>
  <si>
    <t>18.10.2021 01:54:31</t>
  </si>
  <si>
    <t>DM06/TR-01 45-73-M00053_TR-50-54-55 M05_67583627</t>
  </si>
  <si>
    <t>17.10.2021 14:36:36</t>
  </si>
  <si>
    <t>17.10.2021 15:32:12</t>
  </si>
  <si>
    <t>K-1906 35-10-K01906_98161671_98161671</t>
  </si>
  <si>
    <t>17.10.2021 17:34:34</t>
  </si>
  <si>
    <t>17.10.2021 20:52:26</t>
  </si>
  <si>
    <t>DERBENT İM-DM 45-83-A00004_MANİSA-1 M03_2331626</t>
  </si>
  <si>
    <t>17.10.2021 12:19:13</t>
  </si>
  <si>
    <t>17.10.2021 12:47:57</t>
  </si>
  <si>
    <t>TR-71 SEDAT IRMAK GRB. 35-15-M00071_950405862_950405862</t>
  </si>
  <si>
    <t>17.10.2021 17:39:34</t>
  </si>
  <si>
    <t>17.10.2021 18:34:11</t>
  </si>
  <si>
    <t>EŞEN TR-1 35-22-M00225_965073065_965073065</t>
  </si>
  <si>
    <t>17.10.2021 19:02:11</t>
  </si>
  <si>
    <t>17.10.2021 22:26:00</t>
  </si>
  <si>
    <t>M-1150 35-04-M01150_913266169_913266169</t>
  </si>
  <si>
    <t>17.10.2021 12:51:51</t>
  </si>
  <si>
    <t>17.10.2021 21:31:39</t>
  </si>
  <si>
    <t>DM-1/4 35-18-L00579_5845319_56393493_56393493</t>
  </si>
  <si>
    <t>17.10.2021 15:36:26</t>
  </si>
  <si>
    <t>17.10.2021 17:39:44</t>
  </si>
  <si>
    <t>BEYOBA TR-3 45-72-M00420_45-72-M00420_2373480</t>
  </si>
  <si>
    <t>17.10.2021 10:34:17</t>
  </si>
  <si>
    <t>17.10.2021 15:18:30</t>
  </si>
  <si>
    <t>K-1182 35-04-K01182_948342339_948342339</t>
  </si>
  <si>
    <t>17.10.2021 08:35:22</t>
  </si>
  <si>
    <t>17.10.2021 14:08:00</t>
  </si>
  <si>
    <t>K-1391 35-01-K01391_911470388_911470388</t>
  </si>
  <si>
    <t>17.10.2021 20:14:06</t>
  </si>
  <si>
    <t>18.10.2021 00:46:17</t>
  </si>
  <si>
    <t>SARIALAN KÖYÜ TR 1 45-71-M01529_953203313_953203313</t>
  </si>
  <si>
    <t>17.10.2021 09:27:37</t>
  </si>
  <si>
    <t>17.10.2021 13:36:01</t>
  </si>
  <si>
    <t>GÜLBAHÇE TR-5 (TR-186) 35-19-L00186_6849829_56369024_56369024</t>
  </si>
  <si>
    <t>17.10.2021 09:43:33</t>
  </si>
  <si>
    <t>17.10.2021 12:58:16</t>
  </si>
  <si>
    <t>K-4756 35-04-K04756_912495205_912495205</t>
  </si>
  <si>
    <t>17.10.2021 11:37:13</t>
  </si>
  <si>
    <t>17.10.2021 21:20:34</t>
  </si>
  <si>
    <t>ARSLANLAR TM 35-26-A00004_SANAYİ-2 M11_2305578</t>
  </si>
  <si>
    <t>17.10.2021 10:54:30</t>
  </si>
  <si>
    <t>17.10.2021 10:58:48</t>
  </si>
  <si>
    <t>17.10.2021 18:16:13</t>
  </si>
  <si>
    <t>17.10.2021 19:11:36</t>
  </si>
  <si>
    <t>TR-134/1 35-19-L00359_956672771_956672771</t>
  </si>
  <si>
    <t>17.10.2021 08:12:51</t>
  </si>
  <si>
    <t>17.10.2021 10:17:16</t>
  </si>
  <si>
    <t>UĞURLU KÖK 45-86-M00045_HatBaşıAyırıcı_53134992 M04_53134992</t>
  </si>
  <si>
    <t>17.10.2021 15:05:04</t>
  </si>
  <si>
    <t>17.10.2021 15:50:03</t>
  </si>
  <si>
    <t>TR-83 35-30-L00083_955293497_955293497</t>
  </si>
  <si>
    <t>17.10.2021 10:01:50</t>
  </si>
  <si>
    <t>17.10.2021 13:05:09</t>
  </si>
  <si>
    <t>ÖRÜCÜLER KÖK 45-74-M00355_HatBaşıAyırıcı_62829837 M04_62829837</t>
  </si>
  <si>
    <t>17.10.2021 12:38:22</t>
  </si>
  <si>
    <t>17.10.2021 14:45:22</t>
  </si>
  <si>
    <t>BAĞARASI TR-2 35-23-M00171_950416318_950416318</t>
  </si>
  <si>
    <t>17.10.2021 07:01:21</t>
  </si>
  <si>
    <t>17.10.2021 08:29:38</t>
  </si>
  <si>
    <t>ASARLIK TR-14 KÖK 35-28-M00168_953376517_953376517</t>
  </si>
  <si>
    <t>17.10.2021 08:19:01</t>
  </si>
  <si>
    <t>17.10.2021 16:05:16</t>
  </si>
  <si>
    <t>BOZDAĞ KÜÇÜKÇAVDAR TR-16 35-15-L01063_953096873_953096873</t>
  </si>
  <si>
    <t>17.10.2021 17:58:58</t>
  </si>
  <si>
    <t>17.10.2021 20:01:16</t>
  </si>
  <si>
    <t>17.10.2021 07:48:08</t>
  </si>
  <si>
    <t>17.10.2021 07:48:26</t>
  </si>
  <si>
    <t>DM-3/TR-39 35-22-M00097_E E01b_81592901</t>
  </si>
  <si>
    <t>17.10.2021 17:54:05</t>
  </si>
  <si>
    <t>17.10.2021 21:16:12</t>
  </si>
  <si>
    <t>K-277 35-04-K00277_F F1B_5778536</t>
  </si>
  <si>
    <t>17.10.2021 15:02:27</t>
  </si>
  <si>
    <t>17.10.2021 21:53:38</t>
  </si>
  <si>
    <t>M-2632 35-03-M02632_910530399_910530399</t>
  </si>
  <si>
    <t>17.10.2021 10:21:29</t>
  </si>
  <si>
    <t>17.10.2021 15:34:06</t>
  </si>
  <si>
    <t>17.10.2021 08:38:36</t>
  </si>
  <si>
    <t>17.10.2021 09:39:02</t>
  </si>
  <si>
    <t>L-286 35-18-L00286_950467672_950467672</t>
  </si>
  <si>
    <t>17.10.2021 16:56:00</t>
  </si>
  <si>
    <t>17.10.2021 17:18:57</t>
  </si>
  <si>
    <t>L-353 İŞTUR 35-18-L00353_950455367_950455367</t>
  </si>
  <si>
    <t>17.10.2021 12:26:21</t>
  </si>
  <si>
    <t>17.10.2021 22:13:09</t>
  </si>
  <si>
    <t>K-3214 35-04-K03214_E_56372296_56372296</t>
  </si>
  <si>
    <t>17.10.2021 13:15:00</t>
  </si>
  <si>
    <t>17.10.2021 13:50:49</t>
  </si>
  <si>
    <t>K-2304 35-04-K02304_99229190_99229190</t>
  </si>
  <si>
    <t>17.10.2021 18:13:00</t>
  </si>
  <si>
    <t>17.10.2021 22:34:00</t>
  </si>
  <si>
    <t>ARMUTLU İM 35-27-A00001_HatBaşıAyırıcı_65656333 L16_65656333</t>
  </si>
  <si>
    <t>17.10.2021 12:30:35</t>
  </si>
  <si>
    <t>17.10.2021 13:52:14</t>
  </si>
  <si>
    <t>M-1552 35-08-M01552_912925895_912925895</t>
  </si>
  <si>
    <t>17.10.2021 10:03:22</t>
  </si>
  <si>
    <t>17.10.2021 11:30:20</t>
  </si>
  <si>
    <t>KABAKUM BANKACILAR TR-1 35-30-M00207_955313567_955313567</t>
  </si>
  <si>
    <t>17.10.2021 08:57:14</t>
  </si>
  <si>
    <t>17.10.2021 13:52:50</t>
  </si>
  <si>
    <t>FOÇA TR-4 35-23-L00004_FOÇA TR-2 L04_2331905</t>
  </si>
  <si>
    <t>17.10.2021 13:25:29</t>
  </si>
  <si>
    <t>17.10.2021 13:58:32</t>
  </si>
  <si>
    <t>UĞURLU KÖK 45-86-M00045_HatBaşıAyırıcı_53135437 M04_53135437</t>
  </si>
  <si>
    <t>17.10.2021 13:37:56</t>
  </si>
  <si>
    <t>17.10.2021 13:38:56</t>
  </si>
  <si>
    <t>TR-14 45-78-L00014_953264478_953264478</t>
  </si>
  <si>
    <t>17.10.2021 17:08:07</t>
  </si>
  <si>
    <t>17.10.2021 17:59:52</t>
  </si>
  <si>
    <t>17.10.2021 08:10:11</t>
  </si>
  <si>
    <t>17.10.2021 10:49:22</t>
  </si>
  <si>
    <t>TR-19 35-32-L00019_C_56377720_56377720</t>
  </si>
  <si>
    <t>17.10.2021 09:07:23</t>
  </si>
  <si>
    <t>17.10.2021 10:21:38</t>
  </si>
  <si>
    <t>TR-129 35-26-M00129_956615847_956615847</t>
  </si>
  <si>
    <t>17.10.2021 19:41:26</t>
  </si>
  <si>
    <t>17.10.2021 20:59:43</t>
  </si>
  <si>
    <t>TR-54 35-30-L00054_955329649_955329649</t>
  </si>
  <si>
    <t>17.10.2021 10:53:34</t>
  </si>
  <si>
    <t>17.10.2021 12:41:08</t>
  </si>
  <si>
    <t>TR-2/67-A 45-83-L00205_45-83-L00205_2351560</t>
  </si>
  <si>
    <t>17.10.2021 10:58:54</t>
  </si>
  <si>
    <t>17.10.2021 12:02:42</t>
  </si>
  <si>
    <t>M-530 35-02-M00530_910013396_910013396</t>
  </si>
  <si>
    <t>17.10.2021 18:34:27</t>
  </si>
  <si>
    <t>17.10.2021 20:33:10</t>
  </si>
  <si>
    <t>K-866 35-03-K00866_910694989_910694989</t>
  </si>
  <si>
    <t>17.10.2021 19:21:01</t>
  </si>
  <si>
    <t>18.10.2021 00:07:52</t>
  </si>
  <si>
    <t>L-143 35-18-L00143_950461093_950461093</t>
  </si>
  <si>
    <t>17.10.2021 19:42:31</t>
  </si>
  <si>
    <t>K-135 35-01-K00135_ST K4_5915346</t>
  </si>
  <si>
    <t>17.10.2021 19:40:55</t>
  </si>
  <si>
    <t>17.10.2021 22:09:24</t>
  </si>
  <si>
    <t>M-3546 35-01-M03546_E 1E_5869718</t>
  </si>
  <si>
    <t>17.10.2021 12:01:13</t>
  </si>
  <si>
    <t>17.10.2021 18:52:22</t>
  </si>
  <si>
    <t>K-3799 35-04-K03799_C_56379865_56379865</t>
  </si>
  <si>
    <t>17.10.2021 07:34:20</t>
  </si>
  <si>
    <t>17.10.2021 10:46:12</t>
  </si>
  <si>
    <t>17.10.2021 06:11:13</t>
  </si>
  <si>
    <t>17.10.2021 07:10:40</t>
  </si>
  <si>
    <t>17.10.2021 15:17:56</t>
  </si>
  <si>
    <t>17.10.2021 16:08:02</t>
  </si>
  <si>
    <t>HİKMET GIDA KÖK 45-72-M00122_HARTA BAKIR FİDERİ ÇIKIŞ M04_66519746</t>
  </si>
  <si>
    <t>17.10.2021 09:25:48</t>
  </si>
  <si>
    <t>17.10.2021 10:35:31</t>
  </si>
  <si>
    <t>DM-1/22 35-29-M00022_35-29-M00022_72202579</t>
  </si>
  <si>
    <t>17.10.2021 18:22:21</t>
  </si>
  <si>
    <t>17.10.2021 19:53:39</t>
  </si>
  <si>
    <t>M-1361 35-03-M01361_910695773_910695773</t>
  </si>
  <si>
    <t>17.10.2021 14:01:13</t>
  </si>
  <si>
    <t>17.10.2021 16:26:48</t>
  </si>
  <si>
    <t>ÇOBANKÖY KÖK 35-29-L00066_HAMAMKÖY FİDERİ L05_72212415</t>
  </si>
  <si>
    <t>17.10.2021 08:36:59</t>
  </si>
  <si>
    <t>17.10.2021 09:27:45</t>
  </si>
  <si>
    <t>AHMETLİ TR-65 SANAYİ 45-84-L00065_A_56403226_56403226</t>
  </si>
  <si>
    <t>17.10.2021 13:10:10</t>
  </si>
  <si>
    <t>17.10.2021 13:54:19</t>
  </si>
  <si>
    <t>17.10.2021 12:35:48</t>
  </si>
  <si>
    <t>17.10.2021 19:32:41</t>
  </si>
  <si>
    <t>17.10.2021 12:27:54</t>
  </si>
  <si>
    <t>17.10.2021 15:58:55</t>
  </si>
  <si>
    <t>K-1179 35-08-K01179_97548079_97548079</t>
  </si>
  <si>
    <t>17.10.2021 09:23:56</t>
  </si>
  <si>
    <t>17.10.2021 18:49:36</t>
  </si>
  <si>
    <t>M-3336 35-04-M03336_D_56372666_56372666</t>
  </si>
  <si>
    <t>17.10.2021 10:40:21</t>
  </si>
  <si>
    <t>17.10.2021 11:59:48</t>
  </si>
  <si>
    <t>M-2112 35-03-M02112_910454453_910454453</t>
  </si>
  <si>
    <t>17.10.2021 00:20:19</t>
  </si>
  <si>
    <t>17.10.2021 04:22:35</t>
  </si>
  <si>
    <t>SEFERİHİSAR İM 35-14-A00002_SIĞACIK L03_72378557</t>
  </si>
  <si>
    <t>17.10.2021 10:15:55</t>
  </si>
  <si>
    <t>17.10.2021 14:59:39</t>
  </si>
  <si>
    <t>HAYRİ TOSUN SULAMA GRUBU 35-29-M00321_35-29-M00321_2361146</t>
  </si>
  <si>
    <t>17.10.2021 11:35:37</t>
  </si>
  <si>
    <t>17.10.2021 13:51:08</t>
  </si>
  <si>
    <t>TR-113 CAMİ YANI 35-26-M00113_9430424_56359107_56359107</t>
  </si>
  <si>
    <t>17.10.2021 16:26:38</t>
  </si>
  <si>
    <t>17.10.2021 16:45:21</t>
  </si>
  <si>
    <t>TİRKEŞ TR-4 45-80-M02890_A_56406349_56406349</t>
  </si>
  <si>
    <t>17.10.2021 19:14:29</t>
  </si>
  <si>
    <t>17.10.2021 20:23:03</t>
  </si>
  <si>
    <t>K-812 35-03-K00812_A_56401680_56401680</t>
  </si>
  <si>
    <t>17.10.2021 11:42:41</t>
  </si>
  <si>
    <t>17.10.2021 16:29:18</t>
  </si>
  <si>
    <t>17.10.2021 23:00:12</t>
  </si>
  <si>
    <t>18.10.2021 01:57:08</t>
  </si>
  <si>
    <t>ASARLIK TR-1 35-28-M00167_953376760_953376760</t>
  </si>
  <si>
    <t>17.10.2021 17:06:30</t>
  </si>
  <si>
    <t>17.10.2021 18:28:33</t>
  </si>
  <si>
    <t>YENİFOÇA TR-48 35-23-M00048_950417968_950417968</t>
  </si>
  <si>
    <t>17.10.2021 13:16:09</t>
  </si>
  <si>
    <t>17.10.2021 18:15:42</t>
  </si>
  <si>
    <t>17.10.2021 12:23:07</t>
  </si>
  <si>
    <t>17.10.2021 13:59:31</t>
  </si>
  <si>
    <t>BAYRAM BALCI VE ARKADAŞLARI GRB.TR 35-13-L00093_B_65500056_65500056</t>
  </si>
  <si>
    <t>17.10.2021 11:52:43</t>
  </si>
  <si>
    <t>17.10.2021 14:16:25</t>
  </si>
  <si>
    <t>M-1954 35-01-M01954_910754414_910754414</t>
  </si>
  <si>
    <t>17.10.2021 12:47:26</t>
  </si>
  <si>
    <t>17.10.2021 14:46:39</t>
  </si>
  <si>
    <t>17.10.2021 00:41:32</t>
  </si>
  <si>
    <t>17.10.2021 02:40:26</t>
  </si>
  <si>
    <t>ULUKENT DM-3/18 35-28-M00058_C_56364710_56364710</t>
  </si>
  <si>
    <t>17.10.2021 16:31:00</t>
  </si>
  <si>
    <t>17.10.2021 17:20:21</t>
  </si>
  <si>
    <t>KORDON KÖK 45-78-M00730_HatBaşıAyırıcı_53140207 M03_53140207</t>
  </si>
  <si>
    <t>17.10.2021 16:46:16</t>
  </si>
  <si>
    <t>17.10.2021 16:46:56</t>
  </si>
  <si>
    <t>TR-20 35-27-M00020_913691677_913691677</t>
  </si>
  <si>
    <t>17.10.2021 16:52:53</t>
  </si>
  <si>
    <t>17.10.2021 18:30:23</t>
  </si>
  <si>
    <t>DM-1/28 35-29-M00028_950342800_950342800</t>
  </si>
  <si>
    <t>17.10.2021 20:19:35</t>
  </si>
  <si>
    <t>17.10.2021 22:00:59</t>
  </si>
  <si>
    <t>DM-8 45-71-M00295_B b2b_45193481</t>
  </si>
  <si>
    <t>17.10.2021 09:32:29</t>
  </si>
  <si>
    <t>17.10.2021 12:47:59</t>
  </si>
  <si>
    <t>17.10.2021 09:01:25</t>
  </si>
  <si>
    <t>17.10.2021 09:30:26</t>
  </si>
  <si>
    <t>L-455 35-18-L00455_950462455_950462455</t>
  </si>
  <si>
    <t>17.10.2021 15:15:10</t>
  </si>
  <si>
    <t>18.10.2021 01:23:55</t>
  </si>
  <si>
    <t>AHMETBEYLİ M-4 35-22-M00242_955285826_955285826</t>
  </si>
  <si>
    <t>17.10.2021 17:30:16</t>
  </si>
  <si>
    <t>17.10.2021 23:04:58</t>
  </si>
  <si>
    <t>YENİCEKÖY TR-4 35-15-L00429_950362504_950362504</t>
  </si>
  <si>
    <t>17.10.2021 09:37:49</t>
  </si>
  <si>
    <t>17.10.2021 10:54:42</t>
  </si>
  <si>
    <t>YENİFOÇA TR-1 DM 35-23-M00001_YENİFOÇA TR-24 M010_72190324</t>
  </si>
  <si>
    <t>17.10.2021 07:09:00</t>
  </si>
  <si>
    <t>17.10.2021 07:27:00</t>
  </si>
  <si>
    <t>17.10.2021 17:31:38</t>
  </si>
  <si>
    <t>17.10.2021 23:44:34</t>
  </si>
  <si>
    <t>M-2205 DOĞANCILAR TR-2 35-03-M02205_942460306_942460306</t>
  </si>
  <si>
    <t>17.10.2021 17:58:32</t>
  </si>
  <si>
    <t>17.10.2021 19:44:52</t>
  </si>
  <si>
    <t>ARAPBAŞI TR-2 35-20-M00032_955202774_955202774</t>
  </si>
  <si>
    <t>17.10.2021 14:45:51</t>
  </si>
  <si>
    <t>17.10.2021 17:17:13</t>
  </si>
  <si>
    <t>17.10.2021 10:44:41</t>
  </si>
  <si>
    <t>17.10.2021 12:04:02</t>
  </si>
  <si>
    <t>TR-248 AMERİKAN KÜLTÜR KOLEJİ 35-28-M00533_7697678_56359494_56359494</t>
  </si>
  <si>
    <t>17.10.2021 11:07:58</t>
  </si>
  <si>
    <t>17.10.2021 18:28:59</t>
  </si>
  <si>
    <t>OĞLANANASI TR-13 35-22-M00296_955285698_955285698</t>
  </si>
  <si>
    <t>17.10.2021 14:24:07</t>
  </si>
  <si>
    <t>17.10.2021 20:16:43</t>
  </si>
  <si>
    <t>17.10.2021 08:08:36</t>
  </si>
  <si>
    <t>17.10.2021 09:25:00</t>
  </si>
  <si>
    <t>17.10.2021 10:48:16</t>
  </si>
  <si>
    <t>17.10.2021 10:59:00</t>
  </si>
  <si>
    <t>K-1444 35-04-K01444_912565135_912565135</t>
  </si>
  <si>
    <t>17.10.2021 16:14:00</t>
  </si>
  <si>
    <t>17.10.2021 18:13:08</t>
  </si>
  <si>
    <t>DİKİLİ İM 35-30-A00001_ŞEHİR-1 L03_72356756</t>
  </si>
  <si>
    <t>17.10.2021 09:38:48</t>
  </si>
  <si>
    <t>L-326 35-18-L00326_950449892_950449892</t>
  </si>
  <si>
    <t>17.10.2021 11:55:08</t>
  </si>
  <si>
    <t>17.10.2021 12:19:32</t>
  </si>
  <si>
    <t>K-165 35-03-K00165_910194386_910194386</t>
  </si>
  <si>
    <t>17.10.2021 16:29:20</t>
  </si>
  <si>
    <t>17.10.2021 20:43:35</t>
  </si>
  <si>
    <t>AYVACIK TR-2 35-28-M00812_953396065_953396065</t>
  </si>
  <si>
    <t>17.10.2021 20:16:59</t>
  </si>
  <si>
    <t>17.10.2021 23:45:30</t>
  </si>
  <si>
    <t>M-417 35-02-M00417_914657453_914657453</t>
  </si>
  <si>
    <t>17.10.2021 11:23:08</t>
  </si>
  <si>
    <t>17.10.2021 14:16:02</t>
  </si>
  <si>
    <t>TR-1-3/8 YENİ MAHALLE 35-20-L00024_955195685_955195685</t>
  </si>
  <si>
    <t>17.10.2021 16:36:39</t>
  </si>
  <si>
    <t>17.10.2021 20:48:22</t>
  </si>
  <si>
    <t>ÖRÜCÜLER KÖK 45-74-M00355_BARDAKÇI M04_79409455</t>
  </si>
  <si>
    <t>17.10.2021 14:22:36</t>
  </si>
  <si>
    <t>17.10.2021 14:32:26</t>
  </si>
  <si>
    <t>ULUKENT DM-1/11 35-28-M00569_DAĞITIM TRAFO ULUKENT DM-1/11 M01_66555228</t>
  </si>
  <si>
    <t>17.10.2021 21:14:45</t>
  </si>
  <si>
    <t>17.10.2021 22:20:00</t>
  </si>
  <si>
    <t>URLA TM-1 35-19-A00004_SEFERİHİSAR M05_2313936</t>
  </si>
  <si>
    <t>17.10.2021 00:44:46</t>
  </si>
  <si>
    <t>17.10.2021 11:45:53</t>
  </si>
  <si>
    <t>M-1180 35-04-M01180_99253411_99253411</t>
  </si>
  <si>
    <t>17.10.2021 17:50:19</t>
  </si>
  <si>
    <t>17.10.2021 22:57:00</t>
  </si>
  <si>
    <t>KAŞIKÇI BAHADIRLAR TR 45-75-M00097_A_56391337_56391337</t>
  </si>
  <si>
    <t>17.10.2021 15:37:00</t>
  </si>
  <si>
    <t>17.10.2021 20:34:22</t>
  </si>
  <si>
    <t>K-4780 35-04-K04780_99079860_99079860</t>
  </si>
  <si>
    <t>17.10.2021 12:15:23</t>
  </si>
  <si>
    <t>17.10.2021 20:50:25</t>
  </si>
  <si>
    <t>TAYTAN TR-1 KÖK 45-78-M00305_OFİS KÖK GİRİŞ/DEMİRKÖPRÜ-1 ÇIKIŞ M02_65651003</t>
  </si>
  <si>
    <t>17.10.2021 11:13:00</t>
  </si>
  <si>
    <t>17.10.2021 11:44:52</t>
  </si>
  <si>
    <t>L-28 35-14-L00028_956660397_956660397</t>
  </si>
  <si>
    <t>17.10.2021 14:23:07</t>
  </si>
  <si>
    <t>17.10.2021 16:02:18</t>
  </si>
  <si>
    <t>17.10.2021 18:44:49</t>
  </si>
  <si>
    <t>17.10.2021 21:40:25</t>
  </si>
  <si>
    <t>17.10.2021 08:38:00</t>
  </si>
  <si>
    <t>17.10.2021 15:47:17</t>
  </si>
  <si>
    <t>TR-74 35-19-L00074_956664969_956664969</t>
  </si>
  <si>
    <t>17.10.2021 11:22:22</t>
  </si>
  <si>
    <t>17.10.2021 19:22:59</t>
  </si>
  <si>
    <t>GÖLMARMARA TR-9 45-85-L00009_TR-5 L05_2082467</t>
  </si>
  <si>
    <t>17.10.2021 13:13:16</t>
  </si>
  <si>
    <t>17.10.2021 13:55:00</t>
  </si>
  <si>
    <t>TR-25 BARIŞ YAPI KÖK 35-26-M00025__56360274_56360274</t>
  </si>
  <si>
    <t>17.10.2021 07:30:22</t>
  </si>
  <si>
    <t>17.10.2021 08:08:53</t>
  </si>
  <si>
    <t>TOPRAK SU KOOP. ŞİRİNCE YOLU TR-45 35-13-L00049_A_56356582_56356582</t>
  </si>
  <si>
    <t>17.10.2021 05:18:01</t>
  </si>
  <si>
    <t>17.10.2021 07:59:43</t>
  </si>
  <si>
    <t>YELKİ TR-1 DM-2/7  (M-2341) 35-10-M02341__72410356_72410356</t>
  </si>
  <si>
    <t>17.10.2021 12:48:46</t>
  </si>
  <si>
    <t>17.10.2021 13:39:29</t>
  </si>
  <si>
    <t>K-1636 35-01-K01636_M_56383619_56383619</t>
  </si>
  <si>
    <t>17.10.2021 08:29:18</t>
  </si>
  <si>
    <t>17.10.2021 12:42:07</t>
  </si>
  <si>
    <t>K-297 35-08-K00297_35-08-K00297_42454121</t>
  </si>
  <si>
    <t>17.10.2021 12:00:00</t>
  </si>
  <si>
    <t>17.10.2021 13:47:30</t>
  </si>
  <si>
    <t>17.10.2021 16:42:00</t>
  </si>
  <si>
    <t>17.10.2021 17:46:00</t>
  </si>
  <si>
    <t>K-1636 35-01-K01636_910859489_910859489</t>
  </si>
  <si>
    <t>17.10.2021 12:39:00</t>
  </si>
  <si>
    <t>18.10.2021 04:25:00</t>
  </si>
  <si>
    <t>TR-129 35-26-M00129_956615845_956615845</t>
  </si>
  <si>
    <t>17.10.2021 09:46:34</t>
  </si>
  <si>
    <t>17.10.2021 11:33:55</t>
  </si>
  <si>
    <t>YEŞİLYURT TR-18 45-73-M00489_A_56402710_56402710</t>
  </si>
  <si>
    <t>17.10.2021 11:47:40</t>
  </si>
  <si>
    <t>17.10.2021 15:13:30</t>
  </si>
  <si>
    <t>17.10.2021 03:36:14</t>
  </si>
  <si>
    <t>17.10.2021 09:05:34</t>
  </si>
  <si>
    <t>_A_56370219_56370219</t>
  </si>
  <si>
    <t>17.10.2021 05:35:36</t>
  </si>
  <si>
    <t>17.10.2021 11:12:11</t>
  </si>
  <si>
    <t>GÜLBAHÇE TR-1 35-19-L00151_956690864_956690864</t>
  </si>
  <si>
    <t>17.10.2021 14:41:36</t>
  </si>
  <si>
    <t>17.10.2021 19:03:42</t>
  </si>
  <si>
    <t>TR-19 (M-719) 35-30-M00719_955298754_955298754</t>
  </si>
  <si>
    <t>17.10.2021 13:51:23</t>
  </si>
  <si>
    <t>17.10.2021 16:05:39</t>
  </si>
  <si>
    <t>17.10.2021 17:39:00</t>
  </si>
  <si>
    <t>17.10.2021 17:47:13</t>
  </si>
  <si>
    <t>KOZAKLAR KÖYÜ TR-1 45-71-M01672_DIREK TIPI TRAFO HUCRESI H01_2087871</t>
  </si>
  <si>
    <t>17.10.2021 01:51:35</t>
  </si>
  <si>
    <t>17.10.2021 06:52:59</t>
  </si>
  <si>
    <t>GÜMÜLDÜR M-28 35-25-M00028_B_56358294_56358294</t>
  </si>
  <si>
    <t>17.10.2021 18:00:00</t>
  </si>
  <si>
    <t>17.10.2021 21:27:43</t>
  </si>
  <si>
    <t>KUŞÇULAR DM-2 35-19-M00515_956697675_956697675</t>
  </si>
  <si>
    <t>17.10.2021 15:10:11</t>
  </si>
  <si>
    <t>17.10.2021 21:28:42</t>
  </si>
  <si>
    <t>KULA İM 45-77-A00001_KULA-3(ŞEHİR-3) L04_2052209</t>
  </si>
  <si>
    <t>17.10.2021 11:13:10</t>
  </si>
  <si>
    <t>17.10.2021 11:17:32</t>
  </si>
  <si>
    <t>DEMİRCİLİ TR-1 35-15-L00390_950352149_950352149</t>
  </si>
  <si>
    <t>17.10.2021 00:14:19</t>
  </si>
  <si>
    <t>17.10.2021 02:28:59</t>
  </si>
  <si>
    <t>17.10.2021 10:04:37</t>
  </si>
  <si>
    <t>17.10.2021 15:04:14</t>
  </si>
  <si>
    <t>TR-24 35-30-L00024_35-30-L00024_2375530</t>
  </si>
  <si>
    <t>17.10.2021 16:49:24</t>
  </si>
  <si>
    <t>17.10.2021 18:20:22</t>
  </si>
  <si>
    <t>ŞEMSİOĞLU KÖK 35-26-M00306_ÖZKAN-HAVAI HAT M03_65913818</t>
  </si>
  <si>
    <t>17.10.2021 09:50:00</t>
  </si>
  <si>
    <t>17.10.2021 17:26:36</t>
  </si>
  <si>
    <t>17.10.2021 07:28:36</t>
  </si>
  <si>
    <t>17.10.2021 07:29:28</t>
  </si>
  <si>
    <t>ZEYTİNLİOVA TR-17 45-72-L00410_956486460_956486460</t>
  </si>
  <si>
    <t>17.10.2021 15:39:36</t>
  </si>
  <si>
    <t>17.10.2021 18:07:07</t>
  </si>
  <si>
    <t>17.10.2021 13:03:46</t>
  </si>
  <si>
    <t>17.10.2021 13:18:12</t>
  </si>
  <si>
    <t>17.10.2021 16:18:56</t>
  </si>
  <si>
    <t>17.10.2021 17:34:06</t>
  </si>
  <si>
    <t>K-1038 35-01-K01038_E 3E_5862613</t>
  </si>
  <si>
    <t>17.10.2021 12:04:00</t>
  </si>
  <si>
    <t>18.10.2021 01:01:58</t>
  </si>
  <si>
    <t>L-280 35-18-L00280_95000137105_95000137105</t>
  </si>
  <si>
    <t>17.10.2021 09:06:36</t>
  </si>
  <si>
    <t>17.10.2021 11:33:48</t>
  </si>
  <si>
    <t>KARKIN TR-1 45-84-M00031_955179664_955179664</t>
  </si>
  <si>
    <t>17.10.2021 08:38:43</t>
  </si>
  <si>
    <t>17.10.2021 09:54:10</t>
  </si>
  <si>
    <t>ÇATALKAYA TR-4 35-21-L00194_965669753_965669753</t>
  </si>
  <si>
    <t>17.10.2021 20:33:18</t>
  </si>
  <si>
    <t>17.10.2021 23:18:56</t>
  </si>
  <si>
    <t>BİRGİ TR-15 35-15-L00269_C_56367637_56367637</t>
  </si>
  <si>
    <t>17.10.2021 00:28:39</t>
  </si>
  <si>
    <t>17.10.2021 04:06:28</t>
  </si>
  <si>
    <t>ARDIÇ MAHALLESİ TR-9 35-21-L00130_953366706_953366706</t>
  </si>
  <si>
    <t>17.10.2021 09:43:38</t>
  </si>
  <si>
    <t>17.10.2021 22:48:00</t>
  </si>
  <si>
    <t>K-421 35-01-K00421_911245298_911245298</t>
  </si>
  <si>
    <t>17.10.2021 11:44:36</t>
  </si>
  <si>
    <t>17.10.2021 21:23:05</t>
  </si>
  <si>
    <t>ORHANLI M-88 ORTA 35-14-M00088_956662290_956662290</t>
  </si>
  <si>
    <t>17.10.2021 09:27:10</t>
  </si>
  <si>
    <t>17.10.2021 16:41:00</t>
  </si>
  <si>
    <t>K-4591 35-10-K04591_97907176_97907176</t>
  </si>
  <si>
    <t>17.10.2021 11:14:06</t>
  </si>
  <si>
    <t>17.10.2021 17:09:30</t>
  </si>
  <si>
    <t>ASARLIK TR-21 35-28-M00594_6596978 tr21c1b_5877107</t>
  </si>
  <si>
    <t>17.10.2021 18:18:21</t>
  </si>
  <si>
    <t>18.10.2021 07:01:42</t>
  </si>
  <si>
    <t>17.10.2021 11:45:35</t>
  </si>
  <si>
    <t>17.10.2021 13:03:53</t>
  </si>
  <si>
    <t>K-193 35-03-K00193_910795684_910795684</t>
  </si>
  <si>
    <t>17.10.2021 15:06:42</t>
  </si>
  <si>
    <t>17.10.2021 16:45:16</t>
  </si>
  <si>
    <t>M-2014 35-01-M02014_G G1_5864086</t>
  </si>
  <si>
    <t>17.10.2021 10:05:36</t>
  </si>
  <si>
    <t>17.10.2021 16:35:41</t>
  </si>
  <si>
    <t>HALIKÖY TR-2 35-32-L00133_946414881_946414881</t>
  </si>
  <si>
    <t>17.10.2021 19:43:55</t>
  </si>
  <si>
    <t>17.10.2021 20:26:22</t>
  </si>
  <si>
    <t>L-377 35-18-L00377_950448901_950448901</t>
  </si>
  <si>
    <t>17.10.2021 10:57:12</t>
  </si>
  <si>
    <t>17.10.2021 12:54:01</t>
  </si>
  <si>
    <t>M-2018 35-01-M02018_910692539_910692539</t>
  </si>
  <si>
    <t>17.10.2021 05:55:53</t>
  </si>
  <si>
    <t>17.10.2021 10:26:43</t>
  </si>
  <si>
    <t>K-2479 35-02-K02479_99229212_99229212</t>
  </si>
  <si>
    <t>17.10.2021 13:10:49</t>
  </si>
  <si>
    <t>17.10.2021 14:26:36</t>
  </si>
  <si>
    <t>M-3390(YATIRIM REZERVE) 35-03-M03390_910262561_910262561</t>
  </si>
  <si>
    <t>17.10.2021 13:48:04</t>
  </si>
  <si>
    <t>17.10.2021 18:15:53</t>
  </si>
  <si>
    <t>BEĞENLER SUBAŞI TR-2 45-75-M00177_B_56391988_56391988</t>
  </si>
  <si>
    <t>17.10.2021 07:20:28</t>
  </si>
  <si>
    <t>17.10.2021 12:18:48</t>
  </si>
  <si>
    <t>YEŞİLYURT TR-10 45-73-M00485_45-73-M00485_2352402</t>
  </si>
  <si>
    <t>17.10.2021 23:59:00</t>
  </si>
  <si>
    <t>18.10.2021 01:14:33</t>
  </si>
  <si>
    <t>TR-85 35-19-L00085_956683308_956683308</t>
  </si>
  <si>
    <t>17.10.2021 17:31:14</t>
  </si>
  <si>
    <t>17.10.2021 21:25:17</t>
  </si>
  <si>
    <t>L-290 35-18-L00290_950456649_950456649</t>
  </si>
  <si>
    <t>17.10.2021 13:46:18</t>
  </si>
  <si>
    <t>17.10.2021 23:04:06</t>
  </si>
  <si>
    <t>SOMA TR-18 45-82-M00018_A_56404273_56404273</t>
  </si>
  <si>
    <t>17.10.2021 14:02:19</t>
  </si>
  <si>
    <t>17.10.2021 15:56:39</t>
  </si>
  <si>
    <t>MORDOĞAN TR-24 35-21-L00210_953365260_953365260</t>
  </si>
  <si>
    <t>17.10.2021 08:45:17</t>
  </si>
  <si>
    <t>MECİDİYE TR-3 45-72-L00576_DAĞITIM TRAFOSU TR-3 L04_2104641</t>
  </si>
  <si>
    <t>17.10.2021 10:43:21</t>
  </si>
  <si>
    <t>17.10.2021 17:27:46</t>
  </si>
  <si>
    <t>17.10.2021 15:42:40</t>
  </si>
  <si>
    <t>17.10.2021 22:04:05</t>
  </si>
  <si>
    <t>K-4152 35-01-K04152_912205697_912205697</t>
  </si>
  <si>
    <t>17.10.2021 16:55:24</t>
  </si>
  <si>
    <t>17.10.2021 19:23:12</t>
  </si>
  <si>
    <t>SALUR KÖK 45-75-M00062_OĞULDURUK M03_72037155</t>
  </si>
  <si>
    <t>17.10.2021 12:55:31</t>
  </si>
  <si>
    <t>17.10.2021 13:38:06</t>
  </si>
  <si>
    <t>DM-1 45-71-M00001_DM-13 M26_2332036</t>
  </si>
  <si>
    <t>17.10.2021 07:21:27</t>
  </si>
  <si>
    <t>17.10.2021 16:52:04</t>
  </si>
  <si>
    <t>NAMET KÖK 35-26-M00556_İDOL-LA ŞARAPÇILIK M02_65931709</t>
  </si>
  <si>
    <t>17.10.2021 09:34:40</t>
  </si>
  <si>
    <t>17.10.2021 16:56:21</t>
  </si>
  <si>
    <t>M-2818 35-01-M02818_912913620_912913620</t>
  </si>
  <si>
    <t>17.10.2021 12:08:02</t>
  </si>
  <si>
    <t>18.10.2021 16:24:55</t>
  </si>
  <si>
    <t>17.10.2021 09:06:55</t>
  </si>
  <si>
    <t>17.10.2021 17:04:02</t>
  </si>
  <si>
    <t>TR-22 35-31-L00022_47995469_56364807_56364807</t>
  </si>
  <si>
    <t>17.10.2021 22:15:00</t>
  </si>
  <si>
    <t>17.10.2021 23:54:25</t>
  </si>
  <si>
    <t>M-577 (DM-6/17) 35-17-M00577_950307131_950307131</t>
  </si>
  <si>
    <t>17.10.2021 09:25:52</t>
  </si>
  <si>
    <t>17.10.2021 09:53:15</t>
  </si>
  <si>
    <t>KOYUNDERE TR-12 35-28-M00161_953374357_953374357</t>
  </si>
  <si>
    <t>17.10.2021 11:42:00</t>
  </si>
  <si>
    <t>17.10.2021 14:52:42</t>
  </si>
  <si>
    <t>TR-2/104-1 45-83-L00460_48136909_56388923_56388923</t>
  </si>
  <si>
    <t>17.10.2021 09:12:23</t>
  </si>
  <si>
    <t>17.10.2021 15:12:14</t>
  </si>
  <si>
    <t>MENEMEN TR-58 35-28-L00058_953385468_953385468</t>
  </si>
  <si>
    <t>17.10.2021 08:08:44</t>
  </si>
  <si>
    <t>17.10.2021 15:50:18</t>
  </si>
  <si>
    <t>DM02/TR26 GAYE İ.Ö.O 45-73-M00043_945677435_945677435</t>
  </si>
  <si>
    <t>17.10.2021 08:11:47</t>
  </si>
  <si>
    <t>17.10.2021 10:01:09</t>
  </si>
  <si>
    <t>K-4551 35-02-K04551_912410346_912410346</t>
  </si>
  <si>
    <t>17.10.2021 10:06:00</t>
  </si>
  <si>
    <t>17.10.2021 12:55:13</t>
  </si>
  <si>
    <t>M-1732 35-09-M01732_913483973_913483973</t>
  </si>
  <si>
    <t>17.10.2021 10:53:28</t>
  </si>
  <si>
    <t>17.10.2021 13:15:39</t>
  </si>
  <si>
    <t>17.10.2021 13:29:06</t>
  </si>
  <si>
    <t>17.10.2021 14:16:24</t>
  </si>
  <si>
    <t>17.10.2021 16:13:33</t>
  </si>
  <si>
    <t>17.10.2021 19:07:12</t>
  </si>
  <si>
    <t>M-1825 35-01-M01825_35-01-M01825_2348795</t>
  </si>
  <si>
    <t>17.10.2021 18:25:20</t>
  </si>
  <si>
    <t>18.10.2021 13:56:05</t>
  </si>
  <si>
    <t>TR-7(M-707) 35-30-M00707_955299259_955299259</t>
  </si>
  <si>
    <t>17.10.2021 12:02:30</t>
  </si>
  <si>
    <t>17.10.2021 14:31:03</t>
  </si>
  <si>
    <t>17.10.2021 09:00:54</t>
  </si>
  <si>
    <t>17.10.2021 16:53:07</t>
  </si>
  <si>
    <t>17.10.2021 07:52:15</t>
  </si>
  <si>
    <t>17.10.2021 09:31:05</t>
  </si>
  <si>
    <t>IŞIKLAR TM 35-02-A00006_ESHOT-2 M49_2309160</t>
  </si>
  <si>
    <t>17.10.2021 15:55:53</t>
  </si>
  <si>
    <t>17.10.2021 17:04:00</t>
  </si>
  <si>
    <t>17.10.2021 06:28:22</t>
  </si>
  <si>
    <t>17.10.2021 14:51:53</t>
  </si>
  <si>
    <t>GÖRDES TR-6 45-75-M00006_TR-10 VE TR-7 M04_61372027</t>
  </si>
  <si>
    <t>17.10.2021 09:41:16</t>
  </si>
  <si>
    <t>17.10.2021 14:03:43</t>
  </si>
  <si>
    <t>ÇAMYAYLA LÜBBEY TR-2 35-15-L00486_950400236_950400236</t>
  </si>
  <si>
    <t>17.10.2021 10:38:09</t>
  </si>
  <si>
    <t>17.10.2021 14:28:11</t>
  </si>
  <si>
    <t>TR-2/36 45-72-L00036_956519275_956519275</t>
  </si>
  <si>
    <t>17.10.2021 00:29:01</t>
  </si>
  <si>
    <t>17.10.2021 03:04:05</t>
  </si>
  <si>
    <t>DM-7/TR-10 35-22-M00059_B_56379893_56379893</t>
  </si>
  <si>
    <t>17.10.2021 14:02:15</t>
  </si>
  <si>
    <t>17.10.2021 19:42:18</t>
  </si>
  <si>
    <t>ULUCAK TM 35-28-A00002_EGEKENT-2 M15_2313762</t>
  </si>
  <si>
    <t>17.10.2021 21:12:50</t>
  </si>
  <si>
    <t>17.10.2021 21:56:47</t>
  </si>
  <si>
    <t>M-1974 35-09-M01974_M-1984 M01_54997742</t>
  </si>
  <si>
    <t>17.10.2021 06:52:16</t>
  </si>
  <si>
    <t>17.10.2021 08:45:42</t>
  </si>
  <si>
    <t>TR-55 35-30-L00055_955330249_955330249</t>
  </si>
  <si>
    <t>17.10.2021 13:11:34</t>
  </si>
  <si>
    <t>17.10.2021 17:59:22</t>
  </si>
  <si>
    <t>K-1867 35-09-K01867_97735164_97735164</t>
  </si>
  <si>
    <t>17.10.2021 09:55:19</t>
  </si>
  <si>
    <t>17.10.2021 19:44:35</t>
  </si>
  <si>
    <t>K-462 35-07-K00462_TRAFO K03_48361248</t>
  </si>
  <si>
    <t>17.10.2021 02:32:00</t>
  </si>
  <si>
    <t>17.10.2021 06:01:43</t>
  </si>
  <si>
    <t>17.10.2021 10:40:22</t>
  </si>
  <si>
    <t>17.10.2021 17:44:08</t>
  </si>
  <si>
    <t>KOZBEYLİ TR-4 35-23-M00073_A_56363687_56363687</t>
  </si>
  <si>
    <t>17.10.2021 11:02:34</t>
  </si>
  <si>
    <t>17.10.2021 12:12:02</t>
  </si>
  <si>
    <t>TR-19 35-32-L00019_946411631_946411631</t>
  </si>
  <si>
    <t>17.10.2021 23:00:22</t>
  </si>
  <si>
    <t>18.10.2021 00:15:34</t>
  </si>
  <si>
    <t>M-2746 35-01-M02746_ H_79573682</t>
  </si>
  <si>
    <t>17.10.2021 17:09:06</t>
  </si>
  <si>
    <t>17.10.2021 18:02:33</t>
  </si>
  <si>
    <t>GÖKÇEAĞIL TR-2 35-30-L00140_35-30-L00140_2353267</t>
  </si>
  <si>
    <t>17.10.2021 04:29:08</t>
  </si>
  <si>
    <t>17.10.2021 08:52:53</t>
  </si>
  <si>
    <t>17.10.2021 09:11:06</t>
  </si>
  <si>
    <t>17.10.2021 12:26:32</t>
  </si>
  <si>
    <t>URLA İM 35-19-A00001_TR-2 (34.5) M02_2307118</t>
  </si>
  <si>
    <t>17.10.2021 14:51:27</t>
  </si>
  <si>
    <t>17.10.2021 15:09:31</t>
  </si>
  <si>
    <t>TR-31 45-77-L00031_945489762_945489762</t>
  </si>
  <si>
    <t>17.10.2021 08:51:22</t>
  </si>
  <si>
    <t>17.10.2021 09:14:32</t>
  </si>
  <si>
    <t>AKKEÇİLİ TR-4 45-73-M00424_45075330_56390826_56390826</t>
  </si>
  <si>
    <t>17.10.2021 18:08:35</t>
  </si>
  <si>
    <t>17.10.2021 20:18:58</t>
  </si>
  <si>
    <t>KIZILOBA TR-1 35-20-L00257_DIREK TIPI TRAFO HUCRESI H01_2048395</t>
  </si>
  <si>
    <t>17.10.2021 19:29:08</t>
  </si>
  <si>
    <t>17.10.2021 21:59:12</t>
  </si>
  <si>
    <t>DEMİRCİ MAH. TR-5D 45-74-M00154_945579556_945579556</t>
  </si>
  <si>
    <t>17.10.2021 16:27:05</t>
  </si>
  <si>
    <t>17.10.2021 17:31:31</t>
  </si>
  <si>
    <t>TR-133 35-15-M00133_950356696_950356696</t>
  </si>
  <si>
    <t>17.10.2021 12:49:34</t>
  </si>
  <si>
    <t>17.10.2021 15:11:29</t>
  </si>
  <si>
    <t>MORDOĞAN TR-30 35-21-L00155_953358326_953358326</t>
  </si>
  <si>
    <t>17.10.2021 21:20:05</t>
  </si>
  <si>
    <t>18.10.2021 00:03:23</t>
  </si>
  <si>
    <t>ASARLIK DM-2 35-28-M00169_ASARLIK TR-20(DM-2/16) M04_2312331</t>
  </si>
  <si>
    <t>17.10.2021 11:38:48</t>
  </si>
  <si>
    <t>17.10.2021 18:42:17</t>
  </si>
  <si>
    <t>GÜLBAHÇE TR-2 (TR-183) 35-19-L00183_956672053_956672053</t>
  </si>
  <si>
    <t>17.10.2021 11:28:15</t>
  </si>
  <si>
    <t>17.10.2021 14:30:03</t>
  </si>
  <si>
    <t>17.10.2021 16:52:31</t>
  </si>
  <si>
    <t>17.10.2021 18:24:57</t>
  </si>
  <si>
    <t>M-2922 35-04-M02922_99705771_99705771</t>
  </si>
  <si>
    <t>17.10.2021 17:32:26</t>
  </si>
  <si>
    <t>K-552 35-03-K00552_910419530_910419530</t>
  </si>
  <si>
    <t>17.10.2021 13:17:33</t>
  </si>
  <si>
    <t>17.10.2021 18:22:15</t>
  </si>
  <si>
    <t>L-260 35-18-L00260_950450482_950450482</t>
  </si>
  <si>
    <t>17.10.2021 02:50:10</t>
  </si>
  <si>
    <t>17.10.2021 04:32:25</t>
  </si>
  <si>
    <t>DM-23/06 45-71-M00502_953190233_953190233</t>
  </si>
  <si>
    <t>17.10.2021 12:30:29</t>
  </si>
  <si>
    <t>17.10.2021 15:52:09</t>
  </si>
  <si>
    <t>DERBENT TM 45-83-A00003_TURGUTLU ŞEHİR-1 M09_2312536</t>
  </si>
  <si>
    <t>17.10.2021 10:24:36</t>
  </si>
  <si>
    <t>17.10.2021 10:55:27</t>
  </si>
  <si>
    <t>TR-24 35-32-L00024_946411316_946411316</t>
  </si>
  <si>
    <t>17.10.2021 13:18:14</t>
  </si>
  <si>
    <t>17.10.2021 15:46:11</t>
  </si>
  <si>
    <t>KARAKUYU TR-1 35-22-M00289_C_56373663_56373663</t>
  </si>
  <si>
    <t>17.10.2021 10:08:59</t>
  </si>
  <si>
    <t>17.10.2021 12:07:29</t>
  </si>
  <si>
    <t>17.10.2021 06:37:15</t>
  </si>
  <si>
    <t>17.10.2021 07:27:33</t>
  </si>
  <si>
    <t>17.10.2021 07:49:46</t>
  </si>
  <si>
    <t>17.10.2021 08:56:05</t>
  </si>
  <si>
    <t>ULUKENT TR-5 35-28-M00085_B_56359052_56359052</t>
  </si>
  <si>
    <t>17.10.2021 14:57:05</t>
  </si>
  <si>
    <t>17.10.2021 16:29:15</t>
  </si>
  <si>
    <t>17.10.2021 20:07:14</t>
  </si>
  <si>
    <t>18.10.2021 04:08:13</t>
  </si>
  <si>
    <t>17.10.2021 16:21:34</t>
  </si>
  <si>
    <t>17.10.2021 20:51:22</t>
  </si>
  <si>
    <t>DM-2/41 (ULUCAMİİ ÖNÜ) 45-71-M00515_953187249_953187249</t>
  </si>
  <si>
    <t>17.10.2021 10:52:31</t>
  </si>
  <si>
    <t>17.10.2021 14:13:10</t>
  </si>
  <si>
    <t>DM-2/1  DENİZKENARI 35-18-L00577_950454561_950454561</t>
  </si>
  <si>
    <t>17.10.2021 09:18:35</t>
  </si>
  <si>
    <t>17.10.2021 11:41:48</t>
  </si>
  <si>
    <t>17.10.2021 10:06:48</t>
  </si>
  <si>
    <t>17.10.2021 10:18:36</t>
  </si>
  <si>
    <t>ARAPBAŞI TR-2 35-20-L00440_35-20-L00440_41967090</t>
  </si>
  <si>
    <t>17.10.2021 16:52:09</t>
  </si>
  <si>
    <t>17.10.2021 17:53:01</t>
  </si>
  <si>
    <t>CENKYERİ TR-1 45-82-M00131_CENKYERİ TR-4 M04_72194952</t>
  </si>
  <si>
    <t>17.10.2021 09:42:23</t>
  </si>
  <si>
    <t>17.10.2021 11:04:27</t>
  </si>
  <si>
    <t>M-230 35-14-M00230_961350490_961350490</t>
  </si>
  <si>
    <t>17.10.2021 16:38:21</t>
  </si>
  <si>
    <t>17.10.2021 17:31:49</t>
  </si>
  <si>
    <t>K-3010 35-04-K03010_913369542_913369542</t>
  </si>
  <si>
    <t>17.10.2021 15:57:12</t>
  </si>
  <si>
    <t>17.10.2021 19:57:13</t>
  </si>
  <si>
    <t>M-2756 35-09-M02756_DAĞITIM TRAFOSU M02_66089347</t>
  </si>
  <si>
    <t>17.10.2021 09:21:00</t>
  </si>
  <si>
    <t>17.10.2021 15:41:23</t>
  </si>
  <si>
    <t>17.10.2021 12:48:56</t>
  </si>
  <si>
    <t>17.10.2021 13:41:40</t>
  </si>
  <si>
    <t>K-4443 35-03-K04443_910062530_910062530</t>
  </si>
  <si>
    <t>17.10.2021 20:01:20</t>
  </si>
  <si>
    <t>18.10.2021 01:26:40</t>
  </si>
  <si>
    <t>K-4381 35-02-K04381_99365693_99365693</t>
  </si>
  <si>
    <t>17.10.2021 12:57:13</t>
  </si>
  <si>
    <t>17.10.2021 16:45:42</t>
  </si>
  <si>
    <t>17.10.2021 22:09:43</t>
  </si>
  <si>
    <t>18.10.2021 10:49:40</t>
  </si>
  <si>
    <t>MECİDİYE TR-1 KÖK 45-72-L00078_MECİDİYE TR-3 L09_66560900</t>
  </si>
  <si>
    <t>17.10.2021 17:54:09</t>
  </si>
  <si>
    <t>17.10.2021 17:54:33</t>
  </si>
  <si>
    <t>OVACIK TR-2 35-15-L00286_B_56370710_56370710</t>
  </si>
  <si>
    <t>17.10.2021 18:54:22</t>
  </si>
  <si>
    <t>17.10.2021 22:46:00</t>
  </si>
  <si>
    <t>17.10.2021 07:21:43</t>
  </si>
  <si>
    <t>17.10.2021 14:35:57</t>
  </si>
  <si>
    <t>TR-89 MAVİ PLAJ 35-19-L00089_TR-94 YOLLUCA L01_72132931</t>
  </si>
  <si>
    <t>17.10.2021 15:27:04</t>
  </si>
  <si>
    <t>17.10.2021 16:08:51</t>
  </si>
  <si>
    <t>BÜYÜKSÜMBÜLLER TR-1 45-71-M00818_45-71-M00818_2366952</t>
  </si>
  <si>
    <t>17.10.2021 10:31:39</t>
  </si>
  <si>
    <t>17.10.2021 15:27:56</t>
  </si>
  <si>
    <t>ULUKENT DM-1/11 35-28-M00569_953382466_953382466</t>
  </si>
  <si>
    <t>17.10.2021 19:32:36</t>
  </si>
  <si>
    <t>18.10.2021 06:31:09</t>
  </si>
  <si>
    <t>K-2432 35-08-K02432_35-08-K02432_42042549</t>
  </si>
  <si>
    <t>17.10.2021 14:28:37</t>
  </si>
  <si>
    <t>17.10.2021 14:50:14</t>
  </si>
  <si>
    <t>TR-15 35-32-L00015_946412065_946412065</t>
  </si>
  <si>
    <t>17.10.2021 07:56:29</t>
  </si>
  <si>
    <t>17.10.2021 12:00:19</t>
  </si>
  <si>
    <t>M-2728 35-04-M02728_B B2B_79067201</t>
  </si>
  <si>
    <t>17.10.2021 09:19:13</t>
  </si>
  <si>
    <t>17.10.2021 18:17:43</t>
  </si>
  <si>
    <t>K-3073 35-04-K03073_914533570_914533570</t>
  </si>
  <si>
    <t>17.10.2021 10:55:30</t>
  </si>
  <si>
    <t>17.10.2021 12:54:04</t>
  </si>
  <si>
    <t>17.10.2021 13:23:26</t>
  </si>
  <si>
    <t>17.10.2021 13:31:00</t>
  </si>
  <si>
    <t>METAL İŞLERİ TR-4 35-22-M00104_8291708 TR4/E1_5928068</t>
  </si>
  <si>
    <t>17.10.2021 10:49:24</t>
  </si>
  <si>
    <t>17.10.2021 13:13:49</t>
  </si>
  <si>
    <t>YENİKÖY TR-4 35-22-M00271_DIREK TIPI TRAFO HUCRESI H01_2103150</t>
  </si>
  <si>
    <t>17.10.2021 11:55:34</t>
  </si>
  <si>
    <t>17.10.2021 16:47:52</t>
  </si>
  <si>
    <t>ARMUTLU TR-15 35-27-M00580_98720654_98720654</t>
  </si>
  <si>
    <t>17.10.2021 14:59:17</t>
  </si>
  <si>
    <t>17.10.2021 18:07:21</t>
  </si>
  <si>
    <t>17.10.2021 10:04:23</t>
  </si>
  <si>
    <t>17.10.2021 10:09:58</t>
  </si>
  <si>
    <t>L-298 35-18-L00298_950458829_950458829</t>
  </si>
  <si>
    <t>17.10.2021 23:30:40</t>
  </si>
  <si>
    <t>18.10.2021 00:56:24</t>
  </si>
  <si>
    <t>K-544 35-01-K00544_913140748_913140748</t>
  </si>
  <si>
    <t>17.10.2021 08:05:13</t>
  </si>
  <si>
    <t>17.10.2021 10:17:30</t>
  </si>
  <si>
    <t>17.10.2021 03:58:24</t>
  </si>
  <si>
    <t>17.10.2021 06:56:20</t>
  </si>
  <si>
    <t>ILICA GIS TM 35-07-A00002_ILICA-14 K20_2313381</t>
  </si>
  <si>
    <t>17.10.2021 01:19:00</t>
  </si>
  <si>
    <t>17.10.2021 02:19:00</t>
  </si>
  <si>
    <t>TR-75 (M-775) 35-30-M00775_955296652_955296652</t>
  </si>
  <si>
    <t>17.10.2021 23:00:40</t>
  </si>
  <si>
    <t>18.10.2021 00:49:59</t>
  </si>
  <si>
    <t>BOZCAYAKA TR-2 35-15-L00760_950355032_950355032</t>
  </si>
  <si>
    <t>17.10.2021 12:57:28</t>
  </si>
  <si>
    <t>17.10.2021 21:01:52</t>
  </si>
  <si>
    <t>FOÇA TR-28 35-23-L00028_950414410_950414410</t>
  </si>
  <si>
    <t>17.10.2021 12:28:11</t>
  </si>
  <si>
    <t>17.10.2021 13:56:33</t>
  </si>
  <si>
    <t>K-3780 35-07-K03780_99139396_99139396</t>
  </si>
  <si>
    <t>17.10.2021 17:03:00</t>
  </si>
  <si>
    <t>17.10.2021 19:50:34</t>
  </si>
  <si>
    <t>ÇAYAĞZI PASTAVLAR TR-11 35-31-L00291_942862330_942862330</t>
  </si>
  <si>
    <t>17.10.2021 17:24:15</t>
  </si>
  <si>
    <t>17.10.2021 19:13:17</t>
  </si>
  <si>
    <t>17.10.2021 13:19:00</t>
  </si>
  <si>
    <t>17.10.2021 13:25:00</t>
  </si>
  <si>
    <t>M-1147 GEÇİT 35-09-M01147_M-362 M02_47553622</t>
  </si>
  <si>
    <t>17.10.2021 09:01:51</t>
  </si>
  <si>
    <t>17.10.2021 13:49:07</t>
  </si>
  <si>
    <t>OVAKENT TR-1 35-15-L00631_950386707_950386707</t>
  </si>
  <si>
    <t>17.10.2021 15:21:12</t>
  </si>
  <si>
    <t>17.10.2021 20:02:15</t>
  </si>
  <si>
    <t>KARABULU KÖK 35-31-L00227_HALİLLER YENİ (SIRIMLI) L03_2337016</t>
  </si>
  <si>
    <t>17.10.2021 09:46:06</t>
  </si>
  <si>
    <t>17.10.2021 17:19:28</t>
  </si>
  <si>
    <t>TR-67 35-19-L00067_956681744_956681744</t>
  </si>
  <si>
    <t>17.10.2021 16:41:33</t>
  </si>
  <si>
    <t>17.10.2021 19:55:07</t>
  </si>
  <si>
    <t>K-4281 35-04-K04281_913320480_913320480</t>
  </si>
  <si>
    <t>18.10.2021 02:35:00</t>
  </si>
  <si>
    <t>DAĞKIZILCA-3 35-26-M00501_956610213_956610213</t>
  </si>
  <si>
    <t>17.10.2021 10:03:50</t>
  </si>
  <si>
    <t>17.10.2021 14:23:32</t>
  </si>
  <si>
    <t>GÜLBAHÇE TR-16 (KARAPINAR) 35-19-L00042_956676959_956676959</t>
  </si>
  <si>
    <t>17.10.2021 12:09:45</t>
  </si>
  <si>
    <t>17.10.2021 15:27:10</t>
  </si>
  <si>
    <t>BASRİ ÇAĞLI SULAMA GRUBU 35-29-M00306_950344937_950344937</t>
  </si>
  <si>
    <t>17.10.2021 07:15:26</t>
  </si>
  <si>
    <t>17.10.2021 09:32:32</t>
  </si>
  <si>
    <t>M-921 35-02-M00921_M-5 M02_2102078</t>
  </si>
  <si>
    <t>17.10.2021 09:42:15</t>
  </si>
  <si>
    <t>17.10.2021 16:34:33</t>
  </si>
  <si>
    <t>M-30 35-02-M00030_M-29 M06_2309641</t>
  </si>
  <si>
    <t>17.10.2021 15:42:00</t>
  </si>
  <si>
    <t>17.10.2021 16:00:55</t>
  </si>
  <si>
    <t>K-4128 35-04-K04128_99562931_99562931</t>
  </si>
  <si>
    <t>17.10.2021 06:53:52</t>
  </si>
  <si>
    <t>17.10.2021 11:55:20</t>
  </si>
  <si>
    <t>L-336 REİSDERE 35-18-L00336_950439143_950439143</t>
  </si>
  <si>
    <t>17.10.2021 08:02:02</t>
  </si>
  <si>
    <t>17.10.2021 12:14:50</t>
  </si>
  <si>
    <t>TEKELLER KÖYÜ TR-1 45-71-M01268_953238406_953238406</t>
  </si>
  <si>
    <t>17.10.2021 11:31:47</t>
  </si>
  <si>
    <t>17.10.2021 12:50:44</t>
  </si>
  <si>
    <t>L-365 ILDIR ÇAYAĞZI 35-18-L00365_950454933_950454933</t>
  </si>
  <si>
    <t>17.10.2021 08:32:42</t>
  </si>
  <si>
    <t>17.10.2021 09:55:40</t>
  </si>
  <si>
    <t>17.10.2021 11:10:07</t>
  </si>
  <si>
    <t>17.10.2021 18:18:48</t>
  </si>
  <si>
    <t>17.10.2021 10:53:56</t>
  </si>
  <si>
    <t>17.10.2021 12:39:38</t>
  </si>
  <si>
    <t>K-1653 35-04-K01653_B_56353884_56353884</t>
  </si>
  <si>
    <t>17.10.2021 10:44:06</t>
  </si>
  <si>
    <t>17.10.2021 19:04:53</t>
  </si>
  <si>
    <t>K-2772 35-01-K02772_911895051_911895051</t>
  </si>
  <si>
    <t>17.10.2021 13:15:58</t>
  </si>
  <si>
    <t>17.10.2021 20:53:47</t>
  </si>
  <si>
    <t>DEMİRCİLİ DM 35-15-L00895_ÜZÜMLÜ L02_2335950</t>
  </si>
  <si>
    <t>17.10.2021 09:04:43</t>
  </si>
  <si>
    <t>17.10.2021 17:48:21</t>
  </si>
  <si>
    <t>KAYALIOĞLU TR-7 45-72-L00072_DAĞITIM TRAFOSU TR-7 L06_2101820</t>
  </si>
  <si>
    <t>17.10.2021 10:52:27</t>
  </si>
  <si>
    <t>17.10.2021 16:00:41</t>
  </si>
  <si>
    <t>YAZIBAŞI DM-5 35-26-M00550_DM-5/41 M08_2335562</t>
  </si>
  <si>
    <t>17.10.2021 09:08:52</t>
  </si>
  <si>
    <t>17.10.2021 09:42:41</t>
  </si>
  <si>
    <t>17.10.2021 17:14:18</t>
  </si>
  <si>
    <t>17.10.2021 18:41:18</t>
  </si>
  <si>
    <t>17.10.2021 19:28:27</t>
  </si>
  <si>
    <t>17.10.2021 22:13:17</t>
  </si>
  <si>
    <t>M-1010 35-03-M01010_910714644_910714644</t>
  </si>
  <si>
    <t>17.10.2021 14:52:50</t>
  </si>
  <si>
    <t>17.10.2021 17:32:49</t>
  </si>
  <si>
    <t>DM-4/12 35-26-M00834__56360924_56360924</t>
  </si>
  <si>
    <t>17.10.2021 19:09:17</t>
  </si>
  <si>
    <t>17.10.2021 19:37:01</t>
  </si>
  <si>
    <t>17.10.2021 18:26:52</t>
  </si>
  <si>
    <t>17.10.2021 18:58:28</t>
  </si>
  <si>
    <t>TR-2/38 45-72-L00038_956507771_956507771</t>
  </si>
  <si>
    <t>17.10.2021 18:00:55</t>
  </si>
  <si>
    <t>17.10.2021 23:44:56</t>
  </si>
  <si>
    <t>TR-11 45-78-L00828_953264637_953264637</t>
  </si>
  <si>
    <t>17.10.2021 14:37:23</t>
  </si>
  <si>
    <t>17.10.2021 15:05:52</t>
  </si>
  <si>
    <t>M-1975 35-09-M01975_M-2776 M05_72163133</t>
  </si>
  <si>
    <t>17.10.2021 08:46:00</t>
  </si>
  <si>
    <t>17.10.2021 09:20:41</t>
  </si>
  <si>
    <t>CENKYERİ TR-7 45-82-M00255_DIREK TIPI TRAFO HUCRESI H01_2079310</t>
  </si>
  <si>
    <t>17.10.2021 16:44:18</t>
  </si>
  <si>
    <t>17.10.2021 19:37:31</t>
  </si>
  <si>
    <t>TR-29 35-19-L00029_956700274_956700274</t>
  </si>
  <si>
    <t>17.10.2021 13:10:18</t>
  </si>
  <si>
    <t>17.10.2021 14:33:45</t>
  </si>
  <si>
    <t>BAKLACI TR-2 45-73-M00525_945679943_945679943</t>
  </si>
  <si>
    <t>17.10.2021 15:00:45</t>
  </si>
  <si>
    <t>K-4846 35-01-K04846_913616550_913616550</t>
  </si>
  <si>
    <t>17.10.2021 11:13:19</t>
  </si>
  <si>
    <t>17.10.2021 12:40:44</t>
  </si>
  <si>
    <t>L-388 35-18-L00388_950449935_950449935</t>
  </si>
  <si>
    <t>17.10.2021 09:04:44</t>
  </si>
  <si>
    <t>17.10.2021 10:42:17</t>
  </si>
  <si>
    <t>K-1104 35-03-K01104_910233852_910233852</t>
  </si>
  <si>
    <t>17.10.2021 09:41:44</t>
  </si>
  <si>
    <t>17.10.2021 10:41:12</t>
  </si>
  <si>
    <t>YELKİ TR-1 DM-2/7  (M-2341) 35-10-M02341_947729652_947729652</t>
  </si>
  <si>
    <t>17.10.2021 09:27:39</t>
  </si>
  <si>
    <t>17.10.2021 10:11:43</t>
  </si>
  <si>
    <t>17.10.2021 12:45:02</t>
  </si>
  <si>
    <t>17.10.2021 12:49:15</t>
  </si>
  <si>
    <t>17.10.2021 15:39:10</t>
  </si>
  <si>
    <t>17.10.2021 15:07:03</t>
  </si>
  <si>
    <t>17.10.2021 16:53:47</t>
  </si>
  <si>
    <t>K-3149 35-01-K03149_911633028_911633028</t>
  </si>
  <si>
    <t>17.10.2021 09:54:55</t>
  </si>
  <si>
    <t>17.10.2021 11:35:21</t>
  </si>
  <si>
    <t>K-3780 35-07-K03780_B_56374337_56374337</t>
  </si>
  <si>
    <t>17.10.2021 12:03:04</t>
  </si>
  <si>
    <t>17.10.2021 17:05:28</t>
  </si>
  <si>
    <t>TİRE İM-DM-1 35-29-A00001_AKÇAŞEHİR L19_2060156</t>
  </si>
  <si>
    <t>17.10.2021 02:14:27</t>
  </si>
  <si>
    <t>17.10.2021 05:40:39</t>
  </si>
  <si>
    <t>17.10.2021 17:07:45</t>
  </si>
  <si>
    <t>17.10.2021 21:38:46</t>
  </si>
  <si>
    <t>TR-69 35-19-L00069_956688263_956688263</t>
  </si>
  <si>
    <t>17.10.2021 11:39:23</t>
  </si>
  <si>
    <t>17.10.2021 18:50:16</t>
  </si>
  <si>
    <t>17.10.2021 09:09:46</t>
  </si>
  <si>
    <t>17.10.2021 16:56:35</t>
  </si>
  <si>
    <t>K-4381 35-02-K04381_99638175_99638175</t>
  </si>
  <si>
    <t>17.10.2021 14:56:12</t>
  </si>
  <si>
    <t>17.10.2021 20:12:50</t>
  </si>
  <si>
    <t>K-3844 35-04-K03844_99416766_99416766</t>
  </si>
  <si>
    <t>17.10.2021 08:21:55</t>
  </si>
  <si>
    <t>17.10.2021 14:42:52</t>
  </si>
  <si>
    <t>AHMETLİ TR-30 MEZARLIK 45-84-L00030_HASTANE TR-29 L03_81564171</t>
  </si>
  <si>
    <t>17.10.2021 16:07:19</t>
  </si>
  <si>
    <t>17.10.2021 16:59:00</t>
  </si>
  <si>
    <t>17.10.2021 11:00:00</t>
  </si>
  <si>
    <t>17.10.2021 12:40:17</t>
  </si>
  <si>
    <t>K-3232 35-04-K03232_A_56362843_56362843</t>
  </si>
  <si>
    <t>17.10.2021 13:29:00</t>
  </si>
  <si>
    <t>17.10.2021 15:00:39</t>
  </si>
  <si>
    <t>KAYNARPINAR TR-1 35-21-L00116_953360418_953360418</t>
  </si>
  <si>
    <t>17.10.2021 07:33:29</t>
  </si>
  <si>
    <t>17.10.2021 18:07:05</t>
  </si>
  <si>
    <t>ÇAPAKLI TR-1 45-78-M00445_49250633_56406060_56406060</t>
  </si>
  <si>
    <t>17.10.2021 17:36:29</t>
  </si>
  <si>
    <t>17.10.2021 18:34:13</t>
  </si>
  <si>
    <t>KINIK TR-9 35-24-L00009_955217768_955217768</t>
  </si>
  <si>
    <t>17.10.2021 14:47:06</t>
  </si>
  <si>
    <t>17.10.2021 16:39:58</t>
  </si>
  <si>
    <t>KELLETEPE KÖK 35-31-L00035_ŞEMSİLER TR-1 L04_72230944</t>
  </si>
  <si>
    <t>17.10.2021 06:01:44</t>
  </si>
  <si>
    <t>17.10.2021 07:10:49</t>
  </si>
  <si>
    <t>BURHAN TR-1 45-78-M00743_A_56402627_56402627</t>
  </si>
  <si>
    <t>17.10.2021 18:27:45</t>
  </si>
  <si>
    <t>17.10.2021 19:28:02</t>
  </si>
  <si>
    <t>17.10.2021 12:58:12</t>
  </si>
  <si>
    <t>17.10.2021 17:20:48</t>
  </si>
  <si>
    <t>YAYLAYURT TR-1 35-30-M00128_955293199_955293199</t>
  </si>
  <si>
    <t>17.10.2021 00:18:00</t>
  </si>
  <si>
    <t>17.10.2021 01:29:12</t>
  </si>
  <si>
    <t>ERTUĞRUL TR-3 35-15-L00676_950349632_950349632</t>
  </si>
  <si>
    <t>17.10.2021 12:10:43</t>
  </si>
  <si>
    <t>17.10.2021 16:04:05</t>
  </si>
  <si>
    <t>GÜZELKÖY KÖK 45-71-M00123_GÜZELKÖY M07_50218082</t>
  </si>
  <si>
    <t>17.10.2021 11:09:59</t>
  </si>
  <si>
    <t>17.10.2021 12:19:40</t>
  </si>
  <si>
    <t>17.10.2021 10:40:52</t>
  </si>
  <si>
    <t>17.10.2021 10:40:54</t>
  </si>
  <si>
    <t>KARAKÖY ÜÇYOL TR-1 45-72-L00193_A_56392872_56392872</t>
  </si>
  <si>
    <t>17.10.2021 16:45:53</t>
  </si>
  <si>
    <t>17.10.2021 19:16:57</t>
  </si>
  <si>
    <t>GÜZELKÖY KÖK 45-71-M00123_HatBaşıAyırıcı_53134956 M03_53134956</t>
  </si>
  <si>
    <t>17.10.2021 20:33:09</t>
  </si>
  <si>
    <t>17.10.2021 22:11:10</t>
  </si>
  <si>
    <t>DUALAR TR-1 45-76-M00155_DIREK TIPI TRAFO HUCRESI H01_2084910</t>
  </si>
  <si>
    <t>17.10.2021 16:10:46</t>
  </si>
  <si>
    <t>17.10.2021 17:30:45</t>
  </si>
  <si>
    <t>TR-2 GÖLCÜKLER 35-22-M00002_B_56354112_56354112</t>
  </si>
  <si>
    <t>17.10.2021 09:25:05</t>
  </si>
  <si>
    <t>17.10.2021 10:38:31</t>
  </si>
  <si>
    <t>17.10.2021 09:49:22</t>
  </si>
  <si>
    <t>17.10.2021 13:50:13</t>
  </si>
  <si>
    <t>ÇANKAYA KÖK 35-26-M00587_TORUN M05_65934334</t>
  </si>
  <si>
    <t>17.10.2021 09:59:10</t>
  </si>
  <si>
    <t>17.10.2021 10:28:57</t>
  </si>
  <si>
    <t>ÜZÜMLÜ AYSAN BEY TR-3 45-73-M00605_945647777_945647777</t>
  </si>
  <si>
    <t>17.10.2021 12:41:52</t>
  </si>
  <si>
    <t>17.10.2021 14:53:27</t>
  </si>
  <si>
    <t>BOZDAĞ TR-5 35-15-L00312_950399499_950399499</t>
  </si>
  <si>
    <t>17.10.2021 18:10:02</t>
  </si>
  <si>
    <t>17.10.2021 20:29:12</t>
  </si>
  <si>
    <t>HALİLBEYLİ TR-5 35-27-M01054_B_56356223_56356223</t>
  </si>
  <si>
    <t>17.10.2021 10:19:00</t>
  </si>
  <si>
    <t>17.10.2021 21:01:04</t>
  </si>
  <si>
    <t>TR-2/12 45-72-L01016_D_81571429_81571429</t>
  </si>
  <si>
    <t>17.10.2021 11:43:12</t>
  </si>
  <si>
    <t>17.10.2021 18:21:28</t>
  </si>
  <si>
    <t>KINIK TR-8 35-24-L00008_955216515_955216515</t>
  </si>
  <si>
    <t>17.10.2021 17:16:00</t>
  </si>
  <si>
    <t>17.10.2021 17:40:52</t>
  </si>
  <si>
    <t>TAHTALIÇAY KÖK (M-751) 35-22-M00145_M-1548 TÜFEKÇİOĞLU M02_2330035</t>
  </si>
  <si>
    <t>17.10.2021 08:14:33</t>
  </si>
  <si>
    <t>17.10.2021 09:44:02</t>
  </si>
  <si>
    <t>K-1581 35-01-K01581_911343025_911343025</t>
  </si>
  <si>
    <t>18.10.2021 08:39:58</t>
  </si>
  <si>
    <t>18.10.2021 22:02:02</t>
  </si>
  <si>
    <t>ÖZBEK TR-5 35-19-M00235_5861088_56377743_56377743</t>
  </si>
  <si>
    <t>18.10.2021 08:46:33</t>
  </si>
  <si>
    <t>18.10.2021 11:42:18</t>
  </si>
  <si>
    <t>L-433 35-18-L00433_950440617_950440617</t>
  </si>
  <si>
    <t>18.10.2021 11:30:15</t>
  </si>
  <si>
    <t>18.10.2021 19:40:23</t>
  </si>
  <si>
    <t>L-125 METEKENT 35-14-L00125_956654286_956654286</t>
  </si>
  <si>
    <t>18.10.2021 15:25:25</t>
  </si>
  <si>
    <t>18.10.2021 17:14:53</t>
  </si>
  <si>
    <t>KARABURUN TR-10 35-21-L00020_953367679_953367679</t>
  </si>
  <si>
    <t>18.10.2021 14:45:16</t>
  </si>
  <si>
    <t>18.10.2021 19:28:09</t>
  </si>
  <si>
    <t>SÜTÇÜLER TR-3 35-27-M00407_913559980_913559980</t>
  </si>
  <si>
    <t>18.10.2021 11:34:35</t>
  </si>
  <si>
    <t>18.10.2021 17:49:51</t>
  </si>
  <si>
    <t>K-4381 35-02-K04381_99475514_99475514</t>
  </si>
  <si>
    <t>18.10.2021 12:09:52</t>
  </si>
  <si>
    <t>18.10.2021 14:04:42</t>
  </si>
  <si>
    <t>TR-98 ZEYTİNALANI 35-19-L00098_956671507_956671507</t>
  </si>
  <si>
    <t>18.10.2021 14:00:48</t>
  </si>
  <si>
    <t>18.10.2021 15:44:13</t>
  </si>
  <si>
    <t>MEHMETLER TR-1 35-29-L00637_35-29-L00637_2363500</t>
  </si>
  <si>
    <t>18.10.2021 09:28:26</t>
  </si>
  <si>
    <t>18.10.2021 17:19:14</t>
  </si>
  <si>
    <t>KARAKURT KÖK 45-76-M00049_DAĞITIM TRAFO KARAKURT KÖK M03_72213482</t>
  </si>
  <si>
    <t>18.10.2021 10:52:27</t>
  </si>
  <si>
    <t>18.10.2021 12:04:49</t>
  </si>
  <si>
    <t>K-3414 35-08-K03414_99122115_99122115</t>
  </si>
  <si>
    <t>18.10.2021 19:25:12</t>
  </si>
  <si>
    <t>18.10.2021 22:24:45</t>
  </si>
  <si>
    <t>M-639 OLDURUK KÖK 35-03-M00639_HatBaşıAyırıcı_53132537 M02_53132537</t>
  </si>
  <si>
    <t>18.10.2021 16:47:41</t>
  </si>
  <si>
    <t>18.10.2021 19:45:04</t>
  </si>
  <si>
    <t>K-37 35-04-K00037_99786687_99786687</t>
  </si>
  <si>
    <t>18.10.2021 00:38:29</t>
  </si>
  <si>
    <t>18.10.2021 03:36:38</t>
  </si>
  <si>
    <t>_97713350_97713350</t>
  </si>
  <si>
    <t>18.10.2021 12:27:00</t>
  </si>
  <si>
    <t>18.10.2021 14:54:50</t>
  </si>
  <si>
    <t>18.10.2021 09:45:57</t>
  </si>
  <si>
    <t>18.10.2021 16:12:46</t>
  </si>
  <si>
    <t>ULUKENT KÖK-15 35-28-M00070_HatBaşıAyırıcı_53133686 M04_53133686</t>
  </si>
  <si>
    <t>18.10.2021 08:26:13</t>
  </si>
  <si>
    <t>18.10.2021 12:38:37</t>
  </si>
  <si>
    <t>ZEYTİNLİOVA TR-17 45-72-L00410_956475670_956475670</t>
  </si>
  <si>
    <t>18.10.2021 08:56:38</t>
  </si>
  <si>
    <t>18.10.2021 12:33:58</t>
  </si>
  <si>
    <t>GELENBE TR-1 45-76-L00060_A_56386703_56386703</t>
  </si>
  <si>
    <t>18.10.2021 15:22:24</t>
  </si>
  <si>
    <t>18.10.2021 17:53:37</t>
  </si>
  <si>
    <t>HALİLLER KÖK 35-31-L00228_KARABOLU L010_72238624</t>
  </si>
  <si>
    <t>18.10.2021 09:26:15</t>
  </si>
  <si>
    <t>18.10.2021 17:19:11</t>
  </si>
  <si>
    <t>18.10.2021 12:56:10</t>
  </si>
  <si>
    <t>18.10.2021 20:18:52</t>
  </si>
  <si>
    <t>TR-322 35-19-M00521_C_80491825_80491825</t>
  </si>
  <si>
    <t>18.10.2021 18:39:28</t>
  </si>
  <si>
    <t>18.10.2021 22:02:04</t>
  </si>
  <si>
    <t>M-2954 35-01-M02954_965670324_965670324</t>
  </si>
  <si>
    <t>18.10.2021 10:54:27</t>
  </si>
  <si>
    <t>18.10.2021 19:32:51</t>
  </si>
  <si>
    <t>ÇAMÖNÜ TR-8 35-22-M00173_955285624_955285624</t>
  </si>
  <si>
    <t>18.10.2021 19:23:37</t>
  </si>
  <si>
    <t>18.10.2021 21:11:13</t>
  </si>
  <si>
    <t>SARUHANLI TR-34 45-80-M00034_B_56387234_56387234</t>
  </si>
  <si>
    <t>18.10.2021 14:51:53</t>
  </si>
  <si>
    <t>18.10.2021 17:30:50</t>
  </si>
  <si>
    <t>SALİHLİ TM 45-78-A00004_KARAPINAR M15_2310858</t>
  </si>
  <si>
    <t>18.10.2021 13:06:29</t>
  </si>
  <si>
    <t>18.10.2021 14:32:20</t>
  </si>
  <si>
    <t>K-594 35-04-K00594_99548679_99548679</t>
  </si>
  <si>
    <t>18.10.2021 08:48:11</t>
  </si>
  <si>
    <t>18.10.2021 13:30:02</t>
  </si>
  <si>
    <t>KUŞÇUBURUN-2 35-26-M00537_956603427_956603427</t>
  </si>
  <si>
    <t>18.10.2021 08:03:03</t>
  </si>
  <si>
    <t>18.10.2021 09:16:45</t>
  </si>
  <si>
    <t>DAĞARLAR TR-2 45-73-M00600_945654502_945654502</t>
  </si>
  <si>
    <t>18.10.2021 10:04:18</t>
  </si>
  <si>
    <t>18.10.2021 13:11:32</t>
  </si>
  <si>
    <t>TR-329 35-19-M00476_956695164_956695164</t>
  </si>
  <si>
    <t>18.10.2021 15:42:10</t>
  </si>
  <si>
    <t>18.10.2021 19:10:36</t>
  </si>
  <si>
    <t>M-2346 35-03-M02346_912644963_912644963</t>
  </si>
  <si>
    <t>18.10.2021 22:31:34</t>
  </si>
  <si>
    <t>19.10.2021 00:15:05</t>
  </si>
  <si>
    <t>K-1468 35-03-K01468_K-3162 K01_41921574</t>
  </si>
  <si>
    <t>18.10.2021 09:23:42</t>
  </si>
  <si>
    <t>18.10.2021 18:03:51</t>
  </si>
  <si>
    <t>K-1710 35-02-K01710_A A1B_5843664</t>
  </si>
  <si>
    <t>18.10.2021 13:35:03</t>
  </si>
  <si>
    <t>18.10.2021 14:17:47</t>
  </si>
  <si>
    <t>ARDIÇ MAHALLESİ TR-9 35-21-L00130_953366534_953366534</t>
  </si>
  <si>
    <t>18.10.2021 13:00:55</t>
  </si>
  <si>
    <t>18.10.2021 18:02:04</t>
  </si>
  <si>
    <t>K-3010 35-04-K03010_99273648_99273648</t>
  </si>
  <si>
    <t>18.10.2021 10:24:04</t>
  </si>
  <si>
    <t>18.10.2021 12:18:26</t>
  </si>
  <si>
    <t>K-2417 35-01-K02417_911586640_911586640</t>
  </si>
  <si>
    <t>18.10.2021 00:45:35</t>
  </si>
  <si>
    <t>18.10.2021 01:55:06</t>
  </si>
  <si>
    <t>YENİFOÇA TR-18 35-23-M00018_42096335_56365755_56365755</t>
  </si>
  <si>
    <t>18.10.2021 11:57:00</t>
  </si>
  <si>
    <t>18.10.2021 12:14:17</t>
  </si>
  <si>
    <t>SART TR-1 KÖK 45-78-M00168_SART TR-5 M02_81491754</t>
  </si>
  <si>
    <t>18.10.2021 10:20:33</t>
  </si>
  <si>
    <t>18.10.2021 11:23:41</t>
  </si>
  <si>
    <t>UZUNKUYU TR-1 35-19-M00203_956699191_956699191</t>
  </si>
  <si>
    <t>18.10.2021 07:42:38</t>
  </si>
  <si>
    <t>18.10.2021 10:20:08</t>
  </si>
  <si>
    <t>ÖRENCİK TR-2 35-31-L00454__72373989_72373989</t>
  </si>
  <si>
    <t>18.10.2021 16:26:00</t>
  </si>
  <si>
    <t>18.10.2021 19:04:33</t>
  </si>
  <si>
    <t>TR-2/52 45-72-L00052_C_56392602_56392602</t>
  </si>
  <si>
    <t>18.10.2021 13:55:19</t>
  </si>
  <si>
    <t>18.10.2021 15:48:57</t>
  </si>
  <si>
    <t>18.10.2021 17:26:18</t>
  </si>
  <si>
    <t>18.10.2021 17:26:48</t>
  </si>
  <si>
    <t>AYTEKİN KENTLİ ÖZEL TR 35-13-L00387Ö_DIREK TIPI TRAFO HUCRESI H01_2036461</t>
  </si>
  <si>
    <t>18.10.2021 08:40:20</t>
  </si>
  <si>
    <t>18.10.2021 09:56:19</t>
  </si>
  <si>
    <t>K-1249 35-04-K01249_912556652_912556652</t>
  </si>
  <si>
    <t>18.10.2021 07:26:52</t>
  </si>
  <si>
    <t>18.10.2021 11:34:03</t>
  </si>
  <si>
    <t>L-316 YALIKENT 35-18-L00316_8483156_56356838_56356838</t>
  </si>
  <si>
    <t>18.10.2021 12:42:20</t>
  </si>
  <si>
    <t>18.10.2021 21:35:35</t>
  </si>
  <si>
    <t>K-4673 35-01-K04673_912059617_912059617</t>
  </si>
  <si>
    <t>18.10.2021 11:38:42</t>
  </si>
  <si>
    <t>18.10.2021 17:37:43</t>
  </si>
  <si>
    <t>YENİCEKÖY TR3 35-15-L00427_950363056_950363056</t>
  </si>
  <si>
    <t>18.10.2021 20:00:32</t>
  </si>
  <si>
    <t>18.10.2021 23:58:02</t>
  </si>
  <si>
    <t>K-2417 35-01-K02417_911487031_911487031</t>
  </si>
  <si>
    <t>18.10.2021 02:27:26</t>
  </si>
  <si>
    <t>18.10.2021 10:36:52</t>
  </si>
  <si>
    <t>K-1692 35-04-K01692_A A1b_5774034</t>
  </si>
  <si>
    <t>18.10.2021 15:52:52</t>
  </si>
  <si>
    <t>19.10.2021 00:27:21</t>
  </si>
  <si>
    <t>M-228 35-02-M00228_910140072_910140072</t>
  </si>
  <si>
    <t>18.10.2021 08:05:47</t>
  </si>
  <si>
    <t>18.10.2021 12:58:12</t>
  </si>
  <si>
    <t>_956600977_956600977</t>
  </si>
  <si>
    <t>18.10.2021 10:17:59</t>
  </si>
  <si>
    <t>18.10.2021 11:12:47</t>
  </si>
  <si>
    <t>DM-25/37 45-71-M00058_953215393_953215393</t>
  </si>
  <si>
    <t>18.10.2021 14:59:32</t>
  </si>
  <si>
    <t>18.10.2021 21:08:00</t>
  </si>
  <si>
    <t>ELİFLİ TR-2 35-20-L00427_955198378_955198378</t>
  </si>
  <si>
    <t>18.10.2021 10:02:37</t>
  </si>
  <si>
    <t>18.10.2021 11:12:37</t>
  </si>
  <si>
    <t>POLYAK TR-1 35-30-L00132_955303517_955303517</t>
  </si>
  <si>
    <t>18.10.2021 11:06:20</t>
  </si>
  <si>
    <t>18.10.2021 13:03:19</t>
  </si>
  <si>
    <t>DM-2/37 35-26-M00840_AYRANCILAR DM-2 M01_65866876</t>
  </si>
  <si>
    <t>18.10.2021 19:13:08</t>
  </si>
  <si>
    <t>18.10.2021 19:13:48</t>
  </si>
  <si>
    <t>L-296 35-18-L00296_950447828_950447828</t>
  </si>
  <si>
    <t>18.10.2021 09:14:14</t>
  </si>
  <si>
    <t>18.10.2021 10:26:22</t>
  </si>
  <si>
    <t>DEREKÖY OVA MAH.TR-1 45-72-L00535_956529762_956529762</t>
  </si>
  <si>
    <t>18.10.2021 10:37:58</t>
  </si>
  <si>
    <t>18.10.2021 13:45:16</t>
  </si>
  <si>
    <t>L-268 BOZDOĞAN MARKET 35-18-L00268_950430583_950430583</t>
  </si>
  <si>
    <t>18.10.2021 13:42:57</t>
  </si>
  <si>
    <t>18.10.2021 22:12:13</t>
  </si>
  <si>
    <t>KAZANLI TR-1 35-15-L00964_950379451_950379451</t>
  </si>
  <si>
    <t>18.10.2021 19:29:57</t>
  </si>
  <si>
    <t>18.10.2021 22:47:42</t>
  </si>
  <si>
    <t>18.10.2021 15:01:27</t>
  </si>
  <si>
    <t>19.10.2021 00:41:10</t>
  </si>
  <si>
    <t>K-3978 35-01-K03978_966007754_966007754</t>
  </si>
  <si>
    <t>18.10.2021 14:05:44</t>
  </si>
  <si>
    <t>18.10.2021 16:29:55</t>
  </si>
  <si>
    <t>18.10.2021 07:15:24</t>
  </si>
  <si>
    <t>18.10.2021 10:05:05</t>
  </si>
  <si>
    <t>18.10.2021 09:47:27</t>
  </si>
  <si>
    <t>18.10.2021 10:06:34</t>
  </si>
  <si>
    <t>HAMZABEYLİ TR-1 45-71-M01771_45-71-M01771_2368708</t>
  </si>
  <si>
    <t>18.10.2021 09:41:26</t>
  </si>
  <si>
    <t>18.10.2021 11:39:51</t>
  </si>
  <si>
    <t>18.10.2021 17:34:51</t>
  </si>
  <si>
    <t>19.10.2021 00:46:24</t>
  </si>
  <si>
    <t>M-1223 35-01-M01223_911806953_911806953</t>
  </si>
  <si>
    <t>18.10.2021 11:45:12</t>
  </si>
  <si>
    <t>18.10.2021 21:13:49</t>
  </si>
  <si>
    <t>18.10.2021 10:09:00</t>
  </si>
  <si>
    <t>18.10.2021 15:00:09</t>
  </si>
  <si>
    <t>TR-7 35-31-L00007_956591998_956591998</t>
  </si>
  <si>
    <t>18.10.2021 16:20:10</t>
  </si>
  <si>
    <t>18.10.2021 18:04:48</t>
  </si>
  <si>
    <t>18.10.2021 12:34:53</t>
  </si>
  <si>
    <t>18.10.2021 13:22:01</t>
  </si>
  <si>
    <t>K-444 35-02-K00444_912556832_912556832</t>
  </si>
  <si>
    <t>18.10.2021 15:27:18</t>
  </si>
  <si>
    <t>18.10.2021 18:32:59</t>
  </si>
  <si>
    <t>M-991 35-03-M00991_910184108_910184108</t>
  </si>
  <si>
    <t>18.10.2021 20:39:35</t>
  </si>
  <si>
    <t>18.10.2021 22:07:08</t>
  </si>
  <si>
    <t>DM-1/51 35-29-M00051_35-29-M00051_2368096</t>
  </si>
  <si>
    <t>18.10.2021 13:13:02</t>
  </si>
  <si>
    <t>18.10.2021 13:52:44</t>
  </si>
  <si>
    <t>DİNDARLI TR-7 45-79-M00425_C_56400884_56400884</t>
  </si>
  <si>
    <t>18.10.2021 15:55:25</t>
  </si>
  <si>
    <t>18.10.2021 17:38:52</t>
  </si>
  <si>
    <t>BURUNCUK TR-2 35-20-L00298_955209437_955209437</t>
  </si>
  <si>
    <t>18.10.2021 09:34:59</t>
  </si>
  <si>
    <t>18.10.2021 10:32:52</t>
  </si>
  <si>
    <t>K-1579 35-01-K01579_910917515_910917515</t>
  </si>
  <si>
    <t>18.10.2021 17:59:19</t>
  </si>
  <si>
    <t>19.10.2021 02:35:00</t>
  </si>
  <si>
    <t>18.10.2021 14:33:39</t>
  </si>
  <si>
    <t>18.10.2021 17:22:46</t>
  </si>
  <si>
    <t>KIRÜSTÜ TR-1 45-74-M00318_C_65508048_65508048</t>
  </si>
  <si>
    <t>18.10.2021 12:02:12</t>
  </si>
  <si>
    <t>18.10.2021 15:36:22</t>
  </si>
  <si>
    <t>K-1636 35-01-K01636_912204018_912204018</t>
  </si>
  <si>
    <t>18.10.2021 08:07:39</t>
  </si>
  <si>
    <t>18.10.2021 19:13:13</t>
  </si>
  <si>
    <t>18.10.2021 14:38:21</t>
  </si>
  <si>
    <t>18.10.2021 18:24:00</t>
  </si>
  <si>
    <t>K-3597 35-01-K03597_911281336_911281336</t>
  </si>
  <si>
    <t>18.10.2021 14:03:37</t>
  </si>
  <si>
    <t>18.10.2021 20:03:14</t>
  </si>
  <si>
    <t>18.10.2021 08:36:47</t>
  </si>
  <si>
    <t>18.10.2021 08:37:17</t>
  </si>
  <si>
    <t>K-3981 35-04-K03981_913562554_913562554</t>
  </si>
  <si>
    <t>18.10.2021 19:26:07</t>
  </si>
  <si>
    <t>19.10.2021 01:50:12</t>
  </si>
  <si>
    <t>GÖÇBEYLİ DM 35-16-M00139_KOZLUCA M07_72044684</t>
  </si>
  <si>
    <t>18.10.2021 09:06:17</t>
  </si>
  <si>
    <t>18.10.2021 17:14:35</t>
  </si>
  <si>
    <t>TR-2/55 45-72-L00055_956512469_956512469</t>
  </si>
  <si>
    <t>18.10.2021 08:58:49</t>
  </si>
  <si>
    <t>18.10.2021 10:41:25</t>
  </si>
  <si>
    <t>18.10.2021 10:44:16</t>
  </si>
  <si>
    <t>18.10.2021 13:49:47</t>
  </si>
  <si>
    <t>DM-12/TR-1 45-72-L00062_B b1_49736977</t>
  </si>
  <si>
    <t>18.10.2021 06:52:52</t>
  </si>
  <si>
    <t>18.10.2021 07:45:25</t>
  </si>
  <si>
    <t>DM-12/05 45-71-M02403_953200021_953200021</t>
  </si>
  <si>
    <t>18.10.2021 12:41:14</t>
  </si>
  <si>
    <t>19.10.2021 00:10:50</t>
  </si>
  <si>
    <t>DM-12/03 (KIZ YURDU YANI) 45-71-M00317_45-71-M00317_72099159</t>
  </si>
  <si>
    <t>18.10.2021 17:43:29</t>
  </si>
  <si>
    <t>18.10.2021 18:38:27</t>
  </si>
  <si>
    <t>DAYIOĞLU TR-1 45-72-L00339_915775909_915775909</t>
  </si>
  <si>
    <t>18.10.2021 09:55:54</t>
  </si>
  <si>
    <t>18.10.2021 12:03:54</t>
  </si>
  <si>
    <t>L-258/1 35-18-L00608_950446865_950446865</t>
  </si>
  <si>
    <t>18.10.2021 15:01:38</t>
  </si>
  <si>
    <t>18.10.2021 22:29:06</t>
  </si>
  <si>
    <t>HELVACI TR-3 35-17-M00363_950301157_950301157</t>
  </si>
  <si>
    <t>18.10.2021 16:53:55</t>
  </si>
  <si>
    <t>19.10.2021 00:56:53</t>
  </si>
  <si>
    <t>M-991 35-03-M00991_G_56368815_56368815</t>
  </si>
  <si>
    <t>18.10.2021 18:34:20</t>
  </si>
  <si>
    <t>18.10.2021 19:53:31</t>
  </si>
  <si>
    <t>KÜÇÜKKALE TR-1 35-29-L00651_950331836_950331836</t>
  </si>
  <si>
    <t>18.10.2021 13:26:30</t>
  </si>
  <si>
    <t>18.10.2021 17:42:28</t>
  </si>
  <si>
    <t>YENİCEKÖY YEŞİLLER TR-2 45-72-L00178_B_56401801_56401801</t>
  </si>
  <si>
    <t>18.10.2021 14:36:22</t>
  </si>
  <si>
    <t>18.10.2021 18:36:46</t>
  </si>
  <si>
    <t>SAİPALTI TR-1 35-21-L00101_915954586_915954586</t>
  </si>
  <si>
    <t>18.10.2021 17:39:05</t>
  </si>
  <si>
    <t>19.10.2021 02:16:16</t>
  </si>
  <si>
    <t>K-3246 35-07-K03246_B_56383331_56383331</t>
  </si>
  <si>
    <t>18.10.2021 17:21:00</t>
  </si>
  <si>
    <t>18.10.2021 19:23:49</t>
  </si>
  <si>
    <t>KİRELİ TR-1 35-29-L00456_950333166_950333166</t>
  </si>
  <si>
    <t>18.10.2021 16:42:08</t>
  </si>
  <si>
    <t>K-3809 35-02-K03809_35-02-K03809_2371355</t>
  </si>
  <si>
    <t>18.10.2021 13:17:33</t>
  </si>
  <si>
    <t>18.10.2021 15:08:30</t>
  </si>
  <si>
    <t>18.10.2021 10:11:07</t>
  </si>
  <si>
    <t>18.10.2021 10:17:37</t>
  </si>
  <si>
    <t>K-652 35-01-K00652_35-01-K00652_2356576</t>
  </si>
  <si>
    <t>18.10.2021 16:34:17</t>
  </si>
  <si>
    <t>18.10.2021 17:57:57</t>
  </si>
  <si>
    <t>PAMTUR SİTESİ 35-13-L00137_946417603_946417603</t>
  </si>
  <si>
    <t>18.10.2021 15:29:34</t>
  </si>
  <si>
    <t>18.10.2021 21:10:03</t>
  </si>
  <si>
    <t>ALANYOLU TR-1 45-86-M00112_915792844_915792844</t>
  </si>
  <si>
    <t>18.10.2021 12:03:31</t>
  </si>
  <si>
    <t>18.10.2021 14:21:19</t>
  </si>
  <si>
    <t>KARABURUN TR-11 35-21-L00010_953359682_953359682</t>
  </si>
  <si>
    <t>18.10.2021 19:48:35</t>
  </si>
  <si>
    <t>18.10.2021 21:13:52</t>
  </si>
  <si>
    <t>ÇAPAK TR-3 35-26-M01426__77836467_77836467</t>
  </si>
  <si>
    <t>18.10.2021 11:43:19</t>
  </si>
  <si>
    <t>18.10.2021 12:57:40</t>
  </si>
  <si>
    <t>18.10.2021 11:06:33</t>
  </si>
  <si>
    <t>18.10.2021 13:20:04</t>
  </si>
  <si>
    <t>L-169 35-18-L00169_950442909_950442909</t>
  </si>
  <si>
    <t>18.10.2021 10:11:43</t>
  </si>
  <si>
    <t>18.10.2021 12:05:22</t>
  </si>
  <si>
    <t>KARAHALİLLİ TR-3 35-20-L00096_955207526_955207526</t>
  </si>
  <si>
    <t>18.10.2021 22:28:33</t>
  </si>
  <si>
    <t>18.10.2021 23:19:38</t>
  </si>
  <si>
    <t>ALAŞEHİR TR-69 45-73-M00069_45-73-M00069_2354175</t>
  </si>
  <si>
    <t>18.10.2021 09:37:43</t>
  </si>
  <si>
    <t>18.10.2021 10:38:32</t>
  </si>
  <si>
    <t>18.10.2021 00:25:20</t>
  </si>
  <si>
    <t>18.10.2021 03:11:48</t>
  </si>
  <si>
    <t>18.10.2021 12:56:52</t>
  </si>
  <si>
    <t>18.10.2021 13:04:37</t>
  </si>
  <si>
    <t>TR-2 GÖLCÜKLER 35-22-M00002_35-22-M00002_2347678</t>
  </si>
  <si>
    <t>18.10.2021 19:16:19</t>
  </si>
  <si>
    <t>18.10.2021 20:18:20</t>
  </si>
  <si>
    <t>18.10.2021 09:22:52</t>
  </si>
  <si>
    <t>18.10.2021 09:49:50</t>
  </si>
  <si>
    <t>M-2564 35-02-M02564_99165619_99165619</t>
  </si>
  <si>
    <t>18.10.2021 10:49:29</t>
  </si>
  <si>
    <t>18.10.2021 11:24:21</t>
  </si>
  <si>
    <t>M-2750 35-01-M02750_911344673_911344673</t>
  </si>
  <si>
    <t>18.10.2021 10:12:53</t>
  </si>
  <si>
    <t>18.10.2021 14:54:28</t>
  </si>
  <si>
    <t>K-11 35-01-K00011_35-01-K00011_2374641</t>
  </si>
  <si>
    <t>18.10.2021 08:35:27</t>
  </si>
  <si>
    <t>18.10.2021 09:17:46</t>
  </si>
  <si>
    <t>MIDIKLI KÖK 45-81-M00043_HatBaşıAyırıcı_53135418 M03_53135418</t>
  </si>
  <si>
    <t>18.10.2021 15:06:55</t>
  </si>
  <si>
    <t>18.10.2021 15:52:01</t>
  </si>
  <si>
    <t>DM-3/20 45-71-M00100_953183654_953183654</t>
  </si>
  <si>
    <t>18.10.2021 16:14:10</t>
  </si>
  <si>
    <t>18.10.2021 21:14:16</t>
  </si>
  <si>
    <t>DM-13/04(CEMİYET KARŞISI) 45-71-M00057_953215074_953215074</t>
  </si>
  <si>
    <t>18.10.2021 14:09:53</t>
  </si>
  <si>
    <t>18.10.2021 18:07:37</t>
  </si>
  <si>
    <t>L-11 PTT ÖNÜ 35-14-L00011_956640459_956640459</t>
  </si>
  <si>
    <t>18.10.2021 13:58:16</t>
  </si>
  <si>
    <t>18.10.2021 16:00:46</t>
  </si>
  <si>
    <t>ÇATALCA TR-1 35-22-M00267_C_56371174_56371174</t>
  </si>
  <si>
    <t>18.10.2021 17:43:00</t>
  </si>
  <si>
    <t>18.10.2021 18:54:13</t>
  </si>
  <si>
    <t>M-1028 35-04-M01028_914573892_914573892</t>
  </si>
  <si>
    <t>18.10.2021 10:23:26</t>
  </si>
  <si>
    <t>18.10.2021 14:30:04</t>
  </si>
  <si>
    <t>18.10.2021 08:16:00</t>
  </si>
  <si>
    <t>18.10.2021 09:45:01</t>
  </si>
  <si>
    <t>SÜLEYMANLI TR-1 35-28-M00292_953373511_953373511</t>
  </si>
  <si>
    <t>18.10.2021 11:05:51</t>
  </si>
  <si>
    <t>18.10.2021 15:45:55</t>
  </si>
  <si>
    <t>ÜRKMEZ M-22 35-25-M00156_D d3b_5914834</t>
  </si>
  <si>
    <t>18.10.2021 14:44:00</t>
  </si>
  <si>
    <t>18.10.2021 23:02:41</t>
  </si>
  <si>
    <t>K-1708 35-01-K01708_911664419_911664419</t>
  </si>
  <si>
    <t>18.10.2021 09:06:26</t>
  </si>
  <si>
    <t>18.10.2021 12:34:42</t>
  </si>
  <si>
    <t>18.10.2021 09:40:00</t>
  </si>
  <si>
    <t>18.10.2021 17:26:00</t>
  </si>
  <si>
    <t>18.10.2021 09:28:34</t>
  </si>
  <si>
    <t>18.10.2021 17:03:40</t>
  </si>
  <si>
    <t>ÜÇPINAR TR-3 45-71-M01534_953245245_953245245</t>
  </si>
  <si>
    <t>18.10.2021 12:09:08</t>
  </si>
  <si>
    <t>18.10.2021 15:51:36</t>
  </si>
  <si>
    <t>K-1653 35-04-K01653_A_56353882_56353882</t>
  </si>
  <si>
    <t>18.10.2021 00:34:15</t>
  </si>
  <si>
    <t>18.10.2021 03:15:26</t>
  </si>
  <si>
    <t>18.10.2021 11:08:10</t>
  </si>
  <si>
    <t>18.10.2021 20:57:01</t>
  </si>
  <si>
    <t>18.10.2021 09:24:32</t>
  </si>
  <si>
    <t>18.10.2021 17:12:03</t>
  </si>
  <si>
    <t>18.10.2021 03:50:39</t>
  </si>
  <si>
    <t>18.10.2021 06:13:48</t>
  </si>
  <si>
    <t>DM-2/5 35-26-M00814_DM-2/6 M03_2125647</t>
  </si>
  <si>
    <t>18.10.2021 09:42:15</t>
  </si>
  <si>
    <t>18.10.2021 18:02:00</t>
  </si>
  <si>
    <t>TR-100 ZEYTİNALANI 35-19-L00100_956678590_956678590</t>
  </si>
  <si>
    <t>18.10.2021 09:26:54</t>
  </si>
  <si>
    <t>18.10.2021 09:54:51</t>
  </si>
  <si>
    <t>18.10.2021 07:37:44</t>
  </si>
  <si>
    <t>18.10.2021 13:24:48</t>
  </si>
  <si>
    <t>M-180 DALYAN ARITMA DM 35-18-M00180_950443135_950443135</t>
  </si>
  <si>
    <t>18.10.2021 17:18:26</t>
  </si>
  <si>
    <t>18.10.2021 21:05:38</t>
  </si>
  <si>
    <t>TURGUTALP TR-1/2 (DM-3/18) 45-82-M00057_TURGUTALP TR-1 M02_72192220</t>
  </si>
  <si>
    <t>18.10.2021 14:22:59</t>
  </si>
  <si>
    <t>18.10.2021 14:56:00</t>
  </si>
  <si>
    <t>18.10.2021 19:12:25</t>
  </si>
  <si>
    <t>18.10.2021 21:11:16</t>
  </si>
  <si>
    <t>TR-19 35-32-L00019_946411587_946411587</t>
  </si>
  <si>
    <t>18.10.2021 12:46:21</t>
  </si>
  <si>
    <t>18.10.2021 13:22:13</t>
  </si>
  <si>
    <t>18.10.2021 15:15:58</t>
  </si>
  <si>
    <t>18.10.2021 16:08:12</t>
  </si>
  <si>
    <t>18.10.2021 16:08:38</t>
  </si>
  <si>
    <t>18.10.2021 16:09:08</t>
  </si>
  <si>
    <t>K-273 35-01-K00273_912714239_912714239</t>
  </si>
  <si>
    <t>18.10.2021 10:14:29</t>
  </si>
  <si>
    <t>18.10.2021 22:04:44</t>
  </si>
  <si>
    <t>HALİL DEDEOĞLU SULAMA GRUBU TR 35-27-M00511_A_56382112_56382112</t>
  </si>
  <si>
    <t>18.10.2021 19:28:50</t>
  </si>
  <si>
    <t>18.10.2021 21:28:41</t>
  </si>
  <si>
    <t>TR-31 35-17-M00031_E E03_5760975</t>
  </si>
  <si>
    <t>18.10.2021 10:57:00</t>
  </si>
  <si>
    <t>18.10.2021 11:36:08</t>
  </si>
  <si>
    <t>KOYUNDERE TR-7 35-28-M00162_35-28-M00162_66528718</t>
  </si>
  <si>
    <t>18.10.2021 21:24:24</t>
  </si>
  <si>
    <t>DM-3/20 45-71-M00100_F f1b_45134485</t>
  </si>
  <si>
    <t>18.10.2021 19:35:48</t>
  </si>
  <si>
    <t>18.10.2021 22:18:57</t>
  </si>
  <si>
    <t>KADIKÖY ÇERKEZBÜKÜ TR-2 35-16-M00275_953354786_953354786</t>
  </si>
  <si>
    <t>18.10.2021 14:52:46</t>
  </si>
  <si>
    <t>18.10.2021 18:36:18</t>
  </si>
  <si>
    <t>18.10.2021 15:26:17</t>
  </si>
  <si>
    <t>18.10.2021 15:47:02</t>
  </si>
  <si>
    <t>18.10.2021 15:48:47</t>
  </si>
  <si>
    <t>18.10.2021 16:29:00</t>
  </si>
  <si>
    <t>M-1038 35-04-M01038_99194537_99194537</t>
  </si>
  <si>
    <t>18.10.2021 10:03:45</t>
  </si>
  <si>
    <t>18.10.2021 12:15:56</t>
  </si>
  <si>
    <t>M-1206 35-10-M01206_954861140_954861140</t>
  </si>
  <si>
    <t>18.10.2021 07:51:49</t>
  </si>
  <si>
    <t>18.10.2021 10:13:12</t>
  </si>
  <si>
    <t>18.10.2021 22:47:19</t>
  </si>
  <si>
    <t>18.10.2021 23:21:46</t>
  </si>
  <si>
    <t>18.10.2021 09:18:50</t>
  </si>
  <si>
    <t>18.10.2021 09:56:46</t>
  </si>
  <si>
    <t>DM-1/28 35-29-M00028_950342544_950342544</t>
  </si>
  <si>
    <t>18.10.2021 01:09:30</t>
  </si>
  <si>
    <t>18.10.2021 02:52:51</t>
  </si>
  <si>
    <t>DURASILLI TR-12 45-78-M01148_953261251_953261251</t>
  </si>
  <si>
    <t>18.10.2021 13:30:06</t>
  </si>
  <si>
    <t>18.10.2021 14:35:01</t>
  </si>
  <si>
    <t>MURADİYE DM-9/4 45-71-M00636_MANİSA VANA M05_2320242</t>
  </si>
  <si>
    <t>18.10.2021 05:18:50</t>
  </si>
  <si>
    <t>18.10.2021 07:21:24</t>
  </si>
  <si>
    <t>GÖKKAYA TR-2 45-84-L00019_955182538_955182538</t>
  </si>
  <si>
    <t>18.10.2021 10:08:12</t>
  </si>
  <si>
    <t>18.10.2021 11:26:44</t>
  </si>
  <si>
    <t>NAİL TUNTAŞ VE ARK. T-SULAMA GRB. 35-13-L00094_DIREK TIPI TRAFO HUCRESI H01_2042161</t>
  </si>
  <si>
    <t>18.10.2021 12:13:52</t>
  </si>
  <si>
    <t>18.10.2021 13:54:20</t>
  </si>
  <si>
    <t>AKALAN TR-2 35-27-M00430_98807595_98807595</t>
  </si>
  <si>
    <t>18.10.2021 10:01:05</t>
  </si>
  <si>
    <t>18.10.2021 11:45:10</t>
  </si>
  <si>
    <t>K-4251 35-02-K04251_912499526_912499526</t>
  </si>
  <si>
    <t>18.10.2021 11:51:19</t>
  </si>
  <si>
    <t>18.10.2021 13:39:05</t>
  </si>
  <si>
    <t>KUMKUYUCAK KÖK 45-80-M00093_KUMKUYUCAK TR-1/TR-2/TR-3/TR-4 TARIMSAL SULAMA M02_72193244</t>
  </si>
  <si>
    <t>18.10.2021 09:39:48</t>
  </si>
  <si>
    <t>18.10.2021 11:41:44</t>
  </si>
  <si>
    <t>DM-4/TR-2 35-13-L00057_946418326_946418326</t>
  </si>
  <si>
    <t>18.10.2021 17:08:44</t>
  </si>
  <si>
    <t>18.10.2021 20:02:48</t>
  </si>
  <si>
    <t>ÇATALKAYA TR-3 35-21-L00193_953366126_953366126</t>
  </si>
  <si>
    <t>18.10.2021 11:37:35</t>
  </si>
  <si>
    <t>18.10.2021 18:53:41</t>
  </si>
  <si>
    <t>M-2818 35-01-M02818_911633124_911633124</t>
  </si>
  <si>
    <t>18.10.2021 13:53:00</t>
  </si>
  <si>
    <t>18.10.2021 15:31:15</t>
  </si>
  <si>
    <t>18.10.2021 05:41:19</t>
  </si>
  <si>
    <t>18.10.2021 17:12:42</t>
  </si>
  <si>
    <t>18.10.2021 17:40:28</t>
  </si>
  <si>
    <t>18.10.2021 18:10:00</t>
  </si>
  <si>
    <t>ALAŞEHİR TR-7 45-73-M00007_945670411_945670411</t>
  </si>
  <si>
    <t>18.10.2021 17:59:31</t>
  </si>
  <si>
    <t>18.10.2021 21:04:48</t>
  </si>
  <si>
    <t>ULUCAK DM-2/1 35-27-M00335_915036787_915036787</t>
  </si>
  <si>
    <t>18.10.2021 11:57:30</t>
  </si>
  <si>
    <t>18.10.2021 13:07:33</t>
  </si>
  <si>
    <t>ADALA TR-3 45-78-M00290_953282999_953282999</t>
  </si>
  <si>
    <t>18.10.2021 18:50:18</t>
  </si>
  <si>
    <t>18.10.2021 21:14:03</t>
  </si>
  <si>
    <t>TR-79 35-16-L00079_953333983_953333983</t>
  </si>
  <si>
    <t>18.10.2021 14:33:18</t>
  </si>
  <si>
    <t>18.10.2021 16:26:16</t>
  </si>
  <si>
    <t>_6035870_56366551_56366551</t>
  </si>
  <si>
    <t>18.10.2021 09:23:48</t>
  </si>
  <si>
    <t>18.10.2021 18:15:03</t>
  </si>
  <si>
    <t>TR-123 ZEYTİNALANI 35-19-L00123_956670944_956670944</t>
  </si>
  <si>
    <t>18.10.2021 15:40:12</t>
  </si>
  <si>
    <t>18.10.2021 19:54:23</t>
  </si>
  <si>
    <t>ULUKENT DM-3/12 35-28-M00061_ULUKENT DM-3/18 M03_66556633</t>
  </si>
  <si>
    <t>18.10.2021 17:00:24</t>
  </si>
  <si>
    <t>18.10.2021 17:40:25</t>
  </si>
  <si>
    <t>K-1142 35-01-K01142_911377211_911377211</t>
  </si>
  <si>
    <t>18.10.2021 19:37:11</t>
  </si>
  <si>
    <t>19.10.2021 00:46:39</t>
  </si>
  <si>
    <t>K-4673 35-01-K04673_911988168_911988168</t>
  </si>
  <si>
    <t>18.10.2021 13:35:33</t>
  </si>
  <si>
    <t>18.10.2021 17:04:10</t>
  </si>
  <si>
    <t>YELKİ TR-1 DM-2/7  (M-2341) 35-10-M02341_915074159_915074159</t>
  </si>
  <si>
    <t>18.10.2021 09:27:47</t>
  </si>
  <si>
    <t>18.10.2021 11:02:32</t>
  </si>
  <si>
    <t>18.10.2021 07:40:48</t>
  </si>
  <si>
    <t>18.10.2021 14:43:17</t>
  </si>
  <si>
    <t>CUMALI TR-1 35-24-M00094_B_56354963_56354963</t>
  </si>
  <si>
    <t>18.10.2021 10:13:36</t>
  </si>
  <si>
    <t>18.10.2021 12:01:01</t>
  </si>
  <si>
    <t>18.10.2021 17:26:04</t>
  </si>
  <si>
    <t>18.10.2021 18:48:59</t>
  </si>
  <si>
    <t>ALAŞEHİR TR-8 45-73-M00008_TR-7 M01_66756192</t>
  </si>
  <si>
    <t>18.10.2021 13:45:27</t>
  </si>
  <si>
    <t>18.10.2021 14:12:42</t>
  </si>
  <si>
    <t>K-3597 35-01-K03597_911316243_911316243</t>
  </si>
  <si>
    <t>18.10.2021 13:00:52</t>
  </si>
  <si>
    <t>19.10.2021 00:13:20</t>
  </si>
  <si>
    <t>K-1316 35-04-K01316_912253800_912253800</t>
  </si>
  <si>
    <t>18.10.2021 09:03:00</t>
  </si>
  <si>
    <t>18.10.2021 16:12:38</t>
  </si>
  <si>
    <t>18.10.2021 09:59:10</t>
  </si>
  <si>
    <t>18.10.2021 11:25:15</t>
  </si>
  <si>
    <t>18.10.2021 09:26:07</t>
  </si>
  <si>
    <t>18.10.2021 09:33:00</t>
  </si>
  <si>
    <t>18.10.2021 07:05:05</t>
  </si>
  <si>
    <t>ULUKENT DM-3/12 35-28-M00061_DAĞITIM TRAFO ULUKENT DM-3/12 M04_66556627</t>
  </si>
  <si>
    <t>18.10.2021 10:22:21</t>
  </si>
  <si>
    <t>18.10.2021 17:42:37</t>
  </si>
  <si>
    <t>YELKİ TR-5 (M-2339) 35-10-M02339_A F1_49574442</t>
  </si>
  <si>
    <t>18.10.2021 14:10:20</t>
  </si>
  <si>
    <t>18.10.2021 16:45:01</t>
  </si>
  <si>
    <t>L-245 35-18-L00245_A_56377236_56377236</t>
  </si>
  <si>
    <t>18.10.2021 17:12:37</t>
  </si>
  <si>
    <t>18.10.2021 18:47:55</t>
  </si>
  <si>
    <t>K-1116 35-04-K01116_913703361_913703361</t>
  </si>
  <si>
    <t>18.10.2021 13:12:00</t>
  </si>
  <si>
    <t>18.10.2021 20:42:09</t>
  </si>
  <si>
    <t>BAYAT TR-1 45-82-L00059_60398072_60984628_60984628</t>
  </si>
  <si>
    <t>18.10.2021 12:27:02</t>
  </si>
  <si>
    <t>18.10.2021 14:13:22</t>
  </si>
  <si>
    <t>18.10.2021 15:54:09</t>
  </si>
  <si>
    <t>18.10.2021 18:39:15</t>
  </si>
  <si>
    <t>18.10.2021 13:45:07</t>
  </si>
  <si>
    <t>18.10.2021 14:50:07</t>
  </si>
  <si>
    <t>K-1765 35-08-K01765_35-08-K01765_42453452</t>
  </si>
  <si>
    <t>18.10.2021 20:42:41</t>
  </si>
  <si>
    <t>19.10.2021 01:35:27</t>
  </si>
  <si>
    <t>K-652 35-01-K00652_911922704_911922704</t>
  </si>
  <si>
    <t>18.10.2021 16:37:00</t>
  </si>
  <si>
    <t>18.10.2021 19:21:27</t>
  </si>
  <si>
    <t>K-3655 35-03-K03655_910740426_910740426</t>
  </si>
  <si>
    <t>18.10.2021 00:14:37</t>
  </si>
  <si>
    <t>18.10.2021 01:17:58</t>
  </si>
  <si>
    <t>BAKIR KÖK 45-76-M00047_BAKIR KASABA M07_72212578</t>
  </si>
  <si>
    <t>18.10.2021 08:02:34</t>
  </si>
  <si>
    <t>18.10.2021 08:33:31</t>
  </si>
  <si>
    <t>ALİAĞA TR-30 35-17-M00030_6179451_56353557_56353557</t>
  </si>
  <si>
    <t>18.10.2021 23:07:38</t>
  </si>
  <si>
    <t>19.10.2021 00:41:29</t>
  </si>
  <si>
    <t>HARMANDALI TR-1 45-72-L00768_956522661_956522661</t>
  </si>
  <si>
    <t>18.10.2021 09:20:42</t>
  </si>
  <si>
    <t>18.10.2021 11:30:35</t>
  </si>
  <si>
    <t>MIDIKLI KÖK 45-81-M00043_KINIK M03_2101974</t>
  </si>
  <si>
    <t>18.10.2021 14:37:47</t>
  </si>
  <si>
    <t>18.10.2021 14:38:17</t>
  </si>
  <si>
    <t>K-2304 35-04-K02304_99125437_99125437</t>
  </si>
  <si>
    <t>18.10.2021 14:38:31</t>
  </si>
  <si>
    <t>18.10.2021 21:23:16</t>
  </si>
  <si>
    <t>YILMAZ TR-29 45-78-M00189__72373215_72373215</t>
  </si>
  <si>
    <t>18.10.2021 13:51:35</t>
  </si>
  <si>
    <t>18.10.2021 17:42:04</t>
  </si>
  <si>
    <t>OKLUİSA TR-1 45-81-M00230_45-81-M00230_2358627</t>
  </si>
  <si>
    <t>18.10.2021 18:57:56</t>
  </si>
  <si>
    <t>18.10.2021 20:24:26</t>
  </si>
  <si>
    <t>18.10.2021 22:12:59</t>
  </si>
  <si>
    <t>19.10.2021 04:00:09</t>
  </si>
  <si>
    <t>18.10.2021 13:16:48</t>
  </si>
  <si>
    <t>18.10.2021 14:31:48</t>
  </si>
  <si>
    <t>TR-2/11 45-72-L00011_95000112311_95000112311</t>
  </si>
  <si>
    <t>18.10.2021 14:52:28</t>
  </si>
  <si>
    <t>18.10.2021 16:06:00</t>
  </si>
  <si>
    <t>K-1779 35-01-K01779_910534846_910534846</t>
  </si>
  <si>
    <t>18.10.2021 12:24:59</t>
  </si>
  <si>
    <t>18.10.2021 13:21:38</t>
  </si>
  <si>
    <t>TİRE DM2/11 35-29-M00117_950321032_950321032</t>
  </si>
  <si>
    <t>18.10.2021 11:40:14</t>
  </si>
  <si>
    <t>18.10.2021 15:11:25</t>
  </si>
  <si>
    <t>TÜRKÖNÜ TR-2 35-15-M00217_950402556_950402556</t>
  </si>
  <si>
    <t>18.10.2021 09:45:21</t>
  </si>
  <si>
    <t>18.10.2021 11:14:46</t>
  </si>
  <si>
    <t>YASEMİN DM 35-19-M00002_KUŞÇULAR DM-2 M02_2333721</t>
  </si>
  <si>
    <t>18.10.2021 08:03:54</t>
  </si>
  <si>
    <t>18.10.2021 10:04:33</t>
  </si>
  <si>
    <t>TR-26 35-15-L00026_950353120_950353120</t>
  </si>
  <si>
    <t>18.10.2021 19:13:17</t>
  </si>
  <si>
    <t>18.10.2021 21:54:37</t>
  </si>
  <si>
    <t>MENEMEN TR-32 35-28-L00032_953373183_953373183</t>
  </si>
  <si>
    <t>18.10.2021 10:44:29</t>
  </si>
  <si>
    <t>18.10.2021 17:40:59</t>
  </si>
  <si>
    <t>L-231 35-18-L00231_950440532_950440532</t>
  </si>
  <si>
    <t>18.10.2021 08:07:49</t>
  </si>
  <si>
    <t>18.10.2021 09:43:19</t>
  </si>
  <si>
    <t>K-4756 35-04-K04756_H H02b_5773021</t>
  </si>
  <si>
    <t>18.10.2021 07:31:14</t>
  </si>
  <si>
    <t>18.10.2021 09:13:50</t>
  </si>
  <si>
    <t>K-1409 35-04-K01409_99676172_99676172</t>
  </si>
  <si>
    <t>18.10.2021 12:37:55</t>
  </si>
  <si>
    <t>18.10.2021 19:16:13</t>
  </si>
  <si>
    <t>K-37 35-04-K00037_954700468_954700468</t>
  </si>
  <si>
    <t>18.10.2021 17:09:30</t>
  </si>
  <si>
    <t>18.10.2021 21:50:08</t>
  </si>
  <si>
    <t>FEVZİPAŞA TR-1 45-71-M00579_45-71-M00579_2353703</t>
  </si>
  <si>
    <t>18.10.2021 16:22:50</t>
  </si>
  <si>
    <t>18.10.2021 18:38:28</t>
  </si>
  <si>
    <t>TR-9 45-78-L00009_915884376_915884376</t>
  </si>
  <si>
    <t>18.10.2021 07:38:45</t>
  </si>
  <si>
    <t>18.10.2021 10:08:51</t>
  </si>
  <si>
    <t>SEYREK TR-2/1 35-28-M00378_95000106964_95000106964</t>
  </si>
  <si>
    <t>18.10.2021 13:54:51</t>
  </si>
  <si>
    <t>18.10.2021 21:56:27</t>
  </si>
  <si>
    <t>DM-2/4 35-26-M00826_DM-2/5 M02_65896729</t>
  </si>
  <si>
    <t>18.10.2021 18:44:51</t>
  </si>
  <si>
    <t>BOSTANCI TR-1 45-76-L00025_955237136_955237136</t>
  </si>
  <si>
    <t>18.10.2021 09:22:59</t>
  </si>
  <si>
    <t>18.10.2021 11:15:21</t>
  </si>
  <si>
    <t>TR-84 45-78-L00084_TR-85 L04_2328612</t>
  </si>
  <si>
    <t>18.10.2021 10:11:36</t>
  </si>
  <si>
    <t>18.10.2021 11:02:07</t>
  </si>
  <si>
    <t>TR-1-4/4 ESKİ SİNEMAN KABİN 35-20-L00027_955191945_955191945</t>
  </si>
  <si>
    <t>18.10.2021 18:06:43</t>
  </si>
  <si>
    <t>18.10.2021 21:19:26</t>
  </si>
  <si>
    <t>K-3929 35-10-K03929_962603639_962603639</t>
  </si>
  <si>
    <t>18.10.2021 15:09:54</t>
  </si>
  <si>
    <t>18.10.2021 21:53:15</t>
  </si>
  <si>
    <t>SARILAR TR-1 35-29-L00475_950328275_950328275</t>
  </si>
  <si>
    <t>18.10.2021 19:11:34</t>
  </si>
  <si>
    <t>18.10.2021 21:07:05</t>
  </si>
  <si>
    <t>K-1444 35-04-K01444_912477681_912477681</t>
  </si>
  <si>
    <t>18.10.2021 09:09:00</t>
  </si>
  <si>
    <t>18.10.2021 13:12:40</t>
  </si>
  <si>
    <t>M-2911 35-01-M02911_911351491_911351491</t>
  </si>
  <si>
    <t>18.10.2021 20:57:28</t>
  </si>
  <si>
    <t>19.10.2021 01:49:47</t>
  </si>
  <si>
    <t>YİĞİTLER TR-2 35-27-L00224_915170012_915170012</t>
  </si>
  <si>
    <t>18.10.2021 10:36:21</t>
  </si>
  <si>
    <t>18.10.2021 15:35:47</t>
  </si>
  <si>
    <t>ARPACI GÜNEŞLİ TR-2 45-86-M00079_A_56401122_56401122</t>
  </si>
  <si>
    <t>18.10.2021 14:57:46</t>
  </si>
  <si>
    <t>18.10.2021 15:45:12</t>
  </si>
  <si>
    <t>K-1679 35-01-K01679_912848008_912848008</t>
  </si>
  <si>
    <t>18.10.2021 08:25:41</t>
  </si>
  <si>
    <t>18.10.2021 12:52:47</t>
  </si>
  <si>
    <t>HASKÖY TR-4 35-20-L00369_35-20-L00369_2371656</t>
  </si>
  <si>
    <t>18.10.2021 13:40:57</t>
  </si>
  <si>
    <t>18.10.2021 17:28:14</t>
  </si>
  <si>
    <t>SELENDİ TR-3 45-81-M00003_945633815_945633815</t>
  </si>
  <si>
    <t>18.10.2021 09:49:15</t>
  </si>
  <si>
    <t>18.10.2021 11:37:01</t>
  </si>
  <si>
    <t>DM-1/40 45-71-M00052_A_56403740_56403740</t>
  </si>
  <si>
    <t>18.10.2021 06:41:01</t>
  </si>
  <si>
    <t>18.10.2021 09:41:21</t>
  </si>
  <si>
    <t>TR-75 35-30-L00075_35-30-L00075_2359285</t>
  </si>
  <si>
    <t>18.10.2021 11:29:00</t>
  </si>
  <si>
    <t>18.10.2021 17:22:00</t>
  </si>
  <si>
    <t>TR-135 35-16-L00135_953316862_953316862</t>
  </si>
  <si>
    <t>18.10.2021 10:29:35</t>
  </si>
  <si>
    <t>18.10.2021 11:31:41</t>
  </si>
  <si>
    <t>DM-2/TR-11 35-13-L00458_946421463_946421463</t>
  </si>
  <si>
    <t>18.10.2021 14:03:00</t>
  </si>
  <si>
    <t>18.10.2021 14:59:50</t>
  </si>
  <si>
    <t>HASALAN TR-1 45-78-L00386_DIREK TIPI TRAFO HUCRESI H01_2106125</t>
  </si>
  <si>
    <t>18.10.2021 08:10:08</t>
  </si>
  <si>
    <t>18.10.2021 08:55:21</t>
  </si>
  <si>
    <t>K-1449 35-04-K01449_A_56364838_56364838</t>
  </si>
  <si>
    <t>18.10.2021 07:39:49</t>
  </si>
  <si>
    <t>18.10.2021 08:38:34</t>
  </si>
  <si>
    <t>K-3525 35-01-K03525_910783410_910783410</t>
  </si>
  <si>
    <t>18.10.2021 10:10:07</t>
  </si>
  <si>
    <t>18.10.2021 18:34:13</t>
  </si>
  <si>
    <t>K-3978 35-01-K03978__72372277_72372277</t>
  </si>
  <si>
    <t>18.10.2021 15:45:00</t>
  </si>
  <si>
    <t>18.10.2021 16:33:33</t>
  </si>
  <si>
    <t>M-228 35-14-M00228_956659669_956659669</t>
  </si>
  <si>
    <t>18.10.2021 16:32:59</t>
  </si>
  <si>
    <t>18.10.2021 17:50:15</t>
  </si>
  <si>
    <t>K-1653 35-04-K01653_912449025_912449025</t>
  </si>
  <si>
    <t>18.10.2021 10:11:00</t>
  </si>
  <si>
    <t>18.10.2021 19:02:28</t>
  </si>
  <si>
    <t>AĞAÇ İŞLERİ TR-11 35-22-M00111_10345012 TR11D3_5918234</t>
  </si>
  <si>
    <t>18.10.2021 13:27:12</t>
  </si>
  <si>
    <t>18.10.2021 20:05:59</t>
  </si>
  <si>
    <t>K-1555 35-04-K01555_99534938_99534938</t>
  </si>
  <si>
    <t>18.10.2021 19:48:19</t>
  </si>
  <si>
    <t>18.10.2021 21:55:34</t>
  </si>
  <si>
    <t>L-376 PAZARYERİ 35-18-L00376_950448161_950448161</t>
  </si>
  <si>
    <t>18.10.2021 19:09:56</t>
  </si>
  <si>
    <t>19.10.2021 02:14:01</t>
  </si>
  <si>
    <t>YÜKSEKKÖY TR-1 35-17-M00184_950299986_950299986</t>
  </si>
  <si>
    <t>18.10.2021 13:33:39</t>
  </si>
  <si>
    <t>18.10.2021 14:42:00</t>
  </si>
  <si>
    <t>K-4792 35-02-K04792_99323030_99323030</t>
  </si>
  <si>
    <t>18.10.2021 21:22:12</t>
  </si>
  <si>
    <t>19.10.2021 00:18:55</t>
  </si>
  <si>
    <t>18.10.2021 11:41:13</t>
  </si>
  <si>
    <t>18.10.2021 13:03:54</t>
  </si>
  <si>
    <t>ULUKENT DM-1/11 35-28-M00569_35-28-M00569_66555263</t>
  </si>
  <si>
    <t>18.10.2021 00:39:14</t>
  </si>
  <si>
    <t>18.10.2021 01:17:31</t>
  </si>
  <si>
    <t>18.10.2021 14:40:59</t>
  </si>
  <si>
    <t>DEMİRCİ TM 45-74-A00001_HatBaşıAyırıcı_53134280 M15_53134280</t>
  </si>
  <si>
    <t>18.10.2021 07:19:39</t>
  </si>
  <si>
    <t>18.10.2021 08:10:43</t>
  </si>
  <si>
    <t>TR-44 45-78-L00480_953281350_953281350</t>
  </si>
  <si>
    <t>18.10.2021 09:29:39</t>
  </si>
  <si>
    <t>18.10.2021 11:33:41</t>
  </si>
  <si>
    <t>K-1444 35-04-K01444_912472961_912472961</t>
  </si>
  <si>
    <t>18.10.2021 17:18:06</t>
  </si>
  <si>
    <t>18.10.2021 22:32:40</t>
  </si>
  <si>
    <t>TR-22 35-31-L00022_956593042_956593042</t>
  </si>
  <si>
    <t>18.10.2021 09:55:00</t>
  </si>
  <si>
    <t>18.10.2021 11:38:33</t>
  </si>
  <si>
    <t>18.10.2021 10:27:11</t>
  </si>
  <si>
    <t>18.10.2021 12:50:19</t>
  </si>
  <si>
    <t>DİKİLİ TR-5 (M-705) 35-30-M00705_955299417_955299417</t>
  </si>
  <si>
    <t>18.10.2021 12:56:55</t>
  </si>
  <si>
    <t>18.10.2021 14:22:08</t>
  </si>
  <si>
    <t>BEREKETLİ TR-3 ÜNLÜBOSTAN 45-79-M00331_967085759_967085759</t>
  </si>
  <si>
    <t>18.10.2021 16:10:26</t>
  </si>
  <si>
    <t>18.10.2021 18:46:59</t>
  </si>
  <si>
    <t>MECİDİYE TR-5 45-72-L00578_ DAĞITIM TRAFOSU TR-5 L03_66559067</t>
  </si>
  <si>
    <t>18.10.2021 09:23:07</t>
  </si>
  <si>
    <t>18.10.2021 17:13:23</t>
  </si>
  <si>
    <t>TURGUTLU İM 45-83-A00001_ŞEHİR-1 L21_42295564</t>
  </si>
  <si>
    <t>18.10.2021 08:49:47</t>
  </si>
  <si>
    <t>18.10.2021 09:02:11</t>
  </si>
  <si>
    <t>DM-12/03 (KIZ YURDU YANI) 45-71-M00317_DM-12 M02_72099105</t>
  </si>
  <si>
    <t>18.10.2021 14:01:57</t>
  </si>
  <si>
    <t>18.10.2021 14:36:00</t>
  </si>
  <si>
    <t>K-1408 35-01-K01408_911623858_911623858</t>
  </si>
  <si>
    <t>18.10.2021 16:54:20</t>
  </si>
  <si>
    <t>18.10.2021 22:24:27</t>
  </si>
  <si>
    <t>TR-6 35-31-L00006_956592023_956592023</t>
  </si>
  <si>
    <t>18.10.2021 18:45:32</t>
  </si>
  <si>
    <t>18.10.2021 20:01:41</t>
  </si>
  <si>
    <t>TR-121 ZEYTİNALANI 35-19-L00121_956670065_956670065</t>
  </si>
  <si>
    <t>18.10.2021 14:24:06</t>
  </si>
  <si>
    <t>18.10.2021 15:03:45</t>
  </si>
  <si>
    <t>K-4275 35-03-K04275_910094973_910094973</t>
  </si>
  <si>
    <t>18.10.2021 17:58:00</t>
  </si>
  <si>
    <t>18.10.2021 19:08:51</t>
  </si>
  <si>
    <t>M-1544 35-01-M01544_910747810_910747810</t>
  </si>
  <si>
    <t>18.10.2021 19:18:09</t>
  </si>
  <si>
    <t>18.10.2021 21:17:58</t>
  </si>
  <si>
    <t>L-290 35-18-L00290_950456233_950456233</t>
  </si>
  <si>
    <t>18.10.2021 11:04:11</t>
  </si>
  <si>
    <t>18.10.2021 18:23:16</t>
  </si>
  <si>
    <t>18.10.2021 15:33:09</t>
  </si>
  <si>
    <t>18.10.2021 15:58:47</t>
  </si>
  <si>
    <t>HİSAR TR-2 35-31-L00119_956597176_956597176</t>
  </si>
  <si>
    <t>18.10.2021 12:19:00</t>
  </si>
  <si>
    <t>18.10.2021 14:14:31</t>
  </si>
  <si>
    <t>TR-63/1 35-26-M00119__56359099_56359099</t>
  </si>
  <si>
    <t>18.10.2021 15:25:28</t>
  </si>
  <si>
    <t>18.10.2021 17:14:08</t>
  </si>
  <si>
    <t>18.10.2021 05:57:26</t>
  </si>
  <si>
    <t>18.10.2021 06:39:13</t>
  </si>
  <si>
    <t>TR-1-5/14 35-20-L00057_955214259_955214259</t>
  </si>
  <si>
    <t>18.10.2021 12:23:41</t>
  </si>
  <si>
    <t>18.10.2021 13:49:54</t>
  </si>
  <si>
    <t>İTOB DM 35-22-M00089_ARITMA M05_2044435</t>
  </si>
  <si>
    <t>18.10.2021 11:06:36</t>
  </si>
  <si>
    <t>18.10.2021 12:20:55</t>
  </si>
  <si>
    <t>TR-39 45-74-M00039_945586251_945586251</t>
  </si>
  <si>
    <t>18.10.2021 07:18:44</t>
  </si>
  <si>
    <t>18.10.2021 09:05:00</t>
  </si>
  <si>
    <t>DM-19/02A 45-71-M02184_DM-20/20 M03_65995565</t>
  </si>
  <si>
    <t>18.10.2021 09:59:35</t>
  </si>
  <si>
    <t>18.10.2021 10:51:53</t>
  </si>
  <si>
    <t>TR-266 DOĞUŞ ÇİFTLİK EVLERİ TR 35-19-M00166_964496608_964496608</t>
  </si>
  <si>
    <t>18.10.2021 09:55:35</t>
  </si>
  <si>
    <t>18.10.2021 13:29:21</t>
  </si>
  <si>
    <t>GÜRÇEŞME İM 35-03-A00001_TR-1 M01_2308213</t>
  </si>
  <si>
    <t>18.10.2021 03:01:10</t>
  </si>
  <si>
    <t>18.10.2021 03:09:00</t>
  </si>
  <si>
    <t>AĞAÇ İŞLERİ TR-10 35-22-M00110_11901009 TR10/A2_5921542</t>
  </si>
  <si>
    <t>18.10.2021 11:20:07</t>
  </si>
  <si>
    <t>18.10.2021 12:51:31</t>
  </si>
  <si>
    <t>DM-2/2 45-71-M00147_953190833_953190833</t>
  </si>
  <si>
    <t>18.10.2021 10:43:33</t>
  </si>
  <si>
    <t>18.10.2021 13:27:36</t>
  </si>
  <si>
    <t>K-2999 35-03-K02999_913002532_913002532</t>
  </si>
  <si>
    <t>18.10.2021 16:12:04</t>
  </si>
  <si>
    <t>18.10.2021 18:31:49</t>
  </si>
  <si>
    <t>K-2560 35-03-K02560_TRAFO K03_41967679</t>
  </si>
  <si>
    <t>18.10.2021 09:35:47</t>
  </si>
  <si>
    <t>18.10.2021 19:21:38</t>
  </si>
  <si>
    <t>ULUCAK DM-2/17 35-27-M00859_948512294_948512294</t>
  </si>
  <si>
    <t>18.10.2021 12:05:23</t>
  </si>
  <si>
    <t>18.10.2021 14:41:55</t>
  </si>
  <si>
    <t>KORDON KÖK 45-78-M00730_KÖSEALİ KABAZLI GÖBEKLİ M02_2105507</t>
  </si>
  <si>
    <t>18.10.2021 22:04:28</t>
  </si>
  <si>
    <t>18.10.2021 22:05:08</t>
  </si>
  <si>
    <t>18.10.2021 18:51:46</t>
  </si>
  <si>
    <t>18.10.2021 20:02:21</t>
  </si>
  <si>
    <t>KARAAĞAÇLI TR-1 45-71-M01904_B_56352435_56352435</t>
  </si>
  <si>
    <t>18.10.2021 16:34:43</t>
  </si>
  <si>
    <t>18.10.2021 19:54:47</t>
  </si>
  <si>
    <t>18.10.2021 19:34:00</t>
  </si>
  <si>
    <t>18.10.2021 19:39:01</t>
  </si>
  <si>
    <t>DM-4/14D 45-71-M02100_G H01b_75585541</t>
  </si>
  <si>
    <t>18.10.2021 16:57:23</t>
  </si>
  <si>
    <t>18.10.2021 21:32:43</t>
  </si>
  <si>
    <t>MURADİYE DM-5/6 KÖK 45-71-M00245_DM-5/10 M03_72097657</t>
  </si>
  <si>
    <t>18.10.2021 01:57:48</t>
  </si>
  <si>
    <t>18.10.2021 02:04:40</t>
  </si>
  <si>
    <t>BOSTANCI TR-1 45-76-L00025_A_56388523_56388523</t>
  </si>
  <si>
    <t>18.10.2021 22:56:00</t>
  </si>
  <si>
    <t>19.10.2021 00:04:39</t>
  </si>
  <si>
    <t>M-2001 GÜZELBAHÇE ÇAMLI KÖK 35-10-M02001_M-2501 M03_47756368</t>
  </si>
  <si>
    <t>18.10.2021 08:06:27</t>
  </si>
  <si>
    <t>18.10.2021 09:53:18</t>
  </si>
  <si>
    <t>L-366 ILDIR KÖY 35-18-L00366_950441480_950441480</t>
  </si>
  <si>
    <t>18.10.2021 17:32:48</t>
  </si>
  <si>
    <t>18.10.2021 19:10:20</t>
  </si>
  <si>
    <t>K-4776 35-09-K04776_B b4b_5864462</t>
  </si>
  <si>
    <t>18.10.2021 10:49:22</t>
  </si>
  <si>
    <t>18.10.2021 11:28:34</t>
  </si>
  <si>
    <t>DM-2/20 35-27-M01092_914551877_914551877</t>
  </si>
  <si>
    <t>18.10.2021 07:50:59</t>
  </si>
  <si>
    <t>18.10.2021 09:57:19</t>
  </si>
  <si>
    <t>18.10.2021 10:01:20</t>
  </si>
  <si>
    <t>18.10.2021 11:47:04</t>
  </si>
  <si>
    <t>K-4346 35-01-K04346_911482100_911482100</t>
  </si>
  <si>
    <t>18.10.2021 13:38:55</t>
  </si>
  <si>
    <t>18.10.2021 23:18:34</t>
  </si>
  <si>
    <t>POYRACIK TR-4 35-24-L00027_955220483_955220483</t>
  </si>
  <si>
    <t>18.10.2021 13:10:15</t>
  </si>
  <si>
    <t>18.10.2021 14:42:03</t>
  </si>
  <si>
    <t>K-4153 35-01-K04153_911314917_911314917</t>
  </si>
  <si>
    <t>18.10.2021 10:09:17</t>
  </si>
  <si>
    <t>18.10.2021 17:35:06</t>
  </si>
  <si>
    <t>DM-13/22 (ÇİMENLİ SOKAK) 45-71-M00059_C_56403014_56403014</t>
  </si>
  <si>
    <t>18.10.2021 09:00:53</t>
  </si>
  <si>
    <t>18.10.2021 12:25:09</t>
  </si>
  <si>
    <t>ÇANDARLI TATİL KÖYÜ TR-1 35-30-M00088_955314628_955314628</t>
  </si>
  <si>
    <t>18.10.2021 15:01:35</t>
  </si>
  <si>
    <t>18.10.2021 16:32:21</t>
  </si>
  <si>
    <t>M-1544 35-01-M01544_910683050_910683050</t>
  </si>
  <si>
    <t>18.10.2021 15:46:41</t>
  </si>
  <si>
    <t>18.10.2021 20:50:57</t>
  </si>
  <si>
    <t>18.10.2021 10:23:05</t>
  </si>
  <si>
    <t>18.10.2021 10:58:08</t>
  </si>
  <si>
    <t>ÇAPAKLI KÖK 45-78-M01161_HatBaşıAyırıcı_53140264 M04_53140264</t>
  </si>
  <si>
    <t>18.10.2021 11:00:31</t>
  </si>
  <si>
    <t>18.10.2021 12:09:12</t>
  </si>
  <si>
    <t>M-2018 35-01-M02018_97478584_97478584</t>
  </si>
  <si>
    <t>18.10.2021 07:03:08</t>
  </si>
  <si>
    <t>18.10.2021 16:33:21</t>
  </si>
  <si>
    <t>K-4477 35-04-K04477_98975748_98975748</t>
  </si>
  <si>
    <t>18.10.2021 09:43:49</t>
  </si>
  <si>
    <t>K-4701 35-01-K04701_911833458_911833458</t>
  </si>
  <si>
    <t>18.10.2021 11:30:46</t>
  </si>
  <si>
    <t>18.10.2021 22:01:27</t>
  </si>
  <si>
    <t>M-3037(YATIRIM REZERVE) 35-09-M03037_E_72410594_72410594</t>
  </si>
  <si>
    <t>18.10.2021 11:06:51</t>
  </si>
  <si>
    <t>18.10.2021 12:14:47</t>
  </si>
  <si>
    <t>TOPARLAR TR-1 35-29-L00323_A_56360832_56360832</t>
  </si>
  <si>
    <t>18.10.2021 12:30:31</t>
  </si>
  <si>
    <t>18.10.2021 14:30:01</t>
  </si>
  <si>
    <t>18.10.2021 02:43:53</t>
  </si>
  <si>
    <t>18.10.2021 02:48:31</t>
  </si>
  <si>
    <t>M-1242 35-01-M01242_B 1B_5871836</t>
  </si>
  <si>
    <t>18.10.2021 15:31:00</t>
  </si>
  <si>
    <t>18.10.2021 16:28:15</t>
  </si>
  <si>
    <t>L-321 35-18-L00321_950449374_950449374</t>
  </si>
  <si>
    <t>18.10.2021 15:48:01</t>
  </si>
  <si>
    <t>18.10.2021 16:31:30</t>
  </si>
  <si>
    <t>SARIGÖL TR-37 45-79-M00037_TR-40 M05_2315979</t>
  </si>
  <si>
    <t>18.10.2021 11:00:41</t>
  </si>
  <si>
    <t>18.10.2021 11:51:56</t>
  </si>
  <si>
    <t>18.10.2021 09:21:15</t>
  </si>
  <si>
    <t>18.10.2021 17:11:46</t>
  </si>
  <si>
    <t>K-4323 35-04-K04323_99180191_99180191</t>
  </si>
  <si>
    <t>18.10.2021 10:44:24</t>
  </si>
  <si>
    <t>18.10.2021 16:25:56</t>
  </si>
  <si>
    <t>18.10.2021 18:06:23</t>
  </si>
  <si>
    <t>18.10.2021 18:38:54</t>
  </si>
  <si>
    <t>L-95 35-18-L00095_950453440_950453440</t>
  </si>
  <si>
    <t>18.10.2021 17:04:09</t>
  </si>
  <si>
    <t>18.10.2021 20:08:08</t>
  </si>
  <si>
    <t>YELKİ TR-5 (M-2339) 35-10-M02339_E E3_49574434</t>
  </si>
  <si>
    <t>18.10.2021 09:31:42</t>
  </si>
  <si>
    <t>18.10.2021 11:22:54</t>
  </si>
  <si>
    <t>L-426 ESKİ GARAJ 35-18-L00426_A a1_5945316</t>
  </si>
  <si>
    <t>18.10.2021 09:36:11</t>
  </si>
  <si>
    <t>18.10.2021 13:46:29</t>
  </si>
  <si>
    <t>K-3590 35-01-K03590_911008970_911008970</t>
  </si>
  <si>
    <t>18.10.2021 22:39:10</t>
  </si>
  <si>
    <t>19.10.2021 04:04:11</t>
  </si>
  <si>
    <t>KÜÇÜKÖREN TR-1 35-29-L00490_950376268_950376268</t>
  </si>
  <si>
    <t>18.10.2021 14:35:14</t>
  </si>
  <si>
    <t>18.10.2021 18:19:15</t>
  </si>
  <si>
    <t>M-530 35-02-M00530_910040665_910040665</t>
  </si>
  <si>
    <t>18.10.2021 16:52:30</t>
  </si>
  <si>
    <t>18.10.2021 17:57:51</t>
  </si>
  <si>
    <t>KERESTECİLER TR-1 45-83-M00138_955149834_955149834</t>
  </si>
  <si>
    <t>18.10.2021 13:42:13</t>
  </si>
  <si>
    <t>18.10.2021 15:27:30</t>
  </si>
  <si>
    <t>KARABURUN TR-56 35-21-L00217_966413588_966413588</t>
  </si>
  <si>
    <t>18.10.2021 18:11:31</t>
  </si>
  <si>
    <t>18.10.2021 20:07:01</t>
  </si>
  <si>
    <t>K-1127 35-03-K01127_910265631_910265631</t>
  </si>
  <si>
    <t>18.10.2021 19:08:14</t>
  </si>
  <si>
    <t>18.10.2021 21:20:37</t>
  </si>
  <si>
    <t>M-2911 35-01-M02911_911251746_911251746</t>
  </si>
  <si>
    <t>18.10.2021 08:14:01</t>
  </si>
  <si>
    <t>18.10.2021 19:58:55</t>
  </si>
  <si>
    <t>BURUNCUK TR-2 35-20-L00298_955211853_955211853</t>
  </si>
  <si>
    <t>18.10.2021 12:26:06</t>
  </si>
  <si>
    <t>18.10.2021 13:05:34</t>
  </si>
  <si>
    <t>M-500 (DM-3/2) 35-17-M00500_D D01_60819589</t>
  </si>
  <si>
    <t>18.10.2021 08:57:00</t>
  </si>
  <si>
    <t>18.10.2021 09:40:09</t>
  </si>
  <si>
    <t>YAKAKÖY KÖK 45-75-M00067_BOYALI M03_2092141</t>
  </si>
  <si>
    <t>18.10.2021 09:02:17</t>
  </si>
  <si>
    <t>18.10.2021 17:36:15</t>
  </si>
  <si>
    <t>İKİZKUYU TR-2 45-86-M00088_DIREK TIPI TRAFO HUCRESI H01_2088161</t>
  </si>
  <si>
    <t>18.10.2021 10:48:47</t>
  </si>
  <si>
    <t>18.10.2021 11:26:38</t>
  </si>
  <si>
    <t>TR-273 35-19-L00273_956678241_956678241</t>
  </si>
  <si>
    <t>18.10.2021 14:55:02</t>
  </si>
  <si>
    <t>18.10.2021 18:53:54</t>
  </si>
  <si>
    <t>KINIK ORGANİZE DM 35-24-M00208_HatBaşıAyırıcı_53133660 M15_53133660</t>
  </si>
  <si>
    <t>18.10.2021 17:08:48</t>
  </si>
  <si>
    <t>18.10.2021 19:13:46</t>
  </si>
  <si>
    <t>TR-112 ZEYTİNALANI 35-19-L00112_956667325_956667325</t>
  </si>
  <si>
    <t>18.10.2021 21:23:56</t>
  </si>
  <si>
    <t>19.10.2021 00:11:26</t>
  </si>
  <si>
    <t>K-4630 35-02-K04630_910250934_910250934</t>
  </si>
  <si>
    <t>18.10.2021 12:26:42</t>
  </si>
  <si>
    <t>18.10.2021 16:50:15</t>
  </si>
  <si>
    <t>MAHMUTLAR KÖK 45-74-M00354_MAHMUTLAR ESKİ HAT M04_79385781</t>
  </si>
  <si>
    <t>18.10.2021 14:27:00</t>
  </si>
  <si>
    <t>KAYMAKÇI TR-20 35-15-M00253_48699682_56361637_56361637</t>
  </si>
  <si>
    <t>18.10.2021 12:46:31</t>
  </si>
  <si>
    <t>18.10.2021 16:01:02</t>
  </si>
  <si>
    <t>TR-2/29 45-72-L00029_956530711_956530711</t>
  </si>
  <si>
    <t>18.10.2021 17:41:08</t>
  </si>
  <si>
    <t>18.10.2021 20:25:53</t>
  </si>
  <si>
    <t>BAKLACI TR-1 45-73-M00523_945676141_945676141</t>
  </si>
  <si>
    <t>18.10.2021 17:11:57</t>
  </si>
  <si>
    <t>18.10.2021 19:31:55</t>
  </si>
  <si>
    <t>ELMABAĞ DM 35-15-L00317_BOZDAĞ L06_66822279</t>
  </si>
  <si>
    <t>18.10.2021 09:38:59</t>
  </si>
  <si>
    <t>18.10.2021 10:32:37</t>
  </si>
  <si>
    <t>DM-1/1 35-18-L00580_966352216_966352216</t>
  </si>
  <si>
    <t>18.10.2021 13:47:31</t>
  </si>
  <si>
    <t>18.10.2021 17:32:31</t>
  </si>
  <si>
    <t>DM-1/51 35-29-M00051_48345963_56392605_56392605</t>
  </si>
  <si>
    <t>18.10.2021 09:37:49</t>
  </si>
  <si>
    <t>18.10.2021 13:47:58</t>
  </si>
  <si>
    <t>L-193 ESENEVLER 35-18-L00193_950442999_950442999</t>
  </si>
  <si>
    <t>18.10.2021 10:33:38</t>
  </si>
  <si>
    <t>18.10.2021 11:56:35</t>
  </si>
  <si>
    <t>GÜZELKÖY TR 45-71-M00984_44426475_56395521_56395521</t>
  </si>
  <si>
    <t>18.10.2021 08:44:40</t>
  </si>
  <si>
    <t>18.10.2021 18:28:18</t>
  </si>
  <si>
    <t>DM-12/TR-1 45-72-L00062_TR-2/52 L010_66452634</t>
  </si>
  <si>
    <t>18.10.2021 12:01:32</t>
  </si>
  <si>
    <t>18.10.2021 15:26:23</t>
  </si>
  <si>
    <t>DEĞİRMENDERE TR-1 35-29-L00015_950348326_950348326</t>
  </si>
  <si>
    <t>18.10.2021 10:06:54</t>
  </si>
  <si>
    <t>18.10.2021 11:37:03</t>
  </si>
  <si>
    <t>18.10.2021 11:17:44</t>
  </si>
  <si>
    <t>18.10.2021 14:42:55</t>
  </si>
  <si>
    <t>AYRANCILAR DM-3 35-26-M00795_PANCAR-3 (AYIRANCILAR-2) M14_2116036</t>
  </si>
  <si>
    <t>18.10.2021 09:41:37</t>
  </si>
  <si>
    <t>18.10.2021 09:42:57</t>
  </si>
  <si>
    <t>MURADİYE TR-6 45-71-M01473_953243201_953243201</t>
  </si>
  <si>
    <t>18.10.2021 21:02:04</t>
  </si>
  <si>
    <t>18.10.2021 23:32:25</t>
  </si>
  <si>
    <t>18.10.2021 03:11:02</t>
  </si>
  <si>
    <t>18.10.2021 04:58:58</t>
  </si>
  <si>
    <t>DM-3/TR-20 35-22-M00079_955266484_955266484</t>
  </si>
  <si>
    <t>18.10.2021 10:55:51</t>
  </si>
  <si>
    <t>18.10.2021 12:05:54</t>
  </si>
  <si>
    <t>İCİKLER TR-3 45-74-M00253_945583100_945583100</t>
  </si>
  <si>
    <t>18.10.2021 10:40:35</t>
  </si>
  <si>
    <t>18.10.2021 12:31:39</t>
  </si>
  <si>
    <t>18.10.2021 09:10:27</t>
  </si>
  <si>
    <t>18.10.2021 11:28:00</t>
  </si>
  <si>
    <t>ALAŞEHİR TR-57 45-73-M00057_TR-58 TR-86 M01_81564818</t>
  </si>
  <si>
    <t>18.10.2021 17:45:48</t>
  </si>
  <si>
    <t>18.10.2021 18:10:02</t>
  </si>
  <si>
    <t>TR-1/33 45-72-M00033_956503693_956503693</t>
  </si>
  <si>
    <t>18.10.2021 11:41:40</t>
  </si>
  <si>
    <t>18.10.2021 13:49:26</t>
  </si>
  <si>
    <t>18.10.2021 08:16:35</t>
  </si>
  <si>
    <t>18.10.2021 13:50:24</t>
  </si>
  <si>
    <t>KUYUCAK KARAPINAR BEYGİRLER MAH. TR 45-75-M00092_A_56391361_56391361</t>
  </si>
  <si>
    <t>18.10.2021 14:05:47</t>
  </si>
  <si>
    <t>18.10.2021 14:50:10</t>
  </si>
  <si>
    <t>L-329 35-18-L00329_950436841_950436841</t>
  </si>
  <si>
    <t>18.10.2021 10:50:36</t>
  </si>
  <si>
    <t>18.10.2021 14:23:45</t>
  </si>
  <si>
    <t>18.10.2021 09:46:56</t>
  </si>
  <si>
    <t>18.10.2021 12:20:13</t>
  </si>
  <si>
    <t>M-3037 35-09-M03037_913645515_913645515</t>
  </si>
  <si>
    <t>18.10.2021 15:40:38</t>
  </si>
  <si>
    <t>18.10.2021 16:32:03</t>
  </si>
  <si>
    <t>TR-15 ( M-715) 35-30-M00715_955298069_955298069</t>
  </si>
  <si>
    <t>18.10.2021 19:00:05</t>
  </si>
  <si>
    <t>18.10.2021 21:50:21</t>
  </si>
  <si>
    <t>K-2432 35-08-K02432_913214678_913214678</t>
  </si>
  <si>
    <t>18.10.2021 07:19:46</t>
  </si>
  <si>
    <t>18.10.2021 17:41:21</t>
  </si>
  <si>
    <t>18.10.2021 14:01:09</t>
  </si>
  <si>
    <t>18.10.2021 14:08:25</t>
  </si>
  <si>
    <t>18.10.2021 13:30:50</t>
  </si>
  <si>
    <t>18.10.2021 13:40:31</t>
  </si>
  <si>
    <t>18.10.2021 15:49:24</t>
  </si>
  <si>
    <t>18.10.2021 20:19:46</t>
  </si>
  <si>
    <t>L-201 GÜZELÇİFTLİK 35-14-L00201_956648641_956648641</t>
  </si>
  <si>
    <t>18.10.2021 16:20:28</t>
  </si>
  <si>
    <t>18.10.2021 18:30:13</t>
  </si>
  <si>
    <t>TR-100 ZEYTİNALANI 35-19-L00100_95000603555_95000603555</t>
  </si>
  <si>
    <t>18.10.2021 07:40:23</t>
  </si>
  <si>
    <t>18.10.2021 09:39:57</t>
  </si>
  <si>
    <t>18.10.2021 17:17:01</t>
  </si>
  <si>
    <t>18.10.2021 17:19:43</t>
  </si>
  <si>
    <t>ARDIÇ MAHALLESİ TR-52 35-21-L00132_953366334_953366334</t>
  </si>
  <si>
    <t>18.10.2021 21:58:31</t>
  </si>
  <si>
    <t>19.10.2021 00:03:54</t>
  </si>
  <si>
    <t>TR-6 35-26-M00006_956614868_956614868</t>
  </si>
  <si>
    <t>18.10.2021 00:19:11</t>
  </si>
  <si>
    <t>18.10.2021 01:16:13</t>
  </si>
  <si>
    <t>ATAKÖY TR-1 35-22-M00190_955269589_955269589</t>
  </si>
  <si>
    <t>18.10.2021 18:15:24</t>
  </si>
  <si>
    <t>18.10.2021 20:43:58</t>
  </si>
  <si>
    <t>DM-12/03 (KIZ YURDU YANI) 45-71-M00317_DM-12/07-A ŞEHZADE EVLERİ M01_72099153</t>
  </si>
  <si>
    <t>18.10.2021 15:33:02</t>
  </si>
  <si>
    <t>18.10.2021 16:57:57</t>
  </si>
  <si>
    <t>18.10.2021 09:15:04</t>
  </si>
  <si>
    <t>18.10.2021 09:22:34</t>
  </si>
  <si>
    <t>TR-38 35-13-L00038_B_56382141_56382141</t>
  </si>
  <si>
    <t>18.10.2021 14:36:44</t>
  </si>
  <si>
    <t>18.10.2021 16:58:17</t>
  </si>
  <si>
    <t>18.10.2021 09:56:20</t>
  </si>
  <si>
    <t>18.10.2021 11:01:19</t>
  </si>
  <si>
    <t>18.10.2021 11:05:00</t>
  </si>
  <si>
    <t>ULUKENT DM-3/12 35-28-M00061_ULUKENT DM-1/16 M02_66556631</t>
  </si>
  <si>
    <t>18.10.2021 09:11:17</t>
  </si>
  <si>
    <t>18.10.2021 09:46:48</t>
  </si>
  <si>
    <t>18.10.2021 20:43:25</t>
  </si>
  <si>
    <t>18.10.2021 22:16:16</t>
  </si>
  <si>
    <t>L-296 35-18-L00296_950447781_950447781</t>
  </si>
  <si>
    <t>18.10.2021 15:49:14</t>
  </si>
  <si>
    <t>19.10.2021 02:01:38</t>
  </si>
  <si>
    <t>M-2373 35-02-M02373__72410563_72410563</t>
  </si>
  <si>
    <t>18.10.2021 10:54:50</t>
  </si>
  <si>
    <t>18.10.2021 14:30:02</t>
  </si>
  <si>
    <t>TR-71 45-78-L00071_95000586524_95000586524</t>
  </si>
  <si>
    <t>18.10.2021 09:42:11</t>
  </si>
  <si>
    <t>18.10.2021 10:44:49</t>
  </si>
  <si>
    <t>ARMUTLU TR-21 35-27-M00615_A_56356260_56356260</t>
  </si>
  <si>
    <t>18.10.2021 10:21:54</t>
  </si>
  <si>
    <t>18.10.2021 14:23:56</t>
  </si>
  <si>
    <t>L-226 ARITMA 35-18-L00226_A a1b_5950413</t>
  </si>
  <si>
    <t>18.10.2021 19:17:58</t>
  </si>
  <si>
    <t>18.10.2021 21:39:33</t>
  </si>
  <si>
    <t>M-1834 35-04-M01834_99478034_99478034</t>
  </si>
  <si>
    <t>18.10.2021 12:46:54</t>
  </si>
  <si>
    <t>18.10.2021 20:12:51</t>
  </si>
  <si>
    <t>K-1361 35-02-K01361_912660734_912660734</t>
  </si>
  <si>
    <t>18.10.2021 15:03:33</t>
  </si>
  <si>
    <t>18.10.2021 17:32:27</t>
  </si>
  <si>
    <t>M-2896(YATIRIM REZERVE) 35-01-M02896_910758509_910758509</t>
  </si>
  <si>
    <t>19.10.2021 12:08:30</t>
  </si>
  <si>
    <t>19.10.2021 20:47:26</t>
  </si>
  <si>
    <t>19.10.2021 20:46:52</t>
  </si>
  <si>
    <t>19.10.2021 21:55:48</t>
  </si>
  <si>
    <t>M-10 35-02-M00010_910224545_910224545</t>
  </si>
  <si>
    <t>19.10.2021 17:06:13</t>
  </si>
  <si>
    <t>19.10.2021 18:33:04</t>
  </si>
  <si>
    <t>ASARLIK TR-1 35-28-M00167_953376395_953376395</t>
  </si>
  <si>
    <t>19.10.2021 16:13:50</t>
  </si>
  <si>
    <t>19.10.2021 22:14:38</t>
  </si>
  <si>
    <t>K-1480 35-09-K01480_D_56380910_56380910</t>
  </si>
  <si>
    <t>19.10.2021 16:06:42</t>
  </si>
  <si>
    <t>19.10.2021 18:44:55</t>
  </si>
  <si>
    <t>AĞAÇ İŞLERİ TR-10 35-22-M00110_35-22-M00110_72103813</t>
  </si>
  <si>
    <t>19.10.2021 12:45:03</t>
  </si>
  <si>
    <t>19.10.2021 15:06:39</t>
  </si>
  <si>
    <t>UMURCALI TR-6 35-31-L00527_956585972_956585972</t>
  </si>
  <si>
    <t>19.10.2021 15:06:30</t>
  </si>
  <si>
    <t>19.10.2021 17:26:23</t>
  </si>
  <si>
    <t>OVAKENT TR-13 35-15-L00635_48655966_56372397_56372397</t>
  </si>
  <si>
    <t>19.10.2021 16:11:02</t>
  </si>
  <si>
    <t>19.10.2021 20:00:58</t>
  </si>
  <si>
    <t>19.10.2021 17:22:28</t>
  </si>
  <si>
    <t>19.10.2021 20:02:24</t>
  </si>
  <si>
    <t>M-1306 35-01-M01306_911892083_911892083</t>
  </si>
  <si>
    <t>19.10.2021 11:21:50</t>
  </si>
  <si>
    <t>19.10.2021 18:36:53</t>
  </si>
  <si>
    <t>19.10.2021 09:49:05</t>
  </si>
  <si>
    <t>19.10.2021 17:20:11</t>
  </si>
  <si>
    <t>ARSLANLAR TM 35-26-A00004_HatBaşıAyırıcı_53132603 L42_53132603</t>
  </si>
  <si>
    <t>19.10.2021 09:56:10</t>
  </si>
  <si>
    <t>19.10.2021 18:16:00</t>
  </si>
  <si>
    <t>SANCAKLI BOZKÖY KÖK 45-71-M00087_SULAMA M02_61320832</t>
  </si>
  <si>
    <t>19.10.2021 01:42:56</t>
  </si>
  <si>
    <t>19.10.2021 02:25:08</t>
  </si>
  <si>
    <t>İBRAHİM SILAY SULAMA GRUBU 35-29-M00265_A_56374597_56374597</t>
  </si>
  <si>
    <t>19.10.2021 18:19:23</t>
  </si>
  <si>
    <t>19.10.2021 19:33:18</t>
  </si>
  <si>
    <t>İNECİK TR-1 35-21-L00121_953360556_953360556</t>
  </si>
  <si>
    <t>19.10.2021 11:13:33</t>
  </si>
  <si>
    <t>19.10.2021 20:35:37</t>
  </si>
  <si>
    <t>K-1555 35-04-K01555_913897179_913897179</t>
  </si>
  <si>
    <t>19.10.2021 07:42:55</t>
  </si>
  <si>
    <t>19.10.2021 13:33:44</t>
  </si>
  <si>
    <t>ISMET ERTEN SULAMA GRUBU 35-29-M00206_A_56361312_56361312</t>
  </si>
  <si>
    <t>19.10.2021 09:48:13</t>
  </si>
  <si>
    <t>19.10.2021 11:15:28</t>
  </si>
  <si>
    <t>OVAKENT TR-1 35-15-L00631_950386709_950386709</t>
  </si>
  <si>
    <t>19.10.2021 19:57:36</t>
  </si>
  <si>
    <t>19.10.2021 20:51:51</t>
  </si>
  <si>
    <t>FOÇA M-259 BAĞARASI 35-23-M00259_35-23-M00259_2348506</t>
  </si>
  <si>
    <t>19.10.2021 08:59:00</t>
  </si>
  <si>
    <t>19.10.2021 17:12:00</t>
  </si>
  <si>
    <t>KINIK İM 35-24-A00001_YAYA KENT M09_2058920</t>
  </si>
  <si>
    <t>19.10.2021 17:03:00</t>
  </si>
  <si>
    <t>19.10.2021 17:10:53</t>
  </si>
  <si>
    <t>ZEYTİNDAĞ DM 35-16-M00138_BOZYERLER M06_76071854</t>
  </si>
  <si>
    <t>19.10.2021 09:14:30</t>
  </si>
  <si>
    <t>19.10.2021 17:16:05</t>
  </si>
  <si>
    <t>19.10.2021 14:30:00</t>
  </si>
  <si>
    <t>19.10.2021 15:21:09</t>
  </si>
  <si>
    <t>BADEMLİ KÖK-8 (BADEMLİ TR-9) 35-30-L00097_BADEMLİ L01_72058467</t>
  </si>
  <si>
    <t>19.10.2021 12:09:59</t>
  </si>
  <si>
    <t>19.10.2021 18:38:47</t>
  </si>
  <si>
    <t>TR-112 ZEYTİNALANI 35-19-L00112_956688272_956688272</t>
  </si>
  <si>
    <t>19.10.2021 23:49:36</t>
  </si>
  <si>
    <t>20.10.2021 00:39:29</t>
  </si>
  <si>
    <t>TR-2/21 45-72-L00021_A_56407069_56407069</t>
  </si>
  <si>
    <t>19.10.2021 15:23:39</t>
  </si>
  <si>
    <t>19.10.2021 17:21:59</t>
  </si>
  <si>
    <t>DM-1/4 35-19-M00254_956674572_956674572</t>
  </si>
  <si>
    <t>19.10.2021 16:12:00</t>
  </si>
  <si>
    <t>19.10.2021 17:44:28</t>
  </si>
  <si>
    <t>KABAKUM BANKACILAR TR-1 35-30-M00207_955303224_955303224</t>
  </si>
  <si>
    <t>19.10.2021 16:39:30</t>
  </si>
  <si>
    <t>19.10.2021 21:24:54</t>
  </si>
  <si>
    <t>M-41 EKSENDERE 35-25-M00361_95000559365_95000559365</t>
  </si>
  <si>
    <t>19.10.2021 17:43:30</t>
  </si>
  <si>
    <t>19.10.2021 20:03:53</t>
  </si>
  <si>
    <t>K-1982 35-02-K01982_910011372_910011372</t>
  </si>
  <si>
    <t>19.10.2021 09:37:38</t>
  </si>
  <si>
    <t>19.10.2021 15:17:19</t>
  </si>
  <si>
    <t>19.10.2021 09:05:48</t>
  </si>
  <si>
    <t>19.10.2021 17:46:42</t>
  </si>
  <si>
    <t>M-2740 35-02-M02740_ H_79573571</t>
  </si>
  <si>
    <t>19.10.2021 19:00:51</t>
  </si>
  <si>
    <t>19.10.2021 21:30:18</t>
  </si>
  <si>
    <t>19.10.2021 03:02:51</t>
  </si>
  <si>
    <t>19.10.2021 03:08:58</t>
  </si>
  <si>
    <t>ULUCAK DM 35-27-M00792_HatBaşıAyırıcı_65876684 M06_65876684</t>
  </si>
  <si>
    <t>19.10.2021 12:50:21</t>
  </si>
  <si>
    <t>19.10.2021 18:13:11</t>
  </si>
  <si>
    <t>19.10.2021 07:43:14</t>
  </si>
  <si>
    <t>19.10.2021 11:15:31</t>
  </si>
  <si>
    <t>19.10.2021 08:54:00</t>
  </si>
  <si>
    <t>19.10.2021 10:34:07</t>
  </si>
  <si>
    <t>EĞERCİ TR-4 35-26-L00428_956604310_956604310</t>
  </si>
  <si>
    <t>19.10.2021 10:43:29</t>
  </si>
  <si>
    <t>19.10.2021 11:45:54</t>
  </si>
  <si>
    <t>SAZOBA TR-3 45-72-M00455_956487794_956487794</t>
  </si>
  <si>
    <t>19.10.2021 09:14:54</t>
  </si>
  <si>
    <t>19.10.2021 18:07:17</t>
  </si>
  <si>
    <t>19.10.2021 14:13:34</t>
  </si>
  <si>
    <t>19.10.2021 14:55:32</t>
  </si>
  <si>
    <t>K-4502 35-10-K04502_913511847_913511847</t>
  </si>
  <si>
    <t>19.10.2021 18:27:00</t>
  </si>
  <si>
    <t>19.10.2021 19:52:29</t>
  </si>
  <si>
    <t>BALABANLI TR-1 35-15-L00965_C_56368956_56368956</t>
  </si>
  <si>
    <t>19.10.2021 13:10:11</t>
  </si>
  <si>
    <t>19.10.2021 15:15:01</t>
  </si>
  <si>
    <t>L-283 35-18-L00283_950458936_950458936</t>
  </si>
  <si>
    <t>19.10.2021 13:56:34</t>
  </si>
  <si>
    <t>19.10.2021 20:29:59</t>
  </si>
  <si>
    <t>M-887 SIVATEK 35-02-M00887Ö_910231122_910231122</t>
  </si>
  <si>
    <t>19.10.2021 12:51:45</t>
  </si>
  <si>
    <t>19.10.2021 14:50:35</t>
  </si>
  <si>
    <t>19.10.2021 17:51:04</t>
  </si>
  <si>
    <t>19.10.2021 19:02:12</t>
  </si>
  <si>
    <t>ÇİÇEKLİ TR-1 45-75-M00308_45-75-M00308_2372964</t>
  </si>
  <si>
    <t>19.10.2021 19:02:15</t>
  </si>
  <si>
    <t>19.10.2021 20:42:59</t>
  </si>
  <si>
    <t>DM-2/49 TOKİ 35-26-M01420_35-26-M01420_66135876</t>
  </si>
  <si>
    <t>19.10.2021 15:16:10</t>
  </si>
  <si>
    <t>19.10.2021 20:35:02</t>
  </si>
  <si>
    <t>19.10.2021 09:09:05</t>
  </si>
  <si>
    <t>19.10.2021 17:09:42</t>
  </si>
  <si>
    <t>19.10.2021 09:43:21</t>
  </si>
  <si>
    <t>19.10.2021 12:08:54</t>
  </si>
  <si>
    <t>19.10.2021 15:54:21</t>
  </si>
  <si>
    <t>K-3799 35-04-K03799_913142887_913142887</t>
  </si>
  <si>
    <t>19.10.2021 15:50:40</t>
  </si>
  <si>
    <t>20.10.2021 00:58:22</t>
  </si>
  <si>
    <t>TR-86 45-78-L00086_953263088_953263088</t>
  </si>
  <si>
    <t>19.10.2021 20:05:35</t>
  </si>
  <si>
    <t>19.10.2021 21:07:58</t>
  </si>
  <si>
    <t>KARABURUN TR-13 35-21-L00005_953360017_953360017</t>
  </si>
  <si>
    <t>19.10.2021 08:00:07</t>
  </si>
  <si>
    <t>19.10.2021 13:18:49</t>
  </si>
  <si>
    <t>L-309 35-18-L00309_950447325_950447325</t>
  </si>
  <si>
    <t>19.10.2021 11:59:00</t>
  </si>
  <si>
    <t>19.10.2021 17:25:42</t>
  </si>
  <si>
    <t>KAYACIK KÖK 45-75-M00065_DEREMAHALLE M04_2092131</t>
  </si>
  <si>
    <t>19.10.2021 08:59:28</t>
  </si>
  <si>
    <t>19.10.2021 16:43:48</t>
  </si>
  <si>
    <t>KONAKLI TR-1 35-15-L00902_950377038_950377038</t>
  </si>
  <si>
    <t>19.10.2021 22:18:01</t>
  </si>
  <si>
    <t>19.10.2021 23:42:45</t>
  </si>
  <si>
    <t>L-193 ESENEVLER 35-18-L00193_DIREK TIPI TRAFO HUCRESI H01_2096333</t>
  </si>
  <si>
    <t>19.10.2021 09:06:04</t>
  </si>
  <si>
    <t>19.10.2021 12:24:17</t>
  </si>
  <si>
    <t>ZEYTİNOVA TR-7 35-20-L00314_DIREK TIPI TRAFO HUCRESI H01_2045469</t>
  </si>
  <si>
    <t>19.10.2021 09:34:10</t>
  </si>
  <si>
    <t>19.10.2021 09:41:00</t>
  </si>
  <si>
    <t>DM-2/16 (BİM KARŞISI) 45-71-M00112_953194290_953194290</t>
  </si>
  <si>
    <t>19.10.2021 11:47:00</t>
  </si>
  <si>
    <t>19.10.2021 14:14:35</t>
  </si>
  <si>
    <t>K-1457 35-01-K01457_B_56357494_56357494</t>
  </si>
  <si>
    <t>19.10.2021 10:04:08</t>
  </si>
  <si>
    <t>19.10.2021 17:42:04</t>
  </si>
  <si>
    <t>MORDOĞAN TR-25 35-21-L00153_953361902_953361902</t>
  </si>
  <si>
    <t>19.10.2021 10:15:46</t>
  </si>
  <si>
    <t>19.10.2021 13:29:14</t>
  </si>
  <si>
    <t>TR-2/80 45-83-L00080_955139849_955139849</t>
  </si>
  <si>
    <t>19.10.2021 18:55:22</t>
  </si>
  <si>
    <t>19.10.2021 20:25:54</t>
  </si>
  <si>
    <t>K-421 35-01-K00421_911348345_911348345</t>
  </si>
  <si>
    <t>19.10.2021 14:43:15</t>
  </si>
  <si>
    <t>19.10.2021 21:15:21</t>
  </si>
  <si>
    <t>GÜLBAHÇE TR-1 45-71-M00184_ÜÇPINAR DM M02_72255574</t>
  </si>
  <si>
    <t>19.10.2021 17:16:30</t>
  </si>
  <si>
    <t>19.10.2021 17:27:00</t>
  </si>
  <si>
    <t>TR-175 35-15-L01175_950383456_950383456</t>
  </si>
  <si>
    <t>19.10.2021 15:21:02</t>
  </si>
  <si>
    <t>19.10.2021 22:57:31</t>
  </si>
  <si>
    <t>M-758 35-03-M00758_C_56364785_56364785</t>
  </si>
  <si>
    <t>19.10.2021 11:55:41</t>
  </si>
  <si>
    <t>19.10.2021 17:07:52</t>
  </si>
  <si>
    <t>K-772 35-01-K00772_35-01-K00772_42387435</t>
  </si>
  <si>
    <t>19.10.2021 22:32:27</t>
  </si>
  <si>
    <t>20.10.2021 00:24:18</t>
  </si>
  <si>
    <t>MÜTEVELLİ TR-2 45-80-M00101_A_56389044_56389044</t>
  </si>
  <si>
    <t>19.10.2021 10:31:16</t>
  </si>
  <si>
    <t>19.10.2021 13:10:55</t>
  </si>
  <si>
    <t>PINARKÖY TR-1 35-16-L00265_A_56398096_56398096</t>
  </si>
  <si>
    <t>19.10.2021 09:12:55</t>
  </si>
  <si>
    <t>19.10.2021 12:59:55</t>
  </si>
  <si>
    <t>MECİDİYE TR-6 45-72-L00579_DAĞITIM TRAFOSU TR-6 L04_2106407</t>
  </si>
  <si>
    <t>19.10.2021 09:11:28</t>
  </si>
  <si>
    <t>19.10.2021 17:38:55</t>
  </si>
  <si>
    <t>19.10.2021 09:54:27</t>
  </si>
  <si>
    <t>19.10.2021 10:22:31</t>
  </si>
  <si>
    <t>TR-1-4/2 DEMİRCİLİK KABİN 35-20-L00026_955201897_955201897</t>
  </si>
  <si>
    <t>19.10.2021 09:54:32</t>
  </si>
  <si>
    <t>19.10.2021 10:36:15</t>
  </si>
  <si>
    <t>K-633 35-02-K00633_910516413_910516413</t>
  </si>
  <si>
    <t>19.10.2021 11:32:04</t>
  </si>
  <si>
    <t>19.10.2021 17:46:12</t>
  </si>
  <si>
    <t>ÖREN TR-1 KÖK 35-27-L00213_ŞEHİR ÖREN L07_72160515</t>
  </si>
  <si>
    <t>19.10.2021 09:30:08</t>
  </si>
  <si>
    <t>19.10.2021 15:26:51</t>
  </si>
  <si>
    <t>L-258/1 35-18-L00608_950446828_950446828</t>
  </si>
  <si>
    <t>19.10.2021 05:27:12</t>
  </si>
  <si>
    <t>19.10.2021 11:10:49</t>
  </si>
  <si>
    <t>19.10.2021 20:53:22</t>
  </si>
  <si>
    <t>19.10.2021 22:57:47</t>
  </si>
  <si>
    <t>ÇAYAĞZI KÖK 35-31-L00259_ÇAYAGZI L05_2113764</t>
  </si>
  <si>
    <t>19.10.2021 11:26:56</t>
  </si>
  <si>
    <t>19.10.2021 13:47:31</t>
  </si>
  <si>
    <t>FAHRETTİN AVCI 35-26-L00067_956612194_956612194</t>
  </si>
  <si>
    <t>19.10.2021 14:37:13</t>
  </si>
  <si>
    <t>19.10.2021 15:52:01</t>
  </si>
  <si>
    <t>YARBASAN KÖK 45-74-M00119_HatBaşıAyırıcı_77952899 M04_77952899</t>
  </si>
  <si>
    <t>19.10.2021 15:09:57</t>
  </si>
  <si>
    <t>19.10.2021 17:51:05</t>
  </si>
  <si>
    <t>K-135 35-01-K00135_913829718_913829718</t>
  </si>
  <si>
    <t>19.10.2021 19:00:00</t>
  </si>
  <si>
    <t>20.10.2021 14:39:32</t>
  </si>
  <si>
    <t>L-332 SERKANKENT 35-18-L00332_950436796_950436796</t>
  </si>
  <si>
    <t>19.10.2021 13:32:12</t>
  </si>
  <si>
    <t>19.10.2021 14:16:06</t>
  </si>
  <si>
    <t>K-848 35-04-K00848_HatBaşıAyırıcı_53137923 K02_53137923</t>
  </si>
  <si>
    <t>19.10.2021 11:23:10</t>
  </si>
  <si>
    <t>19.10.2021 11:49:40</t>
  </si>
  <si>
    <t>YARBASAN KÖK 45-74-M00119_HatBaşıAyırıcı_77952895 M04_77952895</t>
  </si>
  <si>
    <t>19.10.2021 15:05:58</t>
  </si>
  <si>
    <t>19.10.2021 15:06:28</t>
  </si>
  <si>
    <t>ALİ DEDEOĞLU TARIMSAL SULAMA TR-2 45-72-L00345_DIREK TIPI TRAFO HUCRESI H01_2109523</t>
  </si>
  <si>
    <t>19.10.2021 08:19:15</t>
  </si>
  <si>
    <t>19.10.2021 18:53:32</t>
  </si>
  <si>
    <t>19.10.2021 18:56:53</t>
  </si>
  <si>
    <t>19.10.2021 20:38:05</t>
  </si>
  <si>
    <t>K-3577 35-02-K03577_D_56368192_56368192</t>
  </si>
  <si>
    <t>19.10.2021 16:09:40</t>
  </si>
  <si>
    <t>19.10.2021 17:57:27</t>
  </si>
  <si>
    <t>TR-26 35-30-L00026_955329400_955329400</t>
  </si>
  <si>
    <t>19.10.2021 17:28:39</t>
  </si>
  <si>
    <t>19.10.2021 19:53:38</t>
  </si>
  <si>
    <t>L-240 PTT TRAFO 35-18-L00240_950440701_950440701</t>
  </si>
  <si>
    <t>19.10.2021 08:17:22</t>
  </si>
  <si>
    <t>19.10.2021 15:45:31</t>
  </si>
  <si>
    <t>EVRENOS TR-3 45-71-M01411_45-71-M01411_2371340</t>
  </si>
  <si>
    <t>19.10.2021 17:35:40</t>
  </si>
  <si>
    <t>19.10.2021 23:29:11</t>
  </si>
  <si>
    <t>MEDAR TR-3 45-72-L00286_967174940_967174940</t>
  </si>
  <si>
    <t>19.10.2021 12:25:15</t>
  </si>
  <si>
    <t>19.10.2021 19:10:05</t>
  </si>
  <si>
    <t>KAYRANLAR TR-1 45-81-M00062_B_56401926_56401926</t>
  </si>
  <si>
    <t>19.10.2021 13:05:16</t>
  </si>
  <si>
    <t>19.10.2021 14:43:58</t>
  </si>
  <si>
    <t>DM-2/TR-7 35-13-L00488_946424759_946424759</t>
  </si>
  <si>
    <t>19.10.2021 00:18:35</t>
  </si>
  <si>
    <t>19.10.2021 01:38:44</t>
  </si>
  <si>
    <t>AHMETLİ İM 45-84-A00001_GÖKKAYA L16_2067187</t>
  </si>
  <si>
    <t>19.10.2021 09:20:28</t>
  </si>
  <si>
    <t>19.10.2021 09:20:58</t>
  </si>
  <si>
    <t>19.10.2021 09:36:58</t>
  </si>
  <si>
    <t>19.10.2021 10:11:45</t>
  </si>
  <si>
    <t>19.10.2021 11:54:35</t>
  </si>
  <si>
    <t>19.10.2021 13:22:39</t>
  </si>
  <si>
    <t>IŞIKLAR TR-1 35-29-L00088_DIREK TIPI TRAFO HUCRESI H01_2051109</t>
  </si>
  <si>
    <t>19.10.2021 10:14:00</t>
  </si>
  <si>
    <t>19.10.2021 10:17:00</t>
  </si>
  <si>
    <t>19.10.2021 16:50:02</t>
  </si>
  <si>
    <t>19.10.2021 18:26:35</t>
  </si>
  <si>
    <t>GÜLBAHÇE TR-5 (TR-186) 35-19-L00186_956690718_956690718</t>
  </si>
  <si>
    <t>19.10.2021 11:02:41</t>
  </si>
  <si>
    <t>19.10.2021 12:18:21</t>
  </si>
  <si>
    <t>M-1023 35-03-M01023_910265763_910265763</t>
  </si>
  <si>
    <t>19.10.2021 15:32:51</t>
  </si>
  <si>
    <t>19.10.2021 18:50:14</t>
  </si>
  <si>
    <t>MÜTEVELLİ KÖK 45-80-M00100_MÜTEVELLİ ŞEHİR-2(MÜTEVELLİ TR-5/TR-6/TR-7) M04_72196255</t>
  </si>
  <si>
    <t>19.10.2021 14:42:08</t>
  </si>
  <si>
    <t>19.10.2021 15:09:00</t>
  </si>
  <si>
    <t>ÇANDARLI TR-19 35-30-M00019_C_56365542_56365542</t>
  </si>
  <si>
    <t>19.10.2021 20:54:38</t>
  </si>
  <si>
    <t>19.10.2021 22:02:08</t>
  </si>
  <si>
    <t>DM-1/1A 45-71-M00018_953222501_953222501</t>
  </si>
  <si>
    <t>19.10.2021 11:28:01</t>
  </si>
  <si>
    <t>19.10.2021 13:40:08</t>
  </si>
  <si>
    <t>DİNDARLI TR-4 YILDIRIMLAR 45-79-M00420_945560813_945560813</t>
  </si>
  <si>
    <t>19.10.2021 18:58:15</t>
  </si>
  <si>
    <t>19.10.2021 20:40:03</t>
  </si>
  <si>
    <t>19.10.2021 09:55:07</t>
  </si>
  <si>
    <t>19.10.2021 12:01:50</t>
  </si>
  <si>
    <t>M-236 35-02-M00236_35-02-M00236_2370116</t>
  </si>
  <si>
    <t>19.10.2021 23:50:10</t>
  </si>
  <si>
    <t>20.10.2021 00:27:13</t>
  </si>
  <si>
    <t>TR-2/80-A 45-83-L00306_955147267_955147267</t>
  </si>
  <si>
    <t>19.10.2021 13:17:20</t>
  </si>
  <si>
    <t>19.10.2021 15:55:00</t>
  </si>
  <si>
    <t>K-493 35-01-K00493_910563215_910563215</t>
  </si>
  <si>
    <t>19.10.2021 18:00:21</t>
  </si>
  <si>
    <t>20.10.2021 05:23:34</t>
  </si>
  <si>
    <t>YENİKÖY TR-1 35-15-L00365_DIREK TIPI TRAFO HUCRESI H01_2048572</t>
  </si>
  <si>
    <t>19.10.2021 09:47:00</t>
  </si>
  <si>
    <t>19.10.2021 13:52:30</t>
  </si>
  <si>
    <t>YENİKÖY TR-2 45-71-M01045_B_56353038_56353038</t>
  </si>
  <si>
    <t>19.10.2021 09:43:13</t>
  </si>
  <si>
    <t>19.10.2021 12:36:08</t>
  </si>
  <si>
    <t>M-1247 35-01-M01247_910536782_910536782</t>
  </si>
  <si>
    <t>19.10.2021 14:14:00</t>
  </si>
  <si>
    <t>20.10.2021 06:28:11</t>
  </si>
  <si>
    <t>TR-1/5 45-72-M00005_956501178_956501178</t>
  </si>
  <si>
    <t>19.10.2021 09:12:46</t>
  </si>
  <si>
    <t>19.10.2021 11:15:25</t>
  </si>
  <si>
    <t>ÇİLEME TR-2 35-22-M00161_35-22-M00161_2377298</t>
  </si>
  <si>
    <t>19.10.2021 16:51:41</t>
  </si>
  <si>
    <t>19.10.2021 18:42:22</t>
  </si>
  <si>
    <t>DM 1-2/5 35-29-L00062_950343424_950343424</t>
  </si>
  <si>
    <t>19.10.2021 10:51:15</t>
  </si>
  <si>
    <t>19.10.2021 16:48:56</t>
  </si>
  <si>
    <t>BAĞYURDU TM 35-27-A00003_OTOYOL M10_2075717</t>
  </si>
  <si>
    <t>19.10.2021 11:59:49</t>
  </si>
  <si>
    <t>19.10.2021 13:23:25</t>
  </si>
  <si>
    <t>FIRINLI TR-2 35-20-L00090_954698093_954698093</t>
  </si>
  <si>
    <t>19.10.2021 16:10:32</t>
  </si>
  <si>
    <t>19.10.2021 18:45:58</t>
  </si>
  <si>
    <t>TR-12 HÜKÜMET KONAĞI 35-19-M00012_956682298_956682298</t>
  </si>
  <si>
    <t>19.10.2021 13:19:30</t>
  </si>
  <si>
    <t>19.10.2021 17:57:03</t>
  </si>
  <si>
    <t>19.10.2021 17:21:38</t>
  </si>
  <si>
    <t>19.10.2021 17:52:00</t>
  </si>
  <si>
    <t>K-421 35-01-K00421_910456521_910456521</t>
  </si>
  <si>
    <t>19.10.2021 09:43:20</t>
  </si>
  <si>
    <t>19.10.2021 19:37:06</t>
  </si>
  <si>
    <t>19.10.2021 10:36:08</t>
  </si>
  <si>
    <t>19.10.2021 11:19:31</t>
  </si>
  <si>
    <t>19.10.2021 08:36:45</t>
  </si>
  <si>
    <t>19.10.2021 13:19:53</t>
  </si>
  <si>
    <t>K-1324 35-01-K01324_910550102_910550102</t>
  </si>
  <si>
    <t>19.10.2021 09:50:36</t>
  </si>
  <si>
    <t>20.10.2021 00:16:23</t>
  </si>
  <si>
    <t>DM-12/TR-1 45-73-M00067_ÜNİVERSİTE BAKLACI M01_65917902</t>
  </si>
  <si>
    <t>19.10.2021 07:55:53</t>
  </si>
  <si>
    <t>19.10.2021 08:16:18</t>
  </si>
  <si>
    <t>19.10.2021 10:26:10</t>
  </si>
  <si>
    <t>19.10.2021 12:44:28</t>
  </si>
  <si>
    <t>HASKÖY TR-3 35-20-L00208_955214763_955214763</t>
  </si>
  <si>
    <t>19.10.2021 20:13:49</t>
  </si>
  <si>
    <t>19.10.2021 22:07:52</t>
  </si>
  <si>
    <t>MENEMEN DM-3/13 35-28-M00722_953391791_953391791</t>
  </si>
  <si>
    <t>19.10.2021 14:33:10</t>
  </si>
  <si>
    <t>19.10.2021 19:54:11</t>
  </si>
  <si>
    <t>METAL İŞLERİ TR-14 35-22-M00114_10268889 TR14/B2_5769730</t>
  </si>
  <si>
    <t>19.10.2021 08:02:02</t>
  </si>
  <si>
    <t>19.10.2021 10:10:01</t>
  </si>
  <si>
    <t>M-2097 35-04-M02097_95000641273_95000641273</t>
  </si>
  <si>
    <t>19.10.2021 17:08:22</t>
  </si>
  <si>
    <t>19.10.2021 22:35:02</t>
  </si>
  <si>
    <t>MENEMEN TR-1 35-28-L00001_DIREK TIPI TRAFO HUCRESI H01_2108926</t>
  </si>
  <si>
    <t>19.10.2021 11:12:00</t>
  </si>
  <si>
    <t>19.10.2021 12:15:10</t>
  </si>
  <si>
    <t>K-4153 35-01-K04153_35-01-K04153_2366439</t>
  </si>
  <si>
    <t>19.10.2021 15:39:00</t>
  </si>
  <si>
    <t>19.10.2021 16:59:45</t>
  </si>
  <si>
    <t>TR-111 ZEYTİNALANI 35-19-L00111_95000092982_95000092982</t>
  </si>
  <si>
    <t>19.10.2021 03:13:39</t>
  </si>
  <si>
    <t>19.10.2021 04:45:49</t>
  </si>
  <si>
    <t>ATAKÖY TR-2 35-22-M00191_A_56371490_56371490</t>
  </si>
  <si>
    <t>19.10.2021 18:17:09</t>
  </si>
  <si>
    <t>19.10.2021 20:41:34</t>
  </si>
  <si>
    <t>İBRAHİMKUYU DM 35-15-M00286_TÜRKÖNÜ TR-2 (KISIK-1) M05_67554612</t>
  </si>
  <si>
    <t>19.10.2021 09:12:33</t>
  </si>
  <si>
    <t>19.10.2021 10:51:12</t>
  </si>
  <si>
    <t>TR-72 35-30-L00072_955330533_955330533</t>
  </si>
  <si>
    <t>19.10.2021 15:45:35</t>
  </si>
  <si>
    <t>19.10.2021 20:12:16</t>
  </si>
  <si>
    <t>19.10.2021 09:04:28</t>
  </si>
  <si>
    <t>19.10.2021 09:04:58</t>
  </si>
  <si>
    <t>19.10.2021 17:48:10</t>
  </si>
  <si>
    <t>19.10.2021 19:26:20</t>
  </si>
  <si>
    <t>ÖZDERE M-60 ÖZSAN SANAYİ SİTESİ 35-25-M00215_E_56355151_56355151</t>
  </si>
  <si>
    <t>19.10.2021 18:36:16</t>
  </si>
  <si>
    <t>19.10.2021 13:18:59</t>
  </si>
  <si>
    <t>19.10.2021 13:25:32</t>
  </si>
  <si>
    <t>KIRKAĞAÇ TR-20 45-76-M00020_955231825_955231825</t>
  </si>
  <si>
    <t>19.10.2021 16:26:35</t>
  </si>
  <si>
    <t>19.10.2021 17:59:26</t>
  </si>
  <si>
    <t>KABAKLAR TR-1 45-81-M00224_45-81-M00224_2358625</t>
  </si>
  <si>
    <t>19.10.2021 21:18:12</t>
  </si>
  <si>
    <t>19.10.2021 22:29:43</t>
  </si>
  <si>
    <t>SULUDERE DERE MAH. TR-6 35-31-L00068_35-31-L00068_2354969</t>
  </si>
  <si>
    <t>19.10.2021 09:09:58</t>
  </si>
  <si>
    <t>19.10.2021 12:46:07</t>
  </si>
  <si>
    <t>19.10.2021 19:12:24</t>
  </si>
  <si>
    <t>19.10.2021 21:47:58</t>
  </si>
  <si>
    <t>K-2675 35-03-K02675_TRAFO K03_42463553</t>
  </si>
  <si>
    <t>19.10.2021 02:02:10</t>
  </si>
  <si>
    <t>19.10.2021 02:20:56</t>
  </si>
  <si>
    <t>M-991 35-03-M00991_910033769_910033769</t>
  </si>
  <si>
    <t>19.10.2021 22:24:30</t>
  </si>
  <si>
    <t>20.10.2021 03:14:52</t>
  </si>
  <si>
    <t>SİNANCILAR KÖYÜ TR-2 35-27-L00260_98725448_98725448</t>
  </si>
  <si>
    <t>19.10.2021 09:57:07</t>
  </si>
  <si>
    <t>19.10.2021 14:57:46</t>
  </si>
  <si>
    <t>19.10.2021 08:33:00</t>
  </si>
  <si>
    <t>19.10.2021 10:53:39</t>
  </si>
  <si>
    <t>TR-1-3/8 YENİ MAHALLE 35-20-L00024_8858711_56360884_56360884</t>
  </si>
  <si>
    <t>19.10.2021 07:24:39</t>
  </si>
  <si>
    <t>19.10.2021 09:07:51</t>
  </si>
  <si>
    <t>AKÇAKİLİSE TR-1 35-21-L00044_A_76803842_76803842</t>
  </si>
  <si>
    <t>19.10.2021 10:21:40</t>
  </si>
  <si>
    <t>19.10.2021 19:00:58</t>
  </si>
  <si>
    <t>PANAZTEPE DM 35-28-M00732_DERSAN-1 GİRİŞ M09_2114183</t>
  </si>
  <si>
    <t>19.10.2021 11:51:08</t>
  </si>
  <si>
    <t>K-1457 35-01-K01457_E_56358335_56358335</t>
  </si>
  <si>
    <t>19.10.2021 18:25:56</t>
  </si>
  <si>
    <t>20.10.2021 04:02:29</t>
  </si>
  <si>
    <t>K-3799 35-04-K03799_C_56365860_56365860</t>
  </si>
  <si>
    <t>19.10.2021 04:18:13</t>
  </si>
  <si>
    <t>19.10.2021 05:50:06</t>
  </si>
  <si>
    <t>TR-55 35-22-M00055_955280035_955280035</t>
  </si>
  <si>
    <t>19.10.2021 19:49:23</t>
  </si>
  <si>
    <t>19.10.2021 20:56:53</t>
  </si>
  <si>
    <t>K-1443 35-01-K01443_911659378_911659378</t>
  </si>
  <si>
    <t>19.10.2021 08:43:25</t>
  </si>
  <si>
    <t>19.10.2021 09:58:07</t>
  </si>
  <si>
    <t>19.10.2021 09:14:47</t>
  </si>
  <si>
    <t>19.10.2021 11:46:36</t>
  </si>
  <si>
    <t>KEMALİYE TR-10 45-73-M00156_945655918_945655918</t>
  </si>
  <si>
    <t>19.10.2021 18:52:25</t>
  </si>
  <si>
    <t>19.10.2021 20:32:00</t>
  </si>
  <si>
    <t>M-1010 35-03-M01010_910814990_910814990</t>
  </si>
  <si>
    <t>19.10.2021 10:48:07</t>
  </si>
  <si>
    <t>19.10.2021 11:59:16</t>
  </si>
  <si>
    <t>K-2888 35-10-K02888_C_56378214_56378214</t>
  </si>
  <si>
    <t>19.10.2021 15:21:46</t>
  </si>
  <si>
    <t>19.10.2021 16:12:14</t>
  </si>
  <si>
    <t>K-4190 35-01-K04190_911127190_911127190</t>
  </si>
  <si>
    <t>19.10.2021 17:54:36</t>
  </si>
  <si>
    <t>19.10.2021 22:30:17</t>
  </si>
  <si>
    <t>L-430 35-18-L00430_950453125_950453125</t>
  </si>
  <si>
    <t>19.10.2021 14:48:44</t>
  </si>
  <si>
    <t>19.10.2021 18:23:38</t>
  </si>
  <si>
    <t>19.10.2021 09:53:55</t>
  </si>
  <si>
    <t>19.10.2021 17:34:24</t>
  </si>
  <si>
    <t>L-96 TURGUT KÖYÜ 35-14-L00096_6775815_56356377_56356377</t>
  </si>
  <si>
    <t>19.10.2021 09:52:08</t>
  </si>
  <si>
    <t>19.10.2021 12:16:35</t>
  </si>
  <si>
    <t>19.10.2021 07:57:28</t>
  </si>
  <si>
    <t>19.10.2021 09:14:28</t>
  </si>
  <si>
    <t>K-1757 35-02-K01757_913188208_913188208</t>
  </si>
  <si>
    <t>19.10.2021 09:11:09</t>
  </si>
  <si>
    <t>19.10.2021 11:57:25</t>
  </si>
  <si>
    <t>GÜNEŞLİ KÖK 45-75-M00056_EVCİLER M05_67577844</t>
  </si>
  <si>
    <t>19.10.2021 09:37:08</t>
  </si>
  <si>
    <t>19.10.2021 10:43:42</t>
  </si>
  <si>
    <t>ÖDEMİŞ İM 35-15-A00001_YENİCEKÖY L24_2062527</t>
  </si>
  <si>
    <t>19.10.2021 10:06:28</t>
  </si>
  <si>
    <t>19.10.2021 10:56:00</t>
  </si>
  <si>
    <t>KARAARZMAK TARIMSAL SULAMA TR-3 45-83-M00261_45-83-M00261_2353638</t>
  </si>
  <si>
    <t>19.10.2021 18:52:55</t>
  </si>
  <si>
    <t>19.10.2021 20:47:49</t>
  </si>
  <si>
    <t>MURADİYE DM-5/10-C KÖK 45-71-M00674_DM-5/9 M07_2046758</t>
  </si>
  <si>
    <t>19.10.2021 17:54:18</t>
  </si>
  <si>
    <t>19.10.2021 22:03:30</t>
  </si>
  <si>
    <t>TR-105 35-15-M00105_HASTANE DM M04_66874975</t>
  </si>
  <si>
    <t>19.10.2021 08:09:48</t>
  </si>
  <si>
    <t>19.10.2021 08:41:18</t>
  </si>
  <si>
    <t>19.10.2021 15:11:38</t>
  </si>
  <si>
    <t>19.10.2021 18:24:01</t>
  </si>
  <si>
    <t>ALİAĞA TR-30 35-17-M00030_950300270_950300270</t>
  </si>
  <si>
    <t>19.10.2021 09:49:26</t>
  </si>
  <si>
    <t>19.10.2021 15:55:44</t>
  </si>
  <si>
    <t>19.10.2021 19:24:28</t>
  </si>
  <si>
    <t>19.10.2021 19:41:03</t>
  </si>
  <si>
    <t>L-291 35-18-L00291_950452305_950452305</t>
  </si>
  <si>
    <t>19.10.2021 12:35:02</t>
  </si>
  <si>
    <t>19.10.2021 18:37:26</t>
  </si>
  <si>
    <t>19.10.2021 12:00:28</t>
  </si>
  <si>
    <t>19.10.2021 13:45:30</t>
  </si>
  <si>
    <t>ERTUĞRUL TR-1 35-15-L00675_950349742_950349742</t>
  </si>
  <si>
    <t>19.10.2021 12:25:23</t>
  </si>
  <si>
    <t>19.10.2021 14:23:31</t>
  </si>
  <si>
    <t>19.10.2021 09:14:02</t>
  </si>
  <si>
    <t>19.10.2021 17:31:53</t>
  </si>
  <si>
    <t>K-3632 35-01-K03632_910681580_910681580</t>
  </si>
  <si>
    <t>19.10.2021 09:31:32</t>
  </si>
  <si>
    <t>19.10.2021 10:40:50</t>
  </si>
  <si>
    <t>İĞDECİK KÖK 45-71-M00077_ŞEHİR-2 (TR-5) M04_72234161</t>
  </si>
  <si>
    <t>19.10.2021 14:14:05</t>
  </si>
  <si>
    <t>19.10.2021 20:26:42</t>
  </si>
  <si>
    <t>M-3439(YATIRIM REZERVE) 35-03-M03439_910152227_910152227</t>
  </si>
  <si>
    <t>19.10.2021 20:52:25</t>
  </si>
  <si>
    <t>20.10.2021 00:32:29</t>
  </si>
  <si>
    <t>19.10.2021 09:36:48</t>
  </si>
  <si>
    <t>19.10.2021 09:52:36</t>
  </si>
  <si>
    <t>19.10.2021 10:33:45</t>
  </si>
  <si>
    <t>19.10.2021 19:01:53</t>
  </si>
  <si>
    <t>M-326 35-03-M00326_910075941_910075941</t>
  </si>
  <si>
    <t>19.10.2021 16:40:10</t>
  </si>
  <si>
    <t>19.10.2021 18:46:43</t>
  </si>
  <si>
    <t>19.10.2021 08:44:28</t>
  </si>
  <si>
    <t>19.10.2021 08:46:00</t>
  </si>
  <si>
    <t>KARASELENDİ SARI HASANLAR TR-1 45-81-M00056_A_56399529_56399529</t>
  </si>
  <si>
    <t>19.10.2021 09:03:00</t>
  </si>
  <si>
    <t>19.10.2021 12:11:02</t>
  </si>
  <si>
    <t>ULUKENT DM-1 35-28-M00001_ULUKENT DM-1/1 M05_66562484</t>
  </si>
  <si>
    <t>19.10.2021 08:52:20</t>
  </si>
  <si>
    <t>19.10.2021 09:04:00</t>
  </si>
  <si>
    <t>YENİKÖY YÖRÜKLER MAH. TR-5 35-15-L00505_DIREK TIPI TRAFO HUCRESI H01_2050554</t>
  </si>
  <si>
    <t>19.10.2021 15:29:08</t>
  </si>
  <si>
    <t>19.10.2021 18:01:25</t>
  </si>
  <si>
    <t>YILMAZ TR-29 45-78-M00189_45-78-M00189_2348521</t>
  </si>
  <si>
    <t>19.10.2021 11:24:39</t>
  </si>
  <si>
    <t>19.10.2021 12:25:22</t>
  </si>
  <si>
    <t>AYRANCILAR DM-5 35-26-M00807_956629006_956629006</t>
  </si>
  <si>
    <t>19.10.2021 12:04:12</t>
  </si>
  <si>
    <t>19.10.2021 14:23:11</t>
  </si>
  <si>
    <t>KUŞÇULAR TR-7 35-19-M00219_6375992_56390025_56390025</t>
  </si>
  <si>
    <t>19.10.2021 09:02:35</t>
  </si>
  <si>
    <t>19.10.2021 17:06:11</t>
  </si>
  <si>
    <t>MORDOĞAN TR-27 35-21-L00154_953356934_953356934</t>
  </si>
  <si>
    <t>19.10.2021 17:49:00</t>
  </si>
  <si>
    <t>19.10.2021 18:18:16</t>
  </si>
  <si>
    <t>KAYAKÖY DM 35-15-L00866_İLKKURŞUN L05_72307163</t>
  </si>
  <si>
    <t>19.10.2021 13:42:18</t>
  </si>
  <si>
    <t>19.10.2021 13:59:13</t>
  </si>
  <si>
    <t>L-329 35-18-L00329_950436929_950436929</t>
  </si>
  <si>
    <t>19.10.2021 11:26:48</t>
  </si>
  <si>
    <t>19.10.2021 16:52:34</t>
  </si>
  <si>
    <t>DM-2/TR-7 35-13-L00488_946424801_946424801</t>
  </si>
  <si>
    <t>19.10.2021 07:48:40</t>
  </si>
  <si>
    <t>19.10.2021 13:49:00</t>
  </si>
  <si>
    <t>DEMİRKÖPRÜ TM 45-78-A00005_HatBaşıAyırıcı_53135943 M07_53135943</t>
  </si>
  <si>
    <t>19.10.2021 10:10:07</t>
  </si>
  <si>
    <t>19.10.2021 13:06:03</t>
  </si>
  <si>
    <t>ULUKENT DM-3 35-28-M00003_DM-3/30 M03_2312186</t>
  </si>
  <si>
    <t>19.10.2021 09:59:06</t>
  </si>
  <si>
    <t>19.10.2021 19:26:14</t>
  </si>
  <si>
    <t>K-3597 35-01-K03597_35-01-K03597_2351137</t>
  </si>
  <si>
    <t>19.10.2021 00:03:46</t>
  </si>
  <si>
    <t>19.10.2021 00:32:17</t>
  </si>
  <si>
    <t>FOÇA TR-17 35-23-L00017_C_56398542_56398542</t>
  </si>
  <si>
    <t>19.10.2021 14:18:00</t>
  </si>
  <si>
    <t>19.10.2021 14:58:49</t>
  </si>
  <si>
    <t>19.10.2021 11:33:31</t>
  </si>
  <si>
    <t>19.10.2021 15:23:02</t>
  </si>
  <si>
    <t>M-164 35-18-M00164_950461234_950461234</t>
  </si>
  <si>
    <t>19.10.2021 20:11:50</t>
  </si>
  <si>
    <t>19.10.2021 23:50:20</t>
  </si>
  <si>
    <t>K-953 35-02-K00953_A_56370162_56370162</t>
  </si>
  <si>
    <t>19.10.2021 16:56:02</t>
  </si>
  <si>
    <t>19.10.2021 19:31:55</t>
  </si>
  <si>
    <t>K-1708 35-01-K01708_911643969_911643969</t>
  </si>
  <si>
    <t>19.10.2021 08:36:56</t>
  </si>
  <si>
    <t>19.10.2021 10:41:27</t>
  </si>
  <si>
    <t>19.10.2021 18:21:23</t>
  </si>
  <si>
    <t>19.10.2021 20:16:23</t>
  </si>
  <si>
    <t>İSLAMLAR TR-1 35-30-L00149_955298355_955298355</t>
  </si>
  <si>
    <t>19.10.2021 11:42:52</t>
  </si>
  <si>
    <t>19.10.2021 13:51:02</t>
  </si>
  <si>
    <t>M-249 35-02-M00249_914580129_914580129</t>
  </si>
  <si>
    <t>19.10.2021 16:28:33</t>
  </si>
  <si>
    <t>19.10.2021 19:30:12</t>
  </si>
  <si>
    <t>HELVACI TR-2 35-17-M00362_6411286_56357405_56357405</t>
  </si>
  <si>
    <t>19.10.2021 17:05:24</t>
  </si>
  <si>
    <t>19.10.2021 19:33:33</t>
  </si>
  <si>
    <t>KIRKAĞAÇ TR-8 45-76-M00008_955246851_955246851</t>
  </si>
  <si>
    <t>19.10.2021 15:02:22</t>
  </si>
  <si>
    <t>19.10.2021 17:51:16</t>
  </si>
  <si>
    <t>19.10.2021 15:56:20</t>
  </si>
  <si>
    <t>19.10.2021 16:58:27</t>
  </si>
  <si>
    <t>YUKARIBEY DM (TR-3) 35-16-M00866_ÇAMAVLU M05_79464826</t>
  </si>
  <si>
    <t>19.10.2021 12:06:48</t>
  </si>
  <si>
    <t>19.10.2021 12:49:59</t>
  </si>
  <si>
    <t>19.10.2021 10:20:21</t>
  </si>
  <si>
    <t>19.10.2021 14:55:31</t>
  </si>
  <si>
    <t>ÇIPLAK KÖK 35-29-M00126_HatBaşıAyırıcı_53133359 M09_53133359</t>
  </si>
  <si>
    <t>19.10.2021 17:27:57</t>
  </si>
  <si>
    <t>19.10.2021 19:00:59</t>
  </si>
  <si>
    <t>19.10.2021 09:03:32</t>
  </si>
  <si>
    <t>19.10.2021 17:29:20</t>
  </si>
  <si>
    <t>KÖSEALİ TR-2 45-78-M00782_953286985_953286985</t>
  </si>
  <si>
    <t>19.10.2021 13:15:45</t>
  </si>
  <si>
    <t>19.10.2021 14:37:52</t>
  </si>
  <si>
    <t>M-1335 KAYADİBİ KÖK 35-02-M01335_M-868 EĞRİDERE M02_2118177</t>
  </si>
  <si>
    <t>19.10.2021 13:31:50</t>
  </si>
  <si>
    <t>19.10.2021 14:38:22</t>
  </si>
  <si>
    <t>KIZILAVLU KÖK 45-78-M00837_DELİBAŞLI GRUBU M02_66247833</t>
  </si>
  <si>
    <t>19.10.2021 09:21:08</t>
  </si>
  <si>
    <t>19.10.2021 09:21:28</t>
  </si>
  <si>
    <t>ARMUTLU TR-3 35-27-L00003_912833111_912833111</t>
  </si>
  <si>
    <t>19.10.2021 01:00:29</t>
  </si>
  <si>
    <t>19.10.2021 02:01:50</t>
  </si>
  <si>
    <t>ARDIÇ MAHALLESİ TR-12 35-21-L00134_C_56378242_56378242</t>
  </si>
  <si>
    <t>19.10.2021 12:51:51</t>
  </si>
  <si>
    <t>19.10.2021 20:47:35</t>
  </si>
  <si>
    <t>19.10.2021 07:53:18</t>
  </si>
  <si>
    <t>19.10.2021 07:57:25</t>
  </si>
  <si>
    <t>DM-1/17 45-71-M00041_953222243_953222243</t>
  </si>
  <si>
    <t>19.10.2021 15:58:00</t>
  </si>
  <si>
    <t>19.10.2021 16:53:01</t>
  </si>
  <si>
    <t>TR-170 35-26-M01191__72374402_72374402</t>
  </si>
  <si>
    <t>19.10.2021 15:17:32</t>
  </si>
  <si>
    <t>19.10.2021 21:06:39</t>
  </si>
  <si>
    <t>VEZİROĞLU TR-2 45-71-M02020_D_56400386_56400386</t>
  </si>
  <si>
    <t>19.10.2021 18:23:00</t>
  </si>
  <si>
    <t>19.10.2021 21:45:07</t>
  </si>
  <si>
    <t>19.10.2021 09:16:58</t>
  </si>
  <si>
    <t>19.10.2021 11:44:26</t>
  </si>
  <si>
    <t>YENİKÖY TR-1 45-71-M01046_C_56353035_56353035</t>
  </si>
  <si>
    <t>19.10.2021 12:26:40</t>
  </si>
  <si>
    <t>19.10.2021 15:07:07</t>
  </si>
  <si>
    <t>TR-21 45-77-L00021_45-77-L00021_2371071</t>
  </si>
  <si>
    <t>19.10.2021 17:45:10</t>
  </si>
  <si>
    <t>19.10.2021 19:37:16</t>
  </si>
  <si>
    <t>19.10.2021 13:43:42</t>
  </si>
  <si>
    <t>19.10.2021 14:37:55</t>
  </si>
  <si>
    <t>ADALA TR-1 45-78-M00284_ M04_66271783</t>
  </si>
  <si>
    <t>19.10.2021 09:11:24</t>
  </si>
  <si>
    <t>19.10.2021 11:58:31</t>
  </si>
  <si>
    <t>K-3186 35-02-K03186_912493840_912493840</t>
  </si>
  <si>
    <t>19.10.2021 12:14:20</t>
  </si>
  <si>
    <t>19.10.2021 17:40:55</t>
  </si>
  <si>
    <t>K-91 35-01-K00091_910588057_910588057</t>
  </si>
  <si>
    <t>19.10.2021 09:44:03</t>
  </si>
  <si>
    <t>19.10.2021 12:20:50</t>
  </si>
  <si>
    <t>ÇAMLIBEL TR-2 35-20-L00430_965307712_965307712</t>
  </si>
  <si>
    <t>19.10.2021 15:06:24</t>
  </si>
  <si>
    <t>19.10.2021 19:51:38</t>
  </si>
  <si>
    <t>URGANLI TR-4 45-83-M00554_MERA M03_2328740</t>
  </si>
  <si>
    <t>19.10.2021 14:33:00</t>
  </si>
  <si>
    <t>19.10.2021 15:00:32</t>
  </si>
  <si>
    <t>M-447 35-09-M00447_97678616_97678616</t>
  </si>
  <si>
    <t>19.10.2021 11:10:34</t>
  </si>
  <si>
    <t>19.10.2021 14:16:47</t>
  </si>
  <si>
    <t>K-4780 35-04-K04780_99337541_99337541</t>
  </si>
  <si>
    <t>19.10.2021 22:32:11</t>
  </si>
  <si>
    <t>20.10.2021 00:56:53</t>
  </si>
  <si>
    <t>K-91 35-01-K00091_35-01-K00091_2376479</t>
  </si>
  <si>
    <t>19.10.2021 11:36:40</t>
  </si>
  <si>
    <t>19.10.2021 12:45:14</t>
  </si>
  <si>
    <t>K-2314 35-03-K02314_B_56390026_56390026</t>
  </si>
  <si>
    <t>19.10.2021 13:48:00</t>
  </si>
  <si>
    <t>19.10.2021 14:07:55</t>
  </si>
  <si>
    <t>K-3375 35-03-K03375_K-2997 K02_2059323</t>
  </si>
  <si>
    <t>19.10.2021 08:58:48</t>
  </si>
  <si>
    <t>19.10.2021 16:56:34</t>
  </si>
  <si>
    <t>19.10.2021 08:53:11</t>
  </si>
  <si>
    <t>19.10.2021 09:27:47</t>
  </si>
  <si>
    <t>K-847 35-01-K00847_910673681_910673681</t>
  </si>
  <si>
    <t>19.10.2021 05:06:11</t>
  </si>
  <si>
    <t>19.10.2021 08:00:46</t>
  </si>
  <si>
    <t>19.10.2021 12:11:09</t>
  </si>
  <si>
    <t>19.10.2021 12:44:38</t>
  </si>
  <si>
    <t>K-3419 35-08-K03419_97580391_97580391</t>
  </si>
  <si>
    <t>19.10.2021 13:19:14</t>
  </si>
  <si>
    <t>19.10.2021 13:59:11</t>
  </si>
  <si>
    <t>MEHMET BABACAN SLM TR 35-26-M00177_10210977_65498581_65498581</t>
  </si>
  <si>
    <t>19.10.2021 16:33:54</t>
  </si>
  <si>
    <t>19.10.2021 21:55:35</t>
  </si>
  <si>
    <t>MADEN KÖK 45-83-M00128_MADEN M05_47316731</t>
  </si>
  <si>
    <t>19.10.2021 17:17:19</t>
  </si>
  <si>
    <t>19.10.2021 19:10:25</t>
  </si>
  <si>
    <t>GÜLBAHÇE TR-21 (TR-280) 35-19-L00280_956671195_956671195</t>
  </si>
  <si>
    <t>19.10.2021 19:24:52</t>
  </si>
  <si>
    <t>19.10.2021 21:52:48</t>
  </si>
  <si>
    <t>ALAŞEHİR TM 45-73-A00001_KEMALİYE-2 M20_2058706</t>
  </si>
  <si>
    <t>19.10.2021 11:24:09</t>
  </si>
  <si>
    <t>19.10.2021 11:41:48</t>
  </si>
  <si>
    <t>M-1003 35-03-M01003_910123581_910123581</t>
  </si>
  <si>
    <t>19.10.2021 09:00:11</t>
  </si>
  <si>
    <t>19.10.2021 10:22:20</t>
  </si>
  <si>
    <t>19.10.2021 10:00:22</t>
  </si>
  <si>
    <t>19.10.2021 13:21:00</t>
  </si>
  <si>
    <t>L-179 35-18-L00179_950437784_950437784</t>
  </si>
  <si>
    <t>19.10.2021 09:41:21</t>
  </si>
  <si>
    <t>19.10.2021 14:55:56</t>
  </si>
  <si>
    <t>DM-1/TR-11 35-13-L00050_A G03_57788548</t>
  </si>
  <si>
    <t>19.10.2021 19:10:19</t>
  </si>
  <si>
    <t>19.10.2021 20:32:52</t>
  </si>
  <si>
    <t>19.10.2021 07:53:08</t>
  </si>
  <si>
    <t>19.10.2021 08:47:52</t>
  </si>
  <si>
    <t>KAZANLI TR-3 35-15-L00977_B_56369638_56369638</t>
  </si>
  <si>
    <t>19.10.2021 15:19:00</t>
  </si>
  <si>
    <t>19.10.2021 15:39:07</t>
  </si>
  <si>
    <t>M-3121 35-10-M03121_97916836_97916836</t>
  </si>
  <si>
    <t>19.10.2021 08:51:41</t>
  </si>
  <si>
    <t>19.10.2021 10:27:05</t>
  </si>
  <si>
    <t>L-210 35-18-L00210_10029409_56374350_56374350</t>
  </si>
  <si>
    <t>19.10.2021 10:39:04</t>
  </si>
  <si>
    <t>19.10.2021 18:12:18</t>
  </si>
  <si>
    <t>19.10.2021 09:36:26</t>
  </si>
  <si>
    <t>19.10.2021 18:42:49</t>
  </si>
  <si>
    <t>19.10.2021 18:29:02</t>
  </si>
  <si>
    <t>19.10.2021 18:52:19</t>
  </si>
  <si>
    <t>DM-1/28 35-29-M00028_95000537156_95000537156</t>
  </si>
  <si>
    <t>19.10.2021 11:45:00</t>
  </si>
  <si>
    <t>19.10.2021 14:50:53</t>
  </si>
  <si>
    <t>HILAL GIS TM 35-01-A00010_HİLAL-5 K13_2313223</t>
  </si>
  <si>
    <t>19.10.2021 08:00:00</t>
  </si>
  <si>
    <t>19.10.2021 08:32:51</t>
  </si>
  <si>
    <t>K-1444 35-04-K01444_912453030_912453030</t>
  </si>
  <si>
    <t>19.10.2021 14:51:26</t>
  </si>
  <si>
    <t>K-3185 35-04-K03185_912550157_912550157</t>
  </si>
  <si>
    <t>19.10.2021 15:29:00</t>
  </si>
  <si>
    <t>19.10.2021 16:51:36</t>
  </si>
  <si>
    <t>19.10.2021 14:02:00</t>
  </si>
  <si>
    <t>19.10.2021 18:48:12</t>
  </si>
  <si>
    <t>M-1306 35-01-M01306_C_56375237_56375237</t>
  </si>
  <si>
    <t>19.10.2021 06:58:47</t>
  </si>
  <si>
    <t>DM-5/1 45-71-M02283_95000536551_95000536551</t>
  </si>
  <si>
    <t>19.10.2021 19:00:25</t>
  </si>
  <si>
    <t>19.10.2021 21:59:12</t>
  </si>
  <si>
    <t>L-225 35-18-L00225_950458376_950458376</t>
  </si>
  <si>
    <t>19.10.2021 08:10:47</t>
  </si>
  <si>
    <t>19.10.2021 13:45:03</t>
  </si>
  <si>
    <t>19.10.2021 08:57:56</t>
  </si>
  <si>
    <t>19.10.2021 09:43:51</t>
  </si>
  <si>
    <t>19.10.2021 23:32:00</t>
  </si>
  <si>
    <t>20.10.2021 01:05:31</t>
  </si>
  <si>
    <t>PİYADELER KÖK 45-73-M00136_ALAŞEHİR TM GİRİŞ M05_66674756</t>
  </si>
  <si>
    <t>19.10.2021 11:23:58</t>
  </si>
  <si>
    <t>19.10.2021 11:27:08</t>
  </si>
  <si>
    <t>ULUKENT DM-4 35-28-M00004_ULUKENT DM-3 M06_66492817</t>
  </si>
  <si>
    <t>19.10.2021 17:27:06</t>
  </si>
  <si>
    <t>19.10.2021 18:24:00</t>
  </si>
  <si>
    <t>M-37 35-02-M00037_M-371 M02_2312912</t>
  </si>
  <si>
    <t>19.10.2021 12:22:55</t>
  </si>
  <si>
    <t>19.10.2021 16:19:39</t>
  </si>
  <si>
    <t>M-2431 35-02-M02431_M-2746 M01_81541554</t>
  </si>
  <si>
    <t>19.10.2021 11:55:30</t>
  </si>
  <si>
    <t>19.10.2021 09:37:48</t>
  </si>
  <si>
    <t>19.10.2021 10:19:54</t>
  </si>
  <si>
    <t>19.10.2021 12:00:25</t>
  </si>
  <si>
    <t>19.10.2021 12:07:29</t>
  </si>
  <si>
    <t>MECİDİYE TR-3 45-72-L00576_TR-4 L03_2104640</t>
  </si>
  <si>
    <t>19.10.2021 17:15:18</t>
  </si>
  <si>
    <t>19.10.2021 20:17:20</t>
  </si>
  <si>
    <t>ULUKENT DM-4 35-28-M00004_ULUKENT DM-3 M06_66492704</t>
  </si>
  <si>
    <t>19.10.2021 10:08:28</t>
  </si>
  <si>
    <t>19.10.2021 10:09:30</t>
  </si>
  <si>
    <t>K-4153 35-01-K04153_910760641_910760641</t>
  </si>
  <si>
    <t>19.10.2021 10:47:06</t>
  </si>
  <si>
    <t>19.10.2021 16:39:48</t>
  </si>
  <si>
    <t>GÜZELKÖY KÖK 45-71-M00123_HAŞİM AKCURA ENH M03_50218012</t>
  </si>
  <si>
    <t>19.10.2021 14:09:47</t>
  </si>
  <si>
    <t>K-1457 35-01-K01457_D_56357229_56357229</t>
  </si>
  <si>
    <t>19.10.2021 10:05:54</t>
  </si>
  <si>
    <t>19.10.2021 17:43:20</t>
  </si>
  <si>
    <t>KARAKUZU TR-1 35-17-M00466_950303290_950303290</t>
  </si>
  <si>
    <t>19.10.2021 08:40:26</t>
  </si>
  <si>
    <t>19.10.2021 10:01:12</t>
  </si>
  <si>
    <t>19.10.2021 11:00:44</t>
  </si>
  <si>
    <t>19.10.2021 20:54:49</t>
  </si>
  <si>
    <t>19.10.2021 07:41:28</t>
  </si>
  <si>
    <t>19.10.2021 12:09:03</t>
  </si>
  <si>
    <t>BERGAMA TM 35-16-A00004_KINIK-2 M19_2314379</t>
  </si>
  <si>
    <t>19.10.2021 15:59:38</t>
  </si>
  <si>
    <t>19.10.2021 16:06:00</t>
  </si>
  <si>
    <t>19.10.2021 17:59:03</t>
  </si>
  <si>
    <t>19.10.2021 21:48:00</t>
  </si>
  <si>
    <t>ÇİFTLİK İM 35-18-A00003_ÇİFTLİK DM-2/1 L10_2307806</t>
  </si>
  <si>
    <t>19.10.2021 09:00:50</t>
  </si>
  <si>
    <t>19.10.2021 12:21:24</t>
  </si>
  <si>
    <t>TÜRKELLİ TR-6 35-28-M00459_E_56375386_56375386</t>
  </si>
  <si>
    <t>19.10.2021 13:32:06</t>
  </si>
  <si>
    <t>19.10.2021 20:49:54</t>
  </si>
  <si>
    <t>19.10.2021 09:00:54</t>
  </si>
  <si>
    <t>19.10.2021 17:06:54</t>
  </si>
  <si>
    <t>TR-1 35-16-L00001_953321260_953321260</t>
  </si>
  <si>
    <t>19.10.2021 11:36:14</t>
  </si>
  <si>
    <t>19.10.2021 15:14:17</t>
  </si>
  <si>
    <t>K-3185 35-04-K03185_912704243_912704243</t>
  </si>
  <si>
    <t>19.10.2021 11:49:54</t>
  </si>
  <si>
    <t>19.10.2021 14:03:18</t>
  </si>
  <si>
    <t>BERGAMA TM 35-16-A00004_BERGAMA-2 M03_2314054</t>
  </si>
  <si>
    <t>19.10.2021 15:59:00</t>
  </si>
  <si>
    <t>19.10.2021 16:05:00</t>
  </si>
  <si>
    <t>19.10.2021 10:47:28</t>
  </si>
  <si>
    <t>19.10.2021 15:09:07</t>
  </si>
  <si>
    <t>KAYIŞLAR KÖK 45-80-M00183_YENİOSMANİYE M04_72195774</t>
  </si>
  <si>
    <t>22.10.2021 17:09:35</t>
  </si>
  <si>
    <t>22.10.2021 18:03:49</t>
  </si>
  <si>
    <t>L-277 GÖLCÜK GÖDENCE KÖK 35-14-L00277_OVACIK-BADEMLER L01_72144457</t>
  </si>
  <si>
    <t>22.10.2021 10:13:56</t>
  </si>
  <si>
    <t>22.10.2021 10:48:28</t>
  </si>
  <si>
    <t>22.10.2021 17:50:23</t>
  </si>
  <si>
    <t>22.10.2021 18:41:43</t>
  </si>
  <si>
    <t>AKÖREN TR-19 KÖK 45-78-M00974_HatBaşıAyırıcı_53139703 M04_53139703</t>
  </si>
  <si>
    <t>22.10.2021 08:47:10</t>
  </si>
  <si>
    <t>22.10.2021 11:24:07</t>
  </si>
  <si>
    <t>MENDERES DM-2/TR-1 35-22-M00300_PERLİT M18_2328467</t>
  </si>
  <si>
    <t>22.10.2021 09:15:13</t>
  </si>
  <si>
    <t>22.10.2021 10:12:00</t>
  </si>
  <si>
    <t>ÇOMAKLAR KÖYÜ TR-1 35-32-L00077_946415646_946415646</t>
  </si>
  <si>
    <t>22.10.2021 16:32:46</t>
  </si>
  <si>
    <t>22.10.2021 17:38:35</t>
  </si>
  <si>
    <t>22.10.2021 17:50:34</t>
  </si>
  <si>
    <t>22.10.2021 17:54:10</t>
  </si>
  <si>
    <t>SARUHANLI TR-13 45-80-M00013_D_60984382_60984382</t>
  </si>
  <si>
    <t>22.10.2021 10:31:15</t>
  </si>
  <si>
    <t>22.10.2021 13:03:40</t>
  </si>
  <si>
    <t>22.10.2021 14:18:26</t>
  </si>
  <si>
    <t>22.10.2021 16:50:35</t>
  </si>
  <si>
    <t>M-1360 35-04-M01360_99561261_99561261</t>
  </si>
  <si>
    <t>22.10.2021 22:57:04</t>
  </si>
  <si>
    <t>22.10.2021 23:44:57</t>
  </si>
  <si>
    <t>22.10.2021 07:39:02</t>
  </si>
  <si>
    <t>22.10.2021 11:37:50</t>
  </si>
  <si>
    <t>DM-3/07 (MAKEDON GÖÇMENLERİ) 45-71-M00062_953217741_953217741</t>
  </si>
  <si>
    <t>22.10.2021 10:26:16</t>
  </si>
  <si>
    <t>22.10.2021 13:30:54</t>
  </si>
  <si>
    <t>L-134 DENETMENLER SİTESİ 35-14-L00134_956640143_956640143</t>
  </si>
  <si>
    <t>22.10.2021 10:33:10</t>
  </si>
  <si>
    <t>22.10.2021 19:17:39</t>
  </si>
  <si>
    <t>EMİRLİ TR-13 35-15-L01128_950401812_950401812</t>
  </si>
  <si>
    <t>22.10.2021 14:12:27</t>
  </si>
  <si>
    <t>22.10.2021 18:57:41</t>
  </si>
  <si>
    <t>SÜLEYMANLI TR-2 45-72-L00300_956530950_956530950</t>
  </si>
  <si>
    <t>22.10.2021 09:02:46</t>
  </si>
  <si>
    <t>22.10.2021 10:46:36</t>
  </si>
  <si>
    <t>FOÇA TR-42 35-23-L00042_950425814_950425814</t>
  </si>
  <si>
    <t>22.10.2021 14:48:38</t>
  </si>
  <si>
    <t>22.10.2021 16:34:32</t>
  </si>
  <si>
    <t>ÜÇPINAR DM 45-71-M00183_ÜÇPINAR M08_72249228</t>
  </si>
  <si>
    <t>22.10.2021 10:10:02</t>
  </si>
  <si>
    <t>22.10.2021 10:12:28</t>
  </si>
  <si>
    <t>22.10.2021 18:45:01</t>
  </si>
  <si>
    <t>22.10.2021 18:49:24</t>
  </si>
  <si>
    <t>K-491 35-04-K00491_A_56363875_56363875</t>
  </si>
  <si>
    <t>22.10.2021 12:13:14</t>
  </si>
  <si>
    <t>22.10.2021 12:33:39</t>
  </si>
  <si>
    <t>L-247 35-18-L00247_8146450 a6b_5959827</t>
  </si>
  <si>
    <t>22.10.2021 13:40:29</t>
  </si>
  <si>
    <t>22.10.2021 17:52:29</t>
  </si>
  <si>
    <t>KINIK TR-5 35-24-L00005_955219317_955219317</t>
  </si>
  <si>
    <t>22.10.2021 17:07:08</t>
  </si>
  <si>
    <t>22.10.2021 18:59:47</t>
  </si>
  <si>
    <t>22.10.2021 09:15:53</t>
  </si>
  <si>
    <t>22.10.2021 16:48:40</t>
  </si>
  <si>
    <t>22.10.2021 09:06:25</t>
  </si>
  <si>
    <t>22.10.2021 16:52:14</t>
  </si>
  <si>
    <t>L-142 MAVİ BESTE SİTESİ 35-18-L00142_950457330_950457330</t>
  </si>
  <si>
    <t>22.10.2021 18:57:34</t>
  </si>
  <si>
    <t>22.10.2021 21:04:17</t>
  </si>
  <si>
    <t>L-201 GÜZELÇİFTLİK 35-14-L00201_8355331_56358201_56358201</t>
  </si>
  <si>
    <t>22.10.2021 17:50:45</t>
  </si>
  <si>
    <t>22.10.2021 23:52:17</t>
  </si>
  <si>
    <t>DM-2/3 ESKİ ANIT YANI 35-18-L00581_7002135_56389479_56389479</t>
  </si>
  <si>
    <t>22.10.2021 14:15:37</t>
  </si>
  <si>
    <t>22.10.2021 17:13:47</t>
  </si>
  <si>
    <t>DM-1/53 45-71-M00045_D d2b_45179499</t>
  </si>
  <si>
    <t>22.10.2021 09:40:39</t>
  </si>
  <si>
    <t>22.10.2021 18:29:20</t>
  </si>
  <si>
    <t>_B b2b_45193775</t>
  </si>
  <si>
    <t>22.10.2021 16:02:52</t>
  </si>
  <si>
    <t>22.10.2021 20:51:17</t>
  </si>
  <si>
    <t>MURADİYE TR-3/B 45-71-M00206_953220900_953220900</t>
  </si>
  <si>
    <t>22.10.2021 03:20:21</t>
  </si>
  <si>
    <t>22.10.2021 06:04:03</t>
  </si>
  <si>
    <t>OVACIK TR-1 35-19-L00305_956671236_956671236</t>
  </si>
  <si>
    <t>22.10.2021 11:13:52</t>
  </si>
  <si>
    <t>22.10.2021 14:16:08</t>
  </si>
  <si>
    <t>TR-34 35-15-M00034_950350577_950350577</t>
  </si>
  <si>
    <t>22.10.2021 12:25:08</t>
  </si>
  <si>
    <t>22.10.2021 16:01:26</t>
  </si>
  <si>
    <t>TR-13 35-19-L00013__72372415_72372415</t>
  </si>
  <si>
    <t>22.10.2021 08:43:16</t>
  </si>
  <si>
    <t>22.10.2021 09:55:14</t>
  </si>
  <si>
    <t>22.10.2021 07:21:38</t>
  </si>
  <si>
    <t>22.10.2021 10:32:18</t>
  </si>
  <si>
    <t>M-2956(YATIRIM REZERVE) 35-04-M02956_A_56368226_56368226</t>
  </si>
  <si>
    <t>22.10.2021 12:15:00</t>
  </si>
  <si>
    <t>22.10.2021 13:25:21</t>
  </si>
  <si>
    <t>22.10.2021 13:51:26</t>
  </si>
  <si>
    <t>22.10.2021 15:21:44</t>
  </si>
  <si>
    <t>KARABURUN TR-2 35-21-L00014_953361795_953361795</t>
  </si>
  <si>
    <t>22.10.2021 13:27:52</t>
  </si>
  <si>
    <t>22.10.2021 18:20:32</t>
  </si>
  <si>
    <t>IRLAMAZ KÖK 45-83-L00153_TR-2/73-A L01_72158564</t>
  </si>
  <si>
    <t>22.10.2021 15:39:59</t>
  </si>
  <si>
    <t>22.10.2021 16:42:18</t>
  </si>
  <si>
    <t>22.10.2021 16:41:53</t>
  </si>
  <si>
    <t>22.10.2021 17:51:18</t>
  </si>
  <si>
    <t>M-1003 35-03-M01003_910431300_910431300</t>
  </si>
  <si>
    <t>22.10.2021 12:03:17</t>
  </si>
  <si>
    <t>22.10.2021 19:32:33</t>
  </si>
  <si>
    <t>ÜÇPINAR TR-2 45-71-M00187_ÜÇPINAR DM M05_72250583</t>
  </si>
  <si>
    <t>22.10.2021 10:11:13</t>
  </si>
  <si>
    <t>22.10.2021 10:13:33</t>
  </si>
  <si>
    <t>İLYASLAR TR-2 45-76-M00096_955251065_955251065</t>
  </si>
  <si>
    <t>22.10.2021 18:49:23</t>
  </si>
  <si>
    <t>22.10.2021 20:14:20</t>
  </si>
  <si>
    <t>PINARLI TR-1 35-20-M00100_955207937_955207937</t>
  </si>
  <si>
    <t>22.10.2021 09:48:54</t>
  </si>
  <si>
    <t>22.10.2021 11:54:34</t>
  </si>
  <si>
    <t>KIRKAĞAÇ DM 45-76-M00043_AKHİSAR M08_72247473</t>
  </si>
  <si>
    <t>22.10.2021 04:56:42</t>
  </si>
  <si>
    <t>22.10.2021 07:51:37</t>
  </si>
  <si>
    <t>K-2743 35-03-K02743_35-03-K02743_2356497</t>
  </si>
  <si>
    <t>22.10.2021 10:53:00</t>
  </si>
  <si>
    <t>22.10.2021 11:26:32</t>
  </si>
  <si>
    <t>TR-26 35-16-L00026_B_56398135_56398135</t>
  </si>
  <si>
    <t>22.10.2021 19:08:56</t>
  </si>
  <si>
    <t>22.10.2021 20:46:56</t>
  </si>
  <si>
    <t>YELKİ TR-4 35-10-L00004_35-10-L00004_2367718</t>
  </si>
  <si>
    <t>22.10.2021 11:33:28</t>
  </si>
  <si>
    <t>22.10.2021 13:15:21</t>
  </si>
  <si>
    <t>İM-1/TR-3 35-14-M00309_962644842_962644842</t>
  </si>
  <si>
    <t>22.10.2021 10:48:41</t>
  </si>
  <si>
    <t>22.10.2021 14:59:15</t>
  </si>
  <si>
    <t>22.10.2021 09:05:30</t>
  </si>
  <si>
    <t>22.10.2021 10:35:31</t>
  </si>
  <si>
    <t>GÜLBAHÇE TR-16 (KARAPINAR) 35-19-L00042_956677311_956677311</t>
  </si>
  <si>
    <t>22.10.2021 16:41:15</t>
  </si>
  <si>
    <t>22.10.2021 18:56:30</t>
  </si>
  <si>
    <t>M-2745 35-01-M02745_910963891_910963891</t>
  </si>
  <si>
    <t>22.10.2021 12:01:53</t>
  </si>
  <si>
    <t>22.10.2021 13:46:50</t>
  </si>
  <si>
    <t>TR-1/80 45-72-M00080_956505311_956505311</t>
  </si>
  <si>
    <t>22.10.2021 13:51:44</t>
  </si>
  <si>
    <t>22.10.2021 15:52:27</t>
  </si>
  <si>
    <t>TR-27(M-727) 35-30-M00727_955299714_955299714</t>
  </si>
  <si>
    <t>22.10.2021 10:02:56</t>
  </si>
  <si>
    <t>22.10.2021 18:34:26</t>
  </si>
  <si>
    <t>M-1856 YAKAKÖY TR-5 35-02-M01856_99707733_99707733</t>
  </si>
  <si>
    <t>22.10.2021 18:20:09</t>
  </si>
  <si>
    <t>22.10.2021 19:50:56</t>
  </si>
  <si>
    <t>K-3385 35-04-K03385_912164670_912164670</t>
  </si>
  <si>
    <t>22.10.2021 10:49:48</t>
  </si>
  <si>
    <t>22.10.2021 18:53:02</t>
  </si>
  <si>
    <t>CABBAR DM 45-73-M00100_KÖYLER ÇIKIŞI M04_2307307</t>
  </si>
  <si>
    <t>22.10.2021 09:00:00</t>
  </si>
  <si>
    <t>22.10.2021 10:57:05</t>
  </si>
  <si>
    <t>ERGENEKON TR-12 45-83-M00622_A_56388967_56388967</t>
  </si>
  <si>
    <t>22.10.2021 10:18:17</t>
  </si>
  <si>
    <t>22.10.2021 11:19:16</t>
  </si>
  <si>
    <t>ALANKÖY TR-1 35-20-L00288_955208786_955208786</t>
  </si>
  <si>
    <t>22.10.2021 17:46:15</t>
  </si>
  <si>
    <t>22.10.2021 19:38:50</t>
  </si>
  <si>
    <t>BAĞCILAR KÖK 35-28-M00603_ALANİÇİ TR-1 (ÇALTI) M02_66566252</t>
  </si>
  <si>
    <t>22.10.2021 04:43:12</t>
  </si>
  <si>
    <t>22.10.2021 06:10:41</t>
  </si>
  <si>
    <t>MENEMEN DM-4/TR-16 35-28-M00811_60782201 E01_60782661</t>
  </si>
  <si>
    <t>22.10.2021 14:57:50</t>
  </si>
  <si>
    <t>22.10.2021 17:15:07</t>
  </si>
  <si>
    <t>M-2625 35-02-M02625_35-02-M02625_80136475</t>
  </si>
  <si>
    <t>22.10.2021 09:07:15</t>
  </si>
  <si>
    <t>22.10.2021 18:33:25</t>
  </si>
  <si>
    <t>22.10.2021 15:52:59</t>
  </si>
  <si>
    <t>22.10.2021 18:24:51</t>
  </si>
  <si>
    <t>TR-2/11-A 45-83-L00156_B_56388543_56388543</t>
  </si>
  <si>
    <t>22.10.2021 13:06:29</t>
  </si>
  <si>
    <t>22.10.2021 15:45:58</t>
  </si>
  <si>
    <t>KARAREİS KÖK 35-19-M00442_HatBaşıAyırıcı_53138240 M02_53138240</t>
  </si>
  <si>
    <t>22.10.2021 08:41:22</t>
  </si>
  <si>
    <t>22.10.2021 13:07:41</t>
  </si>
  <si>
    <t>TIRAZLAR TR-7 TARIMSAL SULAMA 45-79-M00178_45-79-M00178_2368559</t>
  </si>
  <si>
    <t>22.10.2021 09:24:34</t>
  </si>
  <si>
    <t>22.10.2021 10:50:12</t>
  </si>
  <si>
    <t>SİYEKLİ KÖK 45-71-M00185_MALDAN M05_72256965</t>
  </si>
  <si>
    <t>22.10.2021 09:18:23</t>
  </si>
  <si>
    <t>22.10.2021 17:57:05</t>
  </si>
  <si>
    <t>TR-1-5/10 35-20-L00054_955203009_955203009</t>
  </si>
  <si>
    <t>22.10.2021 17:55:19</t>
  </si>
  <si>
    <t>22.10.2021 20:45:59</t>
  </si>
  <si>
    <t>KİPA DM 35-26-M00283_LA ŞARAP İDOL ÇIKIŞI M06_66064687</t>
  </si>
  <si>
    <t>22.10.2021 08:14:43</t>
  </si>
  <si>
    <t>22.10.2021 08:22:44</t>
  </si>
  <si>
    <t>BEYOBA TR-14 45-72-M00416_TR-12 M03_72417426</t>
  </si>
  <si>
    <t>22.10.2021 09:13:03</t>
  </si>
  <si>
    <t>22.10.2021 09:34:00</t>
  </si>
  <si>
    <t>M-353 KOCAMEHMETLER YOLÜSTÜ 35-23-M00353_35-23-M00353_48527226</t>
  </si>
  <si>
    <t>22.10.2021 08:15:56</t>
  </si>
  <si>
    <t>22.10.2021 12:17:44</t>
  </si>
  <si>
    <t>KARABURUN TR-14 35-21-L00003_953358625_953358625</t>
  </si>
  <si>
    <t>22.10.2021 15:21:09</t>
  </si>
  <si>
    <t>22.10.2021 17:46:17</t>
  </si>
  <si>
    <t>DM-12/05 45-71-M02403_953200016_953200016</t>
  </si>
  <si>
    <t>22.10.2021 15:57:54</t>
  </si>
  <si>
    <t>22.10.2021 16:48:02</t>
  </si>
  <si>
    <t>KÖSEDERE TR-2 35-21-L00125_953359240_953359240</t>
  </si>
  <si>
    <t>22.10.2021 08:59:38</t>
  </si>
  <si>
    <t>22.10.2021 11:45:17</t>
  </si>
  <si>
    <t>YALLIOĞLU KÖK 35-15-L00361_YENİKÖY L02_66935957</t>
  </si>
  <si>
    <t>22.10.2021 17:10:34</t>
  </si>
  <si>
    <t>22.10.2021 18:24:47</t>
  </si>
  <si>
    <t>AHMETLİ İM 45-84-A00001_ŞEHİR-1 L14_2067190</t>
  </si>
  <si>
    <t>22.10.2021 08:33:33</t>
  </si>
  <si>
    <t>22.10.2021 08:48:53</t>
  </si>
  <si>
    <t>22.10.2021 14:17:43</t>
  </si>
  <si>
    <t>22.10.2021 15:12:45</t>
  </si>
  <si>
    <t>K-1596 35-03-K01596_G_56353998_56353998</t>
  </si>
  <si>
    <t>22.10.2021 12:33:42</t>
  </si>
  <si>
    <t>22.10.2021 14:45:06</t>
  </si>
  <si>
    <t>K-1091 35-04-K01091_TRAFO K03_2113876</t>
  </si>
  <si>
    <t>22.10.2021 09:30:50</t>
  </si>
  <si>
    <t>22.10.2021 18:31:52</t>
  </si>
  <si>
    <t>BÖLCEK-1 TR 35-16-M00022_953336982_953336982</t>
  </si>
  <si>
    <t>22.10.2021 19:35:57</t>
  </si>
  <si>
    <t>22.10.2021 21:47:18</t>
  </si>
  <si>
    <t>22.10.2021 17:37:11</t>
  </si>
  <si>
    <t>22.10.2021 20:21:59</t>
  </si>
  <si>
    <t>K-2425 35-04-K02425_ST A1B_5805938</t>
  </si>
  <si>
    <t>22.10.2021 13:59:43</t>
  </si>
  <si>
    <t>22.10.2021 17:47:39</t>
  </si>
  <si>
    <t>22.10.2021 10:30:39</t>
  </si>
  <si>
    <t>22.10.2021 17:55:07</t>
  </si>
  <si>
    <t>ARMUTLU TR-3 35-27-L00003_913388958_913388958</t>
  </si>
  <si>
    <t>22.10.2021 19:37:42</t>
  </si>
  <si>
    <t>22.10.2021 22:09:53</t>
  </si>
  <si>
    <t>TR-25 (DM-3/6) 35-17-M00025_950302399_950302399</t>
  </si>
  <si>
    <t>22.10.2021 18:38:01</t>
  </si>
  <si>
    <t>22.10.2021 19:12:07</t>
  </si>
  <si>
    <t>AHMETLİ TR-5 45-84-L00005_955178622_955178622</t>
  </si>
  <si>
    <t>22.10.2021 10:55:53</t>
  </si>
  <si>
    <t>22.10.2021 11:37:37</t>
  </si>
  <si>
    <t>TR-7/B 45-77-L00353_945488028_945488028</t>
  </si>
  <si>
    <t>22.10.2021 11:19:44</t>
  </si>
  <si>
    <t>22.10.2021 12:36:03</t>
  </si>
  <si>
    <t>ÇAYBAŞI DM-1/10 35-26-L00214__56359539_56359539</t>
  </si>
  <si>
    <t>22.10.2021 14:45:00</t>
  </si>
  <si>
    <t>22.10.2021 15:46:06</t>
  </si>
  <si>
    <t>DM-3/19 35-19-M00019_956668589_956668589</t>
  </si>
  <si>
    <t>22.10.2021 21:14:38</t>
  </si>
  <si>
    <t>22.10.2021 21:46:27</t>
  </si>
  <si>
    <t>KARKIN TR-1 45-84-M00031_955178597_955178597</t>
  </si>
  <si>
    <t>22.10.2021 15:21:14</t>
  </si>
  <si>
    <t>22.10.2021 16:26:34</t>
  </si>
  <si>
    <t>M-578 (DM-7/20) 35-17-M00578_950307470_950307470</t>
  </si>
  <si>
    <t>22.10.2021 11:56:37</t>
  </si>
  <si>
    <t>22.10.2021 12:52:01</t>
  </si>
  <si>
    <t>ÇINARLIKUYU KÖK 45-71-M00188_ÇINARLIKUYU TR-1 M02_72248739</t>
  </si>
  <si>
    <t>22.10.2021 22:31:04</t>
  </si>
  <si>
    <t>22.10.2021 22:35:24</t>
  </si>
  <si>
    <t>L-193 ESENEVLER 35-18-L00193_950442977_950442977</t>
  </si>
  <si>
    <t>22.10.2021 08:30:45</t>
  </si>
  <si>
    <t>22.10.2021 10:37:41</t>
  </si>
  <si>
    <t>22.10.2021 09:02:25</t>
  </si>
  <si>
    <t>22.10.2021 09:24:46</t>
  </si>
  <si>
    <t>22.10.2021 00:09:30</t>
  </si>
  <si>
    <t>22.10.2021 03:57:28</t>
  </si>
  <si>
    <t>MUSTAFA NARİN VE ARK.ÖZEL 35-22-M00497Ö_DIREK TIPI TRAFO HUCRESI H01_2112701</t>
  </si>
  <si>
    <t>22.10.2021 16:59:58</t>
  </si>
  <si>
    <t>22.10.2021 18:14:54</t>
  </si>
  <si>
    <t>M-2956 35-04-M02956_912790199_912790199</t>
  </si>
  <si>
    <t>22.10.2021 11:38:49</t>
  </si>
  <si>
    <t>22.10.2021 13:15:45</t>
  </si>
  <si>
    <t>22.10.2021 09:56:03</t>
  </si>
  <si>
    <t>DALBAHÇE TR-1 45-83-L00187_955160740_955160740</t>
  </si>
  <si>
    <t>22.10.2021 12:39:02</t>
  </si>
  <si>
    <t>22.10.2021 15:00:33</t>
  </si>
  <si>
    <t>22.10.2021 09:40:23</t>
  </si>
  <si>
    <t>22.10.2021 17:51:36</t>
  </si>
  <si>
    <t>ÜÇPINAR TR-4 45-71-M01541_45-71-M01541_2366432</t>
  </si>
  <si>
    <t>22.10.2021 18:26:05</t>
  </si>
  <si>
    <t>22.10.2021 19:58:58</t>
  </si>
  <si>
    <t>K-766 35-04-K00766_C_56381807_56381807</t>
  </si>
  <si>
    <t>22.10.2021 13:45:12</t>
  </si>
  <si>
    <t>22.10.2021 15:10:14</t>
  </si>
  <si>
    <t>GÖKÇEN DM 1-1/2 35-29-L00059_950340723_950340723</t>
  </si>
  <si>
    <t>22.10.2021 15:03:06</t>
  </si>
  <si>
    <t>22.10.2021 17:12:29</t>
  </si>
  <si>
    <t>L-332 SERKANKENT 35-18-L00332_950465794_950465794</t>
  </si>
  <si>
    <t>22.10.2021 17:44:18</t>
  </si>
  <si>
    <t>22.10.2021 22:19:45</t>
  </si>
  <si>
    <t>GÜMÜLDÜR M-57 35-25-M00357_955283132_955283132</t>
  </si>
  <si>
    <t>22.10.2021 16:55:47</t>
  </si>
  <si>
    <t>22.10.2021 17:46:50</t>
  </si>
  <si>
    <t>K-4157 35-02-K04157_C_56373416_56373416</t>
  </si>
  <si>
    <t>22.10.2021 10:47:07</t>
  </si>
  <si>
    <t>22.10.2021 13:31:30</t>
  </si>
  <si>
    <t>BAĞYURDU TM 35-27-A00003_DERBENT TM M06_2310333</t>
  </si>
  <si>
    <t>22.10.2021 16:28:00</t>
  </si>
  <si>
    <t>22.10.2021 18:50:00</t>
  </si>
  <si>
    <t>AYRANCILAR DM-5/TR-22 35-26-M01289_956628368_956628368</t>
  </si>
  <si>
    <t>22.10.2021 15:35:38</t>
  </si>
  <si>
    <t>22.10.2021 20:09:13</t>
  </si>
  <si>
    <t>KUŞÇULAR TR-7 35-19-M00219_956696443_956696443</t>
  </si>
  <si>
    <t>22.10.2021 21:49:02</t>
  </si>
  <si>
    <t>22.10.2021 22:39:12</t>
  </si>
  <si>
    <t>ÇANDARLI TATİL KÖYÜ KÖK-12 35-30-M00087_ M03_2334670</t>
  </si>
  <si>
    <t>22.10.2021 13:24:23</t>
  </si>
  <si>
    <t>22.10.2021 14:39:58</t>
  </si>
  <si>
    <t>BİMEYKO TR-2 35-30-M00049_943089640_943089640</t>
  </si>
  <si>
    <t>22.10.2021 14:23:30</t>
  </si>
  <si>
    <t>22.10.2021 15:58:31</t>
  </si>
  <si>
    <t>ÇIRPI TR-1-2/2 35-20-M00007_955196294_955196294</t>
  </si>
  <si>
    <t>22.10.2021 17:47:43</t>
  </si>
  <si>
    <t>22.10.2021 18:55:00</t>
  </si>
  <si>
    <t>KARAOĞLANLI TR-5 45-71-M00568_45-71-M00568_2353706</t>
  </si>
  <si>
    <t>22.10.2021 09:37:03</t>
  </si>
  <si>
    <t>22.10.2021 12:37:41</t>
  </si>
  <si>
    <t>KARAHIDIRLI KÖK 35-16-M00718_KARAHIDIRLI M3_2333492</t>
  </si>
  <si>
    <t>22.10.2021 09:19:54</t>
  </si>
  <si>
    <t>22.10.2021 17:21:40</t>
  </si>
  <si>
    <t>22.10.2021 20:07:53</t>
  </si>
  <si>
    <t>22.10.2021 21:17:25</t>
  </si>
  <si>
    <t>DM-13/04(CEMİYET KARŞISI) 45-71-M00057_DAĞITIM TRAFOSU M03_72051461</t>
  </si>
  <si>
    <t>22.10.2021 09:07:10</t>
  </si>
  <si>
    <t>22.10.2021 18:21:04</t>
  </si>
  <si>
    <t>M-1200 35-10-M01200_DIREK TIPI TRAFO HUCRESI H01_2088804</t>
  </si>
  <si>
    <t>22.10.2021 13:04:10</t>
  </si>
  <si>
    <t>22.10.2021 14:22:06</t>
  </si>
  <si>
    <t>FATMA ŞENER SULAMA GRUBU TR 35-27-M00355_DIREK TIPI TRAFO HUCRESI H01_2049439</t>
  </si>
  <si>
    <t>22.10.2021 09:18:09</t>
  </si>
  <si>
    <t>22.10.2021 11:16:48</t>
  </si>
  <si>
    <t>22.10.2021 04:14:01</t>
  </si>
  <si>
    <t>22.10.2021 07:39:21</t>
  </si>
  <si>
    <t>M-1186 35-04-M01186_C_56379763_56379763</t>
  </si>
  <si>
    <t>22.10.2021 10:41:44</t>
  </si>
  <si>
    <t>22.10.2021 11:35:23</t>
  </si>
  <si>
    <t>TR-22 35-16-L00022_953350819_953350819</t>
  </si>
  <si>
    <t>22.10.2021 11:42:56</t>
  </si>
  <si>
    <t>22.10.2021 15:00:44</t>
  </si>
  <si>
    <t>ÖZBEY İM 35-26-A00005_CEZA EVİ L12_2066112</t>
  </si>
  <si>
    <t>22.10.2021 14:56:33</t>
  </si>
  <si>
    <t>22.10.2021 15:49:21</t>
  </si>
  <si>
    <t>TR-2/96 45-83-M00783_955153895_955153895</t>
  </si>
  <si>
    <t>22.10.2021 11:14:20</t>
  </si>
  <si>
    <t>22.10.2021 12:15:35</t>
  </si>
  <si>
    <t>22.10.2021 07:32:13</t>
  </si>
  <si>
    <t>22.10.2021 07:47:35</t>
  </si>
  <si>
    <t>BALLICA TR-3 45-72-L00549_956512270_956512270</t>
  </si>
  <si>
    <t>22.10.2021 12:05:19</t>
  </si>
  <si>
    <t>22.10.2021 13:57:38</t>
  </si>
  <si>
    <t>L-92 35-18-L00092_35-18-L00092_72135939</t>
  </si>
  <si>
    <t>22.10.2021 09:16:36</t>
  </si>
  <si>
    <t>22.10.2021 15:01:51</t>
  </si>
  <si>
    <t>22.10.2021 11:04:36</t>
  </si>
  <si>
    <t>22.10.2021 12:21:34</t>
  </si>
  <si>
    <t>K-583 35-02-K00583_E_56367046_56367046</t>
  </si>
  <si>
    <t>22.10.2021 23:15:09</t>
  </si>
  <si>
    <t>23.10.2021 00:44:05</t>
  </si>
  <si>
    <t>ERENKÖY TOLOZ TR-1 45-73-M01020_45-73-M01020_2353071</t>
  </si>
  <si>
    <t>22.10.2021 10:11:33</t>
  </si>
  <si>
    <t>22.10.2021 12:01:08</t>
  </si>
  <si>
    <t>TR-53 35-19-L00053_956694697_956694697</t>
  </si>
  <si>
    <t>22.10.2021 13:49:54</t>
  </si>
  <si>
    <t>22.10.2021 15:23:09</t>
  </si>
  <si>
    <t>MURADİYE TR-3 45-71-M02147_95000159197_95000159197</t>
  </si>
  <si>
    <t>22.10.2021 07:47:43</t>
  </si>
  <si>
    <t>22.10.2021 10:49:41</t>
  </si>
  <si>
    <t>DM-1/TR-21 35-14-M00303_956657988_956657988</t>
  </si>
  <si>
    <t>22.10.2021 10:09:42</t>
  </si>
  <si>
    <t>22.10.2021 15:16:41</t>
  </si>
  <si>
    <t>M-2546 35-02-M02546_913555217_913555217</t>
  </si>
  <si>
    <t>22.10.2021 17:54:28</t>
  </si>
  <si>
    <t>22.10.2021 19:03:20</t>
  </si>
  <si>
    <t>ARMUTLU İM 35-27-A00001_KIZILCA TOPRAKSU L01_2307411</t>
  </si>
  <si>
    <t>22.10.2021 09:18:49</t>
  </si>
  <si>
    <t>22.10.2021 17:21:28</t>
  </si>
  <si>
    <t>ARMUTLU TR-7 35-27-M00550_35-27-M00550_72164691</t>
  </si>
  <si>
    <t>22.10.2021 10:08:55</t>
  </si>
  <si>
    <t>22.10.2021 12:34:18</t>
  </si>
  <si>
    <t>22.10.2021 04:40:47</t>
  </si>
  <si>
    <t>22.10.2021 05:42:01</t>
  </si>
  <si>
    <t>MURADİYE TR-2 SU DEPOSU 45-71-M00199_953221343_953221343</t>
  </si>
  <si>
    <t>22.10.2021 13:40:49</t>
  </si>
  <si>
    <t>22.10.2021 15:48:43</t>
  </si>
  <si>
    <t>KARAKUYU-6 35-26-M00445_956620128_956620128</t>
  </si>
  <si>
    <t>22.10.2021 22:58:47</t>
  </si>
  <si>
    <t>22.10.2021 23:41:14</t>
  </si>
  <si>
    <t>BADEMLER TR-6 35-19-L00296_956667387_956667387</t>
  </si>
  <si>
    <t>22.10.2021 16:01:17</t>
  </si>
  <si>
    <t>22.10.2021 17:07:06</t>
  </si>
  <si>
    <t>BEYOBA TR-12 45-72-M00414_TR-14 DEN GİRİŞ M02_2102849</t>
  </si>
  <si>
    <t>22.10.2021 08:42:21</t>
  </si>
  <si>
    <t>22.10.2021 09:07:33</t>
  </si>
  <si>
    <t>K-2732 35-04-K02732_A_56364124_56364124</t>
  </si>
  <si>
    <t>22.10.2021 09:09:26</t>
  </si>
  <si>
    <t>22.10.2021 10:10:00</t>
  </si>
  <si>
    <t>L-365 ILDIR ÇAYAĞZI 35-18-L00365_950463712_950463712</t>
  </si>
  <si>
    <t>22.10.2021 14:49:56</t>
  </si>
  <si>
    <t>22.10.2021 21:07:50</t>
  </si>
  <si>
    <t>DELEMENLER KÖK 45-73-M00490_GÜZLE BELENYAKA M05_2081978</t>
  </si>
  <si>
    <t>22.10.2021 12:16:46</t>
  </si>
  <si>
    <t>22.10.2021 14:03:05</t>
  </si>
  <si>
    <t>22.10.2021 19:02:58</t>
  </si>
  <si>
    <t>23.10.2021 02:09:23</t>
  </si>
  <si>
    <t>TR-154 45-78-L00154_953256007_953256007</t>
  </si>
  <si>
    <t>22.10.2021 17:56:50</t>
  </si>
  <si>
    <t>22.10.2021 18:31:01</t>
  </si>
  <si>
    <t>DM-1/22 35-29-M00022_950339763_950339763</t>
  </si>
  <si>
    <t>22.10.2021 11:40:11</t>
  </si>
  <si>
    <t>22.10.2021 14:12:56</t>
  </si>
  <si>
    <t>MENEMEN TR-63 (DM-3/17) 35-28-M00737_953376010_953376010</t>
  </si>
  <si>
    <t>22.10.2021 05:23:56</t>
  </si>
  <si>
    <t>22.10.2021 06:29:48</t>
  </si>
  <si>
    <t>YENİFOÇA TR-44 35-23-M00044_950413854_950413854</t>
  </si>
  <si>
    <t>22.10.2021 21:10:54</t>
  </si>
  <si>
    <t>23.10.2021 01:19:40</t>
  </si>
  <si>
    <t>SOMA A SANTRALİ İM/DM 45-82-A00001_MADEN L16_2091661</t>
  </si>
  <si>
    <t>22.10.2021 08:09:03</t>
  </si>
  <si>
    <t>22.10.2021 08:42:38</t>
  </si>
  <si>
    <t>IŞIKLAR TR-2 35-29-L00087_950336294_950336294</t>
  </si>
  <si>
    <t>22.10.2021 18:47:37</t>
  </si>
  <si>
    <t>22.10.2021 20:46:04</t>
  </si>
  <si>
    <t>K-569 35-02-K00569_D_56355453_56355453</t>
  </si>
  <si>
    <t>22.10.2021 10:18:52</t>
  </si>
  <si>
    <t>22.10.2021 11:32:17</t>
  </si>
  <si>
    <t>GÜLKENT TR-4 35-30-M00227_955310994_955310994</t>
  </si>
  <si>
    <t>22.10.2021 11:29:38</t>
  </si>
  <si>
    <t>22.10.2021 12:49:38</t>
  </si>
  <si>
    <t>K-2921 35-02-K02921_910010482_910010482</t>
  </si>
  <si>
    <t>22.10.2021 12:19:12</t>
  </si>
  <si>
    <t>22.10.2021 14:06:01</t>
  </si>
  <si>
    <t>22.10.2021 08:56:49</t>
  </si>
  <si>
    <t>22.10.2021 09:40:24</t>
  </si>
  <si>
    <t>22.10.2021 17:36:45</t>
  </si>
  <si>
    <t>22.10.2021 19:52:00</t>
  </si>
  <si>
    <t>YILMAZ İM 45-78-A00003_YILMAZ DM-1 M07_2331189</t>
  </si>
  <si>
    <t>22.10.2021 15:04:00</t>
  </si>
  <si>
    <t>22.10.2021 15:45:19</t>
  </si>
  <si>
    <t>HACIHALİLLER TR-1 KÖK 45-71-M00066_HACIHALİLLER TR-3 M01_72238380</t>
  </si>
  <si>
    <t>22.10.2021 16:11:20</t>
  </si>
  <si>
    <t>22.10.2021 20:09:45</t>
  </si>
  <si>
    <t>GÖÇBEYLİ TR-5 35-16-M00020_35-16-M00020_2347124</t>
  </si>
  <si>
    <t>22.10.2021 09:10:36</t>
  </si>
  <si>
    <t>22.10.2021 12:27:21</t>
  </si>
  <si>
    <t>ARSLANLAR TM 35-26-A00004_BAYINDIR M01_2327575</t>
  </si>
  <si>
    <t>22.10.2021 10:00:33</t>
  </si>
  <si>
    <t>22.10.2021 11:25:48</t>
  </si>
  <si>
    <t>M-1196 35-02-M01196_912103828_912103828</t>
  </si>
  <si>
    <t>22.10.2021 13:46:57</t>
  </si>
  <si>
    <t>22.10.2021 18:20:03</t>
  </si>
  <si>
    <t>SOĞANLI TR-1 45-73-M01034_945655353_945655353</t>
  </si>
  <si>
    <t>22.10.2021 12:25:13</t>
  </si>
  <si>
    <t>22.10.2021 14:28:47</t>
  </si>
  <si>
    <t>K-732 35-01-K00732_910336494_910336494</t>
  </si>
  <si>
    <t>22.10.2021 16:13:42</t>
  </si>
  <si>
    <t>22.10.2021 18:12:15</t>
  </si>
  <si>
    <t>TR-1/72 45-72-M00072_956505908_956505908</t>
  </si>
  <si>
    <t>22.10.2021 16:27:31</t>
  </si>
  <si>
    <t>22.10.2021 18:30:08</t>
  </si>
  <si>
    <t>MAHMUT YILDIZDAĞ SULAMA GRUBU TR 35-27-M00536_965615979_965615979</t>
  </si>
  <si>
    <t>22.10.2021 11:42:01</t>
  </si>
  <si>
    <t>22.10.2021 13:59:51</t>
  </si>
  <si>
    <t>İLYASLAR TR-5 45-76-M00104_955246359_955246359</t>
  </si>
  <si>
    <t>22.10.2021 17:57:15</t>
  </si>
  <si>
    <t>22.10.2021 20:16:55</t>
  </si>
  <si>
    <t>GÖKÇEYURT TR-2 35-27-M01022_966931093_966931093</t>
  </si>
  <si>
    <t>22.10.2021 14:41:05</t>
  </si>
  <si>
    <t>22.10.2021 15:50:03</t>
  </si>
  <si>
    <t>VİLLAKENT TR-9 35-28-M00384_DAĞITIM TRAFO VİLLAKENT TR-9 M01_66508328</t>
  </si>
  <si>
    <t>22.10.2021 09:14:32</t>
  </si>
  <si>
    <t>22.10.2021 18:00:00</t>
  </si>
  <si>
    <t>ABALIOĞLU DM 45-83-M00136_BAĞYURDU-DOĞALGAZ-OZAN BLOK M09_72134615</t>
  </si>
  <si>
    <t>22.10.2021 15:15:12</t>
  </si>
  <si>
    <t>22.10.2021 16:53:04</t>
  </si>
  <si>
    <t>ÇAPAK TR-2 35-26-M00426_956612780_956612780</t>
  </si>
  <si>
    <t>22.10.2021 23:54:14</t>
  </si>
  <si>
    <t>23.10.2021 01:34:08</t>
  </si>
  <si>
    <t>22.10.2021 15:49:01</t>
  </si>
  <si>
    <t>22.10.2021 18:28:36</t>
  </si>
  <si>
    <t>ULUDERBENT TR-3 45-73-M00543_945651858_945651858</t>
  </si>
  <si>
    <t>22.10.2021 19:17:49</t>
  </si>
  <si>
    <t>22.10.2021 23:03:28</t>
  </si>
  <si>
    <t>FAHRETTİN AVCI 35-26-L00067_DIREK TIPI TRAFO HUCRESI H01_2047213</t>
  </si>
  <si>
    <t>22.10.2021 17:31:00</t>
  </si>
  <si>
    <t>22.10.2021 19:17:10</t>
  </si>
  <si>
    <t>DIRAZLAR TR-1 45-81-M00223_945623117_945623117</t>
  </si>
  <si>
    <t>22.10.2021 09:19:55</t>
  </si>
  <si>
    <t>22.10.2021 11:37:26</t>
  </si>
  <si>
    <t>DM-12/05 45-71-M02403_953200163_953200163</t>
  </si>
  <si>
    <t>22.10.2021 17:27:58</t>
  </si>
  <si>
    <t>22.10.2021 19:17:05</t>
  </si>
  <si>
    <t>M-37 35-02-M00037_910062233_910062233</t>
  </si>
  <si>
    <t>22.10.2021 12:49:37</t>
  </si>
  <si>
    <t>22.10.2021 18:42:50</t>
  </si>
  <si>
    <t>SELÇİKLİ PAZARYOLU TR-2 45-72-L00903_B_56392871_56392871</t>
  </si>
  <si>
    <t>22.10.2021 14:06:16</t>
  </si>
  <si>
    <t>22.10.2021 17:45:36</t>
  </si>
  <si>
    <t>DM-03/01 45-71-M00003_953210515_953210515</t>
  </si>
  <si>
    <t>22.10.2021 16:22:00</t>
  </si>
  <si>
    <t>22.10.2021 18:01:43</t>
  </si>
  <si>
    <t>DM-2/11 35-26-M00831_DM-2/12 M01_65904498</t>
  </si>
  <si>
    <t>22.10.2021 10:24:12</t>
  </si>
  <si>
    <t>22.10.2021 18:01:46</t>
  </si>
  <si>
    <t>L-268 BOZDOĞAN MARKET 35-18-L00268_950452769_950452769</t>
  </si>
  <si>
    <t>22.10.2021 08:09:39</t>
  </si>
  <si>
    <t>22.10.2021 12:57:15</t>
  </si>
  <si>
    <t>K-2560 35-03-K02560_913581383_913581383</t>
  </si>
  <si>
    <t>22.10.2021 21:30:31</t>
  </si>
  <si>
    <t>22.10.2021 22:20:44</t>
  </si>
  <si>
    <t>L-434 MENDERES BP 35-18-L00434_950456987_950456987</t>
  </si>
  <si>
    <t>22.10.2021 14:00:34</t>
  </si>
  <si>
    <t>22.10.2021 18:17:52</t>
  </si>
  <si>
    <t>ADİLKÖY TR-1 45-82-L00054_945527272_945527272</t>
  </si>
  <si>
    <t>22.10.2021 18:24:00</t>
  </si>
  <si>
    <t>22.10.2021 23:03:24</t>
  </si>
  <si>
    <t>22.10.2021 09:14:14</t>
  </si>
  <si>
    <t>22.10.2021 18:31:58</t>
  </si>
  <si>
    <t>DM-2/TR-6 (TR-125) 35-26-M00125_956619326_956619326</t>
  </si>
  <si>
    <t>22.10.2021 14:23:54</t>
  </si>
  <si>
    <t>22.10.2021 15:56:19</t>
  </si>
  <si>
    <t>M-327 35-03-M00327_912247781_912247781</t>
  </si>
  <si>
    <t>22.10.2021 11:55:30</t>
  </si>
  <si>
    <t>22.10.2021 12:29:17</t>
  </si>
  <si>
    <t>DEREKÖY TR-2 35-20-L00254_9454566_56364812_56364812</t>
  </si>
  <si>
    <t>22.10.2021 09:06:18</t>
  </si>
  <si>
    <t>22.10.2021 17:28:36</t>
  </si>
  <si>
    <t>DM-6/10 35-26-M00659_956615158_956615158</t>
  </si>
  <si>
    <t>22.10.2021 09:14:17</t>
  </si>
  <si>
    <t>22.10.2021 12:12:00</t>
  </si>
  <si>
    <t>GELENBE İM 45-76-A00001_SAKARLI M03_2325077</t>
  </si>
  <si>
    <t>22.10.2021 10:10:31</t>
  </si>
  <si>
    <t>22.10.2021 17:49:40</t>
  </si>
  <si>
    <t>23.10.2021 00:54:34</t>
  </si>
  <si>
    <t>MURADİYE TR-5(BELEDİYE KABİN) 45-71-M00194_953220989_953220989</t>
  </si>
  <si>
    <t>22.10.2021 08:12:32</t>
  </si>
  <si>
    <t>22.10.2021 11:46:27</t>
  </si>
  <si>
    <t>L-376 PAZARYERİ 35-18-L00376_950449011_950449011</t>
  </si>
  <si>
    <t>22.10.2021 11:43:14</t>
  </si>
  <si>
    <t>22.10.2021 14:22:51</t>
  </si>
  <si>
    <t>K-379 35-01-K00379_910569295_910569295</t>
  </si>
  <si>
    <t>22.10.2021 19:25:35</t>
  </si>
  <si>
    <t>22.10.2021 22:34:28</t>
  </si>
  <si>
    <t>22.10.2021 18:26:35</t>
  </si>
  <si>
    <t>22.10.2021 20:42:48</t>
  </si>
  <si>
    <t>M-865 ÇAMİÇİ KÖYÜ 35-02-M00865_DIREK TIPI TRAFO HUCRESI H01_2061800</t>
  </si>
  <si>
    <t>22.10.2021 10:52:28</t>
  </si>
  <si>
    <t>22.10.2021 14:26:29</t>
  </si>
  <si>
    <t>PAMUKYAZI-4 35-26-L00383_956602308_956602308</t>
  </si>
  <si>
    <t>22.10.2021 15:44:52</t>
  </si>
  <si>
    <t>22.10.2021 20:50:08</t>
  </si>
  <si>
    <t>M-1781 35-02-M01781_B_56381895_56381895</t>
  </si>
  <si>
    <t>22.10.2021 18:49:00</t>
  </si>
  <si>
    <t>22.10.2021 20:20:09</t>
  </si>
  <si>
    <t>K-3835 35-08-K03835_912441042_912441042</t>
  </si>
  <si>
    <t>22.10.2021 15:32:01</t>
  </si>
  <si>
    <t>22.10.2021 19:40:02</t>
  </si>
  <si>
    <t>BAKTIRLI TR-1 45-83-L00426_955159778_955159778</t>
  </si>
  <si>
    <t>22.10.2021 06:44:47</t>
  </si>
  <si>
    <t>22.10.2021 13:14:39</t>
  </si>
  <si>
    <t>MENEMEN TR-4 35-28-L00004_D_56359498_56359498</t>
  </si>
  <si>
    <t>22.10.2021 12:55:52</t>
  </si>
  <si>
    <t>22.10.2021 14:15:06</t>
  </si>
  <si>
    <t>K-1744 35-01-K01744_K-2807 K02_2336698</t>
  </si>
  <si>
    <t>22.10.2021 10:12:19</t>
  </si>
  <si>
    <t>22.10.2021 18:39:54</t>
  </si>
  <si>
    <t>22.10.2021 09:05:06</t>
  </si>
  <si>
    <t>22.10.2021 17:12:00</t>
  </si>
  <si>
    <t>22.10.2021 08:17:24</t>
  </si>
  <si>
    <t>22.10.2021 10:51:42</t>
  </si>
  <si>
    <t>TR-33 35-15-M00033_48859347_56383896_56383896</t>
  </si>
  <si>
    <t>22.10.2021 09:44:16</t>
  </si>
  <si>
    <t>22.10.2021 17:22:34</t>
  </si>
  <si>
    <t>RECEPLİ KÖYÜ TR-1 45-71-M01694_43105833_56388149_56388149</t>
  </si>
  <si>
    <t>22.10.2021 16:27:00</t>
  </si>
  <si>
    <t>22.10.2021 19:03:28</t>
  </si>
  <si>
    <t>K-1127 35-03-K01127_910332249_910332249</t>
  </si>
  <si>
    <t>22.10.2021 17:45:22</t>
  </si>
  <si>
    <t>22.10.2021 21:08:39</t>
  </si>
  <si>
    <t>KAYMAKÇI TR-37 35-15-L00231_B_56361619_56361619</t>
  </si>
  <si>
    <t>22.10.2021 16:13:00</t>
  </si>
  <si>
    <t>22.10.2021 19:13:57</t>
  </si>
  <si>
    <t>22.10.2021 11:44:55</t>
  </si>
  <si>
    <t>22.10.2021 12:26:33</t>
  </si>
  <si>
    <t>K-4034 35-01-K04034_911585329_911585329</t>
  </si>
  <si>
    <t>22.10.2021 01:35:59</t>
  </si>
  <si>
    <t>22.10.2021 03:03:08</t>
  </si>
  <si>
    <t>ZEYTİNLİOVA TR-16 45-72-L00409_956475908_956475908</t>
  </si>
  <si>
    <t>22.10.2021 12:42:18</t>
  </si>
  <si>
    <t>22.10.2021 15:23:46</t>
  </si>
  <si>
    <t>DM-14/13 45-71-M00562_953209641_953209641</t>
  </si>
  <si>
    <t>22.10.2021 12:10:25</t>
  </si>
  <si>
    <t>22.10.2021 15:23:35</t>
  </si>
  <si>
    <t>M-2539 35-02-M02539_912470088_912470088</t>
  </si>
  <si>
    <t>22.10.2021 09:19:10</t>
  </si>
  <si>
    <t>22.10.2021 12:40:46</t>
  </si>
  <si>
    <t>GÖKDERE TR 45-77-M00101_945514257_945514257</t>
  </si>
  <si>
    <t>22.10.2021 07:32:39</t>
  </si>
  <si>
    <t>22.10.2021 09:03:42</t>
  </si>
  <si>
    <t>M-2708 35-02-M02708_913607414_913607414</t>
  </si>
  <si>
    <t>22.10.2021 19:51:12</t>
  </si>
  <si>
    <t>22.10.2021 20:57:00</t>
  </si>
  <si>
    <t>22.10.2021 18:41:12</t>
  </si>
  <si>
    <t>22.10.2021 19:54:42</t>
  </si>
  <si>
    <t>K-568 35-03-K00568_910646332_910646332</t>
  </si>
  <si>
    <t>22.10.2021 11:18:07</t>
  </si>
  <si>
    <t>22.10.2021 12:00:48</t>
  </si>
  <si>
    <t>22.10.2021 14:48:33</t>
  </si>
  <si>
    <t>22.10.2021 15:06:00</t>
  </si>
  <si>
    <t>MURADİYE TR-2 SU DEPOSU 45-71-M00199_953243172_953243172</t>
  </si>
  <si>
    <t>22.10.2021 11:51:54</t>
  </si>
  <si>
    <t>22.10.2021 15:17:46</t>
  </si>
  <si>
    <t>TR-20 AYI BALIĞI 35-21-L00207_35-21-L00207_49159438</t>
  </si>
  <si>
    <t>22.10.2021 14:29:17</t>
  </si>
  <si>
    <t>BEYOBA TR-14 45-72-M00416_A_56393548_56393548</t>
  </si>
  <si>
    <t>22.10.2021 18:52:52</t>
  </si>
  <si>
    <t>22.10.2021 22:22:16</t>
  </si>
  <si>
    <t>ÜÇPINAR TR-3 45-71-M01534_953246630_953246630</t>
  </si>
  <si>
    <t>22.10.2021 20:48:56</t>
  </si>
  <si>
    <t>22.10.2021 23:30:14</t>
  </si>
  <si>
    <t>GÜLBAHÇE TR-1 45-71-M00184_BAĞYOLU TR-1 M03_72255575</t>
  </si>
  <si>
    <t>22.10.2021 09:44:23</t>
  </si>
  <si>
    <t>22.10.2021 17:58:13</t>
  </si>
  <si>
    <t>ÇAMLIBEL TR-1 35-20-L00351_955198302_955198302</t>
  </si>
  <si>
    <t>22.10.2021 17:51:34</t>
  </si>
  <si>
    <t>22.10.2021 21:21:53</t>
  </si>
  <si>
    <t>K-1708 35-01-K01708_912239074_912239074</t>
  </si>
  <si>
    <t>22.10.2021 10:33:56</t>
  </si>
  <si>
    <t>22.10.2021 11:49:36</t>
  </si>
  <si>
    <t>K-177 35-07-K00177_35-07-K00177_2362473</t>
  </si>
  <si>
    <t>22.10.2021 11:29:00</t>
  </si>
  <si>
    <t>22.10.2021 12:39:00</t>
  </si>
  <si>
    <t>22.10.2021 05:32:52</t>
  </si>
  <si>
    <t>22.10.2021 05:52:00</t>
  </si>
  <si>
    <t>HALITLI TR-2 45-71-M01504_DIREK TIPI TRAFO HUCRESI H01_2049733</t>
  </si>
  <si>
    <t>22.10.2021 14:05:35</t>
  </si>
  <si>
    <t>22.10.2021 21:49:43</t>
  </si>
  <si>
    <t>SELİMŞAHLAR TR-2 45-71-M00137_HatBaşıAyırıcı_53135159 M03_53135159</t>
  </si>
  <si>
    <t>22.10.2021 17:34:44</t>
  </si>
  <si>
    <t>22.10.2021 17:35:04</t>
  </si>
  <si>
    <t>22.10.2021 08:21:26</t>
  </si>
  <si>
    <t>22.10.2021 09:29:10</t>
  </si>
  <si>
    <t>HALİLLER KÖK 35-31-L00228_SIRIMLI L011_72238625</t>
  </si>
  <si>
    <t>22.10.2021 09:09:43</t>
  </si>
  <si>
    <t>22.10.2021 16:43:43</t>
  </si>
  <si>
    <t>YENİKÖY MERKEZ TR-1 35-31-L00183_956586004_956586004</t>
  </si>
  <si>
    <t>22.10.2021 14:42:09</t>
  </si>
  <si>
    <t>22.10.2021 19:31:18</t>
  </si>
  <si>
    <t>22.10.2021 14:01:53</t>
  </si>
  <si>
    <t>22.10.2021 14:15:00</t>
  </si>
  <si>
    <t>TR-72 35-30-L00072_955331150_955331150</t>
  </si>
  <si>
    <t>22.10.2021 11:54:30</t>
  </si>
  <si>
    <t>22.10.2021 20:08:03</t>
  </si>
  <si>
    <t>TR-1/36 45-72-M00036_956504186_956504186</t>
  </si>
  <si>
    <t>22.10.2021 17:54:50</t>
  </si>
  <si>
    <t>22.10.2021 22:52:23</t>
  </si>
  <si>
    <t>M-37 35-02-M00037_910057998_910057998</t>
  </si>
  <si>
    <t>22.10.2021 07:22:04</t>
  </si>
  <si>
    <t>22.10.2021 11:34:43</t>
  </si>
  <si>
    <t>22.10.2021 10:13:25</t>
  </si>
  <si>
    <t>22.10.2021 10:58:02</t>
  </si>
  <si>
    <t>ÇAYBAŞI DM-1/19 35-26-M00182_35-26-M00182_2357146</t>
  </si>
  <si>
    <t>22.10.2021 09:50:29</t>
  </si>
  <si>
    <t>22.10.2021 10:46:27</t>
  </si>
  <si>
    <t>DALBAHÇE TR-2 45-83-L00188_955160108_955160108</t>
  </si>
  <si>
    <t>22.10.2021 23:37:09</t>
  </si>
  <si>
    <t>23.10.2021 01:19:27</t>
  </si>
  <si>
    <t>22.10.2021 04:36:16</t>
  </si>
  <si>
    <t>22.10.2021 05:05:42</t>
  </si>
  <si>
    <t>ARMUTLU TR-4 35-27-L00004_912635624_912635624</t>
  </si>
  <si>
    <t>22.10.2021 14:52:33</t>
  </si>
  <si>
    <t>22.10.2021 16:24:39</t>
  </si>
  <si>
    <t>DM-14/13-A 45-71-M01922_45065843_56403140_56403140</t>
  </si>
  <si>
    <t>22.10.2021 10:50:36</t>
  </si>
  <si>
    <t>22.10.2021 17:19:55</t>
  </si>
  <si>
    <t>L-200 35-18-L00200_950452083_950452083</t>
  </si>
  <si>
    <t>22.10.2021 11:33:37</t>
  </si>
  <si>
    <t>22.10.2021 19:16:38</t>
  </si>
  <si>
    <t>KESKİNOĞLU KESİMHANE KÖK 45-72-M00096_KESKİNOĞLU M04_66563318</t>
  </si>
  <si>
    <t>22.10.2021 08:46:44</t>
  </si>
  <si>
    <t>22.10.2021 09:59:52</t>
  </si>
  <si>
    <t>TR-130 35-15-L00130_950358612_950358612</t>
  </si>
  <si>
    <t>22.10.2021 11:48:00</t>
  </si>
  <si>
    <t>22.10.2021 14:10:54</t>
  </si>
  <si>
    <t>22.10.2021 11:27:00</t>
  </si>
  <si>
    <t>22.10.2021 14:44:29</t>
  </si>
  <si>
    <t>KABAZLI TR-4 45-78-M00678_953291790_953291790</t>
  </si>
  <si>
    <t>22.10.2021 15:39:53</t>
  </si>
  <si>
    <t>22.10.2021 17:34:40</t>
  </si>
  <si>
    <t>K-1953 35-09-K01953_F f1b_5876979</t>
  </si>
  <si>
    <t>22.10.2021 16:44:44</t>
  </si>
  <si>
    <t>22.10.2021 20:10:22</t>
  </si>
  <si>
    <t>DM-16/02-C 45-71-M00606_A_56399911_56399911</t>
  </si>
  <si>
    <t>22.10.2021 09:10:14</t>
  </si>
  <si>
    <t>22.10.2021 12:37:38</t>
  </si>
  <si>
    <t>22.10.2021 14:31:03</t>
  </si>
  <si>
    <t>22.10.2021 16:30:48</t>
  </si>
  <si>
    <t>M-1040 35-04-M01040_TRAFO M03_2336706</t>
  </si>
  <si>
    <t>22.10.2021 09:01:03</t>
  </si>
  <si>
    <t>22.10.2021 17:57:01</t>
  </si>
  <si>
    <t>YENİ ŞAKRAN TR-12 35-17-M00212__56355758_56355758</t>
  </si>
  <si>
    <t>22.10.2021 11:14:00</t>
  </si>
  <si>
    <t>22.10.2021 11:33:22</t>
  </si>
  <si>
    <t>22.10.2021 13:52:01</t>
  </si>
  <si>
    <t>22.10.2021 15:26:56</t>
  </si>
  <si>
    <t>22.10.2021 08:05:43</t>
  </si>
  <si>
    <t>22.10.2021 09:08:34</t>
  </si>
  <si>
    <t>HARMANDALI KÖK 45-71-M00061_AHMET KOCA M10_72231048</t>
  </si>
  <si>
    <t>22.10.2021 00:06:45</t>
  </si>
  <si>
    <t>22.10.2021 03:26:45</t>
  </si>
  <si>
    <t>KAPANCI TR-1 45-78-L00380_953290949_953290949</t>
  </si>
  <si>
    <t>22.10.2021 08:21:27</t>
  </si>
  <si>
    <t>22.10.2021 09:15:45</t>
  </si>
  <si>
    <t>HÜSEYİN DEMİR SULAMA GRUBU 35-29-M00388_35-29-M00388_2366919</t>
  </si>
  <si>
    <t>22.10.2021 19:20:23</t>
  </si>
  <si>
    <t>22.10.2021 21:43:23</t>
  </si>
  <si>
    <t>22.10.2021 08:54:52</t>
  </si>
  <si>
    <t>22.10.2021 08:57:07</t>
  </si>
  <si>
    <t>DM-2/1  DENİZKENARI 35-18-L00577_950454524_950454524</t>
  </si>
  <si>
    <t>22.10.2021 12:39:15</t>
  </si>
  <si>
    <t>22.10.2021 18:02:50</t>
  </si>
  <si>
    <t>22.10.2021 09:53:44</t>
  </si>
  <si>
    <t>22.10.2021 11:35:38</t>
  </si>
  <si>
    <t>GÖRDES TR-7 45-75-M00342_945606368_945606368</t>
  </si>
  <si>
    <t>22.10.2021 17:40:05</t>
  </si>
  <si>
    <t>22.10.2021 19:06:20</t>
  </si>
  <si>
    <t>SAĞANCI SULAMA TR-2 35-16-L00318_95000520506_95000520506</t>
  </si>
  <si>
    <t>22.10.2021 09:13:49</t>
  </si>
  <si>
    <t>22.10.2021 12:42:10</t>
  </si>
  <si>
    <t>BAĞYURDU TR-1 35-27-L00403_A_81515705_81515705</t>
  </si>
  <si>
    <t>22.10.2021 14:07:36</t>
  </si>
  <si>
    <t>22.10.2021 15:25:06</t>
  </si>
  <si>
    <t>ÇIRPI TOPRAK SU TR-1 35-20-M00017_35-20-M00017_2367151</t>
  </si>
  <si>
    <t>22.10.2021 10:12:21</t>
  </si>
  <si>
    <t>22.10.2021 12:49:17</t>
  </si>
  <si>
    <t>K-15 35-02-K00015_TRAFO-2 K02_2065996</t>
  </si>
  <si>
    <t>22.10.2021 06:22:19</t>
  </si>
  <si>
    <t>22.10.2021 09:26:51</t>
  </si>
  <si>
    <t>L-510 REİSDERE 35-18-L00510_950439048_950439048</t>
  </si>
  <si>
    <t>22.10.2021 13:17:56</t>
  </si>
  <si>
    <t>22.10.2021 19:25:49</t>
  </si>
  <si>
    <t>TEKBIÇAKLAR TR-3 35-31-L00241_35-31-L00241_2365455</t>
  </si>
  <si>
    <t>22.10.2021 09:11:53</t>
  </si>
  <si>
    <t>22.10.2021 17:28:15</t>
  </si>
  <si>
    <t>GÖLMARMARA İM 45-85-A00001_HatBaşıAyırıcı_53135816 L26_53135816</t>
  </si>
  <si>
    <t>22.10.2021 14:40:18</t>
  </si>
  <si>
    <t>22.10.2021 17:10:26</t>
  </si>
  <si>
    <t>TR-1-5/2A 35-20-L00286_955211390_955211390</t>
  </si>
  <si>
    <t>22.10.2021 18:18:54</t>
  </si>
  <si>
    <t>22.10.2021 20:34:20</t>
  </si>
  <si>
    <t>ALİBEYLİ TR-5 45-80-M00087_A_56394419_56394419</t>
  </si>
  <si>
    <t>22.10.2021 12:01:18</t>
  </si>
  <si>
    <t>22.10.2021 13:36:57</t>
  </si>
  <si>
    <t>HACI HALİLLER DM 45-71-M00065_TURGUTLU-2 M09_72237336</t>
  </si>
  <si>
    <t>22.10.2021 08:16:53</t>
  </si>
  <si>
    <t>22.10.2021 08:56:00</t>
  </si>
  <si>
    <t>L-360 İMBAT SİTESİ 35-18-L00360_950455696_950455696</t>
  </si>
  <si>
    <t>22.10.2021 15:19:40</t>
  </si>
  <si>
    <t>22.10.2021 20:20:43</t>
  </si>
  <si>
    <t>L-30 TAŞDİBİ 35-14-L00030_DIREK TIPI TRAFO HUCRESI H01_2095776</t>
  </si>
  <si>
    <t>22.10.2021 15:42:31</t>
  </si>
  <si>
    <t>22.10.2021 22:24:12</t>
  </si>
  <si>
    <t>K-1655 35-02-K01655_910014848_910014848</t>
  </si>
  <si>
    <t>22.10.2021 07:31:23</t>
  </si>
  <si>
    <t>22.10.2021 12:27:50</t>
  </si>
  <si>
    <t>YASEMİN DM 35-19-M00002_ÖZBEK M03_2333725</t>
  </si>
  <si>
    <t>22.10.2021 16:30:54</t>
  </si>
  <si>
    <t>22.10.2021 16:49:22</t>
  </si>
  <si>
    <t>22.10.2021 12:34:33</t>
  </si>
  <si>
    <t>22.10.2021 13:10:38</t>
  </si>
  <si>
    <t>DM-3/25 (MUTLU MAH. MUHTARLIK) 45-71-M00076_953207456_953207456</t>
  </si>
  <si>
    <t>22.10.2021 19:06:41</t>
  </si>
  <si>
    <t>22.10.2021 19:57:18</t>
  </si>
  <si>
    <t>KAVAKDERE DM 35-14-M00339_KAVAKDERE KÖY M08_65666679</t>
  </si>
  <si>
    <t>22.10.2021 09:30:18</t>
  </si>
  <si>
    <t>22.10.2021 10:14:59</t>
  </si>
  <si>
    <t>ÇANDARLI TR-17 35-30-M00017_955315612_955315612</t>
  </si>
  <si>
    <t>22.10.2021 17:27:54</t>
  </si>
  <si>
    <t>22.10.2021 21:15:32</t>
  </si>
  <si>
    <t>ÇAVULLAR TR-1 45-86-M00403_915774434_915774434</t>
  </si>
  <si>
    <t>22.10.2021 09:56:14</t>
  </si>
  <si>
    <t>22.10.2021 11:33:50</t>
  </si>
  <si>
    <t>KIRKAĞAÇ OTOYOL DM 45-76-M00235_AHMET EMEKLİ M04_66021027</t>
  </si>
  <si>
    <t>22.10.2021 11:56:53</t>
  </si>
  <si>
    <t>22.10.2021 15:14:08</t>
  </si>
  <si>
    <t>22.10.2021 16:01:40</t>
  </si>
  <si>
    <t>22.10.2021 19:01:16</t>
  </si>
  <si>
    <t>M-732 35-17-M00732_95000556597_95000556597</t>
  </si>
  <si>
    <t>22.10.2021 13:06:30</t>
  </si>
  <si>
    <t>22.10.2021 14:06:55</t>
  </si>
  <si>
    <t>TR-27(M-727) 35-30-M00727_955300080_955300080</t>
  </si>
  <si>
    <t>22.10.2021 14:43:00</t>
  </si>
  <si>
    <t>22.10.2021 19:20:50</t>
  </si>
  <si>
    <t>ÖZBEK TR-5 35-19-M00235_956664563_956664563</t>
  </si>
  <si>
    <t>22.10.2021 15:23:06</t>
  </si>
  <si>
    <t>22.10.2021 17:20:51</t>
  </si>
  <si>
    <t>DM08/TR19 45-73-M00065_945675893_945675893</t>
  </si>
  <si>
    <t>22.10.2021 18:11:02</t>
  </si>
  <si>
    <t>22.10.2021 19:59:38</t>
  </si>
  <si>
    <t>YILMAZ TR-15 45-78-M01380_TR-28 TR-29 TR-30 M03_82103784</t>
  </si>
  <si>
    <t>23.10.2021 13:38:35</t>
  </si>
  <si>
    <t>23.10.2021 15:29:25</t>
  </si>
  <si>
    <t>TORBALI DM-5/TR-1 (TR-101) 35-26-M00101_TR-39 M011_66227490</t>
  </si>
  <si>
    <t>23.10.2021 12:31:00</t>
  </si>
  <si>
    <t>23.10.2021 13:03:37</t>
  </si>
  <si>
    <t>TR-161 35-26-M00161_TR-31 M01_65982588</t>
  </si>
  <si>
    <t>23.10.2021 09:08:25</t>
  </si>
  <si>
    <t>23.10.2021 09:12:18</t>
  </si>
  <si>
    <t>KARAKUYU-5 35-26-M00444_956620125_956620125</t>
  </si>
  <si>
    <t>23.10.2021 09:11:21</t>
  </si>
  <si>
    <t>23.10.2021 10:19:50</t>
  </si>
  <si>
    <t>EMİRALEM TR-18 KÖK 35-28-M00239_YAHŞELLİ KÖK M01_66567538</t>
  </si>
  <si>
    <t>23.10.2021 08:52:45</t>
  </si>
  <si>
    <t>23.10.2021 09:22:00</t>
  </si>
  <si>
    <t>M-2476Ö EKREM HAYRİ BAĞCI ÖZEL TR 35-10-M02476Ö_35-10-M02476Ö_2356073</t>
  </si>
  <si>
    <t>23.10.2021 17:27:00</t>
  </si>
  <si>
    <t>23.10.2021 18:19:29</t>
  </si>
  <si>
    <t>K-920 35-01-K00920_D_60984629_60984629</t>
  </si>
  <si>
    <t>23.10.2021 21:06:40</t>
  </si>
  <si>
    <t>23.10.2021 23:59:30</t>
  </si>
  <si>
    <t>BAHÇELİ TR-2 45-73-M00433_C_56400896_56400896</t>
  </si>
  <si>
    <t>23.10.2021 15:49:06</t>
  </si>
  <si>
    <t>23.10.2021 18:23:12</t>
  </si>
  <si>
    <t>K-2 35-01-K00002_K-325 K06_2332402</t>
  </si>
  <si>
    <t>23.10.2021 01:59:00</t>
  </si>
  <si>
    <t>23.10.2021 02:11:55</t>
  </si>
  <si>
    <t>23.10.2021 10:14:25</t>
  </si>
  <si>
    <t>23.10.2021 16:58:18</t>
  </si>
  <si>
    <t>KARABURUN İM 35-21-A00001_HatBaşıAyırıcı_53138214 L05_53138214</t>
  </si>
  <si>
    <t>23.10.2021 10:51:57</t>
  </si>
  <si>
    <t>23.10.2021 12:32:54</t>
  </si>
  <si>
    <t>M-13 GERMİYAN 35-18-M00184_950460982_950460982</t>
  </si>
  <si>
    <t>23.10.2021 16:22:25</t>
  </si>
  <si>
    <t>23.10.2021 19:04:30</t>
  </si>
  <si>
    <t>PE-MA MANTAR ÖZEL TR-1 35-23-M00134Ö_DIREK TIPI TRAFO HUCRESI H01_2046351</t>
  </si>
  <si>
    <t>23.10.2021 10:55:35</t>
  </si>
  <si>
    <t>23.10.2021 13:02:56</t>
  </si>
  <si>
    <t>SARUHANLI TM 45-80-A00001_SARUHANLI DM-2 M23_2055050</t>
  </si>
  <si>
    <t>23.10.2021 17:38:15</t>
  </si>
  <si>
    <t>23.10.2021 19:26:00</t>
  </si>
  <si>
    <t>M-2501 ÇAMLI TR-4 35-10-M02501_962687811_962687811</t>
  </si>
  <si>
    <t>23.10.2021 21:08:52</t>
  </si>
  <si>
    <t>23.10.2021 22:13:00</t>
  </si>
  <si>
    <t>K-1025 35-01-K01025_99876742_99876742</t>
  </si>
  <si>
    <t>23.10.2021 16:56:27</t>
  </si>
  <si>
    <t>23.10.2021 18:34:33</t>
  </si>
  <si>
    <t>TOKMAKLI KÖK 45-86-M00047_HatBaşıAyırıcı_53137214 M05_53137214</t>
  </si>
  <si>
    <t>23.10.2021 08:12:39</t>
  </si>
  <si>
    <t>23.10.2021 10:26:03</t>
  </si>
  <si>
    <t>23.10.2021 18:22:39</t>
  </si>
  <si>
    <t>23.10.2021 18:29:40</t>
  </si>
  <si>
    <t>MENDERES DM-4/TR-1 35-22-M00004_35-22-M00004_2359027</t>
  </si>
  <si>
    <t>23.10.2021 14:41:41</t>
  </si>
  <si>
    <t>23.10.2021 17:59:48</t>
  </si>
  <si>
    <t>23.10.2021 17:24:37</t>
  </si>
  <si>
    <t>23.10.2021 21:11:08</t>
  </si>
  <si>
    <t>23.10.2021 18:02:36</t>
  </si>
  <si>
    <t>23.10.2021 21:03:34</t>
  </si>
  <si>
    <t>TEKBIÇAKLAR TR-4 35-31-L00242_DIREK TIPI TRAFO HUCRESI H01_2037303</t>
  </si>
  <si>
    <t>23.10.2021 09:15:15</t>
  </si>
  <si>
    <t>23.10.2021 17:17:27</t>
  </si>
  <si>
    <t>MENDERES DM-3/TR-1 35-22-M00033_DM-3/TR-34 M14_2103170</t>
  </si>
  <si>
    <t>23.10.2021 09:15:03</t>
  </si>
  <si>
    <t>23.10.2021 15:24:13</t>
  </si>
  <si>
    <t>L-240 PTT TRAFO 35-18-L00240_6348110 c3b_5958396</t>
  </si>
  <si>
    <t>23.10.2021 13:39:42</t>
  </si>
  <si>
    <t>23.10.2021 17:12:07</t>
  </si>
  <si>
    <t>MEDAR TR-7 45-72-L00277_956518463_956518463</t>
  </si>
  <si>
    <t>23.10.2021 12:14:19</t>
  </si>
  <si>
    <t>23.10.2021 14:33:14</t>
  </si>
  <si>
    <t>TÜRKELLİ DM (TR-4) 35-28-M00368_BURUNCUK DM (M-863) M17_56299116</t>
  </si>
  <si>
    <t>23.10.2021 12:19:51</t>
  </si>
  <si>
    <t>23.10.2021 13:58:01</t>
  </si>
  <si>
    <t>SOMA TR-16/4 45-82-M00096_DM-3 M02_72189661</t>
  </si>
  <si>
    <t>23.10.2021 08:49:25</t>
  </si>
  <si>
    <t>23.10.2021 09:02:25</t>
  </si>
  <si>
    <t>M-2675 35-01-M02675_910994257_910994257</t>
  </si>
  <si>
    <t>23.10.2021 15:53:00</t>
  </si>
  <si>
    <t>23.10.2021 17:05:35</t>
  </si>
  <si>
    <t>DM-14/3B 45-71-M02250_953239175_953239175</t>
  </si>
  <si>
    <t>23.10.2021 17:15:03</t>
  </si>
  <si>
    <t>23.10.2021 17:57:43</t>
  </si>
  <si>
    <t>FUNDACIK KÖK 45-75-M00068_FUNDACIK M03_67108855</t>
  </si>
  <si>
    <t>23.10.2021 09:01:55</t>
  </si>
  <si>
    <t>23.10.2021 17:32:35</t>
  </si>
  <si>
    <t>AVŞAR TR-2 45-83-L00352_A_56386276_56386276</t>
  </si>
  <si>
    <t>23.10.2021 11:15:31</t>
  </si>
  <si>
    <t>23.10.2021 12:23:53</t>
  </si>
  <si>
    <t>SANCAKLI KAYADİBİ 45-71-M00641_953229261_953229261</t>
  </si>
  <si>
    <t>23.10.2021 11:06:01</t>
  </si>
  <si>
    <t>23.10.2021 19:21:49</t>
  </si>
  <si>
    <t>ZİHNİ KARAKAYA SULAMA GRUBU 35-29-M00200_35-29-M00200_2371517</t>
  </si>
  <si>
    <t>23.10.2021 15:45:34</t>
  </si>
  <si>
    <t>23.10.2021 22:33:39</t>
  </si>
  <si>
    <t>23.10.2021 17:05:56</t>
  </si>
  <si>
    <t>23.10.2021 17:14:00</t>
  </si>
  <si>
    <t>ALAŞEHİR TR-83 45-73-M00083_45-73-M00083_2352962</t>
  </si>
  <si>
    <t>23.10.2021 12:20:26</t>
  </si>
  <si>
    <t>23.10.2021 16:03:37</t>
  </si>
  <si>
    <t>23.10.2021 13:01:05</t>
  </si>
  <si>
    <t>23.10.2021 16:18:10</t>
  </si>
  <si>
    <t>VİLLAKENT TR-1 35-28-M00391_DAĞITIM TRAFO VİLLAKENT TR-1 M01_66513859</t>
  </si>
  <si>
    <t>23.10.2021 09:37:11</t>
  </si>
  <si>
    <t>23.10.2021 17:56:11</t>
  </si>
  <si>
    <t>KAYMAKÇI TR-12 35-15-M00249_48699469_56361823_56361823</t>
  </si>
  <si>
    <t>23.10.2021 13:23:11</t>
  </si>
  <si>
    <t>23.10.2021 15:03:35</t>
  </si>
  <si>
    <t>SARUHANLI DM 45-80-M00001_BELEN HALİTPAŞA M10_2086508</t>
  </si>
  <si>
    <t>23.10.2021 18:15:55</t>
  </si>
  <si>
    <t>23.10.2021 18:16:35</t>
  </si>
  <si>
    <t>ÇUKURALTI M-15 35-25-M00061_955267593_955267593</t>
  </si>
  <si>
    <t>23.10.2021 14:59:18</t>
  </si>
  <si>
    <t>23.10.2021 16:43:50</t>
  </si>
  <si>
    <t>K-1353 35-01-K01353_E_56364429_56364429</t>
  </si>
  <si>
    <t>23.10.2021 10:43:28</t>
  </si>
  <si>
    <t>23.10.2021 13:28:57</t>
  </si>
  <si>
    <t>DM-2/19 35-29-M00019_950331118_950331118</t>
  </si>
  <si>
    <t>23.10.2021 09:48:10</t>
  </si>
  <si>
    <t>23.10.2021 12:15:28</t>
  </si>
  <si>
    <t>TR-2/84 45-83-L00084_45-83-L00084_2362205</t>
  </si>
  <si>
    <t>23.10.2021 11:18:56</t>
  </si>
  <si>
    <t>23.10.2021 12:58:27</t>
  </si>
  <si>
    <t>K-2664 35-02-K02664_910024022_910024022</t>
  </si>
  <si>
    <t>23.10.2021 14:32:57</t>
  </si>
  <si>
    <t>23.10.2021 16:15:39</t>
  </si>
  <si>
    <t>23.10.2021 09:51:43</t>
  </si>
  <si>
    <t>23.10.2021 10:49:22</t>
  </si>
  <si>
    <t>ALAŞEHİR TR-34 45-73-M00034_TR-35 M03_61347334</t>
  </si>
  <si>
    <t>23.10.2021 09:00:55</t>
  </si>
  <si>
    <t>23.10.2021 17:18:37</t>
  </si>
  <si>
    <t>_953201241_953201241</t>
  </si>
  <si>
    <t>23.10.2021 04:29:30</t>
  </si>
  <si>
    <t>23.10.2021 05:12:45</t>
  </si>
  <si>
    <t>YENİFOÇA TR-39 35-23-M00039_B_56376856_56376856</t>
  </si>
  <si>
    <t>23.10.2021 16:41:06</t>
  </si>
  <si>
    <t>23.10.2021 18:41:27</t>
  </si>
  <si>
    <t>K-4705 35-03-K04705__72410838_72410838</t>
  </si>
  <si>
    <t>23.10.2021 21:59:33</t>
  </si>
  <si>
    <t>24.10.2021 00:19:37</t>
  </si>
  <si>
    <t>İSMAİLLİ KÖK 35-16-M00045_KOYUNELİ M04_72049231</t>
  </si>
  <si>
    <t>23.10.2021 09:04:16</t>
  </si>
  <si>
    <t>23.10.2021 15:16:52</t>
  </si>
  <si>
    <t>K-767 35-01-K00767_911529824_911529824</t>
  </si>
  <si>
    <t>23.10.2021 16:00:37</t>
  </si>
  <si>
    <t>23.10.2021 20:11:23</t>
  </si>
  <si>
    <t>K-4786 35-04-K04786_99638525_99638525</t>
  </si>
  <si>
    <t>23.10.2021 19:17:17</t>
  </si>
  <si>
    <t>23.10.2021 20:21:10</t>
  </si>
  <si>
    <t>ÇIRPI TR-1/1 35-20-M00001_955208424_955208424</t>
  </si>
  <si>
    <t>23.10.2021 18:27:25</t>
  </si>
  <si>
    <t>23.10.2021 22:42:05</t>
  </si>
  <si>
    <t>TORBALI DM 35-26-M00001_TR-31 M10_2056980</t>
  </si>
  <si>
    <t>23.10.2021 17:50:43</t>
  </si>
  <si>
    <t>23.10.2021 17:51:54</t>
  </si>
  <si>
    <t>23.10.2021 09:21:31</t>
  </si>
  <si>
    <t>23.10.2021 16:18:49</t>
  </si>
  <si>
    <t>ILIPINAR KÖK 35-23-M00154_ILIPINAR SULAMA ÇIKIŞI M08_67163398</t>
  </si>
  <si>
    <t>23.10.2021 12:01:00</t>
  </si>
  <si>
    <t>23.10.2021 12:36:08</t>
  </si>
  <si>
    <t>ALAÇATI TR-2 45-73-M00590_945653084_945653084</t>
  </si>
  <si>
    <t>23.10.2021 12:11:42</t>
  </si>
  <si>
    <t>23.10.2021 13:51:33</t>
  </si>
  <si>
    <t>DM-8/9 (ESKİ HARMANDALI) 45-71-M00293_G G4_73539672</t>
  </si>
  <si>
    <t>23.10.2021 08:19:00</t>
  </si>
  <si>
    <t>23.10.2021 12:44:23</t>
  </si>
  <si>
    <t>DM-5/1 45-71-M02283_95000536632_95000536632</t>
  </si>
  <si>
    <t>23.10.2021 16:05:57</t>
  </si>
  <si>
    <t>23.10.2021 17:40:48</t>
  </si>
  <si>
    <t>DM-1/13 45-71-M00034_E dm1/36e1b_45143028</t>
  </si>
  <si>
    <t>23.10.2021 09:58:31</t>
  </si>
  <si>
    <t>23.10.2021 14:33:19</t>
  </si>
  <si>
    <t>23.10.2021 14:23:31</t>
  </si>
  <si>
    <t>23.10.2021 16:27:29</t>
  </si>
  <si>
    <t>L-115 OVACIK 35-18-L00115_950465851_950465851</t>
  </si>
  <si>
    <t>23.10.2021 10:07:17</t>
  </si>
  <si>
    <t>23.10.2021 14:05:08</t>
  </si>
  <si>
    <t>PANCAR TR-4 35-26-M00896_ H_66407128</t>
  </si>
  <si>
    <t>23.10.2021 09:42:23</t>
  </si>
  <si>
    <t>23.10.2021 11:15:45</t>
  </si>
  <si>
    <t>PAMUKYAZI-1 35-26-L00380_35-26-L00380_2348730</t>
  </si>
  <si>
    <t>23.10.2021 22:44:01</t>
  </si>
  <si>
    <t>24.10.2021 01:37:15</t>
  </si>
  <si>
    <t>NURİYE DM 45-80-M00090_LÜTFİYE M01_72194529</t>
  </si>
  <si>
    <t>23.10.2021 12:07:29</t>
  </si>
  <si>
    <t>23.10.2021 15:59:21</t>
  </si>
  <si>
    <t>TR-116 35-15-M00116_A a4b_48898557</t>
  </si>
  <si>
    <t>23.10.2021 13:48:31</t>
  </si>
  <si>
    <t>23.10.2021 14:14:51</t>
  </si>
  <si>
    <t>CAVİT YALÇIN GRB 35-20-M00022_35-20-M00022_2348305</t>
  </si>
  <si>
    <t>23.10.2021 19:21:13</t>
  </si>
  <si>
    <t>23.10.2021 21:37:15</t>
  </si>
  <si>
    <t>23.10.2021 18:24:59</t>
  </si>
  <si>
    <t>23.10.2021 20:07:16</t>
  </si>
  <si>
    <t>ULUCAK DM-2/1 35-27-M00335_913184950_913184950</t>
  </si>
  <si>
    <t>23.10.2021 17:39:42</t>
  </si>
  <si>
    <t>23.10.2021 19:28:12</t>
  </si>
  <si>
    <t>SOMA TR-37 45-82-M00527_45-82-M00527_79768088</t>
  </si>
  <si>
    <t>23.10.2021 14:13:27</t>
  </si>
  <si>
    <t>23.10.2021 15:28:34</t>
  </si>
  <si>
    <t>KİLLİK TR-2 KÖK 45-73-M00343_KİLLİK MERKEZ TR-4 M02_2056937</t>
  </si>
  <si>
    <t>23.10.2021 09:20:28</t>
  </si>
  <si>
    <t>23.10.2021 10:04:34</t>
  </si>
  <si>
    <t>HILAL GIS TM 35-01-A00010_HİLAL-3 K15_2313221</t>
  </si>
  <si>
    <t>23.10.2021 16:40:06</t>
  </si>
  <si>
    <t>23.10.2021 17:55:45</t>
  </si>
  <si>
    <t>GÖKEYÜP SARISU TR-1 45-78-M00802_49193990_56384676_56384676</t>
  </si>
  <si>
    <t>23.10.2021 20:22:49</t>
  </si>
  <si>
    <t>23.10.2021 22:10:25</t>
  </si>
  <si>
    <t>TR-27(M-727) 35-30-M00727_955299719_955299719</t>
  </si>
  <si>
    <t>23.10.2021 15:16:03</t>
  </si>
  <si>
    <t>23.10.2021 18:01:57</t>
  </si>
  <si>
    <t>K-1496 35-02-K01496_911944517_911944517</t>
  </si>
  <si>
    <t>23.10.2021 08:07:21</t>
  </si>
  <si>
    <t>23.10.2021 09:04:29</t>
  </si>
  <si>
    <t>VİLLAKENT TR-2 35-28-M00390_35-28-M00390_66513647</t>
  </si>
  <si>
    <t>23.10.2021 12:53:45</t>
  </si>
  <si>
    <t>23.10.2021 14:02:48</t>
  </si>
  <si>
    <t>SARUHANLI TR-14 45-80-M00014_A_56384436_56384436</t>
  </si>
  <si>
    <t>23.10.2021 12:19:00</t>
  </si>
  <si>
    <t>23.10.2021 13:50:04</t>
  </si>
  <si>
    <t>K-585 35-01-K00585_912927434_912927434</t>
  </si>
  <si>
    <t>23.10.2021 00:28:18</t>
  </si>
  <si>
    <t>23.10.2021 01:43:47</t>
  </si>
  <si>
    <t>K-2932 35-07-K02932_TRAFO K01_49837004</t>
  </si>
  <si>
    <t>23.10.2021 08:55:45</t>
  </si>
  <si>
    <t>23.10.2021 12:55:10</t>
  </si>
  <si>
    <t>TR-1/50 45-83-M00050_45-83-M00050_2356905</t>
  </si>
  <si>
    <t>23.10.2021 10:52:24</t>
  </si>
  <si>
    <t>23.10.2021 11:15:59</t>
  </si>
  <si>
    <t>23.10.2021 23:34:12</t>
  </si>
  <si>
    <t>24.10.2021 00:54:26</t>
  </si>
  <si>
    <t>BAĞARASI TR-3 35-23-M00172_42067672_56366209_56366209</t>
  </si>
  <si>
    <t>23.10.2021 09:10:31</t>
  </si>
  <si>
    <t>23.10.2021 12:04:10</t>
  </si>
  <si>
    <t>23.10.2021 18:40:09</t>
  </si>
  <si>
    <t>23.10.2021 21:42:16</t>
  </si>
  <si>
    <t>YENİFOÇA TR-3 35-23-M00003_C_56406873_56406873</t>
  </si>
  <si>
    <t>23.10.2021 13:53:19</t>
  </si>
  <si>
    <t>23.10.2021 14:47:00</t>
  </si>
  <si>
    <t>23.10.2021 14:48:18</t>
  </si>
  <si>
    <t>23.10.2021 15:05:53</t>
  </si>
  <si>
    <t>_11535365_56365812_56365812</t>
  </si>
  <si>
    <t>23.10.2021 15:45:28</t>
  </si>
  <si>
    <t>23.10.2021 17:43:26</t>
  </si>
  <si>
    <t>TR-1/14-D 45-72-M00101_956527190_956527190</t>
  </si>
  <si>
    <t>23.10.2021 10:09:39</t>
  </si>
  <si>
    <t>23.10.2021 10:44:00</t>
  </si>
  <si>
    <t>AYRANCILAR DM-5/TR-22 35-26-M01289_956627774_956627774</t>
  </si>
  <si>
    <t>23.10.2021 15:35:56</t>
  </si>
  <si>
    <t>23.10.2021 19:20:44</t>
  </si>
  <si>
    <t>23.10.2021 19:41:13</t>
  </si>
  <si>
    <t>23.10.2021 19:45:50</t>
  </si>
  <si>
    <t>KEMER KÖYÜ TR-1 35-15-L00274_950401071_950401071</t>
  </si>
  <si>
    <t>23.10.2021 08:30:13</t>
  </si>
  <si>
    <t>23.10.2021 13:12:37</t>
  </si>
  <si>
    <t>TR-1-2/2 35-20-L00008_955207904_955207904</t>
  </si>
  <si>
    <t>23.10.2021 16:54:44</t>
  </si>
  <si>
    <t>23.10.2021 19:01:07</t>
  </si>
  <si>
    <t>DEREKÖY TR-1 35-20-L00255_958205616_958205616</t>
  </si>
  <si>
    <t>23.10.2021 13:21:21</t>
  </si>
  <si>
    <t>23.10.2021 15:55:30</t>
  </si>
  <si>
    <t>DM-01/TR-91 45-71-M01856_953195209_953195209</t>
  </si>
  <si>
    <t>23.10.2021 00:11:00</t>
  </si>
  <si>
    <t>23.10.2021 01:10:53</t>
  </si>
  <si>
    <t>ALAŞEHİR TR-35 45-73-M00035_45-73-M00035_2352501</t>
  </si>
  <si>
    <t>23.10.2021 17:41:18</t>
  </si>
  <si>
    <t>L-99 DÜZCE TR-1 35-14-L00099_956641040_956641040</t>
  </si>
  <si>
    <t>23.10.2021 12:16:27</t>
  </si>
  <si>
    <t>23.10.2021 18:38:06</t>
  </si>
  <si>
    <t>23.10.2021 10:50:05</t>
  </si>
  <si>
    <t>23.10.2021 10:50:38</t>
  </si>
  <si>
    <t>23.10.2021 07:30:56</t>
  </si>
  <si>
    <t>23.10.2021 07:43:08</t>
  </si>
  <si>
    <t>23.10.2021 14:20:00</t>
  </si>
  <si>
    <t>23.10.2021 15:23:00</t>
  </si>
  <si>
    <t>OTÇUOGLU TR-1 45-71-M00831_915875190_915875190</t>
  </si>
  <si>
    <t>23.10.2021 16:14:00</t>
  </si>
  <si>
    <t>23.10.2021 18:33:52</t>
  </si>
  <si>
    <t>DM-13/03 (İTFAİYE KARŞISI) 45-71-M00333_953215269_953215269</t>
  </si>
  <si>
    <t>23.10.2021 18:48:49</t>
  </si>
  <si>
    <t>BİRGİ KÖK 35-19-M00041_KÖYLER M03_72152107</t>
  </si>
  <si>
    <t>23.10.2021 18:52:19</t>
  </si>
  <si>
    <t>23.10.2021 18:59:09</t>
  </si>
  <si>
    <t>L-256 (18 KABİN) 35-18-L00256_950451102_950451102</t>
  </si>
  <si>
    <t>23.10.2021 09:52:07</t>
  </si>
  <si>
    <t>23.10.2021 11:15:24</t>
  </si>
  <si>
    <t>M-3032 35-09-M03032_D d1b_5867790</t>
  </si>
  <si>
    <t>23.10.2021 17:13:18</t>
  </si>
  <si>
    <t>23.10.2021 19:07:59</t>
  </si>
  <si>
    <t>23.10.2021 20:29:32</t>
  </si>
  <si>
    <t>23.10.2021 23:17:13</t>
  </si>
  <si>
    <t>23.10.2021 10:58:28</t>
  </si>
  <si>
    <t>23.10.2021 12:17:32</t>
  </si>
  <si>
    <t>FIRINLI TR-9 35-20-L00366_955203653_955203653</t>
  </si>
  <si>
    <t>23.10.2021 14:44:04</t>
  </si>
  <si>
    <t>23.10.2021 19:29:59</t>
  </si>
  <si>
    <t>K-1744 35-01-K01744_A_56365741_56365741</t>
  </si>
  <si>
    <t>23.10.2021 15:45:00</t>
  </si>
  <si>
    <t>23.10.2021 16:58:06</t>
  </si>
  <si>
    <t>TR-301 ÖZPETEK SİTESİ 35-19-M00187_35-19-M00187_2354467</t>
  </si>
  <si>
    <t>23.10.2021 09:32:39</t>
  </si>
  <si>
    <t>23.10.2021 14:05:09</t>
  </si>
  <si>
    <t>M-1399 35-03-M01399_910898448_910898448</t>
  </si>
  <si>
    <t>23.10.2021 16:59:42</t>
  </si>
  <si>
    <t>23.10.2021 20:09:40</t>
  </si>
  <si>
    <t>L-337 35-18-L00337_950463939_950463939</t>
  </si>
  <si>
    <t>23.10.2021 17:53:22</t>
  </si>
  <si>
    <t>23.10.2021 19:51:28</t>
  </si>
  <si>
    <t>K-358 35-04-K00358_99353571_99353571</t>
  </si>
  <si>
    <t>23.10.2021 13:27:54</t>
  </si>
  <si>
    <t>23.10.2021 16:26:17</t>
  </si>
  <si>
    <t>23.10.2021 09:45:00</t>
  </si>
  <si>
    <t>23.10.2021 16:34:41</t>
  </si>
  <si>
    <t>DM02/TR23 MEZAR ÜSTÜ 45-73-M00028_B_56400257_56400257</t>
  </si>
  <si>
    <t>23.10.2021 22:03:29</t>
  </si>
  <si>
    <t>23.10.2021 23:13:31</t>
  </si>
  <si>
    <t>SAZOBA DM 45-72-M00413_BEYOBA TARIMSAL SULAMA M07_2102707</t>
  </si>
  <si>
    <t>23.10.2021 14:29:42</t>
  </si>
  <si>
    <t>23.10.2021 14:59:35</t>
  </si>
  <si>
    <t>GÖRDES TR-17 45-75-M00408_G tr17a1_42660233</t>
  </si>
  <si>
    <t>23.10.2021 13:01:00</t>
  </si>
  <si>
    <t>23.10.2021 14:56:11</t>
  </si>
  <si>
    <t>ÇATALOLUK DM 45-74-M00227_GÜVELİ M05_2328578</t>
  </si>
  <si>
    <t>23.10.2021 09:16:15</t>
  </si>
  <si>
    <t>23.10.2021 17:00:51</t>
  </si>
  <si>
    <t>K-2530 35-02-K02530_A_56372717_56372717</t>
  </si>
  <si>
    <t>23.10.2021 12:25:00</t>
  </si>
  <si>
    <t>23.10.2021 17:44:32</t>
  </si>
  <si>
    <t>TR-2/69 (15,8) 45-83-L00069_ODAK GÖZ L03_81566136</t>
  </si>
  <si>
    <t>23.10.2021 09:57:44</t>
  </si>
  <si>
    <t>23.10.2021 10:53:43</t>
  </si>
  <si>
    <t>K-1915 35-10-K01915_35-10-K01915_2358343</t>
  </si>
  <si>
    <t>23.10.2021 19:17:46</t>
  </si>
  <si>
    <t>23.10.2021 19:43:10</t>
  </si>
  <si>
    <t>DİNDARLI TR-4 YILDIRIMLAR 45-79-M00420_945560763_945560763</t>
  </si>
  <si>
    <t>23.10.2021 11:03:06</t>
  </si>
  <si>
    <t>23.10.2021 14:27:25</t>
  </si>
  <si>
    <t>DM02/TR23 MEZAR ÜSTÜ 45-73-M00028_945682161_945682161</t>
  </si>
  <si>
    <t>23.10.2021 16:12:34</t>
  </si>
  <si>
    <t>23.10.2021 18:13:35</t>
  </si>
  <si>
    <t>M-37 35-02-M00037_99571660_99571660</t>
  </si>
  <si>
    <t>23.10.2021 16:58:24</t>
  </si>
  <si>
    <t>23.10.2021 18:32:23</t>
  </si>
  <si>
    <t>K-3900 35-02-K03900_G g1b_5875539</t>
  </si>
  <si>
    <t>23.10.2021 12:27:45</t>
  </si>
  <si>
    <t>23.10.2021 17:56:04</t>
  </si>
  <si>
    <t>23.10.2021 18:16:00</t>
  </si>
  <si>
    <t>23.10.2021 20:29:40</t>
  </si>
  <si>
    <t>ILIPINAR KÖK 35-23-M00154_ILIPINAR SULAMA ÇIKIŞI M08_67163347</t>
  </si>
  <si>
    <t>23.10.2021 07:55:49</t>
  </si>
  <si>
    <t>23.10.2021 09:57:38</t>
  </si>
  <si>
    <t>M-1155 35-03-M01155_915124928_915124928</t>
  </si>
  <si>
    <t>23.10.2021 08:12:58</t>
  </si>
  <si>
    <t>23.10.2021 16:25:01</t>
  </si>
  <si>
    <t>K-4705 35-03-K04705__72374440_72374440</t>
  </si>
  <si>
    <t>23.10.2021 15:09:02</t>
  </si>
  <si>
    <t>23.10.2021 22:01:24</t>
  </si>
  <si>
    <t>23.10.2021 09:05:43</t>
  </si>
  <si>
    <t>23.10.2021 09:39:00</t>
  </si>
  <si>
    <t>SARIGÖL TR-50 45-79-M00050_DAĞITIM TRAFOSU M01_71978515</t>
  </si>
  <si>
    <t>23.10.2021 09:00:20</t>
  </si>
  <si>
    <t>23.10.2021 11:21:57</t>
  </si>
  <si>
    <t>SAGLIK TR-1 35-26-L00360_956601736_956601736</t>
  </si>
  <si>
    <t>23.10.2021 09:59:52</t>
  </si>
  <si>
    <t>23.10.2021 11:52:57</t>
  </si>
  <si>
    <t>K-2759 35-02-K02759_910689306_910689306</t>
  </si>
  <si>
    <t>23.10.2021 03:27:49</t>
  </si>
  <si>
    <t>23.10.2021 04:22:22</t>
  </si>
  <si>
    <t>K-2784 35-02-K02784_D_56370972_56370972</t>
  </si>
  <si>
    <t>23.10.2021 12:29:52</t>
  </si>
  <si>
    <t>23.10.2021 18:08:03</t>
  </si>
  <si>
    <t>YENİÇİFTLİK TR-2 35-20-L00400_950324615_950324615</t>
  </si>
  <si>
    <t>23.10.2021 13:45:50</t>
  </si>
  <si>
    <t>23.10.2021 17:21:50</t>
  </si>
  <si>
    <t>TR-21 (M-721) 35-30-M00721_955298265_955298265</t>
  </si>
  <si>
    <t>23.10.2021 17:29:10</t>
  </si>
  <si>
    <t>23.10.2021 19:02:59</t>
  </si>
  <si>
    <t>DM-4/TR-12 35-22-M00081_B_56354705_56354705</t>
  </si>
  <si>
    <t>23.10.2021 18:06:26</t>
  </si>
  <si>
    <t>23.10.2021 19:34:01</t>
  </si>
  <si>
    <t>L-376 PAZARYERİ 35-18-L00376_950449035_950449035</t>
  </si>
  <si>
    <t>23.10.2021 16:24:58</t>
  </si>
  <si>
    <t>23.10.2021 20:39:17</t>
  </si>
  <si>
    <t>DM-1/13 45-71-M00034_45-71-M00034_66461250</t>
  </si>
  <si>
    <t>23.10.2021 11:55:18</t>
  </si>
  <si>
    <t>23.10.2021 15:03:33</t>
  </si>
  <si>
    <t>M-1542 35-01-M01542_910495511_910495511</t>
  </si>
  <si>
    <t>23.10.2021 19:44:08</t>
  </si>
  <si>
    <t>24.10.2021 00:38:31</t>
  </si>
  <si>
    <t>K-1464 35-09-K01464_A a5_5874795</t>
  </si>
  <si>
    <t>23.10.2021 16:46:59</t>
  </si>
  <si>
    <t>KEMALİYE DM (TR-1) 45-73-M00150_945662739_945662739</t>
  </si>
  <si>
    <t>23.10.2021 00:19:58</t>
  </si>
  <si>
    <t>23.10.2021 01:45:00</t>
  </si>
  <si>
    <t>DENİZGİREN TR-1 35-21-L00079_953368826_953368826</t>
  </si>
  <si>
    <t>23.10.2021 15:57:31</t>
  </si>
  <si>
    <t>23.10.2021 20:22:26</t>
  </si>
  <si>
    <t>ZEYTİNLİOVA TR-17 45-72-L00410_A_56393271_56393271</t>
  </si>
  <si>
    <t>23.10.2021 15:12:36</t>
  </si>
  <si>
    <t>23.10.2021 17:26:33</t>
  </si>
  <si>
    <t>KINIK TR 4 35-24-L00004_955227010_955227010</t>
  </si>
  <si>
    <t>23.10.2021 11:29:02</t>
  </si>
  <si>
    <t>23.10.2021 13:58:23</t>
  </si>
  <si>
    <t>ÇAVUŞLAR TR-2 45-79-M00271_A_56388290_56388290</t>
  </si>
  <si>
    <t>23.10.2021 10:48:08</t>
  </si>
  <si>
    <t>23.10.2021 12:37:42</t>
  </si>
  <si>
    <t>SARUHANLI TR-2 45-80-M00002_SARUHANLI DM M01_73402483</t>
  </si>
  <si>
    <t>23.10.2021 07:26:35</t>
  </si>
  <si>
    <t>23.10.2021 07:26:55</t>
  </si>
  <si>
    <t>23.10.2021 23:10:40</t>
  </si>
  <si>
    <t>24.10.2021 01:29:27</t>
  </si>
  <si>
    <t>ÇATALOLUK DM 45-74-M00227_AYVAALAN M03_2115039</t>
  </si>
  <si>
    <t>23.10.2021 09:08:28</t>
  </si>
  <si>
    <t>23.10.2021 17:00:41</t>
  </si>
  <si>
    <t>DEVELİ TR-42 35-22-M00042_D_56370458_56370458</t>
  </si>
  <si>
    <t>23.10.2021 14:06:10</t>
  </si>
  <si>
    <t>BOZKÖY TR-3 35-26-M00905_956611069_956611069</t>
  </si>
  <si>
    <t>23.10.2021 12:41:17</t>
  </si>
  <si>
    <t>23.10.2021 14:46:32</t>
  </si>
  <si>
    <t>23.10.2021 20:46:52</t>
  </si>
  <si>
    <t>23.10.2021 21:50:14</t>
  </si>
  <si>
    <t>URLA ŞOFÖRLER ODASI TR-295 35-19-L00353_966445789_966445789</t>
  </si>
  <si>
    <t>23.10.2021 13:16:49</t>
  </si>
  <si>
    <t>23.10.2021 19:11:37</t>
  </si>
  <si>
    <t>KARAKÖY ÜÇYOL TR-2 45-72-L00195_D_56392211_56392211</t>
  </si>
  <si>
    <t>23.10.2021 14:37:56</t>
  </si>
  <si>
    <t>23.10.2021 16:11:00</t>
  </si>
  <si>
    <t>23.10.2021 19:25:30</t>
  </si>
  <si>
    <t>23.10.2021 21:32:25</t>
  </si>
  <si>
    <t>23.10.2021 17:44:27</t>
  </si>
  <si>
    <t>23.10.2021 17:44:42</t>
  </si>
  <si>
    <t>EMİRALEM TR-18 KÖK 35-28-M00239_EMİRALEM TR-7/EMİRALEM TR-13 M03_66567535</t>
  </si>
  <si>
    <t>23.10.2021 09:59:35</t>
  </si>
  <si>
    <t>23.10.2021 10:39:59</t>
  </si>
  <si>
    <t>23.10.2021 08:27:00</t>
  </si>
  <si>
    <t>23.10.2021 11:01:29</t>
  </si>
  <si>
    <t>KEPENEKLİ TR-1 45-80-M00169_45-80-M00169_2352945</t>
  </si>
  <si>
    <t>23.10.2021 09:20:52</t>
  </si>
  <si>
    <t>23.10.2021 17:11:52</t>
  </si>
  <si>
    <t>UMURCALI TR 3 35-31-L00106_956584756_956584756</t>
  </si>
  <si>
    <t>23.10.2021 17:59:34</t>
  </si>
  <si>
    <t>23.10.2021 18:49:57</t>
  </si>
  <si>
    <t>SÜLEYMANLI KÖK 35-28-M00606_HatBaşıAyırıcı_53134121 M11_53134121</t>
  </si>
  <si>
    <t>23.10.2021 11:25:44</t>
  </si>
  <si>
    <t>23.10.2021 13:12:17</t>
  </si>
  <si>
    <t>23.10.2021 07:16:54</t>
  </si>
  <si>
    <t>23.10.2021 07:57:34</t>
  </si>
  <si>
    <t>23.10.2021 08:27:14</t>
  </si>
  <si>
    <t>23.10.2021 09:27:15</t>
  </si>
  <si>
    <t>23.10.2021 10:02:46</t>
  </si>
  <si>
    <t>23.10.2021 10:32:56</t>
  </si>
  <si>
    <t>K-920 35-01-K00920_35-01-K00920_2377312</t>
  </si>
  <si>
    <t>23.10.2021 23:40:35</t>
  </si>
  <si>
    <t>24.10.2021 00:30:30</t>
  </si>
  <si>
    <t>FERİZLER TR-1 35-16-M00072_35-16-M00072_72337184</t>
  </si>
  <si>
    <t>23.10.2021 16:51:35</t>
  </si>
  <si>
    <t>23.10.2021 17:46:18</t>
  </si>
  <si>
    <t>YUSUFLU TR-1 35-20-L00227_DIREK TIPI TRAFO HUCRESI H01_2048243</t>
  </si>
  <si>
    <t>23.10.2021 09:04:00</t>
  </si>
  <si>
    <t>23.10.2021 16:52:09</t>
  </si>
  <si>
    <t>GÜLPINAR TR-1 45-86-M00235_B_56401178_56401178</t>
  </si>
  <si>
    <t>23.10.2021 09:04:27</t>
  </si>
  <si>
    <t>23.10.2021 15:46:54</t>
  </si>
  <si>
    <t>HASKÖY TR-1 35-20-L00206_955200944_955200944</t>
  </si>
  <si>
    <t>23.10.2021 15:41:18</t>
  </si>
  <si>
    <t>23.10.2021 18:03:30</t>
  </si>
  <si>
    <t>ASARLIK TR-22 35-28-M00595_6597090 _5794595</t>
  </si>
  <si>
    <t>23.10.2021 17:46:25</t>
  </si>
  <si>
    <t>23.10.2021 20:09:16</t>
  </si>
  <si>
    <t>ALANKIYI TR-3 35-20-L00265_955189371_955189371</t>
  </si>
  <si>
    <t>23.10.2021 11:55:26</t>
  </si>
  <si>
    <t>23.10.2021 15:43:59</t>
  </si>
  <si>
    <t>23.10.2021 08:23:22</t>
  </si>
  <si>
    <t>23.10.2021 08:46:34</t>
  </si>
  <si>
    <t>23.10.2021 16:46:21</t>
  </si>
  <si>
    <t>23.10.2021 17:07:35</t>
  </si>
  <si>
    <t>SELİMŞAHLAR TR-1 45-71-M00133_BEYDERE KÖK M07_2079699</t>
  </si>
  <si>
    <t>23.10.2021 07:38:45</t>
  </si>
  <si>
    <t>23.10.2021 08:41:00</t>
  </si>
  <si>
    <t>K-1038 35-01-K01038_TRAFO K02_42396666</t>
  </si>
  <si>
    <t>23.10.2021 13:42:00</t>
  </si>
  <si>
    <t>23.10.2021 14:31:13</t>
  </si>
  <si>
    <t>YILMAZ TR-11 45-78-L00211_953249379_953249379</t>
  </si>
  <si>
    <t>23.10.2021 12:23:00</t>
  </si>
  <si>
    <t>23.10.2021 13:57:33</t>
  </si>
  <si>
    <t>TR-1/14-D 45-72-M00101_956519047_956519047</t>
  </si>
  <si>
    <t>23.10.2021 12:55:18</t>
  </si>
  <si>
    <t>23.10.2021 15:28:57</t>
  </si>
  <si>
    <t>K-2 35-01-K00002_DAĞITIM TRF-2 K-2 K03_2332401</t>
  </si>
  <si>
    <t>23.10.2021 09:32:05</t>
  </si>
  <si>
    <t>23.10.2021 10:27:15</t>
  </si>
  <si>
    <t>K-706 35-04-K00706_TRAFO K04_2113794</t>
  </si>
  <si>
    <t>23.10.2021 09:10:25</t>
  </si>
  <si>
    <t>23.10.2021 10:38:31</t>
  </si>
  <si>
    <t>PANCAR KÖK 35-26-M00891_KARAKUYU M02_2302862</t>
  </si>
  <si>
    <t>23.10.2021 08:42:05</t>
  </si>
  <si>
    <t>23.10.2021 09:19:08</t>
  </si>
  <si>
    <t>K-1744 35-01-K01744_912165385_912165385</t>
  </si>
  <si>
    <t>23.10.2021 11:39:26</t>
  </si>
  <si>
    <t>23.10.2021 14:35:43</t>
  </si>
  <si>
    <t>23.10.2021 17:31:21</t>
  </si>
  <si>
    <t>23.10.2021 17:43:15</t>
  </si>
  <si>
    <t>KIRKAĞAÇ TR-6 45-76-M00006_J_65505894_65505894</t>
  </si>
  <si>
    <t>23.10.2021 09:56:52</t>
  </si>
  <si>
    <t>23.10.2021 15:58:30</t>
  </si>
  <si>
    <t>ULUKENT DM-4/10 35-28-M00032_953382743_953382743</t>
  </si>
  <si>
    <t>23.10.2021 18:46:10</t>
  </si>
  <si>
    <t>23.10.2021 22:47:36</t>
  </si>
  <si>
    <t>TR-99 35-15-L00099_950380832_950380832</t>
  </si>
  <si>
    <t>23.10.2021 15:46:27</t>
  </si>
  <si>
    <t>23.10.2021 17:23:14</t>
  </si>
  <si>
    <t>KÜSKÜT TR-8 35-15-L00952_950371334_950371334</t>
  </si>
  <si>
    <t>23.10.2021 19:33:26</t>
  </si>
  <si>
    <t>23.10.2021 21:05:56</t>
  </si>
  <si>
    <t>TR-147 45-78-L00147_953254103_953254103</t>
  </si>
  <si>
    <t>23.10.2021 16:10:46</t>
  </si>
  <si>
    <t>23.10.2021 19:32:15</t>
  </si>
  <si>
    <t>23.10.2021 17:05:55</t>
  </si>
  <si>
    <t>23.10.2021 17:27:44</t>
  </si>
  <si>
    <t>M-2954 35-01-M02954_911507184_911507184</t>
  </si>
  <si>
    <t>23.10.2021 18:04:26</t>
  </si>
  <si>
    <t>23.10.2021 21:06:05</t>
  </si>
  <si>
    <t>L-167 SIĞACIK MARTI SİTESİ 35-14-L00167_ L01_2324137</t>
  </si>
  <si>
    <t>23.10.2021 10:25:26</t>
  </si>
  <si>
    <t>23.10.2021 11:26:15</t>
  </si>
  <si>
    <t>BADEMLER DOĞA SİTESİ TR-8 35-14-M00149_956689661_956689661</t>
  </si>
  <si>
    <t>23.10.2021 11:58:41</t>
  </si>
  <si>
    <t>23.10.2021 20:22:37</t>
  </si>
  <si>
    <t>TR-120 ZEYTİNALANI 35-19-L00120_956696029_956696029</t>
  </si>
  <si>
    <t>23.10.2021 13:32:43</t>
  </si>
  <si>
    <t>23.10.2021 17:52:36</t>
  </si>
  <si>
    <t>TR-1-5/11 (YANIKKAVAK MERKEZ) 35-20-L00056_955212799_955212799</t>
  </si>
  <si>
    <t>23.10.2021 12:44:03</t>
  </si>
  <si>
    <t>23.10.2021 14:03:10</t>
  </si>
  <si>
    <t>23.10.2021 07:06:18</t>
  </si>
  <si>
    <t>23.10.2021 07:52:42</t>
  </si>
  <si>
    <t>23.10.2021 21:13:03</t>
  </si>
  <si>
    <t>23.10.2021 21:47:38</t>
  </si>
  <si>
    <t>TİYENLİ TR-4 45-85-M00014_945466190_945466190</t>
  </si>
  <si>
    <t>23.10.2021 09:05:37</t>
  </si>
  <si>
    <t>23.10.2021 13:29:14</t>
  </si>
  <si>
    <t>TR-2/96 45-83-M00783__72372916_72372916</t>
  </si>
  <si>
    <t>23.10.2021 12:23:28</t>
  </si>
  <si>
    <t>23.10.2021 13:47:10</t>
  </si>
  <si>
    <t>23.10.2021 09:11:19</t>
  </si>
  <si>
    <t>23.10.2021 17:07:05</t>
  </si>
  <si>
    <t>23.10.2021 00:56:00</t>
  </si>
  <si>
    <t>23.10.2021 07:29:00</t>
  </si>
  <si>
    <t>23.10.2021 17:13:15</t>
  </si>
  <si>
    <t>23.10.2021 17:28:29</t>
  </si>
  <si>
    <t>SALİHLİ TR-55 45-78-L00766_953255615_953255615</t>
  </si>
  <si>
    <t>23.10.2021 14:01:59</t>
  </si>
  <si>
    <t>23.10.2021 16:02:16</t>
  </si>
  <si>
    <t>MURADİYE TR-3 45-71-M02147_A A03b_66081692</t>
  </si>
  <si>
    <t>23.10.2021 18:45:53</t>
  </si>
  <si>
    <t>23.10.2021 20:28:29</t>
  </si>
  <si>
    <t>23.10.2021 00:45:26</t>
  </si>
  <si>
    <t>23.10.2021 03:54:19</t>
  </si>
  <si>
    <t>DM-6/10 35-26-M00659_956615552_956615552</t>
  </si>
  <si>
    <t>23.10.2021 17:01:47</t>
  </si>
  <si>
    <t>23.10.2021 18:42:51</t>
  </si>
  <si>
    <t>M-2916 35-01-M02916_912272322_912272322</t>
  </si>
  <si>
    <t>23.10.2021 11:42:32</t>
  </si>
  <si>
    <t>23.10.2021 17:35:51</t>
  </si>
  <si>
    <t>DM-1/59 45-71-M00013_953192640_953192640</t>
  </si>
  <si>
    <t>23.10.2021 16:28:22</t>
  </si>
  <si>
    <t>23.10.2021 17:37:49</t>
  </si>
  <si>
    <t>YOLÜSTÜ TR-6 35-15-M00270_966557708_966557708</t>
  </si>
  <si>
    <t>23.10.2021 19:44:41</t>
  </si>
  <si>
    <t>23.10.2021 21:41:02</t>
  </si>
  <si>
    <t>23.10.2021 09:30:29</t>
  </si>
  <si>
    <t>23.10.2021 09:31:05</t>
  </si>
  <si>
    <t>RADAR KÖK 35-21-M00006_RADAR M02_72199789</t>
  </si>
  <si>
    <t>23.10.2021 17:55:24</t>
  </si>
  <si>
    <t>23.10.2021 20:24:43</t>
  </si>
  <si>
    <t>K-294 35-04-K00294_99384492_99384492</t>
  </si>
  <si>
    <t>23.10.2021 15:13:04</t>
  </si>
  <si>
    <t>23.10.2021 20:05:53</t>
  </si>
  <si>
    <t>23.10.2021 14:29:26</t>
  </si>
  <si>
    <t>23.10.2021 14:51:41</t>
  </si>
  <si>
    <t>BURUNCUK TR-1 35-20-L00247_955214625_955214625</t>
  </si>
  <si>
    <t>23.10.2021 18:25:05</t>
  </si>
  <si>
    <t>23.10.2021 22:57:39</t>
  </si>
  <si>
    <t>TR-40 35-13-L00040_A_56382650_56382650</t>
  </si>
  <si>
    <t>23.10.2021 17:09:05</t>
  </si>
  <si>
    <t>23.10.2021 18:49:46</t>
  </si>
  <si>
    <t>L-289 DEMET AKBAĞ TRAFO 35-18-L00289_950456380_950456380</t>
  </si>
  <si>
    <t>23.10.2021 08:59:27</t>
  </si>
  <si>
    <t>23.10.2021 10:48:28</t>
  </si>
  <si>
    <t>KARATEKE TR-1 35-29-L00142_950334584_950334584</t>
  </si>
  <si>
    <t>23.10.2021 21:36:08</t>
  </si>
  <si>
    <t>23.10.2021 23:01:56</t>
  </si>
  <si>
    <t>23.10.2021 10:57:37</t>
  </si>
  <si>
    <t>23.10.2021 16:08:28</t>
  </si>
  <si>
    <t>K-3361 35-03-K03361_B_56366318_56366318</t>
  </si>
  <si>
    <t>23.10.2021 09:02:00</t>
  </si>
  <si>
    <t>23.10.2021 09:49:55</t>
  </si>
  <si>
    <t>23.10.2021 17:42:48</t>
  </si>
  <si>
    <t>23.10.2021 17:49:22</t>
  </si>
  <si>
    <t>23.10.2021 13:10:10</t>
  </si>
  <si>
    <t>23.10.2021 13:22:55</t>
  </si>
  <si>
    <t>23.10.2021 18:09:06</t>
  </si>
  <si>
    <t>23.10.2021 20:04:27</t>
  </si>
  <si>
    <t>MENEMEN TR-48 35-28-L00048_A_56365074_56365074</t>
  </si>
  <si>
    <t>23.10.2021 13:49:00</t>
  </si>
  <si>
    <t>23.10.2021 14:52:19</t>
  </si>
  <si>
    <t>TR-140 35-26-M00140_TR-31 M02_65917582</t>
  </si>
  <si>
    <t>23.10.2021 09:18:46</t>
  </si>
  <si>
    <t>23.10.2021 18:11:23</t>
  </si>
  <si>
    <t>GÖKEYÜP SARISU TR-5 45-78-M00805_49193781_56388041_56388041</t>
  </si>
  <si>
    <t>23.10.2021 16:34:07</t>
  </si>
  <si>
    <t>23.10.2021 18:21:33</t>
  </si>
  <si>
    <t>M-1921 35-02-M01921_A A1b_5764284</t>
  </si>
  <si>
    <t>23.10.2021 10:26:46</t>
  </si>
  <si>
    <t>23.10.2021 12:37:59</t>
  </si>
  <si>
    <t>DM-4/TR-12 35-22-M00081_35-22-M00081_2357335</t>
  </si>
  <si>
    <t>23.10.2021 15:13:14</t>
  </si>
  <si>
    <t>23.10.2021 17:27:18</t>
  </si>
  <si>
    <t>DÜNDARLI TR-1 35-24-M00202_955222270_955222270</t>
  </si>
  <si>
    <t>23.10.2021 20:25:51</t>
  </si>
  <si>
    <t>23.10.2021 22:24:01</t>
  </si>
  <si>
    <t>TR-122 ZEYTİNALANI 35-19-L00122_956678378_956678378</t>
  </si>
  <si>
    <t>23.10.2021 22:14:07</t>
  </si>
  <si>
    <t>23.10.2021 22:57:45</t>
  </si>
  <si>
    <t>23.10.2021 10:42:23</t>
  </si>
  <si>
    <t>23.10.2021 13:27:34</t>
  </si>
  <si>
    <t>TR-138 35-19-L00138_956693933_956693933</t>
  </si>
  <si>
    <t>23.10.2021 15:17:26</t>
  </si>
  <si>
    <t>23.10.2021 17:04:42</t>
  </si>
  <si>
    <t>L-90 ULAMIŞ YAREN 35-14-L00090_12263274_56355621_56355621</t>
  </si>
  <si>
    <t>23.10.2021 09:16:38</t>
  </si>
  <si>
    <t>23.10.2021 15:41:56</t>
  </si>
  <si>
    <t>K-1984 35-02-K01984_99690923_99690923</t>
  </si>
  <si>
    <t>23.10.2021 12:59:16</t>
  </si>
  <si>
    <t>23.10.2021 13:41:51</t>
  </si>
  <si>
    <t>URGANLI YENİKÖY TR-3 45-83-L00444_45-83-L00444_2355051</t>
  </si>
  <si>
    <t>23.10.2021 09:11:55</t>
  </si>
  <si>
    <t>23.10.2021 17:23:06</t>
  </si>
  <si>
    <t>ERDELLİ TR-1 45-72-L00477_956527829_956527829</t>
  </si>
  <si>
    <t>23.10.2021 19:09:27</t>
  </si>
  <si>
    <t>23.10.2021 20:43:53</t>
  </si>
  <si>
    <t>23.10.2021 12:36:52</t>
  </si>
  <si>
    <t>23.10.2021 15:32:06</t>
  </si>
  <si>
    <t>DM-25/37 45-71-M00058_A_56396824_56396824</t>
  </si>
  <si>
    <t>23.10.2021 09:02:32</t>
  </si>
  <si>
    <t>23.10.2021 16:39:35</t>
  </si>
  <si>
    <t>BİRGİ TR-13 35-15-L00268_950391212_950391212</t>
  </si>
  <si>
    <t>23.10.2021 15:57:56</t>
  </si>
  <si>
    <t>23.10.2021 18:23:16</t>
  </si>
  <si>
    <t>KARABURUN TR-7 35-21-L00033_953359567_953359567</t>
  </si>
  <si>
    <t>23.10.2021 08:14:58</t>
  </si>
  <si>
    <t>23.10.2021 16:24:36</t>
  </si>
  <si>
    <t>23.10.2021 12:26:53</t>
  </si>
  <si>
    <t>23.10.2021 15:11:24</t>
  </si>
  <si>
    <t>DM-2/20 35-27-M01092_913404715_913404715</t>
  </si>
  <si>
    <t>23.10.2021 17:25:22</t>
  </si>
  <si>
    <t>23.10.2021 19:16:13</t>
  </si>
  <si>
    <t>L-260 35-18-L00260_950450481_950450481</t>
  </si>
  <si>
    <t>23.10.2021 13:03:29</t>
  </si>
  <si>
    <t>23.10.2021 15:34:57</t>
  </si>
  <si>
    <t>HACIRAHMANLI TR-1 KÖK 45-80-M00070_SARUHANLI DM M02_72197623</t>
  </si>
  <si>
    <t>23.10.2021 18:31:19</t>
  </si>
  <si>
    <t>23.10.2021 18:31:45</t>
  </si>
  <si>
    <t>SARUHANLI TR-25 45-80-M00025_SARUHANLI DM M01_72203483</t>
  </si>
  <si>
    <t>23.10.2021 18:21:35</t>
  </si>
  <si>
    <t>23.10.2021 18:22:55</t>
  </si>
  <si>
    <t>YAĞCILAR TR-3 45-71-M01442_953216239_953216239</t>
  </si>
  <si>
    <t>23.10.2021 20:25:17</t>
  </si>
  <si>
    <t>23.10.2021 23:14:27</t>
  </si>
  <si>
    <t>ALİAĞA GIS TM 35-17-A00014_HatBaşıAyırıcı_65632267 M020_65632267</t>
  </si>
  <si>
    <t>23.10.2021 19:56:55</t>
  </si>
  <si>
    <t>23.10.2021 20:44:07</t>
  </si>
  <si>
    <t>K-2530 35-02-K02530_B_56369956_56369956</t>
  </si>
  <si>
    <t>23.10.2021 12:22:04</t>
  </si>
  <si>
    <t>23.10.2021 17:43:58</t>
  </si>
  <si>
    <t>23.10.2021 08:29:15</t>
  </si>
  <si>
    <t>23.10.2021 09:53:14</t>
  </si>
  <si>
    <t>KAYMAKÇI TR-16 35-15-M00245_950387487_950387487</t>
  </si>
  <si>
    <t>23.10.2021 10:36:05</t>
  </si>
  <si>
    <t>23.10.2021 12:10:51</t>
  </si>
  <si>
    <t>ASARLIK TR-18 35-28-M00171_953377673_953377673</t>
  </si>
  <si>
    <t>23.10.2021 11:42:23</t>
  </si>
  <si>
    <t>23.10.2021 19:23:05</t>
  </si>
  <si>
    <t>AĞAÇ İŞLERİ TR-10 35-22-M00110_955257103_955257103</t>
  </si>
  <si>
    <t>23.10.2021 16:10:20</t>
  </si>
  <si>
    <t>23.10.2021 18:08:06</t>
  </si>
  <si>
    <t>23.10.2021 00:58:54</t>
  </si>
  <si>
    <t>23.10.2021 07:22:20</t>
  </si>
  <si>
    <t>ANADOLU YEM KÖK 35-26-M00754_HAVAI HAT M05_65910924</t>
  </si>
  <si>
    <t>23.10.2021 09:38:15</t>
  </si>
  <si>
    <t>23.10.2021 10:56:39</t>
  </si>
  <si>
    <t>K-2361 35-02-K02361_913081242_913081242</t>
  </si>
  <si>
    <t>23.10.2021 14:15:45</t>
  </si>
  <si>
    <t>23.10.2021 17:14:27</t>
  </si>
  <si>
    <t>SOMA TR-15 45-82-M00525_TR-15/1 TR-15/2 TR-15/5 M03_79767448</t>
  </si>
  <si>
    <t>23.10.2021 09:02:55</t>
  </si>
  <si>
    <t>23.10.2021 10:43:29</t>
  </si>
  <si>
    <t>AHMET YAR KÖK 35-27-M00067_KLEMSAN KÖK M03_72177223</t>
  </si>
  <si>
    <t>23.10.2021 14:05:29</t>
  </si>
  <si>
    <t>23.10.2021 14:44:54</t>
  </si>
  <si>
    <t>DAMLACIK TR 1 35-27-M00346_914540761_914540761</t>
  </si>
  <si>
    <t>23.10.2021 14:47:39</t>
  </si>
  <si>
    <t>23.10.2021 15:55:33</t>
  </si>
  <si>
    <t>L-309 35-18-L00309_950447301_950447301</t>
  </si>
  <si>
    <t>23.10.2021 19:25:33</t>
  </si>
  <si>
    <t>23.10.2021 20:14:04</t>
  </si>
  <si>
    <t>EBSO TM 35-09-A00001_HARMANDALI-1 M25_2312282</t>
  </si>
  <si>
    <t>23.10.2021 16:15:00</t>
  </si>
  <si>
    <t>23.10.2021 16:28:05</t>
  </si>
  <si>
    <t>UZUNKUYU TR-1 35-19-M00203_DIREK TIPI TRAFO HUCRESI H01_2057013</t>
  </si>
  <si>
    <t>23.10.2021 17:54:00</t>
  </si>
  <si>
    <t>23.10.2021 19:01:43</t>
  </si>
  <si>
    <t>KUYUCAK DM 35-27-M00273_ESKİ ÇAMBEL M02_72164174</t>
  </si>
  <si>
    <t>23.10.2021 09:29:47</t>
  </si>
  <si>
    <t>23.10.2021 10:54:03</t>
  </si>
  <si>
    <t>23.10.2021 09:22:37</t>
  </si>
  <si>
    <t>23.10.2021 18:21:12</t>
  </si>
  <si>
    <t>23.10.2021 16:46:39</t>
  </si>
  <si>
    <t>23.10.2021 16:47:18</t>
  </si>
  <si>
    <t>URLA İM 35-19-A00001_TR-1 (34.5) M06_2307120</t>
  </si>
  <si>
    <t>23.10.2021 17:11:29</t>
  </si>
  <si>
    <t>23.10.2021 17:20:04</t>
  </si>
  <si>
    <t>TEKKE TR-2 35-15-L01012_A_56369300_56369300</t>
  </si>
  <si>
    <t>23.10.2021 11:33:00</t>
  </si>
  <si>
    <t>23.10.2021 15:58:31</t>
  </si>
  <si>
    <t>K-2530 35-02-K02530_C_56369536_56369536</t>
  </si>
  <si>
    <t>23.10.2021 12:16:12</t>
  </si>
  <si>
    <t>23.10.2021 17:43:25</t>
  </si>
  <si>
    <t>L-240 PTT TRAFO 35-18-L00240_950459567_950459567</t>
  </si>
  <si>
    <t>23.10.2021 16:12:00</t>
  </si>
  <si>
    <t>23.10.2021 16:45:44</t>
  </si>
  <si>
    <t>23.10.2021 07:31:40</t>
  </si>
  <si>
    <t>23.10.2021 11:04:09</t>
  </si>
  <si>
    <t>ÜÇKONAK TR-1 35-15-L00258_950400312_950400312</t>
  </si>
  <si>
    <t>23.10.2021 10:52:00</t>
  </si>
  <si>
    <t>23.10.2021 13:52:51</t>
  </si>
  <si>
    <t>23.10.2021 09:49:08</t>
  </si>
  <si>
    <t>23.10.2021 10:03:40</t>
  </si>
  <si>
    <t>_B_56408000_56408000</t>
  </si>
  <si>
    <t>23.10.2021 18:36:24</t>
  </si>
  <si>
    <t>23.10.2021 20:17:02</t>
  </si>
  <si>
    <t>23.10.2021 09:09:34</t>
  </si>
  <si>
    <t>23.10.2021 16:34:51</t>
  </si>
  <si>
    <t>TR-93 MELTEM SİTESİ 35-19-L00093_956666487_956666487</t>
  </si>
  <si>
    <t>23.10.2021 19:19:20</t>
  </si>
  <si>
    <t>23.10.2021 21:59:15</t>
  </si>
  <si>
    <t>DM-2/19 (BEYAZFİL) ÖZEL 45-71-M01910Ö_953201234_953201234</t>
  </si>
  <si>
    <t>23.10.2021 08:27:16</t>
  </si>
  <si>
    <t>23.10.2021 11:20:16</t>
  </si>
  <si>
    <t>URLA İM 35-19-A00001_TR-1 (15.8) VE ÖLÇÜ L07_2048631</t>
  </si>
  <si>
    <t>23.10.2021 12:00:35</t>
  </si>
  <si>
    <t>23.10.2021 12:56:50</t>
  </si>
  <si>
    <t>GÖKGEDİK TR-1 45-83-L00255_955168507_955168507</t>
  </si>
  <si>
    <t>23.10.2021 13:20:14</t>
  </si>
  <si>
    <t>23.10.2021 16:07:16</t>
  </si>
  <si>
    <t>YENMİŞ KÖK 35-27-M00366_ÇAMBEL-1 M03_72163706</t>
  </si>
  <si>
    <t>24.10.2021 09:33:57</t>
  </si>
  <si>
    <t>24.10.2021 09:50:53</t>
  </si>
  <si>
    <t>TR-38 35-16-L00038_953320572_953320572</t>
  </si>
  <si>
    <t>24.10.2021 08:50:24</t>
  </si>
  <si>
    <t>24.10.2021 10:41:19</t>
  </si>
  <si>
    <t>MENEMEN TR-58 35-28-L00058_953384926_953384926</t>
  </si>
  <si>
    <t>24.10.2021 15:31:30</t>
  </si>
  <si>
    <t>24.10.2021 16:47:25</t>
  </si>
  <si>
    <t>24.10.2021 11:08:37</t>
  </si>
  <si>
    <t>24.10.2021 11:14:07</t>
  </si>
  <si>
    <t>TR-18 (M-718) 35-30-M00718_955328477_955328477</t>
  </si>
  <si>
    <t>24.10.2021 16:29:30</t>
  </si>
  <si>
    <t>24.10.2021 19:38:26</t>
  </si>
  <si>
    <t>K-3185 35-04-K03185_D K3185D1B_5831360</t>
  </si>
  <si>
    <t>24.10.2021 13:34:35</t>
  </si>
  <si>
    <t>24.10.2021 14:51:45</t>
  </si>
  <si>
    <t>M-9 GERMİYAN 35-18-M00009_950442014_950442014</t>
  </si>
  <si>
    <t>24.10.2021 16:24:42</t>
  </si>
  <si>
    <t>24.10.2021 17:42:12</t>
  </si>
  <si>
    <t>24.10.2021 08:13:20</t>
  </si>
  <si>
    <t>24.10.2021 10:54:28</t>
  </si>
  <si>
    <t>YENİOSMANİYE TR-1 45-80-M00143_45-80-M00143_2365782</t>
  </si>
  <si>
    <t>24.10.2021 02:53:46</t>
  </si>
  <si>
    <t>24.10.2021 04:24:06</t>
  </si>
  <si>
    <t>KAYMAKÇI TR-11 35-15-M00248_950395464_950395464</t>
  </si>
  <si>
    <t>24.10.2021 12:04:18</t>
  </si>
  <si>
    <t>24.10.2021 14:58:36</t>
  </si>
  <si>
    <t>TR-1/80 45-72-M00080_956504717_956504717</t>
  </si>
  <si>
    <t>24.10.2021 20:43:13</t>
  </si>
  <si>
    <t>24.10.2021 22:52:51</t>
  </si>
  <si>
    <t>BAYRAMŞAH TR-1 45-77-L00138_DIREK TIPI TRAFO HUCRESI H01_2058156</t>
  </si>
  <si>
    <t>24.10.2021 08:29:24</t>
  </si>
  <si>
    <t>24.10.2021 10:52:09</t>
  </si>
  <si>
    <t>KULA TM 45-77-A00002_AHMETLİ DM M22_2334806</t>
  </si>
  <si>
    <t>24.10.2021 00:12:59</t>
  </si>
  <si>
    <t>24.10.2021 07:51:31</t>
  </si>
  <si>
    <t>TR-41 KÖK 45-78-L00041_TR-44 L01_65890178</t>
  </si>
  <si>
    <t>24.10.2021 17:27:27</t>
  </si>
  <si>
    <t>24.10.2021 18:13:58</t>
  </si>
  <si>
    <t>TR-111 35-26-M00111_DAĞITIM TRAFO TR-111 M04_65973903</t>
  </si>
  <si>
    <t>24.10.2021 09:48:44</t>
  </si>
  <si>
    <t>24.10.2021 17:41:39</t>
  </si>
  <si>
    <t>ÇALTIDERE KÖK 35-17-M00231_TR-2 M04_66291236</t>
  </si>
  <si>
    <t>24.10.2021 12:59:07</t>
  </si>
  <si>
    <t>24.10.2021 13:47:30</t>
  </si>
  <si>
    <t>24.10.2021 16:03:05</t>
  </si>
  <si>
    <t>24.10.2021 20:10:34</t>
  </si>
  <si>
    <t>DM-1/TR-18 (TR-47) 35-26-M00047_TR-48 M04_76951273</t>
  </si>
  <si>
    <t>24.10.2021 17:19:58</t>
  </si>
  <si>
    <t>24.10.2021 17:28:00</t>
  </si>
  <si>
    <t>24.10.2021 08:45:47</t>
  </si>
  <si>
    <t>24.10.2021 10:41:25</t>
  </si>
  <si>
    <t>TR-39 35-26-M00039__56359004_56359004</t>
  </si>
  <si>
    <t>24.10.2021 10:40:13</t>
  </si>
  <si>
    <t>24.10.2021 11:16:32</t>
  </si>
  <si>
    <t>ÇIRPI TR-1-2/2 35-20-M00007_955195787_955195787</t>
  </si>
  <si>
    <t>24.10.2021 13:09:22</t>
  </si>
  <si>
    <t>24.10.2021 15:23:46</t>
  </si>
  <si>
    <t>M-2391 35-01-M02391_911376939_911376939</t>
  </si>
  <si>
    <t>24.10.2021 19:55:08</t>
  </si>
  <si>
    <t>24.10.2021 22:24:51</t>
  </si>
  <si>
    <t>SETÜSTÜ TR-2 45-83-M00134_TR-1/126 M02_2082206</t>
  </si>
  <si>
    <t>24.10.2021 09:19:49</t>
  </si>
  <si>
    <t>24.10.2021 15:14:27</t>
  </si>
  <si>
    <t>OTÇUOGLU TR-1 45-71-M00831_45-71-M00831_2357502</t>
  </si>
  <si>
    <t>24.10.2021 18:34:42</t>
  </si>
  <si>
    <t>24.10.2021 23:32:05</t>
  </si>
  <si>
    <t>GÖRDES TR-6 45-75-M00006_TR-10 VE TR-7 M04_61372060</t>
  </si>
  <si>
    <t>24.10.2021 09:01:29</t>
  </si>
  <si>
    <t>24.10.2021 18:50:00</t>
  </si>
  <si>
    <t>H29 SOLAR ENERJİ ÜRETİM ÖZEL TR 45-78-M01328Ö_GİRİŞ M01_71981457</t>
  </si>
  <si>
    <t>24.10.2021 08:17:44</t>
  </si>
  <si>
    <t>24.10.2021 10:41:12</t>
  </si>
  <si>
    <t>K-4546 35-02-K04546_A_56378802_56378802</t>
  </si>
  <si>
    <t>24.10.2021 19:27:53</t>
  </si>
  <si>
    <t>24.10.2021 21:11:16</t>
  </si>
  <si>
    <t>TR-18 (M-718) 35-30-M00718_955327067_955327067</t>
  </si>
  <si>
    <t>24.10.2021 14:15:01</t>
  </si>
  <si>
    <t>24.10.2021 16:06:00</t>
  </si>
  <si>
    <t>DM-1/34 35-29-M00127_950321892_950321892</t>
  </si>
  <si>
    <t>24.10.2021 11:36:47</t>
  </si>
  <si>
    <t>24.10.2021 14:44:24</t>
  </si>
  <si>
    <t>TR-41 KÖK 45-78-L00041_TR-44 L01_65890244</t>
  </si>
  <si>
    <t>24.10.2021 08:57:30</t>
  </si>
  <si>
    <t>24.10.2021 09:58:14</t>
  </si>
  <si>
    <t>24.10.2021 13:08:57</t>
  </si>
  <si>
    <t>24.10.2021 14:44:44</t>
  </si>
  <si>
    <t>24.10.2021 07:50:37</t>
  </si>
  <si>
    <t>24.10.2021 07:51:17</t>
  </si>
  <si>
    <t>SOMA A SANTRALİ İM/DM 45-82-A00001_AKHİSAR M08_2324954</t>
  </si>
  <si>
    <t>24.10.2021 01:54:00</t>
  </si>
  <si>
    <t>M-2748 35-01-M02748_912023256_912023256</t>
  </si>
  <si>
    <t>24.10.2021 12:39:47</t>
  </si>
  <si>
    <t>24.10.2021 13:54:44</t>
  </si>
  <si>
    <t>DAĞISTAN TR-2 35-16-M00130_47492744_56396785_56396785</t>
  </si>
  <si>
    <t>24.10.2021 13:21:59</t>
  </si>
  <si>
    <t>24.10.2021 15:21:47</t>
  </si>
  <si>
    <t>AFŞAR TR-2 45-79-M00344_C_56386736_56386736</t>
  </si>
  <si>
    <t>24.10.2021 10:18:51</t>
  </si>
  <si>
    <t>24.10.2021 11:26:24</t>
  </si>
  <si>
    <t>TR-94 35-15-M00094_950359393_950359393</t>
  </si>
  <si>
    <t>24.10.2021 12:07:00</t>
  </si>
  <si>
    <t>24.10.2021 12:38:57</t>
  </si>
  <si>
    <t>K-290 35-01-K00290_35-01-K00290_61264839</t>
  </si>
  <si>
    <t>24.10.2021 15:41:47</t>
  </si>
  <si>
    <t>24.10.2021 16:32:35</t>
  </si>
  <si>
    <t>KARABURUN İM 35-21-A00001_YENİ LİMAN L03_2314242</t>
  </si>
  <si>
    <t>24.10.2021 13:53:00</t>
  </si>
  <si>
    <t>24.10.2021 14:07:58</t>
  </si>
  <si>
    <t>SOMA TR-29 45-82-M00029_D_56388571_56388571</t>
  </si>
  <si>
    <t>24.10.2021 19:55:25</t>
  </si>
  <si>
    <t>24.10.2021 21:41:10</t>
  </si>
  <si>
    <t>M-2433 35-03-M02433_910591101_910591101</t>
  </si>
  <si>
    <t>24.10.2021 15:56:37</t>
  </si>
  <si>
    <t>24.10.2021 17:45:40</t>
  </si>
  <si>
    <t>24.10.2021 08:59:35</t>
  </si>
  <si>
    <t>24.10.2021 12:16:13</t>
  </si>
  <si>
    <t>24.10.2021 09:24:35</t>
  </si>
  <si>
    <t>24.10.2021 10:56:13</t>
  </si>
  <si>
    <t>KEMALİYE DM (TR-1) 45-73-M00150_İSMETİYE M02_66715922</t>
  </si>
  <si>
    <t>24.10.2021 16:48:00</t>
  </si>
  <si>
    <t>24.10.2021 17:25:23</t>
  </si>
  <si>
    <t>M-2070 35-02-M02070_M-2069 M03_54962976</t>
  </si>
  <si>
    <t>24.10.2021 11:19:00</t>
  </si>
  <si>
    <t>24.10.2021 11:54:15</t>
  </si>
  <si>
    <t>VİLLAKENT TR-10 35-28-M00385_7697403 TR1C2_5912282</t>
  </si>
  <si>
    <t>24.10.2021 18:45:19</t>
  </si>
  <si>
    <t>24.10.2021 20:13:44</t>
  </si>
  <si>
    <t>GERELİ TR-2 35-15-L00670_A_56370002_56370002</t>
  </si>
  <si>
    <t>24.10.2021 14:40:02</t>
  </si>
  <si>
    <t>24.10.2021 15:41:15</t>
  </si>
  <si>
    <t>FOÇA JANDARMA ALAYI KÖK 35-23-M00240_HatBaşıAyırıcı_53136136 M02_53136136</t>
  </si>
  <si>
    <t>24.10.2021 12:29:27</t>
  </si>
  <si>
    <t>24.10.2021 13:36:40</t>
  </si>
  <si>
    <t>24.10.2021 11:37:17</t>
  </si>
  <si>
    <t>24.10.2021 14:11:36</t>
  </si>
  <si>
    <t>YENİCEKÖYÜ TR-1 45-86-M00215_950297290_950297290</t>
  </si>
  <si>
    <t>24.10.2021 17:33:42</t>
  </si>
  <si>
    <t>24.10.2021 19:13:37</t>
  </si>
  <si>
    <t>24.10.2021 07:21:05</t>
  </si>
  <si>
    <t>24.10.2021 07:34:00</t>
  </si>
  <si>
    <t>YUSUFLU KÖK 35-20-L00077_HatBaşıAyırıcı_72068112 L02_72068112</t>
  </si>
  <si>
    <t>24.10.2021 17:29:24</t>
  </si>
  <si>
    <t>24.10.2021 18:49:22</t>
  </si>
  <si>
    <t>YUSUFLU KÖK 35-20-L00077_YUSUFLU ÇAYIR L02_66527972</t>
  </si>
  <si>
    <t>24.10.2021 18:20:33</t>
  </si>
  <si>
    <t>24.10.2021 18:52:57</t>
  </si>
  <si>
    <t>ÇAYAĞZI KÖK 35-31-L00259_ÇAYAGZI L05_2113765</t>
  </si>
  <si>
    <t>24.10.2021 14:11:37</t>
  </si>
  <si>
    <t>24.10.2021 15:01:24</t>
  </si>
  <si>
    <t>24.10.2021 09:22:47</t>
  </si>
  <si>
    <t>24.10.2021 09:23:37</t>
  </si>
  <si>
    <t>24.10.2021 09:52:23</t>
  </si>
  <si>
    <t>24.10.2021 16:49:07</t>
  </si>
  <si>
    <t>TR-2/104-1 45-83-L00460_964478996_964478996</t>
  </si>
  <si>
    <t>24.10.2021 20:43:07</t>
  </si>
  <si>
    <t>24.10.2021 23:16:18</t>
  </si>
  <si>
    <t>DM-05/02 45-71-M00048_FABRİKALAR M03_66503130</t>
  </si>
  <si>
    <t>24.10.2021 09:10:18</t>
  </si>
  <si>
    <t>24.10.2021 10:08:20</t>
  </si>
  <si>
    <t>24.10.2021 09:09:04</t>
  </si>
  <si>
    <t>24.10.2021 17:10:46</t>
  </si>
  <si>
    <t>ZEYTİNLER TR-1 35-19-M00207_DIREK TIPI TRAFO HUCRESI H01_2057018</t>
  </si>
  <si>
    <t>24.10.2021 16:45:24</t>
  </si>
  <si>
    <t>24.10.2021 17:56:30</t>
  </si>
  <si>
    <t>TEMREK TR-1 45-83-M00485_45-83-M00485_2363021</t>
  </si>
  <si>
    <t>24.10.2021 14:57:32</t>
  </si>
  <si>
    <t>24.10.2021 15:33:46</t>
  </si>
  <si>
    <t>K-4122 35-09-K04122_97814942_97814942</t>
  </si>
  <si>
    <t>24.10.2021 09:06:32</t>
  </si>
  <si>
    <t>24.10.2021 09:50:56</t>
  </si>
  <si>
    <t>DM-2/45 35-26-M00842_956626803_956626803</t>
  </si>
  <si>
    <t>24.10.2021 21:56:11</t>
  </si>
  <si>
    <t>24.10.2021 22:26:27</t>
  </si>
  <si>
    <t>24.10.2021 12:58:03</t>
  </si>
  <si>
    <t>24.10.2021 13:38:50</t>
  </si>
  <si>
    <t>M-1642 YURT BİNASI 35-03-M01642Ö_ M03_48496094</t>
  </si>
  <si>
    <t>24.10.2021 09:37:00</t>
  </si>
  <si>
    <t>24.10.2021 14:00:00</t>
  </si>
  <si>
    <t>TR-1/20B 45-72-M00104_956503284_956503284</t>
  </si>
  <si>
    <t>24.10.2021 13:37:30</t>
  </si>
  <si>
    <t>24.10.2021 17:54:42</t>
  </si>
  <si>
    <t>TR-2/98 45-83-M00780_955178553_955178553</t>
  </si>
  <si>
    <t>24.10.2021 15:28:54</t>
  </si>
  <si>
    <t>24.10.2021 17:05:10</t>
  </si>
  <si>
    <t>KINIK ORGANİZE DM 35-24-M00208_KOCAÖMERLİ KÖYLER M03_72108279</t>
  </si>
  <si>
    <t>24.10.2021 08:16:37</t>
  </si>
  <si>
    <t>24.10.2021 08:30:25</t>
  </si>
  <si>
    <t>ÇATALOLUK DM 45-74-M00227_HatBaşıAyırıcı_77952823 M03_77952823</t>
  </si>
  <si>
    <t>24.10.2021 16:57:10</t>
  </si>
  <si>
    <t>24.10.2021 18:42:51</t>
  </si>
  <si>
    <t>TR-2/21 45-83-L00021_955148780_955148780</t>
  </si>
  <si>
    <t>24.10.2021 18:43:00</t>
  </si>
  <si>
    <t>24.10.2021 20:14:57</t>
  </si>
  <si>
    <t>K-953 35-02-K00953_35-02-K00953_2351548</t>
  </si>
  <si>
    <t>24.10.2021 02:44:36</t>
  </si>
  <si>
    <t>24.10.2021 03:14:59</t>
  </si>
  <si>
    <t>KONAKLI TR-12 35-15-L00899_48652875_56371004_56371004</t>
  </si>
  <si>
    <t>24.10.2021 19:25:09</t>
  </si>
  <si>
    <t>24.10.2021 23:03:25</t>
  </si>
  <si>
    <t>24.10.2021 09:49:34</t>
  </si>
  <si>
    <t>24.10.2021 11:59:26</t>
  </si>
  <si>
    <t>KULA TM 45-77-A00002_KULA DM M26_2334809</t>
  </si>
  <si>
    <t>24.10.2021 00:07:06</t>
  </si>
  <si>
    <t>24.10.2021 07:56:41</t>
  </si>
  <si>
    <t>24.10.2021 13:19:08</t>
  </si>
  <si>
    <t>TR-81 35-19-L00081_9420792_60982315_60982315</t>
  </si>
  <si>
    <t>24.10.2021 17:15:05</t>
  </si>
  <si>
    <t>24.10.2021 20:03:12</t>
  </si>
  <si>
    <t>ALOSBİ TM 35-17-A00006_HatBaşıAyırıcı_65632082 M05_65632082</t>
  </si>
  <si>
    <t>24.10.2021 09:18:36</t>
  </si>
  <si>
    <t>24.10.2021 16:12:56</t>
  </si>
  <si>
    <t>L-434 MENDERES BP 35-18-L00434_950456968_950456968</t>
  </si>
  <si>
    <t>24.10.2021 15:17:12</t>
  </si>
  <si>
    <t>24.10.2021 16:55:37</t>
  </si>
  <si>
    <t>MEVLÜTLÜ TR-1 45-78-M01082_DIREK TIPI TRAFO HUCRESI H01_2055356</t>
  </si>
  <si>
    <t>24.10.2021 14:14:19</t>
  </si>
  <si>
    <t>24.10.2021 17:34:14</t>
  </si>
  <si>
    <t>24.10.2021 09:32:28</t>
  </si>
  <si>
    <t>24.10.2021 09:35:11</t>
  </si>
  <si>
    <t>MEDAR TR-9 45-72-L00278_956514069_956514069</t>
  </si>
  <si>
    <t>24.10.2021 13:21:04</t>
  </si>
  <si>
    <t>24.10.2021 15:37:03</t>
  </si>
  <si>
    <t>K-1284 35-01-K01284_913253413_913253413</t>
  </si>
  <si>
    <t>24.10.2021 12:05:51</t>
  </si>
  <si>
    <t>24.10.2021 13:34:01</t>
  </si>
  <si>
    <t>24.10.2021 13:38:53</t>
  </si>
  <si>
    <t>24.10.2021 14:49:55</t>
  </si>
  <si>
    <t>MENDERES DM-4/TR-1 35-22-M00004_955290605_955290605</t>
  </si>
  <si>
    <t>24.10.2021 07:47:54</t>
  </si>
  <si>
    <t>24.10.2021 13:02:43</t>
  </si>
  <si>
    <t>ÇITAK TR-1 35-17-M00438_B_56356631_56356631</t>
  </si>
  <si>
    <t>24.10.2021 16:05:36</t>
  </si>
  <si>
    <t>24.10.2021 16:35:16</t>
  </si>
  <si>
    <t>KONAKLI TR-2 35-15-L00918_950377591_950377591</t>
  </si>
  <si>
    <t>24.10.2021 23:54:15</t>
  </si>
  <si>
    <t>25.10.2021 02:18:31</t>
  </si>
  <si>
    <t>DM-1/45 35-29-M00045_48368649_56361393_56361393</t>
  </si>
  <si>
    <t>24.10.2021 17:41:54</t>
  </si>
  <si>
    <t>24.10.2021 18:25:14</t>
  </si>
  <si>
    <t>M-1570 35-02-M01570_M-1054 M01_2309768</t>
  </si>
  <si>
    <t>24.10.2021 09:56:00</t>
  </si>
  <si>
    <t>24.10.2021 10:32:59</t>
  </si>
  <si>
    <t>24.10.2021 15:22:29</t>
  </si>
  <si>
    <t>24.10.2021 15:23:27</t>
  </si>
  <si>
    <t>KAYACIK ÇATALKAYA TR-3 45-75-M00213_A_56387470_56387470</t>
  </si>
  <si>
    <t>24.10.2021 13:00:17</t>
  </si>
  <si>
    <t>24.10.2021 21:02:44</t>
  </si>
  <si>
    <t>24.10.2021 09:01:47</t>
  </si>
  <si>
    <t>24.10.2021 17:03:16</t>
  </si>
  <si>
    <t>HACIMUSA TR-1 45-80-M00128_B_56392511_56392511</t>
  </si>
  <si>
    <t>24.10.2021 17:23:00</t>
  </si>
  <si>
    <t>24.10.2021 18:20:55</t>
  </si>
  <si>
    <t>YENİKÖY TR-2 45-71-M01045_953222044_953222044</t>
  </si>
  <si>
    <t>24.10.2021 17:53:22</t>
  </si>
  <si>
    <t>24.10.2021 22:00:29</t>
  </si>
  <si>
    <t>TR-1/59 45-72-M00059_956509197_956509197</t>
  </si>
  <si>
    <t>24.10.2021 12:27:17</t>
  </si>
  <si>
    <t>24.10.2021 18:39:53</t>
  </si>
  <si>
    <t>SOMA TR-12 45-82-M00012_A_65510175_65510175</t>
  </si>
  <si>
    <t>24.10.2021 15:35:47</t>
  </si>
  <si>
    <t>24.10.2021 17:39:19</t>
  </si>
  <si>
    <t>DEMİRCİ KÖK 35-26-M00779_YEŞİLKÖY ENH M01_42707191</t>
  </si>
  <si>
    <t>24.10.2021 10:06:53</t>
  </si>
  <si>
    <t>24.10.2021 10:37:58</t>
  </si>
  <si>
    <t>K-1304 35-08-K01304_35-08-K01304_42466147</t>
  </si>
  <si>
    <t>24.10.2021 19:56:27</t>
  </si>
  <si>
    <t>25.10.2021 00:10:33</t>
  </si>
  <si>
    <t>ALOSBİ TM 35-17-A00006_HatBaşıAyırıcı_53134031 M05_53134031</t>
  </si>
  <si>
    <t>24.10.2021 09:19:58</t>
  </si>
  <si>
    <t>24.10.2021 16:13:17</t>
  </si>
  <si>
    <t>BOZDAĞ TR-7 35-15-L00290_C_56369355_56369355</t>
  </si>
  <si>
    <t>24.10.2021 13:06:15</t>
  </si>
  <si>
    <t>24.10.2021 18:31:47</t>
  </si>
  <si>
    <t>24.10.2021 18:42:06</t>
  </si>
  <si>
    <t>24.10.2021 20:31:31</t>
  </si>
  <si>
    <t>24.10.2021 11:33:39</t>
  </si>
  <si>
    <t>24.10.2021 12:40:28</t>
  </si>
  <si>
    <t>TR-2/112 45-83-L00112_955141890_955141890</t>
  </si>
  <si>
    <t>24.10.2021 00:46:18</t>
  </si>
  <si>
    <t>24.10.2021 05:07:02</t>
  </si>
  <si>
    <t>K-1241 35-03-K01241_F_56367315_56367315</t>
  </si>
  <si>
    <t>24.10.2021 20:48:02</t>
  </si>
  <si>
    <t>25.10.2021 02:17:07</t>
  </si>
  <si>
    <t>VİLLAKENT TR-10 35-28-M00385_DAĞITIM TRAFO VİLLAKENT TR-10 M01_66509864</t>
  </si>
  <si>
    <t>24.10.2021 09:25:55</t>
  </si>
  <si>
    <t>24.10.2021 17:14:05</t>
  </si>
  <si>
    <t>24.10.2021 11:18:19</t>
  </si>
  <si>
    <t>24.10.2021 16:24:10</t>
  </si>
  <si>
    <t>ADAKÜRE KÖYÜ TR-1 35-32-L00027_946417140_946417140</t>
  </si>
  <si>
    <t>24.10.2021 16:33:24</t>
  </si>
  <si>
    <t>24.10.2021 18:02:35</t>
  </si>
  <si>
    <t>24.10.2021 15:34:32</t>
  </si>
  <si>
    <t>24.10.2021 18:23:30</t>
  </si>
  <si>
    <t>DURASILLI TR-8 45-78-M01119_DAĞITIM TRAFOSU TR-8 - TR-20 M04_66108920</t>
  </si>
  <si>
    <t>24.10.2021 11:58:16</t>
  </si>
  <si>
    <t>24.10.2021 13:34:48</t>
  </si>
  <si>
    <t>SİNİRLİ TR-2 45-83-M00458_45-83-M00458_2348917</t>
  </si>
  <si>
    <t>24.10.2021 17:38:00</t>
  </si>
  <si>
    <t>24.10.2021 21:08:27</t>
  </si>
  <si>
    <t>24.10.2021 06:15:19</t>
  </si>
  <si>
    <t>24.10.2021 10:19:41</t>
  </si>
  <si>
    <t>İM-1/TR-4 35-14-M00310_956642581_956642581</t>
  </si>
  <si>
    <t>24.10.2021 12:29:48</t>
  </si>
  <si>
    <t>24.10.2021 15:57:20</t>
  </si>
  <si>
    <t>TR-172 35-15-M00416_950352750_950352750</t>
  </si>
  <si>
    <t>24.10.2021 14:05:54</t>
  </si>
  <si>
    <t>24.10.2021 14:47:22</t>
  </si>
  <si>
    <t>VİKİNG TM 35-17-A00007_VİKİNG KÖYLER R08_2314259</t>
  </si>
  <si>
    <t>24.10.2021 09:21:48</t>
  </si>
  <si>
    <t>24.10.2021 18:47:36</t>
  </si>
  <si>
    <t>ÇIRPI TR-1/3 35-20-M00003_955192641_955192641</t>
  </si>
  <si>
    <t>24.10.2021 13:36:52</t>
  </si>
  <si>
    <t>24.10.2021 14:27:24</t>
  </si>
  <si>
    <t>HAMZABEYLİ KÖK 45-71-M00071_FABRİKALAR M02_2318886</t>
  </si>
  <si>
    <t>24.10.2021 08:34:15</t>
  </si>
  <si>
    <t>24.10.2021 15:20:35</t>
  </si>
  <si>
    <t>DURASILLI TR-2 45-78-M01115_953261520_953261520</t>
  </si>
  <si>
    <t>24.10.2021 19:49:04</t>
  </si>
  <si>
    <t>24.10.2021 21:53:14</t>
  </si>
  <si>
    <t>YAKAKÖY ULUBEY TR-3 45-75-M00222_C_56393747_56393747</t>
  </si>
  <si>
    <t>24.10.2021 22:14:59</t>
  </si>
  <si>
    <t>25.10.2021 01:24:59</t>
  </si>
  <si>
    <t>KULA TM 45-77-A00002_SELENDİ M24_2334807</t>
  </si>
  <si>
    <t>24.10.2021 00:08:16</t>
  </si>
  <si>
    <t>24.10.2021 07:48:29</t>
  </si>
  <si>
    <t>24.10.2021 16:59:55</t>
  </si>
  <si>
    <t>24.10.2021 19:15:10</t>
  </si>
  <si>
    <t>K-823 35-03-K00823_B_56374367_56374367</t>
  </si>
  <si>
    <t>24.10.2021 09:49:09</t>
  </si>
  <si>
    <t>24.10.2021 15:26:06</t>
  </si>
  <si>
    <t>24.10.2021 13:32:15</t>
  </si>
  <si>
    <t>24.10.2021 21:27:58</t>
  </si>
  <si>
    <t>YAYAKENT TR-5 35-24-M00005_955217652_955217652</t>
  </si>
  <si>
    <t>24.10.2021 12:51:15</t>
  </si>
  <si>
    <t>24.10.2021 13:48:30</t>
  </si>
  <si>
    <t>K-1862 35-09-K01862_B B1b_5890898</t>
  </si>
  <si>
    <t>24.10.2021 12:04:51</t>
  </si>
  <si>
    <t>24.10.2021 18:31:12</t>
  </si>
  <si>
    <t>KOCAER KÖK 35-17-M00253_İMBAT DM M01_66425694</t>
  </si>
  <si>
    <t>24.10.2021 07:32:27</t>
  </si>
  <si>
    <t>24.10.2021 08:38:39</t>
  </si>
  <si>
    <t>K-376 35-01-K00376_910580261_910580261</t>
  </si>
  <si>
    <t>24.10.2021 18:48:07</t>
  </si>
  <si>
    <t>24.10.2021 19:44:08</t>
  </si>
  <si>
    <t>HALKAVLU TR-1 45-76-M00159_955237430_955237430</t>
  </si>
  <si>
    <t>24.10.2021 11:12:56</t>
  </si>
  <si>
    <t>24.10.2021 13:33:50</t>
  </si>
  <si>
    <t>24.10.2021 08:42:24</t>
  </si>
  <si>
    <t>24.10.2021 09:21:47</t>
  </si>
  <si>
    <t>DM-2/1 35-29-M00092_950330316_950330316</t>
  </si>
  <si>
    <t>24.10.2021 18:10:19</t>
  </si>
  <si>
    <t>24.10.2021 19:34:44</t>
  </si>
  <si>
    <t>PAZARKÖY YENİ MAH TR-4 45-78-L00655_965895484_965895484</t>
  </si>
  <si>
    <t>24.10.2021 10:30:00</t>
  </si>
  <si>
    <t>24.10.2021 14:29:19</t>
  </si>
  <si>
    <t>24.10.2021 16:15:11</t>
  </si>
  <si>
    <t>24.10.2021 16:23:01</t>
  </si>
  <si>
    <t>K-2692 35-09-K02692_35-09-K02692_45354229</t>
  </si>
  <si>
    <t>24.10.2021 10:33:26</t>
  </si>
  <si>
    <t>24.10.2021 11:10:47</t>
  </si>
  <si>
    <t>TORBALI İM 35-26-A00001_TR-111 M03_2071914</t>
  </si>
  <si>
    <t>24.10.2021 09:32:19</t>
  </si>
  <si>
    <t>24.10.2021 09:36:57</t>
  </si>
  <si>
    <t>M-1867 35-02-M01867_95000531854_95000531854</t>
  </si>
  <si>
    <t>24.10.2021 08:45:45</t>
  </si>
  <si>
    <t>24.10.2021 10:28:30</t>
  </si>
  <si>
    <t>24.10.2021 12:58:00</t>
  </si>
  <si>
    <t>24.10.2021 14:02:43</t>
  </si>
  <si>
    <t>HASKÖY TR-1 35-20-L00206_B_56373694_56373694</t>
  </si>
  <si>
    <t>24.10.2021 16:47:45</t>
  </si>
  <si>
    <t>24.10.2021 17:48:21</t>
  </si>
  <si>
    <t>ÇANDARLI TR-6 35-30-M00006_955320130_955320130</t>
  </si>
  <si>
    <t>24.10.2021 21:38:09</t>
  </si>
  <si>
    <t>25.10.2021 00:02:09</t>
  </si>
  <si>
    <t>GÖRDES DM 45-75-M00050_GÜNEŞLİ M13_2322183</t>
  </si>
  <si>
    <t>24.10.2021 14:16:17</t>
  </si>
  <si>
    <t>24.10.2021 15:32:37</t>
  </si>
  <si>
    <t>HOROZ GEDİĞİ TR-1 35-17-M00338_DIREK TIPI TRAFO HUCRESI H01_2046957</t>
  </si>
  <si>
    <t>24.10.2021 09:51:33</t>
  </si>
  <si>
    <t>24.10.2021 11:19:23</t>
  </si>
  <si>
    <t>NURİYE TR-2 45-80-M00091_A_56385124_56385124</t>
  </si>
  <si>
    <t>24.10.2021 17:28:01</t>
  </si>
  <si>
    <t>24.10.2021 19:40:40</t>
  </si>
  <si>
    <t>HALKAVLU TR-1 45-76-M00159_955251309_955251309</t>
  </si>
  <si>
    <t>24.10.2021 15:49:02</t>
  </si>
  <si>
    <t>24.10.2021 17:23:49</t>
  </si>
  <si>
    <t>24.10.2021 16:04:49</t>
  </si>
  <si>
    <t>24.10.2021 16:08:53</t>
  </si>
  <si>
    <t>K-133 35-04-K00133_99479044_99479044</t>
  </si>
  <si>
    <t>24.10.2021 09:25:14</t>
  </si>
  <si>
    <t>24.10.2021 10:30:03</t>
  </si>
  <si>
    <t>ERZA KAP KÖK 35-27-M00078_ULUCAK YOLU M03_72177776</t>
  </si>
  <si>
    <t>24.10.2021 09:07:52</t>
  </si>
  <si>
    <t>24.10.2021 11:56:27</t>
  </si>
  <si>
    <t>DM-2/2 35-26-M00813_10333133 A1B_5926767</t>
  </si>
  <si>
    <t>24.10.2021 09:35:13</t>
  </si>
  <si>
    <t>24.10.2021 10:14:12</t>
  </si>
  <si>
    <t>24.10.2021 08:40:37</t>
  </si>
  <si>
    <t>24.10.2021 09:00:06</t>
  </si>
  <si>
    <t>24.10.2021 11:17:51</t>
  </si>
  <si>
    <t>24.10.2021 12:33:05</t>
  </si>
  <si>
    <t>K-1641 35-03-K01641__79364672_79364672</t>
  </si>
  <si>
    <t>24.10.2021 17:36:15</t>
  </si>
  <si>
    <t>24.10.2021 20:31:55</t>
  </si>
  <si>
    <t>KILAVUZLAR KÖK 45-74-M00198_HatBaşıAyırıcı_53135304 M03_53135304</t>
  </si>
  <si>
    <t>24.10.2021 09:43:39</t>
  </si>
  <si>
    <t>24.10.2021 10:58:50</t>
  </si>
  <si>
    <t>M-1778 35-01-M01778_M-3287 M03_65865494</t>
  </si>
  <si>
    <t>24.10.2021 09:44:00</t>
  </si>
  <si>
    <t>24.10.2021 15:55:36</t>
  </si>
  <si>
    <t>SARIGÖL TR-21 45-79-M00021_45-79-M00021_2349752</t>
  </si>
  <si>
    <t>24.10.2021 16:21:10</t>
  </si>
  <si>
    <t>24.10.2021 18:06:46</t>
  </si>
  <si>
    <t>K-831 35-03-K00831_TRAFO K04_41913368</t>
  </si>
  <si>
    <t>24.10.2021 09:00:00</t>
  </si>
  <si>
    <t>24.10.2021 16:19:06</t>
  </si>
  <si>
    <t>24.10.2021 09:32:41</t>
  </si>
  <si>
    <t>24.10.2021 09:36:56</t>
  </si>
  <si>
    <t>TR-28 35-15-M00028_950365099_950365099</t>
  </si>
  <si>
    <t>24.10.2021 15:27:00</t>
  </si>
  <si>
    <t>24.10.2021 16:20:02</t>
  </si>
  <si>
    <t>MENEMEN TR-82 35-28-M00682_953374600_953374600</t>
  </si>
  <si>
    <t>24.10.2021 09:25:06</t>
  </si>
  <si>
    <t>24.10.2021 13:17:58</t>
  </si>
  <si>
    <t>MENEMEN TR-85 35-28-L00085_MENEMEN İ.M.-ASARLIK TR-12 L01_66686438</t>
  </si>
  <si>
    <t>24.10.2021 09:27:49</t>
  </si>
  <si>
    <t>24.10.2021 09:58:08</t>
  </si>
  <si>
    <t>24.10.2021 07:40:38</t>
  </si>
  <si>
    <t>24.10.2021 09:11:00</t>
  </si>
  <si>
    <t>24.10.2021 18:25:23</t>
  </si>
  <si>
    <t>24.10.2021 18:59:13</t>
  </si>
  <si>
    <t>BUCA TM 35-03-A00003_Buca-9 K12_2311890</t>
  </si>
  <si>
    <t>24.10.2021 03:13:00</t>
  </si>
  <si>
    <t>24.10.2021 03:28:55</t>
  </si>
  <si>
    <t>FOÇA TR-65 35-23-L00065_950424373_950424373</t>
  </si>
  <si>
    <t>24.10.2021 20:42:20</t>
  </si>
  <si>
    <t>24.10.2021 22:50:36</t>
  </si>
  <si>
    <t>ÖREN TR-9 35-27-L00214_98904764_98904764</t>
  </si>
  <si>
    <t>24.10.2021 15:18:50</t>
  </si>
  <si>
    <t>24.10.2021 16:39:56</t>
  </si>
  <si>
    <t>K-3109 35-04-K03109_98899483_98899483</t>
  </si>
  <si>
    <t>25.10.2021 00:10:21</t>
  </si>
  <si>
    <t>25.10.2021 01:03:53</t>
  </si>
  <si>
    <t>M-36 GÖKÇE ÇİÇEK SİTESİ 35-18-M00036_ M01_2322882</t>
  </si>
  <si>
    <t>25.10.2021 00:51:27</t>
  </si>
  <si>
    <t>25.10.2021 02:47:04</t>
  </si>
  <si>
    <t>L-240 PTT TRAFO 35-18-L00240_6348110_56370833_56370833</t>
  </si>
  <si>
    <t>25.10.2021 01:28:20</t>
  </si>
  <si>
    <t>25.10.2021 03:33:20</t>
  </si>
  <si>
    <t>K-9 35-01-K00009_911458522_911458522</t>
  </si>
  <si>
    <t>25.10.2021 01:20:38</t>
  </si>
  <si>
    <t>25.10.2021 03:03:18</t>
  </si>
  <si>
    <t>25.10.2021 03:01:03</t>
  </si>
  <si>
    <t>25.10.2021 03:16:00</t>
  </si>
  <si>
    <t>AVŞAR İM 45-83-A00002_G KOLU L09_81661206</t>
  </si>
  <si>
    <t>25.10.2021 03:29:03</t>
  </si>
  <si>
    <t>25.10.2021 04:14:57</t>
  </si>
  <si>
    <t>25.10.2021 05:23:59</t>
  </si>
  <si>
    <t>25.10.2021 06:38:50</t>
  </si>
  <si>
    <t>25.10.2021 07:04:19</t>
  </si>
  <si>
    <t>25.10.2021 09:20:57</t>
  </si>
  <si>
    <t>M-3077(YATIRIM REZERVE) 35-02-M03077_B_56363492_56363492</t>
  </si>
  <si>
    <t>25.10.2021 07:02:19</t>
  </si>
  <si>
    <t>25.10.2021 10:35:14</t>
  </si>
  <si>
    <t>ERGENEKON TR-3 45-83-L00140__72410967_72410967</t>
  </si>
  <si>
    <t>25.10.2021 07:31:34</t>
  </si>
  <si>
    <t>25.10.2021 08:57:26</t>
  </si>
  <si>
    <t>25.10.2021 07:46:54</t>
  </si>
  <si>
    <t>25.10.2021 14:43:00</t>
  </si>
  <si>
    <t>M-712 KERESTECİLER SİTESİ 35-08-M00712_M -1937 M03_72145231</t>
  </si>
  <si>
    <t>25.10.2021 07:14:18</t>
  </si>
  <si>
    <t>25.10.2021 09:07:29</t>
  </si>
  <si>
    <t>ÇAMLICA KÖYÜ TR-1 45-71-M01596_DIREK TIPI TRAFO HUCRESI H01_2080926</t>
  </si>
  <si>
    <t>25.10.2021 07:56:52</t>
  </si>
  <si>
    <t>25.10.2021 10:25:58</t>
  </si>
  <si>
    <t>TIRMANLAR DM 35-16-M00171_HatBaşıAyırıcı_53139825 M01_53139825</t>
  </si>
  <si>
    <t>25.10.2021 07:50:50</t>
  </si>
  <si>
    <t>25.10.2021 10:46:45</t>
  </si>
  <si>
    <t>ÇAMLIBEL TR-3 35-20-L00431_ H01_2067157</t>
  </si>
  <si>
    <t>25.10.2021 08:01:14</t>
  </si>
  <si>
    <t>25.10.2021 11:59:09</t>
  </si>
  <si>
    <t>GÖZTEPE İM 35-01-A00004_TR-3 10.5 K09_2047122</t>
  </si>
  <si>
    <t>25.10.2021 08:15:03</t>
  </si>
  <si>
    <t>25.10.2021 08:23:33</t>
  </si>
  <si>
    <t>ÇUKURALTI M-51 35-25-M00086_955266839_955266839</t>
  </si>
  <si>
    <t>25.10.2021 07:33:06</t>
  </si>
  <si>
    <t>25.10.2021 11:35:11</t>
  </si>
  <si>
    <t>BALÇOVA İM 35-07-A00001_CİVANLI M07_42778670</t>
  </si>
  <si>
    <t>25.10.2021 08:16:00</t>
  </si>
  <si>
    <t>25.10.2021 10:18:07</t>
  </si>
  <si>
    <t>ATAKÖY TR-1 35-22-M00190_DIREK TIPI TRAFO HUCRESI H01_2126880</t>
  </si>
  <si>
    <t>25.10.2021 08:11:11</t>
  </si>
  <si>
    <t>25.10.2021 12:51:45</t>
  </si>
  <si>
    <t>KARAKUYU KÖK 35-22-M00091_PANCAR M06_72111628</t>
  </si>
  <si>
    <t>25.10.2021 07:44:03</t>
  </si>
  <si>
    <t>25.10.2021 12:27:04</t>
  </si>
  <si>
    <t>K-4359 35-02-K04359_D_56375134_56375134</t>
  </si>
  <si>
    <t>25.10.2021 08:21:53</t>
  </si>
  <si>
    <t>25.10.2021 09:46:24</t>
  </si>
  <si>
    <t>M-1867 35-02-M01867_95001267213_95001267213</t>
  </si>
  <si>
    <t>25.10.2021 08:28:58</t>
  </si>
  <si>
    <t>25.10.2021 13:43:42</t>
  </si>
  <si>
    <t>TR-1 (DM-5/1) 35-19-M00001_956696663_956696663</t>
  </si>
  <si>
    <t>25.10.2021 08:28:18</t>
  </si>
  <si>
    <t>25.10.2021 10:55:18</t>
  </si>
  <si>
    <t>SOMA TR-44/3 45-82-M00123_45-82-M00123_2356418</t>
  </si>
  <si>
    <t>25.10.2021 08:25:19</t>
  </si>
  <si>
    <t>25.10.2021 09:31:56</t>
  </si>
  <si>
    <t>TR-145 35-15-M00145_48910043_56406963_56406963</t>
  </si>
  <si>
    <t>25.10.2021 08:40:00</t>
  </si>
  <si>
    <t>25.10.2021 12:32:55</t>
  </si>
  <si>
    <t>25.10.2021 08:38:57</t>
  </si>
  <si>
    <t>25.10.2021 09:56:23</t>
  </si>
  <si>
    <t>25.10.2021 08:43:09</t>
  </si>
  <si>
    <t>25.10.2021 08:43:39</t>
  </si>
  <si>
    <t>KARŞIYAKA GIS TM 35-04-A00002_Karşıyaka-20 K34_2311898</t>
  </si>
  <si>
    <t>25.10.2021 08:47:58</t>
  </si>
  <si>
    <t>25.10.2021 08:58:29</t>
  </si>
  <si>
    <t>L-210 35-18-L00210_950446174_950446174</t>
  </si>
  <si>
    <t>25.10.2021 08:42:09</t>
  </si>
  <si>
    <t>25.10.2021 14:50:55</t>
  </si>
  <si>
    <t>İĞDELİ DAMLAR SOKAK TR-4 35-31-L00344_35-31-L00344_2365273</t>
  </si>
  <si>
    <t>25.10.2021 08:45:09</t>
  </si>
  <si>
    <t>25.10.2021 10:49:13</t>
  </si>
  <si>
    <t>K-1819 35-01-K01819_35-01-K01819_2360400</t>
  </si>
  <si>
    <t>25.10.2021 08:52:00</t>
  </si>
  <si>
    <t>25.10.2021 09:51:47</t>
  </si>
  <si>
    <t>AKÇAPINAR KÖK 45-83-L00131_AKÇAPINAR L06_72176470</t>
  </si>
  <si>
    <t>25.10.2021 08:48:08</t>
  </si>
  <si>
    <t>25.10.2021 17:19:20</t>
  </si>
  <si>
    <t>KAPANCI KÖK 45-78-L00229_HASALAN L02_2108490</t>
  </si>
  <si>
    <t>25.10.2021 08:56:49</t>
  </si>
  <si>
    <t>25.10.2021 08:57:19</t>
  </si>
  <si>
    <t>DM02/TR-14  BULVAR ÜZERİ 45-73-M00031_945678651_945678651</t>
  </si>
  <si>
    <t>25.10.2021 08:56:00</t>
  </si>
  <si>
    <t>25.10.2021 10:40:19</t>
  </si>
  <si>
    <t>BÜYÜKAVULCUK TR-1 35-15-L00701_950354310_950354310</t>
  </si>
  <si>
    <t>25.10.2021 08:55:43</t>
  </si>
  <si>
    <t>25.10.2021 11:12:32</t>
  </si>
  <si>
    <t>M-172 35-02-M00172_910692358_910692358</t>
  </si>
  <si>
    <t>25.10.2021 08:55:25</t>
  </si>
  <si>
    <t>25.10.2021 14:23:13</t>
  </si>
  <si>
    <t>MAHMUTLAR KÖK 45-74-M00354_YARBASAN M010_79385785</t>
  </si>
  <si>
    <t>25.10.2021 09:02:03</t>
  </si>
  <si>
    <t>25.10.2021 16:55:27</t>
  </si>
  <si>
    <t>25.10.2021 09:00:38</t>
  </si>
  <si>
    <t>25.10.2021 15:39:45</t>
  </si>
  <si>
    <t>25.10.2021 09:03:03</t>
  </si>
  <si>
    <t>25.10.2021 17:50:56</t>
  </si>
  <si>
    <t>L-144 (ANKARALILAR SİTESİ) 35-18-L00144_10860092_56370914_56370914</t>
  </si>
  <si>
    <t>25.10.2021 09:05:17</t>
  </si>
  <si>
    <t>25.10.2021 13:41:17</t>
  </si>
  <si>
    <t>MENDERES DM-2/TR-1 35-22-M00300_MENDERES-1 M17_2328468</t>
  </si>
  <si>
    <t>25.10.2021 09:05:52</t>
  </si>
  <si>
    <t>25.10.2021 11:33:13</t>
  </si>
  <si>
    <t>25.10.2021 08:56:57</t>
  </si>
  <si>
    <t>25.10.2021 10:29:36</t>
  </si>
  <si>
    <t>25.10.2021 09:06:28</t>
  </si>
  <si>
    <t>25.10.2021 16:18:28</t>
  </si>
  <si>
    <t>DEREKÖY TR-1 45-72-L00461_45-72-L00461_2359141</t>
  </si>
  <si>
    <t>25.10.2021 09:07:26</t>
  </si>
  <si>
    <t>25.10.2021 16:53:23</t>
  </si>
  <si>
    <t>M-2913 35-01-M02913_A_56374604_56374604</t>
  </si>
  <si>
    <t>25.10.2021 09:07:44</t>
  </si>
  <si>
    <t>25.10.2021 17:04:28</t>
  </si>
  <si>
    <t>25.10.2021 09:00:33</t>
  </si>
  <si>
    <t>25.10.2021 10:50:00</t>
  </si>
  <si>
    <t>25.10.2021 08:58:26</t>
  </si>
  <si>
    <t>25.10.2021 10:41:14</t>
  </si>
  <si>
    <t>ŞEHİT KEMAL KÖK 35-17-M00449_950300869_950300869</t>
  </si>
  <si>
    <t>25.10.2021 09:05:48</t>
  </si>
  <si>
    <t>25.10.2021 10:07:15</t>
  </si>
  <si>
    <t>KUŞÇULAR TR-10(OVAKAHVE) 35-19-M00222_956693532_956693532</t>
  </si>
  <si>
    <t>25.10.2021 09:10:38</t>
  </si>
  <si>
    <t>25.10.2021 13:50:35</t>
  </si>
  <si>
    <t>25.10.2021 09:19:00</t>
  </si>
  <si>
    <t>25.10.2021 17:45:45</t>
  </si>
  <si>
    <t>M-1212 35-02-M01212_TRAFO M01_2061025</t>
  </si>
  <si>
    <t>25.10.2021 09:05:49</t>
  </si>
  <si>
    <t>25.10.2021 17:01:40</t>
  </si>
  <si>
    <t>25.10.2021 09:20:24</t>
  </si>
  <si>
    <t>25.10.2021 17:58:07</t>
  </si>
  <si>
    <t>L-117 OVACIK 35-18-L00117_A_56366326_56366326</t>
  </si>
  <si>
    <t>25.10.2021 09:15:34</t>
  </si>
  <si>
    <t>25.10.2021 11:51:40</t>
  </si>
  <si>
    <t>TR-17 35-19-L00017_7043153_56372501_56372501</t>
  </si>
  <si>
    <t>25.10.2021 09:23:21</t>
  </si>
  <si>
    <t>25.10.2021 12:02:00</t>
  </si>
  <si>
    <t>BURUNCUK KÖK 35-20-L00273_ZEYTİNOVA DAĞ GRUBU L02_66528810</t>
  </si>
  <si>
    <t>25.10.2021 09:11:13</t>
  </si>
  <si>
    <t>25.10.2021 11:07:17</t>
  </si>
  <si>
    <t>25.10.2021 09:13:36</t>
  </si>
  <si>
    <t>25.10.2021 11:32:24</t>
  </si>
  <si>
    <t>TURGUTLU TR-1 35-29-L00121_950326855_950326855</t>
  </si>
  <si>
    <t>25.10.2021 09:20:53</t>
  </si>
  <si>
    <t>25.10.2021 10:31:10</t>
  </si>
  <si>
    <t>M-2991(YATIRIM REZERVE) 35-02-M02991_B_56381749_56381749</t>
  </si>
  <si>
    <t>25.10.2021 09:28:09</t>
  </si>
  <si>
    <t>25.10.2021 17:57:59</t>
  </si>
  <si>
    <t>TR-27 45-78-L00027_TR-33 L02_2328644</t>
  </si>
  <si>
    <t>25.10.2021 09:29:44</t>
  </si>
  <si>
    <t>25.10.2021 09:54:28</t>
  </si>
  <si>
    <t>DM-2/43 35-26-M01149_956626761_956626761</t>
  </si>
  <si>
    <t>25.10.2021 09:21:34</t>
  </si>
  <si>
    <t>25.10.2021 15:32:04</t>
  </si>
  <si>
    <t>URGANLI TR-5 45-83-M00572_955172729_955172729</t>
  </si>
  <si>
    <t>25.10.2021 09:30:43</t>
  </si>
  <si>
    <t>25.10.2021 14:51:17</t>
  </si>
  <si>
    <t>M-11 GERMİYAN 35-18-M00011_950442059_950442059</t>
  </si>
  <si>
    <t>25.10.2021 09:24:25</t>
  </si>
  <si>
    <t>25.10.2021 19:04:06</t>
  </si>
  <si>
    <t>M-2991(YATIRIM REZERVE) 35-02-M02991_A_56379004_56379004</t>
  </si>
  <si>
    <t>25.10.2021 09:37:28</t>
  </si>
  <si>
    <t>25.10.2021 17:57:05</t>
  </si>
  <si>
    <t>25.10.2021 09:34:12</t>
  </si>
  <si>
    <t>25.10.2021 10:44:00</t>
  </si>
  <si>
    <t>MAVİKÖŞE TR-4 35-17-M00228_C_56356556_56356556</t>
  </si>
  <si>
    <t>25.10.2021 09:37:30</t>
  </si>
  <si>
    <t>25.10.2021 10:52:36</t>
  </si>
  <si>
    <t>TR-52 35-15-M00052_48866819_56365447_56365447</t>
  </si>
  <si>
    <t>25.10.2021 09:40:28</t>
  </si>
  <si>
    <t>25.10.2021 13:52:43</t>
  </si>
  <si>
    <t>ÇİFTÇİGEDİĞİ TR-2 35-20-L00170_955197717_955197717</t>
  </si>
  <si>
    <t>25.10.2021 09:38:53</t>
  </si>
  <si>
    <t>25.10.2021 13:09:20</t>
  </si>
  <si>
    <t>M-1742 35-04-M01742_99385022_99385022</t>
  </si>
  <si>
    <t>25.10.2021 09:53:00</t>
  </si>
  <si>
    <t>25.10.2021 10:23:52</t>
  </si>
  <si>
    <t>BEYOBA TR-1 45-72-M00417_TR-2 M01_66572239</t>
  </si>
  <si>
    <t>25.10.2021 09:56:42</t>
  </si>
  <si>
    <t>25.10.2021 17:04:27</t>
  </si>
  <si>
    <t>_95000105672_95000105672</t>
  </si>
  <si>
    <t>25.10.2021 09:57:00</t>
  </si>
  <si>
    <t>25.10.2021 13:03:12</t>
  </si>
  <si>
    <t>TR-37 45-78-L00037_TR-38 L02_65975787</t>
  </si>
  <si>
    <t>25.10.2021 09:58:58</t>
  </si>
  <si>
    <t>25.10.2021 10:26:40</t>
  </si>
  <si>
    <t>25.10.2021 10:10:04</t>
  </si>
  <si>
    <t>25.10.2021 10:44:01</t>
  </si>
  <si>
    <t>K-967 35-02-K00967_99936692_99936692</t>
  </si>
  <si>
    <t>25.10.2021 09:22:40</t>
  </si>
  <si>
    <t>25.10.2021 14:05:57</t>
  </si>
  <si>
    <t>VİLLAKENT TR-4 35-28-M00388_DAĞITIM TRAFO VİLLAKENT TR-4 M03_66512934</t>
  </si>
  <si>
    <t>25.10.2021 09:55:29</t>
  </si>
  <si>
    <t>25.10.2021 17:04:38</t>
  </si>
  <si>
    <t>25.10.2021 10:14:00</t>
  </si>
  <si>
    <t>25.10.2021 14:35:49</t>
  </si>
  <si>
    <t>POYRACIK TR-6 35-24-L00223_B_60982610_60982610</t>
  </si>
  <si>
    <t>25.10.2021 10:24:00</t>
  </si>
  <si>
    <t>25.10.2021 10:38:27</t>
  </si>
  <si>
    <t>PINAR KÖYÜ TR-1 45-71-M01686_DIREK TIPI TRAFO HUCRESI H01_2089359</t>
  </si>
  <si>
    <t>25.10.2021 10:23:47</t>
  </si>
  <si>
    <t>25.10.2021 15:37:26</t>
  </si>
  <si>
    <t>K-782 35-01-K00782_E_56356023_56356023</t>
  </si>
  <si>
    <t>25.10.2021 10:19:35</t>
  </si>
  <si>
    <t>25.10.2021 11:26:26</t>
  </si>
  <si>
    <t>25.10.2021 10:13:25</t>
  </si>
  <si>
    <t>25.10.2021 11:43:09</t>
  </si>
  <si>
    <t>M-2200 BELENBAŞI TR-2 35-03-M02200_DIREK TIPI TRAFO HUCRESI H01_2066717</t>
  </si>
  <si>
    <t>25.10.2021 10:32:00</t>
  </si>
  <si>
    <t>25.10.2021 12:52:57</t>
  </si>
  <si>
    <t>FIRINLI TR-2 35-20-L00090_955199232_955199232</t>
  </si>
  <si>
    <t>25.10.2021 10:27:50</t>
  </si>
  <si>
    <t>25.10.2021 12:14:30</t>
  </si>
  <si>
    <t>KIZILCA KÖYÜ TR-1 35-15-L00542_48598657_56368244_56368244</t>
  </si>
  <si>
    <t>25.10.2021 10:45:29</t>
  </si>
  <si>
    <t>25.10.2021 15:24:21</t>
  </si>
  <si>
    <t>K-501 35-01-K00501_911681377_911681377</t>
  </si>
  <si>
    <t>25.10.2021 10:47:15</t>
  </si>
  <si>
    <t>25.10.2021 13:09:35</t>
  </si>
  <si>
    <t>25.10.2021 10:57:38</t>
  </si>
  <si>
    <t>25.10.2021 12:28:32</t>
  </si>
  <si>
    <t>K-753 35-04-K00753_99308079_99308079</t>
  </si>
  <si>
    <t>25.10.2021 11:02:16</t>
  </si>
  <si>
    <t>25.10.2021 16:05:36</t>
  </si>
  <si>
    <t>L-102 DÜZCE AZMAK 35-14-L00102_956659421_956659421</t>
  </si>
  <si>
    <t>25.10.2021 10:56:14</t>
  </si>
  <si>
    <t>25.10.2021 17:10:09</t>
  </si>
  <si>
    <t>TÜRKELLİ DM (TR-4) 35-28-M00368_HatBaşıAyırıcı_53133517 M14_53133517</t>
  </si>
  <si>
    <t>25.10.2021 11:11:00</t>
  </si>
  <si>
    <t>25.10.2021 12:38:09</t>
  </si>
  <si>
    <t>TÜRKALİ TERZİLER MAH. TR-1 45-82-M00193_945549614_945549614</t>
  </si>
  <si>
    <t>25.10.2021 11:00:45</t>
  </si>
  <si>
    <t>25.10.2021 16:10:51</t>
  </si>
  <si>
    <t>TR-81 35-17-M00081__56373303_56373303</t>
  </si>
  <si>
    <t>25.10.2021 10:21:00</t>
  </si>
  <si>
    <t>25.10.2021 11:23:18</t>
  </si>
  <si>
    <t>AKHİSAR İM 45-72-A00001_HatBaşıAyırıcı_53140083 L03_53140083</t>
  </si>
  <si>
    <t>25.10.2021 10:45:30</t>
  </si>
  <si>
    <t>25.10.2021 14:39:14</t>
  </si>
  <si>
    <t>DM-12/TR-19 45-72-L00938_956513510_956513510</t>
  </si>
  <si>
    <t>25.10.2021 10:49:03</t>
  </si>
  <si>
    <t>25.10.2021 17:25:49</t>
  </si>
  <si>
    <t>KARAHALİLLİ KÖK 35-20-L00087_SÖĞÜTÖREN DAĞLAR GRUBU L02_66504213</t>
  </si>
  <si>
    <t>25.10.2021 11:23:19</t>
  </si>
  <si>
    <t>25.10.2021 11:53:40</t>
  </si>
  <si>
    <t>25.10.2021 10:53:46</t>
  </si>
  <si>
    <t>25.10.2021 14:59:26</t>
  </si>
  <si>
    <t>K-1074 35-01-K01074_911843080_911843080</t>
  </si>
  <si>
    <t>25.10.2021 11:07:44</t>
  </si>
  <si>
    <t>25.10.2021 13:53:48</t>
  </si>
  <si>
    <t>K-4502 35-10-K04502_913511802_913511802</t>
  </si>
  <si>
    <t>25.10.2021 11:22:58</t>
  </si>
  <si>
    <t>25.10.2021 18:09:42</t>
  </si>
  <si>
    <t>K-3620 35-01-K03620_911925364_911925364</t>
  </si>
  <si>
    <t>25.10.2021 11:21:11</t>
  </si>
  <si>
    <t>25.10.2021 13:58:07</t>
  </si>
  <si>
    <t>L-325 (ALBAYRAK) 35-18-L00325_950449983_950449983</t>
  </si>
  <si>
    <t>25.10.2021 10:58:55</t>
  </si>
  <si>
    <t>25.10.2021 18:38:28</t>
  </si>
  <si>
    <t>KAŞIKÇI BAHADIRLAR TR 45-75-M00097_45-75-M00097_2363336</t>
  </si>
  <si>
    <t>25.10.2021 10:52:14</t>
  </si>
  <si>
    <t>25.10.2021 13:17:04</t>
  </si>
  <si>
    <t>K-494 35-01-K00494_912152087_912152087</t>
  </si>
  <si>
    <t>25.10.2021 11:05:53</t>
  </si>
  <si>
    <t>25.10.2021 13:48:28</t>
  </si>
  <si>
    <t>TAŞLIYATAK TR-2 35-31-L00365_DIREK TIPI TRAFO HUCRESI H01_2040517</t>
  </si>
  <si>
    <t>25.10.2021 11:29:49</t>
  </si>
  <si>
    <t>25.10.2021 13:10:35</t>
  </si>
  <si>
    <t>L-97 35-18-L00097_950439678_950439678</t>
  </si>
  <si>
    <t>25.10.2021 11:21:26</t>
  </si>
  <si>
    <t>25.10.2021 17:07:21</t>
  </si>
  <si>
    <t>KOLDERE TR-3 45-80-M00117_956539271_956539271</t>
  </si>
  <si>
    <t>25.10.2021 11:44:19</t>
  </si>
  <si>
    <t>25.10.2021 12:45:10</t>
  </si>
  <si>
    <t>KAYMAKÇI TR-37 35-15-L00231_C_56406847_56406847</t>
  </si>
  <si>
    <t>25.10.2021 11:51:00</t>
  </si>
  <si>
    <t>25.10.2021 12:34:01</t>
  </si>
  <si>
    <t>OVAKENT TR-13 35-15-L00635_950386511_950386511</t>
  </si>
  <si>
    <t>25.10.2021 11:44:51</t>
  </si>
  <si>
    <t>25.10.2021 13:38:12</t>
  </si>
  <si>
    <t>YENİ ŞAKRAN TR-4 35-17-M00204_950308653_950308653</t>
  </si>
  <si>
    <t>25.10.2021 11:56:19</t>
  </si>
  <si>
    <t>25.10.2021 12:27:39</t>
  </si>
  <si>
    <t>YAĞLAR TR-8 35-31-L00420_956599374_956599374</t>
  </si>
  <si>
    <t>25.10.2021 11:58:35</t>
  </si>
  <si>
    <t>25.10.2021 13:18:14</t>
  </si>
  <si>
    <t>MENEMEN TR-82 35-28-M00682_953374755_953374755</t>
  </si>
  <si>
    <t>25.10.2021 12:07:00</t>
  </si>
  <si>
    <t>25.10.2021 12:44:07</t>
  </si>
  <si>
    <t>_950344091_950344091</t>
  </si>
  <si>
    <t>25.10.2021 12:03:33</t>
  </si>
  <si>
    <t>25.10.2021 15:09:09</t>
  </si>
  <si>
    <t>25.10.2021 12:03:35</t>
  </si>
  <si>
    <t>25.10.2021 14:32:32</t>
  </si>
  <si>
    <t>TR-35/A 45-73-M00089_945687408_945687408</t>
  </si>
  <si>
    <t>25.10.2021 12:06:39</t>
  </si>
  <si>
    <t>25.10.2021 13:37:44</t>
  </si>
  <si>
    <t>K-121 35-07-K00121_913225377_913225377</t>
  </si>
  <si>
    <t>25.10.2021 12:12:38</t>
  </si>
  <si>
    <t>25.10.2021 19:13:49</t>
  </si>
  <si>
    <t>L-325 (ALBAYRAK) 35-18-L00325_B_56358007_56358007</t>
  </si>
  <si>
    <t>25.10.2021 12:09:26</t>
  </si>
  <si>
    <t>25.10.2021 18:35:11</t>
  </si>
  <si>
    <t>SIRIMLI DERE MAH. TR-3 35-31-L00194_47918250_56386192_56386192</t>
  </si>
  <si>
    <t>25.10.2021 12:19:52</t>
  </si>
  <si>
    <t>25.10.2021 14:12:28</t>
  </si>
  <si>
    <t>K-4705 35-03-K04705_910348124_910348124</t>
  </si>
  <si>
    <t>25.10.2021 12:20:22</t>
  </si>
  <si>
    <t>25.10.2021 13:41:55</t>
  </si>
  <si>
    <t>ULUCAK DM-2/1 35-27-M00335_913324829_913324829</t>
  </si>
  <si>
    <t>25.10.2021 12:14:54</t>
  </si>
  <si>
    <t>25.10.2021 17:51:25</t>
  </si>
  <si>
    <t>M-1309 35-02-M01309_35-02-M01309_2357069</t>
  </si>
  <si>
    <t>25.10.2021 12:24:00</t>
  </si>
  <si>
    <t>25.10.2021 13:18:00</t>
  </si>
  <si>
    <t>SEYREKLİ TR-3 35-15-L00442_950371244_950371244</t>
  </si>
  <si>
    <t>25.10.2021 12:04:40</t>
  </si>
  <si>
    <t>25.10.2021 16:49:22</t>
  </si>
  <si>
    <t>25.10.2021 12:30:57</t>
  </si>
  <si>
    <t>25.10.2021 15:23:25</t>
  </si>
  <si>
    <t>HAMİT TR-2 45-72-M00229_956523165_956523165</t>
  </si>
  <si>
    <t>25.10.2021 12:27:58</t>
  </si>
  <si>
    <t>25.10.2021 13:29:09</t>
  </si>
  <si>
    <t>DM-22 45-71-M01177_DM-23 M07_2085404</t>
  </si>
  <si>
    <t>25.10.2021 12:43:54</t>
  </si>
  <si>
    <t>25.10.2021 13:47:01</t>
  </si>
  <si>
    <t>YENİ ŞAKRAN TR-8 35-17-M00208_DIREK TIPI TRAFO HUCRESI H01_2096312</t>
  </si>
  <si>
    <t>25.10.2021 11:46:30</t>
  </si>
  <si>
    <t>25.10.2021 14:14:28</t>
  </si>
  <si>
    <t>L-57 KERVANSARAY SİTESİ 35-14-L00057_956645778_956645778</t>
  </si>
  <si>
    <t>25.10.2021 12:49:37</t>
  </si>
  <si>
    <t>25.10.2021 17:38:09</t>
  </si>
  <si>
    <t>KIRATLI TR-2 35-30-L00142_35-30-L00142_2346684</t>
  </si>
  <si>
    <t>25.10.2021 12:40:43</t>
  </si>
  <si>
    <t>25.10.2021 14:22:15</t>
  </si>
  <si>
    <t>25.10.2021 13:01:49</t>
  </si>
  <si>
    <t>25.10.2021 14:44:30</t>
  </si>
  <si>
    <t>TR-2/6 45-72-L00006__72373495_72373495</t>
  </si>
  <si>
    <t>25.10.2021 13:10:00</t>
  </si>
  <si>
    <t>25.10.2021 14:41:01</t>
  </si>
  <si>
    <t>SALİHLİ TR-54 45-78-L00765_95000519284_95000519284</t>
  </si>
  <si>
    <t>25.10.2021 13:06:42</t>
  </si>
  <si>
    <t>25.10.2021 14:30:51</t>
  </si>
  <si>
    <t>ÇAMLICA KÖYÜ TR-1 45-71-M01596_953226679_953226679</t>
  </si>
  <si>
    <t>25.10.2021 13:18:47</t>
  </si>
  <si>
    <t>25.10.2021 20:48:06</t>
  </si>
  <si>
    <t>ÇANDARLI TR-7 35-30-M00007_C_60983146_60983146</t>
  </si>
  <si>
    <t>25.10.2021 13:22:00</t>
  </si>
  <si>
    <t>25.10.2021 14:32:01</t>
  </si>
  <si>
    <t>M-236 35-02-M00236_910151435_910151435</t>
  </si>
  <si>
    <t>25.10.2021 13:24:56</t>
  </si>
  <si>
    <t>25.10.2021 15:04:42</t>
  </si>
  <si>
    <t>K-3620 35-01-K03620_35-01-K03620_2359140</t>
  </si>
  <si>
    <t>25.10.2021 11:21:49</t>
  </si>
  <si>
    <t>25.10.2021 14:04:49</t>
  </si>
  <si>
    <t>GÖRECE TR-1 35-22-M00841_A_65512708_65512708</t>
  </si>
  <si>
    <t>25.10.2021 13:15:52</t>
  </si>
  <si>
    <t>25.10.2021 15:25:25</t>
  </si>
  <si>
    <t>TULUM TR-1 35-26-L00353_956613288_956613288</t>
  </si>
  <si>
    <t>25.10.2021 13:32:09</t>
  </si>
  <si>
    <t>25.10.2021 15:28:47</t>
  </si>
  <si>
    <t>TR-1-4/5 KİLİSE KABİN 35-20-L00028_B_56359196_56359196</t>
  </si>
  <si>
    <t>25.10.2021 13:28:42</t>
  </si>
  <si>
    <t>25.10.2021 15:29:33</t>
  </si>
  <si>
    <t>TR-67 35-19-L00067_956675856_956675856</t>
  </si>
  <si>
    <t>25.10.2021 13:29:12</t>
  </si>
  <si>
    <t>25.10.2021 15:55:29</t>
  </si>
  <si>
    <t>25.10.2021 13:42:12</t>
  </si>
  <si>
    <t>25.10.2021 19:35:00</t>
  </si>
  <si>
    <t>HÜSNÜ MOLA SULAMA TR 45-71-M01342_45-71-M01342_2357161</t>
  </si>
  <si>
    <t>25.10.2021 13:41:24</t>
  </si>
  <si>
    <t>25.10.2021 17:48:38</t>
  </si>
  <si>
    <t>TR-57 HALİL KÖŞKTEPE YANI 35-15-L00057_950404745_950404745</t>
  </si>
  <si>
    <t>25.10.2021 13:56:39</t>
  </si>
  <si>
    <t>25.10.2021 15:17:24</t>
  </si>
  <si>
    <t>M-3439(YATIRIM REZERVE) 35-03-M03439_910622162_910622162</t>
  </si>
  <si>
    <t>25.10.2021 14:04:48</t>
  </si>
  <si>
    <t>25.10.2021 18:10:44</t>
  </si>
  <si>
    <t>K-859 35-01-K00859_35-01-K00859_2376914</t>
  </si>
  <si>
    <t>25.10.2021 13:58:52</t>
  </si>
  <si>
    <t>25.10.2021 14:59:49</t>
  </si>
  <si>
    <t>KIRKAĞAÇ TR-8/A 45-76-M00229_955246850_955246850</t>
  </si>
  <si>
    <t>25.10.2021 14:06:25</t>
  </si>
  <si>
    <t>25.10.2021 17:26:13</t>
  </si>
  <si>
    <t>MIDIKLI KÖK 45-81-M00043_KINIK M03_2101973</t>
  </si>
  <si>
    <t>25.10.2021 14:14:00</t>
  </si>
  <si>
    <t>25.10.2021 14:16:00</t>
  </si>
  <si>
    <t>GÖLMARMARA TR-21 45-85-L00021_945465370_945465370</t>
  </si>
  <si>
    <t>25.10.2021 14:09:04</t>
  </si>
  <si>
    <t>25.10.2021 15:33:21</t>
  </si>
  <si>
    <t>TURGUTALP TR-2 45-82-M00052_945529033_945529033</t>
  </si>
  <si>
    <t>25.10.2021 14:14:14</t>
  </si>
  <si>
    <t>25.10.2021 17:20:36</t>
  </si>
  <si>
    <t>ÇALTIKORU TR-1 35-16-M00077_35-16-M00077_2352873</t>
  </si>
  <si>
    <t>25.10.2021 14:16:15</t>
  </si>
  <si>
    <t>25.10.2021 15:17:13</t>
  </si>
  <si>
    <t>DM-2/TR-6 45-72-M00681_956509141_956509141</t>
  </si>
  <si>
    <t>25.10.2021 14:25:28</t>
  </si>
  <si>
    <t>25.10.2021 19:52:01</t>
  </si>
  <si>
    <t>SARIGÖL TR-37 45-79-M00037_TR-40 M05_2076475</t>
  </si>
  <si>
    <t>25.10.2021 14:23:14</t>
  </si>
  <si>
    <t>25.10.2021 15:06:19</t>
  </si>
  <si>
    <t>ARMUTLU TR-3 35-27-L00003_912194947_912194947</t>
  </si>
  <si>
    <t>25.10.2021 14:26:33</t>
  </si>
  <si>
    <t>25.10.2021 17:00:14</t>
  </si>
  <si>
    <t>K-1320 35-09-K01320_912639936_912639936</t>
  </si>
  <si>
    <t>25.10.2021 14:40:56</t>
  </si>
  <si>
    <t>25.10.2021 17:51:32</t>
  </si>
  <si>
    <t>KÖSEALİ TR-2 45-78-M00782_953287169_953287169</t>
  </si>
  <si>
    <t>25.10.2021 14:54:07</t>
  </si>
  <si>
    <t>25.10.2021 16:57:01</t>
  </si>
  <si>
    <t>ÇAMURHAMAMI KÖK 45-78-L00230_HatBaşıAyırıcı_79961582 L03_79961582</t>
  </si>
  <si>
    <t>25.10.2021 15:04:49</t>
  </si>
  <si>
    <t>25.10.2021 15:05:14</t>
  </si>
  <si>
    <t>M-2318 35-03-M02318__72374490_72374490</t>
  </si>
  <si>
    <t>25.10.2021 15:01:35</t>
  </si>
  <si>
    <t>25.10.2021 17:26:43</t>
  </si>
  <si>
    <t>BALABANLI TR-3 35-15-L00969_950357662_950357662</t>
  </si>
  <si>
    <t>25.10.2021 14:50:29</t>
  </si>
  <si>
    <t>25.10.2021 18:16:06</t>
  </si>
  <si>
    <t>MUSALAR YENİKÖY TR-1 45-83-M00663_955158295_955158295</t>
  </si>
  <si>
    <t>25.10.2021 15:12:05</t>
  </si>
  <si>
    <t>25.10.2021 20:38:10</t>
  </si>
  <si>
    <t>TR-69 35-19-L00069_D_65508666_65508666</t>
  </si>
  <si>
    <t>25.10.2021 15:07:36</t>
  </si>
  <si>
    <t>25.10.2021 16:54:34</t>
  </si>
  <si>
    <t>ÇUKURALTI M-43 35-25-M00082_955268059_955268059</t>
  </si>
  <si>
    <t>25.10.2021 15:00:31</t>
  </si>
  <si>
    <t>25.10.2021 17:51:05</t>
  </si>
  <si>
    <t>TR-92 35-19-L00092_956668083_956668083</t>
  </si>
  <si>
    <t>25.10.2021 15:10:02</t>
  </si>
  <si>
    <t>25.10.2021 17:31:26</t>
  </si>
  <si>
    <t>25.10.2021 15:24:07</t>
  </si>
  <si>
    <t>25.10.2021 17:13:52</t>
  </si>
  <si>
    <t>KINIK ORGANİZE DM 35-24-M00208_ORGANİZE SANAYİ ÇIKIŞI M018_72108417</t>
  </si>
  <si>
    <t>25.10.2021 15:33:46</t>
  </si>
  <si>
    <t>25.10.2021 15:56:49</t>
  </si>
  <si>
    <t>ILIPINAR TR-4 35-23-M00084_915950631_915950631</t>
  </si>
  <si>
    <t>25.10.2021 15:02:45</t>
  </si>
  <si>
    <t>25.10.2021 18:23:42</t>
  </si>
  <si>
    <t>TR-25 35-19-L00025_95000591511_95000591511</t>
  </si>
  <si>
    <t>25.10.2021 15:34:13</t>
  </si>
  <si>
    <t>25.10.2021 16:49:14</t>
  </si>
  <si>
    <t>TİRE İM-DM-1 35-29-A00001_HatBaşıAyırıcı_53138615 M03_53138615</t>
  </si>
  <si>
    <t>25.10.2021 15:08:28</t>
  </si>
  <si>
    <t>25.10.2021 17:19:52</t>
  </si>
  <si>
    <t>K-859 35-01-K00859_911933806_911933806</t>
  </si>
  <si>
    <t>25.10.2021 15:43:34</t>
  </si>
  <si>
    <t>25.10.2021 21:20:11</t>
  </si>
  <si>
    <t>25.10.2021 16:00:36</t>
  </si>
  <si>
    <t>25.10.2021 18:45:53</t>
  </si>
  <si>
    <t>ZEYTİNOVA TR-2 35-20-L00308_6519847_56376809_56376809</t>
  </si>
  <si>
    <t>25.10.2021 16:02:34</t>
  </si>
  <si>
    <t>25.10.2021 16:36:04</t>
  </si>
  <si>
    <t>DM-1/6 45-71-M00354_953201059_953201059</t>
  </si>
  <si>
    <t>25.10.2021 16:04:00</t>
  </si>
  <si>
    <t>25.10.2021 18:38:20</t>
  </si>
  <si>
    <t>KAPLAN TR-1 35-16-M00118_953353273_953353273</t>
  </si>
  <si>
    <t>25.10.2021 16:03:26</t>
  </si>
  <si>
    <t>25.10.2021 18:27:19</t>
  </si>
  <si>
    <t>DİKİLİ KAVŞAĞI TR-1 35-30-L00302_60325750_60984465_60984465</t>
  </si>
  <si>
    <t>25.10.2021 16:16:05</t>
  </si>
  <si>
    <t>25.10.2021 17:34:41</t>
  </si>
  <si>
    <t>ERDELLİ TR-2 KÖK 45-72-L00476_HatBaşıAyırıcı_53140028 L04_53140028</t>
  </si>
  <si>
    <t>25.10.2021 16:13:09</t>
  </si>
  <si>
    <t>25.10.2021 21:49:07</t>
  </si>
  <si>
    <t>25.10.2021 16:14:14</t>
  </si>
  <si>
    <t>25.10.2021 16:50:28</t>
  </si>
  <si>
    <t>TR-91 35-16-L00091_A_56397803_56397803</t>
  </si>
  <si>
    <t>25.10.2021 16:27:11</t>
  </si>
  <si>
    <t>25.10.2021 18:28:36</t>
  </si>
  <si>
    <t>MENEMEN TR-32 35-28-L00032_11182552_60983089_60983089</t>
  </si>
  <si>
    <t>25.10.2021 16:17:05</t>
  </si>
  <si>
    <t>25.10.2021 17:19:01</t>
  </si>
  <si>
    <t>ÜNİVERSİTE TM 35-02-A00008_ÜNİVERSİTE-6 K36_2310278</t>
  </si>
  <si>
    <t>25.10.2021 16:41:58</t>
  </si>
  <si>
    <t>25.10.2021 17:21:37</t>
  </si>
  <si>
    <t>SOMA TR-27/2 45-82-M00122_945524778_945524778</t>
  </si>
  <si>
    <t>25.10.2021 16:39:47</t>
  </si>
  <si>
    <t>25.10.2021 17:55:41</t>
  </si>
  <si>
    <t>BOZKÖY TR-1 35-16-M00051_953336547_953336547</t>
  </si>
  <si>
    <t>25.10.2021 16:47:34</t>
  </si>
  <si>
    <t>25.10.2021 21:07:20</t>
  </si>
  <si>
    <t>KOCAİSKAN TR-1 45-76-M00179_DIREK TIPI TRAFO HUCRESI H01_2085423</t>
  </si>
  <si>
    <t>25.10.2021 16:42:39</t>
  </si>
  <si>
    <t>25.10.2021 19:03:44</t>
  </si>
  <si>
    <t>TEKELİ ARITMA KÖK 35-22-M00090_ÇİLEME M05_2127063</t>
  </si>
  <si>
    <t>25.10.2021 16:53:54</t>
  </si>
  <si>
    <t>25.10.2021 17:18:28</t>
  </si>
  <si>
    <t>TR-1/3G (HEKİMOĞLU) 45-71-M01860_C_56403131_56403131</t>
  </si>
  <si>
    <t>25.10.2021 17:04:00</t>
  </si>
  <si>
    <t>25.10.2021 19:33:30</t>
  </si>
  <si>
    <t>ARAPLI OVASI TR-2 35-16-M00748_47492299_56396784_56396784</t>
  </si>
  <si>
    <t>25.10.2021 17:10:00</t>
  </si>
  <si>
    <t>25.10.2021 20:28:20</t>
  </si>
  <si>
    <t>TİRE İM-DM-1 35-29-A00001_DM-1/66 M04_2312230</t>
  </si>
  <si>
    <t>25.10.2021 17:13:00</t>
  </si>
  <si>
    <t>25.10.2021 17:28:37</t>
  </si>
  <si>
    <t>M-50 DOĞANKENT SİTESİ 35-14-M00050_956645130_956645130</t>
  </si>
  <si>
    <t>25.10.2021 14:54:14</t>
  </si>
  <si>
    <t>25.10.2021 18:36:47</t>
  </si>
  <si>
    <t>K-2398 35-02-K02398_K-2779 K03_2113483</t>
  </si>
  <si>
    <t>25.10.2021 17:24:02</t>
  </si>
  <si>
    <t>25.10.2021 18:09:19</t>
  </si>
  <si>
    <t>AKÇAPINAR TR-2 45-83-L00439_45-83-L00439_2370205</t>
  </si>
  <si>
    <t>25.10.2021 17:13:32</t>
  </si>
  <si>
    <t>25.10.2021 18:19:42</t>
  </si>
  <si>
    <t>DM-14 45-71-M00361_953182229_953182229</t>
  </si>
  <si>
    <t>25.10.2021 17:23:50</t>
  </si>
  <si>
    <t>25.10.2021 19:06:06</t>
  </si>
  <si>
    <t>TR-1/80 45-72-M00080_956504706_956504706</t>
  </si>
  <si>
    <t>25.10.2021 16:25:00</t>
  </si>
  <si>
    <t>25.10.2021 17:41:14</t>
  </si>
  <si>
    <t>25.10.2021 17:19:48</t>
  </si>
  <si>
    <t>25.10.2021 18:43:56</t>
  </si>
  <si>
    <t>MAHMUTLAR TR-1 35-29-L00118_C_56359877_56359877</t>
  </si>
  <si>
    <t>25.10.2021 17:24:46</t>
  </si>
  <si>
    <t>25.10.2021 19:22:26</t>
  </si>
  <si>
    <t>25.10.2021 17:27:24</t>
  </si>
  <si>
    <t>25.10.2021 17:48:37</t>
  </si>
  <si>
    <t>L-4 TEKKE 35-18-L00004_950436465_950436465</t>
  </si>
  <si>
    <t>25.10.2021 17:24:55</t>
  </si>
  <si>
    <t>25.10.2021 22:39:06</t>
  </si>
  <si>
    <t>L-210 35-18-L00210_950446171_950446171</t>
  </si>
  <si>
    <t>25.10.2021 17:30:59</t>
  </si>
  <si>
    <t>25.10.2021 19:14:35</t>
  </si>
  <si>
    <t>KARAOBA TR-1 45-77-L00129_945498580_945498580</t>
  </si>
  <si>
    <t>25.10.2021 17:38:01</t>
  </si>
  <si>
    <t>25.10.2021 18:20:30</t>
  </si>
  <si>
    <t>TR-57 35-16-L00057_953338544_953338544</t>
  </si>
  <si>
    <t>25.10.2021 17:50:49</t>
  </si>
  <si>
    <t>25.10.2021 21:54:46</t>
  </si>
  <si>
    <t>M-954 35-02-M00954_D D1B_5815326</t>
  </si>
  <si>
    <t>25.10.2021 17:49:12</t>
  </si>
  <si>
    <t>25.10.2021 19:07:15</t>
  </si>
  <si>
    <t>ERDELLİ TR-1 45-72-L00477_956507035_956507035</t>
  </si>
  <si>
    <t>25.10.2021 17:58:17</t>
  </si>
  <si>
    <t>25.10.2021 21:44:06</t>
  </si>
  <si>
    <t>M-2546 35-02-M02546_912489602_912489602</t>
  </si>
  <si>
    <t>25.10.2021 18:05:55</t>
  </si>
  <si>
    <t>25.10.2021 19:57:31</t>
  </si>
  <si>
    <t>MAVİ KÖY SİTESİ M-352 35-30-M00352_B_65501998_65501998</t>
  </si>
  <si>
    <t>25.10.2021 18:07:39</t>
  </si>
  <si>
    <t>25.10.2021 20:37:55</t>
  </si>
  <si>
    <t>YUSUFLU TR-8 35-20-L00357_955208940_955208940</t>
  </si>
  <si>
    <t>25.10.2021 18:09:49</t>
  </si>
  <si>
    <t>25.10.2021 18:51:09</t>
  </si>
  <si>
    <t>MENEMEN DM-3/13 35-28-M00722_953375639_953375639</t>
  </si>
  <si>
    <t>25.10.2021 18:11:50</t>
  </si>
  <si>
    <t>25.10.2021 20:02:06</t>
  </si>
  <si>
    <t>ÇUKURALTI M-12 35-25-M00058_955267183_955267183</t>
  </si>
  <si>
    <t>25.10.2021 16:45:03</t>
  </si>
  <si>
    <t>25.10.2021 19:50:46</t>
  </si>
  <si>
    <t>M-2356 35-01-M02356_D_56373898_56373898</t>
  </si>
  <si>
    <t>25.10.2021 18:14:58</t>
  </si>
  <si>
    <t>25.10.2021 19:12:33</t>
  </si>
  <si>
    <t>TR-2/120 45-83-M00718__72373845_72373845</t>
  </si>
  <si>
    <t>25.10.2021 18:17:00</t>
  </si>
  <si>
    <t>25.10.2021 18:58:02</t>
  </si>
  <si>
    <t>BEDELLER TR-1 45-80-M00089_956547163_956547163</t>
  </si>
  <si>
    <t>25.10.2021 18:19:00</t>
  </si>
  <si>
    <t>25.10.2021 20:40:51</t>
  </si>
  <si>
    <t>TR-11/9B 45-71-M01981_953199013_953199013</t>
  </si>
  <si>
    <t>25.10.2021 18:20:00</t>
  </si>
  <si>
    <t>25.10.2021 23:12:26</t>
  </si>
  <si>
    <t>25.10.2021 18:20:24</t>
  </si>
  <si>
    <t>25.10.2021 19:25:24</t>
  </si>
  <si>
    <t>L-111 OVACIK 35-18-L00111_963989995_963989995</t>
  </si>
  <si>
    <t>25.10.2021 18:08:49</t>
  </si>
  <si>
    <t>25.10.2021 20:32:56</t>
  </si>
  <si>
    <t>ÇAMLICA TR-9 45-86-M00205_A_56401509_56401509</t>
  </si>
  <si>
    <t>25.10.2021 18:17:22</t>
  </si>
  <si>
    <t>25.10.2021 18:39:06</t>
  </si>
  <si>
    <t>MURADİYE TR-3 45-71-M02147_953243184_953243184</t>
  </si>
  <si>
    <t>25.10.2021 18:29:27</t>
  </si>
  <si>
    <t>25.10.2021 22:27:11</t>
  </si>
  <si>
    <t>TR-2/120-1 45-83-M00719_48124830_56397348_56397348</t>
  </si>
  <si>
    <t>25.10.2021 18:31:00</t>
  </si>
  <si>
    <t>25.10.2021 19:42:13</t>
  </si>
  <si>
    <t>25.10.2021 18:34:00</t>
  </si>
  <si>
    <t>25.10.2021 19:07:46</t>
  </si>
  <si>
    <t>KARABULU TR-2 35-31-L00349_47897557_56394077_56394077</t>
  </si>
  <si>
    <t>25.10.2021 18:30:47</t>
  </si>
  <si>
    <t>25.10.2021 20:06:34</t>
  </si>
  <si>
    <t>M-1023 35-03-M01023_910644160_910644160</t>
  </si>
  <si>
    <t>25.10.2021 18:33:12</t>
  </si>
  <si>
    <t>25.10.2021 19:50:57</t>
  </si>
  <si>
    <t>TR-1/52 45-72-M00052_49749198_56407117_56407117</t>
  </si>
  <si>
    <t>25.10.2021 18:20:36</t>
  </si>
  <si>
    <t>25.10.2021 20:37:47</t>
  </si>
  <si>
    <t>PİRAHMET TR-1 45-82-M00177_A_56402139_56402139</t>
  </si>
  <si>
    <t>25.10.2021 19:52:48</t>
  </si>
  <si>
    <t>ÇALTIDERE TR-4 35-17-M00234_6634976_56356452_56356452</t>
  </si>
  <si>
    <t>25.10.2021 18:45:00</t>
  </si>
  <si>
    <t>25.10.2021 19:10:01</t>
  </si>
  <si>
    <t>SAMİ ENGİNDERE SULAMA TR 45-71-M00997_45-71-M00997_2358263</t>
  </si>
  <si>
    <t>25.10.2021 18:36:45</t>
  </si>
  <si>
    <t>25.10.2021 23:02:12</t>
  </si>
  <si>
    <t>K-2732 35-04-K02732_913329304_913329304</t>
  </si>
  <si>
    <t>25.10.2021 18:47:15</t>
  </si>
  <si>
    <t>25.10.2021 20:23:55</t>
  </si>
  <si>
    <t>YUSUFLU TR-8 35-20-L00357_35-20-L00357_2375839</t>
  </si>
  <si>
    <t>25.10.2021 18:49:00</t>
  </si>
  <si>
    <t>25.10.2021 21:11:58</t>
  </si>
  <si>
    <t>HELVACI TR-3 35-17-M00363_950301455_950301455</t>
  </si>
  <si>
    <t>25.10.2021 18:20:35</t>
  </si>
  <si>
    <t>25.10.2021 21:56:19</t>
  </si>
  <si>
    <t>AVŞAR TR-4 45-83-L00350_C_56399441_56399441</t>
  </si>
  <si>
    <t>25.10.2021 18:37:21</t>
  </si>
  <si>
    <t>25.10.2021 21:47:16</t>
  </si>
  <si>
    <t>TR-19 35-30-M00019_955322843_955322843</t>
  </si>
  <si>
    <t>25.10.2021 18:36:25</t>
  </si>
  <si>
    <t>25.10.2021 19:32:35</t>
  </si>
  <si>
    <t>GELENBE TR-2 45-76-L00061_DIREK TIPI TRAFO HUCRESI H01_2046737</t>
  </si>
  <si>
    <t>25.10.2021 18:51:00</t>
  </si>
  <si>
    <t>25.10.2021 20:48:45</t>
  </si>
  <si>
    <t>MAVİ KÖY SİTESİ M-352 35-30-M00352_965792470_965792470</t>
  </si>
  <si>
    <t>25.10.2021 18:55:43</t>
  </si>
  <si>
    <t>25.10.2021 22:39:00</t>
  </si>
  <si>
    <t>L-353 İŞTUR 35-18-L00353_950455243_950455243</t>
  </si>
  <si>
    <t>25.10.2021 19:04:37</t>
  </si>
  <si>
    <t>25.10.2021 20:16:43</t>
  </si>
  <si>
    <t>KOZBEYLİ TR-1 35-23-M00070_950415400_950415400</t>
  </si>
  <si>
    <t>25.10.2021 20:37:38</t>
  </si>
  <si>
    <t>BALLICA TR-1 45-72-L00547_C_56392065_56392065</t>
  </si>
  <si>
    <t>25.10.2021 18:59:23</t>
  </si>
  <si>
    <t>25.10.2021 22:36:31</t>
  </si>
  <si>
    <t>AFŞAR TR-2 45-79-M00344_D_56384748_56384748</t>
  </si>
  <si>
    <t>25.10.2021 19:12:04</t>
  </si>
  <si>
    <t>25.10.2021 21:08:03</t>
  </si>
  <si>
    <t>M-1815 KISIK DM-2 35-22-M00096_DEKORSAN-ESTİM M03_72100655</t>
  </si>
  <si>
    <t>25.10.2021 19:23:27</t>
  </si>
  <si>
    <t>25.10.2021 20:32:11</t>
  </si>
  <si>
    <t>KORUBAŞI TR-1 45-75-M00240_A_56392746_56392746</t>
  </si>
  <si>
    <t>25.10.2021 19:38:45</t>
  </si>
  <si>
    <t>25.10.2021 22:05:50</t>
  </si>
  <si>
    <t>L-113 OVACIK 35-18-L00113_950439237_950439237</t>
  </si>
  <si>
    <t>25.10.2021 19:33:19</t>
  </si>
  <si>
    <t>25.10.2021 22:47:40</t>
  </si>
  <si>
    <t>KÖPRÜBAŞI TR-19 45-86-M00019_A_56401806_56401806</t>
  </si>
  <si>
    <t>25.10.2021 19:54:30</t>
  </si>
  <si>
    <t>25.10.2021 20:46:23</t>
  </si>
  <si>
    <t>K-3183 35-02-K03183_C_56372686_56372686</t>
  </si>
  <si>
    <t>25.10.2021 19:57:59</t>
  </si>
  <si>
    <t>25.10.2021 20:57:27</t>
  </si>
  <si>
    <t>25.10.2021 20:07:41</t>
  </si>
  <si>
    <t>25.10.2021 21:48:19</t>
  </si>
  <si>
    <t>GÖKÇEKÖY FATİH MAH.TR-2 45-80-L00179_956544455_956544455</t>
  </si>
  <si>
    <t>25.10.2021 20:03:46</t>
  </si>
  <si>
    <t>25.10.2021 21:38:32</t>
  </si>
  <si>
    <t>K-3600 35-01-K03600_910781298_910781298</t>
  </si>
  <si>
    <t>25.10.2021 19:52:20</t>
  </si>
  <si>
    <t>26.10.2021 00:31:09</t>
  </si>
  <si>
    <t>K-4630 35-02-K04630_915100720_915100720</t>
  </si>
  <si>
    <t>25.10.2021 20:26:30</t>
  </si>
  <si>
    <t>25.10.2021 21:56:18</t>
  </si>
  <si>
    <t>M-56 35-18-M00097_950465542_950465542</t>
  </si>
  <si>
    <t>25.10.2021 20:32:53</t>
  </si>
  <si>
    <t>25.10.2021 22:35:06</t>
  </si>
  <si>
    <t>TR-1/45-A 45-72-M00114_D_65509460_65509460</t>
  </si>
  <si>
    <t>25.10.2021 20:51:00</t>
  </si>
  <si>
    <t>25.10.2021 22:06:31</t>
  </si>
  <si>
    <t>TR-40 35-15-M00040_950368997_950368997</t>
  </si>
  <si>
    <t>25.10.2021 21:15:00</t>
  </si>
  <si>
    <t>25.10.2021 23:30:39</t>
  </si>
  <si>
    <t>25.10.2021 21:21:59</t>
  </si>
  <si>
    <t>25.10.2021 22:11:06</t>
  </si>
  <si>
    <t>MAHMUDİYE TR-1 35-16-M00069_953307233_953307233</t>
  </si>
  <si>
    <t>25.10.2021 21:47:20</t>
  </si>
  <si>
    <t>25.10.2021 23:45:15</t>
  </si>
  <si>
    <t>PAYAMLI M-21 35-25-M00171_C tr19 c1B_5940181</t>
  </si>
  <si>
    <t>25.10.2021 21:49:49</t>
  </si>
  <si>
    <t>25.10.2021 22:27:55</t>
  </si>
  <si>
    <t>K-3586 35-01-K03586_910424414_910424414</t>
  </si>
  <si>
    <t>25.10.2021 22:03:04</t>
  </si>
  <si>
    <t>25.10.2021 23:58:29</t>
  </si>
  <si>
    <t>ZEYTİNLİOVA TR-17 45-72-L00410_956475684_956475684</t>
  </si>
  <si>
    <t>25.10.2021 22:19:52</t>
  </si>
  <si>
    <t>25.10.2021 23:33:45</t>
  </si>
  <si>
    <t>DM-3/28(ALAN SK. TR) 45-71-M00082_95000049568_95000049568</t>
  </si>
  <si>
    <t>25.10.2021 22:25:52</t>
  </si>
  <si>
    <t>25.10.2021 23:22:55</t>
  </si>
  <si>
    <t>K-166 35-04-K00166_E E1B_5834284</t>
  </si>
  <si>
    <t>25.10.2021 22:57:54</t>
  </si>
  <si>
    <t>25.10.2021 23:54:12</t>
  </si>
  <si>
    <t>M-1038 35-04-M01038_99130365_99130365</t>
  </si>
  <si>
    <t>25.10.2021 23:37:31</t>
  </si>
  <si>
    <t>26.10.2021 00:14:10</t>
  </si>
  <si>
    <t>_95000005776_95000005776</t>
  </si>
  <si>
    <t>26.10.2021 00:18:00</t>
  </si>
  <si>
    <t>26.10.2021 01:18:52</t>
  </si>
  <si>
    <t>DEMİRKÖPRÜ TM 45-78-A00005_KÖPRÜBAŞI M07_2329516</t>
  </si>
  <si>
    <t>26.10.2021 00:22:14</t>
  </si>
  <si>
    <t>26.10.2021 00:38:02</t>
  </si>
  <si>
    <t>ÇATALOLUK DM 45-74-M00227_KÖPRÜBAŞI M09_2115050</t>
  </si>
  <si>
    <t>26.10.2021 00:22:15</t>
  </si>
  <si>
    <t>26.10.2021 00:44:22</t>
  </si>
  <si>
    <t>26.10.2021 02:40:00</t>
  </si>
  <si>
    <t>26.10.2021 03:04:05</t>
  </si>
  <si>
    <t>BALLICA TR-4 45-72-L00550_956512177_956512177</t>
  </si>
  <si>
    <t>26.10.2021 03:55:25</t>
  </si>
  <si>
    <t>26.10.2021 07:33:52</t>
  </si>
  <si>
    <t>DM-1/43 45-71-M00026_953205787_953205787</t>
  </si>
  <si>
    <t>26.10.2021 03:53:23</t>
  </si>
  <si>
    <t>26.10.2021 05:04:34</t>
  </si>
  <si>
    <t>SART TR-1 KÖK 45-78-M00168_SART TR-2 M03_81491802</t>
  </si>
  <si>
    <t>26.10.2021 04:41:54</t>
  </si>
  <si>
    <t>26.10.2021 05:16:51</t>
  </si>
  <si>
    <t>KEMHALLI TR-3 45-86-M00069_A_56400814_56400814</t>
  </si>
  <si>
    <t>26.10.2021 04:35:52</t>
  </si>
  <si>
    <t>26.10.2021 06:32:31</t>
  </si>
  <si>
    <t>SART TR-6 45-78-M00178_TR-21 M02_2327160</t>
  </si>
  <si>
    <t>26.10.2021 06:22:11</t>
  </si>
  <si>
    <t>26.10.2021 07:19:50</t>
  </si>
  <si>
    <t>ESKİ FOÇA İM 35-23-A00001_TRF-1 M06_2308534</t>
  </si>
  <si>
    <t>26.10.2021 06:50:34</t>
  </si>
  <si>
    <t>26.10.2021 07:12:54</t>
  </si>
  <si>
    <t>26.10.2021 06:45:43</t>
  </si>
  <si>
    <t>26.10.2021 07:39:37</t>
  </si>
  <si>
    <t>M-331 35-02-M00331_99858743_99858743</t>
  </si>
  <si>
    <t>26.10.2021 07:45:34</t>
  </si>
  <si>
    <t>26.10.2021 08:46:13</t>
  </si>
  <si>
    <t>MURADİYE DM-5 45-71-M00618_961349863_961349863</t>
  </si>
  <si>
    <t>26.10.2021 07:55:24</t>
  </si>
  <si>
    <t>26.10.2021 11:46:36</t>
  </si>
  <si>
    <t>26.10.2021 07:49:00</t>
  </si>
  <si>
    <t>26.10.2021 10:25:24</t>
  </si>
  <si>
    <t>K-325 35-01-K00325_911221387_911221387</t>
  </si>
  <si>
    <t>26.10.2021 07:57:20</t>
  </si>
  <si>
    <t>26.10.2021 09:34:05</t>
  </si>
  <si>
    <t>KEMİKLİDERE KÖK 45-80-M00108_KAPAKLI DM  GİRİŞ M04_2086357</t>
  </si>
  <si>
    <t>26.10.2021 08:02:20</t>
  </si>
  <si>
    <t>26.10.2021 08:02:50</t>
  </si>
  <si>
    <t>KAZANLI TR-3 35-15-L00977_35-15-L00977_2352035</t>
  </si>
  <si>
    <t>26.10.2021 08:00:07</t>
  </si>
  <si>
    <t>26.10.2021 09:01:44</t>
  </si>
  <si>
    <t>ÖZLEMTUR SAHİL SİTESİ 35-21-L00084_A_56379859_56379859</t>
  </si>
  <si>
    <t>26.10.2021 08:09:58</t>
  </si>
  <si>
    <t>26.10.2021 14:39:04</t>
  </si>
  <si>
    <t>L-36 35-18-L00036_956459553_956459553</t>
  </si>
  <si>
    <t>26.10.2021 08:11:04</t>
  </si>
  <si>
    <t>26.10.2021 10:07:12</t>
  </si>
  <si>
    <t>M-639 OLDURUK KÖK 35-03-M00639_M-1929 M04_42868424</t>
  </si>
  <si>
    <t>26.10.2021 08:00:00</t>
  </si>
  <si>
    <t>26.10.2021 09:16:22</t>
  </si>
  <si>
    <t>YENİFOÇA TR-34 35-23-M00034_950417300_950417300</t>
  </si>
  <si>
    <t>26.10.2021 08:16:52</t>
  </si>
  <si>
    <t>26.10.2021 10:37:43</t>
  </si>
  <si>
    <t>DM-3/25 (MUTLU MAH. MUHTARLIK) 45-71-M00076_953210404_953210404</t>
  </si>
  <si>
    <t>26.10.2021 08:27:23</t>
  </si>
  <si>
    <t>26.10.2021 09:39:43</t>
  </si>
  <si>
    <t>26.10.2021 08:35:42</t>
  </si>
  <si>
    <t>26.10.2021 08:40:44</t>
  </si>
  <si>
    <t>26.10.2021 08:35:59</t>
  </si>
  <si>
    <t>26.10.2021 08:36:41</t>
  </si>
  <si>
    <t>GÖKEYÜP HAMİTDAMLARI TR-1 45-78-M01342_ H_81514313</t>
  </si>
  <si>
    <t>26.10.2021 08:31:27</t>
  </si>
  <si>
    <t>26.10.2021 10:52:24</t>
  </si>
  <si>
    <t>26.10.2021 08:36:37</t>
  </si>
  <si>
    <t>26.10.2021 09:45:34</t>
  </si>
  <si>
    <t>26.10.2021 08:39:00</t>
  </si>
  <si>
    <t>26.10.2021 12:22:54</t>
  </si>
  <si>
    <t>L-240 PTT TRAFO 35-18-L00240_950440558_950440558</t>
  </si>
  <si>
    <t>26.10.2021 08:37:29</t>
  </si>
  <si>
    <t>26.10.2021 09:15:32</t>
  </si>
  <si>
    <t>MURADİYE DM-4 45-71-M00190_953243858_953243858</t>
  </si>
  <si>
    <t>26.10.2021 08:43:20</t>
  </si>
  <si>
    <t>26.10.2021 10:10:50</t>
  </si>
  <si>
    <t>UMMANDERESİ TR-2 45-75-M00074_C_56398055_56398055</t>
  </si>
  <si>
    <t>26.10.2021 08:40:38</t>
  </si>
  <si>
    <t>26.10.2021 10:00:48</t>
  </si>
  <si>
    <t>L-58 HAVACILAR SİTESİ 35-14-L00058_956645725_956645725</t>
  </si>
  <si>
    <t>26.10.2021 08:48:46</t>
  </si>
  <si>
    <t>26.10.2021 10:29:02</t>
  </si>
  <si>
    <t>26.10.2021 08:58:40</t>
  </si>
  <si>
    <t>26.10.2021 09:15:00</t>
  </si>
  <si>
    <t>TOKMAKLI KÖK 45-86-M00047_TOKMAKLI M05_72227762</t>
  </si>
  <si>
    <t>26.10.2021 08:59:42</t>
  </si>
  <si>
    <t>26.10.2021 16:53:21</t>
  </si>
  <si>
    <t>MEHMET KARDEŞ VE ARK TR 45-83-L00448Ö_DIREK TIPI TRAFO HUCRESI H01_2105820</t>
  </si>
  <si>
    <t>26.10.2021 08:59:25</t>
  </si>
  <si>
    <t>26.10.2021 17:02:38</t>
  </si>
  <si>
    <t>SELÇİKLİ OVA MAH.TR-2 45-72-L00157_B_56392894_56392894</t>
  </si>
  <si>
    <t>26.10.2021 08:52:36</t>
  </si>
  <si>
    <t>26.10.2021 14:08:38</t>
  </si>
  <si>
    <t>TROPİKAL DM 35-27-L00056_ÇİNİLİKÖY L05_72201720</t>
  </si>
  <si>
    <t>26.10.2021 09:02:22</t>
  </si>
  <si>
    <t>26.10.2021 14:57:46</t>
  </si>
  <si>
    <t>26.10.2021 09:03:00</t>
  </si>
  <si>
    <t>26.10.2021 17:12:50</t>
  </si>
  <si>
    <t>L-239 BAYKAL 35-18-L00239_E e1b_5952909</t>
  </si>
  <si>
    <t>26.10.2021 09:09:00</t>
  </si>
  <si>
    <t>26.10.2021 13:39:00</t>
  </si>
  <si>
    <t>TR-16 MURAT BEY CAMİ 35-26-M00016_C_56358994_56358994</t>
  </si>
  <si>
    <t>26.10.2021 09:20:14</t>
  </si>
  <si>
    <t>26.10.2021 12:12:18</t>
  </si>
  <si>
    <t>26.10.2021 09:14:40</t>
  </si>
  <si>
    <t>26.10.2021 17:20:17</t>
  </si>
  <si>
    <t>L-367 ERBAY SİTESİ 35-18-L00367_8792475_56378121_56378121</t>
  </si>
  <si>
    <t>26.10.2021 09:14:00</t>
  </si>
  <si>
    <t>26.10.2021 14:32:36</t>
  </si>
  <si>
    <t>26.10.2021 09:15:16</t>
  </si>
  <si>
    <t>26.10.2021 17:04:56</t>
  </si>
  <si>
    <t>DM-13/07 45-71-M00347_953210053_953210053</t>
  </si>
  <si>
    <t>26.10.2021 09:16:43</t>
  </si>
  <si>
    <t>26.10.2021 10:12:52</t>
  </si>
  <si>
    <t>26.10.2021 09:20:07</t>
  </si>
  <si>
    <t>26.10.2021 17:18:38</t>
  </si>
  <si>
    <t>KARABURUN TR-6 35-21-L00032_953359799_953359799</t>
  </si>
  <si>
    <t>26.10.2021 09:14:37</t>
  </si>
  <si>
    <t>26.10.2021 17:31:18</t>
  </si>
  <si>
    <t>ARMUTLU İM 35-27-A00001_TR-2 34.5 M09_2050866</t>
  </si>
  <si>
    <t>26.10.2021 09:27:30</t>
  </si>
  <si>
    <t>26.10.2021 09:43:52</t>
  </si>
  <si>
    <t>K-1555 35-04-K01555_962686835_962686835</t>
  </si>
  <si>
    <t>26.10.2021 09:19:29</t>
  </si>
  <si>
    <t>26.10.2021 14:58:11</t>
  </si>
  <si>
    <t>BURAKYAR TR-1 35-30-M00211_ELİTYAR M02_72063282</t>
  </si>
  <si>
    <t>26.10.2021 09:18:25</t>
  </si>
  <si>
    <t>26.10.2021 10:09:12</t>
  </si>
  <si>
    <t>SOMA TR-15/1 45-82-M00094_945531294_945531294</t>
  </si>
  <si>
    <t>26.10.2021 09:25:12</t>
  </si>
  <si>
    <t>26.10.2021 11:09:31</t>
  </si>
  <si>
    <t>GÜLKENT TR-1 35-30-M00224_955306764_955306764</t>
  </si>
  <si>
    <t>26.10.2021 09:08:06</t>
  </si>
  <si>
    <t>26.10.2021 12:22:00</t>
  </si>
  <si>
    <t>KARALAR TR-1 35-16-M00089_953353739_953353739</t>
  </si>
  <si>
    <t>26.10.2021 09:26:00</t>
  </si>
  <si>
    <t>26.10.2021 13:26:11</t>
  </si>
  <si>
    <t>ÇINARLIKUYU TR-1 45-71-M01491__72374692_72374692</t>
  </si>
  <si>
    <t>26.10.2021 09:38:00</t>
  </si>
  <si>
    <t>26.10.2021 12:54:19</t>
  </si>
  <si>
    <t>K-3266 35-09-K03266_97713515_97713515</t>
  </si>
  <si>
    <t>26.10.2021 09:38:46</t>
  </si>
  <si>
    <t>26.10.2021 16:39:43</t>
  </si>
  <si>
    <t>26.10.2021 09:31:24</t>
  </si>
  <si>
    <t>26.10.2021 10:30:46</t>
  </si>
  <si>
    <t>HACIBAŞTANLAR TR-1 45-85-L00193_C_56404961_56404961</t>
  </si>
  <si>
    <t>26.10.2021 09:25:49</t>
  </si>
  <si>
    <t>26.10.2021 11:10:05</t>
  </si>
  <si>
    <t>26.10.2021 16:40:00</t>
  </si>
  <si>
    <t>YENİ ŞAKRAN TR-4 35-17-M00204_950300048_950300048</t>
  </si>
  <si>
    <t>26.10.2021 09:47:38</t>
  </si>
  <si>
    <t>26.10.2021 10:26:12</t>
  </si>
  <si>
    <t>GÜLKENT TR-2 35-30-M00225_A_56404771_56404771</t>
  </si>
  <si>
    <t>26.10.2021 10:19:16</t>
  </si>
  <si>
    <t>26.10.2021 12:03:18</t>
  </si>
  <si>
    <t>K-1302 35-08-K01302_99031937_99031937</t>
  </si>
  <si>
    <t>26.10.2021 09:51:14</t>
  </si>
  <si>
    <t>26.10.2021 12:25:41</t>
  </si>
  <si>
    <t>BEYOBA TR-3 45-72-M00420_DAĞITIM TRAFOSU TR-3 M06_2104696</t>
  </si>
  <si>
    <t>26.10.2021 09:59:25</t>
  </si>
  <si>
    <t>26.10.2021 17:23:48</t>
  </si>
  <si>
    <t>DEREKÖY TR-1 45-72-L00461_D_56390195_56390195</t>
  </si>
  <si>
    <t>26.10.2021 10:02:20</t>
  </si>
  <si>
    <t>26.10.2021 16:52:44</t>
  </si>
  <si>
    <t>TIRMANLAR DM 35-16-M00171_HatBaşıAyırıcı_53138909 M03_53138909</t>
  </si>
  <si>
    <t>26.10.2021 09:53:09</t>
  </si>
  <si>
    <t>26.10.2021 11:51:10</t>
  </si>
  <si>
    <t>TR-106 45-78-L00106_953259998_953259998</t>
  </si>
  <si>
    <t>26.10.2021 09:55:50</t>
  </si>
  <si>
    <t>26.10.2021 10:26:03</t>
  </si>
  <si>
    <t>TR-71 ÖZYURT 35-19-L00071_95000152109_95000152109</t>
  </si>
  <si>
    <t>26.10.2021 09:59:20</t>
  </si>
  <si>
    <t>26.10.2021 11:44:29</t>
  </si>
  <si>
    <t>KARABULU KÖK 35-31-L00227_KARABULU L05_2337017</t>
  </si>
  <si>
    <t>26.10.2021 10:05:47</t>
  </si>
  <si>
    <t>26.10.2021 17:38:48</t>
  </si>
  <si>
    <t>CAFER BAĞCI 35-26-L00083_953697965_953697965</t>
  </si>
  <si>
    <t>26.10.2021 09:58:33</t>
  </si>
  <si>
    <t>26.10.2021 12:21:32</t>
  </si>
  <si>
    <t>26.10.2021 10:08:16</t>
  </si>
  <si>
    <t>26.10.2021 10:46:23</t>
  </si>
  <si>
    <t>26.10.2021 10:07:57</t>
  </si>
  <si>
    <t>26.10.2021 12:28:00</t>
  </si>
  <si>
    <t>TR-22 (DM-7/TR-23) 35-19-L00022_50040073 D1_50040787</t>
  </si>
  <si>
    <t>26.10.2021 10:14:00</t>
  </si>
  <si>
    <t>26.10.2021 15:31:52</t>
  </si>
  <si>
    <t>VİLLAKENT TR-5 35-28-M00382_DAĞITIM TRAFO VİLLAKENT TR-5 M01_66507314</t>
  </si>
  <si>
    <t>26.10.2021 10:11:24</t>
  </si>
  <si>
    <t>26.10.2021 15:55:33</t>
  </si>
  <si>
    <t>K-3908 35-04-K03908_35-04-K03908_2373784</t>
  </si>
  <si>
    <t>26.10.2021 10:18:04</t>
  </si>
  <si>
    <t>26.10.2021 13:00:54</t>
  </si>
  <si>
    <t>26.10.2021 10:17:56</t>
  </si>
  <si>
    <t>26.10.2021 12:17:48</t>
  </si>
  <si>
    <t>TİRE İM-DM-1 35-29-A00001_DOYRANLI L11_2312354</t>
  </si>
  <si>
    <t>26.10.2021 10:29:30</t>
  </si>
  <si>
    <t>26.10.2021 11:25:51</t>
  </si>
  <si>
    <t>DAĞDERE DM 45-72-M00097_KÖMÜRCÜ M06_2106080</t>
  </si>
  <si>
    <t>26.10.2021 10:32:19</t>
  </si>
  <si>
    <t>26.10.2021 10:38:31</t>
  </si>
  <si>
    <t>GÜMÜLDÜR M-57 35-25-M00357_B B01.1b_81113580</t>
  </si>
  <si>
    <t>26.10.2021 10:31:03</t>
  </si>
  <si>
    <t>26.10.2021 13:16:19</t>
  </si>
  <si>
    <t>K-1705 35-01-K01705_911952621_911952621</t>
  </si>
  <si>
    <t>26.10.2021 10:36:23</t>
  </si>
  <si>
    <t>26.10.2021 14:24:15</t>
  </si>
  <si>
    <t>TEKELİ TR-1 35-22-M00231_C_56355364_56355364</t>
  </si>
  <si>
    <t>26.10.2021 10:33:08</t>
  </si>
  <si>
    <t>26.10.2021 18:32:31</t>
  </si>
  <si>
    <t>PAYAMLI M-21 35-25-M00171_D_56377712_56377712</t>
  </si>
  <si>
    <t>26.10.2021 10:38:35</t>
  </si>
  <si>
    <t>26.10.2021 14:59:39</t>
  </si>
  <si>
    <t>PAYAMLI M-9 35-25-M00165_956637785_956637785</t>
  </si>
  <si>
    <t>26.10.2021 10:40:42</t>
  </si>
  <si>
    <t>26.10.2021 13:12:02</t>
  </si>
  <si>
    <t>26.10.2021 10:51:14</t>
  </si>
  <si>
    <t>26.10.2021 10:56:54</t>
  </si>
  <si>
    <t>26.10.2021 10:45:11</t>
  </si>
  <si>
    <t>26.10.2021 12:11:34</t>
  </si>
  <si>
    <t>TR-41 45-77-L00041_TR-45 L02_2105731</t>
  </si>
  <si>
    <t>26.10.2021 11:03:24</t>
  </si>
  <si>
    <t>26.10.2021 13:19:13</t>
  </si>
  <si>
    <t>TR-94 35-15-M00094_950359203_950359203</t>
  </si>
  <si>
    <t>26.10.2021 10:46:24</t>
  </si>
  <si>
    <t>26.10.2021 16:12:41</t>
  </si>
  <si>
    <t>EFEMÇUKURU TR-1 35-22-L00001_DIREK TIPI TRAFO HUCRESI H01_2111559</t>
  </si>
  <si>
    <t>26.10.2021 14:37:52</t>
  </si>
  <si>
    <t>M-2605 YELKİ DM 35-10-M02605_URLA TM  GİRİŞ M08_2035526</t>
  </si>
  <si>
    <t>26.10.2021 11:07:04</t>
  </si>
  <si>
    <t>26.10.2021 11:36:00</t>
  </si>
  <si>
    <t>GERELİ TR-2 35-15-L00670_B_56371064_56371064</t>
  </si>
  <si>
    <t>26.10.2021 10:55:21</t>
  </si>
  <si>
    <t>26.10.2021 13:32:08</t>
  </si>
  <si>
    <t>26.10.2021 11:03:14</t>
  </si>
  <si>
    <t>26.10.2021 13:59:13</t>
  </si>
  <si>
    <t>DM-1/TR-21 35-14-M00303_956643108_956643108</t>
  </si>
  <si>
    <t>26.10.2021 11:01:45</t>
  </si>
  <si>
    <t>26.10.2021 14:04:06</t>
  </si>
  <si>
    <t>URLA İM 35-19-A00001_TR-55 KÖK M07_2048632</t>
  </si>
  <si>
    <t>26.10.2021 11:09:53</t>
  </si>
  <si>
    <t>26.10.2021 11:55:41</t>
  </si>
  <si>
    <t>BADEMLER DM 35-19-M00443_URLA TM-1 (GÜZELBAHÇE-1) GİRİŞ M17_72219084</t>
  </si>
  <si>
    <t>26.10.2021 11:16:34</t>
  </si>
  <si>
    <t>26.10.2021 11:22:00</t>
  </si>
  <si>
    <t>26.10.2021 11:15:24</t>
  </si>
  <si>
    <t>26.10.2021 11:25:00</t>
  </si>
  <si>
    <t>BEDELLER TR-1 45-80-M00089_956567304_956567304</t>
  </si>
  <si>
    <t>26.10.2021 11:16:26</t>
  </si>
  <si>
    <t>26.10.2021 14:36:52</t>
  </si>
  <si>
    <t>M-2548 35-09-M02548_G G1b_5874195</t>
  </si>
  <si>
    <t>26.10.2021 11:10:34</t>
  </si>
  <si>
    <t>26.10.2021 14:55:30</t>
  </si>
  <si>
    <t>ÇİLEME TR-2 35-22-M00161_955267352_955267352</t>
  </si>
  <si>
    <t>26.10.2021 11:19:20</t>
  </si>
  <si>
    <t>26.10.2021 12:49:36</t>
  </si>
  <si>
    <t>K-3705 35-09-K03705_C_56382253_56382253</t>
  </si>
  <si>
    <t>26.10.2021 11:17:02</t>
  </si>
  <si>
    <t>26.10.2021 15:35:17</t>
  </si>
  <si>
    <t>M-2425 35-04-M02425_913717294_913717294</t>
  </si>
  <si>
    <t>26.10.2021 11:15:32</t>
  </si>
  <si>
    <t>26.10.2021 13:20:20</t>
  </si>
  <si>
    <t>KADIKÖY ÇERKEZBÜKÜ TR-2 35-16-M00275_A_56353598_56353598</t>
  </si>
  <si>
    <t>26.10.2021 11:21:11</t>
  </si>
  <si>
    <t>26.10.2021 14:23:22</t>
  </si>
  <si>
    <t>ASARLIK TR-13 35-28-M00180_953377353_953377353</t>
  </si>
  <si>
    <t>26.10.2021 11:24:41</t>
  </si>
  <si>
    <t>26.10.2021 11:42:57</t>
  </si>
  <si>
    <t>EBSO TM 35-09-A00001_EBSO-11 K40_2312295</t>
  </si>
  <si>
    <t>26.10.2021 11:32:42</t>
  </si>
  <si>
    <t>26.10.2021 13:07:10</t>
  </si>
  <si>
    <t>ARIKBAŞI TOPRAK SU KOOP TR-1 35-20-L00215_35-20-L00215_2361229</t>
  </si>
  <si>
    <t>26.10.2021 11:31:32</t>
  </si>
  <si>
    <t>26.10.2021 14:04:48</t>
  </si>
  <si>
    <t>YEŞİLKÖY TR-1 45-71-M01821_953214853_953214853</t>
  </si>
  <si>
    <t>26.10.2021 11:43:38</t>
  </si>
  <si>
    <t>26.10.2021 14:39:55</t>
  </si>
  <si>
    <t>DM-1/46 45-71-M00028_953222439_953222439</t>
  </si>
  <si>
    <t>26.10.2021 11:44:42</t>
  </si>
  <si>
    <t>26.10.2021 12:12:42</t>
  </si>
  <si>
    <t>DM-1/53 45-71-M00324_45-71-M00324_72055304</t>
  </si>
  <si>
    <t>26.10.2021 11:47:14</t>
  </si>
  <si>
    <t>26.10.2021 16:19:21</t>
  </si>
  <si>
    <t>FOÇA TR-28 35-23-L00028_950414495_950414495</t>
  </si>
  <si>
    <t>26.10.2021 11:36:09</t>
  </si>
  <si>
    <t>26.10.2021 15:41:00</t>
  </si>
  <si>
    <t>K-4707 35-02-K04707_910077667_910077667</t>
  </si>
  <si>
    <t>26.10.2021 11:56:28</t>
  </si>
  <si>
    <t>26.10.2021 14:59:18</t>
  </si>
  <si>
    <t>YELKİ TR-3 (M-2344) 35-10-M02344_E_60983744_60983744</t>
  </si>
  <si>
    <t>26.10.2021 11:40:23</t>
  </si>
  <si>
    <t>26.10.2021 14:11:19</t>
  </si>
  <si>
    <t>KARGIN KÖK 45-71-M00095_HatBaşıAyırıcı_53134727 M07_53134727</t>
  </si>
  <si>
    <t>26.10.2021 11:59:20</t>
  </si>
  <si>
    <t>26.10.2021 11:59:50</t>
  </si>
  <si>
    <t>YENİ ŞAKRAN TR-8 35-17-M00208_11300131_56357065_56357065</t>
  </si>
  <si>
    <t>26.10.2021 12:00:00</t>
  </si>
  <si>
    <t>26.10.2021 13:00:03</t>
  </si>
  <si>
    <t>M-1114 35-01-M01114_911109944_911109944</t>
  </si>
  <si>
    <t>26.10.2021 12:02:03</t>
  </si>
  <si>
    <t>26.10.2021 16:05:45</t>
  </si>
  <si>
    <t>KIZILAVLU KÖK 45-78-M00837_HatBaşıAyırıcı_53140104 M02_53140104</t>
  </si>
  <si>
    <t>26.10.2021 11:59:28</t>
  </si>
  <si>
    <t>26.10.2021 14:04:04</t>
  </si>
  <si>
    <t>TR-23 35-16-L00023_47561083_56397118_56397118</t>
  </si>
  <si>
    <t>26.10.2021 12:15:00</t>
  </si>
  <si>
    <t>26.10.2021 13:33:59</t>
  </si>
  <si>
    <t>K-4039 35-03-K04039_910024418_910024418</t>
  </si>
  <si>
    <t>26.10.2021 12:11:30</t>
  </si>
  <si>
    <t>26.10.2021 13:04:02</t>
  </si>
  <si>
    <t>K-3708 35-08-K03708_TRAFO K03_42025320</t>
  </si>
  <si>
    <t>26.10.2021 12:17:35</t>
  </si>
  <si>
    <t>26.10.2021 21:01:12</t>
  </si>
  <si>
    <t>SÜTÇÜLER TR-7 35-27-M00919_98547994_98547994</t>
  </si>
  <si>
    <t>26.10.2021 12:16:05</t>
  </si>
  <si>
    <t>26.10.2021 13:44:42</t>
  </si>
  <si>
    <t>L-290 35-18-L00290_950456656_950456656</t>
  </si>
  <si>
    <t>26.10.2021 12:08:55</t>
  </si>
  <si>
    <t>26.10.2021 18:02:21</t>
  </si>
  <si>
    <t>L-240 PTT TRAFO 35-18-L00240_9551680 C1_5958436</t>
  </si>
  <si>
    <t>26.10.2021 12:30:00</t>
  </si>
  <si>
    <t>26.10.2021 16:17:07</t>
  </si>
  <si>
    <t>K-2493 35-08-K02493_913198298_913198298</t>
  </si>
  <si>
    <t>26.10.2021 12:28:51</t>
  </si>
  <si>
    <t>26.10.2021 19:58:52</t>
  </si>
  <si>
    <t>M-1092 35-01-M01092_C 2C_5866102</t>
  </si>
  <si>
    <t>26.10.2021 12:34:05</t>
  </si>
  <si>
    <t>26.10.2021 19:28:48</t>
  </si>
  <si>
    <t>26.10.2021 12:37:20</t>
  </si>
  <si>
    <t>26.10.2021 13:08:39</t>
  </si>
  <si>
    <t>K-4190 35-01-K04190_G G4_5857993</t>
  </si>
  <si>
    <t>26.10.2021 12:39:26</t>
  </si>
  <si>
    <t>26.10.2021 19:18:17</t>
  </si>
  <si>
    <t>TR-50 45-77-L00050_945508536_945508536</t>
  </si>
  <si>
    <t>26.10.2021 12:38:31</t>
  </si>
  <si>
    <t>26.10.2021 16:34:15</t>
  </si>
  <si>
    <t>26.10.2021 12:42:59</t>
  </si>
  <si>
    <t>26.10.2021 14:22:26</t>
  </si>
  <si>
    <t>YAĞCILAR TR-1 35-19-M00226_956670484_956670484</t>
  </si>
  <si>
    <t>26.10.2021 12:51:04</t>
  </si>
  <si>
    <t>26.10.2021 15:08:18</t>
  </si>
  <si>
    <t>ÇOMAKLAR KÖYÜ TR-1 35-32-L00077_946415853_946415853</t>
  </si>
  <si>
    <t>26.10.2021 13:07:00</t>
  </si>
  <si>
    <t>26.10.2021 14:28:02</t>
  </si>
  <si>
    <t>L-455 35-18-L00455_950465672_950465672</t>
  </si>
  <si>
    <t>26.10.2021 13:01:18</t>
  </si>
  <si>
    <t>26.10.2021 17:20:34</t>
  </si>
  <si>
    <t>DM-1/14-A (POSTANE TR) 45-71-M00036_953216780_953216780</t>
  </si>
  <si>
    <t>26.10.2021 13:11:43</t>
  </si>
  <si>
    <t>26.10.2021 14:31:01</t>
  </si>
  <si>
    <t>KAZANLI KÖK 35-15-L00951_OVA MAHALLESİ KAZANLI L06_66954447</t>
  </si>
  <si>
    <t>26.10.2021 13:20:26</t>
  </si>
  <si>
    <t>26.10.2021 15:34:00</t>
  </si>
  <si>
    <t>ŞEHİTLER TR-1 35-26-L00161_6777505_56358079_56358079</t>
  </si>
  <si>
    <t>26.10.2021 13:21:00</t>
  </si>
  <si>
    <t>26.10.2021 14:48:10</t>
  </si>
  <si>
    <t>L-92 35-18-L00092_950458529_950458529</t>
  </si>
  <si>
    <t>26.10.2021 13:19:45</t>
  </si>
  <si>
    <t>26.10.2021 18:13:14</t>
  </si>
  <si>
    <t>MORDOĞAN TR-34 35-21-L00148_953363140_953363140</t>
  </si>
  <si>
    <t>26.10.2021 13:37:19</t>
  </si>
  <si>
    <t>26.10.2021 19:04:09</t>
  </si>
  <si>
    <t>TR-1-2/3 ÖĞRETMEN EVİ KABİN 35-20-L00011_955215714_955215714</t>
  </si>
  <si>
    <t>26.10.2021 13:38:27</t>
  </si>
  <si>
    <t>26.10.2021 20:30:42</t>
  </si>
  <si>
    <t>26.10.2021 13:41:12</t>
  </si>
  <si>
    <t>26.10.2021 20:42:39</t>
  </si>
  <si>
    <t>AHMETLİ DM 45-77-M00187_ESKİ SELENDİ M08_80367319</t>
  </si>
  <si>
    <t>26.10.2021 14:04:07</t>
  </si>
  <si>
    <t>26.10.2021 15:42:56</t>
  </si>
  <si>
    <t>K-3109 35-04-K03109_99430356_99430356</t>
  </si>
  <si>
    <t>26.10.2021 13:59:50</t>
  </si>
  <si>
    <t>26.10.2021 19:50:58</t>
  </si>
  <si>
    <t>M-2948(YATIRIM REZERVE) 35-01-M02948_F_56359379_56359379</t>
  </si>
  <si>
    <t>26.10.2021 14:04:27</t>
  </si>
  <si>
    <t>26.10.2021 18:16:07</t>
  </si>
  <si>
    <t>BÜYÜKBELEN TR-6 45-80-M00069__72410906_72410906</t>
  </si>
  <si>
    <t>26.10.2021 14:13:33</t>
  </si>
  <si>
    <t>26.10.2021 16:30:37</t>
  </si>
  <si>
    <t>TR-39/A 45-77-L00078_949899686_949899686</t>
  </si>
  <si>
    <t>26.10.2021 14:12:39</t>
  </si>
  <si>
    <t>26.10.2021 18:37:53</t>
  </si>
  <si>
    <t>TR-69 35-19-L00069_956698367_956698367</t>
  </si>
  <si>
    <t>26.10.2021 14:18:46</t>
  </si>
  <si>
    <t>26.10.2021 17:26:54</t>
  </si>
  <si>
    <t>KARAOĞLANLI TR-4 45-71-M00093_953212190_953212190</t>
  </si>
  <si>
    <t>26.10.2021 14:20:19</t>
  </si>
  <si>
    <t>26.10.2021 15:24:08</t>
  </si>
  <si>
    <t>YEŞİLOVA ÇAYIR TR-5 35-20-L00130_DIREK TIPI TRAFO HUCRESI H01_2049926</t>
  </si>
  <si>
    <t>26.10.2021 14:44:20</t>
  </si>
  <si>
    <t>26.10.2021 15:20:14</t>
  </si>
  <si>
    <t>ÖNCÜ YAPI KOOP.TR 45-71-M01892_953190182_953190182</t>
  </si>
  <si>
    <t>26.10.2021 14:38:00</t>
  </si>
  <si>
    <t>26.10.2021 18:09:44</t>
  </si>
  <si>
    <t>GÖRECE M-352 35-22-M00352_6571399 e1b_5966066</t>
  </si>
  <si>
    <t>26.10.2021 14:48:09</t>
  </si>
  <si>
    <t>26.10.2021 23:28:50</t>
  </si>
  <si>
    <t>K-1338 35-03-K01338_910853405_910853405</t>
  </si>
  <si>
    <t>26.10.2021 14:55:22</t>
  </si>
  <si>
    <t>26.10.2021 19:20:57</t>
  </si>
  <si>
    <t>26.10.2021 14:59:30</t>
  </si>
  <si>
    <t>26.10.2021 15:12:23</t>
  </si>
  <si>
    <t>TR-5 35-27-M00005_98947414_98947414</t>
  </si>
  <si>
    <t>26.10.2021 14:47:23</t>
  </si>
  <si>
    <t>26.10.2021 20:04:05</t>
  </si>
  <si>
    <t>HAKKI YEŞİLTEPE SULAMA GRUBU 35-29-M00392_B_56399043_56399043</t>
  </si>
  <si>
    <t>26.10.2021 15:03:50</t>
  </si>
  <si>
    <t>26.10.2021 21:15:31</t>
  </si>
  <si>
    <t>K-1692 35-04-K01692_99286306_99286306</t>
  </si>
  <si>
    <t>26.10.2021 15:02:52</t>
  </si>
  <si>
    <t>26.10.2021 18:49:47</t>
  </si>
  <si>
    <t>GÖKKAYA TR-2 45-84-L00019_955182537_955182537</t>
  </si>
  <si>
    <t>26.10.2021 15:13:33</t>
  </si>
  <si>
    <t>26.10.2021 16:01:24</t>
  </si>
  <si>
    <t>ÇİLEME TR-2 35-22-M00161_955266764_955266764</t>
  </si>
  <si>
    <t>26.10.2021 15:17:54</t>
  </si>
  <si>
    <t>26.10.2021 21:52:11</t>
  </si>
  <si>
    <t>K-3458 35-08-K03458_99029329_99029329</t>
  </si>
  <si>
    <t>26.10.2021 15:19:10</t>
  </si>
  <si>
    <t>26.10.2021 19:54:31</t>
  </si>
  <si>
    <t>OSMANGAZİ İM 35-02-A00004_TR-1 10.5 K17_2101346</t>
  </si>
  <si>
    <t>26.10.2021 15:32:04</t>
  </si>
  <si>
    <t>26.10.2021 15:32:40</t>
  </si>
  <si>
    <t>ARPACI GÜNEŞLİ TR-2 45-86-M00079_B_56405529_56405529</t>
  </si>
  <si>
    <t>26.10.2021 15:24:10</t>
  </si>
  <si>
    <t>26.10.2021 15:54:00</t>
  </si>
  <si>
    <t>L-210 35-18-L00210_950446172_950446172</t>
  </si>
  <si>
    <t>26.10.2021 15:32:08</t>
  </si>
  <si>
    <t>26.10.2021 19:41:19</t>
  </si>
  <si>
    <t>BADEMLİ TR-1 35-30-L00098_A_56352758_56352758</t>
  </si>
  <si>
    <t>26.10.2021 15:32:11</t>
  </si>
  <si>
    <t>26.10.2021 18:49:14</t>
  </si>
  <si>
    <t>K-300 35-01-K00300_F F2_5859951</t>
  </si>
  <si>
    <t>26.10.2021 15:40:27</t>
  </si>
  <si>
    <t>26.10.2021 20:16:53</t>
  </si>
  <si>
    <t>MENEMEN DM-3/13 35-28-M00722_953375644_953375644</t>
  </si>
  <si>
    <t>26.10.2021 15:45:58</t>
  </si>
  <si>
    <t>26.10.2021 16:56:52</t>
  </si>
  <si>
    <t>L-31 BİZBİZE SİTESİ 35-18-L00031_950446252_950446252</t>
  </si>
  <si>
    <t>26.10.2021 15:44:46</t>
  </si>
  <si>
    <t>26.10.2021 17:47:13</t>
  </si>
  <si>
    <t>KARABURUN TR-1 35-21-L00001_953360184_953360184</t>
  </si>
  <si>
    <t>26.10.2021 15:52:46</t>
  </si>
  <si>
    <t>26.10.2021 18:18:29</t>
  </si>
  <si>
    <t>TR-45 35-26-M00045_6487765_56359201_56359201</t>
  </si>
  <si>
    <t>26.10.2021 15:51:09</t>
  </si>
  <si>
    <t>26.10.2021 17:12:39</t>
  </si>
  <si>
    <t>ÜRKMEZ M-2 35-25-M00138_956638364_956638364</t>
  </si>
  <si>
    <t>26.10.2021 16:01:02</t>
  </si>
  <si>
    <t>26.10.2021 19:03:17</t>
  </si>
  <si>
    <t>K-332 35-02-K00332_A_56365278_56365278</t>
  </si>
  <si>
    <t>26.10.2021 16:03:56</t>
  </si>
  <si>
    <t>26.10.2021 17:39:43</t>
  </si>
  <si>
    <t>_C_56405480_56405480</t>
  </si>
  <si>
    <t>26.10.2021 16:00:34</t>
  </si>
  <si>
    <t>26.10.2021 19:17:51</t>
  </si>
  <si>
    <t>26.10.2021 16:10:47</t>
  </si>
  <si>
    <t>26.10.2021 19:43:05</t>
  </si>
  <si>
    <t>TR-1/2 BAYSAN KABİN 35-20-L00002_955202402_955202402</t>
  </si>
  <si>
    <t>26.10.2021 15:56:58</t>
  </si>
  <si>
    <t>26.10.2021 19:33:30</t>
  </si>
  <si>
    <t>K-903 35-02-K00903_99579060_99579060</t>
  </si>
  <si>
    <t>26.10.2021 16:18:27</t>
  </si>
  <si>
    <t>26.10.2021 18:17:27</t>
  </si>
  <si>
    <t>DM-2/36 45-71-M00168_953186929_953186929</t>
  </si>
  <si>
    <t>26.10.2021 16:21:00</t>
  </si>
  <si>
    <t>26.10.2021 17:48:31</t>
  </si>
  <si>
    <t>26.10.2021 16:23:12</t>
  </si>
  <si>
    <t>26.10.2021 17:56:03</t>
  </si>
  <si>
    <t>26.10.2021 16:30:35</t>
  </si>
  <si>
    <t>26.10.2021 16:53:59</t>
  </si>
  <si>
    <t>SEFAKÖY KÖK 35-19-M00246_ M02_2312884</t>
  </si>
  <si>
    <t>26.10.2021 16:20:32</t>
  </si>
  <si>
    <t>26.10.2021 17:27:13</t>
  </si>
  <si>
    <t>YENİKÖY TR-3 35-22-M00278_955289724_955289724</t>
  </si>
  <si>
    <t>26.10.2021 16:16:27</t>
  </si>
  <si>
    <t>27.10.2021 00:24:55</t>
  </si>
  <si>
    <t>AVDAL TR-1 45-71-M01588_B_56366895_56366895</t>
  </si>
  <si>
    <t>26.10.2021 16:33:00</t>
  </si>
  <si>
    <t>26.10.2021 18:25:12</t>
  </si>
  <si>
    <t>HACI HASAN KÖYÜ TR-1 35-15-L00271_B_56407284_56407284</t>
  </si>
  <si>
    <t>26.10.2021 16:26:35</t>
  </si>
  <si>
    <t>26.10.2021 22:02:12</t>
  </si>
  <si>
    <t>K-4494 35-03-K04494_914573766_914573766</t>
  </si>
  <si>
    <t>26.10.2021 16:36:18</t>
  </si>
  <si>
    <t>26.10.2021 19:40:06</t>
  </si>
  <si>
    <t>26.10.2021 16:46:00</t>
  </si>
  <si>
    <t>26.10.2021 19:36:05</t>
  </si>
  <si>
    <t>26.10.2021 16:46:50</t>
  </si>
  <si>
    <t>26.10.2021 17:23:18</t>
  </si>
  <si>
    <t>26.10.2021 16:53:01</t>
  </si>
  <si>
    <t>26.10.2021 17:54:44</t>
  </si>
  <si>
    <t>ÜÇPINAR DM 45-71-M00183_AVDAL M02_72249124</t>
  </si>
  <si>
    <t>26.10.2021 16:53:25</t>
  </si>
  <si>
    <t>26.10.2021 16:53:28</t>
  </si>
  <si>
    <t>YENİPAZAR TR-4 45-78-M00688_49289386_56393835_56393835</t>
  </si>
  <si>
    <t>26.10.2021 16:47:39</t>
  </si>
  <si>
    <t>26.10.2021 20:05:50</t>
  </si>
  <si>
    <t>DM-12/TR-16 45-72-L00939_95000108479_95000108479</t>
  </si>
  <si>
    <t>26.10.2021 16:49:47</t>
  </si>
  <si>
    <t>26.10.2021 17:52:12</t>
  </si>
  <si>
    <t>GÖÇBEYLİ TR-6 35-16-M00021_953356075_953356075</t>
  </si>
  <si>
    <t>26.10.2021 17:00:51</t>
  </si>
  <si>
    <t>26.10.2021 19:28:17</t>
  </si>
  <si>
    <t>BELENYAKA TR-3 45-73-M00699_B_56400952_56400952</t>
  </si>
  <si>
    <t>26.10.2021 17:04:39</t>
  </si>
  <si>
    <t>26.10.2021 18:01:26</t>
  </si>
  <si>
    <t>DM-2/TR-16 35-16-M00835_960637813_960637813</t>
  </si>
  <si>
    <t>26.10.2021 17:09:14</t>
  </si>
  <si>
    <t>26.10.2021 19:05:35</t>
  </si>
  <si>
    <t>K-4486 35-01-K04486_A_56376615_56376615</t>
  </si>
  <si>
    <t>26.10.2021 17:05:41</t>
  </si>
  <si>
    <t>26.10.2021 20:37:27</t>
  </si>
  <si>
    <t>IŞIKLAR KÖK 45-73-M00467_BAKLACI M02_67094230</t>
  </si>
  <si>
    <t>26.10.2021 17:25:20</t>
  </si>
  <si>
    <t>26.10.2021 17:26:15</t>
  </si>
  <si>
    <t>EĞRİDERE TR-8 35-32-L00129_B_65499301_65499301</t>
  </si>
  <si>
    <t>26.10.2021 17:27:00</t>
  </si>
  <si>
    <t>26.10.2021 18:50:02</t>
  </si>
  <si>
    <t>26.10.2021 17:23:26</t>
  </si>
  <si>
    <t>26.10.2021 18:16:14</t>
  </si>
  <si>
    <t>KÜNER TR-15 35-22-M00281_955285107_955285107</t>
  </si>
  <si>
    <t>26.10.2021 17:27:31</t>
  </si>
  <si>
    <t>26.10.2021 19:04:52</t>
  </si>
  <si>
    <t>M-850 KARAÇAM KÖK 35-02-M00850_EĞRİDERE M05_2065729</t>
  </si>
  <si>
    <t>26.10.2021 17:08:20</t>
  </si>
  <si>
    <t>26.10.2021 17:43:00</t>
  </si>
  <si>
    <t>ENCEKLER TR-1 45-77-M00117_945509735_945509735</t>
  </si>
  <si>
    <t>26.10.2021 17:31:29</t>
  </si>
  <si>
    <t>26.10.2021 19:57:52</t>
  </si>
  <si>
    <t>GÜMÜLDÜR M-38 35-25-M00038_955259457_955259457</t>
  </si>
  <si>
    <t>26.10.2021 17:17:58</t>
  </si>
  <si>
    <t>26.10.2021 21:43:42</t>
  </si>
  <si>
    <t>DEĞİRMENDERE TR-2 35-22-M00198_955264863_955264863</t>
  </si>
  <si>
    <t>26.10.2021 17:37:09</t>
  </si>
  <si>
    <t>26.10.2021 22:13:42</t>
  </si>
  <si>
    <t>M-850 KARAÇAM KÖK 35-02-M00850_EĞRİDERE M05_49919463</t>
  </si>
  <si>
    <t>26.10.2021 17:45:10</t>
  </si>
  <si>
    <t>26.10.2021 18:43:00</t>
  </si>
  <si>
    <t>_A_56386751_56386751</t>
  </si>
  <si>
    <t>26.10.2021 17:45:08</t>
  </si>
  <si>
    <t>26.10.2021 19:23:15</t>
  </si>
  <si>
    <t>M-2385 35-01-M02385_B_56379400_56379400</t>
  </si>
  <si>
    <t>26.10.2021 17:13:02</t>
  </si>
  <si>
    <t>26.10.2021 22:21:29</t>
  </si>
  <si>
    <t>DM-2 35-17-M00002_DOLUM TESİSİ M23_2321736</t>
  </si>
  <si>
    <t>26.10.2021 17:47:26</t>
  </si>
  <si>
    <t>26.10.2021 18:14:49</t>
  </si>
  <si>
    <t>26.10.2021 17:54:49</t>
  </si>
  <si>
    <t>26.10.2021 18:44:03</t>
  </si>
  <si>
    <t>26.10.2021 18:01:12</t>
  </si>
  <si>
    <t>M-261 ULAMIŞ 35-14-M00261_956633764_956633764</t>
  </si>
  <si>
    <t>26.10.2021 18:03:38</t>
  </si>
  <si>
    <t>26.10.2021 18:38:27</t>
  </si>
  <si>
    <t>K-848 35-04-K00848_912408085_912408085</t>
  </si>
  <si>
    <t>26.10.2021 18:06:36</t>
  </si>
  <si>
    <t>26.10.2021 19:27:56</t>
  </si>
  <si>
    <t>SART TR-12 45-78-M00179_49316615_56407840_56407840</t>
  </si>
  <si>
    <t>26.10.2021 18:18:58</t>
  </si>
  <si>
    <t>26.10.2021 21:32:13</t>
  </si>
  <si>
    <t>AYVACIK TR-1 45-71-M00787_A_56399620_56399620</t>
  </si>
  <si>
    <t>26.10.2021 18:18:35</t>
  </si>
  <si>
    <t>26.10.2021 21:52:36</t>
  </si>
  <si>
    <t>_A_56386574_56386574</t>
  </si>
  <si>
    <t>26.10.2021 18:22:20</t>
  </si>
  <si>
    <t>26.10.2021 22:55:43</t>
  </si>
  <si>
    <t>TR-1/77 45-72-M00077_956506216_956506216</t>
  </si>
  <si>
    <t>26.10.2021 17:56:47</t>
  </si>
  <si>
    <t>26.10.2021 19:30:13</t>
  </si>
  <si>
    <t>PANAZTEPE DM 35-28-M00732_DERSAN-1 ÇIKIŞ M08_2114181</t>
  </si>
  <si>
    <t>26.10.2021 18:33:26</t>
  </si>
  <si>
    <t>26.10.2021 18:33:34</t>
  </si>
  <si>
    <t>M-2911 35-01-M02911_911067237_911067237</t>
  </si>
  <si>
    <t>26.10.2021 18:29:13</t>
  </si>
  <si>
    <t>26.10.2021 20:56:33</t>
  </si>
  <si>
    <t>KESİKKÖY DM 35-28-M00309_KESİKKÖY-2 (PANAZTEPE DM) M10_2302936</t>
  </si>
  <si>
    <t>26.10.2021 17:39:00</t>
  </si>
  <si>
    <t>26.10.2021 19:38:38</t>
  </si>
  <si>
    <t>MENEMEN TR-57 35-28-L00057_9149060_56392773_56392773</t>
  </si>
  <si>
    <t>26.10.2021 18:32:16</t>
  </si>
  <si>
    <t>26.10.2021 20:36:27</t>
  </si>
  <si>
    <t>KARABURUN TR-11 35-21-L00010_953359676_953359676</t>
  </si>
  <si>
    <t>26.10.2021 18:19:32</t>
  </si>
  <si>
    <t>26.10.2021 19:48:48</t>
  </si>
  <si>
    <t>L-58 HAVACILAR SİTESİ 35-14-L00058_956640653_956640653</t>
  </si>
  <si>
    <t>26.10.2021 18:44:53</t>
  </si>
  <si>
    <t>26.10.2021 23:08:30</t>
  </si>
  <si>
    <t>KABAKUM BANKACILAR TR-4 35-30-M00210_955312747_955312747</t>
  </si>
  <si>
    <t>26.10.2021 18:45:56</t>
  </si>
  <si>
    <t>26.10.2021 20:26:19</t>
  </si>
  <si>
    <t>DM-12/TR-16 45-72-L00939_956482626_956482626</t>
  </si>
  <si>
    <t>26.10.2021 18:50:00</t>
  </si>
  <si>
    <t>26.10.2021 19:27:20</t>
  </si>
  <si>
    <t>L-36 35-18-L00036_950438728_950438728</t>
  </si>
  <si>
    <t>26.10.2021 18:41:00</t>
  </si>
  <si>
    <t>26.10.2021 21:00:26</t>
  </si>
  <si>
    <t>ARDIÇ TR-8 35-21-L00131_953366309_953366309</t>
  </si>
  <si>
    <t>26.10.2021 18:50:36</t>
  </si>
  <si>
    <t>26.10.2021 20:08:59</t>
  </si>
  <si>
    <t>AŞAĞIKIRIKLAR TR-4 35-16-M00709_953351707_953351707</t>
  </si>
  <si>
    <t>26.10.2021 18:58:11</t>
  </si>
  <si>
    <t>26.10.2021 22:00:56</t>
  </si>
  <si>
    <t>KIŞLAKÖY KÖYÜ TR-1 45-71-M01706_43168677_56384277_56384277</t>
  </si>
  <si>
    <t>26.10.2021 18:59:32</t>
  </si>
  <si>
    <t>26.10.2021 22:56:00</t>
  </si>
  <si>
    <t>AYVACIK TR-1 45-83-L00298_45-83-L00298_2375365</t>
  </si>
  <si>
    <t>26.10.2021 18:58:32</t>
  </si>
  <si>
    <t>26.10.2021 22:06:31</t>
  </si>
  <si>
    <t>KELLETEPE KÖK 35-31-L00035_HatBaşıAyırıcı_61335857 L04_61335857</t>
  </si>
  <si>
    <t>26.10.2021 19:08:08</t>
  </si>
  <si>
    <t>26.10.2021 20:46:26</t>
  </si>
  <si>
    <t>26.10.2021 18:42:50</t>
  </si>
  <si>
    <t>26.10.2021 19:52:14</t>
  </si>
  <si>
    <t>K-3499 35-03-K03499_C_56365921_56365921</t>
  </si>
  <si>
    <t>26.10.2021 19:07:14</t>
  </si>
  <si>
    <t>26.10.2021 21:06:21</t>
  </si>
  <si>
    <t>KAYALIOĞLU TARIMSAL SULAMA TR-3 45-72-L00650_DIREK TIPI TRAFO HUCRESI H01_2107898</t>
  </si>
  <si>
    <t>26.10.2021 19:12:14</t>
  </si>
  <si>
    <t>26.10.2021 22:00:15</t>
  </si>
  <si>
    <t>TR-6 35-16-L00006_B_56353570_56353570</t>
  </si>
  <si>
    <t>26.10.2021 19:21:05</t>
  </si>
  <si>
    <t>26.10.2021 20:16:02</t>
  </si>
  <si>
    <t>K-1867 35-09-K01867_954708590_954708590</t>
  </si>
  <si>
    <t>26.10.2021 20:06:45</t>
  </si>
  <si>
    <t>26.10.2021 21:36:18</t>
  </si>
  <si>
    <t>K-765 35-01-K00765_911349876_911349876</t>
  </si>
  <si>
    <t>26.10.2021 20:04:18</t>
  </si>
  <si>
    <t>27.10.2021 00:25:47</t>
  </si>
  <si>
    <t>KELLETEPE KÖK 35-31-L00035_ŞEMSİLER TR-1 L04_72230902</t>
  </si>
  <si>
    <t>26.10.2021 20:23:10</t>
  </si>
  <si>
    <t>26.10.2021 20:39:46</t>
  </si>
  <si>
    <t>M-2453 35-03-M02453_910378433_910378433</t>
  </si>
  <si>
    <t>26.10.2021 20:25:37</t>
  </si>
  <si>
    <t>26.10.2021 21:35:43</t>
  </si>
  <si>
    <t>K-2678 35-03-K02678_910290706_910290706</t>
  </si>
  <si>
    <t>26.10.2021 20:30:30</t>
  </si>
  <si>
    <t>27.10.2021 00:52:29</t>
  </si>
  <si>
    <t>TEKKE TR-2 35-15-L01012_950400937_950400937</t>
  </si>
  <si>
    <t>26.10.2021 20:46:00</t>
  </si>
  <si>
    <t>26.10.2021 22:52:18</t>
  </si>
  <si>
    <t>POYRAZDAMLARI TR-1 KÖK 45-78-M00571_45-78-M00571_66081180</t>
  </si>
  <si>
    <t>26.10.2021 20:48:23</t>
  </si>
  <si>
    <t>26.10.2021 21:43:22</t>
  </si>
  <si>
    <t>TR-90 35-17-M00090__60983269_60983269</t>
  </si>
  <si>
    <t>26.10.2021 20:59:27</t>
  </si>
  <si>
    <t>26.10.2021 21:18:28</t>
  </si>
  <si>
    <t>DM02/TR19 BİNA ALTI TR 45-73-M00010_945671498_945671498</t>
  </si>
  <si>
    <t>26.10.2021 20:58:04</t>
  </si>
  <si>
    <t>26.10.2021 21:48:18</t>
  </si>
  <si>
    <t>PİYADELER KÖK 45-73-M00136_ÖRNEKKÖY M04_66674753</t>
  </si>
  <si>
    <t>26.10.2021 21:55:10</t>
  </si>
  <si>
    <t>26.10.2021 21:55:50</t>
  </si>
  <si>
    <t>TR-43 35-19-M00043_C_56355072_56355072</t>
  </si>
  <si>
    <t>26.10.2021 21:56:00</t>
  </si>
  <si>
    <t>26.10.2021 23:30:55</t>
  </si>
  <si>
    <t>K-2732 35-04-K02732_E_56394825_56394825</t>
  </si>
  <si>
    <t>26.10.2021 22:06:30</t>
  </si>
  <si>
    <t>27.10.2021 00:10:21</t>
  </si>
  <si>
    <t>M-2385 35-01-M02385__73560688_73560688</t>
  </si>
  <si>
    <t>26.10.2021 22:24:41</t>
  </si>
  <si>
    <t>27.10.2021 06:07:03</t>
  </si>
  <si>
    <t>ZEYTİNELİ TR-2 35-19-M00209_956699667_956699667</t>
  </si>
  <si>
    <t>26.10.2021 22:53:31</t>
  </si>
  <si>
    <t>27.10.2021 02:23:21</t>
  </si>
  <si>
    <t>26.10.2021 23:22:50</t>
  </si>
  <si>
    <t>26.10.2021 23:54:47</t>
  </si>
  <si>
    <t>DM-12/TR-16 45-72-L00939_960749114_960749114</t>
  </si>
  <si>
    <t>27.10.2021 11:20:23</t>
  </si>
  <si>
    <t>27.10.2021 12:57:45</t>
  </si>
  <si>
    <t>ÖZGÖRKEY KÖK 35-26-M00256_BEŞEVLER KUŞÇUBURUN M05_65969616</t>
  </si>
  <si>
    <t>27.10.2021 10:12:17</t>
  </si>
  <si>
    <t>27.10.2021 10:27:45</t>
  </si>
  <si>
    <t>27.10.2021 04:55:25</t>
  </si>
  <si>
    <t>27.10.2021 05:19:13</t>
  </si>
  <si>
    <t>TR-2 GÖLCÜKLER 35-22-M00002_955288166_955288166</t>
  </si>
  <si>
    <t>27.10.2021 10:27:54</t>
  </si>
  <si>
    <t>27.10.2021 13:26:30</t>
  </si>
  <si>
    <t>K-225 35-07-K00225_912722461_912722461</t>
  </si>
  <si>
    <t>27.10.2021 08:15:03</t>
  </si>
  <si>
    <t>27.10.2021 09:50:23</t>
  </si>
  <si>
    <t>M-1929 GEÇİT 35-03-M01929_HatBaşıAyırıcı_53132264 M02_53132264</t>
  </si>
  <si>
    <t>27.10.2021 11:24:43</t>
  </si>
  <si>
    <t>27.10.2021 13:04:10</t>
  </si>
  <si>
    <t>K-1115 35-04-K01115_A_60982278_60982278</t>
  </si>
  <si>
    <t>27.10.2021 17:42:35</t>
  </si>
  <si>
    <t>27.10.2021 19:42:49</t>
  </si>
  <si>
    <t>DAĞDERE TR-7 45-72-M00587_956524284_956524284</t>
  </si>
  <si>
    <t>27.10.2021 09:30:29</t>
  </si>
  <si>
    <t>27.10.2021 14:30:35</t>
  </si>
  <si>
    <t>ÜZÜMLER TR-1 35-29-L00650_ H_72346672</t>
  </si>
  <si>
    <t>27.10.2021 13:58:59</t>
  </si>
  <si>
    <t>27.10.2021 14:37:55</t>
  </si>
  <si>
    <t>TR-54 35-30-L00054_955333993_955333993</t>
  </si>
  <si>
    <t>27.10.2021 11:42:19</t>
  </si>
  <si>
    <t>27.10.2021 14:21:29</t>
  </si>
  <si>
    <t>SİNİRLİ TR-1 45-83-M00459_A_56388667_56388667</t>
  </si>
  <si>
    <t>27.10.2021 15:06:24</t>
  </si>
  <si>
    <t>27.10.2021 16:11:57</t>
  </si>
  <si>
    <t>KADIKÖY TR-3 35-16-M00147_953333056_953333056</t>
  </si>
  <si>
    <t>27.10.2021 16:29:01</t>
  </si>
  <si>
    <t>27.10.2021 18:12:43</t>
  </si>
  <si>
    <t>L-2 35-18-L00002_950436334_950436334</t>
  </si>
  <si>
    <t>27.10.2021 10:01:16</t>
  </si>
  <si>
    <t>27.10.2021 11:06:08</t>
  </si>
  <si>
    <t>ÖDEMİŞ TM-2 35-15-A00005_OVAKENT M03_2334249</t>
  </si>
  <si>
    <t>27.10.2021 10:58:55</t>
  </si>
  <si>
    <t>27.10.2021 15:07:55</t>
  </si>
  <si>
    <t>27.10.2021 08:48:00</t>
  </si>
  <si>
    <t>27.10.2021 08:59:23</t>
  </si>
  <si>
    <t>DM-12/TR-19 45-72-L00938_956512549_956512549</t>
  </si>
  <si>
    <t>27.10.2021 17:34:36</t>
  </si>
  <si>
    <t>27.10.2021 19:03:52</t>
  </si>
  <si>
    <t>DM08/TR19 45-73-M00065_945675705_945675705</t>
  </si>
  <si>
    <t>27.10.2021 10:10:01</t>
  </si>
  <si>
    <t>27.10.2021 11:22:22</t>
  </si>
  <si>
    <t>ALTINKÖY TR-1 45-81-M00120_C_56399168_56399168</t>
  </si>
  <si>
    <t>27.10.2021 20:47:50</t>
  </si>
  <si>
    <t>27.10.2021 22:57:13</t>
  </si>
  <si>
    <t>K-1692 35-04-K01692_99284894_99284894</t>
  </si>
  <si>
    <t>27.10.2021 12:46:41</t>
  </si>
  <si>
    <t>27.10.2021 17:45:41</t>
  </si>
  <si>
    <t>ALEMŞAHLI TR-2 45-79-M00449_945558255_945558255</t>
  </si>
  <si>
    <t>27.10.2021 19:20:53</t>
  </si>
  <si>
    <t>27.10.2021 21:25:34</t>
  </si>
  <si>
    <t>TR-118 35-15-M00118_950360521_950360521</t>
  </si>
  <si>
    <t>27.10.2021 18:12:15</t>
  </si>
  <si>
    <t>27.10.2021 20:59:52</t>
  </si>
  <si>
    <t>DİKİLİTAŞ ORTACA MAH. TR-1 45-75-M00315_A_56391521_56391521</t>
  </si>
  <si>
    <t>27.10.2021 11:18:51</t>
  </si>
  <si>
    <t>27.10.2021 14:29:15</t>
  </si>
  <si>
    <t>GÖÇBEYLİ DM 35-16-M00139_HatBaşıAyırıcı_53140535 M07_53140535</t>
  </si>
  <si>
    <t>27.10.2021 09:14:27</t>
  </si>
  <si>
    <t>27.10.2021 17:15:00</t>
  </si>
  <si>
    <t>DEĞİRMENDERE DM 35-22-M00085_ÇİLEME-MALTA-SANCAKLI M08_50066539</t>
  </si>
  <si>
    <t>27.10.2021 12:12:01</t>
  </si>
  <si>
    <t>27.10.2021 12:55:59</t>
  </si>
  <si>
    <t>L-357 EGEM SAHİL SİT. 35-18-L00357_6559615_56356668_56356668</t>
  </si>
  <si>
    <t>27.10.2021 09:27:00</t>
  </si>
  <si>
    <t>27.10.2021 11:07:46</t>
  </si>
  <si>
    <t>YEŞİLOVA ÇAYIR TR-2 35-20-L00127_6869983_56378168_56378168</t>
  </si>
  <si>
    <t>27.10.2021 19:49:55</t>
  </si>
  <si>
    <t>27.10.2021 21:11:04</t>
  </si>
  <si>
    <t>27.10.2021 18:00:28</t>
  </si>
  <si>
    <t>27.10.2021 18:06:00</t>
  </si>
  <si>
    <t>27.10.2021 13:59:48</t>
  </si>
  <si>
    <t>27.10.2021 16:42:51</t>
  </si>
  <si>
    <t>DAĞHACIYUSUF TR-5 45-73-M01229_945654199_945654199</t>
  </si>
  <si>
    <t>27.10.2021 21:42:31</t>
  </si>
  <si>
    <t>27.10.2021 23:25:35</t>
  </si>
  <si>
    <t>27.10.2021 16:11:09</t>
  </si>
  <si>
    <t>27.10.2021 17:43:00</t>
  </si>
  <si>
    <t>DM-5/TR-6 35-26-M00773_35-26-M00773_42461496</t>
  </si>
  <si>
    <t>27.10.2021 22:55:08</t>
  </si>
  <si>
    <t>27.10.2021 23:22:59</t>
  </si>
  <si>
    <t>27.10.2021 19:02:37</t>
  </si>
  <si>
    <t>27.10.2021 21:20:48</t>
  </si>
  <si>
    <t>L-356 BAŞKENT SİTESİ 35-18-L00356_11656121_56357635_56357635</t>
  </si>
  <si>
    <t>27.10.2021 13:48:00</t>
  </si>
  <si>
    <t>27.10.2021 15:45:56</t>
  </si>
  <si>
    <t>27.10.2021 08:57:29</t>
  </si>
  <si>
    <t>27.10.2021 12:46:07</t>
  </si>
  <si>
    <t>AŞAĞIŞAKRAN TR-1 35-17-M00223_950299905_950299905</t>
  </si>
  <si>
    <t>27.10.2021 12:12:30</t>
  </si>
  <si>
    <t>27.10.2021 16:13:15</t>
  </si>
  <si>
    <t>DADAĞLI TR-10 (TR-2) 45-79-M00514_945570401_945570401</t>
  </si>
  <si>
    <t>27.10.2021 09:41:31</t>
  </si>
  <si>
    <t>27.10.2021 11:00:07</t>
  </si>
  <si>
    <t>TR-91 35-17-M00091_950303085_950303085</t>
  </si>
  <si>
    <t>27.10.2021 11:18:28</t>
  </si>
  <si>
    <t>27.10.2021 11:51:17</t>
  </si>
  <si>
    <t>27.10.2021 09:02:23</t>
  </si>
  <si>
    <t>27.10.2021 13:57:50</t>
  </si>
  <si>
    <t>DM-16/16-A 45-71-M00427_953244733_953244733</t>
  </si>
  <si>
    <t>27.10.2021 09:35:52</t>
  </si>
  <si>
    <t>27.10.2021 11:13:02</t>
  </si>
  <si>
    <t>KEMALİYE DM (TR-1) 45-73-M00150_HatBaşıAyırıcı_53135428 M02_53135428</t>
  </si>
  <si>
    <t>27.10.2021 13:55:16</t>
  </si>
  <si>
    <t>27.10.2021 15:13:15</t>
  </si>
  <si>
    <t>HELVACI TR-10 35-17-M00370_35-17-M00370_2361763</t>
  </si>
  <si>
    <t>27.10.2021 16:00:00</t>
  </si>
  <si>
    <t>27.10.2021 17:09:31</t>
  </si>
  <si>
    <t>27.10.2021 16:57:00</t>
  </si>
  <si>
    <t>27.10.2021 17:10:59</t>
  </si>
  <si>
    <t>K-4024 35-01-K04024_911057490_911057490</t>
  </si>
  <si>
    <t>27.10.2021 22:13:07</t>
  </si>
  <si>
    <t>28.10.2021 00:11:32</t>
  </si>
  <si>
    <t>27.10.2021 13:25:29</t>
  </si>
  <si>
    <t>27.10.2021 23:28:11</t>
  </si>
  <si>
    <t>BÜYÜKBELEN TR-3 45-80-M00068_956548568_956548568</t>
  </si>
  <si>
    <t>27.10.2021 18:56:09</t>
  </si>
  <si>
    <t>27.10.2021 20:59:33</t>
  </si>
  <si>
    <t>ÖDEMİŞ TM-2 35-15-A00005_TRF-A M05_2122068</t>
  </si>
  <si>
    <t>27.10.2021 00:13:41</t>
  </si>
  <si>
    <t>27.10.2021 01:01:06</t>
  </si>
  <si>
    <t>ÜRKMEZ M-22 35-25-M00156_956653576_956653576</t>
  </si>
  <si>
    <t>27.10.2021 04:32:54</t>
  </si>
  <si>
    <t>27.10.2021 12:55:00</t>
  </si>
  <si>
    <t>PİYADELER TR-1 45-73-M00165_B_56397172_56397172</t>
  </si>
  <si>
    <t>27.10.2021 11:18:49</t>
  </si>
  <si>
    <t>27.10.2021 15:45:02</t>
  </si>
  <si>
    <t>SÖĞÜTÖREN TR-2 35-20-L00348_950011593_950011593</t>
  </si>
  <si>
    <t>27.10.2021 20:19:59</t>
  </si>
  <si>
    <t>27.10.2021 22:05:37</t>
  </si>
  <si>
    <t>L-325 (ALBAYRAK) 35-18-L00325_950436646_950436646</t>
  </si>
  <si>
    <t>27.10.2021 08:28:16</t>
  </si>
  <si>
    <t>27.10.2021 10:01:46</t>
  </si>
  <si>
    <t>K-3975 35-04-K03975_912574038_912574038</t>
  </si>
  <si>
    <t>27.10.2021 18:14:03</t>
  </si>
  <si>
    <t>27.10.2021 19:48:33</t>
  </si>
  <si>
    <t>GÜZELYURT MAH. TR-1 45-74-M00232_45-74-M00232_2360478</t>
  </si>
  <si>
    <t>27.10.2021 17:24:42</t>
  </si>
  <si>
    <t>27.10.2021 19:46:05</t>
  </si>
  <si>
    <t>27.10.2021 07:45:41</t>
  </si>
  <si>
    <t>27.10.2021 08:00:11</t>
  </si>
  <si>
    <t>27.10.2021 19:29:37</t>
  </si>
  <si>
    <t>27.10.2021 20:39:09</t>
  </si>
  <si>
    <t>MECİDİYE TR-1 KÖK 45-72-L00078_GÖKÇEKÖY (KÖYLER ÇIKIŞI) L010_66560899</t>
  </si>
  <si>
    <t>27.10.2021 09:20:31</t>
  </si>
  <si>
    <t>27.10.2021 16:34:09</t>
  </si>
  <si>
    <t>TR-1 77/A 45-72-M00118_45-72-M00118_66497672</t>
  </si>
  <si>
    <t>27.10.2021 15:59:11</t>
  </si>
  <si>
    <t>27.10.2021 17:06:41</t>
  </si>
  <si>
    <t>ÖZGÖRKEY KÖK 35-26-M00256_ÇAPAK M07_65969695</t>
  </si>
  <si>
    <t>27.10.2021 14:46:54</t>
  </si>
  <si>
    <t>27.10.2021 15:55:26</t>
  </si>
  <si>
    <t>ULUCAK DM-2/1 35-27-M00335_ULUCAK DM-2 M02_72175359</t>
  </si>
  <si>
    <t>27.10.2021 15:44:31</t>
  </si>
  <si>
    <t>27.10.2021 16:33:48</t>
  </si>
  <si>
    <t>K-1143 35-01-K01143_35-01-K01143_66516429</t>
  </si>
  <si>
    <t>27.10.2021 13:51:27</t>
  </si>
  <si>
    <t>27.10.2021 14:37:07</t>
  </si>
  <si>
    <t>YENİKÖY DERE MAH. TR-3 35-31-L00182_956584864_956584864</t>
  </si>
  <si>
    <t>27.10.2021 15:35:17</t>
  </si>
  <si>
    <t>27.10.2021 18:21:10</t>
  </si>
  <si>
    <t>DEMİRCİ TM 45-74-A00001_HatBaşıAyırıcı_66086516 M15_66086516</t>
  </si>
  <si>
    <t>27.10.2021 09:07:21</t>
  </si>
  <si>
    <t>27.10.2021 10:49:41</t>
  </si>
  <si>
    <t>MURADİYE TR 2/A 45-71-M00201_953243048_953243048</t>
  </si>
  <si>
    <t>27.10.2021 17:31:00</t>
  </si>
  <si>
    <t>27.10.2021 22:57:56</t>
  </si>
  <si>
    <t>YENİ HARMANDALI TR-1 45-71-M00893_43142901_56385144_56385144</t>
  </si>
  <si>
    <t>27.10.2021 11:15:32</t>
  </si>
  <si>
    <t>27.10.2021 12:51:58</t>
  </si>
  <si>
    <t>K-618 35-04-K00618_99595314_99595314</t>
  </si>
  <si>
    <t>27.10.2021 11:42:22</t>
  </si>
  <si>
    <t>27.10.2021 12:37:38</t>
  </si>
  <si>
    <t>TR-2 35-15-M00002_48880023_56379912_56379912</t>
  </si>
  <si>
    <t>27.10.2021 16:21:00</t>
  </si>
  <si>
    <t>27.10.2021 16:40:41</t>
  </si>
  <si>
    <t>27.10.2021 18:15:14</t>
  </si>
  <si>
    <t>27.10.2021 19:15:03</t>
  </si>
  <si>
    <t>M-3 35-02-M00003_99825135_99825135</t>
  </si>
  <si>
    <t>27.10.2021 13:11:31</t>
  </si>
  <si>
    <t>27.10.2021 16:01:09</t>
  </si>
  <si>
    <t>BOZDAĞ TR-10 35-15-L00294_950409537_950409537</t>
  </si>
  <si>
    <t>27.10.2021 16:57:34</t>
  </si>
  <si>
    <t>27.10.2021 18:37:17</t>
  </si>
  <si>
    <t>M-50 DOĞANKENT SİTESİ 35-14-M00050_956645110_956645110</t>
  </si>
  <si>
    <t>27.10.2021 09:53:35</t>
  </si>
  <si>
    <t>27.10.2021 14:50:05</t>
  </si>
  <si>
    <t>TR-2/37 45-72-L00037_956496936_956496936</t>
  </si>
  <si>
    <t>27.10.2021 18:50:57</t>
  </si>
  <si>
    <t>27.10.2021 22:31:30</t>
  </si>
  <si>
    <t>27.10.2021 16:36:12</t>
  </si>
  <si>
    <t>27.10.2021 16:46:45</t>
  </si>
  <si>
    <t>UMURCALI TR 1 35-31-L00187_47966754_56380872_56380872</t>
  </si>
  <si>
    <t>27.10.2021 17:57:25</t>
  </si>
  <si>
    <t>27.10.2021 18:52:03</t>
  </si>
  <si>
    <t>ASARLIK TR-26 35-28-M00725_953370811_953370811</t>
  </si>
  <si>
    <t>27.10.2021 11:10:46</t>
  </si>
  <si>
    <t>27.10.2021 15:44:09</t>
  </si>
  <si>
    <t>TUNCAY AYDIN VE ARK. ÖZEL TR 45-84-M00037Ö_DIREK TIPI TRAFO HUCRESI H01_2065666</t>
  </si>
  <si>
    <t>27.10.2021 16:53:00</t>
  </si>
  <si>
    <t>27.10.2021 17:40:44</t>
  </si>
  <si>
    <t>27.10.2021 15:48:15</t>
  </si>
  <si>
    <t>27.10.2021 16:04:48</t>
  </si>
  <si>
    <t>27.10.2021 11:59:11</t>
  </si>
  <si>
    <t>27.10.2021 14:18:12</t>
  </si>
  <si>
    <t>AHMETBEYLER DM 35-16-M00154_PAŞAKÖY M01_72044320</t>
  </si>
  <si>
    <t>27.10.2021 08:52:28</t>
  </si>
  <si>
    <t>27.10.2021 15:44:45</t>
  </si>
  <si>
    <t>YUKARI ŞEHİT KEMAL TR 35-17-M00358_950314671_950314671</t>
  </si>
  <si>
    <t>27.10.2021 19:43:59</t>
  </si>
  <si>
    <t>27.10.2021 21:16:15</t>
  </si>
  <si>
    <t>MORDOĞAN TR-30 35-21-L00155_953356758_953356758</t>
  </si>
  <si>
    <t>27.10.2021 12:49:01</t>
  </si>
  <si>
    <t>27.10.2021 16:50:04</t>
  </si>
  <si>
    <t>ALLAHDİYEN TR-1 45-78-L00279__81571284_81571284</t>
  </si>
  <si>
    <t>27.10.2021 15:15:14</t>
  </si>
  <si>
    <t>27.10.2021 17:26:53</t>
  </si>
  <si>
    <t>BEYOBA TR-7 45-72-M00561_DAĞITIM TRAFOSU TR-7 M06_66568166</t>
  </si>
  <si>
    <t>27.10.2021 09:18:39</t>
  </si>
  <si>
    <t>27.10.2021 17:12:12</t>
  </si>
  <si>
    <t>27.10.2021 09:57:17</t>
  </si>
  <si>
    <t>27.10.2021 09:57:57</t>
  </si>
  <si>
    <t>KAYMAKÇI TR-22 35-15-M00250_B_56369352_56369352</t>
  </si>
  <si>
    <t>27.10.2021 16:50:57</t>
  </si>
  <si>
    <t>27.10.2021 18:34:03</t>
  </si>
  <si>
    <t>TR-1/40 KÖK 45-72-M00040_TR-1/42 M03_61318175</t>
  </si>
  <si>
    <t>27.10.2021 08:57:01</t>
  </si>
  <si>
    <t>27.10.2021 09:04:01</t>
  </si>
  <si>
    <t>ÖZBEY İM 35-26-A00005_TR-1/ÖLÇÜ L04_2066123</t>
  </si>
  <si>
    <t>27.10.2021 02:08:57</t>
  </si>
  <si>
    <t>27.10.2021 02:26:31</t>
  </si>
  <si>
    <t>K-4486 35-01-K04486_TRAFO K03_2117420</t>
  </si>
  <si>
    <t>27.10.2021 12:56:00</t>
  </si>
  <si>
    <t>27.10.2021 14:25:54</t>
  </si>
  <si>
    <t>K-4486 35-01-K04486_912176346_912176346</t>
  </si>
  <si>
    <t>27.10.2021 10:15:07</t>
  </si>
  <si>
    <t>27.10.2021 12:46:36</t>
  </si>
  <si>
    <t>AKÇAPINAR KÖK 45-83-L00131_HatBaşıAyırıcı_53136699 L06_53136699</t>
  </si>
  <si>
    <t>27.10.2021 08:59:37</t>
  </si>
  <si>
    <t>27.10.2021 17:52:09</t>
  </si>
  <si>
    <t>ÇANDARLI TR-3 35-30-M00003_955311234_955311234</t>
  </si>
  <si>
    <t>27.10.2021 14:38:45</t>
  </si>
  <si>
    <t>27.10.2021 17:33:04</t>
  </si>
  <si>
    <t>TR-1/72 45-72-M00072_45-72-M00072_2367040</t>
  </si>
  <si>
    <t>27.10.2021 11:51:16</t>
  </si>
  <si>
    <t>27.10.2021 17:17:39</t>
  </si>
  <si>
    <t>YEŞİLYURT TR-4 45-73-M00801_945640190_945640190</t>
  </si>
  <si>
    <t>27.10.2021 18:47:14</t>
  </si>
  <si>
    <t>27.10.2021 20:07:24</t>
  </si>
  <si>
    <t>DM-14/11 (DM-23/2-B) 45-71-M01944_953209425_953209425</t>
  </si>
  <si>
    <t>27.10.2021 13:28:25</t>
  </si>
  <si>
    <t>27.10.2021 17:49:20</t>
  </si>
  <si>
    <t>_11823585_56357104_56357104</t>
  </si>
  <si>
    <t>27.10.2021 19:04:08</t>
  </si>
  <si>
    <t>27.10.2021 19:30:34</t>
  </si>
  <si>
    <t>27.10.2021 09:01:27</t>
  </si>
  <si>
    <t>27.10.2021 17:04:48</t>
  </si>
  <si>
    <t>MURADİYE DM-7/1 45-71-M01854_DM-7/1A M05_2125942</t>
  </si>
  <si>
    <t>27.10.2021 11:31:51</t>
  </si>
  <si>
    <t>27.10.2021 11:35:21</t>
  </si>
  <si>
    <t>TR-40 35-16-L00040_953332034_953332034</t>
  </si>
  <si>
    <t>27.10.2021 10:00:32</t>
  </si>
  <si>
    <t>27.10.2021 11:12:48</t>
  </si>
  <si>
    <t>27.10.2021 12:20:16</t>
  </si>
  <si>
    <t>27.10.2021 14:10:41</t>
  </si>
  <si>
    <t>ULUKENT DM-3/3 35-28-M00049_DAĞITIM TRAFO ULUKENT DM-3/3 M04_66488339</t>
  </si>
  <si>
    <t>27.10.2021 09:44:36</t>
  </si>
  <si>
    <t>27.10.2021 15:18:22</t>
  </si>
  <si>
    <t>K-1411 35-04-K01411_914525056_914525056</t>
  </si>
  <si>
    <t>27.10.2021 10:14:52</t>
  </si>
  <si>
    <t>27.10.2021 14:38:47</t>
  </si>
  <si>
    <t>M-2548 35-09-M02548_912836225_912836225</t>
  </si>
  <si>
    <t>27.10.2021 08:28:19</t>
  </si>
  <si>
    <t>27.10.2021 14:49:54</t>
  </si>
  <si>
    <t>YENİKÖY-3 35-26-L00142_6016206_56358992_56358992</t>
  </si>
  <si>
    <t>27.10.2021 20:17:01</t>
  </si>
  <si>
    <t>27.10.2021 21:56:01</t>
  </si>
  <si>
    <t>L-224 SİBAM EVLERİ 35-18-L00224_950458322_950458322</t>
  </si>
  <si>
    <t>27.10.2021 16:21:30</t>
  </si>
  <si>
    <t>27.10.2021 18:41:50</t>
  </si>
  <si>
    <t>TR-3 35-27-M00003_965641167_965641167</t>
  </si>
  <si>
    <t>27.10.2021 17:11:43</t>
  </si>
  <si>
    <t>27.10.2021 18:44:02</t>
  </si>
  <si>
    <t>TR-135 RÜYAKENT 35-15-M00135_950369812_950369812</t>
  </si>
  <si>
    <t>27.10.2021 18:51:24</t>
  </si>
  <si>
    <t>27.10.2021 21:13:17</t>
  </si>
  <si>
    <t>KARABURÇ KÖK 35-31-L00253_SARIKAYA L02_2337263</t>
  </si>
  <si>
    <t>27.10.2021 09:06:39</t>
  </si>
  <si>
    <t>27.10.2021 17:00:45</t>
  </si>
  <si>
    <t>TR-82 35-30-L00082_B_56402198_56402198</t>
  </si>
  <si>
    <t>27.10.2021 17:02:54</t>
  </si>
  <si>
    <t>27.10.2021 19:34:13</t>
  </si>
  <si>
    <t>TR-25 35-22-M00025_955265537_955265537</t>
  </si>
  <si>
    <t>27.10.2021 09:49:54</t>
  </si>
  <si>
    <t>27.10.2021 11:28:00</t>
  </si>
  <si>
    <t>TR-27 35-19-L00027_DIREK TIPI TRAFO HUCRESI H01_2060141</t>
  </si>
  <si>
    <t>27.10.2021 09:25:18</t>
  </si>
  <si>
    <t>27.10.2021 15:42:32</t>
  </si>
  <si>
    <t>ÖZBEK DM (TR-315) 35-19-M00044_EĞRİLİMAN M04_72140384</t>
  </si>
  <si>
    <t>27.10.2021 10:21:53</t>
  </si>
  <si>
    <t>27.10.2021 15:19:26</t>
  </si>
  <si>
    <t>TR-1/59 45-72-M00059_956509804_956509804</t>
  </si>
  <si>
    <t>27.10.2021 16:32:14</t>
  </si>
  <si>
    <t>27.10.2021 20:41:29</t>
  </si>
  <si>
    <t>TR-330 35-19-L00369_956697713_956697713</t>
  </si>
  <si>
    <t>27.10.2021 19:58:30</t>
  </si>
  <si>
    <t>27.10.2021 20:59:44</t>
  </si>
  <si>
    <t>M-2356 (YATIRIM REZERVE) 35-01-M02356_35-01-M02356_2376843</t>
  </si>
  <si>
    <t>27.10.2021 08:33:00</t>
  </si>
  <si>
    <t>27.10.2021 09:10:53</t>
  </si>
  <si>
    <t>TR-17 35-15-M00017_A a1b_48898642</t>
  </si>
  <si>
    <t>27.10.2021 11:12:40</t>
  </si>
  <si>
    <t>27.10.2021 12:59:13</t>
  </si>
  <si>
    <t>TR-2/114 45-83-L00114_955148015_955148015</t>
  </si>
  <si>
    <t>27.10.2021 17:10:36</t>
  </si>
  <si>
    <t>27.10.2021 19:47:10</t>
  </si>
  <si>
    <t>TR-337 35-19-L00371_956696062_956696062</t>
  </si>
  <si>
    <t>27.10.2021 19:03:48</t>
  </si>
  <si>
    <t>27.10.2021 20:59:50</t>
  </si>
  <si>
    <t>KARKIN TR-1 45-84-M00031_6831948_56404264_56404264</t>
  </si>
  <si>
    <t>27.10.2021 13:50:29</t>
  </si>
  <si>
    <t>27.10.2021 15:07:03</t>
  </si>
  <si>
    <t>BAKTIRLI TR-1 45-83-L00426_955159699_955159699</t>
  </si>
  <si>
    <t>27.10.2021 15:43:42</t>
  </si>
  <si>
    <t>27.10.2021 18:33:57</t>
  </si>
  <si>
    <t>CANLI TR-1 KÖK 35-20-L00124_YEŞİLOVA ÇAYIR L04_66505772</t>
  </si>
  <si>
    <t>27.10.2021 00:54:15</t>
  </si>
  <si>
    <t>27.10.2021 01:14:45</t>
  </si>
  <si>
    <t>YAĞCILAR TR-1 35-19-M00226_956667655_956667655</t>
  </si>
  <si>
    <t>27.10.2021 10:57:00</t>
  </si>
  <si>
    <t>27.10.2021 13:21:20</t>
  </si>
  <si>
    <t>TR-49 EGELİ 35-19-L00049_956665422_956665422</t>
  </si>
  <si>
    <t>27.10.2021 10:27:39</t>
  </si>
  <si>
    <t>27.10.2021 17:27:15</t>
  </si>
  <si>
    <t>27.10.2021 15:33:09</t>
  </si>
  <si>
    <t>27.10.2021 16:42:31</t>
  </si>
  <si>
    <t>CUMHURİYET KÖK 35-29-L00057_SULAMA DOĞU L06_2099849</t>
  </si>
  <si>
    <t>27.10.2021 09:21:33</t>
  </si>
  <si>
    <t>27.10.2021 09:52:49</t>
  </si>
  <si>
    <t>M-1392 35-09-M01392_C C 1b_5806225</t>
  </si>
  <si>
    <t>27.10.2021 17:28:41</t>
  </si>
  <si>
    <t>27.10.2021 18:50:10</t>
  </si>
  <si>
    <t>ÇINARLIKUYU KÖK 45-71-M00188_ÇINARLIKUYU TR-1 M02_72248738</t>
  </si>
  <si>
    <t>27.10.2021 08:47:57</t>
  </si>
  <si>
    <t>27.10.2021 16:38:41</t>
  </si>
  <si>
    <t>DM06/TR5B 45-73-M00091_945677009_945677009</t>
  </si>
  <si>
    <t>27.10.2021 19:29:31</t>
  </si>
  <si>
    <t>27.10.2021 22:30:13</t>
  </si>
  <si>
    <t>TR-21 (M-721) 35-30-M00721_967123792_967123792</t>
  </si>
  <si>
    <t>27.10.2021 18:10:00</t>
  </si>
  <si>
    <t>27.10.2021 19:54:45</t>
  </si>
  <si>
    <t>L-360 İMBAT SİTESİ 35-18-L00360_35-18-L00360_2366221</t>
  </si>
  <si>
    <t>27.10.2021 10:52:37</t>
  </si>
  <si>
    <t>27.10.2021 11:27:27</t>
  </si>
  <si>
    <t>27.10.2021 07:50:01</t>
  </si>
  <si>
    <t>27.10.2021 07:53:01</t>
  </si>
  <si>
    <t>TR-52 35-15-M00052_48866810_56363686_56363686</t>
  </si>
  <si>
    <t>27.10.2021 18:25:00</t>
  </si>
  <si>
    <t>27.10.2021 19:35:59</t>
  </si>
  <si>
    <t>M-1336 35-08-M01336_99050393_99050393</t>
  </si>
  <si>
    <t>27.10.2021 09:49:37</t>
  </si>
  <si>
    <t>27.10.2021 11:07:01</t>
  </si>
  <si>
    <t>TR-14 35-32-L00014__72372930_72372930</t>
  </si>
  <si>
    <t>27.10.2021 16:45:13</t>
  </si>
  <si>
    <t>27.10.2021 17:48:18</t>
  </si>
  <si>
    <t>27.10.2021 10:31:47</t>
  </si>
  <si>
    <t>27.10.2021 13:00:57</t>
  </si>
  <si>
    <t>27.10.2021 09:45:37</t>
  </si>
  <si>
    <t>27.10.2021 10:00:19</t>
  </si>
  <si>
    <t>TR-1/46 45-72-M00046_956527586_956527586</t>
  </si>
  <si>
    <t>27.10.2021 00:24:22</t>
  </si>
  <si>
    <t>27.10.2021 01:29:20</t>
  </si>
  <si>
    <t>DEREKÖY KÖK 45-77-L00290_HatBaşıAyırıcı_73229584 L04_73229584</t>
  </si>
  <si>
    <t>27.10.2021 10:24:50</t>
  </si>
  <si>
    <t>27.10.2021 12:50:13</t>
  </si>
  <si>
    <t>TR-25 35-19-L00025_95000590836_95000590836</t>
  </si>
  <si>
    <t>27.10.2021 08:12:14</t>
  </si>
  <si>
    <t>27.10.2021 10:26:35</t>
  </si>
  <si>
    <t>27.10.2021 17:39:35</t>
  </si>
  <si>
    <t>27.10.2021 19:59:11</t>
  </si>
  <si>
    <t>27.10.2021 12:56:42</t>
  </si>
  <si>
    <t>27.10.2021 14:39:35</t>
  </si>
  <si>
    <t>K-2953 35-02-K02953_D_56375156_56375156</t>
  </si>
  <si>
    <t>27.10.2021 18:16:43</t>
  </si>
  <si>
    <t>27.10.2021 19:10:35</t>
  </si>
  <si>
    <t>OVACIK KÖYÜ DEDEKLER TR-2 35-27-L00269_914652017_914652017</t>
  </si>
  <si>
    <t>27.10.2021 12:48:05</t>
  </si>
  <si>
    <t>27.10.2021 16:01:50</t>
  </si>
  <si>
    <t>27.10.2021 08:38:41</t>
  </si>
  <si>
    <t>27.10.2021 07:46:35</t>
  </si>
  <si>
    <t>27.10.2021 08:42:00</t>
  </si>
  <si>
    <t>HACI HALİLLER DM 45-71-M00065_45-71-M00065_72237426</t>
  </si>
  <si>
    <t>27.10.2021 18:34:34</t>
  </si>
  <si>
    <t>28.10.2021 01:55:29</t>
  </si>
  <si>
    <t>27.10.2021 09:09:17</t>
  </si>
  <si>
    <t>27.10.2021 17:03:54</t>
  </si>
  <si>
    <t>HAMZABEYLİ TR-5 45-71-M01786_B_56391985_56391985</t>
  </si>
  <si>
    <t>27.10.2021 09:51:10</t>
  </si>
  <si>
    <t>27.10.2021 11:07:22</t>
  </si>
  <si>
    <t>İSMETİYE TR-1 45-73-M00994_45-73-M00994_2351977</t>
  </si>
  <si>
    <t>27.10.2021 11:41:40</t>
  </si>
  <si>
    <t>27.10.2021 13:16:28</t>
  </si>
  <si>
    <t>M-290 35-30-M00290_DAĞITIM TRAFOSU M02_72069768</t>
  </si>
  <si>
    <t>27.10.2021 08:39:49</t>
  </si>
  <si>
    <t>27.10.2021 11:54:19</t>
  </si>
  <si>
    <t>KARAAĞAÇLI TR-14 45-71-M02073_ M03_48298721</t>
  </si>
  <si>
    <t>27.10.2021 08:18:58</t>
  </si>
  <si>
    <t>27.10.2021 10:15:57</t>
  </si>
  <si>
    <t>KIZILTEPE TR-1 35-16-M00238_953325954_953325954</t>
  </si>
  <si>
    <t>27.10.2021 11:04:51</t>
  </si>
  <si>
    <t>27.10.2021 14:01:53</t>
  </si>
  <si>
    <t>K-332 35-02-K00332_910451770_910451770</t>
  </si>
  <si>
    <t>27.10.2021 12:24:17</t>
  </si>
  <si>
    <t>27.10.2021 13:17:57</t>
  </si>
  <si>
    <t>HARMANDALI DM-2 (M-200) 35-09-M00200_M-2166Ö M01_45385845</t>
  </si>
  <si>
    <t>27.10.2021 08:40:02</t>
  </si>
  <si>
    <t>27.10.2021 11:03:57</t>
  </si>
  <si>
    <t>ÖVEÇLİ TR-2 45-76-L00135_45-76-L00135_2375018</t>
  </si>
  <si>
    <t>27.10.2021 15:41:27</t>
  </si>
  <si>
    <t>27.10.2021 17:51:58</t>
  </si>
  <si>
    <t>YİĞİTLER TR-4 35-27-L00226_A_56362807_56362807</t>
  </si>
  <si>
    <t>27.10.2021 09:40:00</t>
  </si>
  <si>
    <t>27.10.2021 11:46:28</t>
  </si>
  <si>
    <t>EMİRALEM TR-7 35-28-M00225_953370878_953370878</t>
  </si>
  <si>
    <t>27.10.2021 17:43:10</t>
  </si>
  <si>
    <t>27.10.2021 20:58:36</t>
  </si>
  <si>
    <t>DM-1/TR-18 35-14-M00340_966034681_966034681</t>
  </si>
  <si>
    <t>27.10.2021 14:06:02</t>
  </si>
  <si>
    <t>27.10.2021 17:40:18</t>
  </si>
  <si>
    <t>DM08/TR02 45-73-M00003_945669205_945669205</t>
  </si>
  <si>
    <t>27.10.2021 21:25:06</t>
  </si>
  <si>
    <t>27.10.2021 23:41:16</t>
  </si>
  <si>
    <t>27.10.2021 15:11:08</t>
  </si>
  <si>
    <t>27.10.2021 19:26:35</t>
  </si>
  <si>
    <t>MURADİYE DM-7/1 45-71-M01854_DM-7/2 M04_2116726</t>
  </si>
  <si>
    <t>27.10.2021 11:31:56</t>
  </si>
  <si>
    <t>27.10.2021 11:35:09</t>
  </si>
  <si>
    <t>K-2875 35-04-K02875_99047940_99047940</t>
  </si>
  <si>
    <t>27.10.2021 09:15:16</t>
  </si>
  <si>
    <t>27.10.2021 10:40:04</t>
  </si>
  <si>
    <t>AVŞAR TR-2 45-83-L00352_955162945_955162945</t>
  </si>
  <si>
    <t>27.10.2021 11:52:35</t>
  </si>
  <si>
    <t>27.10.2021 13:09:14</t>
  </si>
  <si>
    <t>27.10.2021 06:16:55</t>
  </si>
  <si>
    <t>27.10.2021 08:58:39</t>
  </si>
  <si>
    <t>TR-21 (M-721) 35-30-M00721_955298272_955298272</t>
  </si>
  <si>
    <t>27.10.2021 13:50:27</t>
  </si>
  <si>
    <t>27.10.2021 17:53:04</t>
  </si>
  <si>
    <t>MURADİYE DM-7/1 45-71-M01854_DM-8 M02_2125937</t>
  </si>
  <si>
    <t>27.10.2021 10:45:09</t>
  </si>
  <si>
    <t>27.10.2021 11:40:00</t>
  </si>
  <si>
    <t>ÜÇPINAR DM 45-71-M00183_PELİTALAN M03_72249223</t>
  </si>
  <si>
    <t>27.10.2021 18:07:15</t>
  </si>
  <si>
    <t>27.10.2021 20:51:22</t>
  </si>
  <si>
    <t>27.10.2021 16:43:36</t>
  </si>
  <si>
    <t>27.10.2021 19:27:38</t>
  </si>
  <si>
    <t>GÜMÜLDÜR M-37 35-25-M00037_C_56368744_56368744</t>
  </si>
  <si>
    <t>27.10.2021 13:00:14</t>
  </si>
  <si>
    <t>27.10.2021 15:39:13</t>
  </si>
  <si>
    <t>27.10.2021 15:48:39</t>
  </si>
  <si>
    <t>27.10.2021 16:12:32</t>
  </si>
  <si>
    <t>27.10.2021 08:52:27</t>
  </si>
  <si>
    <t>27.10.2021 08:53:17</t>
  </si>
  <si>
    <t>KADIDAĞ TR-2 45-72-L00123_956501761_956501761</t>
  </si>
  <si>
    <t>27.10.2021 19:30:56</t>
  </si>
  <si>
    <t>27.10.2021 21:01:06</t>
  </si>
  <si>
    <t>DM06/TR5B 45-73-M00091_945677011_945677011</t>
  </si>
  <si>
    <t>27.10.2021 16:08:41</t>
  </si>
  <si>
    <t>27.10.2021 18:46:32</t>
  </si>
  <si>
    <t>K-1174 35-01-K01174_C_56374761_56374761</t>
  </si>
  <si>
    <t>27.10.2021 21:39:47</t>
  </si>
  <si>
    <t>27.10.2021 22:49:05</t>
  </si>
  <si>
    <t>DM-2/9 SEPETÇİK 35-18-L00589_950466498_950466498</t>
  </si>
  <si>
    <t>27.10.2021 14:24:59</t>
  </si>
  <si>
    <t>27.10.2021 18:30:56</t>
  </si>
  <si>
    <t>GÜNEYDAMLARI TR-2 45-79-M00118_A_65509861_65509861</t>
  </si>
  <si>
    <t>27.10.2021 18:38:57</t>
  </si>
  <si>
    <t>27.10.2021 20:17:04</t>
  </si>
  <si>
    <t>27.10.2021 09:54:22</t>
  </si>
  <si>
    <t>27.10.2021 10:33:33</t>
  </si>
  <si>
    <t>M-230 35-14-M00230_956643477_956643477</t>
  </si>
  <si>
    <t>27.10.2021 09:38:10</t>
  </si>
  <si>
    <t>27.10.2021 13:26:14</t>
  </si>
  <si>
    <t>IŞIKLI TR-1 35-29-L00244_35-29-L00244_2365815</t>
  </si>
  <si>
    <t>27.10.2021 09:44:01</t>
  </si>
  <si>
    <t>27.10.2021 10:14:22</t>
  </si>
  <si>
    <t>TEKKE TR-3 35-15-L00125_950400910_950400910</t>
  </si>
  <si>
    <t>27.10.2021 10:03:02</t>
  </si>
  <si>
    <t>27.10.2021 12:05:16</t>
  </si>
  <si>
    <t>DUMANLAR KÖK 45-81-M00044_KARABEYLER M02_72038302</t>
  </si>
  <si>
    <t>27.10.2021 20:40:31</t>
  </si>
  <si>
    <t>27.10.2021 20:41:08</t>
  </si>
  <si>
    <t>L-215 35-18-L00215_950451715_950451715</t>
  </si>
  <si>
    <t>27.10.2021 15:22:54</t>
  </si>
  <si>
    <t>27.10.2021 15:53:48</t>
  </si>
  <si>
    <t>27.10.2021 16:13:46</t>
  </si>
  <si>
    <t>27.10.2021 11:33:22</t>
  </si>
  <si>
    <t>27.10.2021 12:29:04</t>
  </si>
  <si>
    <t>YENİ LİMAN TR-2 35-21-L00051_953357527_953357527</t>
  </si>
  <si>
    <t>27.10.2021 15:29:40</t>
  </si>
  <si>
    <t>27.10.2021 17:59:30</t>
  </si>
  <si>
    <t>27.10.2021 07:47:17</t>
  </si>
  <si>
    <t>27.10.2021 07:47:51</t>
  </si>
  <si>
    <t>ÖZBEY İM 35-26-A00005_TR-1 M06_2066110</t>
  </si>
  <si>
    <t>27.10.2021 13:18:25</t>
  </si>
  <si>
    <t>27.10.2021 13:51:25</t>
  </si>
  <si>
    <t>27.10.2021 09:04:45</t>
  </si>
  <si>
    <t>27.10.2021 16:46:00</t>
  </si>
  <si>
    <t>M-2533 35-09-M02533_35-09-M02533_77307610</t>
  </si>
  <si>
    <t>27.10.2021 18:51:05</t>
  </si>
  <si>
    <t>27.10.2021 20:59:20</t>
  </si>
  <si>
    <t>M-2902 (YATIRIM REZERVE) 35-02-M02902_A_56375086_56375086</t>
  </si>
  <si>
    <t>27.10.2021 10:31:01</t>
  </si>
  <si>
    <t>27.10.2021 11:34:25</t>
  </si>
  <si>
    <t>DM-10/TR-37 35-22-M00554_TR-24 M01_81542855</t>
  </si>
  <si>
    <t>27.10.2021 09:38:05</t>
  </si>
  <si>
    <t>27.10.2021 10:44:15</t>
  </si>
  <si>
    <t>L-224 SİBAM EVLERİ 35-18-L00224_950458329_950458329</t>
  </si>
  <si>
    <t>27.10.2021 19:05:12</t>
  </si>
  <si>
    <t>27.10.2021 22:04:39</t>
  </si>
  <si>
    <t>ASARLIK TR-22 35-28-M00595_953370735_953370735</t>
  </si>
  <si>
    <t>27.10.2021 13:32:17</t>
  </si>
  <si>
    <t>GÖÇBEYLİ DM 35-16-M00139_ALİBEYLİ M05_72044680</t>
  </si>
  <si>
    <t>27.10.2021 11:38:40</t>
  </si>
  <si>
    <t>27.10.2021 13:09:51</t>
  </si>
  <si>
    <t>DM-1/42 45-71-M00025_45-71-M00025_74475692</t>
  </si>
  <si>
    <t>27.10.2021 09:20:52</t>
  </si>
  <si>
    <t>27.10.2021 16:35:37</t>
  </si>
  <si>
    <t>27.10.2021 03:59:57</t>
  </si>
  <si>
    <t>27.10.2021 05:14:22</t>
  </si>
  <si>
    <t>M-3307(YATIRIM REZERVE) 35-07-M03307_97533392_97533392</t>
  </si>
  <si>
    <t>27.10.2021 11:18:27</t>
  </si>
  <si>
    <t>27.10.2021 14:11:59</t>
  </si>
  <si>
    <t>K-4911 35-02-K04911_99497605_99497605</t>
  </si>
  <si>
    <t>27.10.2021 14:02:22</t>
  </si>
  <si>
    <t>27.10.2021 16:51:00</t>
  </si>
  <si>
    <t>27.10.2021 17:22:32</t>
  </si>
  <si>
    <t>TR-1/42 45-72-M00042_B_56392935_56392935</t>
  </si>
  <si>
    <t>27.10.2021 08:27:10</t>
  </si>
  <si>
    <t>27.10.2021 12:16:17</t>
  </si>
  <si>
    <t>ULUDERBENT TR-5 45-73-M00536_45-73-M00536_2353030</t>
  </si>
  <si>
    <t>27.10.2021 12:42:11</t>
  </si>
  <si>
    <t>27.10.2021 14:49:44</t>
  </si>
  <si>
    <t>İĞDELİ TR-1 35-31-L00300_47810993_56352548_56352548</t>
  </si>
  <si>
    <t>27.10.2021 18:03:17</t>
  </si>
  <si>
    <t>27.10.2021 19:37:20</t>
  </si>
  <si>
    <t>KÖPRÜBAŞI TR-19 45-86-M00019_B_56403552_56403552</t>
  </si>
  <si>
    <t>27.10.2021 19:13:52</t>
  </si>
  <si>
    <t>27.10.2021 20:24:38</t>
  </si>
  <si>
    <t>27.10.2021 11:38:41</t>
  </si>
  <si>
    <t>27.10.2021 11:42:31</t>
  </si>
  <si>
    <t>KEMHALLI KÖK 45-86-M00044_UĞURLU KÖK M03_72224733</t>
  </si>
  <si>
    <t>27.10.2021 09:08:37</t>
  </si>
  <si>
    <t>27.10.2021 17:04:42</t>
  </si>
  <si>
    <t>DÜNDARLI KÖK 35-29-L00053_DİBEKÇİ L01_72215838</t>
  </si>
  <si>
    <t>28.10.2021 08:55:26</t>
  </si>
  <si>
    <t>28.10.2021 17:44:05</t>
  </si>
  <si>
    <t>TR-13 35-31-L00013_47996363_56398014_56398014</t>
  </si>
  <si>
    <t>28.10.2021 15:52:23</t>
  </si>
  <si>
    <t>28.10.2021 16:36:42</t>
  </si>
  <si>
    <t>MORDOĞAN TR-41 35-21-L00164_953367365_953367365</t>
  </si>
  <si>
    <t>28.10.2021 20:52:21</t>
  </si>
  <si>
    <t>29.10.2021 01:41:32</t>
  </si>
  <si>
    <t>YAYALAR TR-2 45-73-M00163_945662339_945662339</t>
  </si>
  <si>
    <t>28.10.2021 12:45:37</t>
  </si>
  <si>
    <t>28.10.2021 14:22:11</t>
  </si>
  <si>
    <t>ŞAŞAL TR-1 35-22-M00283_35-22-M00283_2374220</t>
  </si>
  <si>
    <t>28.10.2021 18:51:12</t>
  </si>
  <si>
    <t>28.10.2021 19:22:15</t>
  </si>
  <si>
    <t>K-152 35-02-K00152_B_56370586_56370586</t>
  </si>
  <si>
    <t>28.10.2021 13:55:50</t>
  </si>
  <si>
    <t>28.10.2021 14:20:58</t>
  </si>
  <si>
    <t>K-4282 35-09-K04282_97792863_97792863</t>
  </si>
  <si>
    <t>28.10.2021 08:46:00</t>
  </si>
  <si>
    <t>28.10.2021 11:14:16</t>
  </si>
  <si>
    <t>YAĞCILAR KÖK 45-71-M00179_SULAMALAR-AT ÇİFTLİĞİ M02_72258055</t>
  </si>
  <si>
    <t>28.10.2021 15:30:49</t>
  </si>
  <si>
    <t>28.10.2021 18:15:40</t>
  </si>
  <si>
    <t>28.10.2021 17:11:14</t>
  </si>
  <si>
    <t>28.10.2021 21:30:48</t>
  </si>
  <si>
    <t>MORDOĞAN KÖYÜ TR-2 35-21-L00137_953366214_953366214</t>
  </si>
  <si>
    <t>28.10.2021 17:19:12</t>
  </si>
  <si>
    <t>28.10.2021 21:27:36</t>
  </si>
  <si>
    <t>AYVACIK TR-1 35-28-M00256_A_65513385_65513385</t>
  </si>
  <si>
    <t>28.10.2021 10:01:14</t>
  </si>
  <si>
    <t>28.10.2021 12:09:34</t>
  </si>
  <si>
    <t>28.10.2021 09:38:05</t>
  </si>
  <si>
    <t>28.10.2021 17:30:27</t>
  </si>
  <si>
    <t>BALABANLI TR-1 35-15-L00965_B_56368955_56368955</t>
  </si>
  <si>
    <t>28.10.2021 14:43:10</t>
  </si>
  <si>
    <t>28.10.2021 15:52:28</t>
  </si>
  <si>
    <t>28.10.2021 08:01:59</t>
  </si>
  <si>
    <t>28.10.2021 09:12:36</t>
  </si>
  <si>
    <t>KARAAĞAÇLI TR-13 45-71-M01075_BEYDERE KÖK M03_72307181</t>
  </si>
  <si>
    <t>28.10.2021 14:14:22</t>
  </si>
  <si>
    <t>28.10.2021 14:15:49</t>
  </si>
  <si>
    <t>TORBALI İM 35-26-A00001_ÖRNEK YAPI-SULAMA L05_2071927</t>
  </si>
  <si>
    <t>28.10.2021 12:57:53</t>
  </si>
  <si>
    <t>28.10.2021 13:02:11</t>
  </si>
  <si>
    <t>ATALAN TR-1 35-26-L00248_956608058_956608058</t>
  </si>
  <si>
    <t>28.10.2021 20:36:06</t>
  </si>
  <si>
    <t>28.10.2021 21:34:11</t>
  </si>
  <si>
    <t>DİKİLİ TR-5 (M-705) 35-30-M00705_955296053_955296053</t>
  </si>
  <si>
    <t>28.10.2021 11:50:53</t>
  </si>
  <si>
    <t>28.10.2021 15:52:36</t>
  </si>
  <si>
    <t>MURADİYE TR-5 (ESKİ MEZARLIK YANI) 45-71-M00204_A A5_5966178</t>
  </si>
  <si>
    <t>28.10.2021 08:49:56</t>
  </si>
  <si>
    <t>28.10.2021 16:32:23</t>
  </si>
  <si>
    <t>ULUKENT DM-4 35-28-M00004_DAĞITIM TRAFO ULUKENT DM-4 M02_66492700</t>
  </si>
  <si>
    <t>28.10.2021 09:39:24</t>
  </si>
  <si>
    <t>28.10.2021 14:36:29</t>
  </si>
  <si>
    <t>K-1675 35-02-K01675_912891103_912891103</t>
  </si>
  <si>
    <t>28.10.2021 21:09:25</t>
  </si>
  <si>
    <t>28.10.2021 22:21:03</t>
  </si>
  <si>
    <t>M-2626 35-02-M02626_962732536_962732536</t>
  </si>
  <si>
    <t>28.10.2021 19:09:21</t>
  </si>
  <si>
    <t>28.10.2021 20:10:30</t>
  </si>
  <si>
    <t>28.10.2021 15:39:08</t>
  </si>
  <si>
    <t>28.10.2021 18:17:44</t>
  </si>
  <si>
    <t>KINIK TR 22 35-24-L00022_955217703_955217703</t>
  </si>
  <si>
    <t>28.10.2021 11:12:52</t>
  </si>
  <si>
    <t>28.10.2021 11:51:18</t>
  </si>
  <si>
    <t>28.10.2021 18:15:00</t>
  </si>
  <si>
    <t>28.10.2021 20:15:11</t>
  </si>
  <si>
    <t>ÖDEMİŞ TM-2 35-15-A00005_TRF-A M05_2334251</t>
  </si>
  <si>
    <t>28.10.2021 00:16:00</t>
  </si>
  <si>
    <t>28.10.2021 00:21:00</t>
  </si>
  <si>
    <t>KARABAĞLAR TM 35-01-A00012_TR-C K35_2310507</t>
  </si>
  <si>
    <t>28.10.2021 09:29:00</t>
  </si>
  <si>
    <t>28.10.2021 09:46:19</t>
  </si>
  <si>
    <t>MESCİTLİ TR-2 35-15-L01019_D_56406829_56406829</t>
  </si>
  <si>
    <t>28.10.2021 09:23:03</t>
  </si>
  <si>
    <t>28.10.2021 15:02:57</t>
  </si>
  <si>
    <t>TUFANLAR MAH. TR 45-77-L00164_945495385_945495385</t>
  </si>
  <si>
    <t>28.10.2021 11:55:42</t>
  </si>
  <si>
    <t>28.10.2021 14:38:13</t>
  </si>
  <si>
    <t>AKÖREN TR-19 KÖK 45-78-M00974_HatBaşıAyırıcı_53139585 M04_53139585</t>
  </si>
  <si>
    <t>28.10.2021 10:30:22</t>
  </si>
  <si>
    <t>28.10.2021 15:33:38</t>
  </si>
  <si>
    <t>28.10.2021 08:05:19</t>
  </si>
  <si>
    <t>28.10.2021 08:05:42</t>
  </si>
  <si>
    <t>TR-2/108-A 45-83-L00311_A_56387586_56387586</t>
  </si>
  <si>
    <t>28.10.2021 16:16:01</t>
  </si>
  <si>
    <t>28.10.2021 17:50:29</t>
  </si>
  <si>
    <t>28.10.2021 10:12:18</t>
  </si>
  <si>
    <t>28.10.2021 14:26:14</t>
  </si>
  <si>
    <t>L-426 ESKİ GARAJ 35-18-L00426_950430117_950430117</t>
  </si>
  <si>
    <t>28.10.2021 09:40:34</t>
  </si>
  <si>
    <t>28.10.2021 11:35:07</t>
  </si>
  <si>
    <t>HALİTPAŞA DM 45-80-M00060_DEVELİ-ÇAMLIYURT M03_72188656</t>
  </si>
  <si>
    <t>28.10.2021 17:00:00</t>
  </si>
  <si>
    <t>28.10.2021 18:47:32</t>
  </si>
  <si>
    <t>YENİCE KÖK 45-86-M00234_YENİCE TR ÇIKIŞ M03_41955372</t>
  </si>
  <si>
    <t>28.10.2021 09:07:04</t>
  </si>
  <si>
    <t>28.10.2021 14:06:19</t>
  </si>
  <si>
    <t>ULUCAK DM 35-27-M00792_ESKİ ÇAMBEL M16_2311044</t>
  </si>
  <si>
    <t>28.10.2021 17:36:55</t>
  </si>
  <si>
    <t>28.10.2021 18:08:55</t>
  </si>
  <si>
    <t>ASARLIK DM-3/8 35-28-M00175__72410612_72410612</t>
  </si>
  <si>
    <t>28.10.2021 00:34:20</t>
  </si>
  <si>
    <t>28.10.2021 01:48:30</t>
  </si>
  <si>
    <t>DEĞİRMENDERE TR-2 35-22-M00198_955265031_955265031</t>
  </si>
  <si>
    <t>28.10.2021 11:20:04</t>
  </si>
  <si>
    <t>28.10.2021 12:28:03</t>
  </si>
  <si>
    <t>GÜLBAHÇE TR-21 (TR-280) 35-19-L00280_956690948_956690948</t>
  </si>
  <si>
    <t>28.10.2021 19:27:47</t>
  </si>
  <si>
    <t>28.10.2021 21:48:21</t>
  </si>
  <si>
    <t>TR-54 35-30-L00054_955329971_955329971</t>
  </si>
  <si>
    <t>28.10.2021 06:30:07</t>
  </si>
  <si>
    <t>28.10.2021 09:44:37</t>
  </si>
  <si>
    <t>PINARLI KÖK 35-20-M00085_TR-6 - TR-7 M06_72358823</t>
  </si>
  <si>
    <t>28.10.2021 08:00:12</t>
  </si>
  <si>
    <t>28.10.2021 08:45:05</t>
  </si>
  <si>
    <t>28.10.2021 14:33:42</t>
  </si>
  <si>
    <t>28.10.2021 15:28:46</t>
  </si>
  <si>
    <t>ZEYTİNLİOVA TR-17 45-72-L00410_956486046_956486046</t>
  </si>
  <si>
    <t>28.10.2021 15:07:23</t>
  </si>
  <si>
    <t>28.10.2021 21:14:27</t>
  </si>
  <si>
    <t>K-1561 35-02-K01561_C_56381102_56381102</t>
  </si>
  <si>
    <t>28.10.2021 16:50:05</t>
  </si>
  <si>
    <t>28.10.2021 17:59:12</t>
  </si>
  <si>
    <t>ÇAKMAKLI TR-1 45-80-M00170_956546715_956546715</t>
  </si>
  <si>
    <t>28.10.2021 10:00:28</t>
  </si>
  <si>
    <t>28.10.2021 13:00:58</t>
  </si>
  <si>
    <t>BOZDAĞ TR-4 35-15-L00313_48787291_56368660_56368660</t>
  </si>
  <si>
    <t>28.10.2021 15:53:59</t>
  </si>
  <si>
    <t>28.10.2021 17:43:54</t>
  </si>
  <si>
    <t>K-3022 35-04-K03022_B_56356458_56356458</t>
  </si>
  <si>
    <t>28.10.2021 11:44:11</t>
  </si>
  <si>
    <t>28.10.2021 19:24:12</t>
  </si>
  <si>
    <t>TR-1/21 45-72-M00021_A_72373402_72373402</t>
  </si>
  <si>
    <t>28.10.2021 17:30:10</t>
  </si>
  <si>
    <t>28.10.2021 18:10:39</t>
  </si>
  <si>
    <t>28.10.2021 09:49:49</t>
  </si>
  <si>
    <t>28.10.2021 09:54:04</t>
  </si>
  <si>
    <t>GÖKÇEAHMET TR-2 45-72-L00118_956514485_956514485</t>
  </si>
  <si>
    <t>28.10.2021 13:08:06</t>
  </si>
  <si>
    <t>28.10.2021 19:21:48</t>
  </si>
  <si>
    <t>28.10.2021 09:04:49</t>
  </si>
  <si>
    <t>28.10.2021 09:11:29</t>
  </si>
  <si>
    <t>KARABÖRGLÜ TR-1 45-72-L00174_B_65511084_65511084</t>
  </si>
  <si>
    <t>28.10.2021 19:34:50</t>
  </si>
  <si>
    <t>28.10.2021 23:27:30</t>
  </si>
  <si>
    <t>M-931 GEÇİT 35-02-M00931_M-931 ÖZEL M03_72034286</t>
  </si>
  <si>
    <t>28.10.2021 12:06:18</t>
  </si>
  <si>
    <t>28.10.2021 13:19:33</t>
  </si>
  <si>
    <t>ÇAKIRCA ALİ TR-1 45-73-M00557_945648952_945648952</t>
  </si>
  <si>
    <t>28.10.2021 08:07:15</t>
  </si>
  <si>
    <t>28.10.2021 10:20:52</t>
  </si>
  <si>
    <t>DM-8/5 45-71-M02257__73544161_73544161</t>
  </si>
  <si>
    <t>28.10.2021 09:08:00</t>
  </si>
  <si>
    <t>28.10.2021 14:22:00</t>
  </si>
  <si>
    <t>28.10.2021 11:41:00</t>
  </si>
  <si>
    <t>28.10.2021 13:12:20</t>
  </si>
  <si>
    <t>28.10.2021 09:30:36</t>
  </si>
  <si>
    <t>28.10.2021 16:51:41</t>
  </si>
  <si>
    <t>K-1410 35-07-K01410_E_65506014_65506014</t>
  </si>
  <si>
    <t>28.10.2021 18:32:00</t>
  </si>
  <si>
    <t>28.10.2021 19:24:07</t>
  </si>
  <si>
    <t>DM-20/17 45-71-M00602_953244614_953244614</t>
  </si>
  <si>
    <t>28.10.2021 14:34:00</t>
  </si>
  <si>
    <t>28.10.2021 15:11:10</t>
  </si>
  <si>
    <t>28.10.2021 21:21:05</t>
  </si>
  <si>
    <t>29.10.2021 00:19:54</t>
  </si>
  <si>
    <t>M-3441(YATIRIM REZERVE) 35-03-M03441_910309745_910309745</t>
  </si>
  <si>
    <t>28.10.2021 20:33:08</t>
  </si>
  <si>
    <t>28.10.2021 21:38:50</t>
  </si>
  <si>
    <t>ARMUTLU DM-2/TR-37 35-27-L00346_B_65503527_65503527</t>
  </si>
  <si>
    <t>28.10.2021 11:49:00</t>
  </si>
  <si>
    <t>28.10.2021 13:36:47</t>
  </si>
  <si>
    <t>28.10.2021 12:34:57</t>
  </si>
  <si>
    <t>28.10.2021 14:40:01</t>
  </si>
  <si>
    <t>28.10.2021 11:24:36</t>
  </si>
  <si>
    <t>28.10.2021 13:03:25</t>
  </si>
  <si>
    <t>28.10.2021 09:51:00</t>
  </si>
  <si>
    <t>28.10.2021 18:20:59</t>
  </si>
  <si>
    <t>TATAR DM 35-19-M00256_HatBaşıAyırıcı_53137288 M11_53137288</t>
  </si>
  <si>
    <t>28.10.2021 09:16:46</t>
  </si>
  <si>
    <t>28.10.2021 17:33:58</t>
  </si>
  <si>
    <t>YİĞİTLER TR-2 35-27-L00224_ H_61283951</t>
  </si>
  <si>
    <t>28.10.2021 13:35:10</t>
  </si>
  <si>
    <t>28.10.2021 15:10:47</t>
  </si>
  <si>
    <t>28.10.2021 06:44:29</t>
  </si>
  <si>
    <t>28.10.2021 11:12:20</t>
  </si>
  <si>
    <t>DM-7/21 35-28-M00966_C C1b_5762354</t>
  </si>
  <si>
    <t>28.10.2021 16:12:51</t>
  </si>
  <si>
    <t>29.10.2021 02:21:27</t>
  </si>
  <si>
    <t>KARABAĞLAR TM 35-01-A00012_KARABAĞLAR-22 K47_2310630</t>
  </si>
  <si>
    <t>28.10.2021 09:46:27</t>
  </si>
  <si>
    <t>28.10.2021 10:44:00</t>
  </si>
  <si>
    <t>_B_56399129_56399129</t>
  </si>
  <si>
    <t>28.10.2021 16:13:02</t>
  </si>
  <si>
    <t>28.10.2021 17:34:59</t>
  </si>
  <si>
    <t>BÜYÜKAVULCUK TR-1 35-15-L00701_950354354_950354354</t>
  </si>
  <si>
    <t>28.10.2021 12:52:00</t>
  </si>
  <si>
    <t>28.10.2021 14:26:03</t>
  </si>
  <si>
    <t>ALAŞEHİR TR-27 45-73-M00027_B_56401999_56401999</t>
  </si>
  <si>
    <t>28.10.2021 10:10:27</t>
  </si>
  <si>
    <t>28.10.2021 11:15:41</t>
  </si>
  <si>
    <t>PERLİT KÖK 35-22-M00094_YENİKÖY TR-1/TR-2/TR-3 M02_72139681</t>
  </si>
  <si>
    <t>28.10.2021 18:58:00</t>
  </si>
  <si>
    <t>28.10.2021 19:23:52</t>
  </si>
  <si>
    <t>BELEVİ İM 35-13-A00002_BELEVİ OTOBAN SULAMA L01_2064124</t>
  </si>
  <si>
    <t>28.10.2021 08:50:57</t>
  </si>
  <si>
    <t>28.10.2021 10:38:58</t>
  </si>
  <si>
    <t>GÜLBAHÇE TR-12 35-19-L00168_956675320_956675320</t>
  </si>
  <si>
    <t>28.10.2021 17:05:41</t>
  </si>
  <si>
    <t>28.10.2021 18:04:02</t>
  </si>
  <si>
    <t>28.10.2021 02:33:00</t>
  </si>
  <si>
    <t>28.10.2021 06:33:03</t>
  </si>
  <si>
    <t>ASARLIK TR-25 35-28-M00185_953369721_953369721</t>
  </si>
  <si>
    <t>28.10.2021 15:35:07</t>
  </si>
  <si>
    <t>28.10.2021 20:24:03</t>
  </si>
  <si>
    <t>TR-40 35-17-M00040_950301645_950301645</t>
  </si>
  <si>
    <t>28.10.2021 15:29:00</t>
  </si>
  <si>
    <t>28.10.2021 16:03:47</t>
  </si>
  <si>
    <t>DM-2/TR-45 35-26-M00109_95000540597_95000540597</t>
  </si>
  <si>
    <t>28.10.2021 09:55:45</t>
  </si>
  <si>
    <t>28.10.2021 10:45:45</t>
  </si>
  <si>
    <t>DM-25/17 45-71-M00049_953195459_953195459</t>
  </si>
  <si>
    <t>28.10.2021 08:38:04</t>
  </si>
  <si>
    <t>28.10.2021 11:03:47</t>
  </si>
  <si>
    <t>TR-2/21 45-72-L00021_956513453_956513453</t>
  </si>
  <si>
    <t>28.10.2021 12:22:16</t>
  </si>
  <si>
    <t>28.10.2021 13:16:13</t>
  </si>
  <si>
    <t>ARPALIK KÖK 45-83-M00137_ÇAMPINAR TARIMSAL SULAMA - TR-6 M06_2096501</t>
  </si>
  <si>
    <t>28.10.2021 11:48:48</t>
  </si>
  <si>
    <t>28.10.2021 13:10:38</t>
  </si>
  <si>
    <t>AHMETAĞA TR-3 45-79-M00320_D_56387793_56387793</t>
  </si>
  <si>
    <t>28.10.2021 14:07:59</t>
  </si>
  <si>
    <t>28.10.2021 15:56:30</t>
  </si>
  <si>
    <t>TR-69 35-19-L00069_956666843_956666843</t>
  </si>
  <si>
    <t>28.10.2021 08:50:51</t>
  </si>
  <si>
    <t>28.10.2021 12:42:14</t>
  </si>
  <si>
    <t>28.10.2021 09:17:39</t>
  </si>
  <si>
    <t>28.10.2021 15:31:23</t>
  </si>
  <si>
    <t>M-851 35-02-M00851_99899183_99899183</t>
  </si>
  <si>
    <t>28.10.2021 13:01:19</t>
  </si>
  <si>
    <t>28.10.2021 17:54:12</t>
  </si>
  <si>
    <t>HALK EĞİTİMCİLER TR-1 35-30-M00341_B_56403818_56403818</t>
  </si>
  <si>
    <t>28.10.2021 16:28:05</t>
  </si>
  <si>
    <t>28.10.2021 18:16:26</t>
  </si>
  <si>
    <t>28.10.2021 15:07:28</t>
  </si>
  <si>
    <t>28.10.2021 18:24:45</t>
  </si>
  <si>
    <t>ORTA MAHALLE  M-6 35-25-M00119_35-25-M00119_2363216</t>
  </si>
  <si>
    <t>28.10.2021 11:00:20</t>
  </si>
  <si>
    <t>28.10.2021 14:06:47</t>
  </si>
  <si>
    <t>TR-53 45-78-L00053__60983946_60983946</t>
  </si>
  <si>
    <t>28.10.2021 09:05:43</t>
  </si>
  <si>
    <t>28.10.2021 14:28:43</t>
  </si>
  <si>
    <t>28.10.2021 09:23:22</t>
  </si>
  <si>
    <t>28.10.2021 09:56:52</t>
  </si>
  <si>
    <t>KUŞÇULAR DM-2 35-19-M00515_KUŞÇULAR DM M02_80470427</t>
  </si>
  <si>
    <t>28.10.2021 09:58:00</t>
  </si>
  <si>
    <t>28.10.2021 17:08:00</t>
  </si>
  <si>
    <t>BÖLCEK TOPRAK SULAMA TR-1 35-16-M00296_35-16-M00296_2351795</t>
  </si>
  <si>
    <t>28.10.2021 10:48:25</t>
  </si>
  <si>
    <t>28.10.2021 11:32:27</t>
  </si>
  <si>
    <t>M-3439(YATIRIM REZERVE) 35-03-M03439_B b5b_5786281</t>
  </si>
  <si>
    <t>28.10.2021 08:02:52</t>
  </si>
  <si>
    <t>28.10.2021 17:13:54</t>
  </si>
  <si>
    <t>GÖKEYÜP MISTIKDAMLARI TR-1 45-78-M00796_45-78-M00796_2353137</t>
  </si>
  <si>
    <t>28.10.2021 09:24:01</t>
  </si>
  <si>
    <t>28.10.2021 18:43:24</t>
  </si>
  <si>
    <t>KARAKURT TR-4 45-76-M00088_B_56402349_56402349</t>
  </si>
  <si>
    <t>28.10.2021 18:06:27</t>
  </si>
  <si>
    <t>28.10.2021 19:49:07</t>
  </si>
  <si>
    <t>ULUCAK DM-2/3 35-27-M00336_DAĞITIM TRAFO ULUCAK DM-2/3 M03_72171011</t>
  </si>
  <si>
    <t>28.10.2021 21:08:11</t>
  </si>
  <si>
    <t>28.10.2021 23:21:21</t>
  </si>
  <si>
    <t>TR-77 (M-777) 35-30-M00777_955299188_955299188</t>
  </si>
  <si>
    <t>28.10.2021 16:34:19</t>
  </si>
  <si>
    <t>28.10.2021 20:22:41</t>
  </si>
  <si>
    <t>TR-1-4/4 ESKİ SİNEMAN KABİN 35-20-L00027_B b1b_5925608</t>
  </si>
  <si>
    <t>28.10.2021 18:17:00</t>
  </si>
  <si>
    <t>28.10.2021 21:28:42</t>
  </si>
  <si>
    <t>28.10.2021 15:55:19</t>
  </si>
  <si>
    <t>28.10.2021 17:38:10</t>
  </si>
  <si>
    <t>IŞIK TARIM KÖK 35-27-L00352_ÖREN KÖK  ÇIKIŞI L03_2121424</t>
  </si>
  <si>
    <t>28.10.2021 14:07:39</t>
  </si>
  <si>
    <t>28.10.2021 14:14:00</t>
  </si>
  <si>
    <t>_B_56384513_56384513</t>
  </si>
  <si>
    <t>28.10.2021 20:57:00</t>
  </si>
  <si>
    <t>28.10.2021 23:11:10</t>
  </si>
  <si>
    <t>PAZARKÖY YENİ MAH TR-4 45-78-L00655_49253231_56391438_56391438</t>
  </si>
  <si>
    <t>28.10.2021 13:06:30</t>
  </si>
  <si>
    <t>28.10.2021 16:38:41</t>
  </si>
  <si>
    <t>K-68 GEÇİT 35-02-K00068_K-1660 K05_72045616</t>
  </si>
  <si>
    <t>28.10.2021 03:11:39</t>
  </si>
  <si>
    <t>28.10.2021 03:15:00</t>
  </si>
  <si>
    <t>TR-1/68 45-72-M00068_A_56393946_56393946</t>
  </si>
  <si>
    <t>28.10.2021 17:04:05</t>
  </si>
  <si>
    <t>28.10.2021 18:24:29</t>
  </si>
  <si>
    <t>SOMA TR-18 45-82-M00018_D_56403180_56403180</t>
  </si>
  <si>
    <t>28.10.2021 08:59:37</t>
  </si>
  <si>
    <t>28.10.2021 11:32:28</t>
  </si>
  <si>
    <t>L-45 JANDARMA SİTESİ 35-14-L00045_956652747_956652747</t>
  </si>
  <si>
    <t>28.10.2021 11:18:29</t>
  </si>
  <si>
    <t>28.10.2021 14:15:33</t>
  </si>
  <si>
    <t>HASKÖY TR-2 35-20-L00207_A_56378460_56378460</t>
  </si>
  <si>
    <t>28.10.2021 10:43:00</t>
  </si>
  <si>
    <t>28.10.2021 12:53:24</t>
  </si>
  <si>
    <t>TR-1-1/3 MEZARLIK KABİN 35-20-L00003_955203466_955203466</t>
  </si>
  <si>
    <t>28.10.2021 11:25:40</t>
  </si>
  <si>
    <t>28.10.2021 13:13:16</t>
  </si>
  <si>
    <t>YİĞİTLER TR-1 35-27-L00225_DIREK TIPI TRAFO HUCRESI H01_2054288</t>
  </si>
  <si>
    <t>28.10.2021 10:01:00</t>
  </si>
  <si>
    <t>28.10.2021 13:17:00</t>
  </si>
  <si>
    <t>ULUKENT DM-3/2(YATIRIM REZERVE) 21. 35-28-M00906_35-28-M00906_72270555</t>
  </si>
  <si>
    <t>28.10.2021 14:28:34</t>
  </si>
  <si>
    <t>28.10.2021 15:13:41</t>
  </si>
  <si>
    <t>KIRCALAR DM 35-16-M00261_HatBaşıAyırıcı_53138976 M03_53138976</t>
  </si>
  <si>
    <t>28.10.2021 12:16:00</t>
  </si>
  <si>
    <t>28.10.2021 13:23:19</t>
  </si>
  <si>
    <t>TR-1-4/6 KARASELVİ KABİN 35-20-L00030_955194865_955194865</t>
  </si>
  <si>
    <t>28.10.2021 17:54:36</t>
  </si>
  <si>
    <t>28.10.2021 22:46:02</t>
  </si>
  <si>
    <t>KARMEZ DM 35-27-M00657_İLHAN ADAŞ M03_72158825</t>
  </si>
  <si>
    <t>28.10.2021 07:55:15</t>
  </si>
  <si>
    <t>28.10.2021 09:12:13</t>
  </si>
  <si>
    <t>SOMA KÖYLER DM-2 45-82-M00125_DM-1 ÇIKIŞI (DM-2 FİDER-1) M01_66332597</t>
  </si>
  <si>
    <t>28.10.2021 16:05:00</t>
  </si>
  <si>
    <t>28.10.2021 16:20:00</t>
  </si>
  <si>
    <t>TR-87 35-17-M00087__56393137_56393137</t>
  </si>
  <si>
    <t>28.10.2021 09:58:08</t>
  </si>
  <si>
    <t>28.10.2021 11:13:59</t>
  </si>
  <si>
    <t>28.10.2021 18:43:03</t>
  </si>
  <si>
    <t>28.10.2021 20:44:38</t>
  </si>
  <si>
    <t>M-2902 35-02-M02902_99950045_99950045</t>
  </si>
  <si>
    <t>28.10.2021 10:51:07</t>
  </si>
  <si>
    <t>28.10.2021 13:19:17</t>
  </si>
  <si>
    <t>ÇANAKÇI KÖK 45-79-M00194_ÇİMENTEPE YENİKÖY M01_67098847</t>
  </si>
  <si>
    <t>28.10.2021 18:05:30</t>
  </si>
  <si>
    <t>28.10.2021 18:17:52</t>
  </si>
  <si>
    <t>L-228 ILICA GARAJ 35-18-L00228_950440598_950440598</t>
  </si>
  <si>
    <t>28.10.2021 15:11:50</t>
  </si>
  <si>
    <t>28.10.2021 17:53:35</t>
  </si>
  <si>
    <t>YENİFOÇA TR-44 35-23-M00044_95000579224_95000579224</t>
  </si>
  <si>
    <t>28.10.2021 19:47:48</t>
  </si>
  <si>
    <t>28.10.2021 21:53:04</t>
  </si>
  <si>
    <t>28.10.2021 08:15:21</t>
  </si>
  <si>
    <t>28.10.2021 08:24:50</t>
  </si>
  <si>
    <t>KÜNER TR-3 35-22-M00226_955282019_955282019</t>
  </si>
  <si>
    <t>28.10.2021 09:01:41</t>
  </si>
  <si>
    <t>28.10.2021 11:19:04</t>
  </si>
  <si>
    <t>M-2902 35-02-M02902_912705263_912705263</t>
  </si>
  <si>
    <t>28.10.2021 06:44:38</t>
  </si>
  <si>
    <t>28.10.2021 09:35:47</t>
  </si>
  <si>
    <t>28.10.2021 01:12:25</t>
  </si>
  <si>
    <t>28.10.2021 01:16:35</t>
  </si>
  <si>
    <t>TR-31 35-26-M00031_956621285_956621285</t>
  </si>
  <si>
    <t>28.10.2021 11:40:40</t>
  </si>
  <si>
    <t>28.10.2021 13:33:04</t>
  </si>
  <si>
    <t>TR-1-4/4 ESKİ SİNEMAN KABİN 35-20-L00027_H H4_66580834</t>
  </si>
  <si>
    <t>28.10.2021 12:23:45</t>
  </si>
  <si>
    <t>28.10.2021 15:26:56</t>
  </si>
  <si>
    <t>BAĞYOLU TR-2 45-71-M01599_B_56366867_56366867</t>
  </si>
  <si>
    <t>28.10.2021 18:31:43</t>
  </si>
  <si>
    <t>28.10.2021 20:07:29</t>
  </si>
  <si>
    <t>M-2913 35-01-M02913_F_56374294_56374294</t>
  </si>
  <si>
    <t>28.10.2021 10:15:31</t>
  </si>
  <si>
    <t>28.10.2021 14:18:37</t>
  </si>
  <si>
    <t>TR-115 35-26-M00115_35-26-M00115_65974284</t>
  </si>
  <si>
    <t>28.10.2021 14:32:39</t>
  </si>
  <si>
    <t>28.10.2021 15:30:51</t>
  </si>
  <si>
    <t>M-1740 BELENBAŞI 35-03-M01740_965275092_965275092</t>
  </si>
  <si>
    <t>28.10.2021 22:23:52</t>
  </si>
  <si>
    <t>29.10.2021 00:27:50</t>
  </si>
  <si>
    <t>M-1992 35-09-M01992_C_56368006_56368006</t>
  </si>
  <si>
    <t>28.10.2021 10:12:45</t>
  </si>
  <si>
    <t>28.10.2021 17:50:39</t>
  </si>
  <si>
    <t>ÖREN TR-6 35-27-L00215_913871072_913871072</t>
  </si>
  <si>
    <t>28.10.2021 16:05:45</t>
  </si>
  <si>
    <t>28.10.2021 17:37:22</t>
  </si>
  <si>
    <t>BEKİRLER TR-4 45-72-L00361_956517824_956517824</t>
  </si>
  <si>
    <t>28.10.2021 16:51:16</t>
  </si>
  <si>
    <t>28.10.2021 21:18:56</t>
  </si>
  <si>
    <t>GEDİK DUTLUDERE TR-3 35-31-L00132_35-31-L00132_2364009</t>
  </si>
  <si>
    <t>28.10.2021 09:52:00</t>
  </si>
  <si>
    <t>28.10.2021 12:10:18</t>
  </si>
  <si>
    <t>28.10.2021 17:46:52</t>
  </si>
  <si>
    <t>28.10.2021 19:35:17</t>
  </si>
  <si>
    <t>YAKAKÖY KÖK 45-75-M00067_KAYACIK ESKİ SARIALİLER M05_2324690</t>
  </si>
  <si>
    <t>28.10.2021 09:06:22</t>
  </si>
  <si>
    <t>28.10.2021 17:09:20</t>
  </si>
  <si>
    <t>28.10.2021 15:24:05</t>
  </si>
  <si>
    <t>28.10.2021 20:33:35</t>
  </si>
  <si>
    <t>K-3291 35-08-K03291_F F1_5892617</t>
  </si>
  <si>
    <t>28.10.2021 06:27:43</t>
  </si>
  <si>
    <t>28.10.2021 09:01:30</t>
  </si>
  <si>
    <t>POYRAZDAMLARI TR-11 45-78-M00576_HatBaşıAyırıcı_53137014 M05_53137014</t>
  </si>
  <si>
    <t>28.10.2021 13:32:48</t>
  </si>
  <si>
    <t>28.10.2021 17:31:45</t>
  </si>
  <si>
    <t>MESCİTLİ TR-4 35-15-L01016_950405711_950405711</t>
  </si>
  <si>
    <t>28.10.2021 16:15:03</t>
  </si>
  <si>
    <t>28.10.2021 18:50:19</t>
  </si>
  <si>
    <t>DM-7/7 35-26-M00638_BALKAN SÜT M02_65952548</t>
  </si>
  <si>
    <t>28.10.2021 07:58:07</t>
  </si>
  <si>
    <t>28.10.2021 09:01:00</t>
  </si>
  <si>
    <t>MURADİYE TR-3 45-71-M02147_953221846_953221846</t>
  </si>
  <si>
    <t>28.10.2021 18:26:00</t>
  </si>
  <si>
    <t>28.10.2021 20:58:07</t>
  </si>
  <si>
    <t>BEDELLER TR-1 45-80-M00089_956547125_956547125</t>
  </si>
  <si>
    <t>28.10.2021 14:37:43</t>
  </si>
  <si>
    <t>28.10.2021 15:46:59</t>
  </si>
  <si>
    <t>ÇITAK TR-1 45-72-M00222_956524529_956524529</t>
  </si>
  <si>
    <t>28.10.2021 14:03:53</t>
  </si>
  <si>
    <t>28.10.2021 18:40:26</t>
  </si>
  <si>
    <t>KARABAĞLAR TM 35-01-A00012_KARABAĞLAR-15 K39_2310510</t>
  </si>
  <si>
    <t>28.10.2021 09:29:29</t>
  </si>
  <si>
    <t>28.10.2021 11:07:00</t>
  </si>
  <si>
    <t>M-3571(YATIRIM REZERVE) 35-02-M03571_B_56364168_56364168</t>
  </si>
  <si>
    <t>28.10.2021 11:55:23</t>
  </si>
  <si>
    <t>28.10.2021 12:44:37</t>
  </si>
  <si>
    <t>PANCAR TR-4 35-26-M00896_35-26-M00896_66407131</t>
  </si>
  <si>
    <t>28.10.2021 20:18:10</t>
  </si>
  <si>
    <t>28.10.2021 21:41:31</t>
  </si>
  <si>
    <t>ÇAYLI TR-1 35-15-L00188_950390799_950390799</t>
  </si>
  <si>
    <t>28.10.2021 19:00:52</t>
  </si>
  <si>
    <t>28.10.2021 20:36:58</t>
  </si>
  <si>
    <t>28.10.2021 08:51:04</t>
  </si>
  <si>
    <t>28.10.2021 08:54:45</t>
  </si>
  <si>
    <t>MAVİKENT TR-2 35-30-M00136_C_56404599_56404599</t>
  </si>
  <si>
    <t>28.10.2021 17:07:52</t>
  </si>
  <si>
    <t>28.10.2021 19:34:58</t>
  </si>
  <si>
    <t>L-291 35-18-L00291_950430773_950430773</t>
  </si>
  <si>
    <t>28.10.2021 11:16:36</t>
  </si>
  <si>
    <t>28.10.2021 12:50:12</t>
  </si>
  <si>
    <t>28.10.2021 17:30:06</t>
  </si>
  <si>
    <t>28.10.2021 17:33:41</t>
  </si>
  <si>
    <t>BAĞARASI TR-7 35-23-M00176_950425392_950425392</t>
  </si>
  <si>
    <t>28.10.2021 15:31:18</t>
  </si>
  <si>
    <t>28.10.2021 19:09:01</t>
  </si>
  <si>
    <t>28.10.2021 09:21:12</t>
  </si>
  <si>
    <t>28.10.2021 17:47:16</t>
  </si>
  <si>
    <t>28.10.2021 17:54:18</t>
  </si>
  <si>
    <t>29.10.2021 00:48:00</t>
  </si>
  <si>
    <t>28.10.2021 16:09:52</t>
  </si>
  <si>
    <t>28.10.2021 18:18:56</t>
  </si>
  <si>
    <t>ALKAN KÖYÜ TR-1 45-73-M00204_A_56396216_56396216</t>
  </si>
  <si>
    <t>28.10.2021 07:35:00</t>
  </si>
  <si>
    <t>28.10.2021 09:08:45</t>
  </si>
  <si>
    <t>M-2425 35-04-M02425_95000084021_95000084021</t>
  </si>
  <si>
    <t>28.10.2021 11:54:06</t>
  </si>
  <si>
    <t>28.10.2021 13:27:12</t>
  </si>
  <si>
    <t>KARAOT-2 35-26-M00508_956608694_956608694</t>
  </si>
  <si>
    <t>28.10.2021 10:07:07</t>
  </si>
  <si>
    <t>28.10.2021 11:27:31</t>
  </si>
  <si>
    <t>M-2347 35-03-M02347_910204128_910204128</t>
  </si>
  <si>
    <t>28.10.2021 20:50:08</t>
  </si>
  <si>
    <t>28.10.2021 21:34:34</t>
  </si>
  <si>
    <t>BİRGİ TR-13 35-15-L00268_950391214_950391214</t>
  </si>
  <si>
    <t>28.10.2021 11:45:51</t>
  </si>
  <si>
    <t>28.10.2021 15:15:35</t>
  </si>
  <si>
    <t>TR-19 35-16-L00019_953333816_953333816</t>
  </si>
  <si>
    <t>28.10.2021 14:50:10</t>
  </si>
  <si>
    <t>28.10.2021 15:57:46</t>
  </si>
  <si>
    <t>MEVLÜTLÜ TR-1 45-78-M01082_45-78-M01082_2373905</t>
  </si>
  <si>
    <t>28.10.2021 16:44:41</t>
  </si>
  <si>
    <t>28.10.2021 20:11:39</t>
  </si>
  <si>
    <t>ALEMŞAHLI TR-2 45-79-M00449_945558294_945558294</t>
  </si>
  <si>
    <t>28.10.2021 11:15:45</t>
  </si>
  <si>
    <t>28.10.2021 12:52:34</t>
  </si>
  <si>
    <t>TR-81 35-30-L00081_C_56398004_56398004</t>
  </si>
  <si>
    <t>28.10.2021 16:28:07</t>
  </si>
  <si>
    <t>28.10.2021 19:17:23</t>
  </si>
  <si>
    <t>K-936 35-02-K00936_K-4163 K02_2035035</t>
  </si>
  <si>
    <t>28.10.2021 09:20:46</t>
  </si>
  <si>
    <t>28.10.2021 16:55:09</t>
  </si>
  <si>
    <t>28.10.2021 09:17:31</t>
  </si>
  <si>
    <t>28.10.2021 17:02:00</t>
  </si>
  <si>
    <t>MENEMEN GÖRECE TR-1 35-28-M00288_35-28-M00288_2377259</t>
  </si>
  <si>
    <t>28.10.2021 22:45:18</t>
  </si>
  <si>
    <t>28.10.2021 23:34:00</t>
  </si>
  <si>
    <t>28.10.2021 00:07:51</t>
  </si>
  <si>
    <t>28.10.2021 01:14:15</t>
  </si>
  <si>
    <t>28.10.2021 14:42:16</t>
  </si>
  <si>
    <t>28.10.2021 15:52:55</t>
  </si>
  <si>
    <t>28.10.2021 09:24:05</t>
  </si>
  <si>
    <t>28.10.2021 18:47:55</t>
  </si>
  <si>
    <t>METAL İŞLERİ TR-14 35-22-M00114_955256608_955256608</t>
  </si>
  <si>
    <t>28.10.2021 10:18:26</t>
  </si>
  <si>
    <t>28.10.2021 14:56:52</t>
  </si>
  <si>
    <t>28.10.2021 16:59:52</t>
  </si>
  <si>
    <t>28.10.2021 17:14:00</t>
  </si>
  <si>
    <t>DM-08/10-B 45-71-M00289_953188359_953188359</t>
  </si>
  <si>
    <t>28.10.2021 15:01:34</t>
  </si>
  <si>
    <t>28.10.2021 15:48:38</t>
  </si>
  <si>
    <t>DM-14/11 (DM-23/2-B) 45-71-M01944_953239492_953239492</t>
  </si>
  <si>
    <t>28.10.2021 16:00:31</t>
  </si>
  <si>
    <t>28.10.2021 17:38:35</t>
  </si>
  <si>
    <t>28.10.2021 13:16:49</t>
  </si>
  <si>
    <t>28.10.2021 13:17:19</t>
  </si>
  <si>
    <t>28.10.2021 17:37:40</t>
  </si>
  <si>
    <t>28.10.2021 17:38:00</t>
  </si>
  <si>
    <t>28.10.2021 19:16:52</t>
  </si>
  <si>
    <t>29.10.2021 03:00:30</t>
  </si>
  <si>
    <t>28.10.2021 09:01:02</t>
  </si>
  <si>
    <t>28.10.2021 09:24:11</t>
  </si>
  <si>
    <t>M-11 GERMİYAN 35-18-M00011_950442104_950442104</t>
  </si>
  <si>
    <t>28.10.2021 19:55:10</t>
  </si>
  <si>
    <t>28.10.2021 23:53:12</t>
  </si>
  <si>
    <t>TR-99 35-15-L00099_950380988_950380988</t>
  </si>
  <si>
    <t>28.10.2021 08:57:54</t>
  </si>
  <si>
    <t>28.10.2021 12:40:45</t>
  </si>
  <si>
    <t>TR-72 45-78-M00072_95000478957_95000478957</t>
  </si>
  <si>
    <t>28.10.2021 06:48:00</t>
  </si>
  <si>
    <t>28.10.2021 13:03:29</t>
  </si>
  <si>
    <t>TR-2/5 45-83-L00005_48077954_56384473_56384473</t>
  </si>
  <si>
    <t>28.10.2021 14:28:19</t>
  </si>
  <si>
    <t>28.10.2021 19:22:22</t>
  </si>
  <si>
    <t>K-3022 35-04-K03022_35-04-K03022_2370796</t>
  </si>
  <si>
    <t>28.10.2021 18:21:50</t>
  </si>
  <si>
    <t>28.10.2021 19:29:06</t>
  </si>
  <si>
    <t>EVRENOS TR-3 45-71-M01411_953191895_953191895</t>
  </si>
  <si>
    <t>28.10.2021 08:03:52</t>
  </si>
  <si>
    <t>28.10.2021 18:44:29</t>
  </si>
  <si>
    <t>K-4363 35-02-K04363_DIREK TIPI TRAFO HUCRESI H01_2041016</t>
  </si>
  <si>
    <t>28.10.2021 18:12:40</t>
  </si>
  <si>
    <t>28.10.2021 20:13:54</t>
  </si>
  <si>
    <t>YEŞİLYURT TR-14 45-73-M00803_45-73-M00803_2354838</t>
  </si>
  <si>
    <t>28.10.2021 14:57:55</t>
  </si>
  <si>
    <t>28.10.2021 19:31:49</t>
  </si>
  <si>
    <t>KARAAĞAÇLI TR-13 45-71-M01075_KARAAĞAÇLI TR-2 M06_2320971</t>
  </si>
  <si>
    <t>28.10.2021 14:17:45</t>
  </si>
  <si>
    <t>28.10.2021 17:27:54</t>
  </si>
  <si>
    <t>ULUKENT DM-4/15 35-28-M00036_ULUKENT DM-4 M01_66493628</t>
  </si>
  <si>
    <t>28.10.2021 09:42:29</t>
  </si>
  <si>
    <t>28.10.2021 09:42:52</t>
  </si>
  <si>
    <t>28.10.2021 10:11:02</t>
  </si>
  <si>
    <t>28.10.2021 15:48:52</t>
  </si>
  <si>
    <t>K-4486 35-01-K04486_35-01-K04486_2369907</t>
  </si>
  <si>
    <t>28.10.2021 04:13:14</t>
  </si>
  <si>
    <t>28.10.2021 04:40:04</t>
  </si>
  <si>
    <t>DM-7/21 35-28-M00966_C C3b_5762361</t>
  </si>
  <si>
    <t>28.10.2021 12:56:19</t>
  </si>
  <si>
    <t>28.10.2021 14:06:13</t>
  </si>
  <si>
    <t>SEYİT EFE SLM TR 35-26-L00374_956630859_956630859</t>
  </si>
  <si>
    <t>28.10.2021 11:18:04</t>
  </si>
  <si>
    <t>28.10.2021 12:57:05</t>
  </si>
  <si>
    <t>K-1789 35-07-K01789_D D02_79890898</t>
  </si>
  <si>
    <t>28.10.2021 09:58:26</t>
  </si>
  <si>
    <t>28.10.2021 10:36:25</t>
  </si>
  <si>
    <t>28.10.2021 10:25:54</t>
  </si>
  <si>
    <t>28.10.2021 13:16:07</t>
  </si>
  <si>
    <t>28.10.2021 09:30:02</t>
  </si>
  <si>
    <t>28.10.2021 15:31:00</t>
  </si>
  <si>
    <t>K-3094 35-02-K03094_A_56379053_56379053</t>
  </si>
  <si>
    <t>28.10.2021 14:40:47</t>
  </si>
  <si>
    <t>BÖREZ TR-1 45-75-M00288_DIREK TIPI TRAFO HUCRESI H01_2089050</t>
  </si>
  <si>
    <t>28.10.2021 18:03:25</t>
  </si>
  <si>
    <t>28.10.2021 19:34:27</t>
  </si>
  <si>
    <t>TR-2/106 45-83-L00106_955145384_955145384</t>
  </si>
  <si>
    <t>28.10.2021 09:51:16</t>
  </si>
  <si>
    <t>28.10.2021 11:54:58</t>
  </si>
  <si>
    <t>ŞEMİKLER TM 35-04-A00003_ŞEMİKLER-10 K39_2312127</t>
  </si>
  <si>
    <t>28.10.2021 02:15:17</t>
  </si>
  <si>
    <t>28.10.2021 02:42:29</t>
  </si>
  <si>
    <t>28.10.2021 09:07:43</t>
  </si>
  <si>
    <t>28.10.2021 19:36:33</t>
  </si>
  <si>
    <t>AHMETLİ TR-23 45-84-L00023_955185893_955185893</t>
  </si>
  <si>
    <t>28.10.2021 15:27:24</t>
  </si>
  <si>
    <t>28.10.2021 16:55:14</t>
  </si>
  <si>
    <t>TR-21 35-19-M00021_956670190_956670190</t>
  </si>
  <si>
    <t>28.10.2021 14:37:44</t>
  </si>
  <si>
    <t>28.10.2021 18:01:01</t>
  </si>
  <si>
    <t>TR-51 35-15-M00051_35-15-M00051_66725078</t>
  </si>
  <si>
    <t>28.10.2021 09:26:15</t>
  </si>
  <si>
    <t>28.10.2021 09:58:40</t>
  </si>
  <si>
    <t>AYRANCILAR DM-2/20-1 35-26-M00822_8868007_56368366_56368366</t>
  </si>
  <si>
    <t>28.10.2021 08:57:00</t>
  </si>
  <si>
    <t>28.10.2021 11:01:44</t>
  </si>
  <si>
    <t>SALMAN KÖYÜ TR-1 35-21-L00076_35-21-L00076_2376072</t>
  </si>
  <si>
    <t>28.10.2021 10:55:36</t>
  </si>
  <si>
    <t>28.10.2021 18:10:02</t>
  </si>
  <si>
    <t>M-1740 BELENBAŞI 35-03-M01740_95000000087_95000000087</t>
  </si>
  <si>
    <t>28.10.2021 12:39:15</t>
  </si>
  <si>
    <t>28.10.2021 20:05:30</t>
  </si>
  <si>
    <t>L-388 35-18-L00388_950449909_950449909</t>
  </si>
  <si>
    <t>28.10.2021 13:49:04</t>
  </si>
  <si>
    <t>28.10.2021 15:32:08</t>
  </si>
  <si>
    <t>L-230 (45 KABİN) 35-18-L00230_950440578_950440578</t>
  </si>
  <si>
    <t>28.10.2021 17:08:27</t>
  </si>
  <si>
    <t>28.10.2021 19:12:00</t>
  </si>
  <si>
    <t>TR-1/4-A 45-72-M00130_956495273_956495273</t>
  </si>
  <si>
    <t>28.10.2021 19:16:10</t>
  </si>
  <si>
    <t>28.10.2021 21:23:13</t>
  </si>
  <si>
    <t>GÖKÇEN DM 2-1/3 35-29-L00064_48309413_56397047_56397047</t>
  </si>
  <si>
    <t>28.10.2021 11:01:54</t>
  </si>
  <si>
    <t>28.10.2021 12:03:21</t>
  </si>
  <si>
    <t>28.10.2021 09:49:00</t>
  </si>
  <si>
    <t>28.10.2021 10:52:00</t>
  </si>
  <si>
    <t>NURİYE DM 45-80-M00090_LÜTFİYE M01_72194602</t>
  </si>
  <si>
    <t>28.10.2021 08:20:54</t>
  </si>
  <si>
    <t>28.10.2021 09:08:04</t>
  </si>
  <si>
    <t>ÇALTILI TR-2 45-78-L00367_49333438_56407687_56407687</t>
  </si>
  <si>
    <t>28.10.2021 13:31:37</t>
  </si>
  <si>
    <t>28.10.2021 15:58:07</t>
  </si>
  <si>
    <t>ÇANAKÇI KÖK 45-79-M00194_HatBaşıAyırıcı_53134479 M01_53134479</t>
  </si>
  <si>
    <t>28.10.2021 09:11:19</t>
  </si>
  <si>
    <t>28.10.2021 18:10:37</t>
  </si>
  <si>
    <t>GÜLPINAR ALANYURT TR-1 45-75-M00344_A_56392018_56392018</t>
  </si>
  <si>
    <t>28.10.2021 11:25:10</t>
  </si>
  <si>
    <t>28.10.2021 13:29:29</t>
  </si>
  <si>
    <t>TR-16 35-16-L00016_953318815_953318815</t>
  </si>
  <si>
    <t>28.10.2021 16:02:37</t>
  </si>
  <si>
    <t>28.10.2021 17:50:23</t>
  </si>
  <si>
    <t>28.10.2021 10:05:09</t>
  </si>
  <si>
    <t>28.10.2021 14:20:52</t>
  </si>
  <si>
    <t>DALLIK TR-3 35-29-L00307_35-29-L00307_2371938</t>
  </si>
  <si>
    <t>28.10.2021 14:23:02</t>
  </si>
  <si>
    <t>28.10.2021 15:19:21</t>
  </si>
  <si>
    <t>DM-4/TR-19 35-22-M00058_955281666_955281666</t>
  </si>
  <si>
    <t>29.10.2021 12:40:53</t>
  </si>
  <si>
    <t>29.10.2021 14:53:33</t>
  </si>
  <si>
    <t>İSMAİL AYRANCI SULAMA GRUBU 35-29-M00199_DIREK TIPI TRAFO HUCRESI H01_2099247</t>
  </si>
  <si>
    <t>29.10.2021 11:37:22</t>
  </si>
  <si>
    <t>29.10.2021 14:03:45</t>
  </si>
  <si>
    <t>GÖRDES TR-28 45-75-M00028_945603921_945603921</t>
  </si>
  <si>
    <t>29.10.2021 20:47:26</t>
  </si>
  <si>
    <t>29.10.2021 22:03:55</t>
  </si>
  <si>
    <t>L-230 (45 KABİN) 35-18-L00230_950440877_950440877</t>
  </si>
  <si>
    <t>29.10.2021 18:57:04</t>
  </si>
  <si>
    <t>29.10.2021 20:01:15</t>
  </si>
  <si>
    <t>DANIŞKENT SİTESİ 35-30-M00053_955333868_955333868</t>
  </si>
  <si>
    <t>29.10.2021 18:17:34</t>
  </si>
  <si>
    <t>29.10.2021 20:24:24</t>
  </si>
  <si>
    <t>ZEYTİNLİOVA TR-5 45-72-L00413_956486145_956486145</t>
  </si>
  <si>
    <t>29.10.2021 16:19:00</t>
  </si>
  <si>
    <t>29.10.2021 17:31:59</t>
  </si>
  <si>
    <t>ÇANDARLI TR-5 35-30-M00005_A_56366197_56366197</t>
  </si>
  <si>
    <t>29.10.2021 15:02:23</t>
  </si>
  <si>
    <t>29.10.2021 16:56:21</t>
  </si>
  <si>
    <t>TR-19 35-16-L00019_953320278_953320278</t>
  </si>
  <si>
    <t>29.10.2021 13:50:59</t>
  </si>
  <si>
    <t>29.10.2021 14:54:32</t>
  </si>
  <si>
    <t>TR-75 35-19-L00075_A_56373312_56373312</t>
  </si>
  <si>
    <t>29.10.2021 19:45:57</t>
  </si>
  <si>
    <t>29.10.2021 20:47:39</t>
  </si>
  <si>
    <t>NARLIGEÇİT KÖK(TR-32) 35-24-M00205_DAĞITIM TRAFOSU M4_2073902</t>
  </si>
  <si>
    <t>29.10.2021 17:00:34</t>
  </si>
  <si>
    <t>29.10.2021 18:06:25</t>
  </si>
  <si>
    <t>K-1904 35-10-K01904_98111897_98111897</t>
  </si>
  <si>
    <t>29.10.2021 09:31:58</t>
  </si>
  <si>
    <t>29.10.2021 14:27:44</t>
  </si>
  <si>
    <t>MESCİTLİ DM 35-15-L00904_MESCİTLİ L05_72321000</t>
  </si>
  <si>
    <t>29.10.2021 11:18:27</t>
  </si>
  <si>
    <t>29.10.2021 11:49:25</t>
  </si>
  <si>
    <t>L-516 OVACIK 35-18-L00516_950466076_950466076</t>
  </si>
  <si>
    <t>29.10.2021 16:52:23</t>
  </si>
  <si>
    <t>29.10.2021 19:42:12</t>
  </si>
  <si>
    <t>K-1648 35-03-K01648_910604533_910604533</t>
  </si>
  <si>
    <t>29.10.2021 19:14:01</t>
  </si>
  <si>
    <t>30.10.2021 00:19:11</t>
  </si>
  <si>
    <t>KAYMAKÇI TR-8 35-15-M00409_35-15-M00409_65838177</t>
  </si>
  <si>
    <t>29.10.2021 12:52:00</t>
  </si>
  <si>
    <t>29.10.2021 13:17:32</t>
  </si>
  <si>
    <t>29.10.2021 15:53:56</t>
  </si>
  <si>
    <t>29.10.2021 19:20:31</t>
  </si>
  <si>
    <t>L-240 PTT TRAFO 35-18-L00240_7843517 0_5950373</t>
  </si>
  <si>
    <t>29.10.2021 08:17:00</t>
  </si>
  <si>
    <t>29.10.2021 11:43:09</t>
  </si>
  <si>
    <t>LOKMANKUYU KÖK 35-15-L00903_35-15-L00903_67112631</t>
  </si>
  <si>
    <t>29.10.2021 08:25:32</t>
  </si>
  <si>
    <t>29.10.2021 09:48:33</t>
  </si>
  <si>
    <t>TR-1/79 45-83-M00079_A_56403728_56403728</t>
  </si>
  <si>
    <t>29.10.2021 14:33:50</t>
  </si>
  <si>
    <t>29.10.2021 15:59:22</t>
  </si>
  <si>
    <t>DM-1/5 35-19-M00039_8244632 b3_5933925</t>
  </si>
  <si>
    <t>29.10.2021 11:08:18</t>
  </si>
  <si>
    <t>29.10.2021 15:24:08</t>
  </si>
  <si>
    <t>TR-286 35-19-L00286_956697505_956697505</t>
  </si>
  <si>
    <t>29.10.2021 12:48:39</t>
  </si>
  <si>
    <t>29.10.2021 17:04:55</t>
  </si>
  <si>
    <t>POYRAZ KÖK 45-78-M00651_HatBaşıAyırıcı_53140095 M03_53140095</t>
  </si>
  <si>
    <t>29.10.2021 13:12:32</t>
  </si>
  <si>
    <t>29.10.2021 15:26:08</t>
  </si>
  <si>
    <t>K-4161 35-02-K04161_910147992_910147992</t>
  </si>
  <si>
    <t>29.10.2021 16:21:54</t>
  </si>
  <si>
    <t>29.10.2021 18:20:57</t>
  </si>
  <si>
    <t>EMİRLİ TR-1 35-15-L00857_950389389_950389389</t>
  </si>
  <si>
    <t>29.10.2021 12:21:17</t>
  </si>
  <si>
    <t>29.10.2021 15:21:23</t>
  </si>
  <si>
    <t>K-3313 35-09-K03313_97655377_97655377</t>
  </si>
  <si>
    <t>29.10.2021 15:21:10</t>
  </si>
  <si>
    <t>29.10.2021 17:48:04</t>
  </si>
  <si>
    <t>TR-1/13 45-72-M00013_956529522_956529522</t>
  </si>
  <si>
    <t>29.10.2021 18:38:04</t>
  </si>
  <si>
    <t>29.10.2021 22:04:47</t>
  </si>
  <si>
    <t>29.10.2021 09:50:01</t>
  </si>
  <si>
    <t>29.10.2021 11:31:40</t>
  </si>
  <si>
    <t>GÖKEYÜP EŞELER TR-2 45-78-M00813_49193880_56388088_56388088</t>
  </si>
  <si>
    <t>29.10.2021 17:02:00</t>
  </si>
  <si>
    <t>29.10.2021 18:23:04</t>
  </si>
  <si>
    <t>ÖRNEKKÖY TR4 35-27-L00129_98686596_98686596</t>
  </si>
  <si>
    <t>29.10.2021 18:09:50</t>
  </si>
  <si>
    <t>29.10.2021 21:33:14</t>
  </si>
  <si>
    <t>K-3322 35-09-K03322_912646283_912646283</t>
  </si>
  <si>
    <t>29.10.2021 18:16:41</t>
  </si>
  <si>
    <t>29.10.2021 21:58:59</t>
  </si>
  <si>
    <t>L-283 35-18-L00283_95000479690_95000479690</t>
  </si>
  <si>
    <t>29.10.2021 12:34:51</t>
  </si>
  <si>
    <t>29.10.2021 13:01:48</t>
  </si>
  <si>
    <t>TR-2/29 45-83-L00029_955143625_955143625</t>
  </si>
  <si>
    <t>29.10.2021 10:56:55</t>
  </si>
  <si>
    <t>29.10.2021 19:08:49</t>
  </si>
  <si>
    <t>K-3388 35-04-K03388_98965749_98965749</t>
  </si>
  <si>
    <t>29.10.2021 14:34:49</t>
  </si>
  <si>
    <t>29.10.2021 18:39:19</t>
  </si>
  <si>
    <t>TİRE TM 35-29-A00003_TR-A M17_2061042</t>
  </si>
  <si>
    <t>29.10.2021 03:32:14</t>
  </si>
  <si>
    <t>29.10.2021 03:35:53</t>
  </si>
  <si>
    <t>TR-330 35-19-L00369_956674894_956674894</t>
  </si>
  <si>
    <t>29.10.2021 15:28:49</t>
  </si>
  <si>
    <t>29.10.2021 18:30:57</t>
  </si>
  <si>
    <t>HAVVANALAR TR-1 45-81-M00202_DIREK TIPI TRAFO HUCRESI H01_2088984</t>
  </si>
  <si>
    <t>29.10.2021 10:25:59</t>
  </si>
  <si>
    <t>29.10.2021 12:19:29</t>
  </si>
  <si>
    <t>ÇIRPI TR-1-2/2 35-20-M00007_955195802_955195802</t>
  </si>
  <si>
    <t>29.10.2021 18:08:29</t>
  </si>
  <si>
    <t>29.10.2021 21:16:38</t>
  </si>
  <si>
    <t>29.10.2021 13:45:43</t>
  </si>
  <si>
    <t>29.10.2021 14:06:44</t>
  </si>
  <si>
    <t>SAİPLER TR-1 35-26-M00479_956621527_956621527</t>
  </si>
  <si>
    <t>29.10.2021 10:56:53</t>
  </si>
  <si>
    <t>29.10.2021 11:43:53</t>
  </si>
  <si>
    <t>TR-42 35-15-M00042_48885137_56380560_56380560</t>
  </si>
  <si>
    <t>29.10.2021 19:50:00</t>
  </si>
  <si>
    <t>29.10.2021 20:33:09</t>
  </si>
  <si>
    <t>TR-93 MELTEM SİTESİ 35-19-L00093_956669534_956669534</t>
  </si>
  <si>
    <t>29.10.2021 16:42:00</t>
  </si>
  <si>
    <t>29.10.2021 21:22:01</t>
  </si>
  <si>
    <t>L-101 ÇELEBİ 35-18-L00101_6807409_56376173_56376173</t>
  </si>
  <si>
    <t>29.10.2021 11:06:06</t>
  </si>
  <si>
    <t>29.10.2021 15:46:05</t>
  </si>
  <si>
    <t>TR-42 35-15-M00042_950369113_950369113</t>
  </si>
  <si>
    <t>29.10.2021 17:48:32</t>
  </si>
  <si>
    <t>29.10.2021 18:58:00</t>
  </si>
  <si>
    <t>HAMİDİYE TR-1 45-76-M00161__72372272_72372272</t>
  </si>
  <si>
    <t>29.10.2021 18:37:24</t>
  </si>
  <si>
    <t>29.10.2021 21:49:41</t>
  </si>
  <si>
    <t>TR-56 TARIMSAL SULAMA 45-80-M01056_45-80-M01056_2375771</t>
  </si>
  <si>
    <t>29.10.2021 15:44:19</t>
  </si>
  <si>
    <t>29.10.2021 17:27:29</t>
  </si>
  <si>
    <t>KAVAKDERE DM 35-14-M00339_KAVAKDERE KÖY M08_65666681</t>
  </si>
  <si>
    <t>29.10.2021 08:16:33</t>
  </si>
  <si>
    <t>29.10.2021 08:50:03</t>
  </si>
  <si>
    <t>L-208 35-18-L00208_950451836_950451836</t>
  </si>
  <si>
    <t>29.10.2021 13:20:59</t>
  </si>
  <si>
    <t>29.10.2021 15:23:25</t>
  </si>
  <si>
    <t>TR-285 35-19-M00469_956672372_956672372</t>
  </si>
  <si>
    <t>29.10.2021 17:21:38</t>
  </si>
  <si>
    <t>29.10.2021 22:07:03</t>
  </si>
  <si>
    <t>29.10.2021 16:12:50</t>
  </si>
  <si>
    <t>29.10.2021 17:22:44</t>
  </si>
  <si>
    <t>L-240 PTT TRAFO 35-18-L00240_35-18-L00240_72079001</t>
  </si>
  <si>
    <t>29.10.2021 00:30:00</t>
  </si>
  <si>
    <t>29.10.2021 01:41:42</t>
  </si>
  <si>
    <t>M-2200 BELENBAŞI TR-2 35-03-M02200_910287592_910287592</t>
  </si>
  <si>
    <t>29.10.2021 15:07:00</t>
  </si>
  <si>
    <t>29.10.2021 17:35:55</t>
  </si>
  <si>
    <t>29.10.2021 06:02:17</t>
  </si>
  <si>
    <t>29.10.2021 07:47:46</t>
  </si>
  <si>
    <t>ÖZBEK TR-5 35-19-M00235_956664184_956664184</t>
  </si>
  <si>
    <t>29.10.2021 17:08:06</t>
  </si>
  <si>
    <t>29.10.2021 21:26:56</t>
  </si>
  <si>
    <t>29.10.2021 10:42:36</t>
  </si>
  <si>
    <t>29.10.2021 12:39:53</t>
  </si>
  <si>
    <t>KAYMAKÇI TR-38 35-15-M00304_35-15-M00304_72100148</t>
  </si>
  <si>
    <t>29.10.2021 12:53:00</t>
  </si>
  <si>
    <t>29.10.2021 14:01:01</t>
  </si>
  <si>
    <t>HASKÖY TR-4 35-20-L00369_A_56378461_56378461</t>
  </si>
  <si>
    <t>29.10.2021 18:09:51</t>
  </si>
  <si>
    <t>29.10.2021 19:11:22</t>
  </si>
  <si>
    <t>TR-37 35-15-M00037_A a2b_48898222</t>
  </si>
  <si>
    <t>29.10.2021 11:32:00</t>
  </si>
  <si>
    <t>29.10.2021 15:11:56</t>
  </si>
  <si>
    <t>M-2516 35-02-M02516_99363054_99363054</t>
  </si>
  <si>
    <t>29.10.2021 20:38:54</t>
  </si>
  <si>
    <t>29.10.2021 21:23:09</t>
  </si>
  <si>
    <t>TR-36 35-19-L00036_10107552 tr36 d2b_5939894</t>
  </si>
  <si>
    <t>29.10.2021 18:57:46</t>
  </si>
  <si>
    <t>29.10.2021 20:47:22</t>
  </si>
  <si>
    <t>İLYASLAR TR-2 45-76-M00096_DIREK TIPI TRAFO HUCRESI H01_2084838</t>
  </si>
  <si>
    <t>29.10.2021 08:04:25</t>
  </si>
  <si>
    <t>29.10.2021 09:15:03</t>
  </si>
  <si>
    <t>29.10.2021 13:57:40</t>
  </si>
  <si>
    <t>29.10.2021 15:55:39</t>
  </si>
  <si>
    <t>BAĞYOLU TR-2 45-71-M01599_A_56366184_56366184</t>
  </si>
  <si>
    <t>29.10.2021 18:14:01</t>
  </si>
  <si>
    <t>29.10.2021 20:33:25</t>
  </si>
  <si>
    <t>29.10.2021 12:40:42</t>
  </si>
  <si>
    <t>29.10.2021 14:08:22</t>
  </si>
  <si>
    <t>KOYUNDERE TR-2 35-28-M00130_953387966_953387966</t>
  </si>
  <si>
    <t>29.10.2021 15:05:36</t>
  </si>
  <si>
    <t>29.10.2021 16:38:10</t>
  </si>
  <si>
    <t>ÜÇPINAR TR-4 45-71-M01541_C_56363699_56363699</t>
  </si>
  <si>
    <t>29.10.2021 14:05:11</t>
  </si>
  <si>
    <t>29.10.2021 18:10:41</t>
  </si>
  <si>
    <t>KIRTEPE TR-2 35-29-L00541_950332654_950332654</t>
  </si>
  <si>
    <t>29.10.2021 09:44:23</t>
  </si>
  <si>
    <t>29.10.2021 11:48:28</t>
  </si>
  <si>
    <t>L-417 MIAMI EVLERİ 35-18-L00417_950466634_950466634</t>
  </si>
  <si>
    <t>29.10.2021 10:31:26</t>
  </si>
  <si>
    <t>29.10.2021 13:22:02</t>
  </si>
  <si>
    <t>ÇAMLIK DM 35-17-M00173_M-212(ŞAKRAN) M02_66328245</t>
  </si>
  <si>
    <t>29.10.2021 08:23:00</t>
  </si>
  <si>
    <t>29.10.2021 08:38:08</t>
  </si>
  <si>
    <t>L-332 SERKANKENT 35-18-L00332_950436804_950436804</t>
  </si>
  <si>
    <t>29.10.2021 10:43:46</t>
  </si>
  <si>
    <t>29.10.2021 12:09:20</t>
  </si>
  <si>
    <t>YAĞCILAR KÖK 45-71-M00179_YAĞCILAR M04_72258020</t>
  </si>
  <si>
    <t>29.10.2021 08:48:28</t>
  </si>
  <si>
    <t>29.10.2021 16:40:35</t>
  </si>
  <si>
    <t>29.10.2021 10:01:37</t>
  </si>
  <si>
    <t>29.10.2021 10:33:00</t>
  </si>
  <si>
    <t>K-3249 35-03-K03249_B_56362621_56362621</t>
  </si>
  <si>
    <t>29.10.2021 07:28:39</t>
  </si>
  <si>
    <t>29.10.2021 08:37:41</t>
  </si>
  <si>
    <t>YENİ ŞAKRAN TR-6 35-17-M00206__56374655_56374655</t>
  </si>
  <si>
    <t>29.10.2021 17:35:22</t>
  </si>
  <si>
    <t>29.10.2021 17:47:51</t>
  </si>
  <si>
    <t>TR-36 35-19-L00036_10107552 _5934509</t>
  </si>
  <si>
    <t>29.10.2021 02:46:34</t>
  </si>
  <si>
    <t>29.10.2021 04:08:12</t>
  </si>
  <si>
    <t>ULUCAK DM-2/12 35-27-M00320_ULUCAK DM M02_72176173</t>
  </si>
  <si>
    <t>29.10.2021 16:32:42</t>
  </si>
  <si>
    <t>29.10.2021 17:04:00</t>
  </si>
  <si>
    <t>L-294 35-18-L00294_950461602_950461602</t>
  </si>
  <si>
    <t>29.10.2021 21:50:36</t>
  </si>
  <si>
    <t>29.10.2021 23:03:24</t>
  </si>
  <si>
    <t>DM-12/05 45-71-M02403_953200351_953200351</t>
  </si>
  <si>
    <t>29.10.2021 10:53:19</t>
  </si>
  <si>
    <t>29.10.2021 14:04:42</t>
  </si>
  <si>
    <t>29.10.2021 08:27:38</t>
  </si>
  <si>
    <t>29.10.2021 10:13:57</t>
  </si>
  <si>
    <t>TR-50 35-27-M00050_98721853_98721853</t>
  </si>
  <si>
    <t>29.10.2021 10:02:57</t>
  </si>
  <si>
    <t>29.10.2021 11:18:49</t>
  </si>
  <si>
    <t>L-103 35-18-L00103_950439587_950439587</t>
  </si>
  <si>
    <t>29.10.2021 19:20:00</t>
  </si>
  <si>
    <t>29.10.2021 20:35:48</t>
  </si>
  <si>
    <t>MUSTAFA ŞENTÜRK SULAMA GRUBU 35-29-L00393_A_56377843_56377843</t>
  </si>
  <si>
    <t>29.10.2021 17:25:59</t>
  </si>
  <si>
    <t>29.10.2021 19:40:22</t>
  </si>
  <si>
    <t>K-77 35-01-K00077_911370021_911370021</t>
  </si>
  <si>
    <t>29.10.2021 11:48:07</t>
  </si>
  <si>
    <t>29.10.2021 14:31:11</t>
  </si>
  <si>
    <t>KÖPRÜBAŞI TR-19 45-86-M00019_915845989_915845989</t>
  </si>
  <si>
    <t>29.10.2021 19:12:17</t>
  </si>
  <si>
    <t>29.10.2021 21:54:46</t>
  </si>
  <si>
    <t>GÖKEYÜP SARISU TR-5 45-78-M00805_45-78-M00805_2375488</t>
  </si>
  <si>
    <t>29.10.2021 12:55:41</t>
  </si>
  <si>
    <t>29.10.2021 14:06:58</t>
  </si>
  <si>
    <t>GÜLBAHÇE TR-14 35-19-L00246_956696757_956696757</t>
  </si>
  <si>
    <t>29.10.2021 15:50:38</t>
  </si>
  <si>
    <t>29.10.2021 17:42:38</t>
  </si>
  <si>
    <t>ULUKENT DM-3/12 35-28-M00061_E e1_5842248</t>
  </si>
  <si>
    <t>29.10.2021 14:13:19</t>
  </si>
  <si>
    <t>29.10.2021 15:53:17</t>
  </si>
  <si>
    <t>L-240 PTT TRAFO 35-18-L00240_950463512_950463512</t>
  </si>
  <si>
    <t>29.10.2021 16:34:54</t>
  </si>
  <si>
    <t>29.10.2021 18:22:56</t>
  </si>
  <si>
    <t>TR-36 35-19-L00036_10474026 tr36 e1b_5939878</t>
  </si>
  <si>
    <t>29.10.2021 13:24:05</t>
  </si>
  <si>
    <t>29.10.2021 15:35:50</t>
  </si>
  <si>
    <t>29.10.2021 21:21:23</t>
  </si>
  <si>
    <t>29.10.2021 23:09:30</t>
  </si>
  <si>
    <t>M-910 35-09-M00910_913936464_913936464</t>
  </si>
  <si>
    <t>29.10.2021 16:28:19</t>
  </si>
  <si>
    <t>29.10.2021 18:13:50</t>
  </si>
  <si>
    <t>29.10.2021 13:49:23</t>
  </si>
  <si>
    <t>29.10.2021 13:49:51</t>
  </si>
  <si>
    <t>MAVİDERE TR-3 35-31-L00212_956577364_956577364</t>
  </si>
  <si>
    <t>29.10.2021 12:33:43</t>
  </si>
  <si>
    <t>29.10.2021 15:15:02</t>
  </si>
  <si>
    <t>29.10.2021 14:31:42</t>
  </si>
  <si>
    <t>29.10.2021 15:00:51</t>
  </si>
  <si>
    <t>K-4756 35-04-K04756_912501202_912501202</t>
  </si>
  <si>
    <t>29.10.2021 04:55:11</t>
  </si>
  <si>
    <t>29.10.2021 06:14:10</t>
  </si>
  <si>
    <t>TR-63 35-19-L00063_956662516_956662516</t>
  </si>
  <si>
    <t>29.10.2021 18:06:48</t>
  </si>
  <si>
    <t>29.10.2021 20:06:12</t>
  </si>
  <si>
    <t>29.10.2021 09:21:55</t>
  </si>
  <si>
    <t>29.10.2021 10:12:45</t>
  </si>
  <si>
    <t>SARUHANLI TR-15 45-80-M00015_956558378_956558378</t>
  </si>
  <si>
    <t>29.10.2021 16:49:00</t>
  </si>
  <si>
    <t>29.10.2021 18:44:10</t>
  </si>
  <si>
    <t>MENEMEN İM 35-28-A00001_KESİKKÖY-1 M17_2053664</t>
  </si>
  <si>
    <t>29.10.2021 10:29:23</t>
  </si>
  <si>
    <t>29.10.2021 10:53:21</t>
  </si>
  <si>
    <t>29.10.2021 19:04:33</t>
  </si>
  <si>
    <t>29.10.2021 19:10:00</t>
  </si>
  <si>
    <t>29.10.2021 11:18:52</t>
  </si>
  <si>
    <t>29.10.2021 15:46:26</t>
  </si>
  <si>
    <t>29.10.2021 13:33:14</t>
  </si>
  <si>
    <t>29.10.2021 14:21:36</t>
  </si>
  <si>
    <t>29.10.2021 09:25:10</t>
  </si>
  <si>
    <t>29.10.2021 10:06:17</t>
  </si>
  <si>
    <t>29.10.2021 14:41:53</t>
  </si>
  <si>
    <t>29.10.2021 17:26:26</t>
  </si>
  <si>
    <t>HACITUFAN ALAKAVAK TR-4 45-77-L00357_A_56356255_56356255</t>
  </si>
  <si>
    <t>29.10.2021 18:05:57</t>
  </si>
  <si>
    <t>29.10.2021 20:09:16</t>
  </si>
  <si>
    <t>29.10.2021 17:43:15</t>
  </si>
  <si>
    <t>30.10.2021 00:14:24</t>
  </si>
  <si>
    <t>29.10.2021 10:27:13</t>
  </si>
  <si>
    <t>29.10.2021 10:27:51</t>
  </si>
  <si>
    <t>ASARLIK TR-1 35-28-M00167_953376771_953376771</t>
  </si>
  <si>
    <t>29.10.2021 18:51:47</t>
  </si>
  <si>
    <t>29.10.2021 21:17:31</t>
  </si>
  <si>
    <t>TR-52 35-15-M00052_950350595_950350595</t>
  </si>
  <si>
    <t>29.10.2021 16:04:47</t>
  </si>
  <si>
    <t>29.10.2021 17:47:47</t>
  </si>
  <si>
    <t>29.10.2021 08:35:34</t>
  </si>
  <si>
    <t>29.10.2021 11:29:44</t>
  </si>
  <si>
    <t>L-283 35-18-L00283_7598642_56372626_56372626</t>
  </si>
  <si>
    <t>29.10.2021 07:25:03</t>
  </si>
  <si>
    <t>29.10.2021 11:57:15</t>
  </si>
  <si>
    <t>K-3298 35-04-K03298_912137347_912137347</t>
  </si>
  <si>
    <t>29.10.2021 09:45:17</t>
  </si>
  <si>
    <t>29.10.2021 11:19:27</t>
  </si>
  <si>
    <t>AŞAĞI KAYAPINAR TR-1 45-71-M01004_A_60983593_60983593</t>
  </si>
  <si>
    <t>29.10.2021 15:13:00</t>
  </si>
  <si>
    <t>29.10.2021 15:25:26</t>
  </si>
  <si>
    <t>TR-12 HÜKÜMET KONAĞI 35-19-M00012_956674852_956674852</t>
  </si>
  <si>
    <t>29.10.2021 19:31:47</t>
  </si>
  <si>
    <t>29.10.2021 20:54:40</t>
  </si>
  <si>
    <t>PARLAK TR-1 35-21-L00074_953358195_953358195</t>
  </si>
  <si>
    <t>29.10.2021 12:08:32</t>
  </si>
  <si>
    <t>29.10.2021 13:57:03</t>
  </si>
  <si>
    <t>DM06/TR08 45-73-M00036_945672137_945672137</t>
  </si>
  <si>
    <t>29.10.2021 11:41:07</t>
  </si>
  <si>
    <t>29.10.2021 13:15:36</t>
  </si>
  <si>
    <t>BÜKNÜŞ TR-3 45-72-L00941_956511540_956511540</t>
  </si>
  <si>
    <t>29.10.2021 12:52:36</t>
  </si>
  <si>
    <t>29.10.2021 14:56:03</t>
  </si>
  <si>
    <t>TR-1/66 45-72-M00066_B_56394403_56394403</t>
  </si>
  <si>
    <t>29.10.2021 19:03:30</t>
  </si>
  <si>
    <t>29.10.2021 19:49:21</t>
  </si>
  <si>
    <t>TR-62 35-19-L00062_956682882_956682882</t>
  </si>
  <si>
    <t>29.10.2021 21:02:22</t>
  </si>
  <si>
    <t>29.10.2021 21:59:15</t>
  </si>
  <si>
    <t>DEĞİRMENDERE TR-2 35-22-M00198_955264776_955264776</t>
  </si>
  <si>
    <t>29.10.2021 12:46:32</t>
  </si>
  <si>
    <t>29.10.2021 14:29:20</t>
  </si>
  <si>
    <t>29.10.2021 18:20:13</t>
  </si>
  <si>
    <t>29.10.2021 18:49:05</t>
  </si>
  <si>
    <t>BÜKNÜŞ TR-1 45-72-L00524_956511725_956511725</t>
  </si>
  <si>
    <t>29.10.2021 18:45:45</t>
  </si>
  <si>
    <t>ESKİOBA TR-3 35-29-L00145_950338968_950338968</t>
  </si>
  <si>
    <t>29.10.2021 10:20:22</t>
  </si>
  <si>
    <t>29.10.2021 13:24:20</t>
  </si>
  <si>
    <t>KIZILKEÇİLİ KÖYÜ TR-1 35-20-L00393_955205681_955205681</t>
  </si>
  <si>
    <t>29.10.2021 14:35:22</t>
  </si>
  <si>
    <t>29.10.2021 18:42:40</t>
  </si>
  <si>
    <t>GÖRDES TR-27 45-75-M00042_GÖRDES TR-28 M01_61363690</t>
  </si>
  <si>
    <t>29.10.2021 17:16:37</t>
  </si>
  <si>
    <t>29.10.2021 17:39:27</t>
  </si>
  <si>
    <t>TR-162 45-78-L00162_953268340_953268340</t>
  </si>
  <si>
    <t>29.10.2021 19:18:48</t>
  </si>
  <si>
    <t>29.10.2021 20:31:04</t>
  </si>
  <si>
    <t>TR-1/10 45-72-M00010_TR-1/11 VE ARITMA TESİSLERİ M01_66462250</t>
  </si>
  <si>
    <t>29.10.2021 11:18:56</t>
  </si>
  <si>
    <t>29.10.2021 12:09:53</t>
  </si>
  <si>
    <t>K-1648 35-03-K01648_914574252_914574252</t>
  </si>
  <si>
    <t>29.10.2021 12:52:39</t>
  </si>
  <si>
    <t>29.10.2021 14:11:43</t>
  </si>
  <si>
    <t>29.10.2021 20:43:45</t>
  </si>
  <si>
    <t>29.10.2021 20:48:05</t>
  </si>
  <si>
    <t>TR-138 35-19-L00138_956683034_956683034</t>
  </si>
  <si>
    <t>29.10.2021 21:30:43</t>
  </si>
  <si>
    <t>29.10.2021 22:20:20</t>
  </si>
  <si>
    <t>BEKİRLER TR-4 45-72-L00361_956511858_956511858</t>
  </si>
  <si>
    <t>29.10.2021 18:05:55</t>
  </si>
  <si>
    <t>29.10.2021 20:20:34</t>
  </si>
  <si>
    <t>L-455 35-18-L00455_950447408_950447408</t>
  </si>
  <si>
    <t>29.10.2021 10:41:13</t>
  </si>
  <si>
    <t>29.10.2021 12:41:04</t>
  </si>
  <si>
    <t>HAMİDİYE TR-2 45-72-L00565_956533302_956533302</t>
  </si>
  <si>
    <t>29.10.2021 12:28:31</t>
  </si>
  <si>
    <t>29.10.2021 14:35:11</t>
  </si>
  <si>
    <t>YENİ LİMAN TR-2 35-21-L00051_953357663_953357663</t>
  </si>
  <si>
    <t>29.10.2021 10:57:59</t>
  </si>
  <si>
    <t>29.10.2021 14:16:50</t>
  </si>
  <si>
    <t>KORDON KÖK 45-78-M00730_HatBaşıAyırıcı_53133054 M04_53133054</t>
  </si>
  <si>
    <t>29.10.2021 08:50:55</t>
  </si>
  <si>
    <t>29.10.2021 09:58:29</t>
  </si>
  <si>
    <t>29.10.2021 02:33:00</t>
  </si>
  <si>
    <t>29.10.2021 03:09:48</t>
  </si>
  <si>
    <t>M-1624 35-02-M01624_949665949_949665949</t>
  </si>
  <si>
    <t>29.10.2021 14:25:13</t>
  </si>
  <si>
    <t>29.10.2021 17:12:26</t>
  </si>
  <si>
    <t>GÜNEŞLİ EVCİLER TR-3 45-75-M00060_945599559_945599559</t>
  </si>
  <si>
    <t>29.10.2021 19:48:08</t>
  </si>
  <si>
    <t>29.10.2021 21:03:55</t>
  </si>
  <si>
    <t>29.10.2021 09:17:36</t>
  </si>
  <si>
    <t>29.10.2021 17:55:28</t>
  </si>
  <si>
    <t>TR-99/A 45-78-L00184_45-78-L00184_2357281</t>
  </si>
  <si>
    <t>29.10.2021 16:25:42</t>
  </si>
  <si>
    <t>29.10.2021 17:43:58</t>
  </si>
  <si>
    <t>TR-114 35-26-M00114_956607433_956607433</t>
  </si>
  <si>
    <t>29.10.2021 13:26:40</t>
  </si>
  <si>
    <t>29.10.2021 15:14:22</t>
  </si>
  <si>
    <t>DM-1/28 35-29-M00028_950342723_950342723</t>
  </si>
  <si>
    <t>29.10.2021 10:05:48</t>
  </si>
  <si>
    <t>29.10.2021 17:13:06</t>
  </si>
  <si>
    <t>TR-115 45-78-L00115_49364990_56389126_56389126</t>
  </si>
  <si>
    <t>29.10.2021 11:05:00</t>
  </si>
  <si>
    <t>29.10.2021 11:48:13</t>
  </si>
  <si>
    <t>29.10.2021 08:28:29</t>
  </si>
  <si>
    <t>29.10.2021 09:39:36</t>
  </si>
  <si>
    <t>ÖREN TR-5 35-27-L00221_915050899_915050899</t>
  </si>
  <si>
    <t>29.10.2021 14:38:11</t>
  </si>
  <si>
    <t>29.10.2021 17:58:39</t>
  </si>
  <si>
    <t>K-1088 35-04-K01088_954707332_954707332</t>
  </si>
  <si>
    <t>29.10.2021 17:15:40</t>
  </si>
  <si>
    <t>29.10.2021 18:32:26</t>
  </si>
  <si>
    <t>K-4070 35-03-K04070_910716758_910716758</t>
  </si>
  <si>
    <t>29.10.2021 12:23:31</t>
  </si>
  <si>
    <t>29.10.2021 13:52:40</t>
  </si>
  <si>
    <t>MAHMUDİYE TR-1 35-16-M00069_953323133_953323133</t>
  </si>
  <si>
    <t>29.10.2021 14:16:52</t>
  </si>
  <si>
    <t>29.10.2021 17:55:43</t>
  </si>
  <si>
    <t>29.10.2021 03:15:38</t>
  </si>
  <si>
    <t>29.10.2021 04:15:19</t>
  </si>
  <si>
    <t>ÇIKRIKÇI TR-1 45-83-L00417__72373867_72373867</t>
  </si>
  <si>
    <t>29.10.2021 10:18:00</t>
  </si>
  <si>
    <t>29.10.2021 11:26:51</t>
  </si>
  <si>
    <t>TAŞDELEN TR-336 35-19-M00181_95000501571_95000501571</t>
  </si>
  <si>
    <t>29.10.2021 10:54:34</t>
  </si>
  <si>
    <t>29.10.2021 14:39:30</t>
  </si>
  <si>
    <t>SÖĞÜTÖREN TR-1 35-20-L00347_955206862_955206862</t>
  </si>
  <si>
    <t>29.10.2021 13:39:00</t>
  </si>
  <si>
    <t>29.10.2021 15:40:26</t>
  </si>
  <si>
    <t>L-128/1 35-18-L00603_950436580_950436580</t>
  </si>
  <si>
    <t>29.10.2021 21:59:31</t>
  </si>
  <si>
    <t>29.10.2021 23:52:28</t>
  </si>
  <si>
    <t>30.10.2021 08:29:28</t>
  </si>
  <si>
    <t>30.10.2021 09:21:52</t>
  </si>
  <si>
    <t>M-1424 35-02-M01424_913178803_913178803</t>
  </si>
  <si>
    <t>30.10.2021 20:57:37</t>
  </si>
  <si>
    <t>30.10.2021 22:02:54</t>
  </si>
  <si>
    <t>30.10.2021 23:09:45</t>
  </si>
  <si>
    <t>30.10.2021 23:10:47</t>
  </si>
  <si>
    <t>GÖKÇEN DM 35-29-M00123_ASMALIK M12_2104356</t>
  </si>
  <si>
    <t>30.10.2021 12:45:00</t>
  </si>
  <si>
    <t>30.10.2021 13:01:28</t>
  </si>
  <si>
    <t>TR-38 35-15-M00038_950368664_950368664</t>
  </si>
  <si>
    <t>30.10.2021 11:02:00</t>
  </si>
  <si>
    <t>30.10.2021 14:40:01</t>
  </si>
  <si>
    <t>SARIGÖL TR-29 45-79-M00029_TR-37 M04_2075848</t>
  </si>
  <si>
    <t>30.10.2021 15:56:29</t>
  </si>
  <si>
    <t>30.10.2021 16:31:38</t>
  </si>
  <si>
    <t>DM06-TR10 45-73-M01269_945678109_945678109</t>
  </si>
  <si>
    <t>30.10.2021 18:50:59</t>
  </si>
  <si>
    <t>30.10.2021 21:52:01</t>
  </si>
  <si>
    <t>M-1399 35-03-M01399_910200860_910200860</t>
  </si>
  <si>
    <t>30.10.2021 12:57:57</t>
  </si>
  <si>
    <t>30.10.2021 19:38:53</t>
  </si>
  <si>
    <t>30.10.2021 09:20:35</t>
  </si>
  <si>
    <t>30.10.2021 17:17:06</t>
  </si>
  <si>
    <t>L-101 DÜZCE TORLAK 35-14-L00101_956641119_956641119</t>
  </si>
  <si>
    <t>30.10.2021 09:36:01</t>
  </si>
  <si>
    <t>30.10.2021 15:03:03</t>
  </si>
  <si>
    <t>K-632 35-02-K00632_K-4064 K02_2065831</t>
  </si>
  <si>
    <t>30.10.2021 09:02:00</t>
  </si>
  <si>
    <t>30.10.2021 17:08:54</t>
  </si>
  <si>
    <t>30.10.2021 18:07:31</t>
  </si>
  <si>
    <t>30.10.2021 19:20:38</t>
  </si>
  <si>
    <t>M-377 35-02-M00377_A_56375907_56375907</t>
  </si>
  <si>
    <t>30.10.2021 07:52:42</t>
  </si>
  <si>
    <t>30.10.2021 10:34:28</t>
  </si>
  <si>
    <t>ZEYTİNLİOVA TR-8 45-72-L00423_956526155_956526155</t>
  </si>
  <si>
    <t>30.10.2021 13:38:14</t>
  </si>
  <si>
    <t>30.10.2021 14:25:01</t>
  </si>
  <si>
    <t>YENİCE KÖK 45-86-M00234_HatBaşıAyırıcı_53134229 M02_53134229</t>
  </si>
  <si>
    <t>30.10.2021 11:32:16</t>
  </si>
  <si>
    <t>30.10.2021 12:59:45</t>
  </si>
  <si>
    <t>TR-89 35-15-M00089_950359973_950359973</t>
  </si>
  <si>
    <t>30.10.2021 19:19:33</t>
  </si>
  <si>
    <t>30.10.2021 21:18:34</t>
  </si>
  <si>
    <t>NECMETTİN AKTÜRK ÖZEL KÖK 45-76-M00045Ö_HALİL ÇOK M02_2326049</t>
  </si>
  <si>
    <t>30.10.2021 09:04:34</t>
  </si>
  <si>
    <t>30.10.2021 17:01:59</t>
  </si>
  <si>
    <t>K-1769 35-01-K01769_35-01-K01769_2364771</t>
  </si>
  <si>
    <t>30.10.2021 18:51:46</t>
  </si>
  <si>
    <t>30.10.2021 20:25:41</t>
  </si>
  <si>
    <t>SAZOBA DM 45-72-M00413_BEYOBA ÇIKIŞ M05_2331529</t>
  </si>
  <si>
    <t>30.10.2021 09:41:08</t>
  </si>
  <si>
    <t>30.10.2021 17:06:23</t>
  </si>
  <si>
    <t>30.10.2021 10:23:41</t>
  </si>
  <si>
    <t>30.10.2021 14:35:26</t>
  </si>
  <si>
    <t>ALMAK TM 35-17-A00003_HatBaşıAyırıcı_65314110 M28_65314110</t>
  </si>
  <si>
    <t>30.10.2021 09:40:00</t>
  </si>
  <si>
    <t>30.10.2021 10:45:51</t>
  </si>
  <si>
    <t>K-176 35-02-K00176_913292393_913292393</t>
  </si>
  <si>
    <t>30.10.2021 09:23:42</t>
  </si>
  <si>
    <t>30.10.2021 11:56:50</t>
  </si>
  <si>
    <t>CABBAR KAMARA TR-1 45-73-M00857_B_56406485_56406485</t>
  </si>
  <si>
    <t>30.10.2021 11:55:45</t>
  </si>
  <si>
    <t>30.10.2021 13:59:08</t>
  </si>
  <si>
    <t>K-3551 35-03-K03551_B_56372023_56372023</t>
  </si>
  <si>
    <t>30.10.2021 09:28:00</t>
  </si>
  <si>
    <t>30.10.2021 09:51:28</t>
  </si>
  <si>
    <t>30.10.2021 09:03:14</t>
  </si>
  <si>
    <t>30.10.2021 14:05:14</t>
  </si>
  <si>
    <t>K-2405 35-10-K02405_35-10-K02405_47757775</t>
  </si>
  <si>
    <t>30.10.2021 10:36:22</t>
  </si>
  <si>
    <t>30.10.2021 11:26:28</t>
  </si>
  <si>
    <t>EMİRALEM TR-18 KÖK 35-28-M00239_953380550_953380550</t>
  </si>
  <si>
    <t>30.10.2021 13:32:08</t>
  </si>
  <si>
    <t>30.10.2021 15:39:09</t>
  </si>
  <si>
    <t>YARBASAN TR-1 45-74-M00116_45-74-M00116_61352317</t>
  </si>
  <si>
    <t>30.10.2021 09:49:34</t>
  </si>
  <si>
    <t>30.10.2021 10:53:49</t>
  </si>
  <si>
    <t>DURMUŞ ÖREN SULAMA GRUBU 35-29-M00326_DIREK TIPI TRAFO HUCRESI H01_2101139</t>
  </si>
  <si>
    <t>30.10.2021 14:23:29</t>
  </si>
  <si>
    <t>30.10.2021 19:56:37</t>
  </si>
  <si>
    <t>FERİZLER SULAMA TR-4 35-16-M00306_35-16-M00306_2361418</t>
  </si>
  <si>
    <t>30.10.2021 08:54:00</t>
  </si>
  <si>
    <t>30.10.2021 10:05:46</t>
  </si>
  <si>
    <t>M-1117 35-01-M01117_Z_56354700_56354700</t>
  </si>
  <si>
    <t>30.10.2021 01:45:44</t>
  </si>
  <si>
    <t>30.10.2021 02:37:07</t>
  </si>
  <si>
    <t>30.10.2021 08:14:18</t>
  </si>
  <si>
    <t>30.10.2021 09:57:16</t>
  </si>
  <si>
    <t>30.10.2021 11:31:00</t>
  </si>
  <si>
    <t>30.10.2021 13:14:00</t>
  </si>
  <si>
    <t>AFŞAR TR-2 45-79-M00344_B_56386735_56386735</t>
  </si>
  <si>
    <t>30.10.2021 10:19:17</t>
  </si>
  <si>
    <t>30.10.2021 11:25:30</t>
  </si>
  <si>
    <t>30.10.2021 05:34:48</t>
  </si>
  <si>
    <t>30.10.2021 06:53:34</t>
  </si>
  <si>
    <t>30.10.2021 01:05:58</t>
  </si>
  <si>
    <t>30.10.2021 08:22:54</t>
  </si>
  <si>
    <t>CAFERBEYLI TR-2 45-78-L00704_49333150_56391118_56391118</t>
  </si>
  <si>
    <t>30.10.2021 20:01:33</t>
  </si>
  <si>
    <t>30.10.2021 20:35:34</t>
  </si>
  <si>
    <t>TR-162 35-19-L00162_956692274_956692274</t>
  </si>
  <si>
    <t>30.10.2021 12:10:11</t>
  </si>
  <si>
    <t>30.10.2021 15:29:59</t>
  </si>
  <si>
    <t>ÜÇPINAR DM 45-71-M00183_ESKİ ÜÇPINAR M11_72249517</t>
  </si>
  <si>
    <t>30.10.2021 09:31:01</t>
  </si>
  <si>
    <t>30.10.2021 17:38:00</t>
  </si>
  <si>
    <t>30.10.2021 09:27:08</t>
  </si>
  <si>
    <t>30.10.2021 09:38:13</t>
  </si>
  <si>
    <t>30.10.2021 09:49:14</t>
  </si>
  <si>
    <t>30.10.2021 10:52:29</t>
  </si>
  <si>
    <t>L-97 35-18-L00097_950439756_950439756</t>
  </si>
  <si>
    <t>30.10.2021 14:23:55</t>
  </si>
  <si>
    <t>30.10.2021 15:26:38</t>
  </si>
  <si>
    <t>ÖZBEY İM 35-26-A00005_KAPLANCIK L03_2064116</t>
  </si>
  <si>
    <t>30.10.2021 11:28:10</t>
  </si>
  <si>
    <t>30.10.2021 12:37:00</t>
  </si>
  <si>
    <t>K-4731 35-01-K04731_910848256_910848256</t>
  </si>
  <si>
    <t>30.10.2021 12:58:07</t>
  </si>
  <si>
    <t>30.10.2021 15:02:24</t>
  </si>
  <si>
    <t>M-1676 35-04-M01676_B_60984878_60984878</t>
  </si>
  <si>
    <t>30.10.2021 15:01:04</t>
  </si>
  <si>
    <t>30.10.2021 16:08:47</t>
  </si>
  <si>
    <t>30.10.2021 08:55:47</t>
  </si>
  <si>
    <t>30.10.2021 09:37:53</t>
  </si>
  <si>
    <t>TR-52 35-15-M00052_950350625_950350625</t>
  </si>
  <si>
    <t>30.10.2021 17:37:59</t>
  </si>
  <si>
    <t>30.10.2021 19:19:52</t>
  </si>
  <si>
    <t>ÇUKURALAN TR-1 35-30-L00138_955315565_955315565</t>
  </si>
  <si>
    <t>30.10.2021 08:40:31</t>
  </si>
  <si>
    <t>30.10.2021 11:44:27</t>
  </si>
  <si>
    <t>BERGAMA TM 35-16-A00004_AŞAĞIKIRIKLAR-2 M07_2314063</t>
  </si>
  <si>
    <t>30.10.2021 01:19:22</t>
  </si>
  <si>
    <t>30.10.2021 08:13:25</t>
  </si>
  <si>
    <t>30.10.2021 11:20:00</t>
  </si>
  <si>
    <t>30.10.2021 17:17:00</t>
  </si>
  <si>
    <t>DM-14/13 45-71-M00562_A_56400762_56400762</t>
  </si>
  <si>
    <t>30.10.2021 10:28:10</t>
  </si>
  <si>
    <t>30.10.2021 17:25:09</t>
  </si>
  <si>
    <t>TR-90 35-17-M00090_TR-43(M-43) M02_66211004</t>
  </si>
  <si>
    <t>30.10.2021 16:16:04</t>
  </si>
  <si>
    <t>30.10.2021 17:08:15</t>
  </si>
  <si>
    <t>TR-15 ( M-715) 35-30-M00715_DAĞITIM TRAFOSU TR-15(M-715) M02_2103302</t>
  </si>
  <si>
    <t>30.10.2021 13:54:56</t>
  </si>
  <si>
    <t>30.10.2021 14:02:00</t>
  </si>
  <si>
    <t>OTOYOL DM 45-80-M02917_APPAK M01_72022599</t>
  </si>
  <si>
    <t>30.10.2021 09:09:54</t>
  </si>
  <si>
    <t>30.10.2021 10:10:55</t>
  </si>
  <si>
    <t>K-1127 35-03-K01127_910170794_910170794</t>
  </si>
  <si>
    <t>30.10.2021 18:22:48</t>
  </si>
  <si>
    <t>30.10.2021 22:34:51</t>
  </si>
  <si>
    <t>30.10.2021 12:36:57</t>
  </si>
  <si>
    <t>30.10.2021 14:23:36</t>
  </si>
  <si>
    <t>DEMİRCİ KÖK 35-26-M00779_HatBaşıAyırıcı_53137928 M06_53137928</t>
  </si>
  <si>
    <t>30.10.2021 16:47:35</t>
  </si>
  <si>
    <t>30.10.2021 17:37:44</t>
  </si>
  <si>
    <t>30.10.2021 11:47:00</t>
  </si>
  <si>
    <t>30.10.2021 12:14:56</t>
  </si>
  <si>
    <t>ARMUTLU TR-3 35-27-L00003_D_56355953_56355953</t>
  </si>
  <si>
    <t>30.10.2021 13:22:27</t>
  </si>
  <si>
    <t>30.10.2021 15:29:55</t>
  </si>
  <si>
    <t>K-963 35-02-K00963_TRAFO K02_2329552</t>
  </si>
  <si>
    <t>30.10.2021 15:45:46</t>
  </si>
  <si>
    <t>30.10.2021 17:35:04</t>
  </si>
  <si>
    <t>MANİSA TM-1 45-71-A00001_TRAFO GİRİŞ-A M13_2060126</t>
  </si>
  <si>
    <t>30.10.2021 23:00:50</t>
  </si>
  <si>
    <t>31.10.2021 00:16:43</t>
  </si>
  <si>
    <t>K-662 35-01-K00662_A_56373967_56373967</t>
  </si>
  <si>
    <t>30.10.2021 10:39:27</t>
  </si>
  <si>
    <t>30.10.2021 14:28:41</t>
  </si>
  <si>
    <t>30.10.2021 15:22:49</t>
  </si>
  <si>
    <t>30.10.2021 16:06:00</t>
  </si>
  <si>
    <t>30.10.2021 14:02:07</t>
  </si>
  <si>
    <t>30.10.2021 19:20:14</t>
  </si>
  <si>
    <t>TEKELİ TR-6 35-22-M00236_C_56406608_56406608</t>
  </si>
  <si>
    <t>30.10.2021 09:44:40</t>
  </si>
  <si>
    <t>30.10.2021 17:46:48</t>
  </si>
  <si>
    <t>DEREKÖY TR-2 35-20-L00254_35-20-L00254_2376785</t>
  </si>
  <si>
    <t>30.10.2021 09:19:28</t>
  </si>
  <si>
    <t>30.10.2021 16:51:44</t>
  </si>
  <si>
    <t>ÇUKURKÖY KÖK 35-29-L00034_ALİ ATEŞ ÖZEL L08_2087139</t>
  </si>
  <si>
    <t>30.10.2021 08:58:54</t>
  </si>
  <si>
    <t>30.10.2021 16:41:21</t>
  </si>
  <si>
    <t>DM-2/46 35-26-M00843_956627455_956627455</t>
  </si>
  <si>
    <t>30.10.2021 16:10:17</t>
  </si>
  <si>
    <t>30.10.2021 17:28:13</t>
  </si>
  <si>
    <t>DM-14/13 45-71-M00562_B_56404848_56404848</t>
  </si>
  <si>
    <t>30.10.2021 10:19:39</t>
  </si>
  <si>
    <t>30.10.2021 17:23:00</t>
  </si>
  <si>
    <t>ARMUTÇUK TR-1 45-76-M00152_DIREK TIPI TRAFO HUCRESI H01_2084909</t>
  </si>
  <si>
    <t>30.10.2021 11:41:53</t>
  </si>
  <si>
    <t>30.10.2021 15:54:04</t>
  </si>
  <si>
    <t>L-347 MASİSA BURCU SİTESİ-2 35-18-L00347_950441915_950441915</t>
  </si>
  <si>
    <t>30.10.2021 10:11:19</t>
  </si>
  <si>
    <t>30.10.2021 12:07:01</t>
  </si>
  <si>
    <t>DM-9/TR-1 45-72-M00628_956503860_956503860</t>
  </si>
  <si>
    <t>30.10.2021 18:01:21</t>
  </si>
  <si>
    <t>30.10.2021 18:48:39</t>
  </si>
  <si>
    <t>SULTAN DM 35-25-M00121_M-36 ZİNDANCIK KÖK M12_72117324</t>
  </si>
  <si>
    <t>30.10.2021 16:52:10</t>
  </si>
  <si>
    <t>30.10.2021 17:28:40</t>
  </si>
  <si>
    <t>SELÇUK İM/DM 35-13-A00004_KÖYLER-ÇAMLIK L14_65986062</t>
  </si>
  <si>
    <t>30.10.2021 08:28:04</t>
  </si>
  <si>
    <t>30.10.2021 08:48:22</t>
  </si>
  <si>
    <t>DM-2/14 (MURADİYE CAMİİ) 45-71-M00075_953203081_953203081</t>
  </si>
  <si>
    <t>30.10.2021 19:33:27</t>
  </si>
  <si>
    <t>30.10.2021 22:11:57</t>
  </si>
  <si>
    <t>İLYASLAR TARIMSAL SULAMA TR-1 45-76-L00052_DIREK TIPI TRAFO HUCRESI H01_2084824</t>
  </si>
  <si>
    <t>30.10.2021 13:23:35</t>
  </si>
  <si>
    <t>30.10.2021 14:38:48</t>
  </si>
  <si>
    <t>L-371 35-18-L00371_8098550 A13/1_5933789</t>
  </si>
  <si>
    <t>30.10.2021 15:38:46</t>
  </si>
  <si>
    <t>30.10.2021 20:54:03</t>
  </si>
  <si>
    <t>30.10.2021 09:37:49</t>
  </si>
  <si>
    <t>30.10.2021 09:46:08</t>
  </si>
  <si>
    <t>TR-36 35-19-L00036_11902409 tr35 c1b_5939918</t>
  </si>
  <si>
    <t>30.10.2021 06:12:24</t>
  </si>
  <si>
    <t>30.10.2021 07:34:47</t>
  </si>
  <si>
    <t>ALİAĞA GIS TM 35-17-A00014_EGE GÜBRE-2 (1H07) M07_66128142</t>
  </si>
  <si>
    <t>30.10.2021 17:12:51</t>
  </si>
  <si>
    <t>TR-69 35-19-L00069_TR-74 L02_2334540</t>
  </si>
  <si>
    <t>30.10.2021 14:14:21</t>
  </si>
  <si>
    <t>30.10.2021 16:23:32</t>
  </si>
  <si>
    <t>30.10.2021 10:15:00</t>
  </si>
  <si>
    <t>30.10.2021 17:03:00</t>
  </si>
  <si>
    <t>PAŞAKÖY TR-2 45-80-M00059_95000044456_95000044456</t>
  </si>
  <si>
    <t>30.10.2021 09:09:58</t>
  </si>
  <si>
    <t>30.10.2021 12:48:38</t>
  </si>
  <si>
    <t>YENİ BAĞARASI TR-1 35-23-M00207_95000537948_95000537948</t>
  </si>
  <si>
    <t>30.10.2021 13:02:53</t>
  </si>
  <si>
    <t>30.10.2021 14:53:06</t>
  </si>
  <si>
    <t>M-400 35-09-M00400_C_56368921_56368921</t>
  </si>
  <si>
    <t>30.10.2021 20:55:51</t>
  </si>
  <si>
    <t>31.10.2021 00:05:03</t>
  </si>
  <si>
    <t>30.10.2021 09:27:50</t>
  </si>
  <si>
    <t>30.10.2021 17:18:31</t>
  </si>
  <si>
    <t>K-3372 35-01-K03372_D D1_5870892</t>
  </si>
  <si>
    <t>30.10.2021 20:00:45</t>
  </si>
  <si>
    <t>31.10.2021 00:55:32</t>
  </si>
  <si>
    <t>TR-1/40-C 45-72-M00108_956528591_956528591</t>
  </si>
  <si>
    <t>30.10.2021 11:02:13</t>
  </si>
  <si>
    <t>30.10.2021 15:26:25</t>
  </si>
  <si>
    <t>30.10.2021 17:16:56</t>
  </si>
  <si>
    <t>30.10.2021 18:31:26</t>
  </si>
  <si>
    <t>YAĞCILAR TR-1 45-71-M01440_DIREK TIPI TRAFO HUCRESI H01_2086894</t>
  </si>
  <si>
    <t>30.10.2021 11:21:45</t>
  </si>
  <si>
    <t>30.10.2021 15:46:13</t>
  </si>
  <si>
    <t>M-1433 35-02-M01433_YILMAZ DÖKÜM M01_2311487</t>
  </si>
  <si>
    <t>30.10.2021 09:37:02</t>
  </si>
  <si>
    <t>30.10.2021 10:11:44</t>
  </si>
  <si>
    <t>KIRKAĞAÇ OTOYOL DM 45-76-M00235_AKHİSAR ÇIKIŞ M03_66021026</t>
  </si>
  <si>
    <t>30.10.2021 09:21:24</t>
  </si>
  <si>
    <t>30.10.2021 09:49:39</t>
  </si>
  <si>
    <t>TR-104 45-78-L00104_45-78-L00104_61218444</t>
  </si>
  <si>
    <t>30.10.2021 13:39:37</t>
  </si>
  <si>
    <t>30.10.2021 15:03:27</t>
  </si>
  <si>
    <t>30.10.2021 18:14:43</t>
  </si>
  <si>
    <t>30.10.2021 20:17:06</t>
  </si>
  <si>
    <t>K-3093 35-02-K03093_E_56366759_56366759</t>
  </si>
  <si>
    <t>30.10.2021 23:14:06</t>
  </si>
  <si>
    <t>30.10.2021 23:50:51</t>
  </si>
  <si>
    <t>_9859002_56359977_56359977</t>
  </si>
  <si>
    <t>30.10.2021 08:29:34</t>
  </si>
  <si>
    <t>30.10.2021 11:08:58</t>
  </si>
  <si>
    <t>ÖNDER SALİH TR 35-30-M00269_955311989_955311989</t>
  </si>
  <si>
    <t>30.10.2021 15:48:16</t>
  </si>
  <si>
    <t>30.10.2021 18:36:44</t>
  </si>
  <si>
    <t>M-3253 35-04-M03253_962687954_962687954</t>
  </si>
  <si>
    <t>30.10.2021 19:50:09</t>
  </si>
  <si>
    <t>30.10.2021 22:38:01</t>
  </si>
  <si>
    <t>30.10.2021 13:30:49</t>
  </si>
  <si>
    <t>30.10.2021 14:07:45</t>
  </si>
  <si>
    <t>ŞEVKET ŞAKI SULAMA GRUBU 35-29-M00361_950348015_950348015</t>
  </si>
  <si>
    <t>30.10.2021 10:54:36</t>
  </si>
  <si>
    <t>30.10.2021 12:40:44</t>
  </si>
  <si>
    <t>ÇAYLI TR-11 35-15-L00196_950406685_950406685</t>
  </si>
  <si>
    <t>30.10.2021 12:52:58</t>
  </si>
  <si>
    <t>30.10.2021 15:50:45</t>
  </si>
  <si>
    <t>TİRE TM 35-29-A00003_TR-A M17_2313882</t>
  </si>
  <si>
    <t>30.10.2021 03:31:24</t>
  </si>
  <si>
    <t>30.10.2021 04:07:03</t>
  </si>
  <si>
    <t>SOMA TR-21/1 45-82-M00115_A_56387278_56387278</t>
  </si>
  <si>
    <t>30.10.2021 18:59:06</t>
  </si>
  <si>
    <t>30.10.2021 20:42:48</t>
  </si>
  <si>
    <t>ULUCAK DM 35-27-M00792_HatBaşıAyırıcı_53137880 M18_53137880</t>
  </si>
  <si>
    <t>30.10.2021 17:01:54</t>
  </si>
  <si>
    <t>30.10.2021 20:13:25</t>
  </si>
  <si>
    <t>30.10.2021 09:46:42</t>
  </si>
  <si>
    <t>30.10.2021 17:32:56</t>
  </si>
  <si>
    <t>M-2818(YATIRIM REZERVE) 35-01-M02818_ M03_75482493</t>
  </si>
  <si>
    <t>30.10.2021 10:00:00</t>
  </si>
  <si>
    <t>30.10.2021 16:50:06</t>
  </si>
  <si>
    <t>30.10.2021 08:46:13</t>
  </si>
  <si>
    <t>30.10.2021 10:01:11</t>
  </si>
  <si>
    <t>MEDAR TR-6 45-72-L00276_956479377_956479377</t>
  </si>
  <si>
    <t>30.10.2021 18:04:58</t>
  </si>
  <si>
    <t>30.10.2021 20:03:43</t>
  </si>
  <si>
    <t>30.10.2021 20:07:47</t>
  </si>
  <si>
    <t>30.10.2021 20:44:31</t>
  </si>
  <si>
    <t>HÜSEYİN DEMİR SULAMA GRUBU 35-29-M00388_950405897_950405897</t>
  </si>
  <si>
    <t>30.10.2021 16:28:35</t>
  </si>
  <si>
    <t>30.10.2021 17:54:37</t>
  </si>
  <si>
    <t>ALİBEYLİ TR-5 45-80-M00087_B_56394416_56394416</t>
  </si>
  <si>
    <t>30.10.2021 10:21:00</t>
  </si>
  <si>
    <t>30.10.2021 15:50:31</t>
  </si>
  <si>
    <t>KARAYAĞCI HACILAR TR-1 45-71-M01550_44434936_56366224_56366224</t>
  </si>
  <si>
    <t>30.10.2021 17:40:02</t>
  </si>
  <si>
    <t>30.10.2021 20:36:29</t>
  </si>
  <si>
    <t>ÜÇPINAR TR-3 45-71-M01534_A_56363675_56363675</t>
  </si>
  <si>
    <t>30.10.2021 09:49:20</t>
  </si>
  <si>
    <t>30.10.2021 11:06:41</t>
  </si>
  <si>
    <t>L-25 35-14-L00025_DIREK TIPI TRAFO HUCRESI H01_2095770</t>
  </si>
  <si>
    <t>30.10.2021 09:35:00</t>
  </si>
  <si>
    <t>30.10.2021 12:36:00</t>
  </si>
  <si>
    <t>_942967581_942967581</t>
  </si>
  <si>
    <t>30.10.2021 16:12:14</t>
  </si>
  <si>
    <t>30.10.2021 20:02:03</t>
  </si>
  <si>
    <t>SELİMŞAHLAR TR-2 45-71-M00137_HatBaşıAyırıcı_53134770 M03_53134770</t>
  </si>
  <si>
    <t>30.10.2021 11:34:36</t>
  </si>
  <si>
    <t>30.10.2021 19:09:01</t>
  </si>
  <si>
    <t>ILIPINAR TR-1 35-23-M00081_DIREK TIPI TRAFO HUCRESI H01_2051290</t>
  </si>
  <si>
    <t>30.10.2021 09:31:02</t>
  </si>
  <si>
    <t>30.10.2021 10:25:09</t>
  </si>
  <si>
    <t>TR-1/15 45-72-M00015_49742758_56391673_56391673</t>
  </si>
  <si>
    <t>30.10.2021 13:04:09</t>
  </si>
  <si>
    <t>30.10.2021 14:05:41</t>
  </si>
  <si>
    <t>İĞDECİK TR-4 45-71-M00085_A_56402673_56402673</t>
  </si>
  <si>
    <t>30.10.2021 08:50:00</t>
  </si>
  <si>
    <t>30.10.2021 13:02:55</t>
  </si>
  <si>
    <t>ÇAPAK TR-1 35-26-M00425_956612554_956612554</t>
  </si>
  <si>
    <t>30.10.2021 19:23:28</t>
  </si>
  <si>
    <t>30.10.2021 21:03:04</t>
  </si>
  <si>
    <t>_A_56399231_56399231</t>
  </si>
  <si>
    <t>30.10.2021 13:08:13</t>
  </si>
  <si>
    <t>30.10.2021 14:42:46</t>
  </si>
  <si>
    <t>K-3848 35-04-K03848_913375094_913375094</t>
  </si>
  <si>
    <t>30.10.2021 12:27:04</t>
  </si>
  <si>
    <t>30.10.2021 13:53:41</t>
  </si>
  <si>
    <t>KABAKUM KÖK-9 35-30-L00126_POLYAK L06_72067143</t>
  </si>
  <si>
    <t>30.10.2021 07:51:26</t>
  </si>
  <si>
    <t>30.10.2021 09:54:41</t>
  </si>
  <si>
    <t>TİRE İM-DM-1 35-29-A00001_HatBaşıAyırıcı_53138602 M18_53138602</t>
  </si>
  <si>
    <t>30.10.2021 16:36:49</t>
  </si>
  <si>
    <t>30.10.2021 20:59:27</t>
  </si>
  <si>
    <t>30.10.2021 16:17:00</t>
  </si>
  <si>
    <t>30.10.2021 19:01:21</t>
  </si>
  <si>
    <t>TR-62 45-78-M00062_DAHİLİ TRAFO M03_2071215</t>
  </si>
  <si>
    <t>30.10.2021 09:08:28</t>
  </si>
  <si>
    <t>30.10.2021 16:15:48</t>
  </si>
  <si>
    <t>ÇAYAĞZI TR-21 35-31-L00280__72372595_72372595</t>
  </si>
  <si>
    <t>30.10.2021 18:26:33</t>
  </si>
  <si>
    <t>30.10.2021 21:28:02</t>
  </si>
  <si>
    <t>30.10.2021 13:55:48</t>
  </si>
  <si>
    <t>30.10.2021 14:06:32</t>
  </si>
  <si>
    <t>30.10.2021 10:02:08</t>
  </si>
  <si>
    <t>30.10.2021 10:54:05</t>
  </si>
  <si>
    <t>DM-12/05 45-71-M02403_953200159_953200159</t>
  </si>
  <si>
    <t>30.10.2021 14:35:33</t>
  </si>
  <si>
    <t>30.10.2021 15:34:15</t>
  </si>
  <si>
    <t>30.10.2021 16:08:31</t>
  </si>
  <si>
    <t>30.10.2021 19:53:30</t>
  </si>
  <si>
    <t>M-2911 35-01-M02911_910984848_910984848</t>
  </si>
  <si>
    <t>30.10.2021 10:34:12</t>
  </si>
  <si>
    <t>30.10.2021 14:13:45</t>
  </si>
  <si>
    <t>30.10.2021 16:47:30</t>
  </si>
  <si>
    <t>30.10.2021 17:10:07</t>
  </si>
  <si>
    <t>30.10.2021 01:57:28</t>
  </si>
  <si>
    <t>30.10.2021 02:00:15</t>
  </si>
  <si>
    <t>K-3093 35-02-K03093_35-02-K03093_2360870</t>
  </si>
  <si>
    <t>30.10.2021 22:23:42</t>
  </si>
  <si>
    <t>30.10.2021 23:02:28</t>
  </si>
  <si>
    <t>MORDOĞAN TR-41 35-21-L00164_953356740_953356740</t>
  </si>
  <si>
    <t>30.10.2021 19:27:18</t>
  </si>
  <si>
    <t>30.10.2021 22:18:35</t>
  </si>
  <si>
    <t>TR-36 35-19-L00036_7334335 b1b_5936788</t>
  </si>
  <si>
    <t>30.10.2021 08:53:25</t>
  </si>
  <si>
    <t>30.10.2021 13:32:03</t>
  </si>
  <si>
    <t>30.10.2021 09:31:04</t>
  </si>
  <si>
    <t>30.10.2021 09:56:37</t>
  </si>
  <si>
    <t>SOMA TR-27/2 45-82-M00122_945523337_945523337</t>
  </si>
  <si>
    <t>30.10.2021 12:00:13</t>
  </si>
  <si>
    <t>30.10.2021 14:48:17</t>
  </si>
  <si>
    <t>OĞLANANASI TR-2 35-22-M00255_DIREK TIPI TRAFO HUCRESI H01_2046533</t>
  </si>
  <si>
    <t>30.10.2021 08:16:58</t>
  </si>
  <si>
    <t>30.10.2021 09:25:41</t>
  </si>
  <si>
    <t>DM-16/02 (BORU FABRİKASI KABİN) 45-71-M00267_45-71-M00267_66463749</t>
  </si>
  <si>
    <t>30.10.2021 10:54:44</t>
  </si>
  <si>
    <t>DM-3/TR-22 35-22-M00067_C_56380496_56380496</t>
  </si>
  <si>
    <t>30.10.2021 12:30:14</t>
  </si>
  <si>
    <t>30.10.2021 15:44:08</t>
  </si>
  <si>
    <t>30.10.2021 20:25:47</t>
  </si>
  <si>
    <t>31.10.2021 01:07:37</t>
  </si>
  <si>
    <t>DOYRANLI TR-1 35-29-L00374_A_56370766_56370766</t>
  </si>
  <si>
    <t>30.10.2021 10:34:05</t>
  </si>
  <si>
    <t>30.10.2021 12:22:13</t>
  </si>
  <si>
    <t>ŞAŞAL TR-1 35-22-M00283_955254433_955254433</t>
  </si>
  <si>
    <t>30.10.2021 17:31:44</t>
  </si>
  <si>
    <t>30.10.2021 19:14:54</t>
  </si>
  <si>
    <t>30.10.2021 17:01:40</t>
  </si>
  <si>
    <t>30.10.2021 17:18:34</t>
  </si>
  <si>
    <t>TR-17 35-31-L00017_956595290_956595290</t>
  </si>
  <si>
    <t>30.10.2021 13:18:45</t>
  </si>
  <si>
    <t>30.10.2021 15:54:05</t>
  </si>
  <si>
    <t>M-1117 35-01-M01117_914579248_914579248</t>
  </si>
  <si>
    <t>30.10.2021 02:27:10</t>
  </si>
  <si>
    <t>30.10.2021 10:27:09</t>
  </si>
  <si>
    <t>K-2745 35-03-K02745_941920081_941920081</t>
  </si>
  <si>
    <t>30.10.2021 15:37:32</t>
  </si>
  <si>
    <t>30.10.2021 18:55:29</t>
  </si>
  <si>
    <t>K-3900 35-02-K03900_E_56360027_56360027</t>
  </si>
  <si>
    <t>30.10.2021 09:42:11</t>
  </si>
  <si>
    <t>30.10.2021 17:23:47</t>
  </si>
  <si>
    <t>K-155 35-02-K00155_35-02-K00155_2374930</t>
  </si>
  <si>
    <t>30.10.2021 17:15:49</t>
  </si>
  <si>
    <t>30.10.2021 18:48:49</t>
  </si>
  <si>
    <t>30.10.2021 10:55:48</t>
  </si>
  <si>
    <t>30.10.2021 11:43:40</t>
  </si>
  <si>
    <t>30.10.2021 23:38:36</t>
  </si>
  <si>
    <t>31.10.2021 05:55:43</t>
  </si>
  <si>
    <t>MANİSA TM-1 45-71-A00001_TRAFO GİRİŞ-B M16_2059985</t>
  </si>
  <si>
    <t>30.10.2021 23:03:22</t>
  </si>
  <si>
    <t>31.10.2021 00:59:09</t>
  </si>
  <si>
    <t>K-3673 35-03-K03673_910360999_910360999</t>
  </si>
  <si>
    <t>30.10.2021 11:28:56</t>
  </si>
  <si>
    <t>DM-25/37 45-71-M00058_ M04_2076294</t>
  </si>
  <si>
    <t>30.10.2021 09:00:44</t>
  </si>
  <si>
    <t>30.10.2021 11:32:00</t>
  </si>
  <si>
    <t>HİSARLIK YUVALI TR-2 35-29-L00210_A_56360606_56360606</t>
  </si>
  <si>
    <t>30.10.2021 18:13:00</t>
  </si>
  <si>
    <t>30.10.2021 19:49:10</t>
  </si>
  <si>
    <t>30.10.2021 09:14:34</t>
  </si>
  <si>
    <t>30.10.2021 09:42:50</t>
  </si>
  <si>
    <t>30.10.2021 10:16:40</t>
  </si>
  <si>
    <t>30.10.2021 10:46:49</t>
  </si>
  <si>
    <t>OĞULDURUK TR-1 45-75-M00185_B_56403645_56403645</t>
  </si>
  <si>
    <t>30.10.2021 16:19:44</t>
  </si>
  <si>
    <t>30.10.2021 17:34:27</t>
  </si>
  <si>
    <t>M-2132 KÖK 35-07-M02132_M-2133 M07_60554856</t>
  </si>
  <si>
    <t>30.10.2021 02:04:20</t>
  </si>
  <si>
    <t>30.10.2021 02:12:42</t>
  </si>
  <si>
    <t>DM-1/62 35-29-M00062_950318206_950318206</t>
  </si>
  <si>
    <t>30.10.2021 18:42:03</t>
  </si>
  <si>
    <t>30.10.2021 22:41:49</t>
  </si>
  <si>
    <t>ÇAMLICA TR-1 35-29-L00480_950353998_950353998</t>
  </si>
  <si>
    <t>30.10.2021 20:37:47</t>
  </si>
  <si>
    <t>30.10.2021 23:25:21</t>
  </si>
  <si>
    <t>30.10.2021 12:38:47</t>
  </si>
  <si>
    <t>30.10.2021 14:49:23</t>
  </si>
  <si>
    <t>30.10.2021 17:15:00</t>
  </si>
  <si>
    <t>30.10.2021 17:42:22</t>
  </si>
  <si>
    <t>MURADİYE TR 2/A 45-71-M00201_953220954_953220954</t>
  </si>
  <si>
    <t>30.10.2021 15:19:44</t>
  </si>
  <si>
    <t>30.10.2021 22:12:27</t>
  </si>
  <si>
    <t>M-1399 35-03-M01399_F_56366270_56366270</t>
  </si>
  <si>
    <t>30.10.2021 10:18:51</t>
  </si>
  <si>
    <t>30.10.2021 12:18:06</t>
  </si>
  <si>
    <t>DM-3/22 35-26-M00796_956630193_956630193</t>
  </si>
  <si>
    <t>30.10.2021 09:13:09</t>
  </si>
  <si>
    <t>30.10.2021 10:57:05</t>
  </si>
  <si>
    <t>30.10.2021 15:06:51</t>
  </si>
  <si>
    <t>30.10.2021 19:37:16</t>
  </si>
  <si>
    <t>NURHAL COŞKUN ÖZEL TR 35-26-M01157Ö_DIREK TIPI TRAFO HUCRESI H01_2106109</t>
  </si>
  <si>
    <t>30.10.2021 14:09:51</t>
  </si>
  <si>
    <t>30.10.2021 14:37:44</t>
  </si>
  <si>
    <t>30.10.2021 09:45:06</t>
  </si>
  <si>
    <t>30.10.2021 17:15:06</t>
  </si>
  <si>
    <t>YAYAKENT DM 35-24-M00209_HatBaşıAyırıcı_78438604 M05_78438604</t>
  </si>
  <si>
    <t>30.10.2021 08:50:21</t>
  </si>
  <si>
    <t>30.10.2021 10:21:40</t>
  </si>
  <si>
    <t>MURADİYE DM-4/12-A (DİREK TR-1) 45-71-M01872_953221495_953221495</t>
  </si>
  <si>
    <t>30.10.2021 11:54:00</t>
  </si>
  <si>
    <t>30.10.2021 15:40:38</t>
  </si>
  <si>
    <t>30.10.2021 09:29:39</t>
  </si>
  <si>
    <t>30.10.2021 17:17:19</t>
  </si>
  <si>
    <t>30.10.2021 09:03:48</t>
  </si>
  <si>
    <t>30.10.2021 11:09:36</t>
  </si>
  <si>
    <t>SÜLEYMANLI TR-1 35-16-L00263_47528101_56397831_56397831</t>
  </si>
  <si>
    <t>30.10.2021 16:06:23</t>
  </si>
  <si>
    <t>30.10.2021 17:11:13</t>
  </si>
  <si>
    <t>30.10.2021 20:04:52</t>
  </si>
  <si>
    <t>30.10.2021 20:10:03</t>
  </si>
  <si>
    <t>TR-2/80-A 45-83-L00306_955147773_955147773</t>
  </si>
  <si>
    <t>30.10.2021 13:04:00</t>
  </si>
  <si>
    <t>30.10.2021 15:15:28</t>
  </si>
  <si>
    <t>UĞURLU KÖK 45-86-M00045_GÜNDOĞDU UĞURLU M02_72226051</t>
  </si>
  <si>
    <t>30.10.2021 17:32:42</t>
  </si>
  <si>
    <t>30.10.2021 17:57:04</t>
  </si>
  <si>
    <t>ÇUKURALAN TR-1 35-30-L00138_955316166_955316166</t>
  </si>
  <si>
    <t>30.10.2021 12:23:09</t>
  </si>
  <si>
    <t>30.10.2021 14:58:08</t>
  </si>
  <si>
    <t>30.10.2021 09:47:28</t>
  </si>
  <si>
    <t>30.10.2021 10:05:11</t>
  </si>
  <si>
    <t>30.10.2021 01:05:53</t>
  </si>
  <si>
    <t>30.10.2021 08:19:45</t>
  </si>
  <si>
    <t>TEPEBOZ TR-3 35-21-L00062_953368875_953368875</t>
  </si>
  <si>
    <t>30.10.2021 11:51:31</t>
  </si>
  <si>
    <t>30.10.2021 12:55:52</t>
  </si>
  <si>
    <t>KARADOĞAN  TR-4 35-15-L00397_B_56361812_56361812</t>
  </si>
  <si>
    <t>30.10.2021 16:30:43</t>
  </si>
  <si>
    <t>30.10.2021 18:45:54</t>
  </si>
  <si>
    <t>PINARBAŞI TR-1 45-75-M00086_B_56388034_56388034</t>
  </si>
  <si>
    <t>30.10.2021 18:15:48</t>
  </si>
  <si>
    <t>30.10.2021 19:26:42</t>
  </si>
  <si>
    <t>30.10.2021 08:34:45</t>
  </si>
  <si>
    <t>30.10.2021 08:45:03</t>
  </si>
  <si>
    <t>30.10.2021 13:41:36</t>
  </si>
  <si>
    <t>30.10.2021 14:24:02</t>
  </si>
  <si>
    <t>ÖZDERE ORTA MAHALLE DM (M-1) 35-25-M00120_ORTA MAHALLE M-6(SAHİL) M05_72127253</t>
  </si>
  <si>
    <t>30.10.2021 09:41:54</t>
  </si>
  <si>
    <t>30.10.2021 14:24:00</t>
  </si>
  <si>
    <t>M-3127 35-10-M03127_6867074 A3_5790859</t>
  </si>
  <si>
    <t>30.10.2021 09:49:56</t>
  </si>
  <si>
    <t>30.10.2021 10:25:37</t>
  </si>
  <si>
    <t>OSMANCIK TR-1 35-29-L00514__72538709_72538709</t>
  </si>
  <si>
    <t>30.10.2021 22:01:04</t>
  </si>
  <si>
    <t>30.10.2021 22:58:29</t>
  </si>
  <si>
    <t>30.10.2021 03:10:05</t>
  </si>
  <si>
    <t>30.10.2021 04:18:06</t>
  </si>
  <si>
    <t>TR-1/40-C 45-72-M00108_956528587_956528587</t>
  </si>
  <si>
    <t>30.10.2021 15:44:02</t>
  </si>
  <si>
    <t>30.10.2021 18:07:40</t>
  </si>
  <si>
    <t>30.10.2021 17:48:55</t>
  </si>
  <si>
    <t>30.10.2021 18:32:28</t>
  </si>
  <si>
    <t>ARAPBAŞI TR-2 35-20-M00032_35-20-M00032_2351706</t>
  </si>
  <si>
    <t>30.10.2021 14:43:46</t>
  </si>
  <si>
    <t>BÜYÜKBELEN TR-3 45-80-M00068__72410902_72410902</t>
  </si>
  <si>
    <t>30.10.2021 12:43:55</t>
  </si>
  <si>
    <t>30.10.2021 18:59:10</t>
  </si>
  <si>
    <t>30.10.2021 19:08:46</t>
  </si>
  <si>
    <t>30.10.2021 20:56:03</t>
  </si>
  <si>
    <t>M-256 35-09-M00256_C_56371612_56371612</t>
  </si>
  <si>
    <t>30.10.2021 11:26:43</t>
  </si>
  <si>
    <t>30.10.2021 12:27:26</t>
  </si>
  <si>
    <t>BERGAMA TM 35-16-A00004_AŞAĞIKIRIKLAR-1 M06_2314062</t>
  </si>
  <si>
    <t>30.10.2021 01:22:30</t>
  </si>
  <si>
    <t>30.10.2021 08:16:28</t>
  </si>
  <si>
    <t>KESİKKÖY DM 35-28-M00309_SEYREK TR-7 KÖK M04_2323286</t>
  </si>
  <si>
    <t>30.10.2021 20:08:49</t>
  </si>
  <si>
    <t>30.10.2021 20:45:00</t>
  </si>
  <si>
    <t>YUKARIBEY SULAMA TR-2 35-16-M00167_47478890_56399700_56399700</t>
  </si>
  <si>
    <t>30.10.2021 13:31:47</t>
  </si>
  <si>
    <t>30.10.2021 16:01:52</t>
  </si>
  <si>
    <t>KIRKAĞAÇ TR-11/1 45-76-M00219_ÖZEL ÇIKIŞ M04_66108654</t>
  </si>
  <si>
    <t>30.10.2021 12:11:04</t>
  </si>
  <si>
    <t>30.10.2021 12:18:03</t>
  </si>
  <si>
    <t>M-251 35-09-M00251_M-252 M03_47547384</t>
  </si>
  <si>
    <t>30.10.2021 06:58:05</t>
  </si>
  <si>
    <t>30.10.2021 08:42:10</t>
  </si>
  <si>
    <t>DM06/TR07 GARAJ YANI 45-73-M00038_945677109_945677109</t>
  </si>
  <si>
    <t>30.10.2021 10:33:49</t>
  </si>
  <si>
    <t>30.10.2021 11:11:40</t>
  </si>
  <si>
    <t>DM-25/37 45-71-M00058_953215371_953215371</t>
  </si>
  <si>
    <t>30.10.2021 10:09:00</t>
  </si>
  <si>
    <t>30.10.2021 11:33:19</t>
  </si>
  <si>
    <t>K-2324 35-01-K02324_C_56368397_56368397</t>
  </si>
  <si>
    <t>30.10.2021 16:04:53</t>
  </si>
  <si>
    <t>30.10.2021 17:37:58</t>
  </si>
  <si>
    <t>ERDELLİ TR-2 KÖK 45-72-L00476_HatBaşıAyırıcı_53137213 L04_53137213</t>
  </si>
  <si>
    <t>30.10.2021 17:00:19</t>
  </si>
  <si>
    <t>30.10.2021 17:00:55</t>
  </si>
  <si>
    <t>ELİFLİ TR-1 35-20-L00107_954919548_954919548</t>
  </si>
  <si>
    <t>30.10.2021 11:47:19</t>
  </si>
  <si>
    <t>30.10.2021 13:00:29</t>
  </si>
  <si>
    <t>TR-2/70 45-83-L00070_955143609_955143609</t>
  </si>
  <si>
    <t>30.10.2021 09:36:00</t>
  </si>
  <si>
    <t>30.10.2021 12:41:57</t>
  </si>
  <si>
    <t>30.10.2021 22:12:36</t>
  </si>
  <si>
    <t>31.10.2021 01:35:20</t>
  </si>
  <si>
    <t>DM-2/16 (BİM KARŞISI) 45-71-M00112_944504269_944504269</t>
  </si>
  <si>
    <t>30.10.2021 17:50:00</t>
  </si>
  <si>
    <t>30.10.2021 19:25:06</t>
  </si>
  <si>
    <t>ZEYTİNOVA TR-3 35-20-L00309_955202655_955202655</t>
  </si>
  <si>
    <t>30.10.2021 14:54:47</t>
  </si>
  <si>
    <t>30.10.2021 15:47:48</t>
  </si>
  <si>
    <t>M-273 AÇIK DENİZ SİTESİ TR 35-30-M00273_DAĞITIM TRAFOSU M01_72075577</t>
  </si>
  <si>
    <t>30.10.2021 18:00:17</t>
  </si>
  <si>
    <t>SARUHANLI TR-17 45-80-M00017_95000568641_95000568641</t>
  </si>
  <si>
    <t>30.10.2021 13:06:40</t>
  </si>
  <si>
    <t>30.10.2021 17:00:09</t>
  </si>
  <si>
    <t>ÜÇPINAR DM 45-71-M00183_GÖKBEL M09_72249227</t>
  </si>
  <si>
    <t>30.10.2021 08:22:24</t>
  </si>
  <si>
    <t>30.10.2021 08:31:00</t>
  </si>
  <si>
    <t>ALİAĞA TR-43 DM 35-17-M00043_HatBaşıAyırıcı_72823517 M13_72823517</t>
  </si>
  <si>
    <t>30.10.2021 08:42:44</t>
  </si>
  <si>
    <t>30.10.2021 09:45:47</t>
  </si>
  <si>
    <t>30.10.2021 22:46:33</t>
  </si>
  <si>
    <t>30.10.2021 23:44:31</t>
  </si>
  <si>
    <t>L-128/1 35-18-L00603_950436283_950436283</t>
  </si>
  <si>
    <t>30.10.2021 11:35:28</t>
  </si>
  <si>
    <t>30.10.2021 12:14:41</t>
  </si>
  <si>
    <t>ÇAMLIK KÖK 35-13-L00084_ÇAMLIK KÖYÜ L04_66478109</t>
  </si>
  <si>
    <t>30.10.2021 09:07:12</t>
  </si>
  <si>
    <t>30.10.2021 10:58:57</t>
  </si>
  <si>
    <t>L-268 BOZDOĞAN MARKET 35-18-L00268_950452713_950452713</t>
  </si>
  <si>
    <t>30.10.2021 10:34:14</t>
  </si>
  <si>
    <t>30.10.2021 13:36:03</t>
  </si>
  <si>
    <t>M-993 35-03-M00993_910334724_910334724</t>
  </si>
  <si>
    <t>30.10.2021 17:52:34</t>
  </si>
  <si>
    <t>30.10.2021 19:28:48</t>
  </si>
  <si>
    <t>DM-25/37 45-71-M00058_D_56396857_56396857</t>
  </si>
  <si>
    <t>30.10.2021 11:35:34</t>
  </si>
  <si>
    <t>30.10.2021 15:35:54</t>
  </si>
  <si>
    <t>K-463 35-01-K00463_910582516_910582516</t>
  </si>
  <si>
    <t>30.10.2021 16:49:46</t>
  </si>
  <si>
    <t>30.10.2021 19:30:15</t>
  </si>
  <si>
    <t>30.10.2021 09:34:03</t>
  </si>
  <si>
    <t>30.10.2021 18:19:58</t>
  </si>
  <si>
    <t>EBSO TM 35-09-A00001_BALATCIK M16_2314254</t>
  </si>
  <si>
    <t>30.10.2021 05:27:18</t>
  </si>
  <si>
    <t>30.10.2021 05:49:24</t>
  </si>
  <si>
    <t>30.10.2021 13:05:23</t>
  </si>
  <si>
    <t>30.10.2021 14:09:00</t>
  </si>
  <si>
    <t>30.10.2021 09:29:28</t>
  </si>
  <si>
    <t>30.10.2021 17:04:49</t>
  </si>
  <si>
    <t>30.10.2021 09:01:59</t>
  </si>
  <si>
    <t>30.10.2021 16:14:45</t>
  </si>
  <si>
    <t>KIZILCAOVA TR-4 35-20-L00173_35-20-L00173_2368089</t>
  </si>
  <si>
    <t>30.10.2021 16:14:35</t>
  </si>
  <si>
    <t>30.10.2021 18:33:58</t>
  </si>
  <si>
    <t>KURUCUOVA TR-4 35-15-L00255_DIREK TIPI TRAFO HUCRESI H01_2045569</t>
  </si>
  <si>
    <t>30.10.2021 20:38:04</t>
  </si>
  <si>
    <t>30.10.2021 21:29:56</t>
  </si>
  <si>
    <t>SÜLEYMANLI KÖK 45-72-L00299_KÖYLER ÇIKIŞI L03_2331423</t>
  </si>
  <si>
    <t>30.10.2021 09:10:38</t>
  </si>
  <si>
    <t>30.10.2021 17:42:02</t>
  </si>
  <si>
    <t>HASANÇAVUŞLAR TR-1 35-29-L00686__72399341_72399341</t>
  </si>
  <si>
    <t>31.10.2021 00:15:56</t>
  </si>
  <si>
    <t>31.10.2021 02:08:38</t>
  </si>
  <si>
    <t>ARITMA VE DERİCİLER ÖZEL KÖK 45-71-M02304Ö_TURGUTLU-2 (DERİCİLER) M01_2078470</t>
  </si>
  <si>
    <t>31.10.2021 01:05:09</t>
  </si>
  <si>
    <t>31.10.2021 10:08:09</t>
  </si>
  <si>
    <t>GÜNDOĞDU KÖYÜ TR-2 45-86-M00144_B_56403569_56403569</t>
  </si>
  <si>
    <t>31.10.2021 01:04:06</t>
  </si>
  <si>
    <t>31.10.2021 02:15:22</t>
  </si>
  <si>
    <t>SALİHLİ TM 45-78-A00004_TR-B M10_2310854</t>
  </si>
  <si>
    <t>31.10.2021 01:13:40</t>
  </si>
  <si>
    <t>31.10.2021 06:23:47</t>
  </si>
  <si>
    <t>K-4150 35-01-K04150_B B4_66262752</t>
  </si>
  <si>
    <t>31.10.2021 02:09:12</t>
  </si>
  <si>
    <t>31.10.2021 02:57:00</t>
  </si>
  <si>
    <t>SARIGÖL TR-50 45-79-M00050_45-79-M00050_71978570</t>
  </si>
  <si>
    <t>31.10.2021 02:34:43</t>
  </si>
  <si>
    <t>31.10.2021 04:08:28</t>
  </si>
  <si>
    <t>31.10.2021 03:17:11</t>
  </si>
  <si>
    <t>31.10.2021 03:58:43</t>
  </si>
  <si>
    <t>DM-20 45-71-M00273_DM-21 M09_2070227</t>
  </si>
  <si>
    <t>31.10.2021 03:17:14</t>
  </si>
  <si>
    <t>31.10.2021 03:40:31</t>
  </si>
  <si>
    <t>31.10.2021 03:51:50</t>
  </si>
  <si>
    <t>31.10.2021 04:33:22</t>
  </si>
  <si>
    <t>MURADİYE DM-5/8 KÖK 45-71-M00828_DM-4/20 M03_72087087</t>
  </si>
  <si>
    <t>31.10.2021 03:54:00</t>
  </si>
  <si>
    <t>31.10.2021 06:06:04</t>
  </si>
  <si>
    <t>31.10.2021 03:54:01</t>
  </si>
  <si>
    <t>31.10.2021 05:18:26</t>
  </si>
  <si>
    <t>DM-1 45-71-M00001_DM-8 M09_2050179</t>
  </si>
  <si>
    <t>31.10.2021 03:54:13</t>
  </si>
  <si>
    <t>31.10.2021 04:41:00</t>
  </si>
  <si>
    <t>31.10.2021 07:46:35</t>
  </si>
  <si>
    <t>31.10.2021 07:47:15</t>
  </si>
  <si>
    <t>31.10.2021 08:04:53</t>
  </si>
  <si>
    <t>31.10.2021 12:50:37</t>
  </si>
  <si>
    <t>MANİSA TM-1 45-71-A00001_TRAFO GİRİŞ-A M13_2309464</t>
  </si>
  <si>
    <t>31.10.2021 08:11:52</t>
  </si>
  <si>
    <t>31.10.2021 09:27:03</t>
  </si>
  <si>
    <t>31.10.2021 08:18:13</t>
  </si>
  <si>
    <t>31.10.2021 08:53:13</t>
  </si>
  <si>
    <t>31.10.2021 08:26:16</t>
  </si>
  <si>
    <t>31.10.2021 08:35:32</t>
  </si>
  <si>
    <t>31.10.2021 07:57:45</t>
  </si>
  <si>
    <t>31.10.2021 09:23:12</t>
  </si>
  <si>
    <t>TR-15 35-16-L00015_C C3b_47585641</t>
  </si>
  <si>
    <t>31.10.2021 11:57:48</t>
  </si>
  <si>
    <t>31.10.2021 14:12:57</t>
  </si>
  <si>
    <t>31.10.2021 08:57:00</t>
  </si>
  <si>
    <t>31.10.2021 10:29:46</t>
  </si>
  <si>
    <t>ÇAMLICA KÖYÜ TR-1 45-71-M01596_45-71-M01596_2355935</t>
  </si>
  <si>
    <t>31.10.2021 08:29:07</t>
  </si>
  <si>
    <t>31.10.2021 15:12:50</t>
  </si>
  <si>
    <t>31.10.2021 09:00:29</t>
  </si>
  <si>
    <t>31.10.2021 17:12:03</t>
  </si>
  <si>
    <t>SARICALAR TR-1 45-78-M00493_45-78-M00493_2353167</t>
  </si>
  <si>
    <t>31.10.2021 08:55:09</t>
  </si>
  <si>
    <t>31.10.2021 10:24:30</t>
  </si>
  <si>
    <t>31.10.2021 09:05:15</t>
  </si>
  <si>
    <t>31.10.2021 17:36:49</t>
  </si>
  <si>
    <t>MANİSA TM-1 45-71-A00001_TRAFO GİRİŞ-B M16_2309454</t>
  </si>
  <si>
    <t>31.10.2021 09:11:00</t>
  </si>
  <si>
    <t>31.10.2021 10:19:05</t>
  </si>
  <si>
    <t>FOÇA TR-2 35-23-L00002_DAĞITIM TRAFO FOÇA TR-2 L04_2080985</t>
  </si>
  <si>
    <t>31.10.2021 09:18:01</t>
  </si>
  <si>
    <t>31.10.2021 11:44:00</t>
  </si>
  <si>
    <t>31.10.2021 09:18:55</t>
  </si>
  <si>
    <t>31.10.2021 17:24:49</t>
  </si>
  <si>
    <t>31.10.2021 09:04:39</t>
  </si>
  <si>
    <t>31.10.2021 10:34:27</t>
  </si>
  <si>
    <t>SARUHANLI TR-25 45-80-M00025__72410799_72410799</t>
  </si>
  <si>
    <t>31.10.2021 09:22:26</t>
  </si>
  <si>
    <t>31.10.2021 14:10:49</t>
  </si>
  <si>
    <t>31.10.2021 09:24:44</t>
  </si>
  <si>
    <t>31.10.2021 17:53:16</t>
  </si>
  <si>
    <t>31.10.2021 09:28:36</t>
  </si>
  <si>
    <t>31.10.2021 17:16:18</t>
  </si>
  <si>
    <t>ARDIÇ MAHALLESİ TR-52 35-21-L00132_953366339_953366339</t>
  </si>
  <si>
    <t>31.10.2021 08:35:41</t>
  </si>
  <si>
    <t>31.10.2021 10:34:16</t>
  </si>
  <si>
    <t>L-523 ALTINKUM 35-18-L00523_950467275_950467275</t>
  </si>
  <si>
    <t>31.10.2021 08:50:17</t>
  </si>
  <si>
    <t>31.10.2021 10:42:58</t>
  </si>
  <si>
    <t>31.10.2021 09:35:11</t>
  </si>
  <si>
    <t>31.10.2021 10:13:48</t>
  </si>
  <si>
    <t>31.10.2021 09:28:12</t>
  </si>
  <si>
    <t>31.10.2021 12:09:50</t>
  </si>
  <si>
    <t>KAREL DM 35-17-M00247_EGELİM DM-2 M12_66441977</t>
  </si>
  <si>
    <t>31.10.2021 09:39:59</t>
  </si>
  <si>
    <t>31.10.2021 12:16:15</t>
  </si>
  <si>
    <t>KAVAKLIDERE TR-12 45-73-M00145_TR-14 M05_2093011</t>
  </si>
  <si>
    <t>31.10.2021 09:46:35</t>
  </si>
  <si>
    <t>31.10.2021 10:46:57</t>
  </si>
  <si>
    <t>K-3331 35-09-K03331_913335529_913335529</t>
  </si>
  <si>
    <t>31.10.2021 09:40:01</t>
  </si>
  <si>
    <t>31.10.2021 11:50:26</t>
  </si>
  <si>
    <t>İNCİ KÖK 35-26-M00912_KOZANOĞLU M05_65883292</t>
  </si>
  <si>
    <t>31.10.2021 09:48:13</t>
  </si>
  <si>
    <t>31.10.2021 13:43:00</t>
  </si>
  <si>
    <t>YENİ FOÇA TR-2 35-23-M00002_YENİ FOÇA DM M04_66039425</t>
  </si>
  <si>
    <t>31.10.2021 09:49:05</t>
  </si>
  <si>
    <t>31.10.2021 10:13:56</t>
  </si>
  <si>
    <t>TR-24 35-27-M00024_TR-25-26-27 M05_66131077</t>
  </si>
  <si>
    <t>31.10.2021 09:29:24</t>
  </si>
  <si>
    <t>31.10.2021 14:57:53</t>
  </si>
  <si>
    <t>K-1692 35-04-K01692_C C1b_5774062</t>
  </si>
  <si>
    <t>31.10.2021 09:56:49</t>
  </si>
  <si>
    <t>31.10.2021 10:36:11</t>
  </si>
  <si>
    <t>K-1671 35-07-K01671_97575859_97575859</t>
  </si>
  <si>
    <t>31.10.2021 09:53:23</t>
  </si>
  <si>
    <t>31.10.2021 12:39:31</t>
  </si>
  <si>
    <t>TİRE TR-15/A 35-29-L00022_35-29-L00022_2372187</t>
  </si>
  <si>
    <t>31.10.2021 09:31:38</t>
  </si>
  <si>
    <t>31.10.2021 10:56:00</t>
  </si>
  <si>
    <t>31.10.2021 10:03:17</t>
  </si>
  <si>
    <t>31.10.2021 10:06:40</t>
  </si>
  <si>
    <t>31.10.2021 09:58:59</t>
  </si>
  <si>
    <t>31.10.2021 10:33:07</t>
  </si>
  <si>
    <t>31.10.2021 10:05:06</t>
  </si>
  <si>
    <t>31.10.2021 15:50:31</t>
  </si>
  <si>
    <t>31.10.2021 09:56:45</t>
  </si>
  <si>
    <t>31.10.2021 11:09:36</t>
  </si>
  <si>
    <t>MURADİYE DM-5/8 KÖK 45-71-M00828_DM-5/7 M09_72087093</t>
  </si>
  <si>
    <t>31.10.2021 10:06:26</t>
  </si>
  <si>
    <t>31.10.2021 11:40:05</t>
  </si>
  <si>
    <t>K-469 35-02-K00469_K-611 K03_2315600</t>
  </si>
  <si>
    <t>31.10.2021 09:00:00</t>
  </si>
  <si>
    <t>31.10.2021 17:52:33</t>
  </si>
  <si>
    <t>MURADİYE DM-4/5 KÖK 45-71-M00823_UĞUR BETON M02_72129465</t>
  </si>
  <si>
    <t>31.10.2021 09:58:40</t>
  </si>
  <si>
    <t>31.10.2021 18:54:56</t>
  </si>
  <si>
    <t>31.10.2021 09:58:19</t>
  </si>
  <si>
    <t>31.10.2021 12:09:00</t>
  </si>
  <si>
    <t>ÇATALCA TR-3 35-22-M00269_966684322_966684322</t>
  </si>
  <si>
    <t>31.10.2021 10:12:28</t>
  </si>
  <si>
    <t>31.10.2021 11:07:58</t>
  </si>
  <si>
    <t>31.10.2021 09:43:29</t>
  </si>
  <si>
    <t>DM-18 (UNCU BOZKÖY) 45-71-M00213_DM-18/05 (TR-138) - DM-18/10 BAYINDIRLIK M02_2318155</t>
  </si>
  <si>
    <t>31.10.2021 10:28:12</t>
  </si>
  <si>
    <t>31.10.2021 12:51:29</t>
  </si>
  <si>
    <t>31.10.2021 09:51:28</t>
  </si>
  <si>
    <t>31.10.2021 11:55:32</t>
  </si>
  <si>
    <t>31.10.2021 10:23:00</t>
  </si>
  <si>
    <t>31.10.2021 11:11:54</t>
  </si>
  <si>
    <t>ABDİ GÜLTEN SULAMA GRB 35-26-M00944_966485757_966485757</t>
  </si>
  <si>
    <t>31.10.2021 10:19:02</t>
  </si>
  <si>
    <t>31.10.2021 11:20:47</t>
  </si>
  <si>
    <t>M-89 35-18-M00089_950439618_950439618</t>
  </si>
  <si>
    <t>31.10.2021 10:38:03</t>
  </si>
  <si>
    <t>31.10.2021 11:54:02</t>
  </si>
  <si>
    <t>31.10.2021 10:45:35</t>
  </si>
  <si>
    <t>31.10.2021 10:54:00</t>
  </si>
  <si>
    <t>L-319 BAHÇELİEVLER-2 35-18-L00319_950449564_950449564</t>
  </si>
  <si>
    <t>31.10.2021 10:35:08</t>
  </si>
  <si>
    <t>31.10.2021 12:29:56</t>
  </si>
  <si>
    <t>31.10.2021 10:53:01</t>
  </si>
  <si>
    <t>31.10.2021 11:31:39</t>
  </si>
  <si>
    <t>ERTUĞRUL TR-5 35-15-L00679_35-15-L00679_2364887</t>
  </si>
  <si>
    <t>31.10.2021 13:24:10</t>
  </si>
  <si>
    <t>DM08/TR02 45-73-M00003_TR-4 M04_66742823</t>
  </si>
  <si>
    <t>31.10.2021 10:50:26</t>
  </si>
  <si>
    <t>31.10.2021 11:18:04</t>
  </si>
  <si>
    <t>31.10.2021 10:45:50</t>
  </si>
  <si>
    <t>31.10.2021 11:32:49</t>
  </si>
  <si>
    <t>DUĞLA TR-1 45-82-M00190_945549983_945549983</t>
  </si>
  <si>
    <t>31.10.2021 14:59:35</t>
  </si>
  <si>
    <t>DM-7/TR-7 35-22-M00688_50224511 _5930089</t>
  </si>
  <si>
    <t>31.10.2021 10:59:21</t>
  </si>
  <si>
    <t>31.10.2021 12:02:47</t>
  </si>
  <si>
    <t>31.10.2021 11:08:50</t>
  </si>
  <si>
    <t>31.10.2021 11:22:56</t>
  </si>
  <si>
    <t>M-2512 35-02-M02512_910119621_910119621</t>
  </si>
  <si>
    <t>31.10.2021 11:04:42</t>
  </si>
  <si>
    <t>31.10.2021 12:21:08</t>
  </si>
  <si>
    <t>31.10.2021 11:04:57</t>
  </si>
  <si>
    <t>31.10.2021 12:40:51</t>
  </si>
  <si>
    <t>TAYTAN OFİS KÖK 45-78-M00314_HatBaşıAyırıcı_53139710 M06_53139710</t>
  </si>
  <si>
    <t>31.10.2021 11:17:00</t>
  </si>
  <si>
    <t>31.10.2021 12:28:13</t>
  </si>
  <si>
    <t>TR-2/16 45-72-L00016_956498477_956498477</t>
  </si>
  <si>
    <t>31.10.2021 11:15:07</t>
  </si>
  <si>
    <t>31.10.2021 12:24:11</t>
  </si>
  <si>
    <t>L-58 HAVACILAR SİTESİ 35-14-L00058_956640112_956640112</t>
  </si>
  <si>
    <t>31.10.2021 11:02:12</t>
  </si>
  <si>
    <t>31.10.2021 14:10:59</t>
  </si>
  <si>
    <t>31.10.2021 11:33:49</t>
  </si>
  <si>
    <t>31.10.2021 11:34:19</t>
  </si>
  <si>
    <t>KIRKAĞAÇ DM 45-76-M00043_GELENBE M03_72247570</t>
  </si>
  <si>
    <t>31.10.2021 11:38:06</t>
  </si>
  <si>
    <t>31.10.2021 11:43:00</t>
  </si>
  <si>
    <t>ESKİ FOÇA İM 35-23-A00001_ALÇUK-1 (ESKİ FOÇA-1) M08_2308653</t>
  </si>
  <si>
    <t>31.10.2021 11:35:59</t>
  </si>
  <si>
    <t>31.10.2021 11:55:00</t>
  </si>
  <si>
    <t>K-3759 35-02-K03759_D_56368499_56368499</t>
  </si>
  <si>
    <t>31.10.2021 11:57:13</t>
  </si>
  <si>
    <t>31.10.2021 12:48:19</t>
  </si>
  <si>
    <t>31.10.2021 18:15:14</t>
  </si>
  <si>
    <t>DM-8/9-A 45-71-M00291_45-71-M00291_2370183</t>
  </si>
  <si>
    <t>31.10.2021 12:06:30</t>
  </si>
  <si>
    <t>31.10.2021 14:12:34</t>
  </si>
  <si>
    <t>KARABEL KÖK(VİŞNELİ KÖK) 35-26-M01207_ÇAPAK KÖK M03_66051263</t>
  </si>
  <si>
    <t>31.10.2021 12:31:25</t>
  </si>
  <si>
    <t>31.10.2021 12:31:49</t>
  </si>
  <si>
    <t>31.10.2021 12:31:43</t>
  </si>
  <si>
    <t>31.10.2021 13:09:15</t>
  </si>
  <si>
    <t>ESKİOBA KÖK 35-29-L00037_AYAKLIKIRI L07_2045393</t>
  </si>
  <si>
    <t>31.10.2021 12:43:25</t>
  </si>
  <si>
    <t>31.10.2021 12:43:55</t>
  </si>
  <si>
    <t>31.10.2021 12:44:00</t>
  </si>
  <si>
    <t>31.10.2021 14:07:46</t>
  </si>
  <si>
    <t>L-234 35-18-L00234_950445844_950445844</t>
  </si>
  <si>
    <t>31.10.2021 12:42:31</t>
  </si>
  <si>
    <t>31.10.2021 19:32:55</t>
  </si>
  <si>
    <t>ASARLIK TR-8 35-28-M00182_7331411_56374161_56374161</t>
  </si>
  <si>
    <t>31.10.2021 12:35:45</t>
  </si>
  <si>
    <t>31.10.2021 13:37:00</t>
  </si>
  <si>
    <t>K-1526 35-02-K01526_910005739_910005739</t>
  </si>
  <si>
    <t>31.10.2021 12:46:41</t>
  </si>
  <si>
    <t>31.10.2021 13:47:14</t>
  </si>
  <si>
    <t>MENEMEN TR-28 35-28-L00028_MENEMEN TR-90/MENEMEN TR-25 L02_66712057</t>
  </si>
  <si>
    <t>31.10.2021 13:01:49</t>
  </si>
  <si>
    <t>31.10.2021 18:10:16</t>
  </si>
  <si>
    <t>K-3655 35-03-K03655_910385232_910385232</t>
  </si>
  <si>
    <t>31.10.2021 12:58:09</t>
  </si>
  <si>
    <t>31.10.2021 14:19:53</t>
  </si>
  <si>
    <t>KOLDERE TR-5 45-80-M00116_956539530_956539530</t>
  </si>
  <si>
    <t>31.10.2021 13:19:31</t>
  </si>
  <si>
    <t>31.10.2021 15:20:53</t>
  </si>
  <si>
    <t>L-366 ILDIR KÖY 35-18-L00366_950441469_950441469</t>
  </si>
  <si>
    <t>31.10.2021 13:25:36</t>
  </si>
  <si>
    <t>31.10.2021 15:42:54</t>
  </si>
  <si>
    <t>ULUKENT DM-3 35-28-M00003_DM-3/21 M02_2312185</t>
  </si>
  <si>
    <t>31.10.2021 13:21:08</t>
  </si>
  <si>
    <t>31.10.2021 20:59:22</t>
  </si>
  <si>
    <t>TR-3 35-13-L00003__72538713_72538713</t>
  </si>
  <si>
    <t>31.10.2021 13:35:03</t>
  </si>
  <si>
    <t>31.10.2021 15:42:40</t>
  </si>
  <si>
    <t>POLYAK TR-1 35-30-L00132_955303518_955303518</t>
  </si>
  <si>
    <t>31.10.2021 13:35:22</t>
  </si>
  <si>
    <t>31.10.2021 15:49:18</t>
  </si>
  <si>
    <t>M-2346 35-03-M02346_910368944_910368944</t>
  </si>
  <si>
    <t>31.10.2021 13:58:44</t>
  </si>
  <si>
    <t>31.10.2021 16:40:41</t>
  </si>
  <si>
    <t>K-1862 35-09-K01862_35-09-K01862_47246241</t>
  </si>
  <si>
    <t>31.10.2021 14:05:35</t>
  </si>
  <si>
    <t>31.10.2021 14:19:17</t>
  </si>
  <si>
    <t>KARAAĞAÇ TR-1 45-75-M00228_945619679_945619679</t>
  </si>
  <si>
    <t>31.10.2021 13:59:24</t>
  </si>
  <si>
    <t>31.10.2021 15:45:31</t>
  </si>
  <si>
    <t>M-235 35-02-M00235_D_56380768_56380768</t>
  </si>
  <si>
    <t>31.10.2021 14:12:24</t>
  </si>
  <si>
    <t>31.10.2021 16:43:00</t>
  </si>
  <si>
    <t>K-2414 35-01-K02414_A_56375255_56375255</t>
  </si>
  <si>
    <t>31.10.2021 14:19:36</t>
  </si>
  <si>
    <t>31.10.2021 16:10:53</t>
  </si>
  <si>
    <t>YENİBAĞARASI TR-2 35-23-M00208_A_60984659_60984659</t>
  </si>
  <si>
    <t>31.10.2021 14:03:36</t>
  </si>
  <si>
    <t>31.10.2021 15:03:35</t>
  </si>
  <si>
    <t>KAYAKÖY DM 35-15-L00866_ALABAŞ L04_72307162</t>
  </si>
  <si>
    <t>31.10.2021 14:04:35</t>
  </si>
  <si>
    <t>31.10.2021 15:05:26</t>
  </si>
  <si>
    <t>KIRATLI TR-2 35-30-L00142_955296090_955296090</t>
  </si>
  <si>
    <t>31.10.2021 14:20:37</t>
  </si>
  <si>
    <t>31.10.2021 16:04:09</t>
  </si>
  <si>
    <t>ÇAMBEL TR1 35-27-M00477_914548979_914548979</t>
  </si>
  <si>
    <t>31.10.2021 14:29:55</t>
  </si>
  <si>
    <t>31.10.2021 17:42:00</t>
  </si>
  <si>
    <t>ARPALIK KÖK 45-83-M00137_İZZETTİN KÖK M03_2096507</t>
  </si>
  <si>
    <t>31.10.2021 14:41:53</t>
  </si>
  <si>
    <t>31.10.2021 15:14:28</t>
  </si>
  <si>
    <t>TÖYKO KÖK 35-30-M00213_GÜZELEGE SİTESİ M02_2039759</t>
  </si>
  <si>
    <t>31.10.2021 15:08:26</t>
  </si>
  <si>
    <t>31.10.2021 16:37:13</t>
  </si>
  <si>
    <t>31.10.2021 15:08:59</t>
  </si>
  <si>
    <t>31.10.2021 15:36:00</t>
  </si>
  <si>
    <t>M-1209 35-01-M01209_912036012_912036012</t>
  </si>
  <si>
    <t>31.10.2021 15:21:43</t>
  </si>
  <si>
    <t>31.10.2021 18:06:13</t>
  </si>
  <si>
    <t>DM-5/TR13 (TR-57) ALPKENT 35-26-M00057_95000154587_95000154587</t>
  </si>
  <si>
    <t>31.10.2021 15:24:03</t>
  </si>
  <si>
    <t>31.10.2021 17:13:50</t>
  </si>
  <si>
    <t>31.10.2021 15:21:03</t>
  </si>
  <si>
    <t>31.10.2021 16:59:40</t>
  </si>
  <si>
    <t>K-1641 35-03-K01641_910192970_910192970</t>
  </si>
  <si>
    <t>31.10.2021 15:28:26</t>
  </si>
  <si>
    <t>K-997 35-07-K00997_A_56377306_56377306</t>
  </si>
  <si>
    <t>31.10.2021 15:26:09</t>
  </si>
  <si>
    <t>31.10.2021 17:01:11</t>
  </si>
  <si>
    <t>31.10.2021 15:21:35</t>
  </si>
  <si>
    <t>31.10.2021 16:22:18</t>
  </si>
  <si>
    <t>K-2414 35-01-K02414_35-01-K02414_2350130</t>
  </si>
  <si>
    <t>31.10.2021 15:35:21</t>
  </si>
  <si>
    <t>31.10.2021 15:54:29</t>
  </si>
  <si>
    <t>ULUDERBENT TR-2 45-73-M00492_45-73-M00492_80738816</t>
  </si>
  <si>
    <t>31.10.2021 15:20:31</t>
  </si>
  <si>
    <t>31.10.2021 17:21:00</t>
  </si>
  <si>
    <t>BEYDERE KÖK 45-71-M00128_IŞIKAL MOBİLYA M01_50217223</t>
  </si>
  <si>
    <t>31.10.2021 15:42:48</t>
  </si>
  <si>
    <t>31.10.2021 17:57:24</t>
  </si>
  <si>
    <t>SANDAL TR-1 KÖK 45-77-M00007_TR-2 M02_2330695</t>
  </si>
  <si>
    <t>31.10.2021 15:42:24</t>
  </si>
  <si>
    <t>31.10.2021 16:38:12</t>
  </si>
  <si>
    <t>31.10.2021 16:00:46</t>
  </si>
  <si>
    <t>31.10.2021 16:09:54</t>
  </si>
  <si>
    <t>K-693 35-02-K00693_913107834_913107834</t>
  </si>
  <si>
    <t>31.10.2021 16:02:00</t>
  </si>
  <si>
    <t>31.10.2021 17:40:45</t>
  </si>
  <si>
    <t>31.10.2021 15:45:10</t>
  </si>
  <si>
    <t>31.10.2021 17:40:54</t>
  </si>
  <si>
    <t>K-4574 35-10-K04574_954669171_954669171</t>
  </si>
  <si>
    <t>31.10.2021 16:00:10</t>
  </si>
  <si>
    <t>31.10.2021 17:37:54</t>
  </si>
  <si>
    <t>31.10.2021 16:10:00</t>
  </si>
  <si>
    <t>31.10.2021 18:31:00</t>
  </si>
  <si>
    <t>TR-1/33 45-72-M00033_956503636_956503636</t>
  </si>
  <si>
    <t>31.10.2021 15:59:22</t>
  </si>
  <si>
    <t>31.10.2021 17:42:35</t>
  </si>
  <si>
    <t>DM-20/13 (ÇAPRA KABİN) 45-71-M00272_TR-90-91-92-93 M02_2052532</t>
  </si>
  <si>
    <t>31.10.2021 15:52:58</t>
  </si>
  <si>
    <t>31.10.2021 16:38:54</t>
  </si>
  <si>
    <t>ÜÇKONAK TR-1 35-15-L00258_C_56362008_56362008</t>
  </si>
  <si>
    <t>31.10.2021 16:27:00</t>
  </si>
  <si>
    <t>31.10.2021 16:51:14</t>
  </si>
  <si>
    <t>_6671596_56377809_56377809</t>
  </si>
  <si>
    <t>31.10.2021 16:26:09</t>
  </si>
  <si>
    <t>31.10.2021 17:24:19</t>
  </si>
  <si>
    <t>K-1183 35-04-K01183_912736236_912736236</t>
  </si>
  <si>
    <t>31.10.2021 16:24:43</t>
  </si>
  <si>
    <t>31.10.2021 18:12:18</t>
  </si>
  <si>
    <t>ALİ KURT GRUBU 35-26-L00121_6487157_56358479_56358479</t>
  </si>
  <si>
    <t>31.10.2021 16:29:39</t>
  </si>
  <si>
    <t>31.10.2021 17:48:29</t>
  </si>
  <si>
    <t>KABAKUM BANKACILAR TR-1 35-30-M00207_42923278_56403466_56403466</t>
  </si>
  <si>
    <t>31.10.2021 16:31:23</t>
  </si>
  <si>
    <t>31.10.2021 16:57:29</t>
  </si>
  <si>
    <t>MESCİTLİ DM 35-15-L00904_MESCİTLİ L05_72320947</t>
  </si>
  <si>
    <t>31.10.2021 16:18:01</t>
  </si>
  <si>
    <t>31.10.2021 16:59:33</t>
  </si>
  <si>
    <t>K-985 35-07-K00985_912668014_912668014</t>
  </si>
  <si>
    <t>31.10.2021 16:29:45</t>
  </si>
  <si>
    <t>31.10.2021 18:35:24</t>
  </si>
  <si>
    <t>AVDAN TR-5 KÖK 45-82-M00130_CENKYERİ M02_72194255</t>
  </si>
  <si>
    <t>31.10.2021 16:36:44</t>
  </si>
  <si>
    <t>31.10.2021 18:13:20</t>
  </si>
  <si>
    <t>31.10.2021 16:42:00</t>
  </si>
  <si>
    <t>31.10.2021 17:39:00</t>
  </si>
  <si>
    <t>TR-35 35-27-M00035_912335227_912335227</t>
  </si>
  <si>
    <t>31.10.2021 16:59:00</t>
  </si>
  <si>
    <t>31.10.2021 19:04:51</t>
  </si>
  <si>
    <t>ESKİOBA KÖK 35-29-L00037_AYAKLIKIRI L07_2037223</t>
  </si>
  <si>
    <t>31.10.2021 16:47:30</t>
  </si>
  <si>
    <t>31.10.2021 17:35:00</t>
  </si>
  <si>
    <t>ÇAMLIYURT TR-1 45-80-M00035_956546119_956546119</t>
  </si>
  <si>
    <t>31.10.2021 17:12:25</t>
  </si>
  <si>
    <t>31.10.2021 18:55:36</t>
  </si>
  <si>
    <t>K-821 35-03-K00821_99976896_99976896</t>
  </si>
  <si>
    <t>31.10.2021 17:09:50</t>
  </si>
  <si>
    <t>31.10.2021 18:35:36</t>
  </si>
  <si>
    <t>ÇAMKÖY TR-1 45-81-M00096_A_56388610_56388610</t>
  </si>
  <si>
    <t>31.10.2021 17:18:00</t>
  </si>
  <si>
    <t>31.10.2021 18:17:12</t>
  </si>
  <si>
    <t>M-2425 35-04-M02425_99413177_99413177</t>
  </si>
  <si>
    <t>31.10.2021 17:15:54</t>
  </si>
  <si>
    <t>31.10.2021 18:55:50</t>
  </si>
  <si>
    <t>MORDOĞAN TR-28 35-21-L00156_953364712_953364712</t>
  </si>
  <si>
    <t>31.10.2021 17:25:44</t>
  </si>
  <si>
    <t>31.10.2021 19:35:46</t>
  </si>
  <si>
    <t>M-1209 35-01-M01209_A_56377789_56377789</t>
  </si>
  <si>
    <t>31.10.2021 17:27:00</t>
  </si>
  <si>
    <t>31.10.2021 18:07:30</t>
  </si>
  <si>
    <t>L-175 35-18-L00175_950437404_950437404</t>
  </si>
  <si>
    <t>31.10.2021 17:30:47</t>
  </si>
  <si>
    <t>31.10.2021 22:02:40</t>
  </si>
  <si>
    <t>İĞDECİK KÖK 45-71-M00077_SULAMALAR M05_72234162</t>
  </si>
  <si>
    <t>31.10.2021 17:11:59</t>
  </si>
  <si>
    <t>31.10.2021 21:41:31</t>
  </si>
  <si>
    <t>K-3735 35-03-K03735_910436216_910436216</t>
  </si>
  <si>
    <t>31.10.2021 17:40:43</t>
  </si>
  <si>
    <t>31.10.2021 22:57:56</t>
  </si>
  <si>
    <t>31.10.2021 17:42:05</t>
  </si>
  <si>
    <t>31.10.2021 17:55:44</t>
  </si>
  <si>
    <t>GÜLBAHÇE TR-7 35-19-L00167_956668060_956668060</t>
  </si>
  <si>
    <t>31.10.2021 17:45:24</t>
  </si>
  <si>
    <t>31.10.2021 19:43:24</t>
  </si>
  <si>
    <t>GÜLPINAR TR-1 45-75-M00147_B_56385333_56385333</t>
  </si>
  <si>
    <t>31.10.2021 17:49:47</t>
  </si>
  <si>
    <t>31.10.2021 18:09:20</t>
  </si>
  <si>
    <t>_48136601_56385946_56385946</t>
  </si>
  <si>
    <t>31.10.2021 17:43:33</t>
  </si>
  <si>
    <t>31.10.2021 19:44:55</t>
  </si>
  <si>
    <t>GÜLBAHÇE TR-5 (TR-186) 35-19-L00186_956689146_956689146</t>
  </si>
  <si>
    <t>31.10.2021 17:59:25</t>
  </si>
  <si>
    <t>31.10.2021 20:44:24</t>
  </si>
  <si>
    <t>K-344 35-01-K00344_911078438_911078438</t>
  </si>
  <si>
    <t>31.10.2021 18:00:47</t>
  </si>
  <si>
    <t>31.10.2021 20:34:48</t>
  </si>
  <si>
    <t>31.10.2021 18:00:15</t>
  </si>
  <si>
    <t>01.11.2021 03:46:00</t>
  </si>
  <si>
    <t>TERZİLER TR-1 45-81-M00237_945629233_945629233</t>
  </si>
  <si>
    <t>31.10.2021 18:07:05</t>
  </si>
  <si>
    <t>31.10.2021 21:21:24</t>
  </si>
  <si>
    <t>TR-175 45-78-L00175_49380840_56407637_56407637</t>
  </si>
  <si>
    <t>31.10.2021 18:05:08</t>
  </si>
  <si>
    <t>31.10.2021 18:46:46</t>
  </si>
  <si>
    <t>DEREKÖY TR-1 35-20-L00255_955209513_955209513</t>
  </si>
  <si>
    <t>31.10.2021 18:11:08</t>
  </si>
  <si>
    <t>31.10.2021 19:26:43</t>
  </si>
  <si>
    <t>31.10.2021 18:06:57</t>
  </si>
  <si>
    <t>31.10.2021 20:49:09</t>
  </si>
  <si>
    <t>M-2547 35-09-M02547_966362649_966362649</t>
  </si>
  <si>
    <t>31.10.2021 18:05:41</t>
  </si>
  <si>
    <t>31.10.2021 18:54:37</t>
  </si>
  <si>
    <t>K-610 35-02-K00610_TRAFO-2 K05_2311540</t>
  </si>
  <si>
    <t>31.10.2021 18:01:58</t>
  </si>
  <si>
    <t>31.10.2021 18:55:59</t>
  </si>
  <si>
    <t>ÇARIKKARALAR TR-1 45-73-M01075_A_56404488_56404488</t>
  </si>
  <si>
    <t>31.10.2021 18:20:46</t>
  </si>
  <si>
    <t>31.10.2021 21:23:14</t>
  </si>
  <si>
    <t>YENİÇİFTLİK TR-2 35-20-L00400_950324625_950324625</t>
  </si>
  <si>
    <t>31.10.2021 18:39:44</t>
  </si>
  <si>
    <t>31.10.2021 21:23:42</t>
  </si>
  <si>
    <t>KIRKAĞAÇ TR-23 45-76-M00023_DIREK TIPI TRAFO HUCRESI H01_2088218</t>
  </si>
  <si>
    <t>31.10.2021 18:32:38</t>
  </si>
  <si>
    <t>31.10.2021 20:24:01</t>
  </si>
  <si>
    <t>31.10.2021 18:45:45</t>
  </si>
  <si>
    <t>31.10.2021 21:21:42</t>
  </si>
  <si>
    <t>YAĞMURLAR TR-1 45-78-M00753_C_56400647_56400647</t>
  </si>
  <si>
    <t>31.10.2021 18:57:41</t>
  </si>
  <si>
    <t>31.10.2021 19:57:40</t>
  </si>
  <si>
    <t>M-1148 35-09-M01148_M-1149 M03_47617280</t>
  </si>
  <si>
    <t>31.10.2021 19:06:00</t>
  </si>
  <si>
    <t>31.10.2021 21:06:58</t>
  </si>
  <si>
    <t>ÇAMLI KÖYÜ TR-1 35-10-L00024_35-10-L00024_2351573</t>
  </si>
  <si>
    <t>31.10.2021 19:03:45</t>
  </si>
  <si>
    <t>31.10.2021 19:54:52</t>
  </si>
  <si>
    <t>M-41 35-02-M00041_D_56375327_56375327</t>
  </si>
  <si>
    <t>31.10.2021 16:04:03</t>
  </si>
  <si>
    <t>31.10.2021 20:02:21</t>
  </si>
  <si>
    <t>KÖPRÜBAŞI TR-27 (FUTBOL SAHASI) 45-86-M00027_C_56400840_56400840</t>
  </si>
  <si>
    <t>31.10.2021 19:02:41</t>
  </si>
  <si>
    <t>31.10.2021 20:38:33</t>
  </si>
  <si>
    <t>K-859 35-01-K00859_B_56354502_56354502</t>
  </si>
  <si>
    <t>31.10.2021 19:26:15</t>
  </si>
  <si>
    <t>01.11.2021 00:48:14</t>
  </si>
  <si>
    <t>DM-14/13-A 45-71-M01922_45065854_65510824_65510824</t>
  </si>
  <si>
    <t>31.10.2021 19:27:08</t>
  </si>
  <si>
    <t>31.10.2021 20:42:04</t>
  </si>
  <si>
    <t>TR-15 ( M-715) 35-30-M00715_C_56367625_56367625</t>
  </si>
  <si>
    <t>31.10.2021 19:37:06</t>
  </si>
  <si>
    <t>31.10.2021 21:00:10</t>
  </si>
  <si>
    <t>M-2098 35-09-M02098_913642968_913642968</t>
  </si>
  <si>
    <t>31.10.2021 19:25:44</t>
  </si>
  <si>
    <t>31.10.2021 20:53:13</t>
  </si>
  <si>
    <t>L-47 DENİZKENT SİTESİ 35-14-L00047_956639966_956639966</t>
  </si>
  <si>
    <t>31.10.2021 19:37:01</t>
  </si>
  <si>
    <t>31.10.2021 20:59:13</t>
  </si>
  <si>
    <t>31.10.2021 19:53:49</t>
  </si>
  <si>
    <t>31.10.2021 20:41:15</t>
  </si>
  <si>
    <t>ÇAMLI KÖYÜ TR-1 35-10-L00024_D_56360048_56360048</t>
  </si>
  <si>
    <t>31.10.2021 19:48:19</t>
  </si>
  <si>
    <t>31.10.2021 22:41:50</t>
  </si>
  <si>
    <t>TR-126 35-26-M00126_956618657_956618657</t>
  </si>
  <si>
    <t>31.10.2021 19:44:56</t>
  </si>
  <si>
    <t>31.10.2021 20:13:20</t>
  </si>
  <si>
    <t>TR-1/6 45-72-M00006__72374624_72374624</t>
  </si>
  <si>
    <t>31.10.2021 19:59:32</t>
  </si>
  <si>
    <t>31.10.2021 22:14:06</t>
  </si>
  <si>
    <t>M-1228 35-01-M01228_A_56357963_56357963</t>
  </si>
  <si>
    <t>31.10.2021 20:11:23</t>
  </si>
  <si>
    <t>01.11.2021 03:22:38</t>
  </si>
  <si>
    <t>TR-2/8 45-72-L00008_TR-2/10 L01_66444761</t>
  </si>
  <si>
    <t>31.10.2021 20:27:42</t>
  </si>
  <si>
    <t>31.10.2021 23:04:18</t>
  </si>
  <si>
    <t>31.10.2021 20:25:12</t>
  </si>
  <si>
    <t>31.10.2021 22:31:29</t>
  </si>
  <si>
    <t>ÖZBEK TR-5 35-19-M00235_956663502_956663502</t>
  </si>
  <si>
    <t>31.10.2021 20:50:55</t>
  </si>
  <si>
    <t>01.11.2021 02:26:29</t>
  </si>
  <si>
    <t>M-2793 35-01-M02793_912506650_912506650</t>
  </si>
  <si>
    <t>31.10.2021 20:49:27</t>
  </si>
  <si>
    <t>01.11.2021 01:07:04</t>
  </si>
  <si>
    <t>31.10.2021 21:02:06</t>
  </si>
  <si>
    <t>31.10.2021 21:22:00</t>
  </si>
  <si>
    <t>31.10.2021 21:02:16</t>
  </si>
  <si>
    <t>31.10.2021 21:02:50</t>
  </si>
  <si>
    <t>M-488 35-02-M00488_A_56357039_56357039</t>
  </si>
  <si>
    <t>31.10.2021 20:44:42</t>
  </si>
  <si>
    <t>31.10.2021 21:50:44</t>
  </si>
  <si>
    <t>M-1687 35-02-M01687_A a1b_5850795</t>
  </si>
  <si>
    <t>31.10.2021 21:01:38</t>
  </si>
  <si>
    <t>01.11.2021 02:08:01</t>
  </si>
  <si>
    <t>URLA İM 35-19-A00001_İSKELE ATATÜRK L10_2048616</t>
  </si>
  <si>
    <t>31.10.2021 21:13:00</t>
  </si>
  <si>
    <t>31.10.2021 21:21:06</t>
  </si>
  <si>
    <t>URLA İM 35-19-A00001_ÇEŞMEALTI L08_2049488</t>
  </si>
  <si>
    <t>31.10.2021 21:14:29</t>
  </si>
  <si>
    <t>31.10.2021 21:22:50</t>
  </si>
  <si>
    <t>URLA İM 35-19-A00001_TR-16 L11_2048614</t>
  </si>
  <si>
    <t>31.10.2021 21:28:57</t>
  </si>
  <si>
    <t>M-280 MİGROS TÜRK T.A.Ş 35-02-M00280Ö_ M01_2060710</t>
  </si>
  <si>
    <t>31.10.2021 20:46:38</t>
  </si>
  <si>
    <t>31.10.2021 22:39:37</t>
  </si>
  <si>
    <t>31.10.2021 21:32:20</t>
  </si>
  <si>
    <t>31.10.2021 22:12:07</t>
  </si>
  <si>
    <t>31.10.2021 21:03:38</t>
  </si>
  <si>
    <t>31.10.2021 22:06:47</t>
  </si>
  <si>
    <t>TR-293 (İM-1/TR-5) 35-19-L00348_TR-60 ÇIKIŞI L02_49811926</t>
  </si>
  <si>
    <t>31.10.2021 21:29:20</t>
  </si>
  <si>
    <t>01.11.2021 01:14:54</t>
  </si>
  <si>
    <t>K-866 35-03-K00866_D_56373761_56373761</t>
  </si>
  <si>
    <t>31.10.2021 21:42:40</t>
  </si>
  <si>
    <t>31.10.2021 22:30:53</t>
  </si>
  <si>
    <t>31.10.2021 21:54:33</t>
  </si>
  <si>
    <t>31.10.2021 23:22:44</t>
  </si>
  <si>
    <t>K-4163 35-02-K04163_912610376_912610376</t>
  </si>
  <si>
    <t>31.10.2021 21:54:50</t>
  </si>
  <si>
    <t>01.11.2021 01:41:16</t>
  </si>
  <si>
    <t>K-833 35-04-K00833_912470140_912470140</t>
  </si>
  <si>
    <t>31.10.2021 21:57:20</t>
  </si>
  <si>
    <t>31.10.2021 23:25:18</t>
  </si>
  <si>
    <t>K-1516 35-01-K01516_911553105_911553105</t>
  </si>
  <si>
    <t>31.10.2021 22:28:02</t>
  </si>
  <si>
    <t>01.11.2021 01:22:06</t>
  </si>
  <si>
    <t>31.10.2021 22:38:00</t>
  </si>
  <si>
    <t>31.10.2021 23:46:30</t>
  </si>
  <si>
    <t>DERBENT İM-DM 45-83-A00004_FABRİKALAR L06_2097157</t>
  </si>
  <si>
    <t>31.10.2021 22:25:46</t>
  </si>
  <si>
    <t>01.11.2021 00:01:17</t>
  </si>
  <si>
    <t>31.10.2021 23:09:11</t>
  </si>
  <si>
    <t>01.11.2021 01:23:00</t>
  </si>
  <si>
    <t>YARBASAN KÖK 45-74-M00119_HatBaşıAyırıcı_77952730 M04_77952730</t>
  </si>
  <si>
    <t>31.10.2021 23:26:30</t>
  </si>
  <si>
    <t>31.10.2021 23:27:26</t>
  </si>
  <si>
    <t>TR-1/3 45-83-M00003_PAŞATIMARI TR-1 M05_2095355</t>
  </si>
  <si>
    <t>31.10.2021 23:37:00</t>
  </si>
  <si>
    <t>01.11.2021 10:10:52</t>
  </si>
  <si>
    <t>TR-1/83 KAPTANOĞLU DM 45-83-M00083_48104052_56387873_56387873</t>
  </si>
  <si>
    <t>31.10.2021 23:48:06</t>
  </si>
  <si>
    <t>01.11.2021 01:09:36</t>
  </si>
  <si>
    <t>YARBASAN KÖK 45-74-M00119_HatBaşıAyırıcı_53134260 M04_53134260</t>
  </si>
  <si>
    <t>31.10.2021 23:34:21</t>
  </si>
  <si>
    <t>01.11.2021 02:06:11</t>
  </si>
  <si>
    <t>K-1635 35-02-K01635_HatBaşıAyırıcı_53134076 K04_53134076</t>
  </si>
  <si>
    <t>02.10.2021 18:05:00</t>
  </si>
  <si>
    <t>02.10.2021 19:14:34</t>
  </si>
  <si>
    <t>DM12/TR4 45-73-M00094_915777806_915777806</t>
  </si>
  <si>
    <t>20.10.2021 19:49:50</t>
  </si>
  <si>
    <t>20.10.2021 22:50:54</t>
  </si>
  <si>
    <t>MURSAL SİTESİ TR 35-21-L00060_ L01_2326076</t>
  </si>
  <si>
    <t>16.10.2021 08:43:34</t>
  </si>
  <si>
    <t>16.10.2021 12:33:55</t>
  </si>
  <si>
    <t>KARAOT-2 35-26-M00508_948834944_948834944</t>
  </si>
  <si>
    <t>16.10.2021 09:30:27</t>
  </si>
  <si>
    <t>16.10.2021 11:19:34</t>
  </si>
  <si>
    <t>TR-2/80 45-83-L00080_955146913_955146913</t>
  </si>
  <si>
    <t>13.10.2021 16:26:30</t>
  </si>
  <si>
    <t>13.10.2021 21:44:04</t>
  </si>
  <si>
    <t>M-1755 35-04-M01755_99737161_99737161</t>
  </si>
  <si>
    <t>26.10.2021 10:47:28</t>
  </si>
  <si>
    <t>26.10.2021 11:32:17</t>
  </si>
  <si>
    <t>M-1336 35-08-M01336_98981456_98981456</t>
  </si>
  <si>
    <t>12.10.2021 22:51:57</t>
  </si>
  <si>
    <t>13.10.2021 00:07:47</t>
  </si>
  <si>
    <t>KOLDERE KÖK 45-80-M00051_GES SANTRALİ M02_73403314</t>
  </si>
  <si>
    <t>21.10.2021 09:05:53</t>
  </si>
  <si>
    <t>21.10.2021 14:35:58</t>
  </si>
  <si>
    <t>DM-25/18 45-71-M00366_953195851_953195851</t>
  </si>
  <si>
    <t>31.10.2021 23:43:14</t>
  </si>
  <si>
    <t>01.11.2021 00:55:01</t>
  </si>
  <si>
    <t>TR-112 ZEYTİNALANI 35-19-L00112_956697921_956697921</t>
  </si>
  <si>
    <t>13.10.2021 16:55:50</t>
  </si>
  <si>
    <t>13.10.2021 19:20:20</t>
  </si>
  <si>
    <t>TAT DM 35-26-M00070_SEPİCİ GES M012_64662441</t>
  </si>
  <si>
    <t>11.10.2021 03:04:00</t>
  </si>
  <si>
    <t>11.10.2021 07:24:28</t>
  </si>
  <si>
    <t>14.10.2021 18:45:30</t>
  </si>
  <si>
    <t>14.10.2021 20:58:41</t>
  </si>
  <si>
    <t>L-279 ERDİL SİTESİ 35-18-L00279_950438693_950438693</t>
  </si>
  <si>
    <t>09.10.2021 14:44:26</t>
  </si>
  <si>
    <t>09.10.2021 17:54:22</t>
  </si>
  <si>
    <t>MADEN KÖK 45-83-M00128_ÇİZGİLİ GES M06_47316676</t>
  </si>
  <si>
    <t>23.10.2021 09:21:48</t>
  </si>
  <si>
    <t>23.10.2021 15:21:47</t>
  </si>
  <si>
    <t>04.10.2021 12:09:38</t>
  </si>
  <si>
    <t>04.10.2021 18:01:22</t>
  </si>
  <si>
    <t>02.10.2021 16:55:00</t>
  </si>
  <si>
    <t>02.10.2021 20:04:54</t>
  </si>
  <si>
    <t>TİRE TM 35-29-A00003_SELATİN TÜNELİ M19_2061046</t>
  </si>
  <si>
    <t>31.10.2021 09:02:46</t>
  </si>
  <si>
    <t>31.10.2021 17:36:16</t>
  </si>
  <si>
    <t>25.10.2021 08:08:58</t>
  </si>
  <si>
    <t>25.10.2021 09:53:36</t>
  </si>
  <si>
    <t>GÖKÇEYURT TR-2 35-27-M01022_915042888_915042888</t>
  </si>
  <si>
    <t>19.10.2021 17:21:37</t>
  </si>
  <si>
    <t>19.10.2021 18:10:39</t>
  </si>
  <si>
    <t>AŞAĞI KIZILCA İÇME SUYU TR 35-27-L00029_B_56362505_56362505</t>
  </si>
  <si>
    <t>08.10.2021 20:17:50</t>
  </si>
  <si>
    <t>09.10.2021 00:25:30</t>
  </si>
  <si>
    <t>K-4275 35-03-K04275_910328168_910328168</t>
  </si>
  <si>
    <t>17.10.2021 17:07:51</t>
  </si>
  <si>
    <t>17.10.2021 20:39:43</t>
  </si>
  <si>
    <t>KÜÇÜKBAHÇE KÖYÜ TR-1 35-21-L00085_953363715_953363715</t>
  </si>
  <si>
    <t>08.10.2021 16:23:05</t>
  </si>
  <si>
    <t>08.10.2021 19:04:29</t>
  </si>
  <si>
    <t>10.10.2021 01:38:54</t>
  </si>
  <si>
    <t>10.10.2021 04:29:22</t>
  </si>
  <si>
    <t>M-850 KARAÇAM KÖK 35-02-M00850_HatBaşıAyırıcı_62620418 M05_62620418</t>
  </si>
  <si>
    <t>24.10.2021 11:19:35</t>
  </si>
  <si>
    <t>24.10.2021 12:51:22</t>
  </si>
  <si>
    <t>10.10.2021 12:49:55</t>
  </si>
  <si>
    <t>10.10.2021 19:59:25</t>
  </si>
  <si>
    <t>MALTEPE TR-1 35-28-M00444_953373830_953373830</t>
  </si>
  <si>
    <t>15.10.2021 20:23:28</t>
  </si>
  <si>
    <t>16.10.2021 17:38:44</t>
  </si>
  <si>
    <t>TR-1-3/7 ARABOYNU 35-20-L00023_955195347_955195347</t>
  </si>
  <si>
    <t>25.10.2021 12:44:48</t>
  </si>
  <si>
    <t>25.10.2021 14:42:19</t>
  </si>
  <si>
    <t>KAPLAN TR-1 35-16-M00118_953323406_953323406</t>
  </si>
  <si>
    <t>25.10.2021 21:11:59</t>
  </si>
  <si>
    <t>25.10.2021 23:45:56</t>
  </si>
  <si>
    <t>TR-2/25 45-83-L00025_955142071_955142071</t>
  </si>
  <si>
    <t>01.10.2021 13:14:16</t>
  </si>
  <si>
    <t>01.10.2021 15:59:28</t>
  </si>
  <si>
    <t>MORDOĞAN TR-3 35-21-L00141_950269204_950269204</t>
  </si>
  <si>
    <t>25.10.2021 10:40:30</t>
  </si>
  <si>
    <t>25.10.2021 15:20:56</t>
  </si>
  <si>
    <t>L-240 PTT TRAFO 35-18-L00240_950441302_950441302</t>
  </si>
  <si>
    <t>22.10.2021 09:17:11</t>
  </si>
  <si>
    <t>22.10.2021 11:39:02</t>
  </si>
  <si>
    <t>TİRE TM 35-29-A00003_SELATİN TÜNELİ M19_2313884</t>
  </si>
  <si>
    <t>07.10.2021 12:02:14</t>
  </si>
  <si>
    <t>07.10.2021 12:34:39</t>
  </si>
  <si>
    <t>K-1757 35-02-K01757_99996048_99996048</t>
  </si>
  <si>
    <t>18.10.2021 08:58:21</t>
  </si>
  <si>
    <t>18.10.2021 14:30:09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</si>
</sst>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b/>
      <vertAlign val="subscript"/>
      <sz val="11"/>
      <color theme="1"/>
      <name val="Times New Roman"/>
      <family val="1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21" fillId="0" borderId="0"/>
    <xf numFmtId="43" fontId="1" fillId="0" borderId="0" applyFont="0" applyFill="0" applyBorder="0" applyAlignment="0" applyProtection="0"/>
  </cellStyleXfs>
  <cellXfs count="51">
    <xf numFmtId="0" fontId="0" fillId="0" borderId="0" xfId="0"/>
    <xf numFmtId="0" fontId="16" fillId="0" borderId="10" xfId="0" applyFont="1" applyBorder="1"/>
    <xf numFmtId="0" fontId="0" fillId="0" borderId="0" xfId="0" applyFill="1"/>
    <xf numFmtId="0" fontId="19" fillId="0" borderId="12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19" fillId="0" borderId="1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vertical="center"/>
    </xf>
    <xf numFmtId="0" fontId="19" fillId="0" borderId="10" xfId="0" applyNumberFormat="1" applyFont="1" applyFill="1" applyBorder="1" applyAlignment="1" applyProtection="1">
      <alignment vertical="center" wrapText="1"/>
    </xf>
    <xf numFmtId="0" fontId="20" fillId="0" borderId="0" xfId="0" applyNumberFormat="1" applyFont="1" applyFill="1" applyBorder="1" applyAlignment="1" applyProtection="1">
      <alignment vertical="center" wrapText="1"/>
    </xf>
    <xf numFmtId="1" fontId="20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Border="1"/>
    <xf numFmtId="0" fontId="0" fillId="0" borderId="10" xfId="0" applyBorder="1"/>
    <xf numFmtId="0" fontId="0" fillId="0" borderId="0" xfId="0" applyAlignment="1">
      <alignment horizontal="center"/>
    </xf>
    <xf numFmtId="0" fontId="22" fillId="0" borderId="10" xfId="0" applyFont="1" applyBorder="1" applyAlignment="1">
      <alignment horizontal="center" vertical="center" wrapText="1"/>
    </xf>
    <xf numFmtId="2" fontId="23" fillId="0" borderId="10" xfId="0" applyNumberFormat="1" applyFont="1" applyBorder="1" applyAlignment="1">
      <alignment horizontal="center" vertical="center" wrapText="1"/>
    </xf>
    <xf numFmtId="0" fontId="20" fillId="0" borderId="0" xfId="0" applyNumberFormat="1" applyFont="1" applyFill="1" applyBorder="1" applyAlignment="1" applyProtection="1">
      <alignment vertical="center"/>
    </xf>
    <xf numFmtId="0" fontId="22" fillId="0" borderId="10" xfId="0" applyFont="1" applyBorder="1" applyAlignment="1">
      <alignment horizontal="center" vertical="center" wrapText="1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0" fillId="0" borderId="10" xfId="0" applyNumberFormat="1" applyBorder="1" applyAlignment="1">
      <alignment horizontal="center"/>
    </xf>
    <xf numFmtId="0" fontId="22" fillId="0" borderId="0" xfId="0" applyFont="1" applyAlignment="1">
      <alignment horizontal="justify" vertical="center"/>
    </xf>
    <xf numFmtId="0" fontId="23" fillId="0" borderId="0" xfId="0" applyFont="1" applyAlignment="1">
      <alignment horizontal="left"/>
    </xf>
    <xf numFmtId="0" fontId="0" fillId="0" borderId="0" xfId="0" applyAlignment="1">
      <alignment horizontal="left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 wrapText="1"/>
    </xf>
    <xf numFmtId="43" fontId="0" fillId="0" borderId="10" xfId="44" applyFont="1" applyBorder="1"/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vertical="center" wrapText="1"/>
    </xf>
    <xf numFmtId="3" fontId="0" fillId="0" borderId="10" xfId="0" applyNumberFormat="1" applyBorder="1"/>
    <xf numFmtId="0" fontId="0" fillId="0" borderId="10" xfId="0" applyBorder="1" applyAlignment="1">
      <alignment horizontal="center" vertical="center"/>
    </xf>
    <xf numFmtId="0" fontId="22" fillId="0" borderId="10" xfId="0" applyFont="1" applyBorder="1" applyAlignment="1">
      <alignment horizontal="center" vertical="center" wrapText="1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19" fillId="0" borderId="11" xfId="0" applyNumberFormat="1" applyFont="1" applyFill="1" applyBorder="1" applyAlignment="1" applyProtection="1">
      <alignment horizontal="center" vertical="center" wrapText="1"/>
    </xf>
    <xf numFmtId="0" fontId="19" fillId="0" borderId="12" xfId="0" applyNumberFormat="1" applyFont="1" applyFill="1" applyBorder="1" applyAlignment="1" applyProtection="1">
      <alignment horizontal="center" vertical="center" wrapText="1"/>
    </xf>
    <xf numFmtId="0" fontId="19" fillId="0" borderId="10" xfId="0" applyNumberFormat="1" applyFont="1" applyFill="1" applyBorder="1" applyAlignment="1" applyProtection="1">
      <alignment horizontal="left" vertical="center"/>
    </xf>
    <xf numFmtId="0" fontId="19" fillId="0" borderId="10" xfId="0" applyNumberFormat="1" applyFont="1" applyFill="1" applyBorder="1" applyAlignment="1" applyProtection="1">
      <alignment horizontal="left" vertical="center" wrapText="1"/>
    </xf>
    <xf numFmtId="49" fontId="19" fillId="0" borderId="13" xfId="0" applyNumberFormat="1" applyFont="1" applyFill="1" applyBorder="1" applyAlignment="1" applyProtection="1">
      <alignment horizontal="left" vertical="center"/>
      <protection locked="0"/>
    </xf>
    <xf numFmtId="49" fontId="19" fillId="0" borderId="14" xfId="0" applyNumberFormat="1" applyFont="1" applyFill="1" applyBorder="1" applyAlignment="1" applyProtection="1">
      <alignment horizontal="left" vertical="center"/>
      <protection locked="0"/>
    </xf>
    <xf numFmtId="0" fontId="23" fillId="0" borderId="0" xfId="0" applyFont="1" applyAlignment="1">
      <alignment horizontal="left" vertical="center"/>
    </xf>
    <xf numFmtId="49" fontId="19" fillId="0" borderId="13" xfId="0" applyNumberFormat="1" applyFont="1" applyFill="1" applyBorder="1" applyAlignment="1" applyProtection="1">
      <alignment horizontal="left" vertical="center" wrapText="1"/>
      <protection locked="0"/>
    </xf>
    <xf numFmtId="49" fontId="19" fillId="0" borderId="14" xfId="0" applyNumberFormat="1" applyFont="1" applyFill="1" applyBorder="1" applyAlignment="1" applyProtection="1">
      <alignment horizontal="left" vertical="center" wrapText="1"/>
      <protection locked="0"/>
    </xf>
    <xf numFmtId="1" fontId="19" fillId="0" borderId="10" xfId="0" applyNumberFormat="1" applyFont="1" applyFill="1" applyBorder="1" applyAlignment="1" applyProtection="1">
      <alignment horizontal="left" vertical="center"/>
      <protection locked="0"/>
    </xf>
    <xf numFmtId="1" fontId="19" fillId="0" borderId="10" xfId="0" applyNumberFormat="1" applyFont="1" applyFill="1" applyBorder="1" applyAlignment="1" applyProtection="1">
      <alignment horizontal="left" vertical="center"/>
    </xf>
  </cellXfs>
  <cellStyles count="45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irgül" xfId="44" builtinId="3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AE9266"/>
  <sheetViews>
    <sheetView workbookViewId="0">
      <pane ySplit="1" topLeftCell="A2" activePane="bottomLeft" state="frozen"/>
      <selection activeCell="C57" sqref="C57"/>
      <selection pane="bottomLeft"/>
    </sheetView>
  </sheetViews>
  <sheetFormatPr defaultRowHeight="15" x14ac:dyDescent="0.25"/>
  <cols>
    <col min="1" max="1" width="11" bestFit="1" customWidth="1"/>
    <col min="2" max="2" width="8.42578125" bestFit="1" customWidth="1"/>
    <col min="3" max="3" width="10" bestFit="1" customWidth="1"/>
    <col min="4" max="4" width="17.7109375" bestFit="1" customWidth="1"/>
    <col min="5" max="5" width="56.85546875" bestFit="1" customWidth="1"/>
    <col min="6" max="6" width="40.28515625" bestFit="1" customWidth="1"/>
    <col min="7" max="7" width="15.7109375" bestFit="1" customWidth="1"/>
    <col min="8" max="8" width="13.42578125" bestFit="1" customWidth="1"/>
    <col min="9" max="9" width="17.85546875" bestFit="1" customWidth="1"/>
    <col min="10" max="10" width="15.85546875" bestFit="1" customWidth="1"/>
    <col min="11" max="11" width="28.5703125" bestFit="1" customWidth="1"/>
    <col min="12" max="12" width="31.140625" bestFit="1" customWidth="1"/>
    <col min="13" max="13" width="14.85546875" bestFit="1" customWidth="1"/>
    <col min="14" max="14" width="17.28515625" bestFit="1" customWidth="1"/>
    <col min="15" max="15" width="42.85546875" bestFit="1" customWidth="1"/>
    <col min="16" max="16" width="42.7109375" bestFit="1" customWidth="1"/>
    <col min="17" max="17" width="44.5703125" bestFit="1" customWidth="1"/>
    <col min="18" max="18" width="44.42578125" bestFit="1" customWidth="1"/>
    <col min="19" max="19" width="47.7109375" bestFit="1" customWidth="1"/>
    <col min="20" max="20" width="47.5703125" bestFit="1" customWidth="1"/>
    <col min="21" max="21" width="42.140625" bestFit="1" customWidth="1"/>
    <col min="22" max="22" width="39.7109375" bestFit="1" customWidth="1"/>
    <col min="23" max="23" width="35" bestFit="1" customWidth="1"/>
    <col min="24" max="24" width="34.85546875" bestFit="1" customWidth="1"/>
    <col min="25" max="25" width="36.5703125" bestFit="1" customWidth="1"/>
    <col min="26" max="26" width="35.7109375" bestFit="1" customWidth="1"/>
    <col min="27" max="27" width="39.28515625" bestFit="1" customWidth="1"/>
    <col min="28" max="28" width="39.140625" bestFit="1" customWidth="1"/>
    <col min="29" max="29" width="33.42578125" bestFit="1" customWidth="1"/>
    <col min="30" max="30" width="33.28515625" bestFit="1" customWidth="1"/>
    <col min="31" max="31" width="30.5703125" bestFit="1" customWidth="1"/>
  </cols>
  <sheetData>
    <row r="1" spans="1:31" x14ac:dyDescent="0.25">
      <c r="A1" s="1" t="s">
        <v>29</v>
      </c>
      <c r="B1" s="1" t="s">
        <v>0</v>
      </c>
      <c r="C1" s="1" t="s">
        <v>30</v>
      </c>
      <c r="D1" s="1" t="s">
        <v>31</v>
      </c>
      <c r="E1" s="1" t="s">
        <v>32</v>
      </c>
      <c r="F1" s="1" t="s">
        <v>33</v>
      </c>
      <c r="G1" s="1" t="s">
        <v>34</v>
      </c>
      <c r="H1" s="1" t="s">
        <v>35</v>
      </c>
      <c r="I1" s="1" t="s">
        <v>36</v>
      </c>
      <c r="J1" s="1" t="s">
        <v>37</v>
      </c>
      <c r="K1" s="1" t="s">
        <v>38</v>
      </c>
      <c r="L1" s="1" t="s">
        <v>39</v>
      </c>
      <c r="M1" s="1" t="s">
        <v>40</v>
      </c>
      <c r="N1" s="1" t="s">
        <v>41</v>
      </c>
      <c r="O1" s="1" t="s">
        <v>42</v>
      </c>
      <c r="P1" s="1" t="s">
        <v>43</v>
      </c>
      <c r="Q1" s="1" t="s">
        <v>44</v>
      </c>
      <c r="R1" s="1" t="s">
        <v>45</v>
      </c>
      <c r="S1" s="1" t="s">
        <v>46</v>
      </c>
      <c r="T1" s="1" t="s">
        <v>47</v>
      </c>
      <c r="U1" s="1" t="s">
        <v>48</v>
      </c>
      <c r="V1" s="1" t="s">
        <v>49</v>
      </c>
      <c r="W1" s="1" t="s">
        <v>50</v>
      </c>
      <c r="X1" s="1" t="s">
        <v>51</v>
      </c>
      <c r="Y1" s="1" t="s">
        <v>52</v>
      </c>
      <c r="Z1" t="s">
        <v>53</v>
      </c>
      <c r="AA1" t="s">
        <v>54</v>
      </c>
      <c r="AB1" t="s">
        <v>55</v>
      </c>
      <c r="AC1" t="s">
        <v>56</v>
      </c>
      <c r="AD1" t="s">
        <v>57</v>
      </c>
      <c r="AE1" t="s">
        <v>58</v>
      </c>
    </row>
    <row r="2" spans="1:31" x14ac:dyDescent="0.25">
      <c r="A2">
        <v>2070635</v>
      </c>
      <c r="B2">
        <v>1</v>
      </c>
      <c r="C2" t="s">
        <v>81</v>
      </c>
      <c r="D2" t="s">
        <v>115</v>
      </c>
      <c r="E2" t="s">
        <v>131</v>
      </c>
      <c r="F2" t="s">
        <v>132</v>
      </c>
      <c r="G2" t="s">
        <v>133</v>
      </c>
      <c r="H2" t="s">
        <v>134</v>
      </c>
      <c r="I2" t="s">
        <v>135</v>
      </c>
      <c r="J2" t="s">
        <v>136</v>
      </c>
      <c r="K2" t="s">
        <v>137</v>
      </c>
      <c r="L2" t="s">
        <v>138</v>
      </c>
      <c r="M2" t="s">
        <v>139</v>
      </c>
      <c r="N2">
        <v>0.91305555500000002</v>
      </c>
      <c r="O2">
        <v>0</v>
      </c>
      <c r="P2">
        <v>724</v>
      </c>
      <c r="Q2">
        <v>0</v>
      </c>
      <c r="R2">
        <v>3</v>
      </c>
      <c r="S2">
        <v>0</v>
      </c>
      <c r="T2">
        <v>40</v>
      </c>
      <c r="U2">
        <v>0</v>
      </c>
      <c r="V2">
        <v>0</v>
      </c>
      <c r="W2">
        <v>0</v>
      </c>
      <c r="X2">
        <v>66.643467865461133</v>
      </c>
      <c r="Y2">
        <v>0</v>
      </c>
      <c r="Z2">
        <v>1.7796050603508955</v>
      </c>
      <c r="AA2">
        <v>0</v>
      </c>
      <c r="AB2">
        <v>7.8041980004109472</v>
      </c>
      <c r="AC2">
        <v>0</v>
      </c>
      <c r="AD2">
        <v>0</v>
      </c>
      <c r="AE2">
        <v>76.227270926222971</v>
      </c>
    </row>
    <row r="3" spans="1:31" x14ac:dyDescent="0.25">
      <c r="A3">
        <v>2070712</v>
      </c>
      <c r="B3">
        <v>1</v>
      </c>
      <c r="C3" t="s">
        <v>81</v>
      </c>
      <c r="D3" t="s">
        <v>112</v>
      </c>
      <c r="E3" t="s">
        <v>140</v>
      </c>
      <c r="F3" t="s">
        <v>141</v>
      </c>
      <c r="G3" t="s">
        <v>142</v>
      </c>
      <c r="H3" t="s">
        <v>143</v>
      </c>
      <c r="I3" t="s">
        <v>135</v>
      </c>
      <c r="J3" t="s">
        <v>136</v>
      </c>
      <c r="K3" t="s">
        <v>137</v>
      </c>
      <c r="L3" t="s">
        <v>144</v>
      </c>
      <c r="M3" t="s">
        <v>145</v>
      </c>
      <c r="N3">
        <v>2.2461111109999998</v>
      </c>
      <c r="O3">
        <v>0</v>
      </c>
      <c r="P3">
        <v>452</v>
      </c>
      <c r="Q3">
        <v>0</v>
      </c>
      <c r="R3">
        <v>54</v>
      </c>
      <c r="S3">
        <v>0</v>
      </c>
      <c r="T3">
        <v>20</v>
      </c>
      <c r="U3">
        <v>0</v>
      </c>
      <c r="V3">
        <v>0</v>
      </c>
      <c r="W3">
        <v>0</v>
      </c>
      <c r="X3">
        <v>176.06749179051087</v>
      </c>
      <c r="Y3">
        <v>0</v>
      </c>
      <c r="Z3">
        <v>13.58868638117732</v>
      </c>
      <c r="AA3">
        <v>0</v>
      </c>
      <c r="AB3">
        <v>14.700886745943723</v>
      </c>
      <c r="AC3">
        <v>0</v>
      </c>
      <c r="AD3">
        <v>0</v>
      </c>
      <c r="AE3">
        <v>204.35706491763193</v>
      </c>
    </row>
    <row r="4" spans="1:31" x14ac:dyDescent="0.25">
      <c r="A4">
        <v>2071276</v>
      </c>
      <c r="B4">
        <v>1</v>
      </c>
      <c r="C4" t="s">
        <v>81</v>
      </c>
      <c r="D4" t="s">
        <v>115</v>
      </c>
      <c r="E4" t="s">
        <v>146</v>
      </c>
      <c r="F4" t="s">
        <v>147</v>
      </c>
      <c r="G4" t="s">
        <v>133</v>
      </c>
      <c r="H4" t="s">
        <v>134</v>
      </c>
      <c r="I4" t="s">
        <v>135</v>
      </c>
      <c r="J4" t="s">
        <v>136</v>
      </c>
      <c r="K4" t="s">
        <v>137</v>
      </c>
      <c r="L4" t="s">
        <v>148</v>
      </c>
      <c r="M4" t="s">
        <v>149</v>
      </c>
      <c r="N4">
        <v>7.6388888000000002E-2</v>
      </c>
      <c r="O4">
        <v>0</v>
      </c>
      <c r="P4">
        <v>623</v>
      </c>
      <c r="Q4">
        <v>3</v>
      </c>
      <c r="R4">
        <v>61</v>
      </c>
      <c r="S4">
        <v>3</v>
      </c>
      <c r="T4">
        <v>21</v>
      </c>
      <c r="U4">
        <v>0</v>
      </c>
      <c r="V4">
        <v>0</v>
      </c>
      <c r="W4">
        <v>0</v>
      </c>
      <c r="X4">
        <v>5.4733403333230406</v>
      </c>
      <c r="Y4">
        <v>0.10546652312991667</v>
      </c>
      <c r="Z4">
        <v>3.6248651569152917</v>
      </c>
      <c r="AA4">
        <v>1.4251804964155002</v>
      </c>
      <c r="AB4">
        <v>0.2887850575396112</v>
      </c>
      <c r="AC4">
        <v>0</v>
      </c>
      <c r="AD4">
        <v>0</v>
      </c>
      <c r="AE4">
        <v>10.917637567323361</v>
      </c>
    </row>
    <row r="5" spans="1:31" x14ac:dyDescent="0.25">
      <c r="A5">
        <v>2070735</v>
      </c>
      <c r="B5">
        <v>1</v>
      </c>
      <c r="C5" t="s">
        <v>80</v>
      </c>
      <c r="D5" t="s">
        <v>93</v>
      </c>
      <c r="E5" t="s">
        <v>146</v>
      </c>
      <c r="F5" t="s">
        <v>150</v>
      </c>
      <c r="G5" t="s">
        <v>133</v>
      </c>
      <c r="H5" t="s">
        <v>134</v>
      </c>
      <c r="I5" t="s">
        <v>135</v>
      </c>
      <c r="J5" t="s">
        <v>136</v>
      </c>
      <c r="K5" t="s">
        <v>137</v>
      </c>
      <c r="L5" t="s">
        <v>151</v>
      </c>
      <c r="M5" t="s">
        <v>152</v>
      </c>
      <c r="N5">
        <v>0.401388888</v>
      </c>
      <c r="O5">
        <v>0</v>
      </c>
      <c r="P5">
        <v>42</v>
      </c>
      <c r="Q5">
        <v>0</v>
      </c>
      <c r="R5">
        <v>18</v>
      </c>
      <c r="S5">
        <v>0</v>
      </c>
      <c r="T5">
        <v>26</v>
      </c>
      <c r="U5">
        <v>0</v>
      </c>
      <c r="V5">
        <v>0</v>
      </c>
      <c r="W5">
        <v>0</v>
      </c>
      <c r="X5">
        <v>4.6560225389394088</v>
      </c>
      <c r="Y5">
        <v>0</v>
      </c>
      <c r="Z5">
        <v>16.606388144003695</v>
      </c>
      <c r="AA5">
        <v>0</v>
      </c>
      <c r="AB5">
        <v>13.496219124322971</v>
      </c>
      <c r="AC5">
        <v>0</v>
      </c>
      <c r="AD5">
        <v>0</v>
      </c>
      <c r="AE5">
        <v>34.758629807266075</v>
      </c>
    </row>
    <row r="6" spans="1:31" x14ac:dyDescent="0.25">
      <c r="A6">
        <v>2070758</v>
      </c>
      <c r="B6">
        <v>1</v>
      </c>
      <c r="C6" t="s">
        <v>81</v>
      </c>
      <c r="D6" t="s">
        <v>122</v>
      </c>
      <c r="E6" t="s">
        <v>140</v>
      </c>
      <c r="F6" t="s">
        <v>153</v>
      </c>
      <c r="G6" t="s">
        <v>154</v>
      </c>
      <c r="H6" t="s">
        <v>143</v>
      </c>
      <c r="I6" t="s">
        <v>135</v>
      </c>
      <c r="J6" t="s">
        <v>136</v>
      </c>
      <c r="K6" t="s">
        <v>155</v>
      </c>
      <c r="L6" t="s">
        <v>156</v>
      </c>
      <c r="M6" t="s">
        <v>157</v>
      </c>
      <c r="N6">
        <v>0.97946944400000002</v>
      </c>
      <c r="O6">
        <v>0</v>
      </c>
      <c r="P6">
        <v>138</v>
      </c>
      <c r="Q6">
        <v>0</v>
      </c>
      <c r="R6">
        <v>0</v>
      </c>
      <c r="S6">
        <v>0</v>
      </c>
      <c r="T6">
        <v>1</v>
      </c>
      <c r="U6">
        <v>0</v>
      </c>
      <c r="V6">
        <v>0</v>
      </c>
      <c r="W6">
        <v>0</v>
      </c>
      <c r="X6">
        <v>25.090259587807388</v>
      </c>
      <c r="Y6">
        <v>0</v>
      </c>
      <c r="Z6">
        <v>0</v>
      </c>
      <c r="AA6">
        <v>0</v>
      </c>
      <c r="AB6">
        <v>0.44571746144707503</v>
      </c>
      <c r="AC6">
        <v>0</v>
      </c>
      <c r="AD6">
        <v>0</v>
      </c>
      <c r="AE6">
        <v>25.535977049254463</v>
      </c>
    </row>
    <row r="7" spans="1:31" x14ac:dyDescent="0.25">
      <c r="A7">
        <v>2071213</v>
      </c>
      <c r="B7">
        <v>1</v>
      </c>
      <c r="C7" t="s">
        <v>80</v>
      </c>
      <c r="D7" t="s">
        <v>108</v>
      </c>
      <c r="E7" t="s">
        <v>158</v>
      </c>
      <c r="F7" t="s">
        <v>159</v>
      </c>
      <c r="G7" t="s">
        <v>160</v>
      </c>
      <c r="H7" t="s">
        <v>143</v>
      </c>
      <c r="I7" t="s">
        <v>135</v>
      </c>
      <c r="J7" t="s">
        <v>136</v>
      </c>
      <c r="K7" t="s">
        <v>137</v>
      </c>
      <c r="L7" t="s">
        <v>161</v>
      </c>
      <c r="M7" t="s">
        <v>162</v>
      </c>
      <c r="N7">
        <v>0.56027777700000003</v>
      </c>
      <c r="O7">
        <v>0</v>
      </c>
      <c r="P7">
        <v>6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0.44148404500150001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0.44148404500150001</v>
      </c>
    </row>
    <row r="8" spans="1:31" x14ac:dyDescent="0.25">
      <c r="A8">
        <v>2071153</v>
      </c>
      <c r="B8">
        <v>1</v>
      </c>
      <c r="C8" t="s">
        <v>80</v>
      </c>
      <c r="D8" t="s">
        <v>103</v>
      </c>
      <c r="E8" t="s">
        <v>131</v>
      </c>
      <c r="F8" t="s">
        <v>163</v>
      </c>
      <c r="G8" t="s">
        <v>133</v>
      </c>
      <c r="H8" t="s">
        <v>134</v>
      </c>
      <c r="I8" t="s">
        <v>135</v>
      </c>
      <c r="J8" t="s">
        <v>136</v>
      </c>
      <c r="K8" t="s">
        <v>137</v>
      </c>
      <c r="L8" t="s">
        <v>164</v>
      </c>
      <c r="M8" t="s">
        <v>165</v>
      </c>
      <c r="N8">
        <v>1.2013888880000001</v>
      </c>
      <c r="O8">
        <v>3</v>
      </c>
      <c r="P8">
        <v>1815</v>
      </c>
      <c r="Q8">
        <v>21</v>
      </c>
      <c r="R8">
        <v>231</v>
      </c>
      <c r="S8">
        <v>21</v>
      </c>
      <c r="T8">
        <v>499</v>
      </c>
      <c r="U8">
        <v>2</v>
      </c>
      <c r="V8">
        <v>1</v>
      </c>
      <c r="W8">
        <v>1.3019831498109911</v>
      </c>
      <c r="X8">
        <v>414.44330077357233</v>
      </c>
      <c r="Y8">
        <v>62.90030808071883</v>
      </c>
      <c r="Z8">
        <v>87.446274663275162</v>
      </c>
      <c r="AA8">
        <v>127.02259662418722</v>
      </c>
      <c r="AB8">
        <v>189.40240908904124</v>
      </c>
      <c r="AC8">
        <v>31.978707525142507</v>
      </c>
      <c r="AD8">
        <v>2.5274936228398821</v>
      </c>
      <c r="AE8">
        <v>917.02307352858816</v>
      </c>
    </row>
    <row r="9" spans="1:31" x14ac:dyDescent="0.25">
      <c r="A9">
        <v>2070821</v>
      </c>
      <c r="B9">
        <v>1</v>
      </c>
      <c r="C9" t="s">
        <v>80</v>
      </c>
      <c r="D9" t="s">
        <v>108</v>
      </c>
      <c r="E9" t="s">
        <v>131</v>
      </c>
      <c r="F9" t="s">
        <v>166</v>
      </c>
      <c r="G9" t="s">
        <v>133</v>
      </c>
      <c r="H9" t="s">
        <v>134</v>
      </c>
      <c r="I9" t="s">
        <v>135</v>
      </c>
      <c r="J9" t="s">
        <v>136</v>
      </c>
      <c r="K9" t="s">
        <v>137</v>
      </c>
      <c r="L9" t="s">
        <v>167</v>
      </c>
      <c r="M9" t="s">
        <v>168</v>
      </c>
      <c r="N9">
        <v>2.0291666660000001</v>
      </c>
      <c r="O9">
        <v>0</v>
      </c>
      <c r="P9">
        <v>622</v>
      </c>
      <c r="Q9">
        <v>0</v>
      </c>
      <c r="R9">
        <v>88</v>
      </c>
      <c r="S9">
        <v>2</v>
      </c>
      <c r="T9">
        <v>84</v>
      </c>
      <c r="U9">
        <v>0</v>
      </c>
      <c r="V9">
        <v>0</v>
      </c>
      <c r="W9">
        <v>0</v>
      </c>
      <c r="X9">
        <v>179.42431234750035</v>
      </c>
      <c r="Y9">
        <v>0</v>
      </c>
      <c r="Z9">
        <v>88.301544619024284</v>
      </c>
      <c r="AA9">
        <v>10.470414464621056</v>
      </c>
      <c r="AB9">
        <v>171.30272131991984</v>
      </c>
      <c r="AC9">
        <v>0</v>
      </c>
      <c r="AD9">
        <v>0</v>
      </c>
      <c r="AE9">
        <v>449.49899275106554</v>
      </c>
    </row>
    <row r="10" spans="1:31" x14ac:dyDescent="0.25">
      <c r="A10">
        <v>2070858</v>
      </c>
      <c r="B10">
        <v>1</v>
      </c>
      <c r="C10" t="s">
        <v>80</v>
      </c>
      <c r="D10" t="s">
        <v>83</v>
      </c>
      <c r="E10" t="s">
        <v>169</v>
      </c>
      <c r="F10" t="s">
        <v>170</v>
      </c>
      <c r="G10" t="s">
        <v>171</v>
      </c>
      <c r="H10" t="s">
        <v>134</v>
      </c>
      <c r="I10" t="s">
        <v>135</v>
      </c>
      <c r="J10" t="s">
        <v>136</v>
      </c>
      <c r="K10" t="s">
        <v>137</v>
      </c>
      <c r="L10" t="s">
        <v>172</v>
      </c>
      <c r="M10" t="s">
        <v>173</v>
      </c>
      <c r="N10">
        <v>3.471666666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1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305.61450511592318</v>
      </c>
      <c r="AD10">
        <v>0</v>
      </c>
      <c r="AE10">
        <v>305.61450511592318</v>
      </c>
    </row>
    <row r="11" spans="1:31" x14ac:dyDescent="0.25">
      <c r="A11">
        <v>2070526</v>
      </c>
      <c r="B11">
        <v>1</v>
      </c>
      <c r="C11" t="s">
        <v>81</v>
      </c>
      <c r="D11" t="s">
        <v>128</v>
      </c>
      <c r="E11" t="s">
        <v>158</v>
      </c>
      <c r="F11" t="s">
        <v>174</v>
      </c>
      <c r="G11" t="s">
        <v>160</v>
      </c>
      <c r="H11" t="s">
        <v>143</v>
      </c>
      <c r="I11" t="s">
        <v>135</v>
      </c>
      <c r="J11" t="s">
        <v>136</v>
      </c>
      <c r="K11" t="s">
        <v>137</v>
      </c>
      <c r="L11" t="s">
        <v>175</v>
      </c>
      <c r="M11" t="s">
        <v>176</v>
      </c>
      <c r="N11">
        <v>0.42611111099999999</v>
      </c>
      <c r="O11">
        <v>0</v>
      </c>
      <c r="P11">
        <v>0</v>
      </c>
      <c r="Q11">
        <v>0</v>
      </c>
      <c r="R11">
        <v>1</v>
      </c>
      <c r="S11">
        <v>0</v>
      </c>
      <c r="T11">
        <v>2</v>
      </c>
      <c r="U11">
        <v>0</v>
      </c>
      <c r="V11">
        <v>0</v>
      </c>
      <c r="W11">
        <v>0</v>
      </c>
      <c r="X11">
        <v>0</v>
      </c>
      <c r="Y11">
        <v>0</v>
      </c>
      <c r="Z11">
        <v>1.4528467971477777E-3</v>
      </c>
      <c r="AA11">
        <v>0</v>
      </c>
      <c r="AB11">
        <v>0.87201947902822996</v>
      </c>
      <c r="AC11">
        <v>0</v>
      </c>
      <c r="AD11">
        <v>0</v>
      </c>
      <c r="AE11">
        <v>0.8734723258253777</v>
      </c>
    </row>
    <row r="12" spans="1:31" x14ac:dyDescent="0.25">
      <c r="A12">
        <v>2071107</v>
      </c>
      <c r="B12">
        <v>1</v>
      </c>
      <c r="C12" t="s">
        <v>80</v>
      </c>
      <c r="D12" t="s">
        <v>101</v>
      </c>
      <c r="E12" t="s">
        <v>177</v>
      </c>
      <c r="F12" t="s">
        <v>178</v>
      </c>
      <c r="G12" t="s">
        <v>179</v>
      </c>
      <c r="H12" t="s">
        <v>143</v>
      </c>
      <c r="I12" t="s">
        <v>135</v>
      </c>
      <c r="J12" t="s">
        <v>136</v>
      </c>
      <c r="K12" t="s">
        <v>137</v>
      </c>
      <c r="L12" t="s">
        <v>180</v>
      </c>
      <c r="M12" t="s">
        <v>181</v>
      </c>
      <c r="N12">
        <v>2.3075000000000001</v>
      </c>
      <c r="O12">
        <v>0</v>
      </c>
      <c r="P12">
        <v>1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0.81971524587886502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0.81971524587886502</v>
      </c>
    </row>
    <row r="13" spans="1:31" x14ac:dyDescent="0.25">
      <c r="A13">
        <v>2070775</v>
      </c>
      <c r="B13">
        <v>1</v>
      </c>
      <c r="C13" t="s">
        <v>80</v>
      </c>
      <c r="D13" t="s">
        <v>102</v>
      </c>
      <c r="E13" t="s">
        <v>177</v>
      </c>
      <c r="F13" t="s">
        <v>182</v>
      </c>
      <c r="G13" t="s">
        <v>183</v>
      </c>
      <c r="H13" t="s">
        <v>143</v>
      </c>
      <c r="I13" t="s">
        <v>135</v>
      </c>
      <c r="J13" t="s">
        <v>136</v>
      </c>
      <c r="K13" t="s">
        <v>137</v>
      </c>
      <c r="L13" t="s">
        <v>184</v>
      </c>
      <c r="M13" t="s">
        <v>185</v>
      </c>
      <c r="N13">
        <v>2.6019444439999999</v>
      </c>
      <c r="O13">
        <v>0</v>
      </c>
      <c r="P13">
        <v>1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0.23082523173431946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0.23082523173431946</v>
      </c>
    </row>
    <row r="14" spans="1:31" x14ac:dyDescent="0.25">
      <c r="A14">
        <v>2070967</v>
      </c>
      <c r="B14">
        <v>1</v>
      </c>
      <c r="C14" t="s">
        <v>80</v>
      </c>
      <c r="D14" t="s">
        <v>108</v>
      </c>
      <c r="E14" t="s">
        <v>158</v>
      </c>
      <c r="F14" t="s">
        <v>186</v>
      </c>
      <c r="G14" t="s">
        <v>160</v>
      </c>
      <c r="H14" t="s">
        <v>143</v>
      </c>
      <c r="I14" t="s">
        <v>135</v>
      </c>
      <c r="J14" t="s">
        <v>136</v>
      </c>
      <c r="K14" t="s">
        <v>137</v>
      </c>
      <c r="L14" t="s">
        <v>187</v>
      </c>
      <c r="M14" t="s">
        <v>188</v>
      </c>
      <c r="N14">
        <v>5.2227777770000001</v>
      </c>
      <c r="O14">
        <v>0</v>
      </c>
      <c r="P14">
        <v>1</v>
      </c>
      <c r="Q14">
        <v>0</v>
      </c>
      <c r="R14">
        <v>2</v>
      </c>
      <c r="S14">
        <v>0</v>
      </c>
      <c r="T14">
        <v>0</v>
      </c>
      <c r="U14">
        <v>0</v>
      </c>
      <c r="V14">
        <v>0</v>
      </c>
      <c r="W14">
        <v>0</v>
      </c>
      <c r="X14">
        <v>0.39855981195723611</v>
      </c>
      <c r="Y14">
        <v>0</v>
      </c>
      <c r="Z14">
        <v>4.0414394424345836</v>
      </c>
      <c r="AA14">
        <v>0</v>
      </c>
      <c r="AB14">
        <v>0</v>
      </c>
      <c r="AC14">
        <v>0</v>
      </c>
      <c r="AD14">
        <v>0</v>
      </c>
      <c r="AE14">
        <v>4.4399992543918199</v>
      </c>
    </row>
    <row r="15" spans="1:31" x14ac:dyDescent="0.25">
      <c r="A15">
        <v>2070961</v>
      </c>
      <c r="B15">
        <v>1</v>
      </c>
      <c r="C15" t="s">
        <v>81</v>
      </c>
      <c r="D15" t="s">
        <v>126</v>
      </c>
      <c r="E15" t="s">
        <v>177</v>
      </c>
      <c r="F15" t="s">
        <v>189</v>
      </c>
      <c r="G15" t="s">
        <v>183</v>
      </c>
      <c r="H15" t="s">
        <v>143</v>
      </c>
      <c r="I15" t="s">
        <v>135</v>
      </c>
      <c r="J15" t="s">
        <v>136</v>
      </c>
      <c r="K15" t="s">
        <v>137</v>
      </c>
      <c r="L15" t="s">
        <v>190</v>
      </c>
      <c r="M15" t="s">
        <v>191</v>
      </c>
      <c r="N15">
        <v>1.383611111</v>
      </c>
      <c r="O15">
        <v>0</v>
      </c>
      <c r="P15">
        <v>1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8.3350480187333337E-3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8.3350480187333337E-3</v>
      </c>
    </row>
    <row r="16" spans="1:31" x14ac:dyDescent="0.25">
      <c r="A16">
        <v>2070718</v>
      </c>
      <c r="B16">
        <v>1</v>
      </c>
      <c r="C16" t="s">
        <v>81</v>
      </c>
      <c r="D16" t="s">
        <v>128</v>
      </c>
      <c r="E16" t="s">
        <v>177</v>
      </c>
      <c r="F16" t="s">
        <v>192</v>
      </c>
      <c r="G16" t="s">
        <v>183</v>
      </c>
      <c r="H16" t="s">
        <v>143</v>
      </c>
      <c r="I16" t="s">
        <v>135</v>
      </c>
      <c r="J16" t="s">
        <v>136</v>
      </c>
      <c r="K16" t="s">
        <v>137</v>
      </c>
      <c r="L16" t="s">
        <v>193</v>
      </c>
      <c r="M16" t="s">
        <v>194</v>
      </c>
      <c r="N16">
        <v>3.8308333330000002</v>
      </c>
      <c r="O16">
        <v>0</v>
      </c>
      <c r="P16">
        <v>1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0.49639080056689999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0.49639080056689999</v>
      </c>
    </row>
    <row r="17" spans="1:31" x14ac:dyDescent="0.25">
      <c r="A17">
        <v>2071067</v>
      </c>
      <c r="B17">
        <v>1</v>
      </c>
      <c r="C17" t="s">
        <v>80</v>
      </c>
      <c r="D17" t="s">
        <v>93</v>
      </c>
      <c r="E17" t="s">
        <v>177</v>
      </c>
      <c r="F17" t="s">
        <v>195</v>
      </c>
      <c r="G17" t="s">
        <v>196</v>
      </c>
      <c r="H17" t="s">
        <v>143</v>
      </c>
      <c r="I17" t="s">
        <v>135</v>
      </c>
      <c r="J17" t="s">
        <v>136</v>
      </c>
      <c r="K17" t="s">
        <v>137</v>
      </c>
      <c r="L17" t="s">
        <v>197</v>
      </c>
      <c r="M17" t="s">
        <v>198</v>
      </c>
      <c r="N17">
        <v>0.94944444400000005</v>
      </c>
      <c r="O17">
        <v>0</v>
      </c>
      <c r="P17">
        <v>0</v>
      </c>
      <c r="Q17">
        <v>0</v>
      </c>
      <c r="R17">
        <v>0</v>
      </c>
      <c r="S17">
        <v>0</v>
      </c>
      <c r="T17">
        <v>1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6.4528868309018099</v>
      </c>
      <c r="AC17">
        <v>0</v>
      </c>
      <c r="AD17">
        <v>0</v>
      </c>
      <c r="AE17">
        <v>6.4528868309018099</v>
      </c>
    </row>
    <row r="18" spans="1:31" x14ac:dyDescent="0.25">
      <c r="A18">
        <v>2070672</v>
      </c>
      <c r="B18">
        <v>1</v>
      </c>
      <c r="C18" t="s">
        <v>81</v>
      </c>
      <c r="D18" t="s">
        <v>123</v>
      </c>
      <c r="E18" t="s">
        <v>169</v>
      </c>
      <c r="F18" t="s">
        <v>199</v>
      </c>
      <c r="G18" t="s">
        <v>133</v>
      </c>
      <c r="H18" t="s">
        <v>134</v>
      </c>
      <c r="I18" t="s">
        <v>135</v>
      </c>
      <c r="J18" t="s">
        <v>136</v>
      </c>
      <c r="K18" t="s">
        <v>137</v>
      </c>
      <c r="L18" t="s">
        <v>200</v>
      </c>
      <c r="M18" t="s">
        <v>201</v>
      </c>
      <c r="N18">
        <v>4.0891666659999997</v>
      </c>
      <c r="O18">
        <v>5</v>
      </c>
      <c r="P18">
        <v>7</v>
      </c>
      <c r="Q18">
        <v>176</v>
      </c>
      <c r="R18">
        <v>128</v>
      </c>
      <c r="S18">
        <v>30</v>
      </c>
      <c r="T18">
        <v>15</v>
      </c>
      <c r="U18">
        <v>0</v>
      </c>
      <c r="V18">
        <v>0</v>
      </c>
      <c r="W18">
        <v>8.0014842089928546</v>
      </c>
      <c r="X18">
        <v>20.425989410343991</v>
      </c>
      <c r="Y18">
        <v>329.28594578875186</v>
      </c>
      <c r="Z18">
        <v>219.01765846106792</v>
      </c>
      <c r="AA18">
        <v>91.80439472170481</v>
      </c>
      <c r="AB18">
        <v>75.609702769455296</v>
      </c>
      <c r="AC18">
        <v>0</v>
      </c>
      <c r="AD18">
        <v>0</v>
      </c>
      <c r="AE18">
        <v>744.1451753603169</v>
      </c>
    </row>
    <row r="19" spans="1:31" x14ac:dyDescent="0.25">
      <c r="A19">
        <v>2070426</v>
      </c>
      <c r="B19">
        <v>1</v>
      </c>
      <c r="C19" t="s">
        <v>80</v>
      </c>
      <c r="D19" t="s">
        <v>100</v>
      </c>
      <c r="E19" t="s">
        <v>140</v>
      </c>
      <c r="F19" t="s">
        <v>202</v>
      </c>
      <c r="G19" t="s">
        <v>154</v>
      </c>
      <c r="H19" t="s">
        <v>143</v>
      </c>
      <c r="I19" t="s">
        <v>135</v>
      </c>
      <c r="J19" t="s">
        <v>136</v>
      </c>
      <c r="K19" t="s">
        <v>155</v>
      </c>
      <c r="L19" t="s">
        <v>203</v>
      </c>
      <c r="M19" t="s">
        <v>204</v>
      </c>
      <c r="N19">
        <v>3.8960433330000002</v>
      </c>
      <c r="O19">
        <v>0</v>
      </c>
      <c r="P19">
        <v>84</v>
      </c>
      <c r="Q19">
        <v>0</v>
      </c>
      <c r="R19">
        <v>7</v>
      </c>
      <c r="S19">
        <v>0</v>
      </c>
      <c r="T19">
        <v>20</v>
      </c>
      <c r="U19">
        <v>0</v>
      </c>
      <c r="V19">
        <v>0</v>
      </c>
      <c r="W19">
        <v>0</v>
      </c>
      <c r="X19">
        <v>90.566444132698706</v>
      </c>
      <c r="Y19">
        <v>0</v>
      </c>
      <c r="Z19">
        <v>8.8290208056135544</v>
      </c>
      <c r="AA19">
        <v>0</v>
      </c>
      <c r="AB19">
        <v>58.566844021148448</v>
      </c>
      <c r="AC19">
        <v>0</v>
      </c>
      <c r="AD19">
        <v>0</v>
      </c>
      <c r="AE19">
        <v>157.9623089594607</v>
      </c>
    </row>
    <row r="20" spans="1:31" x14ac:dyDescent="0.25">
      <c r="A20">
        <v>2071259</v>
      </c>
      <c r="B20">
        <v>1</v>
      </c>
      <c r="C20" t="s">
        <v>81</v>
      </c>
      <c r="D20" t="s">
        <v>114</v>
      </c>
      <c r="E20" t="s">
        <v>158</v>
      </c>
      <c r="F20" t="s">
        <v>205</v>
      </c>
      <c r="G20" t="s">
        <v>160</v>
      </c>
      <c r="H20" t="s">
        <v>143</v>
      </c>
      <c r="I20" t="s">
        <v>135</v>
      </c>
      <c r="J20" t="s">
        <v>136</v>
      </c>
      <c r="K20" t="s">
        <v>137</v>
      </c>
      <c r="L20" t="s">
        <v>206</v>
      </c>
      <c r="M20" t="s">
        <v>207</v>
      </c>
      <c r="N20">
        <v>1.5916666660000001</v>
      </c>
      <c r="O20">
        <v>0</v>
      </c>
      <c r="P20">
        <v>51</v>
      </c>
      <c r="Q20">
        <v>0</v>
      </c>
      <c r="R20">
        <v>0</v>
      </c>
      <c r="S20">
        <v>0</v>
      </c>
      <c r="T20">
        <v>6</v>
      </c>
      <c r="U20">
        <v>0</v>
      </c>
      <c r="V20">
        <v>0</v>
      </c>
      <c r="W20">
        <v>0</v>
      </c>
      <c r="X20">
        <v>9.8676139911674721</v>
      </c>
      <c r="Y20">
        <v>0</v>
      </c>
      <c r="Z20">
        <v>0</v>
      </c>
      <c r="AA20">
        <v>0</v>
      </c>
      <c r="AB20">
        <v>0.48979557684222458</v>
      </c>
      <c r="AC20">
        <v>0</v>
      </c>
      <c r="AD20">
        <v>0</v>
      </c>
      <c r="AE20">
        <v>10.357409568009697</v>
      </c>
    </row>
    <row r="21" spans="1:31" x14ac:dyDescent="0.25">
      <c r="A21">
        <v>2071359</v>
      </c>
      <c r="B21">
        <v>1</v>
      </c>
      <c r="C21" t="s">
        <v>80</v>
      </c>
      <c r="D21" t="s">
        <v>93</v>
      </c>
      <c r="E21" t="s">
        <v>169</v>
      </c>
      <c r="F21" t="s">
        <v>208</v>
      </c>
      <c r="G21" t="s">
        <v>209</v>
      </c>
      <c r="H21" t="s">
        <v>134</v>
      </c>
      <c r="I21" t="s">
        <v>135</v>
      </c>
      <c r="J21" t="s">
        <v>136</v>
      </c>
      <c r="K21" t="s">
        <v>137</v>
      </c>
      <c r="L21" t="s">
        <v>210</v>
      </c>
      <c r="M21" t="s">
        <v>211</v>
      </c>
      <c r="N21">
        <v>3.3797222219999998</v>
      </c>
      <c r="O21">
        <v>0</v>
      </c>
      <c r="P21">
        <v>89</v>
      </c>
      <c r="Q21">
        <v>0</v>
      </c>
      <c r="R21">
        <v>0</v>
      </c>
      <c r="S21">
        <v>0</v>
      </c>
      <c r="T21">
        <v>21</v>
      </c>
      <c r="U21">
        <v>0</v>
      </c>
      <c r="V21">
        <v>0</v>
      </c>
      <c r="W21">
        <v>0</v>
      </c>
      <c r="X21">
        <v>35.043967417033699</v>
      </c>
      <c r="Y21">
        <v>0</v>
      </c>
      <c r="Z21">
        <v>0</v>
      </c>
      <c r="AA21">
        <v>0</v>
      </c>
      <c r="AB21">
        <v>8.253401392293604</v>
      </c>
      <c r="AC21">
        <v>0</v>
      </c>
      <c r="AD21">
        <v>0</v>
      </c>
      <c r="AE21">
        <v>43.297368809327303</v>
      </c>
    </row>
    <row r="22" spans="1:31" x14ac:dyDescent="0.25">
      <c r="A22">
        <v>2071113</v>
      </c>
      <c r="B22">
        <v>1</v>
      </c>
      <c r="C22" t="s">
        <v>80</v>
      </c>
      <c r="D22" t="s">
        <v>83</v>
      </c>
      <c r="E22" t="s">
        <v>177</v>
      </c>
      <c r="F22" t="s">
        <v>212</v>
      </c>
      <c r="G22" t="s">
        <v>183</v>
      </c>
      <c r="H22" t="s">
        <v>143</v>
      </c>
      <c r="I22" t="s">
        <v>135</v>
      </c>
      <c r="J22" t="s">
        <v>136</v>
      </c>
      <c r="K22" t="s">
        <v>137</v>
      </c>
      <c r="L22" t="s">
        <v>213</v>
      </c>
      <c r="M22" t="s">
        <v>214</v>
      </c>
      <c r="N22">
        <v>1.102222222</v>
      </c>
      <c r="O22">
        <v>0</v>
      </c>
      <c r="P22">
        <v>1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0.2992174492143278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0.2992174492143278</v>
      </c>
    </row>
    <row r="23" spans="1:31" x14ac:dyDescent="0.25">
      <c r="A23">
        <v>2071362</v>
      </c>
      <c r="B23">
        <v>1</v>
      </c>
      <c r="C23" t="s">
        <v>80</v>
      </c>
      <c r="D23" t="s">
        <v>90</v>
      </c>
      <c r="E23" t="s">
        <v>177</v>
      </c>
      <c r="F23" t="s">
        <v>215</v>
      </c>
      <c r="G23" t="s">
        <v>196</v>
      </c>
      <c r="H23" t="s">
        <v>143</v>
      </c>
      <c r="I23" t="s">
        <v>135</v>
      </c>
      <c r="J23" t="s">
        <v>136</v>
      </c>
      <c r="K23" t="s">
        <v>137</v>
      </c>
      <c r="L23" t="s">
        <v>216</v>
      </c>
      <c r="M23" t="s">
        <v>217</v>
      </c>
      <c r="N23">
        <v>2.0125000000000002</v>
      </c>
      <c r="O23">
        <v>0</v>
      </c>
      <c r="P23">
        <v>17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7.6791406413676864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7.6791406413676864</v>
      </c>
    </row>
    <row r="24" spans="1:31" x14ac:dyDescent="0.25">
      <c r="A24">
        <v>2070506</v>
      </c>
      <c r="B24">
        <v>1</v>
      </c>
      <c r="C24" t="s">
        <v>80</v>
      </c>
      <c r="D24" t="s">
        <v>110</v>
      </c>
      <c r="E24" t="s">
        <v>146</v>
      </c>
      <c r="F24" t="s">
        <v>218</v>
      </c>
      <c r="G24" t="s">
        <v>133</v>
      </c>
      <c r="H24" t="s">
        <v>134</v>
      </c>
      <c r="I24" t="s">
        <v>135</v>
      </c>
      <c r="J24" t="s">
        <v>136</v>
      </c>
      <c r="K24" t="s">
        <v>137</v>
      </c>
      <c r="L24" t="s">
        <v>219</v>
      </c>
      <c r="M24" t="s">
        <v>220</v>
      </c>
      <c r="N24">
        <v>1.3</v>
      </c>
      <c r="O24">
        <v>0</v>
      </c>
      <c r="P24">
        <v>25806</v>
      </c>
      <c r="Q24">
        <v>0</v>
      </c>
      <c r="R24">
        <v>0</v>
      </c>
      <c r="S24">
        <v>4</v>
      </c>
      <c r="T24">
        <v>2279</v>
      </c>
      <c r="U24">
        <v>0</v>
      </c>
      <c r="V24">
        <v>5</v>
      </c>
      <c r="W24">
        <v>0</v>
      </c>
      <c r="X24">
        <v>8638.6322777136575</v>
      </c>
      <c r="Y24">
        <v>0</v>
      </c>
      <c r="Z24">
        <v>0</v>
      </c>
      <c r="AA24">
        <v>2463.9499503166717</v>
      </c>
      <c r="AB24">
        <v>3115.8413721288466</v>
      </c>
      <c r="AC24">
        <v>0</v>
      </c>
      <c r="AD24">
        <v>78.513015024157085</v>
      </c>
      <c r="AE24">
        <v>14296.936615183333</v>
      </c>
    </row>
    <row r="25" spans="1:31" x14ac:dyDescent="0.25">
      <c r="A25">
        <v>2071170</v>
      </c>
      <c r="B25">
        <v>1</v>
      </c>
      <c r="C25" t="s">
        <v>81</v>
      </c>
      <c r="D25" t="s">
        <v>112</v>
      </c>
      <c r="E25" t="s">
        <v>131</v>
      </c>
      <c r="F25" t="s">
        <v>221</v>
      </c>
      <c r="G25" t="s">
        <v>222</v>
      </c>
      <c r="H25" t="s">
        <v>134</v>
      </c>
      <c r="I25" t="s">
        <v>135</v>
      </c>
      <c r="J25" t="s">
        <v>136</v>
      </c>
      <c r="K25" t="s">
        <v>137</v>
      </c>
      <c r="L25" t="s">
        <v>223</v>
      </c>
      <c r="M25" t="s">
        <v>224</v>
      </c>
      <c r="N25">
        <v>1.4455555550000001</v>
      </c>
      <c r="O25">
        <v>0</v>
      </c>
      <c r="P25">
        <v>765</v>
      </c>
      <c r="Q25">
        <v>18</v>
      </c>
      <c r="R25">
        <v>131</v>
      </c>
      <c r="S25">
        <v>8</v>
      </c>
      <c r="T25">
        <v>24</v>
      </c>
      <c r="U25">
        <v>1</v>
      </c>
      <c r="V25">
        <v>0</v>
      </c>
      <c r="W25">
        <v>0</v>
      </c>
      <c r="X25">
        <v>185.789691044704</v>
      </c>
      <c r="Y25">
        <v>80.532411413021066</v>
      </c>
      <c r="Z25">
        <v>63.851835468338471</v>
      </c>
      <c r="AA25">
        <v>70.658033330404891</v>
      </c>
      <c r="AB25">
        <v>10.405985261202369</v>
      </c>
      <c r="AC25">
        <v>179.04108247935335</v>
      </c>
      <c r="AD25">
        <v>0</v>
      </c>
      <c r="AE25">
        <v>590.27903899702414</v>
      </c>
    </row>
    <row r="26" spans="1:31" x14ac:dyDescent="0.25">
      <c r="A26">
        <v>2071339</v>
      </c>
      <c r="B26">
        <v>1</v>
      </c>
      <c r="C26" t="s">
        <v>80</v>
      </c>
      <c r="D26" t="s">
        <v>108</v>
      </c>
      <c r="E26" t="s">
        <v>169</v>
      </c>
      <c r="F26" t="s">
        <v>225</v>
      </c>
      <c r="G26" t="s">
        <v>171</v>
      </c>
      <c r="H26" t="s">
        <v>134</v>
      </c>
      <c r="I26" t="s">
        <v>135</v>
      </c>
      <c r="J26" t="s">
        <v>136</v>
      </c>
      <c r="K26" t="s">
        <v>137</v>
      </c>
      <c r="L26" t="s">
        <v>226</v>
      </c>
      <c r="M26" t="s">
        <v>227</v>
      </c>
      <c r="N26">
        <v>5.9580555549999996</v>
      </c>
      <c r="O26">
        <v>0</v>
      </c>
      <c r="P26">
        <v>22</v>
      </c>
      <c r="Q26">
        <v>0</v>
      </c>
      <c r="R26">
        <v>5</v>
      </c>
      <c r="S26">
        <v>0</v>
      </c>
      <c r="T26">
        <v>3</v>
      </c>
      <c r="U26">
        <v>0</v>
      </c>
      <c r="V26">
        <v>0</v>
      </c>
      <c r="W26">
        <v>0</v>
      </c>
      <c r="X26">
        <v>13.076708722884153</v>
      </c>
      <c r="Y26">
        <v>0</v>
      </c>
      <c r="Z26">
        <v>5.947296712736688</v>
      </c>
      <c r="AA26">
        <v>0</v>
      </c>
      <c r="AB26">
        <v>0.57102761216903142</v>
      </c>
      <c r="AC26">
        <v>0</v>
      </c>
      <c r="AD26">
        <v>0</v>
      </c>
      <c r="AE26">
        <v>19.595033047789872</v>
      </c>
    </row>
    <row r="27" spans="1:31" x14ac:dyDescent="0.25">
      <c r="A27">
        <v>2070320</v>
      </c>
      <c r="B27">
        <v>1</v>
      </c>
      <c r="C27" t="s">
        <v>81</v>
      </c>
      <c r="D27" t="s">
        <v>123</v>
      </c>
      <c r="E27" t="s">
        <v>131</v>
      </c>
      <c r="F27" t="s">
        <v>228</v>
      </c>
      <c r="G27" t="s">
        <v>133</v>
      </c>
      <c r="H27" t="s">
        <v>134</v>
      </c>
      <c r="I27" t="s">
        <v>135</v>
      </c>
      <c r="J27" t="s">
        <v>136</v>
      </c>
      <c r="K27" t="s">
        <v>137</v>
      </c>
      <c r="L27" t="s">
        <v>229</v>
      </c>
      <c r="M27" t="s">
        <v>230</v>
      </c>
      <c r="N27">
        <v>1.3530555550000001</v>
      </c>
      <c r="O27">
        <v>0</v>
      </c>
      <c r="P27">
        <v>334</v>
      </c>
      <c r="Q27">
        <v>119</v>
      </c>
      <c r="R27">
        <v>45</v>
      </c>
      <c r="S27">
        <v>10</v>
      </c>
      <c r="T27">
        <v>27</v>
      </c>
      <c r="U27">
        <v>0</v>
      </c>
      <c r="V27">
        <v>0</v>
      </c>
      <c r="W27">
        <v>0</v>
      </c>
      <c r="X27">
        <v>76.452176434434719</v>
      </c>
      <c r="Y27">
        <v>147.70795606121388</v>
      </c>
      <c r="Z27">
        <v>38.850632714333017</v>
      </c>
      <c r="AA27">
        <v>9.5582045547881656</v>
      </c>
      <c r="AB27">
        <v>19.027848246010659</v>
      </c>
      <c r="AC27">
        <v>0</v>
      </c>
      <c r="AD27">
        <v>0</v>
      </c>
      <c r="AE27">
        <v>291.59681801078045</v>
      </c>
    </row>
    <row r="28" spans="1:31" x14ac:dyDescent="0.25">
      <c r="A28">
        <v>2070984</v>
      </c>
      <c r="B28">
        <v>1</v>
      </c>
      <c r="C28" t="s">
        <v>80</v>
      </c>
      <c r="D28" t="s">
        <v>97</v>
      </c>
      <c r="E28" t="s">
        <v>177</v>
      </c>
      <c r="F28" t="s">
        <v>231</v>
      </c>
      <c r="G28" t="s">
        <v>179</v>
      </c>
      <c r="H28" t="s">
        <v>143</v>
      </c>
      <c r="I28" t="s">
        <v>135</v>
      </c>
      <c r="J28" t="s">
        <v>136</v>
      </c>
      <c r="K28" t="s">
        <v>137</v>
      </c>
      <c r="L28" t="s">
        <v>232</v>
      </c>
      <c r="M28" t="s">
        <v>233</v>
      </c>
      <c r="N28">
        <v>2.7319444439999998</v>
      </c>
      <c r="O28">
        <v>0</v>
      </c>
      <c r="P28">
        <v>3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2.3650701674096051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2.3650701674096051</v>
      </c>
    </row>
    <row r="29" spans="1:31" x14ac:dyDescent="0.25">
      <c r="A29">
        <v>2070861</v>
      </c>
      <c r="B29">
        <v>1</v>
      </c>
      <c r="C29" t="s">
        <v>81</v>
      </c>
      <c r="D29" t="s">
        <v>118</v>
      </c>
      <c r="E29" t="s">
        <v>177</v>
      </c>
      <c r="F29" t="s">
        <v>234</v>
      </c>
      <c r="G29" t="s">
        <v>183</v>
      </c>
      <c r="H29" t="s">
        <v>143</v>
      </c>
      <c r="I29" t="s">
        <v>135</v>
      </c>
      <c r="J29" t="s">
        <v>136</v>
      </c>
      <c r="K29" t="s">
        <v>137</v>
      </c>
      <c r="L29" t="s">
        <v>235</v>
      </c>
      <c r="M29" t="s">
        <v>236</v>
      </c>
      <c r="N29">
        <v>2.0041666660000002</v>
      </c>
      <c r="O29">
        <v>0</v>
      </c>
      <c r="P29">
        <v>2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0.77919014674684173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0.77919014674684173</v>
      </c>
    </row>
    <row r="30" spans="1:31" x14ac:dyDescent="0.25">
      <c r="A30">
        <v>2070884</v>
      </c>
      <c r="B30">
        <v>1</v>
      </c>
      <c r="C30" t="s">
        <v>80</v>
      </c>
      <c r="D30" t="s">
        <v>93</v>
      </c>
      <c r="E30" t="s">
        <v>158</v>
      </c>
      <c r="F30" t="s">
        <v>237</v>
      </c>
      <c r="G30" t="s">
        <v>160</v>
      </c>
      <c r="H30" t="s">
        <v>143</v>
      </c>
      <c r="I30" t="s">
        <v>135</v>
      </c>
      <c r="J30" t="s">
        <v>136</v>
      </c>
      <c r="K30" t="s">
        <v>137</v>
      </c>
      <c r="L30" t="s">
        <v>238</v>
      </c>
      <c r="M30" t="s">
        <v>239</v>
      </c>
      <c r="N30">
        <v>3.429166666</v>
      </c>
      <c r="O30">
        <v>0</v>
      </c>
      <c r="P30">
        <v>0</v>
      </c>
      <c r="Q30">
        <v>0</v>
      </c>
      <c r="R30">
        <v>9</v>
      </c>
      <c r="S30">
        <v>0</v>
      </c>
      <c r="T30">
        <v>4</v>
      </c>
      <c r="U30">
        <v>0</v>
      </c>
      <c r="V30">
        <v>0</v>
      </c>
      <c r="W30">
        <v>0</v>
      </c>
      <c r="X30">
        <v>0</v>
      </c>
      <c r="Y30">
        <v>0</v>
      </c>
      <c r="Z30">
        <v>118.27083101143727</v>
      </c>
      <c r="AA30">
        <v>0</v>
      </c>
      <c r="AB30">
        <v>20.262529015918801</v>
      </c>
      <c r="AC30">
        <v>0</v>
      </c>
      <c r="AD30">
        <v>0</v>
      </c>
      <c r="AE30">
        <v>138.53336002735608</v>
      </c>
    </row>
    <row r="31" spans="1:31" x14ac:dyDescent="0.25">
      <c r="A31">
        <v>2071176</v>
      </c>
      <c r="B31">
        <v>1</v>
      </c>
      <c r="C31" t="s">
        <v>81</v>
      </c>
      <c r="D31" t="s">
        <v>120</v>
      </c>
      <c r="E31" t="s">
        <v>131</v>
      </c>
      <c r="F31" t="s">
        <v>240</v>
      </c>
      <c r="G31" t="s">
        <v>133</v>
      </c>
      <c r="H31" t="s">
        <v>134</v>
      </c>
      <c r="I31" t="s">
        <v>135</v>
      </c>
      <c r="J31" t="s">
        <v>136</v>
      </c>
      <c r="K31" t="s">
        <v>137</v>
      </c>
      <c r="L31" t="s">
        <v>241</v>
      </c>
      <c r="M31" t="s">
        <v>242</v>
      </c>
      <c r="N31">
        <v>1.846666666</v>
      </c>
      <c r="O31">
        <v>0</v>
      </c>
      <c r="P31">
        <v>2260</v>
      </c>
      <c r="Q31">
        <v>80</v>
      </c>
      <c r="R31">
        <v>89</v>
      </c>
      <c r="S31">
        <v>15</v>
      </c>
      <c r="T31">
        <v>177</v>
      </c>
      <c r="U31">
        <v>1</v>
      </c>
      <c r="V31">
        <v>0</v>
      </c>
      <c r="W31">
        <v>0</v>
      </c>
      <c r="X31">
        <v>882.78490669582266</v>
      </c>
      <c r="Y31">
        <v>92.768754914058846</v>
      </c>
      <c r="Z31">
        <v>84.918285867402233</v>
      </c>
      <c r="AA31">
        <v>82.849596044663855</v>
      </c>
      <c r="AB31">
        <v>197.16567081860103</v>
      </c>
      <c r="AC31">
        <v>15.203016556772132</v>
      </c>
      <c r="AD31">
        <v>0</v>
      </c>
      <c r="AE31">
        <v>1355.6902308973208</v>
      </c>
    </row>
    <row r="32" spans="1:31" x14ac:dyDescent="0.25">
      <c r="A32">
        <v>2071004</v>
      </c>
      <c r="B32">
        <v>1</v>
      </c>
      <c r="C32" t="s">
        <v>80</v>
      </c>
      <c r="D32" t="s">
        <v>92</v>
      </c>
      <c r="E32" t="s">
        <v>177</v>
      </c>
      <c r="F32" t="s">
        <v>243</v>
      </c>
      <c r="G32" t="s">
        <v>179</v>
      </c>
      <c r="H32" t="s">
        <v>143</v>
      </c>
      <c r="I32" t="s">
        <v>135</v>
      </c>
      <c r="J32" t="s">
        <v>136</v>
      </c>
      <c r="K32" t="s">
        <v>137</v>
      </c>
      <c r="L32" t="s">
        <v>244</v>
      </c>
      <c r="M32" t="s">
        <v>245</v>
      </c>
      <c r="N32">
        <v>2.664722222</v>
      </c>
      <c r="O32">
        <v>0</v>
      </c>
      <c r="P32">
        <v>9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7.0227215923841255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7.0227215923841255</v>
      </c>
    </row>
    <row r="33" spans="1:31" x14ac:dyDescent="0.25">
      <c r="A33">
        <v>2070363</v>
      </c>
      <c r="B33">
        <v>1</v>
      </c>
      <c r="C33" t="s">
        <v>81</v>
      </c>
      <c r="D33" t="s">
        <v>123</v>
      </c>
      <c r="E33" t="s">
        <v>158</v>
      </c>
      <c r="F33" t="s">
        <v>246</v>
      </c>
      <c r="G33" t="s">
        <v>160</v>
      </c>
      <c r="H33" t="s">
        <v>143</v>
      </c>
      <c r="I33" t="s">
        <v>135</v>
      </c>
      <c r="J33" t="s">
        <v>136</v>
      </c>
      <c r="K33" t="s">
        <v>137</v>
      </c>
      <c r="L33" t="s">
        <v>247</v>
      </c>
      <c r="M33" t="s">
        <v>248</v>
      </c>
      <c r="N33">
        <v>1.3330555550000001</v>
      </c>
      <c r="O33">
        <v>0</v>
      </c>
      <c r="P33">
        <v>0</v>
      </c>
      <c r="Q33">
        <v>0</v>
      </c>
      <c r="R33">
        <v>0</v>
      </c>
      <c r="S33">
        <v>0</v>
      </c>
      <c r="T33">
        <v>6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19.076450641146938</v>
      </c>
      <c r="AC33">
        <v>0</v>
      </c>
      <c r="AD33">
        <v>0</v>
      </c>
      <c r="AE33">
        <v>19.076450641146938</v>
      </c>
    </row>
    <row r="34" spans="1:31" x14ac:dyDescent="0.25">
      <c r="A34">
        <v>2071047</v>
      </c>
      <c r="B34">
        <v>1</v>
      </c>
      <c r="C34" t="s">
        <v>80</v>
      </c>
      <c r="D34" t="s">
        <v>101</v>
      </c>
      <c r="E34" t="s">
        <v>146</v>
      </c>
      <c r="F34" t="s">
        <v>249</v>
      </c>
      <c r="G34" t="s">
        <v>133</v>
      </c>
      <c r="H34" t="s">
        <v>134</v>
      </c>
      <c r="I34" t="s">
        <v>135</v>
      </c>
      <c r="J34" t="s">
        <v>136</v>
      </c>
      <c r="K34" t="s">
        <v>137</v>
      </c>
      <c r="L34" t="s">
        <v>250</v>
      </c>
      <c r="M34" t="s">
        <v>251</v>
      </c>
      <c r="N34">
        <v>0.30805555499999998</v>
      </c>
      <c r="O34">
        <v>0</v>
      </c>
      <c r="P34">
        <v>1937</v>
      </c>
      <c r="Q34">
        <v>0</v>
      </c>
      <c r="R34">
        <v>0</v>
      </c>
      <c r="S34">
        <v>2</v>
      </c>
      <c r="T34">
        <v>28</v>
      </c>
      <c r="U34">
        <v>0</v>
      </c>
      <c r="V34">
        <v>0</v>
      </c>
      <c r="W34">
        <v>0</v>
      </c>
      <c r="X34">
        <v>114.50644269837964</v>
      </c>
      <c r="Y34">
        <v>0</v>
      </c>
      <c r="Z34">
        <v>0</v>
      </c>
      <c r="AA34">
        <v>5.5814589161464099</v>
      </c>
      <c r="AB34">
        <v>12.700916003011027</v>
      </c>
      <c r="AC34">
        <v>0</v>
      </c>
      <c r="AD34">
        <v>0</v>
      </c>
      <c r="AE34">
        <v>132.78881761753709</v>
      </c>
    </row>
    <row r="35" spans="1:31" x14ac:dyDescent="0.25">
      <c r="A35">
        <v>2071296</v>
      </c>
      <c r="B35">
        <v>1</v>
      </c>
      <c r="C35" t="s">
        <v>81</v>
      </c>
      <c r="D35" t="s">
        <v>128</v>
      </c>
      <c r="E35" t="s">
        <v>177</v>
      </c>
      <c r="F35" t="s">
        <v>252</v>
      </c>
      <c r="G35" t="s">
        <v>196</v>
      </c>
      <c r="H35" t="s">
        <v>143</v>
      </c>
      <c r="I35" t="s">
        <v>135</v>
      </c>
      <c r="J35" t="s">
        <v>136</v>
      </c>
      <c r="K35" t="s">
        <v>137</v>
      </c>
      <c r="L35" t="s">
        <v>253</v>
      </c>
      <c r="M35" t="s">
        <v>254</v>
      </c>
      <c r="N35">
        <v>2.2908333330000001</v>
      </c>
      <c r="O35">
        <v>0</v>
      </c>
      <c r="P35">
        <v>5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2.6894890198044168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2.6894890198044168</v>
      </c>
    </row>
    <row r="36" spans="1:31" x14ac:dyDescent="0.25">
      <c r="A36">
        <v>2070655</v>
      </c>
      <c r="B36">
        <v>1</v>
      </c>
      <c r="C36" t="s">
        <v>80</v>
      </c>
      <c r="D36" t="s">
        <v>103</v>
      </c>
      <c r="E36" t="s">
        <v>169</v>
      </c>
      <c r="F36" t="s">
        <v>255</v>
      </c>
      <c r="G36" t="s">
        <v>133</v>
      </c>
      <c r="H36" t="s">
        <v>134</v>
      </c>
      <c r="I36" t="s">
        <v>135</v>
      </c>
      <c r="J36" t="s">
        <v>136</v>
      </c>
      <c r="K36" t="s">
        <v>137</v>
      </c>
      <c r="L36" t="s">
        <v>256</v>
      </c>
      <c r="M36" t="s">
        <v>257</v>
      </c>
      <c r="N36">
        <v>0.53</v>
      </c>
      <c r="O36">
        <v>0</v>
      </c>
      <c r="P36">
        <v>1441</v>
      </c>
      <c r="Q36">
        <v>0</v>
      </c>
      <c r="R36">
        <v>44</v>
      </c>
      <c r="S36">
        <v>0</v>
      </c>
      <c r="T36">
        <v>153</v>
      </c>
      <c r="U36">
        <v>0</v>
      </c>
      <c r="V36">
        <v>0</v>
      </c>
      <c r="W36">
        <v>0</v>
      </c>
      <c r="X36">
        <v>171.99218683715463</v>
      </c>
      <c r="Y36">
        <v>0</v>
      </c>
      <c r="Z36">
        <v>20.056281079536138</v>
      </c>
      <c r="AA36">
        <v>0</v>
      </c>
      <c r="AB36">
        <v>90.895699888631469</v>
      </c>
      <c r="AC36">
        <v>0</v>
      </c>
      <c r="AD36">
        <v>0</v>
      </c>
      <c r="AE36">
        <v>282.94416780532225</v>
      </c>
    </row>
    <row r="37" spans="1:31" x14ac:dyDescent="0.25">
      <c r="A37">
        <v>2070357</v>
      </c>
      <c r="B37">
        <v>1</v>
      </c>
      <c r="C37" t="s">
        <v>80</v>
      </c>
      <c r="D37" t="s">
        <v>100</v>
      </c>
      <c r="E37" t="s">
        <v>146</v>
      </c>
      <c r="F37" t="s">
        <v>258</v>
      </c>
      <c r="G37" t="s">
        <v>133</v>
      </c>
      <c r="H37" t="s">
        <v>134</v>
      </c>
      <c r="I37" t="s">
        <v>259</v>
      </c>
      <c r="J37" t="s">
        <v>136</v>
      </c>
      <c r="K37" t="s">
        <v>137</v>
      </c>
      <c r="L37" t="s">
        <v>260</v>
      </c>
      <c r="M37" t="s">
        <v>261</v>
      </c>
      <c r="N37">
        <v>3.4722221999999997E-2</v>
      </c>
      <c r="O37">
        <v>4</v>
      </c>
      <c r="P37">
        <v>324</v>
      </c>
      <c r="Q37">
        <v>3</v>
      </c>
      <c r="R37">
        <v>58</v>
      </c>
      <c r="S37">
        <v>15</v>
      </c>
      <c r="T37">
        <v>80</v>
      </c>
      <c r="U37">
        <v>4</v>
      </c>
      <c r="V37">
        <v>0</v>
      </c>
      <c r="W37">
        <v>8.019647947986111E-2</v>
      </c>
      <c r="X37">
        <v>4.7227512334798663</v>
      </c>
      <c r="Y37">
        <v>0.1101858182753125</v>
      </c>
      <c r="Z37">
        <v>2.527198625086875</v>
      </c>
      <c r="AA37">
        <v>2.2552254841370831</v>
      </c>
      <c r="AB37">
        <v>2.5220767645277786</v>
      </c>
      <c r="AC37">
        <v>7.047115885883855</v>
      </c>
      <c r="AD37">
        <v>0</v>
      </c>
      <c r="AE37">
        <v>19.26475029087063</v>
      </c>
    </row>
    <row r="38" spans="1:31" x14ac:dyDescent="0.25">
      <c r="A38">
        <v>2070406</v>
      </c>
      <c r="B38">
        <v>1</v>
      </c>
      <c r="C38" t="s">
        <v>80</v>
      </c>
      <c r="D38" t="s">
        <v>97</v>
      </c>
      <c r="E38" t="s">
        <v>146</v>
      </c>
      <c r="F38" t="s">
        <v>262</v>
      </c>
      <c r="G38" t="s">
        <v>263</v>
      </c>
      <c r="H38" t="s">
        <v>134</v>
      </c>
      <c r="I38" t="s">
        <v>135</v>
      </c>
      <c r="J38" t="s">
        <v>136</v>
      </c>
      <c r="K38" t="s">
        <v>137</v>
      </c>
      <c r="L38" t="s">
        <v>264</v>
      </c>
      <c r="M38" t="s">
        <v>265</v>
      </c>
      <c r="N38">
        <v>2.7880555550000001</v>
      </c>
      <c r="O38">
        <v>7</v>
      </c>
      <c r="P38">
        <v>458</v>
      </c>
      <c r="Q38">
        <v>10</v>
      </c>
      <c r="R38">
        <v>327</v>
      </c>
      <c r="S38">
        <v>16</v>
      </c>
      <c r="T38">
        <v>129</v>
      </c>
      <c r="U38">
        <v>1</v>
      </c>
      <c r="V38">
        <v>0</v>
      </c>
      <c r="W38">
        <v>171.64576805908609</v>
      </c>
      <c r="X38">
        <v>526.13388983153163</v>
      </c>
      <c r="Y38">
        <v>213.18243638247952</v>
      </c>
      <c r="Z38">
        <v>567.78588910643589</v>
      </c>
      <c r="AA38">
        <v>417.53413696450127</v>
      </c>
      <c r="AB38">
        <v>529.75857092081515</v>
      </c>
      <c r="AC38">
        <v>0</v>
      </c>
      <c r="AD38">
        <v>0</v>
      </c>
      <c r="AE38">
        <v>2426.0406912648496</v>
      </c>
    </row>
    <row r="39" spans="1:31" x14ac:dyDescent="0.25">
      <c r="A39">
        <v>2071133</v>
      </c>
      <c r="B39">
        <v>1</v>
      </c>
      <c r="C39" t="s">
        <v>80</v>
      </c>
      <c r="D39" t="s">
        <v>93</v>
      </c>
      <c r="E39" t="s">
        <v>177</v>
      </c>
      <c r="F39" t="s">
        <v>266</v>
      </c>
      <c r="G39" t="s">
        <v>183</v>
      </c>
      <c r="H39" t="s">
        <v>143</v>
      </c>
      <c r="I39" t="s">
        <v>135</v>
      </c>
      <c r="J39" t="s">
        <v>136</v>
      </c>
      <c r="K39" t="s">
        <v>137</v>
      </c>
      <c r="L39" t="s">
        <v>267</v>
      </c>
      <c r="M39" t="s">
        <v>268</v>
      </c>
      <c r="N39">
        <v>7.5438888879999997</v>
      </c>
      <c r="O39">
        <v>0</v>
      </c>
      <c r="P39">
        <v>1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0.82594334169501504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0.82594334169501504</v>
      </c>
    </row>
    <row r="40" spans="1:31" x14ac:dyDescent="0.25">
      <c r="A40">
        <v>2071233</v>
      </c>
      <c r="B40">
        <v>1</v>
      </c>
      <c r="C40" t="s">
        <v>81</v>
      </c>
      <c r="D40" t="s">
        <v>112</v>
      </c>
      <c r="E40" t="s">
        <v>146</v>
      </c>
      <c r="F40" t="s">
        <v>269</v>
      </c>
      <c r="G40" t="s">
        <v>133</v>
      </c>
      <c r="H40" t="s">
        <v>134</v>
      </c>
      <c r="I40" t="s">
        <v>135</v>
      </c>
      <c r="J40" t="s">
        <v>136</v>
      </c>
      <c r="K40" t="s">
        <v>137</v>
      </c>
      <c r="L40" t="s">
        <v>270</v>
      </c>
      <c r="M40" t="s">
        <v>271</v>
      </c>
      <c r="N40">
        <v>1.916666666</v>
      </c>
      <c r="O40">
        <v>0</v>
      </c>
      <c r="P40">
        <v>0</v>
      </c>
      <c r="Q40">
        <v>22</v>
      </c>
      <c r="R40">
        <v>15</v>
      </c>
      <c r="S40">
        <v>2</v>
      </c>
      <c r="T40">
        <v>1</v>
      </c>
      <c r="U40">
        <v>0</v>
      </c>
      <c r="V40">
        <v>0</v>
      </c>
      <c r="W40">
        <v>0</v>
      </c>
      <c r="X40">
        <v>0</v>
      </c>
      <c r="Y40">
        <v>13.632233277037253</v>
      </c>
      <c r="Z40">
        <v>36.187952902982389</v>
      </c>
      <c r="AA40">
        <v>37.7125795427011</v>
      </c>
      <c r="AB40">
        <v>3.0217690545453668</v>
      </c>
      <c r="AC40">
        <v>0</v>
      </c>
      <c r="AD40">
        <v>0</v>
      </c>
      <c r="AE40">
        <v>90.554534777266113</v>
      </c>
    </row>
    <row r="41" spans="1:31" x14ac:dyDescent="0.25">
      <c r="A41">
        <v>2070400</v>
      </c>
      <c r="B41">
        <v>1</v>
      </c>
      <c r="C41" t="s">
        <v>80</v>
      </c>
      <c r="D41" t="s">
        <v>104</v>
      </c>
      <c r="E41" t="s">
        <v>131</v>
      </c>
      <c r="F41" t="s">
        <v>272</v>
      </c>
      <c r="G41" t="s">
        <v>273</v>
      </c>
      <c r="H41" t="s">
        <v>134</v>
      </c>
      <c r="I41" t="s">
        <v>135</v>
      </c>
      <c r="J41" t="s">
        <v>136</v>
      </c>
      <c r="K41" t="s">
        <v>155</v>
      </c>
      <c r="L41" t="s">
        <v>274</v>
      </c>
      <c r="M41" t="s">
        <v>275</v>
      </c>
      <c r="N41">
        <v>3.2002452770000001</v>
      </c>
      <c r="O41">
        <v>0</v>
      </c>
      <c r="P41">
        <v>336</v>
      </c>
      <c r="Q41">
        <v>1</v>
      </c>
      <c r="R41">
        <v>1</v>
      </c>
      <c r="S41">
        <v>6</v>
      </c>
      <c r="T41">
        <v>30</v>
      </c>
      <c r="U41">
        <v>2</v>
      </c>
      <c r="V41">
        <v>0</v>
      </c>
      <c r="W41">
        <v>0</v>
      </c>
      <c r="X41">
        <v>261.72416312543726</v>
      </c>
      <c r="Y41">
        <v>196.94804683764394</v>
      </c>
      <c r="Z41">
        <v>0.34611422020476501</v>
      </c>
      <c r="AA41">
        <v>382.43855227457249</v>
      </c>
      <c r="AB41">
        <v>39.854880221307369</v>
      </c>
      <c r="AC41">
        <v>524.30652235409252</v>
      </c>
      <c r="AD41">
        <v>0</v>
      </c>
      <c r="AE41">
        <v>1405.6182790332582</v>
      </c>
    </row>
    <row r="42" spans="1:31" x14ac:dyDescent="0.25">
      <c r="A42">
        <v>2070941</v>
      </c>
      <c r="B42">
        <v>1</v>
      </c>
      <c r="C42" t="s">
        <v>81</v>
      </c>
      <c r="D42" t="s">
        <v>119</v>
      </c>
      <c r="E42" t="s">
        <v>140</v>
      </c>
      <c r="F42" t="s">
        <v>276</v>
      </c>
      <c r="G42" t="s">
        <v>142</v>
      </c>
      <c r="H42" t="s">
        <v>143</v>
      </c>
      <c r="I42" t="s">
        <v>135</v>
      </c>
      <c r="J42" t="s">
        <v>136</v>
      </c>
      <c r="K42" t="s">
        <v>137</v>
      </c>
      <c r="L42" t="s">
        <v>277</v>
      </c>
      <c r="M42" t="s">
        <v>278</v>
      </c>
      <c r="N42">
        <v>4.4450000000000003</v>
      </c>
      <c r="O42">
        <v>0</v>
      </c>
      <c r="P42">
        <v>24</v>
      </c>
      <c r="Q42">
        <v>0</v>
      </c>
      <c r="R42">
        <v>7</v>
      </c>
      <c r="S42">
        <v>0</v>
      </c>
      <c r="T42">
        <v>0</v>
      </c>
      <c r="U42">
        <v>0</v>
      </c>
      <c r="V42">
        <v>0</v>
      </c>
      <c r="W42">
        <v>0</v>
      </c>
      <c r="X42">
        <v>17.039912531766696</v>
      </c>
      <c r="Y42">
        <v>0</v>
      </c>
      <c r="Z42">
        <v>28.583766099583002</v>
      </c>
      <c r="AA42">
        <v>0</v>
      </c>
      <c r="AB42">
        <v>0</v>
      </c>
      <c r="AC42">
        <v>0</v>
      </c>
      <c r="AD42">
        <v>0</v>
      </c>
      <c r="AE42">
        <v>45.623678631349698</v>
      </c>
    </row>
    <row r="43" spans="1:31" x14ac:dyDescent="0.25">
      <c r="A43">
        <v>2070924</v>
      </c>
      <c r="B43">
        <v>1</v>
      </c>
      <c r="C43" t="s">
        <v>81</v>
      </c>
      <c r="D43" t="s">
        <v>128</v>
      </c>
      <c r="E43" t="s">
        <v>146</v>
      </c>
      <c r="F43" t="s">
        <v>279</v>
      </c>
      <c r="G43" t="s">
        <v>133</v>
      </c>
      <c r="H43" t="s">
        <v>134</v>
      </c>
      <c r="I43" t="s">
        <v>135</v>
      </c>
      <c r="J43" t="s">
        <v>136</v>
      </c>
      <c r="K43" t="s">
        <v>137</v>
      </c>
      <c r="L43" t="s">
        <v>280</v>
      </c>
      <c r="M43" t="s">
        <v>281</v>
      </c>
      <c r="N43">
        <v>0.18555555500000001</v>
      </c>
      <c r="O43">
        <v>0</v>
      </c>
      <c r="P43">
        <v>507</v>
      </c>
      <c r="Q43">
        <v>1</v>
      </c>
      <c r="R43">
        <v>63</v>
      </c>
      <c r="S43">
        <v>3</v>
      </c>
      <c r="T43">
        <v>106</v>
      </c>
      <c r="U43">
        <v>1</v>
      </c>
      <c r="V43">
        <v>0</v>
      </c>
      <c r="W43">
        <v>0</v>
      </c>
      <c r="X43">
        <v>17.544932474113939</v>
      </c>
      <c r="Y43">
        <v>5.1837540953432297</v>
      </c>
      <c r="Z43">
        <v>6.3709794822061072</v>
      </c>
      <c r="AA43">
        <v>1.5556419715974554</v>
      </c>
      <c r="AB43">
        <v>12.995347419760485</v>
      </c>
      <c r="AC43">
        <v>4.34713382553175</v>
      </c>
      <c r="AD43">
        <v>0</v>
      </c>
      <c r="AE43">
        <v>47.997789268552964</v>
      </c>
    </row>
    <row r="44" spans="1:31" x14ac:dyDescent="0.25">
      <c r="A44">
        <v>2071256</v>
      </c>
      <c r="B44">
        <v>1</v>
      </c>
      <c r="C44" t="s">
        <v>80</v>
      </c>
      <c r="D44" t="s">
        <v>88</v>
      </c>
      <c r="E44" t="s">
        <v>158</v>
      </c>
      <c r="F44" t="s">
        <v>282</v>
      </c>
      <c r="G44" t="s">
        <v>283</v>
      </c>
      <c r="H44" t="s">
        <v>143</v>
      </c>
      <c r="I44" t="s">
        <v>135</v>
      </c>
      <c r="J44" t="s">
        <v>136</v>
      </c>
      <c r="K44" t="s">
        <v>137</v>
      </c>
      <c r="L44" t="s">
        <v>284</v>
      </c>
      <c r="M44" t="s">
        <v>285</v>
      </c>
      <c r="N44">
        <v>1.576944444</v>
      </c>
      <c r="O44">
        <v>0</v>
      </c>
      <c r="P44">
        <v>141</v>
      </c>
      <c r="Q44">
        <v>0</v>
      </c>
      <c r="R44">
        <v>0</v>
      </c>
      <c r="S44">
        <v>0</v>
      </c>
      <c r="T44">
        <v>2</v>
      </c>
      <c r="U44">
        <v>0</v>
      </c>
      <c r="V44">
        <v>0</v>
      </c>
      <c r="W44">
        <v>0</v>
      </c>
      <c r="X44">
        <v>58.917471703508895</v>
      </c>
      <c r="Y44">
        <v>0</v>
      </c>
      <c r="Z44">
        <v>0</v>
      </c>
      <c r="AA44">
        <v>0</v>
      </c>
      <c r="AB44">
        <v>0.22448450558615279</v>
      </c>
      <c r="AC44">
        <v>0</v>
      </c>
      <c r="AD44">
        <v>0</v>
      </c>
      <c r="AE44">
        <v>59.141956209095049</v>
      </c>
    </row>
    <row r="45" spans="1:31" x14ac:dyDescent="0.25">
      <c r="A45">
        <v>2070592</v>
      </c>
      <c r="B45">
        <v>1</v>
      </c>
      <c r="C45" t="s">
        <v>80</v>
      </c>
      <c r="D45" t="s">
        <v>97</v>
      </c>
      <c r="E45" t="s">
        <v>177</v>
      </c>
      <c r="F45" t="s">
        <v>286</v>
      </c>
      <c r="G45" t="s">
        <v>183</v>
      </c>
      <c r="H45" t="s">
        <v>143</v>
      </c>
      <c r="I45" t="s">
        <v>135</v>
      </c>
      <c r="J45" t="s">
        <v>136</v>
      </c>
      <c r="K45" t="s">
        <v>137</v>
      </c>
      <c r="L45" t="s">
        <v>287</v>
      </c>
      <c r="M45" t="s">
        <v>288</v>
      </c>
      <c r="N45">
        <v>1.8574999999999999</v>
      </c>
      <c r="O45">
        <v>0</v>
      </c>
      <c r="P45">
        <v>1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0.80825909623107006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0.80825909623107006</v>
      </c>
    </row>
    <row r="46" spans="1:31" x14ac:dyDescent="0.25">
      <c r="A46">
        <v>2070947</v>
      </c>
      <c r="B46">
        <v>1</v>
      </c>
      <c r="C46" t="s">
        <v>81</v>
      </c>
      <c r="D46" t="s">
        <v>115</v>
      </c>
      <c r="E46" t="s">
        <v>131</v>
      </c>
      <c r="F46" t="s">
        <v>289</v>
      </c>
      <c r="G46" t="s">
        <v>133</v>
      </c>
      <c r="H46" t="s">
        <v>134</v>
      </c>
      <c r="I46" t="s">
        <v>259</v>
      </c>
      <c r="J46" t="s">
        <v>136</v>
      </c>
      <c r="K46" t="s">
        <v>137</v>
      </c>
      <c r="L46" t="s">
        <v>290</v>
      </c>
      <c r="M46" t="s">
        <v>291</v>
      </c>
      <c r="N46">
        <v>8.8888879999999993E-3</v>
      </c>
      <c r="O46">
        <v>0</v>
      </c>
      <c r="P46">
        <v>530</v>
      </c>
      <c r="Q46">
        <v>2</v>
      </c>
      <c r="R46">
        <v>20</v>
      </c>
      <c r="S46">
        <v>4</v>
      </c>
      <c r="T46">
        <v>28</v>
      </c>
      <c r="U46">
        <v>0</v>
      </c>
      <c r="V46">
        <v>0</v>
      </c>
      <c r="W46">
        <v>0</v>
      </c>
      <c r="X46">
        <v>0.82490255034773374</v>
      </c>
      <c r="Y46">
        <v>5.7702776954284447E-2</v>
      </c>
      <c r="Z46">
        <v>0.19826613959054221</v>
      </c>
      <c r="AA46">
        <v>0.29419012830693331</v>
      </c>
      <c r="AB46">
        <v>0.12777727730487998</v>
      </c>
      <c r="AC46">
        <v>0</v>
      </c>
      <c r="AD46">
        <v>0</v>
      </c>
      <c r="AE46">
        <v>1.5028388725043738</v>
      </c>
    </row>
    <row r="47" spans="1:31" x14ac:dyDescent="0.25">
      <c r="A47">
        <v>2071279</v>
      </c>
      <c r="B47">
        <v>1</v>
      </c>
      <c r="C47" t="s">
        <v>80</v>
      </c>
      <c r="D47" t="s">
        <v>96</v>
      </c>
      <c r="E47" t="s">
        <v>177</v>
      </c>
      <c r="F47" t="s">
        <v>292</v>
      </c>
      <c r="G47" t="s">
        <v>183</v>
      </c>
      <c r="H47" t="s">
        <v>143</v>
      </c>
      <c r="I47" t="s">
        <v>135</v>
      </c>
      <c r="J47" t="s">
        <v>136</v>
      </c>
      <c r="K47" t="s">
        <v>137</v>
      </c>
      <c r="L47" t="s">
        <v>293</v>
      </c>
      <c r="M47" t="s">
        <v>294</v>
      </c>
      <c r="N47">
        <v>1.590833333</v>
      </c>
      <c r="O47">
        <v>0</v>
      </c>
      <c r="P47">
        <v>1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3.4792404517651664E-2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3.4792404517651664E-2</v>
      </c>
    </row>
    <row r="48" spans="1:31" x14ac:dyDescent="0.25">
      <c r="A48">
        <v>2070878</v>
      </c>
      <c r="B48">
        <v>1</v>
      </c>
      <c r="C48" t="s">
        <v>81</v>
      </c>
      <c r="D48" t="s">
        <v>117</v>
      </c>
      <c r="E48" t="s">
        <v>295</v>
      </c>
      <c r="F48" t="s">
        <v>296</v>
      </c>
      <c r="G48" t="s">
        <v>133</v>
      </c>
      <c r="H48" t="s">
        <v>134</v>
      </c>
      <c r="I48" t="s">
        <v>135</v>
      </c>
      <c r="J48" t="s">
        <v>136</v>
      </c>
      <c r="K48" t="s">
        <v>137</v>
      </c>
      <c r="L48" t="s">
        <v>297</v>
      </c>
      <c r="M48" t="s">
        <v>298</v>
      </c>
      <c r="N48">
        <v>2.3366666660000002</v>
      </c>
      <c r="O48">
        <v>0</v>
      </c>
      <c r="P48">
        <v>375</v>
      </c>
      <c r="Q48">
        <v>33</v>
      </c>
      <c r="R48">
        <v>37</v>
      </c>
      <c r="S48">
        <v>2</v>
      </c>
      <c r="T48">
        <v>33</v>
      </c>
      <c r="U48">
        <v>1</v>
      </c>
      <c r="V48">
        <v>0</v>
      </c>
      <c r="W48">
        <v>0</v>
      </c>
      <c r="X48">
        <v>135.5473943118875</v>
      </c>
      <c r="Y48">
        <v>111.9992261274859</v>
      </c>
      <c r="Z48">
        <v>23.521713982473305</v>
      </c>
      <c r="AA48">
        <v>266.76388555967509</v>
      </c>
      <c r="AB48">
        <v>66.237684160803326</v>
      </c>
      <c r="AC48">
        <v>198.74712082626576</v>
      </c>
      <c r="AD48">
        <v>0</v>
      </c>
      <c r="AE48">
        <v>802.81702496859089</v>
      </c>
    </row>
    <row r="49" spans="1:31" x14ac:dyDescent="0.25">
      <c r="A49">
        <v>2070901</v>
      </c>
      <c r="B49">
        <v>1</v>
      </c>
      <c r="C49" t="s">
        <v>80</v>
      </c>
      <c r="D49" t="s">
        <v>108</v>
      </c>
      <c r="E49" t="s">
        <v>158</v>
      </c>
      <c r="F49" t="s">
        <v>299</v>
      </c>
      <c r="G49" t="s">
        <v>160</v>
      </c>
      <c r="H49" t="s">
        <v>143</v>
      </c>
      <c r="I49" t="s">
        <v>135</v>
      </c>
      <c r="J49" t="s">
        <v>136</v>
      </c>
      <c r="K49" t="s">
        <v>137</v>
      </c>
      <c r="L49" t="s">
        <v>300</v>
      </c>
      <c r="M49" t="s">
        <v>301</v>
      </c>
      <c r="N49">
        <v>4.4341666660000003</v>
      </c>
      <c r="O49">
        <v>0</v>
      </c>
      <c r="P49">
        <v>3</v>
      </c>
      <c r="Q49">
        <v>0</v>
      </c>
      <c r="R49">
        <v>5</v>
      </c>
      <c r="S49">
        <v>0</v>
      </c>
      <c r="T49">
        <v>0</v>
      </c>
      <c r="U49">
        <v>0</v>
      </c>
      <c r="V49">
        <v>0</v>
      </c>
      <c r="W49">
        <v>0</v>
      </c>
      <c r="X49">
        <v>5.8080505553928781</v>
      </c>
      <c r="Y49">
        <v>0</v>
      </c>
      <c r="Z49">
        <v>41.134043138032695</v>
      </c>
      <c r="AA49">
        <v>0</v>
      </c>
      <c r="AB49">
        <v>0</v>
      </c>
      <c r="AC49">
        <v>0</v>
      </c>
      <c r="AD49">
        <v>0</v>
      </c>
      <c r="AE49">
        <v>46.942093693425576</v>
      </c>
    </row>
    <row r="50" spans="1:31" x14ac:dyDescent="0.25">
      <c r="A50">
        <v>2070586</v>
      </c>
      <c r="B50">
        <v>1</v>
      </c>
      <c r="C50" t="s">
        <v>80</v>
      </c>
      <c r="D50" t="s">
        <v>84</v>
      </c>
      <c r="E50" t="s">
        <v>177</v>
      </c>
      <c r="F50" t="s">
        <v>302</v>
      </c>
      <c r="G50" t="s">
        <v>183</v>
      </c>
      <c r="H50" t="s">
        <v>143</v>
      </c>
      <c r="I50" t="s">
        <v>135</v>
      </c>
      <c r="J50" t="s">
        <v>136</v>
      </c>
      <c r="K50" t="s">
        <v>137</v>
      </c>
      <c r="L50" t="s">
        <v>303</v>
      </c>
      <c r="M50" t="s">
        <v>304</v>
      </c>
      <c r="N50">
        <v>7.8888888880000003</v>
      </c>
      <c r="O50">
        <v>0</v>
      </c>
      <c r="P50">
        <v>6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8.3154876764045333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8.3154876764045333</v>
      </c>
    </row>
    <row r="51" spans="1:31" x14ac:dyDescent="0.25">
      <c r="A51">
        <v>2070755</v>
      </c>
      <c r="B51">
        <v>1</v>
      </c>
      <c r="C51" t="s">
        <v>81</v>
      </c>
      <c r="D51" t="s">
        <v>124</v>
      </c>
      <c r="E51" t="s">
        <v>158</v>
      </c>
      <c r="F51" t="s">
        <v>305</v>
      </c>
      <c r="G51" t="s">
        <v>160</v>
      </c>
      <c r="H51" t="s">
        <v>143</v>
      </c>
      <c r="I51" t="s">
        <v>135</v>
      </c>
      <c r="J51" t="s">
        <v>136</v>
      </c>
      <c r="K51" t="s">
        <v>137</v>
      </c>
      <c r="L51" t="s">
        <v>306</v>
      </c>
      <c r="M51" t="s">
        <v>307</v>
      </c>
      <c r="N51">
        <v>1.695277777</v>
      </c>
      <c r="O51">
        <v>0</v>
      </c>
      <c r="P51">
        <v>13</v>
      </c>
      <c r="Q51">
        <v>0</v>
      </c>
      <c r="R51">
        <v>14</v>
      </c>
      <c r="S51">
        <v>0</v>
      </c>
      <c r="T51">
        <v>0</v>
      </c>
      <c r="U51">
        <v>0</v>
      </c>
      <c r="V51">
        <v>0</v>
      </c>
      <c r="W51">
        <v>0</v>
      </c>
      <c r="X51">
        <v>3.2580967951157032</v>
      </c>
      <c r="Y51">
        <v>0</v>
      </c>
      <c r="Z51">
        <v>0.50369101217950585</v>
      </c>
      <c r="AA51">
        <v>0</v>
      </c>
      <c r="AB51">
        <v>0</v>
      </c>
      <c r="AC51">
        <v>0</v>
      </c>
      <c r="AD51">
        <v>0</v>
      </c>
      <c r="AE51">
        <v>3.7617878072952089</v>
      </c>
    </row>
    <row r="52" spans="1:31" x14ac:dyDescent="0.25">
      <c r="A52">
        <v>2071273</v>
      </c>
      <c r="B52">
        <v>1</v>
      </c>
      <c r="C52" t="s">
        <v>81</v>
      </c>
      <c r="D52" t="s">
        <v>113</v>
      </c>
      <c r="E52" t="s">
        <v>158</v>
      </c>
      <c r="F52" t="s">
        <v>308</v>
      </c>
      <c r="G52" t="s">
        <v>160</v>
      </c>
      <c r="H52" t="s">
        <v>143</v>
      </c>
      <c r="I52" t="s">
        <v>135</v>
      </c>
      <c r="J52" t="s">
        <v>136</v>
      </c>
      <c r="K52" t="s">
        <v>137</v>
      </c>
      <c r="L52" t="s">
        <v>309</v>
      </c>
      <c r="M52" t="s">
        <v>310</v>
      </c>
      <c r="N52">
        <v>1.0480555549999999</v>
      </c>
      <c r="O52">
        <v>0</v>
      </c>
      <c r="P52">
        <v>117</v>
      </c>
      <c r="Q52">
        <v>0</v>
      </c>
      <c r="R52">
        <v>0</v>
      </c>
      <c r="S52">
        <v>0</v>
      </c>
      <c r="T52">
        <v>6</v>
      </c>
      <c r="U52">
        <v>0</v>
      </c>
      <c r="V52">
        <v>0</v>
      </c>
      <c r="W52">
        <v>0</v>
      </c>
      <c r="X52">
        <v>25.366537384494077</v>
      </c>
      <c r="Y52">
        <v>0</v>
      </c>
      <c r="Z52">
        <v>0</v>
      </c>
      <c r="AA52">
        <v>0</v>
      </c>
      <c r="AB52">
        <v>1.933765600305148</v>
      </c>
      <c r="AC52">
        <v>0</v>
      </c>
      <c r="AD52">
        <v>0</v>
      </c>
      <c r="AE52">
        <v>27.300302984799224</v>
      </c>
    </row>
    <row r="53" spans="1:31" x14ac:dyDescent="0.25">
      <c r="A53">
        <v>2070732</v>
      </c>
      <c r="B53">
        <v>1</v>
      </c>
      <c r="C53" t="s">
        <v>81</v>
      </c>
      <c r="D53" t="s">
        <v>112</v>
      </c>
      <c r="E53" t="s">
        <v>158</v>
      </c>
      <c r="F53" t="s">
        <v>311</v>
      </c>
      <c r="G53" t="s">
        <v>160</v>
      </c>
      <c r="H53" t="s">
        <v>143</v>
      </c>
      <c r="I53" t="s">
        <v>135</v>
      </c>
      <c r="J53" t="s">
        <v>136</v>
      </c>
      <c r="K53" t="s">
        <v>137</v>
      </c>
      <c r="L53" t="s">
        <v>312</v>
      </c>
      <c r="M53" t="s">
        <v>313</v>
      </c>
      <c r="N53">
        <v>0.62888888799999998</v>
      </c>
      <c r="O53">
        <v>0</v>
      </c>
      <c r="P53">
        <v>461</v>
      </c>
      <c r="Q53">
        <v>0</v>
      </c>
      <c r="R53">
        <v>2</v>
      </c>
      <c r="S53">
        <v>0</v>
      </c>
      <c r="T53">
        <v>6</v>
      </c>
      <c r="U53">
        <v>0</v>
      </c>
      <c r="V53">
        <v>0</v>
      </c>
      <c r="W53">
        <v>0</v>
      </c>
      <c r="X53">
        <v>52.655780893245989</v>
      </c>
      <c r="Y53">
        <v>0</v>
      </c>
      <c r="Z53">
        <v>7.2806357563466664E-3</v>
      </c>
      <c r="AA53">
        <v>0</v>
      </c>
      <c r="AB53">
        <v>2.4687708945090132</v>
      </c>
      <c r="AC53">
        <v>0</v>
      </c>
      <c r="AD53">
        <v>0</v>
      </c>
      <c r="AE53">
        <v>55.131832423511348</v>
      </c>
    </row>
    <row r="54" spans="1:31" x14ac:dyDescent="0.25">
      <c r="A54">
        <v>2070383</v>
      </c>
      <c r="B54">
        <v>1</v>
      </c>
      <c r="C54" t="s">
        <v>80</v>
      </c>
      <c r="D54" t="s">
        <v>99</v>
      </c>
      <c r="E54" t="s">
        <v>131</v>
      </c>
      <c r="F54" t="s">
        <v>314</v>
      </c>
      <c r="G54" t="s">
        <v>133</v>
      </c>
      <c r="H54" t="s">
        <v>134</v>
      </c>
      <c r="I54" t="s">
        <v>135</v>
      </c>
      <c r="J54" t="s">
        <v>136</v>
      </c>
      <c r="K54" t="s">
        <v>137</v>
      </c>
      <c r="L54" t="s">
        <v>315</v>
      </c>
      <c r="M54" t="s">
        <v>316</v>
      </c>
      <c r="N54">
        <v>3.1416666659999999</v>
      </c>
      <c r="O54">
        <v>0</v>
      </c>
      <c r="P54">
        <v>0</v>
      </c>
      <c r="Q54">
        <v>0</v>
      </c>
      <c r="R54">
        <v>0</v>
      </c>
      <c r="S54">
        <v>4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749.24098221421673</v>
      </c>
      <c r="AB54">
        <v>0</v>
      </c>
      <c r="AC54">
        <v>0</v>
      </c>
      <c r="AD54">
        <v>0</v>
      </c>
      <c r="AE54">
        <v>749.24098221421673</v>
      </c>
    </row>
    <row r="55" spans="1:31" x14ac:dyDescent="0.25">
      <c r="A55">
        <v>2070632</v>
      </c>
      <c r="B55">
        <v>1</v>
      </c>
      <c r="C55" t="s">
        <v>80</v>
      </c>
      <c r="D55" t="s">
        <v>83</v>
      </c>
      <c r="E55" t="s">
        <v>169</v>
      </c>
      <c r="F55" t="s">
        <v>317</v>
      </c>
      <c r="G55" t="s">
        <v>133</v>
      </c>
      <c r="H55" t="s">
        <v>134</v>
      </c>
      <c r="I55" t="s">
        <v>135</v>
      </c>
      <c r="J55" t="s">
        <v>136</v>
      </c>
      <c r="K55" t="s">
        <v>137</v>
      </c>
      <c r="L55" t="s">
        <v>318</v>
      </c>
      <c r="M55" t="s">
        <v>319</v>
      </c>
      <c r="N55">
        <v>0.94138888799999998</v>
      </c>
      <c r="O55">
        <v>0</v>
      </c>
      <c r="P55">
        <v>9175</v>
      </c>
      <c r="Q55">
        <v>0</v>
      </c>
      <c r="R55">
        <v>0</v>
      </c>
      <c r="S55">
        <v>0</v>
      </c>
      <c r="T55">
        <v>422</v>
      </c>
      <c r="U55">
        <v>0</v>
      </c>
      <c r="V55">
        <v>0</v>
      </c>
      <c r="W55">
        <v>0</v>
      </c>
      <c r="X55">
        <v>1747.4457802476745</v>
      </c>
      <c r="Y55">
        <v>0</v>
      </c>
      <c r="Z55">
        <v>0</v>
      </c>
      <c r="AA55">
        <v>0</v>
      </c>
      <c r="AB55">
        <v>477.60016260031455</v>
      </c>
      <c r="AC55">
        <v>0</v>
      </c>
      <c r="AD55">
        <v>0</v>
      </c>
      <c r="AE55">
        <v>2225.045942847989</v>
      </c>
    </row>
    <row r="56" spans="1:31" x14ac:dyDescent="0.25">
      <c r="A56">
        <v>2071024</v>
      </c>
      <c r="B56">
        <v>1</v>
      </c>
      <c r="C56" t="s">
        <v>80</v>
      </c>
      <c r="D56" t="s">
        <v>104</v>
      </c>
      <c r="E56" t="s">
        <v>146</v>
      </c>
      <c r="F56" t="s">
        <v>320</v>
      </c>
      <c r="G56" t="s">
        <v>133</v>
      </c>
      <c r="H56" t="s">
        <v>134</v>
      </c>
      <c r="I56" t="s">
        <v>135</v>
      </c>
      <c r="J56" t="s">
        <v>136</v>
      </c>
      <c r="K56" t="s">
        <v>137</v>
      </c>
      <c r="L56" t="s">
        <v>321</v>
      </c>
      <c r="M56" t="s">
        <v>322</v>
      </c>
      <c r="N56">
        <v>2.625555555</v>
      </c>
      <c r="O56">
        <v>8</v>
      </c>
      <c r="P56">
        <v>0</v>
      </c>
      <c r="Q56">
        <v>59</v>
      </c>
      <c r="R56">
        <v>0</v>
      </c>
      <c r="S56">
        <v>18</v>
      </c>
      <c r="T56">
        <v>2</v>
      </c>
      <c r="U56">
        <v>0</v>
      </c>
      <c r="V56">
        <v>0</v>
      </c>
      <c r="W56">
        <v>12.470718404531194</v>
      </c>
      <c r="X56">
        <v>0</v>
      </c>
      <c r="Y56">
        <v>357.17010702313615</v>
      </c>
      <c r="Z56">
        <v>0</v>
      </c>
      <c r="AA56">
        <v>449.82582293430005</v>
      </c>
      <c r="AB56">
        <v>6.5082700675868388</v>
      </c>
      <c r="AC56">
        <v>0</v>
      </c>
      <c r="AD56">
        <v>0</v>
      </c>
      <c r="AE56">
        <v>825.97491842955424</v>
      </c>
    </row>
    <row r="57" spans="1:31" x14ac:dyDescent="0.25">
      <c r="A57">
        <v>2071210</v>
      </c>
      <c r="B57">
        <v>1</v>
      </c>
      <c r="C57" t="s">
        <v>80</v>
      </c>
      <c r="D57" t="s">
        <v>83</v>
      </c>
      <c r="E57" t="s">
        <v>177</v>
      </c>
      <c r="F57" t="s">
        <v>323</v>
      </c>
      <c r="G57" t="s">
        <v>324</v>
      </c>
      <c r="H57" t="s">
        <v>143</v>
      </c>
      <c r="I57" t="s">
        <v>135</v>
      </c>
      <c r="J57" t="s">
        <v>136</v>
      </c>
      <c r="K57" t="s">
        <v>137</v>
      </c>
      <c r="L57" t="s">
        <v>325</v>
      </c>
      <c r="M57" t="s">
        <v>326</v>
      </c>
      <c r="N57">
        <v>5.3605555550000004</v>
      </c>
      <c r="O57">
        <v>0</v>
      </c>
      <c r="P57">
        <v>1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1.608578664071435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1.608578664071435</v>
      </c>
    </row>
    <row r="58" spans="1:31" x14ac:dyDescent="0.25">
      <c r="A58">
        <v>2071110</v>
      </c>
      <c r="B58">
        <v>1</v>
      </c>
      <c r="C58" t="s">
        <v>80</v>
      </c>
      <c r="D58" t="s">
        <v>110</v>
      </c>
      <c r="E58" t="s">
        <v>177</v>
      </c>
      <c r="F58" t="s">
        <v>327</v>
      </c>
      <c r="G58" t="s">
        <v>183</v>
      </c>
      <c r="H58" t="s">
        <v>143</v>
      </c>
      <c r="I58" t="s">
        <v>135</v>
      </c>
      <c r="J58" t="s">
        <v>136</v>
      </c>
      <c r="K58" t="s">
        <v>137</v>
      </c>
      <c r="L58" t="s">
        <v>328</v>
      </c>
      <c r="M58" t="s">
        <v>329</v>
      </c>
      <c r="N58">
        <v>3.7044444439999999</v>
      </c>
      <c r="O58">
        <v>0</v>
      </c>
      <c r="P58">
        <v>2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2.4690159272314838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2.4690159272314838</v>
      </c>
    </row>
    <row r="59" spans="1:31" x14ac:dyDescent="0.25">
      <c r="A59">
        <v>2070864</v>
      </c>
      <c r="B59">
        <v>1</v>
      </c>
      <c r="C59" t="s">
        <v>81</v>
      </c>
      <c r="D59" t="s">
        <v>116</v>
      </c>
      <c r="E59" t="s">
        <v>146</v>
      </c>
      <c r="F59" t="s">
        <v>330</v>
      </c>
      <c r="G59" t="s">
        <v>133</v>
      </c>
      <c r="H59" t="s">
        <v>134</v>
      </c>
      <c r="I59" t="s">
        <v>135</v>
      </c>
      <c r="J59" t="s">
        <v>136</v>
      </c>
      <c r="K59" t="s">
        <v>137</v>
      </c>
      <c r="L59" t="s">
        <v>331</v>
      </c>
      <c r="M59" t="s">
        <v>332</v>
      </c>
      <c r="N59">
        <v>0.28999999999999998</v>
      </c>
      <c r="O59">
        <v>3</v>
      </c>
      <c r="P59">
        <v>3803</v>
      </c>
      <c r="Q59">
        <v>185</v>
      </c>
      <c r="R59">
        <v>386</v>
      </c>
      <c r="S59">
        <v>36</v>
      </c>
      <c r="T59">
        <v>423</v>
      </c>
      <c r="U59">
        <v>3</v>
      </c>
      <c r="V59">
        <v>0</v>
      </c>
      <c r="W59">
        <v>0.25460904392673001</v>
      </c>
      <c r="X59">
        <v>158.57531570388645</v>
      </c>
      <c r="Y59">
        <v>80.042632439972635</v>
      </c>
      <c r="Z59">
        <v>40.584084244430706</v>
      </c>
      <c r="AA59">
        <v>69.630653490640555</v>
      </c>
      <c r="AB59">
        <v>46.790436927984437</v>
      </c>
      <c r="AC59">
        <v>7.838347744281899</v>
      </c>
      <c r="AD59">
        <v>0</v>
      </c>
      <c r="AE59">
        <v>403.71607959512346</v>
      </c>
    </row>
    <row r="60" spans="1:31" x14ac:dyDescent="0.25">
      <c r="A60">
        <v>2070815</v>
      </c>
      <c r="B60">
        <v>1</v>
      </c>
      <c r="C60" t="s">
        <v>81</v>
      </c>
      <c r="D60" t="s">
        <v>113</v>
      </c>
      <c r="E60" t="s">
        <v>131</v>
      </c>
      <c r="F60" t="s">
        <v>333</v>
      </c>
      <c r="G60" t="s">
        <v>133</v>
      </c>
      <c r="H60" t="s">
        <v>134</v>
      </c>
      <c r="I60" t="s">
        <v>259</v>
      </c>
      <c r="J60" t="s">
        <v>136</v>
      </c>
      <c r="K60" t="s">
        <v>137</v>
      </c>
      <c r="L60" t="s">
        <v>334</v>
      </c>
      <c r="M60" t="s">
        <v>335</v>
      </c>
      <c r="N60">
        <v>1.0555554999999999E-2</v>
      </c>
      <c r="O60">
        <v>0</v>
      </c>
      <c r="P60">
        <v>654</v>
      </c>
      <c r="Q60">
        <v>46</v>
      </c>
      <c r="R60">
        <v>241</v>
      </c>
      <c r="S60">
        <v>5</v>
      </c>
      <c r="T60">
        <v>32</v>
      </c>
      <c r="U60">
        <v>1</v>
      </c>
      <c r="V60">
        <v>0</v>
      </c>
      <c r="W60">
        <v>0</v>
      </c>
      <c r="X60">
        <v>1.8825207471837391</v>
      </c>
      <c r="Y60">
        <v>0.53466198021441114</v>
      </c>
      <c r="Z60">
        <v>2.0747499212957115</v>
      </c>
      <c r="AA60">
        <v>1.3702176453686579</v>
      </c>
      <c r="AB60">
        <v>0.3089112037576367</v>
      </c>
      <c r="AC60">
        <v>0.41788247107261994</v>
      </c>
      <c r="AD60">
        <v>0</v>
      </c>
      <c r="AE60">
        <v>6.5889439688927762</v>
      </c>
    </row>
    <row r="61" spans="1:31" x14ac:dyDescent="0.25">
      <c r="A61">
        <v>2070317</v>
      </c>
      <c r="B61">
        <v>1</v>
      </c>
      <c r="C61" t="s">
        <v>81</v>
      </c>
      <c r="D61" t="s">
        <v>128</v>
      </c>
      <c r="E61" t="s">
        <v>131</v>
      </c>
      <c r="F61" t="s">
        <v>336</v>
      </c>
      <c r="G61" t="s">
        <v>133</v>
      </c>
      <c r="H61" t="s">
        <v>134</v>
      </c>
      <c r="I61" t="s">
        <v>135</v>
      </c>
      <c r="J61" t="s">
        <v>136</v>
      </c>
      <c r="K61" t="s">
        <v>137</v>
      </c>
      <c r="L61" t="s">
        <v>337</v>
      </c>
      <c r="M61" t="s">
        <v>338</v>
      </c>
      <c r="N61">
        <v>2.105555555</v>
      </c>
      <c r="O61">
        <v>0</v>
      </c>
      <c r="P61">
        <v>0</v>
      </c>
      <c r="Q61">
        <v>0</v>
      </c>
      <c r="R61">
        <v>0</v>
      </c>
      <c r="S61">
        <v>3</v>
      </c>
      <c r="T61">
        <v>0</v>
      </c>
      <c r="U61">
        <v>2</v>
      </c>
      <c r="V61">
        <v>0</v>
      </c>
      <c r="W61">
        <v>0</v>
      </c>
      <c r="X61">
        <v>0</v>
      </c>
      <c r="Y61">
        <v>0</v>
      </c>
      <c r="Z61">
        <v>0</v>
      </c>
      <c r="AA61">
        <v>17.697401631585119</v>
      </c>
      <c r="AB61">
        <v>0</v>
      </c>
      <c r="AC61">
        <v>88.295978005938267</v>
      </c>
      <c r="AD61">
        <v>0</v>
      </c>
      <c r="AE61">
        <v>105.99337963752339</v>
      </c>
    </row>
    <row r="62" spans="1:31" x14ac:dyDescent="0.25">
      <c r="A62">
        <v>2071007</v>
      </c>
      <c r="B62">
        <v>1</v>
      </c>
      <c r="C62" t="s">
        <v>81</v>
      </c>
      <c r="D62" t="s">
        <v>117</v>
      </c>
      <c r="E62" t="s">
        <v>140</v>
      </c>
      <c r="F62" t="s">
        <v>339</v>
      </c>
      <c r="G62" t="s">
        <v>142</v>
      </c>
      <c r="H62" t="s">
        <v>143</v>
      </c>
      <c r="I62" t="s">
        <v>135</v>
      </c>
      <c r="J62" t="s">
        <v>136</v>
      </c>
      <c r="K62" t="s">
        <v>137</v>
      </c>
      <c r="L62" t="s">
        <v>340</v>
      </c>
      <c r="M62" t="s">
        <v>341</v>
      </c>
      <c r="N62">
        <v>2.7208333329999999</v>
      </c>
      <c r="O62">
        <v>0</v>
      </c>
      <c r="P62">
        <v>51</v>
      </c>
      <c r="Q62">
        <v>0</v>
      </c>
      <c r="R62">
        <v>33</v>
      </c>
      <c r="S62">
        <v>0</v>
      </c>
      <c r="T62">
        <v>4</v>
      </c>
      <c r="U62">
        <v>0</v>
      </c>
      <c r="V62">
        <v>0</v>
      </c>
      <c r="W62">
        <v>0</v>
      </c>
      <c r="X62">
        <v>46.648257834170366</v>
      </c>
      <c r="Y62">
        <v>0</v>
      </c>
      <c r="Z62">
        <v>47.729777330578926</v>
      </c>
      <c r="AA62">
        <v>0</v>
      </c>
      <c r="AB62">
        <v>10.01574129212686</v>
      </c>
      <c r="AC62">
        <v>0</v>
      </c>
      <c r="AD62">
        <v>0</v>
      </c>
      <c r="AE62">
        <v>104.39377645687615</v>
      </c>
    </row>
    <row r="63" spans="1:31" x14ac:dyDescent="0.25">
      <c r="A63">
        <v>2070675</v>
      </c>
      <c r="B63">
        <v>1</v>
      </c>
      <c r="C63" t="s">
        <v>80</v>
      </c>
      <c r="D63" t="s">
        <v>98</v>
      </c>
      <c r="E63" t="s">
        <v>169</v>
      </c>
      <c r="F63" t="s">
        <v>342</v>
      </c>
      <c r="G63" t="s">
        <v>171</v>
      </c>
      <c r="H63" t="s">
        <v>134</v>
      </c>
      <c r="I63" t="s">
        <v>135</v>
      </c>
      <c r="J63" t="s">
        <v>136</v>
      </c>
      <c r="K63" t="s">
        <v>137</v>
      </c>
      <c r="L63" t="s">
        <v>343</v>
      </c>
      <c r="M63" t="s">
        <v>344</v>
      </c>
      <c r="N63">
        <v>5.6150000000000002</v>
      </c>
      <c r="O63">
        <v>0</v>
      </c>
      <c r="P63">
        <v>13</v>
      </c>
      <c r="Q63">
        <v>0</v>
      </c>
      <c r="R63">
        <v>15</v>
      </c>
      <c r="S63">
        <v>0</v>
      </c>
      <c r="T63">
        <v>10</v>
      </c>
      <c r="U63">
        <v>0</v>
      </c>
      <c r="V63">
        <v>0</v>
      </c>
      <c r="W63">
        <v>0</v>
      </c>
      <c r="X63">
        <v>12.227801453171416</v>
      </c>
      <c r="Y63">
        <v>0</v>
      </c>
      <c r="Z63">
        <v>132.99142998693759</v>
      </c>
      <c r="AA63">
        <v>0</v>
      </c>
      <c r="AB63">
        <v>48.345029412193078</v>
      </c>
      <c r="AC63">
        <v>0</v>
      </c>
      <c r="AD63">
        <v>0</v>
      </c>
      <c r="AE63">
        <v>193.56426085230208</v>
      </c>
    </row>
    <row r="64" spans="1:31" x14ac:dyDescent="0.25">
      <c r="A64">
        <v>2070838</v>
      </c>
      <c r="B64">
        <v>1</v>
      </c>
      <c r="C64" t="s">
        <v>81</v>
      </c>
      <c r="D64" t="s">
        <v>118</v>
      </c>
      <c r="E64" t="s">
        <v>177</v>
      </c>
      <c r="F64" t="s">
        <v>345</v>
      </c>
      <c r="G64" t="s">
        <v>183</v>
      </c>
      <c r="H64" t="s">
        <v>143</v>
      </c>
      <c r="I64" t="s">
        <v>135</v>
      </c>
      <c r="J64" t="s">
        <v>136</v>
      </c>
      <c r="K64" t="s">
        <v>137</v>
      </c>
      <c r="L64" t="s">
        <v>346</v>
      </c>
      <c r="M64" t="s">
        <v>347</v>
      </c>
      <c r="N64">
        <v>1.6686111109999999</v>
      </c>
      <c r="O64">
        <v>0</v>
      </c>
      <c r="P64">
        <v>0</v>
      </c>
      <c r="Q64">
        <v>0</v>
      </c>
      <c r="R64">
        <v>0</v>
      </c>
      <c r="S64">
        <v>0</v>
      </c>
      <c r="T64">
        <v>1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0.76842725188849581</v>
      </c>
      <c r="AC64">
        <v>0</v>
      </c>
      <c r="AD64">
        <v>0</v>
      </c>
      <c r="AE64">
        <v>0.76842725188849581</v>
      </c>
    </row>
    <row r="65" spans="1:31" x14ac:dyDescent="0.25">
      <c r="A65">
        <v>2071316</v>
      </c>
      <c r="B65">
        <v>1</v>
      </c>
      <c r="C65" t="s">
        <v>80</v>
      </c>
      <c r="D65" t="s">
        <v>107</v>
      </c>
      <c r="E65" t="s">
        <v>177</v>
      </c>
      <c r="F65" t="s">
        <v>348</v>
      </c>
      <c r="G65" t="s">
        <v>183</v>
      </c>
      <c r="H65" t="s">
        <v>143</v>
      </c>
      <c r="I65" t="s">
        <v>135</v>
      </c>
      <c r="J65" t="s">
        <v>136</v>
      </c>
      <c r="K65" t="s">
        <v>137</v>
      </c>
      <c r="L65" t="s">
        <v>349</v>
      </c>
      <c r="M65" t="s">
        <v>350</v>
      </c>
      <c r="N65">
        <v>2.8975</v>
      </c>
      <c r="O65">
        <v>0</v>
      </c>
      <c r="P65">
        <v>1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0.421322081161425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0.421322081161425</v>
      </c>
    </row>
    <row r="66" spans="1:31" x14ac:dyDescent="0.25">
      <c r="A66">
        <v>2070652</v>
      </c>
      <c r="B66">
        <v>1</v>
      </c>
      <c r="C66" t="s">
        <v>80</v>
      </c>
      <c r="D66" t="s">
        <v>97</v>
      </c>
      <c r="E66" t="s">
        <v>169</v>
      </c>
      <c r="F66" t="s">
        <v>351</v>
      </c>
      <c r="G66" t="s">
        <v>171</v>
      </c>
      <c r="H66" t="s">
        <v>134</v>
      </c>
      <c r="I66" t="s">
        <v>135</v>
      </c>
      <c r="J66" t="s">
        <v>136</v>
      </c>
      <c r="K66" t="s">
        <v>137</v>
      </c>
      <c r="L66" t="s">
        <v>352</v>
      </c>
      <c r="M66" t="s">
        <v>353</v>
      </c>
      <c r="N66">
        <v>2.0469444440000002</v>
      </c>
      <c r="O66">
        <v>0</v>
      </c>
      <c r="P66">
        <v>35</v>
      </c>
      <c r="Q66">
        <v>2</v>
      </c>
      <c r="R66">
        <v>24</v>
      </c>
      <c r="S66">
        <v>1</v>
      </c>
      <c r="T66">
        <v>13</v>
      </c>
      <c r="U66">
        <v>1</v>
      </c>
      <c r="V66">
        <v>0</v>
      </c>
      <c r="W66">
        <v>0</v>
      </c>
      <c r="X66">
        <v>30.611195695297145</v>
      </c>
      <c r="Y66">
        <v>14.761086199871961</v>
      </c>
      <c r="Z66">
        <v>25.774077288220596</v>
      </c>
      <c r="AA66">
        <v>0</v>
      </c>
      <c r="AB66">
        <v>22.458395862121328</v>
      </c>
      <c r="AC66">
        <v>89.655898338000611</v>
      </c>
      <c r="AD66">
        <v>0</v>
      </c>
      <c r="AE66">
        <v>183.26065338351165</v>
      </c>
    </row>
    <row r="67" spans="1:31" x14ac:dyDescent="0.25">
      <c r="A67">
        <v>2071193</v>
      </c>
      <c r="B67">
        <v>1</v>
      </c>
      <c r="C67" t="s">
        <v>80</v>
      </c>
      <c r="D67" t="s">
        <v>109</v>
      </c>
      <c r="E67" t="s">
        <v>158</v>
      </c>
      <c r="F67" t="s">
        <v>354</v>
      </c>
      <c r="G67" t="s">
        <v>160</v>
      </c>
      <c r="H67" t="s">
        <v>143</v>
      </c>
      <c r="I67" t="s">
        <v>135</v>
      </c>
      <c r="J67" t="s">
        <v>136</v>
      </c>
      <c r="K67" t="s">
        <v>137</v>
      </c>
      <c r="L67" t="s">
        <v>355</v>
      </c>
      <c r="M67" t="s">
        <v>356</v>
      </c>
      <c r="N67">
        <v>7.937777777</v>
      </c>
      <c r="O67">
        <v>0</v>
      </c>
      <c r="P67">
        <v>1</v>
      </c>
      <c r="Q67">
        <v>0</v>
      </c>
      <c r="R67">
        <v>0</v>
      </c>
      <c r="S67">
        <v>0</v>
      </c>
      <c r="T67">
        <v>1</v>
      </c>
      <c r="U67">
        <v>0</v>
      </c>
      <c r="V67">
        <v>0</v>
      </c>
      <c r="W67">
        <v>0</v>
      </c>
      <c r="X67">
        <v>0.13921396992788004</v>
      </c>
      <c r="Y67">
        <v>0</v>
      </c>
      <c r="Z67">
        <v>0</v>
      </c>
      <c r="AA67">
        <v>0</v>
      </c>
      <c r="AB67">
        <v>9.0554026870835784</v>
      </c>
      <c r="AC67">
        <v>0</v>
      </c>
      <c r="AD67">
        <v>0</v>
      </c>
      <c r="AE67">
        <v>9.1946166570114585</v>
      </c>
    </row>
    <row r="68" spans="1:31" x14ac:dyDescent="0.25">
      <c r="A68">
        <v>2071050</v>
      </c>
      <c r="B68">
        <v>1</v>
      </c>
      <c r="C68" t="s">
        <v>80</v>
      </c>
      <c r="D68" t="s">
        <v>108</v>
      </c>
      <c r="E68" t="s">
        <v>158</v>
      </c>
      <c r="F68" t="s">
        <v>357</v>
      </c>
      <c r="G68" t="s">
        <v>160</v>
      </c>
      <c r="H68" t="s">
        <v>143</v>
      </c>
      <c r="I68" t="s">
        <v>135</v>
      </c>
      <c r="J68" t="s">
        <v>136</v>
      </c>
      <c r="K68" t="s">
        <v>137</v>
      </c>
      <c r="L68" t="s">
        <v>358</v>
      </c>
      <c r="M68" t="s">
        <v>359</v>
      </c>
      <c r="N68">
        <v>3.1555555549999998</v>
      </c>
      <c r="O68">
        <v>0</v>
      </c>
      <c r="P68">
        <v>20</v>
      </c>
      <c r="Q68">
        <v>0</v>
      </c>
      <c r="R68">
        <v>4</v>
      </c>
      <c r="S68">
        <v>0</v>
      </c>
      <c r="T68">
        <v>1</v>
      </c>
      <c r="U68">
        <v>0</v>
      </c>
      <c r="V68">
        <v>0</v>
      </c>
      <c r="W68">
        <v>0</v>
      </c>
      <c r="X68">
        <v>8.4987571526203496</v>
      </c>
      <c r="Y68">
        <v>0</v>
      </c>
      <c r="Z68">
        <v>4.9481651869604857</v>
      </c>
      <c r="AA68">
        <v>0</v>
      </c>
      <c r="AB68">
        <v>0.56073746195650331</v>
      </c>
      <c r="AC68">
        <v>0</v>
      </c>
      <c r="AD68">
        <v>0</v>
      </c>
      <c r="AE68">
        <v>14.007659801537338</v>
      </c>
    </row>
    <row r="69" spans="1:31" x14ac:dyDescent="0.25">
      <c r="A69">
        <v>2070440</v>
      </c>
      <c r="B69">
        <v>1</v>
      </c>
      <c r="C69" t="s">
        <v>80</v>
      </c>
      <c r="D69" t="s">
        <v>101</v>
      </c>
      <c r="E69" t="s">
        <v>146</v>
      </c>
      <c r="F69" t="s">
        <v>249</v>
      </c>
      <c r="G69" t="s">
        <v>133</v>
      </c>
      <c r="H69" t="s">
        <v>134</v>
      </c>
      <c r="I69" t="s">
        <v>135</v>
      </c>
      <c r="J69" t="s">
        <v>136</v>
      </c>
      <c r="K69" t="s">
        <v>137</v>
      </c>
      <c r="L69" t="s">
        <v>360</v>
      </c>
      <c r="M69" t="s">
        <v>361</v>
      </c>
      <c r="N69">
        <v>1.6172222220000001</v>
      </c>
      <c r="O69">
        <v>0</v>
      </c>
      <c r="P69">
        <v>1937</v>
      </c>
      <c r="Q69">
        <v>0</v>
      </c>
      <c r="R69">
        <v>0</v>
      </c>
      <c r="S69">
        <v>2</v>
      </c>
      <c r="T69">
        <v>28</v>
      </c>
      <c r="U69">
        <v>0</v>
      </c>
      <c r="V69">
        <v>0</v>
      </c>
      <c r="W69">
        <v>0</v>
      </c>
      <c r="X69">
        <v>555.1911001547245</v>
      </c>
      <c r="Y69">
        <v>0</v>
      </c>
      <c r="Z69">
        <v>0</v>
      </c>
      <c r="AA69">
        <v>32.722797076492341</v>
      </c>
      <c r="AB69">
        <v>74.862997776820379</v>
      </c>
      <c r="AC69">
        <v>0</v>
      </c>
      <c r="AD69">
        <v>0</v>
      </c>
      <c r="AE69">
        <v>662.77689500803729</v>
      </c>
    </row>
    <row r="70" spans="1:31" x14ac:dyDescent="0.25">
      <c r="A70">
        <v>2071173</v>
      </c>
      <c r="B70">
        <v>1</v>
      </c>
      <c r="C70" t="s">
        <v>80</v>
      </c>
      <c r="D70" t="s">
        <v>103</v>
      </c>
      <c r="E70" t="s">
        <v>131</v>
      </c>
      <c r="F70" t="s">
        <v>362</v>
      </c>
      <c r="G70" t="s">
        <v>133</v>
      </c>
      <c r="H70" t="s">
        <v>134</v>
      </c>
      <c r="I70" t="s">
        <v>135</v>
      </c>
      <c r="J70" t="s">
        <v>136</v>
      </c>
      <c r="K70" t="s">
        <v>137</v>
      </c>
      <c r="L70" t="s">
        <v>363</v>
      </c>
      <c r="M70" t="s">
        <v>364</v>
      </c>
      <c r="N70">
        <v>0.90111111099999996</v>
      </c>
      <c r="O70">
        <v>0</v>
      </c>
      <c r="P70">
        <v>0</v>
      </c>
      <c r="Q70">
        <v>4</v>
      </c>
      <c r="R70">
        <v>18</v>
      </c>
      <c r="S70">
        <v>5</v>
      </c>
      <c r="T70">
        <v>5</v>
      </c>
      <c r="U70">
        <v>3</v>
      </c>
      <c r="V70">
        <v>0</v>
      </c>
      <c r="W70">
        <v>0</v>
      </c>
      <c r="X70">
        <v>0</v>
      </c>
      <c r="Y70">
        <v>2.5414976624572003</v>
      </c>
      <c r="Z70">
        <v>33.589259412694716</v>
      </c>
      <c r="AA70">
        <v>32.664723667484651</v>
      </c>
      <c r="AB70">
        <v>17.307097492898041</v>
      </c>
      <c r="AC70">
        <v>49.110932749900911</v>
      </c>
      <c r="AD70">
        <v>0</v>
      </c>
      <c r="AE70">
        <v>135.21351098543551</v>
      </c>
    </row>
    <row r="71" spans="1:31" x14ac:dyDescent="0.25">
      <c r="A71">
        <v>2070509</v>
      </c>
      <c r="B71">
        <v>1</v>
      </c>
      <c r="C71" t="s">
        <v>80</v>
      </c>
      <c r="D71" t="s">
        <v>92</v>
      </c>
      <c r="E71" t="s">
        <v>177</v>
      </c>
      <c r="F71" t="s">
        <v>365</v>
      </c>
      <c r="G71" t="s">
        <v>366</v>
      </c>
      <c r="H71" t="s">
        <v>143</v>
      </c>
      <c r="I71" t="s">
        <v>135</v>
      </c>
      <c r="J71" t="s">
        <v>136</v>
      </c>
      <c r="K71" t="s">
        <v>137</v>
      </c>
      <c r="L71" t="s">
        <v>367</v>
      </c>
      <c r="M71" t="s">
        <v>368</v>
      </c>
      <c r="N71">
        <v>2.2691666659999998</v>
      </c>
      <c r="O71">
        <v>0</v>
      </c>
      <c r="P71">
        <v>1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1.3240899450730232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1.3240899450730232</v>
      </c>
    </row>
    <row r="72" spans="1:31" x14ac:dyDescent="0.25">
      <c r="A72">
        <v>2071150</v>
      </c>
      <c r="B72">
        <v>1</v>
      </c>
      <c r="C72" t="s">
        <v>81</v>
      </c>
      <c r="D72" t="s">
        <v>113</v>
      </c>
      <c r="E72" t="s">
        <v>158</v>
      </c>
      <c r="F72" t="s">
        <v>369</v>
      </c>
      <c r="G72" t="s">
        <v>160</v>
      </c>
      <c r="H72" t="s">
        <v>143</v>
      </c>
      <c r="I72" t="s">
        <v>135</v>
      </c>
      <c r="J72" t="s">
        <v>136</v>
      </c>
      <c r="K72" t="s">
        <v>137</v>
      </c>
      <c r="L72" t="s">
        <v>370</v>
      </c>
      <c r="M72" t="s">
        <v>371</v>
      </c>
      <c r="N72">
        <v>4.6452777770000004</v>
      </c>
      <c r="O72">
        <v>0</v>
      </c>
      <c r="P72">
        <v>18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9.9588071327655676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9.9588071327655676</v>
      </c>
    </row>
    <row r="73" spans="1:31" x14ac:dyDescent="0.25">
      <c r="A73">
        <v>2070881</v>
      </c>
      <c r="B73">
        <v>1</v>
      </c>
      <c r="C73" t="s">
        <v>80</v>
      </c>
      <c r="D73" t="s">
        <v>98</v>
      </c>
      <c r="E73" t="s">
        <v>131</v>
      </c>
      <c r="F73" t="s">
        <v>372</v>
      </c>
      <c r="G73" t="s">
        <v>133</v>
      </c>
      <c r="H73" t="s">
        <v>134</v>
      </c>
      <c r="I73" t="s">
        <v>135</v>
      </c>
      <c r="J73" t="s">
        <v>136</v>
      </c>
      <c r="K73" t="s">
        <v>137</v>
      </c>
      <c r="L73" t="s">
        <v>373</v>
      </c>
      <c r="M73" t="s">
        <v>374</v>
      </c>
      <c r="N73">
        <v>0.91666666600000002</v>
      </c>
      <c r="O73">
        <v>0</v>
      </c>
      <c r="P73">
        <v>652</v>
      </c>
      <c r="Q73">
        <v>1</v>
      </c>
      <c r="R73">
        <v>116</v>
      </c>
      <c r="S73">
        <v>3</v>
      </c>
      <c r="T73">
        <v>179</v>
      </c>
      <c r="U73">
        <v>0</v>
      </c>
      <c r="V73">
        <v>0</v>
      </c>
      <c r="W73">
        <v>0</v>
      </c>
      <c r="X73">
        <v>136.90961901175737</v>
      </c>
      <c r="Y73">
        <v>12.163867593052746</v>
      </c>
      <c r="Z73">
        <v>138.95263204114639</v>
      </c>
      <c r="AA73">
        <v>14.78004141011977</v>
      </c>
      <c r="AB73">
        <v>174.57187129931273</v>
      </c>
      <c r="AC73">
        <v>0</v>
      </c>
      <c r="AD73">
        <v>0</v>
      </c>
      <c r="AE73">
        <v>477.378031355389</v>
      </c>
    </row>
    <row r="74" spans="1:31" x14ac:dyDescent="0.25">
      <c r="A74">
        <v>2071130</v>
      </c>
      <c r="B74">
        <v>1</v>
      </c>
      <c r="C74" t="s">
        <v>80</v>
      </c>
      <c r="D74" t="s">
        <v>94</v>
      </c>
      <c r="E74" t="s">
        <v>158</v>
      </c>
      <c r="F74" t="s">
        <v>375</v>
      </c>
      <c r="G74" t="s">
        <v>160</v>
      </c>
      <c r="H74" t="s">
        <v>143</v>
      </c>
      <c r="I74" t="s">
        <v>135</v>
      </c>
      <c r="J74" t="s">
        <v>136</v>
      </c>
      <c r="K74" t="s">
        <v>137</v>
      </c>
      <c r="L74" t="s">
        <v>376</v>
      </c>
      <c r="M74" t="s">
        <v>377</v>
      </c>
      <c r="N74">
        <v>3.7494444439999999</v>
      </c>
      <c r="O74">
        <v>0</v>
      </c>
      <c r="P74">
        <v>0</v>
      </c>
      <c r="Q74">
        <v>0</v>
      </c>
      <c r="R74">
        <v>1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0.46610241766532168</v>
      </c>
      <c r="AA74">
        <v>0</v>
      </c>
      <c r="AB74">
        <v>0</v>
      </c>
      <c r="AC74">
        <v>0</v>
      </c>
      <c r="AD74">
        <v>0</v>
      </c>
      <c r="AE74">
        <v>0.46610241766532168</v>
      </c>
    </row>
    <row r="75" spans="1:31" x14ac:dyDescent="0.25">
      <c r="A75">
        <v>2070489</v>
      </c>
      <c r="B75">
        <v>1</v>
      </c>
      <c r="C75" t="s">
        <v>80</v>
      </c>
      <c r="D75" t="s">
        <v>96</v>
      </c>
      <c r="E75" t="s">
        <v>146</v>
      </c>
      <c r="F75" t="s">
        <v>378</v>
      </c>
      <c r="G75" t="s">
        <v>133</v>
      </c>
      <c r="H75" t="s">
        <v>134</v>
      </c>
      <c r="I75" t="s">
        <v>259</v>
      </c>
      <c r="J75" t="s">
        <v>136</v>
      </c>
      <c r="K75" t="s">
        <v>137</v>
      </c>
      <c r="L75" t="s">
        <v>379</v>
      </c>
      <c r="M75" t="s">
        <v>380</v>
      </c>
      <c r="N75">
        <v>3.5277777000000003E-2</v>
      </c>
      <c r="O75">
        <v>3</v>
      </c>
      <c r="P75">
        <v>803</v>
      </c>
      <c r="Q75">
        <v>0</v>
      </c>
      <c r="R75">
        <v>19</v>
      </c>
      <c r="S75">
        <v>1</v>
      </c>
      <c r="T75">
        <v>171</v>
      </c>
      <c r="U75">
        <v>0</v>
      </c>
      <c r="V75">
        <v>0</v>
      </c>
      <c r="W75">
        <v>0.88811408765934829</v>
      </c>
      <c r="X75">
        <v>15.712367430488991</v>
      </c>
      <c r="Y75">
        <v>0</v>
      </c>
      <c r="Z75">
        <v>0.59354245543568085</v>
      </c>
      <c r="AA75">
        <v>5.7133747724627766E-2</v>
      </c>
      <c r="AB75">
        <v>7.7550628972382691</v>
      </c>
      <c r="AC75">
        <v>0</v>
      </c>
      <c r="AD75">
        <v>0</v>
      </c>
      <c r="AE75">
        <v>25.006220618546916</v>
      </c>
    </row>
    <row r="76" spans="1:31" x14ac:dyDescent="0.25">
      <c r="A76">
        <v>2070360</v>
      </c>
      <c r="B76">
        <v>1</v>
      </c>
      <c r="C76" t="s">
        <v>81</v>
      </c>
      <c r="D76" t="s">
        <v>128</v>
      </c>
      <c r="E76" t="s">
        <v>158</v>
      </c>
      <c r="F76" t="s">
        <v>381</v>
      </c>
      <c r="G76" t="s">
        <v>160</v>
      </c>
      <c r="H76" t="s">
        <v>143</v>
      </c>
      <c r="I76" t="s">
        <v>135</v>
      </c>
      <c r="J76" t="s">
        <v>136</v>
      </c>
      <c r="K76" t="s">
        <v>137</v>
      </c>
      <c r="L76" t="s">
        <v>382</v>
      </c>
      <c r="M76" t="s">
        <v>383</v>
      </c>
      <c r="N76">
        <v>2.196666666</v>
      </c>
      <c r="O76">
        <v>0</v>
      </c>
      <c r="P76">
        <v>26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10.137749263305265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10.137749263305265</v>
      </c>
    </row>
    <row r="77" spans="1:31" x14ac:dyDescent="0.25">
      <c r="A77">
        <v>2070987</v>
      </c>
      <c r="B77">
        <v>1</v>
      </c>
      <c r="C77" t="s">
        <v>81</v>
      </c>
      <c r="D77" t="s">
        <v>118</v>
      </c>
      <c r="E77" t="s">
        <v>158</v>
      </c>
      <c r="F77" t="s">
        <v>384</v>
      </c>
      <c r="G77" t="s">
        <v>385</v>
      </c>
      <c r="H77" t="s">
        <v>143</v>
      </c>
      <c r="I77" t="s">
        <v>135</v>
      </c>
      <c r="J77" t="s">
        <v>136</v>
      </c>
      <c r="K77" t="s">
        <v>137</v>
      </c>
      <c r="L77" t="s">
        <v>386</v>
      </c>
      <c r="M77" t="s">
        <v>387</v>
      </c>
      <c r="N77">
        <v>1.160555555</v>
      </c>
      <c r="O77">
        <v>0</v>
      </c>
      <c r="P77">
        <v>45</v>
      </c>
      <c r="Q77">
        <v>0</v>
      </c>
      <c r="R77">
        <v>0</v>
      </c>
      <c r="S77">
        <v>0</v>
      </c>
      <c r="T77">
        <v>10</v>
      </c>
      <c r="U77">
        <v>0</v>
      </c>
      <c r="V77">
        <v>0</v>
      </c>
      <c r="W77">
        <v>0</v>
      </c>
      <c r="X77">
        <v>10.665773532530853</v>
      </c>
      <c r="Y77">
        <v>0</v>
      </c>
      <c r="Z77">
        <v>0</v>
      </c>
      <c r="AA77">
        <v>0</v>
      </c>
      <c r="AB77">
        <v>3.3035041972526451</v>
      </c>
      <c r="AC77">
        <v>0</v>
      </c>
      <c r="AD77">
        <v>0</v>
      </c>
      <c r="AE77">
        <v>13.969277729783498</v>
      </c>
    </row>
    <row r="78" spans="1:31" x14ac:dyDescent="0.25">
      <c r="A78">
        <v>2070503</v>
      </c>
      <c r="B78">
        <v>1</v>
      </c>
      <c r="C78" t="s">
        <v>81</v>
      </c>
      <c r="D78" t="s">
        <v>123</v>
      </c>
      <c r="E78" t="s">
        <v>146</v>
      </c>
      <c r="F78" t="s">
        <v>388</v>
      </c>
      <c r="G78" t="s">
        <v>133</v>
      </c>
      <c r="H78" t="s">
        <v>134</v>
      </c>
      <c r="I78" t="s">
        <v>135</v>
      </c>
      <c r="J78" t="s">
        <v>136</v>
      </c>
      <c r="K78" t="s">
        <v>137</v>
      </c>
      <c r="L78" t="s">
        <v>389</v>
      </c>
      <c r="M78" t="s">
        <v>390</v>
      </c>
      <c r="N78">
        <v>0.73916666600000003</v>
      </c>
      <c r="O78">
        <v>1</v>
      </c>
      <c r="P78">
        <v>8216</v>
      </c>
      <c r="Q78">
        <v>14</v>
      </c>
      <c r="R78">
        <v>184</v>
      </c>
      <c r="S78">
        <v>7</v>
      </c>
      <c r="T78">
        <v>446</v>
      </c>
      <c r="U78">
        <v>6</v>
      </c>
      <c r="V78">
        <v>2</v>
      </c>
      <c r="W78">
        <v>2.2347692628909999E-2</v>
      </c>
      <c r="X78">
        <v>1170.0892844173582</v>
      </c>
      <c r="Y78">
        <v>14.092568799602114</v>
      </c>
      <c r="Z78">
        <v>65.039981800435797</v>
      </c>
      <c r="AA78">
        <v>120.76043198404744</v>
      </c>
      <c r="AB78">
        <v>299.61777632141678</v>
      </c>
      <c r="AC78">
        <v>1976.4361966063948</v>
      </c>
      <c r="AD78">
        <v>10.562939454152517</v>
      </c>
      <c r="AE78">
        <v>3656.6215270760363</v>
      </c>
    </row>
    <row r="79" spans="1:31" x14ac:dyDescent="0.25">
      <c r="A79">
        <v>2071342</v>
      </c>
      <c r="B79">
        <v>1</v>
      </c>
      <c r="C79" t="s">
        <v>80</v>
      </c>
      <c r="D79" t="s">
        <v>106</v>
      </c>
      <c r="E79" t="s">
        <v>177</v>
      </c>
      <c r="F79" t="s">
        <v>391</v>
      </c>
      <c r="G79" t="s">
        <v>183</v>
      </c>
      <c r="H79" t="s">
        <v>143</v>
      </c>
      <c r="I79" t="s">
        <v>135</v>
      </c>
      <c r="J79" t="s">
        <v>136</v>
      </c>
      <c r="K79" t="s">
        <v>137</v>
      </c>
      <c r="L79" t="s">
        <v>392</v>
      </c>
      <c r="M79" t="s">
        <v>393</v>
      </c>
      <c r="N79">
        <v>2.914722222</v>
      </c>
      <c r="O79">
        <v>0</v>
      </c>
      <c r="P79">
        <v>1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0.21644502890602085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0.21644502890602085</v>
      </c>
    </row>
    <row r="80" spans="1:31" x14ac:dyDescent="0.25">
      <c r="A80">
        <v>2070738</v>
      </c>
      <c r="B80">
        <v>1</v>
      </c>
      <c r="C80" t="s">
        <v>80</v>
      </c>
      <c r="D80" t="s">
        <v>106</v>
      </c>
      <c r="E80" t="s">
        <v>146</v>
      </c>
      <c r="F80" t="s">
        <v>394</v>
      </c>
      <c r="G80" t="s">
        <v>133</v>
      </c>
      <c r="H80" t="s">
        <v>134</v>
      </c>
      <c r="I80" t="s">
        <v>135</v>
      </c>
      <c r="J80" t="s">
        <v>136</v>
      </c>
      <c r="K80" t="s">
        <v>137</v>
      </c>
      <c r="L80" t="s">
        <v>395</v>
      </c>
      <c r="M80" t="s">
        <v>396</v>
      </c>
      <c r="N80">
        <v>0.29249999999999998</v>
      </c>
      <c r="O80">
        <v>0</v>
      </c>
      <c r="P80">
        <v>3847</v>
      </c>
      <c r="Q80">
        <v>0</v>
      </c>
      <c r="R80">
        <v>11</v>
      </c>
      <c r="S80">
        <v>2</v>
      </c>
      <c r="T80">
        <v>226</v>
      </c>
      <c r="U80">
        <v>1</v>
      </c>
      <c r="V80">
        <v>2</v>
      </c>
      <c r="W80">
        <v>0</v>
      </c>
      <c r="X80">
        <v>239.97737496051653</v>
      </c>
      <c r="Y80">
        <v>0</v>
      </c>
      <c r="Z80">
        <v>6.3296925062096694</v>
      </c>
      <c r="AA80">
        <v>270.95382886157904</v>
      </c>
      <c r="AB80">
        <v>111.08271583068834</v>
      </c>
      <c r="AC80">
        <v>11.256139757582458</v>
      </c>
      <c r="AD80">
        <v>6.6871253086402049</v>
      </c>
      <c r="AE80">
        <v>646.28687722521636</v>
      </c>
    </row>
    <row r="81" spans="1:31" x14ac:dyDescent="0.25">
      <c r="A81">
        <v>2070546</v>
      </c>
      <c r="B81">
        <v>1</v>
      </c>
      <c r="C81" t="s">
        <v>80</v>
      </c>
      <c r="D81" t="s">
        <v>105</v>
      </c>
      <c r="E81" t="s">
        <v>169</v>
      </c>
      <c r="F81" t="s">
        <v>397</v>
      </c>
      <c r="G81" t="s">
        <v>171</v>
      </c>
      <c r="H81" t="s">
        <v>134</v>
      </c>
      <c r="I81" t="s">
        <v>135</v>
      </c>
      <c r="J81" t="s">
        <v>136</v>
      </c>
      <c r="K81" t="s">
        <v>137</v>
      </c>
      <c r="L81" t="s">
        <v>398</v>
      </c>
      <c r="M81" t="s">
        <v>399</v>
      </c>
      <c r="N81">
        <v>2.4375</v>
      </c>
      <c r="O81">
        <v>1</v>
      </c>
      <c r="P81">
        <v>0</v>
      </c>
      <c r="Q81">
        <v>7</v>
      </c>
      <c r="R81">
        <v>0</v>
      </c>
      <c r="S81">
        <v>5</v>
      </c>
      <c r="T81">
        <v>0</v>
      </c>
      <c r="U81">
        <v>0</v>
      </c>
      <c r="V81">
        <v>0</v>
      </c>
      <c r="W81">
        <v>1.2114972714546139</v>
      </c>
      <c r="X81">
        <v>0</v>
      </c>
      <c r="Y81">
        <v>26.509835612554465</v>
      </c>
      <c r="Z81">
        <v>0</v>
      </c>
      <c r="AA81">
        <v>47.342112696525632</v>
      </c>
      <c r="AB81">
        <v>0</v>
      </c>
      <c r="AC81">
        <v>0</v>
      </c>
      <c r="AD81">
        <v>0</v>
      </c>
      <c r="AE81">
        <v>75.063445580534705</v>
      </c>
    </row>
    <row r="82" spans="1:31" x14ac:dyDescent="0.25">
      <c r="A82">
        <v>2070795</v>
      </c>
      <c r="B82">
        <v>1</v>
      </c>
      <c r="C82" t="s">
        <v>80</v>
      </c>
      <c r="D82" t="s">
        <v>108</v>
      </c>
      <c r="E82" t="s">
        <v>146</v>
      </c>
      <c r="F82" t="s">
        <v>400</v>
      </c>
      <c r="G82" t="s">
        <v>133</v>
      </c>
      <c r="H82" t="s">
        <v>134</v>
      </c>
      <c r="I82" t="s">
        <v>135</v>
      </c>
      <c r="J82" t="s">
        <v>136</v>
      </c>
      <c r="K82" t="s">
        <v>137</v>
      </c>
      <c r="L82" t="s">
        <v>401</v>
      </c>
      <c r="M82" t="s">
        <v>402</v>
      </c>
      <c r="N82">
        <v>5.4444444000000002E-2</v>
      </c>
      <c r="O82">
        <v>0</v>
      </c>
      <c r="P82">
        <v>3530</v>
      </c>
      <c r="Q82">
        <v>4</v>
      </c>
      <c r="R82">
        <v>752</v>
      </c>
      <c r="S82">
        <v>23</v>
      </c>
      <c r="T82">
        <v>573</v>
      </c>
      <c r="U82">
        <v>0</v>
      </c>
      <c r="V82">
        <v>0</v>
      </c>
      <c r="W82">
        <v>0</v>
      </c>
      <c r="X82">
        <v>32.65199625861645</v>
      </c>
      <c r="Y82">
        <v>2.5214639236867114</v>
      </c>
      <c r="Z82">
        <v>49.09584903110914</v>
      </c>
      <c r="AA82">
        <v>18.02004218139766</v>
      </c>
      <c r="AB82">
        <v>34.204545306391609</v>
      </c>
      <c r="AC82">
        <v>0</v>
      </c>
      <c r="AD82">
        <v>0</v>
      </c>
      <c r="AE82">
        <v>136.49389670120155</v>
      </c>
    </row>
    <row r="83" spans="1:31" x14ac:dyDescent="0.25">
      <c r="A83">
        <v>2071044</v>
      </c>
      <c r="B83">
        <v>1</v>
      </c>
      <c r="C83" t="s">
        <v>80</v>
      </c>
      <c r="D83" t="s">
        <v>108</v>
      </c>
      <c r="E83" t="s">
        <v>158</v>
      </c>
      <c r="F83" t="s">
        <v>403</v>
      </c>
      <c r="G83" t="s">
        <v>160</v>
      </c>
      <c r="H83" t="s">
        <v>143</v>
      </c>
      <c r="I83" t="s">
        <v>135</v>
      </c>
      <c r="J83" t="s">
        <v>136</v>
      </c>
      <c r="K83" t="s">
        <v>137</v>
      </c>
      <c r="L83" t="s">
        <v>404</v>
      </c>
      <c r="M83" t="s">
        <v>405</v>
      </c>
      <c r="N83">
        <v>7.3058333329999998</v>
      </c>
      <c r="O83">
        <v>0</v>
      </c>
      <c r="P83">
        <v>3</v>
      </c>
      <c r="Q83">
        <v>0</v>
      </c>
      <c r="R83">
        <v>3</v>
      </c>
      <c r="S83">
        <v>0</v>
      </c>
      <c r="T83">
        <v>2</v>
      </c>
      <c r="U83">
        <v>0</v>
      </c>
      <c r="V83">
        <v>0</v>
      </c>
      <c r="W83">
        <v>0</v>
      </c>
      <c r="X83">
        <v>6.9282782361037283</v>
      </c>
      <c r="Y83">
        <v>0</v>
      </c>
      <c r="Z83">
        <v>9.7466812764126676</v>
      </c>
      <c r="AA83">
        <v>0</v>
      </c>
      <c r="AB83">
        <v>4.9136900694590224</v>
      </c>
      <c r="AC83">
        <v>0</v>
      </c>
      <c r="AD83">
        <v>0</v>
      </c>
      <c r="AE83">
        <v>21.588649581975417</v>
      </c>
    </row>
    <row r="84" spans="1:31" x14ac:dyDescent="0.25">
      <c r="A84">
        <v>2070446</v>
      </c>
      <c r="B84">
        <v>1</v>
      </c>
      <c r="C84" t="s">
        <v>80</v>
      </c>
      <c r="D84" t="s">
        <v>95</v>
      </c>
      <c r="E84" t="s">
        <v>295</v>
      </c>
      <c r="F84" t="s">
        <v>406</v>
      </c>
      <c r="G84" t="s">
        <v>133</v>
      </c>
      <c r="H84" t="s">
        <v>134</v>
      </c>
      <c r="I84" t="s">
        <v>135</v>
      </c>
      <c r="J84" t="s">
        <v>136</v>
      </c>
      <c r="K84" t="s">
        <v>137</v>
      </c>
      <c r="L84" t="s">
        <v>407</v>
      </c>
      <c r="M84" t="s">
        <v>408</v>
      </c>
      <c r="N84">
        <v>0.80083333300000004</v>
      </c>
      <c r="O84">
        <v>8</v>
      </c>
      <c r="P84">
        <v>3751</v>
      </c>
      <c r="Q84">
        <v>14</v>
      </c>
      <c r="R84">
        <v>85</v>
      </c>
      <c r="S84">
        <v>76</v>
      </c>
      <c r="T84">
        <v>310</v>
      </c>
      <c r="U84">
        <v>16</v>
      </c>
      <c r="V84">
        <v>2</v>
      </c>
      <c r="W84">
        <v>1.972360311696095</v>
      </c>
      <c r="X84">
        <v>646.97155513054577</v>
      </c>
      <c r="Y84">
        <v>118.59970594019711</v>
      </c>
      <c r="Z84">
        <v>36.094761164155663</v>
      </c>
      <c r="AA84">
        <v>1922.7648048718429</v>
      </c>
      <c r="AB84">
        <v>282.82651229805748</v>
      </c>
      <c r="AC84">
        <v>1565.5133099272743</v>
      </c>
      <c r="AD84">
        <v>14.752043952930915</v>
      </c>
      <c r="AE84">
        <v>4589.4950535967</v>
      </c>
    </row>
    <row r="85" spans="1:31" x14ac:dyDescent="0.25">
      <c r="A85">
        <v>2071336</v>
      </c>
      <c r="B85">
        <v>1</v>
      </c>
      <c r="C85" t="s">
        <v>81</v>
      </c>
      <c r="D85" t="s">
        <v>125</v>
      </c>
      <c r="E85" t="s">
        <v>158</v>
      </c>
      <c r="F85" t="s">
        <v>409</v>
      </c>
      <c r="G85" t="s">
        <v>160</v>
      </c>
      <c r="H85" t="s">
        <v>143</v>
      </c>
      <c r="I85" t="s">
        <v>135</v>
      </c>
      <c r="J85" t="s">
        <v>136</v>
      </c>
      <c r="K85" t="s">
        <v>137</v>
      </c>
      <c r="L85" t="s">
        <v>410</v>
      </c>
      <c r="M85" t="s">
        <v>411</v>
      </c>
      <c r="N85">
        <v>1.9472222219999999</v>
      </c>
      <c r="O85">
        <v>0</v>
      </c>
      <c r="P85">
        <v>43</v>
      </c>
      <c r="Q85">
        <v>0</v>
      </c>
      <c r="R85">
        <v>0</v>
      </c>
      <c r="S85">
        <v>0</v>
      </c>
      <c r="T85">
        <v>8</v>
      </c>
      <c r="U85">
        <v>0</v>
      </c>
      <c r="V85">
        <v>0</v>
      </c>
      <c r="W85">
        <v>0</v>
      </c>
      <c r="X85">
        <v>11.506740588455418</v>
      </c>
      <c r="Y85">
        <v>0</v>
      </c>
      <c r="Z85">
        <v>0</v>
      </c>
      <c r="AA85">
        <v>0</v>
      </c>
      <c r="AB85">
        <v>4.0174724805139403</v>
      </c>
      <c r="AC85">
        <v>0</v>
      </c>
      <c r="AD85">
        <v>0</v>
      </c>
      <c r="AE85">
        <v>15.52421306896936</v>
      </c>
    </row>
    <row r="86" spans="1:31" x14ac:dyDescent="0.25">
      <c r="A86">
        <v>2071236</v>
      </c>
      <c r="B86">
        <v>1</v>
      </c>
      <c r="C86" t="s">
        <v>80</v>
      </c>
      <c r="D86" t="s">
        <v>108</v>
      </c>
      <c r="E86" t="s">
        <v>158</v>
      </c>
      <c r="F86" t="s">
        <v>412</v>
      </c>
      <c r="G86" t="s">
        <v>160</v>
      </c>
      <c r="H86" t="s">
        <v>143</v>
      </c>
      <c r="I86" t="s">
        <v>135</v>
      </c>
      <c r="J86" t="s">
        <v>136</v>
      </c>
      <c r="K86" t="s">
        <v>137</v>
      </c>
      <c r="L86" t="s">
        <v>413</v>
      </c>
      <c r="M86" t="s">
        <v>414</v>
      </c>
      <c r="N86">
        <v>2.548888888</v>
      </c>
      <c r="O86">
        <v>0</v>
      </c>
      <c r="P86">
        <v>14</v>
      </c>
      <c r="Q86">
        <v>0</v>
      </c>
      <c r="R86">
        <v>4</v>
      </c>
      <c r="S86">
        <v>0</v>
      </c>
      <c r="T86">
        <v>2</v>
      </c>
      <c r="U86">
        <v>0</v>
      </c>
      <c r="V86">
        <v>0</v>
      </c>
      <c r="W86">
        <v>0</v>
      </c>
      <c r="X86">
        <v>5.03585474764275</v>
      </c>
      <c r="Y86">
        <v>0</v>
      </c>
      <c r="Z86">
        <v>1.9158156069611514</v>
      </c>
      <c r="AA86">
        <v>0</v>
      </c>
      <c r="AB86">
        <v>4.4681074025794087</v>
      </c>
      <c r="AC86">
        <v>0</v>
      </c>
      <c r="AD86">
        <v>0</v>
      </c>
      <c r="AE86">
        <v>11.419777757183311</v>
      </c>
    </row>
    <row r="87" spans="1:31" x14ac:dyDescent="0.25">
      <c r="A87">
        <v>2070695</v>
      </c>
      <c r="B87">
        <v>1</v>
      </c>
      <c r="C87" t="s">
        <v>80</v>
      </c>
      <c r="D87" t="s">
        <v>106</v>
      </c>
      <c r="E87" t="s">
        <v>146</v>
      </c>
      <c r="F87" t="s">
        <v>394</v>
      </c>
      <c r="G87" t="s">
        <v>133</v>
      </c>
      <c r="H87" t="s">
        <v>134</v>
      </c>
      <c r="I87" t="s">
        <v>135</v>
      </c>
      <c r="J87" t="s">
        <v>136</v>
      </c>
      <c r="K87" t="s">
        <v>137</v>
      </c>
      <c r="L87" t="s">
        <v>415</v>
      </c>
      <c r="M87" t="s">
        <v>416</v>
      </c>
      <c r="N87">
        <v>0.10611111099999999</v>
      </c>
      <c r="O87">
        <v>0</v>
      </c>
      <c r="P87">
        <v>3847</v>
      </c>
      <c r="Q87">
        <v>0</v>
      </c>
      <c r="R87">
        <v>11</v>
      </c>
      <c r="S87">
        <v>2</v>
      </c>
      <c r="T87">
        <v>226</v>
      </c>
      <c r="U87">
        <v>1</v>
      </c>
      <c r="V87">
        <v>2</v>
      </c>
      <c r="W87">
        <v>0</v>
      </c>
      <c r="X87">
        <v>87.027434345909882</v>
      </c>
      <c r="Y87">
        <v>0</v>
      </c>
      <c r="Z87">
        <v>2.4249600977259487</v>
      </c>
      <c r="AA87">
        <v>95.44593796810129</v>
      </c>
      <c r="AB87">
        <v>39.498849470942467</v>
      </c>
      <c r="AC87">
        <v>3.8900754918227642</v>
      </c>
      <c r="AD87">
        <v>2.2761085677440005</v>
      </c>
      <c r="AE87">
        <v>230.56336594224632</v>
      </c>
    </row>
    <row r="88" spans="1:31" x14ac:dyDescent="0.25">
      <c r="A88">
        <v>2095042</v>
      </c>
      <c r="B88">
        <v>1</v>
      </c>
      <c r="C88" t="s">
        <v>80</v>
      </c>
      <c r="D88" t="s">
        <v>96</v>
      </c>
      <c r="E88" t="s">
        <v>169</v>
      </c>
      <c r="F88" t="s">
        <v>417</v>
      </c>
      <c r="G88" t="s">
        <v>171</v>
      </c>
      <c r="H88" t="s">
        <v>134</v>
      </c>
      <c r="I88" t="s">
        <v>135</v>
      </c>
      <c r="J88" t="s">
        <v>136</v>
      </c>
      <c r="K88" t="s">
        <v>137</v>
      </c>
      <c r="L88" t="s">
        <v>418</v>
      </c>
      <c r="M88" t="s">
        <v>419</v>
      </c>
      <c r="N88">
        <v>5.789722222</v>
      </c>
      <c r="O88">
        <v>0</v>
      </c>
      <c r="P88">
        <v>0</v>
      </c>
      <c r="Q88">
        <v>0</v>
      </c>
      <c r="R88">
        <v>1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3.1455397551491151</v>
      </c>
      <c r="AA88">
        <v>0</v>
      </c>
      <c r="AB88">
        <v>0</v>
      </c>
      <c r="AC88">
        <v>0</v>
      </c>
      <c r="AD88">
        <v>0</v>
      </c>
      <c r="AE88">
        <v>3.1455397551491151</v>
      </c>
    </row>
    <row r="89" spans="1:31" x14ac:dyDescent="0.25">
      <c r="A89">
        <v>2095088</v>
      </c>
      <c r="B89">
        <v>1</v>
      </c>
      <c r="C89" t="s">
        <v>80</v>
      </c>
      <c r="D89" t="s">
        <v>103</v>
      </c>
      <c r="E89" t="s">
        <v>131</v>
      </c>
      <c r="F89" t="s">
        <v>420</v>
      </c>
      <c r="G89" t="s">
        <v>133</v>
      </c>
      <c r="H89" t="s">
        <v>134</v>
      </c>
      <c r="I89" t="s">
        <v>135</v>
      </c>
      <c r="J89" t="s">
        <v>136</v>
      </c>
      <c r="K89" t="s">
        <v>137</v>
      </c>
      <c r="L89" t="s">
        <v>421</v>
      </c>
      <c r="M89" t="s">
        <v>422</v>
      </c>
      <c r="N89">
        <v>0.995</v>
      </c>
      <c r="O89">
        <v>18</v>
      </c>
      <c r="P89">
        <v>2335</v>
      </c>
      <c r="Q89">
        <v>30</v>
      </c>
      <c r="R89">
        <v>174</v>
      </c>
      <c r="S89">
        <v>52</v>
      </c>
      <c r="T89">
        <v>415</v>
      </c>
      <c r="U89">
        <v>5</v>
      </c>
      <c r="V89">
        <v>1</v>
      </c>
      <c r="W89">
        <v>10.361789186060905</v>
      </c>
      <c r="X89">
        <v>419.07039065659364</v>
      </c>
      <c r="Y89">
        <v>157.48349058711921</v>
      </c>
      <c r="Z89">
        <v>43.445721805786427</v>
      </c>
      <c r="AA89">
        <v>279.64651621413395</v>
      </c>
      <c r="AB89">
        <v>149.42379074322437</v>
      </c>
      <c r="AC89">
        <v>292.61110720014443</v>
      </c>
      <c r="AD89">
        <v>7.045198017188083</v>
      </c>
      <c r="AE89">
        <v>1359.0880044102512</v>
      </c>
    </row>
    <row r="90" spans="1:31" x14ac:dyDescent="0.25">
      <c r="A90">
        <v>2095420</v>
      </c>
      <c r="B90">
        <v>1</v>
      </c>
      <c r="C90" t="s">
        <v>80</v>
      </c>
      <c r="D90" t="s">
        <v>96</v>
      </c>
      <c r="E90" t="s">
        <v>177</v>
      </c>
      <c r="F90" t="s">
        <v>423</v>
      </c>
      <c r="G90" t="s">
        <v>179</v>
      </c>
      <c r="H90" t="s">
        <v>143</v>
      </c>
      <c r="I90" t="s">
        <v>135</v>
      </c>
      <c r="J90" t="s">
        <v>136</v>
      </c>
      <c r="K90" t="s">
        <v>137</v>
      </c>
      <c r="L90" t="s">
        <v>424</v>
      </c>
      <c r="M90" t="s">
        <v>425</v>
      </c>
      <c r="N90">
        <v>6.1288888879999996</v>
      </c>
      <c r="O90">
        <v>0</v>
      </c>
      <c r="P90">
        <v>1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0.18351585627546665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0.18351585627546665</v>
      </c>
    </row>
    <row r="91" spans="1:31" x14ac:dyDescent="0.25">
      <c r="A91">
        <v>2084769</v>
      </c>
      <c r="B91">
        <v>1</v>
      </c>
      <c r="C91" t="s">
        <v>80</v>
      </c>
      <c r="D91" t="s">
        <v>83</v>
      </c>
      <c r="E91" t="s">
        <v>177</v>
      </c>
      <c r="F91" t="s">
        <v>426</v>
      </c>
      <c r="G91" t="s">
        <v>183</v>
      </c>
      <c r="H91" t="s">
        <v>143</v>
      </c>
      <c r="I91" t="s">
        <v>135</v>
      </c>
      <c r="J91" t="s">
        <v>136</v>
      </c>
      <c r="K91" t="s">
        <v>137</v>
      </c>
      <c r="L91" t="s">
        <v>427</v>
      </c>
      <c r="M91" t="s">
        <v>428</v>
      </c>
      <c r="N91">
        <v>4.0658333329999996</v>
      </c>
      <c r="O91">
        <v>0</v>
      </c>
      <c r="P91">
        <v>0</v>
      </c>
      <c r="Q91">
        <v>0</v>
      </c>
      <c r="R91">
        <v>0</v>
      </c>
      <c r="S91">
        <v>0</v>
      </c>
      <c r="T91">
        <v>1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4.7855955112498618</v>
      </c>
      <c r="AC91">
        <v>0</v>
      </c>
      <c r="AD91">
        <v>0</v>
      </c>
      <c r="AE91">
        <v>4.7855955112498618</v>
      </c>
    </row>
    <row r="92" spans="1:31" x14ac:dyDescent="0.25">
      <c r="A92">
        <v>2094902</v>
      </c>
      <c r="B92">
        <v>1</v>
      </c>
      <c r="C92" t="s">
        <v>81</v>
      </c>
      <c r="D92" t="s">
        <v>126</v>
      </c>
      <c r="E92" t="s">
        <v>169</v>
      </c>
      <c r="F92" t="s">
        <v>429</v>
      </c>
      <c r="G92" t="s">
        <v>133</v>
      </c>
      <c r="H92" t="s">
        <v>134</v>
      </c>
      <c r="I92" t="s">
        <v>135</v>
      </c>
      <c r="J92" t="s">
        <v>136</v>
      </c>
      <c r="K92" t="s">
        <v>137</v>
      </c>
      <c r="L92" t="s">
        <v>430</v>
      </c>
      <c r="M92" t="s">
        <v>431</v>
      </c>
      <c r="N92">
        <v>1.4755555549999999</v>
      </c>
      <c r="O92">
        <v>0</v>
      </c>
      <c r="P92">
        <v>63</v>
      </c>
      <c r="Q92">
        <v>0</v>
      </c>
      <c r="R92">
        <v>6</v>
      </c>
      <c r="S92">
        <v>0</v>
      </c>
      <c r="T92">
        <v>5</v>
      </c>
      <c r="U92">
        <v>0</v>
      </c>
      <c r="V92">
        <v>0</v>
      </c>
      <c r="W92">
        <v>0</v>
      </c>
      <c r="X92">
        <v>13.449516439936229</v>
      </c>
      <c r="Y92">
        <v>0</v>
      </c>
      <c r="Z92">
        <v>5.6504099300627404</v>
      </c>
      <c r="AA92">
        <v>0</v>
      </c>
      <c r="AB92">
        <v>19.112914676098921</v>
      </c>
      <c r="AC92">
        <v>0</v>
      </c>
      <c r="AD92">
        <v>0</v>
      </c>
      <c r="AE92">
        <v>38.212841046097893</v>
      </c>
    </row>
    <row r="93" spans="1:31" x14ac:dyDescent="0.25">
      <c r="A93">
        <v>2095297</v>
      </c>
      <c r="B93">
        <v>1</v>
      </c>
      <c r="C93" t="s">
        <v>80</v>
      </c>
      <c r="D93" t="s">
        <v>99</v>
      </c>
      <c r="E93" t="s">
        <v>177</v>
      </c>
      <c r="F93" t="s">
        <v>432</v>
      </c>
      <c r="G93" t="s">
        <v>179</v>
      </c>
      <c r="H93" t="s">
        <v>143</v>
      </c>
      <c r="I93" t="s">
        <v>135</v>
      </c>
      <c r="J93" t="s">
        <v>136</v>
      </c>
      <c r="K93" t="s">
        <v>137</v>
      </c>
      <c r="L93" t="s">
        <v>433</v>
      </c>
      <c r="M93" t="s">
        <v>434</v>
      </c>
      <c r="N93">
        <v>16.100277776999999</v>
      </c>
      <c r="O93">
        <v>0</v>
      </c>
      <c r="P93">
        <v>1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0.30682605426308979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0.30682605426308979</v>
      </c>
    </row>
    <row r="94" spans="1:31" x14ac:dyDescent="0.25">
      <c r="A94">
        <v>2094879</v>
      </c>
      <c r="B94">
        <v>1</v>
      </c>
      <c r="C94" t="s">
        <v>80</v>
      </c>
      <c r="D94" t="s">
        <v>87</v>
      </c>
      <c r="E94" t="s">
        <v>146</v>
      </c>
      <c r="F94" t="s">
        <v>435</v>
      </c>
      <c r="G94" t="s">
        <v>133</v>
      </c>
      <c r="H94" t="s">
        <v>134</v>
      </c>
      <c r="I94" t="s">
        <v>135</v>
      </c>
      <c r="J94" t="s">
        <v>136</v>
      </c>
      <c r="K94" t="s">
        <v>137</v>
      </c>
      <c r="L94" t="s">
        <v>436</v>
      </c>
      <c r="M94" t="s">
        <v>437</v>
      </c>
      <c r="N94">
        <v>1.2741666659999999</v>
      </c>
      <c r="O94">
        <v>0</v>
      </c>
      <c r="P94">
        <v>3061</v>
      </c>
      <c r="Q94">
        <v>0</v>
      </c>
      <c r="R94">
        <v>0</v>
      </c>
      <c r="S94">
        <v>2</v>
      </c>
      <c r="T94">
        <v>84</v>
      </c>
      <c r="U94">
        <v>0</v>
      </c>
      <c r="V94">
        <v>1</v>
      </c>
      <c r="W94">
        <v>0</v>
      </c>
      <c r="X94">
        <v>1002.0354330360818</v>
      </c>
      <c r="Y94">
        <v>0</v>
      </c>
      <c r="Z94">
        <v>0</v>
      </c>
      <c r="AA94">
        <v>20.279266368449459</v>
      </c>
      <c r="AB94">
        <v>216.3482403286184</v>
      </c>
      <c r="AC94">
        <v>0</v>
      </c>
      <c r="AD94">
        <v>348.56150431616254</v>
      </c>
      <c r="AE94">
        <v>1587.2244440493123</v>
      </c>
    </row>
    <row r="95" spans="1:31" x14ac:dyDescent="0.25">
      <c r="A95">
        <v>2084723</v>
      </c>
      <c r="B95">
        <v>1</v>
      </c>
      <c r="C95" t="s">
        <v>80</v>
      </c>
      <c r="D95" t="s">
        <v>91</v>
      </c>
      <c r="E95" t="s">
        <v>146</v>
      </c>
      <c r="F95" t="s">
        <v>438</v>
      </c>
      <c r="G95" t="s">
        <v>133</v>
      </c>
      <c r="H95" t="s">
        <v>134</v>
      </c>
      <c r="I95" t="s">
        <v>135</v>
      </c>
      <c r="J95" t="s">
        <v>136</v>
      </c>
      <c r="K95" t="s">
        <v>137</v>
      </c>
      <c r="L95" t="s">
        <v>439</v>
      </c>
      <c r="M95" t="s">
        <v>440</v>
      </c>
      <c r="N95">
        <v>0.38305555499999999</v>
      </c>
      <c r="O95">
        <v>0</v>
      </c>
      <c r="P95">
        <v>0</v>
      </c>
      <c r="Q95">
        <v>0</v>
      </c>
      <c r="R95">
        <v>0</v>
      </c>
      <c r="S95">
        <v>6</v>
      </c>
      <c r="T95">
        <v>1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504.23573945861239</v>
      </c>
      <c r="AB95">
        <v>2.8267294516268887E-2</v>
      </c>
      <c r="AC95">
        <v>0</v>
      </c>
      <c r="AD95">
        <v>0</v>
      </c>
      <c r="AE95">
        <v>504.26400675312868</v>
      </c>
    </row>
    <row r="96" spans="1:31" x14ac:dyDescent="0.25">
      <c r="A96">
        <v>2084577</v>
      </c>
      <c r="B96">
        <v>1</v>
      </c>
      <c r="C96" t="s">
        <v>80</v>
      </c>
      <c r="D96" t="s">
        <v>93</v>
      </c>
      <c r="E96" t="s">
        <v>146</v>
      </c>
      <c r="F96" t="s">
        <v>441</v>
      </c>
      <c r="G96" t="s">
        <v>154</v>
      </c>
      <c r="H96" t="s">
        <v>134</v>
      </c>
      <c r="I96" t="s">
        <v>135</v>
      </c>
      <c r="J96" t="s">
        <v>136</v>
      </c>
      <c r="K96" t="s">
        <v>155</v>
      </c>
      <c r="L96" t="s">
        <v>442</v>
      </c>
      <c r="M96" t="s">
        <v>443</v>
      </c>
      <c r="N96">
        <v>7.8319480549999998</v>
      </c>
      <c r="O96">
        <v>2</v>
      </c>
      <c r="P96">
        <v>291</v>
      </c>
      <c r="Q96">
        <v>10</v>
      </c>
      <c r="R96">
        <v>242</v>
      </c>
      <c r="S96">
        <v>2</v>
      </c>
      <c r="T96">
        <v>84</v>
      </c>
      <c r="U96">
        <v>0</v>
      </c>
      <c r="V96">
        <v>0</v>
      </c>
      <c r="W96">
        <v>44.286265434563575</v>
      </c>
      <c r="X96">
        <v>246.8548051574499</v>
      </c>
      <c r="Y96">
        <v>259.39656968196761</v>
      </c>
      <c r="Z96">
        <v>1276.2076250260691</v>
      </c>
      <c r="AA96">
        <v>17.076708263779103</v>
      </c>
      <c r="AB96">
        <v>548.30229207531158</v>
      </c>
      <c r="AC96">
        <v>0</v>
      </c>
      <c r="AD96">
        <v>0</v>
      </c>
      <c r="AE96">
        <v>2392.124265639141</v>
      </c>
    </row>
    <row r="97" spans="1:31" x14ac:dyDescent="0.25">
      <c r="A97">
        <v>2084600</v>
      </c>
      <c r="B97">
        <v>1</v>
      </c>
      <c r="C97" t="s">
        <v>80</v>
      </c>
      <c r="D97" t="s">
        <v>88</v>
      </c>
      <c r="E97" t="s">
        <v>177</v>
      </c>
      <c r="F97" t="s">
        <v>444</v>
      </c>
      <c r="G97" t="s">
        <v>179</v>
      </c>
      <c r="H97" t="s">
        <v>143</v>
      </c>
      <c r="I97" t="s">
        <v>135</v>
      </c>
      <c r="J97" t="s">
        <v>136</v>
      </c>
      <c r="K97" t="s">
        <v>137</v>
      </c>
      <c r="L97" t="s">
        <v>445</v>
      </c>
      <c r="M97" t="s">
        <v>446</v>
      </c>
      <c r="N97">
        <v>2.932222222</v>
      </c>
      <c r="O97">
        <v>0</v>
      </c>
      <c r="P97">
        <v>8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5.751230362371758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5.751230362371758</v>
      </c>
    </row>
    <row r="98" spans="1:31" x14ac:dyDescent="0.25">
      <c r="A98">
        <v>2084683</v>
      </c>
      <c r="B98">
        <v>1</v>
      </c>
      <c r="C98" t="s">
        <v>81</v>
      </c>
      <c r="D98" t="s">
        <v>112</v>
      </c>
      <c r="E98" t="s">
        <v>169</v>
      </c>
      <c r="F98" t="s">
        <v>447</v>
      </c>
      <c r="G98" t="s">
        <v>448</v>
      </c>
      <c r="H98" t="s">
        <v>134</v>
      </c>
      <c r="I98" t="s">
        <v>135</v>
      </c>
      <c r="J98" t="s">
        <v>136</v>
      </c>
      <c r="K98" t="s">
        <v>137</v>
      </c>
      <c r="L98" t="s">
        <v>449</v>
      </c>
      <c r="M98" t="s">
        <v>450</v>
      </c>
      <c r="N98">
        <v>6.6633333329999997</v>
      </c>
      <c r="O98">
        <v>0</v>
      </c>
      <c r="P98">
        <v>106</v>
      </c>
      <c r="Q98">
        <v>0</v>
      </c>
      <c r="R98">
        <v>8</v>
      </c>
      <c r="S98">
        <v>0</v>
      </c>
      <c r="T98">
        <v>9</v>
      </c>
      <c r="U98">
        <v>0</v>
      </c>
      <c r="V98">
        <v>0</v>
      </c>
      <c r="W98">
        <v>0</v>
      </c>
      <c r="X98">
        <v>59.979086706192504</v>
      </c>
      <c r="Y98">
        <v>0</v>
      </c>
      <c r="Z98">
        <v>0.64320343131970648</v>
      </c>
      <c r="AA98">
        <v>0</v>
      </c>
      <c r="AB98">
        <v>2.5054088846750653</v>
      </c>
      <c r="AC98">
        <v>0</v>
      </c>
      <c r="AD98">
        <v>0</v>
      </c>
      <c r="AE98">
        <v>63.127699022187272</v>
      </c>
    </row>
    <row r="99" spans="1:31" x14ac:dyDescent="0.25">
      <c r="A99">
        <v>2095403</v>
      </c>
      <c r="B99">
        <v>1</v>
      </c>
      <c r="C99" t="s">
        <v>81</v>
      </c>
      <c r="D99" t="s">
        <v>127</v>
      </c>
      <c r="E99" t="s">
        <v>140</v>
      </c>
      <c r="F99" t="s">
        <v>451</v>
      </c>
      <c r="G99" t="s">
        <v>142</v>
      </c>
      <c r="H99" t="s">
        <v>143</v>
      </c>
      <c r="I99" t="s">
        <v>135</v>
      </c>
      <c r="J99" t="s">
        <v>136</v>
      </c>
      <c r="K99" t="s">
        <v>137</v>
      </c>
      <c r="L99" t="s">
        <v>452</v>
      </c>
      <c r="M99" t="s">
        <v>453</v>
      </c>
      <c r="N99">
        <v>4.8455555549999998</v>
      </c>
      <c r="O99">
        <v>0</v>
      </c>
      <c r="P99">
        <v>77</v>
      </c>
      <c r="Q99">
        <v>0</v>
      </c>
      <c r="R99">
        <v>9</v>
      </c>
      <c r="S99">
        <v>0</v>
      </c>
      <c r="T99">
        <v>4</v>
      </c>
      <c r="U99">
        <v>0</v>
      </c>
      <c r="V99">
        <v>0</v>
      </c>
      <c r="W99">
        <v>0</v>
      </c>
      <c r="X99">
        <v>68.458506592488206</v>
      </c>
      <c r="Y99">
        <v>0</v>
      </c>
      <c r="Z99">
        <v>62.342734537422693</v>
      </c>
      <c r="AA99">
        <v>0</v>
      </c>
      <c r="AB99">
        <v>6.7383804512977123</v>
      </c>
      <c r="AC99">
        <v>0</v>
      </c>
      <c r="AD99">
        <v>0</v>
      </c>
      <c r="AE99">
        <v>137.53962158120859</v>
      </c>
    </row>
    <row r="100" spans="1:31" x14ac:dyDescent="0.25">
      <c r="A100">
        <v>2095257</v>
      </c>
      <c r="B100">
        <v>1</v>
      </c>
      <c r="C100" t="s">
        <v>80</v>
      </c>
      <c r="D100" t="s">
        <v>109</v>
      </c>
      <c r="E100" t="s">
        <v>158</v>
      </c>
      <c r="F100" t="s">
        <v>454</v>
      </c>
      <c r="G100" t="s">
        <v>160</v>
      </c>
      <c r="H100" t="s">
        <v>143</v>
      </c>
      <c r="I100" t="s">
        <v>135</v>
      </c>
      <c r="J100" t="s">
        <v>136</v>
      </c>
      <c r="K100" t="s">
        <v>137</v>
      </c>
      <c r="L100" t="s">
        <v>455</v>
      </c>
      <c r="M100" t="s">
        <v>456</v>
      </c>
      <c r="N100">
        <v>2.0708333329999999</v>
      </c>
      <c r="O100">
        <v>0</v>
      </c>
      <c r="P100">
        <v>8</v>
      </c>
      <c r="Q100">
        <v>0</v>
      </c>
      <c r="R100">
        <v>10</v>
      </c>
      <c r="S100">
        <v>0</v>
      </c>
      <c r="T100">
        <v>1</v>
      </c>
      <c r="U100">
        <v>0</v>
      </c>
      <c r="V100">
        <v>0</v>
      </c>
      <c r="W100">
        <v>0</v>
      </c>
      <c r="X100">
        <v>1.8811682498544742</v>
      </c>
      <c r="Y100">
        <v>0</v>
      </c>
      <c r="Z100">
        <v>2.24527946660116</v>
      </c>
      <c r="AA100">
        <v>0</v>
      </c>
      <c r="AB100">
        <v>2.9240408114073499</v>
      </c>
      <c r="AC100">
        <v>0</v>
      </c>
      <c r="AD100">
        <v>0</v>
      </c>
      <c r="AE100">
        <v>7.0504885278629841</v>
      </c>
    </row>
    <row r="101" spans="1:31" x14ac:dyDescent="0.25">
      <c r="A101">
        <v>2084437</v>
      </c>
      <c r="B101">
        <v>1</v>
      </c>
      <c r="C101" t="s">
        <v>80</v>
      </c>
      <c r="D101" t="s">
        <v>96</v>
      </c>
      <c r="E101" t="s">
        <v>158</v>
      </c>
      <c r="F101" t="s">
        <v>457</v>
      </c>
      <c r="G101" t="s">
        <v>385</v>
      </c>
      <c r="H101" t="s">
        <v>143</v>
      </c>
      <c r="I101" t="s">
        <v>135</v>
      </c>
      <c r="J101" t="s">
        <v>136</v>
      </c>
      <c r="K101" t="s">
        <v>137</v>
      </c>
      <c r="L101" t="s">
        <v>458</v>
      </c>
      <c r="M101" t="s">
        <v>459</v>
      </c>
      <c r="N101">
        <v>5.9669444440000001</v>
      </c>
      <c r="O101">
        <v>0</v>
      </c>
      <c r="P101">
        <v>17</v>
      </c>
      <c r="Q101">
        <v>0</v>
      </c>
      <c r="R101">
        <v>0</v>
      </c>
      <c r="S101">
        <v>0</v>
      </c>
      <c r="T101">
        <v>4</v>
      </c>
      <c r="U101">
        <v>0</v>
      </c>
      <c r="V101">
        <v>0</v>
      </c>
      <c r="W101">
        <v>0</v>
      </c>
      <c r="X101">
        <v>89.56730350304143</v>
      </c>
      <c r="Y101">
        <v>0</v>
      </c>
      <c r="Z101">
        <v>0</v>
      </c>
      <c r="AA101">
        <v>0</v>
      </c>
      <c r="AB101">
        <v>7.3439269491729595</v>
      </c>
      <c r="AC101">
        <v>0</v>
      </c>
      <c r="AD101">
        <v>0</v>
      </c>
      <c r="AE101">
        <v>96.911230452214383</v>
      </c>
    </row>
    <row r="102" spans="1:31" x14ac:dyDescent="0.25">
      <c r="A102">
        <v>2094919</v>
      </c>
      <c r="B102">
        <v>1</v>
      </c>
      <c r="C102" t="s">
        <v>80</v>
      </c>
      <c r="D102" t="s">
        <v>99</v>
      </c>
      <c r="E102" t="s">
        <v>177</v>
      </c>
      <c r="F102" t="s">
        <v>460</v>
      </c>
      <c r="G102" t="s">
        <v>179</v>
      </c>
      <c r="H102" t="s">
        <v>143</v>
      </c>
      <c r="I102" t="s">
        <v>135</v>
      </c>
      <c r="J102" t="s">
        <v>136</v>
      </c>
      <c r="K102" t="s">
        <v>137</v>
      </c>
      <c r="L102" t="s">
        <v>461</v>
      </c>
      <c r="M102" t="s">
        <v>462</v>
      </c>
      <c r="N102">
        <v>13.694444444</v>
      </c>
      <c r="O102">
        <v>0</v>
      </c>
      <c r="P102">
        <v>1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8.5036381632168663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8.5036381632168663</v>
      </c>
    </row>
    <row r="103" spans="1:31" x14ac:dyDescent="0.25">
      <c r="A103">
        <v>2084537</v>
      </c>
      <c r="B103">
        <v>1</v>
      </c>
      <c r="C103" t="s">
        <v>81</v>
      </c>
      <c r="D103" t="s">
        <v>115</v>
      </c>
      <c r="E103" t="s">
        <v>169</v>
      </c>
      <c r="F103" t="s">
        <v>463</v>
      </c>
      <c r="G103" t="s">
        <v>464</v>
      </c>
      <c r="H103" t="s">
        <v>134</v>
      </c>
      <c r="I103" t="s">
        <v>135</v>
      </c>
      <c r="J103" t="s">
        <v>136</v>
      </c>
      <c r="K103" t="s">
        <v>137</v>
      </c>
      <c r="L103" t="s">
        <v>465</v>
      </c>
      <c r="M103" t="s">
        <v>466</v>
      </c>
      <c r="N103">
        <v>1.900833333</v>
      </c>
      <c r="O103">
        <v>0</v>
      </c>
      <c r="P103">
        <v>67</v>
      </c>
      <c r="Q103">
        <v>0</v>
      </c>
      <c r="R103">
        <v>2</v>
      </c>
      <c r="S103">
        <v>1</v>
      </c>
      <c r="T103">
        <v>4</v>
      </c>
      <c r="U103">
        <v>0</v>
      </c>
      <c r="V103">
        <v>0</v>
      </c>
      <c r="W103">
        <v>0</v>
      </c>
      <c r="X103">
        <v>11.901204128577527</v>
      </c>
      <c r="Y103">
        <v>0</v>
      </c>
      <c r="Z103">
        <v>3.8681520739479707</v>
      </c>
      <c r="AA103">
        <v>41.503848184052885</v>
      </c>
      <c r="AB103">
        <v>0.18782530132794836</v>
      </c>
      <c r="AC103">
        <v>0</v>
      </c>
      <c r="AD103">
        <v>0</v>
      </c>
      <c r="AE103">
        <v>57.461029687906333</v>
      </c>
    </row>
    <row r="104" spans="1:31" x14ac:dyDescent="0.25">
      <c r="A104">
        <v>2095357</v>
      </c>
      <c r="B104">
        <v>1</v>
      </c>
      <c r="C104" t="s">
        <v>80</v>
      </c>
      <c r="D104" t="s">
        <v>88</v>
      </c>
      <c r="E104" t="s">
        <v>177</v>
      </c>
      <c r="F104" t="s">
        <v>467</v>
      </c>
      <c r="G104" t="s">
        <v>183</v>
      </c>
      <c r="H104" t="s">
        <v>143</v>
      </c>
      <c r="I104" t="s">
        <v>135</v>
      </c>
      <c r="J104" t="s">
        <v>136</v>
      </c>
      <c r="K104" t="s">
        <v>137</v>
      </c>
      <c r="L104" t="s">
        <v>468</v>
      </c>
      <c r="M104" t="s">
        <v>469</v>
      </c>
      <c r="N104">
        <v>3.1044444439999999</v>
      </c>
      <c r="O104">
        <v>0</v>
      </c>
      <c r="P104">
        <v>1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1.612144739340871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1.612144739340871</v>
      </c>
    </row>
    <row r="105" spans="1:31" x14ac:dyDescent="0.25">
      <c r="A105">
        <v>2084391</v>
      </c>
      <c r="B105">
        <v>1</v>
      </c>
      <c r="C105" t="s">
        <v>80</v>
      </c>
      <c r="D105" t="s">
        <v>96</v>
      </c>
      <c r="E105" t="s">
        <v>169</v>
      </c>
      <c r="F105" t="s">
        <v>470</v>
      </c>
      <c r="G105" t="s">
        <v>171</v>
      </c>
      <c r="H105" t="s">
        <v>134</v>
      </c>
      <c r="I105" t="s">
        <v>135</v>
      </c>
      <c r="J105" t="s">
        <v>136</v>
      </c>
      <c r="K105" t="s">
        <v>137</v>
      </c>
      <c r="L105" t="s">
        <v>471</v>
      </c>
      <c r="M105" t="s">
        <v>472</v>
      </c>
      <c r="N105">
        <v>6.938055555</v>
      </c>
      <c r="O105">
        <v>0</v>
      </c>
      <c r="P105">
        <v>8</v>
      </c>
      <c r="Q105">
        <v>0</v>
      </c>
      <c r="R105">
        <v>7</v>
      </c>
      <c r="S105">
        <v>0</v>
      </c>
      <c r="T105">
        <v>2</v>
      </c>
      <c r="U105">
        <v>0</v>
      </c>
      <c r="V105">
        <v>0</v>
      </c>
      <c r="W105">
        <v>0</v>
      </c>
      <c r="X105">
        <v>28.873224491001071</v>
      </c>
      <c r="Y105">
        <v>0</v>
      </c>
      <c r="Z105">
        <v>25.803274742597097</v>
      </c>
      <c r="AA105">
        <v>0</v>
      </c>
      <c r="AB105">
        <v>39.018539211908411</v>
      </c>
      <c r="AC105">
        <v>0</v>
      </c>
      <c r="AD105">
        <v>0</v>
      </c>
      <c r="AE105">
        <v>93.695038445506583</v>
      </c>
    </row>
    <row r="106" spans="1:31" x14ac:dyDescent="0.25">
      <c r="A106">
        <v>2095211</v>
      </c>
      <c r="B106">
        <v>1</v>
      </c>
      <c r="C106" t="s">
        <v>81</v>
      </c>
      <c r="D106" t="s">
        <v>112</v>
      </c>
      <c r="E106" t="s">
        <v>140</v>
      </c>
      <c r="F106" t="s">
        <v>141</v>
      </c>
      <c r="G106" t="s">
        <v>142</v>
      </c>
      <c r="H106" t="s">
        <v>143</v>
      </c>
      <c r="I106" t="s">
        <v>135</v>
      </c>
      <c r="J106" t="s">
        <v>136</v>
      </c>
      <c r="K106" t="s">
        <v>137</v>
      </c>
      <c r="L106" t="s">
        <v>473</v>
      </c>
      <c r="M106" t="s">
        <v>474</v>
      </c>
      <c r="N106">
        <v>1.0844444440000001</v>
      </c>
      <c r="O106">
        <v>0</v>
      </c>
      <c r="P106">
        <v>452</v>
      </c>
      <c r="Q106">
        <v>0</v>
      </c>
      <c r="R106">
        <v>54</v>
      </c>
      <c r="S106">
        <v>0</v>
      </c>
      <c r="T106">
        <v>20</v>
      </c>
      <c r="U106">
        <v>0</v>
      </c>
      <c r="V106">
        <v>0</v>
      </c>
      <c r="W106">
        <v>0</v>
      </c>
      <c r="X106">
        <v>106.78908375187649</v>
      </c>
      <c r="Y106">
        <v>0</v>
      </c>
      <c r="Z106">
        <v>6.2730286209758974</v>
      </c>
      <c r="AA106">
        <v>0</v>
      </c>
      <c r="AB106">
        <v>5.5504582804625784</v>
      </c>
      <c r="AC106">
        <v>0</v>
      </c>
      <c r="AD106">
        <v>0</v>
      </c>
      <c r="AE106">
        <v>118.61257065331496</v>
      </c>
    </row>
    <row r="107" spans="1:31" x14ac:dyDescent="0.25">
      <c r="A107">
        <v>2094819</v>
      </c>
      <c r="B107">
        <v>1</v>
      </c>
      <c r="C107" t="s">
        <v>80</v>
      </c>
      <c r="D107" t="s">
        <v>86</v>
      </c>
      <c r="E107" t="s">
        <v>158</v>
      </c>
      <c r="F107" t="s">
        <v>475</v>
      </c>
      <c r="G107" t="s">
        <v>160</v>
      </c>
      <c r="H107" t="s">
        <v>143</v>
      </c>
      <c r="I107" t="s">
        <v>135</v>
      </c>
      <c r="J107" t="s">
        <v>136</v>
      </c>
      <c r="K107" t="s">
        <v>137</v>
      </c>
      <c r="L107" t="s">
        <v>476</v>
      </c>
      <c r="M107" t="s">
        <v>477</v>
      </c>
      <c r="N107">
        <v>2.8502777770000001</v>
      </c>
      <c r="O107">
        <v>0</v>
      </c>
      <c r="P107">
        <v>49</v>
      </c>
      <c r="Q107">
        <v>0</v>
      </c>
      <c r="R107">
        <v>0</v>
      </c>
      <c r="S107">
        <v>0</v>
      </c>
      <c r="T107">
        <v>11</v>
      </c>
      <c r="U107">
        <v>0</v>
      </c>
      <c r="V107">
        <v>0</v>
      </c>
      <c r="W107">
        <v>0</v>
      </c>
      <c r="X107">
        <v>33.879638601405965</v>
      </c>
      <c r="Y107">
        <v>0</v>
      </c>
      <c r="Z107">
        <v>0</v>
      </c>
      <c r="AA107">
        <v>0</v>
      </c>
      <c r="AB107">
        <v>35.593803563438357</v>
      </c>
      <c r="AC107">
        <v>0</v>
      </c>
      <c r="AD107">
        <v>0</v>
      </c>
      <c r="AE107">
        <v>69.473442164844329</v>
      </c>
    </row>
    <row r="108" spans="1:31" x14ac:dyDescent="0.25">
      <c r="A108">
        <v>2084786</v>
      </c>
      <c r="B108">
        <v>1</v>
      </c>
      <c r="C108" t="s">
        <v>80</v>
      </c>
      <c r="D108" t="s">
        <v>110</v>
      </c>
      <c r="E108" t="s">
        <v>177</v>
      </c>
      <c r="F108" t="s">
        <v>478</v>
      </c>
      <c r="G108" t="s">
        <v>183</v>
      </c>
      <c r="H108" t="s">
        <v>143</v>
      </c>
      <c r="I108" t="s">
        <v>135</v>
      </c>
      <c r="J108" t="s">
        <v>136</v>
      </c>
      <c r="K108" t="s">
        <v>137</v>
      </c>
      <c r="L108" t="s">
        <v>479</v>
      </c>
      <c r="M108" t="s">
        <v>480</v>
      </c>
      <c r="N108">
        <v>1.3122222219999999</v>
      </c>
      <c r="O108">
        <v>0</v>
      </c>
      <c r="P108">
        <v>32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10.613033356748309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10.613033356748309</v>
      </c>
    </row>
    <row r="109" spans="1:31" x14ac:dyDescent="0.25">
      <c r="A109">
        <v>2095065</v>
      </c>
      <c r="B109">
        <v>1</v>
      </c>
      <c r="C109" t="s">
        <v>80</v>
      </c>
      <c r="D109" t="s">
        <v>105</v>
      </c>
      <c r="E109" t="s">
        <v>177</v>
      </c>
      <c r="F109" t="s">
        <v>481</v>
      </c>
      <c r="G109" t="s">
        <v>183</v>
      </c>
      <c r="H109" t="s">
        <v>143</v>
      </c>
      <c r="I109" t="s">
        <v>135</v>
      </c>
      <c r="J109" t="s">
        <v>136</v>
      </c>
      <c r="K109" t="s">
        <v>137</v>
      </c>
      <c r="L109" t="s">
        <v>482</v>
      </c>
      <c r="M109" t="s">
        <v>483</v>
      </c>
      <c r="N109">
        <v>7.5374999999999996</v>
      </c>
      <c r="O109">
        <v>0</v>
      </c>
      <c r="P109">
        <v>1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1.59849421386171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1.59849421386171</v>
      </c>
    </row>
    <row r="110" spans="1:31" x14ac:dyDescent="0.25">
      <c r="A110">
        <v>2094839</v>
      </c>
      <c r="B110">
        <v>1</v>
      </c>
      <c r="C110" t="s">
        <v>81</v>
      </c>
      <c r="D110" t="s">
        <v>113</v>
      </c>
      <c r="E110" t="s">
        <v>177</v>
      </c>
      <c r="F110" t="s">
        <v>484</v>
      </c>
      <c r="G110" t="s">
        <v>324</v>
      </c>
      <c r="H110" t="s">
        <v>143</v>
      </c>
      <c r="I110" t="s">
        <v>135</v>
      </c>
      <c r="J110" t="s">
        <v>136</v>
      </c>
      <c r="K110" t="s">
        <v>137</v>
      </c>
      <c r="L110" t="s">
        <v>485</v>
      </c>
      <c r="M110" t="s">
        <v>486</v>
      </c>
      <c r="N110">
        <v>3.309722222</v>
      </c>
      <c r="O110">
        <v>0</v>
      </c>
      <c r="P110">
        <v>1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1.2375617159027834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1.2375617159027834</v>
      </c>
    </row>
    <row r="111" spans="1:31" x14ac:dyDescent="0.25">
      <c r="A111">
        <v>2095337</v>
      </c>
      <c r="B111">
        <v>1</v>
      </c>
      <c r="C111" t="s">
        <v>80</v>
      </c>
      <c r="D111" t="s">
        <v>84</v>
      </c>
      <c r="E111" t="s">
        <v>177</v>
      </c>
      <c r="F111" t="s">
        <v>487</v>
      </c>
      <c r="G111" t="s">
        <v>179</v>
      </c>
      <c r="H111" t="s">
        <v>143</v>
      </c>
      <c r="I111" t="s">
        <v>135</v>
      </c>
      <c r="J111" t="s">
        <v>136</v>
      </c>
      <c r="K111" t="s">
        <v>137</v>
      </c>
      <c r="L111" t="s">
        <v>488</v>
      </c>
      <c r="M111" t="s">
        <v>489</v>
      </c>
      <c r="N111">
        <v>3.738611111</v>
      </c>
      <c r="O111">
        <v>0</v>
      </c>
      <c r="P111">
        <v>6</v>
      </c>
      <c r="Q111">
        <v>0</v>
      </c>
      <c r="R111">
        <v>0</v>
      </c>
      <c r="S111">
        <v>0</v>
      </c>
      <c r="T111">
        <v>1</v>
      </c>
      <c r="U111">
        <v>0</v>
      </c>
      <c r="V111">
        <v>0</v>
      </c>
      <c r="W111">
        <v>0</v>
      </c>
      <c r="X111">
        <v>3.6242515976688439</v>
      </c>
      <c r="Y111">
        <v>0</v>
      </c>
      <c r="Z111">
        <v>0</v>
      </c>
      <c r="AA111">
        <v>0</v>
      </c>
      <c r="AB111">
        <v>9.0700732283528873E-2</v>
      </c>
      <c r="AC111">
        <v>0</v>
      </c>
      <c r="AD111">
        <v>0</v>
      </c>
      <c r="AE111">
        <v>3.7149523299523728</v>
      </c>
    </row>
    <row r="112" spans="1:31" x14ac:dyDescent="0.25">
      <c r="A112">
        <v>2084666</v>
      </c>
      <c r="B112">
        <v>1</v>
      </c>
      <c r="C112" t="s">
        <v>81</v>
      </c>
      <c r="D112" t="s">
        <v>116</v>
      </c>
      <c r="E112" t="s">
        <v>177</v>
      </c>
      <c r="F112" t="s">
        <v>490</v>
      </c>
      <c r="G112" t="s">
        <v>183</v>
      </c>
      <c r="H112" t="s">
        <v>143</v>
      </c>
      <c r="I112" t="s">
        <v>135</v>
      </c>
      <c r="J112" t="s">
        <v>136</v>
      </c>
      <c r="K112" t="s">
        <v>137</v>
      </c>
      <c r="L112" t="s">
        <v>491</v>
      </c>
      <c r="M112" t="s">
        <v>492</v>
      </c>
      <c r="N112">
        <v>2.5747222220000001</v>
      </c>
      <c r="O112">
        <v>0</v>
      </c>
      <c r="P112">
        <v>1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0.2730248062658267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0.2730248062658267</v>
      </c>
    </row>
    <row r="113" spans="1:31" x14ac:dyDescent="0.25">
      <c r="A113">
        <v>2094816</v>
      </c>
      <c r="B113">
        <v>1</v>
      </c>
      <c r="C113" t="s">
        <v>81</v>
      </c>
      <c r="D113" t="s">
        <v>114</v>
      </c>
      <c r="E113" t="s">
        <v>169</v>
      </c>
      <c r="F113" t="s">
        <v>493</v>
      </c>
      <c r="G113" t="s">
        <v>133</v>
      </c>
      <c r="H113" t="s">
        <v>134</v>
      </c>
      <c r="I113" t="s">
        <v>135</v>
      </c>
      <c r="J113" t="s">
        <v>136</v>
      </c>
      <c r="K113" t="s">
        <v>137</v>
      </c>
      <c r="L113" t="s">
        <v>494</v>
      </c>
      <c r="M113" t="s">
        <v>495</v>
      </c>
      <c r="N113">
        <v>8.3333332999999996E-2</v>
      </c>
      <c r="O113">
        <v>0</v>
      </c>
      <c r="P113">
        <v>446</v>
      </c>
      <c r="Q113">
        <v>0</v>
      </c>
      <c r="R113">
        <v>0</v>
      </c>
      <c r="S113">
        <v>0</v>
      </c>
      <c r="T113">
        <v>31</v>
      </c>
      <c r="U113">
        <v>0</v>
      </c>
      <c r="V113">
        <v>0</v>
      </c>
      <c r="W113">
        <v>0</v>
      </c>
      <c r="X113">
        <v>4.0284003542837485</v>
      </c>
      <c r="Y113">
        <v>0</v>
      </c>
      <c r="Z113">
        <v>0</v>
      </c>
      <c r="AA113">
        <v>0</v>
      </c>
      <c r="AB113">
        <v>0.30161713616108343</v>
      </c>
      <c r="AC113">
        <v>0</v>
      </c>
      <c r="AD113">
        <v>0</v>
      </c>
      <c r="AE113">
        <v>4.3300174904448321</v>
      </c>
    </row>
    <row r="114" spans="1:31" x14ac:dyDescent="0.25">
      <c r="A114">
        <v>2094982</v>
      </c>
      <c r="B114">
        <v>1</v>
      </c>
      <c r="C114" t="s">
        <v>80</v>
      </c>
      <c r="D114" t="s">
        <v>110</v>
      </c>
      <c r="E114" t="s">
        <v>177</v>
      </c>
      <c r="F114" t="s">
        <v>496</v>
      </c>
      <c r="G114" t="s">
        <v>183</v>
      </c>
      <c r="H114" t="s">
        <v>143</v>
      </c>
      <c r="I114" t="s">
        <v>135</v>
      </c>
      <c r="J114" t="s">
        <v>136</v>
      </c>
      <c r="K114" t="s">
        <v>137</v>
      </c>
      <c r="L114" t="s">
        <v>497</v>
      </c>
      <c r="M114" t="s">
        <v>498</v>
      </c>
      <c r="N114">
        <v>9.8633333329999999</v>
      </c>
      <c r="O114">
        <v>0</v>
      </c>
      <c r="P114">
        <v>1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1.8257093137126401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1.8257093137126401</v>
      </c>
    </row>
    <row r="115" spans="1:31" x14ac:dyDescent="0.25">
      <c r="A115">
        <v>2095217</v>
      </c>
      <c r="B115">
        <v>1</v>
      </c>
      <c r="C115" t="s">
        <v>80</v>
      </c>
      <c r="D115" t="s">
        <v>97</v>
      </c>
      <c r="E115" t="s">
        <v>158</v>
      </c>
      <c r="F115" t="s">
        <v>499</v>
      </c>
      <c r="G115" t="s">
        <v>160</v>
      </c>
      <c r="H115" t="s">
        <v>143</v>
      </c>
      <c r="I115" t="s">
        <v>135</v>
      </c>
      <c r="J115" t="s">
        <v>136</v>
      </c>
      <c r="K115" t="s">
        <v>137</v>
      </c>
      <c r="L115" t="s">
        <v>500</v>
      </c>
      <c r="M115" t="s">
        <v>501</v>
      </c>
      <c r="N115">
        <v>1.3430555550000001</v>
      </c>
      <c r="O115">
        <v>0</v>
      </c>
      <c r="P115">
        <v>54</v>
      </c>
      <c r="Q115">
        <v>0</v>
      </c>
      <c r="R115">
        <v>0</v>
      </c>
      <c r="S115">
        <v>0</v>
      </c>
      <c r="T115">
        <v>2</v>
      </c>
      <c r="U115">
        <v>0</v>
      </c>
      <c r="V115">
        <v>0</v>
      </c>
      <c r="W115">
        <v>0</v>
      </c>
      <c r="X115">
        <v>25.03123842940952</v>
      </c>
      <c r="Y115">
        <v>0</v>
      </c>
      <c r="Z115">
        <v>0</v>
      </c>
      <c r="AA115">
        <v>0</v>
      </c>
      <c r="AB115">
        <v>0.54928543246282224</v>
      </c>
      <c r="AC115">
        <v>0</v>
      </c>
      <c r="AD115">
        <v>0</v>
      </c>
      <c r="AE115">
        <v>25.580523861872344</v>
      </c>
    </row>
    <row r="116" spans="1:31" x14ac:dyDescent="0.25">
      <c r="A116">
        <v>2136837</v>
      </c>
      <c r="B116">
        <v>1</v>
      </c>
      <c r="C116" t="s">
        <v>80</v>
      </c>
      <c r="D116" t="s">
        <v>98</v>
      </c>
      <c r="E116" t="s">
        <v>131</v>
      </c>
      <c r="F116" t="s">
        <v>502</v>
      </c>
      <c r="G116" t="s">
        <v>171</v>
      </c>
      <c r="H116" t="s">
        <v>134</v>
      </c>
      <c r="I116" t="s">
        <v>135</v>
      </c>
      <c r="J116" t="s">
        <v>136</v>
      </c>
      <c r="K116" t="s">
        <v>137</v>
      </c>
      <c r="L116" t="s">
        <v>503</v>
      </c>
      <c r="M116" t="s">
        <v>504</v>
      </c>
      <c r="N116">
        <v>0.83333333300000001</v>
      </c>
      <c r="O116">
        <v>0</v>
      </c>
      <c r="P116">
        <v>454</v>
      </c>
      <c r="Q116">
        <v>13</v>
      </c>
      <c r="R116">
        <v>93</v>
      </c>
      <c r="S116">
        <v>15</v>
      </c>
      <c r="T116">
        <v>83</v>
      </c>
      <c r="U116">
        <v>0</v>
      </c>
      <c r="V116">
        <v>0</v>
      </c>
      <c r="W116">
        <v>0</v>
      </c>
      <c r="X116">
        <v>56.139824596419835</v>
      </c>
      <c r="Y116">
        <v>22.592443240351237</v>
      </c>
      <c r="Z116">
        <v>72.555843378676244</v>
      </c>
      <c r="AA116">
        <v>45.325214481340467</v>
      </c>
      <c r="AB116">
        <v>33.49305223407557</v>
      </c>
      <c r="AC116">
        <v>0</v>
      </c>
      <c r="AD116">
        <v>0</v>
      </c>
      <c r="AE116">
        <v>230.10637793086337</v>
      </c>
    </row>
    <row r="117" spans="1:31" x14ac:dyDescent="0.25">
      <c r="A117">
        <v>2095194</v>
      </c>
      <c r="B117">
        <v>1</v>
      </c>
      <c r="C117" t="s">
        <v>80</v>
      </c>
      <c r="D117" t="s">
        <v>82</v>
      </c>
      <c r="E117" t="s">
        <v>505</v>
      </c>
      <c r="F117" t="s">
        <v>506</v>
      </c>
      <c r="G117" t="s">
        <v>366</v>
      </c>
      <c r="H117" t="s">
        <v>143</v>
      </c>
      <c r="I117" t="s">
        <v>135</v>
      </c>
      <c r="J117" t="s">
        <v>136</v>
      </c>
      <c r="K117" t="s">
        <v>137</v>
      </c>
      <c r="L117" t="s">
        <v>507</v>
      </c>
      <c r="M117" t="s">
        <v>508</v>
      </c>
      <c r="N117">
        <v>9.9586111109999997</v>
      </c>
      <c r="O117">
        <v>0</v>
      </c>
      <c r="P117">
        <v>11</v>
      </c>
      <c r="Q117">
        <v>0</v>
      </c>
      <c r="R117">
        <v>0</v>
      </c>
      <c r="S117">
        <v>0</v>
      </c>
      <c r="T117">
        <v>16</v>
      </c>
      <c r="U117">
        <v>0</v>
      </c>
      <c r="V117">
        <v>0</v>
      </c>
      <c r="W117">
        <v>0</v>
      </c>
      <c r="X117">
        <v>21.004438453494512</v>
      </c>
      <c r="Y117">
        <v>0</v>
      </c>
      <c r="Z117">
        <v>0</v>
      </c>
      <c r="AA117">
        <v>0</v>
      </c>
      <c r="AB117">
        <v>308.81647729624342</v>
      </c>
      <c r="AC117">
        <v>0</v>
      </c>
      <c r="AD117">
        <v>0</v>
      </c>
      <c r="AE117">
        <v>329.82091574973794</v>
      </c>
    </row>
    <row r="118" spans="1:31" x14ac:dyDescent="0.25">
      <c r="A118">
        <v>2084497</v>
      </c>
      <c r="B118">
        <v>1</v>
      </c>
      <c r="C118" t="s">
        <v>81</v>
      </c>
      <c r="D118" t="s">
        <v>128</v>
      </c>
      <c r="E118" t="s">
        <v>131</v>
      </c>
      <c r="F118" t="s">
        <v>509</v>
      </c>
      <c r="G118" t="s">
        <v>133</v>
      </c>
      <c r="H118" t="s">
        <v>134</v>
      </c>
      <c r="I118" t="s">
        <v>135</v>
      </c>
      <c r="J118" t="s">
        <v>136</v>
      </c>
      <c r="K118" t="s">
        <v>137</v>
      </c>
      <c r="L118" t="s">
        <v>510</v>
      </c>
      <c r="M118" t="s">
        <v>511</v>
      </c>
      <c r="N118">
        <v>0.76611111099999996</v>
      </c>
      <c r="O118">
        <v>0</v>
      </c>
      <c r="P118">
        <v>0</v>
      </c>
      <c r="Q118">
        <v>0</v>
      </c>
      <c r="R118">
        <v>0</v>
      </c>
      <c r="S118">
        <v>12</v>
      </c>
      <c r="T118">
        <v>0</v>
      </c>
      <c r="U118">
        <v>10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55.596473093948987</v>
      </c>
      <c r="AB118">
        <v>0</v>
      </c>
      <c r="AC118">
        <v>375.88007484695663</v>
      </c>
      <c r="AD118">
        <v>0</v>
      </c>
      <c r="AE118">
        <v>431.47654794090562</v>
      </c>
    </row>
    <row r="119" spans="1:31" x14ac:dyDescent="0.25">
      <c r="A119">
        <v>2095008</v>
      </c>
      <c r="B119">
        <v>1</v>
      </c>
      <c r="C119" t="s">
        <v>80</v>
      </c>
      <c r="D119" t="s">
        <v>100</v>
      </c>
      <c r="E119" t="s">
        <v>169</v>
      </c>
      <c r="F119" t="s">
        <v>512</v>
      </c>
      <c r="G119" t="s">
        <v>513</v>
      </c>
      <c r="H119" t="s">
        <v>134</v>
      </c>
      <c r="I119" t="s">
        <v>135</v>
      </c>
      <c r="J119" t="s">
        <v>136</v>
      </c>
      <c r="K119" t="s">
        <v>137</v>
      </c>
      <c r="L119" t="s">
        <v>514</v>
      </c>
      <c r="M119" t="s">
        <v>515</v>
      </c>
      <c r="N119">
        <v>0.324722222</v>
      </c>
      <c r="O119">
        <v>0</v>
      </c>
      <c r="P119">
        <v>805</v>
      </c>
      <c r="Q119">
        <v>0</v>
      </c>
      <c r="R119">
        <v>118</v>
      </c>
      <c r="S119">
        <v>0</v>
      </c>
      <c r="T119">
        <v>90</v>
      </c>
      <c r="U119">
        <v>0</v>
      </c>
      <c r="V119">
        <v>0</v>
      </c>
      <c r="W119">
        <v>0</v>
      </c>
      <c r="X119">
        <v>116.58743475865438</v>
      </c>
      <c r="Y119">
        <v>0</v>
      </c>
      <c r="Z119">
        <v>39.750227590258547</v>
      </c>
      <c r="AA119">
        <v>0</v>
      </c>
      <c r="AB119">
        <v>25.277399096139014</v>
      </c>
      <c r="AC119">
        <v>0</v>
      </c>
      <c r="AD119">
        <v>0</v>
      </c>
      <c r="AE119">
        <v>181.61506144505196</v>
      </c>
    </row>
    <row r="120" spans="1:31" x14ac:dyDescent="0.25">
      <c r="A120">
        <v>2084354</v>
      </c>
      <c r="B120">
        <v>1</v>
      </c>
      <c r="C120" t="s">
        <v>80</v>
      </c>
      <c r="D120" t="s">
        <v>108</v>
      </c>
      <c r="E120" t="s">
        <v>140</v>
      </c>
      <c r="F120" t="s">
        <v>516</v>
      </c>
      <c r="G120" t="s">
        <v>142</v>
      </c>
      <c r="H120" t="s">
        <v>143</v>
      </c>
      <c r="I120" t="s">
        <v>135</v>
      </c>
      <c r="J120" t="s">
        <v>136</v>
      </c>
      <c r="K120" t="s">
        <v>137</v>
      </c>
      <c r="L120" t="s">
        <v>517</v>
      </c>
      <c r="M120" t="s">
        <v>518</v>
      </c>
      <c r="N120">
        <v>4.2058333330000002</v>
      </c>
      <c r="O120">
        <v>0</v>
      </c>
      <c r="P120">
        <v>19</v>
      </c>
      <c r="Q120">
        <v>0</v>
      </c>
      <c r="R120">
        <v>6</v>
      </c>
      <c r="S120">
        <v>0</v>
      </c>
      <c r="T120">
        <v>4</v>
      </c>
      <c r="U120">
        <v>0</v>
      </c>
      <c r="V120">
        <v>0</v>
      </c>
      <c r="W120">
        <v>0</v>
      </c>
      <c r="X120">
        <v>10.949484629654227</v>
      </c>
      <c r="Y120">
        <v>0</v>
      </c>
      <c r="Z120">
        <v>71.762569798943431</v>
      </c>
      <c r="AA120">
        <v>0</v>
      </c>
      <c r="AB120">
        <v>20.600362111935087</v>
      </c>
      <c r="AC120">
        <v>0</v>
      </c>
      <c r="AD120">
        <v>0</v>
      </c>
      <c r="AE120">
        <v>103.31241654053274</v>
      </c>
    </row>
    <row r="121" spans="1:31" x14ac:dyDescent="0.25">
      <c r="A121">
        <v>2084431</v>
      </c>
      <c r="B121">
        <v>1</v>
      </c>
      <c r="C121" t="s">
        <v>80</v>
      </c>
      <c r="D121" t="s">
        <v>106</v>
      </c>
      <c r="E121" t="s">
        <v>177</v>
      </c>
      <c r="F121" t="s">
        <v>519</v>
      </c>
      <c r="G121" t="s">
        <v>183</v>
      </c>
      <c r="H121" t="s">
        <v>143</v>
      </c>
      <c r="I121" t="s">
        <v>135</v>
      </c>
      <c r="J121" t="s">
        <v>136</v>
      </c>
      <c r="K121" t="s">
        <v>137</v>
      </c>
      <c r="L121" t="s">
        <v>520</v>
      </c>
      <c r="M121" t="s">
        <v>521</v>
      </c>
      <c r="N121">
        <v>6.551666666</v>
      </c>
      <c r="O121">
        <v>0</v>
      </c>
      <c r="P121">
        <v>7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9.2694148749557392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9.2694148749557392</v>
      </c>
    </row>
    <row r="122" spans="1:31" x14ac:dyDescent="0.25">
      <c r="A122">
        <v>2094859</v>
      </c>
      <c r="B122">
        <v>1</v>
      </c>
      <c r="C122" t="s">
        <v>80</v>
      </c>
      <c r="D122" t="s">
        <v>107</v>
      </c>
      <c r="E122" t="s">
        <v>158</v>
      </c>
      <c r="F122" t="s">
        <v>522</v>
      </c>
      <c r="G122" t="s">
        <v>160</v>
      </c>
      <c r="H122" t="s">
        <v>143</v>
      </c>
      <c r="I122" t="s">
        <v>135</v>
      </c>
      <c r="J122" t="s">
        <v>136</v>
      </c>
      <c r="K122" t="s">
        <v>137</v>
      </c>
      <c r="L122" t="s">
        <v>523</v>
      </c>
      <c r="M122" t="s">
        <v>524</v>
      </c>
      <c r="N122">
        <v>3.2850000000000001</v>
      </c>
      <c r="O122">
        <v>0</v>
      </c>
      <c r="P122">
        <v>52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27.74725633648498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27.74725633648498</v>
      </c>
    </row>
    <row r="123" spans="1:31" x14ac:dyDescent="0.25">
      <c r="A123">
        <v>2094882</v>
      </c>
      <c r="B123">
        <v>1</v>
      </c>
      <c r="C123" t="s">
        <v>80</v>
      </c>
      <c r="D123" t="s">
        <v>90</v>
      </c>
      <c r="E123" t="s">
        <v>177</v>
      </c>
      <c r="F123" t="s">
        <v>525</v>
      </c>
      <c r="G123" t="s">
        <v>183</v>
      </c>
      <c r="H123" t="s">
        <v>143</v>
      </c>
      <c r="I123" t="s">
        <v>135</v>
      </c>
      <c r="J123" t="s">
        <v>136</v>
      </c>
      <c r="K123" t="s">
        <v>137</v>
      </c>
      <c r="L123" t="s">
        <v>526</v>
      </c>
      <c r="M123" t="s">
        <v>527</v>
      </c>
      <c r="N123">
        <v>4.090833333</v>
      </c>
      <c r="O123">
        <v>0</v>
      </c>
      <c r="P123">
        <v>2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1.9433582494672839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1.9433582494672839</v>
      </c>
    </row>
    <row r="124" spans="1:31" x14ac:dyDescent="0.25">
      <c r="A124">
        <v>2084331</v>
      </c>
      <c r="B124">
        <v>1</v>
      </c>
      <c r="C124" t="s">
        <v>80</v>
      </c>
      <c r="D124" t="s">
        <v>98</v>
      </c>
      <c r="E124" t="s">
        <v>169</v>
      </c>
      <c r="F124" t="s">
        <v>528</v>
      </c>
      <c r="G124" t="s">
        <v>263</v>
      </c>
      <c r="H124" t="s">
        <v>134</v>
      </c>
      <c r="I124" t="s">
        <v>135</v>
      </c>
      <c r="J124" t="s">
        <v>136</v>
      </c>
      <c r="K124" t="s">
        <v>137</v>
      </c>
      <c r="L124" t="s">
        <v>529</v>
      </c>
      <c r="M124" t="s">
        <v>530</v>
      </c>
      <c r="N124">
        <v>14.664999999999999</v>
      </c>
      <c r="O124">
        <v>0</v>
      </c>
      <c r="P124">
        <v>65</v>
      </c>
      <c r="Q124">
        <v>0</v>
      </c>
      <c r="R124">
        <v>26</v>
      </c>
      <c r="S124">
        <v>0</v>
      </c>
      <c r="T124">
        <v>11</v>
      </c>
      <c r="U124">
        <v>0</v>
      </c>
      <c r="V124">
        <v>0</v>
      </c>
      <c r="W124">
        <v>0</v>
      </c>
      <c r="X124">
        <v>162.40062509699882</v>
      </c>
      <c r="Y124">
        <v>0</v>
      </c>
      <c r="Z124">
        <v>500.34499634830416</v>
      </c>
      <c r="AA124">
        <v>0</v>
      </c>
      <c r="AB124">
        <v>95.104096255118918</v>
      </c>
      <c r="AC124">
        <v>0</v>
      </c>
      <c r="AD124">
        <v>0</v>
      </c>
      <c r="AE124">
        <v>757.84971770042193</v>
      </c>
    </row>
    <row r="125" spans="1:31" x14ac:dyDescent="0.25">
      <c r="A125">
        <v>2084454</v>
      </c>
      <c r="B125">
        <v>1</v>
      </c>
      <c r="C125" t="s">
        <v>80</v>
      </c>
      <c r="D125" t="s">
        <v>82</v>
      </c>
      <c r="E125" t="s">
        <v>177</v>
      </c>
      <c r="F125" t="s">
        <v>531</v>
      </c>
      <c r="G125" t="s">
        <v>183</v>
      </c>
      <c r="H125" t="s">
        <v>143</v>
      </c>
      <c r="I125" t="s">
        <v>135</v>
      </c>
      <c r="J125" t="s">
        <v>136</v>
      </c>
      <c r="K125" t="s">
        <v>137</v>
      </c>
      <c r="L125" t="s">
        <v>532</v>
      </c>
      <c r="M125" t="s">
        <v>533</v>
      </c>
      <c r="N125">
        <v>2.5680555549999999</v>
      </c>
      <c r="O125">
        <v>0</v>
      </c>
      <c r="P125">
        <v>2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0.4911912541036334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0.4911912541036334</v>
      </c>
    </row>
    <row r="126" spans="1:31" x14ac:dyDescent="0.25">
      <c r="A126">
        <v>2084517</v>
      </c>
      <c r="B126">
        <v>1</v>
      </c>
      <c r="C126" t="s">
        <v>80</v>
      </c>
      <c r="D126" t="s">
        <v>99</v>
      </c>
      <c r="E126" t="s">
        <v>177</v>
      </c>
      <c r="F126" t="s">
        <v>534</v>
      </c>
      <c r="G126" t="s">
        <v>179</v>
      </c>
      <c r="H126" t="s">
        <v>143</v>
      </c>
      <c r="I126" t="s">
        <v>135</v>
      </c>
      <c r="J126" t="s">
        <v>136</v>
      </c>
      <c r="K126" t="s">
        <v>137</v>
      </c>
      <c r="L126" t="s">
        <v>535</v>
      </c>
      <c r="M126" t="s">
        <v>536</v>
      </c>
      <c r="N126">
        <v>2.5394444439999999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1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0.11079627175620833</v>
      </c>
      <c r="AC126">
        <v>0</v>
      </c>
      <c r="AD126">
        <v>0</v>
      </c>
      <c r="AE126">
        <v>0.11079627175620833</v>
      </c>
    </row>
    <row r="127" spans="1:31" x14ac:dyDescent="0.25">
      <c r="A127">
        <v>2084766</v>
      </c>
      <c r="B127">
        <v>1</v>
      </c>
      <c r="C127" t="s">
        <v>80</v>
      </c>
      <c r="D127" t="s">
        <v>90</v>
      </c>
      <c r="E127" t="s">
        <v>177</v>
      </c>
      <c r="F127" t="s">
        <v>537</v>
      </c>
      <c r="G127" t="s">
        <v>183</v>
      </c>
      <c r="H127" t="s">
        <v>143</v>
      </c>
      <c r="I127" t="s">
        <v>135</v>
      </c>
      <c r="J127" t="s">
        <v>136</v>
      </c>
      <c r="K127" t="s">
        <v>137</v>
      </c>
      <c r="L127" t="s">
        <v>538</v>
      </c>
      <c r="M127" t="s">
        <v>539</v>
      </c>
      <c r="N127">
        <v>1.366666666</v>
      </c>
      <c r="O127">
        <v>0</v>
      </c>
      <c r="P127">
        <v>1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0.41814887769735831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0.41814887769735831</v>
      </c>
    </row>
    <row r="128" spans="1:31" x14ac:dyDescent="0.25">
      <c r="A128">
        <v>2084623</v>
      </c>
      <c r="B128">
        <v>1</v>
      </c>
      <c r="C128" t="s">
        <v>80</v>
      </c>
      <c r="D128" t="s">
        <v>93</v>
      </c>
      <c r="E128" t="s">
        <v>146</v>
      </c>
      <c r="F128" t="s">
        <v>540</v>
      </c>
      <c r="G128" t="s">
        <v>541</v>
      </c>
      <c r="H128" t="s">
        <v>134</v>
      </c>
      <c r="I128" t="s">
        <v>135</v>
      </c>
      <c r="J128" t="s">
        <v>136</v>
      </c>
      <c r="K128" t="s">
        <v>137</v>
      </c>
      <c r="L128" t="s">
        <v>542</v>
      </c>
      <c r="M128" t="s">
        <v>543</v>
      </c>
      <c r="N128">
        <v>3.1175000000000002</v>
      </c>
      <c r="O128">
        <v>0</v>
      </c>
      <c r="P128">
        <v>11</v>
      </c>
      <c r="Q128">
        <v>1</v>
      </c>
      <c r="R128">
        <v>51</v>
      </c>
      <c r="S128">
        <v>2</v>
      </c>
      <c r="T128">
        <v>13</v>
      </c>
      <c r="U128">
        <v>0</v>
      </c>
      <c r="V128">
        <v>0</v>
      </c>
      <c r="W128">
        <v>0</v>
      </c>
      <c r="X128">
        <v>3.2098332876519708</v>
      </c>
      <c r="Y128">
        <v>8.1258213872767122</v>
      </c>
      <c r="Z128">
        <v>144.09011410004112</v>
      </c>
      <c r="AA128">
        <v>25.090562735391799</v>
      </c>
      <c r="AB128">
        <v>34.027647012079271</v>
      </c>
      <c r="AC128">
        <v>0</v>
      </c>
      <c r="AD128">
        <v>0</v>
      </c>
      <c r="AE128">
        <v>214.54397852244091</v>
      </c>
    </row>
    <row r="129" spans="1:31" x14ac:dyDescent="0.25">
      <c r="A129">
        <v>2095380</v>
      </c>
      <c r="B129">
        <v>1</v>
      </c>
      <c r="C129" t="s">
        <v>80</v>
      </c>
      <c r="D129" t="s">
        <v>93</v>
      </c>
      <c r="E129" t="s">
        <v>177</v>
      </c>
      <c r="F129" t="s">
        <v>544</v>
      </c>
      <c r="G129" t="s">
        <v>183</v>
      </c>
      <c r="H129" t="s">
        <v>143</v>
      </c>
      <c r="I129" t="s">
        <v>135</v>
      </c>
      <c r="J129" t="s">
        <v>136</v>
      </c>
      <c r="K129" t="s">
        <v>137</v>
      </c>
      <c r="L129" t="s">
        <v>545</v>
      </c>
      <c r="M129" t="s">
        <v>546</v>
      </c>
      <c r="N129">
        <v>3.4330555550000001</v>
      </c>
      <c r="O129">
        <v>0</v>
      </c>
      <c r="P129">
        <v>1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1.0940973913644376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1.0940973913644376</v>
      </c>
    </row>
    <row r="130" spans="1:31" x14ac:dyDescent="0.25">
      <c r="A130">
        <v>2095294</v>
      </c>
      <c r="B130">
        <v>1</v>
      </c>
      <c r="C130" t="s">
        <v>80</v>
      </c>
      <c r="D130" t="s">
        <v>106</v>
      </c>
      <c r="E130" t="s">
        <v>158</v>
      </c>
      <c r="F130" t="s">
        <v>547</v>
      </c>
      <c r="G130" t="s">
        <v>160</v>
      </c>
      <c r="H130" t="s">
        <v>143</v>
      </c>
      <c r="I130" t="s">
        <v>135</v>
      </c>
      <c r="J130" t="s">
        <v>136</v>
      </c>
      <c r="K130" t="s">
        <v>137</v>
      </c>
      <c r="L130" t="s">
        <v>548</v>
      </c>
      <c r="M130" t="s">
        <v>549</v>
      </c>
      <c r="N130">
        <v>4.4308333329999998</v>
      </c>
      <c r="O130">
        <v>0</v>
      </c>
      <c r="P130">
        <v>3</v>
      </c>
      <c r="Q130">
        <v>0</v>
      </c>
      <c r="R130">
        <v>2</v>
      </c>
      <c r="S130">
        <v>0</v>
      </c>
      <c r="T130">
        <v>1</v>
      </c>
      <c r="U130">
        <v>0</v>
      </c>
      <c r="V130">
        <v>0</v>
      </c>
      <c r="W130">
        <v>0</v>
      </c>
      <c r="X130">
        <v>8.5995593189763149</v>
      </c>
      <c r="Y130">
        <v>0</v>
      </c>
      <c r="Z130">
        <v>6.5459852893935393</v>
      </c>
      <c r="AA130">
        <v>0</v>
      </c>
      <c r="AB130">
        <v>1.79803104154E-3</v>
      </c>
      <c r="AC130">
        <v>0</v>
      </c>
      <c r="AD130">
        <v>0</v>
      </c>
      <c r="AE130">
        <v>15.147342639411393</v>
      </c>
    </row>
    <row r="131" spans="1:31" x14ac:dyDescent="0.25">
      <c r="A131">
        <v>2084374</v>
      </c>
      <c r="B131">
        <v>1</v>
      </c>
      <c r="C131" t="s">
        <v>80</v>
      </c>
      <c r="D131" t="s">
        <v>82</v>
      </c>
      <c r="E131" t="s">
        <v>177</v>
      </c>
      <c r="F131" t="s">
        <v>550</v>
      </c>
      <c r="G131" t="s">
        <v>160</v>
      </c>
      <c r="H131" t="s">
        <v>143</v>
      </c>
      <c r="I131" t="s">
        <v>135</v>
      </c>
      <c r="J131" t="s">
        <v>136</v>
      </c>
      <c r="K131" t="s">
        <v>137</v>
      </c>
      <c r="L131" t="s">
        <v>551</v>
      </c>
      <c r="M131" t="s">
        <v>552</v>
      </c>
      <c r="N131">
        <v>2.9925000000000002</v>
      </c>
      <c r="O131">
        <v>0</v>
      </c>
      <c r="P131">
        <v>2</v>
      </c>
      <c r="Q131">
        <v>0</v>
      </c>
      <c r="R131">
        <v>0</v>
      </c>
      <c r="S131">
        <v>0</v>
      </c>
      <c r="T131">
        <v>10</v>
      </c>
      <c r="U131">
        <v>0</v>
      </c>
      <c r="V131">
        <v>0</v>
      </c>
      <c r="W131">
        <v>0</v>
      </c>
      <c r="X131">
        <v>0.73469353518353331</v>
      </c>
      <c r="Y131">
        <v>0</v>
      </c>
      <c r="Z131">
        <v>0</v>
      </c>
      <c r="AA131">
        <v>0</v>
      </c>
      <c r="AB131">
        <v>17.181078121178967</v>
      </c>
      <c r="AC131">
        <v>0</v>
      </c>
      <c r="AD131">
        <v>0</v>
      </c>
      <c r="AE131">
        <v>17.915771656362502</v>
      </c>
    </row>
    <row r="132" spans="1:31" x14ac:dyDescent="0.25">
      <c r="A132">
        <v>2094796</v>
      </c>
      <c r="B132">
        <v>1</v>
      </c>
      <c r="C132" t="s">
        <v>80</v>
      </c>
      <c r="D132" t="s">
        <v>103</v>
      </c>
      <c r="E132" t="s">
        <v>146</v>
      </c>
      <c r="F132" t="s">
        <v>553</v>
      </c>
      <c r="G132" t="s">
        <v>133</v>
      </c>
      <c r="H132" t="s">
        <v>134</v>
      </c>
      <c r="I132" t="s">
        <v>135</v>
      </c>
      <c r="J132" t="s">
        <v>136</v>
      </c>
      <c r="K132" t="s">
        <v>137</v>
      </c>
      <c r="L132" t="s">
        <v>554</v>
      </c>
      <c r="M132" t="s">
        <v>555</v>
      </c>
      <c r="N132">
        <v>0.390833333</v>
      </c>
      <c r="O132">
        <v>0</v>
      </c>
      <c r="P132">
        <v>937</v>
      </c>
      <c r="Q132">
        <v>0</v>
      </c>
      <c r="R132">
        <v>1</v>
      </c>
      <c r="S132">
        <v>0</v>
      </c>
      <c r="T132">
        <v>233</v>
      </c>
      <c r="U132">
        <v>0</v>
      </c>
      <c r="V132">
        <v>0</v>
      </c>
      <c r="W132">
        <v>0</v>
      </c>
      <c r="X132">
        <v>95.163757710665607</v>
      </c>
      <c r="Y132">
        <v>0</v>
      </c>
      <c r="Z132">
        <v>2.2840000939039998E-2</v>
      </c>
      <c r="AA132">
        <v>0</v>
      </c>
      <c r="AB132">
        <v>59.158709626782475</v>
      </c>
      <c r="AC132">
        <v>0</v>
      </c>
      <c r="AD132">
        <v>0</v>
      </c>
      <c r="AE132">
        <v>154.34530733838713</v>
      </c>
    </row>
    <row r="133" spans="1:31" x14ac:dyDescent="0.25">
      <c r="A133">
        <v>2095237</v>
      </c>
      <c r="B133">
        <v>1</v>
      </c>
      <c r="C133" t="s">
        <v>80</v>
      </c>
      <c r="D133" t="s">
        <v>100</v>
      </c>
      <c r="E133" t="s">
        <v>177</v>
      </c>
      <c r="F133" t="s">
        <v>556</v>
      </c>
      <c r="G133" t="s">
        <v>183</v>
      </c>
      <c r="H133" t="s">
        <v>143</v>
      </c>
      <c r="I133" t="s">
        <v>135</v>
      </c>
      <c r="J133" t="s">
        <v>136</v>
      </c>
      <c r="K133" t="s">
        <v>137</v>
      </c>
      <c r="L133" t="s">
        <v>557</v>
      </c>
      <c r="M133" t="s">
        <v>558</v>
      </c>
      <c r="N133">
        <v>2.957222222</v>
      </c>
      <c r="O133">
        <v>0</v>
      </c>
      <c r="P133">
        <v>1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1.4672882045503401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1.4672882045503401</v>
      </c>
    </row>
    <row r="134" spans="1:31" x14ac:dyDescent="0.25">
      <c r="A134">
        <v>2084368</v>
      </c>
      <c r="B134">
        <v>1</v>
      </c>
      <c r="C134" t="s">
        <v>81</v>
      </c>
      <c r="D134" t="s">
        <v>117</v>
      </c>
      <c r="E134" t="s">
        <v>146</v>
      </c>
      <c r="F134" t="s">
        <v>559</v>
      </c>
      <c r="G134" t="s">
        <v>133</v>
      </c>
      <c r="H134" t="s">
        <v>134</v>
      </c>
      <c r="I134" t="s">
        <v>135</v>
      </c>
      <c r="J134" t="s">
        <v>136</v>
      </c>
      <c r="K134" t="s">
        <v>137</v>
      </c>
      <c r="L134" t="s">
        <v>560</v>
      </c>
      <c r="M134" t="s">
        <v>561</v>
      </c>
      <c r="N134">
        <v>0.150277777</v>
      </c>
      <c r="O134">
        <v>1</v>
      </c>
      <c r="P134">
        <v>0</v>
      </c>
      <c r="Q134">
        <v>2</v>
      </c>
      <c r="R134">
        <v>0</v>
      </c>
      <c r="S134">
        <v>2</v>
      </c>
      <c r="T134">
        <v>0</v>
      </c>
      <c r="U134">
        <v>1</v>
      </c>
      <c r="V134">
        <v>0</v>
      </c>
      <c r="W134">
        <v>2.4017151935934723E-2</v>
      </c>
      <c r="X134">
        <v>0</v>
      </c>
      <c r="Y134">
        <v>0.37726159101370249</v>
      </c>
      <c r="Z134">
        <v>0</v>
      </c>
      <c r="AA134">
        <v>7.6413866623242175</v>
      </c>
      <c r="AB134">
        <v>0</v>
      </c>
      <c r="AC134">
        <v>0.94139764600313469</v>
      </c>
      <c r="AD134">
        <v>0</v>
      </c>
      <c r="AE134">
        <v>8.9840630512769888</v>
      </c>
    </row>
    <row r="135" spans="1:31" x14ac:dyDescent="0.25">
      <c r="A135">
        <v>2095254</v>
      </c>
      <c r="B135">
        <v>1</v>
      </c>
      <c r="C135" t="s">
        <v>80</v>
      </c>
      <c r="D135" t="s">
        <v>103</v>
      </c>
      <c r="E135" t="s">
        <v>295</v>
      </c>
      <c r="F135" t="s">
        <v>562</v>
      </c>
      <c r="G135" t="s">
        <v>133</v>
      </c>
      <c r="H135" t="s">
        <v>134</v>
      </c>
      <c r="I135" t="s">
        <v>135</v>
      </c>
      <c r="J135" t="s">
        <v>136</v>
      </c>
      <c r="K135" t="s">
        <v>137</v>
      </c>
      <c r="L135" t="s">
        <v>563</v>
      </c>
      <c r="M135" t="s">
        <v>564</v>
      </c>
      <c r="N135">
        <v>0.11027777699999999</v>
      </c>
      <c r="O135">
        <v>0</v>
      </c>
      <c r="P135">
        <v>6</v>
      </c>
      <c r="Q135">
        <v>37</v>
      </c>
      <c r="R135">
        <v>60</v>
      </c>
      <c r="S135">
        <v>7</v>
      </c>
      <c r="T135">
        <v>16</v>
      </c>
      <c r="U135">
        <v>5</v>
      </c>
      <c r="V135">
        <v>0</v>
      </c>
      <c r="W135">
        <v>0</v>
      </c>
      <c r="X135">
        <v>0.12990879589438195</v>
      </c>
      <c r="Y135">
        <v>8.127330303071572</v>
      </c>
      <c r="Z135">
        <v>12.182741174603782</v>
      </c>
      <c r="AA135">
        <v>20.698725789349542</v>
      </c>
      <c r="AB135">
        <v>2.5815448009910718</v>
      </c>
      <c r="AC135">
        <v>104.69417933451948</v>
      </c>
      <c r="AD135">
        <v>0</v>
      </c>
      <c r="AE135">
        <v>148.41443019842984</v>
      </c>
    </row>
    <row r="136" spans="1:31" x14ac:dyDescent="0.25">
      <c r="A136">
        <v>2095277</v>
      </c>
      <c r="B136">
        <v>1</v>
      </c>
      <c r="C136" t="s">
        <v>80</v>
      </c>
      <c r="D136" t="s">
        <v>88</v>
      </c>
      <c r="E136" t="s">
        <v>158</v>
      </c>
      <c r="F136" t="s">
        <v>565</v>
      </c>
      <c r="G136" t="s">
        <v>160</v>
      </c>
      <c r="H136" t="s">
        <v>143</v>
      </c>
      <c r="I136" t="s">
        <v>135</v>
      </c>
      <c r="J136" t="s">
        <v>136</v>
      </c>
      <c r="K136" t="s">
        <v>137</v>
      </c>
      <c r="L136" t="s">
        <v>566</v>
      </c>
      <c r="M136" t="s">
        <v>567</v>
      </c>
      <c r="N136">
        <v>3.1352777770000002</v>
      </c>
      <c r="O136">
        <v>0</v>
      </c>
      <c r="P136">
        <v>35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25.869045748656319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25.869045748656319</v>
      </c>
    </row>
    <row r="137" spans="1:31" x14ac:dyDescent="0.25">
      <c r="A137">
        <v>2094945</v>
      </c>
      <c r="B137">
        <v>1</v>
      </c>
      <c r="C137" t="s">
        <v>80</v>
      </c>
      <c r="D137" t="s">
        <v>82</v>
      </c>
      <c r="E137" t="s">
        <v>505</v>
      </c>
      <c r="F137" t="s">
        <v>568</v>
      </c>
      <c r="G137" t="s">
        <v>569</v>
      </c>
      <c r="H137" t="s">
        <v>143</v>
      </c>
      <c r="I137" t="s">
        <v>135</v>
      </c>
      <c r="J137" t="s">
        <v>136</v>
      </c>
      <c r="K137" t="s">
        <v>137</v>
      </c>
      <c r="L137" t="s">
        <v>570</v>
      </c>
      <c r="M137" t="s">
        <v>571</v>
      </c>
      <c r="N137">
        <v>3.957777777</v>
      </c>
      <c r="O137">
        <v>0</v>
      </c>
      <c r="P137">
        <v>54</v>
      </c>
      <c r="Q137">
        <v>0</v>
      </c>
      <c r="R137">
        <v>0</v>
      </c>
      <c r="S137">
        <v>0</v>
      </c>
      <c r="T137">
        <v>14</v>
      </c>
      <c r="U137">
        <v>0</v>
      </c>
      <c r="V137">
        <v>0</v>
      </c>
      <c r="W137">
        <v>0</v>
      </c>
      <c r="X137">
        <v>60.473981481774096</v>
      </c>
      <c r="Y137">
        <v>0</v>
      </c>
      <c r="Z137">
        <v>0</v>
      </c>
      <c r="AA137">
        <v>0</v>
      </c>
      <c r="AB137">
        <v>45.227365480295724</v>
      </c>
      <c r="AC137">
        <v>0</v>
      </c>
      <c r="AD137">
        <v>0</v>
      </c>
      <c r="AE137">
        <v>105.70134696206982</v>
      </c>
    </row>
    <row r="138" spans="1:31" x14ac:dyDescent="0.25">
      <c r="A138">
        <v>2094899</v>
      </c>
      <c r="B138">
        <v>1</v>
      </c>
      <c r="C138" t="s">
        <v>80</v>
      </c>
      <c r="D138" t="s">
        <v>82</v>
      </c>
      <c r="E138" t="s">
        <v>177</v>
      </c>
      <c r="F138" t="s">
        <v>572</v>
      </c>
      <c r="G138" t="s">
        <v>160</v>
      </c>
      <c r="H138" t="s">
        <v>143</v>
      </c>
      <c r="I138" t="s">
        <v>135</v>
      </c>
      <c r="J138" t="s">
        <v>136</v>
      </c>
      <c r="K138" t="s">
        <v>137</v>
      </c>
      <c r="L138" t="s">
        <v>573</v>
      </c>
      <c r="M138" t="s">
        <v>574</v>
      </c>
      <c r="N138">
        <v>2.8786111110000001</v>
      </c>
      <c r="O138">
        <v>0</v>
      </c>
      <c r="P138">
        <v>5</v>
      </c>
      <c r="Q138">
        <v>0</v>
      </c>
      <c r="R138">
        <v>0</v>
      </c>
      <c r="S138">
        <v>0</v>
      </c>
      <c r="T138">
        <v>3</v>
      </c>
      <c r="U138">
        <v>0</v>
      </c>
      <c r="V138">
        <v>0</v>
      </c>
      <c r="W138">
        <v>0</v>
      </c>
      <c r="X138">
        <v>6.3713088680342853</v>
      </c>
      <c r="Y138">
        <v>0</v>
      </c>
      <c r="Z138">
        <v>0</v>
      </c>
      <c r="AA138">
        <v>0</v>
      </c>
      <c r="AB138">
        <v>10.18676271399438</v>
      </c>
      <c r="AC138">
        <v>0</v>
      </c>
      <c r="AD138">
        <v>0</v>
      </c>
      <c r="AE138">
        <v>16.558071582028667</v>
      </c>
    </row>
    <row r="139" spans="1:31" x14ac:dyDescent="0.25">
      <c r="A139">
        <v>2084534</v>
      </c>
      <c r="B139">
        <v>1</v>
      </c>
      <c r="C139" t="s">
        <v>81</v>
      </c>
      <c r="D139" t="s">
        <v>114</v>
      </c>
      <c r="E139" t="s">
        <v>169</v>
      </c>
      <c r="F139" t="s">
        <v>575</v>
      </c>
      <c r="G139" t="s">
        <v>171</v>
      </c>
      <c r="H139" t="s">
        <v>134</v>
      </c>
      <c r="I139" t="s">
        <v>135</v>
      </c>
      <c r="J139" t="s">
        <v>136</v>
      </c>
      <c r="K139" t="s">
        <v>137</v>
      </c>
      <c r="L139" t="s">
        <v>576</v>
      </c>
      <c r="M139" t="s">
        <v>577</v>
      </c>
      <c r="N139">
        <v>2.8288888879999998</v>
      </c>
      <c r="O139">
        <v>0</v>
      </c>
      <c r="P139">
        <v>5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1.5792364504077183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1.5792364504077183</v>
      </c>
    </row>
    <row r="140" spans="1:31" x14ac:dyDescent="0.25">
      <c r="A140">
        <v>2084603</v>
      </c>
      <c r="B140">
        <v>1</v>
      </c>
      <c r="C140" t="s">
        <v>80</v>
      </c>
      <c r="D140" t="s">
        <v>93</v>
      </c>
      <c r="E140" t="s">
        <v>146</v>
      </c>
      <c r="F140" t="s">
        <v>578</v>
      </c>
      <c r="G140" t="s">
        <v>133</v>
      </c>
      <c r="H140" t="s">
        <v>134</v>
      </c>
      <c r="I140" t="s">
        <v>135</v>
      </c>
      <c r="J140" t="s">
        <v>136</v>
      </c>
      <c r="K140" t="s">
        <v>137</v>
      </c>
      <c r="L140" t="s">
        <v>579</v>
      </c>
      <c r="M140" t="s">
        <v>580</v>
      </c>
      <c r="N140">
        <v>0.341388888</v>
      </c>
      <c r="O140">
        <v>0</v>
      </c>
      <c r="P140">
        <v>831</v>
      </c>
      <c r="Q140">
        <v>1</v>
      </c>
      <c r="R140">
        <v>201</v>
      </c>
      <c r="S140">
        <v>1</v>
      </c>
      <c r="T140">
        <v>145</v>
      </c>
      <c r="U140">
        <v>0</v>
      </c>
      <c r="V140">
        <v>0</v>
      </c>
      <c r="W140">
        <v>0</v>
      </c>
      <c r="X140">
        <v>46.007361732629789</v>
      </c>
      <c r="Y140">
        <v>1.4993637408618838</v>
      </c>
      <c r="Z140">
        <v>18.539458358790895</v>
      </c>
      <c r="AA140">
        <v>1.6440392660958358</v>
      </c>
      <c r="AB140">
        <v>27.903329122756048</v>
      </c>
      <c r="AC140">
        <v>0</v>
      </c>
      <c r="AD140">
        <v>0</v>
      </c>
      <c r="AE140">
        <v>95.593552221134445</v>
      </c>
    </row>
    <row r="141" spans="1:31" x14ac:dyDescent="0.25">
      <c r="A141">
        <v>2084680</v>
      </c>
      <c r="B141">
        <v>1</v>
      </c>
      <c r="C141" t="s">
        <v>81</v>
      </c>
      <c r="D141" t="s">
        <v>112</v>
      </c>
      <c r="E141" t="s">
        <v>140</v>
      </c>
      <c r="F141" t="s">
        <v>581</v>
      </c>
      <c r="G141" t="s">
        <v>142</v>
      </c>
      <c r="H141" t="s">
        <v>143</v>
      </c>
      <c r="I141" t="s">
        <v>135</v>
      </c>
      <c r="J141" t="s">
        <v>136</v>
      </c>
      <c r="K141" t="s">
        <v>137</v>
      </c>
      <c r="L141" t="s">
        <v>582</v>
      </c>
      <c r="M141" t="s">
        <v>583</v>
      </c>
      <c r="N141">
        <v>9.9008333329999996</v>
      </c>
      <c r="O141">
        <v>0</v>
      </c>
      <c r="P141">
        <v>1</v>
      </c>
      <c r="Q141">
        <v>0</v>
      </c>
      <c r="R141">
        <v>14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1.0916692332736393</v>
      </c>
      <c r="Y141">
        <v>0</v>
      </c>
      <c r="Z141">
        <v>253.76053331059137</v>
      </c>
      <c r="AA141">
        <v>0</v>
      </c>
      <c r="AB141">
        <v>0</v>
      </c>
      <c r="AC141">
        <v>0</v>
      </c>
      <c r="AD141">
        <v>0</v>
      </c>
      <c r="AE141">
        <v>254.85220254386502</v>
      </c>
    </row>
    <row r="142" spans="1:31" x14ac:dyDescent="0.25">
      <c r="A142">
        <v>2084580</v>
      </c>
      <c r="B142">
        <v>1</v>
      </c>
      <c r="C142" t="s">
        <v>80</v>
      </c>
      <c r="D142" t="s">
        <v>84</v>
      </c>
      <c r="E142" t="s">
        <v>169</v>
      </c>
      <c r="F142" t="s">
        <v>584</v>
      </c>
      <c r="G142" t="s">
        <v>273</v>
      </c>
      <c r="H142" t="s">
        <v>134</v>
      </c>
      <c r="I142" t="s">
        <v>135</v>
      </c>
      <c r="J142" t="s">
        <v>136</v>
      </c>
      <c r="K142" t="s">
        <v>155</v>
      </c>
      <c r="L142" t="s">
        <v>585</v>
      </c>
      <c r="M142" t="s">
        <v>586</v>
      </c>
      <c r="N142">
        <v>9.2052777769999992</v>
      </c>
      <c r="O142">
        <v>0</v>
      </c>
      <c r="P142">
        <v>706</v>
      </c>
      <c r="Q142">
        <v>0</v>
      </c>
      <c r="R142">
        <v>0</v>
      </c>
      <c r="S142">
        <v>0</v>
      </c>
      <c r="T142">
        <v>44</v>
      </c>
      <c r="U142">
        <v>0</v>
      </c>
      <c r="V142">
        <v>0</v>
      </c>
      <c r="W142">
        <v>0</v>
      </c>
      <c r="X142">
        <v>1548.0290056104461</v>
      </c>
      <c r="Y142">
        <v>0</v>
      </c>
      <c r="Z142">
        <v>0</v>
      </c>
      <c r="AA142">
        <v>0</v>
      </c>
      <c r="AB142">
        <v>308.16049330272739</v>
      </c>
      <c r="AC142">
        <v>0</v>
      </c>
      <c r="AD142">
        <v>0</v>
      </c>
      <c r="AE142">
        <v>1856.1894989131736</v>
      </c>
    </row>
    <row r="143" spans="1:31" x14ac:dyDescent="0.25">
      <c r="A143">
        <v>2084703</v>
      </c>
      <c r="B143">
        <v>1</v>
      </c>
      <c r="C143" t="s">
        <v>80</v>
      </c>
      <c r="D143" t="s">
        <v>93</v>
      </c>
      <c r="E143" t="s">
        <v>158</v>
      </c>
      <c r="F143" t="s">
        <v>587</v>
      </c>
      <c r="G143" t="s">
        <v>160</v>
      </c>
      <c r="H143" t="s">
        <v>143</v>
      </c>
      <c r="I143" t="s">
        <v>135</v>
      </c>
      <c r="J143" t="s">
        <v>136</v>
      </c>
      <c r="K143" t="s">
        <v>137</v>
      </c>
      <c r="L143" t="s">
        <v>588</v>
      </c>
      <c r="M143" t="s">
        <v>589</v>
      </c>
      <c r="N143">
        <v>4.7322222219999999</v>
      </c>
      <c r="O143">
        <v>0</v>
      </c>
      <c r="P143">
        <v>4</v>
      </c>
      <c r="Q143">
        <v>0</v>
      </c>
      <c r="R143">
        <v>0</v>
      </c>
      <c r="S143">
        <v>0</v>
      </c>
      <c r="T143">
        <v>1</v>
      </c>
      <c r="U143">
        <v>0</v>
      </c>
      <c r="V143">
        <v>0</v>
      </c>
      <c r="W143">
        <v>0</v>
      </c>
      <c r="X143">
        <v>7.5587248433821497</v>
      </c>
      <c r="Y143">
        <v>0</v>
      </c>
      <c r="Z143">
        <v>0</v>
      </c>
      <c r="AA143">
        <v>0</v>
      </c>
      <c r="AB143">
        <v>4.0909918170831228</v>
      </c>
      <c r="AC143">
        <v>0</v>
      </c>
      <c r="AD143">
        <v>0</v>
      </c>
      <c r="AE143">
        <v>11.649716660465273</v>
      </c>
    </row>
    <row r="144" spans="1:31" x14ac:dyDescent="0.25">
      <c r="A144">
        <v>2095400</v>
      </c>
      <c r="B144">
        <v>1</v>
      </c>
      <c r="C144" t="s">
        <v>80</v>
      </c>
      <c r="D144" t="s">
        <v>85</v>
      </c>
      <c r="E144" t="s">
        <v>177</v>
      </c>
      <c r="F144" t="s">
        <v>590</v>
      </c>
      <c r="G144" t="s">
        <v>183</v>
      </c>
      <c r="H144" t="s">
        <v>143</v>
      </c>
      <c r="I144" t="s">
        <v>135</v>
      </c>
      <c r="J144" t="s">
        <v>136</v>
      </c>
      <c r="K144" t="s">
        <v>137</v>
      </c>
      <c r="L144" t="s">
        <v>591</v>
      </c>
      <c r="M144" t="s">
        <v>592</v>
      </c>
      <c r="N144">
        <v>6.0594444440000004</v>
      </c>
      <c r="O144">
        <v>0</v>
      </c>
      <c r="P144">
        <v>11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17.182079091625464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17.182079091625464</v>
      </c>
    </row>
    <row r="145" spans="1:31" x14ac:dyDescent="0.25">
      <c r="A145">
        <v>2095300</v>
      </c>
      <c r="B145">
        <v>1</v>
      </c>
      <c r="C145" t="s">
        <v>80</v>
      </c>
      <c r="D145" t="s">
        <v>96</v>
      </c>
      <c r="E145" t="s">
        <v>177</v>
      </c>
      <c r="F145" t="s">
        <v>593</v>
      </c>
      <c r="G145" t="s">
        <v>183</v>
      </c>
      <c r="H145" t="s">
        <v>143</v>
      </c>
      <c r="I145" t="s">
        <v>135</v>
      </c>
      <c r="J145" t="s">
        <v>136</v>
      </c>
      <c r="K145" t="s">
        <v>137</v>
      </c>
      <c r="L145" t="s">
        <v>594</v>
      </c>
      <c r="M145" t="s">
        <v>595</v>
      </c>
      <c r="N145">
        <v>4.6511111109999996</v>
      </c>
      <c r="O145">
        <v>0</v>
      </c>
      <c r="P145">
        <v>1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10.421251318048125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10.421251318048125</v>
      </c>
    </row>
    <row r="146" spans="1:31" x14ac:dyDescent="0.25">
      <c r="A146">
        <v>2084749</v>
      </c>
      <c r="B146">
        <v>1</v>
      </c>
      <c r="C146" t="s">
        <v>81</v>
      </c>
      <c r="D146" t="s">
        <v>123</v>
      </c>
      <c r="E146" t="s">
        <v>177</v>
      </c>
      <c r="F146" t="s">
        <v>596</v>
      </c>
      <c r="G146" t="s">
        <v>183</v>
      </c>
      <c r="H146" t="s">
        <v>143</v>
      </c>
      <c r="I146" t="s">
        <v>135</v>
      </c>
      <c r="J146" t="s">
        <v>136</v>
      </c>
      <c r="K146" t="s">
        <v>137</v>
      </c>
      <c r="L146" t="s">
        <v>597</v>
      </c>
      <c r="M146" t="s">
        <v>598</v>
      </c>
      <c r="N146">
        <v>4.0802777770000001</v>
      </c>
      <c r="O146">
        <v>0</v>
      </c>
      <c r="P146">
        <v>2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1.4321344035076855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1.4321344035076855</v>
      </c>
    </row>
    <row r="147" spans="1:31" x14ac:dyDescent="0.25">
      <c r="A147">
        <v>2084434</v>
      </c>
      <c r="B147">
        <v>1</v>
      </c>
      <c r="C147" t="s">
        <v>80</v>
      </c>
      <c r="D147" t="s">
        <v>96</v>
      </c>
      <c r="E147" t="s">
        <v>177</v>
      </c>
      <c r="F147" t="s">
        <v>599</v>
      </c>
      <c r="G147" t="s">
        <v>179</v>
      </c>
      <c r="H147" t="s">
        <v>143</v>
      </c>
      <c r="I147" t="s">
        <v>135</v>
      </c>
      <c r="J147" t="s">
        <v>136</v>
      </c>
      <c r="K147" t="s">
        <v>137</v>
      </c>
      <c r="L147" t="s">
        <v>600</v>
      </c>
      <c r="M147" t="s">
        <v>601</v>
      </c>
      <c r="N147">
        <v>7.8147222220000003</v>
      </c>
      <c r="O147">
        <v>0</v>
      </c>
      <c r="P147">
        <v>1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19.315093688457509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19.315093688457509</v>
      </c>
    </row>
    <row r="148" spans="1:31" x14ac:dyDescent="0.25">
      <c r="A148">
        <v>2094822</v>
      </c>
      <c r="B148">
        <v>1</v>
      </c>
      <c r="C148" t="s">
        <v>80</v>
      </c>
      <c r="D148" t="s">
        <v>105</v>
      </c>
      <c r="E148" t="s">
        <v>177</v>
      </c>
      <c r="F148" t="s">
        <v>602</v>
      </c>
      <c r="G148" t="s">
        <v>183</v>
      </c>
      <c r="H148" t="s">
        <v>143</v>
      </c>
      <c r="I148" t="s">
        <v>135</v>
      </c>
      <c r="J148" t="s">
        <v>136</v>
      </c>
      <c r="K148" t="s">
        <v>137</v>
      </c>
      <c r="L148" t="s">
        <v>603</v>
      </c>
      <c r="M148" t="s">
        <v>604</v>
      </c>
      <c r="N148">
        <v>8.3916666660000008</v>
      </c>
      <c r="O148">
        <v>0</v>
      </c>
      <c r="P148">
        <v>2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0.94718843859177504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0.94718843859177504</v>
      </c>
    </row>
    <row r="149" spans="1:31" x14ac:dyDescent="0.25">
      <c r="A149">
        <v>2095154</v>
      </c>
      <c r="B149">
        <v>1</v>
      </c>
      <c r="C149" t="s">
        <v>81</v>
      </c>
      <c r="D149" t="s">
        <v>120</v>
      </c>
      <c r="E149" t="s">
        <v>158</v>
      </c>
      <c r="F149" t="s">
        <v>605</v>
      </c>
      <c r="G149" t="s">
        <v>385</v>
      </c>
      <c r="H149" t="s">
        <v>143</v>
      </c>
      <c r="I149" t="s">
        <v>135</v>
      </c>
      <c r="J149" t="s">
        <v>136</v>
      </c>
      <c r="K149" t="s">
        <v>137</v>
      </c>
      <c r="L149" t="s">
        <v>606</v>
      </c>
      <c r="M149" t="s">
        <v>607</v>
      </c>
      <c r="N149">
        <v>2.5975000000000001</v>
      </c>
      <c r="O149">
        <v>0</v>
      </c>
      <c r="P149">
        <v>49</v>
      </c>
      <c r="Q149">
        <v>0</v>
      </c>
      <c r="R149">
        <v>0</v>
      </c>
      <c r="S149">
        <v>0</v>
      </c>
      <c r="T149">
        <v>3</v>
      </c>
      <c r="U149">
        <v>0</v>
      </c>
      <c r="V149">
        <v>0</v>
      </c>
      <c r="W149">
        <v>0</v>
      </c>
      <c r="X149">
        <v>29.019309637293201</v>
      </c>
      <c r="Y149">
        <v>0</v>
      </c>
      <c r="Z149">
        <v>0</v>
      </c>
      <c r="AA149">
        <v>0</v>
      </c>
      <c r="AB149">
        <v>3.7230316737681557</v>
      </c>
      <c r="AC149">
        <v>0</v>
      </c>
      <c r="AD149">
        <v>0</v>
      </c>
      <c r="AE149">
        <v>32.742341311061359</v>
      </c>
    </row>
    <row r="150" spans="1:31" x14ac:dyDescent="0.25">
      <c r="A150">
        <v>2084494</v>
      </c>
      <c r="B150">
        <v>1</v>
      </c>
      <c r="C150" t="s">
        <v>81</v>
      </c>
      <c r="D150" t="s">
        <v>118</v>
      </c>
      <c r="E150" t="s">
        <v>158</v>
      </c>
      <c r="F150" t="s">
        <v>608</v>
      </c>
      <c r="G150" t="s">
        <v>160</v>
      </c>
      <c r="H150" t="s">
        <v>143</v>
      </c>
      <c r="I150" t="s">
        <v>135</v>
      </c>
      <c r="J150" t="s">
        <v>136</v>
      </c>
      <c r="K150" t="s">
        <v>137</v>
      </c>
      <c r="L150" t="s">
        <v>609</v>
      </c>
      <c r="M150" t="s">
        <v>610</v>
      </c>
      <c r="N150">
        <v>1.0097222219999999</v>
      </c>
      <c r="O150">
        <v>0</v>
      </c>
      <c r="P150">
        <v>1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0.26046645721160278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0.26046645721160278</v>
      </c>
    </row>
    <row r="151" spans="1:31" x14ac:dyDescent="0.25">
      <c r="A151">
        <v>2084686</v>
      </c>
      <c r="B151">
        <v>1</v>
      </c>
      <c r="C151" t="s">
        <v>80</v>
      </c>
      <c r="D151" t="s">
        <v>96</v>
      </c>
      <c r="E151" t="s">
        <v>146</v>
      </c>
      <c r="F151" t="s">
        <v>611</v>
      </c>
      <c r="G151" t="s">
        <v>133</v>
      </c>
      <c r="H151" t="s">
        <v>134</v>
      </c>
      <c r="I151" t="s">
        <v>135</v>
      </c>
      <c r="J151" t="s">
        <v>136</v>
      </c>
      <c r="K151" t="s">
        <v>137</v>
      </c>
      <c r="L151" t="s">
        <v>612</v>
      </c>
      <c r="M151" t="s">
        <v>613</v>
      </c>
      <c r="N151">
        <v>1.0991666659999999</v>
      </c>
      <c r="O151">
        <v>0</v>
      </c>
      <c r="P151">
        <v>183</v>
      </c>
      <c r="Q151">
        <v>0</v>
      </c>
      <c r="R151">
        <v>9</v>
      </c>
      <c r="S151">
        <v>1</v>
      </c>
      <c r="T151">
        <v>7</v>
      </c>
      <c r="U151">
        <v>0</v>
      </c>
      <c r="V151">
        <v>0</v>
      </c>
      <c r="W151">
        <v>0</v>
      </c>
      <c r="X151">
        <v>92.759033736562955</v>
      </c>
      <c r="Y151">
        <v>0</v>
      </c>
      <c r="Z151">
        <v>6.5315942543934016</v>
      </c>
      <c r="AA151">
        <v>56.7230099233226</v>
      </c>
      <c r="AB151">
        <v>12.495576224285339</v>
      </c>
      <c r="AC151">
        <v>0</v>
      </c>
      <c r="AD151">
        <v>0</v>
      </c>
      <c r="AE151">
        <v>168.50921413856429</v>
      </c>
    </row>
    <row r="152" spans="1:31" x14ac:dyDescent="0.25">
      <c r="A152">
        <v>2084348</v>
      </c>
      <c r="B152">
        <v>1</v>
      </c>
      <c r="C152" t="s">
        <v>80</v>
      </c>
      <c r="D152" t="s">
        <v>82</v>
      </c>
      <c r="E152" t="s">
        <v>177</v>
      </c>
      <c r="F152" t="s">
        <v>614</v>
      </c>
      <c r="G152" t="s">
        <v>183</v>
      </c>
      <c r="H152" t="s">
        <v>143</v>
      </c>
      <c r="I152" t="s">
        <v>135</v>
      </c>
      <c r="J152" t="s">
        <v>136</v>
      </c>
      <c r="K152" t="s">
        <v>137</v>
      </c>
      <c r="L152" t="s">
        <v>615</v>
      </c>
      <c r="M152" t="s">
        <v>616</v>
      </c>
      <c r="N152">
        <v>4.7972222220000003</v>
      </c>
      <c r="O152">
        <v>0</v>
      </c>
      <c r="P152">
        <v>4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1.6434989922688001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1.6434989922688001</v>
      </c>
    </row>
    <row r="153" spans="1:31" x14ac:dyDescent="0.25">
      <c r="A153">
        <v>2095068</v>
      </c>
      <c r="B153">
        <v>1</v>
      </c>
      <c r="C153" t="s">
        <v>80</v>
      </c>
      <c r="D153" t="s">
        <v>82</v>
      </c>
      <c r="E153" t="s">
        <v>177</v>
      </c>
      <c r="F153" t="s">
        <v>617</v>
      </c>
      <c r="G153" t="s">
        <v>183</v>
      </c>
      <c r="H153" t="s">
        <v>143</v>
      </c>
      <c r="I153" t="s">
        <v>135</v>
      </c>
      <c r="J153" t="s">
        <v>136</v>
      </c>
      <c r="K153" t="s">
        <v>137</v>
      </c>
      <c r="L153" t="s">
        <v>618</v>
      </c>
      <c r="M153" t="s">
        <v>619</v>
      </c>
      <c r="N153">
        <v>2.7747222219999998</v>
      </c>
      <c r="O153">
        <v>0</v>
      </c>
      <c r="P153">
        <v>5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1.8671645532710472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1.8671645532710472</v>
      </c>
    </row>
    <row r="154" spans="1:31" x14ac:dyDescent="0.25">
      <c r="A154">
        <v>2095214</v>
      </c>
      <c r="B154">
        <v>1</v>
      </c>
      <c r="C154" t="s">
        <v>81</v>
      </c>
      <c r="D154" t="s">
        <v>118</v>
      </c>
      <c r="E154" t="s">
        <v>158</v>
      </c>
      <c r="F154" t="s">
        <v>620</v>
      </c>
      <c r="G154" t="s">
        <v>621</v>
      </c>
      <c r="H154" t="s">
        <v>143</v>
      </c>
      <c r="I154" t="s">
        <v>135</v>
      </c>
      <c r="J154" t="s">
        <v>3</v>
      </c>
      <c r="K154" t="s">
        <v>137</v>
      </c>
      <c r="L154" t="s">
        <v>500</v>
      </c>
      <c r="M154" t="s">
        <v>622</v>
      </c>
      <c r="N154">
        <v>1.4025000000000001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4</v>
      </c>
      <c r="U154">
        <v>0</v>
      </c>
      <c r="V154">
        <v>1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9.2462692878856672</v>
      </c>
      <c r="AC154">
        <v>0</v>
      </c>
      <c r="AD154">
        <v>6.4661233203702508</v>
      </c>
      <c r="AE154">
        <v>15.712392608255918</v>
      </c>
    </row>
    <row r="155" spans="1:31" x14ac:dyDescent="0.25">
      <c r="A155">
        <v>2084540</v>
      </c>
      <c r="B155">
        <v>1</v>
      </c>
      <c r="C155" t="s">
        <v>80</v>
      </c>
      <c r="D155" t="s">
        <v>103</v>
      </c>
      <c r="E155" t="s">
        <v>158</v>
      </c>
      <c r="F155" t="s">
        <v>623</v>
      </c>
      <c r="G155" t="s">
        <v>160</v>
      </c>
      <c r="H155" t="s">
        <v>143</v>
      </c>
      <c r="I155" t="s">
        <v>135</v>
      </c>
      <c r="J155" t="s">
        <v>136</v>
      </c>
      <c r="K155" t="s">
        <v>137</v>
      </c>
      <c r="L155" t="s">
        <v>624</v>
      </c>
      <c r="M155" t="s">
        <v>625</v>
      </c>
      <c r="N155">
        <v>3.568888888</v>
      </c>
      <c r="O155">
        <v>0</v>
      </c>
      <c r="P155">
        <v>92</v>
      </c>
      <c r="Q155">
        <v>0</v>
      </c>
      <c r="R155">
        <v>0</v>
      </c>
      <c r="S155">
        <v>0</v>
      </c>
      <c r="T155">
        <v>9</v>
      </c>
      <c r="U155">
        <v>0</v>
      </c>
      <c r="V155">
        <v>0</v>
      </c>
      <c r="W155">
        <v>0</v>
      </c>
      <c r="X155">
        <v>71.448553730352387</v>
      </c>
      <c r="Y155">
        <v>0</v>
      </c>
      <c r="Z155">
        <v>0</v>
      </c>
      <c r="AA155">
        <v>0</v>
      </c>
      <c r="AB155">
        <v>16.14395128422181</v>
      </c>
      <c r="AC155">
        <v>0</v>
      </c>
      <c r="AD155">
        <v>0</v>
      </c>
      <c r="AE155">
        <v>87.592505014574201</v>
      </c>
    </row>
    <row r="156" spans="1:31" x14ac:dyDescent="0.25">
      <c r="A156">
        <v>2095360</v>
      </c>
      <c r="B156">
        <v>1</v>
      </c>
      <c r="C156" t="s">
        <v>80</v>
      </c>
      <c r="D156" t="s">
        <v>87</v>
      </c>
      <c r="E156" t="s">
        <v>177</v>
      </c>
      <c r="F156" t="s">
        <v>626</v>
      </c>
      <c r="G156" t="s">
        <v>196</v>
      </c>
      <c r="H156" t="s">
        <v>143</v>
      </c>
      <c r="I156" t="s">
        <v>135</v>
      </c>
      <c r="J156" t="s">
        <v>136</v>
      </c>
      <c r="K156" t="s">
        <v>137</v>
      </c>
      <c r="L156" t="s">
        <v>627</v>
      </c>
      <c r="M156" t="s">
        <v>628</v>
      </c>
      <c r="N156">
        <v>10.459444444000001</v>
      </c>
      <c r="O156">
        <v>0</v>
      </c>
      <c r="P156">
        <v>4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8.071362583422566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8.071362583422566</v>
      </c>
    </row>
    <row r="157" spans="1:31" x14ac:dyDescent="0.25">
      <c r="A157">
        <v>2084500</v>
      </c>
      <c r="B157">
        <v>1</v>
      </c>
      <c r="C157" t="s">
        <v>80</v>
      </c>
      <c r="D157" t="s">
        <v>101</v>
      </c>
      <c r="E157" t="s">
        <v>177</v>
      </c>
      <c r="F157" t="s">
        <v>629</v>
      </c>
      <c r="G157" t="s">
        <v>179</v>
      </c>
      <c r="H157" t="s">
        <v>143</v>
      </c>
      <c r="I157" t="s">
        <v>135</v>
      </c>
      <c r="J157" t="s">
        <v>136</v>
      </c>
      <c r="K157" t="s">
        <v>137</v>
      </c>
      <c r="L157" t="s">
        <v>630</v>
      </c>
      <c r="M157" t="s">
        <v>631</v>
      </c>
      <c r="N157">
        <v>6.7091666659999998</v>
      </c>
      <c r="O157">
        <v>0</v>
      </c>
      <c r="P157">
        <v>7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10.467197061950175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10.467197061950175</v>
      </c>
    </row>
    <row r="158" spans="1:31" x14ac:dyDescent="0.25">
      <c r="A158">
        <v>2095148</v>
      </c>
      <c r="B158">
        <v>1</v>
      </c>
      <c r="C158" t="s">
        <v>80</v>
      </c>
      <c r="D158" t="s">
        <v>100</v>
      </c>
      <c r="E158" t="s">
        <v>146</v>
      </c>
      <c r="F158" t="s">
        <v>632</v>
      </c>
      <c r="G158" t="s">
        <v>133</v>
      </c>
      <c r="H158" t="s">
        <v>134</v>
      </c>
      <c r="I158" t="s">
        <v>259</v>
      </c>
      <c r="J158" t="s">
        <v>136</v>
      </c>
      <c r="K158" t="s">
        <v>137</v>
      </c>
      <c r="L158" t="s">
        <v>633</v>
      </c>
      <c r="M158" t="s">
        <v>634</v>
      </c>
      <c r="N158">
        <v>4.1944443999999997E-2</v>
      </c>
      <c r="O158">
        <v>5</v>
      </c>
      <c r="P158">
        <v>3641</v>
      </c>
      <c r="Q158">
        <v>37</v>
      </c>
      <c r="R158">
        <v>849</v>
      </c>
      <c r="S158">
        <v>23</v>
      </c>
      <c r="T158">
        <v>569</v>
      </c>
      <c r="U158">
        <v>0</v>
      </c>
      <c r="V158">
        <v>1</v>
      </c>
      <c r="W158">
        <v>0.6759337880800167</v>
      </c>
      <c r="X158">
        <v>43.717399933706481</v>
      </c>
      <c r="Y158">
        <v>11.481446812252237</v>
      </c>
      <c r="Z158">
        <v>28.586312687548237</v>
      </c>
      <c r="AA158">
        <v>8.8031683677595574</v>
      </c>
      <c r="AB158">
        <v>20.031884783310819</v>
      </c>
      <c r="AC158">
        <v>0</v>
      </c>
      <c r="AD158">
        <v>2.4385201566435557E-2</v>
      </c>
      <c r="AE158">
        <v>113.32053157422376</v>
      </c>
    </row>
    <row r="159" spans="1:31" x14ac:dyDescent="0.25">
      <c r="A159">
        <v>2084451</v>
      </c>
      <c r="B159">
        <v>1</v>
      </c>
      <c r="C159" t="s">
        <v>80</v>
      </c>
      <c r="D159" t="s">
        <v>110</v>
      </c>
      <c r="E159" t="s">
        <v>158</v>
      </c>
      <c r="F159" t="s">
        <v>635</v>
      </c>
      <c r="G159" t="s">
        <v>636</v>
      </c>
      <c r="H159" t="s">
        <v>143</v>
      </c>
      <c r="I159" t="s">
        <v>135</v>
      </c>
      <c r="J159" t="s">
        <v>136</v>
      </c>
      <c r="K159" t="s">
        <v>137</v>
      </c>
      <c r="L159" t="s">
        <v>637</v>
      </c>
      <c r="M159" t="s">
        <v>638</v>
      </c>
      <c r="N159">
        <v>9.9208333329999991</v>
      </c>
      <c r="O159">
        <v>0</v>
      </c>
      <c r="P159">
        <v>72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199.01911795614919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199.01911795614919</v>
      </c>
    </row>
    <row r="160" spans="1:31" x14ac:dyDescent="0.25">
      <c r="A160">
        <v>2095965</v>
      </c>
      <c r="B160">
        <v>1</v>
      </c>
      <c r="C160" t="s">
        <v>80</v>
      </c>
      <c r="D160" t="s">
        <v>100</v>
      </c>
      <c r="E160" t="s">
        <v>146</v>
      </c>
      <c r="F160" t="s">
        <v>639</v>
      </c>
      <c r="G160" t="s">
        <v>133</v>
      </c>
      <c r="H160" t="s">
        <v>134</v>
      </c>
      <c r="I160" t="s">
        <v>135</v>
      </c>
      <c r="J160" t="s">
        <v>136</v>
      </c>
      <c r="K160" t="s">
        <v>137</v>
      </c>
      <c r="L160" t="s">
        <v>640</v>
      </c>
      <c r="M160" t="s">
        <v>641</v>
      </c>
      <c r="N160">
        <v>0.383333333</v>
      </c>
      <c r="O160">
        <v>0</v>
      </c>
      <c r="P160">
        <v>596</v>
      </c>
      <c r="Q160">
        <v>2</v>
      </c>
      <c r="R160">
        <v>34</v>
      </c>
      <c r="S160">
        <v>9</v>
      </c>
      <c r="T160">
        <v>73</v>
      </c>
      <c r="U160">
        <v>4</v>
      </c>
      <c r="V160">
        <v>4</v>
      </c>
      <c r="W160">
        <v>0</v>
      </c>
      <c r="X160">
        <v>61.99574863879657</v>
      </c>
      <c r="Y160">
        <v>0.72331953821760009</v>
      </c>
      <c r="Z160">
        <v>8.7127450588386015</v>
      </c>
      <c r="AA160">
        <v>20.374584012188471</v>
      </c>
      <c r="AB160">
        <v>29.278796811129627</v>
      </c>
      <c r="AC160">
        <v>8.3882100096666665</v>
      </c>
      <c r="AD160">
        <v>22.289419690784328</v>
      </c>
      <c r="AE160">
        <v>151.76282375962188</v>
      </c>
    </row>
    <row r="161" spans="1:31" x14ac:dyDescent="0.25">
      <c r="A161">
        <v>2095633</v>
      </c>
      <c r="B161">
        <v>1</v>
      </c>
      <c r="C161" t="s">
        <v>81</v>
      </c>
      <c r="D161" t="s">
        <v>112</v>
      </c>
      <c r="E161" t="s">
        <v>169</v>
      </c>
      <c r="F161" t="s">
        <v>642</v>
      </c>
      <c r="G161" t="s">
        <v>513</v>
      </c>
      <c r="H161" t="s">
        <v>134</v>
      </c>
      <c r="I161" t="s">
        <v>135</v>
      </c>
      <c r="J161" t="s">
        <v>136</v>
      </c>
      <c r="K161" t="s">
        <v>155</v>
      </c>
      <c r="L161" t="s">
        <v>643</v>
      </c>
      <c r="M161" t="s">
        <v>644</v>
      </c>
      <c r="N161">
        <v>0.53222222200000002</v>
      </c>
      <c r="O161">
        <v>0</v>
      </c>
      <c r="P161">
        <v>1</v>
      </c>
      <c r="Q161">
        <v>0</v>
      </c>
      <c r="R161">
        <v>12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0.41309421226705001</v>
      </c>
      <c r="Y161">
        <v>0</v>
      </c>
      <c r="Z161">
        <v>7.0779657656907045</v>
      </c>
      <c r="AA161">
        <v>0</v>
      </c>
      <c r="AB161">
        <v>0</v>
      </c>
      <c r="AC161">
        <v>0</v>
      </c>
      <c r="AD161">
        <v>0</v>
      </c>
      <c r="AE161">
        <v>7.4910599779577547</v>
      </c>
    </row>
    <row r="162" spans="1:31" x14ac:dyDescent="0.25">
      <c r="A162">
        <v>2095796</v>
      </c>
      <c r="B162">
        <v>1</v>
      </c>
      <c r="C162" t="s">
        <v>80</v>
      </c>
      <c r="D162" t="s">
        <v>82</v>
      </c>
      <c r="E162" t="s">
        <v>177</v>
      </c>
      <c r="F162" t="s">
        <v>645</v>
      </c>
      <c r="G162" t="s">
        <v>183</v>
      </c>
      <c r="H162" t="s">
        <v>143</v>
      </c>
      <c r="I162" t="s">
        <v>135</v>
      </c>
      <c r="J162" t="s">
        <v>136</v>
      </c>
      <c r="K162" t="s">
        <v>137</v>
      </c>
      <c r="L162" t="s">
        <v>646</v>
      </c>
      <c r="M162" t="s">
        <v>647</v>
      </c>
      <c r="N162">
        <v>6.7855555550000002</v>
      </c>
      <c r="O162">
        <v>0</v>
      </c>
      <c r="P162">
        <v>2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5.0425863861299502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5.0425863861299502</v>
      </c>
    </row>
    <row r="163" spans="1:31" x14ac:dyDescent="0.25">
      <c r="A163">
        <v>2095819</v>
      </c>
      <c r="B163">
        <v>1</v>
      </c>
      <c r="C163" t="s">
        <v>81</v>
      </c>
      <c r="D163" t="s">
        <v>122</v>
      </c>
      <c r="E163" t="s">
        <v>177</v>
      </c>
      <c r="F163" t="s">
        <v>648</v>
      </c>
      <c r="G163" t="s">
        <v>183</v>
      </c>
      <c r="H163" t="s">
        <v>143</v>
      </c>
      <c r="I163" t="s">
        <v>135</v>
      </c>
      <c r="J163" t="s">
        <v>136</v>
      </c>
      <c r="K163" t="s">
        <v>137</v>
      </c>
      <c r="L163" t="s">
        <v>649</v>
      </c>
      <c r="M163" t="s">
        <v>650</v>
      </c>
      <c r="N163">
        <v>1.2422222220000001</v>
      </c>
      <c r="O163">
        <v>0</v>
      </c>
      <c r="P163">
        <v>4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0.53512225980231998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0.53512225980231998</v>
      </c>
    </row>
    <row r="164" spans="1:31" x14ac:dyDescent="0.25">
      <c r="A164">
        <v>2096011</v>
      </c>
      <c r="B164">
        <v>1</v>
      </c>
      <c r="C164" t="s">
        <v>80</v>
      </c>
      <c r="D164" t="s">
        <v>106</v>
      </c>
      <c r="E164" t="s">
        <v>177</v>
      </c>
      <c r="F164" t="s">
        <v>651</v>
      </c>
      <c r="G164" t="s">
        <v>324</v>
      </c>
      <c r="H164" t="s">
        <v>143</v>
      </c>
      <c r="I164" t="s">
        <v>135</v>
      </c>
      <c r="J164" t="s">
        <v>136</v>
      </c>
      <c r="K164" t="s">
        <v>137</v>
      </c>
      <c r="L164" t="s">
        <v>652</v>
      </c>
      <c r="M164" t="s">
        <v>653</v>
      </c>
      <c r="N164">
        <v>0.90500000000000003</v>
      </c>
      <c r="O164">
        <v>0</v>
      </c>
      <c r="P164">
        <v>0</v>
      </c>
      <c r="Q164">
        <v>0</v>
      </c>
      <c r="R164">
        <v>1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3.6690488913500005E-2</v>
      </c>
      <c r="AA164">
        <v>0</v>
      </c>
      <c r="AB164">
        <v>0</v>
      </c>
      <c r="AC164">
        <v>0</v>
      </c>
      <c r="AD164">
        <v>0</v>
      </c>
      <c r="AE164">
        <v>3.6690488913500005E-2</v>
      </c>
    </row>
    <row r="165" spans="1:31" x14ac:dyDescent="0.25">
      <c r="A165">
        <v>2096088</v>
      </c>
      <c r="B165">
        <v>1</v>
      </c>
      <c r="C165" t="s">
        <v>80</v>
      </c>
      <c r="D165" t="s">
        <v>99</v>
      </c>
      <c r="E165" t="s">
        <v>177</v>
      </c>
      <c r="F165" t="s">
        <v>654</v>
      </c>
      <c r="G165" t="s">
        <v>179</v>
      </c>
      <c r="H165" t="s">
        <v>143</v>
      </c>
      <c r="I165" t="s">
        <v>135</v>
      </c>
      <c r="J165" t="s">
        <v>136</v>
      </c>
      <c r="K165" t="s">
        <v>137</v>
      </c>
      <c r="L165" t="s">
        <v>655</v>
      </c>
      <c r="M165" t="s">
        <v>656</v>
      </c>
      <c r="N165">
        <v>2.2661111109999998</v>
      </c>
      <c r="O165">
        <v>0</v>
      </c>
      <c r="P165">
        <v>4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6.1536811328407284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6.1536811328407284</v>
      </c>
    </row>
    <row r="166" spans="1:31" x14ac:dyDescent="0.25">
      <c r="A166">
        <v>2095842</v>
      </c>
      <c r="B166">
        <v>1</v>
      </c>
      <c r="C166" t="s">
        <v>80</v>
      </c>
      <c r="D166" t="s">
        <v>99</v>
      </c>
      <c r="E166" t="s">
        <v>177</v>
      </c>
      <c r="F166" t="s">
        <v>657</v>
      </c>
      <c r="G166" t="s">
        <v>179</v>
      </c>
      <c r="H166" t="s">
        <v>143</v>
      </c>
      <c r="I166" t="s">
        <v>135</v>
      </c>
      <c r="J166" t="s">
        <v>136</v>
      </c>
      <c r="K166" t="s">
        <v>137</v>
      </c>
      <c r="L166" t="s">
        <v>658</v>
      </c>
      <c r="M166" t="s">
        <v>659</v>
      </c>
      <c r="N166">
        <v>9.0716666660000005</v>
      </c>
      <c r="O166">
        <v>0</v>
      </c>
      <c r="P166">
        <v>1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2.2406619359973368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2.2406619359973368</v>
      </c>
    </row>
    <row r="167" spans="1:31" x14ac:dyDescent="0.25">
      <c r="A167">
        <v>2095988</v>
      </c>
      <c r="B167">
        <v>1</v>
      </c>
      <c r="C167" t="s">
        <v>80</v>
      </c>
      <c r="D167" t="s">
        <v>101</v>
      </c>
      <c r="E167" t="s">
        <v>169</v>
      </c>
      <c r="F167" t="s">
        <v>660</v>
      </c>
      <c r="G167" t="s">
        <v>133</v>
      </c>
      <c r="H167" t="s">
        <v>134</v>
      </c>
      <c r="I167" t="s">
        <v>135</v>
      </c>
      <c r="J167" t="s">
        <v>136</v>
      </c>
      <c r="K167" t="s">
        <v>137</v>
      </c>
      <c r="L167" t="s">
        <v>661</v>
      </c>
      <c r="M167" t="s">
        <v>662</v>
      </c>
      <c r="N167">
        <v>0.51472222199999995</v>
      </c>
      <c r="O167">
        <v>0</v>
      </c>
      <c r="P167">
        <v>1283</v>
      </c>
      <c r="Q167">
        <v>0</v>
      </c>
      <c r="R167">
        <v>1</v>
      </c>
      <c r="S167">
        <v>1</v>
      </c>
      <c r="T167">
        <v>39</v>
      </c>
      <c r="U167">
        <v>1</v>
      </c>
      <c r="V167">
        <v>0</v>
      </c>
      <c r="W167">
        <v>0</v>
      </c>
      <c r="X167">
        <v>133.24990601200591</v>
      </c>
      <c r="Y167">
        <v>0</v>
      </c>
      <c r="Z167">
        <v>4.3972217845270001E-2</v>
      </c>
      <c r="AA167">
        <v>4.9713254822831061</v>
      </c>
      <c r="AB167">
        <v>33.004824061873705</v>
      </c>
      <c r="AC167">
        <v>28.008429482047028</v>
      </c>
      <c r="AD167">
        <v>0</v>
      </c>
      <c r="AE167">
        <v>199.27845725605502</v>
      </c>
    </row>
    <row r="168" spans="1:31" x14ac:dyDescent="0.25">
      <c r="A168">
        <v>2096005</v>
      </c>
      <c r="B168">
        <v>1</v>
      </c>
      <c r="C168" t="s">
        <v>80</v>
      </c>
      <c r="D168" t="s">
        <v>93</v>
      </c>
      <c r="E168" t="s">
        <v>177</v>
      </c>
      <c r="F168" t="s">
        <v>663</v>
      </c>
      <c r="G168" t="s">
        <v>183</v>
      </c>
      <c r="H168" t="s">
        <v>143</v>
      </c>
      <c r="I168" t="s">
        <v>135</v>
      </c>
      <c r="J168" t="s">
        <v>136</v>
      </c>
      <c r="K168" t="s">
        <v>137</v>
      </c>
      <c r="L168" t="s">
        <v>664</v>
      </c>
      <c r="M168" t="s">
        <v>665</v>
      </c>
      <c r="N168">
        <v>2.7688888880000002</v>
      </c>
      <c r="O168">
        <v>0</v>
      </c>
      <c r="P168">
        <v>0</v>
      </c>
      <c r="Q168">
        <v>0</v>
      </c>
      <c r="R168">
        <v>1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8.2112039371944445E-2</v>
      </c>
      <c r="AA168">
        <v>0</v>
      </c>
      <c r="AB168">
        <v>0</v>
      </c>
      <c r="AC168">
        <v>0</v>
      </c>
      <c r="AD168">
        <v>0</v>
      </c>
      <c r="AE168">
        <v>8.2112039371944445E-2</v>
      </c>
    </row>
    <row r="169" spans="1:31" x14ac:dyDescent="0.25">
      <c r="A169">
        <v>2095802</v>
      </c>
      <c r="B169">
        <v>1</v>
      </c>
      <c r="C169" t="s">
        <v>80</v>
      </c>
      <c r="D169" t="s">
        <v>96</v>
      </c>
      <c r="E169" t="s">
        <v>177</v>
      </c>
      <c r="F169" t="s">
        <v>666</v>
      </c>
      <c r="G169" t="s">
        <v>179</v>
      </c>
      <c r="H169" t="s">
        <v>143</v>
      </c>
      <c r="I169" t="s">
        <v>135</v>
      </c>
      <c r="J169" t="s">
        <v>136</v>
      </c>
      <c r="K169" t="s">
        <v>137</v>
      </c>
      <c r="L169" t="s">
        <v>667</v>
      </c>
      <c r="M169" t="s">
        <v>668</v>
      </c>
      <c r="N169">
        <v>4.3758333330000001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1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</row>
    <row r="170" spans="1:31" x14ac:dyDescent="0.25">
      <c r="A170">
        <v>2096151</v>
      </c>
      <c r="B170">
        <v>1</v>
      </c>
      <c r="C170" t="s">
        <v>81</v>
      </c>
      <c r="D170" t="s">
        <v>112</v>
      </c>
      <c r="E170" t="s">
        <v>177</v>
      </c>
      <c r="F170" t="s">
        <v>669</v>
      </c>
      <c r="G170" t="s">
        <v>183</v>
      </c>
      <c r="H170" t="s">
        <v>143</v>
      </c>
      <c r="I170" t="s">
        <v>135</v>
      </c>
      <c r="J170" t="s">
        <v>136</v>
      </c>
      <c r="K170" t="s">
        <v>137</v>
      </c>
      <c r="L170" t="s">
        <v>670</v>
      </c>
      <c r="M170" t="s">
        <v>671</v>
      </c>
      <c r="N170">
        <v>2.5980555550000002</v>
      </c>
      <c r="O170">
        <v>0</v>
      </c>
      <c r="P170">
        <v>1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0.49249395505519056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0.49249395505519056</v>
      </c>
    </row>
    <row r="171" spans="1:31" x14ac:dyDescent="0.25">
      <c r="A171">
        <v>2095756</v>
      </c>
      <c r="B171">
        <v>1</v>
      </c>
      <c r="C171" t="s">
        <v>80</v>
      </c>
      <c r="D171" t="s">
        <v>94</v>
      </c>
      <c r="E171" t="s">
        <v>177</v>
      </c>
      <c r="F171" t="s">
        <v>672</v>
      </c>
      <c r="G171" t="s">
        <v>179</v>
      </c>
      <c r="H171" t="s">
        <v>143</v>
      </c>
      <c r="I171" t="s">
        <v>135</v>
      </c>
      <c r="J171" t="s">
        <v>136</v>
      </c>
      <c r="K171" t="s">
        <v>137</v>
      </c>
      <c r="L171" t="s">
        <v>673</v>
      </c>
      <c r="M171" t="s">
        <v>674</v>
      </c>
      <c r="N171">
        <v>7.415</v>
      </c>
      <c r="O171">
        <v>0</v>
      </c>
      <c r="P171">
        <v>0</v>
      </c>
      <c r="Q171">
        <v>0</v>
      </c>
      <c r="R171">
        <v>1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5.7410919653389074</v>
      </c>
      <c r="AA171">
        <v>0</v>
      </c>
      <c r="AB171">
        <v>0</v>
      </c>
      <c r="AC171">
        <v>0</v>
      </c>
      <c r="AD171">
        <v>0</v>
      </c>
      <c r="AE171">
        <v>5.7410919653389074</v>
      </c>
    </row>
    <row r="172" spans="1:31" x14ac:dyDescent="0.25">
      <c r="A172">
        <v>2095902</v>
      </c>
      <c r="B172">
        <v>1</v>
      </c>
      <c r="C172" t="s">
        <v>80</v>
      </c>
      <c r="D172" t="s">
        <v>101</v>
      </c>
      <c r="E172" t="s">
        <v>177</v>
      </c>
      <c r="F172" t="s">
        <v>675</v>
      </c>
      <c r="G172" t="s">
        <v>183</v>
      </c>
      <c r="H172" t="s">
        <v>143</v>
      </c>
      <c r="I172" t="s">
        <v>135</v>
      </c>
      <c r="J172" t="s">
        <v>136</v>
      </c>
      <c r="K172" t="s">
        <v>137</v>
      </c>
      <c r="L172" t="s">
        <v>676</v>
      </c>
      <c r="M172" t="s">
        <v>677</v>
      </c>
      <c r="N172">
        <v>2.661944444</v>
      </c>
      <c r="O172">
        <v>0</v>
      </c>
      <c r="P172">
        <v>1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0.32269563743970331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0.32269563743970331</v>
      </c>
    </row>
    <row r="173" spans="1:31" x14ac:dyDescent="0.25">
      <c r="A173">
        <v>2095504</v>
      </c>
      <c r="B173">
        <v>1</v>
      </c>
      <c r="C173" t="s">
        <v>80</v>
      </c>
      <c r="D173" t="s">
        <v>97</v>
      </c>
      <c r="E173" t="s">
        <v>295</v>
      </c>
      <c r="F173" t="s">
        <v>678</v>
      </c>
      <c r="G173" t="s">
        <v>679</v>
      </c>
      <c r="H173" t="s">
        <v>680</v>
      </c>
      <c r="I173" t="s">
        <v>135</v>
      </c>
      <c r="J173" t="s">
        <v>136</v>
      </c>
      <c r="K173" t="s">
        <v>155</v>
      </c>
      <c r="L173" t="s">
        <v>681</v>
      </c>
      <c r="M173" t="s">
        <v>682</v>
      </c>
      <c r="N173">
        <v>5.2455555550000001</v>
      </c>
      <c r="O173">
        <v>22</v>
      </c>
      <c r="P173">
        <v>14168</v>
      </c>
      <c r="Q173">
        <v>6</v>
      </c>
      <c r="R173">
        <v>877</v>
      </c>
      <c r="S173">
        <v>53</v>
      </c>
      <c r="T173">
        <v>2099</v>
      </c>
      <c r="U173">
        <v>5</v>
      </c>
      <c r="V173">
        <v>5</v>
      </c>
      <c r="W173">
        <v>716.72554639717657</v>
      </c>
      <c r="X173">
        <v>19320.235356559668</v>
      </c>
      <c r="Y173">
        <v>76.507703815148972</v>
      </c>
      <c r="Z173">
        <v>1616.6009037333783</v>
      </c>
      <c r="AA173">
        <v>7500.9334263158407</v>
      </c>
      <c r="AB173">
        <v>6918.2146178465428</v>
      </c>
      <c r="AC173">
        <v>317.84823251973773</v>
      </c>
      <c r="AD173">
        <v>53.624996253857304</v>
      </c>
      <c r="AE173">
        <v>36520.690783441358</v>
      </c>
    </row>
    <row r="174" spans="1:31" x14ac:dyDescent="0.25">
      <c r="A174">
        <v>2096094</v>
      </c>
      <c r="B174">
        <v>1</v>
      </c>
      <c r="C174" t="s">
        <v>80</v>
      </c>
      <c r="D174" t="s">
        <v>94</v>
      </c>
      <c r="E174" t="s">
        <v>177</v>
      </c>
      <c r="F174" t="s">
        <v>683</v>
      </c>
      <c r="G174" t="s">
        <v>183</v>
      </c>
      <c r="H174" t="s">
        <v>143</v>
      </c>
      <c r="I174" t="s">
        <v>135</v>
      </c>
      <c r="J174" t="s">
        <v>136</v>
      </c>
      <c r="K174" t="s">
        <v>137</v>
      </c>
      <c r="L174" t="s">
        <v>684</v>
      </c>
      <c r="M174" t="s">
        <v>685</v>
      </c>
      <c r="N174">
        <v>1.785555555</v>
      </c>
      <c r="O174">
        <v>0</v>
      </c>
      <c r="P174">
        <v>1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0.3547332258745422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0.3547332258745422</v>
      </c>
    </row>
    <row r="175" spans="1:31" x14ac:dyDescent="0.25">
      <c r="A175">
        <v>2095527</v>
      </c>
      <c r="B175">
        <v>1</v>
      </c>
      <c r="C175" t="s">
        <v>81</v>
      </c>
      <c r="D175" t="s">
        <v>123</v>
      </c>
      <c r="E175" t="s">
        <v>146</v>
      </c>
      <c r="F175" t="s">
        <v>686</v>
      </c>
      <c r="G175" t="s">
        <v>133</v>
      </c>
      <c r="H175" t="s">
        <v>134</v>
      </c>
      <c r="I175" t="s">
        <v>135</v>
      </c>
      <c r="J175" t="s">
        <v>136</v>
      </c>
      <c r="K175" t="s">
        <v>137</v>
      </c>
      <c r="L175" t="s">
        <v>687</v>
      </c>
      <c r="M175" t="s">
        <v>688</v>
      </c>
      <c r="N175">
        <v>0.91249999999999998</v>
      </c>
      <c r="O175">
        <v>7</v>
      </c>
      <c r="P175">
        <v>1284</v>
      </c>
      <c r="Q175">
        <v>99</v>
      </c>
      <c r="R175">
        <v>69</v>
      </c>
      <c r="S175">
        <v>26</v>
      </c>
      <c r="T175">
        <v>111</v>
      </c>
      <c r="U175">
        <v>7</v>
      </c>
      <c r="V175">
        <v>0</v>
      </c>
      <c r="W175">
        <v>0.41378397809627016</v>
      </c>
      <c r="X175">
        <v>163.98337960221386</v>
      </c>
      <c r="Y175">
        <v>28.254342266092298</v>
      </c>
      <c r="Z175">
        <v>31.536832973140058</v>
      </c>
      <c r="AA175">
        <v>73.085826382743903</v>
      </c>
      <c r="AB175">
        <v>33.541495033773174</v>
      </c>
      <c r="AC175">
        <v>235.78246206808635</v>
      </c>
      <c r="AD175">
        <v>0</v>
      </c>
      <c r="AE175">
        <v>566.59812230414593</v>
      </c>
    </row>
    <row r="176" spans="1:31" x14ac:dyDescent="0.25">
      <c r="A176">
        <v>2095696</v>
      </c>
      <c r="B176">
        <v>1</v>
      </c>
      <c r="C176" t="s">
        <v>81</v>
      </c>
      <c r="D176" t="s">
        <v>112</v>
      </c>
      <c r="E176" t="s">
        <v>158</v>
      </c>
      <c r="F176" t="s">
        <v>689</v>
      </c>
      <c r="G176" t="s">
        <v>160</v>
      </c>
      <c r="H176" t="s">
        <v>143</v>
      </c>
      <c r="I176" t="s">
        <v>135</v>
      </c>
      <c r="J176" t="s">
        <v>136</v>
      </c>
      <c r="K176" t="s">
        <v>137</v>
      </c>
      <c r="L176" t="s">
        <v>690</v>
      </c>
      <c r="M176" t="s">
        <v>691</v>
      </c>
      <c r="N176">
        <v>6.0008333330000001</v>
      </c>
      <c r="O176">
        <v>0</v>
      </c>
      <c r="P176">
        <v>27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31.309760553804924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31.309760553804924</v>
      </c>
    </row>
    <row r="177" spans="1:31" x14ac:dyDescent="0.25">
      <c r="A177">
        <v>2095839</v>
      </c>
      <c r="B177">
        <v>1</v>
      </c>
      <c r="C177" t="s">
        <v>80</v>
      </c>
      <c r="D177" t="s">
        <v>90</v>
      </c>
      <c r="E177" t="s">
        <v>177</v>
      </c>
      <c r="F177" t="s">
        <v>692</v>
      </c>
      <c r="G177" t="s">
        <v>179</v>
      </c>
      <c r="H177" t="s">
        <v>143</v>
      </c>
      <c r="I177" t="s">
        <v>135</v>
      </c>
      <c r="J177" t="s">
        <v>136</v>
      </c>
      <c r="K177" t="s">
        <v>137</v>
      </c>
      <c r="L177" t="s">
        <v>693</v>
      </c>
      <c r="M177" t="s">
        <v>694</v>
      </c>
      <c r="N177">
        <v>9.2633333330000003</v>
      </c>
      <c r="O177">
        <v>0</v>
      </c>
      <c r="P177">
        <v>1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2.6936200335407281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2.6936200335407281</v>
      </c>
    </row>
    <row r="178" spans="1:31" x14ac:dyDescent="0.25">
      <c r="A178">
        <v>2095570</v>
      </c>
      <c r="B178">
        <v>1</v>
      </c>
      <c r="C178" t="s">
        <v>80</v>
      </c>
      <c r="D178" t="s">
        <v>91</v>
      </c>
      <c r="E178" t="s">
        <v>169</v>
      </c>
      <c r="F178" t="s">
        <v>695</v>
      </c>
      <c r="G178" t="s">
        <v>171</v>
      </c>
      <c r="H178" t="s">
        <v>134</v>
      </c>
      <c r="I178" t="s">
        <v>135</v>
      </c>
      <c r="J178" t="s">
        <v>136</v>
      </c>
      <c r="K178" t="s">
        <v>137</v>
      </c>
      <c r="L178" t="s">
        <v>696</v>
      </c>
      <c r="M178" t="s">
        <v>697</v>
      </c>
      <c r="N178">
        <v>2.6266666660000002</v>
      </c>
      <c r="O178">
        <v>0</v>
      </c>
      <c r="P178">
        <v>5</v>
      </c>
      <c r="Q178">
        <v>0</v>
      </c>
      <c r="R178">
        <v>8</v>
      </c>
      <c r="S178">
        <v>0</v>
      </c>
      <c r="T178">
        <v>3</v>
      </c>
      <c r="U178">
        <v>0</v>
      </c>
      <c r="V178">
        <v>0</v>
      </c>
      <c r="W178">
        <v>0</v>
      </c>
      <c r="X178">
        <v>2.1164314532552102</v>
      </c>
      <c r="Y178">
        <v>0</v>
      </c>
      <c r="Z178">
        <v>11.222615914006468</v>
      </c>
      <c r="AA178">
        <v>0</v>
      </c>
      <c r="AB178">
        <v>3.3201084379808345</v>
      </c>
      <c r="AC178">
        <v>0</v>
      </c>
      <c r="AD178">
        <v>0</v>
      </c>
      <c r="AE178">
        <v>16.659155805242513</v>
      </c>
    </row>
    <row r="179" spans="1:31" x14ac:dyDescent="0.25">
      <c r="A179">
        <v>2095782</v>
      </c>
      <c r="B179">
        <v>1</v>
      </c>
      <c r="C179" t="s">
        <v>80</v>
      </c>
      <c r="D179" t="s">
        <v>92</v>
      </c>
      <c r="E179" t="s">
        <v>505</v>
      </c>
      <c r="F179" t="s">
        <v>698</v>
      </c>
      <c r="G179" t="s">
        <v>569</v>
      </c>
      <c r="H179" t="s">
        <v>143</v>
      </c>
      <c r="I179" t="s">
        <v>135</v>
      </c>
      <c r="J179" t="s">
        <v>136</v>
      </c>
      <c r="K179" t="s">
        <v>137</v>
      </c>
      <c r="L179" t="s">
        <v>699</v>
      </c>
      <c r="M179" t="s">
        <v>700</v>
      </c>
      <c r="N179">
        <v>0.82083333300000005</v>
      </c>
      <c r="O179">
        <v>0</v>
      </c>
      <c r="P179">
        <v>19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1.8523525726945882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1.8523525726945882</v>
      </c>
    </row>
    <row r="180" spans="1:31" x14ac:dyDescent="0.25">
      <c r="A180">
        <v>2095590</v>
      </c>
      <c r="B180">
        <v>1</v>
      </c>
      <c r="C180" t="s">
        <v>81</v>
      </c>
      <c r="D180" t="s">
        <v>118</v>
      </c>
      <c r="E180" t="s">
        <v>146</v>
      </c>
      <c r="F180" t="s">
        <v>701</v>
      </c>
      <c r="G180" t="s">
        <v>273</v>
      </c>
      <c r="H180" t="s">
        <v>134</v>
      </c>
      <c r="I180" t="s">
        <v>135</v>
      </c>
      <c r="J180" t="s">
        <v>136</v>
      </c>
      <c r="K180" t="s">
        <v>155</v>
      </c>
      <c r="L180" t="s">
        <v>702</v>
      </c>
      <c r="M180" t="s">
        <v>703</v>
      </c>
      <c r="N180">
        <v>1.8386111110000001</v>
      </c>
      <c r="O180">
        <v>0</v>
      </c>
      <c r="P180">
        <v>4282</v>
      </c>
      <c r="Q180">
        <v>1</v>
      </c>
      <c r="R180">
        <v>56</v>
      </c>
      <c r="S180">
        <v>44</v>
      </c>
      <c r="T180">
        <v>214</v>
      </c>
      <c r="U180">
        <v>2</v>
      </c>
      <c r="V180">
        <v>1</v>
      </c>
      <c r="W180">
        <v>0</v>
      </c>
      <c r="X180">
        <v>1595.6938489646654</v>
      </c>
      <c r="Y180">
        <v>0</v>
      </c>
      <c r="Z180">
        <v>78.690932878580441</v>
      </c>
      <c r="AA180">
        <v>609.77117460803458</v>
      </c>
      <c r="AB180">
        <v>355.06802858267633</v>
      </c>
      <c r="AC180">
        <v>136.75860058028175</v>
      </c>
      <c r="AD180">
        <v>1.1805874673946501</v>
      </c>
      <c r="AE180">
        <v>2777.163173081633</v>
      </c>
    </row>
    <row r="181" spans="1:31" x14ac:dyDescent="0.25">
      <c r="A181">
        <v>2096031</v>
      </c>
      <c r="B181">
        <v>1</v>
      </c>
      <c r="C181" t="s">
        <v>80</v>
      </c>
      <c r="D181" t="s">
        <v>89</v>
      </c>
      <c r="E181" t="s">
        <v>177</v>
      </c>
      <c r="F181" t="s">
        <v>704</v>
      </c>
      <c r="G181" t="s">
        <v>179</v>
      </c>
      <c r="H181" t="s">
        <v>143</v>
      </c>
      <c r="I181" t="s">
        <v>135</v>
      </c>
      <c r="J181" t="s">
        <v>136</v>
      </c>
      <c r="K181" t="s">
        <v>137</v>
      </c>
      <c r="L181" t="s">
        <v>705</v>
      </c>
      <c r="M181" t="s">
        <v>706</v>
      </c>
      <c r="N181">
        <v>2.4883333329999999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1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0.43939256701509727</v>
      </c>
      <c r="AC181">
        <v>0</v>
      </c>
      <c r="AD181">
        <v>0</v>
      </c>
      <c r="AE181">
        <v>0.43939256701509727</v>
      </c>
    </row>
    <row r="182" spans="1:31" x14ac:dyDescent="0.25">
      <c r="A182">
        <v>2095925</v>
      </c>
      <c r="B182">
        <v>1</v>
      </c>
      <c r="C182" t="s">
        <v>80</v>
      </c>
      <c r="D182" t="s">
        <v>99</v>
      </c>
      <c r="E182" t="s">
        <v>177</v>
      </c>
      <c r="F182" t="s">
        <v>707</v>
      </c>
      <c r="G182" t="s">
        <v>183</v>
      </c>
      <c r="H182" t="s">
        <v>143</v>
      </c>
      <c r="I182" t="s">
        <v>135</v>
      </c>
      <c r="J182" t="s">
        <v>136</v>
      </c>
      <c r="K182" t="s">
        <v>137</v>
      </c>
      <c r="L182" t="s">
        <v>708</v>
      </c>
      <c r="M182" t="s">
        <v>709</v>
      </c>
      <c r="N182">
        <v>5.8986111110000001</v>
      </c>
      <c r="O182">
        <v>0</v>
      </c>
      <c r="P182">
        <v>3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3.1399846313308237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3.1399846313308237</v>
      </c>
    </row>
    <row r="183" spans="1:31" x14ac:dyDescent="0.25">
      <c r="A183">
        <v>2096025</v>
      </c>
      <c r="B183">
        <v>1</v>
      </c>
      <c r="C183" t="s">
        <v>81</v>
      </c>
      <c r="D183" t="s">
        <v>123</v>
      </c>
      <c r="E183" t="s">
        <v>295</v>
      </c>
      <c r="F183" t="s">
        <v>710</v>
      </c>
      <c r="G183" t="s">
        <v>133</v>
      </c>
      <c r="H183" t="s">
        <v>134</v>
      </c>
      <c r="I183" t="s">
        <v>135</v>
      </c>
      <c r="J183" t="s">
        <v>136</v>
      </c>
      <c r="K183" t="s">
        <v>137</v>
      </c>
      <c r="L183" t="s">
        <v>711</v>
      </c>
      <c r="M183" t="s">
        <v>712</v>
      </c>
      <c r="N183">
        <v>0.20931555499999999</v>
      </c>
      <c r="O183">
        <v>13</v>
      </c>
      <c r="P183">
        <v>1213</v>
      </c>
      <c r="Q183">
        <v>594</v>
      </c>
      <c r="R183">
        <v>558</v>
      </c>
      <c r="S183">
        <v>52</v>
      </c>
      <c r="T183">
        <v>117</v>
      </c>
      <c r="U183">
        <v>5</v>
      </c>
      <c r="V183">
        <v>0</v>
      </c>
      <c r="W183">
        <v>8.4963767539883452</v>
      </c>
      <c r="X183">
        <v>63.951528478892939</v>
      </c>
      <c r="Y183">
        <v>184.01920112251423</v>
      </c>
      <c r="Z183">
        <v>76.890049779957081</v>
      </c>
      <c r="AA183">
        <v>52.079511630439157</v>
      </c>
      <c r="AB183">
        <v>12.94959098409444</v>
      </c>
      <c r="AC183">
        <v>49.776712381910599</v>
      </c>
      <c r="AD183">
        <v>0</v>
      </c>
      <c r="AE183">
        <v>448.16297113179678</v>
      </c>
    </row>
    <row r="184" spans="1:31" x14ac:dyDescent="0.25">
      <c r="A184">
        <v>2096131</v>
      </c>
      <c r="B184">
        <v>1</v>
      </c>
      <c r="C184" t="s">
        <v>80</v>
      </c>
      <c r="D184" t="s">
        <v>100</v>
      </c>
      <c r="E184" t="s">
        <v>169</v>
      </c>
      <c r="F184" t="s">
        <v>713</v>
      </c>
      <c r="G184" t="s">
        <v>171</v>
      </c>
      <c r="H184" t="s">
        <v>134</v>
      </c>
      <c r="I184" t="s">
        <v>135</v>
      </c>
      <c r="J184" t="s">
        <v>136</v>
      </c>
      <c r="K184" t="s">
        <v>137</v>
      </c>
      <c r="L184" t="s">
        <v>714</v>
      </c>
      <c r="M184" t="s">
        <v>715</v>
      </c>
      <c r="N184">
        <v>2.5702777769999998</v>
      </c>
      <c r="O184">
        <v>0</v>
      </c>
      <c r="P184">
        <v>186</v>
      </c>
      <c r="Q184">
        <v>0</v>
      </c>
      <c r="R184">
        <v>3</v>
      </c>
      <c r="S184">
        <v>0</v>
      </c>
      <c r="T184">
        <v>19</v>
      </c>
      <c r="U184">
        <v>0</v>
      </c>
      <c r="V184">
        <v>0</v>
      </c>
      <c r="W184">
        <v>0</v>
      </c>
      <c r="X184">
        <v>107.96553728429554</v>
      </c>
      <c r="Y184">
        <v>0</v>
      </c>
      <c r="Z184">
        <v>2.6457761545563132</v>
      </c>
      <c r="AA184">
        <v>0</v>
      </c>
      <c r="AB184">
        <v>36.078762317296906</v>
      </c>
      <c r="AC184">
        <v>0</v>
      </c>
      <c r="AD184">
        <v>0</v>
      </c>
      <c r="AE184">
        <v>146.69007575614876</v>
      </c>
    </row>
    <row r="185" spans="1:31" x14ac:dyDescent="0.25">
      <c r="A185">
        <v>2095799</v>
      </c>
      <c r="B185">
        <v>1</v>
      </c>
      <c r="C185" t="s">
        <v>81</v>
      </c>
      <c r="D185" t="s">
        <v>120</v>
      </c>
      <c r="E185" t="s">
        <v>177</v>
      </c>
      <c r="F185" t="s">
        <v>716</v>
      </c>
      <c r="G185" t="s">
        <v>183</v>
      </c>
      <c r="H185" t="s">
        <v>143</v>
      </c>
      <c r="I185" t="s">
        <v>135</v>
      </c>
      <c r="J185" t="s">
        <v>136</v>
      </c>
      <c r="K185" t="s">
        <v>137</v>
      </c>
      <c r="L185" t="s">
        <v>717</v>
      </c>
      <c r="M185" t="s">
        <v>718</v>
      </c>
      <c r="N185">
        <v>1.4922222220000001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1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1.02113630751436</v>
      </c>
      <c r="AC185">
        <v>0</v>
      </c>
      <c r="AD185">
        <v>0</v>
      </c>
      <c r="AE185">
        <v>1.02113630751436</v>
      </c>
    </row>
    <row r="186" spans="1:31" x14ac:dyDescent="0.25">
      <c r="A186">
        <v>2095776</v>
      </c>
      <c r="B186">
        <v>1</v>
      </c>
      <c r="C186" t="s">
        <v>80</v>
      </c>
      <c r="D186" t="s">
        <v>96</v>
      </c>
      <c r="E186" t="s">
        <v>177</v>
      </c>
      <c r="F186" t="s">
        <v>719</v>
      </c>
      <c r="G186" t="s">
        <v>179</v>
      </c>
      <c r="H186" t="s">
        <v>143</v>
      </c>
      <c r="I186" t="s">
        <v>135</v>
      </c>
      <c r="J186" t="s">
        <v>136</v>
      </c>
      <c r="K186" t="s">
        <v>137</v>
      </c>
      <c r="L186" t="s">
        <v>720</v>
      </c>
      <c r="M186" t="s">
        <v>721</v>
      </c>
      <c r="N186">
        <v>3.4244444440000001</v>
      </c>
      <c r="O186">
        <v>0</v>
      </c>
      <c r="P186">
        <v>2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0.56098443340795112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0.56098443340795112</v>
      </c>
    </row>
    <row r="187" spans="1:31" x14ac:dyDescent="0.25">
      <c r="A187">
        <v>2096177</v>
      </c>
      <c r="B187">
        <v>1</v>
      </c>
      <c r="C187" t="s">
        <v>80</v>
      </c>
      <c r="D187" t="s">
        <v>99</v>
      </c>
      <c r="E187" t="s">
        <v>177</v>
      </c>
      <c r="F187" t="s">
        <v>722</v>
      </c>
      <c r="G187" t="s">
        <v>179</v>
      </c>
      <c r="H187" t="s">
        <v>143</v>
      </c>
      <c r="I187" t="s">
        <v>135</v>
      </c>
      <c r="J187" t="s">
        <v>136</v>
      </c>
      <c r="K187" t="s">
        <v>137</v>
      </c>
      <c r="L187" t="s">
        <v>723</v>
      </c>
      <c r="M187" t="s">
        <v>724</v>
      </c>
      <c r="N187">
        <v>9.4519444440000004</v>
      </c>
      <c r="O187">
        <v>0</v>
      </c>
      <c r="P187">
        <v>1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1.0692808869966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1.0692808869966</v>
      </c>
    </row>
    <row r="188" spans="1:31" x14ac:dyDescent="0.25">
      <c r="A188">
        <v>2096154</v>
      </c>
      <c r="B188">
        <v>1</v>
      </c>
      <c r="C188" t="s">
        <v>80</v>
      </c>
      <c r="D188" t="s">
        <v>97</v>
      </c>
      <c r="E188" t="s">
        <v>177</v>
      </c>
      <c r="F188" t="s">
        <v>725</v>
      </c>
      <c r="G188" t="s">
        <v>179</v>
      </c>
      <c r="H188" t="s">
        <v>143</v>
      </c>
      <c r="I188" t="s">
        <v>135</v>
      </c>
      <c r="J188" t="s">
        <v>136</v>
      </c>
      <c r="K188" t="s">
        <v>137</v>
      </c>
      <c r="L188" t="s">
        <v>726</v>
      </c>
      <c r="M188" t="s">
        <v>727</v>
      </c>
      <c r="N188">
        <v>2.2147222219999998</v>
      </c>
      <c r="O188">
        <v>0</v>
      </c>
      <c r="P188">
        <v>1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6.5920286265266664E-2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6.5920286265266664E-2</v>
      </c>
    </row>
    <row r="189" spans="1:31" x14ac:dyDescent="0.25">
      <c r="A189">
        <v>2095822</v>
      </c>
      <c r="B189">
        <v>1</v>
      </c>
      <c r="C189" t="s">
        <v>80</v>
      </c>
      <c r="D189" t="s">
        <v>103</v>
      </c>
      <c r="E189" t="s">
        <v>177</v>
      </c>
      <c r="F189" t="s">
        <v>728</v>
      </c>
      <c r="G189" t="s">
        <v>183</v>
      </c>
      <c r="H189" t="s">
        <v>143</v>
      </c>
      <c r="I189" t="s">
        <v>135</v>
      </c>
      <c r="J189" t="s">
        <v>136</v>
      </c>
      <c r="K189" t="s">
        <v>137</v>
      </c>
      <c r="L189" t="s">
        <v>729</v>
      </c>
      <c r="M189" t="s">
        <v>730</v>
      </c>
      <c r="N189">
        <v>1.574166666</v>
      </c>
      <c r="O189">
        <v>0</v>
      </c>
      <c r="P189">
        <v>1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0.28366928236119304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0.28366928236119304</v>
      </c>
    </row>
    <row r="190" spans="1:31" x14ac:dyDescent="0.25">
      <c r="A190">
        <v>2095968</v>
      </c>
      <c r="B190">
        <v>1</v>
      </c>
      <c r="C190" t="s">
        <v>80</v>
      </c>
      <c r="D190" t="s">
        <v>93</v>
      </c>
      <c r="E190" t="s">
        <v>158</v>
      </c>
      <c r="F190" t="s">
        <v>731</v>
      </c>
      <c r="G190" t="s">
        <v>160</v>
      </c>
      <c r="H190" t="s">
        <v>143</v>
      </c>
      <c r="I190" t="s">
        <v>135</v>
      </c>
      <c r="J190" t="s">
        <v>136</v>
      </c>
      <c r="K190" t="s">
        <v>137</v>
      </c>
      <c r="L190" t="s">
        <v>732</v>
      </c>
      <c r="M190" t="s">
        <v>733</v>
      </c>
      <c r="N190">
        <v>1.353611111</v>
      </c>
      <c r="O190">
        <v>0</v>
      </c>
      <c r="P190">
        <v>30</v>
      </c>
      <c r="Q190">
        <v>0</v>
      </c>
      <c r="R190">
        <v>0</v>
      </c>
      <c r="S190">
        <v>0</v>
      </c>
      <c r="T190">
        <v>4</v>
      </c>
      <c r="U190">
        <v>0</v>
      </c>
      <c r="V190">
        <v>0</v>
      </c>
      <c r="W190">
        <v>0</v>
      </c>
      <c r="X190">
        <v>7.820050850461203</v>
      </c>
      <c r="Y190">
        <v>0</v>
      </c>
      <c r="Z190">
        <v>0</v>
      </c>
      <c r="AA190">
        <v>0</v>
      </c>
      <c r="AB190">
        <v>2.4427467242652101</v>
      </c>
      <c r="AC190">
        <v>0</v>
      </c>
      <c r="AD190">
        <v>0</v>
      </c>
      <c r="AE190">
        <v>10.262797574726413</v>
      </c>
    </row>
    <row r="191" spans="1:31" x14ac:dyDescent="0.25">
      <c r="A191">
        <v>2095962</v>
      </c>
      <c r="B191">
        <v>1</v>
      </c>
      <c r="C191" t="s">
        <v>80</v>
      </c>
      <c r="D191" t="s">
        <v>85</v>
      </c>
      <c r="E191" t="s">
        <v>177</v>
      </c>
      <c r="F191" t="s">
        <v>734</v>
      </c>
      <c r="G191" t="s">
        <v>196</v>
      </c>
      <c r="H191" t="s">
        <v>143</v>
      </c>
      <c r="I191" t="s">
        <v>135</v>
      </c>
      <c r="J191" t="s">
        <v>136</v>
      </c>
      <c r="K191" t="s">
        <v>137</v>
      </c>
      <c r="L191" t="s">
        <v>735</v>
      </c>
      <c r="M191" t="s">
        <v>736</v>
      </c>
      <c r="N191">
        <v>5.4783333330000001</v>
      </c>
      <c r="O191">
        <v>0</v>
      </c>
      <c r="P191">
        <v>7</v>
      </c>
      <c r="Q191">
        <v>0</v>
      </c>
      <c r="R191">
        <v>0</v>
      </c>
      <c r="S191">
        <v>0</v>
      </c>
      <c r="T191">
        <v>1</v>
      </c>
      <c r="U191">
        <v>0</v>
      </c>
      <c r="V191">
        <v>0</v>
      </c>
      <c r="W191">
        <v>0</v>
      </c>
      <c r="X191">
        <v>4.0797194866807569</v>
      </c>
      <c r="Y191">
        <v>0</v>
      </c>
      <c r="Z191">
        <v>0</v>
      </c>
      <c r="AA191">
        <v>0</v>
      </c>
      <c r="AB191">
        <v>5.9212243322080402</v>
      </c>
      <c r="AC191">
        <v>0</v>
      </c>
      <c r="AD191">
        <v>0</v>
      </c>
      <c r="AE191">
        <v>10.000943818888796</v>
      </c>
    </row>
    <row r="192" spans="1:31" x14ac:dyDescent="0.25">
      <c r="A192">
        <v>2095985</v>
      </c>
      <c r="B192">
        <v>1</v>
      </c>
      <c r="C192" t="s">
        <v>81</v>
      </c>
      <c r="D192" t="s">
        <v>121</v>
      </c>
      <c r="E192" t="s">
        <v>177</v>
      </c>
      <c r="F192" t="s">
        <v>737</v>
      </c>
      <c r="G192" t="s">
        <v>183</v>
      </c>
      <c r="H192" t="s">
        <v>143</v>
      </c>
      <c r="I192" t="s">
        <v>135</v>
      </c>
      <c r="J192" t="s">
        <v>136</v>
      </c>
      <c r="K192" t="s">
        <v>137</v>
      </c>
      <c r="L192" t="s">
        <v>738</v>
      </c>
      <c r="M192" t="s">
        <v>739</v>
      </c>
      <c r="N192">
        <v>1.6936111110000001</v>
      </c>
      <c r="O192">
        <v>0</v>
      </c>
      <c r="P192">
        <v>1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6.2862672647244454E-3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6.2862672647244454E-3</v>
      </c>
    </row>
    <row r="193" spans="1:31" x14ac:dyDescent="0.25">
      <c r="A193">
        <v>2096008</v>
      </c>
      <c r="B193">
        <v>1</v>
      </c>
      <c r="C193" t="s">
        <v>80</v>
      </c>
      <c r="D193" t="s">
        <v>85</v>
      </c>
      <c r="E193" t="s">
        <v>158</v>
      </c>
      <c r="F193" t="s">
        <v>740</v>
      </c>
      <c r="G193" t="s">
        <v>160</v>
      </c>
      <c r="H193" t="s">
        <v>143</v>
      </c>
      <c r="I193" t="s">
        <v>135</v>
      </c>
      <c r="J193" t="s">
        <v>136</v>
      </c>
      <c r="K193" t="s">
        <v>137</v>
      </c>
      <c r="L193" t="s">
        <v>741</v>
      </c>
      <c r="M193" t="s">
        <v>742</v>
      </c>
      <c r="N193">
        <v>4.2780555549999999</v>
      </c>
      <c r="O193">
        <v>0</v>
      </c>
      <c r="P193">
        <v>118</v>
      </c>
      <c r="Q193">
        <v>0</v>
      </c>
      <c r="R193">
        <v>0</v>
      </c>
      <c r="S193">
        <v>0</v>
      </c>
      <c r="T193">
        <v>6</v>
      </c>
      <c r="U193">
        <v>0</v>
      </c>
      <c r="V193">
        <v>0</v>
      </c>
      <c r="W193">
        <v>0</v>
      </c>
      <c r="X193">
        <v>126.74288656945923</v>
      </c>
      <c r="Y193">
        <v>0</v>
      </c>
      <c r="Z193">
        <v>0</v>
      </c>
      <c r="AA193">
        <v>0</v>
      </c>
      <c r="AB193">
        <v>6.8713892377762171</v>
      </c>
      <c r="AC193">
        <v>0</v>
      </c>
      <c r="AD193">
        <v>0</v>
      </c>
      <c r="AE193">
        <v>133.61427580723546</v>
      </c>
    </row>
    <row r="194" spans="1:31" x14ac:dyDescent="0.25">
      <c r="A194">
        <v>2095759</v>
      </c>
      <c r="B194">
        <v>1</v>
      </c>
      <c r="C194" t="s">
        <v>81</v>
      </c>
      <c r="D194" t="s">
        <v>112</v>
      </c>
      <c r="E194" t="s">
        <v>169</v>
      </c>
      <c r="F194" t="s">
        <v>743</v>
      </c>
      <c r="G194" t="s">
        <v>154</v>
      </c>
      <c r="H194" t="s">
        <v>134</v>
      </c>
      <c r="I194" t="s">
        <v>135</v>
      </c>
      <c r="J194" t="s">
        <v>136</v>
      </c>
      <c r="K194" t="s">
        <v>155</v>
      </c>
      <c r="L194" t="s">
        <v>744</v>
      </c>
      <c r="M194" t="s">
        <v>745</v>
      </c>
      <c r="N194">
        <v>5.9102777770000001</v>
      </c>
      <c r="O194">
        <v>0</v>
      </c>
      <c r="P194">
        <v>0</v>
      </c>
      <c r="Q194">
        <v>6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103.11099873524118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103.11099873524118</v>
      </c>
    </row>
    <row r="195" spans="1:31" x14ac:dyDescent="0.25">
      <c r="A195">
        <v>2095613</v>
      </c>
      <c r="B195">
        <v>1</v>
      </c>
      <c r="C195" t="s">
        <v>81</v>
      </c>
      <c r="D195" t="s">
        <v>120</v>
      </c>
      <c r="E195" t="s">
        <v>146</v>
      </c>
      <c r="F195" t="s">
        <v>746</v>
      </c>
      <c r="G195" t="s">
        <v>273</v>
      </c>
      <c r="H195" t="s">
        <v>134</v>
      </c>
      <c r="I195" t="s">
        <v>135</v>
      </c>
      <c r="J195" t="s">
        <v>136</v>
      </c>
      <c r="K195" t="s">
        <v>155</v>
      </c>
      <c r="L195" t="s">
        <v>747</v>
      </c>
      <c r="M195" t="s">
        <v>748</v>
      </c>
      <c r="N195">
        <v>1.811666666</v>
      </c>
      <c r="O195">
        <v>0</v>
      </c>
      <c r="P195">
        <v>1068</v>
      </c>
      <c r="Q195">
        <v>0</v>
      </c>
      <c r="R195">
        <v>5</v>
      </c>
      <c r="S195">
        <v>1</v>
      </c>
      <c r="T195">
        <v>125</v>
      </c>
      <c r="U195">
        <v>0</v>
      </c>
      <c r="V195">
        <v>0</v>
      </c>
      <c r="W195">
        <v>0</v>
      </c>
      <c r="X195">
        <v>381.44539397053967</v>
      </c>
      <c r="Y195">
        <v>0</v>
      </c>
      <c r="Z195">
        <v>5.1435665976555969</v>
      </c>
      <c r="AA195">
        <v>135.92429905376341</v>
      </c>
      <c r="AB195">
        <v>88.579225609230448</v>
      </c>
      <c r="AC195">
        <v>0</v>
      </c>
      <c r="AD195">
        <v>0</v>
      </c>
      <c r="AE195">
        <v>611.09248523118913</v>
      </c>
    </row>
    <row r="196" spans="1:31" x14ac:dyDescent="0.25">
      <c r="A196">
        <v>2095945</v>
      </c>
      <c r="B196">
        <v>1</v>
      </c>
      <c r="C196" t="s">
        <v>80</v>
      </c>
      <c r="D196" t="s">
        <v>107</v>
      </c>
      <c r="E196" t="s">
        <v>140</v>
      </c>
      <c r="F196" t="s">
        <v>749</v>
      </c>
      <c r="G196" t="s">
        <v>324</v>
      </c>
      <c r="H196" t="s">
        <v>143</v>
      </c>
      <c r="I196" t="s">
        <v>135</v>
      </c>
      <c r="J196" t="s">
        <v>136</v>
      </c>
      <c r="K196" t="s">
        <v>137</v>
      </c>
      <c r="L196" t="s">
        <v>750</v>
      </c>
      <c r="M196" t="s">
        <v>751</v>
      </c>
      <c r="N196">
        <v>0.18722222199999999</v>
      </c>
      <c r="O196">
        <v>0</v>
      </c>
      <c r="P196">
        <v>240</v>
      </c>
      <c r="Q196">
        <v>0</v>
      </c>
      <c r="R196">
        <v>0</v>
      </c>
      <c r="S196">
        <v>0</v>
      </c>
      <c r="T196">
        <v>8</v>
      </c>
      <c r="U196">
        <v>0</v>
      </c>
      <c r="V196">
        <v>0</v>
      </c>
      <c r="W196">
        <v>0</v>
      </c>
      <c r="X196">
        <v>8.2527892547291639</v>
      </c>
      <c r="Y196">
        <v>0</v>
      </c>
      <c r="Z196">
        <v>0</v>
      </c>
      <c r="AA196">
        <v>0</v>
      </c>
      <c r="AB196">
        <v>0.54061597728848887</v>
      </c>
      <c r="AC196">
        <v>0</v>
      </c>
      <c r="AD196">
        <v>0</v>
      </c>
      <c r="AE196">
        <v>8.793405232017653</v>
      </c>
    </row>
    <row r="197" spans="1:31" x14ac:dyDescent="0.25">
      <c r="A197">
        <v>2096045</v>
      </c>
      <c r="B197">
        <v>1</v>
      </c>
      <c r="C197" t="s">
        <v>80</v>
      </c>
      <c r="D197" t="s">
        <v>105</v>
      </c>
      <c r="E197" t="s">
        <v>505</v>
      </c>
      <c r="F197" t="s">
        <v>752</v>
      </c>
      <c r="G197" t="s">
        <v>160</v>
      </c>
      <c r="H197" t="s">
        <v>143</v>
      </c>
      <c r="I197" t="s">
        <v>135</v>
      </c>
      <c r="J197" t="s">
        <v>136</v>
      </c>
      <c r="K197" t="s">
        <v>137</v>
      </c>
      <c r="L197" t="s">
        <v>753</v>
      </c>
      <c r="M197" t="s">
        <v>754</v>
      </c>
      <c r="N197">
        <v>1.9188888879999999</v>
      </c>
      <c r="O197">
        <v>0</v>
      </c>
      <c r="P197">
        <v>62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31.02016825078713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31.02016825078713</v>
      </c>
    </row>
    <row r="198" spans="1:31" x14ac:dyDescent="0.25">
      <c r="A198">
        <v>2095653</v>
      </c>
      <c r="B198">
        <v>1</v>
      </c>
      <c r="C198" t="s">
        <v>80</v>
      </c>
      <c r="D198" t="s">
        <v>103</v>
      </c>
      <c r="E198" t="s">
        <v>146</v>
      </c>
      <c r="F198" t="s">
        <v>755</v>
      </c>
      <c r="G198" t="s">
        <v>273</v>
      </c>
      <c r="H198" t="s">
        <v>134</v>
      </c>
      <c r="I198" t="s">
        <v>135</v>
      </c>
      <c r="J198" t="s">
        <v>136</v>
      </c>
      <c r="K198" t="s">
        <v>155</v>
      </c>
      <c r="L198" t="s">
        <v>756</v>
      </c>
      <c r="M198" t="s">
        <v>757</v>
      </c>
      <c r="N198">
        <v>2.1018961109999998</v>
      </c>
      <c r="O198">
        <v>0</v>
      </c>
      <c r="P198">
        <v>11192</v>
      </c>
      <c r="Q198">
        <v>27</v>
      </c>
      <c r="R198">
        <v>60</v>
      </c>
      <c r="S198">
        <v>32</v>
      </c>
      <c r="T198">
        <v>676</v>
      </c>
      <c r="U198">
        <v>3</v>
      </c>
      <c r="V198">
        <v>2</v>
      </c>
      <c r="W198">
        <v>0</v>
      </c>
      <c r="X198">
        <v>5981.4973719118598</v>
      </c>
      <c r="Y198">
        <v>357.85138807599475</v>
      </c>
      <c r="Z198">
        <v>300.67523954061744</v>
      </c>
      <c r="AA198">
        <v>800.93032362281951</v>
      </c>
      <c r="AB198">
        <v>1515.8958836836139</v>
      </c>
      <c r="AC198">
        <v>171.45519630915268</v>
      </c>
      <c r="AD198">
        <v>23.319383620024098</v>
      </c>
      <c r="AE198">
        <v>9151.6247867640832</v>
      </c>
    </row>
    <row r="199" spans="1:31" x14ac:dyDescent="0.25">
      <c r="A199">
        <v>2095507</v>
      </c>
      <c r="B199">
        <v>1</v>
      </c>
      <c r="C199" t="s">
        <v>80</v>
      </c>
      <c r="D199" t="s">
        <v>97</v>
      </c>
      <c r="E199" t="s">
        <v>295</v>
      </c>
      <c r="F199" t="s">
        <v>758</v>
      </c>
      <c r="G199" t="s">
        <v>679</v>
      </c>
      <c r="H199" t="s">
        <v>680</v>
      </c>
      <c r="I199" t="s">
        <v>135</v>
      </c>
      <c r="J199" t="s">
        <v>136</v>
      </c>
      <c r="K199" t="s">
        <v>155</v>
      </c>
      <c r="L199" t="s">
        <v>759</v>
      </c>
      <c r="M199" t="s">
        <v>760</v>
      </c>
      <c r="N199">
        <v>0.483547222</v>
      </c>
      <c r="O199">
        <v>25</v>
      </c>
      <c r="P199">
        <v>5064</v>
      </c>
      <c r="Q199">
        <v>1</v>
      </c>
      <c r="R199">
        <v>112</v>
      </c>
      <c r="S199">
        <v>10</v>
      </c>
      <c r="T199">
        <v>452</v>
      </c>
      <c r="U199">
        <v>0</v>
      </c>
      <c r="V199">
        <v>0</v>
      </c>
      <c r="W199">
        <v>114.99177896132534</v>
      </c>
      <c r="X199">
        <v>781.49936204228322</v>
      </c>
      <c r="Y199">
        <v>6.8922733258893337E-2</v>
      </c>
      <c r="Z199">
        <v>26.079143909356308</v>
      </c>
      <c r="AA199">
        <v>65.970448719021945</v>
      </c>
      <c r="AB199">
        <v>161.10538018523854</v>
      </c>
      <c r="AC199">
        <v>0</v>
      </c>
      <c r="AD199">
        <v>0</v>
      </c>
      <c r="AE199">
        <v>1149.7150365504842</v>
      </c>
    </row>
    <row r="200" spans="1:31" x14ac:dyDescent="0.25">
      <c r="A200">
        <v>2095550</v>
      </c>
      <c r="B200">
        <v>1</v>
      </c>
      <c r="C200" t="s">
        <v>80</v>
      </c>
      <c r="D200" t="s">
        <v>83</v>
      </c>
      <c r="E200" t="s">
        <v>158</v>
      </c>
      <c r="F200" t="s">
        <v>761</v>
      </c>
      <c r="G200" t="s">
        <v>160</v>
      </c>
      <c r="H200" t="s">
        <v>143</v>
      </c>
      <c r="I200" t="s">
        <v>135</v>
      </c>
      <c r="J200" t="s">
        <v>136</v>
      </c>
      <c r="K200" t="s">
        <v>137</v>
      </c>
      <c r="L200" t="s">
        <v>762</v>
      </c>
      <c r="M200" t="s">
        <v>763</v>
      </c>
      <c r="N200">
        <v>2.4933333329999998</v>
      </c>
      <c r="O200">
        <v>0</v>
      </c>
      <c r="P200">
        <v>19</v>
      </c>
      <c r="Q200">
        <v>0</v>
      </c>
      <c r="R200">
        <v>0</v>
      </c>
      <c r="S200">
        <v>0</v>
      </c>
      <c r="T200">
        <v>1</v>
      </c>
      <c r="U200">
        <v>0</v>
      </c>
      <c r="V200">
        <v>0</v>
      </c>
      <c r="W200">
        <v>0</v>
      </c>
      <c r="X200">
        <v>9.1359523990942115</v>
      </c>
      <c r="Y200">
        <v>0</v>
      </c>
      <c r="Z200">
        <v>0</v>
      </c>
      <c r="AA200">
        <v>0</v>
      </c>
      <c r="AB200">
        <v>0.91521411911229666</v>
      </c>
      <c r="AC200">
        <v>0</v>
      </c>
      <c r="AD200">
        <v>0</v>
      </c>
      <c r="AE200">
        <v>10.051166518206507</v>
      </c>
    </row>
    <row r="201" spans="1:31" x14ac:dyDescent="0.25">
      <c r="A201">
        <v>2095716</v>
      </c>
      <c r="B201">
        <v>1</v>
      </c>
      <c r="C201" t="s">
        <v>80</v>
      </c>
      <c r="D201" t="s">
        <v>84</v>
      </c>
      <c r="E201" t="s">
        <v>177</v>
      </c>
      <c r="F201" t="s">
        <v>764</v>
      </c>
      <c r="G201" t="s">
        <v>183</v>
      </c>
      <c r="H201" t="s">
        <v>143</v>
      </c>
      <c r="I201" t="s">
        <v>135</v>
      </c>
      <c r="J201" t="s">
        <v>136</v>
      </c>
      <c r="K201" t="s">
        <v>137</v>
      </c>
      <c r="L201" t="s">
        <v>765</v>
      </c>
      <c r="M201" t="s">
        <v>766</v>
      </c>
      <c r="N201">
        <v>2.8794444440000002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1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3.9239651964870106</v>
      </c>
      <c r="AC201">
        <v>0</v>
      </c>
      <c r="AD201">
        <v>0</v>
      </c>
      <c r="AE201">
        <v>3.9239651964870106</v>
      </c>
    </row>
    <row r="202" spans="1:31" x14ac:dyDescent="0.25">
      <c r="A202">
        <v>2096071</v>
      </c>
      <c r="B202">
        <v>1</v>
      </c>
      <c r="C202" t="s">
        <v>80</v>
      </c>
      <c r="D202" t="s">
        <v>83</v>
      </c>
      <c r="E202" t="s">
        <v>505</v>
      </c>
      <c r="F202" t="s">
        <v>767</v>
      </c>
      <c r="G202" t="s">
        <v>569</v>
      </c>
      <c r="H202" t="s">
        <v>143</v>
      </c>
      <c r="I202" t="s">
        <v>135</v>
      </c>
      <c r="J202" t="s">
        <v>136</v>
      </c>
      <c r="K202" t="s">
        <v>137</v>
      </c>
      <c r="L202" t="s">
        <v>768</v>
      </c>
      <c r="M202" t="s">
        <v>769</v>
      </c>
      <c r="N202">
        <v>1.6125</v>
      </c>
      <c r="O202">
        <v>0</v>
      </c>
      <c r="P202">
        <v>39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19.65266591916922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19.65266591916922</v>
      </c>
    </row>
    <row r="203" spans="1:31" x14ac:dyDescent="0.25">
      <c r="A203">
        <v>2095573</v>
      </c>
      <c r="B203">
        <v>1</v>
      </c>
      <c r="C203" t="s">
        <v>81</v>
      </c>
      <c r="D203" t="s">
        <v>123</v>
      </c>
      <c r="E203" t="s">
        <v>177</v>
      </c>
      <c r="F203" t="s">
        <v>770</v>
      </c>
      <c r="G203" t="s">
        <v>183</v>
      </c>
      <c r="H203" t="s">
        <v>143</v>
      </c>
      <c r="I203" t="s">
        <v>135</v>
      </c>
      <c r="J203" t="s">
        <v>136</v>
      </c>
      <c r="K203" t="s">
        <v>137</v>
      </c>
      <c r="L203" t="s">
        <v>771</v>
      </c>
      <c r="M203" t="s">
        <v>772</v>
      </c>
      <c r="N203">
        <v>2.1430555550000001</v>
      </c>
      <c r="O203">
        <v>0</v>
      </c>
      <c r="P203">
        <v>2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1.0644615821467731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1.0644615821467731</v>
      </c>
    </row>
    <row r="204" spans="1:31" x14ac:dyDescent="0.25">
      <c r="A204">
        <v>2095636</v>
      </c>
      <c r="B204">
        <v>1</v>
      </c>
      <c r="C204" t="s">
        <v>80</v>
      </c>
      <c r="D204" t="s">
        <v>96</v>
      </c>
      <c r="E204" t="s">
        <v>169</v>
      </c>
      <c r="F204" t="s">
        <v>773</v>
      </c>
      <c r="G204" t="s">
        <v>171</v>
      </c>
      <c r="H204" t="s">
        <v>134</v>
      </c>
      <c r="I204" t="s">
        <v>135</v>
      </c>
      <c r="J204" t="s">
        <v>136</v>
      </c>
      <c r="K204" t="s">
        <v>137</v>
      </c>
      <c r="L204" t="s">
        <v>774</v>
      </c>
      <c r="M204" t="s">
        <v>775</v>
      </c>
      <c r="N204">
        <v>4.057222222</v>
      </c>
      <c r="O204">
        <v>0</v>
      </c>
      <c r="P204">
        <v>10</v>
      </c>
      <c r="Q204">
        <v>0</v>
      </c>
      <c r="R204">
        <v>14</v>
      </c>
      <c r="S204">
        <v>0</v>
      </c>
      <c r="T204">
        <v>13</v>
      </c>
      <c r="U204">
        <v>0</v>
      </c>
      <c r="V204">
        <v>0</v>
      </c>
      <c r="W204">
        <v>0</v>
      </c>
      <c r="X204">
        <v>16.720873716904038</v>
      </c>
      <c r="Y204">
        <v>0</v>
      </c>
      <c r="Z204">
        <v>59.525191701210723</v>
      </c>
      <c r="AA204">
        <v>0</v>
      </c>
      <c r="AB204">
        <v>90.639513932192003</v>
      </c>
      <c r="AC204">
        <v>0</v>
      </c>
      <c r="AD204">
        <v>0</v>
      </c>
      <c r="AE204">
        <v>166.88557935030678</v>
      </c>
    </row>
    <row r="205" spans="1:31" x14ac:dyDescent="0.25">
      <c r="A205">
        <v>2095879</v>
      </c>
      <c r="B205">
        <v>1</v>
      </c>
      <c r="C205" t="s">
        <v>80</v>
      </c>
      <c r="D205" t="s">
        <v>102</v>
      </c>
      <c r="E205" t="s">
        <v>177</v>
      </c>
      <c r="F205" t="s">
        <v>776</v>
      </c>
      <c r="G205" t="s">
        <v>183</v>
      </c>
      <c r="H205" t="s">
        <v>143</v>
      </c>
      <c r="I205" t="s">
        <v>135</v>
      </c>
      <c r="J205" t="s">
        <v>136</v>
      </c>
      <c r="K205" t="s">
        <v>137</v>
      </c>
      <c r="L205" t="s">
        <v>777</v>
      </c>
      <c r="M205" t="s">
        <v>778</v>
      </c>
      <c r="N205">
        <v>2.0924999999999998</v>
      </c>
      <c r="O205">
        <v>0</v>
      </c>
      <c r="P205">
        <v>2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0.60090770932480564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0.60090770932480564</v>
      </c>
    </row>
    <row r="206" spans="1:31" x14ac:dyDescent="0.25">
      <c r="A206">
        <v>2095630</v>
      </c>
      <c r="B206">
        <v>1</v>
      </c>
      <c r="C206" t="s">
        <v>80</v>
      </c>
      <c r="D206" t="s">
        <v>110</v>
      </c>
      <c r="E206" t="s">
        <v>140</v>
      </c>
      <c r="F206" t="s">
        <v>779</v>
      </c>
      <c r="G206" t="s">
        <v>154</v>
      </c>
      <c r="H206" t="s">
        <v>143</v>
      </c>
      <c r="I206" t="s">
        <v>135</v>
      </c>
      <c r="J206" t="s">
        <v>136</v>
      </c>
      <c r="K206" t="s">
        <v>155</v>
      </c>
      <c r="L206" t="s">
        <v>780</v>
      </c>
      <c r="M206" t="s">
        <v>781</v>
      </c>
      <c r="N206">
        <v>7.4435849999999997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2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10.884506102595219</v>
      </c>
      <c r="AC206">
        <v>0</v>
      </c>
      <c r="AD206">
        <v>0</v>
      </c>
      <c r="AE206">
        <v>10.884506102595219</v>
      </c>
    </row>
    <row r="207" spans="1:31" x14ac:dyDescent="0.25">
      <c r="A207">
        <v>2095530</v>
      </c>
      <c r="B207">
        <v>1</v>
      </c>
      <c r="C207" t="s">
        <v>81</v>
      </c>
      <c r="D207" t="s">
        <v>128</v>
      </c>
      <c r="E207" t="s">
        <v>131</v>
      </c>
      <c r="F207" t="s">
        <v>782</v>
      </c>
      <c r="G207" t="s">
        <v>133</v>
      </c>
      <c r="H207" t="s">
        <v>134</v>
      </c>
      <c r="I207" t="s">
        <v>135</v>
      </c>
      <c r="J207" t="s">
        <v>136</v>
      </c>
      <c r="K207" t="s">
        <v>137</v>
      </c>
      <c r="L207" t="s">
        <v>783</v>
      </c>
      <c r="M207" t="s">
        <v>784</v>
      </c>
      <c r="N207">
        <v>0.111666666</v>
      </c>
      <c r="O207">
        <v>1</v>
      </c>
      <c r="P207">
        <v>553</v>
      </c>
      <c r="Q207">
        <v>2</v>
      </c>
      <c r="R207">
        <v>3</v>
      </c>
      <c r="S207">
        <v>3</v>
      </c>
      <c r="T207">
        <v>38</v>
      </c>
      <c r="U207">
        <v>0</v>
      </c>
      <c r="V207">
        <v>0</v>
      </c>
      <c r="W207">
        <v>1.9723308311999997E-2</v>
      </c>
      <c r="X207">
        <v>4.9280132052430528</v>
      </c>
      <c r="Y207">
        <v>0.47952972297926671</v>
      </c>
      <c r="Z207">
        <v>2.956374779614666E-2</v>
      </c>
      <c r="AA207">
        <v>1.7485086215970866</v>
      </c>
      <c r="AB207">
        <v>1.6073219691078684</v>
      </c>
      <c r="AC207">
        <v>0</v>
      </c>
      <c r="AD207">
        <v>0</v>
      </c>
      <c r="AE207">
        <v>8.8126605750354212</v>
      </c>
    </row>
    <row r="208" spans="1:31" x14ac:dyDescent="0.25">
      <c r="A208">
        <v>2096171</v>
      </c>
      <c r="B208">
        <v>1</v>
      </c>
      <c r="C208" t="s">
        <v>80</v>
      </c>
      <c r="D208" t="s">
        <v>96</v>
      </c>
      <c r="E208" t="s">
        <v>177</v>
      </c>
      <c r="F208" t="s">
        <v>785</v>
      </c>
      <c r="G208" t="s">
        <v>196</v>
      </c>
      <c r="H208" t="s">
        <v>143</v>
      </c>
      <c r="I208" t="s">
        <v>135</v>
      </c>
      <c r="J208" t="s">
        <v>136</v>
      </c>
      <c r="K208" t="s">
        <v>137</v>
      </c>
      <c r="L208" t="s">
        <v>786</v>
      </c>
      <c r="M208" t="s">
        <v>787</v>
      </c>
      <c r="N208">
        <v>2.6186111109999999</v>
      </c>
      <c r="O208">
        <v>0</v>
      </c>
      <c r="P208">
        <v>1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1.3478361611035501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1.3478361611035501</v>
      </c>
    </row>
    <row r="209" spans="1:31" x14ac:dyDescent="0.25">
      <c r="A209">
        <v>2095779</v>
      </c>
      <c r="B209">
        <v>1</v>
      </c>
      <c r="C209" t="s">
        <v>80</v>
      </c>
      <c r="D209" t="s">
        <v>89</v>
      </c>
      <c r="E209" t="s">
        <v>177</v>
      </c>
      <c r="F209" t="s">
        <v>788</v>
      </c>
      <c r="G209" t="s">
        <v>179</v>
      </c>
      <c r="H209" t="s">
        <v>143</v>
      </c>
      <c r="I209" t="s">
        <v>135</v>
      </c>
      <c r="J209" t="s">
        <v>136</v>
      </c>
      <c r="K209" t="s">
        <v>137</v>
      </c>
      <c r="L209" t="s">
        <v>789</v>
      </c>
      <c r="M209" t="s">
        <v>790</v>
      </c>
      <c r="N209">
        <v>3.2422222220000001</v>
      </c>
      <c r="O209">
        <v>0</v>
      </c>
      <c r="P209">
        <v>2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2.1565356547414489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2.1565356547414489</v>
      </c>
    </row>
    <row r="210" spans="1:31" x14ac:dyDescent="0.25">
      <c r="A210">
        <v>2095848</v>
      </c>
      <c r="B210">
        <v>1</v>
      </c>
      <c r="C210" t="s">
        <v>80</v>
      </c>
      <c r="D210" t="s">
        <v>83</v>
      </c>
      <c r="E210" t="s">
        <v>177</v>
      </c>
      <c r="F210" t="s">
        <v>791</v>
      </c>
      <c r="G210" t="s">
        <v>183</v>
      </c>
      <c r="H210" t="s">
        <v>143</v>
      </c>
      <c r="I210" t="s">
        <v>135</v>
      </c>
      <c r="J210" t="s">
        <v>136</v>
      </c>
      <c r="K210" t="s">
        <v>137</v>
      </c>
      <c r="L210" t="s">
        <v>792</v>
      </c>
      <c r="M210" t="s">
        <v>793</v>
      </c>
      <c r="N210">
        <v>2.7641666659999999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7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31.225907144966065</v>
      </c>
      <c r="AC210">
        <v>0</v>
      </c>
      <c r="AD210">
        <v>0</v>
      </c>
      <c r="AE210">
        <v>31.225907144966065</v>
      </c>
    </row>
    <row r="211" spans="1:31" x14ac:dyDescent="0.25">
      <c r="A211">
        <v>2097484</v>
      </c>
      <c r="B211">
        <v>1</v>
      </c>
      <c r="C211" t="s">
        <v>80</v>
      </c>
      <c r="D211" t="s">
        <v>96</v>
      </c>
      <c r="E211" t="s">
        <v>177</v>
      </c>
      <c r="F211" t="s">
        <v>794</v>
      </c>
      <c r="G211" t="s">
        <v>179</v>
      </c>
      <c r="H211" t="s">
        <v>143</v>
      </c>
      <c r="I211" t="s">
        <v>135</v>
      </c>
      <c r="J211" t="s">
        <v>136</v>
      </c>
      <c r="K211" t="s">
        <v>137</v>
      </c>
      <c r="L211" t="s">
        <v>795</v>
      </c>
      <c r="M211" t="s">
        <v>796</v>
      </c>
      <c r="N211">
        <v>1.273055555</v>
      </c>
      <c r="O211">
        <v>0</v>
      </c>
      <c r="P211">
        <v>1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2.6596098130866546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2.6596098130866546</v>
      </c>
    </row>
    <row r="212" spans="1:31" x14ac:dyDescent="0.25">
      <c r="A212">
        <v>2097485</v>
      </c>
      <c r="B212">
        <v>1</v>
      </c>
      <c r="C212" t="s">
        <v>80</v>
      </c>
      <c r="D212" t="s">
        <v>100</v>
      </c>
      <c r="E212" t="s">
        <v>177</v>
      </c>
      <c r="F212" t="s">
        <v>797</v>
      </c>
      <c r="G212" t="s">
        <v>183</v>
      </c>
      <c r="H212" t="s">
        <v>143</v>
      </c>
      <c r="I212" t="s">
        <v>135</v>
      </c>
      <c r="J212" t="s">
        <v>136</v>
      </c>
      <c r="K212" t="s">
        <v>137</v>
      </c>
      <c r="L212" t="s">
        <v>798</v>
      </c>
      <c r="M212" t="s">
        <v>799</v>
      </c>
      <c r="N212">
        <v>0.93666666600000004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5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6.3635554663522234E-2</v>
      </c>
      <c r="AC212">
        <v>0</v>
      </c>
      <c r="AD212">
        <v>0</v>
      </c>
      <c r="AE212">
        <v>6.3635554663522234E-2</v>
      </c>
    </row>
    <row r="213" spans="1:31" x14ac:dyDescent="0.25">
      <c r="A213">
        <v>2097486</v>
      </c>
      <c r="B213">
        <v>1</v>
      </c>
      <c r="C213" t="s">
        <v>80</v>
      </c>
      <c r="D213" t="s">
        <v>90</v>
      </c>
      <c r="E213" t="s">
        <v>177</v>
      </c>
      <c r="F213" t="s">
        <v>800</v>
      </c>
      <c r="G213" t="s">
        <v>179</v>
      </c>
      <c r="H213" t="s">
        <v>143</v>
      </c>
      <c r="I213" t="s">
        <v>135</v>
      </c>
      <c r="J213" t="s">
        <v>136</v>
      </c>
      <c r="K213" t="s">
        <v>137</v>
      </c>
      <c r="L213" t="s">
        <v>801</v>
      </c>
      <c r="M213" t="s">
        <v>802</v>
      </c>
      <c r="N213">
        <v>2.446666666</v>
      </c>
      <c r="O213">
        <v>0</v>
      </c>
      <c r="P213">
        <v>7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2.464470168707233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2.464470168707233</v>
      </c>
    </row>
    <row r="214" spans="1:31" x14ac:dyDescent="0.25">
      <c r="A214">
        <v>2097488</v>
      </c>
      <c r="B214">
        <v>1</v>
      </c>
      <c r="C214" t="s">
        <v>80</v>
      </c>
      <c r="D214" t="s">
        <v>94</v>
      </c>
      <c r="E214" t="s">
        <v>177</v>
      </c>
      <c r="F214" t="s">
        <v>803</v>
      </c>
      <c r="G214" t="s">
        <v>183</v>
      </c>
      <c r="H214" t="s">
        <v>143</v>
      </c>
      <c r="I214" t="s">
        <v>135</v>
      </c>
      <c r="J214" t="s">
        <v>136</v>
      </c>
      <c r="K214" t="s">
        <v>137</v>
      </c>
      <c r="L214" t="s">
        <v>804</v>
      </c>
      <c r="M214" t="s">
        <v>805</v>
      </c>
      <c r="N214">
        <v>1.9727777769999999</v>
      </c>
      <c r="O214">
        <v>0</v>
      </c>
      <c r="P214">
        <v>1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0.25999496847651776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0.25999496847651776</v>
      </c>
    </row>
    <row r="215" spans="1:31" x14ac:dyDescent="0.25">
      <c r="A215">
        <v>2097489</v>
      </c>
      <c r="B215">
        <v>1</v>
      </c>
      <c r="C215" t="s">
        <v>80</v>
      </c>
      <c r="D215" t="s">
        <v>104</v>
      </c>
      <c r="E215" t="s">
        <v>177</v>
      </c>
      <c r="F215" t="s">
        <v>806</v>
      </c>
      <c r="G215" t="s">
        <v>183</v>
      </c>
      <c r="H215" t="s">
        <v>143</v>
      </c>
      <c r="I215" t="s">
        <v>135</v>
      </c>
      <c r="J215" t="s">
        <v>136</v>
      </c>
      <c r="K215" t="s">
        <v>137</v>
      </c>
      <c r="L215" t="s">
        <v>807</v>
      </c>
      <c r="M215" t="s">
        <v>808</v>
      </c>
      <c r="N215">
        <v>0.93861111100000005</v>
      </c>
      <c r="O215">
        <v>0</v>
      </c>
      <c r="P215">
        <v>5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0.86119916254809614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0.86119916254809614</v>
      </c>
    </row>
    <row r="216" spans="1:31" x14ac:dyDescent="0.25">
      <c r="A216">
        <v>2097490</v>
      </c>
      <c r="B216">
        <v>1</v>
      </c>
      <c r="C216" t="s">
        <v>80</v>
      </c>
      <c r="D216" t="s">
        <v>102</v>
      </c>
      <c r="E216" t="s">
        <v>146</v>
      </c>
      <c r="F216" t="s">
        <v>809</v>
      </c>
      <c r="G216" t="s">
        <v>133</v>
      </c>
      <c r="H216" t="s">
        <v>134</v>
      </c>
      <c r="I216" t="s">
        <v>135</v>
      </c>
      <c r="J216" t="s">
        <v>136</v>
      </c>
      <c r="K216" t="s">
        <v>137</v>
      </c>
      <c r="L216" t="s">
        <v>810</v>
      </c>
      <c r="M216" t="s">
        <v>811</v>
      </c>
      <c r="N216">
        <v>0.74166666599999997</v>
      </c>
      <c r="O216">
        <v>1</v>
      </c>
      <c r="P216">
        <v>1572</v>
      </c>
      <c r="Q216">
        <v>37</v>
      </c>
      <c r="R216">
        <v>111</v>
      </c>
      <c r="S216">
        <v>19</v>
      </c>
      <c r="T216">
        <v>124</v>
      </c>
      <c r="U216">
        <v>1</v>
      </c>
      <c r="V216">
        <v>0</v>
      </c>
      <c r="W216">
        <v>0.31173213831062507</v>
      </c>
      <c r="X216">
        <v>134.7419705253651</v>
      </c>
      <c r="Y216">
        <v>66.971469443299029</v>
      </c>
      <c r="Z216">
        <v>18.570348767908197</v>
      </c>
      <c r="AA216">
        <v>135.75064571597468</v>
      </c>
      <c r="AB216">
        <v>31.593091299434032</v>
      </c>
      <c r="AC216">
        <v>1512.5149792394755</v>
      </c>
      <c r="AD216">
        <v>0</v>
      </c>
      <c r="AE216">
        <v>1900.4542371297671</v>
      </c>
    </row>
    <row r="217" spans="1:31" x14ac:dyDescent="0.25">
      <c r="A217">
        <v>2097491</v>
      </c>
      <c r="B217">
        <v>1</v>
      </c>
      <c r="C217" t="s">
        <v>80</v>
      </c>
      <c r="D217" t="s">
        <v>103</v>
      </c>
      <c r="E217" t="s">
        <v>295</v>
      </c>
      <c r="F217" t="s">
        <v>812</v>
      </c>
      <c r="G217" t="s">
        <v>513</v>
      </c>
      <c r="H217" t="s">
        <v>134</v>
      </c>
      <c r="I217" t="s">
        <v>135</v>
      </c>
      <c r="J217" t="s">
        <v>136</v>
      </c>
      <c r="K217" t="s">
        <v>137</v>
      </c>
      <c r="L217" t="s">
        <v>813</v>
      </c>
      <c r="M217" t="s">
        <v>814</v>
      </c>
      <c r="N217">
        <v>0.28861111099999998</v>
      </c>
      <c r="O217">
        <v>0</v>
      </c>
      <c r="P217">
        <v>13872</v>
      </c>
      <c r="Q217">
        <v>0</v>
      </c>
      <c r="R217">
        <v>107</v>
      </c>
      <c r="S217">
        <v>0</v>
      </c>
      <c r="T217">
        <v>2151</v>
      </c>
      <c r="U217">
        <v>0</v>
      </c>
      <c r="V217">
        <v>1</v>
      </c>
      <c r="W217">
        <v>0</v>
      </c>
      <c r="X217">
        <v>709.2453602447755</v>
      </c>
      <c r="Y217">
        <v>0</v>
      </c>
      <c r="Z217">
        <v>21.362283779240229</v>
      </c>
      <c r="AA217">
        <v>0</v>
      </c>
      <c r="AB217">
        <v>346.71044461081578</v>
      </c>
      <c r="AC217">
        <v>0</v>
      </c>
      <c r="AD217">
        <v>0.42271646722114997</v>
      </c>
      <c r="AE217">
        <v>1077.7408051020525</v>
      </c>
    </row>
    <row r="218" spans="1:31" x14ac:dyDescent="0.25">
      <c r="A218">
        <v>2097505</v>
      </c>
      <c r="B218">
        <v>1</v>
      </c>
      <c r="C218" t="s">
        <v>81</v>
      </c>
      <c r="D218" t="s">
        <v>127</v>
      </c>
      <c r="E218" t="s">
        <v>177</v>
      </c>
      <c r="F218" t="s">
        <v>815</v>
      </c>
      <c r="G218" t="s">
        <v>183</v>
      </c>
      <c r="H218" t="s">
        <v>143</v>
      </c>
      <c r="I218" t="s">
        <v>135</v>
      </c>
      <c r="J218" t="s">
        <v>136</v>
      </c>
      <c r="K218" t="s">
        <v>137</v>
      </c>
      <c r="L218" t="s">
        <v>816</v>
      </c>
      <c r="M218" t="s">
        <v>817</v>
      </c>
      <c r="N218">
        <v>2.1191666659999999</v>
      </c>
      <c r="O218">
        <v>0</v>
      </c>
      <c r="P218">
        <v>4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0.61683005714954242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0.61683005714954242</v>
      </c>
    </row>
    <row r="219" spans="1:31" x14ac:dyDescent="0.25">
      <c r="A219">
        <v>2097506</v>
      </c>
      <c r="B219">
        <v>1</v>
      </c>
      <c r="C219" t="s">
        <v>80</v>
      </c>
      <c r="D219" t="s">
        <v>101</v>
      </c>
      <c r="E219" t="s">
        <v>169</v>
      </c>
      <c r="F219" t="s">
        <v>818</v>
      </c>
      <c r="G219" t="s">
        <v>133</v>
      </c>
      <c r="H219" t="s">
        <v>134</v>
      </c>
      <c r="I219" t="s">
        <v>135</v>
      </c>
      <c r="J219" t="s">
        <v>136</v>
      </c>
      <c r="K219" t="s">
        <v>137</v>
      </c>
      <c r="L219" t="s">
        <v>819</v>
      </c>
      <c r="M219" t="s">
        <v>820</v>
      </c>
      <c r="N219">
        <v>1.0008333330000001</v>
      </c>
      <c r="O219">
        <v>0</v>
      </c>
      <c r="P219">
        <v>1260</v>
      </c>
      <c r="Q219">
        <v>0</v>
      </c>
      <c r="R219">
        <v>0</v>
      </c>
      <c r="S219">
        <v>1</v>
      </c>
      <c r="T219">
        <v>20</v>
      </c>
      <c r="U219">
        <v>0</v>
      </c>
      <c r="V219">
        <v>0</v>
      </c>
      <c r="W219">
        <v>0</v>
      </c>
      <c r="X219">
        <v>161.61851092235219</v>
      </c>
      <c r="Y219">
        <v>0</v>
      </c>
      <c r="Z219">
        <v>0</v>
      </c>
      <c r="AA219">
        <v>3.83078365158</v>
      </c>
      <c r="AB219">
        <v>10.372557431186607</v>
      </c>
      <c r="AC219">
        <v>0</v>
      </c>
      <c r="AD219">
        <v>0</v>
      </c>
      <c r="AE219">
        <v>175.82185200511879</v>
      </c>
    </row>
    <row r="220" spans="1:31" x14ac:dyDescent="0.25">
      <c r="A220">
        <v>2097508</v>
      </c>
      <c r="B220">
        <v>1</v>
      </c>
      <c r="C220" t="s">
        <v>80</v>
      </c>
      <c r="D220" t="s">
        <v>88</v>
      </c>
      <c r="E220" t="s">
        <v>177</v>
      </c>
      <c r="F220" t="s">
        <v>821</v>
      </c>
      <c r="G220" t="s">
        <v>196</v>
      </c>
      <c r="H220" t="s">
        <v>143</v>
      </c>
      <c r="I220" t="s">
        <v>135</v>
      </c>
      <c r="J220" t="s">
        <v>136</v>
      </c>
      <c r="K220" t="s">
        <v>137</v>
      </c>
      <c r="L220" t="s">
        <v>822</v>
      </c>
      <c r="M220" t="s">
        <v>823</v>
      </c>
      <c r="N220">
        <v>0.99972222200000005</v>
      </c>
      <c r="O220">
        <v>0</v>
      </c>
      <c r="P220">
        <v>13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1.8143153420314797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1.8143153420314797</v>
      </c>
    </row>
    <row r="221" spans="1:31" x14ac:dyDescent="0.25">
      <c r="A221">
        <v>2097509</v>
      </c>
      <c r="B221">
        <v>1</v>
      </c>
      <c r="C221" t="s">
        <v>80</v>
      </c>
      <c r="D221" t="s">
        <v>88</v>
      </c>
      <c r="E221" t="s">
        <v>505</v>
      </c>
      <c r="F221" t="s">
        <v>824</v>
      </c>
      <c r="G221" t="s">
        <v>160</v>
      </c>
      <c r="H221" t="s">
        <v>143</v>
      </c>
      <c r="I221" t="s">
        <v>135</v>
      </c>
      <c r="J221" t="s">
        <v>136</v>
      </c>
      <c r="K221" t="s">
        <v>137</v>
      </c>
      <c r="L221" t="s">
        <v>825</v>
      </c>
      <c r="M221" t="s">
        <v>826</v>
      </c>
      <c r="N221">
        <v>0.98222222199999998</v>
      </c>
      <c r="O221">
        <v>0</v>
      </c>
      <c r="P221">
        <v>122</v>
      </c>
      <c r="Q221">
        <v>0</v>
      </c>
      <c r="R221">
        <v>0</v>
      </c>
      <c r="S221">
        <v>0</v>
      </c>
      <c r="T221">
        <v>12</v>
      </c>
      <c r="U221">
        <v>0</v>
      </c>
      <c r="V221">
        <v>0</v>
      </c>
      <c r="W221">
        <v>0</v>
      </c>
      <c r="X221">
        <v>19.588791705369463</v>
      </c>
      <c r="Y221">
        <v>0</v>
      </c>
      <c r="Z221">
        <v>0</v>
      </c>
      <c r="AA221">
        <v>0</v>
      </c>
      <c r="AB221">
        <v>10.783453824364868</v>
      </c>
      <c r="AC221">
        <v>0</v>
      </c>
      <c r="AD221">
        <v>0</v>
      </c>
      <c r="AE221">
        <v>30.372245529734329</v>
      </c>
    </row>
    <row r="222" spans="1:31" x14ac:dyDescent="0.25">
      <c r="A222">
        <v>2097511</v>
      </c>
      <c r="B222">
        <v>1</v>
      </c>
      <c r="C222" t="s">
        <v>80</v>
      </c>
      <c r="D222" t="s">
        <v>83</v>
      </c>
      <c r="E222" t="s">
        <v>146</v>
      </c>
      <c r="F222" t="s">
        <v>827</v>
      </c>
      <c r="G222" t="s">
        <v>513</v>
      </c>
      <c r="H222" t="s">
        <v>134</v>
      </c>
      <c r="I222" t="s">
        <v>135</v>
      </c>
      <c r="J222" t="s">
        <v>136</v>
      </c>
      <c r="K222" t="s">
        <v>155</v>
      </c>
      <c r="L222" t="s">
        <v>828</v>
      </c>
      <c r="M222" t="s">
        <v>829</v>
      </c>
      <c r="N222">
        <v>0.55555555499999998</v>
      </c>
      <c r="O222">
        <v>0</v>
      </c>
      <c r="P222">
        <v>7317</v>
      </c>
      <c r="Q222">
        <v>0</v>
      </c>
      <c r="R222">
        <v>0</v>
      </c>
      <c r="S222">
        <v>5</v>
      </c>
      <c r="T222">
        <v>942</v>
      </c>
      <c r="U222">
        <v>0</v>
      </c>
      <c r="V222">
        <v>2</v>
      </c>
      <c r="W222">
        <v>0</v>
      </c>
      <c r="X222">
        <v>741.47210823844307</v>
      </c>
      <c r="Y222">
        <v>0</v>
      </c>
      <c r="Z222">
        <v>0</v>
      </c>
      <c r="AA222">
        <v>136.57302224290021</v>
      </c>
      <c r="AB222">
        <v>306.57857767083624</v>
      </c>
      <c r="AC222">
        <v>0</v>
      </c>
      <c r="AD222">
        <v>6.5203150044614002</v>
      </c>
      <c r="AE222">
        <v>1191.144023156641</v>
      </c>
    </row>
    <row r="223" spans="1:31" x14ac:dyDescent="0.25">
      <c r="A223">
        <v>2097512</v>
      </c>
      <c r="B223">
        <v>1</v>
      </c>
      <c r="C223" t="s">
        <v>80</v>
      </c>
      <c r="D223" t="s">
        <v>96</v>
      </c>
      <c r="E223" t="s">
        <v>131</v>
      </c>
      <c r="F223" t="s">
        <v>830</v>
      </c>
      <c r="G223" t="s">
        <v>133</v>
      </c>
      <c r="H223" t="s">
        <v>134</v>
      </c>
      <c r="I223" t="s">
        <v>135</v>
      </c>
      <c r="J223" t="s">
        <v>136</v>
      </c>
      <c r="K223" t="s">
        <v>137</v>
      </c>
      <c r="L223" t="s">
        <v>831</v>
      </c>
      <c r="M223" t="s">
        <v>832</v>
      </c>
      <c r="N223">
        <v>2.7144444440000002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1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119.30243143127507</v>
      </c>
      <c r="AD223">
        <v>0</v>
      </c>
      <c r="AE223">
        <v>119.30243143127507</v>
      </c>
    </row>
    <row r="224" spans="1:31" x14ac:dyDescent="0.25">
      <c r="A224">
        <v>2097513</v>
      </c>
      <c r="B224">
        <v>1</v>
      </c>
      <c r="C224" t="s">
        <v>80</v>
      </c>
      <c r="D224" t="s">
        <v>84</v>
      </c>
      <c r="E224" t="s">
        <v>146</v>
      </c>
      <c r="F224" t="s">
        <v>833</v>
      </c>
      <c r="G224" t="s">
        <v>513</v>
      </c>
      <c r="H224" t="s">
        <v>134</v>
      </c>
      <c r="I224" t="s">
        <v>135</v>
      </c>
      <c r="J224" t="s">
        <v>136</v>
      </c>
      <c r="K224" t="s">
        <v>155</v>
      </c>
      <c r="L224" t="s">
        <v>834</v>
      </c>
      <c r="M224" t="s">
        <v>835</v>
      </c>
      <c r="N224">
        <v>7.3333333000000001E-2</v>
      </c>
      <c r="O224">
        <v>0</v>
      </c>
      <c r="P224">
        <v>13717</v>
      </c>
      <c r="Q224">
        <v>0</v>
      </c>
      <c r="R224">
        <v>0</v>
      </c>
      <c r="S224">
        <v>1</v>
      </c>
      <c r="T224">
        <v>964</v>
      </c>
      <c r="U224">
        <v>0</v>
      </c>
      <c r="V224">
        <v>0</v>
      </c>
      <c r="W224">
        <v>0</v>
      </c>
      <c r="X224">
        <v>158.80751904433512</v>
      </c>
      <c r="Y224">
        <v>0</v>
      </c>
      <c r="Z224">
        <v>0</v>
      </c>
      <c r="AA224">
        <v>2.2383703657929659</v>
      </c>
      <c r="AB224">
        <v>31.230548956018705</v>
      </c>
      <c r="AC224">
        <v>0</v>
      </c>
      <c r="AD224">
        <v>0</v>
      </c>
      <c r="AE224">
        <v>192.27643836614681</v>
      </c>
    </row>
    <row r="225" spans="1:31" x14ac:dyDescent="0.25">
      <c r="A225">
        <v>2097517</v>
      </c>
      <c r="B225">
        <v>1</v>
      </c>
      <c r="C225" t="s">
        <v>80</v>
      </c>
      <c r="D225" t="s">
        <v>88</v>
      </c>
      <c r="E225" t="s">
        <v>505</v>
      </c>
      <c r="F225" t="s">
        <v>824</v>
      </c>
      <c r="G225" t="s">
        <v>160</v>
      </c>
      <c r="H225" t="s">
        <v>143</v>
      </c>
      <c r="I225" t="s">
        <v>135</v>
      </c>
      <c r="J225" t="s">
        <v>136</v>
      </c>
      <c r="K225" t="s">
        <v>137</v>
      </c>
      <c r="L225" t="s">
        <v>836</v>
      </c>
      <c r="M225" t="s">
        <v>837</v>
      </c>
      <c r="N225">
        <v>3.0274999999999999</v>
      </c>
      <c r="O225">
        <v>0</v>
      </c>
      <c r="P225">
        <v>122</v>
      </c>
      <c r="Q225">
        <v>0</v>
      </c>
      <c r="R225">
        <v>0</v>
      </c>
      <c r="S225">
        <v>0</v>
      </c>
      <c r="T225">
        <v>12</v>
      </c>
      <c r="U225">
        <v>0</v>
      </c>
      <c r="V225">
        <v>0</v>
      </c>
      <c r="W225">
        <v>0</v>
      </c>
      <c r="X225">
        <v>57.629855675323789</v>
      </c>
      <c r="Y225">
        <v>0</v>
      </c>
      <c r="Z225">
        <v>0</v>
      </c>
      <c r="AA225">
        <v>0</v>
      </c>
      <c r="AB225">
        <v>32.948172055118661</v>
      </c>
      <c r="AC225">
        <v>0</v>
      </c>
      <c r="AD225">
        <v>0</v>
      </c>
      <c r="AE225">
        <v>90.578027730442443</v>
      </c>
    </row>
    <row r="226" spans="1:31" x14ac:dyDescent="0.25">
      <c r="A226">
        <v>2097530</v>
      </c>
      <c r="B226">
        <v>1</v>
      </c>
      <c r="C226" t="s">
        <v>80</v>
      </c>
      <c r="D226" t="s">
        <v>99</v>
      </c>
      <c r="E226" t="s">
        <v>177</v>
      </c>
      <c r="F226" t="s">
        <v>838</v>
      </c>
      <c r="G226" t="s">
        <v>179</v>
      </c>
      <c r="H226" t="s">
        <v>143</v>
      </c>
      <c r="I226" t="s">
        <v>135</v>
      </c>
      <c r="J226" t="s">
        <v>136</v>
      </c>
      <c r="K226" t="s">
        <v>137</v>
      </c>
      <c r="L226" t="s">
        <v>839</v>
      </c>
      <c r="M226" t="s">
        <v>840</v>
      </c>
      <c r="N226">
        <v>8.0652777770000004</v>
      </c>
      <c r="O226">
        <v>0</v>
      </c>
      <c r="P226">
        <v>1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1.1289578113305556E-2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1.1289578113305556E-2</v>
      </c>
    </row>
    <row r="227" spans="1:31" x14ac:dyDescent="0.25">
      <c r="A227">
        <v>2097533</v>
      </c>
      <c r="B227">
        <v>1</v>
      </c>
      <c r="C227" t="s">
        <v>80</v>
      </c>
      <c r="D227" t="s">
        <v>84</v>
      </c>
      <c r="E227" t="s">
        <v>158</v>
      </c>
      <c r="F227" t="s">
        <v>841</v>
      </c>
      <c r="G227" t="s">
        <v>160</v>
      </c>
      <c r="H227" t="s">
        <v>143</v>
      </c>
      <c r="I227" t="s">
        <v>135</v>
      </c>
      <c r="J227" t="s">
        <v>136</v>
      </c>
      <c r="K227" t="s">
        <v>137</v>
      </c>
      <c r="L227" t="s">
        <v>842</v>
      </c>
      <c r="M227" t="s">
        <v>843</v>
      </c>
      <c r="N227">
        <v>1.141388888</v>
      </c>
      <c r="O227">
        <v>0</v>
      </c>
      <c r="P227">
        <v>5</v>
      </c>
      <c r="Q227">
        <v>0</v>
      </c>
      <c r="R227">
        <v>0</v>
      </c>
      <c r="S227">
        <v>0</v>
      </c>
      <c r="T227">
        <v>17</v>
      </c>
      <c r="U227">
        <v>0</v>
      </c>
      <c r="V227">
        <v>0</v>
      </c>
      <c r="W227">
        <v>0</v>
      </c>
      <c r="X227">
        <v>1.6866052496359996</v>
      </c>
      <c r="Y227">
        <v>0</v>
      </c>
      <c r="Z227">
        <v>0</v>
      </c>
      <c r="AA227">
        <v>0</v>
      </c>
      <c r="AB227">
        <v>9.1990371306903906</v>
      </c>
      <c r="AC227">
        <v>0</v>
      </c>
      <c r="AD227">
        <v>0</v>
      </c>
      <c r="AE227">
        <v>10.88564238032639</v>
      </c>
    </row>
    <row r="228" spans="1:31" x14ac:dyDescent="0.25">
      <c r="A228">
        <v>2097534</v>
      </c>
      <c r="B228">
        <v>1</v>
      </c>
      <c r="C228" t="s">
        <v>80</v>
      </c>
      <c r="D228" t="s">
        <v>105</v>
      </c>
      <c r="E228" t="s">
        <v>177</v>
      </c>
      <c r="F228" t="s">
        <v>844</v>
      </c>
      <c r="G228" t="s">
        <v>196</v>
      </c>
      <c r="H228" t="s">
        <v>143</v>
      </c>
      <c r="I228" t="s">
        <v>135</v>
      </c>
      <c r="J228" t="s">
        <v>136</v>
      </c>
      <c r="K228" t="s">
        <v>137</v>
      </c>
      <c r="L228" t="s">
        <v>845</v>
      </c>
      <c r="M228" t="s">
        <v>846</v>
      </c>
      <c r="N228">
        <v>5.011111111</v>
      </c>
      <c r="O228">
        <v>0</v>
      </c>
      <c r="P228">
        <v>0</v>
      </c>
      <c r="Q228">
        <v>0</v>
      </c>
      <c r="R228">
        <v>1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6.2497719032666662E-4</v>
      </c>
      <c r="AA228">
        <v>0</v>
      </c>
      <c r="AB228">
        <v>0</v>
      </c>
      <c r="AC228">
        <v>0</v>
      </c>
      <c r="AD228">
        <v>0</v>
      </c>
      <c r="AE228">
        <v>6.2497719032666662E-4</v>
      </c>
    </row>
    <row r="229" spans="1:31" x14ac:dyDescent="0.25">
      <c r="A229">
        <v>2097537</v>
      </c>
      <c r="B229">
        <v>1</v>
      </c>
      <c r="C229" t="s">
        <v>80</v>
      </c>
      <c r="D229" t="s">
        <v>88</v>
      </c>
      <c r="E229" t="s">
        <v>505</v>
      </c>
      <c r="F229" t="s">
        <v>824</v>
      </c>
      <c r="G229" t="s">
        <v>569</v>
      </c>
      <c r="H229" t="s">
        <v>143</v>
      </c>
      <c r="I229" t="s">
        <v>135</v>
      </c>
      <c r="J229" t="s">
        <v>136</v>
      </c>
      <c r="K229" t="s">
        <v>137</v>
      </c>
      <c r="L229" t="s">
        <v>847</v>
      </c>
      <c r="M229" t="s">
        <v>848</v>
      </c>
      <c r="N229">
        <v>1.3825000000000001</v>
      </c>
      <c r="O229">
        <v>0</v>
      </c>
      <c r="P229">
        <v>122</v>
      </c>
      <c r="Q229">
        <v>0</v>
      </c>
      <c r="R229">
        <v>0</v>
      </c>
      <c r="S229">
        <v>0</v>
      </c>
      <c r="T229">
        <v>12</v>
      </c>
      <c r="U229">
        <v>0</v>
      </c>
      <c r="V229">
        <v>0</v>
      </c>
      <c r="W229">
        <v>0</v>
      </c>
      <c r="X229">
        <v>29.732224716164293</v>
      </c>
      <c r="Y229">
        <v>0</v>
      </c>
      <c r="Z229">
        <v>0</v>
      </c>
      <c r="AA229">
        <v>0</v>
      </c>
      <c r="AB229">
        <v>18.396464303930042</v>
      </c>
      <c r="AC229">
        <v>0</v>
      </c>
      <c r="AD229">
        <v>0</v>
      </c>
      <c r="AE229">
        <v>48.128689020094335</v>
      </c>
    </row>
    <row r="230" spans="1:31" x14ac:dyDescent="0.25">
      <c r="A230">
        <v>2097538</v>
      </c>
      <c r="B230">
        <v>1</v>
      </c>
      <c r="C230" t="s">
        <v>80</v>
      </c>
      <c r="D230" t="s">
        <v>101</v>
      </c>
      <c r="E230" t="s">
        <v>169</v>
      </c>
      <c r="F230" t="s">
        <v>818</v>
      </c>
      <c r="G230" t="s">
        <v>133</v>
      </c>
      <c r="H230" t="s">
        <v>134</v>
      </c>
      <c r="I230" t="s">
        <v>135</v>
      </c>
      <c r="J230" t="s">
        <v>136</v>
      </c>
      <c r="K230" t="s">
        <v>137</v>
      </c>
      <c r="L230" t="s">
        <v>849</v>
      </c>
      <c r="M230" t="s">
        <v>850</v>
      </c>
      <c r="N230">
        <v>0.39500000000000002</v>
      </c>
      <c r="O230">
        <v>0</v>
      </c>
      <c r="P230">
        <v>1260</v>
      </c>
      <c r="Q230">
        <v>0</v>
      </c>
      <c r="R230">
        <v>0</v>
      </c>
      <c r="S230">
        <v>1</v>
      </c>
      <c r="T230">
        <v>20</v>
      </c>
      <c r="U230">
        <v>0</v>
      </c>
      <c r="V230">
        <v>0</v>
      </c>
      <c r="W230">
        <v>0</v>
      </c>
      <c r="X230">
        <v>63.106160703819143</v>
      </c>
      <c r="Y230">
        <v>0</v>
      </c>
      <c r="Z230">
        <v>0</v>
      </c>
      <c r="AA230">
        <v>1.65550803252</v>
      </c>
      <c r="AB230">
        <v>4.8800367820149413</v>
      </c>
      <c r="AC230">
        <v>0</v>
      </c>
      <c r="AD230">
        <v>0</v>
      </c>
      <c r="AE230">
        <v>69.641705518354087</v>
      </c>
    </row>
    <row r="231" spans="1:31" x14ac:dyDescent="0.25">
      <c r="A231">
        <v>2097540</v>
      </c>
      <c r="B231">
        <v>1</v>
      </c>
      <c r="C231" t="s">
        <v>80</v>
      </c>
      <c r="D231" t="s">
        <v>100</v>
      </c>
      <c r="E231" t="s">
        <v>146</v>
      </c>
      <c r="F231" t="s">
        <v>851</v>
      </c>
      <c r="G231" t="s">
        <v>133</v>
      </c>
      <c r="H231" t="s">
        <v>134</v>
      </c>
      <c r="I231" t="s">
        <v>135</v>
      </c>
      <c r="J231" t="s">
        <v>136</v>
      </c>
      <c r="K231" t="s">
        <v>137</v>
      </c>
      <c r="L231" t="s">
        <v>852</v>
      </c>
      <c r="M231" t="s">
        <v>853</v>
      </c>
      <c r="N231">
        <v>1.51</v>
      </c>
      <c r="O231">
        <v>0</v>
      </c>
      <c r="P231">
        <v>0</v>
      </c>
      <c r="Q231">
        <v>14</v>
      </c>
      <c r="R231">
        <v>9</v>
      </c>
      <c r="S231">
        <v>0</v>
      </c>
      <c r="T231">
        <v>1</v>
      </c>
      <c r="U231">
        <v>0</v>
      </c>
      <c r="V231">
        <v>0</v>
      </c>
      <c r="W231">
        <v>0</v>
      </c>
      <c r="X231">
        <v>0</v>
      </c>
      <c r="Y231">
        <v>66.482449294939016</v>
      </c>
      <c r="Z231">
        <v>2.4742877063557902</v>
      </c>
      <c r="AA231">
        <v>0</v>
      </c>
      <c r="AB231">
        <v>0.12283353755272002</v>
      </c>
      <c r="AC231">
        <v>0</v>
      </c>
      <c r="AD231">
        <v>0</v>
      </c>
      <c r="AE231">
        <v>69.079570538847534</v>
      </c>
    </row>
    <row r="232" spans="1:31" x14ac:dyDescent="0.25">
      <c r="A232">
        <v>2097541</v>
      </c>
      <c r="B232">
        <v>1</v>
      </c>
      <c r="C232" t="s">
        <v>80</v>
      </c>
      <c r="D232" t="s">
        <v>103</v>
      </c>
      <c r="E232" t="s">
        <v>146</v>
      </c>
      <c r="F232" t="s">
        <v>854</v>
      </c>
      <c r="G232" t="s">
        <v>133</v>
      </c>
      <c r="H232" t="s">
        <v>134</v>
      </c>
      <c r="I232" t="s">
        <v>135</v>
      </c>
      <c r="J232" t="s">
        <v>136</v>
      </c>
      <c r="K232" t="s">
        <v>137</v>
      </c>
      <c r="L232" t="s">
        <v>855</v>
      </c>
      <c r="M232" t="s">
        <v>856</v>
      </c>
      <c r="N232">
        <v>0.12</v>
      </c>
      <c r="O232">
        <v>0</v>
      </c>
      <c r="P232">
        <v>0</v>
      </c>
      <c r="Q232">
        <v>4</v>
      </c>
      <c r="R232">
        <v>18</v>
      </c>
      <c r="S232">
        <v>7</v>
      </c>
      <c r="T232">
        <v>5</v>
      </c>
      <c r="U232">
        <v>3</v>
      </c>
      <c r="V232">
        <v>0</v>
      </c>
      <c r="W232">
        <v>0</v>
      </c>
      <c r="X232">
        <v>0</v>
      </c>
      <c r="Y232">
        <v>0.29785913279280007</v>
      </c>
      <c r="Z232">
        <v>4.6065668435942397</v>
      </c>
      <c r="AA232">
        <v>27.223975757494799</v>
      </c>
      <c r="AB232">
        <v>1.78321218405768</v>
      </c>
      <c r="AC232">
        <v>6.0679822127123995</v>
      </c>
      <c r="AD232">
        <v>0</v>
      </c>
      <c r="AE232">
        <v>39.97959613065192</v>
      </c>
    </row>
    <row r="233" spans="1:31" x14ac:dyDescent="0.25">
      <c r="A233">
        <v>2097561</v>
      </c>
      <c r="B233">
        <v>1</v>
      </c>
      <c r="C233" t="s">
        <v>80</v>
      </c>
      <c r="D233" t="s">
        <v>103</v>
      </c>
      <c r="E233" t="s">
        <v>131</v>
      </c>
      <c r="F233" t="s">
        <v>857</v>
      </c>
      <c r="G233" t="s">
        <v>133</v>
      </c>
      <c r="H233" t="s">
        <v>134</v>
      </c>
      <c r="I233" t="s">
        <v>135</v>
      </c>
      <c r="J233" t="s">
        <v>136</v>
      </c>
      <c r="K233" t="s">
        <v>137</v>
      </c>
      <c r="L233" t="s">
        <v>858</v>
      </c>
      <c r="M233" t="s">
        <v>859</v>
      </c>
      <c r="N233">
        <v>9.6944444000000005E-2</v>
      </c>
      <c r="O233">
        <v>3</v>
      </c>
      <c r="P233">
        <v>2373</v>
      </c>
      <c r="Q233">
        <v>36</v>
      </c>
      <c r="R233">
        <v>74</v>
      </c>
      <c r="S233">
        <v>11</v>
      </c>
      <c r="T233">
        <v>266</v>
      </c>
      <c r="U233">
        <v>4</v>
      </c>
      <c r="V233">
        <v>8</v>
      </c>
      <c r="W233">
        <v>0.77688576172422885</v>
      </c>
      <c r="X233">
        <v>42.411937207274597</v>
      </c>
      <c r="Y233">
        <v>4.0120806172204526</v>
      </c>
      <c r="Z233">
        <v>5.4132289792844368</v>
      </c>
      <c r="AA233">
        <v>13.755115526723927</v>
      </c>
      <c r="AB233">
        <v>19.018596558172884</v>
      </c>
      <c r="AC233">
        <v>19.584140244776847</v>
      </c>
      <c r="AD233">
        <v>10.26662455440963</v>
      </c>
      <c r="AE233">
        <v>115.23860944958702</v>
      </c>
    </row>
    <row r="234" spans="1:31" x14ac:dyDescent="0.25">
      <c r="A234">
        <v>2097628</v>
      </c>
      <c r="B234">
        <v>1</v>
      </c>
      <c r="C234" t="s">
        <v>80</v>
      </c>
      <c r="D234" t="s">
        <v>103</v>
      </c>
      <c r="E234" t="s">
        <v>131</v>
      </c>
      <c r="F234" t="s">
        <v>860</v>
      </c>
      <c r="G234" t="s">
        <v>133</v>
      </c>
      <c r="H234" t="s">
        <v>134</v>
      </c>
      <c r="I234" t="s">
        <v>135</v>
      </c>
      <c r="J234" t="s">
        <v>136</v>
      </c>
      <c r="K234" t="s">
        <v>137</v>
      </c>
      <c r="L234" t="s">
        <v>861</v>
      </c>
      <c r="M234" t="s">
        <v>862</v>
      </c>
      <c r="N234">
        <v>0.15777777700000001</v>
      </c>
      <c r="O234">
        <v>2</v>
      </c>
      <c r="P234">
        <v>0</v>
      </c>
      <c r="Q234">
        <v>3</v>
      </c>
      <c r="R234">
        <v>0</v>
      </c>
      <c r="S234">
        <v>4</v>
      </c>
      <c r="T234">
        <v>0</v>
      </c>
      <c r="U234">
        <v>3</v>
      </c>
      <c r="V234">
        <v>0</v>
      </c>
      <c r="W234">
        <v>1.1447581346790399</v>
      </c>
      <c r="X234">
        <v>0</v>
      </c>
      <c r="Y234">
        <v>0.50248195433100007</v>
      </c>
      <c r="Z234">
        <v>0</v>
      </c>
      <c r="AA234">
        <v>4.5982872833741792</v>
      </c>
      <c r="AB234">
        <v>0</v>
      </c>
      <c r="AC234">
        <v>21.430394488015434</v>
      </c>
      <c r="AD234">
        <v>0</v>
      </c>
      <c r="AE234">
        <v>27.675921860399654</v>
      </c>
    </row>
    <row r="235" spans="1:31" x14ac:dyDescent="0.25">
      <c r="A235">
        <v>2097641</v>
      </c>
      <c r="B235">
        <v>1</v>
      </c>
      <c r="C235" t="s">
        <v>81</v>
      </c>
      <c r="D235" t="s">
        <v>127</v>
      </c>
      <c r="E235" t="s">
        <v>177</v>
      </c>
      <c r="F235" t="s">
        <v>863</v>
      </c>
      <c r="G235" t="s">
        <v>196</v>
      </c>
      <c r="H235" t="s">
        <v>143</v>
      </c>
      <c r="I235" t="s">
        <v>135</v>
      </c>
      <c r="J235" t="s">
        <v>136</v>
      </c>
      <c r="K235" t="s">
        <v>137</v>
      </c>
      <c r="L235" t="s">
        <v>864</v>
      </c>
      <c r="M235" t="s">
        <v>865</v>
      </c>
      <c r="N235">
        <v>4.6475</v>
      </c>
      <c r="O235">
        <v>0</v>
      </c>
      <c r="P235">
        <v>1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1.0978992949786333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1.0978992949786333</v>
      </c>
    </row>
    <row r="236" spans="1:31" x14ac:dyDescent="0.25">
      <c r="A236">
        <v>2097748</v>
      </c>
      <c r="B236">
        <v>1</v>
      </c>
      <c r="C236" t="s">
        <v>80</v>
      </c>
      <c r="D236" t="s">
        <v>103</v>
      </c>
      <c r="E236" t="s">
        <v>131</v>
      </c>
      <c r="F236" t="s">
        <v>362</v>
      </c>
      <c r="G236" t="s">
        <v>263</v>
      </c>
      <c r="H236" t="s">
        <v>134</v>
      </c>
      <c r="I236" t="s">
        <v>135</v>
      </c>
      <c r="J236" t="s">
        <v>136</v>
      </c>
      <c r="K236" t="s">
        <v>137</v>
      </c>
      <c r="L236" t="s">
        <v>866</v>
      </c>
      <c r="M236" t="s">
        <v>867</v>
      </c>
      <c r="N236">
        <v>2.6363888879999999</v>
      </c>
      <c r="O236">
        <v>0</v>
      </c>
      <c r="P236">
        <v>0</v>
      </c>
      <c r="Q236">
        <v>4</v>
      </c>
      <c r="R236">
        <v>18</v>
      </c>
      <c r="S236">
        <v>5</v>
      </c>
      <c r="T236">
        <v>5</v>
      </c>
      <c r="U236">
        <v>3</v>
      </c>
      <c r="V236">
        <v>0</v>
      </c>
      <c r="W236">
        <v>0</v>
      </c>
      <c r="X236">
        <v>0</v>
      </c>
      <c r="Y236">
        <v>8.0729568037043684</v>
      </c>
      <c r="Z236">
        <v>103.93010305211757</v>
      </c>
      <c r="AA236">
        <v>105.84935863122169</v>
      </c>
      <c r="AB236">
        <v>56.415858621499432</v>
      </c>
      <c r="AC236">
        <v>213.17484446675883</v>
      </c>
      <c r="AD236">
        <v>0</v>
      </c>
      <c r="AE236">
        <v>487.44312157530186</v>
      </c>
    </row>
    <row r="237" spans="1:31" x14ac:dyDescent="0.25">
      <c r="A237">
        <v>2097796</v>
      </c>
      <c r="B237">
        <v>1</v>
      </c>
      <c r="C237" t="s">
        <v>80</v>
      </c>
      <c r="D237" t="s">
        <v>99</v>
      </c>
      <c r="E237" t="s">
        <v>177</v>
      </c>
      <c r="F237" t="s">
        <v>868</v>
      </c>
      <c r="G237" t="s">
        <v>183</v>
      </c>
      <c r="H237" t="s">
        <v>143</v>
      </c>
      <c r="I237" t="s">
        <v>135</v>
      </c>
      <c r="J237" t="s">
        <v>136</v>
      </c>
      <c r="K237" t="s">
        <v>137</v>
      </c>
      <c r="L237" t="s">
        <v>869</v>
      </c>
      <c r="M237" t="s">
        <v>870</v>
      </c>
      <c r="N237">
        <v>2.935277777</v>
      </c>
      <c r="O237">
        <v>0</v>
      </c>
      <c r="P237">
        <v>1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0.69189072641152782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0.69189072641152782</v>
      </c>
    </row>
    <row r="238" spans="1:31" x14ac:dyDescent="0.25">
      <c r="A238">
        <v>2097816</v>
      </c>
      <c r="B238">
        <v>1</v>
      </c>
      <c r="C238" t="s">
        <v>80</v>
      </c>
      <c r="D238" t="s">
        <v>107</v>
      </c>
      <c r="E238" t="s">
        <v>140</v>
      </c>
      <c r="F238" t="s">
        <v>871</v>
      </c>
      <c r="G238" t="s">
        <v>142</v>
      </c>
      <c r="H238" t="s">
        <v>143</v>
      </c>
      <c r="I238" t="s">
        <v>135</v>
      </c>
      <c r="J238" t="s">
        <v>136</v>
      </c>
      <c r="K238" t="s">
        <v>137</v>
      </c>
      <c r="L238" t="s">
        <v>872</v>
      </c>
      <c r="M238" t="s">
        <v>873</v>
      </c>
      <c r="N238">
        <v>3.468611111</v>
      </c>
      <c r="O238">
        <v>0</v>
      </c>
      <c r="P238">
        <v>98</v>
      </c>
      <c r="Q238">
        <v>0</v>
      </c>
      <c r="R238">
        <v>1</v>
      </c>
      <c r="S238">
        <v>0</v>
      </c>
      <c r="T238">
        <v>1</v>
      </c>
      <c r="U238">
        <v>0</v>
      </c>
      <c r="V238">
        <v>0</v>
      </c>
      <c r="W238">
        <v>0</v>
      </c>
      <c r="X238">
        <v>87.621034389089075</v>
      </c>
      <c r="Y238">
        <v>0</v>
      </c>
      <c r="Z238">
        <v>0.82212615730132343</v>
      </c>
      <c r="AA238">
        <v>0</v>
      </c>
      <c r="AB238">
        <v>0.24002503657571223</v>
      </c>
      <c r="AC238">
        <v>0</v>
      </c>
      <c r="AD238">
        <v>0</v>
      </c>
      <c r="AE238">
        <v>88.683185582966118</v>
      </c>
    </row>
    <row r="239" spans="1:31" x14ac:dyDescent="0.25">
      <c r="A239">
        <v>2097820</v>
      </c>
      <c r="B239">
        <v>1</v>
      </c>
      <c r="C239" t="s">
        <v>80</v>
      </c>
      <c r="D239" t="s">
        <v>100</v>
      </c>
      <c r="E239" t="s">
        <v>177</v>
      </c>
      <c r="F239" t="s">
        <v>874</v>
      </c>
      <c r="G239" t="s">
        <v>183</v>
      </c>
      <c r="H239" t="s">
        <v>143</v>
      </c>
      <c r="I239" t="s">
        <v>135</v>
      </c>
      <c r="J239" t="s">
        <v>136</v>
      </c>
      <c r="K239" t="s">
        <v>137</v>
      </c>
      <c r="L239" t="s">
        <v>875</v>
      </c>
      <c r="M239" t="s">
        <v>876</v>
      </c>
      <c r="N239">
        <v>0.76500000000000001</v>
      </c>
      <c r="O239">
        <v>0</v>
      </c>
      <c r="P239">
        <v>1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0.64670725654353001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0.64670725654353001</v>
      </c>
    </row>
    <row r="240" spans="1:31" x14ac:dyDescent="0.25">
      <c r="A240">
        <v>2097870</v>
      </c>
      <c r="B240">
        <v>1</v>
      </c>
      <c r="C240" t="s">
        <v>80</v>
      </c>
      <c r="D240" t="s">
        <v>93</v>
      </c>
      <c r="E240" t="s">
        <v>158</v>
      </c>
      <c r="F240" t="s">
        <v>877</v>
      </c>
      <c r="G240" t="s">
        <v>160</v>
      </c>
      <c r="H240" t="s">
        <v>143</v>
      </c>
      <c r="I240" t="s">
        <v>135</v>
      </c>
      <c r="J240" t="s">
        <v>136</v>
      </c>
      <c r="K240" t="s">
        <v>137</v>
      </c>
      <c r="L240" t="s">
        <v>878</v>
      </c>
      <c r="M240" t="s">
        <v>879</v>
      </c>
      <c r="N240">
        <v>1.3972222219999999</v>
      </c>
      <c r="O240">
        <v>0</v>
      </c>
      <c r="P240">
        <v>12</v>
      </c>
      <c r="Q240">
        <v>0</v>
      </c>
      <c r="R240">
        <v>4</v>
      </c>
      <c r="S240">
        <v>0</v>
      </c>
      <c r="T240">
        <v>7</v>
      </c>
      <c r="U240">
        <v>0</v>
      </c>
      <c r="V240">
        <v>0</v>
      </c>
      <c r="W240">
        <v>0</v>
      </c>
      <c r="X240">
        <v>4.9084582199731175</v>
      </c>
      <c r="Y240">
        <v>0</v>
      </c>
      <c r="Z240">
        <v>1.1528577242477689</v>
      </c>
      <c r="AA240">
        <v>0</v>
      </c>
      <c r="AB240">
        <v>7.8355274169884446</v>
      </c>
      <c r="AC240">
        <v>0</v>
      </c>
      <c r="AD240">
        <v>0</v>
      </c>
      <c r="AE240">
        <v>13.896843361209331</v>
      </c>
    </row>
    <row r="241" spans="1:31" x14ac:dyDescent="0.25">
      <c r="A241">
        <v>2097901</v>
      </c>
      <c r="B241">
        <v>1</v>
      </c>
      <c r="C241" t="s">
        <v>81</v>
      </c>
      <c r="D241" t="s">
        <v>125</v>
      </c>
      <c r="E241" t="s">
        <v>140</v>
      </c>
      <c r="F241" t="s">
        <v>880</v>
      </c>
      <c r="G241" t="s">
        <v>142</v>
      </c>
      <c r="H241" t="s">
        <v>143</v>
      </c>
      <c r="I241" t="s">
        <v>135</v>
      </c>
      <c r="J241" t="s">
        <v>136</v>
      </c>
      <c r="K241" t="s">
        <v>137</v>
      </c>
      <c r="L241" t="s">
        <v>881</v>
      </c>
      <c r="M241" t="s">
        <v>882</v>
      </c>
      <c r="N241">
        <v>3.4030555549999999</v>
      </c>
      <c r="O241">
        <v>0</v>
      </c>
      <c r="P241">
        <v>0</v>
      </c>
      <c r="Q241">
        <v>0</v>
      </c>
      <c r="R241">
        <v>8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4.9035519003436052</v>
      </c>
      <c r="AA241">
        <v>0</v>
      </c>
      <c r="AB241">
        <v>0</v>
      </c>
      <c r="AC241">
        <v>0</v>
      </c>
      <c r="AD241">
        <v>0</v>
      </c>
      <c r="AE241">
        <v>4.9035519003436052</v>
      </c>
    </row>
    <row r="242" spans="1:31" x14ac:dyDescent="0.25">
      <c r="A242">
        <v>2097914</v>
      </c>
      <c r="B242">
        <v>1</v>
      </c>
      <c r="C242" t="s">
        <v>80</v>
      </c>
      <c r="D242" t="s">
        <v>90</v>
      </c>
      <c r="E242" t="s">
        <v>177</v>
      </c>
      <c r="F242" t="s">
        <v>883</v>
      </c>
      <c r="G242" t="s">
        <v>179</v>
      </c>
      <c r="H242" t="s">
        <v>143</v>
      </c>
      <c r="I242" t="s">
        <v>135</v>
      </c>
      <c r="J242" t="s">
        <v>136</v>
      </c>
      <c r="K242" t="s">
        <v>137</v>
      </c>
      <c r="L242" t="s">
        <v>884</v>
      </c>
      <c r="M242" t="s">
        <v>885</v>
      </c>
      <c r="N242">
        <v>1.1563888879999999</v>
      </c>
      <c r="O242">
        <v>0</v>
      </c>
      <c r="P242">
        <v>30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7.3486278850701678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7.3486278850701678</v>
      </c>
    </row>
    <row r="243" spans="1:31" x14ac:dyDescent="0.25">
      <c r="A243">
        <v>2097994</v>
      </c>
      <c r="B243">
        <v>1</v>
      </c>
      <c r="C243" t="s">
        <v>80</v>
      </c>
      <c r="D243" t="s">
        <v>97</v>
      </c>
      <c r="E243" t="s">
        <v>177</v>
      </c>
      <c r="F243" t="s">
        <v>886</v>
      </c>
      <c r="G243" t="s">
        <v>183</v>
      </c>
      <c r="H243" t="s">
        <v>143</v>
      </c>
      <c r="I243" t="s">
        <v>135</v>
      </c>
      <c r="J243" t="s">
        <v>136</v>
      </c>
      <c r="K243" t="s">
        <v>137</v>
      </c>
      <c r="L243" t="s">
        <v>887</v>
      </c>
      <c r="M243" t="s">
        <v>888</v>
      </c>
      <c r="N243">
        <v>1.493333333</v>
      </c>
      <c r="O243">
        <v>0</v>
      </c>
      <c r="P243">
        <v>7</v>
      </c>
      <c r="Q243">
        <v>0</v>
      </c>
      <c r="R243">
        <v>0</v>
      </c>
      <c r="S243">
        <v>0</v>
      </c>
      <c r="T243">
        <v>3</v>
      </c>
      <c r="U243">
        <v>0</v>
      </c>
      <c r="V243">
        <v>0</v>
      </c>
      <c r="W243">
        <v>0</v>
      </c>
      <c r="X243">
        <v>1.9912282787357141</v>
      </c>
      <c r="Y243">
        <v>0</v>
      </c>
      <c r="Z243">
        <v>0</v>
      </c>
      <c r="AA243">
        <v>0</v>
      </c>
      <c r="AB243">
        <v>4.0458289976391155</v>
      </c>
      <c r="AC243">
        <v>0</v>
      </c>
      <c r="AD243">
        <v>0</v>
      </c>
      <c r="AE243">
        <v>6.0370572763748296</v>
      </c>
    </row>
    <row r="244" spans="1:31" x14ac:dyDescent="0.25">
      <c r="A244">
        <v>2097998</v>
      </c>
      <c r="B244">
        <v>1</v>
      </c>
      <c r="C244" t="s">
        <v>80</v>
      </c>
      <c r="D244" t="s">
        <v>111</v>
      </c>
      <c r="E244" t="s">
        <v>177</v>
      </c>
      <c r="F244" t="s">
        <v>889</v>
      </c>
      <c r="G244" t="s">
        <v>196</v>
      </c>
      <c r="H244" t="s">
        <v>143</v>
      </c>
      <c r="I244" t="s">
        <v>135</v>
      </c>
      <c r="J244" t="s">
        <v>136</v>
      </c>
      <c r="K244" t="s">
        <v>137</v>
      </c>
      <c r="L244" t="s">
        <v>890</v>
      </c>
      <c r="M244" t="s">
        <v>891</v>
      </c>
      <c r="N244">
        <v>1.146111111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1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0.68048693903841784</v>
      </c>
      <c r="AC244">
        <v>0</v>
      </c>
      <c r="AD244">
        <v>0</v>
      </c>
      <c r="AE244">
        <v>0.68048693903841784</v>
      </c>
    </row>
    <row r="245" spans="1:31" x14ac:dyDescent="0.25">
      <c r="A245">
        <v>2098012</v>
      </c>
      <c r="B245">
        <v>1</v>
      </c>
      <c r="C245" t="s">
        <v>80</v>
      </c>
      <c r="D245" t="s">
        <v>89</v>
      </c>
      <c r="E245" t="s">
        <v>177</v>
      </c>
      <c r="F245" t="s">
        <v>892</v>
      </c>
      <c r="G245" t="s">
        <v>179</v>
      </c>
      <c r="H245" t="s">
        <v>143</v>
      </c>
      <c r="I245" t="s">
        <v>135</v>
      </c>
      <c r="J245" t="s">
        <v>136</v>
      </c>
      <c r="K245" t="s">
        <v>137</v>
      </c>
      <c r="L245" t="s">
        <v>893</v>
      </c>
      <c r="M245" t="s">
        <v>894</v>
      </c>
      <c r="N245">
        <v>1.501666666</v>
      </c>
      <c r="O245">
        <v>0</v>
      </c>
      <c r="P245">
        <v>1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0.32566676005439343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0.32566676005439343</v>
      </c>
    </row>
    <row r="246" spans="1:31" x14ac:dyDescent="0.25">
      <c r="A246">
        <v>2098016</v>
      </c>
      <c r="B246">
        <v>1</v>
      </c>
      <c r="C246" t="s">
        <v>80</v>
      </c>
      <c r="D246" t="s">
        <v>88</v>
      </c>
      <c r="E246" t="s">
        <v>177</v>
      </c>
      <c r="F246" t="s">
        <v>895</v>
      </c>
      <c r="G246" t="s">
        <v>179</v>
      </c>
      <c r="H246" t="s">
        <v>143</v>
      </c>
      <c r="I246" t="s">
        <v>135</v>
      </c>
      <c r="J246" t="s">
        <v>136</v>
      </c>
      <c r="K246" t="s">
        <v>137</v>
      </c>
      <c r="L246" t="s">
        <v>896</v>
      </c>
      <c r="M246" t="s">
        <v>897</v>
      </c>
      <c r="N246">
        <v>4.8269444439999996</v>
      </c>
      <c r="O246">
        <v>0</v>
      </c>
      <c r="P246">
        <v>1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</row>
    <row r="247" spans="1:31" x14ac:dyDescent="0.25">
      <c r="A247">
        <v>2098031</v>
      </c>
      <c r="B247">
        <v>1</v>
      </c>
      <c r="C247" t="s">
        <v>80</v>
      </c>
      <c r="D247" t="s">
        <v>106</v>
      </c>
      <c r="E247" t="s">
        <v>146</v>
      </c>
      <c r="F247" t="s">
        <v>898</v>
      </c>
      <c r="G247" t="s">
        <v>133</v>
      </c>
      <c r="H247" t="s">
        <v>134</v>
      </c>
      <c r="I247" t="s">
        <v>135</v>
      </c>
      <c r="J247" t="s">
        <v>136</v>
      </c>
      <c r="K247" t="s">
        <v>137</v>
      </c>
      <c r="L247" t="s">
        <v>899</v>
      </c>
      <c r="M247" t="s">
        <v>900</v>
      </c>
      <c r="N247">
        <v>1.2208333330000001</v>
      </c>
      <c r="O247">
        <v>0</v>
      </c>
      <c r="P247">
        <v>4</v>
      </c>
      <c r="Q247">
        <v>30</v>
      </c>
      <c r="R247">
        <v>224</v>
      </c>
      <c r="S247">
        <v>8</v>
      </c>
      <c r="T247">
        <v>44</v>
      </c>
      <c r="U247">
        <v>0</v>
      </c>
      <c r="V247">
        <v>0</v>
      </c>
      <c r="W247">
        <v>0</v>
      </c>
      <c r="X247">
        <v>0.78636285471640421</v>
      </c>
      <c r="Y247">
        <v>78.625444628955435</v>
      </c>
      <c r="Z247">
        <v>631.16538443543129</v>
      </c>
      <c r="AA247">
        <v>77.729548440627354</v>
      </c>
      <c r="AB247">
        <v>113.60023920878017</v>
      </c>
      <c r="AC247">
        <v>0</v>
      </c>
      <c r="AD247">
        <v>0</v>
      </c>
      <c r="AE247">
        <v>901.90697956851068</v>
      </c>
    </row>
    <row r="248" spans="1:31" x14ac:dyDescent="0.25">
      <c r="A248">
        <v>2098036</v>
      </c>
      <c r="B248">
        <v>1</v>
      </c>
      <c r="C248" t="s">
        <v>80</v>
      </c>
      <c r="D248" t="s">
        <v>83</v>
      </c>
      <c r="E248" t="s">
        <v>177</v>
      </c>
      <c r="F248" t="s">
        <v>901</v>
      </c>
      <c r="G248" t="s">
        <v>183</v>
      </c>
      <c r="H248" t="s">
        <v>143</v>
      </c>
      <c r="I248" t="s">
        <v>135</v>
      </c>
      <c r="J248" t="s">
        <v>136</v>
      </c>
      <c r="K248" t="s">
        <v>137</v>
      </c>
      <c r="L248" t="s">
        <v>902</v>
      </c>
      <c r="M248" t="s">
        <v>903</v>
      </c>
      <c r="N248">
        <v>4.2869444440000004</v>
      </c>
      <c r="O248">
        <v>0</v>
      </c>
      <c r="P248">
        <v>1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0.2427792669472375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0.2427792669472375</v>
      </c>
    </row>
    <row r="249" spans="1:31" x14ac:dyDescent="0.25">
      <c r="A249">
        <v>2098059</v>
      </c>
      <c r="B249">
        <v>1</v>
      </c>
      <c r="C249" t="s">
        <v>80</v>
      </c>
      <c r="D249" t="s">
        <v>98</v>
      </c>
      <c r="E249" t="s">
        <v>158</v>
      </c>
      <c r="F249" t="s">
        <v>904</v>
      </c>
      <c r="G249" t="s">
        <v>160</v>
      </c>
      <c r="H249" t="s">
        <v>143</v>
      </c>
      <c r="I249" t="s">
        <v>135</v>
      </c>
      <c r="J249" t="s">
        <v>136</v>
      </c>
      <c r="K249" t="s">
        <v>137</v>
      </c>
      <c r="L249" t="s">
        <v>905</v>
      </c>
      <c r="M249" t="s">
        <v>906</v>
      </c>
      <c r="N249">
        <v>2.0705555549999999</v>
      </c>
      <c r="O249">
        <v>0</v>
      </c>
      <c r="P249">
        <v>32</v>
      </c>
      <c r="Q249">
        <v>0</v>
      </c>
      <c r="R249">
        <v>5</v>
      </c>
      <c r="S249">
        <v>0</v>
      </c>
      <c r="T249">
        <v>1</v>
      </c>
      <c r="U249">
        <v>0</v>
      </c>
      <c r="V249">
        <v>0</v>
      </c>
      <c r="W249">
        <v>0</v>
      </c>
      <c r="X249">
        <v>13.159886654055757</v>
      </c>
      <c r="Y249">
        <v>0</v>
      </c>
      <c r="Z249">
        <v>6.3830877103469579</v>
      </c>
      <c r="AA249">
        <v>0</v>
      </c>
      <c r="AB249">
        <v>3.9840534040963522</v>
      </c>
      <c r="AC249">
        <v>0</v>
      </c>
      <c r="AD249">
        <v>0</v>
      </c>
      <c r="AE249">
        <v>23.527027768499067</v>
      </c>
    </row>
    <row r="250" spans="1:31" x14ac:dyDescent="0.25">
      <c r="A250">
        <v>2098069</v>
      </c>
      <c r="B250">
        <v>1</v>
      </c>
      <c r="C250" t="s">
        <v>80</v>
      </c>
      <c r="D250" t="s">
        <v>84</v>
      </c>
      <c r="E250" t="s">
        <v>177</v>
      </c>
      <c r="F250" t="s">
        <v>907</v>
      </c>
      <c r="G250" t="s">
        <v>183</v>
      </c>
      <c r="H250" t="s">
        <v>143</v>
      </c>
      <c r="I250" t="s">
        <v>135</v>
      </c>
      <c r="J250" t="s">
        <v>136</v>
      </c>
      <c r="K250" t="s">
        <v>137</v>
      </c>
      <c r="L250" t="s">
        <v>908</v>
      </c>
      <c r="M250" t="s">
        <v>909</v>
      </c>
      <c r="N250">
        <v>1.473333333</v>
      </c>
      <c r="O250">
        <v>0</v>
      </c>
      <c r="P250">
        <v>1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0.47608977040085998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0.47608977040085998</v>
      </c>
    </row>
    <row r="251" spans="1:31" x14ac:dyDescent="0.25">
      <c r="A251">
        <v>2098091</v>
      </c>
      <c r="B251">
        <v>1</v>
      </c>
      <c r="C251" t="s">
        <v>81</v>
      </c>
      <c r="D251" t="s">
        <v>128</v>
      </c>
      <c r="E251" t="s">
        <v>158</v>
      </c>
      <c r="F251" t="s">
        <v>910</v>
      </c>
      <c r="G251" t="s">
        <v>160</v>
      </c>
      <c r="H251" t="s">
        <v>143</v>
      </c>
      <c r="I251" t="s">
        <v>135</v>
      </c>
      <c r="J251" t="s">
        <v>136</v>
      </c>
      <c r="K251" t="s">
        <v>137</v>
      </c>
      <c r="L251" t="s">
        <v>911</v>
      </c>
      <c r="M251" t="s">
        <v>912</v>
      </c>
      <c r="N251">
        <v>3.480555555</v>
      </c>
      <c r="O251">
        <v>0</v>
      </c>
      <c r="P251">
        <v>20</v>
      </c>
      <c r="Q251">
        <v>0</v>
      </c>
      <c r="R251">
        <v>0</v>
      </c>
      <c r="S251">
        <v>0</v>
      </c>
      <c r="T251">
        <v>6</v>
      </c>
      <c r="U251">
        <v>0</v>
      </c>
      <c r="V251">
        <v>0</v>
      </c>
      <c r="W251">
        <v>0</v>
      </c>
      <c r="X251">
        <v>10.902773081708503</v>
      </c>
      <c r="Y251">
        <v>0</v>
      </c>
      <c r="Z251">
        <v>0</v>
      </c>
      <c r="AA251">
        <v>0</v>
      </c>
      <c r="AB251">
        <v>23.762219970228792</v>
      </c>
      <c r="AC251">
        <v>0</v>
      </c>
      <c r="AD251">
        <v>0</v>
      </c>
      <c r="AE251">
        <v>34.664993051937294</v>
      </c>
    </row>
    <row r="252" spans="1:31" x14ac:dyDescent="0.25">
      <c r="A252">
        <v>2098098</v>
      </c>
      <c r="B252">
        <v>1</v>
      </c>
      <c r="C252" t="s">
        <v>80</v>
      </c>
      <c r="D252" t="s">
        <v>82</v>
      </c>
      <c r="E252" t="s">
        <v>177</v>
      </c>
      <c r="F252" t="s">
        <v>913</v>
      </c>
      <c r="G252" t="s">
        <v>183</v>
      </c>
      <c r="H252" t="s">
        <v>143</v>
      </c>
      <c r="I252" t="s">
        <v>135</v>
      </c>
      <c r="J252" t="s">
        <v>136</v>
      </c>
      <c r="K252" t="s">
        <v>137</v>
      </c>
      <c r="L252" t="s">
        <v>914</v>
      </c>
      <c r="M252" t="s">
        <v>915</v>
      </c>
      <c r="N252">
        <v>1.9508333330000001</v>
      </c>
      <c r="O252">
        <v>0</v>
      </c>
      <c r="P252">
        <v>6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1.7951915302804451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1.7951915302804451</v>
      </c>
    </row>
    <row r="253" spans="1:31" x14ac:dyDescent="0.25">
      <c r="A253">
        <v>2098127</v>
      </c>
      <c r="B253">
        <v>1</v>
      </c>
      <c r="C253" t="s">
        <v>80</v>
      </c>
      <c r="D253" t="s">
        <v>84</v>
      </c>
      <c r="E253" t="s">
        <v>177</v>
      </c>
      <c r="F253" t="s">
        <v>916</v>
      </c>
      <c r="G253" t="s">
        <v>179</v>
      </c>
      <c r="H253" t="s">
        <v>143</v>
      </c>
      <c r="I253" t="s">
        <v>135</v>
      </c>
      <c r="J253" t="s">
        <v>136</v>
      </c>
      <c r="K253" t="s">
        <v>137</v>
      </c>
      <c r="L253" t="s">
        <v>917</v>
      </c>
      <c r="M253" t="s">
        <v>918</v>
      </c>
      <c r="N253">
        <v>6.2197222219999997</v>
      </c>
      <c r="O253">
        <v>0</v>
      </c>
      <c r="P253">
        <v>3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6.4720243820943857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6.4720243820943857</v>
      </c>
    </row>
    <row r="254" spans="1:31" x14ac:dyDescent="0.25">
      <c r="A254">
        <v>2098136</v>
      </c>
      <c r="B254">
        <v>1</v>
      </c>
      <c r="C254" t="s">
        <v>80</v>
      </c>
      <c r="D254" t="s">
        <v>90</v>
      </c>
      <c r="E254" t="s">
        <v>177</v>
      </c>
      <c r="F254" t="s">
        <v>919</v>
      </c>
      <c r="G254" t="s">
        <v>183</v>
      </c>
      <c r="H254" t="s">
        <v>143</v>
      </c>
      <c r="I254" t="s">
        <v>135</v>
      </c>
      <c r="J254" t="s">
        <v>136</v>
      </c>
      <c r="K254" t="s">
        <v>137</v>
      </c>
      <c r="L254" t="s">
        <v>920</v>
      </c>
      <c r="M254" t="s">
        <v>921</v>
      </c>
      <c r="N254">
        <v>3.1013888879999998</v>
      </c>
      <c r="O254">
        <v>0</v>
      </c>
      <c r="P254">
        <v>2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1.6549566751683114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1.6549566751683114</v>
      </c>
    </row>
    <row r="255" spans="1:31" x14ac:dyDescent="0.25">
      <c r="A255">
        <v>2098145</v>
      </c>
      <c r="B255">
        <v>1</v>
      </c>
      <c r="C255" t="s">
        <v>80</v>
      </c>
      <c r="D255" t="s">
        <v>93</v>
      </c>
      <c r="E255" t="s">
        <v>177</v>
      </c>
      <c r="F255" t="s">
        <v>922</v>
      </c>
      <c r="G255" t="s">
        <v>179</v>
      </c>
      <c r="H255" t="s">
        <v>143</v>
      </c>
      <c r="I255" t="s">
        <v>135</v>
      </c>
      <c r="J255" t="s">
        <v>136</v>
      </c>
      <c r="K255" t="s">
        <v>137</v>
      </c>
      <c r="L255" t="s">
        <v>923</v>
      </c>
      <c r="M255" t="s">
        <v>924</v>
      </c>
      <c r="N255">
        <v>0.92972222199999999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3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1.8087494035108638</v>
      </c>
      <c r="AC255">
        <v>0</v>
      </c>
      <c r="AD255">
        <v>0</v>
      </c>
      <c r="AE255">
        <v>1.8087494035108638</v>
      </c>
    </row>
    <row r="256" spans="1:31" x14ac:dyDescent="0.25">
      <c r="A256">
        <v>2098146</v>
      </c>
      <c r="B256">
        <v>1</v>
      </c>
      <c r="C256" t="s">
        <v>80</v>
      </c>
      <c r="D256" t="s">
        <v>82</v>
      </c>
      <c r="E256" t="s">
        <v>177</v>
      </c>
      <c r="F256" t="s">
        <v>925</v>
      </c>
      <c r="G256" t="s">
        <v>179</v>
      </c>
      <c r="H256" t="s">
        <v>143</v>
      </c>
      <c r="I256" t="s">
        <v>135</v>
      </c>
      <c r="J256" t="s">
        <v>136</v>
      </c>
      <c r="K256" t="s">
        <v>137</v>
      </c>
      <c r="L256" t="s">
        <v>926</v>
      </c>
      <c r="M256" t="s">
        <v>927</v>
      </c>
      <c r="N256">
        <v>9.5019444439999994</v>
      </c>
      <c r="O256">
        <v>0</v>
      </c>
      <c r="P256">
        <v>2</v>
      </c>
      <c r="Q256">
        <v>0</v>
      </c>
      <c r="R256">
        <v>0</v>
      </c>
      <c r="S256">
        <v>0</v>
      </c>
      <c r="T256">
        <v>1</v>
      </c>
      <c r="U256">
        <v>0</v>
      </c>
      <c r="V256">
        <v>0</v>
      </c>
      <c r="W256">
        <v>0</v>
      </c>
      <c r="X256">
        <v>2.7316117541545677</v>
      </c>
      <c r="Y256">
        <v>0</v>
      </c>
      <c r="Z256">
        <v>0</v>
      </c>
      <c r="AA256">
        <v>0</v>
      </c>
      <c r="AB256">
        <v>7.8398676085736127E-2</v>
      </c>
      <c r="AC256">
        <v>0</v>
      </c>
      <c r="AD256">
        <v>0</v>
      </c>
      <c r="AE256">
        <v>2.8100104302403039</v>
      </c>
    </row>
    <row r="257" spans="1:31" x14ac:dyDescent="0.25">
      <c r="A257">
        <v>2098151</v>
      </c>
      <c r="B257">
        <v>1</v>
      </c>
      <c r="C257" t="s">
        <v>80</v>
      </c>
      <c r="D257" t="s">
        <v>98</v>
      </c>
      <c r="E257" t="s">
        <v>146</v>
      </c>
      <c r="F257" t="s">
        <v>928</v>
      </c>
      <c r="G257" t="s">
        <v>133</v>
      </c>
      <c r="H257" t="s">
        <v>134</v>
      </c>
      <c r="I257" t="s">
        <v>135</v>
      </c>
      <c r="J257" t="s">
        <v>136</v>
      </c>
      <c r="K257" t="s">
        <v>137</v>
      </c>
      <c r="L257" t="s">
        <v>929</v>
      </c>
      <c r="M257" t="s">
        <v>930</v>
      </c>
      <c r="N257">
        <v>0.25805555499999999</v>
      </c>
      <c r="O257">
        <v>0</v>
      </c>
      <c r="P257">
        <v>264</v>
      </c>
      <c r="Q257">
        <v>27</v>
      </c>
      <c r="R257">
        <v>90</v>
      </c>
      <c r="S257">
        <v>16</v>
      </c>
      <c r="T257">
        <v>43</v>
      </c>
      <c r="U257">
        <v>2</v>
      </c>
      <c r="V257">
        <v>0</v>
      </c>
      <c r="W257">
        <v>0</v>
      </c>
      <c r="X257">
        <v>17.673786877063449</v>
      </c>
      <c r="Y257">
        <v>24.1382949421657</v>
      </c>
      <c r="Z257">
        <v>61.754837476738665</v>
      </c>
      <c r="AA257">
        <v>46.942366950811419</v>
      </c>
      <c r="AB257">
        <v>16.050268583354701</v>
      </c>
      <c r="AC257">
        <v>37.130763391974611</v>
      </c>
      <c r="AD257">
        <v>0</v>
      </c>
      <c r="AE257">
        <v>203.69031822210854</v>
      </c>
    </row>
    <row r="258" spans="1:31" x14ac:dyDescent="0.25">
      <c r="A258">
        <v>2098152</v>
      </c>
      <c r="B258">
        <v>1</v>
      </c>
      <c r="C258" t="s">
        <v>81</v>
      </c>
      <c r="D258" t="s">
        <v>113</v>
      </c>
      <c r="E258" t="s">
        <v>140</v>
      </c>
      <c r="F258" t="s">
        <v>931</v>
      </c>
      <c r="G258" t="s">
        <v>154</v>
      </c>
      <c r="H258" t="s">
        <v>143</v>
      </c>
      <c r="I258" t="s">
        <v>135</v>
      </c>
      <c r="J258" t="s">
        <v>136</v>
      </c>
      <c r="K258" t="s">
        <v>155</v>
      </c>
      <c r="L258" t="s">
        <v>932</v>
      </c>
      <c r="M258" t="s">
        <v>933</v>
      </c>
      <c r="N258">
        <v>8.3077777770000001</v>
      </c>
      <c r="O258">
        <v>0</v>
      </c>
      <c r="P258">
        <v>31</v>
      </c>
      <c r="Q258">
        <v>0</v>
      </c>
      <c r="R258">
        <v>18</v>
      </c>
      <c r="S258">
        <v>0</v>
      </c>
      <c r="T258">
        <v>1</v>
      </c>
      <c r="U258">
        <v>0</v>
      </c>
      <c r="V258">
        <v>0</v>
      </c>
      <c r="W258">
        <v>0</v>
      </c>
      <c r="X258">
        <v>36.14841949078717</v>
      </c>
      <c r="Y258">
        <v>0</v>
      </c>
      <c r="Z258">
        <v>120.73081920624438</v>
      </c>
      <c r="AA258">
        <v>0</v>
      </c>
      <c r="AB258">
        <v>36.859264891147738</v>
      </c>
      <c r="AC258">
        <v>0</v>
      </c>
      <c r="AD258">
        <v>0</v>
      </c>
      <c r="AE258">
        <v>193.7385035881793</v>
      </c>
    </row>
    <row r="259" spans="1:31" x14ac:dyDescent="0.25">
      <c r="A259">
        <v>2098153</v>
      </c>
      <c r="B259">
        <v>1</v>
      </c>
      <c r="C259" t="s">
        <v>80</v>
      </c>
      <c r="D259" t="s">
        <v>94</v>
      </c>
      <c r="E259" t="s">
        <v>169</v>
      </c>
      <c r="F259" t="s">
        <v>934</v>
      </c>
      <c r="G259" t="s">
        <v>154</v>
      </c>
      <c r="H259" t="s">
        <v>134</v>
      </c>
      <c r="I259" t="s">
        <v>135</v>
      </c>
      <c r="J259" t="s">
        <v>136</v>
      </c>
      <c r="K259" t="s">
        <v>155</v>
      </c>
      <c r="L259" t="s">
        <v>935</v>
      </c>
      <c r="M259" t="s">
        <v>936</v>
      </c>
      <c r="N259">
        <v>8.3846516659999999</v>
      </c>
      <c r="O259">
        <v>0</v>
      </c>
      <c r="P259">
        <v>34</v>
      </c>
      <c r="Q259">
        <v>0</v>
      </c>
      <c r="R259">
        <v>2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35.124097466414597</v>
      </c>
      <c r="Y259">
        <v>0</v>
      </c>
      <c r="Z259">
        <v>3.8571396529787161</v>
      </c>
      <c r="AA259">
        <v>0</v>
      </c>
      <c r="AB259">
        <v>0</v>
      </c>
      <c r="AC259">
        <v>0</v>
      </c>
      <c r="AD259">
        <v>0</v>
      </c>
      <c r="AE259">
        <v>38.981237119393313</v>
      </c>
    </row>
    <row r="260" spans="1:31" x14ac:dyDescent="0.25">
      <c r="A260">
        <v>2098154</v>
      </c>
      <c r="B260">
        <v>1</v>
      </c>
      <c r="C260" t="s">
        <v>81</v>
      </c>
      <c r="D260" t="s">
        <v>114</v>
      </c>
      <c r="E260" t="s">
        <v>140</v>
      </c>
      <c r="F260" t="s">
        <v>937</v>
      </c>
      <c r="G260" t="s">
        <v>154</v>
      </c>
      <c r="H260" t="s">
        <v>143</v>
      </c>
      <c r="I260" t="s">
        <v>135</v>
      </c>
      <c r="J260" t="s">
        <v>136</v>
      </c>
      <c r="K260" t="s">
        <v>155</v>
      </c>
      <c r="L260" t="s">
        <v>938</v>
      </c>
      <c r="M260" t="s">
        <v>939</v>
      </c>
      <c r="N260">
        <v>8.0417841659999993</v>
      </c>
      <c r="O260">
        <v>0</v>
      </c>
      <c r="P260">
        <v>89</v>
      </c>
      <c r="Q260">
        <v>0</v>
      </c>
      <c r="R260">
        <v>1</v>
      </c>
      <c r="S260">
        <v>0</v>
      </c>
      <c r="T260">
        <v>6</v>
      </c>
      <c r="U260">
        <v>0</v>
      </c>
      <c r="V260">
        <v>0</v>
      </c>
      <c r="W260">
        <v>0</v>
      </c>
      <c r="X260">
        <v>216.23514923707958</v>
      </c>
      <c r="Y260">
        <v>0</v>
      </c>
      <c r="Z260">
        <v>0.96079120601984247</v>
      </c>
      <c r="AA260">
        <v>0</v>
      </c>
      <c r="AB260">
        <v>56.142704317031161</v>
      </c>
      <c r="AC260">
        <v>0</v>
      </c>
      <c r="AD260">
        <v>0</v>
      </c>
      <c r="AE260">
        <v>273.33864476013059</v>
      </c>
    </row>
    <row r="261" spans="1:31" x14ac:dyDescent="0.25">
      <c r="A261">
        <v>2098155</v>
      </c>
      <c r="B261">
        <v>1</v>
      </c>
      <c r="C261" t="s">
        <v>80</v>
      </c>
      <c r="D261" t="s">
        <v>100</v>
      </c>
      <c r="E261" t="s">
        <v>177</v>
      </c>
      <c r="F261" t="s">
        <v>874</v>
      </c>
      <c r="G261" t="s">
        <v>183</v>
      </c>
      <c r="H261" t="s">
        <v>143</v>
      </c>
      <c r="I261" t="s">
        <v>135</v>
      </c>
      <c r="J261" t="s">
        <v>136</v>
      </c>
      <c r="K261" t="s">
        <v>137</v>
      </c>
      <c r="L261" t="s">
        <v>940</v>
      </c>
      <c r="M261" t="s">
        <v>941</v>
      </c>
      <c r="N261">
        <v>0.31388888799999998</v>
      </c>
      <c r="O261">
        <v>0</v>
      </c>
      <c r="P261">
        <v>1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0.31068356500201944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0.31068356500201944</v>
      </c>
    </row>
    <row r="262" spans="1:31" x14ac:dyDescent="0.25">
      <c r="A262">
        <v>2098156</v>
      </c>
      <c r="B262">
        <v>1</v>
      </c>
      <c r="C262" t="s">
        <v>81</v>
      </c>
      <c r="D262" t="s">
        <v>115</v>
      </c>
      <c r="E262" t="s">
        <v>131</v>
      </c>
      <c r="F262" t="s">
        <v>942</v>
      </c>
      <c r="G262" t="s">
        <v>273</v>
      </c>
      <c r="H262" t="s">
        <v>134</v>
      </c>
      <c r="I262" t="s">
        <v>135</v>
      </c>
      <c r="J262" t="s">
        <v>136</v>
      </c>
      <c r="K262" t="s">
        <v>155</v>
      </c>
      <c r="L262" t="s">
        <v>943</v>
      </c>
      <c r="M262" t="s">
        <v>944</v>
      </c>
      <c r="N262">
        <v>7.9652424999999996</v>
      </c>
      <c r="O262">
        <v>0</v>
      </c>
      <c r="P262">
        <v>1031</v>
      </c>
      <c r="Q262">
        <v>2</v>
      </c>
      <c r="R262">
        <v>104</v>
      </c>
      <c r="S262">
        <v>4</v>
      </c>
      <c r="T262">
        <v>61</v>
      </c>
      <c r="U262">
        <v>0</v>
      </c>
      <c r="V262">
        <v>0</v>
      </c>
      <c r="W262">
        <v>0</v>
      </c>
      <c r="X262">
        <v>1193.5993256296026</v>
      </c>
      <c r="Y262">
        <v>133.67253142272025</v>
      </c>
      <c r="Z262">
        <v>354.24310023580381</v>
      </c>
      <c r="AA262">
        <v>50.118210183998322</v>
      </c>
      <c r="AB262">
        <v>248.55101010512917</v>
      </c>
      <c r="AC262">
        <v>0</v>
      </c>
      <c r="AD262">
        <v>0</v>
      </c>
      <c r="AE262">
        <v>1980.1841775772543</v>
      </c>
    </row>
    <row r="263" spans="1:31" x14ac:dyDescent="0.25">
      <c r="A263">
        <v>2098157</v>
      </c>
      <c r="B263">
        <v>1</v>
      </c>
      <c r="C263" t="s">
        <v>80</v>
      </c>
      <c r="D263" t="s">
        <v>97</v>
      </c>
      <c r="E263" t="s">
        <v>158</v>
      </c>
      <c r="F263" t="s">
        <v>945</v>
      </c>
      <c r="G263" t="s">
        <v>154</v>
      </c>
      <c r="H263" t="s">
        <v>143</v>
      </c>
      <c r="I263" t="s">
        <v>135</v>
      </c>
      <c r="J263" t="s">
        <v>136</v>
      </c>
      <c r="K263" t="s">
        <v>155</v>
      </c>
      <c r="L263" t="s">
        <v>946</v>
      </c>
      <c r="M263" t="s">
        <v>947</v>
      </c>
      <c r="N263">
        <v>7.7563647219999998</v>
      </c>
      <c r="O263">
        <v>0</v>
      </c>
      <c r="P263">
        <v>19</v>
      </c>
      <c r="Q263">
        <v>0</v>
      </c>
      <c r="R263">
        <v>8</v>
      </c>
      <c r="S263">
        <v>0</v>
      </c>
      <c r="T263">
        <v>8</v>
      </c>
      <c r="U263">
        <v>0</v>
      </c>
      <c r="V263">
        <v>0</v>
      </c>
      <c r="W263">
        <v>0</v>
      </c>
      <c r="X263">
        <v>70.486202065043997</v>
      </c>
      <c r="Y263">
        <v>0</v>
      </c>
      <c r="Z263">
        <v>51.506734334981189</v>
      </c>
      <c r="AA263">
        <v>0</v>
      </c>
      <c r="AB263">
        <v>42.221401619763192</v>
      </c>
      <c r="AC263">
        <v>0</v>
      </c>
      <c r="AD263">
        <v>0</v>
      </c>
      <c r="AE263">
        <v>164.21433801978839</v>
      </c>
    </row>
    <row r="264" spans="1:31" x14ac:dyDescent="0.25">
      <c r="A264">
        <v>2098158</v>
      </c>
      <c r="B264">
        <v>1</v>
      </c>
      <c r="C264" t="s">
        <v>80</v>
      </c>
      <c r="D264" t="s">
        <v>108</v>
      </c>
      <c r="E264" t="s">
        <v>131</v>
      </c>
      <c r="F264" t="s">
        <v>948</v>
      </c>
      <c r="G264" t="s">
        <v>154</v>
      </c>
      <c r="H264" t="s">
        <v>134</v>
      </c>
      <c r="I264" t="s">
        <v>135</v>
      </c>
      <c r="J264" t="s">
        <v>136</v>
      </c>
      <c r="K264" t="s">
        <v>155</v>
      </c>
      <c r="L264" t="s">
        <v>949</v>
      </c>
      <c r="M264" t="s">
        <v>950</v>
      </c>
      <c r="N264">
        <v>8.1735313880000007</v>
      </c>
      <c r="O264">
        <v>0</v>
      </c>
      <c r="P264">
        <v>510</v>
      </c>
      <c r="Q264">
        <v>0</v>
      </c>
      <c r="R264">
        <v>66</v>
      </c>
      <c r="S264">
        <v>2</v>
      </c>
      <c r="T264">
        <v>73</v>
      </c>
      <c r="U264">
        <v>0</v>
      </c>
      <c r="V264">
        <v>0</v>
      </c>
      <c r="W264">
        <v>0</v>
      </c>
      <c r="X264">
        <v>722.03808335766814</v>
      </c>
      <c r="Y264">
        <v>0</v>
      </c>
      <c r="Z264">
        <v>504.33614900732994</v>
      </c>
      <c r="AA264">
        <v>738.99035465220732</v>
      </c>
      <c r="AB264">
        <v>724.48650868279969</v>
      </c>
      <c r="AC264">
        <v>0</v>
      </c>
      <c r="AD264">
        <v>0</v>
      </c>
      <c r="AE264">
        <v>2689.8510957000053</v>
      </c>
    </row>
    <row r="265" spans="1:31" x14ac:dyDescent="0.25">
      <c r="A265">
        <v>2098159</v>
      </c>
      <c r="B265">
        <v>1</v>
      </c>
      <c r="C265" t="s">
        <v>80</v>
      </c>
      <c r="D265" t="s">
        <v>96</v>
      </c>
      <c r="E265" t="s">
        <v>146</v>
      </c>
      <c r="F265" t="s">
        <v>951</v>
      </c>
      <c r="G265" t="s">
        <v>273</v>
      </c>
      <c r="H265" t="s">
        <v>134</v>
      </c>
      <c r="I265" t="s">
        <v>135</v>
      </c>
      <c r="J265" t="s">
        <v>136</v>
      </c>
      <c r="K265" t="s">
        <v>155</v>
      </c>
      <c r="L265" t="s">
        <v>952</v>
      </c>
      <c r="M265" t="s">
        <v>953</v>
      </c>
      <c r="N265">
        <v>2.8744444439999999</v>
      </c>
      <c r="O265">
        <v>0</v>
      </c>
      <c r="P265">
        <v>847</v>
      </c>
      <c r="Q265">
        <v>0</v>
      </c>
      <c r="R265">
        <v>2</v>
      </c>
      <c r="S265">
        <v>3</v>
      </c>
      <c r="T265">
        <v>185</v>
      </c>
      <c r="U265">
        <v>0</v>
      </c>
      <c r="V265">
        <v>1</v>
      </c>
      <c r="W265">
        <v>0</v>
      </c>
      <c r="X265">
        <v>836.68333281010166</v>
      </c>
      <c r="Y265">
        <v>0</v>
      </c>
      <c r="Z265">
        <v>5.648408462139435</v>
      </c>
      <c r="AA265">
        <v>86.852798477875766</v>
      </c>
      <c r="AB265">
        <v>632.81052881653534</v>
      </c>
      <c r="AC265">
        <v>0</v>
      </c>
      <c r="AD265">
        <v>51.887900291215836</v>
      </c>
      <c r="AE265">
        <v>1613.882968857868</v>
      </c>
    </row>
    <row r="266" spans="1:31" x14ac:dyDescent="0.25">
      <c r="A266">
        <v>2098160</v>
      </c>
      <c r="B266">
        <v>1</v>
      </c>
      <c r="C266" t="s">
        <v>80</v>
      </c>
      <c r="D266" t="s">
        <v>106</v>
      </c>
      <c r="E266" t="s">
        <v>158</v>
      </c>
      <c r="F266" t="s">
        <v>954</v>
      </c>
      <c r="G266" t="s">
        <v>154</v>
      </c>
      <c r="H266" t="s">
        <v>143</v>
      </c>
      <c r="I266" t="s">
        <v>135</v>
      </c>
      <c r="J266" t="s">
        <v>136</v>
      </c>
      <c r="K266" t="s">
        <v>155</v>
      </c>
      <c r="L266" t="s">
        <v>955</v>
      </c>
      <c r="M266" t="s">
        <v>956</v>
      </c>
      <c r="N266">
        <v>9.5764786110000006</v>
      </c>
      <c r="O266">
        <v>0</v>
      </c>
      <c r="P266">
        <v>52</v>
      </c>
      <c r="Q266">
        <v>0</v>
      </c>
      <c r="R266">
        <v>2</v>
      </c>
      <c r="S266">
        <v>0</v>
      </c>
      <c r="T266">
        <v>5</v>
      </c>
      <c r="U266">
        <v>0</v>
      </c>
      <c r="V266">
        <v>0</v>
      </c>
      <c r="W266">
        <v>0</v>
      </c>
      <c r="X266">
        <v>84.756521477365197</v>
      </c>
      <c r="Y266">
        <v>0</v>
      </c>
      <c r="Z266">
        <v>24.377631083355677</v>
      </c>
      <c r="AA266">
        <v>0</v>
      </c>
      <c r="AB266">
        <v>65.730050558172763</v>
      </c>
      <c r="AC266">
        <v>0</v>
      </c>
      <c r="AD266">
        <v>0</v>
      </c>
      <c r="AE266">
        <v>174.86420311889364</v>
      </c>
    </row>
    <row r="267" spans="1:31" x14ac:dyDescent="0.25">
      <c r="A267">
        <v>2098161</v>
      </c>
      <c r="B267">
        <v>1</v>
      </c>
      <c r="C267" t="s">
        <v>80</v>
      </c>
      <c r="D267" t="s">
        <v>101</v>
      </c>
      <c r="E267" t="s">
        <v>158</v>
      </c>
      <c r="F267" t="s">
        <v>957</v>
      </c>
      <c r="G267" t="s">
        <v>154</v>
      </c>
      <c r="H267" t="s">
        <v>143</v>
      </c>
      <c r="I267" t="s">
        <v>135</v>
      </c>
      <c r="J267" t="s">
        <v>136</v>
      </c>
      <c r="K267" t="s">
        <v>155</v>
      </c>
      <c r="L267" t="s">
        <v>958</v>
      </c>
      <c r="M267" t="s">
        <v>959</v>
      </c>
      <c r="N267">
        <v>7.5880841659999998</v>
      </c>
      <c r="O267">
        <v>0</v>
      </c>
      <c r="P267">
        <v>71</v>
      </c>
      <c r="Q267">
        <v>0</v>
      </c>
      <c r="R267">
        <v>2</v>
      </c>
      <c r="S267">
        <v>0</v>
      </c>
      <c r="T267">
        <v>10</v>
      </c>
      <c r="U267">
        <v>0</v>
      </c>
      <c r="V267">
        <v>0</v>
      </c>
      <c r="W267">
        <v>0</v>
      </c>
      <c r="X267">
        <v>129.5960111255103</v>
      </c>
      <c r="Y267">
        <v>0</v>
      </c>
      <c r="Z267">
        <v>16.387949957004032</v>
      </c>
      <c r="AA267">
        <v>0</v>
      </c>
      <c r="AB267">
        <v>43.778534996597962</v>
      </c>
      <c r="AC267">
        <v>0</v>
      </c>
      <c r="AD267">
        <v>0</v>
      </c>
      <c r="AE267">
        <v>189.76249607911228</v>
      </c>
    </row>
    <row r="268" spans="1:31" x14ac:dyDescent="0.25">
      <c r="A268">
        <v>2098163</v>
      </c>
      <c r="B268">
        <v>1</v>
      </c>
      <c r="C268" t="s">
        <v>80</v>
      </c>
      <c r="D268" t="s">
        <v>82</v>
      </c>
      <c r="E268" t="s">
        <v>169</v>
      </c>
      <c r="F268" t="s">
        <v>960</v>
      </c>
      <c r="G268" t="s">
        <v>273</v>
      </c>
      <c r="H268" t="s">
        <v>134</v>
      </c>
      <c r="I268" t="s">
        <v>135</v>
      </c>
      <c r="J268" t="s">
        <v>136</v>
      </c>
      <c r="K268" t="s">
        <v>155</v>
      </c>
      <c r="L268" t="s">
        <v>961</v>
      </c>
      <c r="M268" t="s">
        <v>962</v>
      </c>
      <c r="N268">
        <v>8.3288444439999996</v>
      </c>
      <c r="O268">
        <v>0</v>
      </c>
      <c r="P268">
        <v>1109</v>
      </c>
      <c r="Q268">
        <v>0</v>
      </c>
      <c r="R268">
        <v>0</v>
      </c>
      <c r="S268">
        <v>0</v>
      </c>
      <c r="T268">
        <v>85</v>
      </c>
      <c r="U268">
        <v>0</v>
      </c>
      <c r="V268">
        <v>1</v>
      </c>
      <c r="W268">
        <v>0</v>
      </c>
      <c r="X268">
        <v>2111.2492292439497</v>
      </c>
      <c r="Y268">
        <v>0</v>
      </c>
      <c r="Z268">
        <v>0</v>
      </c>
      <c r="AA268">
        <v>0</v>
      </c>
      <c r="AB268">
        <v>484.49809634338737</v>
      </c>
      <c r="AC268">
        <v>0</v>
      </c>
      <c r="AD268">
        <v>1577.6161386952992</v>
      </c>
      <c r="AE268">
        <v>4173.3634642826364</v>
      </c>
    </row>
    <row r="269" spans="1:31" x14ac:dyDescent="0.25">
      <c r="A269">
        <v>2098164</v>
      </c>
      <c r="B269">
        <v>1</v>
      </c>
      <c r="C269" t="s">
        <v>80</v>
      </c>
      <c r="D269" t="s">
        <v>100</v>
      </c>
      <c r="E269" t="s">
        <v>131</v>
      </c>
      <c r="F269" t="s">
        <v>963</v>
      </c>
      <c r="G269" t="s">
        <v>133</v>
      </c>
      <c r="H269" t="s">
        <v>134</v>
      </c>
      <c r="I269" t="s">
        <v>135</v>
      </c>
      <c r="J269" t="s">
        <v>136</v>
      </c>
      <c r="K269" t="s">
        <v>137</v>
      </c>
      <c r="L269" t="s">
        <v>964</v>
      </c>
      <c r="M269" t="s">
        <v>965</v>
      </c>
      <c r="N269">
        <v>0.61777777700000003</v>
      </c>
      <c r="O269">
        <v>0</v>
      </c>
      <c r="P269">
        <v>328</v>
      </c>
      <c r="Q269">
        <v>8</v>
      </c>
      <c r="R269">
        <v>32</v>
      </c>
      <c r="S269">
        <v>1</v>
      </c>
      <c r="T269">
        <v>26</v>
      </c>
      <c r="U269">
        <v>0</v>
      </c>
      <c r="V269">
        <v>0</v>
      </c>
      <c r="W269">
        <v>0</v>
      </c>
      <c r="X269">
        <v>42.70019068477027</v>
      </c>
      <c r="Y269">
        <v>5.6647039198938547</v>
      </c>
      <c r="Z269">
        <v>20.220814191952766</v>
      </c>
      <c r="AA269">
        <v>6.7525487284152756</v>
      </c>
      <c r="AB269">
        <v>10.590121411354426</v>
      </c>
      <c r="AC269">
        <v>0</v>
      </c>
      <c r="AD269">
        <v>0</v>
      </c>
      <c r="AE269">
        <v>85.928378936386594</v>
      </c>
    </row>
    <row r="270" spans="1:31" x14ac:dyDescent="0.25">
      <c r="A270">
        <v>2098166</v>
      </c>
      <c r="B270">
        <v>1</v>
      </c>
      <c r="C270" t="s">
        <v>80</v>
      </c>
      <c r="D270" t="s">
        <v>103</v>
      </c>
      <c r="E270" t="s">
        <v>158</v>
      </c>
      <c r="F270" t="s">
        <v>966</v>
      </c>
      <c r="G270" t="s">
        <v>385</v>
      </c>
      <c r="H270" t="s">
        <v>143</v>
      </c>
      <c r="I270" t="s">
        <v>135</v>
      </c>
      <c r="J270" t="s">
        <v>136</v>
      </c>
      <c r="K270" t="s">
        <v>137</v>
      </c>
      <c r="L270" t="s">
        <v>967</v>
      </c>
      <c r="M270" t="s">
        <v>968</v>
      </c>
      <c r="N270">
        <v>0.83027777700000005</v>
      </c>
      <c r="O270">
        <v>0</v>
      </c>
      <c r="P270">
        <v>3</v>
      </c>
      <c r="Q270">
        <v>0</v>
      </c>
      <c r="R270">
        <v>5</v>
      </c>
      <c r="S270">
        <v>0</v>
      </c>
      <c r="T270">
        <v>2</v>
      </c>
      <c r="U270">
        <v>0</v>
      </c>
      <c r="V270">
        <v>0</v>
      </c>
      <c r="W270">
        <v>0</v>
      </c>
      <c r="X270">
        <v>0.49746934068093168</v>
      </c>
      <c r="Y270">
        <v>0</v>
      </c>
      <c r="Z270">
        <v>3.0573865389266923</v>
      </c>
      <c r="AA270">
        <v>0</v>
      </c>
      <c r="AB270">
        <v>1.2653416508184123</v>
      </c>
      <c r="AC270">
        <v>0</v>
      </c>
      <c r="AD270">
        <v>0</v>
      </c>
      <c r="AE270">
        <v>4.8201975304260358</v>
      </c>
    </row>
    <row r="271" spans="1:31" x14ac:dyDescent="0.25">
      <c r="A271">
        <v>2098168</v>
      </c>
      <c r="B271">
        <v>1</v>
      </c>
      <c r="C271" t="s">
        <v>80</v>
      </c>
      <c r="D271" t="s">
        <v>84</v>
      </c>
      <c r="E271" t="s">
        <v>131</v>
      </c>
      <c r="F271" t="s">
        <v>969</v>
      </c>
      <c r="G271" t="s">
        <v>133</v>
      </c>
      <c r="H271" t="s">
        <v>134</v>
      </c>
      <c r="I271" t="s">
        <v>135</v>
      </c>
      <c r="J271" t="s">
        <v>136</v>
      </c>
      <c r="K271" t="s">
        <v>137</v>
      </c>
      <c r="L271" t="s">
        <v>970</v>
      </c>
      <c r="M271" t="s">
        <v>971</v>
      </c>
      <c r="N271">
        <v>0.62166666599999998</v>
      </c>
      <c r="O271">
        <v>0</v>
      </c>
      <c r="P271">
        <v>463</v>
      </c>
      <c r="Q271">
        <v>0</v>
      </c>
      <c r="R271">
        <v>14</v>
      </c>
      <c r="S271">
        <v>27</v>
      </c>
      <c r="T271">
        <v>271</v>
      </c>
      <c r="U271">
        <v>6</v>
      </c>
      <c r="V271">
        <v>3</v>
      </c>
      <c r="W271">
        <v>0</v>
      </c>
      <c r="X271">
        <v>99.048857642491612</v>
      </c>
      <c r="Y271">
        <v>0</v>
      </c>
      <c r="Z271">
        <v>6.8595857806086977</v>
      </c>
      <c r="AA271">
        <v>157.07222154608758</v>
      </c>
      <c r="AB271">
        <v>227.87054757894336</v>
      </c>
      <c r="AC271">
        <v>645.83380570686836</v>
      </c>
      <c r="AD271">
        <v>130.34058588087203</v>
      </c>
      <c r="AE271">
        <v>1267.0256041358716</v>
      </c>
    </row>
    <row r="272" spans="1:31" x14ac:dyDescent="0.25">
      <c r="A272">
        <v>2098169</v>
      </c>
      <c r="B272">
        <v>1</v>
      </c>
      <c r="C272" t="s">
        <v>80</v>
      </c>
      <c r="D272" t="s">
        <v>85</v>
      </c>
      <c r="E272" t="s">
        <v>177</v>
      </c>
      <c r="F272" t="s">
        <v>972</v>
      </c>
      <c r="G272" t="s">
        <v>179</v>
      </c>
      <c r="H272" t="s">
        <v>143</v>
      </c>
      <c r="I272" t="s">
        <v>135</v>
      </c>
      <c r="J272" t="s">
        <v>136</v>
      </c>
      <c r="K272" t="s">
        <v>137</v>
      </c>
      <c r="L272" t="s">
        <v>973</v>
      </c>
      <c r="M272" t="s">
        <v>974</v>
      </c>
      <c r="N272">
        <v>4.8394444439999997</v>
      </c>
      <c r="O272">
        <v>0</v>
      </c>
      <c r="P272">
        <v>1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1.1153626317465724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1.1153626317465724</v>
      </c>
    </row>
    <row r="273" spans="1:31" x14ac:dyDescent="0.25">
      <c r="A273">
        <v>2098170</v>
      </c>
      <c r="B273">
        <v>1</v>
      </c>
      <c r="C273" t="s">
        <v>81</v>
      </c>
      <c r="D273" t="s">
        <v>112</v>
      </c>
      <c r="E273" t="s">
        <v>169</v>
      </c>
      <c r="F273" t="s">
        <v>975</v>
      </c>
      <c r="G273" t="s">
        <v>273</v>
      </c>
      <c r="H273" t="s">
        <v>134</v>
      </c>
      <c r="I273" t="s">
        <v>135</v>
      </c>
      <c r="J273" t="s">
        <v>136</v>
      </c>
      <c r="K273" t="s">
        <v>155</v>
      </c>
      <c r="L273" t="s">
        <v>976</v>
      </c>
      <c r="M273" t="s">
        <v>977</v>
      </c>
      <c r="N273">
        <v>8.1194444440000009</v>
      </c>
      <c r="O273">
        <v>0</v>
      </c>
      <c r="P273">
        <v>92</v>
      </c>
      <c r="Q273">
        <v>0</v>
      </c>
      <c r="R273">
        <v>16</v>
      </c>
      <c r="S273">
        <v>0</v>
      </c>
      <c r="T273">
        <v>5</v>
      </c>
      <c r="U273">
        <v>0</v>
      </c>
      <c r="V273">
        <v>0</v>
      </c>
      <c r="W273">
        <v>0</v>
      </c>
      <c r="X273">
        <v>117.67031270606908</v>
      </c>
      <c r="Y273">
        <v>0</v>
      </c>
      <c r="Z273">
        <v>67.868764811718165</v>
      </c>
      <c r="AA273">
        <v>0</v>
      </c>
      <c r="AB273">
        <v>23.359544166685485</v>
      </c>
      <c r="AC273">
        <v>0</v>
      </c>
      <c r="AD273">
        <v>0</v>
      </c>
      <c r="AE273">
        <v>208.89862168447272</v>
      </c>
    </row>
    <row r="274" spans="1:31" x14ac:dyDescent="0.25">
      <c r="A274">
        <v>2098174</v>
      </c>
      <c r="B274">
        <v>1</v>
      </c>
      <c r="C274" t="s">
        <v>80</v>
      </c>
      <c r="D274" t="s">
        <v>89</v>
      </c>
      <c r="E274" t="s">
        <v>140</v>
      </c>
      <c r="F274" t="s">
        <v>978</v>
      </c>
      <c r="G274" t="s">
        <v>979</v>
      </c>
      <c r="H274" t="s">
        <v>143</v>
      </c>
      <c r="I274" t="s">
        <v>135</v>
      </c>
      <c r="J274" t="s">
        <v>136</v>
      </c>
      <c r="K274" t="s">
        <v>137</v>
      </c>
      <c r="L274" t="s">
        <v>980</v>
      </c>
      <c r="M274" t="s">
        <v>981</v>
      </c>
      <c r="N274">
        <v>0.93805555500000004</v>
      </c>
      <c r="O274">
        <v>0</v>
      </c>
      <c r="P274">
        <v>5</v>
      </c>
      <c r="Q274">
        <v>0</v>
      </c>
      <c r="R274">
        <v>11</v>
      </c>
      <c r="S274">
        <v>0</v>
      </c>
      <c r="T274">
        <v>10</v>
      </c>
      <c r="U274">
        <v>0</v>
      </c>
      <c r="V274">
        <v>0</v>
      </c>
      <c r="W274">
        <v>0</v>
      </c>
      <c r="X274">
        <v>5.3391392202516226</v>
      </c>
      <c r="Y274">
        <v>0</v>
      </c>
      <c r="Z274">
        <v>7.8215045710752227</v>
      </c>
      <c r="AA274">
        <v>0</v>
      </c>
      <c r="AB274">
        <v>8.2130402981171304</v>
      </c>
      <c r="AC274">
        <v>0</v>
      </c>
      <c r="AD274">
        <v>0</v>
      </c>
      <c r="AE274">
        <v>21.373684089443977</v>
      </c>
    </row>
    <row r="275" spans="1:31" x14ac:dyDescent="0.25">
      <c r="A275">
        <v>2098176</v>
      </c>
      <c r="B275">
        <v>1</v>
      </c>
      <c r="C275" t="s">
        <v>80</v>
      </c>
      <c r="D275" t="s">
        <v>110</v>
      </c>
      <c r="E275" t="s">
        <v>177</v>
      </c>
      <c r="F275" t="s">
        <v>982</v>
      </c>
      <c r="G275" t="s">
        <v>196</v>
      </c>
      <c r="H275" t="s">
        <v>143</v>
      </c>
      <c r="I275" t="s">
        <v>135</v>
      </c>
      <c r="J275" t="s">
        <v>136</v>
      </c>
      <c r="K275" t="s">
        <v>137</v>
      </c>
      <c r="L275" t="s">
        <v>983</v>
      </c>
      <c r="M275" t="s">
        <v>984</v>
      </c>
      <c r="N275">
        <v>2.5047222219999998</v>
      </c>
      <c r="O275">
        <v>0</v>
      </c>
      <c r="P275">
        <v>1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1.0122467984681474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1.0122467984681474</v>
      </c>
    </row>
    <row r="276" spans="1:31" x14ac:dyDescent="0.25">
      <c r="A276">
        <v>2098177</v>
      </c>
      <c r="B276">
        <v>1</v>
      </c>
      <c r="C276" t="s">
        <v>80</v>
      </c>
      <c r="D276" t="s">
        <v>103</v>
      </c>
      <c r="E276" t="s">
        <v>140</v>
      </c>
      <c r="F276" t="s">
        <v>985</v>
      </c>
      <c r="G276" t="s">
        <v>385</v>
      </c>
      <c r="H276" t="s">
        <v>143</v>
      </c>
      <c r="I276" t="s">
        <v>135</v>
      </c>
      <c r="J276" t="s">
        <v>136</v>
      </c>
      <c r="K276" t="s">
        <v>137</v>
      </c>
      <c r="L276" t="s">
        <v>986</v>
      </c>
      <c r="M276" t="s">
        <v>987</v>
      </c>
      <c r="N276">
        <v>1.555555555</v>
      </c>
      <c r="O276">
        <v>0</v>
      </c>
      <c r="P276">
        <v>46</v>
      </c>
      <c r="Q276">
        <v>0</v>
      </c>
      <c r="R276">
        <v>11</v>
      </c>
      <c r="S276">
        <v>0</v>
      </c>
      <c r="T276">
        <v>5</v>
      </c>
      <c r="U276">
        <v>0</v>
      </c>
      <c r="V276">
        <v>0</v>
      </c>
      <c r="W276">
        <v>0</v>
      </c>
      <c r="X276">
        <v>13.88142544794308</v>
      </c>
      <c r="Y276">
        <v>0</v>
      </c>
      <c r="Z276">
        <v>30.540152341404191</v>
      </c>
      <c r="AA276">
        <v>0</v>
      </c>
      <c r="AB276">
        <v>1.28033191483759</v>
      </c>
      <c r="AC276">
        <v>0</v>
      </c>
      <c r="AD276">
        <v>0</v>
      </c>
      <c r="AE276">
        <v>45.701909704184857</v>
      </c>
    </row>
    <row r="277" spans="1:31" x14ac:dyDescent="0.25">
      <c r="A277">
        <v>2098179</v>
      </c>
      <c r="B277">
        <v>1</v>
      </c>
      <c r="C277" t="s">
        <v>80</v>
      </c>
      <c r="D277" t="s">
        <v>105</v>
      </c>
      <c r="E277" t="s">
        <v>169</v>
      </c>
      <c r="F277" t="s">
        <v>988</v>
      </c>
      <c r="G277" t="s">
        <v>273</v>
      </c>
      <c r="H277" t="s">
        <v>134</v>
      </c>
      <c r="I277" t="s">
        <v>135</v>
      </c>
      <c r="J277" t="s">
        <v>136</v>
      </c>
      <c r="K277" t="s">
        <v>155</v>
      </c>
      <c r="L277" t="s">
        <v>989</v>
      </c>
      <c r="M277" t="s">
        <v>990</v>
      </c>
      <c r="N277">
        <v>8.1168555550000008</v>
      </c>
      <c r="O277">
        <v>0</v>
      </c>
      <c r="P277">
        <v>456</v>
      </c>
      <c r="Q277">
        <v>0</v>
      </c>
      <c r="R277">
        <v>0</v>
      </c>
      <c r="S277">
        <v>0</v>
      </c>
      <c r="T277">
        <v>17</v>
      </c>
      <c r="U277">
        <v>0</v>
      </c>
      <c r="V277">
        <v>0</v>
      </c>
      <c r="W277">
        <v>0</v>
      </c>
      <c r="X277">
        <v>900.22851791637993</v>
      </c>
      <c r="Y277">
        <v>0</v>
      </c>
      <c r="Z277">
        <v>0</v>
      </c>
      <c r="AA277">
        <v>0</v>
      </c>
      <c r="AB277">
        <v>112.70690802526958</v>
      </c>
      <c r="AC277">
        <v>0</v>
      </c>
      <c r="AD277">
        <v>0</v>
      </c>
      <c r="AE277">
        <v>1012.9354259416496</v>
      </c>
    </row>
    <row r="278" spans="1:31" x14ac:dyDescent="0.25">
      <c r="A278">
        <v>2098183</v>
      </c>
      <c r="B278">
        <v>1</v>
      </c>
      <c r="C278" t="s">
        <v>80</v>
      </c>
      <c r="D278" t="s">
        <v>84</v>
      </c>
      <c r="E278" t="s">
        <v>169</v>
      </c>
      <c r="F278" t="s">
        <v>991</v>
      </c>
      <c r="G278" t="s">
        <v>273</v>
      </c>
      <c r="H278" t="s">
        <v>134</v>
      </c>
      <c r="I278" t="s">
        <v>135</v>
      </c>
      <c r="J278" t="s">
        <v>136</v>
      </c>
      <c r="K278" t="s">
        <v>155</v>
      </c>
      <c r="L278" t="s">
        <v>992</v>
      </c>
      <c r="M278" t="s">
        <v>993</v>
      </c>
      <c r="N278">
        <v>7.3675397220000001</v>
      </c>
      <c r="O278">
        <v>0</v>
      </c>
      <c r="P278">
        <v>474</v>
      </c>
      <c r="Q278">
        <v>0</v>
      </c>
      <c r="R278">
        <v>0</v>
      </c>
      <c r="S278">
        <v>0</v>
      </c>
      <c r="T278">
        <v>16</v>
      </c>
      <c r="U278">
        <v>0</v>
      </c>
      <c r="V278">
        <v>0</v>
      </c>
      <c r="W278">
        <v>0</v>
      </c>
      <c r="X278">
        <v>696.71977018134965</v>
      </c>
      <c r="Y278">
        <v>0</v>
      </c>
      <c r="Z278">
        <v>0</v>
      </c>
      <c r="AA278">
        <v>0</v>
      </c>
      <c r="AB278">
        <v>135.78120705178799</v>
      </c>
      <c r="AC278">
        <v>0</v>
      </c>
      <c r="AD278">
        <v>0</v>
      </c>
      <c r="AE278">
        <v>832.50097723313763</v>
      </c>
    </row>
    <row r="279" spans="1:31" x14ac:dyDescent="0.25">
      <c r="A279">
        <v>2098187</v>
      </c>
      <c r="B279">
        <v>1</v>
      </c>
      <c r="C279" t="s">
        <v>80</v>
      </c>
      <c r="D279" t="s">
        <v>106</v>
      </c>
      <c r="E279" t="s">
        <v>177</v>
      </c>
      <c r="F279" t="s">
        <v>994</v>
      </c>
      <c r="G279" t="s">
        <v>183</v>
      </c>
      <c r="H279" t="s">
        <v>143</v>
      </c>
      <c r="I279" t="s">
        <v>135</v>
      </c>
      <c r="J279" t="s">
        <v>136</v>
      </c>
      <c r="K279" t="s">
        <v>137</v>
      </c>
      <c r="L279" t="s">
        <v>995</v>
      </c>
      <c r="M279" t="s">
        <v>996</v>
      </c>
      <c r="N279">
        <v>5.0197222220000004</v>
      </c>
      <c r="O279">
        <v>0</v>
      </c>
      <c r="P279">
        <v>18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17.03083591130369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17.03083591130369</v>
      </c>
    </row>
    <row r="280" spans="1:31" x14ac:dyDescent="0.25">
      <c r="A280">
        <v>2098189</v>
      </c>
      <c r="B280">
        <v>1</v>
      </c>
      <c r="C280" t="s">
        <v>81</v>
      </c>
      <c r="D280" t="s">
        <v>113</v>
      </c>
      <c r="E280" t="s">
        <v>146</v>
      </c>
      <c r="F280" t="s">
        <v>997</v>
      </c>
      <c r="G280" t="s">
        <v>133</v>
      </c>
      <c r="H280" t="s">
        <v>134</v>
      </c>
      <c r="I280" t="s">
        <v>135</v>
      </c>
      <c r="J280" t="s">
        <v>136</v>
      </c>
      <c r="K280" t="s">
        <v>137</v>
      </c>
      <c r="L280" t="s">
        <v>998</v>
      </c>
      <c r="M280" t="s">
        <v>999</v>
      </c>
      <c r="N280">
        <v>1.431944444</v>
      </c>
      <c r="O280">
        <v>0</v>
      </c>
      <c r="P280">
        <v>7</v>
      </c>
      <c r="Q280">
        <v>0</v>
      </c>
      <c r="R280">
        <v>7</v>
      </c>
      <c r="S280">
        <v>2</v>
      </c>
      <c r="T280">
        <v>6</v>
      </c>
      <c r="U280">
        <v>1</v>
      </c>
      <c r="V280">
        <v>0</v>
      </c>
      <c r="W280">
        <v>0</v>
      </c>
      <c r="X280">
        <v>1.7506398796659564</v>
      </c>
      <c r="Y280">
        <v>0</v>
      </c>
      <c r="Z280">
        <v>1.1594702143080799</v>
      </c>
      <c r="AA280">
        <v>195.19597504717427</v>
      </c>
      <c r="AB280">
        <v>9.8663361410426784</v>
      </c>
      <c r="AC280">
        <v>226.66353432886476</v>
      </c>
      <c r="AD280">
        <v>0</v>
      </c>
      <c r="AE280">
        <v>434.63595561105569</v>
      </c>
    </row>
    <row r="281" spans="1:31" x14ac:dyDescent="0.25">
      <c r="A281">
        <v>2098192</v>
      </c>
      <c r="B281">
        <v>1</v>
      </c>
      <c r="C281" t="s">
        <v>80</v>
      </c>
      <c r="D281" t="s">
        <v>99</v>
      </c>
      <c r="E281" t="s">
        <v>169</v>
      </c>
      <c r="F281" t="s">
        <v>1000</v>
      </c>
      <c r="G281" t="s">
        <v>154</v>
      </c>
      <c r="H281" t="s">
        <v>134</v>
      </c>
      <c r="I281" t="s">
        <v>135</v>
      </c>
      <c r="J281" t="s">
        <v>136</v>
      </c>
      <c r="K281" t="s">
        <v>155</v>
      </c>
      <c r="L281" t="s">
        <v>1001</v>
      </c>
      <c r="M281" t="s">
        <v>1002</v>
      </c>
      <c r="N281">
        <v>9.5558333330000007</v>
      </c>
      <c r="O281">
        <v>1</v>
      </c>
      <c r="P281">
        <v>948</v>
      </c>
      <c r="Q281">
        <v>0</v>
      </c>
      <c r="R281">
        <v>5</v>
      </c>
      <c r="S281">
        <v>0</v>
      </c>
      <c r="T281">
        <v>35</v>
      </c>
      <c r="U281">
        <v>0</v>
      </c>
      <c r="V281">
        <v>0</v>
      </c>
      <c r="W281">
        <v>43.488531340469088</v>
      </c>
      <c r="X281">
        <v>1708.3094956456696</v>
      </c>
      <c r="Y281">
        <v>0</v>
      </c>
      <c r="Z281">
        <v>4.820833270643984</v>
      </c>
      <c r="AA281">
        <v>0</v>
      </c>
      <c r="AB281">
        <v>530.69609467044006</v>
      </c>
      <c r="AC281">
        <v>0</v>
      </c>
      <c r="AD281">
        <v>0</v>
      </c>
      <c r="AE281">
        <v>2287.314954927223</v>
      </c>
    </row>
    <row r="282" spans="1:31" x14ac:dyDescent="0.25">
      <c r="A282">
        <v>2098194</v>
      </c>
      <c r="B282">
        <v>1</v>
      </c>
      <c r="C282" t="s">
        <v>80</v>
      </c>
      <c r="D282" t="s">
        <v>93</v>
      </c>
      <c r="E282" t="s">
        <v>158</v>
      </c>
      <c r="F282" t="s">
        <v>1003</v>
      </c>
      <c r="G282" t="s">
        <v>366</v>
      </c>
      <c r="H282" t="s">
        <v>143</v>
      </c>
      <c r="I282" t="s">
        <v>135</v>
      </c>
      <c r="J282" t="s">
        <v>136</v>
      </c>
      <c r="K282" t="s">
        <v>137</v>
      </c>
      <c r="L282" t="s">
        <v>1004</v>
      </c>
      <c r="M282" t="s">
        <v>1005</v>
      </c>
      <c r="N282">
        <v>7.0463888880000001</v>
      </c>
      <c r="O282">
        <v>0</v>
      </c>
      <c r="P282">
        <v>1</v>
      </c>
      <c r="Q282">
        <v>0</v>
      </c>
      <c r="R282">
        <v>4</v>
      </c>
      <c r="S282">
        <v>0</v>
      </c>
      <c r="T282">
        <v>2</v>
      </c>
      <c r="U282">
        <v>0</v>
      </c>
      <c r="V282">
        <v>0</v>
      </c>
      <c r="W282">
        <v>0</v>
      </c>
      <c r="X282">
        <v>4.2429398069350031</v>
      </c>
      <c r="Y282">
        <v>0</v>
      </c>
      <c r="Z282">
        <v>176.96136661047461</v>
      </c>
      <c r="AA282">
        <v>0</v>
      </c>
      <c r="AB282">
        <v>40.91175288373568</v>
      </c>
      <c r="AC282">
        <v>0</v>
      </c>
      <c r="AD282">
        <v>0</v>
      </c>
      <c r="AE282">
        <v>222.1160593011453</v>
      </c>
    </row>
    <row r="283" spans="1:31" x14ac:dyDescent="0.25">
      <c r="A283">
        <v>2098198</v>
      </c>
      <c r="B283">
        <v>1</v>
      </c>
      <c r="C283" t="s">
        <v>80</v>
      </c>
      <c r="D283" t="s">
        <v>110</v>
      </c>
      <c r="E283" t="s">
        <v>146</v>
      </c>
      <c r="F283" t="s">
        <v>1006</v>
      </c>
      <c r="G283" t="s">
        <v>1007</v>
      </c>
      <c r="H283" t="s">
        <v>134</v>
      </c>
      <c r="I283" t="s">
        <v>135</v>
      </c>
      <c r="J283" t="s">
        <v>3</v>
      </c>
      <c r="K283" t="s">
        <v>137</v>
      </c>
      <c r="L283" t="s">
        <v>1008</v>
      </c>
      <c r="M283" t="s">
        <v>1009</v>
      </c>
      <c r="N283">
        <v>0.67500000000000004</v>
      </c>
      <c r="O283">
        <v>0</v>
      </c>
      <c r="P283">
        <v>1626</v>
      </c>
      <c r="Q283">
        <v>0</v>
      </c>
      <c r="R283">
        <v>0</v>
      </c>
      <c r="S283">
        <v>1</v>
      </c>
      <c r="T283">
        <v>166</v>
      </c>
      <c r="U283">
        <v>0</v>
      </c>
      <c r="V283">
        <v>0</v>
      </c>
      <c r="W283">
        <v>0</v>
      </c>
      <c r="X283">
        <v>274.14205614366074</v>
      </c>
      <c r="Y283">
        <v>0</v>
      </c>
      <c r="Z283">
        <v>0</v>
      </c>
      <c r="AA283">
        <v>35.246923371663939</v>
      </c>
      <c r="AB283">
        <v>157.23443863973264</v>
      </c>
      <c r="AC283">
        <v>0</v>
      </c>
      <c r="AD283">
        <v>0</v>
      </c>
      <c r="AE283">
        <v>466.62341815505727</v>
      </c>
    </row>
    <row r="284" spans="1:31" x14ac:dyDescent="0.25">
      <c r="A284">
        <v>2098199</v>
      </c>
      <c r="B284">
        <v>1</v>
      </c>
      <c r="C284" t="s">
        <v>80</v>
      </c>
      <c r="D284" t="s">
        <v>106</v>
      </c>
      <c r="E284" t="s">
        <v>131</v>
      </c>
      <c r="F284" t="s">
        <v>1010</v>
      </c>
      <c r="G284" t="s">
        <v>133</v>
      </c>
      <c r="H284" t="s">
        <v>134</v>
      </c>
      <c r="I284" t="s">
        <v>135</v>
      </c>
      <c r="J284" t="s">
        <v>136</v>
      </c>
      <c r="K284" t="s">
        <v>137</v>
      </c>
      <c r="L284" t="s">
        <v>1011</v>
      </c>
      <c r="M284" t="s">
        <v>1012</v>
      </c>
      <c r="N284">
        <v>2.644722222</v>
      </c>
      <c r="O284">
        <v>0</v>
      </c>
      <c r="P284">
        <v>1158</v>
      </c>
      <c r="Q284">
        <v>18</v>
      </c>
      <c r="R284">
        <v>133</v>
      </c>
      <c r="S284">
        <v>10</v>
      </c>
      <c r="T284">
        <v>228</v>
      </c>
      <c r="U284">
        <v>0</v>
      </c>
      <c r="V284">
        <v>0</v>
      </c>
      <c r="W284">
        <v>0</v>
      </c>
      <c r="X284">
        <v>478.80564950025627</v>
      </c>
      <c r="Y284">
        <v>29.309856057995006</v>
      </c>
      <c r="Z284">
        <v>159.21799078669838</v>
      </c>
      <c r="AA284">
        <v>178.75091070729738</v>
      </c>
      <c r="AB284">
        <v>256.11352147394348</v>
      </c>
      <c r="AC284">
        <v>0</v>
      </c>
      <c r="AD284">
        <v>0</v>
      </c>
      <c r="AE284">
        <v>1102.1979285261905</v>
      </c>
    </row>
    <row r="285" spans="1:31" x14ac:dyDescent="0.25">
      <c r="A285">
        <v>2098200</v>
      </c>
      <c r="B285">
        <v>1</v>
      </c>
      <c r="C285" t="s">
        <v>80</v>
      </c>
      <c r="D285" t="s">
        <v>95</v>
      </c>
      <c r="E285" t="s">
        <v>158</v>
      </c>
      <c r="F285" t="s">
        <v>1013</v>
      </c>
      <c r="G285" t="s">
        <v>324</v>
      </c>
      <c r="H285" t="s">
        <v>143</v>
      </c>
      <c r="I285" t="s">
        <v>135</v>
      </c>
      <c r="J285" t="s">
        <v>136</v>
      </c>
      <c r="K285" t="s">
        <v>137</v>
      </c>
      <c r="L285" t="s">
        <v>1014</v>
      </c>
      <c r="M285" t="s">
        <v>1015</v>
      </c>
      <c r="N285">
        <v>0.31388888799999998</v>
      </c>
      <c r="O285">
        <v>0</v>
      </c>
      <c r="P285">
        <v>65</v>
      </c>
      <c r="Q285">
        <v>0</v>
      </c>
      <c r="R285">
        <v>0</v>
      </c>
      <c r="S285">
        <v>0</v>
      </c>
      <c r="T285">
        <v>2</v>
      </c>
      <c r="U285">
        <v>0</v>
      </c>
      <c r="V285">
        <v>0</v>
      </c>
      <c r="W285">
        <v>0</v>
      </c>
      <c r="X285">
        <v>3.8114750796648815</v>
      </c>
      <c r="Y285">
        <v>0</v>
      </c>
      <c r="Z285">
        <v>0</v>
      </c>
      <c r="AA285">
        <v>0</v>
      </c>
      <c r="AB285">
        <v>6.5488472553700008E-2</v>
      </c>
      <c r="AC285">
        <v>0</v>
      </c>
      <c r="AD285">
        <v>0</v>
      </c>
      <c r="AE285">
        <v>3.8769635522185815</v>
      </c>
    </row>
    <row r="286" spans="1:31" x14ac:dyDescent="0.25">
      <c r="A286">
        <v>2098201</v>
      </c>
      <c r="B286">
        <v>1</v>
      </c>
      <c r="C286" t="s">
        <v>80</v>
      </c>
      <c r="D286" t="s">
        <v>97</v>
      </c>
      <c r="E286" t="s">
        <v>140</v>
      </c>
      <c r="F286" t="s">
        <v>1016</v>
      </c>
      <c r="G286" t="s">
        <v>1017</v>
      </c>
      <c r="H286" t="s">
        <v>143</v>
      </c>
      <c r="I286" t="s">
        <v>135</v>
      </c>
      <c r="J286" t="s">
        <v>136</v>
      </c>
      <c r="K286" t="s">
        <v>137</v>
      </c>
      <c r="L286" t="s">
        <v>1018</v>
      </c>
      <c r="M286" t="s">
        <v>1019</v>
      </c>
      <c r="N286">
        <v>6.2405555550000003</v>
      </c>
      <c r="O286">
        <v>0</v>
      </c>
      <c r="P286">
        <v>116</v>
      </c>
      <c r="Q286">
        <v>0</v>
      </c>
      <c r="R286">
        <v>2</v>
      </c>
      <c r="S286">
        <v>0</v>
      </c>
      <c r="T286">
        <v>16</v>
      </c>
      <c r="U286">
        <v>0</v>
      </c>
      <c r="V286">
        <v>0</v>
      </c>
      <c r="W286">
        <v>0</v>
      </c>
      <c r="X286">
        <v>153.2901724720019</v>
      </c>
      <c r="Y286">
        <v>0</v>
      </c>
      <c r="Z286">
        <v>2.5536023917234565</v>
      </c>
      <c r="AA286">
        <v>0</v>
      </c>
      <c r="AB286">
        <v>68.441801968232639</v>
      </c>
      <c r="AC286">
        <v>0</v>
      </c>
      <c r="AD286">
        <v>0</v>
      </c>
      <c r="AE286">
        <v>224.285576831958</v>
      </c>
    </row>
    <row r="287" spans="1:31" x14ac:dyDescent="0.25">
      <c r="A287">
        <v>2098202</v>
      </c>
      <c r="B287">
        <v>1</v>
      </c>
      <c r="C287" t="s">
        <v>80</v>
      </c>
      <c r="D287" t="s">
        <v>103</v>
      </c>
      <c r="E287" t="s">
        <v>169</v>
      </c>
      <c r="F287" t="s">
        <v>1020</v>
      </c>
      <c r="G287" t="s">
        <v>273</v>
      </c>
      <c r="H287" t="s">
        <v>134</v>
      </c>
      <c r="I287" t="s">
        <v>135</v>
      </c>
      <c r="J287" t="s">
        <v>136</v>
      </c>
      <c r="K287" t="s">
        <v>155</v>
      </c>
      <c r="L287" t="s">
        <v>1021</v>
      </c>
      <c r="M287" t="s">
        <v>1022</v>
      </c>
      <c r="N287">
        <v>7.733055555</v>
      </c>
      <c r="O287">
        <v>0</v>
      </c>
      <c r="P287">
        <v>9</v>
      </c>
      <c r="Q287">
        <v>0</v>
      </c>
      <c r="R287">
        <v>8</v>
      </c>
      <c r="S287">
        <v>0</v>
      </c>
      <c r="T287">
        <v>5</v>
      </c>
      <c r="U287">
        <v>0</v>
      </c>
      <c r="V287">
        <v>0</v>
      </c>
      <c r="W287">
        <v>0</v>
      </c>
      <c r="X287">
        <v>8.3462979450619397</v>
      </c>
      <c r="Y287">
        <v>0</v>
      </c>
      <c r="Z287">
        <v>4.8262298514123527</v>
      </c>
      <c r="AA287">
        <v>0</v>
      </c>
      <c r="AB287">
        <v>23.460453534941344</v>
      </c>
      <c r="AC287">
        <v>0</v>
      </c>
      <c r="AD287">
        <v>0</v>
      </c>
      <c r="AE287">
        <v>36.632981331415635</v>
      </c>
    </row>
    <row r="288" spans="1:31" x14ac:dyDescent="0.25">
      <c r="A288">
        <v>2098203</v>
      </c>
      <c r="B288">
        <v>1</v>
      </c>
      <c r="C288" t="s">
        <v>80</v>
      </c>
      <c r="D288" t="s">
        <v>96</v>
      </c>
      <c r="E288" t="s">
        <v>177</v>
      </c>
      <c r="F288" t="s">
        <v>1023</v>
      </c>
      <c r="G288" t="s">
        <v>179</v>
      </c>
      <c r="H288" t="s">
        <v>143</v>
      </c>
      <c r="I288" t="s">
        <v>135</v>
      </c>
      <c r="J288" t="s">
        <v>136</v>
      </c>
      <c r="K288" t="s">
        <v>137</v>
      </c>
      <c r="L288" t="s">
        <v>1024</v>
      </c>
      <c r="M288" t="s">
        <v>1025</v>
      </c>
      <c r="N288">
        <v>1.7494444440000001</v>
      </c>
      <c r="O288">
        <v>0</v>
      </c>
      <c r="P288">
        <v>2</v>
      </c>
      <c r="Q288">
        <v>0</v>
      </c>
      <c r="R288">
        <v>0</v>
      </c>
      <c r="S288">
        <v>0</v>
      </c>
      <c r="T288">
        <v>16</v>
      </c>
      <c r="U288">
        <v>0</v>
      </c>
      <c r="V288">
        <v>0</v>
      </c>
      <c r="W288">
        <v>0</v>
      </c>
      <c r="X288">
        <v>0.72925056049827663</v>
      </c>
      <c r="Y288">
        <v>0</v>
      </c>
      <c r="Z288">
        <v>0</v>
      </c>
      <c r="AA288">
        <v>0</v>
      </c>
      <c r="AB288">
        <v>3.3942930111494722</v>
      </c>
      <c r="AC288">
        <v>0</v>
      </c>
      <c r="AD288">
        <v>0</v>
      </c>
      <c r="AE288">
        <v>4.1235435716477493</v>
      </c>
    </row>
    <row r="289" spans="1:31" x14ac:dyDescent="0.25">
      <c r="A289">
        <v>2098204</v>
      </c>
      <c r="B289">
        <v>1</v>
      </c>
      <c r="C289" t="s">
        <v>80</v>
      </c>
      <c r="D289" t="s">
        <v>85</v>
      </c>
      <c r="E289" t="s">
        <v>169</v>
      </c>
      <c r="F289" t="s">
        <v>1026</v>
      </c>
      <c r="G289" t="s">
        <v>273</v>
      </c>
      <c r="H289" t="s">
        <v>134</v>
      </c>
      <c r="I289" t="s">
        <v>135</v>
      </c>
      <c r="J289" t="s">
        <v>136</v>
      </c>
      <c r="K289" t="s">
        <v>155</v>
      </c>
      <c r="L289" t="s">
        <v>1027</v>
      </c>
      <c r="M289" t="s">
        <v>1028</v>
      </c>
      <c r="N289">
        <v>1.3125</v>
      </c>
      <c r="O289">
        <v>0</v>
      </c>
      <c r="P289">
        <v>205</v>
      </c>
      <c r="Q289">
        <v>0</v>
      </c>
      <c r="R289">
        <v>0</v>
      </c>
      <c r="S289">
        <v>0</v>
      </c>
      <c r="T289">
        <v>109</v>
      </c>
      <c r="U289">
        <v>0</v>
      </c>
      <c r="V289">
        <v>0</v>
      </c>
      <c r="W289">
        <v>0</v>
      </c>
      <c r="X289">
        <v>68.322866410092786</v>
      </c>
      <c r="Y289">
        <v>0</v>
      </c>
      <c r="Z289">
        <v>0</v>
      </c>
      <c r="AA289">
        <v>0</v>
      </c>
      <c r="AB289">
        <v>208.96747653681788</v>
      </c>
      <c r="AC289">
        <v>0</v>
      </c>
      <c r="AD289">
        <v>0</v>
      </c>
      <c r="AE289">
        <v>277.29034294691064</v>
      </c>
    </row>
    <row r="290" spans="1:31" x14ac:dyDescent="0.25">
      <c r="A290">
        <v>2098206</v>
      </c>
      <c r="B290">
        <v>1</v>
      </c>
      <c r="C290" t="s">
        <v>80</v>
      </c>
      <c r="D290" t="s">
        <v>87</v>
      </c>
      <c r="E290" t="s">
        <v>158</v>
      </c>
      <c r="F290" t="s">
        <v>1029</v>
      </c>
      <c r="G290" t="s">
        <v>979</v>
      </c>
      <c r="H290" t="s">
        <v>143</v>
      </c>
      <c r="I290" t="s">
        <v>135</v>
      </c>
      <c r="J290" t="s">
        <v>136</v>
      </c>
      <c r="K290" t="s">
        <v>137</v>
      </c>
      <c r="L290" t="s">
        <v>1030</v>
      </c>
      <c r="M290" t="s">
        <v>1031</v>
      </c>
      <c r="N290">
        <v>0.53527777700000001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1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10.005462786871581</v>
      </c>
      <c r="AC290">
        <v>0</v>
      </c>
      <c r="AD290">
        <v>0</v>
      </c>
      <c r="AE290">
        <v>10.005462786871581</v>
      </c>
    </row>
    <row r="291" spans="1:31" x14ac:dyDescent="0.25">
      <c r="A291">
        <v>2098210</v>
      </c>
      <c r="B291">
        <v>1</v>
      </c>
      <c r="C291" t="s">
        <v>80</v>
      </c>
      <c r="D291" t="s">
        <v>83</v>
      </c>
      <c r="E291" t="s">
        <v>131</v>
      </c>
      <c r="F291" t="s">
        <v>1032</v>
      </c>
      <c r="G291" t="s">
        <v>154</v>
      </c>
      <c r="H291" t="s">
        <v>134</v>
      </c>
      <c r="I291" t="s">
        <v>135</v>
      </c>
      <c r="J291" t="s">
        <v>136</v>
      </c>
      <c r="K291" t="s">
        <v>155</v>
      </c>
      <c r="L291" t="s">
        <v>1033</v>
      </c>
      <c r="M291" t="s">
        <v>1034</v>
      </c>
      <c r="N291">
        <v>2.3805555549999999</v>
      </c>
      <c r="O291">
        <v>0</v>
      </c>
      <c r="P291">
        <v>30</v>
      </c>
      <c r="Q291">
        <v>0</v>
      </c>
      <c r="R291">
        <v>0</v>
      </c>
      <c r="S291">
        <v>0</v>
      </c>
      <c r="T291">
        <v>7</v>
      </c>
      <c r="U291">
        <v>2</v>
      </c>
      <c r="V291">
        <v>1</v>
      </c>
      <c r="W291">
        <v>0</v>
      </c>
      <c r="X291">
        <v>18.519905414767166</v>
      </c>
      <c r="Y291">
        <v>0</v>
      </c>
      <c r="Z291">
        <v>0</v>
      </c>
      <c r="AA291">
        <v>0</v>
      </c>
      <c r="AB291">
        <v>32.544179441795251</v>
      </c>
      <c r="AC291">
        <v>2229.1220148220928</v>
      </c>
      <c r="AD291">
        <v>463.87051650364037</v>
      </c>
      <c r="AE291">
        <v>2744.0566161822953</v>
      </c>
    </row>
    <row r="292" spans="1:31" x14ac:dyDescent="0.25">
      <c r="A292">
        <v>2098214</v>
      </c>
      <c r="B292">
        <v>1</v>
      </c>
      <c r="C292" t="s">
        <v>81</v>
      </c>
      <c r="D292" t="s">
        <v>128</v>
      </c>
      <c r="E292" t="s">
        <v>169</v>
      </c>
      <c r="F292" t="s">
        <v>1035</v>
      </c>
      <c r="G292" t="s">
        <v>133</v>
      </c>
      <c r="H292" t="s">
        <v>134</v>
      </c>
      <c r="I292" t="s">
        <v>135</v>
      </c>
      <c r="J292" t="s">
        <v>136</v>
      </c>
      <c r="K292" t="s">
        <v>137</v>
      </c>
      <c r="L292" t="s">
        <v>1036</v>
      </c>
      <c r="M292" t="s">
        <v>1037</v>
      </c>
      <c r="N292">
        <v>1.92</v>
      </c>
      <c r="O292">
        <v>4</v>
      </c>
      <c r="P292">
        <v>38</v>
      </c>
      <c r="Q292">
        <v>10</v>
      </c>
      <c r="R292">
        <v>91</v>
      </c>
      <c r="S292">
        <v>9</v>
      </c>
      <c r="T292">
        <v>2</v>
      </c>
      <c r="U292">
        <v>2</v>
      </c>
      <c r="V292">
        <v>0</v>
      </c>
      <c r="W292">
        <v>3.5075908807637206</v>
      </c>
      <c r="X292">
        <v>13.277516049306776</v>
      </c>
      <c r="Y292">
        <v>15.495975798742933</v>
      </c>
      <c r="Z292">
        <v>61.31024383311123</v>
      </c>
      <c r="AA292">
        <v>92.52263900212489</v>
      </c>
      <c r="AB292">
        <v>8.9038149882178583</v>
      </c>
      <c r="AC292">
        <v>159.36557993586587</v>
      </c>
      <c r="AD292">
        <v>0</v>
      </c>
      <c r="AE292">
        <v>354.38336048813323</v>
      </c>
    </row>
    <row r="293" spans="1:31" x14ac:dyDescent="0.25">
      <c r="A293">
        <v>2098216</v>
      </c>
      <c r="B293">
        <v>1</v>
      </c>
      <c r="C293" t="s">
        <v>80</v>
      </c>
      <c r="D293" t="s">
        <v>97</v>
      </c>
      <c r="E293" t="s">
        <v>169</v>
      </c>
      <c r="F293" t="s">
        <v>1038</v>
      </c>
      <c r="G293" t="s">
        <v>171</v>
      </c>
      <c r="H293" t="s">
        <v>134</v>
      </c>
      <c r="I293" t="s">
        <v>135</v>
      </c>
      <c r="J293" t="s">
        <v>136</v>
      </c>
      <c r="K293" t="s">
        <v>137</v>
      </c>
      <c r="L293" t="s">
        <v>1039</v>
      </c>
      <c r="M293" t="s">
        <v>1040</v>
      </c>
      <c r="N293">
        <v>1.5661111109999999</v>
      </c>
      <c r="O293">
        <v>0</v>
      </c>
      <c r="P293">
        <v>157</v>
      </c>
      <c r="Q293">
        <v>0</v>
      </c>
      <c r="R293">
        <v>10</v>
      </c>
      <c r="S293">
        <v>0</v>
      </c>
      <c r="T293">
        <v>18</v>
      </c>
      <c r="U293">
        <v>0</v>
      </c>
      <c r="V293">
        <v>0</v>
      </c>
      <c r="W293">
        <v>0</v>
      </c>
      <c r="X293">
        <v>62.580624672097521</v>
      </c>
      <c r="Y293">
        <v>0</v>
      </c>
      <c r="Z293">
        <v>2.5701993424356089</v>
      </c>
      <c r="AA293">
        <v>0</v>
      </c>
      <c r="AB293">
        <v>8.7371990859880384</v>
      </c>
      <c r="AC293">
        <v>0</v>
      </c>
      <c r="AD293">
        <v>0</v>
      </c>
      <c r="AE293">
        <v>73.888023100521167</v>
      </c>
    </row>
    <row r="294" spans="1:31" x14ac:dyDescent="0.25">
      <c r="A294">
        <v>2098219</v>
      </c>
      <c r="B294">
        <v>1</v>
      </c>
      <c r="C294" t="s">
        <v>80</v>
      </c>
      <c r="D294" t="s">
        <v>83</v>
      </c>
      <c r="E294" t="s">
        <v>177</v>
      </c>
      <c r="F294" t="s">
        <v>1041</v>
      </c>
      <c r="G294" t="s">
        <v>1007</v>
      </c>
      <c r="H294" t="s">
        <v>143</v>
      </c>
      <c r="I294" t="s">
        <v>135</v>
      </c>
      <c r="J294" t="s">
        <v>136</v>
      </c>
      <c r="K294" t="s">
        <v>137</v>
      </c>
      <c r="L294" t="s">
        <v>1042</v>
      </c>
      <c r="M294" t="s">
        <v>1043</v>
      </c>
      <c r="N294">
        <v>2.8111111110000002</v>
      </c>
      <c r="O294">
        <v>0</v>
      </c>
      <c r="P294">
        <v>2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0.64151262167071499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0.64151262167071499</v>
      </c>
    </row>
    <row r="295" spans="1:31" x14ac:dyDescent="0.25">
      <c r="A295">
        <v>2098221</v>
      </c>
      <c r="B295">
        <v>1</v>
      </c>
      <c r="C295" t="s">
        <v>81</v>
      </c>
      <c r="D295" t="s">
        <v>119</v>
      </c>
      <c r="E295" t="s">
        <v>158</v>
      </c>
      <c r="F295" t="s">
        <v>1044</v>
      </c>
      <c r="G295" t="s">
        <v>385</v>
      </c>
      <c r="H295" t="s">
        <v>143</v>
      </c>
      <c r="I295" t="s">
        <v>135</v>
      </c>
      <c r="J295" t="s">
        <v>136</v>
      </c>
      <c r="K295" t="s">
        <v>137</v>
      </c>
      <c r="L295" t="s">
        <v>1045</v>
      </c>
      <c r="M295" t="s">
        <v>1046</v>
      </c>
      <c r="N295">
        <v>3.690833333</v>
      </c>
      <c r="O295">
        <v>0</v>
      </c>
      <c r="P295">
        <v>8</v>
      </c>
      <c r="Q295">
        <v>0</v>
      </c>
      <c r="R295">
        <v>2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1.0519015084591383</v>
      </c>
      <c r="Y295">
        <v>0</v>
      </c>
      <c r="Z295">
        <v>1.1236443989419307</v>
      </c>
      <c r="AA295">
        <v>0</v>
      </c>
      <c r="AB295">
        <v>0</v>
      </c>
      <c r="AC295">
        <v>0</v>
      </c>
      <c r="AD295">
        <v>0</v>
      </c>
      <c r="AE295">
        <v>2.175545907401069</v>
      </c>
    </row>
    <row r="296" spans="1:31" x14ac:dyDescent="0.25">
      <c r="A296">
        <v>2098222</v>
      </c>
      <c r="B296">
        <v>1</v>
      </c>
      <c r="C296" t="s">
        <v>81</v>
      </c>
      <c r="D296" t="s">
        <v>120</v>
      </c>
      <c r="E296" t="s">
        <v>158</v>
      </c>
      <c r="F296" t="s">
        <v>1047</v>
      </c>
      <c r="G296" t="s">
        <v>385</v>
      </c>
      <c r="H296" t="s">
        <v>143</v>
      </c>
      <c r="I296" t="s">
        <v>135</v>
      </c>
      <c r="J296" t="s">
        <v>136</v>
      </c>
      <c r="K296" t="s">
        <v>137</v>
      </c>
      <c r="L296" t="s">
        <v>1048</v>
      </c>
      <c r="M296" t="s">
        <v>1049</v>
      </c>
      <c r="N296">
        <v>2.4900000000000002</v>
      </c>
      <c r="O296">
        <v>0</v>
      </c>
      <c r="P296">
        <v>67</v>
      </c>
      <c r="Q296">
        <v>0</v>
      </c>
      <c r="R296">
        <v>0</v>
      </c>
      <c r="S296">
        <v>0</v>
      </c>
      <c r="T296">
        <v>4</v>
      </c>
      <c r="U296">
        <v>0</v>
      </c>
      <c r="V296">
        <v>0</v>
      </c>
      <c r="W296">
        <v>0</v>
      </c>
      <c r="X296">
        <v>25.999381012505996</v>
      </c>
      <c r="Y296">
        <v>0</v>
      </c>
      <c r="Z296">
        <v>0</v>
      </c>
      <c r="AA296">
        <v>0</v>
      </c>
      <c r="AB296">
        <v>0.11858608878421667</v>
      </c>
      <c r="AC296">
        <v>0</v>
      </c>
      <c r="AD296">
        <v>0</v>
      </c>
      <c r="AE296">
        <v>26.117967101290212</v>
      </c>
    </row>
    <row r="297" spans="1:31" x14ac:dyDescent="0.25">
      <c r="A297">
        <v>2098230</v>
      </c>
      <c r="B297">
        <v>1</v>
      </c>
      <c r="C297" t="s">
        <v>80</v>
      </c>
      <c r="D297" t="s">
        <v>87</v>
      </c>
      <c r="E297" t="s">
        <v>140</v>
      </c>
      <c r="F297" t="s">
        <v>1050</v>
      </c>
      <c r="G297" t="s">
        <v>979</v>
      </c>
      <c r="H297" t="s">
        <v>143</v>
      </c>
      <c r="I297" t="s">
        <v>135</v>
      </c>
      <c r="J297" t="s">
        <v>136</v>
      </c>
      <c r="K297" t="s">
        <v>137</v>
      </c>
      <c r="L297" t="s">
        <v>1051</v>
      </c>
      <c r="M297" t="s">
        <v>1052</v>
      </c>
      <c r="N297">
        <v>0.62444444399999999</v>
      </c>
      <c r="O297">
        <v>0</v>
      </c>
      <c r="P297">
        <v>13</v>
      </c>
      <c r="Q297">
        <v>0</v>
      </c>
      <c r="R297">
        <v>0</v>
      </c>
      <c r="S297">
        <v>0</v>
      </c>
      <c r="T297">
        <v>2</v>
      </c>
      <c r="U297">
        <v>0</v>
      </c>
      <c r="V297">
        <v>0</v>
      </c>
      <c r="W297">
        <v>0</v>
      </c>
      <c r="X297">
        <v>3.3691209538502096</v>
      </c>
      <c r="Y297">
        <v>0</v>
      </c>
      <c r="Z297">
        <v>0</v>
      </c>
      <c r="AA297">
        <v>0</v>
      </c>
      <c r="AB297">
        <v>9.6127721408303533</v>
      </c>
      <c r="AC297">
        <v>0</v>
      </c>
      <c r="AD297">
        <v>0</v>
      </c>
      <c r="AE297">
        <v>12.981893094680563</v>
      </c>
    </row>
    <row r="298" spans="1:31" x14ac:dyDescent="0.25">
      <c r="A298">
        <v>2098232</v>
      </c>
      <c r="B298">
        <v>1</v>
      </c>
      <c r="C298" t="s">
        <v>80</v>
      </c>
      <c r="D298" t="s">
        <v>105</v>
      </c>
      <c r="E298" t="s">
        <v>177</v>
      </c>
      <c r="F298" t="s">
        <v>1053</v>
      </c>
      <c r="G298" t="s">
        <v>196</v>
      </c>
      <c r="H298" t="s">
        <v>143</v>
      </c>
      <c r="I298" t="s">
        <v>135</v>
      </c>
      <c r="J298" t="s">
        <v>136</v>
      </c>
      <c r="K298" t="s">
        <v>137</v>
      </c>
      <c r="L298" t="s">
        <v>1054</v>
      </c>
      <c r="M298" t="s">
        <v>1055</v>
      </c>
      <c r="N298">
        <v>9.1702777770000008</v>
      </c>
      <c r="O298">
        <v>0</v>
      </c>
      <c r="P298">
        <v>33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67.729296925527208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67.729296925527208</v>
      </c>
    </row>
    <row r="299" spans="1:31" x14ac:dyDescent="0.25">
      <c r="A299">
        <v>2098234</v>
      </c>
      <c r="B299">
        <v>1</v>
      </c>
      <c r="C299" t="s">
        <v>80</v>
      </c>
      <c r="D299" t="s">
        <v>94</v>
      </c>
      <c r="E299" t="s">
        <v>146</v>
      </c>
      <c r="F299" t="s">
        <v>1056</v>
      </c>
      <c r="G299" t="s">
        <v>513</v>
      </c>
      <c r="H299" t="s">
        <v>134</v>
      </c>
      <c r="I299" t="s">
        <v>135</v>
      </c>
      <c r="J299" t="s">
        <v>136</v>
      </c>
      <c r="K299" t="s">
        <v>137</v>
      </c>
      <c r="L299" t="s">
        <v>1057</v>
      </c>
      <c r="M299" t="s">
        <v>1058</v>
      </c>
      <c r="N299">
        <v>8.9166666000000006E-2</v>
      </c>
      <c r="O299">
        <v>0</v>
      </c>
      <c r="P299">
        <v>0</v>
      </c>
      <c r="Q299">
        <v>1</v>
      </c>
      <c r="R299">
        <v>102</v>
      </c>
      <c r="S299">
        <v>0</v>
      </c>
      <c r="T299">
        <v>2</v>
      </c>
      <c r="U299">
        <v>0</v>
      </c>
      <c r="V299">
        <v>0</v>
      </c>
      <c r="W299">
        <v>0</v>
      </c>
      <c r="X299">
        <v>0</v>
      </c>
      <c r="Y299">
        <v>0.78708407192559338</v>
      </c>
      <c r="Z299">
        <v>1.7916505374576666</v>
      </c>
      <c r="AA299">
        <v>0</v>
      </c>
      <c r="AB299">
        <v>0.15113619237707498</v>
      </c>
      <c r="AC299">
        <v>0</v>
      </c>
      <c r="AD299">
        <v>0</v>
      </c>
      <c r="AE299">
        <v>2.729870801760335</v>
      </c>
    </row>
    <row r="300" spans="1:31" x14ac:dyDescent="0.25">
      <c r="A300">
        <v>2098235</v>
      </c>
      <c r="B300">
        <v>1</v>
      </c>
      <c r="C300" t="s">
        <v>80</v>
      </c>
      <c r="D300" t="s">
        <v>84</v>
      </c>
      <c r="E300" t="s">
        <v>177</v>
      </c>
      <c r="F300" t="s">
        <v>1059</v>
      </c>
      <c r="G300" t="s">
        <v>183</v>
      </c>
      <c r="H300" t="s">
        <v>143</v>
      </c>
      <c r="I300" t="s">
        <v>135</v>
      </c>
      <c r="J300" t="s">
        <v>136</v>
      </c>
      <c r="K300" t="s">
        <v>137</v>
      </c>
      <c r="L300" t="s">
        <v>1060</v>
      </c>
      <c r="M300" t="s">
        <v>1061</v>
      </c>
      <c r="N300">
        <v>6.9497222220000001</v>
      </c>
      <c r="O300">
        <v>0</v>
      </c>
      <c r="P300">
        <v>5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4.0824009384397701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4.0824009384397701</v>
      </c>
    </row>
    <row r="301" spans="1:31" x14ac:dyDescent="0.25">
      <c r="A301">
        <v>2098237</v>
      </c>
      <c r="B301">
        <v>1</v>
      </c>
      <c r="C301" t="s">
        <v>81</v>
      </c>
      <c r="D301" t="s">
        <v>118</v>
      </c>
      <c r="E301" t="s">
        <v>169</v>
      </c>
      <c r="F301" t="s">
        <v>1062</v>
      </c>
      <c r="G301" t="s">
        <v>133</v>
      </c>
      <c r="H301" t="s">
        <v>134</v>
      </c>
      <c r="I301" t="s">
        <v>259</v>
      </c>
      <c r="J301" t="s">
        <v>136</v>
      </c>
      <c r="K301" t="s">
        <v>137</v>
      </c>
      <c r="L301" t="s">
        <v>1063</v>
      </c>
      <c r="M301" t="s">
        <v>1064</v>
      </c>
      <c r="N301">
        <v>5.5555550000000002E-3</v>
      </c>
      <c r="O301">
        <v>0</v>
      </c>
      <c r="P301">
        <v>130</v>
      </c>
      <c r="Q301">
        <v>13</v>
      </c>
      <c r="R301">
        <v>23</v>
      </c>
      <c r="S301">
        <v>4</v>
      </c>
      <c r="T301">
        <v>22</v>
      </c>
      <c r="U301">
        <v>0</v>
      </c>
      <c r="V301">
        <v>0</v>
      </c>
      <c r="W301">
        <v>0</v>
      </c>
      <c r="X301">
        <v>9.865036451920009E-2</v>
      </c>
      <c r="Y301">
        <v>0.42658037380748892</v>
      </c>
      <c r="Z301">
        <v>1.4982871358933334E-2</v>
      </c>
      <c r="AA301">
        <v>6.4512318800050011E-2</v>
      </c>
      <c r="AB301">
        <v>3.4524839217211112E-2</v>
      </c>
      <c r="AC301">
        <v>0</v>
      </c>
      <c r="AD301">
        <v>0</v>
      </c>
      <c r="AE301">
        <v>0.63925076770288336</v>
      </c>
    </row>
    <row r="302" spans="1:31" x14ac:dyDescent="0.25">
      <c r="A302">
        <v>2098238</v>
      </c>
      <c r="B302">
        <v>1</v>
      </c>
      <c r="C302" t="s">
        <v>80</v>
      </c>
      <c r="D302" t="s">
        <v>99</v>
      </c>
      <c r="E302" t="s">
        <v>177</v>
      </c>
      <c r="F302" t="s">
        <v>1065</v>
      </c>
      <c r="G302" t="s">
        <v>179</v>
      </c>
      <c r="H302" t="s">
        <v>143</v>
      </c>
      <c r="I302" t="s">
        <v>135</v>
      </c>
      <c r="J302" t="s">
        <v>136</v>
      </c>
      <c r="K302" t="s">
        <v>137</v>
      </c>
      <c r="L302" t="s">
        <v>1066</v>
      </c>
      <c r="M302" t="s">
        <v>1067</v>
      </c>
      <c r="N302">
        <v>4.6275000000000004</v>
      </c>
      <c r="O302">
        <v>0</v>
      </c>
      <c r="P302">
        <v>1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0.9925706729178001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0.9925706729178001</v>
      </c>
    </row>
    <row r="303" spans="1:31" x14ac:dyDescent="0.25">
      <c r="A303">
        <v>2099168</v>
      </c>
      <c r="B303">
        <v>1</v>
      </c>
      <c r="C303" t="s">
        <v>80</v>
      </c>
      <c r="D303" t="s">
        <v>104</v>
      </c>
      <c r="E303" t="s">
        <v>158</v>
      </c>
      <c r="F303" t="s">
        <v>1068</v>
      </c>
      <c r="G303" t="s">
        <v>160</v>
      </c>
      <c r="H303" t="s">
        <v>143</v>
      </c>
      <c r="I303" t="s">
        <v>135</v>
      </c>
      <c r="J303" t="s">
        <v>136</v>
      </c>
      <c r="K303" t="s">
        <v>137</v>
      </c>
      <c r="L303" t="s">
        <v>1069</v>
      </c>
      <c r="M303" t="s">
        <v>1070</v>
      </c>
      <c r="N303">
        <v>4.1297222219999998</v>
      </c>
      <c r="O303">
        <v>0</v>
      </c>
      <c r="P303">
        <v>26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19.96391973861785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19.96391973861785</v>
      </c>
    </row>
    <row r="304" spans="1:31" x14ac:dyDescent="0.25">
      <c r="A304">
        <v>2098836</v>
      </c>
      <c r="B304">
        <v>1</v>
      </c>
      <c r="C304" t="s">
        <v>80</v>
      </c>
      <c r="D304" t="s">
        <v>82</v>
      </c>
      <c r="E304" t="s">
        <v>158</v>
      </c>
      <c r="F304" t="s">
        <v>1071</v>
      </c>
      <c r="G304" t="s">
        <v>1072</v>
      </c>
      <c r="H304" t="s">
        <v>143</v>
      </c>
      <c r="I304" t="s">
        <v>135</v>
      </c>
      <c r="J304" t="s">
        <v>136</v>
      </c>
      <c r="K304" t="s">
        <v>137</v>
      </c>
      <c r="L304" t="s">
        <v>1073</v>
      </c>
      <c r="M304" t="s">
        <v>1074</v>
      </c>
      <c r="N304">
        <v>4.3613888879999996</v>
      </c>
      <c r="O304">
        <v>0</v>
      </c>
      <c r="P304">
        <v>129</v>
      </c>
      <c r="Q304">
        <v>0</v>
      </c>
      <c r="R304">
        <v>0</v>
      </c>
      <c r="S304">
        <v>0</v>
      </c>
      <c r="T304">
        <v>3</v>
      </c>
      <c r="U304">
        <v>0</v>
      </c>
      <c r="V304">
        <v>0</v>
      </c>
      <c r="W304">
        <v>0</v>
      </c>
      <c r="X304">
        <v>92.059418736225297</v>
      </c>
      <c r="Y304">
        <v>0</v>
      </c>
      <c r="Z304">
        <v>0</v>
      </c>
      <c r="AA304">
        <v>0</v>
      </c>
      <c r="AB304">
        <v>21.735513102723424</v>
      </c>
      <c r="AC304">
        <v>0</v>
      </c>
      <c r="AD304">
        <v>0</v>
      </c>
      <c r="AE304">
        <v>113.79493183894871</v>
      </c>
    </row>
    <row r="305" spans="1:31" x14ac:dyDescent="0.25">
      <c r="A305">
        <v>2099377</v>
      </c>
      <c r="B305">
        <v>1</v>
      </c>
      <c r="C305" t="s">
        <v>80</v>
      </c>
      <c r="D305" t="s">
        <v>82</v>
      </c>
      <c r="E305" t="s">
        <v>140</v>
      </c>
      <c r="F305" t="s">
        <v>1075</v>
      </c>
      <c r="G305" t="s">
        <v>324</v>
      </c>
      <c r="H305" t="s">
        <v>143</v>
      </c>
      <c r="I305" t="s">
        <v>135</v>
      </c>
      <c r="J305" t="s">
        <v>136</v>
      </c>
      <c r="K305" t="s">
        <v>137</v>
      </c>
      <c r="L305" t="s">
        <v>1076</v>
      </c>
      <c r="M305" t="s">
        <v>1077</v>
      </c>
      <c r="N305">
        <v>1.8761111109999999</v>
      </c>
      <c r="O305">
        <v>0</v>
      </c>
      <c r="P305">
        <v>411</v>
      </c>
      <c r="Q305">
        <v>0</v>
      </c>
      <c r="R305">
        <v>0</v>
      </c>
      <c r="S305">
        <v>0</v>
      </c>
      <c r="T305">
        <v>24</v>
      </c>
      <c r="U305">
        <v>0</v>
      </c>
      <c r="V305">
        <v>0</v>
      </c>
      <c r="W305">
        <v>0</v>
      </c>
      <c r="X305">
        <v>221.00071277377569</v>
      </c>
      <c r="Y305">
        <v>0</v>
      </c>
      <c r="Z305">
        <v>0</v>
      </c>
      <c r="AA305">
        <v>0</v>
      </c>
      <c r="AB305">
        <v>84.174338586836825</v>
      </c>
      <c r="AC305">
        <v>0</v>
      </c>
      <c r="AD305">
        <v>0</v>
      </c>
      <c r="AE305">
        <v>305.17505136061254</v>
      </c>
    </row>
    <row r="306" spans="1:31" x14ac:dyDescent="0.25">
      <c r="A306">
        <v>2098813</v>
      </c>
      <c r="B306">
        <v>1</v>
      </c>
      <c r="C306" t="s">
        <v>81</v>
      </c>
      <c r="D306" t="s">
        <v>112</v>
      </c>
      <c r="E306" t="s">
        <v>169</v>
      </c>
      <c r="F306" t="s">
        <v>1078</v>
      </c>
      <c r="G306" t="s">
        <v>273</v>
      </c>
      <c r="H306" t="s">
        <v>134</v>
      </c>
      <c r="I306" t="s">
        <v>135</v>
      </c>
      <c r="J306" t="s">
        <v>136</v>
      </c>
      <c r="K306" t="s">
        <v>155</v>
      </c>
      <c r="L306" t="s">
        <v>1079</v>
      </c>
      <c r="M306" t="s">
        <v>1080</v>
      </c>
      <c r="N306">
        <v>7.2904925</v>
      </c>
      <c r="O306">
        <v>0</v>
      </c>
      <c r="P306">
        <v>92</v>
      </c>
      <c r="Q306">
        <v>1</v>
      </c>
      <c r="R306">
        <v>19</v>
      </c>
      <c r="S306">
        <v>0</v>
      </c>
      <c r="T306">
        <v>5</v>
      </c>
      <c r="U306">
        <v>0</v>
      </c>
      <c r="V306">
        <v>0</v>
      </c>
      <c r="W306">
        <v>0</v>
      </c>
      <c r="X306">
        <v>104.80383764259516</v>
      </c>
      <c r="Y306">
        <v>5.6464543651173331</v>
      </c>
      <c r="Z306">
        <v>186.72121652299782</v>
      </c>
      <c r="AA306">
        <v>0</v>
      </c>
      <c r="AB306">
        <v>20.672858965437051</v>
      </c>
      <c r="AC306">
        <v>0</v>
      </c>
      <c r="AD306">
        <v>0</v>
      </c>
      <c r="AE306">
        <v>317.84436749614736</v>
      </c>
    </row>
    <row r="307" spans="1:31" x14ac:dyDescent="0.25">
      <c r="A307">
        <v>2098690</v>
      </c>
      <c r="B307">
        <v>1</v>
      </c>
      <c r="C307" t="s">
        <v>80</v>
      </c>
      <c r="D307" t="s">
        <v>90</v>
      </c>
      <c r="E307" t="s">
        <v>169</v>
      </c>
      <c r="F307" t="s">
        <v>1081</v>
      </c>
      <c r="G307" t="s">
        <v>1007</v>
      </c>
      <c r="H307" t="s">
        <v>134</v>
      </c>
      <c r="I307" t="s">
        <v>135</v>
      </c>
      <c r="J307" t="s">
        <v>3</v>
      </c>
      <c r="K307" t="s">
        <v>137</v>
      </c>
      <c r="L307" t="s">
        <v>1082</v>
      </c>
      <c r="M307" t="s">
        <v>1083</v>
      </c>
      <c r="N307">
        <v>0.96499999999999997</v>
      </c>
      <c r="O307">
        <v>0</v>
      </c>
      <c r="P307">
        <v>3102</v>
      </c>
      <c r="Q307">
        <v>0</v>
      </c>
      <c r="R307">
        <v>0</v>
      </c>
      <c r="S307">
        <v>0</v>
      </c>
      <c r="T307">
        <v>130</v>
      </c>
      <c r="U307">
        <v>0</v>
      </c>
      <c r="V307">
        <v>0</v>
      </c>
      <c r="W307">
        <v>0</v>
      </c>
      <c r="X307">
        <v>501.4959205034138</v>
      </c>
      <c r="Y307">
        <v>0</v>
      </c>
      <c r="Z307">
        <v>0</v>
      </c>
      <c r="AA307">
        <v>0</v>
      </c>
      <c r="AB307">
        <v>73.715574130607862</v>
      </c>
      <c r="AC307">
        <v>0</v>
      </c>
      <c r="AD307">
        <v>0</v>
      </c>
      <c r="AE307">
        <v>575.21149463402162</v>
      </c>
    </row>
    <row r="308" spans="1:31" x14ac:dyDescent="0.25">
      <c r="A308">
        <v>2099354</v>
      </c>
      <c r="B308">
        <v>1</v>
      </c>
      <c r="C308" t="s">
        <v>80</v>
      </c>
      <c r="D308" t="s">
        <v>85</v>
      </c>
      <c r="E308" t="s">
        <v>169</v>
      </c>
      <c r="F308" t="s">
        <v>1084</v>
      </c>
      <c r="G308" t="s">
        <v>1085</v>
      </c>
      <c r="H308" t="s">
        <v>134</v>
      </c>
      <c r="I308" t="s">
        <v>135</v>
      </c>
      <c r="J308" t="s">
        <v>136</v>
      </c>
      <c r="K308" t="s">
        <v>137</v>
      </c>
      <c r="L308" t="s">
        <v>1086</v>
      </c>
      <c r="M308" t="s">
        <v>1087</v>
      </c>
      <c r="N308">
        <v>0.97388888799999995</v>
      </c>
      <c r="O308">
        <v>0</v>
      </c>
      <c r="P308">
        <v>443</v>
      </c>
      <c r="Q308">
        <v>0</v>
      </c>
      <c r="R308">
        <v>0</v>
      </c>
      <c r="S308">
        <v>0</v>
      </c>
      <c r="T308">
        <v>22</v>
      </c>
      <c r="U308">
        <v>0</v>
      </c>
      <c r="V308">
        <v>0</v>
      </c>
      <c r="W308">
        <v>0</v>
      </c>
      <c r="X308">
        <v>136.19711411319315</v>
      </c>
      <c r="Y308">
        <v>0</v>
      </c>
      <c r="Z308">
        <v>0</v>
      </c>
      <c r="AA308">
        <v>0</v>
      </c>
      <c r="AB308">
        <v>21.238184473765827</v>
      </c>
      <c r="AC308">
        <v>0</v>
      </c>
      <c r="AD308">
        <v>0</v>
      </c>
      <c r="AE308">
        <v>157.43529858695899</v>
      </c>
    </row>
    <row r="309" spans="1:31" x14ac:dyDescent="0.25">
      <c r="A309">
        <v>2098959</v>
      </c>
      <c r="B309">
        <v>1</v>
      </c>
      <c r="C309" t="s">
        <v>80</v>
      </c>
      <c r="D309" t="s">
        <v>98</v>
      </c>
      <c r="E309" t="s">
        <v>131</v>
      </c>
      <c r="F309" t="s">
        <v>1088</v>
      </c>
      <c r="G309" t="s">
        <v>513</v>
      </c>
      <c r="H309" t="s">
        <v>134</v>
      </c>
      <c r="I309" t="s">
        <v>135</v>
      </c>
      <c r="J309" t="s">
        <v>136</v>
      </c>
      <c r="K309" t="s">
        <v>137</v>
      </c>
      <c r="L309" t="s">
        <v>1089</v>
      </c>
      <c r="M309" t="s">
        <v>1090</v>
      </c>
      <c r="N309">
        <v>0.161111111</v>
      </c>
      <c r="O309">
        <v>0</v>
      </c>
      <c r="P309">
        <v>663</v>
      </c>
      <c r="Q309">
        <v>6</v>
      </c>
      <c r="R309">
        <v>319</v>
      </c>
      <c r="S309">
        <v>2</v>
      </c>
      <c r="T309">
        <v>177</v>
      </c>
      <c r="U309">
        <v>0</v>
      </c>
      <c r="V309">
        <v>0</v>
      </c>
      <c r="W309">
        <v>0</v>
      </c>
      <c r="X309">
        <v>25.005725615217262</v>
      </c>
      <c r="Y309">
        <v>3.3140122295652228</v>
      </c>
      <c r="Z309">
        <v>53.064969103131531</v>
      </c>
      <c r="AA309">
        <v>4.8005416708480837</v>
      </c>
      <c r="AB309">
        <v>33.430086816325954</v>
      </c>
      <c r="AC309">
        <v>0</v>
      </c>
      <c r="AD309">
        <v>0</v>
      </c>
      <c r="AE309">
        <v>119.61533543508806</v>
      </c>
    </row>
    <row r="310" spans="1:31" x14ac:dyDescent="0.25">
      <c r="A310">
        <v>2099400</v>
      </c>
      <c r="B310">
        <v>1</v>
      </c>
      <c r="C310" t="s">
        <v>81</v>
      </c>
      <c r="D310" t="s">
        <v>117</v>
      </c>
      <c r="E310" t="s">
        <v>177</v>
      </c>
      <c r="F310" t="s">
        <v>1091</v>
      </c>
      <c r="G310" t="s">
        <v>183</v>
      </c>
      <c r="H310" t="s">
        <v>143</v>
      </c>
      <c r="I310" t="s">
        <v>135</v>
      </c>
      <c r="J310" t="s">
        <v>136</v>
      </c>
      <c r="K310" t="s">
        <v>137</v>
      </c>
      <c r="L310" t="s">
        <v>1092</v>
      </c>
      <c r="M310" t="s">
        <v>1093</v>
      </c>
      <c r="N310">
        <v>0.54972222199999998</v>
      </c>
      <c r="O310">
        <v>0</v>
      </c>
      <c r="P310">
        <v>1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5.1359998160372226E-3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5.1359998160372226E-3</v>
      </c>
    </row>
    <row r="311" spans="1:31" x14ac:dyDescent="0.25">
      <c r="A311">
        <v>2099151</v>
      </c>
      <c r="B311">
        <v>1</v>
      </c>
      <c r="C311" t="s">
        <v>81</v>
      </c>
      <c r="D311" t="s">
        <v>124</v>
      </c>
      <c r="E311" t="s">
        <v>177</v>
      </c>
      <c r="F311" t="s">
        <v>1094</v>
      </c>
      <c r="G311" t="s">
        <v>183</v>
      </c>
      <c r="H311" t="s">
        <v>143</v>
      </c>
      <c r="I311" t="s">
        <v>135</v>
      </c>
      <c r="J311" t="s">
        <v>136</v>
      </c>
      <c r="K311" t="s">
        <v>137</v>
      </c>
      <c r="L311" t="s">
        <v>1095</v>
      </c>
      <c r="M311" t="s">
        <v>1096</v>
      </c>
      <c r="N311">
        <v>0.28444444400000002</v>
      </c>
      <c r="O311">
        <v>0</v>
      </c>
      <c r="P311">
        <v>1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1.2454361192763334E-2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1.2454361192763334E-2</v>
      </c>
    </row>
    <row r="312" spans="1:31" x14ac:dyDescent="0.25">
      <c r="A312">
        <v>2098753</v>
      </c>
      <c r="B312">
        <v>1</v>
      </c>
      <c r="C312" t="s">
        <v>80</v>
      </c>
      <c r="D312" t="s">
        <v>93</v>
      </c>
      <c r="E312" t="s">
        <v>146</v>
      </c>
      <c r="F312" t="s">
        <v>1097</v>
      </c>
      <c r="G312" t="s">
        <v>133</v>
      </c>
      <c r="H312" t="s">
        <v>134</v>
      </c>
      <c r="I312" t="s">
        <v>135</v>
      </c>
      <c r="J312" t="s">
        <v>136</v>
      </c>
      <c r="K312" t="s">
        <v>137</v>
      </c>
      <c r="L312" t="s">
        <v>1098</v>
      </c>
      <c r="M312" t="s">
        <v>1099</v>
      </c>
      <c r="N312">
        <v>0.43416666599999998</v>
      </c>
      <c r="O312">
        <v>1</v>
      </c>
      <c r="P312">
        <v>310</v>
      </c>
      <c r="Q312">
        <v>38</v>
      </c>
      <c r="R312">
        <v>160</v>
      </c>
      <c r="S312">
        <v>8</v>
      </c>
      <c r="T312">
        <v>93</v>
      </c>
      <c r="U312">
        <v>0</v>
      </c>
      <c r="V312">
        <v>0</v>
      </c>
      <c r="W312">
        <v>0.36280070069286391</v>
      </c>
      <c r="X312">
        <v>26.061764848578793</v>
      </c>
      <c r="Y312">
        <v>138.770620496589</v>
      </c>
      <c r="Z312">
        <v>70.880320009694344</v>
      </c>
      <c r="AA312">
        <v>39.311039006470729</v>
      </c>
      <c r="AB312">
        <v>44.272193167582209</v>
      </c>
      <c r="AC312">
        <v>0</v>
      </c>
      <c r="AD312">
        <v>0</v>
      </c>
      <c r="AE312">
        <v>319.65873822960793</v>
      </c>
    </row>
    <row r="313" spans="1:31" x14ac:dyDescent="0.25">
      <c r="A313">
        <v>2099251</v>
      </c>
      <c r="B313">
        <v>1</v>
      </c>
      <c r="C313" t="s">
        <v>80</v>
      </c>
      <c r="D313" t="s">
        <v>88</v>
      </c>
      <c r="E313" t="s">
        <v>177</v>
      </c>
      <c r="F313" t="s">
        <v>1100</v>
      </c>
      <c r="G313" t="s">
        <v>183</v>
      </c>
      <c r="H313" t="s">
        <v>143</v>
      </c>
      <c r="I313" t="s">
        <v>135</v>
      </c>
      <c r="J313" t="s">
        <v>136</v>
      </c>
      <c r="K313" t="s">
        <v>137</v>
      </c>
      <c r="L313" t="s">
        <v>1101</v>
      </c>
      <c r="M313" t="s">
        <v>1102</v>
      </c>
      <c r="N313">
        <v>3.8805555549999999</v>
      </c>
      <c r="O313">
        <v>0</v>
      </c>
      <c r="P313">
        <v>3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3.1206227818500376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3.1206227818500376</v>
      </c>
    </row>
    <row r="314" spans="1:31" x14ac:dyDescent="0.25">
      <c r="A314">
        <v>2098773</v>
      </c>
      <c r="B314">
        <v>1</v>
      </c>
      <c r="C314" t="s">
        <v>81</v>
      </c>
      <c r="D314" t="s">
        <v>127</v>
      </c>
      <c r="E314" t="s">
        <v>131</v>
      </c>
      <c r="F314" t="s">
        <v>1103</v>
      </c>
      <c r="G314" t="s">
        <v>154</v>
      </c>
      <c r="H314" t="s">
        <v>134</v>
      </c>
      <c r="I314" t="s">
        <v>135</v>
      </c>
      <c r="J314" t="s">
        <v>136</v>
      </c>
      <c r="K314" t="s">
        <v>155</v>
      </c>
      <c r="L314" t="s">
        <v>1104</v>
      </c>
      <c r="M314" t="s">
        <v>1105</v>
      </c>
      <c r="N314">
        <v>7.7857405550000003</v>
      </c>
      <c r="O314">
        <v>2</v>
      </c>
      <c r="P314">
        <v>52</v>
      </c>
      <c r="Q314">
        <v>79</v>
      </c>
      <c r="R314">
        <v>74</v>
      </c>
      <c r="S314">
        <v>0</v>
      </c>
      <c r="T314">
        <v>5</v>
      </c>
      <c r="U314">
        <v>1</v>
      </c>
      <c r="V314">
        <v>0</v>
      </c>
      <c r="W314">
        <v>2.8120097906511874</v>
      </c>
      <c r="X314">
        <v>97.055420191565673</v>
      </c>
      <c r="Y314">
        <v>318.70294948558461</v>
      </c>
      <c r="Z314">
        <v>185.53393605136179</v>
      </c>
      <c r="AA314">
        <v>0</v>
      </c>
      <c r="AB314">
        <v>30.273016411365777</v>
      </c>
      <c r="AC314">
        <v>1720.757219402182</v>
      </c>
      <c r="AD314">
        <v>0</v>
      </c>
      <c r="AE314">
        <v>2355.134551332711</v>
      </c>
    </row>
    <row r="315" spans="1:31" x14ac:dyDescent="0.25">
      <c r="A315">
        <v>2098985</v>
      </c>
      <c r="B315">
        <v>1</v>
      </c>
      <c r="C315" t="s">
        <v>80</v>
      </c>
      <c r="D315" t="s">
        <v>96</v>
      </c>
      <c r="E315" t="s">
        <v>177</v>
      </c>
      <c r="F315" t="s">
        <v>1106</v>
      </c>
      <c r="G315" t="s">
        <v>196</v>
      </c>
      <c r="H315" t="s">
        <v>143</v>
      </c>
      <c r="I315" t="s">
        <v>135</v>
      </c>
      <c r="J315" t="s">
        <v>136</v>
      </c>
      <c r="K315" t="s">
        <v>137</v>
      </c>
      <c r="L315" t="s">
        <v>1107</v>
      </c>
      <c r="M315" t="s">
        <v>1108</v>
      </c>
      <c r="N315">
        <v>1.9588888879999999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1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13.336247589442671</v>
      </c>
      <c r="AC315">
        <v>0</v>
      </c>
      <c r="AD315">
        <v>0</v>
      </c>
      <c r="AE315">
        <v>13.336247589442671</v>
      </c>
    </row>
    <row r="316" spans="1:31" x14ac:dyDescent="0.25">
      <c r="A316">
        <v>2098736</v>
      </c>
      <c r="B316">
        <v>1</v>
      </c>
      <c r="C316" t="s">
        <v>81</v>
      </c>
      <c r="D316" t="s">
        <v>122</v>
      </c>
      <c r="E316" t="s">
        <v>131</v>
      </c>
      <c r="F316" t="s">
        <v>1109</v>
      </c>
      <c r="G316" t="s">
        <v>133</v>
      </c>
      <c r="H316" t="s">
        <v>134</v>
      </c>
      <c r="I316" t="s">
        <v>135</v>
      </c>
      <c r="J316" t="s">
        <v>136</v>
      </c>
      <c r="K316" t="s">
        <v>137</v>
      </c>
      <c r="L316" t="s">
        <v>1110</v>
      </c>
      <c r="M316" t="s">
        <v>1111</v>
      </c>
      <c r="N316">
        <v>0.64500000000000002</v>
      </c>
      <c r="O316">
        <v>1</v>
      </c>
      <c r="P316">
        <v>462</v>
      </c>
      <c r="Q316">
        <v>4</v>
      </c>
      <c r="R316">
        <v>0</v>
      </c>
      <c r="S316">
        <v>2</v>
      </c>
      <c r="T316">
        <v>18</v>
      </c>
      <c r="U316">
        <v>0</v>
      </c>
      <c r="V316">
        <v>0</v>
      </c>
      <c r="W316">
        <v>8.9097354919354999E-2</v>
      </c>
      <c r="X316">
        <v>27.925747800207979</v>
      </c>
      <c r="Y316">
        <v>2.0819933136282702</v>
      </c>
      <c r="Z316">
        <v>0</v>
      </c>
      <c r="AA316">
        <v>6.3420830833734092</v>
      </c>
      <c r="AB316">
        <v>1.1086210241981198</v>
      </c>
      <c r="AC316">
        <v>0</v>
      </c>
      <c r="AD316">
        <v>0</v>
      </c>
      <c r="AE316">
        <v>37.547542576327132</v>
      </c>
    </row>
    <row r="317" spans="1:31" x14ac:dyDescent="0.25">
      <c r="A317">
        <v>2099277</v>
      </c>
      <c r="B317">
        <v>1</v>
      </c>
      <c r="C317" t="s">
        <v>80</v>
      </c>
      <c r="D317" t="s">
        <v>110</v>
      </c>
      <c r="E317" t="s">
        <v>140</v>
      </c>
      <c r="F317" t="s">
        <v>1112</v>
      </c>
      <c r="G317" t="s">
        <v>385</v>
      </c>
      <c r="H317" t="s">
        <v>143</v>
      </c>
      <c r="I317" t="s">
        <v>135</v>
      </c>
      <c r="J317" t="s">
        <v>136</v>
      </c>
      <c r="K317" t="s">
        <v>137</v>
      </c>
      <c r="L317" t="s">
        <v>1113</v>
      </c>
      <c r="M317" t="s">
        <v>1114</v>
      </c>
      <c r="N317">
        <v>0.60138888800000001</v>
      </c>
      <c r="O317">
        <v>0</v>
      </c>
      <c r="P317">
        <v>481</v>
      </c>
      <c r="Q317">
        <v>0</v>
      </c>
      <c r="R317">
        <v>0</v>
      </c>
      <c r="S317">
        <v>0</v>
      </c>
      <c r="T317">
        <v>112</v>
      </c>
      <c r="U317">
        <v>0</v>
      </c>
      <c r="V317">
        <v>0</v>
      </c>
      <c r="W317">
        <v>0</v>
      </c>
      <c r="X317">
        <v>73.56874778239002</v>
      </c>
      <c r="Y317">
        <v>0</v>
      </c>
      <c r="Z317">
        <v>0</v>
      </c>
      <c r="AA317">
        <v>0</v>
      </c>
      <c r="AB317">
        <v>38.130548936634725</v>
      </c>
      <c r="AC317">
        <v>0</v>
      </c>
      <c r="AD317">
        <v>0</v>
      </c>
      <c r="AE317">
        <v>111.69929671902474</v>
      </c>
    </row>
    <row r="318" spans="1:31" x14ac:dyDescent="0.25">
      <c r="A318">
        <v>2099128</v>
      </c>
      <c r="B318">
        <v>1</v>
      </c>
      <c r="C318" t="s">
        <v>81</v>
      </c>
      <c r="D318" t="s">
        <v>122</v>
      </c>
      <c r="E318" t="s">
        <v>158</v>
      </c>
      <c r="F318" t="s">
        <v>1115</v>
      </c>
      <c r="G318" t="s">
        <v>160</v>
      </c>
      <c r="H318" t="s">
        <v>143</v>
      </c>
      <c r="I318" t="s">
        <v>135</v>
      </c>
      <c r="J318" t="s">
        <v>136</v>
      </c>
      <c r="K318" t="s">
        <v>137</v>
      </c>
      <c r="L318" t="s">
        <v>1116</v>
      </c>
      <c r="M318" t="s">
        <v>1117</v>
      </c>
      <c r="N318">
        <v>3.2177777769999998</v>
      </c>
      <c r="O318">
        <v>0</v>
      </c>
      <c r="P318">
        <v>24</v>
      </c>
      <c r="Q318">
        <v>0</v>
      </c>
      <c r="R318">
        <v>0</v>
      </c>
      <c r="S318">
        <v>0</v>
      </c>
      <c r="T318">
        <v>1</v>
      </c>
      <c r="U318">
        <v>0</v>
      </c>
      <c r="V318">
        <v>0</v>
      </c>
      <c r="W318">
        <v>0</v>
      </c>
      <c r="X318">
        <v>12.268688760477598</v>
      </c>
      <c r="Y318">
        <v>0</v>
      </c>
      <c r="Z318">
        <v>0</v>
      </c>
      <c r="AA318">
        <v>0</v>
      </c>
      <c r="AB318">
        <v>1.0024962980438112</v>
      </c>
      <c r="AC318">
        <v>0</v>
      </c>
      <c r="AD318">
        <v>0</v>
      </c>
      <c r="AE318">
        <v>13.271185058521409</v>
      </c>
    </row>
    <row r="319" spans="1:31" x14ac:dyDescent="0.25">
      <c r="A319">
        <v>2098879</v>
      </c>
      <c r="B319">
        <v>1</v>
      </c>
      <c r="C319" t="s">
        <v>80</v>
      </c>
      <c r="D319" t="s">
        <v>105</v>
      </c>
      <c r="E319" t="s">
        <v>146</v>
      </c>
      <c r="F319" t="s">
        <v>1118</v>
      </c>
      <c r="G319" t="s">
        <v>133</v>
      </c>
      <c r="H319" t="s">
        <v>134</v>
      </c>
      <c r="I319" t="s">
        <v>135</v>
      </c>
      <c r="J319" t="s">
        <v>136</v>
      </c>
      <c r="K319" t="s">
        <v>137</v>
      </c>
      <c r="L319" t="s">
        <v>1119</v>
      </c>
      <c r="M319" t="s">
        <v>1120</v>
      </c>
      <c r="N319">
        <v>0.53527777700000001</v>
      </c>
      <c r="O319">
        <v>0</v>
      </c>
      <c r="P319">
        <v>5453</v>
      </c>
      <c r="Q319">
        <v>0</v>
      </c>
      <c r="R319">
        <v>0</v>
      </c>
      <c r="S319">
        <v>0</v>
      </c>
      <c r="T319">
        <v>417</v>
      </c>
      <c r="U319">
        <v>0</v>
      </c>
      <c r="V319">
        <v>0</v>
      </c>
      <c r="W319">
        <v>0</v>
      </c>
      <c r="X319">
        <v>732.39114629876815</v>
      </c>
      <c r="Y319">
        <v>0</v>
      </c>
      <c r="Z319">
        <v>0</v>
      </c>
      <c r="AA319">
        <v>0</v>
      </c>
      <c r="AB319">
        <v>188.55448752939429</v>
      </c>
      <c r="AC319">
        <v>0</v>
      </c>
      <c r="AD319">
        <v>0</v>
      </c>
      <c r="AE319">
        <v>920.9456338281625</v>
      </c>
    </row>
    <row r="320" spans="1:31" x14ac:dyDescent="0.25">
      <c r="A320">
        <v>2098730</v>
      </c>
      <c r="B320">
        <v>1</v>
      </c>
      <c r="C320" t="s">
        <v>81</v>
      </c>
      <c r="D320" t="s">
        <v>119</v>
      </c>
      <c r="E320" t="s">
        <v>146</v>
      </c>
      <c r="F320" t="s">
        <v>1121</v>
      </c>
      <c r="G320" t="s">
        <v>133</v>
      </c>
      <c r="H320" t="s">
        <v>134</v>
      </c>
      <c r="I320" t="s">
        <v>135</v>
      </c>
      <c r="J320" t="s">
        <v>136</v>
      </c>
      <c r="K320" t="s">
        <v>137</v>
      </c>
      <c r="L320" t="s">
        <v>1122</v>
      </c>
      <c r="M320" t="s">
        <v>1123</v>
      </c>
      <c r="N320">
        <v>0.10722222200000001</v>
      </c>
      <c r="O320">
        <v>0</v>
      </c>
      <c r="P320">
        <v>470</v>
      </c>
      <c r="Q320">
        <v>45</v>
      </c>
      <c r="R320">
        <v>109</v>
      </c>
      <c r="S320">
        <v>2</v>
      </c>
      <c r="T320">
        <v>17</v>
      </c>
      <c r="U320">
        <v>0</v>
      </c>
      <c r="V320">
        <v>0</v>
      </c>
      <c r="W320">
        <v>0</v>
      </c>
      <c r="X320">
        <v>7.0921083175646471</v>
      </c>
      <c r="Y320">
        <v>8.0916356819312174</v>
      </c>
      <c r="Z320">
        <v>18.832512110326896</v>
      </c>
      <c r="AA320">
        <v>0.90764015507056217</v>
      </c>
      <c r="AB320">
        <v>0.9736899624997406</v>
      </c>
      <c r="AC320">
        <v>0</v>
      </c>
      <c r="AD320">
        <v>0</v>
      </c>
      <c r="AE320">
        <v>35.897586227393063</v>
      </c>
    </row>
    <row r="321" spans="1:31" x14ac:dyDescent="0.25">
      <c r="A321">
        <v>2099271</v>
      </c>
      <c r="B321">
        <v>1</v>
      </c>
      <c r="C321" t="s">
        <v>80</v>
      </c>
      <c r="D321" t="s">
        <v>104</v>
      </c>
      <c r="E321" t="s">
        <v>131</v>
      </c>
      <c r="F321" t="s">
        <v>1124</v>
      </c>
      <c r="G321" t="s">
        <v>133</v>
      </c>
      <c r="H321" t="s">
        <v>134</v>
      </c>
      <c r="I321" t="s">
        <v>135</v>
      </c>
      <c r="J321" t="s">
        <v>136</v>
      </c>
      <c r="K321" t="s">
        <v>137</v>
      </c>
      <c r="L321" t="s">
        <v>1125</v>
      </c>
      <c r="M321" t="s">
        <v>1126</v>
      </c>
      <c r="N321">
        <v>0.75055555500000004</v>
      </c>
      <c r="O321">
        <v>0</v>
      </c>
      <c r="P321">
        <v>336</v>
      </c>
      <c r="Q321">
        <v>7</v>
      </c>
      <c r="R321">
        <v>1</v>
      </c>
      <c r="S321">
        <v>14</v>
      </c>
      <c r="T321">
        <v>30</v>
      </c>
      <c r="U321">
        <v>4</v>
      </c>
      <c r="V321">
        <v>0</v>
      </c>
      <c r="W321">
        <v>0</v>
      </c>
      <c r="X321">
        <v>58.290738597646126</v>
      </c>
      <c r="Y321">
        <v>93.371142019992078</v>
      </c>
      <c r="Z321">
        <v>7.3150565641022791E-2</v>
      </c>
      <c r="AA321">
        <v>268.57799195164648</v>
      </c>
      <c r="AB321">
        <v>9.5980495676353481</v>
      </c>
      <c r="AC321">
        <v>285.72200560297443</v>
      </c>
      <c r="AD321">
        <v>0</v>
      </c>
      <c r="AE321">
        <v>715.63307830553549</v>
      </c>
    </row>
    <row r="322" spans="1:31" x14ac:dyDescent="0.25">
      <c r="A322">
        <v>2099403</v>
      </c>
      <c r="B322">
        <v>1</v>
      </c>
      <c r="C322" t="s">
        <v>81</v>
      </c>
      <c r="D322" t="s">
        <v>127</v>
      </c>
      <c r="E322" t="s">
        <v>505</v>
      </c>
      <c r="F322" t="s">
        <v>1127</v>
      </c>
      <c r="G322" t="s">
        <v>366</v>
      </c>
      <c r="H322" t="s">
        <v>143</v>
      </c>
      <c r="I322" t="s">
        <v>135</v>
      </c>
      <c r="J322" t="s">
        <v>136</v>
      </c>
      <c r="K322" t="s">
        <v>137</v>
      </c>
      <c r="L322" t="s">
        <v>1128</v>
      </c>
      <c r="M322" t="s">
        <v>1129</v>
      </c>
      <c r="N322">
        <v>4.0641666660000002</v>
      </c>
      <c r="O322">
        <v>0</v>
      </c>
      <c r="P322">
        <v>120</v>
      </c>
      <c r="Q322">
        <v>0</v>
      </c>
      <c r="R322">
        <v>0</v>
      </c>
      <c r="S322">
        <v>0</v>
      </c>
      <c r="T322">
        <v>8</v>
      </c>
      <c r="U322">
        <v>0</v>
      </c>
      <c r="V322">
        <v>0</v>
      </c>
      <c r="W322">
        <v>0</v>
      </c>
      <c r="X322">
        <v>78.22259195065287</v>
      </c>
      <c r="Y322">
        <v>0</v>
      </c>
      <c r="Z322">
        <v>0</v>
      </c>
      <c r="AA322">
        <v>0</v>
      </c>
      <c r="AB322">
        <v>2.0685196719335135</v>
      </c>
      <c r="AC322">
        <v>0</v>
      </c>
      <c r="AD322">
        <v>0</v>
      </c>
      <c r="AE322">
        <v>80.291111622586385</v>
      </c>
    </row>
    <row r="323" spans="1:31" x14ac:dyDescent="0.25">
      <c r="A323">
        <v>2099257</v>
      </c>
      <c r="B323">
        <v>1</v>
      </c>
      <c r="C323" t="s">
        <v>81</v>
      </c>
      <c r="D323" t="s">
        <v>128</v>
      </c>
      <c r="E323" t="s">
        <v>158</v>
      </c>
      <c r="F323" t="s">
        <v>1130</v>
      </c>
      <c r="G323" t="s">
        <v>979</v>
      </c>
      <c r="H323" t="s">
        <v>143</v>
      </c>
      <c r="I323" t="s">
        <v>135</v>
      </c>
      <c r="J323" t="s">
        <v>136</v>
      </c>
      <c r="K323" t="s">
        <v>137</v>
      </c>
      <c r="L323" t="s">
        <v>1131</v>
      </c>
      <c r="M323" t="s">
        <v>1132</v>
      </c>
      <c r="N323">
        <v>1.5475000000000001</v>
      </c>
      <c r="O323">
        <v>0</v>
      </c>
      <c r="P323">
        <v>23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8.562373033879668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8.562373033879668</v>
      </c>
    </row>
    <row r="324" spans="1:31" x14ac:dyDescent="0.25">
      <c r="A324">
        <v>2098839</v>
      </c>
      <c r="B324">
        <v>1</v>
      </c>
      <c r="C324" t="s">
        <v>80</v>
      </c>
      <c r="D324" t="s">
        <v>82</v>
      </c>
      <c r="E324" t="s">
        <v>158</v>
      </c>
      <c r="F324" t="s">
        <v>1133</v>
      </c>
      <c r="G324" t="s">
        <v>1072</v>
      </c>
      <c r="H324" t="s">
        <v>143</v>
      </c>
      <c r="I324" t="s">
        <v>135</v>
      </c>
      <c r="J324" t="s">
        <v>136</v>
      </c>
      <c r="K324" t="s">
        <v>137</v>
      </c>
      <c r="L324" t="s">
        <v>1134</v>
      </c>
      <c r="M324" t="s">
        <v>1135</v>
      </c>
      <c r="N324">
        <v>3.8272222220000001</v>
      </c>
      <c r="O324">
        <v>0</v>
      </c>
      <c r="P324">
        <v>79</v>
      </c>
      <c r="Q324">
        <v>0</v>
      </c>
      <c r="R324">
        <v>0</v>
      </c>
      <c r="S324">
        <v>0</v>
      </c>
      <c r="T324">
        <v>6</v>
      </c>
      <c r="U324">
        <v>0</v>
      </c>
      <c r="V324">
        <v>0</v>
      </c>
      <c r="W324">
        <v>0</v>
      </c>
      <c r="X324">
        <v>62.818266404721939</v>
      </c>
      <c r="Y324">
        <v>0</v>
      </c>
      <c r="Z324">
        <v>0</v>
      </c>
      <c r="AA324">
        <v>0</v>
      </c>
      <c r="AB324">
        <v>13.093593853479334</v>
      </c>
      <c r="AC324">
        <v>0</v>
      </c>
      <c r="AD324">
        <v>0</v>
      </c>
      <c r="AE324">
        <v>75.911860258201273</v>
      </c>
    </row>
    <row r="325" spans="1:31" x14ac:dyDescent="0.25">
      <c r="A325">
        <v>2099234</v>
      </c>
      <c r="B325">
        <v>1</v>
      </c>
      <c r="C325" t="s">
        <v>80</v>
      </c>
      <c r="D325" t="s">
        <v>107</v>
      </c>
      <c r="E325" t="s">
        <v>158</v>
      </c>
      <c r="F325" t="s">
        <v>1136</v>
      </c>
      <c r="G325" t="s">
        <v>160</v>
      </c>
      <c r="H325" t="s">
        <v>143</v>
      </c>
      <c r="I325" t="s">
        <v>135</v>
      </c>
      <c r="J325" t="s">
        <v>136</v>
      </c>
      <c r="K325" t="s">
        <v>137</v>
      </c>
      <c r="L325" t="s">
        <v>1137</v>
      </c>
      <c r="M325" t="s">
        <v>1138</v>
      </c>
      <c r="N325">
        <v>1.146111111</v>
      </c>
      <c r="O325">
        <v>0</v>
      </c>
      <c r="P325">
        <v>40</v>
      </c>
      <c r="Q325">
        <v>0</v>
      </c>
      <c r="R325">
        <v>1</v>
      </c>
      <c r="S325">
        <v>0</v>
      </c>
      <c r="T325">
        <v>1</v>
      </c>
      <c r="U325">
        <v>0</v>
      </c>
      <c r="V325">
        <v>0</v>
      </c>
      <c r="W325">
        <v>0</v>
      </c>
      <c r="X325">
        <v>6.4054146577951636</v>
      </c>
      <c r="Y325">
        <v>0</v>
      </c>
      <c r="Z325">
        <v>0.41622523440601006</v>
      </c>
      <c r="AA325">
        <v>0</v>
      </c>
      <c r="AB325">
        <v>9.207142138992111E-2</v>
      </c>
      <c r="AC325">
        <v>0</v>
      </c>
      <c r="AD325">
        <v>0</v>
      </c>
      <c r="AE325">
        <v>6.9137113135910946</v>
      </c>
    </row>
    <row r="326" spans="1:31" x14ac:dyDescent="0.25">
      <c r="A326">
        <v>2099294</v>
      </c>
      <c r="B326">
        <v>1</v>
      </c>
      <c r="C326" t="s">
        <v>81</v>
      </c>
      <c r="D326" t="s">
        <v>120</v>
      </c>
      <c r="E326" t="s">
        <v>146</v>
      </c>
      <c r="F326" t="s">
        <v>746</v>
      </c>
      <c r="G326" t="s">
        <v>133</v>
      </c>
      <c r="H326" t="s">
        <v>134</v>
      </c>
      <c r="I326" t="s">
        <v>135</v>
      </c>
      <c r="J326" t="s">
        <v>136</v>
      </c>
      <c r="K326" t="s">
        <v>137</v>
      </c>
      <c r="L326" t="s">
        <v>1139</v>
      </c>
      <c r="M326" t="s">
        <v>1140</v>
      </c>
      <c r="N326">
        <v>0.78166666600000001</v>
      </c>
      <c r="O326">
        <v>0</v>
      </c>
      <c r="P326">
        <v>1068</v>
      </c>
      <c r="Q326">
        <v>0</v>
      </c>
      <c r="R326">
        <v>5</v>
      </c>
      <c r="S326">
        <v>1</v>
      </c>
      <c r="T326">
        <v>125</v>
      </c>
      <c r="U326">
        <v>0</v>
      </c>
      <c r="V326">
        <v>0</v>
      </c>
      <c r="W326">
        <v>0</v>
      </c>
      <c r="X326">
        <v>154.27593722714187</v>
      </c>
      <c r="Y326">
        <v>0</v>
      </c>
      <c r="Z326">
        <v>2.2603271370164331</v>
      </c>
      <c r="AA326">
        <v>80.192039937020866</v>
      </c>
      <c r="AB326">
        <v>52.323624776792975</v>
      </c>
      <c r="AC326">
        <v>0</v>
      </c>
      <c r="AD326">
        <v>0</v>
      </c>
      <c r="AE326">
        <v>289.05192907797215</v>
      </c>
    </row>
    <row r="327" spans="1:31" x14ac:dyDescent="0.25">
      <c r="A327">
        <v>2098856</v>
      </c>
      <c r="B327">
        <v>1</v>
      </c>
      <c r="C327" t="s">
        <v>80</v>
      </c>
      <c r="D327" t="s">
        <v>99</v>
      </c>
      <c r="E327" t="s">
        <v>169</v>
      </c>
      <c r="F327" t="s">
        <v>1141</v>
      </c>
      <c r="G327" t="s">
        <v>154</v>
      </c>
      <c r="H327" t="s">
        <v>134</v>
      </c>
      <c r="I327" t="s">
        <v>135</v>
      </c>
      <c r="J327" t="s">
        <v>136</v>
      </c>
      <c r="K327" t="s">
        <v>155</v>
      </c>
      <c r="L327" t="s">
        <v>1142</v>
      </c>
      <c r="M327" t="s">
        <v>1143</v>
      </c>
      <c r="N327">
        <v>0.66443694399999997</v>
      </c>
      <c r="O327">
        <v>0</v>
      </c>
      <c r="P327">
        <v>56</v>
      </c>
      <c r="Q327">
        <v>0</v>
      </c>
      <c r="R327">
        <v>23</v>
      </c>
      <c r="S327">
        <v>0</v>
      </c>
      <c r="T327">
        <v>8</v>
      </c>
      <c r="U327">
        <v>0</v>
      </c>
      <c r="V327">
        <v>0</v>
      </c>
      <c r="W327">
        <v>0</v>
      </c>
      <c r="X327">
        <v>6.6784036759765879</v>
      </c>
      <c r="Y327">
        <v>0</v>
      </c>
      <c r="Z327">
        <v>2.5527466355456285</v>
      </c>
      <c r="AA327">
        <v>0</v>
      </c>
      <c r="AB327">
        <v>0.9377255279688399</v>
      </c>
      <c r="AC327">
        <v>0</v>
      </c>
      <c r="AD327">
        <v>0</v>
      </c>
      <c r="AE327">
        <v>10.168875839491058</v>
      </c>
    </row>
    <row r="328" spans="1:31" x14ac:dyDescent="0.25">
      <c r="A328">
        <v>2099194</v>
      </c>
      <c r="B328">
        <v>1</v>
      </c>
      <c r="C328" t="s">
        <v>80</v>
      </c>
      <c r="D328" t="s">
        <v>82</v>
      </c>
      <c r="E328" t="s">
        <v>177</v>
      </c>
      <c r="F328" t="s">
        <v>1144</v>
      </c>
      <c r="G328" t="s">
        <v>183</v>
      </c>
      <c r="H328" t="s">
        <v>143</v>
      </c>
      <c r="I328" t="s">
        <v>135</v>
      </c>
      <c r="J328" t="s">
        <v>136</v>
      </c>
      <c r="K328" t="s">
        <v>137</v>
      </c>
      <c r="L328" t="s">
        <v>1145</v>
      </c>
      <c r="M328" t="s">
        <v>1146</v>
      </c>
      <c r="N328">
        <v>3.4602777769999999</v>
      </c>
      <c r="O328">
        <v>0</v>
      </c>
      <c r="P328">
        <v>1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1.0267606638176792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1.0267606638176792</v>
      </c>
    </row>
    <row r="329" spans="1:31" x14ac:dyDescent="0.25">
      <c r="A329">
        <v>2099002</v>
      </c>
      <c r="B329">
        <v>1</v>
      </c>
      <c r="C329" t="s">
        <v>80</v>
      </c>
      <c r="D329" t="s">
        <v>105</v>
      </c>
      <c r="E329" t="s">
        <v>169</v>
      </c>
      <c r="F329" t="s">
        <v>1147</v>
      </c>
      <c r="G329" t="s">
        <v>273</v>
      </c>
      <c r="H329" t="s">
        <v>134</v>
      </c>
      <c r="I329" t="s">
        <v>135</v>
      </c>
      <c r="J329" t="s">
        <v>136</v>
      </c>
      <c r="K329" t="s">
        <v>155</v>
      </c>
      <c r="L329" t="s">
        <v>1148</v>
      </c>
      <c r="M329" t="s">
        <v>1149</v>
      </c>
      <c r="N329">
        <v>6</v>
      </c>
      <c r="O329">
        <v>0</v>
      </c>
      <c r="P329">
        <v>192</v>
      </c>
      <c r="Q329">
        <v>0</v>
      </c>
      <c r="R329">
        <v>0</v>
      </c>
      <c r="S329">
        <v>0</v>
      </c>
      <c r="T329">
        <v>13</v>
      </c>
      <c r="U329">
        <v>0</v>
      </c>
      <c r="V329">
        <v>0</v>
      </c>
      <c r="W329">
        <v>0</v>
      </c>
      <c r="X329">
        <v>321.71556700754263</v>
      </c>
      <c r="Y329">
        <v>0</v>
      </c>
      <c r="Z329">
        <v>0</v>
      </c>
      <c r="AA329">
        <v>0</v>
      </c>
      <c r="AB329">
        <v>133.52846141316496</v>
      </c>
      <c r="AC329">
        <v>0</v>
      </c>
      <c r="AD329">
        <v>0</v>
      </c>
      <c r="AE329">
        <v>455.24402842070759</v>
      </c>
    </row>
    <row r="330" spans="1:31" x14ac:dyDescent="0.25">
      <c r="A330">
        <v>2099148</v>
      </c>
      <c r="B330">
        <v>1</v>
      </c>
      <c r="C330" t="s">
        <v>80</v>
      </c>
      <c r="D330" t="s">
        <v>104</v>
      </c>
      <c r="E330" t="s">
        <v>177</v>
      </c>
      <c r="F330" t="s">
        <v>1150</v>
      </c>
      <c r="G330" t="s">
        <v>183</v>
      </c>
      <c r="H330" t="s">
        <v>143</v>
      </c>
      <c r="I330" t="s">
        <v>135</v>
      </c>
      <c r="J330" t="s">
        <v>136</v>
      </c>
      <c r="K330" t="s">
        <v>137</v>
      </c>
      <c r="L330" t="s">
        <v>1151</v>
      </c>
      <c r="M330" t="s">
        <v>1152</v>
      </c>
      <c r="N330">
        <v>5.8288888879999998</v>
      </c>
      <c r="O330">
        <v>0</v>
      </c>
      <c r="P330">
        <v>1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0.94668408865388987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0.94668408865388987</v>
      </c>
    </row>
    <row r="331" spans="1:31" x14ac:dyDescent="0.25">
      <c r="A331">
        <v>2099131</v>
      </c>
      <c r="B331">
        <v>1</v>
      </c>
      <c r="C331" t="s">
        <v>81</v>
      </c>
      <c r="D331" t="s">
        <v>112</v>
      </c>
      <c r="E331" t="s">
        <v>169</v>
      </c>
      <c r="F331" t="s">
        <v>1153</v>
      </c>
      <c r="G331" t="s">
        <v>513</v>
      </c>
      <c r="H331" t="s">
        <v>134</v>
      </c>
      <c r="I331" t="s">
        <v>135</v>
      </c>
      <c r="J331" t="s">
        <v>136</v>
      </c>
      <c r="K331" t="s">
        <v>137</v>
      </c>
      <c r="L331" t="s">
        <v>1154</v>
      </c>
      <c r="M331" t="s">
        <v>1155</v>
      </c>
      <c r="N331">
        <v>0.332777777</v>
      </c>
      <c r="O331">
        <v>0</v>
      </c>
      <c r="P331">
        <v>1587</v>
      </c>
      <c r="Q331">
        <v>0</v>
      </c>
      <c r="R331">
        <v>0</v>
      </c>
      <c r="S331">
        <v>0</v>
      </c>
      <c r="T331">
        <v>295</v>
      </c>
      <c r="U331">
        <v>0</v>
      </c>
      <c r="V331">
        <v>0</v>
      </c>
      <c r="W331">
        <v>0</v>
      </c>
      <c r="X331">
        <v>85.035893398686838</v>
      </c>
      <c r="Y331">
        <v>0</v>
      </c>
      <c r="Z331">
        <v>0</v>
      </c>
      <c r="AA331">
        <v>0</v>
      </c>
      <c r="AB331">
        <v>62.079054769120511</v>
      </c>
      <c r="AC331">
        <v>0</v>
      </c>
      <c r="AD331">
        <v>0</v>
      </c>
      <c r="AE331">
        <v>147.11494816780734</v>
      </c>
    </row>
    <row r="332" spans="1:31" x14ac:dyDescent="0.25">
      <c r="A332">
        <v>2098776</v>
      </c>
      <c r="B332">
        <v>1</v>
      </c>
      <c r="C332" t="s">
        <v>80</v>
      </c>
      <c r="D332" t="s">
        <v>97</v>
      </c>
      <c r="E332" t="s">
        <v>158</v>
      </c>
      <c r="F332" t="s">
        <v>1156</v>
      </c>
      <c r="G332" t="s">
        <v>154</v>
      </c>
      <c r="H332" t="s">
        <v>143</v>
      </c>
      <c r="I332" t="s">
        <v>135</v>
      </c>
      <c r="J332" t="s">
        <v>136</v>
      </c>
      <c r="K332" t="s">
        <v>155</v>
      </c>
      <c r="L332" t="s">
        <v>1157</v>
      </c>
      <c r="M332" t="s">
        <v>1158</v>
      </c>
      <c r="N332">
        <v>8.0047222219999998</v>
      </c>
      <c r="O332">
        <v>0</v>
      </c>
      <c r="P332">
        <v>6</v>
      </c>
      <c r="Q332">
        <v>0</v>
      </c>
      <c r="R332">
        <v>5</v>
      </c>
      <c r="S332">
        <v>0</v>
      </c>
      <c r="T332">
        <v>2</v>
      </c>
      <c r="U332">
        <v>0</v>
      </c>
      <c r="V332">
        <v>0</v>
      </c>
      <c r="W332">
        <v>0</v>
      </c>
      <c r="X332">
        <v>17.701102471075568</v>
      </c>
      <c r="Y332">
        <v>0</v>
      </c>
      <c r="Z332">
        <v>17.447471830810564</v>
      </c>
      <c r="AA332">
        <v>0</v>
      </c>
      <c r="AB332">
        <v>0.34428074382457058</v>
      </c>
      <c r="AC332">
        <v>0</v>
      </c>
      <c r="AD332">
        <v>0</v>
      </c>
      <c r="AE332">
        <v>35.492855045710698</v>
      </c>
    </row>
    <row r="333" spans="1:31" x14ac:dyDescent="0.25">
      <c r="A333">
        <v>2099274</v>
      </c>
      <c r="B333">
        <v>1</v>
      </c>
      <c r="C333" t="s">
        <v>81</v>
      </c>
      <c r="D333" t="s">
        <v>128</v>
      </c>
      <c r="E333" t="s">
        <v>505</v>
      </c>
      <c r="F333" t="s">
        <v>1159</v>
      </c>
      <c r="G333" t="s">
        <v>1160</v>
      </c>
      <c r="H333" t="s">
        <v>143</v>
      </c>
      <c r="I333" t="s">
        <v>135</v>
      </c>
      <c r="J333" t="s">
        <v>136</v>
      </c>
      <c r="K333" t="s">
        <v>137</v>
      </c>
      <c r="L333" t="s">
        <v>1161</v>
      </c>
      <c r="M333" t="s">
        <v>1162</v>
      </c>
      <c r="N333">
        <v>9.1444444439999995</v>
      </c>
      <c r="O333">
        <v>0</v>
      </c>
      <c r="P333">
        <v>133</v>
      </c>
      <c r="Q333">
        <v>0</v>
      </c>
      <c r="R333">
        <v>0</v>
      </c>
      <c r="S333">
        <v>0</v>
      </c>
      <c r="T333">
        <v>25</v>
      </c>
      <c r="U333">
        <v>0</v>
      </c>
      <c r="V333">
        <v>0</v>
      </c>
      <c r="W333">
        <v>0</v>
      </c>
      <c r="X333">
        <v>261.94178545887064</v>
      </c>
      <c r="Y333">
        <v>0</v>
      </c>
      <c r="Z333">
        <v>0</v>
      </c>
      <c r="AA333">
        <v>0</v>
      </c>
      <c r="AB333">
        <v>136.91687393590686</v>
      </c>
      <c r="AC333">
        <v>0</v>
      </c>
      <c r="AD333">
        <v>0</v>
      </c>
      <c r="AE333">
        <v>398.85865939477753</v>
      </c>
    </row>
    <row r="334" spans="1:31" x14ac:dyDescent="0.25">
      <c r="A334">
        <v>2098896</v>
      </c>
      <c r="B334">
        <v>1</v>
      </c>
      <c r="C334" t="s">
        <v>80</v>
      </c>
      <c r="D334" t="s">
        <v>101</v>
      </c>
      <c r="E334" t="s">
        <v>131</v>
      </c>
      <c r="F334" t="s">
        <v>1163</v>
      </c>
      <c r="G334" t="s">
        <v>133</v>
      </c>
      <c r="H334" t="s">
        <v>134</v>
      </c>
      <c r="I334" t="s">
        <v>135</v>
      </c>
      <c r="J334" t="s">
        <v>136</v>
      </c>
      <c r="K334" t="s">
        <v>137</v>
      </c>
      <c r="L334" t="s">
        <v>1164</v>
      </c>
      <c r="M334" t="s">
        <v>1165</v>
      </c>
      <c r="N334">
        <v>0.81444444400000005</v>
      </c>
      <c r="O334">
        <v>3</v>
      </c>
      <c r="P334">
        <v>798</v>
      </c>
      <c r="Q334">
        <v>5</v>
      </c>
      <c r="R334">
        <v>28</v>
      </c>
      <c r="S334">
        <v>6</v>
      </c>
      <c r="T334">
        <v>83</v>
      </c>
      <c r="U334">
        <v>2</v>
      </c>
      <c r="V334">
        <v>0</v>
      </c>
      <c r="W334">
        <v>1.4185714654877777</v>
      </c>
      <c r="X334">
        <v>151.44334682589687</v>
      </c>
      <c r="Y334">
        <v>27.847377131807768</v>
      </c>
      <c r="Z334">
        <v>7.0708252779955574</v>
      </c>
      <c r="AA334">
        <v>9.7918362764459115</v>
      </c>
      <c r="AB334">
        <v>59.519997186127135</v>
      </c>
      <c r="AC334">
        <v>140.02937136138866</v>
      </c>
      <c r="AD334">
        <v>0</v>
      </c>
      <c r="AE334">
        <v>397.1213255251497</v>
      </c>
    </row>
    <row r="335" spans="1:31" x14ac:dyDescent="0.25">
      <c r="A335">
        <v>2098819</v>
      </c>
      <c r="B335">
        <v>1</v>
      </c>
      <c r="C335" t="s">
        <v>80</v>
      </c>
      <c r="D335" t="s">
        <v>109</v>
      </c>
      <c r="E335" t="s">
        <v>177</v>
      </c>
      <c r="F335" t="s">
        <v>1166</v>
      </c>
      <c r="G335" t="s">
        <v>179</v>
      </c>
      <c r="H335" t="s">
        <v>143</v>
      </c>
      <c r="I335" t="s">
        <v>135</v>
      </c>
      <c r="J335" t="s">
        <v>136</v>
      </c>
      <c r="K335" t="s">
        <v>137</v>
      </c>
      <c r="L335" t="s">
        <v>1167</v>
      </c>
      <c r="M335" t="s">
        <v>1168</v>
      </c>
      <c r="N335">
        <v>0.65055555499999995</v>
      </c>
      <c r="O335">
        <v>0</v>
      </c>
      <c r="P335">
        <v>1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0.32943111507435557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0.32943111507435557</v>
      </c>
    </row>
    <row r="336" spans="1:31" x14ac:dyDescent="0.25">
      <c r="A336">
        <v>2099125</v>
      </c>
      <c r="B336">
        <v>1</v>
      </c>
      <c r="C336" t="s">
        <v>80</v>
      </c>
      <c r="D336" t="s">
        <v>82</v>
      </c>
      <c r="E336" t="s">
        <v>177</v>
      </c>
      <c r="F336" t="s">
        <v>1169</v>
      </c>
      <c r="G336" t="s">
        <v>183</v>
      </c>
      <c r="H336" t="s">
        <v>143</v>
      </c>
      <c r="I336" t="s">
        <v>135</v>
      </c>
      <c r="J336" t="s">
        <v>136</v>
      </c>
      <c r="K336" t="s">
        <v>137</v>
      </c>
      <c r="L336" t="s">
        <v>1170</v>
      </c>
      <c r="M336" t="s">
        <v>1171</v>
      </c>
      <c r="N336">
        <v>2.7113888880000001</v>
      </c>
      <c r="O336">
        <v>0</v>
      </c>
      <c r="P336">
        <v>1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0.65810567108778006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0.65810567108778006</v>
      </c>
    </row>
    <row r="337" spans="1:31" x14ac:dyDescent="0.25">
      <c r="A337">
        <v>2098733</v>
      </c>
      <c r="B337">
        <v>1</v>
      </c>
      <c r="C337" t="s">
        <v>80</v>
      </c>
      <c r="D337" t="s">
        <v>105</v>
      </c>
      <c r="E337" t="s">
        <v>131</v>
      </c>
      <c r="F337" t="s">
        <v>1172</v>
      </c>
      <c r="G337" t="s">
        <v>133</v>
      </c>
      <c r="H337" t="s">
        <v>134</v>
      </c>
      <c r="I337" t="s">
        <v>135</v>
      </c>
      <c r="J337" t="s">
        <v>136</v>
      </c>
      <c r="K337" t="s">
        <v>137</v>
      </c>
      <c r="L337" t="s">
        <v>1173</v>
      </c>
      <c r="M337" t="s">
        <v>1174</v>
      </c>
      <c r="N337">
        <v>1.8119444440000001</v>
      </c>
      <c r="O337">
        <v>1</v>
      </c>
      <c r="P337">
        <v>2</v>
      </c>
      <c r="Q337">
        <v>0</v>
      </c>
      <c r="R337">
        <v>2</v>
      </c>
      <c r="S337">
        <v>6</v>
      </c>
      <c r="T337">
        <v>6</v>
      </c>
      <c r="U337">
        <v>0</v>
      </c>
      <c r="V337">
        <v>0</v>
      </c>
      <c r="W337">
        <v>6.0832302486722192</v>
      </c>
      <c r="X337">
        <v>0.93685169160946624</v>
      </c>
      <c r="Y337">
        <v>0</v>
      </c>
      <c r="Z337">
        <v>2.3856896602093194</v>
      </c>
      <c r="AA337">
        <v>34.883859303748203</v>
      </c>
      <c r="AB337">
        <v>24.591496271010403</v>
      </c>
      <c r="AC337">
        <v>0</v>
      </c>
      <c r="AD337">
        <v>0</v>
      </c>
      <c r="AE337">
        <v>68.881127175249603</v>
      </c>
    </row>
    <row r="338" spans="1:31" x14ac:dyDescent="0.25">
      <c r="A338">
        <v>2099174</v>
      </c>
      <c r="B338">
        <v>1</v>
      </c>
      <c r="C338" t="s">
        <v>80</v>
      </c>
      <c r="D338" t="s">
        <v>90</v>
      </c>
      <c r="E338" t="s">
        <v>177</v>
      </c>
      <c r="F338" t="s">
        <v>1175</v>
      </c>
      <c r="G338" t="s">
        <v>183</v>
      </c>
      <c r="H338" t="s">
        <v>143</v>
      </c>
      <c r="I338" t="s">
        <v>135</v>
      </c>
      <c r="J338" t="s">
        <v>136</v>
      </c>
      <c r="K338" t="s">
        <v>137</v>
      </c>
      <c r="L338" t="s">
        <v>1176</v>
      </c>
      <c r="M338" t="s">
        <v>1177</v>
      </c>
      <c r="N338">
        <v>5.5841666659999998</v>
      </c>
      <c r="O338">
        <v>0</v>
      </c>
      <c r="P338">
        <v>1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1.3077029824758144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1.3077029824758144</v>
      </c>
    </row>
    <row r="339" spans="1:31" x14ac:dyDescent="0.25">
      <c r="A339">
        <v>2099025</v>
      </c>
      <c r="B339">
        <v>1</v>
      </c>
      <c r="C339" t="s">
        <v>80</v>
      </c>
      <c r="D339" t="s">
        <v>103</v>
      </c>
      <c r="E339" t="s">
        <v>169</v>
      </c>
      <c r="F339" t="s">
        <v>1178</v>
      </c>
      <c r="G339" t="s">
        <v>273</v>
      </c>
      <c r="H339" t="s">
        <v>134</v>
      </c>
      <c r="I339" t="s">
        <v>135</v>
      </c>
      <c r="J339" t="s">
        <v>136</v>
      </c>
      <c r="K339" t="s">
        <v>155</v>
      </c>
      <c r="L339" t="s">
        <v>1179</v>
      </c>
      <c r="M339" t="s">
        <v>1180</v>
      </c>
      <c r="N339">
        <v>5.8375000000000004</v>
      </c>
      <c r="O339">
        <v>0</v>
      </c>
      <c r="P339">
        <v>154</v>
      </c>
      <c r="Q339">
        <v>0</v>
      </c>
      <c r="R339">
        <v>0</v>
      </c>
      <c r="S339">
        <v>0</v>
      </c>
      <c r="T339">
        <v>24</v>
      </c>
      <c r="U339">
        <v>0</v>
      </c>
      <c r="V339">
        <v>0</v>
      </c>
      <c r="W339">
        <v>0</v>
      </c>
      <c r="X339">
        <v>197.28177848695717</v>
      </c>
      <c r="Y339">
        <v>0</v>
      </c>
      <c r="Z339">
        <v>0</v>
      </c>
      <c r="AA339">
        <v>0</v>
      </c>
      <c r="AB339">
        <v>358.67730525885679</v>
      </c>
      <c r="AC339">
        <v>0</v>
      </c>
      <c r="AD339">
        <v>0</v>
      </c>
      <c r="AE339">
        <v>555.95908374581393</v>
      </c>
    </row>
    <row r="340" spans="1:31" x14ac:dyDescent="0.25">
      <c r="A340">
        <v>2098719</v>
      </c>
      <c r="B340">
        <v>1</v>
      </c>
      <c r="C340" t="s">
        <v>80</v>
      </c>
      <c r="D340" t="s">
        <v>101</v>
      </c>
      <c r="E340" t="s">
        <v>131</v>
      </c>
      <c r="F340" t="s">
        <v>1181</v>
      </c>
      <c r="G340" t="s">
        <v>133</v>
      </c>
      <c r="H340" t="s">
        <v>134</v>
      </c>
      <c r="I340" t="s">
        <v>135</v>
      </c>
      <c r="J340" t="s">
        <v>136</v>
      </c>
      <c r="K340" t="s">
        <v>137</v>
      </c>
      <c r="L340" t="s">
        <v>1182</v>
      </c>
      <c r="M340" t="s">
        <v>1183</v>
      </c>
      <c r="N340">
        <v>0.79916666599999997</v>
      </c>
      <c r="O340">
        <v>5</v>
      </c>
      <c r="P340">
        <v>1939</v>
      </c>
      <c r="Q340">
        <v>2</v>
      </c>
      <c r="R340">
        <v>65</v>
      </c>
      <c r="S340">
        <v>12</v>
      </c>
      <c r="T340">
        <v>210</v>
      </c>
      <c r="U340">
        <v>1</v>
      </c>
      <c r="V340">
        <v>1</v>
      </c>
      <c r="W340">
        <v>1.6797909030119147</v>
      </c>
      <c r="X340">
        <v>287.08831698719041</v>
      </c>
      <c r="Y340">
        <v>6.1743028984273414</v>
      </c>
      <c r="Z340">
        <v>16.717551312197354</v>
      </c>
      <c r="AA340">
        <v>64.733973592034076</v>
      </c>
      <c r="AB340">
        <v>135.13279480728013</v>
      </c>
      <c r="AC340">
        <v>27.818169615752307</v>
      </c>
      <c r="AD340">
        <v>0.45264929842672996</v>
      </c>
      <c r="AE340">
        <v>539.79754941432032</v>
      </c>
    </row>
    <row r="341" spans="1:31" x14ac:dyDescent="0.25">
      <c r="A341">
        <v>2099383</v>
      </c>
      <c r="B341">
        <v>1</v>
      </c>
      <c r="C341" t="s">
        <v>80</v>
      </c>
      <c r="D341" t="s">
        <v>89</v>
      </c>
      <c r="E341" t="s">
        <v>505</v>
      </c>
      <c r="F341" t="s">
        <v>1184</v>
      </c>
      <c r="G341" t="s">
        <v>366</v>
      </c>
      <c r="H341" t="s">
        <v>143</v>
      </c>
      <c r="I341" t="s">
        <v>135</v>
      </c>
      <c r="J341" t="s">
        <v>136</v>
      </c>
      <c r="K341" t="s">
        <v>137</v>
      </c>
      <c r="L341" t="s">
        <v>1185</v>
      </c>
      <c r="M341" t="s">
        <v>1186</v>
      </c>
      <c r="N341">
        <v>1.8149999999999999</v>
      </c>
      <c r="O341">
        <v>0</v>
      </c>
      <c r="P341">
        <v>39</v>
      </c>
      <c r="Q341">
        <v>0</v>
      </c>
      <c r="R341">
        <v>2</v>
      </c>
      <c r="S341">
        <v>0</v>
      </c>
      <c r="T341">
        <v>3</v>
      </c>
      <c r="U341">
        <v>0</v>
      </c>
      <c r="V341">
        <v>0</v>
      </c>
      <c r="W341">
        <v>0</v>
      </c>
      <c r="X341">
        <v>25.597836664571226</v>
      </c>
      <c r="Y341">
        <v>0</v>
      </c>
      <c r="Z341">
        <v>0.55690451956556997</v>
      </c>
      <c r="AA341">
        <v>0</v>
      </c>
      <c r="AB341">
        <v>1.1038354328377529</v>
      </c>
      <c r="AC341">
        <v>0</v>
      </c>
      <c r="AD341">
        <v>0</v>
      </c>
      <c r="AE341">
        <v>27.258576616974548</v>
      </c>
    </row>
    <row r="342" spans="1:31" x14ac:dyDescent="0.25">
      <c r="A342">
        <v>2099306</v>
      </c>
      <c r="B342">
        <v>1</v>
      </c>
      <c r="C342" t="s">
        <v>80</v>
      </c>
      <c r="D342" t="s">
        <v>103</v>
      </c>
      <c r="E342" t="s">
        <v>169</v>
      </c>
      <c r="F342" t="s">
        <v>1187</v>
      </c>
      <c r="G342" t="s">
        <v>133</v>
      </c>
      <c r="H342" t="s">
        <v>134</v>
      </c>
      <c r="I342" t="s">
        <v>135</v>
      </c>
      <c r="J342" t="s">
        <v>136</v>
      </c>
      <c r="K342" t="s">
        <v>137</v>
      </c>
      <c r="L342" t="s">
        <v>1188</v>
      </c>
      <c r="M342" t="s">
        <v>1189</v>
      </c>
      <c r="N342">
        <v>0.512222222</v>
      </c>
      <c r="O342">
        <v>0</v>
      </c>
      <c r="P342">
        <v>500</v>
      </c>
      <c r="Q342">
        <v>0</v>
      </c>
      <c r="R342">
        <v>42</v>
      </c>
      <c r="S342">
        <v>0</v>
      </c>
      <c r="T342">
        <v>56</v>
      </c>
      <c r="U342">
        <v>0</v>
      </c>
      <c r="V342">
        <v>0</v>
      </c>
      <c r="W342">
        <v>0</v>
      </c>
      <c r="X342">
        <v>62.880217730689402</v>
      </c>
      <c r="Y342">
        <v>0</v>
      </c>
      <c r="Z342">
        <v>16.205820064534745</v>
      </c>
      <c r="AA342">
        <v>0</v>
      </c>
      <c r="AB342">
        <v>48.209511639528884</v>
      </c>
      <c r="AC342">
        <v>0</v>
      </c>
      <c r="AD342">
        <v>0</v>
      </c>
      <c r="AE342">
        <v>127.29554943475303</v>
      </c>
    </row>
    <row r="343" spans="1:31" x14ac:dyDescent="0.25">
      <c r="A343">
        <v>2099429</v>
      </c>
      <c r="B343">
        <v>1</v>
      </c>
      <c r="C343" t="s">
        <v>81</v>
      </c>
      <c r="D343" t="s">
        <v>128</v>
      </c>
      <c r="E343" t="s">
        <v>505</v>
      </c>
      <c r="F343" t="s">
        <v>1190</v>
      </c>
      <c r="G343" t="s">
        <v>569</v>
      </c>
      <c r="H343" t="s">
        <v>143</v>
      </c>
      <c r="I343" t="s">
        <v>135</v>
      </c>
      <c r="J343" t="s">
        <v>136</v>
      </c>
      <c r="K343" t="s">
        <v>137</v>
      </c>
      <c r="L343" t="s">
        <v>1191</v>
      </c>
      <c r="M343" t="s">
        <v>1192</v>
      </c>
      <c r="N343">
        <v>2.5080555549999999</v>
      </c>
      <c r="O343">
        <v>0</v>
      </c>
      <c r="P343">
        <v>85</v>
      </c>
      <c r="Q343">
        <v>0</v>
      </c>
      <c r="R343">
        <v>0</v>
      </c>
      <c r="S343">
        <v>0</v>
      </c>
      <c r="T343">
        <v>7</v>
      </c>
      <c r="U343">
        <v>0</v>
      </c>
      <c r="V343">
        <v>0</v>
      </c>
      <c r="W343">
        <v>0</v>
      </c>
      <c r="X343">
        <v>35.769168522708547</v>
      </c>
      <c r="Y343">
        <v>0</v>
      </c>
      <c r="Z343">
        <v>0</v>
      </c>
      <c r="AA343">
        <v>0</v>
      </c>
      <c r="AB343">
        <v>5.3452614217337784</v>
      </c>
      <c r="AC343">
        <v>0</v>
      </c>
      <c r="AD343">
        <v>0</v>
      </c>
      <c r="AE343">
        <v>41.114429944442328</v>
      </c>
    </row>
    <row r="344" spans="1:31" x14ac:dyDescent="0.25">
      <c r="A344">
        <v>2098765</v>
      </c>
      <c r="B344">
        <v>1</v>
      </c>
      <c r="C344" t="s">
        <v>80</v>
      </c>
      <c r="D344" t="s">
        <v>100</v>
      </c>
      <c r="E344" t="s">
        <v>169</v>
      </c>
      <c r="F344" t="s">
        <v>1193</v>
      </c>
      <c r="G344" t="s">
        <v>171</v>
      </c>
      <c r="H344" t="s">
        <v>134</v>
      </c>
      <c r="I344" t="s">
        <v>135</v>
      </c>
      <c r="J344" t="s">
        <v>136</v>
      </c>
      <c r="K344" t="s">
        <v>137</v>
      </c>
      <c r="L344" t="s">
        <v>1194</v>
      </c>
      <c r="M344" t="s">
        <v>1195</v>
      </c>
      <c r="N344">
        <v>1.0405555550000001</v>
      </c>
      <c r="O344">
        <v>0</v>
      </c>
      <c r="P344">
        <v>76</v>
      </c>
      <c r="Q344">
        <v>0</v>
      </c>
      <c r="R344">
        <v>0</v>
      </c>
      <c r="S344">
        <v>0</v>
      </c>
      <c r="T344">
        <v>9</v>
      </c>
      <c r="U344">
        <v>0</v>
      </c>
      <c r="V344">
        <v>0</v>
      </c>
      <c r="W344">
        <v>0</v>
      </c>
      <c r="X344">
        <v>14.498201433528189</v>
      </c>
      <c r="Y344">
        <v>0</v>
      </c>
      <c r="Z344">
        <v>0</v>
      </c>
      <c r="AA344">
        <v>0</v>
      </c>
      <c r="AB344">
        <v>2.7247506647603545</v>
      </c>
      <c r="AC344">
        <v>0</v>
      </c>
      <c r="AD344">
        <v>0</v>
      </c>
      <c r="AE344">
        <v>17.222952098288545</v>
      </c>
    </row>
    <row r="345" spans="1:31" x14ac:dyDescent="0.25">
      <c r="A345">
        <v>2099283</v>
      </c>
      <c r="B345">
        <v>1</v>
      </c>
      <c r="C345" t="s">
        <v>80</v>
      </c>
      <c r="D345" t="s">
        <v>110</v>
      </c>
      <c r="E345" t="s">
        <v>177</v>
      </c>
      <c r="F345" t="s">
        <v>1196</v>
      </c>
      <c r="G345" t="s">
        <v>1007</v>
      </c>
      <c r="H345" t="s">
        <v>143</v>
      </c>
      <c r="I345" t="s">
        <v>135</v>
      </c>
      <c r="J345" t="s">
        <v>3</v>
      </c>
      <c r="K345" t="s">
        <v>137</v>
      </c>
      <c r="L345" t="s">
        <v>1197</v>
      </c>
      <c r="M345" t="s">
        <v>1198</v>
      </c>
      <c r="N345">
        <v>3.273055555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1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0.68765921401288843</v>
      </c>
      <c r="AC345">
        <v>0</v>
      </c>
      <c r="AD345">
        <v>0</v>
      </c>
      <c r="AE345">
        <v>0.68765921401288843</v>
      </c>
    </row>
    <row r="346" spans="1:31" x14ac:dyDescent="0.25">
      <c r="A346">
        <v>2098759</v>
      </c>
      <c r="B346">
        <v>1</v>
      </c>
      <c r="C346" t="s">
        <v>80</v>
      </c>
      <c r="D346" t="s">
        <v>83</v>
      </c>
      <c r="E346" t="s">
        <v>140</v>
      </c>
      <c r="F346" t="s">
        <v>1199</v>
      </c>
      <c r="G346" t="s">
        <v>154</v>
      </c>
      <c r="H346" t="s">
        <v>143</v>
      </c>
      <c r="I346" t="s">
        <v>135</v>
      </c>
      <c r="J346" t="s">
        <v>136</v>
      </c>
      <c r="K346" t="s">
        <v>155</v>
      </c>
      <c r="L346" t="s">
        <v>1200</v>
      </c>
      <c r="M346" t="s">
        <v>1201</v>
      </c>
      <c r="N346">
        <v>4.322133333</v>
      </c>
      <c r="O346">
        <v>0</v>
      </c>
      <c r="P346">
        <v>598</v>
      </c>
      <c r="Q346">
        <v>0</v>
      </c>
      <c r="R346">
        <v>0</v>
      </c>
      <c r="S346">
        <v>0</v>
      </c>
      <c r="T346">
        <v>33</v>
      </c>
      <c r="U346">
        <v>0</v>
      </c>
      <c r="V346">
        <v>0</v>
      </c>
      <c r="W346">
        <v>0</v>
      </c>
      <c r="X346">
        <v>823.02471897940109</v>
      </c>
      <c r="Y346">
        <v>0</v>
      </c>
      <c r="Z346">
        <v>0</v>
      </c>
      <c r="AA346">
        <v>0</v>
      </c>
      <c r="AB346">
        <v>352.89210548765107</v>
      </c>
      <c r="AC346">
        <v>0</v>
      </c>
      <c r="AD346">
        <v>0</v>
      </c>
      <c r="AE346">
        <v>1175.9168244670523</v>
      </c>
    </row>
    <row r="347" spans="1:31" x14ac:dyDescent="0.25">
      <c r="A347">
        <v>2099389</v>
      </c>
      <c r="B347">
        <v>1</v>
      </c>
      <c r="C347" t="s">
        <v>80</v>
      </c>
      <c r="D347" t="s">
        <v>110</v>
      </c>
      <c r="E347" t="s">
        <v>177</v>
      </c>
      <c r="F347" t="s">
        <v>1202</v>
      </c>
      <c r="G347" t="s">
        <v>179</v>
      </c>
      <c r="H347" t="s">
        <v>143</v>
      </c>
      <c r="I347" t="s">
        <v>135</v>
      </c>
      <c r="J347" t="s">
        <v>136</v>
      </c>
      <c r="K347" t="s">
        <v>137</v>
      </c>
      <c r="L347" t="s">
        <v>1203</v>
      </c>
      <c r="M347" t="s">
        <v>1204</v>
      </c>
      <c r="N347">
        <v>6.8025000000000002</v>
      </c>
      <c r="O347">
        <v>0</v>
      </c>
      <c r="P347">
        <v>10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10.555792845034322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10.555792845034322</v>
      </c>
    </row>
    <row r="348" spans="1:31" x14ac:dyDescent="0.25">
      <c r="A348">
        <v>2099343</v>
      </c>
      <c r="B348">
        <v>1</v>
      </c>
      <c r="C348" t="s">
        <v>80</v>
      </c>
      <c r="D348" t="s">
        <v>84</v>
      </c>
      <c r="E348" t="s">
        <v>177</v>
      </c>
      <c r="F348" t="s">
        <v>1205</v>
      </c>
      <c r="G348" t="s">
        <v>179</v>
      </c>
      <c r="H348" t="s">
        <v>143</v>
      </c>
      <c r="I348" t="s">
        <v>135</v>
      </c>
      <c r="J348" t="s">
        <v>136</v>
      </c>
      <c r="K348" t="s">
        <v>137</v>
      </c>
      <c r="L348" t="s">
        <v>1206</v>
      </c>
      <c r="M348" t="s">
        <v>1207</v>
      </c>
      <c r="N348">
        <v>0.91277777699999996</v>
      </c>
      <c r="O348">
        <v>0</v>
      </c>
      <c r="P348">
        <v>10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1.6780929662274269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1.6780929662274269</v>
      </c>
    </row>
    <row r="349" spans="1:31" x14ac:dyDescent="0.25">
      <c r="A349">
        <v>2099346</v>
      </c>
      <c r="B349">
        <v>1</v>
      </c>
      <c r="C349" t="s">
        <v>80</v>
      </c>
      <c r="D349" t="s">
        <v>103</v>
      </c>
      <c r="E349" t="s">
        <v>177</v>
      </c>
      <c r="F349" t="s">
        <v>1208</v>
      </c>
      <c r="G349" t="s">
        <v>183</v>
      </c>
      <c r="H349" t="s">
        <v>143</v>
      </c>
      <c r="I349" t="s">
        <v>135</v>
      </c>
      <c r="J349" t="s">
        <v>136</v>
      </c>
      <c r="K349" t="s">
        <v>137</v>
      </c>
      <c r="L349" t="s">
        <v>1209</v>
      </c>
      <c r="M349" t="s">
        <v>1210</v>
      </c>
      <c r="N349">
        <v>2.5611111110000002</v>
      </c>
      <c r="O349">
        <v>0</v>
      </c>
      <c r="P349">
        <v>1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0.53001078798954449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0.53001078798954449</v>
      </c>
    </row>
    <row r="350" spans="1:31" x14ac:dyDescent="0.25">
      <c r="A350">
        <v>2099197</v>
      </c>
      <c r="B350">
        <v>1</v>
      </c>
      <c r="C350" t="s">
        <v>80</v>
      </c>
      <c r="D350" t="s">
        <v>111</v>
      </c>
      <c r="E350" t="s">
        <v>177</v>
      </c>
      <c r="F350" t="s">
        <v>1211</v>
      </c>
      <c r="G350" t="s">
        <v>1007</v>
      </c>
      <c r="H350" t="s">
        <v>143</v>
      </c>
      <c r="I350" t="s">
        <v>135</v>
      </c>
      <c r="J350" t="s">
        <v>3</v>
      </c>
      <c r="K350" t="s">
        <v>137</v>
      </c>
      <c r="L350" t="s">
        <v>1212</v>
      </c>
      <c r="M350" t="s">
        <v>1213</v>
      </c>
      <c r="N350">
        <v>3.3277777770000001</v>
      </c>
      <c r="O350">
        <v>0</v>
      </c>
      <c r="P350">
        <v>13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10.562483397879468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10.562483397879468</v>
      </c>
    </row>
    <row r="351" spans="1:31" x14ac:dyDescent="0.25">
      <c r="A351">
        <v>2099177</v>
      </c>
      <c r="B351">
        <v>1</v>
      </c>
      <c r="C351" t="s">
        <v>80</v>
      </c>
      <c r="D351" t="s">
        <v>84</v>
      </c>
      <c r="E351" t="s">
        <v>177</v>
      </c>
      <c r="F351" t="s">
        <v>1214</v>
      </c>
      <c r="G351" t="s">
        <v>1007</v>
      </c>
      <c r="H351" t="s">
        <v>143</v>
      </c>
      <c r="I351" t="s">
        <v>135</v>
      </c>
      <c r="J351" t="s">
        <v>136</v>
      </c>
      <c r="K351" t="s">
        <v>137</v>
      </c>
      <c r="L351" t="s">
        <v>1215</v>
      </c>
      <c r="M351" t="s">
        <v>1216</v>
      </c>
      <c r="N351">
        <v>3.5491666660000001</v>
      </c>
      <c r="O351">
        <v>0</v>
      </c>
      <c r="P351">
        <v>9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7.5411264267081632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7.5411264267081632</v>
      </c>
    </row>
    <row r="352" spans="1:31" x14ac:dyDescent="0.25">
      <c r="A352">
        <v>2098822</v>
      </c>
      <c r="B352">
        <v>1</v>
      </c>
      <c r="C352" t="s">
        <v>80</v>
      </c>
      <c r="D352" t="s">
        <v>109</v>
      </c>
      <c r="E352" t="s">
        <v>169</v>
      </c>
      <c r="F352" t="s">
        <v>1217</v>
      </c>
      <c r="G352" t="s">
        <v>171</v>
      </c>
      <c r="H352" t="s">
        <v>134</v>
      </c>
      <c r="I352" t="s">
        <v>135</v>
      </c>
      <c r="J352" t="s">
        <v>136</v>
      </c>
      <c r="K352" t="s">
        <v>137</v>
      </c>
      <c r="L352" t="s">
        <v>1218</v>
      </c>
      <c r="M352" t="s">
        <v>1219</v>
      </c>
      <c r="N352">
        <v>1.801388888</v>
      </c>
      <c r="O352">
        <v>0</v>
      </c>
      <c r="P352">
        <v>33</v>
      </c>
      <c r="Q352">
        <v>0</v>
      </c>
      <c r="R352">
        <v>12</v>
      </c>
      <c r="S352">
        <v>0</v>
      </c>
      <c r="T352">
        <v>8</v>
      </c>
      <c r="U352">
        <v>0</v>
      </c>
      <c r="V352">
        <v>0</v>
      </c>
      <c r="W352">
        <v>0</v>
      </c>
      <c r="X352">
        <v>13.637363481697713</v>
      </c>
      <c r="Y352">
        <v>0</v>
      </c>
      <c r="Z352">
        <v>37.191891651817052</v>
      </c>
      <c r="AA352">
        <v>0</v>
      </c>
      <c r="AB352">
        <v>18.400048067511538</v>
      </c>
      <c r="AC352">
        <v>0</v>
      </c>
      <c r="AD352">
        <v>0</v>
      </c>
      <c r="AE352">
        <v>69.229303201026298</v>
      </c>
    </row>
    <row r="353" spans="1:31" x14ac:dyDescent="0.25">
      <c r="A353">
        <v>2099134</v>
      </c>
      <c r="B353">
        <v>1</v>
      </c>
      <c r="C353" t="s">
        <v>80</v>
      </c>
      <c r="D353" t="s">
        <v>106</v>
      </c>
      <c r="E353" t="s">
        <v>158</v>
      </c>
      <c r="F353" t="s">
        <v>1220</v>
      </c>
      <c r="G353" t="s">
        <v>160</v>
      </c>
      <c r="H353" t="s">
        <v>143</v>
      </c>
      <c r="I353" t="s">
        <v>135</v>
      </c>
      <c r="J353" t="s">
        <v>136</v>
      </c>
      <c r="K353" t="s">
        <v>137</v>
      </c>
      <c r="L353" t="s">
        <v>1221</v>
      </c>
      <c r="M353" t="s">
        <v>1222</v>
      </c>
      <c r="N353">
        <v>5.3652777770000002</v>
      </c>
      <c r="O353">
        <v>0</v>
      </c>
      <c r="P353">
        <v>1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6.1887946336183332E-3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6.1887946336183332E-3</v>
      </c>
    </row>
    <row r="354" spans="1:31" x14ac:dyDescent="0.25">
      <c r="A354">
        <v>2098239</v>
      </c>
      <c r="B354">
        <v>1</v>
      </c>
      <c r="C354" t="s">
        <v>81</v>
      </c>
      <c r="D354" t="s">
        <v>124</v>
      </c>
      <c r="E354" t="s">
        <v>131</v>
      </c>
      <c r="F354" t="s">
        <v>1223</v>
      </c>
      <c r="G354" t="s">
        <v>273</v>
      </c>
      <c r="H354" t="s">
        <v>134</v>
      </c>
      <c r="I354" t="s">
        <v>135</v>
      </c>
      <c r="J354" t="s">
        <v>136</v>
      </c>
      <c r="K354" t="s">
        <v>155</v>
      </c>
      <c r="L354" t="s">
        <v>1058</v>
      </c>
      <c r="M354" t="s">
        <v>1224</v>
      </c>
      <c r="N354">
        <v>0.56563888799999995</v>
      </c>
      <c r="O354">
        <v>0</v>
      </c>
      <c r="P354">
        <v>80</v>
      </c>
      <c r="Q354">
        <v>22</v>
      </c>
      <c r="R354">
        <v>22</v>
      </c>
      <c r="S354">
        <v>1</v>
      </c>
      <c r="T354">
        <v>4</v>
      </c>
      <c r="U354">
        <v>0</v>
      </c>
      <c r="V354">
        <v>0</v>
      </c>
      <c r="W354">
        <v>0</v>
      </c>
      <c r="X354">
        <v>10.098698334088006</v>
      </c>
      <c r="Y354">
        <v>24.354006449529003</v>
      </c>
      <c r="Z354">
        <v>11.811916182463413</v>
      </c>
      <c r="AA354">
        <v>2.7128387543665098</v>
      </c>
      <c r="AB354">
        <v>0.44469958187672498</v>
      </c>
      <c r="AC354">
        <v>0</v>
      </c>
      <c r="AD354">
        <v>0</v>
      </c>
      <c r="AE354">
        <v>49.422159302323657</v>
      </c>
    </row>
    <row r="355" spans="1:31" x14ac:dyDescent="0.25">
      <c r="A355">
        <v>2098240</v>
      </c>
      <c r="B355">
        <v>1</v>
      </c>
      <c r="C355" t="s">
        <v>80</v>
      </c>
      <c r="D355" t="s">
        <v>92</v>
      </c>
      <c r="E355" t="s">
        <v>177</v>
      </c>
      <c r="F355" t="s">
        <v>1225</v>
      </c>
      <c r="G355" t="s">
        <v>183</v>
      </c>
      <c r="H355" t="s">
        <v>143</v>
      </c>
      <c r="I355" t="s">
        <v>135</v>
      </c>
      <c r="J355" t="s">
        <v>136</v>
      </c>
      <c r="K355" t="s">
        <v>137</v>
      </c>
      <c r="L355" t="s">
        <v>1226</v>
      </c>
      <c r="M355" t="s">
        <v>1227</v>
      </c>
      <c r="N355">
        <v>7.2794444440000001</v>
      </c>
      <c r="O355">
        <v>0</v>
      </c>
      <c r="P355">
        <v>1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0.76003963175638745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0.76003963175638745</v>
      </c>
    </row>
    <row r="356" spans="1:31" x14ac:dyDescent="0.25">
      <c r="A356">
        <v>2098243</v>
      </c>
      <c r="B356">
        <v>1</v>
      </c>
      <c r="C356" t="s">
        <v>81</v>
      </c>
      <c r="D356" t="s">
        <v>121</v>
      </c>
      <c r="E356" t="s">
        <v>169</v>
      </c>
      <c r="F356" t="s">
        <v>1228</v>
      </c>
      <c r="G356" t="s">
        <v>133</v>
      </c>
      <c r="H356" t="s">
        <v>134</v>
      </c>
      <c r="I356" t="s">
        <v>135</v>
      </c>
      <c r="J356" t="s">
        <v>136</v>
      </c>
      <c r="K356" t="s">
        <v>137</v>
      </c>
      <c r="L356" t="s">
        <v>1229</v>
      </c>
      <c r="M356" t="s">
        <v>1230</v>
      </c>
      <c r="N356">
        <v>0.43916666599999998</v>
      </c>
      <c r="O356">
        <v>0</v>
      </c>
      <c r="P356">
        <v>8</v>
      </c>
      <c r="Q356">
        <v>0</v>
      </c>
      <c r="R356">
        <v>41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0.70867143413299993</v>
      </c>
      <c r="Y356">
        <v>0</v>
      </c>
      <c r="Z356">
        <v>1.6068589694504536</v>
      </c>
      <c r="AA356">
        <v>0</v>
      </c>
      <c r="AB356">
        <v>0</v>
      </c>
      <c r="AC356">
        <v>0</v>
      </c>
      <c r="AD356">
        <v>0</v>
      </c>
      <c r="AE356">
        <v>2.3155304035834536</v>
      </c>
    </row>
    <row r="357" spans="1:31" x14ac:dyDescent="0.25">
      <c r="A357">
        <v>2098245</v>
      </c>
      <c r="B357">
        <v>1</v>
      </c>
      <c r="C357" t="s">
        <v>80</v>
      </c>
      <c r="D357" t="s">
        <v>84</v>
      </c>
      <c r="E357" t="s">
        <v>177</v>
      </c>
      <c r="F357" t="s">
        <v>1231</v>
      </c>
      <c r="G357" t="s">
        <v>1007</v>
      </c>
      <c r="H357" t="s">
        <v>143</v>
      </c>
      <c r="I357" t="s">
        <v>135</v>
      </c>
      <c r="J357" t="s">
        <v>136</v>
      </c>
      <c r="K357" t="s">
        <v>137</v>
      </c>
      <c r="L357" t="s">
        <v>1232</v>
      </c>
      <c r="M357" t="s">
        <v>1233</v>
      </c>
      <c r="N357">
        <v>7.5336111109999999</v>
      </c>
      <c r="O357">
        <v>0</v>
      </c>
      <c r="P357">
        <v>3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5.734027723159838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5.734027723159838</v>
      </c>
    </row>
    <row r="358" spans="1:31" x14ac:dyDescent="0.25">
      <c r="A358">
        <v>2098250</v>
      </c>
      <c r="B358">
        <v>1</v>
      </c>
      <c r="C358" t="s">
        <v>80</v>
      </c>
      <c r="D358" t="s">
        <v>105</v>
      </c>
      <c r="E358" t="s">
        <v>177</v>
      </c>
      <c r="F358" t="s">
        <v>1234</v>
      </c>
      <c r="G358" t="s">
        <v>196</v>
      </c>
      <c r="H358" t="s">
        <v>143</v>
      </c>
      <c r="I358" t="s">
        <v>135</v>
      </c>
      <c r="J358" t="s">
        <v>136</v>
      </c>
      <c r="K358" t="s">
        <v>137</v>
      </c>
      <c r="L358" t="s">
        <v>1235</v>
      </c>
      <c r="M358" t="s">
        <v>1236</v>
      </c>
      <c r="N358">
        <v>5.0025000000000004</v>
      </c>
      <c r="O358">
        <v>0</v>
      </c>
      <c r="P358">
        <v>13</v>
      </c>
      <c r="Q358">
        <v>0</v>
      </c>
      <c r="R358">
        <v>0</v>
      </c>
      <c r="S358">
        <v>0</v>
      </c>
      <c r="T358">
        <v>2</v>
      </c>
      <c r="U358">
        <v>0</v>
      </c>
      <c r="V358">
        <v>0</v>
      </c>
      <c r="W358">
        <v>0</v>
      </c>
      <c r="X358">
        <v>15.956873860656891</v>
      </c>
      <c r="Y358">
        <v>0</v>
      </c>
      <c r="Z358">
        <v>0</v>
      </c>
      <c r="AA358">
        <v>0</v>
      </c>
      <c r="AB358">
        <v>7.0754038212427908</v>
      </c>
      <c r="AC358">
        <v>0</v>
      </c>
      <c r="AD358">
        <v>0</v>
      </c>
      <c r="AE358">
        <v>23.032277681899682</v>
      </c>
    </row>
    <row r="359" spans="1:31" x14ac:dyDescent="0.25">
      <c r="A359">
        <v>2098251</v>
      </c>
      <c r="B359">
        <v>1</v>
      </c>
      <c r="C359" t="s">
        <v>80</v>
      </c>
      <c r="D359" t="s">
        <v>110</v>
      </c>
      <c r="E359" t="s">
        <v>169</v>
      </c>
      <c r="F359" t="s">
        <v>1237</v>
      </c>
      <c r="G359" t="s">
        <v>1007</v>
      </c>
      <c r="H359" t="s">
        <v>134</v>
      </c>
      <c r="I359" t="s">
        <v>135</v>
      </c>
      <c r="J359" t="s">
        <v>3</v>
      </c>
      <c r="K359" t="s">
        <v>137</v>
      </c>
      <c r="L359" t="s">
        <v>1238</v>
      </c>
      <c r="M359" t="s">
        <v>1239</v>
      </c>
      <c r="N359">
        <v>0.62444444399999999</v>
      </c>
      <c r="O359">
        <v>0</v>
      </c>
      <c r="P359">
        <v>154</v>
      </c>
      <c r="Q359">
        <v>0</v>
      </c>
      <c r="R359">
        <v>0</v>
      </c>
      <c r="S359">
        <v>0</v>
      </c>
      <c r="T359">
        <v>26</v>
      </c>
      <c r="U359">
        <v>0</v>
      </c>
      <c r="V359">
        <v>0</v>
      </c>
      <c r="W359">
        <v>0</v>
      </c>
      <c r="X359">
        <v>24.444255988601274</v>
      </c>
      <c r="Y359">
        <v>0</v>
      </c>
      <c r="Z359">
        <v>0</v>
      </c>
      <c r="AA359">
        <v>0</v>
      </c>
      <c r="AB359">
        <v>68.792262057407115</v>
      </c>
      <c r="AC359">
        <v>0</v>
      </c>
      <c r="AD359">
        <v>0</v>
      </c>
      <c r="AE359">
        <v>93.236518046008385</v>
      </c>
    </row>
    <row r="360" spans="1:31" x14ac:dyDescent="0.25">
      <c r="A360">
        <v>2098252</v>
      </c>
      <c r="B360">
        <v>1</v>
      </c>
      <c r="C360" t="s">
        <v>80</v>
      </c>
      <c r="D360" t="s">
        <v>87</v>
      </c>
      <c r="E360" t="s">
        <v>140</v>
      </c>
      <c r="F360" t="s">
        <v>1240</v>
      </c>
      <c r="G360" t="s">
        <v>142</v>
      </c>
      <c r="H360" t="s">
        <v>143</v>
      </c>
      <c r="I360" t="s">
        <v>135</v>
      </c>
      <c r="J360" t="s">
        <v>136</v>
      </c>
      <c r="K360" t="s">
        <v>137</v>
      </c>
      <c r="L360" t="s">
        <v>1241</v>
      </c>
      <c r="M360" t="s">
        <v>1242</v>
      </c>
      <c r="N360">
        <v>1.4927777769999999</v>
      </c>
      <c r="O360">
        <v>0</v>
      </c>
      <c r="P360">
        <v>117</v>
      </c>
      <c r="Q360">
        <v>0</v>
      </c>
      <c r="R360">
        <v>0</v>
      </c>
      <c r="S360">
        <v>0</v>
      </c>
      <c r="T360">
        <v>56</v>
      </c>
      <c r="U360">
        <v>0</v>
      </c>
      <c r="V360">
        <v>0</v>
      </c>
      <c r="W360">
        <v>0</v>
      </c>
      <c r="X360">
        <v>40.998444015749094</v>
      </c>
      <c r="Y360">
        <v>0</v>
      </c>
      <c r="Z360">
        <v>0</v>
      </c>
      <c r="AA360">
        <v>0</v>
      </c>
      <c r="AB360">
        <v>264.23342512762071</v>
      </c>
      <c r="AC360">
        <v>0</v>
      </c>
      <c r="AD360">
        <v>0</v>
      </c>
      <c r="AE360">
        <v>305.23186914336981</v>
      </c>
    </row>
    <row r="361" spans="1:31" x14ac:dyDescent="0.25">
      <c r="A361">
        <v>2098253</v>
      </c>
      <c r="B361">
        <v>1</v>
      </c>
      <c r="C361" t="s">
        <v>80</v>
      </c>
      <c r="D361" t="s">
        <v>83</v>
      </c>
      <c r="E361" t="s">
        <v>505</v>
      </c>
      <c r="F361" t="s">
        <v>1243</v>
      </c>
      <c r="G361" t="s">
        <v>196</v>
      </c>
      <c r="H361" t="s">
        <v>143</v>
      </c>
      <c r="I361" t="s">
        <v>135</v>
      </c>
      <c r="J361" t="s">
        <v>136</v>
      </c>
      <c r="K361" t="s">
        <v>137</v>
      </c>
      <c r="L361" t="s">
        <v>1244</v>
      </c>
      <c r="M361" t="s">
        <v>1245</v>
      </c>
      <c r="N361">
        <v>4.1719444440000002</v>
      </c>
      <c r="O361">
        <v>0</v>
      </c>
      <c r="P361">
        <v>123</v>
      </c>
      <c r="Q361">
        <v>0</v>
      </c>
      <c r="R361">
        <v>0</v>
      </c>
      <c r="S361">
        <v>0</v>
      </c>
      <c r="T361">
        <v>2</v>
      </c>
      <c r="U361">
        <v>0</v>
      </c>
      <c r="V361">
        <v>0</v>
      </c>
      <c r="W361">
        <v>0</v>
      </c>
      <c r="X361">
        <v>145.69874372175485</v>
      </c>
      <c r="Y361">
        <v>0</v>
      </c>
      <c r="Z361">
        <v>0</v>
      </c>
      <c r="AA361">
        <v>0</v>
      </c>
      <c r="AB361">
        <v>9.6215088157915787</v>
      </c>
      <c r="AC361">
        <v>0</v>
      </c>
      <c r="AD361">
        <v>0</v>
      </c>
      <c r="AE361">
        <v>155.32025253754642</v>
      </c>
    </row>
    <row r="362" spans="1:31" x14ac:dyDescent="0.25">
      <c r="A362">
        <v>2098254</v>
      </c>
      <c r="B362">
        <v>1</v>
      </c>
      <c r="C362" t="s">
        <v>80</v>
      </c>
      <c r="D362" t="s">
        <v>96</v>
      </c>
      <c r="E362" t="s">
        <v>177</v>
      </c>
      <c r="F362" t="s">
        <v>1246</v>
      </c>
      <c r="G362" t="s">
        <v>183</v>
      </c>
      <c r="H362" t="s">
        <v>143</v>
      </c>
      <c r="I362" t="s">
        <v>135</v>
      </c>
      <c r="J362" t="s">
        <v>136</v>
      </c>
      <c r="K362" t="s">
        <v>137</v>
      </c>
      <c r="L362" t="s">
        <v>1247</v>
      </c>
      <c r="M362" t="s">
        <v>1248</v>
      </c>
      <c r="N362">
        <v>3.048333333</v>
      </c>
      <c r="O362">
        <v>0</v>
      </c>
      <c r="P362">
        <v>1</v>
      </c>
      <c r="Q362">
        <v>0</v>
      </c>
      <c r="R362">
        <v>0</v>
      </c>
      <c r="S362">
        <v>0</v>
      </c>
      <c r="T362">
        <v>1</v>
      </c>
      <c r="U362">
        <v>0</v>
      </c>
      <c r="V362">
        <v>0</v>
      </c>
      <c r="W362">
        <v>0</v>
      </c>
      <c r="X362">
        <v>0.55267864740218675</v>
      </c>
      <c r="Y362">
        <v>0</v>
      </c>
      <c r="Z362">
        <v>0</v>
      </c>
      <c r="AA362">
        <v>0</v>
      </c>
      <c r="AB362">
        <v>0.49281904925954167</v>
      </c>
      <c r="AC362">
        <v>0</v>
      </c>
      <c r="AD362">
        <v>0</v>
      </c>
      <c r="AE362">
        <v>1.0454976966617284</v>
      </c>
    </row>
    <row r="363" spans="1:31" x14ac:dyDescent="0.25">
      <c r="A363">
        <v>2098256</v>
      </c>
      <c r="B363">
        <v>1</v>
      </c>
      <c r="C363" t="s">
        <v>80</v>
      </c>
      <c r="D363" t="s">
        <v>89</v>
      </c>
      <c r="E363" t="s">
        <v>177</v>
      </c>
      <c r="F363" t="s">
        <v>1249</v>
      </c>
      <c r="G363" t="s">
        <v>183</v>
      </c>
      <c r="H363" t="s">
        <v>143</v>
      </c>
      <c r="I363" t="s">
        <v>135</v>
      </c>
      <c r="J363" t="s">
        <v>136</v>
      </c>
      <c r="K363" t="s">
        <v>137</v>
      </c>
      <c r="L363" t="s">
        <v>1250</v>
      </c>
      <c r="M363" t="s">
        <v>1251</v>
      </c>
      <c r="N363">
        <v>1.4358333329999999</v>
      </c>
      <c r="O363">
        <v>0</v>
      </c>
      <c r="P363">
        <v>9</v>
      </c>
      <c r="Q363">
        <v>0</v>
      </c>
      <c r="R363">
        <v>0</v>
      </c>
      <c r="S363">
        <v>0</v>
      </c>
      <c r="T363">
        <v>1</v>
      </c>
      <c r="U363">
        <v>0</v>
      </c>
      <c r="V363">
        <v>0</v>
      </c>
      <c r="W363">
        <v>0</v>
      </c>
      <c r="X363">
        <v>3.951093442835</v>
      </c>
      <c r="Y363">
        <v>0</v>
      </c>
      <c r="Z363">
        <v>0</v>
      </c>
      <c r="AA363">
        <v>0</v>
      </c>
      <c r="AB363">
        <v>0.71869272576795362</v>
      </c>
      <c r="AC363">
        <v>0</v>
      </c>
      <c r="AD363">
        <v>0</v>
      </c>
      <c r="AE363">
        <v>4.669786168602954</v>
      </c>
    </row>
    <row r="364" spans="1:31" x14ac:dyDescent="0.25">
      <c r="A364">
        <v>2098258</v>
      </c>
      <c r="B364">
        <v>1</v>
      </c>
      <c r="C364" t="s">
        <v>80</v>
      </c>
      <c r="D364" t="s">
        <v>107</v>
      </c>
      <c r="E364" t="s">
        <v>177</v>
      </c>
      <c r="F364" t="s">
        <v>1252</v>
      </c>
      <c r="G364" t="s">
        <v>183</v>
      </c>
      <c r="H364" t="s">
        <v>143</v>
      </c>
      <c r="I364" t="s">
        <v>135</v>
      </c>
      <c r="J364" t="s">
        <v>136</v>
      </c>
      <c r="K364" t="s">
        <v>137</v>
      </c>
      <c r="L364" t="s">
        <v>1253</v>
      </c>
      <c r="M364" t="s">
        <v>1254</v>
      </c>
      <c r="N364">
        <v>3.8105555550000001</v>
      </c>
      <c r="O364">
        <v>0</v>
      </c>
      <c r="P364">
        <v>1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1.5170275054031366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1.5170275054031366</v>
      </c>
    </row>
    <row r="365" spans="1:31" x14ac:dyDescent="0.25">
      <c r="A365">
        <v>2098260</v>
      </c>
      <c r="B365">
        <v>1</v>
      </c>
      <c r="C365" t="s">
        <v>80</v>
      </c>
      <c r="D365" t="s">
        <v>93</v>
      </c>
      <c r="E365" t="s">
        <v>140</v>
      </c>
      <c r="F365" t="s">
        <v>1255</v>
      </c>
      <c r="G365" t="s">
        <v>142</v>
      </c>
      <c r="H365" t="s">
        <v>143</v>
      </c>
      <c r="I365" t="s">
        <v>135</v>
      </c>
      <c r="J365" t="s">
        <v>136</v>
      </c>
      <c r="K365" t="s">
        <v>137</v>
      </c>
      <c r="L365" t="s">
        <v>1256</v>
      </c>
      <c r="M365" t="s">
        <v>1257</v>
      </c>
      <c r="N365">
        <v>1.1375</v>
      </c>
      <c r="O365">
        <v>0</v>
      </c>
      <c r="P365">
        <v>37</v>
      </c>
      <c r="Q365">
        <v>0</v>
      </c>
      <c r="R365">
        <v>5</v>
      </c>
      <c r="S365">
        <v>0</v>
      </c>
      <c r="T365">
        <v>7</v>
      </c>
      <c r="U365">
        <v>0</v>
      </c>
      <c r="V365">
        <v>0</v>
      </c>
      <c r="W365">
        <v>0</v>
      </c>
      <c r="X365">
        <v>18.770870478544797</v>
      </c>
      <c r="Y365">
        <v>0</v>
      </c>
      <c r="Z365">
        <v>9.3759638635288987</v>
      </c>
      <c r="AA365">
        <v>0</v>
      </c>
      <c r="AB365">
        <v>14.231288430228332</v>
      </c>
      <c r="AC365">
        <v>0</v>
      </c>
      <c r="AD365">
        <v>0</v>
      </c>
      <c r="AE365">
        <v>42.378122772302028</v>
      </c>
    </row>
    <row r="366" spans="1:31" x14ac:dyDescent="0.25">
      <c r="A366">
        <v>2098261</v>
      </c>
      <c r="B366">
        <v>1</v>
      </c>
      <c r="C366" t="s">
        <v>80</v>
      </c>
      <c r="D366" t="s">
        <v>82</v>
      </c>
      <c r="E366" t="s">
        <v>177</v>
      </c>
      <c r="F366" t="s">
        <v>1258</v>
      </c>
      <c r="G366" t="s">
        <v>179</v>
      </c>
      <c r="H366" t="s">
        <v>143</v>
      </c>
      <c r="I366" t="s">
        <v>135</v>
      </c>
      <c r="J366" t="s">
        <v>136</v>
      </c>
      <c r="K366" t="s">
        <v>137</v>
      </c>
      <c r="L366" t="s">
        <v>1259</v>
      </c>
      <c r="M366" t="s">
        <v>1260</v>
      </c>
      <c r="N366">
        <v>3.3125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14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31.351343132494051</v>
      </c>
      <c r="AC366">
        <v>0</v>
      </c>
      <c r="AD366">
        <v>0</v>
      </c>
      <c r="AE366">
        <v>31.351343132494051</v>
      </c>
    </row>
    <row r="367" spans="1:31" x14ac:dyDescent="0.25">
      <c r="A367">
        <v>2098262</v>
      </c>
      <c r="B367">
        <v>1</v>
      </c>
      <c r="C367" t="s">
        <v>80</v>
      </c>
      <c r="D367" t="s">
        <v>100</v>
      </c>
      <c r="E367" t="s">
        <v>177</v>
      </c>
      <c r="F367" t="s">
        <v>1261</v>
      </c>
      <c r="G367" t="s">
        <v>183</v>
      </c>
      <c r="H367" t="s">
        <v>143</v>
      </c>
      <c r="I367" t="s">
        <v>135</v>
      </c>
      <c r="J367" t="s">
        <v>136</v>
      </c>
      <c r="K367" t="s">
        <v>137</v>
      </c>
      <c r="L367" t="s">
        <v>1262</v>
      </c>
      <c r="M367" t="s">
        <v>1263</v>
      </c>
      <c r="N367">
        <v>7.5280555549999999</v>
      </c>
      <c r="O367">
        <v>0</v>
      </c>
      <c r="P367">
        <v>1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3.0607684688636199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3.0607684688636199</v>
      </c>
    </row>
    <row r="368" spans="1:31" x14ac:dyDescent="0.25">
      <c r="A368">
        <v>2098273</v>
      </c>
      <c r="B368">
        <v>1</v>
      </c>
      <c r="C368" t="s">
        <v>80</v>
      </c>
      <c r="D368" t="s">
        <v>90</v>
      </c>
      <c r="E368" t="s">
        <v>158</v>
      </c>
      <c r="F368" t="s">
        <v>1264</v>
      </c>
      <c r="G368" t="s">
        <v>1007</v>
      </c>
      <c r="H368" t="s">
        <v>143</v>
      </c>
      <c r="I368" t="s">
        <v>135</v>
      </c>
      <c r="J368" t="s">
        <v>3</v>
      </c>
      <c r="K368" t="s">
        <v>137</v>
      </c>
      <c r="L368" t="s">
        <v>1265</v>
      </c>
      <c r="M368" t="s">
        <v>1266</v>
      </c>
      <c r="N368">
        <v>0.75249999999999995</v>
      </c>
      <c r="O368">
        <v>0</v>
      </c>
      <c r="P368">
        <v>33</v>
      </c>
      <c r="Q368">
        <v>0</v>
      </c>
      <c r="R368">
        <v>0</v>
      </c>
      <c r="S368">
        <v>0</v>
      </c>
      <c r="T368">
        <v>1</v>
      </c>
      <c r="U368">
        <v>0</v>
      </c>
      <c r="V368">
        <v>0</v>
      </c>
      <c r="W368">
        <v>0</v>
      </c>
      <c r="X368">
        <v>4.4484023415199498</v>
      </c>
      <c r="Y368">
        <v>0</v>
      </c>
      <c r="Z368">
        <v>0</v>
      </c>
      <c r="AA368">
        <v>0</v>
      </c>
      <c r="AB368">
        <v>2.0242794118787826</v>
      </c>
      <c r="AC368">
        <v>0</v>
      </c>
      <c r="AD368">
        <v>0</v>
      </c>
      <c r="AE368">
        <v>6.4726817533987324</v>
      </c>
    </row>
    <row r="369" spans="1:31" x14ac:dyDescent="0.25">
      <c r="A369">
        <v>2098278</v>
      </c>
      <c r="B369">
        <v>1</v>
      </c>
      <c r="C369" t="s">
        <v>81</v>
      </c>
      <c r="D369" t="s">
        <v>112</v>
      </c>
      <c r="E369" t="s">
        <v>177</v>
      </c>
      <c r="F369" t="s">
        <v>1267</v>
      </c>
      <c r="G369" t="s">
        <v>183</v>
      </c>
      <c r="H369" t="s">
        <v>143</v>
      </c>
      <c r="I369" t="s">
        <v>135</v>
      </c>
      <c r="J369" t="s">
        <v>136</v>
      </c>
      <c r="K369" t="s">
        <v>137</v>
      </c>
      <c r="L369" t="s">
        <v>1268</v>
      </c>
      <c r="M369" t="s">
        <v>1269</v>
      </c>
      <c r="N369">
        <v>1.913611111</v>
      </c>
      <c r="O369">
        <v>0</v>
      </c>
      <c r="P369">
        <v>7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1.9903398095509481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1.9903398095509481</v>
      </c>
    </row>
    <row r="370" spans="1:31" x14ac:dyDescent="0.25">
      <c r="A370">
        <v>2098279</v>
      </c>
      <c r="B370">
        <v>1</v>
      </c>
      <c r="C370" t="s">
        <v>80</v>
      </c>
      <c r="D370" t="s">
        <v>96</v>
      </c>
      <c r="E370" t="s">
        <v>177</v>
      </c>
      <c r="F370" t="s">
        <v>1270</v>
      </c>
      <c r="G370" t="s">
        <v>324</v>
      </c>
      <c r="H370" t="s">
        <v>143</v>
      </c>
      <c r="I370" t="s">
        <v>135</v>
      </c>
      <c r="J370" t="s">
        <v>136</v>
      </c>
      <c r="K370" t="s">
        <v>137</v>
      </c>
      <c r="L370" t="s">
        <v>1271</v>
      </c>
      <c r="M370" t="s">
        <v>1272</v>
      </c>
      <c r="N370">
        <v>3.349722222</v>
      </c>
      <c r="O370">
        <v>0</v>
      </c>
      <c r="P370">
        <v>1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3.0003911418752338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3.0003911418752338</v>
      </c>
    </row>
    <row r="371" spans="1:31" x14ac:dyDescent="0.25">
      <c r="A371">
        <v>2098280</v>
      </c>
      <c r="B371">
        <v>1</v>
      </c>
      <c r="C371" t="s">
        <v>80</v>
      </c>
      <c r="D371" t="s">
        <v>85</v>
      </c>
      <c r="E371" t="s">
        <v>505</v>
      </c>
      <c r="F371" t="s">
        <v>1273</v>
      </c>
      <c r="G371" t="s">
        <v>196</v>
      </c>
      <c r="H371" t="s">
        <v>143</v>
      </c>
      <c r="I371" t="s">
        <v>135</v>
      </c>
      <c r="J371" t="s">
        <v>136</v>
      </c>
      <c r="K371" t="s">
        <v>137</v>
      </c>
      <c r="L371" t="s">
        <v>1274</v>
      </c>
      <c r="M371" t="s">
        <v>1275</v>
      </c>
      <c r="N371">
        <v>2.3977777769999999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13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29.75658708606182</v>
      </c>
      <c r="AC371">
        <v>0</v>
      </c>
      <c r="AD371">
        <v>0</v>
      </c>
      <c r="AE371">
        <v>29.75658708606182</v>
      </c>
    </row>
    <row r="372" spans="1:31" x14ac:dyDescent="0.25">
      <c r="A372">
        <v>2098283</v>
      </c>
      <c r="B372">
        <v>1</v>
      </c>
      <c r="C372" t="s">
        <v>80</v>
      </c>
      <c r="D372" t="s">
        <v>85</v>
      </c>
      <c r="E372" t="s">
        <v>177</v>
      </c>
      <c r="F372" t="s">
        <v>1276</v>
      </c>
      <c r="G372" t="s">
        <v>196</v>
      </c>
      <c r="H372" t="s">
        <v>143</v>
      </c>
      <c r="I372" t="s">
        <v>135</v>
      </c>
      <c r="J372" t="s">
        <v>136</v>
      </c>
      <c r="K372" t="s">
        <v>137</v>
      </c>
      <c r="L372" t="s">
        <v>1277</v>
      </c>
      <c r="M372" t="s">
        <v>1278</v>
      </c>
      <c r="N372">
        <v>4.2766666659999997</v>
      </c>
      <c r="O372">
        <v>0</v>
      </c>
      <c r="P372">
        <v>8</v>
      </c>
      <c r="Q372">
        <v>0</v>
      </c>
      <c r="R372">
        <v>0</v>
      </c>
      <c r="S372">
        <v>0</v>
      </c>
      <c r="T372">
        <v>1</v>
      </c>
      <c r="U372">
        <v>0</v>
      </c>
      <c r="V372">
        <v>0</v>
      </c>
      <c r="W372">
        <v>0</v>
      </c>
      <c r="X372">
        <v>3.7025236261783703</v>
      </c>
      <c r="Y372">
        <v>0</v>
      </c>
      <c r="Z372">
        <v>0</v>
      </c>
      <c r="AA372">
        <v>0</v>
      </c>
      <c r="AB372">
        <v>7.6088858694789172</v>
      </c>
      <c r="AC372">
        <v>0</v>
      </c>
      <c r="AD372">
        <v>0</v>
      </c>
      <c r="AE372">
        <v>11.311409495657287</v>
      </c>
    </row>
    <row r="373" spans="1:31" x14ac:dyDescent="0.25">
      <c r="A373">
        <v>2098284</v>
      </c>
      <c r="B373">
        <v>1</v>
      </c>
      <c r="C373" t="s">
        <v>80</v>
      </c>
      <c r="D373" t="s">
        <v>100</v>
      </c>
      <c r="E373" t="s">
        <v>158</v>
      </c>
      <c r="F373" t="s">
        <v>1279</v>
      </c>
      <c r="G373" t="s">
        <v>385</v>
      </c>
      <c r="H373" t="s">
        <v>143</v>
      </c>
      <c r="I373" t="s">
        <v>135</v>
      </c>
      <c r="J373" t="s">
        <v>136</v>
      </c>
      <c r="K373" t="s">
        <v>137</v>
      </c>
      <c r="L373" t="s">
        <v>1280</v>
      </c>
      <c r="M373" t="s">
        <v>1281</v>
      </c>
      <c r="N373">
        <v>2.1583333329999999</v>
      </c>
      <c r="O373">
        <v>0</v>
      </c>
      <c r="P373">
        <v>11</v>
      </c>
      <c r="Q373">
        <v>0</v>
      </c>
      <c r="R373">
        <v>9</v>
      </c>
      <c r="S373">
        <v>0</v>
      </c>
      <c r="T373">
        <v>4</v>
      </c>
      <c r="U373">
        <v>0</v>
      </c>
      <c r="V373">
        <v>0</v>
      </c>
      <c r="W373">
        <v>0</v>
      </c>
      <c r="X373">
        <v>12.147507584448556</v>
      </c>
      <c r="Y373">
        <v>0</v>
      </c>
      <c r="Z373">
        <v>11.517434504613098</v>
      </c>
      <c r="AA373">
        <v>0</v>
      </c>
      <c r="AB373">
        <v>7.7419051510741328</v>
      </c>
      <c r="AC373">
        <v>0</v>
      </c>
      <c r="AD373">
        <v>0</v>
      </c>
      <c r="AE373">
        <v>31.406847240135786</v>
      </c>
    </row>
    <row r="374" spans="1:31" x14ac:dyDescent="0.25">
      <c r="A374">
        <v>2098285</v>
      </c>
      <c r="B374">
        <v>1</v>
      </c>
      <c r="C374" t="s">
        <v>81</v>
      </c>
      <c r="D374" t="s">
        <v>123</v>
      </c>
      <c r="E374" t="s">
        <v>158</v>
      </c>
      <c r="F374" t="s">
        <v>1282</v>
      </c>
      <c r="G374" t="s">
        <v>1283</v>
      </c>
      <c r="H374" t="s">
        <v>143</v>
      </c>
      <c r="I374" t="s">
        <v>135</v>
      </c>
      <c r="J374" t="s">
        <v>136</v>
      </c>
      <c r="K374" t="s">
        <v>137</v>
      </c>
      <c r="L374" t="s">
        <v>1284</v>
      </c>
      <c r="M374" t="s">
        <v>1285</v>
      </c>
      <c r="N374">
        <v>1.1174999999999999</v>
      </c>
      <c r="O374">
        <v>0</v>
      </c>
      <c r="P374">
        <v>392</v>
      </c>
      <c r="Q374">
        <v>0</v>
      </c>
      <c r="R374">
        <v>0</v>
      </c>
      <c r="S374">
        <v>0</v>
      </c>
      <c r="T374">
        <v>10</v>
      </c>
      <c r="U374">
        <v>0</v>
      </c>
      <c r="V374">
        <v>0</v>
      </c>
      <c r="W374">
        <v>0</v>
      </c>
      <c r="X374">
        <v>83.312972289971725</v>
      </c>
      <c r="Y374">
        <v>0</v>
      </c>
      <c r="Z374">
        <v>0</v>
      </c>
      <c r="AA374">
        <v>0</v>
      </c>
      <c r="AB374">
        <v>2.2505610501413726</v>
      </c>
      <c r="AC374">
        <v>0</v>
      </c>
      <c r="AD374">
        <v>0</v>
      </c>
      <c r="AE374">
        <v>85.563533340113096</v>
      </c>
    </row>
    <row r="375" spans="1:31" x14ac:dyDescent="0.25">
      <c r="A375">
        <v>2098286</v>
      </c>
      <c r="B375">
        <v>1</v>
      </c>
      <c r="C375" t="s">
        <v>80</v>
      </c>
      <c r="D375" t="s">
        <v>93</v>
      </c>
      <c r="E375" t="s">
        <v>177</v>
      </c>
      <c r="F375" t="s">
        <v>1286</v>
      </c>
      <c r="G375" t="s">
        <v>183</v>
      </c>
      <c r="H375" t="s">
        <v>143</v>
      </c>
      <c r="I375" t="s">
        <v>135</v>
      </c>
      <c r="J375" t="s">
        <v>136</v>
      </c>
      <c r="K375" t="s">
        <v>137</v>
      </c>
      <c r="L375" t="s">
        <v>1287</v>
      </c>
      <c r="M375" t="s">
        <v>1288</v>
      </c>
      <c r="N375">
        <v>1.7094444440000001</v>
      </c>
      <c r="O375">
        <v>0</v>
      </c>
      <c r="P375">
        <v>1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0.39514822889692502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0.39514822889692502</v>
      </c>
    </row>
    <row r="376" spans="1:31" x14ac:dyDescent="0.25">
      <c r="A376">
        <v>2098291</v>
      </c>
      <c r="B376">
        <v>1</v>
      </c>
      <c r="C376" t="s">
        <v>80</v>
      </c>
      <c r="D376" t="s">
        <v>107</v>
      </c>
      <c r="E376" t="s">
        <v>177</v>
      </c>
      <c r="F376" t="s">
        <v>1289</v>
      </c>
      <c r="G376" t="s">
        <v>179</v>
      </c>
      <c r="H376" t="s">
        <v>143</v>
      </c>
      <c r="I376" t="s">
        <v>135</v>
      </c>
      <c r="J376" t="s">
        <v>136</v>
      </c>
      <c r="K376" t="s">
        <v>137</v>
      </c>
      <c r="L376" t="s">
        <v>1290</v>
      </c>
      <c r="M376" t="s">
        <v>1291</v>
      </c>
      <c r="N376">
        <v>4.5530555550000003</v>
      </c>
      <c r="O376">
        <v>0</v>
      </c>
      <c r="P376">
        <v>7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3.8122583703307842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3.8122583703307842</v>
      </c>
    </row>
    <row r="377" spans="1:31" x14ac:dyDescent="0.25">
      <c r="A377">
        <v>2098296</v>
      </c>
      <c r="B377">
        <v>1</v>
      </c>
      <c r="C377" t="s">
        <v>80</v>
      </c>
      <c r="D377" t="s">
        <v>104</v>
      </c>
      <c r="E377" t="s">
        <v>177</v>
      </c>
      <c r="F377" t="s">
        <v>1292</v>
      </c>
      <c r="G377" t="s">
        <v>196</v>
      </c>
      <c r="H377" t="s">
        <v>143</v>
      </c>
      <c r="I377" t="s">
        <v>135</v>
      </c>
      <c r="J377" t="s">
        <v>136</v>
      </c>
      <c r="K377" t="s">
        <v>137</v>
      </c>
      <c r="L377" t="s">
        <v>1293</v>
      </c>
      <c r="M377" t="s">
        <v>1294</v>
      </c>
      <c r="N377">
        <v>2.0225</v>
      </c>
      <c r="O377">
        <v>0</v>
      </c>
      <c r="P377">
        <v>2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0.275377747889475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0.275377747889475</v>
      </c>
    </row>
    <row r="378" spans="1:31" x14ac:dyDescent="0.25">
      <c r="A378">
        <v>2098298</v>
      </c>
      <c r="B378">
        <v>1</v>
      </c>
      <c r="C378" t="s">
        <v>80</v>
      </c>
      <c r="D378" t="s">
        <v>86</v>
      </c>
      <c r="E378" t="s">
        <v>140</v>
      </c>
      <c r="F378" t="s">
        <v>1295</v>
      </c>
      <c r="G378" t="s">
        <v>1296</v>
      </c>
      <c r="H378" t="s">
        <v>143</v>
      </c>
      <c r="I378" t="s">
        <v>135</v>
      </c>
      <c r="J378" t="s">
        <v>136</v>
      </c>
      <c r="K378" t="s">
        <v>155</v>
      </c>
      <c r="L378" t="s">
        <v>1297</v>
      </c>
      <c r="M378" t="s">
        <v>1298</v>
      </c>
      <c r="N378">
        <v>1.7270805549999999</v>
      </c>
      <c r="O378">
        <v>0</v>
      </c>
      <c r="P378">
        <v>12</v>
      </c>
      <c r="Q378">
        <v>0</v>
      </c>
      <c r="R378">
        <v>4</v>
      </c>
      <c r="S378">
        <v>0</v>
      </c>
      <c r="T378">
        <v>4</v>
      </c>
      <c r="U378">
        <v>0</v>
      </c>
      <c r="V378">
        <v>0</v>
      </c>
      <c r="W378">
        <v>0</v>
      </c>
      <c r="X378">
        <v>39.049777279476359</v>
      </c>
      <c r="Y378">
        <v>0</v>
      </c>
      <c r="Z378">
        <v>3.2205988350539299</v>
      </c>
      <c r="AA378">
        <v>0</v>
      </c>
      <c r="AB378">
        <v>1.3281165054725528</v>
      </c>
      <c r="AC378">
        <v>0</v>
      </c>
      <c r="AD378">
        <v>0</v>
      </c>
      <c r="AE378">
        <v>43.598492620002837</v>
      </c>
    </row>
    <row r="379" spans="1:31" x14ac:dyDescent="0.25">
      <c r="A379">
        <v>2098299</v>
      </c>
      <c r="B379">
        <v>1</v>
      </c>
      <c r="C379" t="s">
        <v>80</v>
      </c>
      <c r="D379" t="s">
        <v>101</v>
      </c>
      <c r="E379" t="s">
        <v>177</v>
      </c>
      <c r="F379" t="s">
        <v>1299</v>
      </c>
      <c r="G379" t="s">
        <v>183</v>
      </c>
      <c r="H379" t="s">
        <v>143</v>
      </c>
      <c r="I379" t="s">
        <v>135</v>
      </c>
      <c r="J379" t="s">
        <v>136</v>
      </c>
      <c r="K379" t="s">
        <v>137</v>
      </c>
      <c r="L379" t="s">
        <v>1300</v>
      </c>
      <c r="M379" t="s">
        <v>1301</v>
      </c>
      <c r="N379">
        <v>1.779722222</v>
      </c>
      <c r="O379">
        <v>0</v>
      </c>
      <c r="P379">
        <v>1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0.56166539897181011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0.56166539897181011</v>
      </c>
    </row>
    <row r="380" spans="1:31" x14ac:dyDescent="0.25">
      <c r="A380">
        <v>2098303</v>
      </c>
      <c r="B380">
        <v>1</v>
      </c>
      <c r="C380" t="s">
        <v>80</v>
      </c>
      <c r="D380" t="s">
        <v>103</v>
      </c>
      <c r="E380" t="s">
        <v>146</v>
      </c>
      <c r="F380" t="s">
        <v>1302</v>
      </c>
      <c r="G380" t="s">
        <v>133</v>
      </c>
      <c r="H380" t="s">
        <v>134</v>
      </c>
      <c r="I380" t="s">
        <v>135</v>
      </c>
      <c r="J380" t="s">
        <v>136</v>
      </c>
      <c r="K380" t="s">
        <v>137</v>
      </c>
      <c r="L380" t="s">
        <v>1303</v>
      </c>
      <c r="M380" t="s">
        <v>1304</v>
      </c>
      <c r="N380">
        <v>0.28611111099999997</v>
      </c>
      <c r="O380">
        <v>0</v>
      </c>
      <c r="P380">
        <v>743</v>
      </c>
      <c r="Q380">
        <v>0</v>
      </c>
      <c r="R380">
        <v>15</v>
      </c>
      <c r="S380">
        <v>0</v>
      </c>
      <c r="T380">
        <v>98</v>
      </c>
      <c r="U380">
        <v>0</v>
      </c>
      <c r="V380">
        <v>0</v>
      </c>
      <c r="W380">
        <v>0</v>
      </c>
      <c r="X380">
        <v>50.604829842903037</v>
      </c>
      <c r="Y380">
        <v>0</v>
      </c>
      <c r="Z380">
        <v>4.6042576178901129</v>
      </c>
      <c r="AA380">
        <v>0</v>
      </c>
      <c r="AB380">
        <v>26.529545451980916</v>
      </c>
      <c r="AC380">
        <v>0</v>
      </c>
      <c r="AD380">
        <v>0</v>
      </c>
      <c r="AE380">
        <v>81.738632912774065</v>
      </c>
    </row>
    <row r="381" spans="1:31" x14ac:dyDescent="0.25">
      <c r="A381">
        <v>2098306</v>
      </c>
      <c r="B381">
        <v>1</v>
      </c>
      <c r="C381" t="s">
        <v>80</v>
      </c>
      <c r="D381" t="s">
        <v>96</v>
      </c>
      <c r="E381" t="s">
        <v>177</v>
      </c>
      <c r="F381" t="s">
        <v>599</v>
      </c>
      <c r="G381" t="s">
        <v>183</v>
      </c>
      <c r="H381" t="s">
        <v>143</v>
      </c>
      <c r="I381" t="s">
        <v>135</v>
      </c>
      <c r="J381" t="s">
        <v>136</v>
      </c>
      <c r="K381" t="s">
        <v>137</v>
      </c>
      <c r="L381" t="s">
        <v>1305</v>
      </c>
      <c r="M381" t="s">
        <v>1306</v>
      </c>
      <c r="N381">
        <v>6.7494444439999999</v>
      </c>
      <c r="O381">
        <v>0</v>
      </c>
      <c r="P381">
        <v>1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16.235186096665259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16.235186096665259</v>
      </c>
    </row>
    <row r="382" spans="1:31" x14ac:dyDescent="0.25">
      <c r="A382">
        <v>2098307</v>
      </c>
      <c r="B382">
        <v>1</v>
      </c>
      <c r="C382" t="s">
        <v>81</v>
      </c>
      <c r="D382" t="s">
        <v>127</v>
      </c>
      <c r="E382" t="s">
        <v>131</v>
      </c>
      <c r="F382" t="s">
        <v>1307</v>
      </c>
      <c r="G382" t="s">
        <v>133</v>
      </c>
      <c r="H382" t="s">
        <v>134</v>
      </c>
      <c r="I382" t="s">
        <v>135</v>
      </c>
      <c r="J382" t="s">
        <v>136</v>
      </c>
      <c r="K382" t="s">
        <v>137</v>
      </c>
      <c r="L382" t="s">
        <v>1308</v>
      </c>
      <c r="M382" t="s">
        <v>1309</v>
      </c>
      <c r="N382">
        <v>3.238611111</v>
      </c>
      <c r="O382">
        <v>0</v>
      </c>
      <c r="P382">
        <v>3</v>
      </c>
      <c r="Q382">
        <v>35</v>
      </c>
      <c r="R382">
        <v>32</v>
      </c>
      <c r="S382">
        <v>1</v>
      </c>
      <c r="T382">
        <v>0</v>
      </c>
      <c r="U382">
        <v>0</v>
      </c>
      <c r="V382">
        <v>0</v>
      </c>
      <c r="W382">
        <v>0</v>
      </c>
      <c r="X382">
        <v>0.45887368673763668</v>
      </c>
      <c r="Y382">
        <v>79.308246749957988</v>
      </c>
      <c r="Z382">
        <v>63.880352385152875</v>
      </c>
      <c r="AA382">
        <v>34.988671270090499</v>
      </c>
      <c r="AB382">
        <v>0</v>
      </c>
      <c r="AC382">
        <v>0</v>
      </c>
      <c r="AD382">
        <v>0</v>
      </c>
      <c r="AE382">
        <v>178.636144091939</v>
      </c>
    </row>
    <row r="383" spans="1:31" x14ac:dyDescent="0.25">
      <c r="A383">
        <v>2098308</v>
      </c>
      <c r="B383">
        <v>1</v>
      </c>
      <c r="C383" t="s">
        <v>80</v>
      </c>
      <c r="D383" t="s">
        <v>96</v>
      </c>
      <c r="E383" t="s">
        <v>177</v>
      </c>
      <c r="F383" t="s">
        <v>1310</v>
      </c>
      <c r="G383" t="s">
        <v>183</v>
      </c>
      <c r="H383" t="s">
        <v>143</v>
      </c>
      <c r="I383" t="s">
        <v>135</v>
      </c>
      <c r="J383" t="s">
        <v>136</v>
      </c>
      <c r="K383" t="s">
        <v>137</v>
      </c>
      <c r="L383" t="s">
        <v>1311</v>
      </c>
      <c r="M383" t="s">
        <v>1312</v>
      </c>
      <c r="N383">
        <v>4.1052777770000004</v>
      </c>
      <c r="O383">
        <v>0</v>
      </c>
      <c r="P383">
        <v>1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0.54549600627056671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0.54549600627056671</v>
      </c>
    </row>
    <row r="384" spans="1:31" x14ac:dyDescent="0.25">
      <c r="A384">
        <v>2098309</v>
      </c>
      <c r="B384">
        <v>1</v>
      </c>
      <c r="C384" t="s">
        <v>80</v>
      </c>
      <c r="D384" t="s">
        <v>96</v>
      </c>
      <c r="E384" t="s">
        <v>177</v>
      </c>
      <c r="F384" t="s">
        <v>1313</v>
      </c>
      <c r="G384" t="s">
        <v>179</v>
      </c>
      <c r="H384" t="s">
        <v>143</v>
      </c>
      <c r="I384" t="s">
        <v>135</v>
      </c>
      <c r="J384" t="s">
        <v>136</v>
      </c>
      <c r="K384" t="s">
        <v>137</v>
      </c>
      <c r="L384" t="s">
        <v>1314</v>
      </c>
      <c r="M384" t="s">
        <v>1315</v>
      </c>
      <c r="N384">
        <v>3.125277777</v>
      </c>
      <c r="O384">
        <v>0</v>
      </c>
      <c r="P384">
        <v>1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1.7522348455955559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1.7522348455955559</v>
      </c>
    </row>
    <row r="385" spans="1:31" x14ac:dyDescent="0.25">
      <c r="A385">
        <v>2098310</v>
      </c>
      <c r="B385">
        <v>1</v>
      </c>
      <c r="C385" t="s">
        <v>81</v>
      </c>
      <c r="D385" t="s">
        <v>128</v>
      </c>
      <c r="E385" t="s">
        <v>131</v>
      </c>
      <c r="F385" t="s">
        <v>1316</v>
      </c>
      <c r="G385" t="s">
        <v>133</v>
      </c>
      <c r="H385" t="s">
        <v>134</v>
      </c>
      <c r="I385" t="s">
        <v>135</v>
      </c>
      <c r="J385" t="s">
        <v>136</v>
      </c>
      <c r="K385" t="s">
        <v>137</v>
      </c>
      <c r="L385" t="s">
        <v>1317</v>
      </c>
      <c r="M385" t="s">
        <v>1318</v>
      </c>
      <c r="N385">
        <v>0.114166666</v>
      </c>
      <c r="O385">
        <v>1</v>
      </c>
      <c r="P385">
        <v>553</v>
      </c>
      <c r="Q385">
        <v>2</v>
      </c>
      <c r="R385">
        <v>3</v>
      </c>
      <c r="S385">
        <v>3</v>
      </c>
      <c r="T385">
        <v>38</v>
      </c>
      <c r="U385">
        <v>0</v>
      </c>
      <c r="V385">
        <v>0</v>
      </c>
      <c r="W385">
        <v>2.8108684560000003E-2</v>
      </c>
      <c r="X385">
        <v>6.997884334715053</v>
      </c>
      <c r="Y385">
        <v>0.68265303665293176</v>
      </c>
      <c r="Z385">
        <v>4.4541587489176672E-2</v>
      </c>
      <c r="AA385">
        <v>3.0172927954934283</v>
      </c>
      <c r="AB385">
        <v>2.9266145472895695</v>
      </c>
      <c r="AC385">
        <v>0</v>
      </c>
      <c r="AD385">
        <v>0</v>
      </c>
      <c r="AE385">
        <v>13.69709498620016</v>
      </c>
    </row>
    <row r="386" spans="1:31" x14ac:dyDescent="0.25">
      <c r="A386">
        <v>2098311</v>
      </c>
      <c r="B386">
        <v>1</v>
      </c>
      <c r="C386" t="s">
        <v>80</v>
      </c>
      <c r="D386" t="s">
        <v>91</v>
      </c>
      <c r="E386" t="s">
        <v>169</v>
      </c>
      <c r="F386" t="s">
        <v>1319</v>
      </c>
      <c r="G386" t="s">
        <v>171</v>
      </c>
      <c r="H386" t="s">
        <v>134</v>
      </c>
      <c r="I386" t="s">
        <v>135</v>
      </c>
      <c r="J386" t="s">
        <v>136</v>
      </c>
      <c r="K386" t="s">
        <v>137</v>
      </c>
      <c r="L386" t="s">
        <v>1320</v>
      </c>
      <c r="M386" t="s">
        <v>1321</v>
      </c>
      <c r="N386">
        <v>2.3702777770000001</v>
      </c>
      <c r="O386">
        <v>0</v>
      </c>
      <c r="P386">
        <v>0</v>
      </c>
      <c r="Q386">
        <v>1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5.3677426606857805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5.3677426606857805</v>
      </c>
    </row>
    <row r="387" spans="1:31" x14ac:dyDescent="0.25">
      <c r="A387">
        <v>2098313</v>
      </c>
      <c r="B387">
        <v>1</v>
      </c>
      <c r="C387" t="s">
        <v>80</v>
      </c>
      <c r="D387" t="s">
        <v>101</v>
      </c>
      <c r="E387" t="s">
        <v>158</v>
      </c>
      <c r="F387" t="s">
        <v>1322</v>
      </c>
      <c r="G387" t="s">
        <v>324</v>
      </c>
      <c r="H387" t="s">
        <v>143</v>
      </c>
      <c r="I387" t="s">
        <v>135</v>
      </c>
      <c r="J387" t="s">
        <v>136</v>
      </c>
      <c r="K387" t="s">
        <v>137</v>
      </c>
      <c r="L387" t="s">
        <v>1323</v>
      </c>
      <c r="M387" t="s">
        <v>1324</v>
      </c>
      <c r="N387">
        <v>1.456388888</v>
      </c>
      <c r="O387">
        <v>0</v>
      </c>
      <c r="P387">
        <v>49</v>
      </c>
      <c r="Q387">
        <v>0</v>
      </c>
      <c r="R387">
        <v>0</v>
      </c>
      <c r="S387">
        <v>0</v>
      </c>
      <c r="T387">
        <v>2</v>
      </c>
      <c r="U387">
        <v>0</v>
      </c>
      <c r="V387">
        <v>0</v>
      </c>
      <c r="W387">
        <v>0</v>
      </c>
      <c r="X387">
        <v>16.902502271463941</v>
      </c>
      <c r="Y387">
        <v>0</v>
      </c>
      <c r="Z387">
        <v>0</v>
      </c>
      <c r="AA387">
        <v>0</v>
      </c>
      <c r="AB387">
        <v>1.0779600620549974</v>
      </c>
      <c r="AC387">
        <v>0</v>
      </c>
      <c r="AD387">
        <v>0</v>
      </c>
      <c r="AE387">
        <v>17.98046233351894</v>
      </c>
    </row>
    <row r="388" spans="1:31" x14ac:dyDescent="0.25">
      <c r="A388">
        <v>2098315</v>
      </c>
      <c r="B388">
        <v>1</v>
      </c>
      <c r="C388" t="s">
        <v>80</v>
      </c>
      <c r="D388" t="s">
        <v>110</v>
      </c>
      <c r="E388" t="s">
        <v>177</v>
      </c>
      <c r="F388" t="s">
        <v>1325</v>
      </c>
      <c r="G388" t="s">
        <v>183</v>
      </c>
      <c r="H388" t="s">
        <v>143</v>
      </c>
      <c r="I388" t="s">
        <v>135</v>
      </c>
      <c r="J388" t="s">
        <v>136</v>
      </c>
      <c r="K388" t="s">
        <v>137</v>
      </c>
      <c r="L388" t="s">
        <v>1326</v>
      </c>
      <c r="M388" t="s">
        <v>1327</v>
      </c>
      <c r="N388">
        <v>2.8352777769999999</v>
      </c>
      <c r="O388">
        <v>0</v>
      </c>
      <c r="P388">
        <v>6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4.309205031780917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4.309205031780917</v>
      </c>
    </row>
    <row r="389" spans="1:31" x14ac:dyDescent="0.25">
      <c r="A389">
        <v>2098317</v>
      </c>
      <c r="B389">
        <v>1</v>
      </c>
      <c r="C389" t="s">
        <v>81</v>
      </c>
      <c r="D389" t="s">
        <v>117</v>
      </c>
      <c r="E389" t="s">
        <v>146</v>
      </c>
      <c r="F389" t="s">
        <v>1328</v>
      </c>
      <c r="G389" t="s">
        <v>133</v>
      </c>
      <c r="H389" t="s">
        <v>134</v>
      </c>
      <c r="I389" t="s">
        <v>135</v>
      </c>
      <c r="J389" t="s">
        <v>136</v>
      </c>
      <c r="K389" t="s">
        <v>137</v>
      </c>
      <c r="L389" t="s">
        <v>1329</v>
      </c>
      <c r="M389" t="s">
        <v>1330</v>
      </c>
      <c r="N389">
        <v>0.216388888</v>
      </c>
      <c r="O389">
        <v>1</v>
      </c>
      <c r="P389">
        <v>490</v>
      </c>
      <c r="Q389">
        <v>10</v>
      </c>
      <c r="R389">
        <v>33</v>
      </c>
      <c r="S389">
        <v>2</v>
      </c>
      <c r="T389">
        <v>13</v>
      </c>
      <c r="U389">
        <v>0</v>
      </c>
      <c r="V389">
        <v>0</v>
      </c>
      <c r="W389">
        <v>0.1452770659274</v>
      </c>
      <c r="X389">
        <v>14.50061263595666</v>
      </c>
      <c r="Y389">
        <v>0.75866776281201387</v>
      </c>
      <c r="Z389">
        <v>1.2855288432229164</v>
      </c>
      <c r="AA389">
        <v>8.1358253028758316</v>
      </c>
      <c r="AB389">
        <v>0.78644459186328852</v>
      </c>
      <c r="AC389">
        <v>0</v>
      </c>
      <c r="AD389">
        <v>0</v>
      </c>
      <c r="AE389">
        <v>25.612356202658106</v>
      </c>
    </row>
    <row r="390" spans="1:31" x14ac:dyDescent="0.25">
      <c r="A390">
        <v>2098318</v>
      </c>
      <c r="B390">
        <v>1</v>
      </c>
      <c r="C390" t="s">
        <v>80</v>
      </c>
      <c r="D390" t="s">
        <v>100</v>
      </c>
      <c r="E390" t="s">
        <v>177</v>
      </c>
      <c r="F390" t="s">
        <v>1331</v>
      </c>
      <c r="G390" t="s">
        <v>183</v>
      </c>
      <c r="H390" t="s">
        <v>143</v>
      </c>
      <c r="I390" t="s">
        <v>135</v>
      </c>
      <c r="J390" t="s">
        <v>136</v>
      </c>
      <c r="K390" t="s">
        <v>137</v>
      </c>
      <c r="L390" t="s">
        <v>1332</v>
      </c>
      <c r="M390" t="s">
        <v>1333</v>
      </c>
      <c r="N390">
        <v>2.860833333</v>
      </c>
      <c r="O390">
        <v>0</v>
      </c>
      <c r="P390">
        <v>0</v>
      </c>
      <c r="Q390">
        <v>0</v>
      </c>
      <c r="R390">
        <v>1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2.3343920138079532</v>
      </c>
      <c r="AA390">
        <v>0</v>
      </c>
      <c r="AB390">
        <v>0</v>
      </c>
      <c r="AC390">
        <v>0</v>
      </c>
      <c r="AD390">
        <v>0</v>
      </c>
      <c r="AE390">
        <v>2.3343920138079532</v>
      </c>
    </row>
    <row r="391" spans="1:31" x14ac:dyDescent="0.25">
      <c r="A391">
        <v>2098327</v>
      </c>
      <c r="B391">
        <v>1</v>
      </c>
      <c r="C391" t="s">
        <v>80</v>
      </c>
      <c r="D391" t="s">
        <v>87</v>
      </c>
      <c r="E391" t="s">
        <v>146</v>
      </c>
      <c r="F391" t="s">
        <v>1334</v>
      </c>
      <c r="G391" t="s">
        <v>1007</v>
      </c>
      <c r="H391" t="s">
        <v>134</v>
      </c>
      <c r="I391" t="s">
        <v>135</v>
      </c>
      <c r="J391" t="s">
        <v>3</v>
      </c>
      <c r="K391" t="s">
        <v>137</v>
      </c>
      <c r="L391" t="s">
        <v>1335</v>
      </c>
      <c r="M391" t="s">
        <v>1336</v>
      </c>
      <c r="N391">
        <v>1.071388888</v>
      </c>
      <c r="O391">
        <v>0</v>
      </c>
      <c r="P391">
        <v>1164</v>
      </c>
      <c r="Q391">
        <v>0</v>
      </c>
      <c r="R391">
        <v>0</v>
      </c>
      <c r="S391">
        <v>1</v>
      </c>
      <c r="T391">
        <v>132</v>
      </c>
      <c r="U391">
        <v>1</v>
      </c>
      <c r="V391">
        <v>5</v>
      </c>
      <c r="W391">
        <v>0</v>
      </c>
      <c r="X391">
        <v>969.09921486923315</v>
      </c>
      <c r="Y391">
        <v>0</v>
      </c>
      <c r="Z391">
        <v>0</v>
      </c>
      <c r="AA391">
        <v>13.079092520652392</v>
      </c>
      <c r="AB391">
        <v>396.65728218624963</v>
      </c>
      <c r="AC391">
        <v>0</v>
      </c>
      <c r="AD391">
        <v>126.58468889277469</v>
      </c>
      <c r="AE391">
        <v>1505.4202784689098</v>
      </c>
    </row>
    <row r="392" spans="1:31" x14ac:dyDescent="0.25">
      <c r="A392">
        <v>2098328</v>
      </c>
      <c r="B392">
        <v>1</v>
      </c>
      <c r="C392" t="s">
        <v>80</v>
      </c>
      <c r="D392" t="s">
        <v>102</v>
      </c>
      <c r="E392" t="s">
        <v>131</v>
      </c>
      <c r="F392" t="s">
        <v>1337</v>
      </c>
      <c r="G392" t="s">
        <v>1338</v>
      </c>
      <c r="H392" t="s">
        <v>134</v>
      </c>
      <c r="I392" t="s">
        <v>135</v>
      </c>
      <c r="J392" t="s">
        <v>136</v>
      </c>
      <c r="K392" t="s">
        <v>137</v>
      </c>
      <c r="L392" t="s">
        <v>1339</v>
      </c>
      <c r="M392" t="s">
        <v>1340</v>
      </c>
      <c r="N392">
        <v>0.84083333299999996</v>
      </c>
      <c r="O392">
        <v>0</v>
      </c>
      <c r="P392">
        <v>99</v>
      </c>
      <c r="Q392">
        <v>0</v>
      </c>
      <c r="R392">
        <v>0</v>
      </c>
      <c r="S392">
        <v>0</v>
      </c>
      <c r="T392">
        <v>79</v>
      </c>
      <c r="U392">
        <v>0</v>
      </c>
      <c r="V392">
        <v>0</v>
      </c>
      <c r="W392">
        <v>0</v>
      </c>
      <c r="X392">
        <v>14.488594528687749</v>
      </c>
      <c r="Y392">
        <v>0</v>
      </c>
      <c r="Z392">
        <v>0</v>
      </c>
      <c r="AA392">
        <v>0</v>
      </c>
      <c r="AB392">
        <v>23.105041632553185</v>
      </c>
      <c r="AC392">
        <v>0</v>
      </c>
      <c r="AD392">
        <v>0</v>
      </c>
      <c r="AE392">
        <v>37.593636161240937</v>
      </c>
    </row>
    <row r="393" spans="1:31" x14ac:dyDescent="0.25">
      <c r="A393">
        <v>2098330</v>
      </c>
      <c r="B393">
        <v>1</v>
      </c>
      <c r="C393" t="s">
        <v>80</v>
      </c>
      <c r="D393" t="s">
        <v>103</v>
      </c>
      <c r="E393" t="s">
        <v>169</v>
      </c>
      <c r="F393" t="s">
        <v>1341</v>
      </c>
      <c r="G393" t="s">
        <v>171</v>
      </c>
      <c r="H393" t="s">
        <v>134</v>
      </c>
      <c r="I393" t="s">
        <v>135</v>
      </c>
      <c r="J393" t="s">
        <v>136</v>
      </c>
      <c r="K393" t="s">
        <v>137</v>
      </c>
      <c r="L393" t="s">
        <v>1342</v>
      </c>
      <c r="M393" t="s">
        <v>1343</v>
      </c>
      <c r="N393">
        <v>2.2483333330000002</v>
      </c>
      <c r="O393">
        <v>0</v>
      </c>
      <c r="P393">
        <v>521</v>
      </c>
      <c r="Q393">
        <v>0</v>
      </c>
      <c r="R393">
        <v>13</v>
      </c>
      <c r="S393">
        <v>0</v>
      </c>
      <c r="T393">
        <v>39</v>
      </c>
      <c r="U393">
        <v>0</v>
      </c>
      <c r="V393">
        <v>0</v>
      </c>
      <c r="W393">
        <v>0</v>
      </c>
      <c r="X393">
        <v>288.7677862247163</v>
      </c>
      <c r="Y393">
        <v>0</v>
      </c>
      <c r="Z393">
        <v>475.00427744780455</v>
      </c>
      <c r="AA393">
        <v>0</v>
      </c>
      <c r="AB393">
        <v>118.779268645665</v>
      </c>
      <c r="AC393">
        <v>0</v>
      </c>
      <c r="AD393">
        <v>0</v>
      </c>
      <c r="AE393">
        <v>882.55133231818581</v>
      </c>
    </row>
    <row r="394" spans="1:31" x14ac:dyDescent="0.25">
      <c r="A394">
        <v>2098333</v>
      </c>
      <c r="B394">
        <v>1</v>
      </c>
      <c r="C394" t="s">
        <v>80</v>
      </c>
      <c r="D394" t="s">
        <v>104</v>
      </c>
      <c r="E394" t="s">
        <v>169</v>
      </c>
      <c r="F394" t="s">
        <v>1344</v>
      </c>
      <c r="G394" t="s">
        <v>171</v>
      </c>
      <c r="H394" t="s">
        <v>134</v>
      </c>
      <c r="I394" t="s">
        <v>135</v>
      </c>
      <c r="J394" t="s">
        <v>136</v>
      </c>
      <c r="K394" t="s">
        <v>137</v>
      </c>
      <c r="L394" t="s">
        <v>1345</v>
      </c>
      <c r="M394" t="s">
        <v>1346</v>
      </c>
      <c r="N394">
        <v>3.3652777770000002</v>
      </c>
      <c r="O394">
        <v>0</v>
      </c>
      <c r="P394">
        <v>67</v>
      </c>
      <c r="Q394">
        <v>0</v>
      </c>
      <c r="R394">
        <v>1</v>
      </c>
      <c r="S394">
        <v>0</v>
      </c>
      <c r="T394">
        <v>12</v>
      </c>
      <c r="U394">
        <v>0</v>
      </c>
      <c r="V394">
        <v>0</v>
      </c>
      <c r="W394">
        <v>0</v>
      </c>
      <c r="X394">
        <v>31.769739224880436</v>
      </c>
      <c r="Y394">
        <v>0</v>
      </c>
      <c r="Z394">
        <v>2.433192005916871</v>
      </c>
      <c r="AA394">
        <v>0</v>
      </c>
      <c r="AB394">
        <v>7.7523022132469759</v>
      </c>
      <c r="AC394">
        <v>0</v>
      </c>
      <c r="AD394">
        <v>0</v>
      </c>
      <c r="AE394">
        <v>41.955233444044282</v>
      </c>
    </row>
    <row r="395" spans="1:31" x14ac:dyDescent="0.25">
      <c r="A395">
        <v>2098334</v>
      </c>
      <c r="B395">
        <v>1</v>
      </c>
      <c r="C395" t="s">
        <v>80</v>
      </c>
      <c r="D395" t="s">
        <v>83</v>
      </c>
      <c r="E395" t="s">
        <v>169</v>
      </c>
      <c r="F395" t="s">
        <v>1347</v>
      </c>
      <c r="G395" t="s">
        <v>133</v>
      </c>
      <c r="H395" t="s">
        <v>134</v>
      </c>
      <c r="I395" t="s">
        <v>135</v>
      </c>
      <c r="J395" t="s">
        <v>136</v>
      </c>
      <c r="K395" t="s">
        <v>137</v>
      </c>
      <c r="L395" t="s">
        <v>1348</v>
      </c>
      <c r="M395" t="s">
        <v>1349</v>
      </c>
      <c r="N395">
        <v>0.36916666599999998</v>
      </c>
      <c r="O395">
        <v>0</v>
      </c>
      <c r="P395">
        <v>1412</v>
      </c>
      <c r="Q395">
        <v>0</v>
      </c>
      <c r="R395">
        <v>0</v>
      </c>
      <c r="S395">
        <v>9</v>
      </c>
      <c r="T395">
        <v>145</v>
      </c>
      <c r="U395">
        <v>11</v>
      </c>
      <c r="V395">
        <v>0</v>
      </c>
      <c r="W395">
        <v>0</v>
      </c>
      <c r="X395">
        <v>134.32718806255187</v>
      </c>
      <c r="Y395">
        <v>0</v>
      </c>
      <c r="Z395">
        <v>0</v>
      </c>
      <c r="AA395">
        <v>42.904956552906654</v>
      </c>
      <c r="AB395">
        <v>43.793798784550454</v>
      </c>
      <c r="AC395">
        <v>330.0751960846203</v>
      </c>
      <c r="AD395">
        <v>0</v>
      </c>
      <c r="AE395">
        <v>551.10113948462936</v>
      </c>
    </row>
    <row r="396" spans="1:31" x14ac:dyDescent="0.25">
      <c r="A396">
        <v>2098338</v>
      </c>
      <c r="B396">
        <v>1</v>
      </c>
      <c r="C396" t="s">
        <v>80</v>
      </c>
      <c r="D396" t="s">
        <v>107</v>
      </c>
      <c r="E396" t="s">
        <v>177</v>
      </c>
      <c r="F396" t="s">
        <v>1350</v>
      </c>
      <c r="G396" t="s">
        <v>179</v>
      </c>
      <c r="H396" t="s">
        <v>143</v>
      </c>
      <c r="I396" t="s">
        <v>135</v>
      </c>
      <c r="J396" t="s">
        <v>136</v>
      </c>
      <c r="K396" t="s">
        <v>137</v>
      </c>
      <c r="L396" t="s">
        <v>1351</v>
      </c>
      <c r="M396" t="s">
        <v>1352</v>
      </c>
      <c r="N396">
        <v>5.2530555550000004</v>
      </c>
      <c r="O396">
        <v>0</v>
      </c>
      <c r="P396">
        <v>1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0.3675863741821167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0.3675863741821167</v>
      </c>
    </row>
    <row r="397" spans="1:31" x14ac:dyDescent="0.25">
      <c r="A397">
        <v>2098342</v>
      </c>
      <c r="B397">
        <v>1</v>
      </c>
      <c r="C397" t="s">
        <v>80</v>
      </c>
      <c r="D397" t="s">
        <v>95</v>
      </c>
      <c r="E397" t="s">
        <v>177</v>
      </c>
      <c r="F397" t="s">
        <v>1353</v>
      </c>
      <c r="G397" t="s">
        <v>183</v>
      </c>
      <c r="H397" t="s">
        <v>143</v>
      </c>
      <c r="I397" t="s">
        <v>135</v>
      </c>
      <c r="J397" t="s">
        <v>136</v>
      </c>
      <c r="K397" t="s">
        <v>137</v>
      </c>
      <c r="L397" t="s">
        <v>1354</v>
      </c>
      <c r="M397" t="s">
        <v>1355</v>
      </c>
      <c r="N397">
        <v>0.97777777700000001</v>
      </c>
      <c r="O397">
        <v>0</v>
      </c>
      <c r="P397">
        <v>1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0.17033811551005418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0.17033811551005418</v>
      </c>
    </row>
    <row r="398" spans="1:31" x14ac:dyDescent="0.25">
      <c r="A398">
        <v>2098344</v>
      </c>
      <c r="B398">
        <v>1</v>
      </c>
      <c r="C398" t="s">
        <v>80</v>
      </c>
      <c r="D398" t="s">
        <v>103</v>
      </c>
      <c r="E398" t="s">
        <v>140</v>
      </c>
      <c r="F398" t="s">
        <v>1356</v>
      </c>
      <c r="G398" t="s">
        <v>324</v>
      </c>
      <c r="H398" t="s">
        <v>143</v>
      </c>
      <c r="I398" t="s">
        <v>135</v>
      </c>
      <c r="J398" t="s">
        <v>136</v>
      </c>
      <c r="K398" t="s">
        <v>137</v>
      </c>
      <c r="L398" t="s">
        <v>1357</v>
      </c>
      <c r="M398" t="s">
        <v>1358</v>
      </c>
      <c r="N398">
        <v>0.47222222200000002</v>
      </c>
      <c r="O398">
        <v>0</v>
      </c>
      <c r="P398">
        <v>957</v>
      </c>
      <c r="Q398">
        <v>0</v>
      </c>
      <c r="R398">
        <v>0</v>
      </c>
      <c r="S398">
        <v>0</v>
      </c>
      <c r="T398">
        <v>51</v>
      </c>
      <c r="U398">
        <v>0</v>
      </c>
      <c r="V398">
        <v>0</v>
      </c>
      <c r="W398">
        <v>0</v>
      </c>
      <c r="X398">
        <v>96.704049674442714</v>
      </c>
      <c r="Y398">
        <v>0</v>
      </c>
      <c r="Z398">
        <v>0</v>
      </c>
      <c r="AA398">
        <v>0</v>
      </c>
      <c r="AB398">
        <v>25.002080319807824</v>
      </c>
      <c r="AC398">
        <v>0</v>
      </c>
      <c r="AD398">
        <v>0</v>
      </c>
      <c r="AE398">
        <v>121.70612999425055</v>
      </c>
    </row>
    <row r="399" spans="1:31" x14ac:dyDescent="0.25">
      <c r="A399">
        <v>2098348</v>
      </c>
      <c r="B399">
        <v>1</v>
      </c>
      <c r="C399" t="s">
        <v>80</v>
      </c>
      <c r="D399" t="s">
        <v>103</v>
      </c>
      <c r="E399" t="s">
        <v>140</v>
      </c>
      <c r="F399" t="s">
        <v>1359</v>
      </c>
      <c r="G399" t="s">
        <v>142</v>
      </c>
      <c r="H399" t="s">
        <v>143</v>
      </c>
      <c r="I399" t="s">
        <v>135</v>
      </c>
      <c r="J399" t="s">
        <v>136</v>
      </c>
      <c r="K399" t="s">
        <v>137</v>
      </c>
      <c r="L399" t="s">
        <v>1360</v>
      </c>
      <c r="M399" t="s">
        <v>1361</v>
      </c>
      <c r="N399">
        <v>3.3344444439999998</v>
      </c>
      <c r="O399">
        <v>0</v>
      </c>
      <c r="P399">
        <v>61</v>
      </c>
      <c r="Q399">
        <v>0</v>
      </c>
      <c r="R399">
        <v>2</v>
      </c>
      <c r="S399">
        <v>0</v>
      </c>
      <c r="T399">
        <v>5</v>
      </c>
      <c r="U399">
        <v>0</v>
      </c>
      <c r="V399">
        <v>0</v>
      </c>
      <c r="W399">
        <v>0</v>
      </c>
      <c r="X399">
        <v>48.410541717939431</v>
      </c>
      <c r="Y399">
        <v>0</v>
      </c>
      <c r="Z399">
        <v>9.488401105189773</v>
      </c>
      <c r="AA399">
        <v>0</v>
      </c>
      <c r="AB399">
        <v>0.23809628496836002</v>
      </c>
      <c r="AC399">
        <v>0</v>
      </c>
      <c r="AD399">
        <v>0</v>
      </c>
      <c r="AE399">
        <v>58.137039108097561</v>
      </c>
    </row>
    <row r="400" spans="1:31" x14ac:dyDescent="0.25">
      <c r="A400">
        <v>2098351</v>
      </c>
      <c r="B400">
        <v>1</v>
      </c>
      <c r="C400" t="s">
        <v>80</v>
      </c>
      <c r="D400" t="s">
        <v>103</v>
      </c>
      <c r="E400" t="s">
        <v>177</v>
      </c>
      <c r="F400" t="s">
        <v>1362</v>
      </c>
      <c r="G400" t="s">
        <v>1007</v>
      </c>
      <c r="H400" t="s">
        <v>143</v>
      </c>
      <c r="I400" t="s">
        <v>135</v>
      </c>
      <c r="J400" t="s">
        <v>3</v>
      </c>
      <c r="K400" t="s">
        <v>137</v>
      </c>
      <c r="L400" t="s">
        <v>1363</v>
      </c>
      <c r="M400" t="s">
        <v>1364</v>
      </c>
      <c r="N400">
        <v>1.8147222220000001</v>
      </c>
      <c r="O400">
        <v>0</v>
      </c>
      <c r="P400">
        <v>3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0.96497138074824507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0.96497138074824507</v>
      </c>
    </row>
    <row r="401" spans="1:31" x14ac:dyDescent="0.25">
      <c r="A401">
        <v>2098356</v>
      </c>
      <c r="B401">
        <v>1</v>
      </c>
      <c r="C401" t="s">
        <v>80</v>
      </c>
      <c r="D401" t="s">
        <v>85</v>
      </c>
      <c r="E401" t="s">
        <v>177</v>
      </c>
      <c r="F401" t="s">
        <v>1365</v>
      </c>
      <c r="G401" t="s">
        <v>183</v>
      </c>
      <c r="H401" t="s">
        <v>143</v>
      </c>
      <c r="I401" t="s">
        <v>135</v>
      </c>
      <c r="J401" t="s">
        <v>136</v>
      </c>
      <c r="K401" t="s">
        <v>137</v>
      </c>
      <c r="L401" t="s">
        <v>1366</v>
      </c>
      <c r="M401" t="s">
        <v>1367</v>
      </c>
      <c r="N401">
        <v>7.528611111</v>
      </c>
      <c r="O401">
        <v>0</v>
      </c>
      <c r="P401">
        <v>11</v>
      </c>
      <c r="Q401">
        <v>0</v>
      </c>
      <c r="R401">
        <v>0</v>
      </c>
      <c r="S401">
        <v>0</v>
      </c>
      <c r="T401">
        <v>1</v>
      </c>
      <c r="U401">
        <v>0</v>
      </c>
      <c r="V401">
        <v>0</v>
      </c>
      <c r="W401">
        <v>0</v>
      </c>
      <c r="X401">
        <v>16.194475690065342</v>
      </c>
      <c r="Y401">
        <v>0</v>
      </c>
      <c r="Z401">
        <v>0</v>
      </c>
      <c r="AA401">
        <v>0</v>
      </c>
      <c r="AB401">
        <v>0.69718848220968899</v>
      </c>
      <c r="AC401">
        <v>0</v>
      </c>
      <c r="AD401">
        <v>0</v>
      </c>
      <c r="AE401">
        <v>16.891664172275032</v>
      </c>
    </row>
    <row r="402" spans="1:31" x14ac:dyDescent="0.25">
      <c r="A402">
        <v>2098357</v>
      </c>
      <c r="B402">
        <v>1</v>
      </c>
      <c r="C402" t="s">
        <v>81</v>
      </c>
      <c r="D402" t="s">
        <v>112</v>
      </c>
      <c r="E402" t="s">
        <v>177</v>
      </c>
      <c r="F402" t="s">
        <v>1368</v>
      </c>
      <c r="G402" t="s">
        <v>183</v>
      </c>
      <c r="H402" t="s">
        <v>143</v>
      </c>
      <c r="I402" t="s">
        <v>135</v>
      </c>
      <c r="J402" t="s">
        <v>136</v>
      </c>
      <c r="K402" t="s">
        <v>137</v>
      </c>
      <c r="L402" t="s">
        <v>1369</v>
      </c>
      <c r="M402" t="s">
        <v>1370</v>
      </c>
      <c r="N402">
        <v>3.8533333330000001</v>
      </c>
      <c r="O402">
        <v>0</v>
      </c>
      <c r="P402">
        <v>4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2.7171984434048801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2.7171984434048801</v>
      </c>
    </row>
    <row r="403" spans="1:31" x14ac:dyDescent="0.25">
      <c r="A403">
        <v>2098359</v>
      </c>
      <c r="B403">
        <v>1</v>
      </c>
      <c r="C403" t="s">
        <v>81</v>
      </c>
      <c r="D403" t="s">
        <v>113</v>
      </c>
      <c r="E403" t="s">
        <v>177</v>
      </c>
      <c r="F403" t="s">
        <v>1371</v>
      </c>
      <c r="G403" t="s">
        <v>183</v>
      </c>
      <c r="H403" t="s">
        <v>143</v>
      </c>
      <c r="I403" t="s">
        <v>135</v>
      </c>
      <c r="J403" t="s">
        <v>136</v>
      </c>
      <c r="K403" t="s">
        <v>137</v>
      </c>
      <c r="L403" t="s">
        <v>1372</v>
      </c>
      <c r="M403" t="s">
        <v>1373</v>
      </c>
      <c r="N403">
        <v>2.1786111109999999</v>
      </c>
      <c r="O403">
        <v>0</v>
      </c>
      <c r="P403">
        <v>1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2.3520538569934724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2.3520538569934724</v>
      </c>
    </row>
    <row r="404" spans="1:31" x14ac:dyDescent="0.25">
      <c r="A404">
        <v>2098360</v>
      </c>
      <c r="B404">
        <v>1</v>
      </c>
      <c r="C404" t="s">
        <v>80</v>
      </c>
      <c r="D404" t="s">
        <v>111</v>
      </c>
      <c r="E404" t="s">
        <v>131</v>
      </c>
      <c r="F404" t="s">
        <v>1374</v>
      </c>
      <c r="G404" t="s">
        <v>133</v>
      </c>
      <c r="H404" t="s">
        <v>134</v>
      </c>
      <c r="I404" t="s">
        <v>135</v>
      </c>
      <c r="J404" t="s">
        <v>136</v>
      </c>
      <c r="K404" t="s">
        <v>137</v>
      </c>
      <c r="L404" t="s">
        <v>1375</v>
      </c>
      <c r="M404" t="s">
        <v>1376</v>
      </c>
      <c r="N404">
        <v>1.1886111109999999</v>
      </c>
      <c r="O404">
        <v>0</v>
      </c>
      <c r="P404">
        <v>1261</v>
      </c>
      <c r="Q404">
        <v>0</v>
      </c>
      <c r="R404">
        <v>0</v>
      </c>
      <c r="S404">
        <v>1</v>
      </c>
      <c r="T404">
        <v>100</v>
      </c>
      <c r="U404">
        <v>0</v>
      </c>
      <c r="V404">
        <v>0</v>
      </c>
      <c r="W404">
        <v>0</v>
      </c>
      <c r="X404">
        <v>338.70467606169535</v>
      </c>
      <c r="Y404">
        <v>0</v>
      </c>
      <c r="Z404">
        <v>0</v>
      </c>
      <c r="AA404">
        <v>601.05011643634532</v>
      </c>
      <c r="AB404">
        <v>92.538272389150563</v>
      </c>
      <c r="AC404">
        <v>0</v>
      </c>
      <c r="AD404">
        <v>0</v>
      </c>
      <c r="AE404">
        <v>1032.2930648871911</v>
      </c>
    </row>
    <row r="405" spans="1:31" x14ac:dyDescent="0.25">
      <c r="A405">
        <v>2098361</v>
      </c>
      <c r="B405">
        <v>1</v>
      </c>
      <c r="C405" t="s">
        <v>81</v>
      </c>
      <c r="D405" t="s">
        <v>122</v>
      </c>
      <c r="E405" t="s">
        <v>158</v>
      </c>
      <c r="F405" t="s">
        <v>1377</v>
      </c>
      <c r="G405" t="s">
        <v>1378</v>
      </c>
      <c r="H405" t="s">
        <v>143</v>
      </c>
      <c r="I405" t="s">
        <v>135</v>
      </c>
      <c r="J405" t="s">
        <v>136</v>
      </c>
      <c r="K405" t="s">
        <v>137</v>
      </c>
      <c r="L405" t="s">
        <v>1379</v>
      </c>
      <c r="M405" t="s">
        <v>1380</v>
      </c>
      <c r="N405">
        <v>2.6433333330000002</v>
      </c>
      <c r="O405">
        <v>0</v>
      </c>
      <c r="P405">
        <v>7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2.8006793673505359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2.8006793673505359</v>
      </c>
    </row>
    <row r="406" spans="1:31" x14ac:dyDescent="0.25">
      <c r="A406">
        <v>2098362</v>
      </c>
      <c r="B406">
        <v>1</v>
      </c>
      <c r="C406" t="s">
        <v>80</v>
      </c>
      <c r="D406" t="s">
        <v>107</v>
      </c>
      <c r="E406" t="s">
        <v>177</v>
      </c>
      <c r="F406" t="s">
        <v>1381</v>
      </c>
      <c r="G406" t="s">
        <v>179</v>
      </c>
      <c r="H406" t="s">
        <v>143</v>
      </c>
      <c r="I406" t="s">
        <v>135</v>
      </c>
      <c r="J406" t="s">
        <v>136</v>
      </c>
      <c r="K406" t="s">
        <v>137</v>
      </c>
      <c r="L406" t="s">
        <v>1382</v>
      </c>
      <c r="M406" t="s">
        <v>1383</v>
      </c>
      <c r="N406">
        <v>6.5183333330000002</v>
      </c>
      <c r="O406">
        <v>0</v>
      </c>
      <c r="P406">
        <v>1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1.0509468749536111E-2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1.0509468749536111E-2</v>
      </c>
    </row>
    <row r="407" spans="1:31" x14ac:dyDescent="0.25">
      <c r="A407">
        <v>2098363</v>
      </c>
      <c r="B407">
        <v>1</v>
      </c>
      <c r="C407" t="s">
        <v>81</v>
      </c>
      <c r="D407" t="s">
        <v>124</v>
      </c>
      <c r="E407" t="s">
        <v>177</v>
      </c>
      <c r="F407" t="s">
        <v>1384</v>
      </c>
      <c r="G407" t="s">
        <v>183</v>
      </c>
      <c r="H407" t="s">
        <v>143</v>
      </c>
      <c r="I407" t="s">
        <v>135</v>
      </c>
      <c r="J407" t="s">
        <v>136</v>
      </c>
      <c r="K407" t="s">
        <v>137</v>
      </c>
      <c r="L407" t="s">
        <v>1385</v>
      </c>
      <c r="M407" t="s">
        <v>1386</v>
      </c>
      <c r="N407">
        <v>0.653888888</v>
      </c>
      <c r="O407">
        <v>0</v>
      </c>
      <c r="P407">
        <v>3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0.37079882628616057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0.37079882628616057</v>
      </c>
    </row>
    <row r="408" spans="1:31" x14ac:dyDescent="0.25">
      <c r="A408">
        <v>2098364</v>
      </c>
      <c r="B408">
        <v>1</v>
      </c>
      <c r="C408" t="s">
        <v>80</v>
      </c>
      <c r="D408" t="s">
        <v>96</v>
      </c>
      <c r="E408" t="s">
        <v>177</v>
      </c>
      <c r="F408" t="s">
        <v>1387</v>
      </c>
      <c r="G408" t="s">
        <v>183</v>
      </c>
      <c r="H408" t="s">
        <v>143</v>
      </c>
      <c r="I408" t="s">
        <v>135</v>
      </c>
      <c r="J408" t="s">
        <v>136</v>
      </c>
      <c r="K408" t="s">
        <v>137</v>
      </c>
      <c r="L408" t="s">
        <v>1388</v>
      </c>
      <c r="M408" t="s">
        <v>1389</v>
      </c>
      <c r="N408">
        <v>6.869722222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2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17.179159739838603</v>
      </c>
      <c r="AC408">
        <v>0</v>
      </c>
      <c r="AD408">
        <v>0</v>
      </c>
      <c r="AE408">
        <v>17.179159739838603</v>
      </c>
    </row>
    <row r="409" spans="1:31" x14ac:dyDescent="0.25">
      <c r="A409">
        <v>2098366</v>
      </c>
      <c r="B409">
        <v>1</v>
      </c>
      <c r="C409" t="s">
        <v>80</v>
      </c>
      <c r="D409" t="s">
        <v>107</v>
      </c>
      <c r="E409" t="s">
        <v>158</v>
      </c>
      <c r="F409" t="s">
        <v>1390</v>
      </c>
      <c r="G409" t="s">
        <v>154</v>
      </c>
      <c r="H409" t="s">
        <v>143</v>
      </c>
      <c r="I409" t="s">
        <v>135</v>
      </c>
      <c r="J409" t="s">
        <v>136</v>
      </c>
      <c r="K409" t="s">
        <v>155</v>
      </c>
      <c r="L409" t="s">
        <v>1391</v>
      </c>
      <c r="M409" t="s">
        <v>1392</v>
      </c>
      <c r="N409">
        <v>4.9836111110000001</v>
      </c>
      <c r="O409">
        <v>0</v>
      </c>
      <c r="P409">
        <v>86</v>
      </c>
      <c r="Q409">
        <v>0</v>
      </c>
      <c r="R409">
        <v>0</v>
      </c>
      <c r="S409">
        <v>0</v>
      </c>
      <c r="T409">
        <v>1</v>
      </c>
      <c r="U409">
        <v>0</v>
      </c>
      <c r="V409">
        <v>0</v>
      </c>
      <c r="W409">
        <v>0</v>
      </c>
      <c r="X409">
        <v>85.727263383813238</v>
      </c>
      <c r="Y409">
        <v>0</v>
      </c>
      <c r="Z409">
        <v>0</v>
      </c>
      <c r="AA409">
        <v>0</v>
      </c>
      <c r="AB409">
        <v>1.317328150604582</v>
      </c>
      <c r="AC409">
        <v>0</v>
      </c>
      <c r="AD409">
        <v>0</v>
      </c>
      <c r="AE409">
        <v>87.044591534417819</v>
      </c>
    </row>
    <row r="410" spans="1:31" x14ac:dyDescent="0.25">
      <c r="A410">
        <v>2098367</v>
      </c>
      <c r="B410">
        <v>1</v>
      </c>
      <c r="C410" t="s">
        <v>81</v>
      </c>
      <c r="D410" t="s">
        <v>127</v>
      </c>
      <c r="E410" t="s">
        <v>177</v>
      </c>
      <c r="F410" t="s">
        <v>1393</v>
      </c>
      <c r="G410" t="s">
        <v>183</v>
      </c>
      <c r="H410" t="s">
        <v>143</v>
      </c>
      <c r="I410" t="s">
        <v>135</v>
      </c>
      <c r="J410" t="s">
        <v>136</v>
      </c>
      <c r="K410" t="s">
        <v>137</v>
      </c>
      <c r="L410" t="s">
        <v>1394</v>
      </c>
      <c r="M410" t="s">
        <v>1395</v>
      </c>
      <c r="N410">
        <v>1.428055555</v>
      </c>
      <c r="O410">
        <v>0</v>
      </c>
      <c r="P410">
        <v>1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1.4893529204032796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1.4893529204032796</v>
      </c>
    </row>
    <row r="411" spans="1:31" x14ac:dyDescent="0.25">
      <c r="A411">
        <v>2098369</v>
      </c>
      <c r="B411">
        <v>1</v>
      </c>
      <c r="C411" t="s">
        <v>81</v>
      </c>
      <c r="D411" t="s">
        <v>118</v>
      </c>
      <c r="E411" t="s">
        <v>169</v>
      </c>
      <c r="F411" t="s">
        <v>1396</v>
      </c>
      <c r="G411" t="s">
        <v>171</v>
      </c>
      <c r="H411" t="s">
        <v>134</v>
      </c>
      <c r="I411" t="s">
        <v>135</v>
      </c>
      <c r="J411" t="s">
        <v>136</v>
      </c>
      <c r="K411" t="s">
        <v>137</v>
      </c>
      <c r="L411" t="s">
        <v>1397</v>
      </c>
      <c r="M411" t="s">
        <v>1398</v>
      </c>
      <c r="N411">
        <v>1.240277777</v>
      </c>
      <c r="O411">
        <v>0</v>
      </c>
      <c r="P411">
        <v>0</v>
      </c>
      <c r="Q411">
        <v>8</v>
      </c>
      <c r="R411">
        <v>24</v>
      </c>
      <c r="S411">
        <v>3</v>
      </c>
      <c r="T411">
        <v>0</v>
      </c>
      <c r="U411">
        <v>1</v>
      </c>
      <c r="V411">
        <v>0</v>
      </c>
      <c r="W411">
        <v>0</v>
      </c>
      <c r="X411">
        <v>0</v>
      </c>
      <c r="Y411">
        <v>22.169732362469436</v>
      </c>
      <c r="Z411">
        <v>17.954803698557065</v>
      </c>
      <c r="AA411">
        <v>95.273163743785048</v>
      </c>
      <c r="AB411">
        <v>0</v>
      </c>
      <c r="AC411">
        <v>114.1186416181487</v>
      </c>
      <c r="AD411">
        <v>0</v>
      </c>
      <c r="AE411">
        <v>249.51634142296027</v>
      </c>
    </row>
    <row r="412" spans="1:31" x14ac:dyDescent="0.25">
      <c r="A412">
        <v>2098371</v>
      </c>
      <c r="B412">
        <v>1</v>
      </c>
      <c r="C412" t="s">
        <v>80</v>
      </c>
      <c r="D412" t="s">
        <v>83</v>
      </c>
      <c r="E412" t="s">
        <v>177</v>
      </c>
      <c r="F412" t="s">
        <v>1399</v>
      </c>
      <c r="G412" t="s">
        <v>179</v>
      </c>
      <c r="H412" t="s">
        <v>143</v>
      </c>
      <c r="I412" t="s">
        <v>135</v>
      </c>
      <c r="J412" t="s">
        <v>136</v>
      </c>
      <c r="K412" t="s">
        <v>137</v>
      </c>
      <c r="L412" t="s">
        <v>1400</v>
      </c>
      <c r="M412" t="s">
        <v>1401</v>
      </c>
      <c r="N412">
        <v>1.2050000000000001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1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1.8939247988552701</v>
      </c>
      <c r="AC412">
        <v>0</v>
      </c>
      <c r="AD412">
        <v>0</v>
      </c>
      <c r="AE412">
        <v>1.8939247988552701</v>
      </c>
    </row>
    <row r="413" spans="1:31" x14ac:dyDescent="0.25">
      <c r="A413">
        <v>2098372</v>
      </c>
      <c r="B413">
        <v>1</v>
      </c>
      <c r="C413" t="s">
        <v>80</v>
      </c>
      <c r="D413" t="s">
        <v>108</v>
      </c>
      <c r="E413" t="s">
        <v>169</v>
      </c>
      <c r="F413" t="s">
        <v>1402</v>
      </c>
      <c r="G413" t="s">
        <v>464</v>
      </c>
      <c r="H413" t="s">
        <v>134</v>
      </c>
      <c r="I413" t="s">
        <v>135</v>
      </c>
      <c r="J413" t="s">
        <v>136</v>
      </c>
      <c r="K413" t="s">
        <v>137</v>
      </c>
      <c r="L413" t="s">
        <v>1403</v>
      </c>
      <c r="M413" t="s">
        <v>1404</v>
      </c>
      <c r="N413">
        <v>1.133888888</v>
      </c>
      <c r="O413">
        <v>0</v>
      </c>
      <c r="P413">
        <v>49</v>
      </c>
      <c r="Q413">
        <v>0</v>
      </c>
      <c r="R413">
        <v>5</v>
      </c>
      <c r="S413">
        <v>0</v>
      </c>
      <c r="T413">
        <v>11</v>
      </c>
      <c r="U413">
        <v>0</v>
      </c>
      <c r="V413">
        <v>0</v>
      </c>
      <c r="W413">
        <v>0</v>
      </c>
      <c r="X413">
        <v>13.037135675570603</v>
      </c>
      <c r="Y413">
        <v>0</v>
      </c>
      <c r="Z413">
        <v>8.9531600386399255</v>
      </c>
      <c r="AA413">
        <v>0</v>
      </c>
      <c r="AB413">
        <v>20.400116536500171</v>
      </c>
      <c r="AC413">
        <v>0</v>
      </c>
      <c r="AD413">
        <v>0</v>
      </c>
      <c r="AE413">
        <v>42.390412250710696</v>
      </c>
    </row>
    <row r="414" spans="1:31" x14ac:dyDescent="0.25">
      <c r="A414">
        <v>2098376</v>
      </c>
      <c r="B414">
        <v>1</v>
      </c>
      <c r="C414" t="s">
        <v>80</v>
      </c>
      <c r="D414" t="s">
        <v>110</v>
      </c>
      <c r="E414" t="s">
        <v>177</v>
      </c>
      <c r="F414" t="s">
        <v>1405</v>
      </c>
      <c r="G414" t="s">
        <v>183</v>
      </c>
      <c r="H414" t="s">
        <v>143</v>
      </c>
      <c r="I414" t="s">
        <v>135</v>
      </c>
      <c r="J414" t="s">
        <v>136</v>
      </c>
      <c r="K414" t="s">
        <v>137</v>
      </c>
      <c r="L414" t="s">
        <v>1406</v>
      </c>
      <c r="M414" t="s">
        <v>1407</v>
      </c>
      <c r="N414">
        <v>2.1494444439999998</v>
      </c>
      <c r="O414">
        <v>0</v>
      </c>
      <c r="P414">
        <v>5</v>
      </c>
      <c r="Q414">
        <v>0</v>
      </c>
      <c r="R414">
        <v>0</v>
      </c>
      <c r="S414">
        <v>0</v>
      </c>
      <c r="T414">
        <v>1</v>
      </c>
      <c r="U414">
        <v>0</v>
      </c>
      <c r="V414">
        <v>0</v>
      </c>
      <c r="W414">
        <v>0</v>
      </c>
      <c r="X414">
        <v>0.98472742341120012</v>
      </c>
      <c r="Y414">
        <v>0</v>
      </c>
      <c r="Z414">
        <v>0</v>
      </c>
      <c r="AA414">
        <v>0</v>
      </c>
      <c r="AB414">
        <v>0.33734096651166667</v>
      </c>
      <c r="AC414">
        <v>0</v>
      </c>
      <c r="AD414">
        <v>0</v>
      </c>
      <c r="AE414">
        <v>1.3220683899228667</v>
      </c>
    </row>
    <row r="415" spans="1:31" x14ac:dyDescent="0.25">
      <c r="A415">
        <v>2098377</v>
      </c>
      <c r="B415">
        <v>1</v>
      </c>
      <c r="C415" t="s">
        <v>80</v>
      </c>
      <c r="D415" t="s">
        <v>110</v>
      </c>
      <c r="E415" t="s">
        <v>177</v>
      </c>
      <c r="F415" t="s">
        <v>1408</v>
      </c>
      <c r="G415" t="s">
        <v>324</v>
      </c>
      <c r="H415" t="s">
        <v>143</v>
      </c>
      <c r="I415" t="s">
        <v>135</v>
      </c>
      <c r="J415" t="s">
        <v>136</v>
      </c>
      <c r="K415" t="s">
        <v>137</v>
      </c>
      <c r="L415" t="s">
        <v>1409</v>
      </c>
      <c r="M415" t="s">
        <v>1410</v>
      </c>
      <c r="N415">
        <v>4.6833333330000002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1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0.59815929039813509</v>
      </c>
      <c r="AC415">
        <v>0</v>
      </c>
      <c r="AD415">
        <v>0</v>
      </c>
      <c r="AE415">
        <v>0.59815929039813509</v>
      </c>
    </row>
    <row r="416" spans="1:31" x14ac:dyDescent="0.25">
      <c r="A416">
        <v>2098380</v>
      </c>
      <c r="B416">
        <v>1</v>
      </c>
      <c r="C416" t="s">
        <v>80</v>
      </c>
      <c r="D416" t="s">
        <v>104</v>
      </c>
      <c r="E416" t="s">
        <v>177</v>
      </c>
      <c r="F416" t="s">
        <v>1411</v>
      </c>
      <c r="G416" t="s">
        <v>179</v>
      </c>
      <c r="H416" t="s">
        <v>143</v>
      </c>
      <c r="I416" t="s">
        <v>135</v>
      </c>
      <c r="J416" t="s">
        <v>136</v>
      </c>
      <c r="K416" t="s">
        <v>137</v>
      </c>
      <c r="L416" t="s">
        <v>1412</v>
      </c>
      <c r="M416" t="s">
        <v>1413</v>
      </c>
      <c r="N416">
        <v>2.4758333330000002</v>
      </c>
      <c r="O416">
        <v>0</v>
      </c>
      <c r="P416">
        <v>3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1.36459972173184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1.36459972173184</v>
      </c>
    </row>
    <row r="417" spans="1:31" x14ac:dyDescent="0.25">
      <c r="A417">
        <v>2098381</v>
      </c>
      <c r="B417">
        <v>1</v>
      </c>
      <c r="C417" t="s">
        <v>80</v>
      </c>
      <c r="D417" t="s">
        <v>90</v>
      </c>
      <c r="E417" t="s">
        <v>158</v>
      </c>
      <c r="F417" t="s">
        <v>1414</v>
      </c>
      <c r="G417" t="s">
        <v>160</v>
      </c>
      <c r="H417" t="s">
        <v>143</v>
      </c>
      <c r="I417" t="s">
        <v>135</v>
      </c>
      <c r="J417" t="s">
        <v>136</v>
      </c>
      <c r="K417" t="s">
        <v>137</v>
      </c>
      <c r="L417" t="s">
        <v>1415</v>
      </c>
      <c r="M417" t="s">
        <v>1416</v>
      </c>
      <c r="N417">
        <v>1.9855555549999999</v>
      </c>
      <c r="O417">
        <v>0</v>
      </c>
      <c r="P417">
        <v>109</v>
      </c>
      <c r="Q417">
        <v>0</v>
      </c>
      <c r="R417">
        <v>0</v>
      </c>
      <c r="S417">
        <v>0</v>
      </c>
      <c r="T417">
        <v>1</v>
      </c>
      <c r="U417">
        <v>0</v>
      </c>
      <c r="V417">
        <v>0</v>
      </c>
      <c r="W417">
        <v>0</v>
      </c>
      <c r="X417">
        <v>52.502077634651535</v>
      </c>
      <c r="Y417">
        <v>0</v>
      </c>
      <c r="Z417">
        <v>0</v>
      </c>
      <c r="AA417">
        <v>0</v>
      </c>
      <c r="AB417">
        <v>1.8690106568248557</v>
      </c>
      <c r="AC417">
        <v>0</v>
      </c>
      <c r="AD417">
        <v>0</v>
      </c>
      <c r="AE417">
        <v>54.37108829147639</v>
      </c>
    </row>
    <row r="418" spans="1:31" x14ac:dyDescent="0.25">
      <c r="A418">
        <v>2098382</v>
      </c>
      <c r="B418">
        <v>1</v>
      </c>
      <c r="C418" t="s">
        <v>80</v>
      </c>
      <c r="D418" t="s">
        <v>100</v>
      </c>
      <c r="E418" t="s">
        <v>140</v>
      </c>
      <c r="F418" t="s">
        <v>1417</v>
      </c>
      <c r="G418" t="s">
        <v>1418</v>
      </c>
      <c r="H418" t="s">
        <v>143</v>
      </c>
      <c r="I418" t="s">
        <v>135</v>
      </c>
      <c r="J418" t="s">
        <v>136</v>
      </c>
      <c r="K418" t="s">
        <v>137</v>
      </c>
      <c r="L418" t="s">
        <v>1419</v>
      </c>
      <c r="M418" t="s">
        <v>1420</v>
      </c>
      <c r="N418">
        <v>0.59638888800000001</v>
      </c>
      <c r="O418">
        <v>0</v>
      </c>
      <c r="P418">
        <v>12</v>
      </c>
      <c r="Q418">
        <v>0</v>
      </c>
      <c r="R418">
        <v>14</v>
      </c>
      <c r="S418">
        <v>0</v>
      </c>
      <c r="T418">
        <v>11</v>
      </c>
      <c r="U418">
        <v>0</v>
      </c>
      <c r="V418">
        <v>0</v>
      </c>
      <c r="W418">
        <v>0</v>
      </c>
      <c r="X418">
        <v>3.3598652939135931</v>
      </c>
      <c r="Y418">
        <v>0</v>
      </c>
      <c r="Z418">
        <v>11.881283925416069</v>
      </c>
      <c r="AA418">
        <v>0</v>
      </c>
      <c r="AB418">
        <v>4.9335253186017374</v>
      </c>
      <c r="AC418">
        <v>0</v>
      </c>
      <c r="AD418">
        <v>0</v>
      </c>
      <c r="AE418">
        <v>20.174674537931399</v>
      </c>
    </row>
    <row r="419" spans="1:31" x14ac:dyDescent="0.25">
      <c r="A419">
        <v>2098386</v>
      </c>
      <c r="B419">
        <v>1</v>
      </c>
      <c r="C419" t="s">
        <v>80</v>
      </c>
      <c r="D419" t="s">
        <v>82</v>
      </c>
      <c r="E419" t="s">
        <v>177</v>
      </c>
      <c r="F419" t="s">
        <v>1421</v>
      </c>
      <c r="G419" t="s">
        <v>183</v>
      </c>
      <c r="H419" t="s">
        <v>143</v>
      </c>
      <c r="I419" t="s">
        <v>135</v>
      </c>
      <c r="J419" t="s">
        <v>136</v>
      </c>
      <c r="K419" t="s">
        <v>137</v>
      </c>
      <c r="L419" t="s">
        <v>1422</v>
      </c>
      <c r="M419" t="s">
        <v>1423</v>
      </c>
      <c r="N419">
        <v>4.2313888879999997</v>
      </c>
      <c r="O419">
        <v>0</v>
      </c>
      <c r="P419">
        <v>1</v>
      </c>
      <c r="Q419">
        <v>0</v>
      </c>
      <c r="R419">
        <v>0</v>
      </c>
      <c r="S419">
        <v>0</v>
      </c>
      <c r="T419">
        <v>1</v>
      </c>
      <c r="U419">
        <v>0</v>
      </c>
      <c r="V419">
        <v>0</v>
      </c>
      <c r="W419">
        <v>0</v>
      </c>
      <c r="X419">
        <v>0.60307425239784085</v>
      </c>
      <c r="Y419">
        <v>0</v>
      </c>
      <c r="Z419">
        <v>0</v>
      </c>
      <c r="AA419">
        <v>0</v>
      </c>
      <c r="AB419">
        <v>1.4218435585336888</v>
      </c>
      <c r="AC419">
        <v>0</v>
      </c>
      <c r="AD419">
        <v>0</v>
      </c>
      <c r="AE419">
        <v>2.0249178109315298</v>
      </c>
    </row>
    <row r="420" spans="1:31" x14ac:dyDescent="0.25">
      <c r="A420">
        <v>2098387</v>
      </c>
      <c r="B420">
        <v>1</v>
      </c>
      <c r="C420" t="s">
        <v>80</v>
      </c>
      <c r="D420" t="s">
        <v>82</v>
      </c>
      <c r="E420" t="s">
        <v>177</v>
      </c>
      <c r="F420" t="s">
        <v>1424</v>
      </c>
      <c r="G420" t="s">
        <v>183</v>
      </c>
      <c r="H420" t="s">
        <v>143</v>
      </c>
      <c r="I420" t="s">
        <v>135</v>
      </c>
      <c r="J420" t="s">
        <v>136</v>
      </c>
      <c r="K420" t="s">
        <v>137</v>
      </c>
      <c r="L420" t="s">
        <v>1425</v>
      </c>
      <c r="M420" t="s">
        <v>1426</v>
      </c>
      <c r="N420">
        <v>1.72</v>
      </c>
      <c r="O420">
        <v>0</v>
      </c>
      <c r="P420">
        <v>3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1.3987683228950152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1.3987683228950152</v>
      </c>
    </row>
    <row r="421" spans="1:31" x14ac:dyDescent="0.25">
      <c r="A421">
        <v>2098388</v>
      </c>
      <c r="B421">
        <v>1</v>
      </c>
      <c r="C421" t="s">
        <v>80</v>
      </c>
      <c r="D421" t="s">
        <v>102</v>
      </c>
      <c r="E421" t="s">
        <v>140</v>
      </c>
      <c r="F421" t="s">
        <v>1427</v>
      </c>
      <c r="G421" t="s">
        <v>142</v>
      </c>
      <c r="H421" t="s">
        <v>143</v>
      </c>
      <c r="I421" t="s">
        <v>135</v>
      </c>
      <c r="J421" t="s">
        <v>136</v>
      </c>
      <c r="K421" t="s">
        <v>137</v>
      </c>
      <c r="L421" t="s">
        <v>1428</v>
      </c>
      <c r="M421" t="s">
        <v>1429</v>
      </c>
      <c r="N421">
        <v>1.0674999999999999</v>
      </c>
      <c r="O421">
        <v>0</v>
      </c>
      <c r="P421">
        <v>0</v>
      </c>
      <c r="Q421">
        <v>0</v>
      </c>
      <c r="R421">
        <v>8</v>
      </c>
      <c r="S421">
        <v>0</v>
      </c>
      <c r="T421">
        <v>2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2.5037694256467762</v>
      </c>
      <c r="AA421">
        <v>0</v>
      </c>
      <c r="AB421">
        <v>7.6450918125974987E-2</v>
      </c>
      <c r="AC421">
        <v>0</v>
      </c>
      <c r="AD421">
        <v>0</v>
      </c>
      <c r="AE421">
        <v>2.5802203437727513</v>
      </c>
    </row>
    <row r="422" spans="1:31" x14ac:dyDescent="0.25">
      <c r="A422">
        <v>2098389</v>
      </c>
      <c r="B422">
        <v>1</v>
      </c>
      <c r="C422" t="s">
        <v>81</v>
      </c>
      <c r="D422" t="s">
        <v>112</v>
      </c>
      <c r="E422" t="s">
        <v>177</v>
      </c>
      <c r="F422" t="s">
        <v>1430</v>
      </c>
      <c r="G422" t="s">
        <v>183</v>
      </c>
      <c r="H422" t="s">
        <v>143</v>
      </c>
      <c r="I422" t="s">
        <v>135</v>
      </c>
      <c r="J422" t="s">
        <v>136</v>
      </c>
      <c r="K422" t="s">
        <v>137</v>
      </c>
      <c r="L422" t="s">
        <v>1431</v>
      </c>
      <c r="M422" t="s">
        <v>1432</v>
      </c>
      <c r="N422">
        <v>5.8094444440000004</v>
      </c>
      <c r="O422">
        <v>0</v>
      </c>
      <c r="P422">
        <v>1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0.96903467597321014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0.96903467597321014</v>
      </c>
    </row>
    <row r="423" spans="1:31" x14ac:dyDescent="0.25">
      <c r="A423">
        <v>2098390</v>
      </c>
      <c r="B423">
        <v>1</v>
      </c>
      <c r="C423" t="s">
        <v>80</v>
      </c>
      <c r="D423" t="s">
        <v>98</v>
      </c>
      <c r="E423" t="s">
        <v>177</v>
      </c>
      <c r="F423" t="s">
        <v>1433</v>
      </c>
      <c r="G423" t="s">
        <v>183</v>
      </c>
      <c r="H423" t="s">
        <v>143</v>
      </c>
      <c r="I423" t="s">
        <v>135</v>
      </c>
      <c r="J423" t="s">
        <v>136</v>
      </c>
      <c r="K423" t="s">
        <v>137</v>
      </c>
      <c r="L423" t="s">
        <v>1434</v>
      </c>
      <c r="M423" t="s">
        <v>1435</v>
      </c>
      <c r="N423">
        <v>1.159166666</v>
      </c>
      <c r="O423">
        <v>0</v>
      </c>
      <c r="P423">
        <v>1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0.15169215166090971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0.15169215166090971</v>
      </c>
    </row>
    <row r="424" spans="1:31" x14ac:dyDescent="0.25">
      <c r="A424">
        <v>2098391</v>
      </c>
      <c r="B424">
        <v>1</v>
      </c>
      <c r="C424" t="s">
        <v>80</v>
      </c>
      <c r="D424" t="s">
        <v>88</v>
      </c>
      <c r="E424" t="s">
        <v>505</v>
      </c>
      <c r="F424" t="s">
        <v>1436</v>
      </c>
      <c r="G424" t="s">
        <v>569</v>
      </c>
      <c r="H424" t="s">
        <v>143</v>
      </c>
      <c r="I424" t="s">
        <v>135</v>
      </c>
      <c r="J424" t="s">
        <v>136</v>
      </c>
      <c r="K424" t="s">
        <v>137</v>
      </c>
      <c r="L424" t="s">
        <v>1437</v>
      </c>
      <c r="M424" t="s">
        <v>1438</v>
      </c>
      <c r="N424">
        <v>1.812777777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5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15.894084333200221</v>
      </c>
      <c r="AC424">
        <v>0</v>
      </c>
      <c r="AD424">
        <v>0</v>
      </c>
      <c r="AE424">
        <v>15.894084333200221</v>
      </c>
    </row>
    <row r="425" spans="1:31" x14ac:dyDescent="0.25">
      <c r="A425">
        <v>2098394</v>
      </c>
      <c r="B425">
        <v>1</v>
      </c>
      <c r="C425" t="s">
        <v>80</v>
      </c>
      <c r="D425" t="s">
        <v>97</v>
      </c>
      <c r="E425" t="s">
        <v>177</v>
      </c>
      <c r="F425" t="s">
        <v>1439</v>
      </c>
      <c r="G425" t="s">
        <v>196</v>
      </c>
      <c r="H425" t="s">
        <v>143</v>
      </c>
      <c r="I425" t="s">
        <v>135</v>
      </c>
      <c r="J425" t="s">
        <v>136</v>
      </c>
      <c r="K425" t="s">
        <v>137</v>
      </c>
      <c r="L425" t="s">
        <v>1440</v>
      </c>
      <c r="M425" t="s">
        <v>1441</v>
      </c>
      <c r="N425">
        <v>3.8427777769999998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1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3.1906784559561219</v>
      </c>
      <c r="AC425">
        <v>0</v>
      </c>
      <c r="AD425">
        <v>0</v>
      </c>
      <c r="AE425">
        <v>3.1906784559561219</v>
      </c>
    </row>
    <row r="426" spans="1:31" x14ac:dyDescent="0.25">
      <c r="A426">
        <v>2098396</v>
      </c>
      <c r="B426">
        <v>1</v>
      </c>
      <c r="C426" t="s">
        <v>80</v>
      </c>
      <c r="D426" t="s">
        <v>93</v>
      </c>
      <c r="E426" t="s">
        <v>158</v>
      </c>
      <c r="F426" t="s">
        <v>1442</v>
      </c>
      <c r="G426" t="s">
        <v>160</v>
      </c>
      <c r="H426" t="s">
        <v>143</v>
      </c>
      <c r="I426" t="s">
        <v>135</v>
      </c>
      <c r="J426" t="s">
        <v>136</v>
      </c>
      <c r="K426" t="s">
        <v>137</v>
      </c>
      <c r="L426" t="s">
        <v>1443</v>
      </c>
      <c r="M426" t="s">
        <v>1444</v>
      </c>
      <c r="N426">
        <v>0.73555555500000003</v>
      </c>
      <c r="O426">
        <v>0</v>
      </c>
      <c r="P426">
        <v>3</v>
      </c>
      <c r="Q426">
        <v>0</v>
      </c>
      <c r="R426">
        <v>7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0.28697474413128671</v>
      </c>
      <c r="Y426">
        <v>0</v>
      </c>
      <c r="Z426">
        <v>14.99734700127552</v>
      </c>
      <c r="AA426">
        <v>0</v>
      </c>
      <c r="AB426">
        <v>0</v>
      </c>
      <c r="AC426">
        <v>0</v>
      </c>
      <c r="AD426">
        <v>0</v>
      </c>
      <c r="AE426">
        <v>15.284321745406807</v>
      </c>
    </row>
    <row r="427" spans="1:31" x14ac:dyDescent="0.25">
      <c r="A427">
        <v>2098397</v>
      </c>
      <c r="B427">
        <v>1</v>
      </c>
      <c r="C427" t="s">
        <v>80</v>
      </c>
      <c r="D427" t="s">
        <v>103</v>
      </c>
      <c r="E427" t="s">
        <v>177</v>
      </c>
      <c r="F427" t="s">
        <v>1445</v>
      </c>
      <c r="G427" t="s">
        <v>183</v>
      </c>
      <c r="H427" t="s">
        <v>143</v>
      </c>
      <c r="I427" t="s">
        <v>135</v>
      </c>
      <c r="J427" t="s">
        <v>136</v>
      </c>
      <c r="K427" t="s">
        <v>137</v>
      </c>
      <c r="L427" t="s">
        <v>1446</v>
      </c>
      <c r="M427" t="s">
        <v>1447</v>
      </c>
      <c r="N427">
        <v>1.1513888880000001</v>
      </c>
      <c r="O427">
        <v>0</v>
      </c>
      <c r="P427">
        <v>1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0.77431673530259282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0.77431673530259282</v>
      </c>
    </row>
    <row r="428" spans="1:31" x14ac:dyDescent="0.25">
      <c r="A428">
        <v>2098398</v>
      </c>
      <c r="B428">
        <v>1</v>
      </c>
      <c r="C428" t="s">
        <v>81</v>
      </c>
      <c r="D428" t="s">
        <v>128</v>
      </c>
      <c r="E428" t="s">
        <v>177</v>
      </c>
      <c r="F428" t="s">
        <v>1448</v>
      </c>
      <c r="G428" t="s">
        <v>183</v>
      </c>
      <c r="H428" t="s">
        <v>143</v>
      </c>
      <c r="I428" t="s">
        <v>135</v>
      </c>
      <c r="J428" t="s">
        <v>136</v>
      </c>
      <c r="K428" t="s">
        <v>137</v>
      </c>
      <c r="L428" t="s">
        <v>1449</v>
      </c>
      <c r="M428" t="s">
        <v>1450</v>
      </c>
      <c r="N428">
        <v>6.8172222219999998</v>
      </c>
      <c r="O428">
        <v>0</v>
      </c>
      <c r="P428">
        <v>1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0.8085829980654915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0.8085829980654915</v>
      </c>
    </row>
    <row r="429" spans="1:31" x14ac:dyDescent="0.25">
      <c r="A429">
        <v>2098400</v>
      </c>
      <c r="B429">
        <v>1</v>
      </c>
      <c r="C429" t="s">
        <v>81</v>
      </c>
      <c r="D429" t="s">
        <v>119</v>
      </c>
      <c r="E429" t="s">
        <v>146</v>
      </c>
      <c r="F429" t="s">
        <v>1451</v>
      </c>
      <c r="G429" t="s">
        <v>133</v>
      </c>
      <c r="H429" t="s">
        <v>134</v>
      </c>
      <c r="I429" t="s">
        <v>135</v>
      </c>
      <c r="J429" t="s">
        <v>136</v>
      </c>
      <c r="K429" t="s">
        <v>137</v>
      </c>
      <c r="L429" t="s">
        <v>1452</v>
      </c>
      <c r="M429" t="s">
        <v>1453</v>
      </c>
      <c r="N429">
        <v>8.2500000000000004E-2</v>
      </c>
      <c r="O429">
        <v>1</v>
      </c>
      <c r="P429">
        <v>2114</v>
      </c>
      <c r="Q429">
        <v>26</v>
      </c>
      <c r="R429">
        <v>496</v>
      </c>
      <c r="S429">
        <v>11</v>
      </c>
      <c r="T429">
        <v>209</v>
      </c>
      <c r="U429">
        <v>0</v>
      </c>
      <c r="V429">
        <v>2</v>
      </c>
      <c r="W429">
        <v>1.8693663164632501E-2</v>
      </c>
      <c r="X429">
        <v>24.290822854826025</v>
      </c>
      <c r="Y429">
        <v>3.30270719810229</v>
      </c>
      <c r="Z429">
        <v>26.228549068737024</v>
      </c>
      <c r="AA429">
        <v>37.057732072556995</v>
      </c>
      <c r="AB429">
        <v>8.0535562068584703</v>
      </c>
      <c r="AC429">
        <v>0</v>
      </c>
      <c r="AD429">
        <v>3.52441281760425E-2</v>
      </c>
      <c r="AE429">
        <v>98.987305192421488</v>
      </c>
    </row>
    <row r="430" spans="1:31" x14ac:dyDescent="0.25">
      <c r="A430">
        <v>2098401</v>
      </c>
      <c r="B430">
        <v>1</v>
      </c>
      <c r="C430" t="s">
        <v>81</v>
      </c>
      <c r="D430" t="s">
        <v>128</v>
      </c>
      <c r="E430" t="s">
        <v>158</v>
      </c>
      <c r="F430" t="s">
        <v>1454</v>
      </c>
      <c r="G430" t="s">
        <v>160</v>
      </c>
      <c r="H430" t="s">
        <v>143</v>
      </c>
      <c r="I430" t="s">
        <v>135</v>
      </c>
      <c r="J430" t="s">
        <v>136</v>
      </c>
      <c r="K430" t="s">
        <v>137</v>
      </c>
      <c r="L430" t="s">
        <v>1455</v>
      </c>
      <c r="M430" t="s">
        <v>1456</v>
      </c>
      <c r="N430">
        <v>4.5772222219999996</v>
      </c>
      <c r="O430">
        <v>0</v>
      </c>
      <c r="P430">
        <v>16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6.8875398557629595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6.8875398557629595</v>
      </c>
    </row>
    <row r="431" spans="1:31" x14ac:dyDescent="0.25">
      <c r="A431">
        <v>2098404</v>
      </c>
      <c r="B431">
        <v>1</v>
      </c>
      <c r="C431" t="s">
        <v>80</v>
      </c>
      <c r="D431" t="s">
        <v>92</v>
      </c>
      <c r="E431" t="s">
        <v>169</v>
      </c>
      <c r="F431" t="s">
        <v>1457</v>
      </c>
      <c r="G431" t="s">
        <v>1007</v>
      </c>
      <c r="H431" t="s">
        <v>134</v>
      </c>
      <c r="I431" t="s">
        <v>135</v>
      </c>
      <c r="J431" t="s">
        <v>3</v>
      </c>
      <c r="K431" t="s">
        <v>137</v>
      </c>
      <c r="L431" t="s">
        <v>1458</v>
      </c>
      <c r="M431" t="s">
        <v>1459</v>
      </c>
      <c r="N431">
        <v>0.49416666599999998</v>
      </c>
      <c r="O431">
        <v>0</v>
      </c>
      <c r="P431">
        <v>2586</v>
      </c>
      <c r="Q431">
        <v>0</v>
      </c>
      <c r="R431">
        <v>66</v>
      </c>
      <c r="S431">
        <v>3</v>
      </c>
      <c r="T431">
        <v>361</v>
      </c>
      <c r="U431">
        <v>0</v>
      </c>
      <c r="V431">
        <v>0</v>
      </c>
      <c r="W431">
        <v>0</v>
      </c>
      <c r="X431">
        <v>249.93630705137406</v>
      </c>
      <c r="Y431">
        <v>0</v>
      </c>
      <c r="Z431">
        <v>8.9133645159608701</v>
      </c>
      <c r="AA431">
        <v>15.614157916744626</v>
      </c>
      <c r="AB431">
        <v>188.90109200909893</v>
      </c>
      <c r="AC431">
        <v>0</v>
      </c>
      <c r="AD431">
        <v>0</v>
      </c>
      <c r="AE431">
        <v>463.36492149317849</v>
      </c>
    </row>
    <row r="432" spans="1:31" x14ac:dyDescent="0.25">
      <c r="A432">
        <v>2098406</v>
      </c>
      <c r="B432">
        <v>1</v>
      </c>
      <c r="C432" t="s">
        <v>80</v>
      </c>
      <c r="D432" t="s">
        <v>85</v>
      </c>
      <c r="E432" t="s">
        <v>140</v>
      </c>
      <c r="F432" t="s">
        <v>1460</v>
      </c>
      <c r="G432" t="s">
        <v>324</v>
      </c>
      <c r="H432" t="s">
        <v>143</v>
      </c>
      <c r="I432" t="s">
        <v>135</v>
      </c>
      <c r="J432" t="s">
        <v>136</v>
      </c>
      <c r="K432" t="s">
        <v>137</v>
      </c>
      <c r="L432" t="s">
        <v>1461</v>
      </c>
      <c r="M432" t="s">
        <v>1462</v>
      </c>
      <c r="N432">
        <v>1.4041666660000001</v>
      </c>
      <c r="O432">
        <v>0</v>
      </c>
      <c r="P432">
        <v>346</v>
      </c>
      <c r="Q432">
        <v>0</v>
      </c>
      <c r="R432">
        <v>0</v>
      </c>
      <c r="S432">
        <v>0</v>
      </c>
      <c r="T432">
        <v>11</v>
      </c>
      <c r="U432">
        <v>0</v>
      </c>
      <c r="V432">
        <v>0</v>
      </c>
      <c r="W432">
        <v>0</v>
      </c>
      <c r="X432">
        <v>155.93995945416535</v>
      </c>
      <c r="Y432">
        <v>0</v>
      </c>
      <c r="Z432">
        <v>0</v>
      </c>
      <c r="AA432">
        <v>0</v>
      </c>
      <c r="AB432">
        <v>15.810867818750621</v>
      </c>
      <c r="AC432">
        <v>0</v>
      </c>
      <c r="AD432">
        <v>0</v>
      </c>
      <c r="AE432">
        <v>171.75082727291596</v>
      </c>
    </row>
    <row r="433" spans="1:31" x14ac:dyDescent="0.25">
      <c r="A433">
        <v>2098408</v>
      </c>
      <c r="B433">
        <v>1</v>
      </c>
      <c r="C433" t="s">
        <v>80</v>
      </c>
      <c r="D433" t="s">
        <v>111</v>
      </c>
      <c r="E433" t="s">
        <v>158</v>
      </c>
      <c r="F433" t="s">
        <v>1463</v>
      </c>
      <c r="G433" t="s">
        <v>1007</v>
      </c>
      <c r="H433" t="s">
        <v>143</v>
      </c>
      <c r="I433" t="s">
        <v>135</v>
      </c>
      <c r="J433" t="s">
        <v>3</v>
      </c>
      <c r="K433" t="s">
        <v>137</v>
      </c>
      <c r="L433" t="s">
        <v>1464</v>
      </c>
      <c r="M433" t="s">
        <v>1465</v>
      </c>
      <c r="N433">
        <v>1.247222222</v>
      </c>
      <c r="O433">
        <v>0</v>
      </c>
      <c r="P433">
        <v>254</v>
      </c>
      <c r="Q433">
        <v>0</v>
      </c>
      <c r="R433">
        <v>0</v>
      </c>
      <c r="S433">
        <v>0</v>
      </c>
      <c r="T433">
        <v>3</v>
      </c>
      <c r="U433">
        <v>0</v>
      </c>
      <c r="V433">
        <v>0</v>
      </c>
      <c r="W433">
        <v>0</v>
      </c>
      <c r="X433">
        <v>81.627026983017146</v>
      </c>
      <c r="Y433">
        <v>0</v>
      </c>
      <c r="Z433">
        <v>0</v>
      </c>
      <c r="AA433">
        <v>0</v>
      </c>
      <c r="AB433">
        <v>0.71888590471641123</v>
      </c>
      <c r="AC433">
        <v>0</v>
      </c>
      <c r="AD433">
        <v>0</v>
      </c>
      <c r="AE433">
        <v>82.345912887733562</v>
      </c>
    </row>
    <row r="434" spans="1:31" x14ac:dyDescent="0.25">
      <c r="A434">
        <v>2098409</v>
      </c>
      <c r="B434">
        <v>1</v>
      </c>
      <c r="C434" t="s">
        <v>80</v>
      </c>
      <c r="D434" t="s">
        <v>98</v>
      </c>
      <c r="E434" t="s">
        <v>177</v>
      </c>
      <c r="F434" t="s">
        <v>1466</v>
      </c>
      <c r="G434" t="s">
        <v>183</v>
      </c>
      <c r="H434" t="s">
        <v>143</v>
      </c>
      <c r="I434" t="s">
        <v>135</v>
      </c>
      <c r="J434" t="s">
        <v>136</v>
      </c>
      <c r="K434" t="s">
        <v>137</v>
      </c>
      <c r="L434" t="s">
        <v>1467</v>
      </c>
      <c r="M434" t="s">
        <v>1468</v>
      </c>
      <c r="N434">
        <v>1.636111111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1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2.9035352375093471</v>
      </c>
      <c r="AC434">
        <v>0</v>
      </c>
      <c r="AD434">
        <v>0</v>
      </c>
      <c r="AE434">
        <v>2.9035352375093471</v>
      </c>
    </row>
    <row r="435" spans="1:31" x14ac:dyDescent="0.25">
      <c r="A435">
        <v>2098411</v>
      </c>
      <c r="B435">
        <v>1</v>
      </c>
      <c r="C435" t="s">
        <v>80</v>
      </c>
      <c r="D435" t="s">
        <v>93</v>
      </c>
      <c r="E435" t="s">
        <v>177</v>
      </c>
      <c r="F435" t="s">
        <v>1469</v>
      </c>
      <c r="G435" t="s">
        <v>183</v>
      </c>
      <c r="H435" t="s">
        <v>143</v>
      </c>
      <c r="I435" t="s">
        <v>135</v>
      </c>
      <c r="J435" t="s">
        <v>136</v>
      </c>
      <c r="K435" t="s">
        <v>137</v>
      </c>
      <c r="L435" t="s">
        <v>1470</v>
      </c>
      <c r="M435" t="s">
        <v>1471</v>
      </c>
      <c r="N435">
        <v>0.99194444400000004</v>
      </c>
      <c r="O435">
        <v>0</v>
      </c>
      <c r="P435">
        <v>2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1.8498266273641666E-3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1.8498266273641666E-3</v>
      </c>
    </row>
    <row r="436" spans="1:31" x14ac:dyDescent="0.25">
      <c r="A436">
        <v>2098413</v>
      </c>
      <c r="B436">
        <v>1</v>
      </c>
      <c r="C436" t="s">
        <v>80</v>
      </c>
      <c r="D436" t="s">
        <v>105</v>
      </c>
      <c r="E436" t="s">
        <v>177</v>
      </c>
      <c r="F436" t="s">
        <v>1472</v>
      </c>
      <c r="G436" t="s">
        <v>183</v>
      </c>
      <c r="H436" t="s">
        <v>143</v>
      </c>
      <c r="I436" t="s">
        <v>135</v>
      </c>
      <c r="J436" t="s">
        <v>136</v>
      </c>
      <c r="K436" t="s">
        <v>137</v>
      </c>
      <c r="L436" t="s">
        <v>1473</v>
      </c>
      <c r="M436" t="s">
        <v>1474</v>
      </c>
      <c r="N436">
        <v>5.0758333330000003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1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18.108648689896597</v>
      </c>
      <c r="AC436">
        <v>0</v>
      </c>
      <c r="AD436">
        <v>0</v>
      </c>
      <c r="AE436">
        <v>18.108648689896597</v>
      </c>
    </row>
    <row r="437" spans="1:31" x14ac:dyDescent="0.25">
      <c r="A437">
        <v>2098414</v>
      </c>
      <c r="B437">
        <v>1</v>
      </c>
      <c r="C437" t="s">
        <v>80</v>
      </c>
      <c r="D437" t="s">
        <v>92</v>
      </c>
      <c r="E437" t="s">
        <v>158</v>
      </c>
      <c r="F437" t="s">
        <v>1475</v>
      </c>
      <c r="G437" t="s">
        <v>160</v>
      </c>
      <c r="H437" t="s">
        <v>143</v>
      </c>
      <c r="I437" t="s">
        <v>135</v>
      </c>
      <c r="J437" t="s">
        <v>136</v>
      </c>
      <c r="K437" t="s">
        <v>137</v>
      </c>
      <c r="L437" t="s">
        <v>1476</v>
      </c>
      <c r="M437" t="s">
        <v>1477</v>
      </c>
      <c r="N437">
        <v>1.801388888</v>
      </c>
      <c r="O437">
        <v>0</v>
      </c>
      <c r="P437">
        <v>29</v>
      </c>
      <c r="Q437">
        <v>0</v>
      </c>
      <c r="R437">
        <v>0</v>
      </c>
      <c r="S437">
        <v>0</v>
      </c>
      <c r="T437">
        <v>3</v>
      </c>
      <c r="U437">
        <v>0</v>
      </c>
      <c r="V437">
        <v>0</v>
      </c>
      <c r="W437">
        <v>0</v>
      </c>
      <c r="X437">
        <v>12.697928561336292</v>
      </c>
      <c r="Y437">
        <v>0</v>
      </c>
      <c r="Z437">
        <v>0</v>
      </c>
      <c r="AA437">
        <v>0</v>
      </c>
      <c r="AB437">
        <v>0.79798986934952787</v>
      </c>
      <c r="AC437">
        <v>0</v>
      </c>
      <c r="AD437">
        <v>0</v>
      </c>
      <c r="AE437">
        <v>13.495918430685821</v>
      </c>
    </row>
    <row r="438" spans="1:31" x14ac:dyDescent="0.25">
      <c r="A438">
        <v>2098415</v>
      </c>
      <c r="B438">
        <v>1</v>
      </c>
      <c r="C438" t="s">
        <v>80</v>
      </c>
      <c r="D438" t="s">
        <v>98</v>
      </c>
      <c r="E438" t="s">
        <v>158</v>
      </c>
      <c r="F438" t="s">
        <v>1478</v>
      </c>
      <c r="G438" t="s">
        <v>979</v>
      </c>
      <c r="H438" t="s">
        <v>143</v>
      </c>
      <c r="I438" t="s">
        <v>135</v>
      </c>
      <c r="J438" t="s">
        <v>136</v>
      </c>
      <c r="K438" t="s">
        <v>137</v>
      </c>
      <c r="L438" t="s">
        <v>1479</v>
      </c>
      <c r="M438" t="s">
        <v>1480</v>
      </c>
      <c r="N438">
        <v>2.8061111109999999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4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13.279741635378711</v>
      </c>
      <c r="AC438">
        <v>0</v>
      </c>
      <c r="AD438">
        <v>0</v>
      </c>
      <c r="AE438">
        <v>13.279741635378711</v>
      </c>
    </row>
    <row r="439" spans="1:31" x14ac:dyDescent="0.25">
      <c r="A439">
        <v>2098417</v>
      </c>
      <c r="B439">
        <v>1</v>
      </c>
      <c r="C439" t="s">
        <v>80</v>
      </c>
      <c r="D439" t="s">
        <v>107</v>
      </c>
      <c r="E439" t="s">
        <v>140</v>
      </c>
      <c r="F439" t="s">
        <v>1481</v>
      </c>
      <c r="G439" t="s">
        <v>142</v>
      </c>
      <c r="H439" t="s">
        <v>143</v>
      </c>
      <c r="I439" t="s">
        <v>135</v>
      </c>
      <c r="J439" t="s">
        <v>136</v>
      </c>
      <c r="K439" t="s">
        <v>137</v>
      </c>
      <c r="L439" t="s">
        <v>1482</v>
      </c>
      <c r="M439" t="s">
        <v>1483</v>
      </c>
      <c r="N439">
        <v>5.3819444440000002</v>
      </c>
      <c r="O439">
        <v>0</v>
      </c>
      <c r="P439">
        <v>32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25.096135735727128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25.096135735727128</v>
      </c>
    </row>
    <row r="440" spans="1:31" x14ac:dyDescent="0.25">
      <c r="A440">
        <v>2098419</v>
      </c>
      <c r="B440">
        <v>1</v>
      </c>
      <c r="C440" t="s">
        <v>80</v>
      </c>
      <c r="D440" t="s">
        <v>83</v>
      </c>
      <c r="E440" t="s">
        <v>177</v>
      </c>
      <c r="F440" t="s">
        <v>1484</v>
      </c>
      <c r="G440" t="s">
        <v>179</v>
      </c>
      <c r="H440" t="s">
        <v>143</v>
      </c>
      <c r="I440" t="s">
        <v>135</v>
      </c>
      <c r="J440" t="s">
        <v>136</v>
      </c>
      <c r="K440" t="s">
        <v>137</v>
      </c>
      <c r="L440" t="s">
        <v>1485</v>
      </c>
      <c r="M440" t="s">
        <v>1486</v>
      </c>
      <c r="N440">
        <v>6.7302777770000004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6</v>
      </c>
      <c r="U440">
        <v>0</v>
      </c>
      <c r="V440">
        <v>2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114.5853766041168</v>
      </c>
      <c r="AC440">
        <v>0</v>
      </c>
      <c r="AD440">
        <v>198.63830137542786</v>
      </c>
      <c r="AE440">
        <v>313.22367797954468</v>
      </c>
    </row>
    <row r="441" spans="1:31" x14ac:dyDescent="0.25">
      <c r="A441">
        <v>2098423</v>
      </c>
      <c r="B441">
        <v>1</v>
      </c>
      <c r="C441" t="s">
        <v>80</v>
      </c>
      <c r="D441" t="s">
        <v>93</v>
      </c>
      <c r="E441" t="s">
        <v>177</v>
      </c>
      <c r="F441" t="s">
        <v>1487</v>
      </c>
      <c r="G441" t="s">
        <v>179</v>
      </c>
      <c r="H441" t="s">
        <v>143</v>
      </c>
      <c r="I441" t="s">
        <v>135</v>
      </c>
      <c r="J441" t="s">
        <v>136</v>
      </c>
      <c r="K441" t="s">
        <v>137</v>
      </c>
      <c r="L441" t="s">
        <v>1488</v>
      </c>
      <c r="M441" t="s">
        <v>1489</v>
      </c>
      <c r="N441">
        <v>3.4708333329999999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1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0.35681701232389668</v>
      </c>
      <c r="AC441">
        <v>0</v>
      </c>
      <c r="AD441">
        <v>0</v>
      </c>
      <c r="AE441">
        <v>0.35681701232389668</v>
      </c>
    </row>
    <row r="442" spans="1:31" x14ac:dyDescent="0.25">
      <c r="A442">
        <v>2098424</v>
      </c>
      <c r="B442">
        <v>1</v>
      </c>
      <c r="C442" t="s">
        <v>81</v>
      </c>
      <c r="D442" t="s">
        <v>120</v>
      </c>
      <c r="E442" t="s">
        <v>131</v>
      </c>
      <c r="F442" t="s">
        <v>1490</v>
      </c>
      <c r="G442" t="s">
        <v>133</v>
      </c>
      <c r="H442" t="s">
        <v>134</v>
      </c>
      <c r="I442" t="s">
        <v>135</v>
      </c>
      <c r="J442" t="s">
        <v>136</v>
      </c>
      <c r="K442" t="s">
        <v>137</v>
      </c>
      <c r="L442" t="s">
        <v>1491</v>
      </c>
      <c r="M442" t="s">
        <v>1492</v>
      </c>
      <c r="N442">
        <v>0.56916666599999999</v>
      </c>
      <c r="O442">
        <v>0</v>
      </c>
      <c r="P442">
        <v>279</v>
      </c>
      <c r="Q442">
        <v>4</v>
      </c>
      <c r="R442">
        <v>17</v>
      </c>
      <c r="S442">
        <v>0</v>
      </c>
      <c r="T442">
        <v>25</v>
      </c>
      <c r="U442">
        <v>0</v>
      </c>
      <c r="V442">
        <v>0</v>
      </c>
      <c r="W442">
        <v>0</v>
      </c>
      <c r="X442">
        <v>34.900607595945466</v>
      </c>
      <c r="Y442">
        <v>6.2657015508954457</v>
      </c>
      <c r="Z442">
        <v>5.5712928582132166</v>
      </c>
      <c r="AA442">
        <v>0</v>
      </c>
      <c r="AB442">
        <v>9.8434752934905951</v>
      </c>
      <c r="AC442">
        <v>0</v>
      </c>
      <c r="AD442">
        <v>0</v>
      </c>
      <c r="AE442">
        <v>56.581077298544727</v>
      </c>
    </row>
    <row r="443" spans="1:31" x14ac:dyDescent="0.25">
      <c r="A443">
        <v>2098426</v>
      </c>
      <c r="B443">
        <v>1</v>
      </c>
      <c r="C443" t="s">
        <v>81</v>
      </c>
      <c r="D443" t="s">
        <v>122</v>
      </c>
      <c r="E443" t="s">
        <v>158</v>
      </c>
      <c r="F443" t="s">
        <v>1493</v>
      </c>
      <c r="G443" t="s">
        <v>385</v>
      </c>
      <c r="H443" t="s">
        <v>143</v>
      </c>
      <c r="I443" t="s">
        <v>135</v>
      </c>
      <c r="J443" t="s">
        <v>136</v>
      </c>
      <c r="K443" t="s">
        <v>137</v>
      </c>
      <c r="L443" t="s">
        <v>1494</v>
      </c>
      <c r="M443" t="s">
        <v>1495</v>
      </c>
      <c r="N443">
        <v>0.66027777700000001</v>
      </c>
      <c r="O443">
        <v>0</v>
      </c>
      <c r="P443">
        <v>297</v>
      </c>
      <c r="Q443">
        <v>0</v>
      </c>
      <c r="R443">
        <v>0</v>
      </c>
      <c r="S443">
        <v>0</v>
      </c>
      <c r="T443">
        <v>20</v>
      </c>
      <c r="U443">
        <v>0</v>
      </c>
      <c r="V443">
        <v>0</v>
      </c>
      <c r="W443">
        <v>0</v>
      </c>
      <c r="X443">
        <v>40.674263997843276</v>
      </c>
      <c r="Y443">
        <v>0</v>
      </c>
      <c r="Z443">
        <v>0</v>
      </c>
      <c r="AA443">
        <v>0</v>
      </c>
      <c r="AB443">
        <v>10.976929917812077</v>
      </c>
      <c r="AC443">
        <v>0</v>
      </c>
      <c r="AD443">
        <v>0</v>
      </c>
      <c r="AE443">
        <v>51.651193915655355</v>
      </c>
    </row>
    <row r="444" spans="1:31" x14ac:dyDescent="0.25">
      <c r="A444">
        <v>2098428</v>
      </c>
      <c r="B444">
        <v>1</v>
      </c>
      <c r="C444" t="s">
        <v>81</v>
      </c>
      <c r="D444" t="s">
        <v>127</v>
      </c>
      <c r="E444" t="s">
        <v>177</v>
      </c>
      <c r="F444" t="s">
        <v>1496</v>
      </c>
      <c r="G444" t="s">
        <v>183</v>
      </c>
      <c r="H444" t="s">
        <v>143</v>
      </c>
      <c r="I444" t="s">
        <v>135</v>
      </c>
      <c r="J444" t="s">
        <v>136</v>
      </c>
      <c r="K444" t="s">
        <v>137</v>
      </c>
      <c r="L444" t="s">
        <v>1497</v>
      </c>
      <c r="M444" t="s">
        <v>1498</v>
      </c>
      <c r="N444">
        <v>2.1061111110000001</v>
      </c>
      <c r="O444">
        <v>0</v>
      </c>
      <c r="P444">
        <v>1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1.1457180248911043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1.1457180248911043</v>
      </c>
    </row>
    <row r="445" spans="1:31" x14ac:dyDescent="0.25">
      <c r="A445">
        <v>2098429</v>
      </c>
      <c r="B445">
        <v>1</v>
      </c>
      <c r="C445" t="s">
        <v>80</v>
      </c>
      <c r="D445" t="s">
        <v>106</v>
      </c>
      <c r="E445" t="s">
        <v>158</v>
      </c>
      <c r="F445" t="s">
        <v>1499</v>
      </c>
      <c r="G445" t="s">
        <v>160</v>
      </c>
      <c r="H445" t="s">
        <v>143</v>
      </c>
      <c r="I445" t="s">
        <v>135</v>
      </c>
      <c r="J445" t="s">
        <v>136</v>
      </c>
      <c r="K445" t="s">
        <v>137</v>
      </c>
      <c r="L445" t="s">
        <v>1500</v>
      </c>
      <c r="M445" t="s">
        <v>1501</v>
      </c>
      <c r="N445">
        <v>2.8849999999999998</v>
      </c>
      <c r="O445">
        <v>0</v>
      </c>
      <c r="P445">
        <v>15</v>
      </c>
      <c r="Q445">
        <v>0</v>
      </c>
      <c r="R445">
        <v>1</v>
      </c>
      <c r="S445">
        <v>0</v>
      </c>
      <c r="T445">
        <v>1</v>
      </c>
      <c r="U445">
        <v>0</v>
      </c>
      <c r="V445">
        <v>0</v>
      </c>
      <c r="W445">
        <v>0</v>
      </c>
      <c r="X445">
        <v>6.1597067595482873</v>
      </c>
      <c r="Y445">
        <v>0</v>
      </c>
      <c r="Z445">
        <v>0.10877902510044168</v>
      </c>
      <c r="AA445">
        <v>0</v>
      </c>
      <c r="AB445">
        <v>0.35633422891564082</v>
      </c>
      <c r="AC445">
        <v>0</v>
      </c>
      <c r="AD445">
        <v>0</v>
      </c>
      <c r="AE445">
        <v>6.6248200135643698</v>
      </c>
    </row>
    <row r="446" spans="1:31" x14ac:dyDescent="0.25">
      <c r="A446">
        <v>2098430</v>
      </c>
      <c r="B446">
        <v>1</v>
      </c>
      <c r="C446" t="s">
        <v>80</v>
      </c>
      <c r="D446" t="s">
        <v>93</v>
      </c>
      <c r="E446" t="s">
        <v>177</v>
      </c>
      <c r="F446" t="s">
        <v>1502</v>
      </c>
      <c r="G446" t="s">
        <v>183</v>
      </c>
      <c r="H446" t="s">
        <v>143</v>
      </c>
      <c r="I446" t="s">
        <v>135</v>
      </c>
      <c r="J446" t="s">
        <v>136</v>
      </c>
      <c r="K446" t="s">
        <v>137</v>
      </c>
      <c r="L446" t="s">
        <v>1503</v>
      </c>
      <c r="M446" t="s">
        <v>1504</v>
      </c>
      <c r="N446">
        <v>1.5925</v>
      </c>
      <c r="O446">
        <v>0</v>
      </c>
      <c r="P446">
        <v>1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0.25994734343386083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0.25994734343386083</v>
      </c>
    </row>
    <row r="447" spans="1:31" x14ac:dyDescent="0.25">
      <c r="A447">
        <v>2098431</v>
      </c>
      <c r="B447">
        <v>1</v>
      </c>
      <c r="C447" t="s">
        <v>80</v>
      </c>
      <c r="D447" t="s">
        <v>107</v>
      </c>
      <c r="E447" t="s">
        <v>146</v>
      </c>
      <c r="F447" t="s">
        <v>1505</v>
      </c>
      <c r="G447" t="s">
        <v>133</v>
      </c>
      <c r="H447" t="s">
        <v>134</v>
      </c>
      <c r="I447" t="s">
        <v>135</v>
      </c>
      <c r="J447" t="s">
        <v>136</v>
      </c>
      <c r="K447" t="s">
        <v>137</v>
      </c>
      <c r="L447" t="s">
        <v>1506</v>
      </c>
      <c r="M447" t="s">
        <v>1507</v>
      </c>
      <c r="N447">
        <v>0.135833333</v>
      </c>
      <c r="O447">
        <v>0</v>
      </c>
      <c r="P447">
        <v>7182</v>
      </c>
      <c r="Q447">
        <v>1</v>
      </c>
      <c r="R447">
        <v>5</v>
      </c>
      <c r="S447">
        <v>2</v>
      </c>
      <c r="T447">
        <v>892</v>
      </c>
      <c r="U447">
        <v>1</v>
      </c>
      <c r="V447">
        <v>2</v>
      </c>
      <c r="W447">
        <v>0</v>
      </c>
      <c r="X447">
        <v>327.89291000046956</v>
      </c>
      <c r="Y447">
        <v>0.16202265106274999</v>
      </c>
      <c r="Z447">
        <v>0.76827864515967503</v>
      </c>
      <c r="AA447">
        <v>2.888689763855548</v>
      </c>
      <c r="AB447">
        <v>146.91610026089603</v>
      </c>
      <c r="AC447">
        <v>7.4800924868724179</v>
      </c>
      <c r="AD447">
        <v>1.6678136099864203</v>
      </c>
      <c r="AE447">
        <v>487.77590741830238</v>
      </c>
    </row>
    <row r="448" spans="1:31" x14ac:dyDescent="0.25">
      <c r="A448">
        <v>2098434</v>
      </c>
      <c r="B448">
        <v>1</v>
      </c>
      <c r="C448" t="s">
        <v>80</v>
      </c>
      <c r="D448" t="s">
        <v>108</v>
      </c>
      <c r="E448" t="s">
        <v>177</v>
      </c>
      <c r="F448" t="s">
        <v>1508</v>
      </c>
      <c r="G448" t="s">
        <v>183</v>
      </c>
      <c r="H448" t="s">
        <v>143</v>
      </c>
      <c r="I448" t="s">
        <v>135</v>
      </c>
      <c r="J448" t="s">
        <v>136</v>
      </c>
      <c r="K448" t="s">
        <v>137</v>
      </c>
      <c r="L448" t="s">
        <v>1509</v>
      </c>
      <c r="M448" t="s">
        <v>1510</v>
      </c>
      <c r="N448">
        <v>1.4936111110000001</v>
      </c>
      <c r="O448">
        <v>0</v>
      </c>
      <c r="P448">
        <v>1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4.5480617493850004E-2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4.5480617493850004E-2</v>
      </c>
    </row>
    <row r="449" spans="1:31" x14ac:dyDescent="0.25">
      <c r="A449">
        <v>2098435</v>
      </c>
      <c r="B449">
        <v>1</v>
      </c>
      <c r="C449" t="s">
        <v>81</v>
      </c>
      <c r="D449" t="s">
        <v>115</v>
      </c>
      <c r="E449" t="s">
        <v>158</v>
      </c>
      <c r="F449" t="s">
        <v>1511</v>
      </c>
      <c r="G449" t="s">
        <v>160</v>
      </c>
      <c r="H449" t="s">
        <v>143</v>
      </c>
      <c r="I449" t="s">
        <v>135</v>
      </c>
      <c r="J449" t="s">
        <v>136</v>
      </c>
      <c r="K449" t="s">
        <v>137</v>
      </c>
      <c r="L449" t="s">
        <v>1512</v>
      </c>
      <c r="M449" t="s">
        <v>1513</v>
      </c>
      <c r="N449">
        <v>2.3983333330000001</v>
      </c>
      <c r="O449">
        <v>0</v>
      </c>
      <c r="P449">
        <v>16</v>
      </c>
      <c r="Q449">
        <v>0</v>
      </c>
      <c r="R449">
        <v>2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10.790938701672619</v>
      </c>
      <c r="Y449">
        <v>0</v>
      </c>
      <c r="Z449">
        <v>1.1498031553998884</v>
      </c>
      <c r="AA449">
        <v>0</v>
      </c>
      <c r="AB449">
        <v>0</v>
      </c>
      <c r="AC449">
        <v>0</v>
      </c>
      <c r="AD449">
        <v>0</v>
      </c>
      <c r="AE449">
        <v>11.940741857072508</v>
      </c>
    </row>
    <row r="450" spans="1:31" x14ac:dyDescent="0.25">
      <c r="A450">
        <v>2098436</v>
      </c>
      <c r="B450">
        <v>1</v>
      </c>
      <c r="C450" t="s">
        <v>80</v>
      </c>
      <c r="D450" t="s">
        <v>105</v>
      </c>
      <c r="E450" t="s">
        <v>177</v>
      </c>
      <c r="F450" t="s">
        <v>1514</v>
      </c>
      <c r="G450" t="s">
        <v>196</v>
      </c>
      <c r="H450" t="s">
        <v>143</v>
      </c>
      <c r="I450" t="s">
        <v>135</v>
      </c>
      <c r="J450" t="s">
        <v>136</v>
      </c>
      <c r="K450" t="s">
        <v>137</v>
      </c>
      <c r="L450" t="s">
        <v>1515</v>
      </c>
      <c r="M450" t="s">
        <v>1516</v>
      </c>
      <c r="N450">
        <v>3.2038888879999998</v>
      </c>
      <c r="O450">
        <v>0</v>
      </c>
      <c r="P450">
        <v>18</v>
      </c>
      <c r="Q450">
        <v>0</v>
      </c>
      <c r="R450">
        <v>0</v>
      </c>
      <c r="S450">
        <v>0</v>
      </c>
      <c r="T450">
        <v>2</v>
      </c>
      <c r="U450">
        <v>0</v>
      </c>
      <c r="V450">
        <v>0</v>
      </c>
      <c r="W450">
        <v>0</v>
      </c>
      <c r="X450">
        <v>11.304549572554619</v>
      </c>
      <c r="Y450">
        <v>0</v>
      </c>
      <c r="Z450">
        <v>0</v>
      </c>
      <c r="AA450">
        <v>0</v>
      </c>
      <c r="AB450">
        <v>0.12254156782755556</v>
      </c>
      <c r="AC450">
        <v>0</v>
      </c>
      <c r="AD450">
        <v>0</v>
      </c>
      <c r="AE450">
        <v>11.427091140382174</v>
      </c>
    </row>
    <row r="451" spans="1:31" x14ac:dyDescent="0.25">
      <c r="A451">
        <v>2098437</v>
      </c>
      <c r="B451">
        <v>1</v>
      </c>
      <c r="C451" t="s">
        <v>80</v>
      </c>
      <c r="D451" t="s">
        <v>82</v>
      </c>
      <c r="E451" t="s">
        <v>158</v>
      </c>
      <c r="F451" t="s">
        <v>1517</v>
      </c>
      <c r="G451" t="s">
        <v>385</v>
      </c>
      <c r="H451" t="s">
        <v>143</v>
      </c>
      <c r="I451" t="s">
        <v>135</v>
      </c>
      <c r="J451" t="s">
        <v>136</v>
      </c>
      <c r="K451" t="s">
        <v>137</v>
      </c>
      <c r="L451" t="s">
        <v>1518</v>
      </c>
      <c r="M451" t="s">
        <v>1519</v>
      </c>
      <c r="N451">
        <v>6.125277777</v>
      </c>
      <c r="O451">
        <v>0</v>
      </c>
      <c r="P451">
        <v>11</v>
      </c>
      <c r="Q451">
        <v>0</v>
      </c>
      <c r="R451">
        <v>0</v>
      </c>
      <c r="S451">
        <v>0</v>
      </c>
      <c r="T451">
        <v>51</v>
      </c>
      <c r="U451">
        <v>0</v>
      </c>
      <c r="V451">
        <v>0</v>
      </c>
      <c r="W451">
        <v>0</v>
      </c>
      <c r="X451">
        <v>17.850320362466622</v>
      </c>
      <c r="Y451">
        <v>0</v>
      </c>
      <c r="Z451">
        <v>0</v>
      </c>
      <c r="AA451">
        <v>0</v>
      </c>
      <c r="AB451">
        <v>469.26085142182546</v>
      </c>
      <c r="AC451">
        <v>0</v>
      </c>
      <c r="AD451">
        <v>0</v>
      </c>
      <c r="AE451">
        <v>487.11117178429208</v>
      </c>
    </row>
    <row r="452" spans="1:31" x14ac:dyDescent="0.25">
      <c r="A452">
        <v>2098439</v>
      </c>
      <c r="B452">
        <v>1</v>
      </c>
      <c r="C452" t="s">
        <v>80</v>
      </c>
      <c r="D452" t="s">
        <v>99</v>
      </c>
      <c r="E452" t="s">
        <v>177</v>
      </c>
      <c r="F452" t="s">
        <v>1520</v>
      </c>
      <c r="G452" t="s">
        <v>183</v>
      </c>
      <c r="H452" t="s">
        <v>143</v>
      </c>
      <c r="I452" t="s">
        <v>135</v>
      </c>
      <c r="J452" t="s">
        <v>136</v>
      </c>
      <c r="K452" t="s">
        <v>137</v>
      </c>
      <c r="L452" t="s">
        <v>1521</v>
      </c>
      <c r="M452" t="s">
        <v>1522</v>
      </c>
      <c r="N452">
        <v>6.0208333329999997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1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0.77024290392083561</v>
      </c>
      <c r="AC452">
        <v>0</v>
      </c>
      <c r="AD452">
        <v>0</v>
      </c>
      <c r="AE452">
        <v>0.77024290392083561</v>
      </c>
    </row>
    <row r="453" spans="1:31" x14ac:dyDescent="0.25">
      <c r="A453">
        <v>2098441</v>
      </c>
      <c r="B453">
        <v>1</v>
      </c>
      <c r="C453" t="s">
        <v>80</v>
      </c>
      <c r="D453" t="s">
        <v>101</v>
      </c>
      <c r="E453" t="s">
        <v>158</v>
      </c>
      <c r="F453" t="s">
        <v>1322</v>
      </c>
      <c r="G453" t="s">
        <v>1283</v>
      </c>
      <c r="H453" t="s">
        <v>143</v>
      </c>
      <c r="I453" t="s">
        <v>135</v>
      </c>
      <c r="J453" t="s">
        <v>136</v>
      </c>
      <c r="K453" t="s">
        <v>137</v>
      </c>
      <c r="L453" t="s">
        <v>1523</v>
      </c>
      <c r="M453" t="s">
        <v>1524</v>
      </c>
      <c r="N453">
        <v>0.81277777699999998</v>
      </c>
      <c r="O453">
        <v>0</v>
      </c>
      <c r="P453">
        <v>49</v>
      </c>
      <c r="Q453">
        <v>0</v>
      </c>
      <c r="R453">
        <v>0</v>
      </c>
      <c r="S453">
        <v>0</v>
      </c>
      <c r="T453">
        <v>2</v>
      </c>
      <c r="U453">
        <v>0</v>
      </c>
      <c r="V453">
        <v>0</v>
      </c>
      <c r="W453">
        <v>0</v>
      </c>
      <c r="X453">
        <v>9.3038916050272267</v>
      </c>
      <c r="Y453">
        <v>0</v>
      </c>
      <c r="Z453">
        <v>0</v>
      </c>
      <c r="AA453">
        <v>0</v>
      </c>
      <c r="AB453">
        <v>0.63593836093776179</v>
      </c>
      <c r="AC453">
        <v>0</v>
      </c>
      <c r="AD453">
        <v>0</v>
      </c>
      <c r="AE453">
        <v>9.9398299659649894</v>
      </c>
    </row>
    <row r="454" spans="1:31" x14ac:dyDescent="0.25">
      <c r="A454">
        <v>2098442</v>
      </c>
      <c r="B454">
        <v>1</v>
      </c>
      <c r="C454" t="s">
        <v>81</v>
      </c>
      <c r="D454" t="s">
        <v>117</v>
      </c>
      <c r="E454" t="s">
        <v>146</v>
      </c>
      <c r="F454" t="s">
        <v>1525</v>
      </c>
      <c r="G454" t="s">
        <v>133</v>
      </c>
      <c r="H454" t="s">
        <v>134</v>
      </c>
      <c r="I454" t="s">
        <v>135</v>
      </c>
      <c r="J454" t="s">
        <v>136</v>
      </c>
      <c r="K454" t="s">
        <v>137</v>
      </c>
      <c r="L454" t="s">
        <v>1526</v>
      </c>
      <c r="M454" t="s">
        <v>1527</v>
      </c>
      <c r="N454">
        <v>6.3611110999999998E-2</v>
      </c>
      <c r="O454">
        <v>4</v>
      </c>
      <c r="P454">
        <v>2189</v>
      </c>
      <c r="Q454">
        <v>85</v>
      </c>
      <c r="R454">
        <v>232</v>
      </c>
      <c r="S454">
        <v>9</v>
      </c>
      <c r="T454">
        <v>85</v>
      </c>
      <c r="U454">
        <v>0</v>
      </c>
      <c r="V454">
        <v>0</v>
      </c>
      <c r="W454">
        <v>4.8891403974002497E-2</v>
      </c>
      <c r="X454">
        <v>22.078577944781394</v>
      </c>
      <c r="Y454">
        <v>11.248945484417112</v>
      </c>
      <c r="Z454">
        <v>2.2264473844377624</v>
      </c>
      <c r="AA454">
        <v>1.6958982271652854</v>
      </c>
      <c r="AB454">
        <v>4.0339052451439112</v>
      </c>
      <c r="AC454">
        <v>0</v>
      </c>
      <c r="AD454">
        <v>0</v>
      </c>
      <c r="AE454">
        <v>41.332665689919473</v>
      </c>
    </row>
    <row r="455" spans="1:31" x14ac:dyDescent="0.25">
      <c r="A455">
        <v>2098443</v>
      </c>
      <c r="B455">
        <v>1</v>
      </c>
      <c r="C455" t="s">
        <v>80</v>
      </c>
      <c r="D455" t="s">
        <v>110</v>
      </c>
      <c r="E455" t="s">
        <v>177</v>
      </c>
      <c r="F455" t="s">
        <v>1528</v>
      </c>
      <c r="G455" t="s">
        <v>1007</v>
      </c>
      <c r="H455" t="s">
        <v>143</v>
      </c>
      <c r="I455" t="s">
        <v>135</v>
      </c>
      <c r="J455" t="s">
        <v>136</v>
      </c>
      <c r="K455" t="s">
        <v>137</v>
      </c>
      <c r="L455" t="s">
        <v>1529</v>
      </c>
      <c r="M455" t="s">
        <v>1530</v>
      </c>
      <c r="N455">
        <v>1.616666666</v>
      </c>
      <c r="O455">
        <v>0</v>
      </c>
      <c r="P455">
        <v>1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0.31550521788972036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0.31550521788972036</v>
      </c>
    </row>
    <row r="456" spans="1:31" x14ac:dyDescent="0.25">
      <c r="A456">
        <v>2098445</v>
      </c>
      <c r="B456">
        <v>1</v>
      </c>
      <c r="C456" t="s">
        <v>81</v>
      </c>
      <c r="D456" t="s">
        <v>123</v>
      </c>
      <c r="E456" t="s">
        <v>169</v>
      </c>
      <c r="F456" t="s">
        <v>1531</v>
      </c>
      <c r="G456" t="s">
        <v>133</v>
      </c>
      <c r="H456" t="s">
        <v>134</v>
      </c>
      <c r="I456" t="s">
        <v>135</v>
      </c>
      <c r="J456" t="s">
        <v>136</v>
      </c>
      <c r="K456" t="s">
        <v>137</v>
      </c>
      <c r="L456" t="s">
        <v>1532</v>
      </c>
      <c r="M456" t="s">
        <v>1533</v>
      </c>
      <c r="N456">
        <v>0.59</v>
      </c>
      <c r="O456">
        <v>0</v>
      </c>
      <c r="P456">
        <v>1823</v>
      </c>
      <c r="Q456">
        <v>2</v>
      </c>
      <c r="R456">
        <v>0</v>
      </c>
      <c r="S456">
        <v>18</v>
      </c>
      <c r="T456">
        <v>622</v>
      </c>
      <c r="U456">
        <v>1</v>
      </c>
      <c r="V456">
        <v>11</v>
      </c>
      <c r="W456">
        <v>0</v>
      </c>
      <c r="X456">
        <v>264.09165234915923</v>
      </c>
      <c r="Y456">
        <v>1.8174145050492263</v>
      </c>
      <c r="Z456">
        <v>0</v>
      </c>
      <c r="AA456">
        <v>66.318522498494332</v>
      </c>
      <c r="AB456">
        <v>296.82942622000718</v>
      </c>
      <c r="AC456">
        <v>62.335204732915905</v>
      </c>
      <c r="AD456">
        <v>301.82956964283051</v>
      </c>
      <c r="AE456">
        <v>993.22178994845649</v>
      </c>
    </row>
    <row r="457" spans="1:31" x14ac:dyDescent="0.25">
      <c r="A457">
        <v>2098446</v>
      </c>
      <c r="B457">
        <v>1</v>
      </c>
      <c r="C457" t="s">
        <v>81</v>
      </c>
      <c r="D457" t="s">
        <v>123</v>
      </c>
      <c r="E457" t="s">
        <v>146</v>
      </c>
      <c r="F457" t="s">
        <v>1534</v>
      </c>
      <c r="G457" t="s">
        <v>133</v>
      </c>
      <c r="H457" t="s">
        <v>134</v>
      </c>
      <c r="I457" t="s">
        <v>135</v>
      </c>
      <c r="J457" t="s">
        <v>136</v>
      </c>
      <c r="K457" t="s">
        <v>137</v>
      </c>
      <c r="L457" t="s">
        <v>1535</v>
      </c>
      <c r="M457" t="s">
        <v>1536</v>
      </c>
      <c r="N457">
        <v>0.88194444400000005</v>
      </c>
      <c r="O457">
        <v>0</v>
      </c>
      <c r="P457">
        <v>1222</v>
      </c>
      <c r="Q457">
        <v>24</v>
      </c>
      <c r="R457">
        <v>220</v>
      </c>
      <c r="S457">
        <v>4</v>
      </c>
      <c r="T457">
        <v>130</v>
      </c>
      <c r="U457">
        <v>0</v>
      </c>
      <c r="V457">
        <v>0</v>
      </c>
      <c r="W457">
        <v>0</v>
      </c>
      <c r="X457">
        <v>135.41577530631523</v>
      </c>
      <c r="Y457">
        <v>9.6627357926919863</v>
      </c>
      <c r="Z457">
        <v>66.811519875697684</v>
      </c>
      <c r="AA457">
        <v>11.731031597595432</v>
      </c>
      <c r="AB457">
        <v>69.477738159274921</v>
      </c>
      <c r="AC457">
        <v>0</v>
      </c>
      <c r="AD457">
        <v>0</v>
      </c>
      <c r="AE457">
        <v>293.09880073157524</v>
      </c>
    </row>
    <row r="458" spans="1:31" x14ac:dyDescent="0.25">
      <c r="A458">
        <v>2098449</v>
      </c>
      <c r="B458">
        <v>1</v>
      </c>
      <c r="C458" t="s">
        <v>80</v>
      </c>
      <c r="D458" t="s">
        <v>110</v>
      </c>
      <c r="E458" t="s">
        <v>177</v>
      </c>
      <c r="F458" t="s">
        <v>1537</v>
      </c>
      <c r="G458" t="s">
        <v>1007</v>
      </c>
      <c r="H458" t="s">
        <v>143</v>
      </c>
      <c r="I458" t="s">
        <v>135</v>
      </c>
      <c r="J458" t="s">
        <v>3</v>
      </c>
      <c r="K458" t="s">
        <v>137</v>
      </c>
      <c r="L458" t="s">
        <v>1538</v>
      </c>
      <c r="M458" t="s">
        <v>1539</v>
      </c>
      <c r="N458">
        <v>3.2580555549999999</v>
      </c>
      <c r="O458">
        <v>0</v>
      </c>
      <c r="P458">
        <v>15</v>
      </c>
      <c r="Q458">
        <v>0</v>
      </c>
      <c r="R458">
        <v>0</v>
      </c>
      <c r="S458">
        <v>0</v>
      </c>
      <c r="T458">
        <v>1</v>
      </c>
      <c r="U458">
        <v>0</v>
      </c>
      <c r="V458">
        <v>0</v>
      </c>
      <c r="W458">
        <v>0</v>
      </c>
      <c r="X458">
        <v>16.681902951557159</v>
      </c>
      <c r="Y458">
        <v>0</v>
      </c>
      <c r="Z458">
        <v>0</v>
      </c>
      <c r="AA458">
        <v>0</v>
      </c>
      <c r="AB458">
        <v>0.19278625370676222</v>
      </c>
      <c r="AC458">
        <v>0</v>
      </c>
      <c r="AD458">
        <v>0</v>
      </c>
      <c r="AE458">
        <v>16.874689205263923</v>
      </c>
    </row>
    <row r="459" spans="1:31" x14ac:dyDescent="0.25">
      <c r="A459">
        <v>2098450</v>
      </c>
      <c r="B459">
        <v>1</v>
      </c>
      <c r="C459" t="s">
        <v>80</v>
      </c>
      <c r="D459" t="s">
        <v>92</v>
      </c>
      <c r="E459" t="s">
        <v>505</v>
      </c>
      <c r="F459" t="s">
        <v>1540</v>
      </c>
      <c r="G459" t="s">
        <v>569</v>
      </c>
      <c r="H459" t="s">
        <v>143</v>
      </c>
      <c r="I459" t="s">
        <v>135</v>
      </c>
      <c r="J459" t="s">
        <v>136</v>
      </c>
      <c r="K459" t="s">
        <v>137</v>
      </c>
      <c r="L459" t="s">
        <v>1541</v>
      </c>
      <c r="M459" t="s">
        <v>1542</v>
      </c>
      <c r="N459">
        <v>2.4558333330000002</v>
      </c>
      <c r="O459">
        <v>0</v>
      </c>
      <c r="P459">
        <v>39</v>
      </c>
      <c r="Q459">
        <v>0</v>
      </c>
      <c r="R459">
        <v>0</v>
      </c>
      <c r="S459">
        <v>0</v>
      </c>
      <c r="T459">
        <v>2</v>
      </c>
      <c r="U459">
        <v>0</v>
      </c>
      <c r="V459">
        <v>0</v>
      </c>
      <c r="W459">
        <v>0</v>
      </c>
      <c r="X459">
        <v>22.248141212451436</v>
      </c>
      <c r="Y459">
        <v>0</v>
      </c>
      <c r="Z459">
        <v>0</v>
      </c>
      <c r="AA459">
        <v>0</v>
      </c>
      <c r="AB459">
        <v>3.5709703219995261</v>
      </c>
      <c r="AC459">
        <v>0</v>
      </c>
      <c r="AD459">
        <v>0</v>
      </c>
      <c r="AE459">
        <v>25.819111534450961</v>
      </c>
    </row>
    <row r="460" spans="1:31" x14ac:dyDescent="0.25">
      <c r="A460">
        <v>2098451</v>
      </c>
      <c r="B460">
        <v>1</v>
      </c>
      <c r="C460" t="s">
        <v>80</v>
      </c>
      <c r="D460" t="s">
        <v>106</v>
      </c>
      <c r="E460" t="s">
        <v>177</v>
      </c>
      <c r="F460" t="s">
        <v>1543</v>
      </c>
      <c r="G460" t="s">
        <v>183</v>
      </c>
      <c r="H460" t="s">
        <v>143</v>
      </c>
      <c r="I460" t="s">
        <v>135</v>
      </c>
      <c r="J460" t="s">
        <v>136</v>
      </c>
      <c r="K460" t="s">
        <v>137</v>
      </c>
      <c r="L460" t="s">
        <v>1544</v>
      </c>
      <c r="M460" t="s">
        <v>1545</v>
      </c>
      <c r="N460">
        <v>5.8772222220000003</v>
      </c>
      <c r="O460">
        <v>0</v>
      </c>
      <c r="P460">
        <v>0</v>
      </c>
      <c r="Q460">
        <v>0</v>
      </c>
      <c r="R460">
        <v>1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18.703678115171101</v>
      </c>
      <c r="AA460">
        <v>0</v>
      </c>
      <c r="AB460">
        <v>0</v>
      </c>
      <c r="AC460">
        <v>0</v>
      </c>
      <c r="AD460">
        <v>0</v>
      </c>
      <c r="AE460">
        <v>18.703678115171101</v>
      </c>
    </row>
    <row r="461" spans="1:31" x14ac:dyDescent="0.25">
      <c r="A461">
        <v>2098452</v>
      </c>
      <c r="B461">
        <v>1</v>
      </c>
      <c r="C461" t="s">
        <v>81</v>
      </c>
      <c r="D461" t="s">
        <v>128</v>
      </c>
      <c r="E461" t="s">
        <v>158</v>
      </c>
      <c r="F461" t="s">
        <v>1546</v>
      </c>
      <c r="G461" t="s">
        <v>1378</v>
      </c>
      <c r="H461" t="s">
        <v>143</v>
      </c>
      <c r="I461" t="s">
        <v>135</v>
      </c>
      <c r="J461" t="s">
        <v>136</v>
      </c>
      <c r="K461" t="s">
        <v>137</v>
      </c>
      <c r="L461" t="s">
        <v>1547</v>
      </c>
      <c r="M461" t="s">
        <v>1548</v>
      </c>
      <c r="N461">
        <v>0.90055555499999995</v>
      </c>
      <c r="O461">
        <v>0</v>
      </c>
      <c r="P461">
        <v>23</v>
      </c>
      <c r="Q461">
        <v>0</v>
      </c>
      <c r="R461">
        <v>0</v>
      </c>
      <c r="S461">
        <v>0</v>
      </c>
      <c r="T461">
        <v>3</v>
      </c>
      <c r="U461">
        <v>0</v>
      </c>
      <c r="V461">
        <v>0</v>
      </c>
      <c r="W461">
        <v>0</v>
      </c>
      <c r="X461">
        <v>3.8332476234034831</v>
      </c>
      <c r="Y461">
        <v>0</v>
      </c>
      <c r="Z461">
        <v>0</v>
      </c>
      <c r="AA461">
        <v>0</v>
      </c>
      <c r="AB461">
        <v>0.61266718056265501</v>
      </c>
      <c r="AC461">
        <v>0</v>
      </c>
      <c r="AD461">
        <v>0</v>
      </c>
      <c r="AE461">
        <v>4.4459148039661383</v>
      </c>
    </row>
    <row r="462" spans="1:31" x14ac:dyDescent="0.25">
      <c r="A462">
        <v>2098453</v>
      </c>
      <c r="B462">
        <v>1</v>
      </c>
      <c r="C462" t="s">
        <v>80</v>
      </c>
      <c r="D462" t="s">
        <v>93</v>
      </c>
      <c r="E462" t="s">
        <v>177</v>
      </c>
      <c r="F462" t="s">
        <v>1549</v>
      </c>
      <c r="G462" t="s">
        <v>183</v>
      </c>
      <c r="H462" t="s">
        <v>143</v>
      </c>
      <c r="I462" t="s">
        <v>135</v>
      </c>
      <c r="J462" t="s">
        <v>136</v>
      </c>
      <c r="K462" t="s">
        <v>137</v>
      </c>
      <c r="L462" t="s">
        <v>1550</v>
      </c>
      <c r="M462" t="s">
        <v>1551</v>
      </c>
      <c r="N462">
        <v>2.5761111109999999</v>
      </c>
      <c r="O462">
        <v>0</v>
      </c>
      <c r="P462">
        <v>1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2.1365900428951821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2.1365900428951821</v>
      </c>
    </row>
    <row r="463" spans="1:31" x14ac:dyDescent="0.25">
      <c r="A463">
        <v>2098464</v>
      </c>
      <c r="B463">
        <v>1</v>
      </c>
      <c r="C463" t="s">
        <v>80</v>
      </c>
      <c r="D463" t="s">
        <v>92</v>
      </c>
      <c r="E463" t="s">
        <v>505</v>
      </c>
      <c r="F463" t="s">
        <v>698</v>
      </c>
      <c r="G463" t="s">
        <v>1552</v>
      </c>
      <c r="H463" t="s">
        <v>143</v>
      </c>
      <c r="I463" t="s">
        <v>135</v>
      </c>
      <c r="J463" t="s">
        <v>136</v>
      </c>
      <c r="K463" t="s">
        <v>137</v>
      </c>
      <c r="L463" t="s">
        <v>1553</v>
      </c>
      <c r="M463" t="s">
        <v>1554</v>
      </c>
      <c r="N463">
        <v>3.6555555549999998</v>
      </c>
      <c r="O463">
        <v>0</v>
      </c>
      <c r="P463">
        <v>19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7.5899664201148926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7.5899664201148926</v>
      </c>
    </row>
    <row r="464" spans="1:31" x14ac:dyDescent="0.25">
      <c r="A464">
        <v>2098466</v>
      </c>
      <c r="B464">
        <v>1</v>
      </c>
      <c r="C464" t="s">
        <v>80</v>
      </c>
      <c r="D464" t="s">
        <v>107</v>
      </c>
      <c r="E464" t="s">
        <v>177</v>
      </c>
      <c r="F464" t="s">
        <v>1555</v>
      </c>
      <c r="G464" t="s">
        <v>179</v>
      </c>
      <c r="H464" t="s">
        <v>143</v>
      </c>
      <c r="I464" t="s">
        <v>135</v>
      </c>
      <c r="J464" t="s">
        <v>136</v>
      </c>
      <c r="K464" t="s">
        <v>137</v>
      </c>
      <c r="L464" t="s">
        <v>1556</v>
      </c>
      <c r="M464" t="s">
        <v>1557</v>
      </c>
      <c r="N464">
        <v>4.369722222</v>
      </c>
      <c r="O464">
        <v>0</v>
      </c>
      <c r="P464">
        <v>1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</row>
    <row r="465" spans="1:31" x14ac:dyDescent="0.25">
      <c r="A465">
        <v>2098467</v>
      </c>
      <c r="B465">
        <v>1</v>
      </c>
      <c r="C465" t="s">
        <v>80</v>
      </c>
      <c r="D465" t="s">
        <v>98</v>
      </c>
      <c r="E465" t="s">
        <v>177</v>
      </c>
      <c r="F465" t="s">
        <v>1558</v>
      </c>
      <c r="G465" t="s">
        <v>183</v>
      </c>
      <c r="H465" t="s">
        <v>143</v>
      </c>
      <c r="I465" t="s">
        <v>135</v>
      </c>
      <c r="J465" t="s">
        <v>136</v>
      </c>
      <c r="K465" t="s">
        <v>137</v>
      </c>
      <c r="L465" t="s">
        <v>1559</v>
      </c>
      <c r="M465" t="s">
        <v>1560</v>
      </c>
      <c r="N465">
        <v>0.8075</v>
      </c>
      <c r="O465">
        <v>0</v>
      </c>
      <c r="P465">
        <v>1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6.6341771219444461E-4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6.6341771219444461E-4</v>
      </c>
    </row>
    <row r="466" spans="1:31" x14ac:dyDescent="0.25">
      <c r="A466">
        <v>2098469</v>
      </c>
      <c r="B466">
        <v>1</v>
      </c>
      <c r="C466" t="s">
        <v>81</v>
      </c>
      <c r="D466" t="s">
        <v>118</v>
      </c>
      <c r="E466" t="s">
        <v>158</v>
      </c>
      <c r="F466" t="s">
        <v>1561</v>
      </c>
      <c r="G466" t="s">
        <v>160</v>
      </c>
      <c r="H466" t="s">
        <v>143</v>
      </c>
      <c r="I466" t="s">
        <v>135</v>
      </c>
      <c r="J466" t="s">
        <v>136</v>
      </c>
      <c r="K466" t="s">
        <v>137</v>
      </c>
      <c r="L466" t="s">
        <v>1562</v>
      </c>
      <c r="M466" t="s">
        <v>1563</v>
      </c>
      <c r="N466">
        <v>2.520277777</v>
      </c>
      <c r="O466">
        <v>0</v>
      </c>
      <c r="P466">
        <v>16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5.9964356175953375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5.9964356175953375</v>
      </c>
    </row>
    <row r="467" spans="1:31" x14ac:dyDescent="0.25">
      <c r="A467">
        <v>2098470</v>
      </c>
      <c r="B467">
        <v>1</v>
      </c>
      <c r="C467" t="s">
        <v>80</v>
      </c>
      <c r="D467" t="s">
        <v>92</v>
      </c>
      <c r="E467" t="s">
        <v>177</v>
      </c>
      <c r="F467" t="s">
        <v>1564</v>
      </c>
      <c r="G467" t="s">
        <v>196</v>
      </c>
      <c r="H467" t="s">
        <v>143</v>
      </c>
      <c r="I467" t="s">
        <v>135</v>
      </c>
      <c r="J467" t="s">
        <v>136</v>
      </c>
      <c r="K467" t="s">
        <v>137</v>
      </c>
      <c r="L467" t="s">
        <v>1565</v>
      </c>
      <c r="M467" t="s">
        <v>1566</v>
      </c>
      <c r="N467">
        <v>1.5066666660000001</v>
      </c>
      <c r="O467">
        <v>0</v>
      </c>
      <c r="P467">
        <v>8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2.9654482620359253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2.9654482620359253</v>
      </c>
    </row>
    <row r="468" spans="1:31" x14ac:dyDescent="0.25">
      <c r="A468">
        <v>2098472</v>
      </c>
      <c r="B468">
        <v>1</v>
      </c>
      <c r="C468" t="s">
        <v>80</v>
      </c>
      <c r="D468" t="s">
        <v>87</v>
      </c>
      <c r="E468" t="s">
        <v>177</v>
      </c>
      <c r="F468" t="s">
        <v>1567</v>
      </c>
      <c r="G468" t="s">
        <v>183</v>
      </c>
      <c r="H468" t="s">
        <v>143</v>
      </c>
      <c r="I468" t="s">
        <v>135</v>
      </c>
      <c r="J468" t="s">
        <v>136</v>
      </c>
      <c r="K468" t="s">
        <v>137</v>
      </c>
      <c r="L468" t="s">
        <v>1568</v>
      </c>
      <c r="M468" t="s">
        <v>1569</v>
      </c>
      <c r="N468">
        <v>5.1211111110000003</v>
      </c>
      <c r="O468">
        <v>0</v>
      </c>
      <c r="P468">
        <v>2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3.3958705191679397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3.3958705191679397</v>
      </c>
    </row>
    <row r="469" spans="1:31" x14ac:dyDescent="0.25">
      <c r="A469">
        <v>2098476</v>
      </c>
      <c r="B469">
        <v>1</v>
      </c>
      <c r="C469" t="s">
        <v>80</v>
      </c>
      <c r="D469" t="s">
        <v>85</v>
      </c>
      <c r="E469" t="s">
        <v>177</v>
      </c>
      <c r="F469" t="s">
        <v>1570</v>
      </c>
      <c r="G469" t="s">
        <v>179</v>
      </c>
      <c r="H469" t="s">
        <v>143</v>
      </c>
      <c r="I469" t="s">
        <v>135</v>
      </c>
      <c r="J469" t="s">
        <v>136</v>
      </c>
      <c r="K469" t="s">
        <v>137</v>
      </c>
      <c r="L469" t="s">
        <v>1571</v>
      </c>
      <c r="M469" t="s">
        <v>1572</v>
      </c>
      <c r="N469">
        <v>7.0563888879999999</v>
      </c>
      <c r="O469">
        <v>0</v>
      </c>
      <c r="P469">
        <v>5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5.9515771211574489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5.9515771211574489</v>
      </c>
    </row>
    <row r="470" spans="1:31" x14ac:dyDescent="0.25">
      <c r="A470">
        <v>2098477</v>
      </c>
      <c r="B470">
        <v>1</v>
      </c>
      <c r="C470" t="s">
        <v>81</v>
      </c>
      <c r="D470" t="s">
        <v>113</v>
      </c>
      <c r="E470" t="s">
        <v>177</v>
      </c>
      <c r="F470" t="s">
        <v>1573</v>
      </c>
      <c r="G470" t="s">
        <v>183</v>
      </c>
      <c r="H470" t="s">
        <v>143</v>
      </c>
      <c r="I470" t="s">
        <v>135</v>
      </c>
      <c r="J470" t="s">
        <v>136</v>
      </c>
      <c r="K470" t="s">
        <v>137</v>
      </c>
      <c r="L470" t="s">
        <v>1574</v>
      </c>
      <c r="M470" t="s">
        <v>1575</v>
      </c>
      <c r="N470">
        <v>1.9611111109999999</v>
      </c>
      <c r="O470">
        <v>0</v>
      </c>
      <c r="P470">
        <v>1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</row>
    <row r="471" spans="1:31" x14ac:dyDescent="0.25">
      <c r="A471">
        <v>2098478</v>
      </c>
      <c r="B471">
        <v>1</v>
      </c>
      <c r="C471" t="s">
        <v>80</v>
      </c>
      <c r="D471" t="s">
        <v>93</v>
      </c>
      <c r="E471" t="s">
        <v>177</v>
      </c>
      <c r="F471" t="s">
        <v>1576</v>
      </c>
      <c r="G471" t="s">
        <v>183</v>
      </c>
      <c r="H471" t="s">
        <v>143</v>
      </c>
      <c r="I471" t="s">
        <v>135</v>
      </c>
      <c r="J471" t="s">
        <v>136</v>
      </c>
      <c r="K471" t="s">
        <v>137</v>
      </c>
      <c r="L471" t="s">
        <v>1577</v>
      </c>
      <c r="M471" t="s">
        <v>1578</v>
      </c>
      <c r="N471">
        <v>2.0416666659999998</v>
      </c>
      <c r="O471">
        <v>0</v>
      </c>
      <c r="P471">
        <v>1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0.26539522411866751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0.26539522411866751</v>
      </c>
    </row>
    <row r="472" spans="1:31" x14ac:dyDescent="0.25">
      <c r="A472">
        <v>2098479</v>
      </c>
      <c r="B472">
        <v>1</v>
      </c>
      <c r="C472" t="s">
        <v>80</v>
      </c>
      <c r="D472" t="s">
        <v>110</v>
      </c>
      <c r="E472" t="s">
        <v>177</v>
      </c>
      <c r="F472" t="s">
        <v>1579</v>
      </c>
      <c r="G472" t="s">
        <v>196</v>
      </c>
      <c r="H472" t="s">
        <v>143</v>
      </c>
      <c r="I472" t="s">
        <v>135</v>
      </c>
      <c r="J472" t="s">
        <v>136</v>
      </c>
      <c r="K472" t="s">
        <v>137</v>
      </c>
      <c r="L472" t="s">
        <v>1580</v>
      </c>
      <c r="M472" t="s">
        <v>1581</v>
      </c>
      <c r="N472">
        <v>1.624166666</v>
      </c>
      <c r="O472">
        <v>0</v>
      </c>
      <c r="P472">
        <v>28</v>
      </c>
      <c r="Q472">
        <v>0</v>
      </c>
      <c r="R472">
        <v>0</v>
      </c>
      <c r="S472">
        <v>0</v>
      </c>
      <c r="T472">
        <v>4</v>
      </c>
      <c r="U472">
        <v>0</v>
      </c>
      <c r="V472">
        <v>0</v>
      </c>
      <c r="W472">
        <v>0</v>
      </c>
      <c r="X472">
        <v>13.326925770210122</v>
      </c>
      <c r="Y472">
        <v>0</v>
      </c>
      <c r="Z472">
        <v>0</v>
      </c>
      <c r="AA472">
        <v>0</v>
      </c>
      <c r="AB472">
        <v>5.13340529135463</v>
      </c>
      <c r="AC472">
        <v>0</v>
      </c>
      <c r="AD472">
        <v>0</v>
      </c>
      <c r="AE472">
        <v>18.460331061564752</v>
      </c>
    </row>
    <row r="473" spans="1:31" x14ac:dyDescent="0.25">
      <c r="A473">
        <v>2098481</v>
      </c>
      <c r="B473">
        <v>1</v>
      </c>
      <c r="C473" t="s">
        <v>80</v>
      </c>
      <c r="D473" t="s">
        <v>96</v>
      </c>
      <c r="E473" t="s">
        <v>177</v>
      </c>
      <c r="F473" t="s">
        <v>1582</v>
      </c>
      <c r="G473" t="s">
        <v>183</v>
      </c>
      <c r="H473" t="s">
        <v>143</v>
      </c>
      <c r="I473" t="s">
        <v>135</v>
      </c>
      <c r="J473" t="s">
        <v>136</v>
      </c>
      <c r="K473" t="s">
        <v>137</v>
      </c>
      <c r="L473" t="s">
        <v>1583</v>
      </c>
      <c r="M473" t="s">
        <v>1584</v>
      </c>
      <c r="N473">
        <v>1.528888888</v>
      </c>
      <c r="O473">
        <v>0</v>
      </c>
      <c r="P473">
        <v>1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6.8705450580433342E-2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6.8705450580433342E-2</v>
      </c>
    </row>
    <row r="474" spans="1:31" x14ac:dyDescent="0.25">
      <c r="A474">
        <v>2098482</v>
      </c>
      <c r="B474">
        <v>1</v>
      </c>
      <c r="C474" t="s">
        <v>80</v>
      </c>
      <c r="D474" t="s">
        <v>96</v>
      </c>
      <c r="E474" t="s">
        <v>158</v>
      </c>
      <c r="F474" t="s">
        <v>1585</v>
      </c>
      <c r="G474" t="s">
        <v>160</v>
      </c>
      <c r="H474" t="s">
        <v>143</v>
      </c>
      <c r="I474" t="s">
        <v>135</v>
      </c>
      <c r="J474" t="s">
        <v>136</v>
      </c>
      <c r="K474" t="s">
        <v>137</v>
      </c>
      <c r="L474" t="s">
        <v>1586</v>
      </c>
      <c r="M474" t="s">
        <v>1587</v>
      </c>
      <c r="N474">
        <v>3.1436111109999998</v>
      </c>
      <c r="O474">
        <v>0</v>
      </c>
      <c r="P474">
        <v>32</v>
      </c>
      <c r="Q474">
        <v>0</v>
      </c>
      <c r="R474">
        <v>0</v>
      </c>
      <c r="S474">
        <v>0</v>
      </c>
      <c r="T474">
        <v>2</v>
      </c>
      <c r="U474">
        <v>0</v>
      </c>
      <c r="V474">
        <v>0</v>
      </c>
      <c r="W474">
        <v>0</v>
      </c>
      <c r="X474">
        <v>43.89371260003626</v>
      </c>
      <c r="Y474">
        <v>0</v>
      </c>
      <c r="Z474">
        <v>0</v>
      </c>
      <c r="AA474">
        <v>0</v>
      </c>
      <c r="AB474">
        <v>5.4087605347418135</v>
      </c>
      <c r="AC474">
        <v>0</v>
      </c>
      <c r="AD474">
        <v>0</v>
      </c>
      <c r="AE474">
        <v>49.302473134778076</v>
      </c>
    </row>
    <row r="475" spans="1:31" x14ac:dyDescent="0.25">
      <c r="A475">
        <v>2098483</v>
      </c>
      <c r="B475">
        <v>1</v>
      </c>
      <c r="C475" t="s">
        <v>80</v>
      </c>
      <c r="D475" t="s">
        <v>95</v>
      </c>
      <c r="E475" t="s">
        <v>131</v>
      </c>
      <c r="F475" t="s">
        <v>1588</v>
      </c>
      <c r="G475" t="s">
        <v>133</v>
      </c>
      <c r="H475" t="s">
        <v>134</v>
      </c>
      <c r="I475" t="s">
        <v>135</v>
      </c>
      <c r="J475" t="s">
        <v>136</v>
      </c>
      <c r="K475" t="s">
        <v>137</v>
      </c>
      <c r="L475" t="s">
        <v>1589</v>
      </c>
      <c r="M475" t="s">
        <v>1590</v>
      </c>
      <c r="N475">
        <v>0.75388888799999998</v>
      </c>
      <c r="O475">
        <v>1</v>
      </c>
      <c r="P475">
        <v>0</v>
      </c>
      <c r="Q475">
        <v>2</v>
      </c>
      <c r="R475">
        <v>1</v>
      </c>
      <c r="S475">
        <v>15</v>
      </c>
      <c r="T475">
        <v>0</v>
      </c>
      <c r="U475">
        <v>2</v>
      </c>
      <c r="V475">
        <v>0</v>
      </c>
      <c r="W475">
        <v>0.2276959655658867</v>
      </c>
      <c r="X475">
        <v>0</v>
      </c>
      <c r="Y475">
        <v>0.40618990198919247</v>
      </c>
      <c r="Z475">
        <v>0.2000520603354092</v>
      </c>
      <c r="AA475">
        <v>85.711155832528291</v>
      </c>
      <c r="AB475">
        <v>0</v>
      </c>
      <c r="AC475">
        <v>74.580666503314106</v>
      </c>
      <c r="AD475">
        <v>0</v>
      </c>
      <c r="AE475">
        <v>161.1257602637329</v>
      </c>
    </row>
    <row r="476" spans="1:31" x14ac:dyDescent="0.25">
      <c r="A476">
        <v>2098486</v>
      </c>
      <c r="B476">
        <v>1</v>
      </c>
      <c r="C476" t="s">
        <v>81</v>
      </c>
      <c r="D476" t="s">
        <v>116</v>
      </c>
      <c r="E476" t="s">
        <v>169</v>
      </c>
      <c r="F476" t="s">
        <v>1591</v>
      </c>
      <c r="G476" t="s">
        <v>133</v>
      </c>
      <c r="H476" t="s">
        <v>134</v>
      </c>
      <c r="I476" t="s">
        <v>135</v>
      </c>
      <c r="J476" t="s">
        <v>136</v>
      </c>
      <c r="K476" t="s">
        <v>137</v>
      </c>
      <c r="L476" t="s">
        <v>1592</v>
      </c>
      <c r="M476" t="s">
        <v>1593</v>
      </c>
      <c r="N476">
        <v>0.16916666599999999</v>
      </c>
      <c r="O476">
        <v>0</v>
      </c>
      <c r="P476">
        <v>5011</v>
      </c>
      <c r="Q476">
        <v>0</v>
      </c>
      <c r="R476">
        <v>7</v>
      </c>
      <c r="S476">
        <v>6</v>
      </c>
      <c r="T476">
        <v>880</v>
      </c>
      <c r="U476">
        <v>1</v>
      </c>
      <c r="V476">
        <v>1</v>
      </c>
      <c r="W476">
        <v>0</v>
      </c>
      <c r="X476">
        <v>145.51827665617375</v>
      </c>
      <c r="Y476">
        <v>0</v>
      </c>
      <c r="Z476">
        <v>0.38308286140833336</v>
      </c>
      <c r="AA476">
        <v>6.3359007807401486</v>
      </c>
      <c r="AB476">
        <v>100.96185281252552</v>
      </c>
      <c r="AC476">
        <v>6.0891827344845</v>
      </c>
      <c r="AD476">
        <v>0.73389398121955407</v>
      </c>
      <c r="AE476">
        <v>260.02218982655182</v>
      </c>
    </row>
    <row r="477" spans="1:31" x14ac:dyDescent="0.25">
      <c r="A477">
        <v>2098487</v>
      </c>
      <c r="B477">
        <v>1</v>
      </c>
      <c r="C477" t="s">
        <v>80</v>
      </c>
      <c r="D477" t="s">
        <v>94</v>
      </c>
      <c r="E477" t="s">
        <v>146</v>
      </c>
      <c r="F477" t="s">
        <v>1594</v>
      </c>
      <c r="G477" t="s">
        <v>133</v>
      </c>
      <c r="H477" t="s">
        <v>134</v>
      </c>
      <c r="I477" t="s">
        <v>259</v>
      </c>
      <c r="J477" t="s">
        <v>136</v>
      </c>
      <c r="K477" t="s">
        <v>137</v>
      </c>
      <c r="L477" t="s">
        <v>1595</v>
      </c>
      <c r="M477" t="s">
        <v>1596</v>
      </c>
      <c r="N477">
        <v>1.1111111E-2</v>
      </c>
      <c r="O477">
        <v>0</v>
      </c>
      <c r="P477">
        <v>3243</v>
      </c>
      <c r="Q477">
        <v>80</v>
      </c>
      <c r="R477">
        <v>735</v>
      </c>
      <c r="S477">
        <v>18</v>
      </c>
      <c r="T477">
        <v>396</v>
      </c>
      <c r="U477">
        <v>4</v>
      </c>
      <c r="V477">
        <v>2</v>
      </c>
      <c r="W477">
        <v>0</v>
      </c>
      <c r="X477">
        <v>5.1202366682998344</v>
      </c>
      <c r="Y477">
        <v>0.6249224805924003</v>
      </c>
      <c r="Z477">
        <v>2.2614930457210107</v>
      </c>
      <c r="AA477">
        <v>1.8019155258021888</v>
      </c>
      <c r="AB477">
        <v>2.9904525124351569</v>
      </c>
      <c r="AC477">
        <v>2.5601630654366669</v>
      </c>
      <c r="AD477">
        <v>0.21704697844091111</v>
      </c>
      <c r="AE477">
        <v>15.576230276728168</v>
      </c>
    </row>
    <row r="478" spans="1:31" x14ac:dyDescent="0.25">
      <c r="A478">
        <v>2098496</v>
      </c>
      <c r="B478">
        <v>1</v>
      </c>
      <c r="C478" t="s">
        <v>80</v>
      </c>
      <c r="D478" t="s">
        <v>105</v>
      </c>
      <c r="E478" t="s">
        <v>131</v>
      </c>
      <c r="F478" t="s">
        <v>1597</v>
      </c>
      <c r="G478" t="s">
        <v>133</v>
      </c>
      <c r="H478" t="s">
        <v>134</v>
      </c>
      <c r="I478" t="s">
        <v>135</v>
      </c>
      <c r="J478" t="s">
        <v>136</v>
      </c>
      <c r="K478" t="s">
        <v>137</v>
      </c>
      <c r="L478" t="s">
        <v>1598</v>
      </c>
      <c r="M478" t="s">
        <v>1599</v>
      </c>
      <c r="N478">
        <v>0.67277777699999997</v>
      </c>
      <c r="O478">
        <v>0</v>
      </c>
      <c r="P478">
        <v>5453</v>
      </c>
      <c r="Q478">
        <v>0</v>
      </c>
      <c r="R478">
        <v>0</v>
      </c>
      <c r="S478">
        <v>0</v>
      </c>
      <c r="T478">
        <v>417</v>
      </c>
      <c r="U478">
        <v>0</v>
      </c>
      <c r="V478">
        <v>0</v>
      </c>
      <c r="W478">
        <v>0</v>
      </c>
      <c r="X478">
        <v>887.44140707776012</v>
      </c>
      <c r="Y478">
        <v>0</v>
      </c>
      <c r="Z478">
        <v>0</v>
      </c>
      <c r="AA478">
        <v>0</v>
      </c>
      <c r="AB478">
        <v>242.70611811422421</v>
      </c>
      <c r="AC478">
        <v>0</v>
      </c>
      <c r="AD478">
        <v>0</v>
      </c>
      <c r="AE478">
        <v>1130.1475251919844</v>
      </c>
    </row>
    <row r="479" spans="1:31" x14ac:dyDescent="0.25">
      <c r="A479">
        <v>2098497</v>
      </c>
      <c r="B479">
        <v>1</v>
      </c>
      <c r="C479" t="s">
        <v>80</v>
      </c>
      <c r="D479" t="s">
        <v>85</v>
      </c>
      <c r="E479" t="s">
        <v>177</v>
      </c>
      <c r="F479" t="s">
        <v>1600</v>
      </c>
      <c r="G479" t="s">
        <v>196</v>
      </c>
      <c r="H479" t="s">
        <v>143</v>
      </c>
      <c r="I479" t="s">
        <v>135</v>
      </c>
      <c r="J479" t="s">
        <v>136</v>
      </c>
      <c r="K479" t="s">
        <v>137</v>
      </c>
      <c r="L479" t="s">
        <v>1601</v>
      </c>
      <c r="M479" t="s">
        <v>1602</v>
      </c>
      <c r="N479">
        <v>5.835555555</v>
      </c>
      <c r="O479">
        <v>0</v>
      </c>
      <c r="P479">
        <v>9</v>
      </c>
      <c r="Q479">
        <v>0</v>
      </c>
      <c r="R479">
        <v>0</v>
      </c>
      <c r="S479">
        <v>0</v>
      </c>
      <c r="T479">
        <v>2</v>
      </c>
      <c r="U479">
        <v>0</v>
      </c>
      <c r="V479">
        <v>0</v>
      </c>
      <c r="W479">
        <v>0</v>
      </c>
      <c r="X479">
        <v>15.344264033137941</v>
      </c>
      <c r="Y479">
        <v>0</v>
      </c>
      <c r="Z479">
        <v>0</v>
      </c>
      <c r="AA479">
        <v>0</v>
      </c>
      <c r="AB479">
        <v>2.9744042675658555</v>
      </c>
      <c r="AC479">
        <v>0</v>
      </c>
      <c r="AD479">
        <v>0</v>
      </c>
      <c r="AE479">
        <v>18.318668300703798</v>
      </c>
    </row>
    <row r="480" spans="1:31" x14ac:dyDescent="0.25">
      <c r="A480">
        <v>2098498</v>
      </c>
      <c r="B480">
        <v>1</v>
      </c>
      <c r="C480" t="s">
        <v>80</v>
      </c>
      <c r="D480" t="s">
        <v>108</v>
      </c>
      <c r="E480" t="s">
        <v>177</v>
      </c>
      <c r="F480" t="s">
        <v>1603</v>
      </c>
      <c r="G480" t="s">
        <v>183</v>
      </c>
      <c r="H480" t="s">
        <v>143</v>
      </c>
      <c r="I480" t="s">
        <v>135</v>
      </c>
      <c r="J480" t="s">
        <v>136</v>
      </c>
      <c r="K480" t="s">
        <v>137</v>
      </c>
      <c r="L480" t="s">
        <v>1604</v>
      </c>
      <c r="M480" t="s">
        <v>1605</v>
      </c>
      <c r="N480">
        <v>1.7080555550000001</v>
      </c>
      <c r="O480">
        <v>0</v>
      </c>
      <c r="P480">
        <v>1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0.24715943103725274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0.24715943103725274</v>
      </c>
    </row>
    <row r="481" spans="1:31" x14ac:dyDescent="0.25">
      <c r="A481">
        <v>2098501</v>
      </c>
      <c r="B481">
        <v>1</v>
      </c>
      <c r="C481" t="s">
        <v>80</v>
      </c>
      <c r="D481" t="s">
        <v>96</v>
      </c>
      <c r="E481" t="s">
        <v>177</v>
      </c>
      <c r="F481" t="s">
        <v>1606</v>
      </c>
      <c r="G481" t="s">
        <v>183</v>
      </c>
      <c r="H481" t="s">
        <v>143</v>
      </c>
      <c r="I481" t="s">
        <v>135</v>
      </c>
      <c r="J481" t="s">
        <v>136</v>
      </c>
      <c r="K481" t="s">
        <v>137</v>
      </c>
      <c r="L481" t="s">
        <v>1607</v>
      </c>
      <c r="M481" t="s">
        <v>1608</v>
      </c>
      <c r="N481">
        <v>3.0208333330000001</v>
      </c>
      <c r="O481">
        <v>0</v>
      </c>
      <c r="P481">
        <v>1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2.2584927091410023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2.2584927091410023</v>
      </c>
    </row>
    <row r="482" spans="1:31" x14ac:dyDescent="0.25">
      <c r="A482">
        <v>2098503</v>
      </c>
      <c r="B482">
        <v>1</v>
      </c>
      <c r="C482" t="s">
        <v>80</v>
      </c>
      <c r="D482" t="s">
        <v>100</v>
      </c>
      <c r="E482" t="s">
        <v>177</v>
      </c>
      <c r="F482" t="s">
        <v>1609</v>
      </c>
      <c r="G482" t="s">
        <v>183</v>
      </c>
      <c r="H482" t="s">
        <v>143</v>
      </c>
      <c r="I482" t="s">
        <v>135</v>
      </c>
      <c r="J482" t="s">
        <v>136</v>
      </c>
      <c r="K482" t="s">
        <v>137</v>
      </c>
      <c r="L482" t="s">
        <v>1610</v>
      </c>
      <c r="M482" t="s">
        <v>1611</v>
      </c>
      <c r="N482">
        <v>4.9097222220000001</v>
      </c>
      <c r="O482">
        <v>0</v>
      </c>
      <c r="P482">
        <v>1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0.67192423194111517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0.67192423194111517</v>
      </c>
    </row>
    <row r="483" spans="1:31" x14ac:dyDescent="0.25">
      <c r="A483">
        <v>2098509</v>
      </c>
      <c r="B483">
        <v>1</v>
      </c>
      <c r="C483" t="s">
        <v>80</v>
      </c>
      <c r="D483" t="s">
        <v>100</v>
      </c>
      <c r="E483" t="s">
        <v>177</v>
      </c>
      <c r="F483" t="s">
        <v>1612</v>
      </c>
      <c r="G483" t="s">
        <v>179</v>
      </c>
      <c r="H483" t="s">
        <v>143</v>
      </c>
      <c r="I483" t="s">
        <v>135</v>
      </c>
      <c r="J483" t="s">
        <v>136</v>
      </c>
      <c r="K483" t="s">
        <v>137</v>
      </c>
      <c r="L483" t="s">
        <v>1613</v>
      </c>
      <c r="M483" t="s">
        <v>1614</v>
      </c>
      <c r="N483">
        <v>2.133888888</v>
      </c>
      <c r="O483">
        <v>0</v>
      </c>
      <c r="P483">
        <v>1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0.49046007118329943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0.49046007118329943</v>
      </c>
    </row>
    <row r="484" spans="1:31" x14ac:dyDescent="0.25">
      <c r="A484">
        <v>2098512</v>
      </c>
      <c r="B484">
        <v>1</v>
      </c>
      <c r="C484" t="s">
        <v>80</v>
      </c>
      <c r="D484" t="s">
        <v>99</v>
      </c>
      <c r="E484" t="s">
        <v>177</v>
      </c>
      <c r="F484" t="s">
        <v>1615</v>
      </c>
      <c r="G484" t="s">
        <v>183</v>
      </c>
      <c r="H484" t="s">
        <v>143</v>
      </c>
      <c r="I484" t="s">
        <v>135</v>
      </c>
      <c r="J484" t="s">
        <v>136</v>
      </c>
      <c r="K484" t="s">
        <v>137</v>
      </c>
      <c r="L484" t="s">
        <v>1616</v>
      </c>
      <c r="M484" t="s">
        <v>1617</v>
      </c>
      <c r="N484">
        <v>2.2741666660000002</v>
      </c>
      <c r="O484">
        <v>0</v>
      </c>
      <c r="P484">
        <v>1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0.53666925460042214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0.53666925460042214</v>
      </c>
    </row>
    <row r="485" spans="1:31" x14ac:dyDescent="0.25">
      <c r="A485">
        <v>2098515</v>
      </c>
      <c r="B485">
        <v>1</v>
      </c>
      <c r="C485" t="s">
        <v>80</v>
      </c>
      <c r="D485" t="s">
        <v>92</v>
      </c>
      <c r="E485" t="s">
        <v>177</v>
      </c>
      <c r="F485" t="s">
        <v>1618</v>
      </c>
      <c r="G485" t="s">
        <v>183</v>
      </c>
      <c r="H485" t="s">
        <v>143</v>
      </c>
      <c r="I485" t="s">
        <v>135</v>
      </c>
      <c r="J485" t="s">
        <v>136</v>
      </c>
      <c r="K485" t="s">
        <v>137</v>
      </c>
      <c r="L485" t="s">
        <v>1619</v>
      </c>
      <c r="M485" t="s">
        <v>1620</v>
      </c>
      <c r="N485">
        <v>1.552777777</v>
      </c>
      <c r="O485">
        <v>0</v>
      </c>
      <c r="P485">
        <v>1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0.12024808866888889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0.12024808866888889</v>
      </c>
    </row>
    <row r="486" spans="1:31" x14ac:dyDescent="0.25">
      <c r="A486">
        <v>2098516</v>
      </c>
      <c r="B486">
        <v>1</v>
      </c>
      <c r="C486" t="s">
        <v>80</v>
      </c>
      <c r="D486" t="s">
        <v>94</v>
      </c>
      <c r="E486" t="s">
        <v>146</v>
      </c>
      <c r="F486" t="s">
        <v>1621</v>
      </c>
      <c r="G486" t="s">
        <v>133</v>
      </c>
      <c r="H486" t="s">
        <v>134</v>
      </c>
      <c r="I486" t="s">
        <v>135</v>
      </c>
      <c r="J486" t="s">
        <v>136</v>
      </c>
      <c r="K486" t="s">
        <v>137</v>
      </c>
      <c r="L486" t="s">
        <v>1622</v>
      </c>
      <c r="M486" t="s">
        <v>1623</v>
      </c>
      <c r="N486">
        <v>0.51500000000000001</v>
      </c>
      <c r="O486">
        <v>0</v>
      </c>
      <c r="P486">
        <v>308</v>
      </c>
      <c r="Q486">
        <v>3</v>
      </c>
      <c r="R486">
        <v>72</v>
      </c>
      <c r="S486">
        <v>2</v>
      </c>
      <c r="T486">
        <v>37</v>
      </c>
      <c r="U486">
        <v>0</v>
      </c>
      <c r="V486">
        <v>0</v>
      </c>
      <c r="W486">
        <v>0</v>
      </c>
      <c r="X486">
        <v>27.271087632946113</v>
      </c>
      <c r="Y486">
        <v>0.73981647142892504</v>
      </c>
      <c r="Z486">
        <v>4.1990868723726269</v>
      </c>
      <c r="AA486">
        <v>3.2475815726234285</v>
      </c>
      <c r="AB486">
        <v>20.069599800203818</v>
      </c>
      <c r="AC486">
        <v>0</v>
      </c>
      <c r="AD486">
        <v>0</v>
      </c>
      <c r="AE486">
        <v>55.527172349574911</v>
      </c>
    </row>
    <row r="487" spans="1:31" x14ac:dyDescent="0.25">
      <c r="A487">
        <v>2098517</v>
      </c>
      <c r="B487">
        <v>1</v>
      </c>
      <c r="C487" t="s">
        <v>81</v>
      </c>
      <c r="D487" t="s">
        <v>128</v>
      </c>
      <c r="E487" t="s">
        <v>131</v>
      </c>
      <c r="F487" t="s">
        <v>1624</v>
      </c>
      <c r="G487" t="s">
        <v>133</v>
      </c>
      <c r="H487" t="s">
        <v>134</v>
      </c>
      <c r="I487" t="s">
        <v>135</v>
      </c>
      <c r="J487" t="s">
        <v>136</v>
      </c>
      <c r="K487" t="s">
        <v>137</v>
      </c>
      <c r="L487" t="s">
        <v>1625</v>
      </c>
      <c r="M487" t="s">
        <v>1626</v>
      </c>
      <c r="N487">
        <v>1.2297222219999999</v>
      </c>
      <c r="O487">
        <v>3</v>
      </c>
      <c r="P487">
        <v>497</v>
      </c>
      <c r="Q487">
        <v>89</v>
      </c>
      <c r="R487">
        <v>26</v>
      </c>
      <c r="S487">
        <v>6</v>
      </c>
      <c r="T487">
        <v>54</v>
      </c>
      <c r="U487">
        <v>0</v>
      </c>
      <c r="V487">
        <v>0</v>
      </c>
      <c r="W487">
        <v>0.96772184573829334</v>
      </c>
      <c r="X487">
        <v>110.47061204027979</v>
      </c>
      <c r="Y487">
        <v>52.504051323947458</v>
      </c>
      <c r="Z487">
        <v>15.236500172972873</v>
      </c>
      <c r="AA487">
        <v>44.510490918072847</v>
      </c>
      <c r="AB487">
        <v>33.140567363104786</v>
      </c>
      <c r="AC487">
        <v>0</v>
      </c>
      <c r="AD487">
        <v>0</v>
      </c>
      <c r="AE487">
        <v>256.82994366411606</v>
      </c>
    </row>
    <row r="488" spans="1:31" x14ac:dyDescent="0.25">
      <c r="A488">
        <v>2098523</v>
      </c>
      <c r="B488">
        <v>1</v>
      </c>
      <c r="C488" t="s">
        <v>80</v>
      </c>
      <c r="D488" t="s">
        <v>109</v>
      </c>
      <c r="E488" t="s">
        <v>177</v>
      </c>
      <c r="F488" t="s">
        <v>1627</v>
      </c>
      <c r="G488" t="s">
        <v>179</v>
      </c>
      <c r="H488" t="s">
        <v>143</v>
      </c>
      <c r="I488" t="s">
        <v>135</v>
      </c>
      <c r="J488" t="s">
        <v>136</v>
      </c>
      <c r="K488" t="s">
        <v>137</v>
      </c>
      <c r="L488" t="s">
        <v>1022</v>
      </c>
      <c r="M488" t="s">
        <v>1628</v>
      </c>
      <c r="N488">
        <v>1.9025000000000001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1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5.2079052469500002E-2</v>
      </c>
      <c r="AC488">
        <v>0</v>
      </c>
      <c r="AD488">
        <v>0</v>
      </c>
      <c r="AE488">
        <v>5.2079052469500002E-2</v>
      </c>
    </row>
    <row r="489" spans="1:31" x14ac:dyDescent="0.25">
      <c r="A489">
        <v>2098524</v>
      </c>
      <c r="B489">
        <v>1</v>
      </c>
      <c r="C489" t="s">
        <v>80</v>
      </c>
      <c r="D489" t="s">
        <v>92</v>
      </c>
      <c r="E489" t="s">
        <v>158</v>
      </c>
      <c r="F489" t="s">
        <v>1629</v>
      </c>
      <c r="G489" t="s">
        <v>366</v>
      </c>
      <c r="H489" t="s">
        <v>143</v>
      </c>
      <c r="I489" t="s">
        <v>135</v>
      </c>
      <c r="J489" t="s">
        <v>136</v>
      </c>
      <c r="K489" t="s">
        <v>137</v>
      </c>
      <c r="L489" t="s">
        <v>1630</v>
      </c>
      <c r="M489" t="s">
        <v>1631</v>
      </c>
      <c r="N489">
        <v>3.4255555549999999</v>
      </c>
      <c r="O489">
        <v>0</v>
      </c>
      <c r="P489">
        <v>39</v>
      </c>
      <c r="Q489">
        <v>0</v>
      </c>
      <c r="R489">
        <v>0</v>
      </c>
      <c r="S489">
        <v>0</v>
      </c>
      <c r="T489">
        <v>2</v>
      </c>
      <c r="U489">
        <v>0</v>
      </c>
      <c r="V489">
        <v>0</v>
      </c>
      <c r="W489">
        <v>0</v>
      </c>
      <c r="X489">
        <v>35.526688145009594</v>
      </c>
      <c r="Y489">
        <v>0</v>
      </c>
      <c r="Z489">
        <v>0</v>
      </c>
      <c r="AA489">
        <v>0</v>
      </c>
      <c r="AB489">
        <v>4.2539520075474488</v>
      </c>
      <c r="AC489">
        <v>0</v>
      </c>
      <c r="AD489">
        <v>0</v>
      </c>
      <c r="AE489">
        <v>39.780640152557041</v>
      </c>
    </row>
    <row r="490" spans="1:31" x14ac:dyDescent="0.25">
      <c r="A490">
        <v>2098526</v>
      </c>
      <c r="B490">
        <v>1</v>
      </c>
      <c r="C490" t="s">
        <v>81</v>
      </c>
      <c r="D490" t="s">
        <v>127</v>
      </c>
      <c r="E490" t="s">
        <v>169</v>
      </c>
      <c r="F490" t="s">
        <v>1632</v>
      </c>
      <c r="G490" t="s">
        <v>171</v>
      </c>
      <c r="H490" t="s">
        <v>134</v>
      </c>
      <c r="I490" t="s">
        <v>135</v>
      </c>
      <c r="J490" t="s">
        <v>136</v>
      </c>
      <c r="K490" t="s">
        <v>137</v>
      </c>
      <c r="L490" t="s">
        <v>1633</v>
      </c>
      <c r="M490" t="s">
        <v>1634</v>
      </c>
      <c r="N490">
        <v>4.4636111109999996</v>
      </c>
      <c r="O490">
        <v>1</v>
      </c>
      <c r="P490">
        <v>7</v>
      </c>
      <c r="Q490">
        <v>115</v>
      </c>
      <c r="R490">
        <v>63</v>
      </c>
      <c r="S490">
        <v>9</v>
      </c>
      <c r="T490">
        <v>1</v>
      </c>
      <c r="U490">
        <v>0</v>
      </c>
      <c r="V490">
        <v>0</v>
      </c>
      <c r="W490">
        <v>0.5287018535610184</v>
      </c>
      <c r="X490">
        <v>3.9364637985291253</v>
      </c>
      <c r="Y490">
        <v>155.445064959722</v>
      </c>
      <c r="Z490">
        <v>57.389113555678215</v>
      </c>
      <c r="AA490">
        <v>207.04491073750708</v>
      </c>
      <c r="AB490">
        <v>28.383614519356332</v>
      </c>
      <c r="AC490">
        <v>0</v>
      </c>
      <c r="AD490">
        <v>0</v>
      </c>
      <c r="AE490">
        <v>452.7278694243538</v>
      </c>
    </row>
    <row r="491" spans="1:31" x14ac:dyDescent="0.25">
      <c r="A491">
        <v>2098528</v>
      </c>
      <c r="B491">
        <v>1</v>
      </c>
      <c r="C491" t="s">
        <v>81</v>
      </c>
      <c r="D491" t="s">
        <v>128</v>
      </c>
      <c r="E491" t="s">
        <v>177</v>
      </c>
      <c r="F491" t="s">
        <v>1635</v>
      </c>
      <c r="G491" t="s">
        <v>196</v>
      </c>
      <c r="H491" t="s">
        <v>143</v>
      </c>
      <c r="I491" t="s">
        <v>135</v>
      </c>
      <c r="J491" t="s">
        <v>136</v>
      </c>
      <c r="K491" t="s">
        <v>137</v>
      </c>
      <c r="L491" t="s">
        <v>1636</v>
      </c>
      <c r="M491" t="s">
        <v>1637</v>
      </c>
      <c r="N491">
        <v>2.704722222</v>
      </c>
      <c r="O491">
        <v>0</v>
      </c>
      <c r="P491">
        <v>10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6.3571987054920518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6.3571987054920518</v>
      </c>
    </row>
    <row r="492" spans="1:31" x14ac:dyDescent="0.25">
      <c r="A492">
        <v>2098529</v>
      </c>
      <c r="B492">
        <v>1</v>
      </c>
      <c r="C492" t="s">
        <v>81</v>
      </c>
      <c r="D492" t="s">
        <v>113</v>
      </c>
      <c r="E492" t="s">
        <v>177</v>
      </c>
      <c r="F492" t="s">
        <v>1638</v>
      </c>
      <c r="G492" t="s">
        <v>183</v>
      </c>
      <c r="H492" t="s">
        <v>143</v>
      </c>
      <c r="I492" t="s">
        <v>135</v>
      </c>
      <c r="J492" t="s">
        <v>136</v>
      </c>
      <c r="K492" t="s">
        <v>137</v>
      </c>
      <c r="L492" t="s">
        <v>1639</v>
      </c>
      <c r="M492" t="s">
        <v>1640</v>
      </c>
      <c r="N492">
        <v>3.0952777770000002</v>
      </c>
      <c r="O492">
        <v>0</v>
      </c>
      <c r="P492">
        <v>0</v>
      </c>
      <c r="Q492">
        <v>0</v>
      </c>
      <c r="R492">
        <v>1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5.251409761196232</v>
      </c>
      <c r="AA492">
        <v>0</v>
      </c>
      <c r="AB492">
        <v>0</v>
      </c>
      <c r="AC492">
        <v>0</v>
      </c>
      <c r="AD492">
        <v>0</v>
      </c>
      <c r="AE492">
        <v>5.251409761196232</v>
      </c>
    </row>
    <row r="493" spans="1:31" x14ac:dyDescent="0.25">
      <c r="A493">
        <v>2098532</v>
      </c>
      <c r="B493">
        <v>1</v>
      </c>
      <c r="C493" t="s">
        <v>80</v>
      </c>
      <c r="D493" t="s">
        <v>98</v>
      </c>
      <c r="E493" t="s">
        <v>177</v>
      </c>
      <c r="F493" t="s">
        <v>1641</v>
      </c>
      <c r="G493" t="s">
        <v>183</v>
      </c>
      <c r="H493" t="s">
        <v>143</v>
      </c>
      <c r="I493" t="s">
        <v>135</v>
      </c>
      <c r="J493" t="s">
        <v>136</v>
      </c>
      <c r="K493" t="s">
        <v>137</v>
      </c>
      <c r="L493" t="s">
        <v>1642</v>
      </c>
      <c r="M493" t="s">
        <v>1643</v>
      </c>
      <c r="N493">
        <v>1.3108333329999999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1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2.0026093956101998</v>
      </c>
      <c r="AC493">
        <v>0</v>
      </c>
      <c r="AD493">
        <v>0</v>
      </c>
      <c r="AE493">
        <v>2.0026093956101998</v>
      </c>
    </row>
    <row r="494" spans="1:31" x14ac:dyDescent="0.25">
      <c r="A494">
        <v>2098533</v>
      </c>
      <c r="B494">
        <v>1</v>
      </c>
      <c r="C494" t="s">
        <v>81</v>
      </c>
      <c r="D494" t="s">
        <v>113</v>
      </c>
      <c r="E494" t="s">
        <v>177</v>
      </c>
      <c r="F494" t="s">
        <v>1644</v>
      </c>
      <c r="G494" t="s">
        <v>183</v>
      </c>
      <c r="H494" t="s">
        <v>143</v>
      </c>
      <c r="I494" t="s">
        <v>135</v>
      </c>
      <c r="J494" t="s">
        <v>136</v>
      </c>
      <c r="K494" t="s">
        <v>137</v>
      </c>
      <c r="L494" t="s">
        <v>1645</v>
      </c>
      <c r="M494" t="s">
        <v>1646</v>
      </c>
      <c r="N494">
        <v>2.3050000000000002</v>
      </c>
      <c r="O494">
        <v>0</v>
      </c>
      <c r="P494">
        <v>2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1.558317430789482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1.558317430789482</v>
      </c>
    </row>
    <row r="495" spans="1:31" x14ac:dyDescent="0.25">
      <c r="A495">
        <v>2098536</v>
      </c>
      <c r="B495">
        <v>1</v>
      </c>
      <c r="C495" t="s">
        <v>80</v>
      </c>
      <c r="D495" t="s">
        <v>103</v>
      </c>
      <c r="E495" t="s">
        <v>177</v>
      </c>
      <c r="F495" t="s">
        <v>1647</v>
      </c>
      <c r="G495" t="s">
        <v>196</v>
      </c>
      <c r="H495" t="s">
        <v>143</v>
      </c>
      <c r="I495" t="s">
        <v>135</v>
      </c>
      <c r="J495" t="s">
        <v>136</v>
      </c>
      <c r="K495" t="s">
        <v>137</v>
      </c>
      <c r="L495" t="s">
        <v>1648</v>
      </c>
      <c r="M495" t="s">
        <v>1649</v>
      </c>
      <c r="N495">
        <v>1.4227777770000001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1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5.8845023704444442E-4</v>
      </c>
      <c r="AC495">
        <v>0</v>
      </c>
      <c r="AD495">
        <v>0</v>
      </c>
      <c r="AE495">
        <v>5.8845023704444442E-4</v>
      </c>
    </row>
    <row r="496" spans="1:31" x14ac:dyDescent="0.25">
      <c r="A496">
        <v>2098539</v>
      </c>
      <c r="B496">
        <v>1</v>
      </c>
      <c r="C496" t="s">
        <v>80</v>
      </c>
      <c r="D496" t="s">
        <v>105</v>
      </c>
      <c r="E496" t="s">
        <v>177</v>
      </c>
      <c r="F496" t="s">
        <v>1650</v>
      </c>
      <c r="G496" t="s">
        <v>183</v>
      </c>
      <c r="H496" t="s">
        <v>143</v>
      </c>
      <c r="I496" t="s">
        <v>135</v>
      </c>
      <c r="J496" t="s">
        <v>136</v>
      </c>
      <c r="K496" t="s">
        <v>137</v>
      </c>
      <c r="L496" t="s">
        <v>1651</v>
      </c>
      <c r="M496" t="s">
        <v>1652</v>
      </c>
      <c r="N496">
        <v>0.88111111099999995</v>
      </c>
      <c r="O496">
        <v>0</v>
      </c>
      <c r="P496">
        <v>1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0.33972516408362885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0.33972516408362885</v>
      </c>
    </row>
    <row r="497" spans="1:31" x14ac:dyDescent="0.25">
      <c r="A497">
        <v>2098544</v>
      </c>
      <c r="B497">
        <v>1</v>
      </c>
      <c r="C497" t="s">
        <v>80</v>
      </c>
      <c r="D497" t="s">
        <v>98</v>
      </c>
      <c r="E497" t="s">
        <v>177</v>
      </c>
      <c r="F497" t="s">
        <v>1653</v>
      </c>
      <c r="G497" t="s">
        <v>324</v>
      </c>
      <c r="H497" t="s">
        <v>143</v>
      </c>
      <c r="I497" t="s">
        <v>135</v>
      </c>
      <c r="J497" t="s">
        <v>136</v>
      </c>
      <c r="K497" t="s">
        <v>137</v>
      </c>
      <c r="L497" t="s">
        <v>1654</v>
      </c>
      <c r="M497" t="s">
        <v>1655</v>
      </c>
      <c r="N497">
        <v>0.98138888800000001</v>
      </c>
      <c r="O497">
        <v>0</v>
      </c>
      <c r="P497">
        <v>2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0.31020221600498499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0.31020221600498499</v>
      </c>
    </row>
    <row r="498" spans="1:31" x14ac:dyDescent="0.25">
      <c r="A498">
        <v>2098545</v>
      </c>
      <c r="B498">
        <v>1</v>
      </c>
      <c r="C498" t="s">
        <v>80</v>
      </c>
      <c r="D498" t="s">
        <v>85</v>
      </c>
      <c r="E498" t="s">
        <v>158</v>
      </c>
      <c r="F498" t="s">
        <v>1656</v>
      </c>
      <c r="G498" t="s">
        <v>385</v>
      </c>
      <c r="H498" t="s">
        <v>143</v>
      </c>
      <c r="I498" t="s">
        <v>135</v>
      </c>
      <c r="J498" t="s">
        <v>136</v>
      </c>
      <c r="K498" t="s">
        <v>137</v>
      </c>
      <c r="L498" t="s">
        <v>1657</v>
      </c>
      <c r="M498" t="s">
        <v>1658</v>
      </c>
      <c r="N498">
        <v>5.3763888880000001</v>
      </c>
      <c r="O498">
        <v>0</v>
      </c>
      <c r="P498">
        <v>67</v>
      </c>
      <c r="Q498">
        <v>0</v>
      </c>
      <c r="R498">
        <v>0</v>
      </c>
      <c r="S498">
        <v>0</v>
      </c>
      <c r="T498">
        <v>4</v>
      </c>
      <c r="U498">
        <v>0</v>
      </c>
      <c r="V498">
        <v>0</v>
      </c>
      <c r="W498">
        <v>0</v>
      </c>
      <c r="X498">
        <v>93.510633658492523</v>
      </c>
      <c r="Y498">
        <v>0</v>
      </c>
      <c r="Z498">
        <v>0</v>
      </c>
      <c r="AA498">
        <v>0</v>
      </c>
      <c r="AB498">
        <v>18.924814046400535</v>
      </c>
      <c r="AC498">
        <v>0</v>
      </c>
      <c r="AD498">
        <v>0</v>
      </c>
      <c r="AE498">
        <v>112.43544770489305</v>
      </c>
    </row>
    <row r="499" spans="1:31" x14ac:dyDescent="0.25">
      <c r="A499">
        <v>2098546</v>
      </c>
      <c r="B499">
        <v>1</v>
      </c>
      <c r="C499" t="s">
        <v>80</v>
      </c>
      <c r="D499" t="s">
        <v>111</v>
      </c>
      <c r="E499" t="s">
        <v>177</v>
      </c>
      <c r="F499" t="s">
        <v>1659</v>
      </c>
      <c r="G499" t="s">
        <v>183</v>
      </c>
      <c r="H499" t="s">
        <v>143</v>
      </c>
      <c r="I499" t="s">
        <v>135</v>
      </c>
      <c r="J499" t="s">
        <v>136</v>
      </c>
      <c r="K499" t="s">
        <v>137</v>
      </c>
      <c r="L499" t="s">
        <v>1660</v>
      </c>
      <c r="M499" t="s">
        <v>1661</v>
      </c>
      <c r="N499">
        <v>4.5094444439999997</v>
      </c>
      <c r="O499">
        <v>0</v>
      </c>
      <c r="P499">
        <v>2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2.8044073975028225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2.8044073975028225</v>
      </c>
    </row>
    <row r="500" spans="1:31" x14ac:dyDescent="0.25">
      <c r="A500">
        <v>2098550</v>
      </c>
      <c r="B500">
        <v>1</v>
      </c>
      <c r="C500" t="s">
        <v>80</v>
      </c>
      <c r="D500" t="s">
        <v>95</v>
      </c>
      <c r="E500" t="s">
        <v>169</v>
      </c>
      <c r="F500" t="s">
        <v>1662</v>
      </c>
      <c r="G500" t="s">
        <v>133</v>
      </c>
      <c r="H500" t="s">
        <v>134</v>
      </c>
      <c r="I500" t="s">
        <v>135</v>
      </c>
      <c r="J500" t="s">
        <v>136</v>
      </c>
      <c r="K500" t="s">
        <v>137</v>
      </c>
      <c r="L500" t="s">
        <v>1663</v>
      </c>
      <c r="M500" t="s">
        <v>1664</v>
      </c>
      <c r="N500">
        <v>0.65555555499999996</v>
      </c>
      <c r="O500">
        <v>0</v>
      </c>
      <c r="P500">
        <v>4013</v>
      </c>
      <c r="Q500">
        <v>0</v>
      </c>
      <c r="R500">
        <v>0</v>
      </c>
      <c r="S500">
        <v>0</v>
      </c>
      <c r="T500">
        <v>180</v>
      </c>
      <c r="U500">
        <v>0</v>
      </c>
      <c r="V500">
        <v>0</v>
      </c>
      <c r="W500">
        <v>0</v>
      </c>
      <c r="X500">
        <v>699.9714832076038</v>
      </c>
      <c r="Y500">
        <v>0</v>
      </c>
      <c r="Z500">
        <v>0</v>
      </c>
      <c r="AA500">
        <v>0</v>
      </c>
      <c r="AB500">
        <v>196.86162429896666</v>
      </c>
      <c r="AC500">
        <v>0</v>
      </c>
      <c r="AD500">
        <v>0</v>
      </c>
      <c r="AE500">
        <v>896.83310750657051</v>
      </c>
    </row>
    <row r="501" spans="1:31" x14ac:dyDescent="0.25">
      <c r="A501">
        <v>2098554</v>
      </c>
      <c r="B501">
        <v>1</v>
      </c>
      <c r="C501" t="s">
        <v>80</v>
      </c>
      <c r="D501" t="s">
        <v>103</v>
      </c>
      <c r="E501" t="s">
        <v>177</v>
      </c>
      <c r="F501" t="s">
        <v>1665</v>
      </c>
      <c r="G501" t="s">
        <v>183</v>
      </c>
      <c r="H501" t="s">
        <v>143</v>
      </c>
      <c r="I501" t="s">
        <v>135</v>
      </c>
      <c r="J501" t="s">
        <v>136</v>
      </c>
      <c r="K501" t="s">
        <v>137</v>
      </c>
      <c r="L501" t="s">
        <v>1666</v>
      </c>
      <c r="M501" t="s">
        <v>1667</v>
      </c>
      <c r="N501">
        <v>0.71583333299999996</v>
      </c>
      <c r="O501">
        <v>0</v>
      </c>
      <c r="P501">
        <v>0</v>
      </c>
      <c r="Q501">
        <v>0</v>
      </c>
      <c r="R501">
        <v>1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0.23286044204616282</v>
      </c>
      <c r="AA501">
        <v>0</v>
      </c>
      <c r="AB501">
        <v>0</v>
      </c>
      <c r="AC501">
        <v>0</v>
      </c>
      <c r="AD501">
        <v>0</v>
      </c>
      <c r="AE501">
        <v>0.23286044204616282</v>
      </c>
    </row>
    <row r="502" spans="1:31" x14ac:dyDescent="0.25">
      <c r="A502">
        <v>2098571</v>
      </c>
      <c r="B502">
        <v>1</v>
      </c>
      <c r="C502" t="s">
        <v>80</v>
      </c>
      <c r="D502" t="s">
        <v>96</v>
      </c>
      <c r="E502" t="s">
        <v>295</v>
      </c>
      <c r="F502" t="s">
        <v>1668</v>
      </c>
      <c r="G502" t="s">
        <v>513</v>
      </c>
      <c r="H502" t="s">
        <v>134</v>
      </c>
      <c r="I502" t="s">
        <v>135</v>
      </c>
      <c r="J502" t="s">
        <v>136</v>
      </c>
      <c r="K502" t="s">
        <v>155</v>
      </c>
      <c r="L502" t="s">
        <v>1669</v>
      </c>
      <c r="M502" t="s">
        <v>1670</v>
      </c>
      <c r="N502">
        <v>0.167222222</v>
      </c>
      <c r="O502">
        <v>1</v>
      </c>
      <c r="P502">
        <v>4773</v>
      </c>
      <c r="Q502">
        <v>4</v>
      </c>
      <c r="R502">
        <v>21</v>
      </c>
      <c r="S502">
        <v>15</v>
      </c>
      <c r="T502">
        <v>858</v>
      </c>
      <c r="U502">
        <v>0</v>
      </c>
      <c r="V502">
        <v>0</v>
      </c>
      <c r="W502">
        <v>5.8631221551466665E-3</v>
      </c>
      <c r="X502">
        <v>403.1673965791307</v>
      </c>
      <c r="Y502">
        <v>0.68538043945425831</v>
      </c>
      <c r="Z502">
        <v>3.7583589539459132</v>
      </c>
      <c r="AA502">
        <v>94.274369476387619</v>
      </c>
      <c r="AB502">
        <v>304.22475291126869</v>
      </c>
      <c r="AC502">
        <v>0</v>
      </c>
      <c r="AD502">
        <v>0</v>
      </c>
      <c r="AE502">
        <v>806.11612148234235</v>
      </c>
    </row>
    <row r="503" spans="1:31" x14ac:dyDescent="0.25">
      <c r="A503">
        <v>2098573</v>
      </c>
      <c r="B503">
        <v>1</v>
      </c>
      <c r="C503" t="s">
        <v>80</v>
      </c>
      <c r="D503" t="s">
        <v>107</v>
      </c>
      <c r="E503" t="s">
        <v>158</v>
      </c>
      <c r="F503" t="s">
        <v>1671</v>
      </c>
      <c r="G503" t="s">
        <v>385</v>
      </c>
      <c r="H503" t="s">
        <v>143</v>
      </c>
      <c r="I503" t="s">
        <v>135</v>
      </c>
      <c r="J503" t="s">
        <v>136</v>
      </c>
      <c r="K503" t="s">
        <v>137</v>
      </c>
      <c r="L503" t="s">
        <v>1672</v>
      </c>
      <c r="M503" t="s">
        <v>1673</v>
      </c>
      <c r="N503">
        <v>2.3994444439999998</v>
      </c>
      <c r="O503">
        <v>0</v>
      </c>
      <c r="P503">
        <v>56</v>
      </c>
      <c r="Q503">
        <v>0</v>
      </c>
      <c r="R503">
        <v>0</v>
      </c>
      <c r="S503">
        <v>0</v>
      </c>
      <c r="T503">
        <v>3</v>
      </c>
      <c r="U503">
        <v>0</v>
      </c>
      <c r="V503">
        <v>0</v>
      </c>
      <c r="W503">
        <v>0</v>
      </c>
      <c r="X503">
        <v>21.893371497958551</v>
      </c>
      <c r="Y503">
        <v>0</v>
      </c>
      <c r="Z503">
        <v>0</v>
      </c>
      <c r="AA503">
        <v>0</v>
      </c>
      <c r="AB503">
        <v>3.8294095845977139</v>
      </c>
      <c r="AC503">
        <v>0</v>
      </c>
      <c r="AD503">
        <v>0</v>
      </c>
      <c r="AE503">
        <v>25.722781082556263</v>
      </c>
    </row>
    <row r="504" spans="1:31" x14ac:dyDescent="0.25">
      <c r="A504">
        <v>2098575</v>
      </c>
      <c r="B504">
        <v>1</v>
      </c>
      <c r="C504" t="s">
        <v>81</v>
      </c>
      <c r="D504" t="s">
        <v>128</v>
      </c>
      <c r="E504" t="s">
        <v>146</v>
      </c>
      <c r="F504" t="s">
        <v>1674</v>
      </c>
      <c r="G504" t="s">
        <v>133</v>
      </c>
      <c r="H504" t="s">
        <v>134</v>
      </c>
      <c r="I504" t="s">
        <v>135</v>
      </c>
      <c r="J504" t="s">
        <v>136</v>
      </c>
      <c r="K504" t="s">
        <v>137</v>
      </c>
      <c r="L504" t="s">
        <v>1675</v>
      </c>
      <c r="M504" t="s">
        <v>1676</v>
      </c>
      <c r="N504">
        <v>0.77138888800000005</v>
      </c>
      <c r="O504">
        <v>0</v>
      </c>
      <c r="P504">
        <v>0</v>
      </c>
      <c r="Q504">
        <v>5</v>
      </c>
      <c r="R504">
        <v>0</v>
      </c>
      <c r="S504">
        <v>1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8.2883238394656793</v>
      </c>
      <c r="Z504">
        <v>0</v>
      </c>
      <c r="AA504">
        <v>3.6998106051989672</v>
      </c>
      <c r="AB504">
        <v>0</v>
      </c>
      <c r="AC504">
        <v>0</v>
      </c>
      <c r="AD504">
        <v>0</v>
      </c>
      <c r="AE504">
        <v>11.988134444664647</v>
      </c>
    </row>
    <row r="505" spans="1:31" x14ac:dyDescent="0.25">
      <c r="A505">
        <v>2098581</v>
      </c>
      <c r="B505">
        <v>1</v>
      </c>
      <c r="C505" t="s">
        <v>80</v>
      </c>
      <c r="D505" t="s">
        <v>90</v>
      </c>
      <c r="E505" t="s">
        <v>177</v>
      </c>
      <c r="F505" t="s">
        <v>1677</v>
      </c>
      <c r="G505" t="s">
        <v>183</v>
      </c>
      <c r="H505" t="s">
        <v>143</v>
      </c>
      <c r="I505" t="s">
        <v>135</v>
      </c>
      <c r="J505" t="s">
        <v>136</v>
      </c>
      <c r="K505" t="s">
        <v>137</v>
      </c>
      <c r="L505" t="s">
        <v>1678</v>
      </c>
      <c r="M505" t="s">
        <v>1679</v>
      </c>
      <c r="N505">
        <v>1.8005555550000001</v>
      </c>
      <c r="O505">
        <v>0</v>
      </c>
      <c r="P505">
        <v>1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0.89979583053256329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0.89979583053256329</v>
      </c>
    </row>
    <row r="506" spans="1:31" x14ac:dyDescent="0.25">
      <c r="A506">
        <v>2098582</v>
      </c>
      <c r="B506">
        <v>1</v>
      </c>
      <c r="C506" t="s">
        <v>81</v>
      </c>
      <c r="D506" t="s">
        <v>112</v>
      </c>
      <c r="E506" t="s">
        <v>158</v>
      </c>
      <c r="F506" t="s">
        <v>1680</v>
      </c>
      <c r="G506" t="s">
        <v>160</v>
      </c>
      <c r="H506" t="s">
        <v>143</v>
      </c>
      <c r="I506" t="s">
        <v>135</v>
      </c>
      <c r="J506" t="s">
        <v>136</v>
      </c>
      <c r="K506" t="s">
        <v>137</v>
      </c>
      <c r="L506" t="s">
        <v>1681</v>
      </c>
      <c r="M506" t="s">
        <v>1682</v>
      </c>
      <c r="N506">
        <v>0.88138888800000004</v>
      </c>
      <c r="O506">
        <v>0</v>
      </c>
      <c r="P506">
        <v>1</v>
      </c>
      <c r="Q506">
        <v>0</v>
      </c>
      <c r="R506">
        <v>4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0.44538664630384167</v>
      </c>
      <c r="Y506">
        <v>0</v>
      </c>
      <c r="Z506">
        <v>3.1590696678342347</v>
      </c>
      <c r="AA506">
        <v>0</v>
      </c>
      <c r="AB506">
        <v>0</v>
      </c>
      <c r="AC506">
        <v>0</v>
      </c>
      <c r="AD506">
        <v>0</v>
      </c>
      <c r="AE506">
        <v>3.6044563141380763</v>
      </c>
    </row>
    <row r="507" spans="1:31" x14ac:dyDescent="0.25">
      <c r="A507">
        <v>2098585</v>
      </c>
      <c r="B507">
        <v>1</v>
      </c>
      <c r="C507" t="s">
        <v>81</v>
      </c>
      <c r="D507" t="s">
        <v>113</v>
      </c>
      <c r="E507" t="s">
        <v>177</v>
      </c>
      <c r="F507" t="s">
        <v>1683</v>
      </c>
      <c r="G507" t="s">
        <v>183</v>
      </c>
      <c r="H507" t="s">
        <v>143</v>
      </c>
      <c r="I507" t="s">
        <v>135</v>
      </c>
      <c r="J507" t="s">
        <v>136</v>
      </c>
      <c r="K507" t="s">
        <v>137</v>
      </c>
      <c r="L507" t="s">
        <v>1684</v>
      </c>
      <c r="M507" t="s">
        <v>1685</v>
      </c>
      <c r="N507">
        <v>2.457222222</v>
      </c>
      <c r="O507">
        <v>0</v>
      </c>
      <c r="P507">
        <v>1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0.62865795183252438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0.62865795183252438</v>
      </c>
    </row>
    <row r="508" spans="1:31" x14ac:dyDescent="0.25">
      <c r="A508">
        <v>2098587</v>
      </c>
      <c r="B508">
        <v>1</v>
      </c>
      <c r="C508" t="s">
        <v>80</v>
      </c>
      <c r="D508" t="s">
        <v>98</v>
      </c>
      <c r="E508" t="s">
        <v>177</v>
      </c>
      <c r="F508" t="s">
        <v>1686</v>
      </c>
      <c r="G508" t="s">
        <v>183</v>
      </c>
      <c r="H508" t="s">
        <v>143</v>
      </c>
      <c r="I508" t="s">
        <v>135</v>
      </c>
      <c r="J508" t="s">
        <v>136</v>
      </c>
      <c r="K508" t="s">
        <v>137</v>
      </c>
      <c r="L508" t="s">
        <v>1687</v>
      </c>
      <c r="M508" t="s">
        <v>1688</v>
      </c>
      <c r="N508">
        <v>1.041388888</v>
      </c>
      <c r="O508">
        <v>0</v>
      </c>
      <c r="P508">
        <v>1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0.45932337469254836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0.45932337469254836</v>
      </c>
    </row>
    <row r="509" spans="1:31" x14ac:dyDescent="0.25">
      <c r="A509">
        <v>2098588</v>
      </c>
      <c r="B509">
        <v>1</v>
      </c>
      <c r="C509" t="s">
        <v>80</v>
      </c>
      <c r="D509" t="s">
        <v>95</v>
      </c>
      <c r="E509" t="s">
        <v>169</v>
      </c>
      <c r="F509" t="s">
        <v>1689</v>
      </c>
      <c r="G509" t="s">
        <v>1007</v>
      </c>
      <c r="H509" t="s">
        <v>134</v>
      </c>
      <c r="I509" t="s">
        <v>135</v>
      </c>
      <c r="J509" t="s">
        <v>3</v>
      </c>
      <c r="K509" t="s">
        <v>137</v>
      </c>
      <c r="L509" t="s">
        <v>1690</v>
      </c>
      <c r="M509" t="s">
        <v>1691</v>
      </c>
      <c r="N509">
        <v>6.3113888879999998</v>
      </c>
      <c r="O509">
        <v>0</v>
      </c>
      <c r="P509">
        <v>787</v>
      </c>
      <c r="Q509">
        <v>0</v>
      </c>
      <c r="R509">
        <v>0</v>
      </c>
      <c r="S509">
        <v>0</v>
      </c>
      <c r="T509">
        <v>29</v>
      </c>
      <c r="U509">
        <v>0</v>
      </c>
      <c r="V509">
        <v>0</v>
      </c>
      <c r="W509">
        <v>0</v>
      </c>
      <c r="X509">
        <v>1175.0047406558331</v>
      </c>
      <c r="Y509">
        <v>0</v>
      </c>
      <c r="Z509">
        <v>0</v>
      </c>
      <c r="AA509">
        <v>0</v>
      </c>
      <c r="AB509">
        <v>244.59216883285876</v>
      </c>
      <c r="AC509">
        <v>0</v>
      </c>
      <c r="AD509">
        <v>0</v>
      </c>
      <c r="AE509">
        <v>1419.5969094886918</v>
      </c>
    </row>
    <row r="510" spans="1:31" x14ac:dyDescent="0.25">
      <c r="A510">
        <v>2098589</v>
      </c>
      <c r="B510">
        <v>1</v>
      </c>
      <c r="C510" t="s">
        <v>80</v>
      </c>
      <c r="D510" t="s">
        <v>97</v>
      </c>
      <c r="E510" t="s">
        <v>177</v>
      </c>
      <c r="F510" t="s">
        <v>1692</v>
      </c>
      <c r="G510" t="s">
        <v>196</v>
      </c>
      <c r="H510" t="s">
        <v>143</v>
      </c>
      <c r="I510" t="s">
        <v>135</v>
      </c>
      <c r="J510" t="s">
        <v>136</v>
      </c>
      <c r="K510" t="s">
        <v>137</v>
      </c>
      <c r="L510" t="s">
        <v>1693</v>
      </c>
      <c r="M510" t="s">
        <v>1694</v>
      </c>
      <c r="N510">
        <v>1.062777777</v>
      </c>
      <c r="O510">
        <v>0</v>
      </c>
      <c r="P510">
        <v>1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0.4647401390566922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0.4647401390566922</v>
      </c>
    </row>
    <row r="511" spans="1:31" x14ac:dyDescent="0.25">
      <c r="A511">
        <v>2098591</v>
      </c>
      <c r="B511">
        <v>1</v>
      </c>
      <c r="C511" t="s">
        <v>80</v>
      </c>
      <c r="D511" t="s">
        <v>94</v>
      </c>
      <c r="E511" t="s">
        <v>140</v>
      </c>
      <c r="F511" t="s">
        <v>1695</v>
      </c>
      <c r="G511" t="s">
        <v>142</v>
      </c>
      <c r="H511" t="s">
        <v>143</v>
      </c>
      <c r="I511" t="s">
        <v>135</v>
      </c>
      <c r="J511" t="s">
        <v>136</v>
      </c>
      <c r="K511" t="s">
        <v>137</v>
      </c>
      <c r="L511" t="s">
        <v>1696</v>
      </c>
      <c r="M511" t="s">
        <v>1697</v>
      </c>
      <c r="N511">
        <v>2.4105555550000002</v>
      </c>
      <c r="O511">
        <v>0</v>
      </c>
      <c r="P511">
        <v>81</v>
      </c>
      <c r="Q511">
        <v>0</v>
      </c>
      <c r="R511">
        <v>0</v>
      </c>
      <c r="S511">
        <v>0</v>
      </c>
      <c r="T511">
        <v>2</v>
      </c>
      <c r="U511">
        <v>0</v>
      </c>
      <c r="V511">
        <v>0</v>
      </c>
      <c r="W511">
        <v>0</v>
      </c>
      <c r="X511">
        <v>30.353403164490285</v>
      </c>
      <c r="Y511">
        <v>0</v>
      </c>
      <c r="Z511">
        <v>0</v>
      </c>
      <c r="AA511">
        <v>0</v>
      </c>
      <c r="AB511">
        <v>9.9943872103300004E-3</v>
      </c>
      <c r="AC511">
        <v>0</v>
      </c>
      <c r="AD511">
        <v>0</v>
      </c>
      <c r="AE511">
        <v>30.363397551700615</v>
      </c>
    </row>
    <row r="512" spans="1:31" x14ac:dyDescent="0.25">
      <c r="A512">
        <v>2098594</v>
      </c>
      <c r="B512">
        <v>1</v>
      </c>
      <c r="C512" t="s">
        <v>80</v>
      </c>
      <c r="D512" t="s">
        <v>82</v>
      </c>
      <c r="E512" t="s">
        <v>177</v>
      </c>
      <c r="F512" t="s">
        <v>1698</v>
      </c>
      <c r="G512" t="s">
        <v>183</v>
      </c>
      <c r="H512" t="s">
        <v>143</v>
      </c>
      <c r="I512" t="s">
        <v>135</v>
      </c>
      <c r="J512" t="s">
        <v>136</v>
      </c>
      <c r="K512" t="s">
        <v>137</v>
      </c>
      <c r="L512" t="s">
        <v>1699</v>
      </c>
      <c r="M512" t="s">
        <v>1700</v>
      </c>
      <c r="N512">
        <v>6.3647222220000002</v>
      </c>
      <c r="O512">
        <v>0</v>
      </c>
      <c r="P512">
        <v>4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4.7954999908208951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4.7954999908208951</v>
      </c>
    </row>
    <row r="513" spans="1:31" x14ac:dyDescent="0.25">
      <c r="A513">
        <v>2098595</v>
      </c>
      <c r="B513">
        <v>1</v>
      </c>
      <c r="C513" t="s">
        <v>81</v>
      </c>
      <c r="D513" t="s">
        <v>128</v>
      </c>
      <c r="E513" t="s">
        <v>177</v>
      </c>
      <c r="F513" t="s">
        <v>1701</v>
      </c>
      <c r="G513" t="s">
        <v>183</v>
      </c>
      <c r="H513" t="s">
        <v>143</v>
      </c>
      <c r="I513" t="s">
        <v>135</v>
      </c>
      <c r="J513" t="s">
        <v>136</v>
      </c>
      <c r="K513" t="s">
        <v>137</v>
      </c>
      <c r="L513" t="s">
        <v>1702</v>
      </c>
      <c r="M513" t="s">
        <v>1703</v>
      </c>
      <c r="N513">
        <v>4.2469444440000004</v>
      </c>
      <c r="O513">
        <v>0</v>
      </c>
      <c r="P513">
        <v>2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2.3841113739785627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2.3841113739785627</v>
      </c>
    </row>
    <row r="514" spans="1:31" x14ac:dyDescent="0.25">
      <c r="A514">
        <v>2098597</v>
      </c>
      <c r="B514">
        <v>1</v>
      </c>
      <c r="C514" t="s">
        <v>81</v>
      </c>
      <c r="D514" t="s">
        <v>120</v>
      </c>
      <c r="E514" t="s">
        <v>177</v>
      </c>
      <c r="F514" t="s">
        <v>1704</v>
      </c>
      <c r="G514" t="s">
        <v>183</v>
      </c>
      <c r="H514" t="s">
        <v>143</v>
      </c>
      <c r="I514" t="s">
        <v>135</v>
      </c>
      <c r="J514" t="s">
        <v>136</v>
      </c>
      <c r="K514" t="s">
        <v>137</v>
      </c>
      <c r="L514" t="s">
        <v>1705</v>
      </c>
      <c r="M514" t="s">
        <v>1706</v>
      </c>
      <c r="N514">
        <v>1.034444444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1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1.1718837367005557E-2</v>
      </c>
      <c r="AC514">
        <v>0</v>
      </c>
      <c r="AD514">
        <v>0</v>
      </c>
      <c r="AE514">
        <v>1.1718837367005557E-2</v>
      </c>
    </row>
    <row r="515" spans="1:31" x14ac:dyDescent="0.25">
      <c r="A515">
        <v>2098598</v>
      </c>
      <c r="B515">
        <v>1</v>
      </c>
      <c r="C515" t="s">
        <v>80</v>
      </c>
      <c r="D515" t="s">
        <v>83</v>
      </c>
      <c r="E515" t="s">
        <v>169</v>
      </c>
      <c r="F515" t="s">
        <v>1707</v>
      </c>
      <c r="G515" t="s">
        <v>464</v>
      </c>
      <c r="H515" t="s">
        <v>134</v>
      </c>
      <c r="I515" t="s">
        <v>135</v>
      </c>
      <c r="J515" t="s">
        <v>136</v>
      </c>
      <c r="K515" t="s">
        <v>137</v>
      </c>
      <c r="L515" t="s">
        <v>1708</v>
      </c>
      <c r="M515" t="s">
        <v>1709</v>
      </c>
      <c r="N515">
        <v>5.6388887999999998E-2</v>
      </c>
      <c r="O515">
        <v>0</v>
      </c>
      <c r="P515">
        <v>19</v>
      </c>
      <c r="Q515">
        <v>0</v>
      </c>
      <c r="R515">
        <v>0</v>
      </c>
      <c r="S515">
        <v>0</v>
      </c>
      <c r="T515">
        <v>3</v>
      </c>
      <c r="U515">
        <v>0</v>
      </c>
      <c r="V515">
        <v>1</v>
      </c>
      <c r="W515">
        <v>0</v>
      </c>
      <c r="X515">
        <v>0.36801330589798442</v>
      </c>
      <c r="Y515">
        <v>0</v>
      </c>
      <c r="Z515">
        <v>0</v>
      </c>
      <c r="AA515">
        <v>0</v>
      </c>
      <c r="AB515">
        <v>0.22184453858466668</v>
      </c>
      <c r="AC515">
        <v>0</v>
      </c>
      <c r="AD515">
        <v>0.62064081242877001</v>
      </c>
      <c r="AE515">
        <v>1.2104986569114211</v>
      </c>
    </row>
    <row r="516" spans="1:31" x14ac:dyDescent="0.25">
      <c r="A516">
        <v>2098600</v>
      </c>
      <c r="B516">
        <v>1</v>
      </c>
      <c r="C516" t="s">
        <v>81</v>
      </c>
      <c r="D516" t="s">
        <v>128</v>
      </c>
      <c r="E516" t="s">
        <v>158</v>
      </c>
      <c r="F516" t="s">
        <v>1710</v>
      </c>
      <c r="G516" t="s">
        <v>160</v>
      </c>
      <c r="H516" t="s">
        <v>143</v>
      </c>
      <c r="I516" t="s">
        <v>135</v>
      </c>
      <c r="J516" t="s">
        <v>136</v>
      </c>
      <c r="K516" t="s">
        <v>137</v>
      </c>
      <c r="L516" t="s">
        <v>1711</v>
      </c>
      <c r="M516" t="s">
        <v>1712</v>
      </c>
      <c r="N516">
        <v>2.5386111109999998</v>
      </c>
      <c r="O516">
        <v>0</v>
      </c>
      <c r="P516">
        <v>213</v>
      </c>
      <c r="Q516">
        <v>0</v>
      </c>
      <c r="R516">
        <v>2</v>
      </c>
      <c r="S516">
        <v>0</v>
      </c>
      <c r="T516">
        <v>10</v>
      </c>
      <c r="U516">
        <v>0</v>
      </c>
      <c r="V516">
        <v>0</v>
      </c>
      <c r="W516">
        <v>0</v>
      </c>
      <c r="X516">
        <v>115.46114126167127</v>
      </c>
      <c r="Y516">
        <v>0</v>
      </c>
      <c r="Z516">
        <v>0.55514716849350998</v>
      </c>
      <c r="AA516">
        <v>0</v>
      </c>
      <c r="AB516">
        <v>18.264009423415736</v>
      </c>
      <c r="AC516">
        <v>0</v>
      </c>
      <c r="AD516">
        <v>0</v>
      </c>
      <c r="AE516">
        <v>134.28029785358052</v>
      </c>
    </row>
    <row r="517" spans="1:31" x14ac:dyDescent="0.25">
      <c r="A517">
        <v>2098603</v>
      </c>
      <c r="B517">
        <v>1</v>
      </c>
      <c r="C517" t="s">
        <v>80</v>
      </c>
      <c r="D517" t="s">
        <v>83</v>
      </c>
      <c r="E517" t="s">
        <v>169</v>
      </c>
      <c r="F517" t="s">
        <v>1713</v>
      </c>
      <c r="G517" t="s">
        <v>133</v>
      </c>
      <c r="H517" t="s">
        <v>134</v>
      </c>
      <c r="I517" t="s">
        <v>135</v>
      </c>
      <c r="J517" t="s">
        <v>136</v>
      </c>
      <c r="K517" t="s">
        <v>137</v>
      </c>
      <c r="L517" t="s">
        <v>1714</v>
      </c>
      <c r="M517" t="s">
        <v>1715</v>
      </c>
      <c r="N517">
        <v>0.28527777700000001</v>
      </c>
      <c r="O517">
        <v>0</v>
      </c>
      <c r="P517">
        <v>129</v>
      </c>
      <c r="Q517">
        <v>0</v>
      </c>
      <c r="R517">
        <v>1</v>
      </c>
      <c r="S517">
        <v>21</v>
      </c>
      <c r="T517">
        <v>12</v>
      </c>
      <c r="U517">
        <v>13</v>
      </c>
      <c r="V517">
        <v>2</v>
      </c>
      <c r="W517">
        <v>0</v>
      </c>
      <c r="X517">
        <v>13.516995574419013</v>
      </c>
      <c r="Y517">
        <v>0</v>
      </c>
      <c r="Z517">
        <v>3.3487170710750011E-2</v>
      </c>
      <c r="AA517">
        <v>89.26186278866443</v>
      </c>
      <c r="AB517">
        <v>3.9253642896782224</v>
      </c>
      <c r="AC517">
        <v>236.05417111374203</v>
      </c>
      <c r="AD517">
        <v>35.953868001470838</v>
      </c>
      <c r="AE517">
        <v>378.74574893868527</v>
      </c>
    </row>
    <row r="518" spans="1:31" x14ac:dyDescent="0.25">
      <c r="A518">
        <v>2098604</v>
      </c>
      <c r="B518">
        <v>1</v>
      </c>
      <c r="C518" t="s">
        <v>80</v>
      </c>
      <c r="D518" t="s">
        <v>96</v>
      </c>
      <c r="E518" t="s">
        <v>177</v>
      </c>
      <c r="F518" t="s">
        <v>1716</v>
      </c>
      <c r="G518" t="s">
        <v>196</v>
      </c>
      <c r="H518" t="s">
        <v>143</v>
      </c>
      <c r="I518" t="s">
        <v>135</v>
      </c>
      <c r="J518" t="s">
        <v>136</v>
      </c>
      <c r="K518" t="s">
        <v>137</v>
      </c>
      <c r="L518" t="s">
        <v>1717</v>
      </c>
      <c r="M518" t="s">
        <v>1718</v>
      </c>
      <c r="N518">
        <v>3.8163888880000001</v>
      </c>
      <c r="O518">
        <v>0</v>
      </c>
      <c r="P518">
        <v>2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0.24295520264230641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0.24295520264230641</v>
      </c>
    </row>
    <row r="519" spans="1:31" x14ac:dyDescent="0.25">
      <c r="A519">
        <v>2098606</v>
      </c>
      <c r="B519">
        <v>1</v>
      </c>
      <c r="C519" t="s">
        <v>80</v>
      </c>
      <c r="D519" t="s">
        <v>103</v>
      </c>
      <c r="E519" t="s">
        <v>177</v>
      </c>
      <c r="F519" t="s">
        <v>1719</v>
      </c>
      <c r="G519" t="s">
        <v>183</v>
      </c>
      <c r="H519" t="s">
        <v>143</v>
      </c>
      <c r="I519" t="s">
        <v>135</v>
      </c>
      <c r="J519" t="s">
        <v>136</v>
      </c>
      <c r="K519" t="s">
        <v>137</v>
      </c>
      <c r="L519" t="s">
        <v>1720</v>
      </c>
      <c r="M519" t="s">
        <v>1721</v>
      </c>
      <c r="N519">
        <v>0.85083333299999997</v>
      </c>
      <c r="O519">
        <v>0</v>
      </c>
      <c r="P519">
        <v>1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0.10331023025701529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0.10331023025701529</v>
      </c>
    </row>
    <row r="520" spans="1:31" x14ac:dyDescent="0.25">
      <c r="A520">
        <v>2098609</v>
      </c>
      <c r="B520">
        <v>1</v>
      </c>
      <c r="C520" t="s">
        <v>80</v>
      </c>
      <c r="D520" t="s">
        <v>111</v>
      </c>
      <c r="E520" t="s">
        <v>177</v>
      </c>
      <c r="F520" t="s">
        <v>1722</v>
      </c>
      <c r="G520" t="s">
        <v>196</v>
      </c>
      <c r="H520" t="s">
        <v>143</v>
      </c>
      <c r="I520" t="s">
        <v>135</v>
      </c>
      <c r="J520" t="s">
        <v>136</v>
      </c>
      <c r="K520" t="s">
        <v>137</v>
      </c>
      <c r="L520" t="s">
        <v>1723</v>
      </c>
      <c r="M520" t="s">
        <v>1724</v>
      </c>
      <c r="N520">
        <v>2.6002777770000001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1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3.7015567562613665</v>
      </c>
      <c r="AC520">
        <v>0</v>
      </c>
      <c r="AD520">
        <v>0</v>
      </c>
      <c r="AE520">
        <v>3.7015567562613665</v>
      </c>
    </row>
    <row r="521" spans="1:31" x14ac:dyDescent="0.25">
      <c r="A521">
        <v>2098610</v>
      </c>
      <c r="B521">
        <v>1</v>
      </c>
      <c r="C521" t="s">
        <v>80</v>
      </c>
      <c r="D521" t="s">
        <v>100</v>
      </c>
      <c r="E521" t="s">
        <v>177</v>
      </c>
      <c r="F521" t="s">
        <v>1725</v>
      </c>
      <c r="G521" t="s">
        <v>183</v>
      </c>
      <c r="H521" t="s">
        <v>143</v>
      </c>
      <c r="I521" t="s">
        <v>135</v>
      </c>
      <c r="J521" t="s">
        <v>136</v>
      </c>
      <c r="K521" t="s">
        <v>137</v>
      </c>
      <c r="L521" t="s">
        <v>1726</v>
      </c>
      <c r="M521" t="s">
        <v>1727</v>
      </c>
      <c r="N521">
        <v>0.77222222200000001</v>
      </c>
      <c r="O521">
        <v>0</v>
      </c>
      <c r="P521">
        <v>1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1.9170595212166668E-2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1.9170595212166668E-2</v>
      </c>
    </row>
    <row r="522" spans="1:31" x14ac:dyDescent="0.25">
      <c r="A522">
        <v>2098611</v>
      </c>
      <c r="B522">
        <v>1</v>
      </c>
      <c r="C522" t="s">
        <v>80</v>
      </c>
      <c r="D522" t="s">
        <v>99</v>
      </c>
      <c r="E522" t="s">
        <v>158</v>
      </c>
      <c r="F522" t="s">
        <v>1728</v>
      </c>
      <c r="G522" t="s">
        <v>366</v>
      </c>
      <c r="H522" t="s">
        <v>143</v>
      </c>
      <c r="I522" t="s">
        <v>135</v>
      </c>
      <c r="J522" t="s">
        <v>136</v>
      </c>
      <c r="K522" t="s">
        <v>137</v>
      </c>
      <c r="L522" t="s">
        <v>1729</v>
      </c>
      <c r="M522" t="s">
        <v>1730</v>
      </c>
      <c r="N522">
        <v>10.609166666</v>
      </c>
      <c r="O522">
        <v>0</v>
      </c>
      <c r="P522">
        <v>86</v>
      </c>
      <c r="Q522">
        <v>0</v>
      </c>
      <c r="R522">
        <v>0</v>
      </c>
      <c r="S522">
        <v>0</v>
      </c>
      <c r="T522">
        <v>3</v>
      </c>
      <c r="U522">
        <v>0</v>
      </c>
      <c r="V522">
        <v>0</v>
      </c>
      <c r="W522">
        <v>0</v>
      </c>
      <c r="X522">
        <v>145.63852451433465</v>
      </c>
      <c r="Y522">
        <v>0</v>
      </c>
      <c r="Z522">
        <v>0</v>
      </c>
      <c r="AA522">
        <v>0</v>
      </c>
      <c r="AB522">
        <v>23.410017984595267</v>
      </c>
      <c r="AC522">
        <v>0</v>
      </c>
      <c r="AD522">
        <v>0</v>
      </c>
      <c r="AE522">
        <v>169.04854249892992</v>
      </c>
    </row>
    <row r="523" spans="1:31" x14ac:dyDescent="0.25">
      <c r="A523">
        <v>2098612</v>
      </c>
      <c r="B523">
        <v>1</v>
      </c>
      <c r="C523" t="s">
        <v>81</v>
      </c>
      <c r="D523" t="s">
        <v>127</v>
      </c>
      <c r="E523" t="s">
        <v>177</v>
      </c>
      <c r="F523" t="s">
        <v>1731</v>
      </c>
      <c r="G523" t="s">
        <v>324</v>
      </c>
      <c r="H523" t="s">
        <v>143</v>
      </c>
      <c r="I523" t="s">
        <v>135</v>
      </c>
      <c r="J523" t="s">
        <v>136</v>
      </c>
      <c r="K523" t="s">
        <v>137</v>
      </c>
      <c r="L523" t="s">
        <v>1732</v>
      </c>
      <c r="M523" t="s">
        <v>1733</v>
      </c>
      <c r="N523">
        <v>3.4077777770000002</v>
      </c>
      <c r="O523">
        <v>0</v>
      </c>
      <c r="P523">
        <v>1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1.1552828621952476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1.1552828621952476</v>
      </c>
    </row>
    <row r="524" spans="1:31" x14ac:dyDescent="0.25">
      <c r="A524">
        <v>2098613</v>
      </c>
      <c r="B524">
        <v>1</v>
      </c>
      <c r="C524" t="s">
        <v>80</v>
      </c>
      <c r="D524" t="s">
        <v>107</v>
      </c>
      <c r="E524" t="s">
        <v>177</v>
      </c>
      <c r="F524" t="s">
        <v>1734</v>
      </c>
      <c r="G524" t="s">
        <v>183</v>
      </c>
      <c r="H524" t="s">
        <v>143</v>
      </c>
      <c r="I524" t="s">
        <v>135</v>
      </c>
      <c r="J524" t="s">
        <v>136</v>
      </c>
      <c r="K524" t="s">
        <v>137</v>
      </c>
      <c r="L524" t="s">
        <v>1735</v>
      </c>
      <c r="M524" t="s">
        <v>1736</v>
      </c>
      <c r="N524">
        <v>1.635555555</v>
      </c>
      <c r="O524">
        <v>0</v>
      </c>
      <c r="P524">
        <v>1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6.7522229913661108E-2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6.7522229913661108E-2</v>
      </c>
    </row>
    <row r="525" spans="1:31" x14ac:dyDescent="0.25">
      <c r="A525">
        <v>2098616</v>
      </c>
      <c r="B525">
        <v>1</v>
      </c>
      <c r="C525" t="s">
        <v>80</v>
      </c>
      <c r="D525" t="s">
        <v>89</v>
      </c>
      <c r="E525" t="s">
        <v>177</v>
      </c>
      <c r="F525" t="s">
        <v>1737</v>
      </c>
      <c r="G525" t="s">
        <v>196</v>
      </c>
      <c r="H525" t="s">
        <v>143</v>
      </c>
      <c r="I525" t="s">
        <v>135</v>
      </c>
      <c r="J525" t="s">
        <v>136</v>
      </c>
      <c r="K525" t="s">
        <v>137</v>
      </c>
      <c r="L525" t="s">
        <v>1738</v>
      </c>
      <c r="M525" t="s">
        <v>1739</v>
      </c>
      <c r="N525">
        <v>1.059722222</v>
      </c>
      <c r="O525">
        <v>0</v>
      </c>
      <c r="P525">
        <v>10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4.0267016416898329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4.0267016416898329</v>
      </c>
    </row>
    <row r="526" spans="1:31" x14ac:dyDescent="0.25">
      <c r="A526">
        <v>2098618</v>
      </c>
      <c r="B526">
        <v>1</v>
      </c>
      <c r="C526" t="s">
        <v>80</v>
      </c>
      <c r="D526" t="s">
        <v>82</v>
      </c>
      <c r="E526" t="s">
        <v>158</v>
      </c>
      <c r="F526" t="s">
        <v>1740</v>
      </c>
      <c r="G526" t="s">
        <v>324</v>
      </c>
      <c r="H526" t="s">
        <v>143</v>
      </c>
      <c r="I526" t="s">
        <v>135</v>
      </c>
      <c r="J526" t="s">
        <v>136</v>
      </c>
      <c r="K526" t="s">
        <v>137</v>
      </c>
      <c r="L526" t="s">
        <v>1741</v>
      </c>
      <c r="M526" t="s">
        <v>1742</v>
      </c>
      <c r="N526">
        <v>0.63527777699999999</v>
      </c>
      <c r="O526">
        <v>0</v>
      </c>
      <c r="P526">
        <v>2</v>
      </c>
      <c r="Q526">
        <v>0</v>
      </c>
      <c r="R526">
        <v>0</v>
      </c>
      <c r="S526">
        <v>0</v>
      </c>
      <c r="T526">
        <v>8</v>
      </c>
      <c r="U526">
        <v>0</v>
      </c>
      <c r="V526">
        <v>0</v>
      </c>
      <c r="W526">
        <v>0</v>
      </c>
      <c r="X526">
        <v>0.46815406321299619</v>
      </c>
      <c r="Y526">
        <v>0</v>
      </c>
      <c r="Z526">
        <v>0</v>
      </c>
      <c r="AA526">
        <v>0</v>
      </c>
      <c r="AB526">
        <v>10.594973271797437</v>
      </c>
      <c r="AC526">
        <v>0</v>
      </c>
      <c r="AD526">
        <v>0</v>
      </c>
      <c r="AE526">
        <v>11.063127335010433</v>
      </c>
    </row>
    <row r="527" spans="1:31" x14ac:dyDescent="0.25">
      <c r="A527">
        <v>2098621</v>
      </c>
      <c r="B527">
        <v>1</v>
      </c>
      <c r="C527" t="s">
        <v>81</v>
      </c>
      <c r="D527" t="s">
        <v>128</v>
      </c>
      <c r="E527" t="s">
        <v>158</v>
      </c>
      <c r="F527" t="s">
        <v>1743</v>
      </c>
      <c r="G527" t="s">
        <v>1744</v>
      </c>
      <c r="H527" t="s">
        <v>143</v>
      </c>
      <c r="I527" t="s">
        <v>135</v>
      </c>
      <c r="J527" t="s">
        <v>136</v>
      </c>
      <c r="K527" t="s">
        <v>137</v>
      </c>
      <c r="L527" t="s">
        <v>1745</v>
      </c>
      <c r="M527" t="s">
        <v>1746</v>
      </c>
      <c r="N527">
        <v>2.8763888880000001</v>
      </c>
      <c r="O527">
        <v>0</v>
      </c>
      <c r="P527">
        <v>7</v>
      </c>
      <c r="Q527">
        <v>0</v>
      </c>
      <c r="R527">
        <v>5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9.198257240599407</v>
      </c>
      <c r="Y527">
        <v>0</v>
      </c>
      <c r="Z527">
        <v>9.0623835963329515</v>
      </c>
      <c r="AA527">
        <v>0</v>
      </c>
      <c r="AB527">
        <v>0</v>
      </c>
      <c r="AC527">
        <v>0</v>
      </c>
      <c r="AD527">
        <v>0</v>
      </c>
      <c r="AE527">
        <v>18.26064083693236</v>
      </c>
    </row>
    <row r="528" spans="1:31" x14ac:dyDescent="0.25">
      <c r="A528">
        <v>2098622</v>
      </c>
      <c r="B528">
        <v>1</v>
      </c>
      <c r="C528" t="s">
        <v>80</v>
      </c>
      <c r="D528" t="s">
        <v>106</v>
      </c>
      <c r="E528" t="s">
        <v>177</v>
      </c>
      <c r="F528" t="s">
        <v>1747</v>
      </c>
      <c r="G528" t="s">
        <v>183</v>
      </c>
      <c r="H528" t="s">
        <v>143</v>
      </c>
      <c r="I528" t="s">
        <v>135</v>
      </c>
      <c r="J528" t="s">
        <v>136</v>
      </c>
      <c r="K528" t="s">
        <v>137</v>
      </c>
      <c r="L528" t="s">
        <v>1748</v>
      </c>
      <c r="M528" t="s">
        <v>1749</v>
      </c>
      <c r="N528">
        <v>1.9127777770000001</v>
      </c>
      <c r="O528">
        <v>0</v>
      </c>
      <c r="P528">
        <v>0</v>
      </c>
      <c r="Q528">
        <v>0</v>
      </c>
      <c r="R528">
        <v>1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11.563397575332424</v>
      </c>
      <c r="AA528">
        <v>0</v>
      </c>
      <c r="AB528">
        <v>0</v>
      </c>
      <c r="AC528">
        <v>0</v>
      </c>
      <c r="AD528">
        <v>0</v>
      </c>
      <c r="AE528">
        <v>11.563397575332424</v>
      </c>
    </row>
    <row r="529" spans="1:31" x14ac:dyDescent="0.25">
      <c r="A529">
        <v>2098623</v>
      </c>
      <c r="B529">
        <v>1</v>
      </c>
      <c r="C529" t="s">
        <v>81</v>
      </c>
      <c r="D529" t="s">
        <v>112</v>
      </c>
      <c r="E529" t="s">
        <v>177</v>
      </c>
      <c r="F529" t="s">
        <v>1750</v>
      </c>
      <c r="G529" t="s">
        <v>183</v>
      </c>
      <c r="H529" t="s">
        <v>143</v>
      </c>
      <c r="I529" t="s">
        <v>135</v>
      </c>
      <c r="J529" t="s">
        <v>136</v>
      </c>
      <c r="K529" t="s">
        <v>137</v>
      </c>
      <c r="L529" t="s">
        <v>1751</v>
      </c>
      <c r="M529" t="s">
        <v>1752</v>
      </c>
      <c r="N529">
        <v>2.8344444439999998</v>
      </c>
      <c r="O529">
        <v>0</v>
      </c>
      <c r="P529">
        <v>1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0.28308049300789806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0.28308049300789806</v>
      </c>
    </row>
    <row r="530" spans="1:31" x14ac:dyDescent="0.25">
      <c r="A530">
        <v>2098625</v>
      </c>
      <c r="B530">
        <v>1</v>
      </c>
      <c r="C530" t="s">
        <v>81</v>
      </c>
      <c r="D530" t="s">
        <v>120</v>
      </c>
      <c r="E530" t="s">
        <v>177</v>
      </c>
      <c r="F530" t="s">
        <v>1753</v>
      </c>
      <c r="G530" t="s">
        <v>183</v>
      </c>
      <c r="H530" t="s">
        <v>143</v>
      </c>
      <c r="I530" t="s">
        <v>135</v>
      </c>
      <c r="J530" t="s">
        <v>136</v>
      </c>
      <c r="K530" t="s">
        <v>137</v>
      </c>
      <c r="L530" t="s">
        <v>1754</v>
      </c>
      <c r="M530" t="s">
        <v>1755</v>
      </c>
      <c r="N530">
        <v>1.2211111109999999</v>
      </c>
      <c r="O530">
        <v>0</v>
      </c>
      <c r="P530">
        <v>1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0.52582073912067329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0.52582073912067329</v>
      </c>
    </row>
    <row r="531" spans="1:31" x14ac:dyDescent="0.25">
      <c r="A531">
        <v>2098626</v>
      </c>
      <c r="B531">
        <v>1</v>
      </c>
      <c r="C531" t="s">
        <v>81</v>
      </c>
      <c r="D531" t="s">
        <v>128</v>
      </c>
      <c r="E531" t="s">
        <v>505</v>
      </c>
      <c r="F531" t="s">
        <v>1756</v>
      </c>
      <c r="G531" t="s">
        <v>1757</v>
      </c>
      <c r="H531" t="s">
        <v>143</v>
      </c>
      <c r="I531" t="s">
        <v>135</v>
      </c>
      <c r="J531" t="s">
        <v>136</v>
      </c>
      <c r="K531" t="s">
        <v>137</v>
      </c>
      <c r="L531" t="s">
        <v>1758</v>
      </c>
      <c r="M531" t="s">
        <v>1759</v>
      </c>
      <c r="N531">
        <v>3.1580555549999998</v>
      </c>
      <c r="O531">
        <v>0</v>
      </c>
      <c r="P531">
        <v>85</v>
      </c>
      <c r="Q531">
        <v>0</v>
      </c>
      <c r="R531">
        <v>0</v>
      </c>
      <c r="S531">
        <v>0</v>
      </c>
      <c r="T531">
        <v>5</v>
      </c>
      <c r="U531">
        <v>0</v>
      </c>
      <c r="V531">
        <v>0</v>
      </c>
      <c r="W531">
        <v>0</v>
      </c>
      <c r="X531">
        <v>50.152277993209054</v>
      </c>
      <c r="Y531">
        <v>0</v>
      </c>
      <c r="Z531">
        <v>0</v>
      </c>
      <c r="AA531">
        <v>0</v>
      </c>
      <c r="AB531">
        <v>10.51995272076705</v>
      </c>
      <c r="AC531">
        <v>0</v>
      </c>
      <c r="AD531">
        <v>0</v>
      </c>
      <c r="AE531">
        <v>60.672230713976106</v>
      </c>
    </row>
    <row r="532" spans="1:31" x14ac:dyDescent="0.25">
      <c r="A532">
        <v>2098629</v>
      </c>
      <c r="B532">
        <v>1</v>
      </c>
      <c r="C532" t="s">
        <v>80</v>
      </c>
      <c r="D532" t="s">
        <v>93</v>
      </c>
      <c r="E532" t="s">
        <v>177</v>
      </c>
      <c r="F532" t="s">
        <v>1760</v>
      </c>
      <c r="G532" t="s">
        <v>324</v>
      </c>
      <c r="H532" t="s">
        <v>143</v>
      </c>
      <c r="I532" t="s">
        <v>135</v>
      </c>
      <c r="J532" t="s">
        <v>136</v>
      </c>
      <c r="K532" t="s">
        <v>137</v>
      </c>
      <c r="L532" t="s">
        <v>1761</v>
      </c>
      <c r="M532" t="s">
        <v>1762</v>
      </c>
      <c r="N532">
        <v>1.731944444</v>
      </c>
      <c r="O532">
        <v>0</v>
      </c>
      <c r="P532">
        <v>5</v>
      </c>
      <c r="Q532">
        <v>0</v>
      </c>
      <c r="R532">
        <v>0</v>
      </c>
      <c r="S532">
        <v>0</v>
      </c>
      <c r="T532">
        <v>2</v>
      </c>
      <c r="U532">
        <v>0</v>
      </c>
      <c r="V532">
        <v>0</v>
      </c>
      <c r="W532">
        <v>0</v>
      </c>
      <c r="X532">
        <v>2.3270756184543098</v>
      </c>
      <c r="Y532">
        <v>0</v>
      </c>
      <c r="Z532">
        <v>0</v>
      </c>
      <c r="AA532">
        <v>0</v>
      </c>
      <c r="AB532">
        <v>0.20654781192235669</v>
      </c>
      <c r="AC532">
        <v>0</v>
      </c>
      <c r="AD532">
        <v>0</v>
      </c>
      <c r="AE532">
        <v>2.5336234303766663</v>
      </c>
    </row>
    <row r="533" spans="1:31" x14ac:dyDescent="0.25">
      <c r="A533">
        <v>2098630</v>
      </c>
      <c r="B533">
        <v>1</v>
      </c>
      <c r="C533" t="s">
        <v>80</v>
      </c>
      <c r="D533" t="s">
        <v>103</v>
      </c>
      <c r="E533" t="s">
        <v>146</v>
      </c>
      <c r="F533" t="s">
        <v>553</v>
      </c>
      <c r="G533" t="s">
        <v>263</v>
      </c>
      <c r="H533" t="s">
        <v>134</v>
      </c>
      <c r="I533" t="s">
        <v>135</v>
      </c>
      <c r="J533" t="s">
        <v>136</v>
      </c>
      <c r="K533" t="s">
        <v>137</v>
      </c>
      <c r="L533" t="s">
        <v>1763</v>
      </c>
      <c r="M533" t="s">
        <v>1764</v>
      </c>
      <c r="N533">
        <v>0.97388888799999995</v>
      </c>
      <c r="O533">
        <v>0</v>
      </c>
      <c r="P533">
        <v>933</v>
      </c>
      <c r="Q533">
        <v>0</v>
      </c>
      <c r="R533">
        <v>1</v>
      </c>
      <c r="S533">
        <v>0</v>
      </c>
      <c r="T533">
        <v>233</v>
      </c>
      <c r="U533">
        <v>0</v>
      </c>
      <c r="V533">
        <v>0</v>
      </c>
      <c r="W533">
        <v>0</v>
      </c>
      <c r="X533">
        <v>254.40251251774691</v>
      </c>
      <c r="Y533">
        <v>0</v>
      </c>
      <c r="Z533">
        <v>4.9939583866542223E-2</v>
      </c>
      <c r="AA533">
        <v>0</v>
      </c>
      <c r="AB533">
        <v>141.03543497537768</v>
      </c>
      <c r="AC533">
        <v>0</v>
      </c>
      <c r="AD533">
        <v>0</v>
      </c>
      <c r="AE533">
        <v>395.48788707699111</v>
      </c>
    </row>
    <row r="534" spans="1:31" x14ac:dyDescent="0.25">
      <c r="A534">
        <v>2098631</v>
      </c>
      <c r="B534">
        <v>1</v>
      </c>
      <c r="C534" t="s">
        <v>80</v>
      </c>
      <c r="D534" t="s">
        <v>101</v>
      </c>
      <c r="E534" t="s">
        <v>177</v>
      </c>
      <c r="F534" t="s">
        <v>1765</v>
      </c>
      <c r="G534" t="s">
        <v>179</v>
      </c>
      <c r="H534" t="s">
        <v>143</v>
      </c>
      <c r="I534" t="s">
        <v>135</v>
      </c>
      <c r="J534" t="s">
        <v>136</v>
      </c>
      <c r="K534" t="s">
        <v>137</v>
      </c>
      <c r="L534" t="s">
        <v>1766</v>
      </c>
      <c r="M534" t="s">
        <v>1767</v>
      </c>
      <c r="N534">
        <v>1.466111111</v>
      </c>
      <c r="O534">
        <v>0</v>
      </c>
      <c r="P534">
        <v>13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3.8444109286292862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3.8444109286292862</v>
      </c>
    </row>
    <row r="535" spans="1:31" x14ac:dyDescent="0.25">
      <c r="A535">
        <v>2098632</v>
      </c>
      <c r="B535">
        <v>1</v>
      </c>
      <c r="C535" t="s">
        <v>80</v>
      </c>
      <c r="D535" t="s">
        <v>83</v>
      </c>
      <c r="E535" t="s">
        <v>158</v>
      </c>
      <c r="F535" t="s">
        <v>1768</v>
      </c>
      <c r="G535" t="s">
        <v>283</v>
      </c>
      <c r="H535" t="s">
        <v>143</v>
      </c>
      <c r="I535" t="s">
        <v>135</v>
      </c>
      <c r="J535" t="s">
        <v>136</v>
      </c>
      <c r="K535" t="s">
        <v>137</v>
      </c>
      <c r="L535" t="s">
        <v>1769</v>
      </c>
      <c r="M535" t="s">
        <v>1770</v>
      </c>
      <c r="N535">
        <v>0.48861111099999999</v>
      </c>
      <c r="O535">
        <v>0</v>
      </c>
      <c r="P535">
        <v>180</v>
      </c>
      <c r="Q535">
        <v>0</v>
      </c>
      <c r="R535">
        <v>0</v>
      </c>
      <c r="S535">
        <v>0</v>
      </c>
      <c r="T535">
        <v>24</v>
      </c>
      <c r="U535">
        <v>0</v>
      </c>
      <c r="V535">
        <v>0</v>
      </c>
      <c r="W535">
        <v>0</v>
      </c>
      <c r="X535">
        <v>28.814078655771333</v>
      </c>
      <c r="Y535">
        <v>0</v>
      </c>
      <c r="Z535">
        <v>0</v>
      </c>
      <c r="AA535">
        <v>0</v>
      </c>
      <c r="AB535">
        <v>4.8014262660014451</v>
      </c>
      <c r="AC535">
        <v>0</v>
      </c>
      <c r="AD535">
        <v>0</v>
      </c>
      <c r="AE535">
        <v>33.615504921772775</v>
      </c>
    </row>
    <row r="536" spans="1:31" x14ac:dyDescent="0.25">
      <c r="A536">
        <v>2098633</v>
      </c>
      <c r="B536">
        <v>1</v>
      </c>
      <c r="C536" t="s">
        <v>80</v>
      </c>
      <c r="D536" t="s">
        <v>84</v>
      </c>
      <c r="E536" t="s">
        <v>158</v>
      </c>
      <c r="F536" t="s">
        <v>1771</v>
      </c>
      <c r="G536" t="s">
        <v>160</v>
      </c>
      <c r="H536" t="s">
        <v>143</v>
      </c>
      <c r="I536" t="s">
        <v>135</v>
      </c>
      <c r="J536" t="s">
        <v>136</v>
      </c>
      <c r="K536" t="s">
        <v>137</v>
      </c>
      <c r="L536" t="s">
        <v>1772</v>
      </c>
      <c r="M536" t="s">
        <v>1773</v>
      </c>
      <c r="N536">
        <v>2.3144444439999998</v>
      </c>
      <c r="O536">
        <v>0</v>
      </c>
      <c r="P536">
        <v>19</v>
      </c>
      <c r="Q536">
        <v>0</v>
      </c>
      <c r="R536">
        <v>1</v>
      </c>
      <c r="S536">
        <v>0</v>
      </c>
      <c r="T536">
        <v>10</v>
      </c>
      <c r="U536">
        <v>0</v>
      </c>
      <c r="V536">
        <v>0</v>
      </c>
      <c r="W536">
        <v>0</v>
      </c>
      <c r="X536">
        <v>14.625196751565005</v>
      </c>
      <c r="Y536">
        <v>0</v>
      </c>
      <c r="Z536">
        <v>0.2802541191795378</v>
      </c>
      <c r="AA536">
        <v>0</v>
      </c>
      <c r="AB536">
        <v>9.576102645752254</v>
      </c>
      <c r="AC536">
        <v>0</v>
      </c>
      <c r="AD536">
        <v>0</v>
      </c>
      <c r="AE536">
        <v>24.481553516496795</v>
      </c>
    </row>
    <row r="537" spans="1:31" x14ac:dyDescent="0.25">
      <c r="A537">
        <v>2098640</v>
      </c>
      <c r="B537">
        <v>1</v>
      </c>
      <c r="C537" t="s">
        <v>81</v>
      </c>
      <c r="D537" t="s">
        <v>112</v>
      </c>
      <c r="E537" t="s">
        <v>177</v>
      </c>
      <c r="F537" t="s">
        <v>1774</v>
      </c>
      <c r="G537" t="s">
        <v>183</v>
      </c>
      <c r="H537" t="s">
        <v>143</v>
      </c>
      <c r="I537" t="s">
        <v>135</v>
      </c>
      <c r="J537" t="s">
        <v>136</v>
      </c>
      <c r="K537" t="s">
        <v>137</v>
      </c>
      <c r="L537" t="s">
        <v>1775</v>
      </c>
      <c r="M537" t="s">
        <v>1776</v>
      </c>
      <c r="N537">
        <v>1.082222222</v>
      </c>
      <c r="O537">
        <v>0</v>
      </c>
      <c r="P537">
        <v>1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0.16230758419695751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0.16230758419695751</v>
      </c>
    </row>
    <row r="538" spans="1:31" x14ac:dyDescent="0.25">
      <c r="A538">
        <v>2098646</v>
      </c>
      <c r="B538">
        <v>1</v>
      </c>
      <c r="C538" t="s">
        <v>80</v>
      </c>
      <c r="D538" t="s">
        <v>84</v>
      </c>
      <c r="E538" t="s">
        <v>177</v>
      </c>
      <c r="F538" t="s">
        <v>1777</v>
      </c>
      <c r="G538" t="s">
        <v>183</v>
      </c>
      <c r="H538" t="s">
        <v>143</v>
      </c>
      <c r="I538" t="s">
        <v>135</v>
      </c>
      <c r="J538" t="s">
        <v>136</v>
      </c>
      <c r="K538" t="s">
        <v>137</v>
      </c>
      <c r="L538" t="s">
        <v>1778</v>
      </c>
      <c r="M538" t="s">
        <v>1779</v>
      </c>
      <c r="N538">
        <v>3.6997222220000001</v>
      </c>
      <c r="O538">
        <v>0</v>
      </c>
      <c r="P538">
        <v>5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4.3234459888559993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4.3234459888559993</v>
      </c>
    </row>
    <row r="539" spans="1:31" x14ac:dyDescent="0.25">
      <c r="A539">
        <v>2098648</v>
      </c>
      <c r="B539">
        <v>1</v>
      </c>
      <c r="C539" t="s">
        <v>81</v>
      </c>
      <c r="D539" t="s">
        <v>112</v>
      </c>
      <c r="E539" t="s">
        <v>158</v>
      </c>
      <c r="F539" t="s">
        <v>1780</v>
      </c>
      <c r="G539" t="s">
        <v>160</v>
      </c>
      <c r="H539" t="s">
        <v>143</v>
      </c>
      <c r="I539" t="s">
        <v>135</v>
      </c>
      <c r="J539" t="s">
        <v>136</v>
      </c>
      <c r="K539" t="s">
        <v>137</v>
      </c>
      <c r="L539" t="s">
        <v>1781</v>
      </c>
      <c r="M539" t="s">
        <v>1782</v>
      </c>
      <c r="N539">
        <v>1.7891666660000001</v>
      </c>
      <c r="O539">
        <v>0</v>
      </c>
      <c r="P539">
        <v>16</v>
      </c>
      <c r="Q539">
        <v>0</v>
      </c>
      <c r="R539">
        <v>4</v>
      </c>
      <c r="S539">
        <v>0</v>
      </c>
      <c r="T539">
        <v>1</v>
      </c>
      <c r="U539">
        <v>0</v>
      </c>
      <c r="V539">
        <v>0</v>
      </c>
      <c r="W539">
        <v>0</v>
      </c>
      <c r="X539">
        <v>5.9062496531432611</v>
      </c>
      <c r="Y539">
        <v>0</v>
      </c>
      <c r="Z539">
        <v>2.021929279393837</v>
      </c>
      <c r="AA539">
        <v>0</v>
      </c>
      <c r="AB539">
        <v>4.2555904253966673E-2</v>
      </c>
      <c r="AC539">
        <v>0</v>
      </c>
      <c r="AD539">
        <v>0</v>
      </c>
      <c r="AE539">
        <v>7.9707348367910651</v>
      </c>
    </row>
    <row r="540" spans="1:31" x14ac:dyDescent="0.25">
      <c r="A540">
        <v>2098650</v>
      </c>
      <c r="B540">
        <v>1</v>
      </c>
      <c r="C540" t="s">
        <v>81</v>
      </c>
      <c r="D540" t="s">
        <v>112</v>
      </c>
      <c r="E540" t="s">
        <v>177</v>
      </c>
      <c r="F540" t="s">
        <v>1783</v>
      </c>
      <c r="G540" t="s">
        <v>183</v>
      </c>
      <c r="H540" t="s">
        <v>143</v>
      </c>
      <c r="I540" t="s">
        <v>135</v>
      </c>
      <c r="J540" t="s">
        <v>136</v>
      </c>
      <c r="K540" t="s">
        <v>137</v>
      </c>
      <c r="L540" t="s">
        <v>1784</v>
      </c>
      <c r="M540" t="s">
        <v>1785</v>
      </c>
      <c r="N540">
        <v>1.051111111</v>
      </c>
      <c r="O540">
        <v>0</v>
      </c>
      <c r="P540">
        <v>1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0.1377995273268689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0.1377995273268689</v>
      </c>
    </row>
    <row r="541" spans="1:31" x14ac:dyDescent="0.25">
      <c r="A541">
        <v>2098652</v>
      </c>
      <c r="B541">
        <v>1</v>
      </c>
      <c r="C541" t="s">
        <v>80</v>
      </c>
      <c r="D541" t="s">
        <v>85</v>
      </c>
      <c r="E541" t="s">
        <v>177</v>
      </c>
      <c r="F541" t="s">
        <v>1786</v>
      </c>
      <c r="G541" t="s">
        <v>196</v>
      </c>
      <c r="H541" t="s">
        <v>143</v>
      </c>
      <c r="I541" t="s">
        <v>135</v>
      </c>
      <c r="J541" t="s">
        <v>136</v>
      </c>
      <c r="K541" t="s">
        <v>137</v>
      </c>
      <c r="L541" t="s">
        <v>1787</v>
      </c>
      <c r="M541" t="s">
        <v>1788</v>
      </c>
      <c r="N541">
        <v>0.52638888800000005</v>
      </c>
      <c r="O541">
        <v>0</v>
      </c>
      <c r="P541">
        <v>1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0.44915247193101282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0.44915247193101282</v>
      </c>
    </row>
    <row r="542" spans="1:31" x14ac:dyDescent="0.25">
      <c r="A542">
        <v>2098662</v>
      </c>
      <c r="B542">
        <v>1</v>
      </c>
      <c r="C542" t="s">
        <v>80</v>
      </c>
      <c r="D542" t="s">
        <v>105</v>
      </c>
      <c r="E542" t="s">
        <v>177</v>
      </c>
      <c r="F542" t="s">
        <v>1789</v>
      </c>
      <c r="G542" t="s">
        <v>366</v>
      </c>
      <c r="H542" t="s">
        <v>143</v>
      </c>
      <c r="I542" t="s">
        <v>135</v>
      </c>
      <c r="J542" t="s">
        <v>136</v>
      </c>
      <c r="K542" t="s">
        <v>137</v>
      </c>
      <c r="L542" t="s">
        <v>1790</v>
      </c>
      <c r="M542" t="s">
        <v>1791</v>
      </c>
      <c r="N542">
        <v>5.6788888880000004</v>
      </c>
      <c r="O542">
        <v>0</v>
      </c>
      <c r="P542">
        <v>26</v>
      </c>
      <c r="Q542">
        <v>0</v>
      </c>
      <c r="R542">
        <v>0</v>
      </c>
      <c r="S542">
        <v>0</v>
      </c>
      <c r="T542">
        <v>1</v>
      </c>
      <c r="U542">
        <v>0</v>
      </c>
      <c r="V542">
        <v>0</v>
      </c>
      <c r="W542">
        <v>0</v>
      </c>
      <c r="X542">
        <v>24.091604156321488</v>
      </c>
      <c r="Y542">
        <v>0</v>
      </c>
      <c r="Z542">
        <v>0</v>
      </c>
      <c r="AA542">
        <v>0</v>
      </c>
      <c r="AB542">
        <v>25.388218609445616</v>
      </c>
      <c r="AC542">
        <v>0</v>
      </c>
      <c r="AD542">
        <v>0</v>
      </c>
      <c r="AE542">
        <v>49.479822765767103</v>
      </c>
    </row>
    <row r="543" spans="1:31" x14ac:dyDescent="0.25">
      <c r="A543">
        <v>2098663</v>
      </c>
      <c r="B543">
        <v>1</v>
      </c>
      <c r="C543" t="s">
        <v>80</v>
      </c>
      <c r="D543" t="s">
        <v>90</v>
      </c>
      <c r="E543" t="s">
        <v>177</v>
      </c>
      <c r="F543" t="s">
        <v>1792</v>
      </c>
      <c r="G543" t="s">
        <v>179</v>
      </c>
      <c r="H543" t="s">
        <v>143</v>
      </c>
      <c r="I543" t="s">
        <v>135</v>
      </c>
      <c r="J543" t="s">
        <v>136</v>
      </c>
      <c r="K543" t="s">
        <v>137</v>
      </c>
      <c r="L543" t="s">
        <v>1793</v>
      </c>
      <c r="M543" t="s">
        <v>1794</v>
      </c>
      <c r="N543">
        <v>4.0336111109999999</v>
      </c>
      <c r="O543">
        <v>0</v>
      </c>
      <c r="P543">
        <v>24</v>
      </c>
      <c r="Q543">
        <v>0</v>
      </c>
      <c r="R543">
        <v>0</v>
      </c>
      <c r="S543">
        <v>0</v>
      </c>
      <c r="T543">
        <v>3</v>
      </c>
      <c r="U543">
        <v>0</v>
      </c>
      <c r="V543">
        <v>0</v>
      </c>
      <c r="W543">
        <v>0</v>
      </c>
      <c r="X543">
        <v>23.937703479858229</v>
      </c>
      <c r="Y543">
        <v>0</v>
      </c>
      <c r="Z543">
        <v>0</v>
      </c>
      <c r="AA543">
        <v>0</v>
      </c>
      <c r="AB543">
        <v>5.5688569528756657</v>
      </c>
      <c r="AC543">
        <v>0</v>
      </c>
      <c r="AD543">
        <v>0</v>
      </c>
      <c r="AE543">
        <v>29.506560432733895</v>
      </c>
    </row>
    <row r="544" spans="1:31" x14ac:dyDescent="0.25">
      <c r="A544">
        <v>2098664</v>
      </c>
      <c r="B544">
        <v>1</v>
      </c>
      <c r="C544" t="s">
        <v>80</v>
      </c>
      <c r="D544" t="s">
        <v>95</v>
      </c>
      <c r="E544" t="s">
        <v>158</v>
      </c>
      <c r="F544" t="s">
        <v>1795</v>
      </c>
      <c r="G544" t="s">
        <v>160</v>
      </c>
      <c r="H544" t="s">
        <v>143</v>
      </c>
      <c r="I544" t="s">
        <v>135</v>
      </c>
      <c r="J544" t="s">
        <v>136</v>
      </c>
      <c r="K544" t="s">
        <v>137</v>
      </c>
      <c r="L544" t="s">
        <v>1796</v>
      </c>
      <c r="M544" t="s">
        <v>1797</v>
      </c>
      <c r="N544">
        <v>1.0491666660000001</v>
      </c>
      <c r="O544">
        <v>0</v>
      </c>
      <c r="P544">
        <v>2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0.26329688008880003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0.26329688008880003</v>
      </c>
    </row>
    <row r="545" spans="1:31" x14ac:dyDescent="0.25">
      <c r="A545">
        <v>2098667</v>
      </c>
      <c r="B545">
        <v>1</v>
      </c>
      <c r="C545" t="s">
        <v>81</v>
      </c>
      <c r="D545" t="s">
        <v>118</v>
      </c>
      <c r="E545" t="s">
        <v>158</v>
      </c>
      <c r="F545" t="s">
        <v>1798</v>
      </c>
      <c r="G545" t="s">
        <v>324</v>
      </c>
      <c r="H545" t="s">
        <v>143</v>
      </c>
      <c r="I545" t="s">
        <v>135</v>
      </c>
      <c r="J545" t="s">
        <v>136</v>
      </c>
      <c r="K545" t="s">
        <v>137</v>
      </c>
      <c r="L545" t="s">
        <v>1799</v>
      </c>
      <c r="M545" t="s">
        <v>1800</v>
      </c>
      <c r="N545">
        <v>1.713055555</v>
      </c>
      <c r="O545">
        <v>0</v>
      </c>
      <c r="P545">
        <v>106</v>
      </c>
      <c r="Q545">
        <v>0</v>
      </c>
      <c r="R545">
        <v>0</v>
      </c>
      <c r="S545">
        <v>0</v>
      </c>
      <c r="T545">
        <v>10</v>
      </c>
      <c r="U545">
        <v>0</v>
      </c>
      <c r="V545">
        <v>0</v>
      </c>
      <c r="W545">
        <v>0</v>
      </c>
      <c r="X545">
        <v>28.239385798596086</v>
      </c>
      <c r="Y545">
        <v>0</v>
      </c>
      <c r="Z545">
        <v>0</v>
      </c>
      <c r="AA545">
        <v>0</v>
      </c>
      <c r="AB545">
        <v>15.947581276231684</v>
      </c>
      <c r="AC545">
        <v>0</v>
      </c>
      <c r="AD545">
        <v>0</v>
      </c>
      <c r="AE545">
        <v>44.18696707482777</v>
      </c>
    </row>
    <row r="546" spans="1:31" x14ac:dyDescent="0.25">
      <c r="A546">
        <v>2098669</v>
      </c>
      <c r="B546">
        <v>1</v>
      </c>
      <c r="C546" t="s">
        <v>80</v>
      </c>
      <c r="D546" t="s">
        <v>96</v>
      </c>
      <c r="E546" t="s">
        <v>177</v>
      </c>
      <c r="F546" t="s">
        <v>1801</v>
      </c>
      <c r="G546" t="s">
        <v>1802</v>
      </c>
      <c r="H546" t="s">
        <v>143</v>
      </c>
      <c r="I546" t="s">
        <v>135</v>
      </c>
      <c r="J546" t="s">
        <v>136</v>
      </c>
      <c r="K546" t="s">
        <v>137</v>
      </c>
      <c r="L546" t="s">
        <v>1803</v>
      </c>
      <c r="M546" t="s">
        <v>1804</v>
      </c>
      <c r="N546">
        <v>1.4524999999999999</v>
      </c>
      <c r="O546">
        <v>0</v>
      </c>
      <c r="P546">
        <v>1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1.8207579060969268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1.8207579060969268</v>
      </c>
    </row>
    <row r="547" spans="1:31" x14ac:dyDescent="0.25">
      <c r="A547">
        <v>2098674</v>
      </c>
      <c r="B547">
        <v>1</v>
      </c>
      <c r="C547" t="s">
        <v>80</v>
      </c>
      <c r="D547" t="s">
        <v>96</v>
      </c>
      <c r="E547" t="s">
        <v>177</v>
      </c>
      <c r="F547" t="s">
        <v>1805</v>
      </c>
      <c r="G547" t="s">
        <v>179</v>
      </c>
      <c r="H547" t="s">
        <v>143</v>
      </c>
      <c r="I547" t="s">
        <v>135</v>
      </c>
      <c r="J547" t="s">
        <v>136</v>
      </c>
      <c r="K547" t="s">
        <v>137</v>
      </c>
      <c r="L547" t="s">
        <v>1806</v>
      </c>
      <c r="M547" t="s">
        <v>1807</v>
      </c>
      <c r="N547">
        <v>1.2150000000000001</v>
      </c>
      <c r="O547">
        <v>0</v>
      </c>
      <c r="P547">
        <v>1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0.43247497020661096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0.43247497020661096</v>
      </c>
    </row>
    <row r="548" spans="1:31" x14ac:dyDescent="0.25">
      <c r="A548">
        <v>2098865</v>
      </c>
      <c r="B548">
        <v>1</v>
      </c>
      <c r="C548" t="s">
        <v>80</v>
      </c>
      <c r="D548" t="s">
        <v>83</v>
      </c>
      <c r="E548" t="s">
        <v>169</v>
      </c>
      <c r="F548" t="s">
        <v>1808</v>
      </c>
      <c r="G548" t="s">
        <v>133</v>
      </c>
      <c r="H548" t="s">
        <v>134</v>
      </c>
      <c r="I548" t="s">
        <v>135</v>
      </c>
      <c r="J548" t="s">
        <v>136</v>
      </c>
      <c r="K548" t="s">
        <v>137</v>
      </c>
      <c r="L548" t="s">
        <v>1809</v>
      </c>
      <c r="M548" t="s">
        <v>1810</v>
      </c>
      <c r="N548">
        <v>7.0555555000000006E-2</v>
      </c>
      <c r="O548">
        <v>0</v>
      </c>
      <c r="P548">
        <v>1412</v>
      </c>
      <c r="Q548">
        <v>0</v>
      </c>
      <c r="R548">
        <v>0</v>
      </c>
      <c r="S548">
        <v>9</v>
      </c>
      <c r="T548">
        <v>145</v>
      </c>
      <c r="U548">
        <v>11</v>
      </c>
      <c r="V548">
        <v>0</v>
      </c>
      <c r="W548">
        <v>0</v>
      </c>
      <c r="X548">
        <v>25.56322989681669</v>
      </c>
      <c r="Y548">
        <v>0</v>
      </c>
      <c r="Z548">
        <v>0</v>
      </c>
      <c r="AA548">
        <v>7.9823850940124048</v>
      </c>
      <c r="AB548">
        <v>7.9311370944722999</v>
      </c>
      <c r="AC548">
        <v>65.33329938854672</v>
      </c>
      <c r="AD548">
        <v>0</v>
      </c>
      <c r="AE548">
        <v>106.81005147384812</v>
      </c>
    </row>
    <row r="549" spans="1:31" x14ac:dyDescent="0.25">
      <c r="A549">
        <v>2099220</v>
      </c>
      <c r="B549">
        <v>1</v>
      </c>
      <c r="C549" t="s">
        <v>80</v>
      </c>
      <c r="D549" t="s">
        <v>96</v>
      </c>
      <c r="E549" t="s">
        <v>177</v>
      </c>
      <c r="F549" t="s">
        <v>1811</v>
      </c>
      <c r="G549" t="s">
        <v>196</v>
      </c>
      <c r="H549" t="s">
        <v>143</v>
      </c>
      <c r="I549" t="s">
        <v>135</v>
      </c>
      <c r="J549" t="s">
        <v>136</v>
      </c>
      <c r="K549" t="s">
        <v>137</v>
      </c>
      <c r="L549" t="s">
        <v>1812</v>
      </c>
      <c r="M549" t="s">
        <v>1813</v>
      </c>
      <c r="N549">
        <v>2.4444444440000002</v>
      </c>
      <c r="O549">
        <v>0</v>
      </c>
      <c r="P549">
        <v>1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1.5358692205317501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1.5358692205317501</v>
      </c>
    </row>
    <row r="550" spans="1:31" x14ac:dyDescent="0.25">
      <c r="A550">
        <v>2098828</v>
      </c>
      <c r="B550">
        <v>1</v>
      </c>
      <c r="C550" t="s">
        <v>80</v>
      </c>
      <c r="D550" t="s">
        <v>88</v>
      </c>
      <c r="E550" t="s">
        <v>158</v>
      </c>
      <c r="F550" t="s">
        <v>1814</v>
      </c>
      <c r="G550" t="s">
        <v>273</v>
      </c>
      <c r="H550" t="s">
        <v>143</v>
      </c>
      <c r="I550" t="s">
        <v>135</v>
      </c>
      <c r="J550" t="s">
        <v>136</v>
      </c>
      <c r="K550" t="s">
        <v>155</v>
      </c>
      <c r="L550" t="s">
        <v>1815</v>
      </c>
      <c r="M550" t="s">
        <v>1816</v>
      </c>
      <c r="N550">
        <v>0.69416666599999999</v>
      </c>
      <c r="O550">
        <v>0</v>
      </c>
      <c r="P550">
        <v>63</v>
      </c>
      <c r="Q550">
        <v>0</v>
      </c>
      <c r="R550">
        <v>0</v>
      </c>
      <c r="S550">
        <v>0</v>
      </c>
      <c r="T550">
        <v>2</v>
      </c>
      <c r="U550">
        <v>0</v>
      </c>
      <c r="V550">
        <v>0</v>
      </c>
      <c r="W550">
        <v>0</v>
      </c>
      <c r="X550">
        <v>10.89658165005517</v>
      </c>
      <c r="Y550">
        <v>0</v>
      </c>
      <c r="Z550">
        <v>0</v>
      </c>
      <c r="AA550">
        <v>0</v>
      </c>
      <c r="AB550">
        <v>1.9285210240026907</v>
      </c>
      <c r="AC550">
        <v>0</v>
      </c>
      <c r="AD550">
        <v>0</v>
      </c>
      <c r="AE550">
        <v>12.825102674057861</v>
      </c>
    </row>
    <row r="551" spans="1:31" x14ac:dyDescent="0.25">
      <c r="A551">
        <v>2099320</v>
      </c>
      <c r="B551">
        <v>1</v>
      </c>
      <c r="C551" t="s">
        <v>80</v>
      </c>
      <c r="D551" t="s">
        <v>110</v>
      </c>
      <c r="E551" t="s">
        <v>177</v>
      </c>
      <c r="F551" t="s">
        <v>1817</v>
      </c>
      <c r="G551" t="s">
        <v>1007</v>
      </c>
      <c r="H551" t="s">
        <v>143</v>
      </c>
      <c r="I551" t="s">
        <v>135</v>
      </c>
      <c r="J551" t="s">
        <v>136</v>
      </c>
      <c r="K551" t="s">
        <v>137</v>
      </c>
      <c r="L551" t="s">
        <v>1818</v>
      </c>
      <c r="M551" t="s">
        <v>1819</v>
      </c>
      <c r="N551">
        <v>2.304444444</v>
      </c>
      <c r="O551">
        <v>0</v>
      </c>
      <c r="P551">
        <v>5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1.9328747828532804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1.9328747828532804</v>
      </c>
    </row>
    <row r="552" spans="1:31" x14ac:dyDescent="0.25">
      <c r="A552">
        <v>2099369</v>
      </c>
      <c r="B552">
        <v>1</v>
      </c>
      <c r="C552" t="s">
        <v>81</v>
      </c>
      <c r="D552" t="s">
        <v>118</v>
      </c>
      <c r="E552" t="s">
        <v>177</v>
      </c>
      <c r="F552" t="s">
        <v>1820</v>
      </c>
      <c r="G552" t="s">
        <v>183</v>
      </c>
      <c r="H552" t="s">
        <v>143</v>
      </c>
      <c r="I552" t="s">
        <v>135</v>
      </c>
      <c r="J552" t="s">
        <v>136</v>
      </c>
      <c r="K552" t="s">
        <v>137</v>
      </c>
      <c r="L552" t="s">
        <v>1821</v>
      </c>
      <c r="M552" t="s">
        <v>1822</v>
      </c>
      <c r="N552">
        <v>2.6436111109999998</v>
      </c>
      <c r="O552">
        <v>0</v>
      </c>
      <c r="P552">
        <v>1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1.2854098883504801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1.2854098883504801</v>
      </c>
    </row>
    <row r="553" spans="1:31" x14ac:dyDescent="0.25">
      <c r="A553">
        <v>2099286</v>
      </c>
      <c r="B553">
        <v>1</v>
      </c>
      <c r="C553" t="s">
        <v>81</v>
      </c>
      <c r="D553" t="s">
        <v>125</v>
      </c>
      <c r="E553" t="s">
        <v>177</v>
      </c>
      <c r="F553" t="s">
        <v>1823</v>
      </c>
      <c r="G553" t="s">
        <v>183</v>
      </c>
      <c r="H553" t="s">
        <v>143</v>
      </c>
      <c r="I553" t="s">
        <v>135</v>
      </c>
      <c r="J553" t="s">
        <v>136</v>
      </c>
      <c r="K553" t="s">
        <v>137</v>
      </c>
      <c r="L553" t="s">
        <v>1824</v>
      </c>
      <c r="M553" t="s">
        <v>1825</v>
      </c>
      <c r="N553">
        <v>2.0861111110000001</v>
      </c>
      <c r="O553">
        <v>0</v>
      </c>
      <c r="P553">
        <v>2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0.85454649986570019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0.85454649986570019</v>
      </c>
    </row>
    <row r="554" spans="1:31" x14ac:dyDescent="0.25">
      <c r="A554">
        <v>2098762</v>
      </c>
      <c r="B554">
        <v>1</v>
      </c>
      <c r="C554" t="s">
        <v>80</v>
      </c>
      <c r="D554" t="s">
        <v>106</v>
      </c>
      <c r="E554" t="s">
        <v>158</v>
      </c>
      <c r="F554" t="s">
        <v>1826</v>
      </c>
      <c r="G554" t="s">
        <v>154</v>
      </c>
      <c r="H554" t="s">
        <v>143</v>
      </c>
      <c r="I554" t="s">
        <v>135</v>
      </c>
      <c r="J554" t="s">
        <v>136</v>
      </c>
      <c r="K554" t="s">
        <v>155</v>
      </c>
      <c r="L554" t="s">
        <v>1827</v>
      </c>
      <c r="M554" t="s">
        <v>1828</v>
      </c>
      <c r="N554">
        <v>9.2099461110000007</v>
      </c>
      <c r="O554">
        <v>0</v>
      </c>
      <c r="P554">
        <v>37</v>
      </c>
      <c r="Q554">
        <v>0</v>
      </c>
      <c r="R554">
        <v>1</v>
      </c>
      <c r="S554">
        <v>0</v>
      </c>
      <c r="T554">
        <v>2</v>
      </c>
      <c r="U554">
        <v>0</v>
      </c>
      <c r="V554">
        <v>0</v>
      </c>
      <c r="W554">
        <v>0</v>
      </c>
      <c r="X554">
        <v>60.240177837068217</v>
      </c>
      <c r="Y554">
        <v>0</v>
      </c>
      <c r="Z554">
        <v>20.850423433571766</v>
      </c>
      <c r="AA554">
        <v>0</v>
      </c>
      <c r="AB554">
        <v>18.693679128569617</v>
      </c>
      <c r="AC554">
        <v>0</v>
      </c>
      <c r="AD554">
        <v>0</v>
      </c>
      <c r="AE554">
        <v>99.784280399209592</v>
      </c>
    </row>
    <row r="555" spans="1:31" x14ac:dyDescent="0.25">
      <c r="A555">
        <v>2099094</v>
      </c>
      <c r="B555">
        <v>1</v>
      </c>
      <c r="C555" t="s">
        <v>80</v>
      </c>
      <c r="D555" t="s">
        <v>92</v>
      </c>
      <c r="E555" t="s">
        <v>177</v>
      </c>
      <c r="F555" t="s">
        <v>1829</v>
      </c>
      <c r="G555" t="s">
        <v>179</v>
      </c>
      <c r="H555" t="s">
        <v>143</v>
      </c>
      <c r="I555" t="s">
        <v>135</v>
      </c>
      <c r="J555" t="s">
        <v>136</v>
      </c>
      <c r="K555" t="s">
        <v>137</v>
      </c>
      <c r="L555" t="s">
        <v>1830</v>
      </c>
      <c r="M555" t="s">
        <v>1831</v>
      </c>
      <c r="N555">
        <v>5.2566666660000001</v>
      </c>
      <c r="O555">
        <v>0</v>
      </c>
      <c r="P555">
        <v>0</v>
      </c>
      <c r="Q555">
        <v>0</v>
      </c>
      <c r="R555">
        <v>1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</row>
    <row r="556" spans="1:31" x14ac:dyDescent="0.25">
      <c r="A556">
        <v>2098745</v>
      </c>
      <c r="B556">
        <v>1</v>
      </c>
      <c r="C556" t="s">
        <v>81</v>
      </c>
      <c r="D556" t="s">
        <v>115</v>
      </c>
      <c r="E556" t="s">
        <v>131</v>
      </c>
      <c r="F556" t="s">
        <v>1832</v>
      </c>
      <c r="G556" t="s">
        <v>133</v>
      </c>
      <c r="H556" t="s">
        <v>134</v>
      </c>
      <c r="I556" t="s">
        <v>259</v>
      </c>
      <c r="J556" t="s">
        <v>136</v>
      </c>
      <c r="K556" t="s">
        <v>137</v>
      </c>
      <c r="L556" t="s">
        <v>1833</v>
      </c>
      <c r="M556" t="s">
        <v>1834</v>
      </c>
      <c r="N556">
        <v>1.6111111000000001E-2</v>
      </c>
      <c r="O556">
        <v>0</v>
      </c>
      <c r="P556">
        <v>1226</v>
      </c>
      <c r="Q556">
        <v>1</v>
      </c>
      <c r="R556">
        <v>15</v>
      </c>
      <c r="S556">
        <v>4</v>
      </c>
      <c r="T556">
        <v>101</v>
      </c>
      <c r="U556">
        <v>1</v>
      </c>
      <c r="V556">
        <v>0</v>
      </c>
      <c r="W556">
        <v>0</v>
      </c>
      <c r="X556">
        <v>2.085966603453949</v>
      </c>
      <c r="Y556">
        <v>3.5501775716431108E-2</v>
      </c>
      <c r="Z556">
        <v>4.244000993505001E-2</v>
      </c>
      <c r="AA556">
        <v>4.4832817719364447E-2</v>
      </c>
      <c r="AB556">
        <v>0.4276466355025329</v>
      </c>
      <c r="AC556">
        <v>0.62917245259298227</v>
      </c>
      <c r="AD556">
        <v>0</v>
      </c>
      <c r="AE556">
        <v>3.2655602949203102</v>
      </c>
    </row>
    <row r="557" spans="1:31" x14ac:dyDescent="0.25">
      <c r="A557">
        <v>2098802</v>
      </c>
      <c r="B557">
        <v>1</v>
      </c>
      <c r="C557" t="s">
        <v>80</v>
      </c>
      <c r="D557" t="s">
        <v>103</v>
      </c>
      <c r="E557" t="s">
        <v>169</v>
      </c>
      <c r="F557" t="s">
        <v>1835</v>
      </c>
      <c r="G557" t="s">
        <v>154</v>
      </c>
      <c r="H557" t="s">
        <v>134</v>
      </c>
      <c r="I557" t="s">
        <v>135</v>
      </c>
      <c r="J557" t="s">
        <v>136</v>
      </c>
      <c r="K557" t="s">
        <v>155</v>
      </c>
      <c r="L557" t="s">
        <v>1836</v>
      </c>
      <c r="M557" t="s">
        <v>1837</v>
      </c>
      <c r="N557">
        <v>5.7166666660000001</v>
      </c>
      <c r="O557">
        <v>0</v>
      </c>
      <c r="P557">
        <v>1011</v>
      </c>
      <c r="Q557">
        <v>0</v>
      </c>
      <c r="R557">
        <v>0</v>
      </c>
      <c r="S557">
        <v>0</v>
      </c>
      <c r="T557">
        <v>76</v>
      </c>
      <c r="U557">
        <v>0</v>
      </c>
      <c r="V557">
        <v>0</v>
      </c>
      <c r="W557">
        <v>0</v>
      </c>
      <c r="X557">
        <v>1488.0131819419212</v>
      </c>
      <c r="Y557">
        <v>0</v>
      </c>
      <c r="Z557">
        <v>0</v>
      </c>
      <c r="AA557">
        <v>0</v>
      </c>
      <c r="AB557">
        <v>914.6159889685332</v>
      </c>
      <c r="AC557">
        <v>0</v>
      </c>
      <c r="AD557">
        <v>0</v>
      </c>
      <c r="AE557">
        <v>2402.6291709104544</v>
      </c>
    </row>
    <row r="558" spans="1:31" x14ac:dyDescent="0.25">
      <c r="A558">
        <v>2099200</v>
      </c>
      <c r="B558">
        <v>1</v>
      </c>
      <c r="C558" t="s">
        <v>80</v>
      </c>
      <c r="D558" t="s">
        <v>92</v>
      </c>
      <c r="E558" t="s">
        <v>140</v>
      </c>
      <c r="F558" t="s">
        <v>1838</v>
      </c>
      <c r="G558" t="s">
        <v>142</v>
      </c>
      <c r="H558" t="s">
        <v>143</v>
      </c>
      <c r="I558" t="s">
        <v>135</v>
      </c>
      <c r="J558" t="s">
        <v>136</v>
      </c>
      <c r="K558" t="s">
        <v>137</v>
      </c>
      <c r="L558" t="s">
        <v>1839</v>
      </c>
      <c r="M558" t="s">
        <v>1840</v>
      </c>
      <c r="N558">
        <v>1.198611111</v>
      </c>
      <c r="O558">
        <v>0</v>
      </c>
      <c r="P558">
        <v>235</v>
      </c>
      <c r="Q558">
        <v>0</v>
      </c>
      <c r="R558">
        <v>1</v>
      </c>
      <c r="S558">
        <v>0</v>
      </c>
      <c r="T558">
        <v>8</v>
      </c>
      <c r="U558">
        <v>0</v>
      </c>
      <c r="V558">
        <v>1</v>
      </c>
      <c r="W558">
        <v>0</v>
      </c>
      <c r="X558">
        <v>70.684981485780384</v>
      </c>
      <c r="Y558">
        <v>0</v>
      </c>
      <c r="Z558">
        <v>0</v>
      </c>
      <c r="AA558">
        <v>0</v>
      </c>
      <c r="AB558">
        <v>7.346897996663861</v>
      </c>
      <c r="AC558">
        <v>0</v>
      </c>
      <c r="AD558">
        <v>228.32343183074582</v>
      </c>
      <c r="AE558">
        <v>306.35531131319004</v>
      </c>
    </row>
    <row r="559" spans="1:31" x14ac:dyDescent="0.25">
      <c r="A559">
        <v>2099180</v>
      </c>
      <c r="B559">
        <v>1</v>
      </c>
      <c r="C559" t="s">
        <v>80</v>
      </c>
      <c r="D559" t="s">
        <v>94</v>
      </c>
      <c r="E559" t="s">
        <v>177</v>
      </c>
      <c r="F559" t="s">
        <v>1841</v>
      </c>
      <c r="G559" t="s">
        <v>183</v>
      </c>
      <c r="H559" t="s">
        <v>143</v>
      </c>
      <c r="I559" t="s">
        <v>135</v>
      </c>
      <c r="J559" t="s">
        <v>136</v>
      </c>
      <c r="K559" t="s">
        <v>137</v>
      </c>
      <c r="L559" t="s">
        <v>1842</v>
      </c>
      <c r="M559" t="s">
        <v>1843</v>
      </c>
      <c r="N559">
        <v>3.9952777770000001</v>
      </c>
      <c r="O559">
        <v>0</v>
      </c>
      <c r="P559">
        <v>1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0.90073412772673844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0.90073412772673844</v>
      </c>
    </row>
    <row r="560" spans="1:31" x14ac:dyDescent="0.25">
      <c r="A560">
        <v>2099154</v>
      </c>
      <c r="B560">
        <v>1</v>
      </c>
      <c r="C560" t="s">
        <v>80</v>
      </c>
      <c r="D560" t="s">
        <v>83</v>
      </c>
      <c r="E560" t="s">
        <v>177</v>
      </c>
      <c r="F560" t="s">
        <v>1844</v>
      </c>
      <c r="G560" t="s">
        <v>324</v>
      </c>
      <c r="H560" t="s">
        <v>143</v>
      </c>
      <c r="I560" t="s">
        <v>135</v>
      </c>
      <c r="J560" t="s">
        <v>136</v>
      </c>
      <c r="K560" t="s">
        <v>137</v>
      </c>
      <c r="L560" t="s">
        <v>1845</v>
      </c>
      <c r="M560" t="s">
        <v>1846</v>
      </c>
      <c r="N560">
        <v>1.5891666659999999</v>
      </c>
      <c r="O560">
        <v>0</v>
      </c>
      <c r="P560">
        <v>2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0.65770028101467259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0.65770028101467259</v>
      </c>
    </row>
    <row r="561" spans="1:31" x14ac:dyDescent="0.25">
      <c r="A561">
        <v>2098888</v>
      </c>
      <c r="B561">
        <v>1</v>
      </c>
      <c r="C561" t="s">
        <v>80</v>
      </c>
      <c r="D561" t="s">
        <v>84</v>
      </c>
      <c r="E561" t="s">
        <v>140</v>
      </c>
      <c r="F561" t="s">
        <v>1847</v>
      </c>
      <c r="G561" t="s">
        <v>979</v>
      </c>
      <c r="H561" t="s">
        <v>143</v>
      </c>
      <c r="I561" t="s">
        <v>135</v>
      </c>
      <c r="J561" t="s">
        <v>136</v>
      </c>
      <c r="K561" t="s">
        <v>137</v>
      </c>
      <c r="L561" t="s">
        <v>1848</v>
      </c>
      <c r="M561" t="s">
        <v>1849</v>
      </c>
      <c r="N561">
        <v>0.45722222200000001</v>
      </c>
      <c r="O561">
        <v>0</v>
      </c>
      <c r="P561">
        <v>697</v>
      </c>
      <c r="Q561">
        <v>0</v>
      </c>
      <c r="R561">
        <v>0</v>
      </c>
      <c r="S561">
        <v>0</v>
      </c>
      <c r="T561">
        <v>178</v>
      </c>
      <c r="U561">
        <v>0</v>
      </c>
      <c r="V561">
        <v>0</v>
      </c>
      <c r="W561">
        <v>0</v>
      </c>
      <c r="X561">
        <v>79.04168482829968</v>
      </c>
      <c r="Y561">
        <v>0</v>
      </c>
      <c r="Z561">
        <v>0</v>
      </c>
      <c r="AA561">
        <v>0</v>
      </c>
      <c r="AB561">
        <v>146.09776518445665</v>
      </c>
      <c r="AC561">
        <v>0</v>
      </c>
      <c r="AD561">
        <v>0</v>
      </c>
      <c r="AE561">
        <v>225.13945001275633</v>
      </c>
    </row>
    <row r="562" spans="1:31" x14ac:dyDescent="0.25">
      <c r="A562">
        <v>2099217</v>
      </c>
      <c r="B562">
        <v>1</v>
      </c>
      <c r="C562" t="s">
        <v>80</v>
      </c>
      <c r="D562" t="s">
        <v>92</v>
      </c>
      <c r="E562" t="s">
        <v>158</v>
      </c>
      <c r="F562" t="s">
        <v>1850</v>
      </c>
      <c r="G562" t="s">
        <v>385</v>
      </c>
      <c r="H562" t="s">
        <v>143</v>
      </c>
      <c r="I562" t="s">
        <v>135</v>
      </c>
      <c r="J562" t="s">
        <v>136</v>
      </c>
      <c r="K562" t="s">
        <v>137</v>
      </c>
      <c r="L562" t="s">
        <v>1851</v>
      </c>
      <c r="M562" t="s">
        <v>1852</v>
      </c>
      <c r="N562">
        <v>1.545833333</v>
      </c>
      <c r="O562">
        <v>0</v>
      </c>
      <c r="P562">
        <v>18</v>
      </c>
      <c r="Q562">
        <v>0</v>
      </c>
      <c r="R562">
        <v>0</v>
      </c>
      <c r="S562">
        <v>0</v>
      </c>
      <c r="T562">
        <v>2</v>
      </c>
      <c r="U562">
        <v>0</v>
      </c>
      <c r="V562">
        <v>0</v>
      </c>
      <c r="W562">
        <v>0</v>
      </c>
      <c r="X562">
        <v>12.825937749149851</v>
      </c>
      <c r="Y562">
        <v>0</v>
      </c>
      <c r="Z562">
        <v>0</v>
      </c>
      <c r="AA562">
        <v>0</v>
      </c>
      <c r="AB562">
        <v>3.9865933924538499</v>
      </c>
      <c r="AC562">
        <v>0</v>
      </c>
      <c r="AD562">
        <v>0</v>
      </c>
      <c r="AE562">
        <v>16.812531141603699</v>
      </c>
    </row>
    <row r="563" spans="1:31" x14ac:dyDescent="0.25">
      <c r="A563">
        <v>2099323</v>
      </c>
      <c r="B563">
        <v>1</v>
      </c>
      <c r="C563" t="s">
        <v>80</v>
      </c>
      <c r="D563" t="s">
        <v>111</v>
      </c>
      <c r="E563" t="s">
        <v>158</v>
      </c>
      <c r="F563" t="s">
        <v>1853</v>
      </c>
      <c r="G563" t="s">
        <v>160</v>
      </c>
      <c r="H563" t="s">
        <v>143</v>
      </c>
      <c r="I563" t="s">
        <v>135</v>
      </c>
      <c r="J563" t="s">
        <v>136</v>
      </c>
      <c r="K563" t="s">
        <v>137</v>
      </c>
      <c r="L563" t="s">
        <v>1854</v>
      </c>
      <c r="M563" t="s">
        <v>1855</v>
      </c>
      <c r="N563">
        <v>0.79555555499999997</v>
      </c>
      <c r="O563">
        <v>0</v>
      </c>
      <c r="P563">
        <v>120</v>
      </c>
      <c r="Q563">
        <v>0</v>
      </c>
      <c r="R563">
        <v>0</v>
      </c>
      <c r="S563">
        <v>0</v>
      </c>
      <c r="T563">
        <v>2</v>
      </c>
      <c r="U563">
        <v>0</v>
      </c>
      <c r="V563">
        <v>0</v>
      </c>
      <c r="W563">
        <v>0</v>
      </c>
      <c r="X563">
        <v>29.572434057623852</v>
      </c>
      <c r="Y563">
        <v>0</v>
      </c>
      <c r="Z563">
        <v>0</v>
      </c>
      <c r="AA563">
        <v>0</v>
      </c>
      <c r="AB563">
        <v>0.69200361396690557</v>
      </c>
      <c r="AC563">
        <v>0</v>
      </c>
      <c r="AD563">
        <v>0</v>
      </c>
      <c r="AE563">
        <v>30.264437671590759</v>
      </c>
    </row>
    <row r="564" spans="1:31" x14ac:dyDescent="0.25">
      <c r="A564">
        <v>2099366</v>
      </c>
      <c r="B564">
        <v>1</v>
      </c>
      <c r="C564" t="s">
        <v>81</v>
      </c>
      <c r="D564" t="s">
        <v>123</v>
      </c>
      <c r="E564" t="s">
        <v>169</v>
      </c>
      <c r="F564" t="s">
        <v>1856</v>
      </c>
      <c r="G564" t="s">
        <v>464</v>
      </c>
      <c r="H564" t="s">
        <v>134</v>
      </c>
      <c r="I564" t="s">
        <v>135</v>
      </c>
      <c r="J564" t="s">
        <v>136</v>
      </c>
      <c r="K564" t="s">
        <v>137</v>
      </c>
      <c r="L564" t="s">
        <v>1857</v>
      </c>
      <c r="M564" t="s">
        <v>1858</v>
      </c>
      <c r="N564">
        <v>2.8905555550000002</v>
      </c>
      <c r="O564">
        <v>0</v>
      </c>
      <c r="P564">
        <v>578</v>
      </c>
      <c r="Q564">
        <v>0</v>
      </c>
      <c r="R564">
        <v>0</v>
      </c>
      <c r="S564">
        <v>0</v>
      </c>
      <c r="T564">
        <v>55</v>
      </c>
      <c r="U564">
        <v>0</v>
      </c>
      <c r="V564">
        <v>1</v>
      </c>
      <c r="W564">
        <v>0</v>
      </c>
      <c r="X564">
        <v>341.58575051461736</v>
      </c>
      <c r="Y564">
        <v>0</v>
      </c>
      <c r="Z564">
        <v>0</v>
      </c>
      <c r="AA564">
        <v>0</v>
      </c>
      <c r="AB564">
        <v>122.75639303278015</v>
      </c>
      <c r="AC564">
        <v>0</v>
      </c>
      <c r="AD564">
        <v>52.338941986692717</v>
      </c>
      <c r="AE564">
        <v>516.68108553409024</v>
      </c>
    </row>
    <row r="565" spans="1:31" x14ac:dyDescent="0.25">
      <c r="A565">
        <v>2098682</v>
      </c>
      <c r="B565">
        <v>1</v>
      </c>
      <c r="C565" t="s">
        <v>80</v>
      </c>
      <c r="D565" t="s">
        <v>90</v>
      </c>
      <c r="E565" t="s">
        <v>169</v>
      </c>
      <c r="F565" t="s">
        <v>1859</v>
      </c>
      <c r="G565" t="s">
        <v>1860</v>
      </c>
      <c r="H565" t="s">
        <v>134</v>
      </c>
      <c r="I565" t="s">
        <v>135</v>
      </c>
      <c r="J565" t="s">
        <v>136</v>
      </c>
      <c r="K565" t="s">
        <v>137</v>
      </c>
      <c r="L565" t="s">
        <v>1861</v>
      </c>
      <c r="M565" t="s">
        <v>1862</v>
      </c>
      <c r="N565">
        <v>0.29138888800000001</v>
      </c>
      <c r="O565">
        <v>0</v>
      </c>
      <c r="P565">
        <v>988</v>
      </c>
      <c r="Q565">
        <v>0</v>
      </c>
      <c r="R565">
        <v>0</v>
      </c>
      <c r="S565">
        <v>0</v>
      </c>
      <c r="T565">
        <v>100</v>
      </c>
      <c r="U565">
        <v>0</v>
      </c>
      <c r="V565">
        <v>0</v>
      </c>
      <c r="W565">
        <v>0</v>
      </c>
      <c r="X565">
        <v>74.298296975704602</v>
      </c>
      <c r="Y565">
        <v>0</v>
      </c>
      <c r="Z565">
        <v>0</v>
      </c>
      <c r="AA565">
        <v>0</v>
      </c>
      <c r="AB565">
        <v>23.405489555330302</v>
      </c>
      <c r="AC565">
        <v>0</v>
      </c>
      <c r="AD565">
        <v>0</v>
      </c>
      <c r="AE565">
        <v>97.703786531034908</v>
      </c>
    </row>
    <row r="566" spans="1:31" x14ac:dyDescent="0.25">
      <c r="A566">
        <v>2098811</v>
      </c>
      <c r="B566">
        <v>1</v>
      </c>
      <c r="C566" t="s">
        <v>80</v>
      </c>
      <c r="D566" t="s">
        <v>84</v>
      </c>
      <c r="E566" t="s">
        <v>158</v>
      </c>
      <c r="F566" t="s">
        <v>1863</v>
      </c>
      <c r="G566" t="s">
        <v>385</v>
      </c>
      <c r="H566" t="s">
        <v>143</v>
      </c>
      <c r="I566" t="s">
        <v>135</v>
      </c>
      <c r="J566" t="s">
        <v>136</v>
      </c>
      <c r="K566" t="s">
        <v>137</v>
      </c>
      <c r="L566" t="s">
        <v>1864</v>
      </c>
      <c r="M566" t="s">
        <v>1865</v>
      </c>
      <c r="N566">
        <v>3.21</v>
      </c>
      <c r="O566">
        <v>0</v>
      </c>
      <c r="P566">
        <v>153</v>
      </c>
      <c r="Q566">
        <v>0</v>
      </c>
      <c r="R566">
        <v>0</v>
      </c>
      <c r="S566">
        <v>0</v>
      </c>
      <c r="T566">
        <v>12</v>
      </c>
      <c r="U566">
        <v>0</v>
      </c>
      <c r="V566">
        <v>0</v>
      </c>
      <c r="W566">
        <v>0</v>
      </c>
      <c r="X566">
        <v>105.42253409607282</v>
      </c>
      <c r="Y566">
        <v>0</v>
      </c>
      <c r="Z566">
        <v>0</v>
      </c>
      <c r="AA566">
        <v>0</v>
      </c>
      <c r="AB566">
        <v>19.96053824386475</v>
      </c>
      <c r="AC566">
        <v>0</v>
      </c>
      <c r="AD566">
        <v>0</v>
      </c>
      <c r="AE566">
        <v>125.38307233993757</v>
      </c>
    </row>
    <row r="567" spans="1:31" x14ac:dyDescent="0.25">
      <c r="A567">
        <v>2099143</v>
      </c>
      <c r="B567">
        <v>1</v>
      </c>
      <c r="C567" t="s">
        <v>80</v>
      </c>
      <c r="D567" t="s">
        <v>83</v>
      </c>
      <c r="E567" t="s">
        <v>177</v>
      </c>
      <c r="F567" t="s">
        <v>1866</v>
      </c>
      <c r="G567" t="s">
        <v>183</v>
      </c>
      <c r="H567" t="s">
        <v>143</v>
      </c>
      <c r="I567" t="s">
        <v>135</v>
      </c>
      <c r="J567" t="s">
        <v>136</v>
      </c>
      <c r="K567" t="s">
        <v>137</v>
      </c>
      <c r="L567" t="s">
        <v>1867</v>
      </c>
      <c r="M567" t="s">
        <v>1868</v>
      </c>
      <c r="N567">
        <v>4.5094444439999997</v>
      </c>
      <c r="O567">
        <v>0</v>
      </c>
      <c r="P567">
        <v>3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3.0511211914978666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3.0511211914978666</v>
      </c>
    </row>
    <row r="568" spans="1:31" x14ac:dyDescent="0.25">
      <c r="A568">
        <v>2098788</v>
      </c>
      <c r="B568">
        <v>1</v>
      </c>
      <c r="C568" t="s">
        <v>80</v>
      </c>
      <c r="D568" t="s">
        <v>83</v>
      </c>
      <c r="E568" t="s">
        <v>140</v>
      </c>
      <c r="F568" t="s">
        <v>1869</v>
      </c>
      <c r="G568" t="s">
        <v>324</v>
      </c>
      <c r="H568" t="s">
        <v>143</v>
      </c>
      <c r="I568" t="s">
        <v>135</v>
      </c>
      <c r="J568" t="s">
        <v>136</v>
      </c>
      <c r="K568" t="s">
        <v>137</v>
      </c>
      <c r="L568" t="s">
        <v>1870</v>
      </c>
      <c r="M568" t="s">
        <v>1871</v>
      </c>
      <c r="N568">
        <v>1.258888888</v>
      </c>
      <c r="O568">
        <v>0</v>
      </c>
      <c r="P568">
        <v>15</v>
      </c>
      <c r="Q568">
        <v>0</v>
      </c>
      <c r="R568">
        <v>2</v>
      </c>
      <c r="S568">
        <v>0</v>
      </c>
      <c r="T568">
        <v>2</v>
      </c>
      <c r="U568">
        <v>0</v>
      </c>
      <c r="V568">
        <v>0</v>
      </c>
      <c r="W568">
        <v>0</v>
      </c>
      <c r="X568">
        <v>8.9380223143384132</v>
      </c>
      <c r="Y568">
        <v>0</v>
      </c>
      <c r="Z568">
        <v>0.30505172195945773</v>
      </c>
      <c r="AA568">
        <v>0</v>
      </c>
      <c r="AB568">
        <v>13.021683585656767</v>
      </c>
      <c r="AC568">
        <v>0</v>
      </c>
      <c r="AD568">
        <v>0</v>
      </c>
      <c r="AE568">
        <v>22.264757621954637</v>
      </c>
    </row>
    <row r="569" spans="1:31" x14ac:dyDescent="0.25">
      <c r="A569">
        <v>2098834</v>
      </c>
      <c r="B569">
        <v>1</v>
      </c>
      <c r="C569" t="s">
        <v>81</v>
      </c>
      <c r="D569" t="s">
        <v>118</v>
      </c>
      <c r="E569" t="s">
        <v>177</v>
      </c>
      <c r="F569" t="s">
        <v>1872</v>
      </c>
      <c r="G569" t="s">
        <v>196</v>
      </c>
      <c r="H569" t="s">
        <v>143</v>
      </c>
      <c r="I569" t="s">
        <v>135</v>
      </c>
      <c r="J569" t="s">
        <v>136</v>
      </c>
      <c r="K569" t="s">
        <v>137</v>
      </c>
      <c r="L569" t="s">
        <v>1873</v>
      </c>
      <c r="M569" t="s">
        <v>1874</v>
      </c>
      <c r="N569">
        <v>0.43694444399999999</v>
      </c>
      <c r="O569">
        <v>0</v>
      </c>
      <c r="P569">
        <v>4</v>
      </c>
      <c r="Q569">
        <v>0</v>
      </c>
      <c r="R569">
        <v>0</v>
      </c>
      <c r="S569">
        <v>0</v>
      </c>
      <c r="T569">
        <v>2</v>
      </c>
      <c r="U569">
        <v>0</v>
      </c>
      <c r="V569">
        <v>0</v>
      </c>
      <c r="W569">
        <v>0</v>
      </c>
      <c r="X569">
        <v>0.25446175302823892</v>
      </c>
      <c r="Y569">
        <v>0</v>
      </c>
      <c r="Z569">
        <v>0</v>
      </c>
      <c r="AA569">
        <v>0</v>
      </c>
      <c r="AB569">
        <v>0.6649755032728889</v>
      </c>
      <c r="AC569">
        <v>0</v>
      </c>
      <c r="AD569">
        <v>0</v>
      </c>
      <c r="AE569">
        <v>0.91943725630112783</v>
      </c>
    </row>
    <row r="570" spans="1:31" x14ac:dyDescent="0.25">
      <c r="A570">
        <v>2099312</v>
      </c>
      <c r="B570">
        <v>1</v>
      </c>
      <c r="C570" t="s">
        <v>80</v>
      </c>
      <c r="D570" t="s">
        <v>108</v>
      </c>
      <c r="E570" t="s">
        <v>177</v>
      </c>
      <c r="F570" t="s">
        <v>1875</v>
      </c>
      <c r="G570" t="s">
        <v>183</v>
      </c>
      <c r="H570" t="s">
        <v>143</v>
      </c>
      <c r="I570" t="s">
        <v>135</v>
      </c>
      <c r="J570" t="s">
        <v>136</v>
      </c>
      <c r="K570" t="s">
        <v>137</v>
      </c>
      <c r="L570" t="s">
        <v>1876</v>
      </c>
      <c r="M570" t="s">
        <v>1877</v>
      </c>
      <c r="N570">
        <v>4.1622222219999996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1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4.2507911740037034</v>
      </c>
      <c r="AC570">
        <v>0</v>
      </c>
      <c r="AD570">
        <v>0</v>
      </c>
      <c r="AE570">
        <v>4.2507911740037034</v>
      </c>
    </row>
    <row r="571" spans="1:31" x14ac:dyDescent="0.25">
      <c r="A571">
        <v>2099329</v>
      </c>
      <c r="B571">
        <v>1</v>
      </c>
      <c r="C571" t="s">
        <v>80</v>
      </c>
      <c r="D571" t="s">
        <v>96</v>
      </c>
      <c r="E571" t="s">
        <v>177</v>
      </c>
      <c r="F571" t="s">
        <v>1878</v>
      </c>
      <c r="G571" t="s">
        <v>179</v>
      </c>
      <c r="H571" t="s">
        <v>143</v>
      </c>
      <c r="I571" t="s">
        <v>135</v>
      </c>
      <c r="J571" t="s">
        <v>136</v>
      </c>
      <c r="K571" t="s">
        <v>137</v>
      </c>
      <c r="L571" t="s">
        <v>1879</v>
      </c>
      <c r="M571" t="s">
        <v>1880</v>
      </c>
      <c r="N571">
        <v>2.2763888880000001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1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0.89118396676859446</v>
      </c>
      <c r="AC571">
        <v>0</v>
      </c>
      <c r="AD571">
        <v>0</v>
      </c>
      <c r="AE571">
        <v>0.89118396676859446</v>
      </c>
    </row>
    <row r="572" spans="1:31" x14ac:dyDescent="0.25">
      <c r="A572">
        <v>2099335</v>
      </c>
      <c r="B572">
        <v>1</v>
      </c>
      <c r="C572" t="s">
        <v>80</v>
      </c>
      <c r="D572" t="s">
        <v>83</v>
      </c>
      <c r="E572" t="s">
        <v>177</v>
      </c>
      <c r="F572" t="s">
        <v>1881</v>
      </c>
      <c r="G572" t="s">
        <v>183</v>
      </c>
      <c r="H572" t="s">
        <v>143</v>
      </c>
      <c r="I572" t="s">
        <v>135</v>
      </c>
      <c r="J572" t="s">
        <v>136</v>
      </c>
      <c r="K572" t="s">
        <v>137</v>
      </c>
      <c r="L572" t="s">
        <v>1882</v>
      </c>
      <c r="M572" t="s">
        <v>1883</v>
      </c>
      <c r="N572">
        <v>1.533055555</v>
      </c>
      <c r="O572">
        <v>0</v>
      </c>
      <c r="P572">
        <v>4</v>
      </c>
      <c r="Q572">
        <v>0</v>
      </c>
      <c r="R572">
        <v>0</v>
      </c>
      <c r="S572">
        <v>0</v>
      </c>
      <c r="T572">
        <v>1</v>
      </c>
      <c r="U572">
        <v>0</v>
      </c>
      <c r="V572">
        <v>0</v>
      </c>
      <c r="W572">
        <v>0</v>
      </c>
      <c r="X572">
        <v>1.2911384638496168</v>
      </c>
      <c r="Y572">
        <v>0</v>
      </c>
      <c r="Z572">
        <v>0</v>
      </c>
      <c r="AA572">
        <v>0</v>
      </c>
      <c r="AB572">
        <v>0.16908380294170947</v>
      </c>
      <c r="AC572">
        <v>0</v>
      </c>
      <c r="AD572">
        <v>0</v>
      </c>
      <c r="AE572">
        <v>1.4602222667913263</v>
      </c>
    </row>
    <row r="573" spans="1:31" x14ac:dyDescent="0.25">
      <c r="A573">
        <v>2098794</v>
      </c>
      <c r="B573">
        <v>1</v>
      </c>
      <c r="C573" t="s">
        <v>80</v>
      </c>
      <c r="D573" t="s">
        <v>101</v>
      </c>
      <c r="E573" t="s">
        <v>169</v>
      </c>
      <c r="F573" t="s">
        <v>1884</v>
      </c>
      <c r="G573" t="s">
        <v>171</v>
      </c>
      <c r="H573" t="s">
        <v>134</v>
      </c>
      <c r="I573" t="s">
        <v>135</v>
      </c>
      <c r="J573" t="s">
        <v>136</v>
      </c>
      <c r="K573" t="s">
        <v>137</v>
      </c>
      <c r="L573" t="s">
        <v>1885</v>
      </c>
      <c r="M573" t="s">
        <v>1886</v>
      </c>
      <c r="N573">
        <v>2.7288888880000002</v>
      </c>
      <c r="O573">
        <v>3</v>
      </c>
      <c r="P573">
        <v>74</v>
      </c>
      <c r="Q573">
        <v>4</v>
      </c>
      <c r="R573">
        <v>26</v>
      </c>
      <c r="S573">
        <v>6</v>
      </c>
      <c r="T573">
        <v>22</v>
      </c>
      <c r="U573">
        <v>0</v>
      </c>
      <c r="V573">
        <v>0</v>
      </c>
      <c r="W573">
        <v>4.7151340650044435</v>
      </c>
      <c r="X573">
        <v>41.347493989067594</v>
      </c>
      <c r="Y573">
        <v>89.172939279554342</v>
      </c>
      <c r="Z573">
        <v>22.910140314579682</v>
      </c>
      <c r="AA573">
        <v>31.618178554351644</v>
      </c>
      <c r="AB573">
        <v>93.526288258364957</v>
      </c>
      <c r="AC573">
        <v>0</v>
      </c>
      <c r="AD573">
        <v>0</v>
      </c>
      <c r="AE573">
        <v>283.29017446092263</v>
      </c>
    </row>
    <row r="574" spans="1:31" x14ac:dyDescent="0.25">
      <c r="A574">
        <v>2098748</v>
      </c>
      <c r="B574">
        <v>1</v>
      </c>
      <c r="C574" t="s">
        <v>80</v>
      </c>
      <c r="D574" t="s">
        <v>104</v>
      </c>
      <c r="E574" t="s">
        <v>177</v>
      </c>
      <c r="F574" t="s">
        <v>1887</v>
      </c>
      <c r="G574" t="s">
        <v>183</v>
      </c>
      <c r="H574" t="s">
        <v>143</v>
      </c>
      <c r="I574" t="s">
        <v>135</v>
      </c>
      <c r="J574" t="s">
        <v>136</v>
      </c>
      <c r="K574" t="s">
        <v>137</v>
      </c>
      <c r="L574" t="s">
        <v>1888</v>
      </c>
      <c r="M574" t="s">
        <v>1889</v>
      </c>
      <c r="N574">
        <v>5.0738888879999999</v>
      </c>
      <c r="O574">
        <v>0</v>
      </c>
      <c r="P574">
        <v>0</v>
      </c>
      <c r="Q574">
        <v>0</v>
      </c>
      <c r="R574">
        <v>1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0.29249005455754334</v>
      </c>
      <c r="AA574">
        <v>0</v>
      </c>
      <c r="AB574">
        <v>0</v>
      </c>
      <c r="AC574">
        <v>0</v>
      </c>
      <c r="AD574">
        <v>0</v>
      </c>
      <c r="AE574">
        <v>0.29249005455754334</v>
      </c>
    </row>
    <row r="575" spans="1:31" x14ac:dyDescent="0.25">
      <c r="A575">
        <v>2098728</v>
      </c>
      <c r="B575">
        <v>1</v>
      </c>
      <c r="C575" t="s">
        <v>80</v>
      </c>
      <c r="D575" t="s">
        <v>107</v>
      </c>
      <c r="E575" t="s">
        <v>146</v>
      </c>
      <c r="F575" t="s">
        <v>1890</v>
      </c>
      <c r="G575" t="s">
        <v>133</v>
      </c>
      <c r="H575" t="s">
        <v>134</v>
      </c>
      <c r="I575" t="s">
        <v>135</v>
      </c>
      <c r="J575" t="s">
        <v>136</v>
      </c>
      <c r="K575" t="s">
        <v>137</v>
      </c>
      <c r="L575" t="s">
        <v>1891</v>
      </c>
      <c r="M575" t="s">
        <v>1892</v>
      </c>
      <c r="N575">
        <v>0.36277777700000002</v>
      </c>
      <c r="O575">
        <v>0</v>
      </c>
      <c r="P575">
        <v>1</v>
      </c>
      <c r="Q575">
        <v>6</v>
      </c>
      <c r="R575">
        <v>44</v>
      </c>
      <c r="S575">
        <v>1</v>
      </c>
      <c r="T575">
        <v>7</v>
      </c>
      <c r="U575">
        <v>0</v>
      </c>
      <c r="V575">
        <v>0</v>
      </c>
      <c r="W575">
        <v>0</v>
      </c>
      <c r="X575">
        <v>0.20667397859836442</v>
      </c>
      <c r="Y575">
        <v>12.274795002460497</v>
      </c>
      <c r="Z575">
        <v>5.5201838469979272</v>
      </c>
      <c r="AA575">
        <v>0.54241144600410007</v>
      </c>
      <c r="AB575">
        <v>0.88109681436714327</v>
      </c>
      <c r="AC575">
        <v>0</v>
      </c>
      <c r="AD575">
        <v>0</v>
      </c>
      <c r="AE575">
        <v>19.42516108842803</v>
      </c>
    </row>
    <row r="576" spans="1:31" x14ac:dyDescent="0.25">
      <c r="A576">
        <v>2099226</v>
      </c>
      <c r="B576">
        <v>1</v>
      </c>
      <c r="C576" t="s">
        <v>81</v>
      </c>
      <c r="D576" t="s">
        <v>112</v>
      </c>
      <c r="E576" t="s">
        <v>158</v>
      </c>
      <c r="F576" t="s">
        <v>1893</v>
      </c>
      <c r="G576" t="s">
        <v>1283</v>
      </c>
      <c r="H576" t="s">
        <v>143</v>
      </c>
      <c r="I576" t="s">
        <v>135</v>
      </c>
      <c r="J576" t="s">
        <v>136</v>
      </c>
      <c r="K576" t="s">
        <v>137</v>
      </c>
      <c r="L576" t="s">
        <v>1894</v>
      </c>
      <c r="M576" t="s">
        <v>1895</v>
      </c>
      <c r="N576">
        <v>1.825555555</v>
      </c>
      <c r="O576">
        <v>0</v>
      </c>
      <c r="P576">
        <v>7</v>
      </c>
      <c r="Q576">
        <v>0</v>
      </c>
      <c r="R576">
        <v>6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1.8166602106064955</v>
      </c>
      <c r="Y576">
        <v>0</v>
      </c>
      <c r="Z576">
        <v>2.3698639035568485</v>
      </c>
      <c r="AA576">
        <v>0</v>
      </c>
      <c r="AB576">
        <v>0</v>
      </c>
      <c r="AC576">
        <v>0</v>
      </c>
      <c r="AD576">
        <v>0</v>
      </c>
      <c r="AE576">
        <v>4.186524114163344</v>
      </c>
    </row>
    <row r="577" spans="1:31" x14ac:dyDescent="0.25">
      <c r="A577">
        <v>2099249</v>
      </c>
      <c r="B577">
        <v>1</v>
      </c>
      <c r="C577" t="s">
        <v>80</v>
      </c>
      <c r="D577" t="s">
        <v>96</v>
      </c>
      <c r="E577" t="s">
        <v>169</v>
      </c>
      <c r="F577" t="s">
        <v>1896</v>
      </c>
      <c r="G577" t="s">
        <v>171</v>
      </c>
      <c r="H577" t="s">
        <v>134</v>
      </c>
      <c r="I577" t="s">
        <v>135</v>
      </c>
      <c r="J577" t="s">
        <v>136</v>
      </c>
      <c r="K577" t="s">
        <v>137</v>
      </c>
      <c r="L577" t="s">
        <v>1897</v>
      </c>
      <c r="M577" t="s">
        <v>1898</v>
      </c>
      <c r="N577">
        <v>1.4775</v>
      </c>
      <c r="O577">
        <v>0</v>
      </c>
      <c r="P577">
        <v>102</v>
      </c>
      <c r="Q577">
        <v>0</v>
      </c>
      <c r="R577">
        <v>1</v>
      </c>
      <c r="S577">
        <v>0</v>
      </c>
      <c r="T577">
        <v>32</v>
      </c>
      <c r="U577">
        <v>0</v>
      </c>
      <c r="V577">
        <v>0</v>
      </c>
      <c r="W577">
        <v>0</v>
      </c>
      <c r="X577">
        <v>102.06684871722432</v>
      </c>
      <c r="Y577">
        <v>0</v>
      </c>
      <c r="Z577">
        <v>0.59581624841752734</v>
      </c>
      <c r="AA577">
        <v>0</v>
      </c>
      <c r="AB577">
        <v>98.644216291650608</v>
      </c>
      <c r="AC577">
        <v>0</v>
      </c>
      <c r="AD577">
        <v>0</v>
      </c>
      <c r="AE577">
        <v>201.30688125729245</v>
      </c>
    </row>
    <row r="578" spans="1:31" x14ac:dyDescent="0.25">
      <c r="A578">
        <v>2098871</v>
      </c>
      <c r="B578">
        <v>1</v>
      </c>
      <c r="C578" t="s">
        <v>80</v>
      </c>
      <c r="D578" t="s">
        <v>84</v>
      </c>
      <c r="E578" t="s">
        <v>177</v>
      </c>
      <c r="F578" t="s">
        <v>1899</v>
      </c>
      <c r="G578" t="s">
        <v>183</v>
      </c>
      <c r="H578" t="s">
        <v>143</v>
      </c>
      <c r="I578" t="s">
        <v>135</v>
      </c>
      <c r="J578" t="s">
        <v>136</v>
      </c>
      <c r="K578" t="s">
        <v>137</v>
      </c>
      <c r="L578" t="s">
        <v>1900</v>
      </c>
      <c r="M578" t="s">
        <v>1901</v>
      </c>
      <c r="N578">
        <v>3.1524999999999999</v>
      </c>
      <c r="O578">
        <v>0</v>
      </c>
      <c r="P578">
        <v>4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0.98707862117189626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0.98707862117189626</v>
      </c>
    </row>
    <row r="579" spans="1:31" x14ac:dyDescent="0.25">
      <c r="A579">
        <v>2099206</v>
      </c>
      <c r="B579">
        <v>1</v>
      </c>
      <c r="C579" t="s">
        <v>81</v>
      </c>
      <c r="D579" t="s">
        <v>128</v>
      </c>
      <c r="E579" t="s">
        <v>140</v>
      </c>
      <c r="F579" t="s">
        <v>1902</v>
      </c>
      <c r="G579" t="s">
        <v>273</v>
      </c>
      <c r="H579" t="s">
        <v>143</v>
      </c>
      <c r="I579" t="s">
        <v>135</v>
      </c>
      <c r="J579" t="s">
        <v>136</v>
      </c>
      <c r="K579" t="s">
        <v>155</v>
      </c>
      <c r="L579" t="s">
        <v>1903</v>
      </c>
      <c r="M579" t="s">
        <v>1904</v>
      </c>
      <c r="N579">
        <v>0.79527777700000002</v>
      </c>
      <c r="O579">
        <v>0</v>
      </c>
      <c r="P579">
        <v>363</v>
      </c>
      <c r="Q579">
        <v>0</v>
      </c>
      <c r="R579">
        <v>0</v>
      </c>
      <c r="S579">
        <v>0</v>
      </c>
      <c r="T579">
        <v>10</v>
      </c>
      <c r="U579">
        <v>0</v>
      </c>
      <c r="V579">
        <v>0</v>
      </c>
      <c r="W579">
        <v>0</v>
      </c>
      <c r="X579">
        <v>66.257840294449849</v>
      </c>
      <c r="Y579">
        <v>0</v>
      </c>
      <c r="Z579">
        <v>0</v>
      </c>
      <c r="AA579">
        <v>0</v>
      </c>
      <c r="AB579">
        <v>4.9659347481589995</v>
      </c>
      <c r="AC579">
        <v>0</v>
      </c>
      <c r="AD579">
        <v>0</v>
      </c>
      <c r="AE579">
        <v>71.22377504260885</v>
      </c>
    </row>
    <row r="580" spans="1:31" x14ac:dyDescent="0.25">
      <c r="A580">
        <v>2099126</v>
      </c>
      <c r="B580">
        <v>1</v>
      </c>
      <c r="C580" t="s">
        <v>80</v>
      </c>
      <c r="D580" t="s">
        <v>82</v>
      </c>
      <c r="E580" t="s">
        <v>177</v>
      </c>
      <c r="F580" t="s">
        <v>1905</v>
      </c>
      <c r="G580" t="s">
        <v>183</v>
      </c>
      <c r="H580" t="s">
        <v>143</v>
      </c>
      <c r="I580" t="s">
        <v>135</v>
      </c>
      <c r="J580" t="s">
        <v>136</v>
      </c>
      <c r="K580" t="s">
        <v>137</v>
      </c>
      <c r="L580" t="s">
        <v>1906</v>
      </c>
      <c r="M580" t="s">
        <v>1907</v>
      </c>
      <c r="N580">
        <v>1.2422222220000001</v>
      </c>
      <c r="O580">
        <v>0</v>
      </c>
      <c r="P580">
        <v>1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0.22775149041836001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0.22775149041836001</v>
      </c>
    </row>
    <row r="581" spans="1:31" x14ac:dyDescent="0.25">
      <c r="A581">
        <v>2098685</v>
      </c>
      <c r="B581">
        <v>1</v>
      </c>
      <c r="C581" t="s">
        <v>81</v>
      </c>
      <c r="D581" t="s">
        <v>119</v>
      </c>
      <c r="E581" t="s">
        <v>146</v>
      </c>
      <c r="F581" t="s">
        <v>1908</v>
      </c>
      <c r="G581" t="s">
        <v>133</v>
      </c>
      <c r="H581" t="s">
        <v>134</v>
      </c>
      <c r="I581" t="s">
        <v>259</v>
      </c>
      <c r="J581" t="s">
        <v>136</v>
      </c>
      <c r="K581" t="s">
        <v>137</v>
      </c>
      <c r="L581" t="s">
        <v>1909</v>
      </c>
      <c r="M581" t="s">
        <v>1910</v>
      </c>
      <c r="N581">
        <v>1.1111111E-2</v>
      </c>
      <c r="O581">
        <v>1</v>
      </c>
      <c r="P581">
        <v>2114</v>
      </c>
      <c r="Q581">
        <v>26</v>
      </c>
      <c r="R581">
        <v>496</v>
      </c>
      <c r="S581">
        <v>11</v>
      </c>
      <c r="T581">
        <v>209</v>
      </c>
      <c r="U581">
        <v>0</v>
      </c>
      <c r="V581">
        <v>2</v>
      </c>
      <c r="W581">
        <v>2.1323785381222224E-3</v>
      </c>
      <c r="X581">
        <v>2.7656535971178546</v>
      </c>
      <c r="Y581">
        <v>0.3281189778110889</v>
      </c>
      <c r="Z581">
        <v>2.9741842822046247</v>
      </c>
      <c r="AA581">
        <v>3.2618363997036663</v>
      </c>
      <c r="AB581">
        <v>0.60574501059656671</v>
      </c>
      <c r="AC581">
        <v>0</v>
      </c>
      <c r="AD581">
        <v>1.8462978140000004E-3</v>
      </c>
      <c r="AE581">
        <v>9.9395169437859217</v>
      </c>
    </row>
    <row r="582" spans="1:31" x14ac:dyDescent="0.25">
      <c r="A582">
        <v>2099169</v>
      </c>
      <c r="B582">
        <v>1</v>
      </c>
      <c r="C582" t="s">
        <v>81</v>
      </c>
      <c r="D582" t="s">
        <v>112</v>
      </c>
      <c r="E582" t="s">
        <v>169</v>
      </c>
      <c r="F582" t="s">
        <v>1911</v>
      </c>
      <c r="G582" t="s">
        <v>171</v>
      </c>
      <c r="H582" t="s">
        <v>134</v>
      </c>
      <c r="I582" t="s">
        <v>135</v>
      </c>
      <c r="J582" t="s">
        <v>136</v>
      </c>
      <c r="K582" t="s">
        <v>137</v>
      </c>
      <c r="L582" t="s">
        <v>1912</v>
      </c>
      <c r="M582" t="s">
        <v>1913</v>
      </c>
      <c r="N582">
        <v>1.5066666660000001</v>
      </c>
      <c r="O582">
        <v>0</v>
      </c>
      <c r="P582">
        <v>0</v>
      </c>
      <c r="Q582">
        <v>4</v>
      </c>
      <c r="R582">
        <v>3</v>
      </c>
      <c r="S582">
        <v>0</v>
      </c>
      <c r="T582">
        <v>1</v>
      </c>
      <c r="U582">
        <v>0</v>
      </c>
      <c r="V582">
        <v>0</v>
      </c>
      <c r="W582">
        <v>0</v>
      </c>
      <c r="X582">
        <v>0</v>
      </c>
      <c r="Y582">
        <v>13.031642999259992</v>
      </c>
      <c r="Z582">
        <v>15.294002513409916</v>
      </c>
      <c r="AA582">
        <v>0</v>
      </c>
      <c r="AB582">
        <v>0.67112065226310991</v>
      </c>
      <c r="AC582">
        <v>0</v>
      </c>
      <c r="AD582">
        <v>0</v>
      </c>
      <c r="AE582">
        <v>28.996766164933018</v>
      </c>
    </row>
    <row r="583" spans="1:31" x14ac:dyDescent="0.25">
      <c r="A583">
        <v>2099418</v>
      </c>
      <c r="B583">
        <v>1</v>
      </c>
      <c r="C583" t="s">
        <v>80</v>
      </c>
      <c r="D583" t="s">
        <v>85</v>
      </c>
      <c r="E583" t="s">
        <v>169</v>
      </c>
      <c r="F583" t="s">
        <v>1914</v>
      </c>
      <c r="G583" t="s">
        <v>513</v>
      </c>
      <c r="H583" t="s">
        <v>134</v>
      </c>
      <c r="I583" t="s">
        <v>135</v>
      </c>
      <c r="J583" t="s">
        <v>136</v>
      </c>
      <c r="K583" t="s">
        <v>137</v>
      </c>
      <c r="L583" t="s">
        <v>1915</v>
      </c>
      <c r="M583" t="s">
        <v>1916</v>
      </c>
      <c r="N583">
        <v>0.169444444</v>
      </c>
      <c r="O583">
        <v>0</v>
      </c>
      <c r="P583">
        <v>3996</v>
      </c>
      <c r="Q583">
        <v>0</v>
      </c>
      <c r="R583">
        <v>0</v>
      </c>
      <c r="S583">
        <v>0</v>
      </c>
      <c r="T583">
        <v>468</v>
      </c>
      <c r="U583">
        <v>0</v>
      </c>
      <c r="V583">
        <v>1</v>
      </c>
      <c r="W583">
        <v>0</v>
      </c>
      <c r="X583">
        <v>148.07649325426817</v>
      </c>
      <c r="Y583">
        <v>0</v>
      </c>
      <c r="Z583">
        <v>0</v>
      </c>
      <c r="AA583">
        <v>0</v>
      </c>
      <c r="AB583">
        <v>57.277601200376083</v>
      </c>
      <c r="AC583">
        <v>0</v>
      </c>
      <c r="AD583">
        <v>0.48816676354765004</v>
      </c>
      <c r="AE583">
        <v>205.84226121819191</v>
      </c>
    </row>
    <row r="584" spans="1:31" x14ac:dyDescent="0.25">
      <c r="A584">
        <v>2099309</v>
      </c>
      <c r="B584">
        <v>1</v>
      </c>
      <c r="C584" t="s">
        <v>80</v>
      </c>
      <c r="D584" t="s">
        <v>93</v>
      </c>
      <c r="E584" t="s">
        <v>158</v>
      </c>
      <c r="F584" t="s">
        <v>1917</v>
      </c>
      <c r="G584" t="s">
        <v>160</v>
      </c>
      <c r="H584" t="s">
        <v>143</v>
      </c>
      <c r="I584" t="s">
        <v>135</v>
      </c>
      <c r="J584" t="s">
        <v>136</v>
      </c>
      <c r="K584" t="s">
        <v>137</v>
      </c>
      <c r="L584" t="s">
        <v>1918</v>
      </c>
      <c r="M584" t="s">
        <v>1919</v>
      </c>
      <c r="N584">
        <v>3.2602777770000002</v>
      </c>
      <c r="O584">
        <v>0</v>
      </c>
      <c r="P584">
        <v>78</v>
      </c>
      <c r="Q584">
        <v>0</v>
      </c>
      <c r="R584">
        <v>1</v>
      </c>
      <c r="S584">
        <v>0</v>
      </c>
      <c r="T584">
        <v>9</v>
      </c>
      <c r="U584">
        <v>0</v>
      </c>
      <c r="V584">
        <v>0</v>
      </c>
      <c r="W584">
        <v>0</v>
      </c>
      <c r="X584">
        <v>44.896619429168027</v>
      </c>
      <c r="Y584">
        <v>0</v>
      </c>
      <c r="Z584">
        <v>6.0115277812348253</v>
      </c>
      <c r="AA584">
        <v>0</v>
      </c>
      <c r="AB584">
        <v>17.583302419322536</v>
      </c>
      <c r="AC584">
        <v>0</v>
      </c>
      <c r="AD584">
        <v>0</v>
      </c>
      <c r="AE584">
        <v>68.491449629725395</v>
      </c>
    </row>
    <row r="585" spans="1:31" x14ac:dyDescent="0.25">
      <c r="A585">
        <v>2098954</v>
      </c>
      <c r="B585">
        <v>1</v>
      </c>
      <c r="C585" t="s">
        <v>80</v>
      </c>
      <c r="D585" t="s">
        <v>103</v>
      </c>
      <c r="E585" t="s">
        <v>169</v>
      </c>
      <c r="F585" t="s">
        <v>1920</v>
      </c>
      <c r="G585" t="s">
        <v>513</v>
      </c>
      <c r="H585" t="s">
        <v>134</v>
      </c>
      <c r="I585" t="s">
        <v>135</v>
      </c>
      <c r="J585" t="s">
        <v>136</v>
      </c>
      <c r="K585" t="s">
        <v>137</v>
      </c>
      <c r="L585" t="s">
        <v>1921</v>
      </c>
      <c r="M585" t="s">
        <v>1922</v>
      </c>
      <c r="N585">
        <v>0.21666666600000001</v>
      </c>
      <c r="O585">
        <v>0</v>
      </c>
      <c r="P585">
        <v>6608</v>
      </c>
      <c r="Q585">
        <v>0</v>
      </c>
      <c r="R585">
        <v>8</v>
      </c>
      <c r="S585">
        <v>3</v>
      </c>
      <c r="T585">
        <v>257</v>
      </c>
      <c r="U585">
        <v>0</v>
      </c>
      <c r="V585">
        <v>1</v>
      </c>
      <c r="W585">
        <v>0</v>
      </c>
      <c r="X585">
        <v>359.50846083579171</v>
      </c>
      <c r="Y585">
        <v>0</v>
      </c>
      <c r="Z585">
        <v>4.1866650092839013</v>
      </c>
      <c r="AA585">
        <v>6.872577968102167</v>
      </c>
      <c r="AB585">
        <v>107.92173216103375</v>
      </c>
      <c r="AC585">
        <v>0</v>
      </c>
      <c r="AD585">
        <v>7.3290349124492504</v>
      </c>
      <c r="AE585">
        <v>485.81847088666075</v>
      </c>
    </row>
    <row r="586" spans="1:31" x14ac:dyDescent="0.25">
      <c r="A586">
        <v>2098814</v>
      </c>
      <c r="B586">
        <v>1</v>
      </c>
      <c r="C586" t="s">
        <v>80</v>
      </c>
      <c r="D586" t="s">
        <v>100</v>
      </c>
      <c r="E586" t="s">
        <v>158</v>
      </c>
      <c r="F586" t="s">
        <v>1923</v>
      </c>
      <c r="G586" t="s">
        <v>979</v>
      </c>
      <c r="H586" t="s">
        <v>143</v>
      </c>
      <c r="I586" t="s">
        <v>135</v>
      </c>
      <c r="J586" t="s">
        <v>136</v>
      </c>
      <c r="K586" t="s">
        <v>137</v>
      </c>
      <c r="L586" t="s">
        <v>1924</v>
      </c>
      <c r="M586" t="s">
        <v>1925</v>
      </c>
      <c r="N586">
        <v>0.50388888799999998</v>
      </c>
      <c r="O586">
        <v>0</v>
      </c>
      <c r="P586">
        <v>47</v>
      </c>
      <c r="Q586">
        <v>0</v>
      </c>
      <c r="R586">
        <v>1</v>
      </c>
      <c r="S586">
        <v>0</v>
      </c>
      <c r="T586">
        <v>3</v>
      </c>
      <c r="U586">
        <v>0</v>
      </c>
      <c r="V586">
        <v>0</v>
      </c>
      <c r="W586">
        <v>0</v>
      </c>
      <c r="X586">
        <v>6.0518092109995436</v>
      </c>
      <c r="Y586">
        <v>0</v>
      </c>
      <c r="Z586">
        <v>9.9722608615605557E-2</v>
      </c>
      <c r="AA586">
        <v>0</v>
      </c>
      <c r="AB586">
        <v>0.33885912843383115</v>
      </c>
      <c r="AC586">
        <v>0</v>
      </c>
      <c r="AD586">
        <v>0</v>
      </c>
      <c r="AE586">
        <v>6.4903909480489803</v>
      </c>
    </row>
    <row r="587" spans="1:31" x14ac:dyDescent="0.25">
      <c r="A587">
        <v>2099355</v>
      </c>
      <c r="B587">
        <v>1</v>
      </c>
      <c r="C587" t="s">
        <v>81</v>
      </c>
      <c r="D587" t="s">
        <v>112</v>
      </c>
      <c r="E587" t="s">
        <v>158</v>
      </c>
      <c r="F587" t="s">
        <v>1926</v>
      </c>
      <c r="G587" t="s">
        <v>160</v>
      </c>
      <c r="H587" t="s">
        <v>143</v>
      </c>
      <c r="I587" t="s">
        <v>135</v>
      </c>
      <c r="J587" t="s">
        <v>136</v>
      </c>
      <c r="K587" t="s">
        <v>137</v>
      </c>
      <c r="L587" t="s">
        <v>1927</v>
      </c>
      <c r="M587" t="s">
        <v>1928</v>
      </c>
      <c r="N587">
        <v>2.5241666660000002</v>
      </c>
      <c r="O587">
        <v>0</v>
      </c>
      <c r="P587">
        <v>4</v>
      </c>
      <c r="Q587">
        <v>0</v>
      </c>
      <c r="R587">
        <v>4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0.71570448351578508</v>
      </c>
      <c r="Y587">
        <v>0</v>
      </c>
      <c r="Z587">
        <v>3.1623195742024919</v>
      </c>
      <c r="AA587">
        <v>0</v>
      </c>
      <c r="AB587">
        <v>0</v>
      </c>
      <c r="AC587">
        <v>0</v>
      </c>
      <c r="AD587">
        <v>0</v>
      </c>
      <c r="AE587">
        <v>3.8780240577182772</v>
      </c>
    </row>
    <row r="588" spans="1:31" x14ac:dyDescent="0.25">
      <c r="A588">
        <v>2099186</v>
      </c>
      <c r="B588">
        <v>1</v>
      </c>
      <c r="C588" t="s">
        <v>80</v>
      </c>
      <c r="D588" t="s">
        <v>99</v>
      </c>
      <c r="E588" t="s">
        <v>177</v>
      </c>
      <c r="F588" t="s">
        <v>1929</v>
      </c>
      <c r="G588" t="s">
        <v>324</v>
      </c>
      <c r="H588" t="s">
        <v>143</v>
      </c>
      <c r="I588" t="s">
        <v>135</v>
      </c>
      <c r="J588" t="s">
        <v>136</v>
      </c>
      <c r="K588" t="s">
        <v>137</v>
      </c>
      <c r="L588" t="s">
        <v>1930</v>
      </c>
      <c r="M588" t="s">
        <v>1931</v>
      </c>
      <c r="N588">
        <v>1.7327777769999999</v>
      </c>
      <c r="O588">
        <v>0</v>
      </c>
      <c r="P588">
        <v>2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0.74217992684004885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0.74217992684004885</v>
      </c>
    </row>
    <row r="589" spans="1:31" x14ac:dyDescent="0.25">
      <c r="A589">
        <v>2098791</v>
      </c>
      <c r="B589">
        <v>1</v>
      </c>
      <c r="C589" t="s">
        <v>81</v>
      </c>
      <c r="D589" t="s">
        <v>126</v>
      </c>
      <c r="E589" t="s">
        <v>140</v>
      </c>
      <c r="F589" t="s">
        <v>1932</v>
      </c>
      <c r="G589" t="s">
        <v>154</v>
      </c>
      <c r="H589" t="s">
        <v>143</v>
      </c>
      <c r="I589" t="s">
        <v>135</v>
      </c>
      <c r="J589" t="s">
        <v>136</v>
      </c>
      <c r="K589" t="s">
        <v>155</v>
      </c>
      <c r="L589" t="s">
        <v>1933</v>
      </c>
      <c r="M589" t="s">
        <v>1934</v>
      </c>
      <c r="N589">
        <v>8.0472222220000003</v>
      </c>
      <c r="O589">
        <v>0</v>
      </c>
      <c r="P589">
        <v>60</v>
      </c>
      <c r="Q589">
        <v>0</v>
      </c>
      <c r="R589">
        <v>1</v>
      </c>
      <c r="S589">
        <v>0</v>
      </c>
      <c r="T589">
        <v>1</v>
      </c>
      <c r="U589">
        <v>0</v>
      </c>
      <c r="V589">
        <v>0</v>
      </c>
      <c r="W589">
        <v>0</v>
      </c>
      <c r="X589">
        <v>52.819768400627304</v>
      </c>
      <c r="Y589">
        <v>0</v>
      </c>
      <c r="Z589">
        <v>10.303359862151149</v>
      </c>
      <c r="AA589">
        <v>0</v>
      </c>
      <c r="AB589">
        <v>1.6894674274096109E-2</v>
      </c>
      <c r="AC589">
        <v>0</v>
      </c>
      <c r="AD589">
        <v>0</v>
      </c>
      <c r="AE589">
        <v>63.140022937052549</v>
      </c>
    </row>
    <row r="590" spans="1:31" x14ac:dyDescent="0.25">
      <c r="A590">
        <v>2099209</v>
      </c>
      <c r="B590">
        <v>1</v>
      </c>
      <c r="C590" t="s">
        <v>80</v>
      </c>
      <c r="D590" t="s">
        <v>82</v>
      </c>
      <c r="E590" t="s">
        <v>177</v>
      </c>
      <c r="F590" t="s">
        <v>1935</v>
      </c>
      <c r="G590" t="s">
        <v>183</v>
      </c>
      <c r="H590" t="s">
        <v>143</v>
      </c>
      <c r="I590" t="s">
        <v>135</v>
      </c>
      <c r="J590" t="s">
        <v>136</v>
      </c>
      <c r="K590" t="s">
        <v>137</v>
      </c>
      <c r="L590" t="s">
        <v>1936</v>
      </c>
      <c r="M590" t="s">
        <v>1937</v>
      </c>
      <c r="N590">
        <v>4.7988888879999996</v>
      </c>
      <c r="O590">
        <v>0</v>
      </c>
      <c r="P590">
        <v>1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0.74634632949268442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0.74634632949268442</v>
      </c>
    </row>
    <row r="591" spans="1:31" x14ac:dyDescent="0.25">
      <c r="A591">
        <v>2099349</v>
      </c>
      <c r="B591">
        <v>1</v>
      </c>
      <c r="C591" t="s">
        <v>80</v>
      </c>
      <c r="D591" t="s">
        <v>85</v>
      </c>
      <c r="E591" t="s">
        <v>177</v>
      </c>
      <c r="F591" t="s">
        <v>1938</v>
      </c>
      <c r="G591" t="s">
        <v>196</v>
      </c>
      <c r="H591" t="s">
        <v>143</v>
      </c>
      <c r="I591" t="s">
        <v>135</v>
      </c>
      <c r="J591" t="s">
        <v>136</v>
      </c>
      <c r="K591" t="s">
        <v>137</v>
      </c>
      <c r="L591" t="s">
        <v>1939</v>
      </c>
      <c r="M591" t="s">
        <v>1940</v>
      </c>
      <c r="N591">
        <v>2.0366666659999999</v>
      </c>
      <c r="O591">
        <v>0</v>
      </c>
      <c r="P591">
        <v>6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0.88967717321597828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0.88967717321597828</v>
      </c>
    </row>
    <row r="592" spans="1:31" x14ac:dyDescent="0.25">
      <c r="A592">
        <v>2099395</v>
      </c>
      <c r="B592">
        <v>1</v>
      </c>
      <c r="C592" t="s">
        <v>80</v>
      </c>
      <c r="D592" t="s">
        <v>108</v>
      </c>
      <c r="E592" t="s">
        <v>158</v>
      </c>
      <c r="F592" t="s">
        <v>1941</v>
      </c>
      <c r="G592" t="s">
        <v>160</v>
      </c>
      <c r="H592" t="s">
        <v>143</v>
      </c>
      <c r="I592" t="s">
        <v>135</v>
      </c>
      <c r="J592" t="s">
        <v>136</v>
      </c>
      <c r="K592" t="s">
        <v>137</v>
      </c>
      <c r="L592" t="s">
        <v>1942</v>
      </c>
      <c r="M592" t="s">
        <v>1943</v>
      </c>
      <c r="N592">
        <v>1.138055555</v>
      </c>
      <c r="O592">
        <v>0</v>
      </c>
      <c r="P592">
        <v>7</v>
      </c>
      <c r="Q592">
        <v>0</v>
      </c>
      <c r="R592">
        <v>1</v>
      </c>
      <c r="S592">
        <v>0</v>
      </c>
      <c r="T592">
        <v>1</v>
      </c>
      <c r="U592">
        <v>0</v>
      </c>
      <c r="V592">
        <v>0</v>
      </c>
      <c r="W592">
        <v>0</v>
      </c>
      <c r="X592">
        <v>1.4718885755847841</v>
      </c>
      <c r="Y592">
        <v>0</v>
      </c>
      <c r="Z592">
        <v>1.2908461495395347</v>
      </c>
      <c r="AA592">
        <v>0</v>
      </c>
      <c r="AB592">
        <v>1.8753678706250141</v>
      </c>
      <c r="AC592">
        <v>0</v>
      </c>
      <c r="AD592">
        <v>0</v>
      </c>
      <c r="AE592">
        <v>4.6381025957493325</v>
      </c>
    </row>
    <row r="593" spans="1:31" x14ac:dyDescent="0.25">
      <c r="A593">
        <v>2099146</v>
      </c>
      <c r="B593">
        <v>1</v>
      </c>
      <c r="C593" t="s">
        <v>80</v>
      </c>
      <c r="D593" t="s">
        <v>93</v>
      </c>
      <c r="E593" t="s">
        <v>158</v>
      </c>
      <c r="F593" t="s">
        <v>1442</v>
      </c>
      <c r="G593" t="s">
        <v>1283</v>
      </c>
      <c r="H593" t="s">
        <v>143</v>
      </c>
      <c r="I593" t="s">
        <v>135</v>
      </c>
      <c r="J593" t="s">
        <v>136</v>
      </c>
      <c r="K593" t="s">
        <v>137</v>
      </c>
      <c r="L593" t="s">
        <v>1944</v>
      </c>
      <c r="M593" t="s">
        <v>1945</v>
      </c>
      <c r="N593">
        <v>5.6108333330000004</v>
      </c>
      <c r="O593">
        <v>0</v>
      </c>
      <c r="P593">
        <v>3</v>
      </c>
      <c r="Q593">
        <v>0</v>
      </c>
      <c r="R593">
        <v>7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2.1240958313900205</v>
      </c>
      <c r="Y593">
        <v>0</v>
      </c>
      <c r="Z593">
        <v>122.08564209184487</v>
      </c>
      <c r="AA593">
        <v>0</v>
      </c>
      <c r="AB593">
        <v>0</v>
      </c>
      <c r="AC593">
        <v>0</v>
      </c>
      <c r="AD593">
        <v>0</v>
      </c>
      <c r="AE593">
        <v>124.2097379232349</v>
      </c>
    </row>
    <row r="594" spans="1:31" x14ac:dyDescent="0.25">
      <c r="A594">
        <v>2098854</v>
      </c>
      <c r="B594">
        <v>1</v>
      </c>
      <c r="C594" t="s">
        <v>80</v>
      </c>
      <c r="D594" t="s">
        <v>96</v>
      </c>
      <c r="E594" t="s">
        <v>505</v>
      </c>
      <c r="F594" t="s">
        <v>1946</v>
      </c>
      <c r="G594" t="s">
        <v>366</v>
      </c>
      <c r="H594" t="s">
        <v>143</v>
      </c>
      <c r="I594" t="s">
        <v>135</v>
      </c>
      <c r="J594" t="s">
        <v>136</v>
      </c>
      <c r="K594" t="s">
        <v>137</v>
      </c>
      <c r="L594" t="s">
        <v>1947</v>
      </c>
      <c r="M594" t="s">
        <v>1948</v>
      </c>
      <c r="N594">
        <v>2.8741666659999998</v>
      </c>
      <c r="O594">
        <v>0</v>
      </c>
      <c r="P594">
        <v>7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3.2609263247504177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3.2609263247504177</v>
      </c>
    </row>
    <row r="595" spans="1:31" x14ac:dyDescent="0.25">
      <c r="A595">
        <v>2099246</v>
      </c>
      <c r="B595">
        <v>1</v>
      </c>
      <c r="C595" t="s">
        <v>81</v>
      </c>
      <c r="D595" t="s">
        <v>127</v>
      </c>
      <c r="E595" t="s">
        <v>140</v>
      </c>
      <c r="F595" t="s">
        <v>1949</v>
      </c>
      <c r="G595" t="s">
        <v>142</v>
      </c>
      <c r="H595" t="s">
        <v>143</v>
      </c>
      <c r="I595" t="s">
        <v>135</v>
      </c>
      <c r="J595" t="s">
        <v>136</v>
      </c>
      <c r="K595" t="s">
        <v>137</v>
      </c>
      <c r="L595" t="s">
        <v>1950</v>
      </c>
      <c r="M595" t="s">
        <v>1951</v>
      </c>
      <c r="N595">
        <v>0.698333333</v>
      </c>
      <c r="O595">
        <v>0</v>
      </c>
      <c r="P595">
        <v>17</v>
      </c>
      <c r="Q595">
        <v>0</v>
      </c>
      <c r="R595">
        <v>3</v>
      </c>
      <c r="S595">
        <v>0</v>
      </c>
      <c r="T595">
        <v>9</v>
      </c>
      <c r="U595">
        <v>0</v>
      </c>
      <c r="V595">
        <v>0</v>
      </c>
      <c r="W595">
        <v>0</v>
      </c>
      <c r="X595">
        <v>3.1701097455979426</v>
      </c>
      <c r="Y595">
        <v>0</v>
      </c>
      <c r="Z595">
        <v>0.33569006382047778</v>
      </c>
      <c r="AA595">
        <v>0</v>
      </c>
      <c r="AB595">
        <v>9.4657379442178495</v>
      </c>
      <c r="AC595">
        <v>0</v>
      </c>
      <c r="AD595">
        <v>0</v>
      </c>
      <c r="AE595">
        <v>12.971537753636269</v>
      </c>
    </row>
    <row r="596" spans="1:31" x14ac:dyDescent="0.25">
      <c r="A596">
        <v>2099060</v>
      </c>
      <c r="B596">
        <v>1</v>
      </c>
      <c r="C596" t="s">
        <v>80</v>
      </c>
      <c r="D596" t="s">
        <v>83</v>
      </c>
      <c r="E596" t="s">
        <v>158</v>
      </c>
      <c r="F596" t="s">
        <v>1952</v>
      </c>
      <c r="G596" t="s">
        <v>636</v>
      </c>
      <c r="H596" t="s">
        <v>143</v>
      </c>
      <c r="I596" t="s">
        <v>135</v>
      </c>
      <c r="J596" t="s">
        <v>136</v>
      </c>
      <c r="K596" t="s">
        <v>137</v>
      </c>
      <c r="L596" t="s">
        <v>1953</v>
      </c>
      <c r="M596" t="s">
        <v>1954</v>
      </c>
      <c r="N596">
        <v>1.734444444</v>
      </c>
      <c r="O596">
        <v>0</v>
      </c>
      <c r="P596">
        <v>2</v>
      </c>
      <c r="Q596">
        <v>0</v>
      </c>
      <c r="R596">
        <v>0</v>
      </c>
      <c r="S596">
        <v>0</v>
      </c>
      <c r="T596">
        <v>54</v>
      </c>
      <c r="U596">
        <v>0</v>
      </c>
      <c r="V596">
        <v>3</v>
      </c>
      <c r="W596">
        <v>0</v>
      </c>
      <c r="X596">
        <v>0.93878238481672327</v>
      </c>
      <c r="Y596">
        <v>0</v>
      </c>
      <c r="Z596">
        <v>0</v>
      </c>
      <c r="AA596">
        <v>0</v>
      </c>
      <c r="AB596">
        <v>76.524041286789682</v>
      </c>
      <c r="AC596">
        <v>0</v>
      </c>
      <c r="AD596">
        <v>64.427152165388605</v>
      </c>
      <c r="AE596">
        <v>141.88997583699501</v>
      </c>
    </row>
    <row r="597" spans="1:31" x14ac:dyDescent="0.25">
      <c r="A597">
        <v>2099392</v>
      </c>
      <c r="B597">
        <v>1</v>
      </c>
      <c r="C597" t="s">
        <v>80</v>
      </c>
      <c r="D597" t="s">
        <v>85</v>
      </c>
      <c r="E597" t="s">
        <v>177</v>
      </c>
      <c r="F597" t="s">
        <v>1600</v>
      </c>
      <c r="G597" t="s">
        <v>196</v>
      </c>
      <c r="H597" t="s">
        <v>143</v>
      </c>
      <c r="I597" t="s">
        <v>135</v>
      </c>
      <c r="J597" t="s">
        <v>136</v>
      </c>
      <c r="K597" t="s">
        <v>137</v>
      </c>
      <c r="L597" t="s">
        <v>1955</v>
      </c>
      <c r="M597" t="s">
        <v>1956</v>
      </c>
      <c r="N597">
        <v>1.503055555</v>
      </c>
      <c r="O597">
        <v>0</v>
      </c>
      <c r="P597">
        <v>9</v>
      </c>
      <c r="Q597">
        <v>0</v>
      </c>
      <c r="R597">
        <v>0</v>
      </c>
      <c r="S597">
        <v>0</v>
      </c>
      <c r="T597">
        <v>2</v>
      </c>
      <c r="U597">
        <v>0</v>
      </c>
      <c r="V597">
        <v>0</v>
      </c>
      <c r="W597">
        <v>0</v>
      </c>
      <c r="X597">
        <v>4.2476174846484529</v>
      </c>
      <c r="Y597">
        <v>0</v>
      </c>
      <c r="Z597">
        <v>0</v>
      </c>
      <c r="AA597">
        <v>0</v>
      </c>
      <c r="AB597">
        <v>0.67464445516388361</v>
      </c>
      <c r="AC597">
        <v>0</v>
      </c>
      <c r="AD597">
        <v>0</v>
      </c>
      <c r="AE597">
        <v>4.9222619398123362</v>
      </c>
    </row>
    <row r="598" spans="1:31" x14ac:dyDescent="0.25">
      <c r="A598">
        <v>2099415</v>
      </c>
      <c r="B598">
        <v>1</v>
      </c>
      <c r="C598" t="s">
        <v>80</v>
      </c>
      <c r="D598" t="s">
        <v>85</v>
      </c>
      <c r="E598" t="s">
        <v>169</v>
      </c>
      <c r="F598" t="s">
        <v>1957</v>
      </c>
      <c r="G598" t="s">
        <v>171</v>
      </c>
      <c r="H598" t="s">
        <v>134</v>
      </c>
      <c r="I598" t="s">
        <v>135</v>
      </c>
      <c r="J598" t="s">
        <v>136</v>
      </c>
      <c r="K598" t="s">
        <v>137</v>
      </c>
      <c r="L598" t="s">
        <v>1958</v>
      </c>
      <c r="M598" t="s">
        <v>1959</v>
      </c>
      <c r="N598">
        <v>0.841388888</v>
      </c>
      <c r="O598">
        <v>0</v>
      </c>
      <c r="P598">
        <v>249</v>
      </c>
      <c r="Q598">
        <v>0</v>
      </c>
      <c r="R598">
        <v>0</v>
      </c>
      <c r="S598">
        <v>0</v>
      </c>
      <c r="T598">
        <v>40</v>
      </c>
      <c r="U598">
        <v>0</v>
      </c>
      <c r="V598">
        <v>0</v>
      </c>
      <c r="W598">
        <v>0</v>
      </c>
      <c r="X598">
        <v>47.368811307635525</v>
      </c>
      <c r="Y598">
        <v>0</v>
      </c>
      <c r="Z598">
        <v>0</v>
      </c>
      <c r="AA598">
        <v>0</v>
      </c>
      <c r="AB598">
        <v>16.390576929864363</v>
      </c>
      <c r="AC598">
        <v>0</v>
      </c>
      <c r="AD598">
        <v>0</v>
      </c>
      <c r="AE598">
        <v>63.759388237499891</v>
      </c>
    </row>
    <row r="599" spans="1:31" x14ac:dyDescent="0.25">
      <c r="A599">
        <v>2099252</v>
      </c>
      <c r="B599">
        <v>1</v>
      </c>
      <c r="C599" t="s">
        <v>80</v>
      </c>
      <c r="D599" t="s">
        <v>103</v>
      </c>
      <c r="E599" t="s">
        <v>140</v>
      </c>
      <c r="F599" t="s">
        <v>1960</v>
      </c>
      <c r="G599" t="s">
        <v>154</v>
      </c>
      <c r="H599" t="s">
        <v>143</v>
      </c>
      <c r="I599" t="s">
        <v>135</v>
      </c>
      <c r="J599" t="s">
        <v>136</v>
      </c>
      <c r="K599" t="s">
        <v>155</v>
      </c>
      <c r="L599" t="s">
        <v>1961</v>
      </c>
      <c r="M599" t="s">
        <v>1962</v>
      </c>
      <c r="N599">
        <v>1.300166666</v>
      </c>
      <c r="O599">
        <v>0</v>
      </c>
      <c r="P599">
        <v>521</v>
      </c>
      <c r="Q599">
        <v>0</v>
      </c>
      <c r="R599">
        <v>0</v>
      </c>
      <c r="S599">
        <v>0</v>
      </c>
      <c r="T599">
        <v>29</v>
      </c>
      <c r="U599">
        <v>0</v>
      </c>
      <c r="V599">
        <v>0</v>
      </c>
      <c r="W599">
        <v>0</v>
      </c>
      <c r="X599">
        <v>162.63942965780254</v>
      </c>
      <c r="Y599">
        <v>0</v>
      </c>
      <c r="Z599">
        <v>0</v>
      </c>
      <c r="AA599">
        <v>0</v>
      </c>
      <c r="AB599">
        <v>75.004018190735735</v>
      </c>
      <c r="AC599">
        <v>0</v>
      </c>
      <c r="AD599">
        <v>0</v>
      </c>
      <c r="AE599">
        <v>237.64344784853827</v>
      </c>
    </row>
    <row r="600" spans="1:31" x14ac:dyDescent="0.25">
      <c r="A600">
        <v>2099037</v>
      </c>
      <c r="B600">
        <v>1</v>
      </c>
      <c r="C600" t="s">
        <v>80</v>
      </c>
      <c r="D600" t="s">
        <v>96</v>
      </c>
      <c r="E600" t="s">
        <v>146</v>
      </c>
      <c r="F600" t="s">
        <v>1963</v>
      </c>
      <c r="G600" t="s">
        <v>133</v>
      </c>
      <c r="H600" t="s">
        <v>134</v>
      </c>
      <c r="I600" t="s">
        <v>135</v>
      </c>
      <c r="J600" t="s">
        <v>136</v>
      </c>
      <c r="K600" t="s">
        <v>137</v>
      </c>
      <c r="L600" t="s">
        <v>1964</v>
      </c>
      <c r="M600" t="s">
        <v>1965</v>
      </c>
      <c r="N600">
        <v>0.45833333300000001</v>
      </c>
      <c r="O600">
        <v>1</v>
      </c>
      <c r="P600">
        <v>704</v>
      </c>
      <c r="Q600">
        <v>2</v>
      </c>
      <c r="R600">
        <v>15</v>
      </c>
      <c r="S600">
        <v>6</v>
      </c>
      <c r="T600">
        <v>264</v>
      </c>
      <c r="U600">
        <v>0</v>
      </c>
      <c r="V600">
        <v>2</v>
      </c>
      <c r="W600">
        <v>0.19005949550636389</v>
      </c>
      <c r="X600">
        <v>212.47787797611295</v>
      </c>
      <c r="Y600">
        <v>34.847582504182242</v>
      </c>
      <c r="Z600">
        <v>7.1158884502796997</v>
      </c>
      <c r="AA600">
        <v>43.490788727153813</v>
      </c>
      <c r="AB600">
        <v>334.79976494331163</v>
      </c>
      <c r="AC600">
        <v>0</v>
      </c>
      <c r="AD600">
        <v>7.9661766509602225</v>
      </c>
      <c r="AE600">
        <v>640.88813874750701</v>
      </c>
    </row>
    <row r="601" spans="1:31" x14ac:dyDescent="0.25">
      <c r="A601">
        <v>2099017</v>
      </c>
      <c r="B601">
        <v>1</v>
      </c>
      <c r="C601" t="s">
        <v>80</v>
      </c>
      <c r="D601" t="s">
        <v>92</v>
      </c>
      <c r="E601" t="s">
        <v>505</v>
      </c>
      <c r="F601" t="s">
        <v>1540</v>
      </c>
      <c r="G601" t="s">
        <v>366</v>
      </c>
      <c r="H601" t="s">
        <v>143</v>
      </c>
      <c r="I601" t="s">
        <v>135</v>
      </c>
      <c r="J601" t="s">
        <v>136</v>
      </c>
      <c r="K601" t="s">
        <v>137</v>
      </c>
      <c r="L601" t="s">
        <v>1966</v>
      </c>
      <c r="M601" t="s">
        <v>1967</v>
      </c>
      <c r="N601">
        <v>4.8849999999999998</v>
      </c>
      <c r="O601">
        <v>0</v>
      </c>
      <c r="P601">
        <v>39</v>
      </c>
      <c r="Q601">
        <v>0</v>
      </c>
      <c r="R601">
        <v>0</v>
      </c>
      <c r="S601">
        <v>0</v>
      </c>
      <c r="T601">
        <v>2</v>
      </c>
      <c r="U601">
        <v>0</v>
      </c>
      <c r="V601">
        <v>0</v>
      </c>
      <c r="W601">
        <v>0</v>
      </c>
      <c r="X601">
        <v>44.577790621805178</v>
      </c>
      <c r="Y601">
        <v>0</v>
      </c>
      <c r="Z601">
        <v>0</v>
      </c>
      <c r="AA601">
        <v>0</v>
      </c>
      <c r="AB601">
        <v>6.8775165070716433</v>
      </c>
      <c r="AC601">
        <v>0</v>
      </c>
      <c r="AD601">
        <v>0</v>
      </c>
      <c r="AE601">
        <v>51.455307128876825</v>
      </c>
    </row>
    <row r="602" spans="1:31" x14ac:dyDescent="0.25">
      <c r="A602">
        <v>2098731</v>
      </c>
      <c r="B602">
        <v>1</v>
      </c>
      <c r="C602" t="s">
        <v>80</v>
      </c>
      <c r="D602" t="s">
        <v>101</v>
      </c>
      <c r="E602" t="s">
        <v>177</v>
      </c>
      <c r="F602" t="s">
        <v>1968</v>
      </c>
      <c r="G602" t="s">
        <v>179</v>
      </c>
      <c r="H602" t="s">
        <v>143</v>
      </c>
      <c r="I602" t="s">
        <v>135</v>
      </c>
      <c r="J602" t="s">
        <v>136</v>
      </c>
      <c r="K602" t="s">
        <v>137</v>
      </c>
      <c r="L602" t="s">
        <v>1969</v>
      </c>
      <c r="M602" t="s">
        <v>1970</v>
      </c>
      <c r="N602">
        <v>1.920833333</v>
      </c>
      <c r="O602">
        <v>0</v>
      </c>
      <c r="P602">
        <v>6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1.3847394173629457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1.3847394173629457</v>
      </c>
    </row>
    <row r="603" spans="1:31" x14ac:dyDescent="0.25">
      <c r="A603">
        <v>2099372</v>
      </c>
      <c r="B603">
        <v>1</v>
      </c>
      <c r="C603" t="s">
        <v>80</v>
      </c>
      <c r="D603" t="s">
        <v>93</v>
      </c>
      <c r="E603" t="s">
        <v>158</v>
      </c>
      <c r="F603" t="s">
        <v>1971</v>
      </c>
      <c r="G603" t="s">
        <v>160</v>
      </c>
      <c r="H603" t="s">
        <v>143</v>
      </c>
      <c r="I603" t="s">
        <v>135</v>
      </c>
      <c r="J603" t="s">
        <v>136</v>
      </c>
      <c r="K603" t="s">
        <v>137</v>
      </c>
      <c r="L603" t="s">
        <v>1972</v>
      </c>
      <c r="M603" t="s">
        <v>1973</v>
      </c>
      <c r="N603">
        <v>3.238611111</v>
      </c>
      <c r="O603">
        <v>0</v>
      </c>
      <c r="P603">
        <v>10</v>
      </c>
      <c r="Q603">
        <v>0</v>
      </c>
      <c r="R603">
        <v>0</v>
      </c>
      <c r="S603">
        <v>0</v>
      </c>
      <c r="T603">
        <v>1</v>
      </c>
      <c r="U603">
        <v>0</v>
      </c>
      <c r="V603">
        <v>0</v>
      </c>
      <c r="W603">
        <v>0</v>
      </c>
      <c r="X603">
        <v>6.4963989356948231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6.4963989356948231</v>
      </c>
    </row>
    <row r="604" spans="1:31" x14ac:dyDescent="0.25">
      <c r="A604">
        <v>2098831</v>
      </c>
      <c r="B604">
        <v>1</v>
      </c>
      <c r="C604" t="s">
        <v>80</v>
      </c>
      <c r="D604" t="s">
        <v>104</v>
      </c>
      <c r="E604" t="s">
        <v>169</v>
      </c>
      <c r="F604" t="s">
        <v>1974</v>
      </c>
      <c r="G604" t="s">
        <v>171</v>
      </c>
      <c r="H604" t="s">
        <v>134</v>
      </c>
      <c r="I604" t="s">
        <v>135</v>
      </c>
      <c r="J604" t="s">
        <v>136</v>
      </c>
      <c r="K604" t="s">
        <v>137</v>
      </c>
      <c r="L604" t="s">
        <v>1975</v>
      </c>
      <c r="M604" t="s">
        <v>1976</v>
      </c>
      <c r="N604">
        <v>1.8222222219999999</v>
      </c>
      <c r="O604">
        <v>0</v>
      </c>
      <c r="P604">
        <v>0</v>
      </c>
      <c r="Q604">
        <v>0</v>
      </c>
      <c r="R604">
        <v>2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1.083702045221</v>
      </c>
      <c r="AA604">
        <v>0</v>
      </c>
      <c r="AB604">
        <v>0</v>
      </c>
      <c r="AC604">
        <v>0</v>
      </c>
      <c r="AD604">
        <v>0</v>
      </c>
      <c r="AE604">
        <v>1.083702045221</v>
      </c>
    </row>
    <row r="605" spans="1:31" x14ac:dyDescent="0.25">
      <c r="A605">
        <v>2099404</v>
      </c>
      <c r="B605">
        <v>1</v>
      </c>
      <c r="C605" t="s">
        <v>80</v>
      </c>
      <c r="D605" t="s">
        <v>92</v>
      </c>
      <c r="E605" t="s">
        <v>177</v>
      </c>
      <c r="F605" t="s">
        <v>1977</v>
      </c>
      <c r="G605" t="s">
        <v>179</v>
      </c>
      <c r="H605" t="s">
        <v>143</v>
      </c>
      <c r="I605" t="s">
        <v>135</v>
      </c>
      <c r="J605" t="s">
        <v>136</v>
      </c>
      <c r="K605" t="s">
        <v>137</v>
      </c>
      <c r="L605" t="s">
        <v>1978</v>
      </c>
      <c r="M605" t="s">
        <v>1979</v>
      </c>
      <c r="N605">
        <v>2.6813888879999999</v>
      </c>
      <c r="O605">
        <v>0</v>
      </c>
      <c r="P605">
        <v>1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0.16514795108955335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0.16514795108955335</v>
      </c>
    </row>
    <row r="606" spans="1:31" x14ac:dyDescent="0.25">
      <c r="A606">
        <v>2098857</v>
      </c>
      <c r="B606">
        <v>1</v>
      </c>
      <c r="C606" t="s">
        <v>80</v>
      </c>
      <c r="D606" t="s">
        <v>83</v>
      </c>
      <c r="E606" t="s">
        <v>177</v>
      </c>
      <c r="F606" t="s">
        <v>1980</v>
      </c>
      <c r="G606" t="s">
        <v>179</v>
      </c>
      <c r="H606" t="s">
        <v>143</v>
      </c>
      <c r="I606" t="s">
        <v>135</v>
      </c>
      <c r="J606" t="s">
        <v>136</v>
      </c>
      <c r="K606" t="s">
        <v>137</v>
      </c>
      <c r="L606" t="s">
        <v>1981</v>
      </c>
      <c r="M606" t="s">
        <v>1982</v>
      </c>
      <c r="N606">
        <v>3.7005555550000002</v>
      </c>
      <c r="O606">
        <v>0</v>
      </c>
      <c r="P606">
        <v>3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1.5598472102000711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1.5598472102000711</v>
      </c>
    </row>
    <row r="607" spans="1:31" x14ac:dyDescent="0.25">
      <c r="A607">
        <v>2099381</v>
      </c>
      <c r="B607">
        <v>1</v>
      </c>
      <c r="C607" t="s">
        <v>81</v>
      </c>
      <c r="D607" t="s">
        <v>127</v>
      </c>
      <c r="E607" t="s">
        <v>169</v>
      </c>
      <c r="F607" t="s">
        <v>1983</v>
      </c>
      <c r="G607" t="s">
        <v>171</v>
      </c>
      <c r="H607" t="s">
        <v>134</v>
      </c>
      <c r="I607" t="s">
        <v>135</v>
      </c>
      <c r="J607" t="s">
        <v>136</v>
      </c>
      <c r="K607" t="s">
        <v>137</v>
      </c>
      <c r="L607" t="s">
        <v>1984</v>
      </c>
      <c r="M607" t="s">
        <v>1985</v>
      </c>
      <c r="N607">
        <v>1.216111111</v>
      </c>
      <c r="O607">
        <v>0</v>
      </c>
      <c r="P607">
        <v>828</v>
      </c>
      <c r="Q607">
        <v>0</v>
      </c>
      <c r="R607">
        <v>0</v>
      </c>
      <c r="S607">
        <v>0</v>
      </c>
      <c r="T607">
        <v>66</v>
      </c>
      <c r="U607">
        <v>0</v>
      </c>
      <c r="V607">
        <v>0</v>
      </c>
      <c r="W607">
        <v>0</v>
      </c>
      <c r="X607">
        <v>216.5203103976086</v>
      </c>
      <c r="Y607">
        <v>0</v>
      </c>
      <c r="Z607">
        <v>0</v>
      </c>
      <c r="AA607">
        <v>0</v>
      </c>
      <c r="AB607">
        <v>45.264779090309183</v>
      </c>
      <c r="AC607">
        <v>0</v>
      </c>
      <c r="AD607">
        <v>0</v>
      </c>
      <c r="AE607">
        <v>261.78508948791779</v>
      </c>
    </row>
    <row r="608" spans="1:31" x14ac:dyDescent="0.25">
      <c r="A608">
        <v>2099398</v>
      </c>
      <c r="B608">
        <v>1</v>
      </c>
      <c r="C608" t="s">
        <v>81</v>
      </c>
      <c r="D608" t="s">
        <v>127</v>
      </c>
      <c r="E608" t="s">
        <v>158</v>
      </c>
      <c r="F608" t="s">
        <v>1986</v>
      </c>
      <c r="G608" t="s">
        <v>1378</v>
      </c>
      <c r="H608" t="s">
        <v>143</v>
      </c>
      <c r="I608" t="s">
        <v>135</v>
      </c>
      <c r="J608" t="s">
        <v>136</v>
      </c>
      <c r="K608" t="s">
        <v>137</v>
      </c>
      <c r="L608" t="s">
        <v>1987</v>
      </c>
      <c r="M608" t="s">
        <v>1988</v>
      </c>
      <c r="N608">
        <v>2.7552777769999999</v>
      </c>
      <c r="O608">
        <v>0</v>
      </c>
      <c r="P608">
        <v>39</v>
      </c>
      <c r="Q608">
        <v>0</v>
      </c>
      <c r="R608">
        <v>1</v>
      </c>
      <c r="S608">
        <v>0</v>
      </c>
      <c r="T608">
        <v>3</v>
      </c>
      <c r="U608">
        <v>0</v>
      </c>
      <c r="V608">
        <v>0</v>
      </c>
      <c r="W608">
        <v>0</v>
      </c>
      <c r="X608">
        <v>19.488827453253386</v>
      </c>
      <c r="Y608">
        <v>0</v>
      </c>
      <c r="Z608">
        <v>6.8775641798576675E-2</v>
      </c>
      <c r="AA608">
        <v>0</v>
      </c>
      <c r="AB608">
        <v>3.6960115828813129</v>
      </c>
      <c r="AC608">
        <v>0</v>
      </c>
      <c r="AD608">
        <v>0</v>
      </c>
      <c r="AE608">
        <v>23.253614677933275</v>
      </c>
    </row>
    <row r="609" spans="1:31" x14ac:dyDescent="0.25">
      <c r="A609">
        <v>2098757</v>
      </c>
      <c r="B609">
        <v>1</v>
      </c>
      <c r="C609" t="s">
        <v>81</v>
      </c>
      <c r="D609" t="s">
        <v>113</v>
      </c>
      <c r="E609" t="s">
        <v>140</v>
      </c>
      <c r="F609" t="s">
        <v>1989</v>
      </c>
      <c r="G609" t="s">
        <v>154</v>
      </c>
      <c r="H609" t="s">
        <v>143</v>
      </c>
      <c r="I609" t="s">
        <v>135</v>
      </c>
      <c r="J609" t="s">
        <v>136</v>
      </c>
      <c r="K609" t="s">
        <v>155</v>
      </c>
      <c r="L609" t="s">
        <v>1990</v>
      </c>
      <c r="M609" t="s">
        <v>1991</v>
      </c>
      <c r="N609">
        <v>7.8097452770000002</v>
      </c>
      <c r="O609">
        <v>0</v>
      </c>
      <c r="P609">
        <v>33</v>
      </c>
      <c r="Q609">
        <v>0</v>
      </c>
      <c r="R609">
        <v>22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49.80539579556936</v>
      </c>
      <c r="Y609">
        <v>0</v>
      </c>
      <c r="Z609">
        <v>82.490342941311937</v>
      </c>
      <c r="AA609">
        <v>0</v>
      </c>
      <c r="AB609">
        <v>0</v>
      </c>
      <c r="AC609">
        <v>0</v>
      </c>
      <c r="AD609">
        <v>0</v>
      </c>
      <c r="AE609">
        <v>132.2957387368813</v>
      </c>
    </row>
    <row r="610" spans="1:31" x14ac:dyDescent="0.25">
      <c r="A610">
        <v>2099295</v>
      </c>
      <c r="B610">
        <v>1</v>
      </c>
      <c r="C610" t="s">
        <v>81</v>
      </c>
      <c r="D610" t="s">
        <v>113</v>
      </c>
      <c r="E610" t="s">
        <v>177</v>
      </c>
      <c r="F610" t="s">
        <v>1992</v>
      </c>
      <c r="G610" t="s">
        <v>183</v>
      </c>
      <c r="H610" t="s">
        <v>143</v>
      </c>
      <c r="I610" t="s">
        <v>135</v>
      </c>
      <c r="J610" t="s">
        <v>136</v>
      </c>
      <c r="K610" t="s">
        <v>137</v>
      </c>
      <c r="L610" t="s">
        <v>1993</v>
      </c>
      <c r="M610" t="s">
        <v>1994</v>
      </c>
      <c r="N610">
        <v>1.121111111</v>
      </c>
      <c r="O610">
        <v>0</v>
      </c>
      <c r="P610">
        <v>0</v>
      </c>
      <c r="Q610">
        <v>0</v>
      </c>
      <c r="R610">
        <v>1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0.84689825480310221</v>
      </c>
      <c r="AA610">
        <v>0</v>
      </c>
      <c r="AB610">
        <v>0</v>
      </c>
      <c r="AC610">
        <v>0</v>
      </c>
      <c r="AD610">
        <v>0</v>
      </c>
      <c r="AE610">
        <v>0.84689825480310221</v>
      </c>
    </row>
    <row r="611" spans="1:31" x14ac:dyDescent="0.25">
      <c r="A611">
        <v>2099155</v>
      </c>
      <c r="B611">
        <v>1</v>
      </c>
      <c r="C611" t="s">
        <v>80</v>
      </c>
      <c r="D611" t="s">
        <v>87</v>
      </c>
      <c r="E611" t="s">
        <v>177</v>
      </c>
      <c r="F611" t="s">
        <v>1995</v>
      </c>
      <c r="G611" t="s">
        <v>196</v>
      </c>
      <c r="H611" t="s">
        <v>143</v>
      </c>
      <c r="I611" t="s">
        <v>135</v>
      </c>
      <c r="J611" t="s">
        <v>136</v>
      </c>
      <c r="K611" t="s">
        <v>137</v>
      </c>
      <c r="L611" t="s">
        <v>1996</v>
      </c>
      <c r="M611" t="s">
        <v>1997</v>
      </c>
      <c r="N611">
        <v>1.534166666</v>
      </c>
      <c r="O611">
        <v>0</v>
      </c>
      <c r="P611">
        <v>16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7.6376246682265911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7.6376246682265911</v>
      </c>
    </row>
    <row r="612" spans="1:31" x14ac:dyDescent="0.25">
      <c r="A612">
        <v>2099298</v>
      </c>
      <c r="B612">
        <v>1</v>
      </c>
      <c r="C612" t="s">
        <v>80</v>
      </c>
      <c r="D612" t="s">
        <v>93</v>
      </c>
      <c r="E612" t="s">
        <v>177</v>
      </c>
      <c r="F612" t="s">
        <v>1998</v>
      </c>
      <c r="G612" t="s">
        <v>183</v>
      </c>
      <c r="H612" t="s">
        <v>143</v>
      </c>
      <c r="I612" t="s">
        <v>135</v>
      </c>
      <c r="J612" t="s">
        <v>136</v>
      </c>
      <c r="K612" t="s">
        <v>137</v>
      </c>
      <c r="L612" t="s">
        <v>1999</v>
      </c>
      <c r="M612" t="s">
        <v>2000</v>
      </c>
      <c r="N612">
        <v>3.2561111110000001</v>
      </c>
      <c r="O612">
        <v>0</v>
      </c>
      <c r="P612">
        <v>1</v>
      </c>
      <c r="Q612">
        <v>0</v>
      </c>
      <c r="R612">
        <v>1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0.5063076326976701</v>
      </c>
      <c r="Y612">
        <v>0</v>
      </c>
      <c r="Z612">
        <v>4.8866904041721337</v>
      </c>
      <c r="AA612">
        <v>0</v>
      </c>
      <c r="AB612">
        <v>0</v>
      </c>
      <c r="AC612">
        <v>0</v>
      </c>
      <c r="AD612">
        <v>0</v>
      </c>
      <c r="AE612">
        <v>5.3929980368698036</v>
      </c>
    </row>
    <row r="613" spans="1:31" x14ac:dyDescent="0.25">
      <c r="A613">
        <v>2099132</v>
      </c>
      <c r="B613">
        <v>1</v>
      </c>
      <c r="C613" t="s">
        <v>81</v>
      </c>
      <c r="D613" t="s">
        <v>120</v>
      </c>
      <c r="E613" t="s">
        <v>177</v>
      </c>
      <c r="F613" t="s">
        <v>2001</v>
      </c>
      <c r="G613" t="s">
        <v>196</v>
      </c>
      <c r="H613" t="s">
        <v>143</v>
      </c>
      <c r="I613" t="s">
        <v>135</v>
      </c>
      <c r="J613" t="s">
        <v>136</v>
      </c>
      <c r="K613" t="s">
        <v>137</v>
      </c>
      <c r="L613" t="s">
        <v>2002</v>
      </c>
      <c r="M613" t="s">
        <v>2003</v>
      </c>
      <c r="N613">
        <v>2.4113888879999998</v>
      </c>
      <c r="O613">
        <v>0</v>
      </c>
      <c r="P613">
        <v>1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0.39237775632142718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0.39237775632142718</v>
      </c>
    </row>
    <row r="614" spans="1:31" x14ac:dyDescent="0.25">
      <c r="A614">
        <v>2099275</v>
      </c>
      <c r="B614">
        <v>1</v>
      </c>
      <c r="C614" t="s">
        <v>80</v>
      </c>
      <c r="D614" t="s">
        <v>103</v>
      </c>
      <c r="E614" t="s">
        <v>177</v>
      </c>
      <c r="F614" t="s">
        <v>2004</v>
      </c>
      <c r="G614" t="s">
        <v>1007</v>
      </c>
      <c r="H614" t="s">
        <v>143</v>
      </c>
      <c r="I614" t="s">
        <v>135</v>
      </c>
      <c r="J614" t="s">
        <v>3</v>
      </c>
      <c r="K614" t="s">
        <v>137</v>
      </c>
      <c r="L614" t="s">
        <v>2005</v>
      </c>
      <c r="M614" t="s">
        <v>2006</v>
      </c>
      <c r="N614">
        <v>2.238888888</v>
      </c>
      <c r="O614">
        <v>0</v>
      </c>
      <c r="P614">
        <v>8</v>
      </c>
      <c r="Q614">
        <v>0</v>
      </c>
      <c r="R614">
        <v>0</v>
      </c>
      <c r="S614">
        <v>0</v>
      </c>
      <c r="T614">
        <v>1</v>
      </c>
      <c r="U614">
        <v>0</v>
      </c>
      <c r="V614">
        <v>0</v>
      </c>
      <c r="W614">
        <v>0</v>
      </c>
      <c r="X614">
        <v>3.7116423111698098</v>
      </c>
      <c r="Y614">
        <v>0</v>
      </c>
      <c r="Z614">
        <v>0</v>
      </c>
      <c r="AA614">
        <v>0</v>
      </c>
      <c r="AB614">
        <v>0.49219713600862003</v>
      </c>
      <c r="AC614">
        <v>0</v>
      </c>
      <c r="AD614">
        <v>0</v>
      </c>
      <c r="AE614">
        <v>4.2038394471784297</v>
      </c>
    </row>
    <row r="615" spans="1:31" x14ac:dyDescent="0.25">
      <c r="A615">
        <v>2098734</v>
      </c>
      <c r="B615">
        <v>1</v>
      </c>
      <c r="C615" t="s">
        <v>80</v>
      </c>
      <c r="D615" t="s">
        <v>104</v>
      </c>
      <c r="E615" t="s">
        <v>131</v>
      </c>
      <c r="F615" t="s">
        <v>2007</v>
      </c>
      <c r="G615" t="s">
        <v>133</v>
      </c>
      <c r="H615" t="s">
        <v>134</v>
      </c>
      <c r="I615" t="s">
        <v>135</v>
      </c>
      <c r="J615" t="s">
        <v>136</v>
      </c>
      <c r="K615" t="s">
        <v>137</v>
      </c>
      <c r="L615" t="s">
        <v>2008</v>
      </c>
      <c r="M615" t="s">
        <v>2009</v>
      </c>
      <c r="N615">
        <v>1.753333333</v>
      </c>
      <c r="O615">
        <v>0</v>
      </c>
      <c r="P615">
        <v>7</v>
      </c>
      <c r="Q615">
        <v>2</v>
      </c>
      <c r="R615">
        <v>12</v>
      </c>
      <c r="S615">
        <v>3</v>
      </c>
      <c r="T615">
        <v>4</v>
      </c>
      <c r="U615">
        <v>0</v>
      </c>
      <c r="V615">
        <v>0</v>
      </c>
      <c r="W615">
        <v>0</v>
      </c>
      <c r="X615">
        <v>13.769913326021914</v>
      </c>
      <c r="Y615">
        <v>3.0283669746789066</v>
      </c>
      <c r="Z615">
        <v>32.323581077006381</v>
      </c>
      <c r="AA615">
        <v>10.855989331369926</v>
      </c>
      <c r="AB615">
        <v>3.8064473884615997</v>
      </c>
      <c r="AC615">
        <v>0</v>
      </c>
      <c r="AD615">
        <v>0</v>
      </c>
      <c r="AE615">
        <v>63.784298097538731</v>
      </c>
    </row>
    <row r="616" spans="1:31" x14ac:dyDescent="0.25">
      <c r="A616">
        <v>2099232</v>
      </c>
      <c r="B616">
        <v>1</v>
      </c>
      <c r="C616" t="s">
        <v>80</v>
      </c>
      <c r="D616" t="s">
        <v>110</v>
      </c>
      <c r="E616" t="s">
        <v>505</v>
      </c>
      <c r="F616" t="s">
        <v>2010</v>
      </c>
      <c r="G616" t="s">
        <v>160</v>
      </c>
      <c r="H616" t="s">
        <v>143</v>
      </c>
      <c r="I616" t="s">
        <v>135</v>
      </c>
      <c r="J616" t="s">
        <v>136</v>
      </c>
      <c r="K616" t="s">
        <v>137</v>
      </c>
      <c r="L616" t="s">
        <v>2011</v>
      </c>
      <c r="M616" t="s">
        <v>2012</v>
      </c>
      <c r="N616">
        <v>3.5691666660000001</v>
      </c>
      <c r="O616">
        <v>0</v>
      </c>
      <c r="P616">
        <v>63</v>
      </c>
      <c r="Q616">
        <v>0</v>
      </c>
      <c r="R616">
        <v>0</v>
      </c>
      <c r="S616">
        <v>0</v>
      </c>
      <c r="T616">
        <v>3</v>
      </c>
      <c r="U616">
        <v>0</v>
      </c>
      <c r="V616">
        <v>0</v>
      </c>
      <c r="W616">
        <v>0</v>
      </c>
      <c r="X616">
        <v>88.225619858193582</v>
      </c>
      <c r="Y616">
        <v>0</v>
      </c>
      <c r="Z616">
        <v>0</v>
      </c>
      <c r="AA616">
        <v>0</v>
      </c>
      <c r="AB616">
        <v>10.930883364575166</v>
      </c>
      <c r="AC616">
        <v>0</v>
      </c>
      <c r="AD616">
        <v>0</v>
      </c>
      <c r="AE616">
        <v>99.156503222768748</v>
      </c>
    </row>
    <row r="617" spans="1:31" x14ac:dyDescent="0.25">
      <c r="A617">
        <v>2099361</v>
      </c>
      <c r="B617">
        <v>1</v>
      </c>
      <c r="C617" t="s">
        <v>81</v>
      </c>
      <c r="D617" t="s">
        <v>123</v>
      </c>
      <c r="E617" t="s">
        <v>177</v>
      </c>
      <c r="F617" t="s">
        <v>2013</v>
      </c>
      <c r="G617" t="s">
        <v>196</v>
      </c>
      <c r="H617" t="s">
        <v>143</v>
      </c>
      <c r="I617" t="s">
        <v>135</v>
      </c>
      <c r="J617" t="s">
        <v>136</v>
      </c>
      <c r="K617" t="s">
        <v>137</v>
      </c>
      <c r="L617" t="s">
        <v>2014</v>
      </c>
      <c r="M617" t="s">
        <v>2015</v>
      </c>
      <c r="N617">
        <v>0.63111111099999995</v>
      </c>
      <c r="O617">
        <v>0</v>
      </c>
      <c r="P617">
        <v>5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0.51594717859856398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0.51594717859856398</v>
      </c>
    </row>
    <row r="618" spans="1:31" x14ac:dyDescent="0.25">
      <c r="A618">
        <v>2099424</v>
      </c>
      <c r="B618">
        <v>1</v>
      </c>
      <c r="C618" t="s">
        <v>80</v>
      </c>
      <c r="D618" t="s">
        <v>100</v>
      </c>
      <c r="E618" t="s">
        <v>177</v>
      </c>
      <c r="F618" t="s">
        <v>2016</v>
      </c>
      <c r="G618" t="s">
        <v>183</v>
      </c>
      <c r="H618" t="s">
        <v>143</v>
      </c>
      <c r="I618" t="s">
        <v>135</v>
      </c>
      <c r="J618" t="s">
        <v>136</v>
      </c>
      <c r="K618" t="s">
        <v>137</v>
      </c>
      <c r="L618" t="s">
        <v>2017</v>
      </c>
      <c r="M618" t="s">
        <v>2018</v>
      </c>
      <c r="N618">
        <v>0.97333333300000002</v>
      </c>
      <c r="O618">
        <v>0</v>
      </c>
      <c r="P618">
        <v>1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0.20879308682648889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0.20879308682648889</v>
      </c>
    </row>
    <row r="619" spans="1:31" x14ac:dyDescent="0.25">
      <c r="A619">
        <v>2099318</v>
      </c>
      <c r="B619">
        <v>1</v>
      </c>
      <c r="C619" t="s">
        <v>80</v>
      </c>
      <c r="D619" t="s">
        <v>93</v>
      </c>
      <c r="E619" t="s">
        <v>177</v>
      </c>
      <c r="F619" t="s">
        <v>2019</v>
      </c>
      <c r="G619" t="s">
        <v>179</v>
      </c>
      <c r="H619" t="s">
        <v>143</v>
      </c>
      <c r="I619" t="s">
        <v>135</v>
      </c>
      <c r="J619" t="s">
        <v>136</v>
      </c>
      <c r="K619" t="s">
        <v>137</v>
      </c>
      <c r="L619" t="s">
        <v>2020</v>
      </c>
      <c r="M619" t="s">
        <v>2021</v>
      </c>
      <c r="N619">
        <v>1.1530555549999999</v>
      </c>
      <c r="O619">
        <v>0</v>
      </c>
      <c r="P619">
        <v>2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0.33121704823231995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0.33121704823231995</v>
      </c>
    </row>
    <row r="620" spans="1:31" x14ac:dyDescent="0.25">
      <c r="A620">
        <v>2099175</v>
      </c>
      <c r="B620">
        <v>1</v>
      </c>
      <c r="C620" t="s">
        <v>81</v>
      </c>
      <c r="D620" t="s">
        <v>115</v>
      </c>
      <c r="E620" t="s">
        <v>169</v>
      </c>
      <c r="F620" t="s">
        <v>2022</v>
      </c>
      <c r="G620" t="s">
        <v>171</v>
      </c>
      <c r="H620" t="s">
        <v>134</v>
      </c>
      <c r="I620" t="s">
        <v>135</v>
      </c>
      <c r="J620" t="s">
        <v>136</v>
      </c>
      <c r="K620" t="s">
        <v>137</v>
      </c>
      <c r="L620" t="s">
        <v>2023</v>
      </c>
      <c r="M620" t="s">
        <v>2024</v>
      </c>
      <c r="N620">
        <v>1.9924999999999999</v>
      </c>
      <c r="O620">
        <v>0</v>
      </c>
      <c r="P620">
        <v>620</v>
      </c>
      <c r="Q620">
        <v>1</v>
      </c>
      <c r="R620">
        <v>48</v>
      </c>
      <c r="S620">
        <v>1</v>
      </c>
      <c r="T620">
        <v>42</v>
      </c>
      <c r="U620">
        <v>0</v>
      </c>
      <c r="V620">
        <v>0</v>
      </c>
      <c r="W620">
        <v>0</v>
      </c>
      <c r="X620">
        <v>152.51574124896447</v>
      </c>
      <c r="Y620">
        <v>1.2967934297095374</v>
      </c>
      <c r="Z620">
        <v>48.653151981100542</v>
      </c>
      <c r="AA620">
        <v>0</v>
      </c>
      <c r="AB620">
        <v>19.412918618605211</v>
      </c>
      <c r="AC620">
        <v>0</v>
      </c>
      <c r="AD620">
        <v>0</v>
      </c>
      <c r="AE620">
        <v>221.87860527837975</v>
      </c>
    </row>
    <row r="621" spans="1:31" x14ac:dyDescent="0.25">
      <c r="A621">
        <v>2099218</v>
      </c>
      <c r="B621">
        <v>1</v>
      </c>
      <c r="C621" t="s">
        <v>80</v>
      </c>
      <c r="D621" t="s">
        <v>105</v>
      </c>
      <c r="E621" t="s">
        <v>177</v>
      </c>
      <c r="F621" t="s">
        <v>2025</v>
      </c>
      <c r="G621" t="s">
        <v>196</v>
      </c>
      <c r="H621" t="s">
        <v>143</v>
      </c>
      <c r="I621" t="s">
        <v>135</v>
      </c>
      <c r="J621" t="s">
        <v>136</v>
      </c>
      <c r="K621" t="s">
        <v>137</v>
      </c>
      <c r="L621" t="s">
        <v>2026</v>
      </c>
      <c r="M621" t="s">
        <v>2027</v>
      </c>
      <c r="N621">
        <v>2.2752777769999999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1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4.065697774303108</v>
      </c>
      <c r="AC621">
        <v>0</v>
      </c>
      <c r="AD621">
        <v>0</v>
      </c>
      <c r="AE621">
        <v>4.065697774303108</v>
      </c>
    </row>
    <row r="622" spans="1:31" x14ac:dyDescent="0.25">
      <c r="A622">
        <v>2098777</v>
      </c>
      <c r="B622">
        <v>1</v>
      </c>
      <c r="C622" t="s">
        <v>81</v>
      </c>
      <c r="D622" t="s">
        <v>118</v>
      </c>
      <c r="E622" t="s">
        <v>177</v>
      </c>
      <c r="F622" t="s">
        <v>2028</v>
      </c>
      <c r="G622" t="s">
        <v>1007</v>
      </c>
      <c r="H622" t="s">
        <v>143</v>
      </c>
      <c r="I622" t="s">
        <v>135</v>
      </c>
      <c r="J622" t="s">
        <v>3</v>
      </c>
      <c r="K622" t="s">
        <v>137</v>
      </c>
      <c r="L622" t="s">
        <v>2029</v>
      </c>
      <c r="M622" t="s">
        <v>2030</v>
      </c>
      <c r="N622">
        <v>0.635833333</v>
      </c>
      <c r="O622">
        <v>0</v>
      </c>
      <c r="P622">
        <v>7</v>
      </c>
      <c r="Q622">
        <v>0</v>
      </c>
      <c r="R622">
        <v>0</v>
      </c>
      <c r="S622">
        <v>0</v>
      </c>
      <c r="T622">
        <v>2</v>
      </c>
      <c r="U622">
        <v>0</v>
      </c>
      <c r="V622">
        <v>0</v>
      </c>
      <c r="W622">
        <v>0</v>
      </c>
      <c r="X622">
        <v>1.0802238566485043</v>
      </c>
      <c r="Y622">
        <v>0</v>
      </c>
      <c r="Z622">
        <v>0</v>
      </c>
      <c r="AA622">
        <v>0</v>
      </c>
      <c r="AB622">
        <v>0.61144743785249256</v>
      </c>
      <c r="AC622">
        <v>0</v>
      </c>
      <c r="AD622">
        <v>0</v>
      </c>
      <c r="AE622">
        <v>1.6916712945009968</v>
      </c>
    </row>
    <row r="623" spans="1:31" x14ac:dyDescent="0.25">
      <c r="A623">
        <v>2099192</v>
      </c>
      <c r="B623">
        <v>1</v>
      </c>
      <c r="C623" t="s">
        <v>80</v>
      </c>
      <c r="D623" t="s">
        <v>106</v>
      </c>
      <c r="E623" t="s">
        <v>177</v>
      </c>
      <c r="F623" t="s">
        <v>2031</v>
      </c>
      <c r="G623" t="s">
        <v>179</v>
      </c>
      <c r="H623" t="s">
        <v>143</v>
      </c>
      <c r="I623" t="s">
        <v>135</v>
      </c>
      <c r="J623" t="s">
        <v>136</v>
      </c>
      <c r="K623" t="s">
        <v>137</v>
      </c>
      <c r="L623" t="s">
        <v>2032</v>
      </c>
      <c r="M623" t="s">
        <v>2033</v>
      </c>
      <c r="N623">
        <v>2.0724999999999998</v>
      </c>
      <c r="O623">
        <v>0</v>
      </c>
      <c r="P623">
        <v>2</v>
      </c>
      <c r="Q623">
        <v>0</v>
      </c>
      <c r="R623">
        <v>0</v>
      </c>
      <c r="S623">
        <v>0</v>
      </c>
      <c r="T623">
        <v>1</v>
      </c>
      <c r="U623">
        <v>0</v>
      </c>
      <c r="V623">
        <v>0</v>
      </c>
      <c r="W623">
        <v>0</v>
      </c>
      <c r="X623">
        <v>0.46105306757218334</v>
      </c>
      <c r="Y623">
        <v>0</v>
      </c>
      <c r="Z623">
        <v>0</v>
      </c>
      <c r="AA623">
        <v>0</v>
      </c>
      <c r="AB623">
        <v>1.2474571133598666</v>
      </c>
      <c r="AC623">
        <v>0</v>
      </c>
      <c r="AD623">
        <v>0</v>
      </c>
      <c r="AE623">
        <v>1.70851018093205</v>
      </c>
    </row>
    <row r="624" spans="1:31" x14ac:dyDescent="0.25">
      <c r="A624">
        <v>2098737</v>
      </c>
      <c r="B624">
        <v>1</v>
      </c>
      <c r="C624" t="s">
        <v>80</v>
      </c>
      <c r="D624" t="s">
        <v>104</v>
      </c>
      <c r="E624" t="s">
        <v>177</v>
      </c>
      <c r="F624" t="s">
        <v>2034</v>
      </c>
      <c r="G624" t="s">
        <v>1007</v>
      </c>
      <c r="H624" t="s">
        <v>143</v>
      </c>
      <c r="I624" t="s">
        <v>135</v>
      </c>
      <c r="J624" t="s">
        <v>136</v>
      </c>
      <c r="K624" t="s">
        <v>137</v>
      </c>
      <c r="L624" t="s">
        <v>2035</v>
      </c>
      <c r="M624" t="s">
        <v>2036</v>
      </c>
      <c r="N624">
        <v>6.7358333330000004</v>
      </c>
      <c r="O624">
        <v>0</v>
      </c>
      <c r="P624">
        <v>1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3.2573557626312946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3.2573557626312946</v>
      </c>
    </row>
    <row r="625" spans="1:31" x14ac:dyDescent="0.25">
      <c r="A625">
        <v>2098837</v>
      </c>
      <c r="B625">
        <v>1</v>
      </c>
      <c r="C625" t="s">
        <v>80</v>
      </c>
      <c r="D625" t="s">
        <v>108</v>
      </c>
      <c r="E625" t="s">
        <v>131</v>
      </c>
      <c r="F625" t="s">
        <v>2037</v>
      </c>
      <c r="G625" t="s">
        <v>154</v>
      </c>
      <c r="H625" t="s">
        <v>134</v>
      </c>
      <c r="I625" t="s">
        <v>135</v>
      </c>
      <c r="J625" t="s">
        <v>136</v>
      </c>
      <c r="K625" t="s">
        <v>155</v>
      </c>
      <c r="L625" t="s">
        <v>2038</v>
      </c>
      <c r="M625" t="s">
        <v>2039</v>
      </c>
      <c r="N625">
        <v>9.2806944439999999</v>
      </c>
      <c r="O625">
        <v>0</v>
      </c>
      <c r="P625">
        <v>151</v>
      </c>
      <c r="Q625">
        <v>0</v>
      </c>
      <c r="R625">
        <v>54</v>
      </c>
      <c r="S625">
        <v>2</v>
      </c>
      <c r="T625">
        <v>19</v>
      </c>
      <c r="U625">
        <v>0</v>
      </c>
      <c r="V625">
        <v>0</v>
      </c>
      <c r="W625">
        <v>0</v>
      </c>
      <c r="X625">
        <v>233.52230952940823</v>
      </c>
      <c r="Y625">
        <v>0</v>
      </c>
      <c r="Z625">
        <v>329.61360905356264</v>
      </c>
      <c r="AA625">
        <v>58.511071213317088</v>
      </c>
      <c r="AB625">
        <v>170.89465011558951</v>
      </c>
      <c r="AC625">
        <v>0</v>
      </c>
      <c r="AD625">
        <v>0</v>
      </c>
      <c r="AE625">
        <v>792.54163991187738</v>
      </c>
    </row>
    <row r="626" spans="1:31" x14ac:dyDescent="0.25">
      <c r="A626">
        <v>2098714</v>
      </c>
      <c r="B626">
        <v>1</v>
      </c>
      <c r="C626" t="s">
        <v>80</v>
      </c>
      <c r="D626" t="s">
        <v>97</v>
      </c>
      <c r="E626" t="s">
        <v>140</v>
      </c>
      <c r="F626" t="s">
        <v>2040</v>
      </c>
      <c r="G626" t="s">
        <v>142</v>
      </c>
      <c r="H626" t="s">
        <v>143</v>
      </c>
      <c r="I626" t="s">
        <v>135</v>
      </c>
      <c r="J626" t="s">
        <v>136</v>
      </c>
      <c r="K626" t="s">
        <v>137</v>
      </c>
      <c r="L626" t="s">
        <v>2041</v>
      </c>
      <c r="M626" t="s">
        <v>2042</v>
      </c>
      <c r="N626">
        <v>0.97444444399999997</v>
      </c>
      <c r="O626">
        <v>0</v>
      </c>
      <c r="P626">
        <v>127</v>
      </c>
      <c r="Q626">
        <v>0</v>
      </c>
      <c r="R626">
        <v>1</v>
      </c>
      <c r="S626">
        <v>0</v>
      </c>
      <c r="T626">
        <v>12</v>
      </c>
      <c r="U626">
        <v>0</v>
      </c>
      <c r="V626">
        <v>0</v>
      </c>
      <c r="W626">
        <v>0</v>
      </c>
      <c r="X626">
        <v>16.937189133397236</v>
      </c>
      <c r="Y626">
        <v>0</v>
      </c>
      <c r="Z626">
        <v>0.10817448649819111</v>
      </c>
      <c r="AA626">
        <v>0</v>
      </c>
      <c r="AB626">
        <v>3.5223950119405125</v>
      </c>
      <c r="AC626">
        <v>0</v>
      </c>
      <c r="AD626">
        <v>0</v>
      </c>
      <c r="AE626">
        <v>20.567758631835943</v>
      </c>
    </row>
    <row r="627" spans="1:31" x14ac:dyDescent="0.25">
      <c r="A627">
        <v>2099378</v>
      </c>
      <c r="B627">
        <v>1</v>
      </c>
      <c r="C627" t="s">
        <v>80</v>
      </c>
      <c r="D627" t="s">
        <v>96</v>
      </c>
      <c r="E627" t="s">
        <v>177</v>
      </c>
      <c r="F627" t="s">
        <v>2043</v>
      </c>
      <c r="G627" t="s">
        <v>179</v>
      </c>
      <c r="H627" t="s">
        <v>143</v>
      </c>
      <c r="I627" t="s">
        <v>135</v>
      </c>
      <c r="J627" t="s">
        <v>136</v>
      </c>
      <c r="K627" t="s">
        <v>137</v>
      </c>
      <c r="L627" t="s">
        <v>2044</v>
      </c>
      <c r="M627" t="s">
        <v>2045</v>
      </c>
      <c r="N627">
        <v>1.5361111110000001</v>
      </c>
      <c r="O627">
        <v>0</v>
      </c>
      <c r="P627">
        <v>1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1.457292729304335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1.457292729304335</v>
      </c>
    </row>
    <row r="628" spans="1:31" x14ac:dyDescent="0.25">
      <c r="A628">
        <v>2098691</v>
      </c>
      <c r="B628">
        <v>1</v>
      </c>
      <c r="C628" t="s">
        <v>80</v>
      </c>
      <c r="D628" t="s">
        <v>83</v>
      </c>
      <c r="E628" t="s">
        <v>146</v>
      </c>
      <c r="F628" t="s">
        <v>2046</v>
      </c>
      <c r="G628" t="s">
        <v>513</v>
      </c>
      <c r="H628" t="s">
        <v>134</v>
      </c>
      <c r="I628" t="s">
        <v>259</v>
      </c>
      <c r="J628" t="s">
        <v>136</v>
      </c>
      <c r="K628" t="s">
        <v>155</v>
      </c>
      <c r="L628" t="s">
        <v>2047</v>
      </c>
      <c r="M628" t="s">
        <v>2048</v>
      </c>
      <c r="N628">
        <v>3.0277776999999999E-2</v>
      </c>
      <c r="O628">
        <v>0</v>
      </c>
      <c r="P628">
        <v>5727</v>
      </c>
      <c r="Q628">
        <v>0</v>
      </c>
      <c r="R628">
        <v>0</v>
      </c>
      <c r="S628">
        <v>0</v>
      </c>
      <c r="T628">
        <v>999</v>
      </c>
      <c r="U628">
        <v>0</v>
      </c>
      <c r="V628">
        <v>2</v>
      </c>
      <c r="W628">
        <v>0</v>
      </c>
      <c r="X628">
        <v>31.168293468581592</v>
      </c>
      <c r="Y628">
        <v>0</v>
      </c>
      <c r="Z628">
        <v>0</v>
      </c>
      <c r="AA628">
        <v>0</v>
      </c>
      <c r="AB628">
        <v>20.30090714879141</v>
      </c>
      <c r="AC628">
        <v>0</v>
      </c>
      <c r="AD628">
        <v>0.6350695815763201</v>
      </c>
      <c r="AE628">
        <v>52.104270198949322</v>
      </c>
    </row>
    <row r="629" spans="1:31" x14ac:dyDescent="0.25">
      <c r="A629">
        <v>2098900</v>
      </c>
      <c r="B629">
        <v>1</v>
      </c>
      <c r="C629" t="s">
        <v>80</v>
      </c>
      <c r="D629" t="s">
        <v>99</v>
      </c>
      <c r="E629" t="s">
        <v>177</v>
      </c>
      <c r="F629" t="s">
        <v>2049</v>
      </c>
      <c r="G629" t="s">
        <v>179</v>
      </c>
      <c r="H629" t="s">
        <v>143</v>
      </c>
      <c r="I629" t="s">
        <v>135</v>
      </c>
      <c r="J629" t="s">
        <v>136</v>
      </c>
      <c r="K629" t="s">
        <v>137</v>
      </c>
      <c r="L629" t="s">
        <v>2050</v>
      </c>
      <c r="M629" t="s">
        <v>2051</v>
      </c>
      <c r="N629">
        <v>3.5608333330000002</v>
      </c>
      <c r="O629">
        <v>0</v>
      </c>
      <c r="P629">
        <v>1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0.60587167143955023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0.60587167143955023</v>
      </c>
    </row>
    <row r="630" spans="1:31" x14ac:dyDescent="0.25">
      <c r="A630">
        <v>2098760</v>
      </c>
      <c r="B630">
        <v>1</v>
      </c>
      <c r="C630" t="s">
        <v>81</v>
      </c>
      <c r="D630" t="s">
        <v>125</v>
      </c>
      <c r="E630" t="s">
        <v>169</v>
      </c>
      <c r="F630" t="s">
        <v>2052</v>
      </c>
      <c r="G630" t="s">
        <v>171</v>
      </c>
      <c r="H630" t="s">
        <v>134</v>
      </c>
      <c r="I630" t="s">
        <v>135</v>
      </c>
      <c r="J630" t="s">
        <v>136</v>
      </c>
      <c r="K630" t="s">
        <v>137</v>
      </c>
      <c r="L630" t="s">
        <v>2053</v>
      </c>
      <c r="M630" t="s">
        <v>2054</v>
      </c>
      <c r="N630">
        <v>3.3122222219999999</v>
      </c>
      <c r="O630">
        <v>0</v>
      </c>
      <c r="P630">
        <v>0</v>
      </c>
      <c r="Q630">
        <v>0</v>
      </c>
      <c r="R630">
        <v>6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3.0524145246942824</v>
      </c>
      <c r="AA630">
        <v>0</v>
      </c>
      <c r="AB630">
        <v>0</v>
      </c>
      <c r="AC630">
        <v>0</v>
      </c>
      <c r="AD630">
        <v>0</v>
      </c>
      <c r="AE630">
        <v>3.0524145246942824</v>
      </c>
    </row>
    <row r="631" spans="1:31" x14ac:dyDescent="0.25">
      <c r="A631">
        <v>2099338</v>
      </c>
      <c r="B631">
        <v>1</v>
      </c>
      <c r="C631" t="s">
        <v>80</v>
      </c>
      <c r="D631" t="s">
        <v>93</v>
      </c>
      <c r="E631" t="s">
        <v>177</v>
      </c>
      <c r="F631" t="s">
        <v>2055</v>
      </c>
      <c r="G631" t="s">
        <v>183</v>
      </c>
      <c r="H631" t="s">
        <v>143</v>
      </c>
      <c r="I631" t="s">
        <v>135</v>
      </c>
      <c r="J631" t="s">
        <v>136</v>
      </c>
      <c r="K631" t="s">
        <v>137</v>
      </c>
      <c r="L631" t="s">
        <v>2056</v>
      </c>
      <c r="M631" t="s">
        <v>2057</v>
      </c>
      <c r="N631">
        <v>5.0391666659999999</v>
      </c>
      <c r="O631">
        <v>0</v>
      </c>
      <c r="P631">
        <v>1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0.50024836669958339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0.50024836669958339</v>
      </c>
    </row>
    <row r="632" spans="1:31" x14ac:dyDescent="0.25">
      <c r="A632">
        <v>2099301</v>
      </c>
      <c r="B632">
        <v>1</v>
      </c>
      <c r="C632" t="s">
        <v>80</v>
      </c>
      <c r="D632" t="s">
        <v>94</v>
      </c>
      <c r="E632" t="s">
        <v>177</v>
      </c>
      <c r="F632" t="s">
        <v>2058</v>
      </c>
      <c r="G632" t="s">
        <v>183</v>
      </c>
      <c r="H632" t="s">
        <v>143</v>
      </c>
      <c r="I632" t="s">
        <v>135</v>
      </c>
      <c r="J632" t="s">
        <v>136</v>
      </c>
      <c r="K632" t="s">
        <v>137</v>
      </c>
      <c r="L632" t="s">
        <v>2059</v>
      </c>
      <c r="M632" t="s">
        <v>2060</v>
      </c>
      <c r="N632">
        <v>3.1369444440000001</v>
      </c>
      <c r="O632">
        <v>0</v>
      </c>
      <c r="P632">
        <v>1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1.3800388021071075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1.3800388021071075</v>
      </c>
    </row>
    <row r="633" spans="1:31" x14ac:dyDescent="0.25">
      <c r="A633">
        <v>2099152</v>
      </c>
      <c r="B633">
        <v>1</v>
      </c>
      <c r="C633" t="s">
        <v>80</v>
      </c>
      <c r="D633" t="s">
        <v>85</v>
      </c>
      <c r="E633" t="s">
        <v>177</v>
      </c>
      <c r="F633" t="s">
        <v>2061</v>
      </c>
      <c r="G633" t="s">
        <v>196</v>
      </c>
      <c r="H633" t="s">
        <v>143</v>
      </c>
      <c r="I633" t="s">
        <v>135</v>
      </c>
      <c r="J633" t="s">
        <v>136</v>
      </c>
      <c r="K633" t="s">
        <v>137</v>
      </c>
      <c r="L633" t="s">
        <v>2062</v>
      </c>
      <c r="M633" t="s">
        <v>2063</v>
      </c>
      <c r="N633">
        <v>0.939722222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2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5.3104889200663123</v>
      </c>
      <c r="AC633">
        <v>0</v>
      </c>
      <c r="AD633">
        <v>0</v>
      </c>
      <c r="AE633">
        <v>5.3104889200663123</v>
      </c>
    </row>
    <row r="634" spans="1:31" x14ac:dyDescent="0.25">
      <c r="A634">
        <v>2098754</v>
      </c>
      <c r="B634">
        <v>1</v>
      </c>
      <c r="C634" t="s">
        <v>81</v>
      </c>
      <c r="D634" t="s">
        <v>115</v>
      </c>
      <c r="E634" t="s">
        <v>131</v>
      </c>
      <c r="F634" t="s">
        <v>2064</v>
      </c>
      <c r="G634" t="s">
        <v>273</v>
      </c>
      <c r="H634" t="s">
        <v>134</v>
      </c>
      <c r="I634" t="s">
        <v>135</v>
      </c>
      <c r="J634" t="s">
        <v>136</v>
      </c>
      <c r="K634" t="s">
        <v>155</v>
      </c>
      <c r="L634" t="s">
        <v>2065</v>
      </c>
      <c r="M634" t="s">
        <v>2066</v>
      </c>
      <c r="N634">
        <v>8.0022222220000003</v>
      </c>
      <c r="O634">
        <v>0</v>
      </c>
      <c r="P634">
        <v>358</v>
      </c>
      <c r="Q634">
        <v>0</v>
      </c>
      <c r="R634">
        <v>25</v>
      </c>
      <c r="S634">
        <v>0</v>
      </c>
      <c r="T634">
        <v>15</v>
      </c>
      <c r="U634">
        <v>0</v>
      </c>
      <c r="V634">
        <v>0</v>
      </c>
      <c r="W634">
        <v>0</v>
      </c>
      <c r="X634">
        <v>348.87744748092257</v>
      </c>
      <c r="Y634">
        <v>0</v>
      </c>
      <c r="Z634">
        <v>77.998395410368872</v>
      </c>
      <c r="AA634">
        <v>0</v>
      </c>
      <c r="AB634">
        <v>40.533702010696416</v>
      </c>
      <c r="AC634">
        <v>0</v>
      </c>
      <c r="AD634">
        <v>0</v>
      </c>
      <c r="AE634">
        <v>467.40954490198783</v>
      </c>
    </row>
    <row r="635" spans="1:31" x14ac:dyDescent="0.25">
      <c r="A635">
        <v>2098774</v>
      </c>
      <c r="B635">
        <v>1</v>
      </c>
      <c r="C635" t="s">
        <v>80</v>
      </c>
      <c r="D635" t="s">
        <v>88</v>
      </c>
      <c r="E635" t="s">
        <v>158</v>
      </c>
      <c r="F635" t="s">
        <v>2067</v>
      </c>
      <c r="G635" t="s">
        <v>273</v>
      </c>
      <c r="H635" t="s">
        <v>143</v>
      </c>
      <c r="I635" t="s">
        <v>135</v>
      </c>
      <c r="J635" t="s">
        <v>136</v>
      </c>
      <c r="K635" t="s">
        <v>155</v>
      </c>
      <c r="L635" t="s">
        <v>2068</v>
      </c>
      <c r="M635" t="s">
        <v>2069</v>
      </c>
      <c r="N635">
        <v>1.3315305550000001</v>
      </c>
      <c r="O635">
        <v>0</v>
      </c>
      <c r="P635">
        <v>88</v>
      </c>
      <c r="Q635">
        <v>0</v>
      </c>
      <c r="R635">
        <v>0</v>
      </c>
      <c r="S635">
        <v>0</v>
      </c>
      <c r="T635">
        <v>2</v>
      </c>
      <c r="U635">
        <v>0</v>
      </c>
      <c r="V635">
        <v>0</v>
      </c>
      <c r="W635">
        <v>0</v>
      </c>
      <c r="X635">
        <v>25.006724991682422</v>
      </c>
      <c r="Y635">
        <v>0</v>
      </c>
      <c r="Z635">
        <v>0</v>
      </c>
      <c r="AA635">
        <v>0</v>
      </c>
      <c r="AB635">
        <v>8.4248988233866673E-2</v>
      </c>
      <c r="AC635">
        <v>0</v>
      </c>
      <c r="AD635">
        <v>0</v>
      </c>
      <c r="AE635">
        <v>25.090973979916289</v>
      </c>
    </row>
    <row r="636" spans="1:31" x14ac:dyDescent="0.25">
      <c r="A636">
        <v>2098986</v>
      </c>
      <c r="B636">
        <v>1</v>
      </c>
      <c r="C636" t="s">
        <v>80</v>
      </c>
      <c r="D636" t="s">
        <v>83</v>
      </c>
      <c r="E636" t="s">
        <v>177</v>
      </c>
      <c r="F636" t="s">
        <v>1484</v>
      </c>
      <c r="G636" t="s">
        <v>179</v>
      </c>
      <c r="H636" t="s">
        <v>143</v>
      </c>
      <c r="I636" t="s">
        <v>135</v>
      </c>
      <c r="J636" t="s">
        <v>136</v>
      </c>
      <c r="K636" t="s">
        <v>137</v>
      </c>
      <c r="L636" t="s">
        <v>2070</v>
      </c>
      <c r="M636" t="s">
        <v>2071</v>
      </c>
      <c r="N636">
        <v>7.6869444439999999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6</v>
      </c>
      <c r="U636">
        <v>0</v>
      </c>
      <c r="V636">
        <v>2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143.4956737865989</v>
      </c>
      <c r="AC636">
        <v>0</v>
      </c>
      <c r="AD636">
        <v>250.40562772808605</v>
      </c>
      <c r="AE636">
        <v>393.90130151468497</v>
      </c>
    </row>
    <row r="637" spans="1:31" x14ac:dyDescent="0.25">
      <c r="A637">
        <v>2099315</v>
      </c>
      <c r="B637">
        <v>1</v>
      </c>
      <c r="C637" t="s">
        <v>80</v>
      </c>
      <c r="D637" t="s">
        <v>108</v>
      </c>
      <c r="E637" t="s">
        <v>177</v>
      </c>
      <c r="F637" t="s">
        <v>2072</v>
      </c>
      <c r="G637" t="s">
        <v>183</v>
      </c>
      <c r="H637" t="s">
        <v>143</v>
      </c>
      <c r="I637" t="s">
        <v>135</v>
      </c>
      <c r="J637" t="s">
        <v>136</v>
      </c>
      <c r="K637" t="s">
        <v>137</v>
      </c>
      <c r="L637" t="s">
        <v>2073</v>
      </c>
      <c r="M637" t="s">
        <v>2074</v>
      </c>
      <c r="N637">
        <v>0.95722222199999996</v>
      </c>
      <c r="O637">
        <v>0</v>
      </c>
      <c r="P637">
        <v>1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0.32531416631311416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0.32531416631311416</v>
      </c>
    </row>
    <row r="638" spans="1:31" x14ac:dyDescent="0.25">
      <c r="A638">
        <v>2099421</v>
      </c>
      <c r="B638">
        <v>1</v>
      </c>
      <c r="C638" t="s">
        <v>80</v>
      </c>
      <c r="D638" t="s">
        <v>93</v>
      </c>
      <c r="E638" t="s">
        <v>177</v>
      </c>
      <c r="F638" t="s">
        <v>2075</v>
      </c>
      <c r="G638" t="s">
        <v>179</v>
      </c>
      <c r="H638" t="s">
        <v>143</v>
      </c>
      <c r="I638" t="s">
        <v>135</v>
      </c>
      <c r="J638" t="s">
        <v>136</v>
      </c>
      <c r="K638" t="s">
        <v>137</v>
      </c>
      <c r="L638" t="s">
        <v>2076</v>
      </c>
      <c r="M638" t="s">
        <v>2077</v>
      </c>
      <c r="N638">
        <v>0.765833333</v>
      </c>
      <c r="O638">
        <v>0</v>
      </c>
      <c r="P638">
        <v>5</v>
      </c>
      <c r="Q638">
        <v>0</v>
      </c>
      <c r="R638">
        <v>0</v>
      </c>
      <c r="S638">
        <v>0</v>
      </c>
      <c r="T638">
        <v>2</v>
      </c>
      <c r="U638">
        <v>0</v>
      </c>
      <c r="V638">
        <v>0</v>
      </c>
      <c r="W638">
        <v>0</v>
      </c>
      <c r="X638">
        <v>0.29317979370919672</v>
      </c>
      <c r="Y638">
        <v>0</v>
      </c>
      <c r="Z638">
        <v>0</v>
      </c>
      <c r="AA638">
        <v>0</v>
      </c>
      <c r="AB638">
        <v>1.0117024265430501</v>
      </c>
      <c r="AC638">
        <v>0</v>
      </c>
      <c r="AD638">
        <v>0</v>
      </c>
      <c r="AE638">
        <v>1.3048822202522468</v>
      </c>
    </row>
    <row r="639" spans="1:31" x14ac:dyDescent="0.25">
      <c r="A639">
        <v>2098880</v>
      </c>
      <c r="B639">
        <v>1</v>
      </c>
      <c r="C639" t="s">
        <v>81</v>
      </c>
      <c r="D639" t="s">
        <v>118</v>
      </c>
      <c r="E639" t="s">
        <v>177</v>
      </c>
      <c r="F639" t="s">
        <v>2028</v>
      </c>
      <c r="G639" t="s">
        <v>1007</v>
      </c>
      <c r="H639" t="s">
        <v>143</v>
      </c>
      <c r="I639" t="s">
        <v>135</v>
      </c>
      <c r="J639" t="s">
        <v>3</v>
      </c>
      <c r="K639" t="s">
        <v>137</v>
      </c>
      <c r="L639" t="s">
        <v>2078</v>
      </c>
      <c r="M639" t="s">
        <v>2079</v>
      </c>
      <c r="N639">
        <v>2.0019444439999998</v>
      </c>
      <c r="O639">
        <v>0</v>
      </c>
      <c r="P639">
        <v>7</v>
      </c>
      <c r="Q639">
        <v>0</v>
      </c>
      <c r="R639">
        <v>0</v>
      </c>
      <c r="S639">
        <v>0</v>
      </c>
      <c r="T639">
        <v>2</v>
      </c>
      <c r="U639">
        <v>0</v>
      </c>
      <c r="V639">
        <v>0</v>
      </c>
      <c r="W639">
        <v>0</v>
      </c>
      <c r="X639">
        <v>3.4274250750146456</v>
      </c>
      <c r="Y639">
        <v>0</v>
      </c>
      <c r="Z639">
        <v>0</v>
      </c>
      <c r="AA639">
        <v>0</v>
      </c>
      <c r="AB639">
        <v>2.0775124576232478</v>
      </c>
      <c r="AC639">
        <v>0</v>
      </c>
      <c r="AD639">
        <v>0</v>
      </c>
      <c r="AE639">
        <v>5.5049375326378929</v>
      </c>
    </row>
    <row r="640" spans="1:31" x14ac:dyDescent="0.25">
      <c r="A640">
        <v>2099172</v>
      </c>
      <c r="B640">
        <v>1</v>
      </c>
      <c r="C640" t="s">
        <v>81</v>
      </c>
      <c r="D640" t="s">
        <v>114</v>
      </c>
      <c r="E640" t="s">
        <v>169</v>
      </c>
      <c r="F640" t="s">
        <v>2080</v>
      </c>
      <c r="G640" t="s">
        <v>171</v>
      </c>
      <c r="H640" t="s">
        <v>134</v>
      </c>
      <c r="I640" t="s">
        <v>135</v>
      </c>
      <c r="J640" t="s">
        <v>136</v>
      </c>
      <c r="K640" t="s">
        <v>137</v>
      </c>
      <c r="L640" t="s">
        <v>2081</v>
      </c>
      <c r="M640" t="s">
        <v>2082</v>
      </c>
      <c r="N640">
        <v>1.7213888879999999</v>
      </c>
      <c r="O640">
        <v>0</v>
      </c>
      <c r="P640">
        <v>679</v>
      </c>
      <c r="Q640">
        <v>0</v>
      </c>
      <c r="R640">
        <v>10</v>
      </c>
      <c r="S640">
        <v>0</v>
      </c>
      <c r="T640">
        <v>91</v>
      </c>
      <c r="U640">
        <v>0</v>
      </c>
      <c r="V640">
        <v>1</v>
      </c>
      <c r="W640">
        <v>0</v>
      </c>
      <c r="X640">
        <v>133.99303977513475</v>
      </c>
      <c r="Y640">
        <v>0</v>
      </c>
      <c r="Z640">
        <v>0.2917289512572197</v>
      </c>
      <c r="AA640">
        <v>0</v>
      </c>
      <c r="AB640">
        <v>53.943873594521762</v>
      </c>
      <c r="AC640">
        <v>0</v>
      </c>
      <c r="AD640">
        <v>0</v>
      </c>
      <c r="AE640">
        <v>188.22864232091374</v>
      </c>
    </row>
    <row r="641" spans="1:31" x14ac:dyDescent="0.25">
      <c r="A641">
        <v>2099287</v>
      </c>
      <c r="B641">
        <v>1</v>
      </c>
      <c r="C641" t="s">
        <v>80</v>
      </c>
      <c r="D641" t="s">
        <v>100</v>
      </c>
      <c r="E641" t="s">
        <v>131</v>
      </c>
      <c r="F641" t="s">
        <v>2083</v>
      </c>
      <c r="G641" t="s">
        <v>133</v>
      </c>
      <c r="H641" t="s">
        <v>134</v>
      </c>
      <c r="I641" t="s">
        <v>135</v>
      </c>
      <c r="J641" t="s">
        <v>136</v>
      </c>
      <c r="K641" t="s">
        <v>137</v>
      </c>
      <c r="L641" t="s">
        <v>2084</v>
      </c>
      <c r="M641" t="s">
        <v>2085</v>
      </c>
      <c r="N641">
        <v>1.853888888</v>
      </c>
      <c r="O641">
        <v>4</v>
      </c>
      <c r="P641">
        <v>137</v>
      </c>
      <c r="Q641">
        <v>5</v>
      </c>
      <c r="R641">
        <v>57</v>
      </c>
      <c r="S641">
        <v>6</v>
      </c>
      <c r="T641">
        <v>50</v>
      </c>
      <c r="U641">
        <v>0</v>
      </c>
      <c r="V641">
        <v>0</v>
      </c>
      <c r="W641">
        <v>2.8103494445286947</v>
      </c>
      <c r="X641">
        <v>64.441254061908239</v>
      </c>
      <c r="Y641">
        <v>14.121796882588304</v>
      </c>
      <c r="Z641">
        <v>85.175009334414412</v>
      </c>
      <c r="AA641">
        <v>163.42327153528359</v>
      </c>
      <c r="AB641">
        <v>69.060381923664039</v>
      </c>
      <c r="AC641">
        <v>0</v>
      </c>
      <c r="AD641">
        <v>0</v>
      </c>
      <c r="AE641">
        <v>399.03206318238733</v>
      </c>
    </row>
    <row r="642" spans="1:31" x14ac:dyDescent="0.25">
      <c r="A642">
        <v>2098786</v>
      </c>
      <c r="B642">
        <v>1</v>
      </c>
      <c r="C642" t="s">
        <v>80</v>
      </c>
      <c r="D642" t="s">
        <v>104</v>
      </c>
      <c r="E642" t="s">
        <v>169</v>
      </c>
      <c r="F642" t="s">
        <v>2086</v>
      </c>
      <c r="G642" t="s">
        <v>273</v>
      </c>
      <c r="H642" t="s">
        <v>134</v>
      </c>
      <c r="I642" t="s">
        <v>135</v>
      </c>
      <c r="J642" t="s">
        <v>136</v>
      </c>
      <c r="K642" t="s">
        <v>155</v>
      </c>
      <c r="L642" t="s">
        <v>2087</v>
      </c>
      <c r="M642" t="s">
        <v>2088</v>
      </c>
      <c r="N642">
        <v>6.1133333329999999</v>
      </c>
      <c r="O642">
        <v>0</v>
      </c>
      <c r="P642">
        <v>1219</v>
      </c>
      <c r="Q642">
        <v>0</v>
      </c>
      <c r="R642">
        <v>8</v>
      </c>
      <c r="S642">
        <v>0</v>
      </c>
      <c r="T642">
        <v>188</v>
      </c>
      <c r="U642">
        <v>1</v>
      </c>
      <c r="V642">
        <v>0</v>
      </c>
      <c r="W642">
        <v>0</v>
      </c>
      <c r="X642">
        <v>1384.035556235154</v>
      </c>
      <c r="Y642">
        <v>0</v>
      </c>
      <c r="Z642">
        <v>10.01179871515755</v>
      </c>
      <c r="AA642">
        <v>0</v>
      </c>
      <c r="AB642">
        <v>676.82517844892823</v>
      </c>
      <c r="AC642">
        <v>1189.9408077265525</v>
      </c>
      <c r="AD642">
        <v>0</v>
      </c>
      <c r="AE642">
        <v>3260.8133411257922</v>
      </c>
    </row>
    <row r="643" spans="1:31" x14ac:dyDescent="0.25">
      <c r="A643">
        <v>2098932</v>
      </c>
      <c r="B643">
        <v>1</v>
      </c>
      <c r="C643" t="s">
        <v>80</v>
      </c>
      <c r="D643" t="s">
        <v>110</v>
      </c>
      <c r="E643" t="s">
        <v>177</v>
      </c>
      <c r="F643" t="s">
        <v>2089</v>
      </c>
      <c r="G643" t="s">
        <v>1007</v>
      </c>
      <c r="H643" t="s">
        <v>143</v>
      </c>
      <c r="I643" t="s">
        <v>135</v>
      </c>
      <c r="J643" t="s">
        <v>136</v>
      </c>
      <c r="K643" t="s">
        <v>137</v>
      </c>
      <c r="L643" t="s">
        <v>2090</v>
      </c>
      <c r="M643" t="s">
        <v>2091</v>
      </c>
      <c r="N643">
        <v>5.7311111109999997</v>
      </c>
      <c r="O643">
        <v>0</v>
      </c>
      <c r="P643">
        <v>3</v>
      </c>
      <c r="Q643">
        <v>0</v>
      </c>
      <c r="R643">
        <v>0</v>
      </c>
      <c r="S643">
        <v>0</v>
      </c>
      <c r="T643">
        <v>1</v>
      </c>
      <c r="U643">
        <v>0</v>
      </c>
      <c r="V643">
        <v>0</v>
      </c>
      <c r="W643">
        <v>0</v>
      </c>
      <c r="X643">
        <v>3.6995734273738483</v>
      </c>
      <c r="Y643">
        <v>0</v>
      </c>
      <c r="Z643">
        <v>0</v>
      </c>
      <c r="AA643">
        <v>0</v>
      </c>
      <c r="AB643">
        <v>3.5628647516475556E-2</v>
      </c>
      <c r="AC643">
        <v>0</v>
      </c>
      <c r="AD643">
        <v>0</v>
      </c>
      <c r="AE643">
        <v>3.7352020748903239</v>
      </c>
    </row>
    <row r="644" spans="1:31" x14ac:dyDescent="0.25">
      <c r="A644">
        <v>2098809</v>
      </c>
      <c r="B644">
        <v>1</v>
      </c>
      <c r="C644" t="s">
        <v>80</v>
      </c>
      <c r="D644" t="s">
        <v>96</v>
      </c>
      <c r="E644" t="s">
        <v>158</v>
      </c>
      <c r="F644" t="s">
        <v>2092</v>
      </c>
      <c r="G644" t="s">
        <v>273</v>
      </c>
      <c r="H644" t="s">
        <v>143</v>
      </c>
      <c r="I644" t="s">
        <v>135</v>
      </c>
      <c r="J644" t="s">
        <v>136</v>
      </c>
      <c r="K644" t="s">
        <v>155</v>
      </c>
      <c r="L644" t="s">
        <v>2093</v>
      </c>
      <c r="M644" t="s">
        <v>2094</v>
      </c>
      <c r="N644">
        <v>4.1015397220000001</v>
      </c>
      <c r="O644">
        <v>0</v>
      </c>
      <c r="P644">
        <v>57</v>
      </c>
      <c r="Q644">
        <v>0</v>
      </c>
      <c r="R644">
        <v>0</v>
      </c>
      <c r="S644">
        <v>0</v>
      </c>
      <c r="T644">
        <v>16</v>
      </c>
      <c r="U644">
        <v>0</v>
      </c>
      <c r="V644">
        <v>0</v>
      </c>
      <c r="W644">
        <v>0</v>
      </c>
      <c r="X644">
        <v>71.951346077834785</v>
      </c>
      <c r="Y644">
        <v>0</v>
      </c>
      <c r="Z644">
        <v>0</v>
      </c>
      <c r="AA644">
        <v>0</v>
      </c>
      <c r="AB644">
        <v>71.32281994694533</v>
      </c>
      <c r="AC644">
        <v>0</v>
      </c>
      <c r="AD644">
        <v>0</v>
      </c>
      <c r="AE644">
        <v>143.27416602478013</v>
      </c>
    </row>
    <row r="645" spans="1:31" x14ac:dyDescent="0.25">
      <c r="A645">
        <v>2099264</v>
      </c>
      <c r="B645">
        <v>1</v>
      </c>
      <c r="C645" t="s">
        <v>80</v>
      </c>
      <c r="D645" t="s">
        <v>103</v>
      </c>
      <c r="E645" t="s">
        <v>505</v>
      </c>
      <c r="F645" t="s">
        <v>2095</v>
      </c>
      <c r="G645" t="s">
        <v>154</v>
      </c>
      <c r="H645" t="s">
        <v>143</v>
      </c>
      <c r="I645" t="s">
        <v>135</v>
      </c>
      <c r="J645" t="s">
        <v>136</v>
      </c>
      <c r="K645" t="s">
        <v>155</v>
      </c>
      <c r="L645" t="s">
        <v>1837</v>
      </c>
      <c r="M645" t="s">
        <v>2096</v>
      </c>
      <c r="N645">
        <v>3.4333333330000002</v>
      </c>
      <c r="O645">
        <v>0</v>
      </c>
      <c r="P645">
        <v>1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0.94841049478866668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0.94841049478866668</v>
      </c>
    </row>
    <row r="646" spans="1:31" x14ac:dyDescent="0.25">
      <c r="A646">
        <v>2099281</v>
      </c>
      <c r="B646">
        <v>1</v>
      </c>
      <c r="C646" t="s">
        <v>81</v>
      </c>
      <c r="D646" t="s">
        <v>112</v>
      </c>
      <c r="E646" t="s">
        <v>169</v>
      </c>
      <c r="F646" t="s">
        <v>2097</v>
      </c>
      <c r="G646" t="s">
        <v>133</v>
      </c>
      <c r="H646" t="s">
        <v>134</v>
      </c>
      <c r="I646" t="s">
        <v>259</v>
      </c>
      <c r="J646" t="s">
        <v>136</v>
      </c>
      <c r="K646" t="s">
        <v>137</v>
      </c>
      <c r="L646" t="s">
        <v>2098</v>
      </c>
      <c r="M646" t="s">
        <v>2099</v>
      </c>
      <c r="N646">
        <v>1.9444444000000002E-2</v>
      </c>
      <c r="O646">
        <v>0</v>
      </c>
      <c r="P646">
        <v>721</v>
      </c>
      <c r="Q646">
        <v>0</v>
      </c>
      <c r="R646">
        <v>21</v>
      </c>
      <c r="S646">
        <v>0</v>
      </c>
      <c r="T646">
        <v>85</v>
      </c>
      <c r="U646">
        <v>0</v>
      </c>
      <c r="V646">
        <v>0</v>
      </c>
      <c r="W646">
        <v>0</v>
      </c>
      <c r="X646">
        <v>2.7691991291375824</v>
      </c>
      <c r="Y646">
        <v>0</v>
      </c>
      <c r="Z646">
        <v>0.21207645207505557</v>
      </c>
      <c r="AA646">
        <v>0</v>
      </c>
      <c r="AB646">
        <v>0.6872006964029278</v>
      </c>
      <c r="AC646">
        <v>0</v>
      </c>
      <c r="AD646">
        <v>0</v>
      </c>
      <c r="AE646">
        <v>3.6684762776155662</v>
      </c>
    </row>
    <row r="647" spans="1:31" x14ac:dyDescent="0.25">
      <c r="A647">
        <v>2098746</v>
      </c>
      <c r="B647">
        <v>1</v>
      </c>
      <c r="C647" t="s">
        <v>80</v>
      </c>
      <c r="D647" t="s">
        <v>94</v>
      </c>
      <c r="E647" t="s">
        <v>140</v>
      </c>
      <c r="F647" t="s">
        <v>2100</v>
      </c>
      <c r="G647" t="s">
        <v>979</v>
      </c>
      <c r="H647" t="s">
        <v>143</v>
      </c>
      <c r="I647" t="s">
        <v>135</v>
      </c>
      <c r="J647" t="s">
        <v>136</v>
      </c>
      <c r="K647" t="s">
        <v>137</v>
      </c>
      <c r="L647" t="s">
        <v>2101</v>
      </c>
      <c r="M647" t="s">
        <v>2102</v>
      </c>
      <c r="N647">
        <v>4.0961111109999999</v>
      </c>
      <c r="O647">
        <v>0</v>
      </c>
      <c r="P647">
        <v>75</v>
      </c>
      <c r="Q647">
        <v>0</v>
      </c>
      <c r="R647">
        <v>4</v>
      </c>
      <c r="S647">
        <v>0</v>
      </c>
      <c r="T647">
        <v>19</v>
      </c>
      <c r="U647">
        <v>0</v>
      </c>
      <c r="V647">
        <v>0</v>
      </c>
      <c r="W647">
        <v>0</v>
      </c>
      <c r="X647">
        <v>58.945831596233141</v>
      </c>
      <c r="Y647">
        <v>0</v>
      </c>
      <c r="Z647">
        <v>39.571852028247633</v>
      </c>
      <c r="AA647">
        <v>0</v>
      </c>
      <c r="AB647">
        <v>43.024848857846521</v>
      </c>
      <c r="AC647">
        <v>0</v>
      </c>
      <c r="AD647">
        <v>0</v>
      </c>
      <c r="AE647">
        <v>141.54253248232732</v>
      </c>
    </row>
    <row r="648" spans="1:31" x14ac:dyDescent="0.25">
      <c r="A648">
        <v>2099241</v>
      </c>
      <c r="B648">
        <v>1</v>
      </c>
      <c r="C648" t="s">
        <v>80</v>
      </c>
      <c r="D648" t="s">
        <v>105</v>
      </c>
      <c r="E648" t="s">
        <v>177</v>
      </c>
      <c r="F648" t="s">
        <v>2103</v>
      </c>
      <c r="G648" t="s">
        <v>183</v>
      </c>
      <c r="H648" t="s">
        <v>143</v>
      </c>
      <c r="I648" t="s">
        <v>135</v>
      </c>
      <c r="J648" t="s">
        <v>136</v>
      </c>
      <c r="K648" t="s">
        <v>137</v>
      </c>
      <c r="L648" t="s">
        <v>2104</v>
      </c>
      <c r="M648" t="s">
        <v>2105</v>
      </c>
      <c r="N648">
        <v>3.364166666</v>
      </c>
      <c r="O648">
        <v>0</v>
      </c>
      <c r="P648">
        <v>1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0.60149712707712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0.60149712707712</v>
      </c>
    </row>
    <row r="649" spans="1:31" x14ac:dyDescent="0.25">
      <c r="A649">
        <v>2098849</v>
      </c>
      <c r="B649">
        <v>1</v>
      </c>
      <c r="C649" t="s">
        <v>80</v>
      </c>
      <c r="D649" t="s">
        <v>107</v>
      </c>
      <c r="E649" t="s">
        <v>158</v>
      </c>
      <c r="F649" t="s">
        <v>2106</v>
      </c>
      <c r="G649" t="s">
        <v>979</v>
      </c>
      <c r="H649" t="s">
        <v>143</v>
      </c>
      <c r="I649" t="s">
        <v>135</v>
      </c>
      <c r="J649" t="s">
        <v>136</v>
      </c>
      <c r="K649" t="s">
        <v>137</v>
      </c>
      <c r="L649" t="s">
        <v>2107</v>
      </c>
      <c r="M649" t="s">
        <v>2108</v>
      </c>
      <c r="N649">
        <v>0.38555555499999999</v>
      </c>
      <c r="O649">
        <v>0</v>
      </c>
      <c r="P649">
        <v>57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3.534383488479548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3.534383488479548</v>
      </c>
    </row>
    <row r="650" spans="1:31" x14ac:dyDescent="0.25">
      <c r="A650">
        <v>2098803</v>
      </c>
      <c r="B650">
        <v>1</v>
      </c>
      <c r="C650" t="s">
        <v>81</v>
      </c>
      <c r="D650" t="s">
        <v>128</v>
      </c>
      <c r="E650" t="s">
        <v>140</v>
      </c>
      <c r="F650" t="s">
        <v>2109</v>
      </c>
      <c r="G650" t="s">
        <v>273</v>
      </c>
      <c r="H650" t="s">
        <v>143</v>
      </c>
      <c r="I650" t="s">
        <v>135</v>
      </c>
      <c r="J650" t="s">
        <v>136</v>
      </c>
      <c r="K650" t="s">
        <v>155</v>
      </c>
      <c r="L650" t="s">
        <v>2110</v>
      </c>
      <c r="M650" t="s">
        <v>2111</v>
      </c>
      <c r="N650">
        <v>2.475009166</v>
      </c>
      <c r="O650">
        <v>0</v>
      </c>
      <c r="P650">
        <v>267</v>
      </c>
      <c r="Q650">
        <v>0</v>
      </c>
      <c r="R650">
        <v>0</v>
      </c>
      <c r="S650">
        <v>0</v>
      </c>
      <c r="T650">
        <v>7</v>
      </c>
      <c r="U650">
        <v>0</v>
      </c>
      <c r="V650">
        <v>0</v>
      </c>
      <c r="W650">
        <v>0</v>
      </c>
      <c r="X650">
        <v>150.45867417138538</v>
      </c>
      <c r="Y650">
        <v>0</v>
      </c>
      <c r="Z650">
        <v>0</v>
      </c>
      <c r="AA650">
        <v>0</v>
      </c>
      <c r="AB650">
        <v>30.970179692149685</v>
      </c>
      <c r="AC650">
        <v>0</v>
      </c>
      <c r="AD650">
        <v>0</v>
      </c>
      <c r="AE650">
        <v>181.42885386353507</v>
      </c>
    </row>
    <row r="651" spans="1:31" x14ac:dyDescent="0.25">
      <c r="A651">
        <v>2098846</v>
      </c>
      <c r="B651">
        <v>1</v>
      </c>
      <c r="C651" t="s">
        <v>80</v>
      </c>
      <c r="D651" t="s">
        <v>105</v>
      </c>
      <c r="E651" t="s">
        <v>177</v>
      </c>
      <c r="F651" t="s">
        <v>2112</v>
      </c>
      <c r="G651" t="s">
        <v>1007</v>
      </c>
      <c r="H651" t="s">
        <v>143</v>
      </c>
      <c r="I651" t="s">
        <v>135</v>
      </c>
      <c r="J651" t="s">
        <v>3</v>
      </c>
      <c r="K651" t="s">
        <v>137</v>
      </c>
      <c r="L651" t="s">
        <v>2113</v>
      </c>
      <c r="M651" t="s">
        <v>2114</v>
      </c>
      <c r="N651">
        <v>2.875277777</v>
      </c>
      <c r="O651">
        <v>0</v>
      </c>
      <c r="P651">
        <v>3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0.71864865054972893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0.71864865054972893</v>
      </c>
    </row>
    <row r="652" spans="1:31" x14ac:dyDescent="0.25">
      <c r="A652">
        <v>2099181</v>
      </c>
      <c r="B652">
        <v>1</v>
      </c>
      <c r="C652" t="s">
        <v>80</v>
      </c>
      <c r="D652" t="s">
        <v>100</v>
      </c>
      <c r="E652" t="s">
        <v>169</v>
      </c>
      <c r="F652" t="s">
        <v>2115</v>
      </c>
      <c r="G652" t="s">
        <v>133</v>
      </c>
      <c r="H652" t="s">
        <v>134</v>
      </c>
      <c r="I652" t="s">
        <v>135</v>
      </c>
      <c r="J652" t="s">
        <v>136</v>
      </c>
      <c r="K652" t="s">
        <v>137</v>
      </c>
      <c r="L652" t="s">
        <v>2116</v>
      </c>
      <c r="M652" t="s">
        <v>2117</v>
      </c>
      <c r="N652">
        <v>0.241666666</v>
      </c>
      <c r="O652">
        <v>0</v>
      </c>
      <c r="P652">
        <v>805</v>
      </c>
      <c r="Q652">
        <v>0</v>
      </c>
      <c r="R652">
        <v>118</v>
      </c>
      <c r="S652">
        <v>0</v>
      </c>
      <c r="T652">
        <v>90</v>
      </c>
      <c r="U652">
        <v>0</v>
      </c>
      <c r="V652">
        <v>0</v>
      </c>
      <c r="W652">
        <v>0</v>
      </c>
      <c r="X652">
        <v>81.631963574395925</v>
      </c>
      <c r="Y652">
        <v>0</v>
      </c>
      <c r="Z652">
        <v>32.759637654968216</v>
      </c>
      <c r="AA652">
        <v>0</v>
      </c>
      <c r="AB652">
        <v>21.829833667822424</v>
      </c>
      <c r="AC652">
        <v>0</v>
      </c>
      <c r="AD652">
        <v>0</v>
      </c>
      <c r="AE652">
        <v>136.22143489718655</v>
      </c>
    </row>
    <row r="653" spans="1:31" x14ac:dyDescent="0.25">
      <c r="A653">
        <v>2099410</v>
      </c>
      <c r="B653">
        <v>1</v>
      </c>
      <c r="C653" t="s">
        <v>80</v>
      </c>
      <c r="D653" t="s">
        <v>85</v>
      </c>
      <c r="E653" t="s">
        <v>158</v>
      </c>
      <c r="F653" t="s">
        <v>2118</v>
      </c>
      <c r="G653" t="s">
        <v>2119</v>
      </c>
      <c r="H653" t="s">
        <v>143</v>
      </c>
      <c r="I653" t="s">
        <v>135</v>
      </c>
      <c r="J653" t="s">
        <v>3</v>
      </c>
      <c r="K653" t="s">
        <v>137</v>
      </c>
      <c r="L653" t="s">
        <v>2120</v>
      </c>
      <c r="M653" t="s">
        <v>2121</v>
      </c>
      <c r="N653">
        <v>7.9619444440000002</v>
      </c>
      <c r="O653">
        <v>0</v>
      </c>
      <c r="P653">
        <v>82</v>
      </c>
      <c r="Q653">
        <v>0</v>
      </c>
      <c r="R653">
        <v>0</v>
      </c>
      <c r="S653">
        <v>0</v>
      </c>
      <c r="T653">
        <v>11</v>
      </c>
      <c r="U653">
        <v>0</v>
      </c>
      <c r="V653">
        <v>0</v>
      </c>
      <c r="W653">
        <v>0</v>
      </c>
      <c r="X653">
        <v>126.77270074344871</v>
      </c>
      <c r="Y653">
        <v>0</v>
      </c>
      <c r="Z653">
        <v>0</v>
      </c>
      <c r="AA653">
        <v>0</v>
      </c>
      <c r="AB653">
        <v>151.88738260522314</v>
      </c>
      <c r="AC653">
        <v>0</v>
      </c>
      <c r="AD653">
        <v>0</v>
      </c>
      <c r="AE653">
        <v>278.66008334867183</v>
      </c>
    </row>
    <row r="654" spans="1:31" x14ac:dyDescent="0.25">
      <c r="A654">
        <v>2099161</v>
      </c>
      <c r="B654">
        <v>1</v>
      </c>
      <c r="C654" t="s">
        <v>80</v>
      </c>
      <c r="D654" t="s">
        <v>88</v>
      </c>
      <c r="E654" t="s">
        <v>505</v>
      </c>
      <c r="F654" t="s">
        <v>2122</v>
      </c>
      <c r="G654" t="s">
        <v>569</v>
      </c>
      <c r="H654" t="s">
        <v>143</v>
      </c>
      <c r="I654" t="s">
        <v>135</v>
      </c>
      <c r="J654" t="s">
        <v>136</v>
      </c>
      <c r="K654" t="s">
        <v>137</v>
      </c>
      <c r="L654" t="s">
        <v>2123</v>
      </c>
      <c r="M654" t="s">
        <v>2124</v>
      </c>
      <c r="N654">
        <v>3.9763888879999998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1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6.679127996371804</v>
      </c>
      <c r="AC654">
        <v>0</v>
      </c>
      <c r="AD654">
        <v>0</v>
      </c>
      <c r="AE654">
        <v>6.679127996371804</v>
      </c>
    </row>
    <row r="655" spans="1:31" x14ac:dyDescent="0.25">
      <c r="A655">
        <v>2099267</v>
      </c>
      <c r="B655">
        <v>1</v>
      </c>
      <c r="C655" t="s">
        <v>80</v>
      </c>
      <c r="D655" t="s">
        <v>99</v>
      </c>
      <c r="E655" t="s">
        <v>177</v>
      </c>
      <c r="F655" t="s">
        <v>2125</v>
      </c>
      <c r="G655" t="s">
        <v>183</v>
      </c>
      <c r="H655" t="s">
        <v>143</v>
      </c>
      <c r="I655" t="s">
        <v>135</v>
      </c>
      <c r="J655" t="s">
        <v>136</v>
      </c>
      <c r="K655" t="s">
        <v>137</v>
      </c>
      <c r="L655" t="s">
        <v>2126</v>
      </c>
      <c r="M655" t="s">
        <v>2127</v>
      </c>
      <c r="N655">
        <v>3.3477777770000001</v>
      </c>
      <c r="O655">
        <v>0</v>
      </c>
      <c r="P655">
        <v>1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1.7285316528056254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1.7285316528056254</v>
      </c>
    </row>
    <row r="656" spans="1:31" x14ac:dyDescent="0.25">
      <c r="A656">
        <v>2099367</v>
      </c>
      <c r="B656">
        <v>1</v>
      </c>
      <c r="C656" t="s">
        <v>80</v>
      </c>
      <c r="D656" t="s">
        <v>92</v>
      </c>
      <c r="E656" t="s">
        <v>177</v>
      </c>
      <c r="F656" t="s">
        <v>2128</v>
      </c>
      <c r="G656" t="s">
        <v>179</v>
      </c>
      <c r="H656" t="s">
        <v>143</v>
      </c>
      <c r="I656" t="s">
        <v>135</v>
      </c>
      <c r="J656" t="s">
        <v>136</v>
      </c>
      <c r="K656" t="s">
        <v>137</v>
      </c>
      <c r="L656" t="s">
        <v>2129</v>
      </c>
      <c r="M656" t="s">
        <v>2130</v>
      </c>
      <c r="N656">
        <v>2.886111111</v>
      </c>
      <c r="O656">
        <v>0</v>
      </c>
      <c r="P656">
        <v>1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</row>
    <row r="657" spans="1:31" x14ac:dyDescent="0.25">
      <c r="A657">
        <v>2099330</v>
      </c>
      <c r="B657">
        <v>1</v>
      </c>
      <c r="C657" t="s">
        <v>80</v>
      </c>
      <c r="D657" t="s">
        <v>92</v>
      </c>
      <c r="E657" t="s">
        <v>177</v>
      </c>
      <c r="F657" t="s">
        <v>2131</v>
      </c>
      <c r="G657" t="s">
        <v>179</v>
      </c>
      <c r="H657" t="s">
        <v>143</v>
      </c>
      <c r="I657" t="s">
        <v>135</v>
      </c>
      <c r="J657" t="s">
        <v>136</v>
      </c>
      <c r="K657" t="s">
        <v>137</v>
      </c>
      <c r="L657" t="s">
        <v>2132</v>
      </c>
      <c r="M657" t="s">
        <v>2133</v>
      </c>
      <c r="N657">
        <v>2.4105555550000002</v>
      </c>
      <c r="O657">
        <v>0</v>
      </c>
      <c r="P657">
        <v>1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0.1995019815472811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0.1995019815472811</v>
      </c>
    </row>
    <row r="658" spans="1:31" x14ac:dyDescent="0.25">
      <c r="A658">
        <v>2099284</v>
      </c>
      <c r="B658">
        <v>1</v>
      </c>
      <c r="C658" t="s">
        <v>80</v>
      </c>
      <c r="D658" t="s">
        <v>91</v>
      </c>
      <c r="E658" t="s">
        <v>146</v>
      </c>
      <c r="F658" t="s">
        <v>2134</v>
      </c>
      <c r="G658" t="s">
        <v>133</v>
      </c>
      <c r="H658" t="s">
        <v>134</v>
      </c>
      <c r="I658" t="s">
        <v>135</v>
      </c>
      <c r="J658" t="s">
        <v>136</v>
      </c>
      <c r="K658" t="s">
        <v>137</v>
      </c>
      <c r="L658" t="s">
        <v>2135</v>
      </c>
      <c r="M658" t="s">
        <v>2136</v>
      </c>
      <c r="N658">
        <v>2.3272222220000001</v>
      </c>
      <c r="O658">
        <v>1</v>
      </c>
      <c r="P658">
        <v>28</v>
      </c>
      <c r="Q658">
        <v>21</v>
      </c>
      <c r="R658">
        <v>261</v>
      </c>
      <c r="S658">
        <v>8</v>
      </c>
      <c r="T658">
        <v>43</v>
      </c>
      <c r="U658">
        <v>3</v>
      </c>
      <c r="V658">
        <v>0</v>
      </c>
      <c r="W658">
        <v>0.22878594028200006</v>
      </c>
      <c r="X658">
        <v>28.430094903613796</v>
      </c>
      <c r="Y658">
        <v>154.37258512580203</v>
      </c>
      <c r="Z658">
        <v>630.5511297856508</v>
      </c>
      <c r="AA658">
        <v>360.37015933400403</v>
      </c>
      <c r="AB658">
        <v>80.249351569172859</v>
      </c>
      <c r="AC658">
        <v>311.92796191656367</v>
      </c>
      <c r="AD658">
        <v>0</v>
      </c>
      <c r="AE658">
        <v>1566.1300685750891</v>
      </c>
    </row>
    <row r="659" spans="1:31" x14ac:dyDescent="0.25">
      <c r="A659">
        <v>2098789</v>
      </c>
      <c r="B659">
        <v>1</v>
      </c>
      <c r="C659" t="s">
        <v>80</v>
      </c>
      <c r="D659" t="s">
        <v>103</v>
      </c>
      <c r="E659" t="s">
        <v>131</v>
      </c>
      <c r="F659" t="s">
        <v>2137</v>
      </c>
      <c r="G659" t="s">
        <v>133</v>
      </c>
      <c r="H659" t="s">
        <v>134</v>
      </c>
      <c r="I659" t="s">
        <v>135</v>
      </c>
      <c r="J659" t="s">
        <v>136</v>
      </c>
      <c r="K659" t="s">
        <v>137</v>
      </c>
      <c r="L659" t="s">
        <v>2138</v>
      </c>
      <c r="M659" t="s">
        <v>2139</v>
      </c>
      <c r="N659">
        <v>1.7961111110000001</v>
      </c>
      <c r="O659">
        <v>12</v>
      </c>
      <c r="P659">
        <v>1619</v>
      </c>
      <c r="Q659">
        <v>6</v>
      </c>
      <c r="R659">
        <v>245</v>
      </c>
      <c r="S659">
        <v>12</v>
      </c>
      <c r="T659">
        <v>172</v>
      </c>
      <c r="U659">
        <v>0</v>
      </c>
      <c r="V659">
        <v>0</v>
      </c>
      <c r="W659">
        <v>9.4713169948287295</v>
      </c>
      <c r="X659">
        <v>639.36670027057517</v>
      </c>
      <c r="Y659">
        <v>93.748011680129792</v>
      </c>
      <c r="Z659">
        <v>275.48212247321851</v>
      </c>
      <c r="AA659">
        <v>36.079064248319355</v>
      </c>
      <c r="AB659">
        <v>209.88514858457367</v>
      </c>
      <c r="AC659">
        <v>0</v>
      </c>
      <c r="AD659">
        <v>0</v>
      </c>
      <c r="AE659">
        <v>1264.0323642516453</v>
      </c>
    </row>
    <row r="660" spans="1:31" x14ac:dyDescent="0.25">
      <c r="A660">
        <v>2099307</v>
      </c>
      <c r="B660">
        <v>1</v>
      </c>
      <c r="C660" t="s">
        <v>81</v>
      </c>
      <c r="D660" t="s">
        <v>121</v>
      </c>
      <c r="E660" t="s">
        <v>140</v>
      </c>
      <c r="F660" t="s">
        <v>2140</v>
      </c>
      <c r="G660" t="s">
        <v>142</v>
      </c>
      <c r="H660" t="s">
        <v>143</v>
      </c>
      <c r="I660" t="s">
        <v>135</v>
      </c>
      <c r="J660" t="s">
        <v>136</v>
      </c>
      <c r="K660" t="s">
        <v>137</v>
      </c>
      <c r="L660" t="s">
        <v>2141</v>
      </c>
      <c r="M660" t="s">
        <v>2142</v>
      </c>
      <c r="N660">
        <v>2.0561111109999999</v>
      </c>
      <c r="O660">
        <v>0</v>
      </c>
      <c r="P660">
        <v>6</v>
      </c>
      <c r="Q660">
        <v>0</v>
      </c>
      <c r="R660">
        <v>32</v>
      </c>
      <c r="S660">
        <v>0</v>
      </c>
      <c r="T660">
        <v>4</v>
      </c>
      <c r="U660">
        <v>0</v>
      </c>
      <c r="V660">
        <v>0</v>
      </c>
      <c r="W660">
        <v>0</v>
      </c>
      <c r="X660">
        <v>1.9500480090746544</v>
      </c>
      <c r="Y660">
        <v>0</v>
      </c>
      <c r="Z660">
        <v>24.600875525445915</v>
      </c>
      <c r="AA660">
        <v>0</v>
      </c>
      <c r="AB660">
        <v>6.3990379401537707</v>
      </c>
      <c r="AC660">
        <v>0</v>
      </c>
      <c r="AD660">
        <v>0</v>
      </c>
      <c r="AE660">
        <v>32.949961474674339</v>
      </c>
    </row>
    <row r="661" spans="1:31" x14ac:dyDescent="0.25">
      <c r="A661">
        <v>2099430</v>
      </c>
      <c r="B661">
        <v>1</v>
      </c>
      <c r="C661" t="s">
        <v>80</v>
      </c>
      <c r="D661" t="s">
        <v>97</v>
      </c>
      <c r="E661" t="s">
        <v>177</v>
      </c>
      <c r="F661" t="s">
        <v>2143</v>
      </c>
      <c r="G661" t="s">
        <v>183</v>
      </c>
      <c r="H661" t="s">
        <v>143</v>
      </c>
      <c r="I661" t="s">
        <v>135</v>
      </c>
      <c r="J661" t="s">
        <v>136</v>
      </c>
      <c r="K661" t="s">
        <v>137</v>
      </c>
      <c r="L661" t="s">
        <v>2144</v>
      </c>
      <c r="M661" t="s">
        <v>2145</v>
      </c>
      <c r="N661">
        <v>0.95805555499999995</v>
      </c>
      <c r="O661">
        <v>0</v>
      </c>
      <c r="P661">
        <v>0</v>
      </c>
      <c r="Q661">
        <v>0</v>
      </c>
      <c r="R661">
        <v>1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0.17589451336413331</v>
      </c>
      <c r="AA661">
        <v>0</v>
      </c>
      <c r="AB661">
        <v>0</v>
      </c>
      <c r="AC661">
        <v>0</v>
      </c>
      <c r="AD661">
        <v>0</v>
      </c>
      <c r="AE661">
        <v>0.17589451336413331</v>
      </c>
    </row>
    <row r="662" spans="1:31" x14ac:dyDescent="0.25">
      <c r="A662">
        <v>2099244</v>
      </c>
      <c r="B662">
        <v>1</v>
      </c>
      <c r="C662" t="s">
        <v>80</v>
      </c>
      <c r="D662" t="s">
        <v>96</v>
      </c>
      <c r="E662" t="s">
        <v>505</v>
      </c>
      <c r="F662" t="s">
        <v>2146</v>
      </c>
      <c r="G662" t="s">
        <v>324</v>
      </c>
      <c r="H662" t="s">
        <v>143</v>
      </c>
      <c r="I662" t="s">
        <v>135</v>
      </c>
      <c r="J662" t="s">
        <v>136</v>
      </c>
      <c r="K662" t="s">
        <v>137</v>
      </c>
      <c r="L662" t="s">
        <v>2147</v>
      </c>
      <c r="M662" t="s">
        <v>2148</v>
      </c>
      <c r="N662">
        <v>0.93361111100000005</v>
      </c>
      <c r="O662">
        <v>0</v>
      </c>
      <c r="P662">
        <v>99</v>
      </c>
      <c r="Q662">
        <v>0</v>
      </c>
      <c r="R662">
        <v>0</v>
      </c>
      <c r="S662">
        <v>0</v>
      </c>
      <c r="T662">
        <v>17</v>
      </c>
      <c r="U662">
        <v>0</v>
      </c>
      <c r="V662">
        <v>0</v>
      </c>
      <c r="W662">
        <v>0</v>
      </c>
      <c r="X662">
        <v>19.647476232711369</v>
      </c>
      <c r="Y662">
        <v>0</v>
      </c>
      <c r="Z662">
        <v>0</v>
      </c>
      <c r="AA662">
        <v>0</v>
      </c>
      <c r="AB662">
        <v>46.848816968480513</v>
      </c>
      <c r="AC662">
        <v>0</v>
      </c>
      <c r="AD662">
        <v>0</v>
      </c>
      <c r="AE662">
        <v>66.496293201191889</v>
      </c>
    </row>
    <row r="663" spans="1:31" x14ac:dyDescent="0.25">
      <c r="A663">
        <v>2098806</v>
      </c>
      <c r="B663">
        <v>1</v>
      </c>
      <c r="C663" t="s">
        <v>80</v>
      </c>
      <c r="D663" t="s">
        <v>85</v>
      </c>
      <c r="E663" t="s">
        <v>169</v>
      </c>
      <c r="F663" t="s">
        <v>2149</v>
      </c>
      <c r="G663" t="s">
        <v>273</v>
      </c>
      <c r="H663" t="s">
        <v>134</v>
      </c>
      <c r="I663" t="s">
        <v>135</v>
      </c>
      <c r="J663" t="s">
        <v>136</v>
      </c>
      <c r="K663" t="s">
        <v>155</v>
      </c>
      <c r="L663" t="s">
        <v>2150</v>
      </c>
      <c r="M663" t="s">
        <v>2151</v>
      </c>
      <c r="N663">
        <v>8.5752777770000002</v>
      </c>
      <c r="O663">
        <v>0</v>
      </c>
      <c r="P663">
        <v>838</v>
      </c>
      <c r="Q663">
        <v>0</v>
      </c>
      <c r="R663">
        <v>0</v>
      </c>
      <c r="S663">
        <v>0</v>
      </c>
      <c r="T663">
        <v>81</v>
      </c>
      <c r="U663">
        <v>0</v>
      </c>
      <c r="V663">
        <v>0</v>
      </c>
      <c r="W663">
        <v>0</v>
      </c>
      <c r="X663">
        <v>1847.2310886061696</v>
      </c>
      <c r="Y663">
        <v>0</v>
      </c>
      <c r="Z663">
        <v>0</v>
      </c>
      <c r="AA663">
        <v>0</v>
      </c>
      <c r="AB663">
        <v>617.88479155874347</v>
      </c>
      <c r="AC663">
        <v>0</v>
      </c>
      <c r="AD663">
        <v>0</v>
      </c>
      <c r="AE663">
        <v>2465.1158801649131</v>
      </c>
    </row>
    <row r="664" spans="1:31" x14ac:dyDescent="0.25">
      <c r="A664">
        <v>2098952</v>
      </c>
      <c r="B664">
        <v>1</v>
      </c>
      <c r="C664" t="s">
        <v>80</v>
      </c>
      <c r="D664" t="s">
        <v>84</v>
      </c>
      <c r="E664" t="s">
        <v>169</v>
      </c>
      <c r="F664" t="s">
        <v>2152</v>
      </c>
      <c r="G664" t="s">
        <v>2153</v>
      </c>
      <c r="H664" t="s">
        <v>134</v>
      </c>
      <c r="I664" t="s">
        <v>135</v>
      </c>
      <c r="J664" t="s">
        <v>136</v>
      </c>
      <c r="K664" t="s">
        <v>137</v>
      </c>
      <c r="L664" t="s">
        <v>2154</v>
      </c>
      <c r="M664" t="s">
        <v>2155</v>
      </c>
      <c r="N664">
        <v>2.2619444440000001</v>
      </c>
      <c r="O664">
        <v>0</v>
      </c>
      <c r="P664">
        <v>112</v>
      </c>
      <c r="Q664">
        <v>0</v>
      </c>
      <c r="R664">
        <v>2</v>
      </c>
      <c r="S664">
        <v>0</v>
      </c>
      <c r="T664">
        <v>4</v>
      </c>
      <c r="U664">
        <v>0</v>
      </c>
      <c r="V664">
        <v>0</v>
      </c>
      <c r="W664">
        <v>0</v>
      </c>
      <c r="X664">
        <v>65.863997091682265</v>
      </c>
      <c r="Y664">
        <v>0</v>
      </c>
      <c r="Z664">
        <v>0.84509123356707161</v>
      </c>
      <c r="AA664">
        <v>0</v>
      </c>
      <c r="AB664">
        <v>8.1144522632570091</v>
      </c>
      <c r="AC664">
        <v>0</v>
      </c>
      <c r="AD664">
        <v>0</v>
      </c>
      <c r="AE664">
        <v>74.823540588506347</v>
      </c>
    </row>
    <row r="665" spans="1:31" x14ac:dyDescent="0.25">
      <c r="A665">
        <v>2099198</v>
      </c>
      <c r="B665">
        <v>1</v>
      </c>
      <c r="C665" t="s">
        <v>81</v>
      </c>
      <c r="D665" t="s">
        <v>115</v>
      </c>
      <c r="E665" t="s">
        <v>131</v>
      </c>
      <c r="F665" t="s">
        <v>2156</v>
      </c>
      <c r="G665" t="s">
        <v>133</v>
      </c>
      <c r="H665" t="s">
        <v>134</v>
      </c>
      <c r="I665" t="s">
        <v>259</v>
      </c>
      <c r="J665" t="s">
        <v>136</v>
      </c>
      <c r="K665" t="s">
        <v>137</v>
      </c>
      <c r="L665" t="s">
        <v>2157</v>
      </c>
      <c r="M665" t="s">
        <v>2158</v>
      </c>
      <c r="N665">
        <v>2.5000000000000001E-2</v>
      </c>
      <c r="O665">
        <v>0</v>
      </c>
      <c r="P665">
        <v>226</v>
      </c>
      <c r="Q665">
        <v>0</v>
      </c>
      <c r="R665">
        <v>43</v>
      </c>
      <c r="S665">
        <v>5</v>
      </c>
      <c r="T665">
        <v>21</v>
      </c>
      <c r="U665">
        <v>0</v>
      </c>
      <c r="V665">
        <v>0</v>
      </c>
      <c r="W665">
        <v>0</v>
      </c>
      <c r="X665">
        <v>0.8948199401728002</v>
      </c>
      <c r="Y665">
        <v>0</v>
      </c>
      <c r="Z665">
        <v>0.70095395038755004</v>
      </c>
      <c r="AA665">
        <v>1.7701121223903502</v>
      </c>
      <c r="AB665">
        <v>0.644571300214275</v>
      </c>
      <c r="AC665">
        <v>0</v>
      </c>
      <c r="AD665">
        <v>0</v>
      </c>
      <c r="AE665">
        <v>4.0104573131649754</v>
      </c>
    </row>
    <row r="666" spans="1:31" x14ac:dyDescent="0.25">
      <c r="A666">
        <v>2099344</v>
      </c>
      <c r="B666">
        <v>1</v>
      </c>
      <c r="C666" t="s">
        <v>80</v>
      </c>
      <c r="D666" t="s">
        <v>105</v>
      </c>
      <c r="E666" t="s">
        <v>177</v>
      </c>
      <c r="F666" t="s">
        <v>2159</v>
      </c>
      <c r="G666" t="s">
        <v>183</v>
      </c>
      <c r="H666" t="s">
        <v>143</v>
      </c>
      <c r="I666" t="s">
        <v>135</v>
      </c>
      <c r="J666" t="s">
        <v>136</v>
      </c>
      <c r="K666" t="s">
        <v>137</v>
      </c>
      <c r="L666" t="s">
        <v>2160</v>
      </c>
      <c r="M666" t="s">
        <v>2161</v>
      </c>
      <c r="N666">
        <v>2.3111111110000002</v>
      </c>
      <c r="O666">
        <v>0</v>
      </c>
      <c r="P666">
        <v>1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1.3871331426217364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1.3871331426217364</v>
      </c>
    </row>
    <row r="667" spans="1:31" x14ac:dyDescent="0.25">
      <c r="A667">
        <v>2098872</v>
      </c>
      <c r="B667">
        <v>1</v>
      </c>
      <c r="C667" t="s">
        <v>80</v>
      </c>
      <c r="D667" t="s">
        <v>105</v>
      </c>
      <c r="E667" t="s">
        <v>158</v>
      </c>
      <c r="F667" t="s">
        <v>2162</v>
      </c>
      <c r="G667" t="s">
        <v>160</v>
      </c>
      <c r="H667" t="s">
        <v>143</v>
      </c>
      <c r="I667" t="s">
        <v>135</v>
      </c>
      <c r="J667" t="s">
        <v>136</v>
      </c>
      <c r="K667" t="s">
        <v>137</v>
      </c>
      <c r="L667" t="s">
        <v>2163</v>
      </c>
      <c r="M667" t="s">
        <v>2164</v>
      </c>
      <c r="N667">
        <v>2.0727777770000002</v>
      </c>
      <c r="O667">
        <v>0</v>
      </c>
      <c r="P667">
        <v>339</v>
      </c>
      <c r="Q667">
        <v>0</v>
      </c>
      <c r="R667">
        <v>0</v>
      </c>
      <c r="S667">
        <v>0</v>
      </c>
      <c r="T667">
        <v>56</v>
      </c>
      <c r="U667">
        <v>0</v>
      </c>
      <c r="V667">
        <v>0</v>
      </c>
      <c r="W667">
        <v>0</v>
      </c>
      <c r="X667">
        <v>141.87112749980506</v>
      </c>
      <c r="Y667">
        <v>0</v>
      </c>
      <c r="Z667">
        <v>0</v>
      </c>
      <c r="AA667">
        <v>0</v>
      </c>
      <c r="AB667">
        <v>238.3020605512915</v>
      </c>
      <c r="AC667">
        <v>0</v>
      </c>
      <c r="AD667">
        <v>0</v>
      </c>
      <c r="AE667">
        <v>380.17318805109653</v>
      </c>
    </row>
    <row r="668" spans="1:31" x14ac:dyDescent="0.25">
      <c r="A668">
        <v>2099158</v>
      </c>
      <c r="B668">
        <v>1</v>
      </c>
      <c r="C668" t="s">
        <v>80</v>
      </c>
      <c r="D668" t="s">
        <v>92</v>
      </c>
      <c r="E668" t="s">
        <v>177</v>
      </c>
      <c r="F668" t="s">
        <v>2165</v>
      </c>
      <c r="G668" t="s">
        <v>179</v>
      </c>
      <c r="H668" t="s">
        <v>143</v>
      </c>
      <c r="I668" t="s">
        <v>135</v>
      </c>
      <c r="J668" t="s">
        <v>136</v>
      </c>
      <c r="K668" t="s">
        <v>137</v>
      </c>
      <c r="L668" t="s">
        <v>2166</v>
      </c>
      <c r="M668" t="s">
        <v>2167</v>
      </c>
      <c r="N668">
        <v>1.155277777</v>
      </c>
      <c r="O668">
        <v>0</v>
      </c>
      <c r="P668">
        <v>5</v>
      </c>
      <c r="Q668">
        <v>0</v>
      </c>
      <c r="R668">
        <v>0</v>
      </c>
      <c r="S668">
        <v>0</v>
      </c>
      <c r="T668">
        <v>1</v>
      </c>
      <c r="U668">
        <v>0</v>
      </c>
      <c r="V668">
        <v>0</v>
      </c>
      <c r="W668">
        <v>0</v>
      </c>
      <c r="X668">
        <v>1.7609731367219985</v>
      </c>
      <c r="Y668">
        <v>0</v>
      </c>
      <c r="Z668">
        <v>0</v>
      </c>
      <c r="AA668">
        <v>0</v>
      </c>
      <c r="AB668">
        <v>8.2854405862077776E-2</v>
      </c>
      <c r="AC668">
        <v>0</v>
      </c>
      <c r="AD668">
        <v>0</v>
      </c>
      <c r="AE668">
        <v>1.8438275425840762</v>
      </c>
    </row>
    <row r="669" spans="1:31" x14ac:dyDescent="0.25">
      <c r="A669">
        <v>2098866</v>
      </c>
      <c r="B669">
        <v>1</v>
      </c>
      <c r="C669" t="s">
        <v>80</v>
      </c>
      <c r="D669" t="s">
        <v>87</v>
      </c>
      <c r="E669" t="s">
        <v>140</v>
      </c>
      <c r="F669" t="s">
        <v>2168</v>
      </c>
      <c r="G669" t="s">
        <v>154</v>
      </c>
      <c r="H669" t="s">
        <v>143</v>
      </c>
      <c r="I669" t="s">
        <v>135</v>
      </c>
      <c r="J669" t="s">
        <v>136</v>
      </c>
      <c r="K669" t="s">
        <v>155</v>
      </c>
      <c r="L669" t="s">
        <v>2169</v>
      </c>
      <c r="M669" t="s">
        <v>2170</v>
      </c>
      <c r="N669">
        <v>7.0956405550000001</v>
      </c>
      <c r="O669">
        <v>0</v>
      </c>
      <c r="P669">
        <v>109</v>
      </c>
      <c r="Q669">
        <v>0</v>
      </c>
      <c r="R669">
        <v>0</v>
      </c>
      <c r="S669">
        <v>0</v>
      </c>
      <c r="T669">
        <v>2</v>
      </c>
      <c r="U669">
        <v>0</v>
      </c>
      <c r="V669">
        <v>0</v>
      </c>
      <c r="W669">
        <v>0</v>
      </c>
      <c r="X669">
        <v>307.30035509859187</v>
      </c>
      <c r="Y669">
        <v>0</v>
      </c>
      <c r="Z669">
        <v>0</v>
      </c>
      <c r="AA669">
        <v>0</v>
      </c>
      <c r="AB669">
        <v>24.766763148305166</v>
      </c>
      <c r="AC669">
        <v>0</v>
      </c>
      <c r="AD669">
        <v>0</v>
      </c>
      <c r="AE669">
        <v>332.06711824689705</v>
      </c>
    </row>
    <row r="670" spans="1:31" x14ac:dyDescent="0.25">
      <c r="A670">
        <v>2098829</v>
      </c>
      <c r="B670">
        <v>1</v>
      </c>
      <c r="C670" t="s">
        <v>81</v>
      </c>
      <c r="D670" t="s">
        <v>118</v>
      </c>
      <c r="E670" t="s">
        <v>131</v>
      </c>
      <c r="F670" t="s">
        <v>2171</v>
      </c>
      <c r="G670" t="s">
        <v>133</v>
      </c>
      <c r="H670" t="s">
        <v>134</v>
      </c>
      <c r="I670" t="s">
        <v>135</v>
      </c>
      <c r="J670" t="s">
        <v>136</v>
      </c>
      <c r="K670" t="s">
        <v>137</v>
      </c>
      <c r="L670" t="s">
        <v>2172</v>
      </c>
      <c r="M670" t="s">
        <v>2173</v>
      </c>
      <c r="N670">
        <v>0.86944444399999998</v>
      </c>
      <c r="O670">
        <v>0</v>
      </c>
      <c r="P670">
        <v>0</v>
      </c>
      <c r="Q670">
        <v>2</v>
      </c>
      <c r="R670">
        <v>43</v>
      </c>
      <c r="S670">
        <v>1</v>
      </c>
      <c r="T670">
        <v>2</v>
      </c>
      <c r="U670">
        <v>0</v>
      </c>
      <c r="V670">
        <v>0</v>
      </c>
      <c r="W670">
        <v>0</v>
      </c>
      <c r="X670">
        <v>0</v>
      </c>
      <c r="Y670">
        <v>11.945509992509347</v>
      </c>
      <c r="Z670">
        <v>26.834643181389588</v>
      </c>
      <c r="AA670">
        <v>4.8088563167761089</v>
      </c>
      <c r="AB670">
        <v>7.785259824146574</v>
      </c>
      <c r="AC670">
        <v>0</v>
      </c>
      <c r="AD670">
        <v>0</v>
      </c>
      <c r="AE670">
        <v>51.374269314821618</v>
      </c>
    </row>
    <row r="671" spans="1:31" x14ac:dyDescent="0.25">
      <c r="A671">
        <v>2099327</v>
      </c>
      <c r="B671">
        <v>1</v>
      </c>
      <c r="C671" t="s">
        <v>80</v>
      </c>
      <c r="D671" t="s">
        <v>88</v>
      </c>
      <c r="E671" t="s">
        <v>177</v>
      </c>
      <c r="F671" t="s">
        <v>2174</v>
      </c>
      <c r="G671" t="s">
        <v>179</v>
      </c>
      <c r="H671" t="s">
        <v>143</v>
      </c>
      <c r="I671" t="s">
        <v>135</v>
      </c>
      <c r="J671" t="s">
        <v>136</v>
      </c>
      <c r="K671" t="s">
        <v>137</v>
      </c>
      <c r="L671" t="s">
        <v>2175</v>
      </c>
      <c r="M671" t="s">
        <v>2176</v>
      </c>
      <c r="N671">
        <v>6.318888888</v>
      </c>
      <c r="O671">
        <v>0</v>
      </c>
      <c r="P671">
        <v>1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0.47969931396013554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0.47969931396013554</v>
      </c>
    </row>
    <row r="672" spans="1:31" x14ac:dyDescent="0.25">
      <c r="A672">
        <v>2098723</v>
      </c>
      <c r="B672">
        <v>1</v>
      </c>
      <c r="C672" t="s">
        <v>80</v>
      </c>
      <c r="D672" t="s">
        <v>88</v>
      </c>
      <c r="E672" t="s">
        <v>177</v>
      </c>
      <c r="F672" t="s">
        <v>2177</v>
      </c>
      <c r="G672" t="s">
        <v>196</v>
      </c>
      <c r="H672" t="s">
        <v>143</v>
      </c>
      <c r="I672" t="s">
        <v>135</v>
      </c>
      <c r="J672" t="s">
        <v>136</v>
      </c>
      <c r="K672" t="s">
        <v>137</v>
      </c>
      <c r="L672" t="s">
        <v>2178</v>
      </c>
      <c r="M672" t="s">
        <v>2179</v>
      </c>
      <c r="N672">
        <v>1.6850000000000001</v>
      </c>
      <c r="O672">
        <v>0</v>
      </c>
      <c r="P672">
        <v>12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3.7325676212842347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3.7325676212842347</v>
      </c>
    </row>
    <row r="673" spans="1:31" x14ac:dyDescent="0.25">
      <c r="A673">
        <v>2099370</v>
      </c>
      <c r="B673">
        <v>1</v>
      </c>
      <c r="C673" t="s">
        <v>80</v>
      </c>
      <c r="D673" t="s">
        <v>93</v>
      </c>
      <c r="E673" t="s">
        <v>177</v>
      </c>
      <c r="F673" t="s">
        <v>2180</v>
      </c>
      <c r="G673" t="s">
        <v>179</v>
      </c>
      <c r="H673" t="s">
        <v>143</v>
      </c>
      <c r="I673" t="s">
        <v>135</v>
      </c>
      <c r="J673" t="s">
        <v>136</v>
      </c>
      <c r="K673" t="s">
        <v>137</v>
      </c>
      <c r="L673" t="s">
        <v>2181</v>
      </c>
      <c r="M673" t="s">
        <v>2182</v>
      </c>
      <c r="N673">
        <v>3.866944444</v>
      </c>
      <c r="O673">
        <v>0</v>
      </c>
      <c r="P673">
        <v>6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10.631377595888603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10.631377595888603</v>
      </c>
    </row>
    <row r="674" spans="1:31" x14ac:dyDescent="0.25">
      <c r="A674">
        <v>2099310</v>
      </c>
      <c r="B674">
        <v>1</v>
      </c>
      <c r="C674" t="s">
        <v>80</v>
      </c>
      <c r="D674" t="s">
        <v>85</v>
      </c>
      <c r="E674" t="s">
        <v>505</v>
      </c>
      <c r="F674" t="s">
        <v>2183</v>
      </c>
      <c r="G674" t="s">
        <v>366</v>
      </c>
      <c r="H674" t="s">
        <v>143</v>
      </c>
      <c r="I674" t="s">
        <v>135</v>
      </c>
      <c r="J674" t="s">
        <v>136</v>
      </c>
      <c r="K674" t="s">
        <v>137</v>
      </c>
      <c r="L674" t="s">
        <v>2184</v>
      </c>
      <c r="M674" t="s">
        <v>2185</v>
      </c>
      <c r="N674">
        <v>1.9797222219999999</v>
      </c>
      <c r="O674">
        <v>0</v>
      </c>
      <c r="P674">
        <v>64</v>
      </c>
      <c r="Q674">
        <v>0</v>
      </c>
      <c r="R674">
        <v>0</v>
      </c>
      <c r="S674">
        <v>0</v>
      </c>
      <c r="T674">
        <v>10</v>
      </c>
      <c r="U674">
        <v>0</v>
      </c>
      <c r="V674">
        <v>0</v>
      </c>
      <c r="W674">
        <v>0</v>
      </c>
      <c r="X674">
        <v>31.931258282800826</v>
      </c>
      <c r="Y674">
        <v>0</v>
      </c>
      <c r="Z674">
        <v>0</v>
      </c>
      <c r="AA674">
        <v>0</v>
      </c>
      <c r="AB674">
        <v>14.968041305347612</v>
      </c>
      <c r="AC674">
        <v>0</v>
      </c>
      <c r="AD674">
        <v>0</v>
      </c>
      <c r="AE674">
        <v>46.899299588148438</v>
      </c>
    </row>
    <row r="675" spans="1:31" x14ac:dyDescent="0.25">
      <c r="A675">
        <v>2098838</v>
      </c>
      <c r="B675">
        <v>1</v>
      </c>
      <c r="C675" t="s">
        <v>81</v>
      </c>
      <c r="D675" t="s">
        <v>128</v>
      </c>
      <c r="E675" t="s">
        <v>131</v>
      </c>
      <c r="F675" t="s">
        <v>2186</v>
      </c>
      <c r="G675" t="s">
        <v>273</v>
      </c>
      <c r="H675" t="s">
        <v>134</v>
      </c>
      <c r="I675" t="s">
        <v>135</v>
      </c>
      <c r="J675" t="s">
        <v>136</v>
      </c>
      <c r="K675" t="s">
        <v>155</v>
      </c>
      <c r="L675" t="s">
        <v>2187</v>
      </c>
      <c r="M675" t="s">
        <v>2188</v>
      </c>
      <c r="N675">
        <v>8.2779361110000007</v>
      </c>
      <c r="O675">
        <v>0</v>
      </c>
      <c r="P675">
        <v>171</v>
      </c>
      <c r="Q675">
        <v>0</v>
      </c>
      <c r="R675">
        <v>8</v>
      </c>
      <c r="S675">
        <v>0</v>
      </c>
      <c r="T675">
        <v>2</v>
      </c>
      <c r="U675">
        <v>0</v>
      </c>
      <c r="V675">
        <v>0</v>
      </c>
      <c r="W675">
        <v>0</v>
      </c>
      <c r="X675">
        <v>174.10283939073554</v>
      </c>
      <c r="Y675">
        <v>0</v>
      </c>
      <c r="Z675">
        <v>24.644971481042241</v>
      </c>
      <c r="AA675">
        <v>0</v>
      </c>
      <c r="AB675">
        <v>2.1584280997679395</v>
      </c>
      <c r="AC675">
        <v>0</v>
      </c>
      <c r="AD675">
        <v>0</v>
      </c>
      <c r="AE675">
        <v>200.90623897154572</v>
      </c>
    </row>
    <row r="676" spans="1:31" x14ac:dyDescent="0.25">
      <c r="A676">
        <v>2099164</v>
      </c>
      <c r="B676">
        <v>1</v>
      </c>
      <c r="C676" t="s">
        <v>80</v>
      </c>
      <c r="D676" t="s">
        <v>92</v>
      </c>
      <c r="E676" t="s">
        <v>177</v>
      </c>
      <c r="F676" t="s">
        <v>2189</v>
      </c>
      <c r="G676" t="s">
        <v>179</v>
      </c>
      <c r="H676" t="s">
        <v>143</v>
      </c>
      <c r="I676" t="s">
        <v>135</v>
      </c>
      <c r="J676" t="s">
        <v>136</v>
      </c>
      <c r="K676" t="s">
        <v>137</v>
      </c>
      <c r="L676" t="s">
        <v>2190</v>
      </c>
      <c r="M676" t="s">
        <v>2191</v>
      </c>
      <c r="N676">
        <v>4.0986111110000003</v>
      </c>
      <c r="O676">
        <v>0</v>
      </c>
      <c r="P676">
        <v>1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0.96675249195537505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0.96675249195537505</v>
      </c>
    </row>
    <row r="677" spans="1:31" x14ac:dyDescent="0.25">
      <c r="A677">
        <v>2099187</v>
      </c>
      <c r="B677">
        <v>1</v>
      </c>
      <c r="C677" t="s">
        <v>80</v>
      </c>
      <c r="D677" t="s">
        <v>83</v>
      </c>
      <c r="E677" t="s">
        <v>177</v>
      </c>
      <c r="F677" t="s">
        <v>2192</v>
      </c>
      <c r="G677" t="s">
        <v>183</v>
      </c>
      <c r="H677" t="s">
        <v>143</v>
      </c>
      <c r="I677" t="s">
        <v>135</v>
      </c>
      <c r="J677" t="s">
        <v>136</v>
      </c>
      <c r="K677" t="s">
        <v>137</v>
      </c>
      <c r="L677" t="s">
        <v>2193</v>
      </c>
      <c r="M677" t="s">
        <v>2194</v>
      </c>
      <c r="N677">
        <v>1.365277777</v>
      </c>
      <c r="O677">
        <v>0</v>
      </c>
      <c r="P677">
        <v>5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1.0200640744342351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1.0200640744342351</v>
      </c>
    </row>
    <row r="678" spans="1:31" x14ac:dyDescent="0.25">
      <c r="A678">
        <v>2099379</v>
      </c>
      <c r="B678">
        <v>1</v>
      </c>
      <c r="C678" t="s">
        <v>80</v>
      </c>
      <c r="D678" t="s">
        <v>90</v>
      </c>
      <c r="E678" t="s">
        <v>177</v>
      </c>
      <c r="F678" t="s">
        <v>2195</v>
      </c>
      <c r="G678" t="s">
        <v>183</v>
      </c>
      <c r="H678" t="s">
        <v>143</v>
      </c>
      <c r="I678" t="s">
        <v>135</v>
      </c>
      <c r="J678" t="s">
        <v>136</v>
      </c>
      <c r="K678" t="s">
        <v>137</v>
      </c>
      <c r="L678" t="s">
        <v>2196</v>
      </c>
      <c r="M678" t="s">
        <v>2197</v>
      </c>
      <c r="N678">
        <v>2.8338888880000002</v>
      </c>
      <c r="O678">
        <v>0</v>
      </c>
      <c r="P678">
        <v>2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3.7226746748082751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3.7226746748082751</v>
      </c>
    </row>
    <row r="679" spans="1:31" x14ac:dyDescent="0.25">
      <c r="A679">
        <v>2098792</v>
      </c>
      <c r="B679">
        <v>1</v>
      </c>
      <c r="C679" t="s">
        <v>80</v>
      </c>
      <c r="D679" t="s">
        <v>90</v>
      </c>
      <c r="E679" t="s">
        <v>177</v>
      </c>
      <c r="F679" t="s">
        <v>2198</v>
      </c>
      <c r="G679" t="s">
        <v>183</v>
      </c>
      <c r="H679" t="s">
        <v>143</v>
      </c>
      <c r="I679" t="s">
        <v>135</v>
      </c>
      <c r="J679" t="s">
        <v>136</v>
      </c>
      <c r="K679" t="s">
        <v>137</v>
      </c>
      <c r="L679" t="s">
        <v>2199</v>
      </c>
      <c r="M679" t="s">
        <v>2200</v>
      </c>
      <c r="N679">
        <v>4.1108333330000004</v>
      </c>
      <c r="O679">
        <v>0</v>
      </c>
      <c r="P679">
        <v>1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1.4301955469043974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1.4301955469043974</v>
      </c>
    </row>
    <row r="680" spans="1:31" x14ac:dyDescent="0.25">
      <c r="A680">
        <v>2099233</v>
      </c>
      <c r="B680">
        <v>1</v>
      </c>
      <c r="C680" t="s">
        <v>80</v>
      </c>
      <c r="D680" t="s">
        <v>96</v>
      </c>
      <c r="E680" t="s">
        <v>177</v>
      </c>
      <c r="F680" t="s">
        <v>1716</v>
      </c>
      <c r="G680" t="s">
        <v>196</v>
      </c>
      <c r="H680" t="s">
        <v>143</v>
      </c>
      <c r="I680" t="s">
        <v>135</v>
      </c>
      <c r="J680" t="s">
        <v>136</v>
      </c>
      <c r="K680" t="s">
        <v>137</v>
      </c>
      <c r="L680" t="s">
        <v>2201</v>
      </c>
      <c r="M680" t="s">
        <v>2202</v>
      </c>
      <c r="N680">
        <v>6.1961111109999996</v>
      </c>
      <c r="O680">
        <v>0</v>
      </c>
      <c r="P680">
        <v>2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0.36625884746821608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0.36625884746821608</v>
      </c>
    </row>
    <row r="681" spans="1:31" x14ac:dyDescent="0.25">
      <c r="A681">
        <v>2099356</v>
      </c>
      <c r="B681">
        <v>1</v>
      </c>
      <c r="C681" t="s">
        <v>80</v>
      </c>
      <c r="D681" t="s">
        <v>89</v>
      </c>
      <c r="E681" t="s">
        <v>158</v>
      </c>
      <c r="F681" t="s">
        <v>2203</v>
      </c>
      <c r="G681" t="s">
        <v>160</v>
      </c>
      <c r="H681" t="s">
        <v>143</v>
      </c>
      <c r="I681" t="s">
        <v>135</v>
      </c>
      <c r="J681" t="s">
        <v>136</v>
      </c>
      <c r="K681" t="s">
        <v>137</v>
      </c>
      <c r="L681" t="s">
        <v>2204</v>
      </c>
      <c r="M681" t="s">
        <v>2205</v>
      </c>
      <c r="N681">
        <v>0.97055555500000001</v>
      </c>
      <c r="O681">
        <v>0</v>
      </c>
      <c r="P681">
        <v>46</v>
      </c>
      <c r="Q681">
        <v>0</v>
      </c>
      <c r="R681">
        <v>0</v>
      </c>
      <c r="S681">
        <v>0</v>
      </c>
      <c r="T681">
        <v>2</v>
      </c>
      <c r="U681">
        <v>0</v>
      </c>
      <c r="V681">
        <v>0</v>
      </c>
      <c r="W681">
        <v>0</v>
      </c>
      <c r="X681">
        <v>11.900045696889048</v>
      </c>
      <c r="Y681">
        <v>0</v>
      </c>
      <c r="Z681">
        <v>0</v>
      </c>
      <c r="AA681">
        <v>0</v>
      </c>
      <c r="AB681">
        <v>1.1795636823693534</v>
      </c>
      <c r="AC681">
        <v>0</v>
      </c>
      <c r="AD681">
        <v>0</v>
      </c>
      <c r="AE681">
        <v>13.079609379258402</v>
      </c>
    </row>
    <row r="682" spans="1:31" x14ac:dyDescent="0.25">
      <c r="A682">
        <v>2098755</v>
      </c>
      <c r="B682">
        <v>1</v>
      </c>
      <c r="C682" t="s">
        <v>80</v>
      </c>
      <c r="D682" t="s">
        <v>98</v>
      </c>
      <c r="E682" t="s">
        <v>140</v>
      </c>
      <c r="F682" t="s">
        <v>2206</v>
      </c>
      <c r="G682" t="s">
        <v>154</v>
      </c>
      <c r="H682" t="s">
        <v>143</v>
      </c>
      <c r="I682" t="s">
        <v>135</v>
      </c>
      <c r="J682" t="s">
        <v>136</v>
      </c>
      <c r="K682" t="s">
        <v>155</v>
      </c>
      <c r="L682" t="s">
        <v>2207</v>
      </c>
      <c r="M682" t="s">
        <v>2208</v>
      </c>
      <c r="N682">
        <v>4.6473833329999996</v>
      </c>
      <c r="O682">
        <v>0</v>
      </c>
      <c r="P682">
        <v>11</v>
      </c>
      <c r="Q682">
        <v>0</v>
      </c>
      <c r="R682">
        <v>0</v>
      </c>
      <c r="S682">
        <v>0</v>
      </c>
      <c r="T682">
        <v>2</v>
      </c>
      <c r="U682">
        <v>0</v>
      </c>
      <c r="V682">
        <v>0</v>
      </c>
      <c r="W682">
        <v>0</v>
      </c>
      <c r="X682">
        <v>7.7217409169406412</v>
      </c>
      <c r="Y682">
        <v>0</v>
      </c>
      <c r="Z682">
        <v>0</v>
      </c>
      <c r="AA682">
        <v>0</v>
      </c>
      <c r="AB682">
        <v>1.8481627221240835E-2</v>
      </c>
      <c r="AC682">
        <v>0</v>
      </c>
      <c r="AD682">
        <v>0</v>
      </c>
      <c r="AE682">
        <v>7.7402225441618819</v>
      </c>
    </row>
    <row r="683" spans="1:31" x14ac:dyDescent="0.25">
      <c r="A683">
        <v>2098855</v>
      </c>
      <c r="B683">
        <v>1</v>
      </c>
      <c r="C683" t="s">
        <v>80</v>
      </c>
      <c r="D683" t="s">
        <v>96</v>
      </c>
      <c r="E683" t="s">
        <v>177</v>
      </c>
      <c r="F683" t="s">
        <v>2209</v>
      </c>
      <c r="G683" t="s">
        <v>183</v>
      </c>
      <c r="H683" t="s">
        <v>143</v>
      </c>
      <c r="I683" t="s">
        <v>135</v>
      </c>
      <c r="J683" t="s">
        <v>136</v>
      </c>
      <c r="K683" t="s">
        <v>137</v>
      </c>
      <c r="L683" t="s">
        <v>2210</v>
      </c>
      <c r="M683" t="s">
        <v>2211</v>
      </c>
      <c r="N683">
        <v>1.6397222220000001</v>
      </c>
      <c r="O683">
        <v>0</v>
      </c>
      <c r="P683">
        <v>1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0.19693199493462446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0.19693199493462446</v>
      </c>
    </row>
    <row r="684" spans="1:31" x14ac:dyDescent="0.25">
      <c r="A684">
        <v>2099147</v>
      </c>
      <c r="B684">
        <v>1</v>
      </c>
      <c r="C684" t="s">
        <v>80</v>
      </c>
      <c r="D684" t="s">
        <v>93</v>
      </c>
      <c r="E684" t="s">
        <v>177</v>
      </c>
      <c r="F684" t="s">
        <v>2212</v>
      </c>
      <c r="G684" t="s">
        <v>183</v>
      </c>
      <c r="H684" t="s">
        <v>143</v>
      </c>
      <c r="I684" t="s">
        <v>135</v>
      </c>
      <c r="J684" t="s">
        <v>136</v>
      </c>
      <c r="K684" t="s">
        <v>137</v>
      </c>
      <c r="L684" t="s">
        <v>2213</v>
      </c>
      <c r="M684" t="s">
        <v>2214</v>
      </c>
      <c r="N684">
        <v>7.1013888879999998</v>
      </c>
      <c r="O684">
        <v>0</v>
      </c>
      <c r="P684">
        <v>1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0.44017428993687496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0.44017428993687496</v>
      </c>
    </row>
    <row r="685" spans="1:31" x14ac:dyDescent="0.25">
      <c r="A685">
        <v>2098752</v>
      </c>
      <c r="B685">
        <v>1</v>
      </c>
      <c r="C685" t="s">
        <v>81</v>
      </c>
      <c r="D685" t="s">
        <v>112</v>
      </c>
      <c r="E685" t="s">
        <v>169</v>
      </c>
      <c r="F685" t="s">
        <v>2215</v>
      </c>
      <c r="G685" t="s">
        <v>1085</v>
      </c>
      <c r="H685" t="s">
        <v>134</v>
      </c>
      <c r="I685" t="s">
        <v>135</v>
      </c>
      <c r="J685" t="s">
        <v>136</v>
      </c>
      <c r="K685" t="s">
        <v>137</v>
      </c>
      <c r="L685" t="s">
        <v>2216</v>
      </c>
      <c r="M685" t="s">
        <v>2217</v>
      </c>
      <c r="N685">
        <v>2.7694444439999999</v>
      </c>
      <c r="O685">
        <v>0</v>
      </c>
      <c r="P685">
        <v>346</v>
      </c>
      <c r="Q685">
        <v>0</v>
      </c>
      <c r="R685">
        <v>9</v>
      </c>
      <c r="S685">
        <v>0</v>
      </c>
      <c r="T685">
        <v>19</v>
      </c>
      <c r="U685">
        <v>0</v>
      </c>
      <c r="V685">
        <v>0</v>
      </c>
      <c r="W685">
        <v>0</v>
      </c>
      <c r="X685">
        <v>167.15970299091546</v>
      </c>
      <c r="Y685">
        <v>0</v>
      </c>
      <c r="Z685">
        <v>4.6582629183988011</v>
      </c>
      <c r="AA685">
        <v>0</v>
      </c>
      <c r="AB685">
        <v>28.770601005933202</v>
      </c>
      <c r="AC685">
        <v>0</v>
      </c>
      <c r="AD685">
        <v>0</v>
      </c>
      <c r="AE685">
        <v>200.58856691524747</v>
      </c>
    </row>
    <row r="686" spans="1:31" x14ac:dyDescent="0.25">
      <c r="A686">
        <v>2098775</v>
      </c>
      <c r="B686">
        <v>1</v>
      </c>
      <c r="C686" t="s">
        <v>81</v>
      </c>
      <c r="D686" t="s">
        <v>116</v>
      </c>
      <c r="E686" t="s">
        <v>140</v>
      </c>
      <c r="F686" t="s">
        <v>2218</v>
      </c>
      <c r="G686" t="s">
        <v>154</v>
      </c>
      <c r="H686" t="s">
        <v>143</v>
      </c>
      <c r="I686" t="s">
        <v>135</v>
      </c>
      <c r="J686" t="s">
        <v>136</v>
      </c>
      <c r="K686" t="s">
        <v>155</v>
      </c>
      <c r="L686" t="s">
        <v>2219</v>
      </c>
      <c r="M686" t="s">
        <v>2220</v>
      </c>
      <c r="N686">
        <v>8.0536777770000008</v>
      </c>
      <c r="O686">
        <v>0</v>
      </c>
      <c r="P686">
        <v>41</v>
      </c>
      <c r="Q686">
        <v>0</v>
      </c>
      <c r="R686">
        <v>2</v>
      </c>
      <c r="S686">
        <v>0</v>
      </c>
      <c r="T686">
        <v>6</v>
      </c>
      <c r="U686">
        <v>0</v>
      </c>
      <c r="V686">
        <v>0</v>
      </c>
      <c r="W686">
        <v>0</v>
      </c>
      <c r="X686">
        <v>60.733443299622884</v>
      </c>
      <c r="Y686">
        <v>0</v>
      </c>
      <c r="Z686">
        <v>5.1373874419180083</v>
      </c>
      <c r="AA686">
        <v>0</v>
      </c>
      <c r="AB686">
        <v>11.242636421921629</v>
      </c>
      <c r="AC686">
        <v>0</v>
      </c>
      <c r="AD686">
        <v>0</v>
      </c>
      <c r="AE686">
        <v>77.113467163462516</v>
      </c>
    </row>
    <row r="687" spans="1:31" x14ac:dyDescent="0.25">
      <c r="A687">
        <v>2099130</v>
      </c>
      <c r="B687">
        <v>1</v>
      </c>
      <c r="C687" t="s">
        <v>81</v>
      </c>
      <c r="D687" t="s">
        <v>112</v>
      </c>
      <c r="E687" t="s">
        <v>146</v>
      </c>
      <c r="F687" t="s">
        <v>2221</v>
      </c>
      <c r="G687" t="s">
        <v>133</v>
      </c>
      <c r="H687" t="s">
        <v>134</v>
      </c>
      <c r="I687" t="s">
        <v>135</v>
      </c>
      <c r="J687" t="s">
        <v>136</v>
      </c>
      <c r="K687" t="s">
        <v>137</v>
      </c>
      <c r="L687" t="s">
        <v>2222</v>
      </c>
      <c r="M687" t="s">
        <v>2223</v>
      </c>
      <c r="N687">
        <v>1.477222222</v>
      </c>
      <c r="O687">
        <v>0</v>
      </c>
      <c r="P687">
        <v>390</v>
      </c>
      <c r="Q687">
        <v>25</v>
      </c>
      <c r="R687">
        <v>40</v>
      </c>
      <c r="S687">
        <v>2</v>
      </c>
      <c r="T687">
        <v>50</v>
      </c>
      <c r="U687">
        <v>0</v>
      </c>
      <c r="V687">
        <v>0</v>
      </c>
      <c r="W687">
        <v>0</v>
      </c>
      <c r="X687">
        <v>116.94895217951563</v>
      </c>
      <c r="Y687">
        <v>18.909070114083338</v>
      </c>
      <c r="Z687">
        <v>35.348443689810907</v>
      </c>
      <c r="AA687">
        <v>5.018436142145891</v>
      </c>
      <c r="AB687">
        <v>38.919744121951261</v>
      </c>
      <c r="AC687">
        <v>0</v>
      </c>
      <c r="AD687">
        <v>0</v>
      </c>
      <c r="AE687">
        <v>215.14464624750704</v>
      </c>
    </row>
    <row r="688" spans="1:31" x14ac:dyDescent="0.25">
      <c r="A688">
        <v>2099253</v>
      </c>
      <c r="B688">
        <v>1</v>
      </c>
      <c r="C688" t="s">
        <v>80</v>
      </c>
      <c r="D688" t="s">
        <v>106</v>
      </c>
      <c r="E688" t="s">
        <v>177</v>
      </c>
      <c r="F688" t="s">
        <v>2224</v>
      </c>
      <c r="G688" t="s">
        <v>179</v>
      </c>
      <c r="H688" t="s">
        <v>143</v>
      </c>
      <c r="I688" t="s">
        <v>135</v>
      </c>
      <c r="J688" t="s">
        <v>136</v>
      </c>
      <c r="K688" t="s">
        <v>137</v>
      </c>
      <c r="L688" t="s">
        <v>2225</v>
      </c>
      <c r="M688" t="s">
        <v>2226</v>
      </c>
      <c r="N688">
        <v>0.67972222199999999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1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0.15398763606961999</v>
      </c>
      <c r="AC688">
        <v>0</v>
      </c>
      <c r="AD688">
        <v>0</v>
      </c>
      <c r="AE688">
        <v>0.15398763606961999</v>
      </c>
    </row>
    <row r="689" spans="1:31" x14ac:dyDescent="0.25">
      <c r="A689">
        <v>2099230</v>
      </c>
      <c r="B689">
        <v>1</v>
      </c>
      <c r="C689" t="s">
        <v>81</v>
      </c>
      <c r="D689" t="s">
        <v>112</v>
      </c>
      <c r="E689" t="s">
        <v>177</v>
      </c>
      <c r="F689" t="s">
        <v>2227</v>
      </c>
      <c r="G689" t="s">
        <v>183</v>
      </c>
      <c r="H689" t="s">
        <v>143</v>
      </c>
      <c r="I689" t="s">
        <v>135</v>
      </c>
      <c r="J689" t="s">
        <v>136</v>
      </c>
      <c r="K689" t="s">
        <v>137</v>
      </c>
      <c r="L689" t="s">
        <v>2228</v>
      </c>
      <c r="M689" t="s">
        <v>2229</v>
      </c>
      <c r="N689">
        <v>4.1041666660000002</v>
      </c>
      <c r="O689">
        <v>0</v>
      </c>
      <c r="P689">
        <v>1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0.63446593803185114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0.63446593803185114</v>
      </c>
    </row>
    <row r="690" spans="1:31" x14ac:dyDescent="0.25">
      <c r="A690">
        <v>2098938</v>
      </c>
      <c r="B690">
        <v>1</v>
      </c>
      <c r="C690" t="s">
        <v>80</v>
      </c>
      <c r="D690" t="s">
        <v>103</v>
      </c>
      <c r="E690" t="s">
        <v>146</v>
      </c>
      <c r="F690" t="s">
        <v>2230</v>
      </c>
      <c r="G690" t="s">
        <v>133</v>
      </c>
      <c r="H690" t="s">
        <v>134</v>
      </c>
      <c r="I690" t="s">
        <v>135</v>
      </c>
      <c r="J690" t="s">
        <v>136</v>
      </c>
      <c r="K690" t="s">
        <v>137</v>
      </c>
      <c r="L690" t="s">
        <v>2231</v>
      </c>
      <c r="M690" t="s">
        <v>2232</v>
      </c>
      <c r="N690">
        <v>0.48083333299999997</v>
      </c>
      <c r="O690">
        <v>1</v>
      </c>
      <c r="P690">
        <v>97</v>
      </c>
      <c r="Q690">
        <v>20</v>
      </c>
      <c r="R690">
        <v>11</v>
      </c>
      <c r="S690">
        <v>5</v>
      </c>
      <c r="T690">
        <v>9</v>
      </c>
      <c r="U690">
        <v>0</v>
      </c>
      <c r="V690">
        <v>0</v>
      </c>
      <c r="W690">
        <v>0.19137822060627413</v>
      </c>
      <c r="X690">
        <v>9.271484273804047</v>
      </c>
      <c r="Y690">
        <v>65.000126395740693</v>
      </c>
      <c r="Z690">
        <v>22.674573762872594</v>
      </c>
      <c r="AA690">
        <v>36.292626549509919</v>
      </c>
      <c r="AB690">
        <v>12.99656683454328</v>
      </c>
      <c r="AC690">
        <v>0</v>
      </c>
      <c r="AD690">
        <v>0</v>
      </c>
      <c r="AE690">
        <v>146.42675603707681</v>
      </c>
    </row>
    <row r="691" spans="1:31" x14ac:dyDescent="0.25">
      <c r="A691">
        <v>2099316</v>
      </c>
      <c r="B691">
        <v>1</v>
      </c>
      <c r="C691" t="s">
        <v>81</v>
      </c>
      <c r="D691" t="s">
        <v>112</v>
      </c>
      <c r="E691" t="s">
        <v>177</v>
      </c>
      <c r="F691" t="s">
        <v>2233</v>
      </c>
      <c r="G691" t="s">
        <v>183</v>
      </c>
      <c r="H691" t="s">
        <v>143</v>
      </c>
      <c r="I691" t="s">
        <v>135</v>
      </c>
      <c r="J691" t="s">
        <v>136</v>
      </c>
      <c r="K691" t="s">
        <v>137</v>
      </c>
      <c r="L691" t="s">
        <v>2234</v>
      </c>
      <c r="M691" t="s">
        <v>2235</v>
      </c>
      <c r="N691">
        <v>1.733055555</v>
      </c>
      <c r="O691">
        <v>0</v>
      </c>
      <c r="P691">
        <v>13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5.0602919397607504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5.0602919397607504</v>
      </c>
    </row>
    <row r="692" spans="1:31" x14ac:dyDescent="0.25">
      <c r="A692">
        <v>2098769</v>
      </c>
      <c r="B692">
        <v>1</v>
      </c>
      <c r="C692" t="s">
        <v>80</v>
      </c>
      <c r="D692" t="s">
        <v>90</v>
      </c>
      <c r="E692" t="s">
        <v>158</v>
      </c>
      <c r="F692" t="s">
        <v>2236</v>
      </c>
      <c r="G692" t="s">
        <v>154</v>
      </c>
      <c r="H692" t="s">
        <v>143</v>
      </c>
      <c r="I692" t="s">
        <v>135</v>
      </c>
      <c r="J692" t="s">
        <v>136</v>
      </c>
      <c r="K692" t="s">
        <v>155</v>
      </c>
      <c r="L692" t="s">
        <v>2237</v>
      </c>
      <c r="M692" t="s">
        <v>2238</v>
      </c>
      <c r="N692">
        <v>10.138912777</v>
      </c>
      <c r="O692">
        <v>0</v>
      </c>
      <c r="P692">
        <v>294</v>
      </c>
      <c r="Q692">
        <v>0</v>
      </c>
      <c r="R692">
        <v>0</v>
      </c>
      <c r="S692">
        <v>0</v>
      </c>
      <c r="T692">
        <v>19</v>
      </c>
      <c r="U692">
        <v>0</v>
      </c>
      <c r="V692">
        <v>0</v>
      </c>
      <c r="W692">
        <v>0</v>
      </c>
      <c r="X692">
        <v>799.89465883734181</v>
      </c>
      <c r="Y692">
        <v>0</v>
      </c>
      <c r="Z692">
        <v>0</v>
      </c>
      <c r="AA692">
        <v>0</v>
      </c>
      <c r="AB692">
        <v>129.16657238544573</v>
      </c>
      <c r="AC692">
        <v>0</v>
      </c>
      <c r="AD692">
        <v>0</v>
      </c>
      <c r="AE692">
        <v>929.06123122278757</v>
      </c>
    </row>
    <row r="693" spans="1:31" x14ac:dyDescent="0.25">
      <c r="A693">
        <v>2098732</v>
      </c>
      <c r="B693">
        <v>1</v>
      </c>
      <c r="C693" t="s">
        <v>80</v>
      </c>
      <c r="D693" t="s">
        <v>90</v>
      </c>
      <c r="E693" t="s">
        <v>169</v>
      </c>
      <c r="F693" t="s">
        <v>2239</v>
      </c>
      <c r="G693" t="s">
        <v>133</v>
      </c>
      <c r="H693" t="s">
        <v>134</v>
      </c>
      <c r="I693" t="s">
        <v>135</v>
      </c>
      <c r="J693" t="s">
        <v>136</v>
      </c>
      <c r="K693" t="s">
        <v>137</v>
      </c>
      <c r="L693" t="s">
        <v>2240</v>
      </c>
      <c r="M693" t="s">
        <v>2241</v>
      </c>
      <c r="N693">
        <v>2.3702777770000001</v>
      </c>
      <c r="O693">
        <v>0</v>
      </c>
      <c r="P693">
        <v>0</v>
      </c>
      <c r="Q693">
        <v>0</v>
      </c>
      <c r="R693">
        <v>0</v>
      </c>
      <c r="S693">
        <v>1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2793.3715012778139</v>
      </c>
      <c r="AB693">
        <v>0</v>
      </c>
      <c r="AC693">
        <v>0</v>
      </c>
      <c r="AD693">
        <v>0</v>
      </c>
      <c r="AE693">
        <v>2793.3715012778139</v>
      </c>
    </row>
    <row r="694" spans="1:31" x14ac:dyDescent="0.25">
      <c r="A694">
        <v>2099124</v>
      </c>
      <c r="B694">
        <v>1</v>
      </c>
      <c r="C694" t="s">
        <v>81</v>
      </c>
      <c r="D694" t="s">
        <v>112</v>
      </c>
      <c r="E694" t="s">
        <v>177</v>
      </c>
      <c r="F694" t="s">
        <v>2242</v>
      </c>
      <c r="G694" t="s">
        <v>1007</v>
      </c>
      <c r="H694" t="s">
        <v>143</v>
      </c>
      <c r="I694" t="s">
        <v>135</v>
      </c>
      <c r="J694" t="s">
        <v>136</v>
      </c>
      <c r="K694" t="s">
        <v>137</v>
      </c>
      <c r="L694" t="s">
        <v>2243</v>
      </c>
      <c r="M694" t="s">
        <v>2244</v>
      </c>
      <c r="N694">
        <v>4.0108333329999999</v>
      </c>
      <c r="O694">
        <v>0</v>
      </c>
      <c r="P694">
        <v>1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2.069251098109814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2.069251098109814</v>
      </c>
    </row>
    <row r="695" spans="1:31" x14ac:dyDescent="0.25">
      <c r="A695">
        <v>2099144</v>
      </c>
      <c r="B695">
        <v>1</v>
      </c>
      <c r="C695" t="s">
        <v>80</v>
      </c>
      <c r="D695" t="s">
        <v>96</v>
      </c>
      <c r="E695" t="s">
        <v>169</v>
      </c>
      <c r="F695" t="s">
        <v>2245</v>
      </c>
      <c r="G695" t="s">
        <v>133</v>
      </c>
      <c r="H695" t="s">
        <v>134</v>
      </c>
      <c r="I695" t="s">
        <v>135</v>
      </c>
      <c r="J695" t="s">
        <v>136</v>
      </c>
      <c r="K695" t="s">
        <v>137</v>
      </c>
      <c r="L695" t="s">
        <v>2246</v>
      </c>
      <c r="M695" t="s">
        <v>2247</v>
      </c>
      <c r="N695">
        <v>1.9536111110000001</v>
      </c>
      <c r="O695">
        <v>1</v>
      </c>
      <c r="P695">
        <v>10</v>
      </c>
      <c r="Q695">
        <v>2</v>
      </c>
      <c r="R695">
        <v>14</v>
      </c>
      <c r="S695">
        <v>4</v>
      </c>
      <c r="T695">
        <v>13</v>
      </c>
      <c r="U695">
        <v>0</v>
      </c>
      <c r="V695">
        <v>0</v>
      </c>
      <c r="W695">
        <v>0.79986678609917083</v>
      </c>
      <c r="X695">
        <v>7.4796435736280946</v>
      </c>
      <c r="Y695">
        <v>152.27457291563528</v>
      </c>
      <c r="Z695">
        <v>30.874483984933999</v>
      </c>
      <c r="AA695">
        <v>31.829177541162593</v>
      </c>
      <c r="AB695">
        <v>58.056518231179226</v>
      </c>
      <c r="AC695">
        <v>0</v>
      </c>
      <c r="AD695">
        <v>0</v>
      </c>
      <c r="AE695">
        <v>281.31426303263834</v>
      </c>
    </row>
    <row r="696" spans="1:31" x14ac:dyDescent="0.25">
      <c r="A696">
        <v>2098858</v>
      </c>
      <c r="B696">
        <v>1</v>
      </c>
      <c r="C696" t="s">
        <v>81</v>
      </c>
      <c r="D696" t="s">
        <v>127</v>
      </c>
      <c r="E696" t="s">
        <v>169</v>
      </c>
      <c r="F696" t="s">
        <v>2248</v>
      </c>
      <c r="G696" t="s">
        <v>133</v>
      </c>
      <c r="H696" t="s">
        <v>134</v>
      </c>
      <c r="I696" t="s">
        <v>135</v>
      </c>
      <c r="J696" t="s">
        <v>136</v>
      </c>
      <c r="K696" t="s">
        <v>137</v>
      </c>
      <c r="L696" t="s">
        <v>2249</v>
      </c>
      <c r="M696" t="s">
        <v>2250</v>
      </c>
      <c r="N696">
        <v>1.5666666659999999</v>
      </c>
      <c r="O696">
        <v>0</v>
      </c>
      <c r="P696">
        <v>382</v>
      </c>
      <c r="Q696">
        <v>23</v>
      </c>
      <c r="R696">
        <v>52</v>
      </c>
      <c r="S696">
        <v>4</v>
      </c>
      <c r="T696">
        <v>20</v>
      </c>
      <c r="U696">
        <v>0</v>
      </c>
      <c r="V696">
        <v>0</v>
      </c>
      <c r="W696">
        <v>0</v>
      </c>
      <c r="X696">
        <v>108.85105897702533</v>
      </c>
      <c r="Y696">
        <v>53.857213977904202</v>
      </c>
      <c r="Z696">
        <v>137.54647631293903</v>
      </c>
      <c r="AA696">
        <v>29.727935103225139</v>
      </c>
      <c r="AB696">
        <v>15.540164695791889</v>
      </c>
      <c r="AC696">
        <v>0</v>
      </c>
      <c r="AD696">
        <v>0</v>
      </c>
      <c r="AE696">
        <v>345.52284906688556</v>
      </c>
    </row>
    <row r="697" spans="1:31" x14ac:dyDescent="0.25">
      <c r="A697">
        <v>2099190</v>
      </c>
      <c r="B697">
        <v>1</v>
      </c>
      <c r="C697" t="s">
        <v>80</v>
      </c>
      <c r="D697" t="s">
        <v>98</v>
      </c>
      <c r="E697" t="s">
        <v>177</v>
      </c>
      <c r="F697" t="s">
        <v>2251</v>
      </c>
      <c r="G697" t="s">
        <v>183</v>
      </c>
      <c r="H697" t="s">
        <v>143</v>
      </c>
      <c r="I697" t="s">
        <v>135</v>
      </c>
      <c r="J697" t="s">
        <v>136</v>
      </c>
      <c r="K697" t="s">
        <v>137</v>
      </c>
      <c r="L697" t="s">
        <v>2252</v>
      </c>
      <c r="M697" t="s">
        <v>2253</v>
      </c>
      <c r="N697">
        <v>1.882222222</v>
      </c>
      <c r="O697">
        <v>0</v>
      </c>
      <c r="P697">
        <v>2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0.28455366859345554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0.28455366859345554</v>
      </c>
    </row>
    <row r="698" spans="1:31" x14ac:dyDescent="0.25">
      <c r="A698">
        <v>2099336</v>
      </c>
      <c r="B698">
        <v>1</v>
      </c>
      <c r="C698" t="s">
        <v>81</v>
      </c>
      <c r="D698" t="s">
        <v>118</v>
      </c>
      <c r="E698" t="s">
        <v>158</v>
      </c>
      <c r="F698" t="s">
        <v>2254</v>
      </c>
      <c r="G698" t="s">
        <v>160</v>
      </c>
      <c r="H698" t="s">
        <v>143</v>
      </c>
      <c r="I698" t="s">
        <v>135</v>
      </c>
      <c r="J698" t="s">
        <v>136</v>
      </c>
      <c r="K698" t="s">
        <v>137</v>
      </c>
      <c r="L698" t="s">
        <v>2255</v>
      </c>
      <c r="M698" t="s">
        <v>2256</v>
      </c>
      <c r="N698">
        <v>0.91555555499999997</v>
      </c>
      <c r="O698">
        <v>0</v>
      </c>
      <c r="P698">
        <v>255</v>
      </c>
      <c r="Q698">
        <v>0</v>
      </c>
      <c r="R698">
        <v>0</v>
      </c>
      <c r="S698">
        <v>0</v>
      </c>
      <c r="T698">
        <v>2</v>
      </c>
      <c r="U698">
        <v>0</v>
      </c>
      <c r="V698">
        <v>0</v>
      </c>
      <c r="W698">
        <v>0</v>
      </c>
      <c r="X698">
        <v>49.075967117307037</v>
      </c>
      <c r="Y698">
        <v>0</v>
      </c>
      <c r="Z698">
        <v>0</v>
      </c>
      <c r="AA698">
        <v>0</v>
      </c>
      <c r="AB698">
        <v>0.32628897360520837</v>
      </c>
      <c r="AC698">
        <v>0</v>
      </c>
      <c r="AD698">
        <v>0</v>
      </c>
      <c r="AE698">
        <v>49.402256090912246</v>
      </c>
    </row>
    <row r="699" spans="1:31" x14ac:dyDescent="0.25">
      <c r="A699">
        <v>2098689</v>
      </c>
      <c r="B699">
        <v>1</v>
      </c>
      <c r="C699" t="s">
        <v>80</v>
      </c>
      <c r="D699" t="s">
        <v>85</v>
      </c>
      <c r="E699" t="s">
        <v>158</v>
      </c>
      <c r="F699" t="s">
        <v>2257</v>
      </c>
      <c r="G699" t="s">
        <v>385</v>
      </c>
      <c r="H699" t="s">
        <v>143</v>
      </c>
      <c r="I699" t="s">
        <v>135</v>
      </c>
      <c r="J699" t="s">
        <v>136</v>
      </c>
      <c r="K699" t="s">
        <v>137</v>
      </c>
      <c r="L699" t="s">
        <v>2258</v>
      </c>
      <c r="M699" t="s">
        <v>2259</v>
      </c>
      <c r="N699">
        <v>2.176666666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1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1.3343139948754665</v>
      </c>
      <c r="AC699">
        <v>0</v>
      </c>
      <c r="AD699">
        <v>0</v>
      </c>
      <c r="AE699">
        <v>1.3343139948754665</v>
      </c>
    </row>
    <row r="700" spans="1:31" x14ac:dyDescent="0.25">
      <c r="A700">
        <v>2099290</v>
      </c>
      <c r="B700">
        <v>1</v>
      </c>
      <c r="C700" t="s">
        <v>80</v>
      </c>
      <c r="D700" t="s">
        <v>88</v>
      </c>
      <c r="E700" t="s">
        <v>169</v>
      </c>
      <c r="F700" t="s">
        <v>2260</v>
      </c>
      <c r="G700" t="s">
        <v>133</v>
      </c>
      <c r="H700" t="s">
        <v>134</v>
      </c>
      <c r="I700" t="s">
        <v>135</v>
      </c>
      <c r="J700" t="s">
        <v>136</v>
      </c>
      <c r="K700" t="s">
        <v>137</v>
      </c>
      <c r="L700" t="s">
        <v>2261</v>
      </c>
      <c r="M700" t="s">
        <v>2262</v>
      </c>
      <c r="N700">
        <v>0.76055555500000005</v>
      </c>
      <c r="O700">
        <v>0</v>
      </c>
      <c r="P700">
        <v>4067</v>
      </c>
      <c r="Q700">
        <v>0</v>
      </c>
      <c r="R700">
        <v>1</v>
      </c>
      <c r="S700">
        <v>0</v>
      </c>
      <c r="T700">
        <v>647</v>
      </c>
      <c r="U700">
        <v>0</v>
      </c>
      <c r="V700">
        <v>7</v>
      </c>
      <c r="W700">
        <v>0</v>
      </c>
      <c r="X700">
        <v>766.6824444716126</v>
      </c>
      <c r="Y700">
        <v>0</v>
      </c>
      <c r="Z700">
        <v>1.9950762217146673E-2</v>
      </c>
      <c r="AA700">
        <v>0</v>
      </c>
      <c r="AB700">
        <v>660.00195654248841</v>
      </c>
      <c r="AC700">
        <v>0</v>
      </c>
      <c r="AD700">
        <v>68.002858031391114</v>
      </c>
      <c r="AE700">
        <v>1494.7072098077092</v>
      </c>
    </row>
    <row r="701" spans="1:31" x14ac:dyDescent="0.25">
      <c r="A701">
        <v>2098795</v>
      </c>
      <c r="B701">
        <v>1</v>
      </c>
      <c r="C701" t="s">
        <v>80</v>
      </c>
      <c r="D701" t="s">
        <v>85</v>
      </c>
      <c r="E701" t="s">
        <v>177</v>
      </c>
      <c r="F701" t="s">
        <v>2263</v>
      </c>
      <c r="G701" t="s">
        <v>196</v>
      </c>
      <c r="H701" t="s">
        <v>143</v>
      </c>
      <c r="I701" t="s">
        <v>135</v>
      </c>
      <c r="J701" t="s">
        <v>136</v>
      </c>
      <c r="K701" t="s">
        <v>137</v>
      </c>
      <c r="L701" t="s">
        <v>2264</v>
      </c>
      <c r="M701" t="s">
        <v>2265</v>
      </c>
      <c r="N701">
        <v>4.6605555550000002</v>
      </c>
      <c r="O701">
        <v>0</v>
      </c>
      <c r="P701">
        <v>8</v>
      </c>
      <c r="Q701">
        <v>0</v>
      </c>
      <c r="R701">
        <v>0</v>
      </c>
      <c r="S701">
        <v>0</v>
      </c>
      <c r="T701">
        <v>2</v>
      </c>
      <c r="U701">
        <v>0</v>
      </c>
      <c r="V701">
        <v>0</v>
      </c>
      <c r="W701">
        <v>0</v>
      </c>
      <c r="X701">
        <v>6.5462325763225646</v>
      </c>
      <c r="Y701">
        <v>0</v>
      </c>
      <c r="Z701">
        <v>0</v>
      </c>
      <c r="AA701">
        <v>0</v>
      </c>
      <c r="AB701">
        <v>8.4414890337686206</v>
      </c>
      <c r="AC701">
        <v>0</v>
      </c>
      <c r="AD701">
        <v>0</v>
      </c>
      <c r="AE701">
        <v>14.987721610091185</v>
      </c>
    </row>
    <row r="702" spans="1:31" x14ac:dyDescent="0.25">
      <c r="A702">
        <v>2099296</v>
      </c>
      <c r="B702">
        <v>1</v>
      </c>
      <c r="C702" t="s">
        <v>80</v>
      </c>
      <c r="D702" t="s">
        <v>92</v>
      </c>
      <c r="E702" t="s">
        <v>505</v>
      </c>
      <c r="F702" t="s">
        <v>2266</v>
      </c>
      <c r="G702" t="s">
        <v>569</v>
      </c>
      <c r="H702" t="s">
        <v>143</v>
      </c>
      <c r="I702" t="s">
        <v>135</v>
      </c>
      <c r="J702" t="s">
        <v>136</v>
      </c>
      <c r="K702" t="s">
        <v>137</v>
      </c>
      <c r="L702" t="s">
        <v>2267</v>
      </c>
      <c r="M702" t="s">
        <v>2268</v>
      </c>
      <c r="N702">
        <v>4.5875000000000004</v>
      </c>
      <c r="O702">
        <v>0</v>
      </c>
      <c r="P702">
        <v>31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33.71505604296118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33.71505604296118</v>
      </c>
    </row>
    <row r="703" spans="1:31" x14ac:dyDescent="0.25">
      <c r="A703">
        <v>2098706</v>
      </c>
      <c r="B703">
        <v>1</v>
      </c>
      <c r="C703" t="s">
        <v>80</v>
      </c>
      <c r="D703" t="s">
        <v>85</v>
      </c>
      <c r="E703" t="s">
        <v>177</v>
      </c>
      <c r="F703" t="s">
        <v>2269</v>
      </c>
      <c r="G703" t="s">
        <v>196</v>
      </c>
      <c r="H703" t="s">
        <v>143</v>
      </c>
      <c r="I703" t="s">
        <v>135</v>
      </c>
      <c r="J703" t="s">
        <v>136</v>
      </c>
      <c r="K703" t="s">
        <v>137</v>
      </c>
      <c r="L703" t="s">
        <v>2270</v>
      </c>
      <c r="M703" t="s">
        <v>2271</v>
      </c>
      <c r="N703">
        <v>2.4158333330000001</v>
      </c>
      <c r="O703">
        <v>0</v>
      </c>
      <c r="P703">
        <v>1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0.66958887530094002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0.66958887530094002</v>
      </c>
    </row>
    <row r="704" spans="1:31" x14ac:dyDescent="0.25">
      <c r="A704">
        <v>2098852</v>
      </c>
      <c r="B704">
        <v>1</v>
      </c>
      <c r="C704" t="s">
        <v>80</v>
      </c>
      <c r="D704" t="s">
        <v>87</v>
      </c>
      <c r="E704" t="s">
        <v>140</v>
      </c>
      <c r="F704" t="s">
        <v>2272</v>
      </c>
      <c r="G704" t="s">
        <v>154</v>
      </c>
      <c r="H704" t="s">
        <v>143</v>
      </c>
      <c r="I704" t="s">
        <v>135</v>
      </c>
      <c r="J704" t="s">
        <v>136</v>
      </c>
      <c r="K704" t="s">
        <v>155</v>
      </c>
      <c r="L704" t="s">
        <v>2273</v>
      </c>
      <c r="M704" t="s">
        <v>2274</v>
      </c>
      <c r="N704">
        <v>7.1769508330000003</v>
      </c>
      <c r="O704">
        <v>0</v>
      </c>
      <c r="P704">
        <v>345</v>
      </c>
      <c r="Q704">
        <v>0</v>
      </c>
      <c r="R704">
        <v>0</v>
      </c>
      <c r="S704">
        <v>0</v>
      </c>
      <c r="T704">
        <v>5</v>
      </c>
      <c r="U704">
        <v>0</v>
      </c>
      <c r="V704">
        <v>0</v>
      </c>
      <c r="W704">
        <v>0</v>
      </c>
      <c r="X704">
        <v>1166.2348289656341</v>
      </c>
      <c r="Y704">
        <v>0</v>
      </c>
      <c r="Z704">
        <v>0</v>
      </c>
      <c r="AA704">
        <v>0</v>
      </c>
      <c r="AB704">
        <v>21.773387906630731</v>
      </c>
      <c r="AC704">
        <v>0</v>
      </c>
      <c r="AD704">
        <v>0</v>
      </c>
      <c r="AE704">
        <v>1188.0082168722647</v>
      </c>
    </row>
    <row r="705" spans="1:31" x14ac:dyDescent="0.25">
      <c r="A705">
        <v>2099393</v>
      </c>
      <c r="B705">
        <v>1</v>
      </c>
      <c r="C705" t="s">
        <v>80</v>
      </c>
      <c r="D705" t="s">
        <v>100</v>
      </c>
      <c r="E705" t="s">
        <v>177</v>
      </c>
      <c r="F705" t="s">
        <v>2275</v>
      </c>
      <c r="G705" t="s">
        <v>183</v>
      </c>
      <c r="H705" t="s">
        <v>143</v>
      </c>
      <c r="I705" t="s">
        <v>135</v>
      </c>
      <c r="J705" t="s">
        <v>136</v>
      </c>
      <c r="K705" t="s">
        <v>137</v>
      </c>
      <c r="L705" t="s">
        <v>2276</v>
      </c>
      <c r="M705" t="s">
        <v>2277</v>
      </c>
      <c r="N705">
        <v>1.646111111</v>
      </c>
      <c r="O705">
        <v>0</v>
      </c>
      <c r="P705">
        <v>1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0.43506844209220896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0.43506844209220896</v>
      </c>
    </row>
    <row r="706" spans="1:31" x14ac:dyDescent="0.25">
      <c r="A706">
        <v>2099250</v>
      </c>
      <c r="B706">
        <v>1</v>
      </c>
      <c r="C706" t="s">
        <v>80</v>
      </c>
      <c r="D706" t="s">
        <v>84</v>
      </c>
      <c r="E706" t="s">
        <v>131</v>
      </c>
      <c r="F706" t="s">
        <v>2278</v>
      </c>
      <c r="G706" t="s">
        <v>133</v>
      </c>
      <c r="H706" t="s">
        <v>134</v>
      </c>
      <c r="I706" t="s">
        <v>135</v>
      </c>
      <c r="J706" t="s">
        <v>136</v>
      </c>
      <c r="K706" t="s">
        <v>137</v>
      </c>
      <c r="L706" t="s">
        <v>2279</v>
      </c>
      <c r="M706" t="s">
        <v>2280</v>
      </c>
      <c r="N706">
        <v>0.159722222</v>
      </c>
      <c r="O706">
        <v>6</v>
      </c>
      <c r="P706">
        <v>1198</v>
      </c>
      <c r="Q706">
        <v>12</v>
      </c>
      <c r="R706">
        <v>265</v>
      </c>
      <c r="S706">
        <v>27</v>
      </c>
      <c r="T706">
        <v>179</v>
      </c>
      <c r="U706">
        <v>1</v>
      </c>
      <c r="V706">
        <v>0</v>
      </c>
      <c r="W706">
        <v>0.60522112243787496</v>
      </c>
      <c r="X706">
        <v>52.274992043759475</v>
      </c>
      <c r="Y706">
        <v>3.5948358385242147</v>
      </c>
      <c r="Z706">
        <v>21.425489826950628</v>
      </c>
      <c r="AA706">
        <v>29.105810010005957</v>
      </c>
      <c r="AB706">
        <v>35.954880784818066</v>
      </c>
      <c r="AC706">
        <v>24.865404065657845</v>
      </c>
      <c r="AD706">
        <v>0</v>
      </c>
      <c r="AE706">
        <v>167.82663369215408</v>
      </c>
    </row>
    <row r="707" spans="1:31" x14ac:dyDescent="0.25">
      <c r="A707">
        <v>2099107</v>
      </c>
      <c r="B707">
        <v>1</v>
      </c>
      <c r="C707" t="s">
        <v>80</v>
      </c>
      <c r="D707" t="s">
        <v>82</v>
      </c>
      <c r="E707" t="s">
        <v>177</v>
      </c>
      <c r="F707" t="s">
        <v>2281</v>
      </c>
      <c r="G707" t="s">
        <v>196</v>
      </c>
      <c r="H707" t="s">
        <v>143</v>
      </c>
      <c r="I707" t="s">
        <v>135</v>
      </c>
      <c r="J707" t="s">
        <v>136</v>
      </c>
      <c r="K707" t="s">
        <v>137</v>
      </c>
      <c r="L707" t="s">
        <v>2282</v>
      </c>
      <c r="M707" t="s">
        <v>2283</v>
      </c>
      <c r="N707">
        <v>2.2052777770000001</v>
      </c>
      <c r="O707">
        <v>0</v>
      </c>
      <c r="P707">
        <v>16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6.9816899565763997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6.9816899565763997</v>
      </c>
    </row>
    <row r="708" spans="1:31" x14ac:dyDescent="0.25">
      <c r="A708">
        <v>2099376</v>
      </c>
      <c r="B708">
        <v>1</v>
      </c>
      <c r="C708" t="s">
        <v>80</v>
      </c>
      <c r="D708" t="s">
        <v>110</v>
      </c>
      <c r="E708" t="s">
        <v>158</v>
      </c>
      <c r="F708" t="s">
        <v>2284</v>
      </c>
      <c r="G708" t="s">
        <v>283</v>
      </c>
      <c r="H708" t="s">
        <v>143</v>
      </c>
      <c r="I708" t="s">
        <v>135</v>
      </c>
      <c r="J708" t="s">
        <v>136</v>
      </c>
      <c r="K708" t="s">
        <v>137</v>
      </c>
      <c r="L708" t="s">
        <v>2285</v>
      </c>
      <c r="M708" t="s">
        <v>2286</v>
      </c>
      <c r="N708">
        <v>2.8577777769999999</v>
      </c>
      <c r="O708">
        <v>0</v>
      </c>
      <c r="P708">
        <v>83</v>
      </c>
      <c r="Q708">
        <v>0</v>
      </c>
      <c r="R708">
        <v>0</v>
      </c>
      <c r="S708">
        <v>0</v>
      </c>
      <c r="T708">
        <v>1</v>
      </c>
      <c r="U708">
        <v>0</v>
      </c>
      <c r="V708">
        <v>0</v>
      </c>
      <c r="W708">
        <v>0</v>
      </c>
      <c r="X708">
        <v>92.165718328483564</v>
      </c>
      <c r="Y708">
        <v>0</v>
      </c>
      <c r="Z708">
        <v>0</v>
      </c>
      <c r="AA708">
        <v>0</v>
      </c>
      <c r="AB708">
        <v>0.70586061898749342</v>
      </c>
      <c r="AC708">
        <v>0</v>
      </c>
      <c r="AD708">
        <v>0</v>
      </c>
      <c r="AE708">
        <v>92.87157894747105</v>
      </c>
    </row>
    <row r="709" spans="1:31" x14ac:dyDescent="0.25">
      <c r="A709">
        <v>2099127</v>
      </c>
      <c r="B709">
        <v>1</v>
      </c>
      <c r="C709" t="s">
        <v>81</v>
      </c>
      <c r="D709" t="s">
        <v>115</v>
      </c>
      <c r="E709" t="s">
        <v>169</v>
      </c>
      <c r="F709" t="s">
        <v>2287</v>
      </c>
      <c r="G709" t="s">
        <v>171</v>
      </c>
      <c r="H709" t="s">
        <v>134</v>
      </c>
      <c r="I709" t="s">
        <v>135</v>
      </c>
      <c r="J709" t="s">
        <v>136</v>
      </c>
      <c r="K709" t="s">
        <v>137</v>
      </c>
      <c r="L709" t="s">
        <v>2288</v>
      </c>
      <c r="M709" t="s">
        <v>2289</v>
      </c>
      <c r="N709">
        <v>2.227777777</v>
      </c>
      <c r="O709">
        <v>0</v>
      </c>
      <c r="P709">
        <v>56</v>
      </c>
      <c r="Q709">
        <v>0</v>
      </c>
      <c r="R709">
        <v>3</v>
      </c>
      <c r="S709">
        <v>0</v>
      </c>
      <c r="T709">
        <v>7</v>
      </c>
      <c r="U709">
        <v>0</v>
      </c>
      <c r="V709">
        <v>0</v>
      </c>
      <c r="W709">
        <v>0</v>
      </c>
      <c r="X709">
        <v>16.540902552158872</v>
      </c>
      <c r="Y709">
        <v>0</v>
      </c>
      <c r="Z709">
        <v>4.6675778308178248</v>
      </c>
      <c r="AA709">
        <v>0</v>
      </c>
      <c r="AB709">
        <v>2.8211119576664525</v>
      </c>
      <c r="AC709">
        <v>0</v>
      </c>
      <c r="AD709">
        <v>0</v>
      </c>
      <c r="AE709">
        <v>24.029592340643148</v>
      </c>
    </row>
    <row r="710" spans="1:31" x14ac:dyDescent="0.25">
      <c r="A710">
        <v>2098772</v>
      </c>
      <c r="B710">
        <v>1</v>
      </c>
      <c r="C710" t="s">
        <v>80</v>
      </c>
      <c r="D710" t="s">
        <v>85</v>
      </c>
      <c r="E710" t="s">
        <v>169</v>
      </c>
      <c r="F710" t="s">
        <v>2290</v>
      </c>
      <c r="G710" t="s">
        <v>273</v>
      </c>
      <c r="H710" t="s">
        <v>134</v>
      </c>
      <c r="I710" t="s">
        <v>135</v>
      </c>
      <c r="J710" t="s">
        <v>136</v>
      </c>
      <c r="K710" t="s">
        <v>155</v>
      </c>
      <c r="L710" t="s">
        <v>2291</v>
      </c>
      <c r="M710" t="s">
        <v>2292</v>
      </c>
      <c r="N710">
        <v>9.0880555550000004</v>
      </c>
      <c r="O710">
        <v>0</v>
      </c>
      <c r="P710">
        <v>5459</v>
      </c>
      <c r="Q710">
        <v>0</v>
      </c>
      <c r="R710">
        <v>0</v>
      </c>
      <c r="S710">
        <v>0</v>
      </c>
      <c r="T710">
        <v>504</v>
      </c>
      <c r="U710">
        <v>0</v>
      </c>
      <c r="V710">
        <v>1</v>
      </c>
      <c r="W710">
        <v>0</v>
      </c>
      <c r="X710">
        <v>10978.15182092637</v>
      </c>
      <c r="Y710">
        <v>0</v>
      </c>
      <c r="Z710">
        <v>0</v>
      </c>
      <c r="AA710">
        <v>0</v>
      </c>
      <c r="AB710">
        <v>4047.0266972246859</v>
      </c>
      <c r="AC710">
        <v>0</v>
      </c>
      <c r="AD710">
        <v>34.616333571831213</v>
      </c>
      <c r="AE710">
        <v>15059.794851722889</v>
      </c>
    </row>
    <row r="711" spans="1:31" x14ac:dyDescent="0.25">
      <c r="A711">
        <v>2099313</v>
      </c>
      <c r="B711">
        <v>1</v>
      </c>
      <c r="C711" t="s">
        <v>81</v>
      </c>
      <c r="D711" t="s">
        <v>117</v>
      </c>
      <c r="E711" t="s">
        <v>158</v>
      </c>
      <c r="F711" t="s">
        <v>2293</v>
      </c>
      <c r="G711" t="s">
        <v>160</v>
      </c>
      <c r="H711" t="s">
        <v>143</v>
      </c>
      <c r="I711" t="s">
        <v>135</v>
      </c>
      <c r="J711" t="s">
        <v>136</v>
      </c>
      <c r="K711" t="s">
        <v>137</v>
      </c>
      <c r="L711" t="s">
        <v>2294</v>
      </c>
      <c r="M711" t="s">
        <v>2295</v>
      </c>
      <c r="N711">
        <v>2.6886111110000002</v>
      </c>
      <c r="O711">
        <v>0</v>
      </c>
      <c r="P711">
        <v>31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12.620086964618691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12.620086964618691</v>
      </c>
    </row>
    <row r="712" spans="1:31" x14ac:dyDescent="0.25">
      <c r="A712">
        <v>2099170</v>
      </c>
      <c r="B712">
        <v>1</v>
      </c>
      <c r="C712" t="s">
        <v>80</v>
      </c>
      <c r="D712" t="s">
        <v>107</v>
      </c>
      <c r="E712" t="s">
        <v>177</v>
      </c>
      <c r="F712" t="s">
        <v>2296</v>
      </c>
      <c r="G712" t="s">
        <v>179</v>
      </c>
      <c r="H712" t="s">
        <v>143</v>
      </c>
      <c r="I712" t="s">
        <v>135</v>
      </c>
      <c r="J712" t="s">
        <v>136</v>
      </c>
      <c r="K712" t="s">
        <v>137</v>
      </c>
      <c r="L712" t="s">
        <v>2297</v>
      </c>
      <c r="M712" t="s">
        <v>2298</v>
      </c>
      <c r="N712">
        <v>2.4897222220000002</v>
      </c>
      <c r="O712">
        <v>0</v>
      </c>
      <c r="P712">
        <v>6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1.708102483946041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1.708102483946041</v>
      </c>
    </row>
    <row r="713" spans="1:31" x14ac:dyDescent="0.25">
      <c r="A713">
        <v>2099419</v>
      </c>
      <c r="B713">
        <v>1</v>
      </c>
      <c r="C713" t="s">
        <v>80</v>
      </c>
      <c r="D713" t="s">
        <v>105</v>
      </c>
      <c r="E713" t="s">
        <v>158</v>
      </c>
      <c r="F713" t="s">
        <v>2299</v>
      </c>
      <c r="G713" t="s">
        <v>1283</v>
      </c>
      <c r="H713" t="s">
        <v>143</v>
      </c>
      <c r="I713" t="s">
        <v>135</v>
      </c>
      <c r="J713" t="s">
        <v>136</v>
      </c>
      <c r="K713" t="s">
        <v>137</v>
      </c>
      <c r="L713" t="s">
        <v>2300</v>
      </c>
      <c r="M713" t="s">
        <v>2301</v>
      </c>
      <c r="N713">
        <v>1.4025000000000001</v>
      </c>
      <c r="O713">
        <v>0</v>
      </c>
      <c r="P713">
        <v>323</v>
      </c>
      <c r="Q713">
        <v>0</v>
      </c>
      <c r="R713">
        <v>0</v>
      </c>
      <c r="S713">
        <v>0</v>
      </c>
      <c r="T713">
        <v>96</v>
      </c>
      <c r="U713">
        <v>0</v>
      </c>
      <c r="V713">
        <v>1</v>
      </c>
      <c r="W713">
        <v>0</v>
      </c>
      <c r="X713">
        <v>87.649964675048182</v>
      </c>
      <c r="Y713">
        <v>0</v>
      </c>
      <c r="Z713">
        <v>0</v>
      </c>
      <c r="AA713">
        <v>0</v>
      </c>
      <c r="AB713">
        <v>50.279980864361157</v>
      </c>
      <c r="AC713">
        <v>0</v>
      </c>
      <c r="AD713">
        <v>3.411292294760405</v>
      </c>
      <c r="AE713">
        <v>141.34123783416976</v>
      </c>
    </row>
    <row r="714" spans="1:31" x14ac:dyDescent="0.25">
      <c r="A714">
        <v>2099262</v>
      </c>
      <c r="B714">
        <v>1</v>
      </c>
      <c r="C714" t="s">
        <v>80</v>
      </c>
      <c r="D714" t="s">
        <v>88</v>
      </c>
      <c r="E714" t="s">
        <v>169</v>
      </c>
      <c r="F714" t="s">
        <v>2302</v>
      </c>
      <c r="G714" t="s">
        <v>133</v>
      </c>
      <c r="H714" t="s">
        <v>134</v>
      </c>
      <c r="I714" t="s">
        <v>135</v>
      </c>
      <c r="J714" t="s">
        <v>136</v>
      </c>
      <c r="K714" t="s">
        <v>137</v>
      </c>
      <c r="L714" t="s">
        <v>2303</v>
      </c>
      <c r="M714" t="s">
        <v>2304</v>
      </c>
      <c r="N714">
        <v>0.896666666</v>
      </c>
      <c r="O714">
        <v>0</v>
      </c>
      <c r="P714">
        <v>4111</v>
      </c>
      <c r="Q714">
        <v>0</v>
      </c>
      <c r="R714">
        <v>1</v>
      </c>
      <c r="S714">
        <v>0</v>
      </c>
      <c r="T714">
        <v>647</v>
      </c>
      <c r="U714">
        <v>0</v>
      </c>
      <c r="V714">
        <v>7</v>
      </c>
      <c r="W714">
        <v>0</v>
      </c>
      <c r="X714">
        <v>891.13289256450469</v>
      </c>
      <c r="Y714">
        <v>0</v>
      </c>
      <c r="Z714">
        <v>2.3671490108720002E-2</v>
      </c>
      <c r="AA714">
        <v>0</v>
      </c>
      <c r="AB714">
        <v>804.70239187387233</v>
      </c>
      <c r="AC714">
        <v>0</v>
      </c>
      <c r="AD714">
        <v>81.904149798978125</v>
      </c>
      <c r="AE714">
        <v>1777.7631057274639</v>
      </c>
    </row>
    <row r="715" spans="1:31" x14ac:dyDescent="0.25">
      <c r="A715">
        <v>2098884</v>
      </c>
      <c r="B715">
        <v>1</v>
      </c>
      <c r="C715" t="s">
        <v>80</v>
      </c>
      <c r="D715" t="s">
        <v>83</v>
      </c>
      <c r="E715" t="s">
        <v>177</v>
      </c>
      <c r="F715" t="s">
        <v>2305</v>
      </c>
      <c r="G715" t="s">
        <v>196</v>
      </c>
      <c r="H715" t="s">
        <v>143</v>
      </c>
      <c r="I715" t="s">
        <v>135</v>
      </c>
      <c r="J715" t="s">
        <v>136</v>
      </c>
      <c r="K715" t="s">
        <v>137</v>
      </c>
      <c r="L715" t="s">
        <v>2306</v>
      </c>
      <c r="M715" t="s">
        <v>2307</v>
      </c>
      <c r="N715">
        <v>7.1002777769999996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1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2.3647507322988086</v>
      </c>
      <c r="AC715">
        <v>0</v>
      </c>
      <c r="AD715">
        <v>0</v>
      </c>
      <c r="AE715">
        <v>2.3647507322988086</v>
      </c>
    </row>
    <row r="716" spans="1:31" x14ac:dyDescent="0.25">
      <c r="A716">
        <v>2099239</v>
      </c>
      <c r="B716">
        <v>1</v>
      </c>
      <c r="C716" t="s">
        <v>81</v>
      </c>
      <c r="D716" t="s">
        <v>113</v>
      </c>
      <c r="E716" t="s">
        <v>140</v>
      </c>
      <c r="F716" t="s">
        <v>2308</v>
      </c>
      <c r="G716" t="s">
        <v>142</v>
      </c>
      <c r="H716" t="s">
        <v>143</v>
      </c>
      <c r="I716" t="s">
        <v>135</v>
      </c>
      <c r="J716" t="s">
        <v>136</v>
      </c>
      <c r="K716" t="s">
        <v>137</v>
      </c>
      <c r="L716" t="s">
        <v>2309</v>
      </c>
      <c r="M716" t="s">
        <v>2310</v>
      </c>
      <c r="N716">
        <v>1.1611111110000001</v>
      </c>
      <c r="O716">
        <v>0</v>
      </c>
      <c r="P716">
        <v>341</v>
      </c>
      <c r="Q716">
        <v>0</v>
      </c>
      <c r="R716">
        <v>0</v>
      </c>
      <c r="S716">
        <v>0</v>
      </c>
      <c r="T716">
        <v>13</v>
      </c>
      <c r="U716">
        <v>0</v>
      </c>
      <c r="V716">
        <v>0</v>
      </c>
      <c r="W716">
        <v>0</v>
      </c>
      <c r="X716">
        <v>78.718598893656235</v>
      </c>
      <c r="Y716">
        <v>0</v>
      </c>
      <c r="Z716">
        <v>0</v>
      </c>
      <c r="AA716">
        <v>0</v>
      </c>
      <c r="AB716">
        <v>7.7592744304018959</v>
      </c>
      <c r="AC716">
        <v>0</v>
      </c>
      <c r="AD716">
        <v>0</v>
      </c>
      <c r="AE716">
        <v>86.477873324058137</v>
      </c>
    </row>
    <row r="717" spans="1:31" x14ac:dyDescent="0.25">
      <c r="A717">
        <v>2099425</v>
      </c>
      <c r="B717">
        <v>1</v>
      </c>
      <c r="C717" t="s">
        <v>80</v>
      </c>
      <c r="D717" t="s">
        <v>84</v>
      </c>
      <c r="E717" t="s">
        <v>177</v>
      </c>
      <c r="F717" t="s">
        <v>2311</v>
      </c>
      <c r="G717" t="s">
        <v>179</v>
      </c>
      <c r="H717" t="s">
        <v>143</v>
      </c>
      <c r="I717" t="s">
        <v>135</v>
      </c>
      <c r="J717" t="s">
        <v>136</v>
      </c>
      <c r="K717" t="s">
        <v>137</v>
      </c>
      <c r="L717" t="s">
        <v>2312</v>
      </c>
      <c r="M717" t="s">
        <v>2313</v>
      </c>
      <c r="N717">
        <v>5.3511111109999998</v>
      </c>
      <c r="O717">
        <v>0</v>
      </c>
      <c r="P717">
        <v>5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3.7330823672197311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3.7330823672197311</v>
      </c>
    </row>
    <row r="718" spans="1:31" x14ac:dyDescent="0.25">
      <c r="A718">
        <v>2098738</v>
      </c>
      <c r="B718">
        <v>1</v>
      </c>
      <c r="C718" t="s">
        <v>80</v>
      </c>
      <c r="D718" t="s">
        <v>96</v>
      </c>
      <c r="E718" t="s">
        <v>177</v>
      </c>
      <c r="F718" t="s">
        <v>2314</v>
      </c>
      <c r="G718" t="s">
        <v>179</v>
      </c>
      <c r="H718" t="s">
        <v>143</v>
      </c>
      <c r="I718" t="s">
        <v>135</v>
      </c>
      <c r="J718" t="s">
        <v>136</v>
      </c>
      <c r="K718" t="s">
        <v>137</v>
      </c>
      <c r="L718" t="s">
        <v>2315</v>
      </c>
      <c r="M718" t="s">
        <v>2316</v>
      </c>
      <c r="N718">
        <v>1.5394444439999999</v>
      </c>
      <c r="O718">
        <v>0</v>
      </c>
      <c r="P718">
        <v>2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0.27124094645447783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0.27124094645447783</v>
      </c>
    </row>
    <row r="719" spans="1:31" x14ac:dyDescent="0.25">
      <c r="A719">
        <v>2099408</v>
      </c>
      <c r="B719">
        <v>1</v>
      </c>
      <c r="C719" t="s">
        <v>81</v>
      </c>
      <c r="D719" t="s">
        <v>122</v>
      </c>
      <c r="E719" t="s">
        <v>158</v>
      </c>
      <c r="F719" t="s">
        <v>1493</v>
      </c>
      <c r="G719" t="s">
        <v>160</v>
      </c>
      <c r="H719" t="s">
        <v>143</v>
      </c>
      <c r="I719" t="s">
        <v>135</v>
      </c>
      <c r="J719" t="s">
        <v>136</v>
      </c>
      <c r="K719" t="s">
        <v>137</v>
      </c>
      <c r="L719" t="s">
        <v>2317</v>
      </c>
      <c r="M719" t="s">
        <v>2318</v>
      </c>
      <c r="N719">
        <v>1.2597222219999999</v>
      </c>
      <c r="O719">
        <v>0</v>
      </c>
      <c r="P719">
        <v>297</v>
      </c>
      <c r="Q719">
        <v>0</v>
      </c>
      <c r="R719">
        <v>0</v>
      </c>
      <c r="S719">
        <v>0</v>
      </c>
      <c r="T719">
        <v>20</v>
      </c>
      <c r="U719">
        <v>0</v>
      </c>
      <c r="V719">
        <v>0</v>
      </c>
      <c r="W719">
        <v>0</v>
      </c>
      <c r="X719">
        <v>83.389991422355905</v>
      </c>
      <c r="Y719">
        <v>0</v>
      </c>
      <c r="Z719">
        <v>0</v>
      </c>
      <c r="AA719">
        <v>0</v>
      </c>
      <c r="AB719">
        <v>13.484315713824159</v>
      </c>
      <c r="AC719">
        <v>0</v>
      </c>
      <c r="AD719">
        <v>0</v>
      </c>
      <c r="AE719">
        <v>96.874307136180065</v>
      </c>
    </row>
    <row r="720" spans="1:31" x14ac:dyDescent="0.25">
      <c r="A720">
        <v>2099339</v>
      </c>
      <c r="B720">
        <v>1</v>
      </c>
      <c r="C720" t="s">
        <v>80</v>
      </c>
      <c r="D720" t="s">
        <v>92</v>
      </c>
      <c r="E720" t="s">
        <v>177</v>
      </c>
      <c r="F720" t="s">
        <v>2319</v>
      </c>
      <c r="G720" t="s">
        <v>179</v>
      </c>
      <c r="H720" t="s">
        <v>143</v>
      </c>
      <c r="I720" t="s">
        <v>135</v>
      </c>
      <c r="J720" t="s">
        <v>136</v>
      </c>
      <c r="K720" t="s">
        <v>137</v>
      </c>
      <c r="L720" t="s">
        <v>2320</v>
      </c>
      <c r="M720" t="s">
        <v>2321</v>
      </c>
      <c r="N720">
        <v>1.9980555550000001</v>
      </c>
      <c r="O720">
        <v>0</v>
      </c>
      <c r="P720">
        <v>1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0.35243870196669752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0.35243870196669752</v>
      </c>
    </row>
    <row r="721" spans="1:31" x14ac:dyDescent="0.25">
      <c r="A721">
        <v>2099345</v>
      </c>
      <c r="B721">
        <v>1</v>
      </c>
      <c r="C721" t="s">
        <v>81</v>
      </c>
      <c r="D721" t="s">
        <v>115</v>
      </c>
      <c r="E721" t="s">
        <v>158</v>
      </c>
      <c r="F721" t="s">
        <v>2322</v>
      </c>
      <c r="G721" t="s">
        <v>160</v>
      </c>
      <c r="H721" t="s">
        <v>143</v>
      </c>
      <c r="I721" t="s">
        <v>135</v>
      </c>
      <c r="J721" t="s">
        <v>136</v>
      </c>
      <c r="K721" t="s">
        <v>137</v>
      </c>
      <c r="L721" t="s">
        <v>2323</v>
      </c>
      <c r="M721" t="s">
        <v>2324</v>
      </c>
      <c r="N721">
        <v>2.6988888879999999</v>
      </c>
      <c r="O721">
        <v>0</v>
      </c>
      <c r="P721">
        <v>12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8.9292847778483893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8.9292847778483893</v>
      </c>
    </row>
    <row r="722" spans="1:31" x14ac:dyDescent="0.25">
      <c r="A722">
        <v>2099179</v>
      </c>
      <c r="B722">
        <v>1</v>
      </c>
      <c r="C722" t="s">
        <v>80</v>
      </c>
      <c r="D722" t="s">
        <v>96</v>
      </c>
      <c r="E722" t="s">
        <v>177</v>
      </c>
      <c r="F722" t="s">
        <v>2325</v>
      </c>
      <c r="G722" t="s">
        <v>179</v>
      </c>
      <c r="H722" t="s">
        <v>143</v>
      </c>
      <c r="I722" t="s">
        <v>135</v>
      </c>
      <c r="J722" t="s">
        <v>136</v>
      </c>
      <c r="K722" t="s">
        <v>137</v>
      </c>
      <c r="L722" t="s">
        <v>2326</v>
      </c>
      <c r="M722" t="s">
        <v>2327</v>
      </c>
      <c r="N722">
        <v>5.8869444440000001</v>
      </c>
      <c r="O722">
        <v>0</v>
      </c>
      <c r="P722">
        <v>1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0.24860031636611835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0.24860031636611835</v>
      </c>
    </row>
    <row r="723" spans="1:31" x14ac:dyDescent="0.25">
      <c r="A723">
        <v>2098824</v>
      </c>
      <c r="B723">
        <v>1</v>
      </c>
      <c r="C723" t="s">
        <v>81</v>
      </c>
      <c r="D723" t="s">
        <v>117</v>
      </c>
      <c r="E723" t="s">
        <v>169</v>
      </c>
      <c r="F723" t="s">
        <v>2328</v>
      </c>
      <c r="G723" t="s">
        <v>133</v>
      </c>
      <c r="H723" t="s">
        <v>134</v>
      </c>
      <c r="I723" t="s">
        <v>135</v>
      </c>
      <c r="J723" t="s">
        <v>136</v>
      </c>
      <c r="K723" t="s">
        <v>137</v>
      </c>
      <c r="L723" t="s">
        <v>2329</v>
      </c>
      <c r="M723" t="s">
        <v>2330</v>
      </c>
      <c r="N723">
        <v>0.55333333299999998</v>
      </c>
      <c r="O723">
        <v>5</v>
      </c>
      <c r="P723">
        <v>929</v>
      </c>
      <c r="Q723">
        <v>84</v>
      </c>
      <c r="R723">
        <v>198</v>
      </c>
      <c r="S723">
        <v>12</v>
      </c>
      <c r="T723">
        <v>97</v>
      </c>
      <c r="U723">
        <v>1</v>
      </c>
      <c r="V723">
        <v>0</v>
      </c>
      <c r="W723">
        <v>2.4091584566646662</v>
      </c>
      <c r="X723">
        <v>100.94692564743305</v>
      </c>
      <c r="Y723">
        <v>85.037717751367339</v>
      </c>
      <c r="Z723">
        <v>79.42889856252863</v>
      </c>
      <c r="AA723">
        <v>64.197474452374749</v>
      </c>
      <c r="AB723">
        <v>62.114890000389316</v>
      </c>
      <c r="AC723">
        <v>2.1294526439927601</v>
      </c>
      <c r="AD723">
        <v>0</v>
      </c>
      <c r="AE723">
        <v>396.26451751475054</v>
      </c>
    </row>
    <row r="724" spans="1:31" x14ac:dyDescent="0.25">
      <c r="A724">
        <v>2099153</v>
      </c>
      <c r="B724">
        <v>1</v>
      </c>
      <c r="C724" t="s">
        <v>81</v>
      </c>
      <c r="D724" t="s">
        <v>112</v>
      </c>
      <c r="E724" t="s">
        <v>169</v>
      </c>
      <c r="F724" t="s">
        <v>2331</v>
      </c>
      <c r="G724" t="s">
        <v>171</v>
      </c>
      <c r="H724" t="s">
        <v>134</v>
      </c>
      <c r="I724" t="s">
        <v>135</v>
      </c>
      <c r="J724" t="s">
        <v>136</v>
      </c>
      <c r="K724" t="s">
        <v>137</v>
      </c>
      <c r="L724" t="s">
        <v>2332</v>
      </c>
      <c r="M724" t="s">
        <v>2333</v>
      </c>
      <c r="N724">
        <v>4.841388888</v>
      </c>
      <c r="O724">
        <v>0</v>
      </c>
      <c r="P724">
        <v>186</v>
      </c>
      <c r="Q724">
        <v>0</v>
      </c>
      <c r="R724">
        <v>0</v>
      </c>
      <c r="S724">
        <v>0</v>
      </c>
      <c r="T724">
        <v>10</v>
      </c>
      <c r="U724">
        <v>0</v>
      </c>
      <c r="V724">
        <v>0</v>
      </c>
      <c r="W724">
        <v>0</v>
      </c>
      <c r="X724">
        <v>73.482931736248275</v>
      </c>
      <c r="Y724">
        <v>0</v>
      </c>
      <c r="Z724">
        <v>0</v>
      </c>
      <c r="AA724">
        <v>0</v>
      </c>
      <c r="AB724">
        <v>8.2348484574174083</v>
      </c>
      <c r="AC724">
        <v>0</v>
      </c>
      <c r="AD724">
        <v>0</v>
      </c>
      <c r="AE724">
        <v>81.717780193665689</v>
      </c>
    </row>
    <row r="725" spans="1:31" x14ac:dyDescent="0.25">
      <c r="A725">
        <v>2098844</v>
      </c>
      <c r="B725">
        <v>1</v>
      </c>
      <c r="C725" t="s">
        <v>80</v>
      </c>
      <c r="D725" t="s">
        <v>100</v>
      </c>
      <c r="E725" t="s">
        <v>158</v>
      </c>
      <c r="F725" t="s">
        <v>2334</v>
      </c>
      <c r="G725" t="s">
        <v>979</v>
      </c>
      <c r="H725" t="s">
        <v>143</v>
      </c>
      <c r="I725" t="s">
        <v>135</v>
      </c>
      <c r="J725" t="s">
        <v>136</v>
      </c>
      <c r="K725" t="s">
        <v>137</v>
      </c>
      <c r="L725" t="s">
        <v>2335</v>
      </c>
      <c r="M725" t="s">
        <v>2336</v>
      </c>
      <c r="N725">
        <v>0.66027777700000001</v>
      </c>
      <c r="O725">
        <v>0</v>
      </c>
      <c r="P725">
        <v>32</v>
      </c>
      <c r="Q725">
        <v>0</v>
      </c>
      <c r="R725">
        <v>6</v>
      </c>
      <c r="S725">
        <v>0</v>
      </c>
      <c r="T725">
        <v>6</v>
      </c>
      <c r="U725">
        <v>0</v>
      </c>
      <c r="V725">
        <v>0</v>
      </c>
      <c r="W725">
        <v>0</v>
      </c>
      <c r="X725">
        <v>15.580020399870477</v>
      </c>
      <c r="Y725">
        <v>0</v>
      </c>
      <c r="Z725">
        <v>4.7103646882744705</v>
      </c>
      <c r="AA725">
        <v>0</v>
      </c>
      <c r="AB725">
        <v>5.153170681424827</v>
      </c>
      <c r="AC725">
        <v>0</v>
      </c>
      <c r="AD725">
        <v>0</v>
      </c>
      <c r="AE725">
        <v>25.443555769569777</v>
      </c>
    </row>
    <row r="726" spans="1:31" x14ac:dyDescent="0.25">
      <c r="A726">
        <v>2098867</v>
      </c>
      <c r="B726">
        <v>1</v>
      </c>
      <c r="C726" t="s">
        <v>80</v>
      </c>
      <c r="D726" t="s">
        <v>91</v>
      </c>
      <c r="E726" t="s">
        <v>131</v>
      </c>
      <c r="F726" t="s">
        <v>2337</v>
      </c>
      <c r="G726" t="s">
        <v>133</v>
      </c>
      <c r="H726" t="s">
        <v>134</v>
      </c>
      <c r="I726" t="s">
        <v>135</v>
      </c>
      <c r="J726" t="s">
        <v>136</v>
      </c>
      <c r="K726" t="s">
        <v>137</v>
      </c>
      <c r="L726" t="s">
        <v>2338</v>
      </c>
      <c r="M726" t="s">
        <v>2339</v>
      </c>
      <c r="N726">
        <v>1.3261111109999999</v>
      </c>
      <c r="O726">
        <v>2</v>
      </c>
      <c r="P726">
        <v>9</v>
      </c>
      <c r="Q726">
        <v>12</v>
      </c>
      <c r="R726">
        <v>16</v>
      </c>
      <c r="S726">
        <v>4</v>
      </c>
      <c r="T726">
        <v>53</v>
      </c>
      <c r="U726">
        <v>1</v>
      </c>
      <c r="V726">
        <v>0</v>
      </c>
      <c r="W726">
        <v>0.98517984058095009</v>
      </c>
      <c r="X726">
        <v>2.2639711983743176</v>
      </c>
      <c r="Y726">
        <v>16.948066518670416</v>
      </c>
      <c r="Z726">
        <v>8.1814888619400552</v>
      </c>
      <c r="AA726">
        <v>31.866126658618747</v>
      </c>
      <c r="AB726">
        <v>76.520558836983895</v>
      </c>
      <c r="AC726">
        <v>15.554423911216029</v>
      </c>
      <c r="AD726">
        <v>0</v>
      </c>
      <c r="AE726">
        <v>152.3198158263844</v>
      </c>
    </row>
    <row r="727" spans="1:31" x14ac:dyDescent="0.25">
      <c r="A727">
        <v>2099173</v>
      </c>
      <c r="B727">
        <v>1</v>
      </c>
      <c r="C727" t="s">
        <v>80</v>
      </c>
      <c r="D727" t="s">
        <v>88</v>
      </c>
      <c r="E727" t="s">
        <v>177</v>
      </c>
      <c r="F727" t="s">
        <v>2340</v>
      </c>
      <c r="G727" t="s">
        <v>324</v>
      </c>
      <c r="H727" t="s">
        <v>143</v>
      </c>
      <c r="I727" t="s">
        <v>135</v>
      </c>
      <c r="J727" t="s">
        <v>136</v>
      </c>
      <c r="K727" t="s">
        <v>137</v>
      </c>
      <c r="L727" t="s">
        <v>2341</v>
      </c>
      <c r="M727" t="s">
        <v>2342</v>
      </c>
      <c r="N727">
        <v>4.9474999999999998</v>
      </c>
      <c r="O727">
        <v>0</v>
      </c>
      <c r="P727">
        <v>4</v>
      </c>
      <c r="Q727">
        <v>0</v>
      </c>
      <c r="R727">
        <v>0</v>
      </c>
      <c r="S727">
        <v>0</v>
      </c>
      <c r="T727">
        <v>2</v>
      </c>
      <c r="U727">
        <v>0</v>
      </c>
      <c r="V727">
        <v>0</v>
      </c>
      <c r="W727">
        <v>0</v>
      </c>
      <c r="X727">
        <v>0.9696207578276832</v>
      </c>
      <c r="Y727">
        <v>0</v>
      </c>
      <c r="Z727">
        <v>0</v>
      </c>
      <c r="AA727">
        <v>0</v>
      </c>
      <c r="AB727">
        <v>8.5407690243202392</v>
      </c>
      <c r="AC727">
        <v>0</v>
      </c>
      <c r="AD727">
        <v>0</v>
      </c>
      <c r="AE727">
        <v>9.5103897821479215</v>
      </c>
    </row>
    <row r="728" spans="1:31" x14ac:dyDescent="0.25">
      <c r="A728">
        <v>2098881</v>
      </c>
      <c r="B728">
        <v>1</v>
      </c>
      <c r="C728" t="s">
        <v>80</v>
      </c>
      <c r="D728" t="s">
        <v>85</v>
      </c>
      <c r="E728" t="s">
        <v>177</v>
      </c>
      <c r="F728" t="s">
        <v>2343</v>
      </c>
      <c r="G728" t="s">
        <v>160</v>
      </c>
      <c r="H728" t="s">
        <v>143</v>
      </c>
      <c r="I728" t="s">
        <v>135</v>
      </c>
      <c r="J728" t="s">
        <v>136</v>
      </c>
      <c r="K728" t="s">
        <v>137</v>
      </c>
      <c r="L728" t="s">
        <v>2344</v>
      </c>
      <c r="M728" t="s">
        <v>2345</v>
      </c>
      <c r="N728">
        <v>1.185277777</v>
      </c>
      <c r="O728">
        <v>0</v>
      </c>
      <c r="P728">
        <v>1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0.84286642846053428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0.84286642846053428</v>
      </c>
    </row>
    <row r="729" spans="1:31" x14ac:dyDescent="0.25">
      <c r="A729">
        <v>2099259</v>
      </c>
      <c r="B729">
        <v>1</v>
      </c>
      <c r="C729" t="s">
        <v>80</v>
      </c>
      <c r="D729" t="s">
        <v>105</v>
      </c>
      <c r="E729" t="s">
        <v>295</v>
      </c>
      <c r="F729" t="s">
        <v>2346</v>
      </c>
      <c r="G729" t="s">
        <v>133</v>
      </c>
      <c r="H729" t="s">
        <v>134</v>
      </c>
      <c r="I729" t="s">
        <v>135</v>
      </c>
      <c r="J729" t="s">
        <v>136</v>
      </c>
      <c r="K729" t="s">
        <v>137</v>
      </c>
      <c r="L729" t="s">
        <v>2347</v>
      </c>
      <c r="M729" t="s">
        <v>2348</v>
      </c>
      <c r="N729">
        <v>9.9504443999999997E-2</v>
      </c>
      <c r="O729">
        <v>4</v>
      </c>
      <c r="P729">
        <v>2320</v>
      </c>
      <c r="Q729">
        <v>6</v>
      </c>
      <c r="R729">
        <v>4</v>
      </c>
      <c r="S729">
        <v>33</v>
      </c>
      <c r="T729">
        <v>291</v>
      </c>
      <c r="U729">
        <v>20</v>
      </c>
      <c r="V729">
        <v>35</v>
      </c>
      <c r="W729">
        <v>1.5089001932971802</v>
      </c>
      <c r="X729">
        <v>58.785756928880382</v>
      </c>
      <c r="Y729">
        <v>0.44321786050839229</v>
      </c>
      <c r="Z729">
        <v>1.6901006256576652</v>
      </c>
      <c r="AA729">
        <v>43.428425335270546</v>
      </c>
      <c r="AB729">
        <v>72.223961102687468</v>
      </c>
      <c r="AC729">
        <v>279.19164844824968</v>
      </c>
      <c r="AD729">
        <v>172.09551335900693</v>
      </c>
      <c r="AE729">
        <v>629.36752385355817</v>
      </c>
    </row>
    <row r="730" spans="1:31" x14ac:dyDescent="0.25">
      <c r="A730">
        <v>2098695</v>
      </c>
      <c r="B730">
        <v>1</v>
      </c>
      <c r="C730" t="s">
        <v>80</v>
      </c>
      <c r="D730" t="s">
        <v>84</v>
      </c>
      <c r="E730" t="s">
        <v>146</v>
      </c>
      <c r="F730" t="s">
        <v>2349</v>
      </c>
      <c r="G730" t="s">
        <v>513</v>
      </c>
      <c r="H730" t="s">
        <v>134</v>
      </c>
      <c r="I730" t="s">
        <v>259</v>
      </c>
      <c r="J730" t="s">
        <v>136</v>
      </c>
      <c r="K730" t="s">
        <v>155</v>
      </c>
      <c r="L730" t="s">
        <v>2350</v>
      </c>
      <c r="M730" t="s">
        <v>2351</v>
      </c>
      <c r="N730">
        <v>2.4444443999999999E-2</v>
      </c>
      <c r="O730">
        <v>0</v>
      </c>
      <c r="P730">
        <v>9050</v>
      </c>
      <c r="Q730">
        <v>0</v>
      </c>
      <c r="R730">
        <v>0</v>
      </c>
      <c r="S730">
        <v>1</v>
      </c>
      <c r="T730">
        <v>2357</v>
      </c>
      <c r="U730">
        <v>0</v>
      </c>
      <c r="V730">
        <v>28</v>
      </c>
      <c r="W730">
        <v>0</v>
      </c>
      <c r="X730">
        <v>37.655338936531557</v>
      </c>
      <c r="Y730">
        <v>0</v>
      </c>
      <c r="Z730">
        <v>0</v>
      </c>
      <c r="AA730">
        <v>0.40203117210523215</v>
      </c>
      <c r="AB730">
        <v>25.889713260500848</v>
      </c>
      <c r="AC730">
        <v>0</v>
      </c>
      <c r="AD730">
        <v>6.6364152073406109</v>
      </c>
      <c r="AE730">
        <v>70.583498576478249</v>
      </c>
    </row>
    <row r="731" spans="1:31" x14ac:dyDescent="0.25">
      <c r="A731">
        <v>2099236</v>
      </c>
      <c r="B731">
        <v>1</v>
      </c>
      <c r="C731" t="s">
        <v>80</v>
      </c>
      <c r="D731" t="s">
        <v>93</v>
      </c>
      <c r="E731" t="s">
        <v>177</v>
      </c>
      <c r="F731" t="s">
        <v>2352</v>
      </c>
      <c r="G731" t="s">
        <v>179</v>
      </c>
      <c r="H731" t="s">
        <v>143</v>
      </c>
      <c r="I731" t="s">
        <v>135</v>
      </c>
      <c r="J731" t="s">
        <v>136</v>
      </c>
      <c r="K731" t="s">
        <v>137</v>
      </c>
      <c r="L731" t="s">
        <v>2353</v>
      </c>
      <c r="M731" t="s">
        <v>2354</v>
      </c>
      <c r="N731">
        <v>0.380833333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1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0.68391556874346948</v>
      </c>
      <c r="AC731">
        <v>0</v>
      </c>
      <c r="AD731">
        <v>0</v>
      </c>
      <c r="AE731">
        <v>0.68391556874346948</v>
      </c>
    </row>
    <row r="732" spans="1:31" x14ac:dyDescent="0.25">
      <c r="A732">
        <v>2098718</v>
      </c>
      <c r="B732">
        <v>1</v>
      </c>
      <c r="C732" t="s">
        <v>81</v>
      </c>
      <c r="D732" t="s">
        <v>113</v>
      </c>
      <c r="E732" t="s">
        <v>131</v>
      </c>
      <c r="F732" t="s">
        <v>2355</v>
      </c>
      <c r="G732" t="s">
        <v>133</v>
      </c>
      <c r="H732" t="s">
        <v>134</v>
      </c>
      <c r="I732" t="s">
        <v>259</v>
      </c>
      <c r="J732" t="s">
        <v>136</v>
      </c>
      <c r="K732" t="s">
        <v>137</v>
      </c>
      <c r="L732" t="s">
        <v>2356</v>
      </c>
      <c r="M732" t="s">
        <v>2357</v>
      </c>
      <c r="N732">
        <v>1.8888888E-2</v>
      </c>
      <c r="O732">
        <v>1</v>
      </c>
      <c r="P732">
        <v>1502</v>
      </c>
      <c r="Q732">
        <v>15</v>
      </c>
      <c r="R732">
        <v>377</v>
      </c>
      <c r="S732">
        <v>4</v>
      </c>
      <c r="T732">
        <v>103</v>
      </c>
      <c r="U732">
        <v>0</v>
      </c>
      <c r="V732">
        <v>1</v>
      </c>
      <c r="W732">
        <v>5.5226727604066666E-3</v>
      </c>
      <c r="X732">
        <v>3.9645066018688753</v>
      </c>
      <c r="Y732">
        <v>0.22935279793647334</v>
      </c>
      <c r="Z732">
        <v>5.0293787396618965</v>
      </c>
      <c r="AA732">
        <v>0.55534789794907102</v>
      </c>
      <c r="AB732">
        <v>0.92980313919247959</v>
      </c>
      <c r="AC732">
        <v>0</v>
      </c>
      <c r="AD732">
        <v>9.6906474213888892E-3</v>
      </c>
      <c r="AE732">
        <v>10.723602496790591</v>
      </c>
    </row>
    <row r="733" spans="1:31" x14ac:dyDescent="0.25">
      <c r="A733">
        <v>2099282</v>
      </c>
      <c r="B733">
        <v>1</v>
      </c>
      <c r="C733" t="s">
        <v>81</v>
      </c>
      <c r="D733" t="s">
        <v>118</v>
      </c>
      <c r="E733" t="s">
        <v>177</v>
      </c>
      <c r="F733" t="s">
        <v>2358</v>
      </c>
      <c r="G733" t="s">
        <v>1007</v>
      </c>
      <c r="H733" t="s">
        <v>143</v>
      </c>
      <c r="I733" t="s">
        <v>135</v>
      </c>
      <c r="J733" t="s">
        <v>3</v>
      </c>
      <c r="K733" t="s">
        <v>137</v>
      </c>
      <c r="L733" t="s">
        <v>2359</v>
      </c>
      <c r="M733" t="s">
        <v>2360</v>
      </c>
      <c r="N733">
        <v>2.0777777770000001</v>
      </c>
      <c r="O733">
        <v>0</v>
      </c>
      <c r="P733">
        <v>2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0.63508542619322783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0.63508542619322783</v>
      </c>
    </row>
    <row r="734" spans="1:31" x14ac:dyDescent="0.25">
      <c r="A734">
        <v>2098864</v>
      </c>
      <c r="B734">
        <v>1</v>
      </c>
      <c r="C734" t="s">
        <v>80</v>
      </c>
      <c r="D734" t="s">
        <v>87</v>
      </c>
      <c r="E734" t="s">
        <v>140</v>
      </c>
      <c r="F734" t="s">
        <v>2361</v>
      </c>
      <c r="G734" t="s">
        <v>154</v>
      </c>
      <c r="H734" t="s">
        <v>143</v>
      </c>
      <c r="I734" t="s">
        <v>135</v>
      </c>
      <c r="J734" t="s">
        <v>136</v>
      </c>
      <c r="K734" t="s">
        <v>155</v>
      </c>
      <c r="L734" t="s">
        <v>2362</v>
      </c>
      <c r="M734" t="s">
        <v>2363</v>
      </c>
      <c r="N734">
        <v>5.9126222220000004</v>
      </c>
      <c r="O734">
        <v>0</v>
      </c>
      <c r="P734">
        <v>31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70.942138812558156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70.942138812558156</v>
      </c>
    </row>
    <row r="735" spans="1:31" x14ac:dyDescent="0.25">
      <c r="A735">
        <v>2098741</v>
      </c>
      <c r="B735">
        <v>1</v>
      </c>
      <c r="C735" t="s">
        <v>80</v>
      </c>
      <c r="D735" t="s">
        <v>85</v>
      </c>
      <c r="E735" t="s">
        <v>177</v>
      </c>
      <c r="F735" t="s">
        <v>2364</v>
      </c>
      <c r="G735" t="s">
        <v>179</v>
      </c>
      <c r="H735" t="s">
        <v>143</v>
      </c>
      <c r="I735" t="s">
        <v>135</v>
      </c>
      <c r="J735" t="s">
        <v>136</v>
      </c>
      <c r="K735" t="s">
        <v>137</v>
      </c>
      <c r="L735" t="s">
        <v>2365</v>
      </c>
      <c r="M735" t="s">
        <v>2366</v>
      </c>
      <c r="N735">
        <v>5.8286111109999998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1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2.9822530160830274</v>
      </c>
      <c r="AC735">
        <v>0</v>
      </c>
      <c r="AD735">
        <v>0</v>
      </c>
      <c r="AE735">
        <v>2.9822530160830274</v>
      </c>
    </row>
    <row r="736" spans="1:31" x14ac:dyDescent="0.25">
      <c r="A736">
        <v>2099342</v>
      </c>
      <c r="B736">
        <v>1</v>
      </c>
      <c r="C736" t="s">
        <v>81</v>
      </c>
      <c r="D736" t="s">
        <v>115</v>
      </c>
      <c r="E736" t="s">
        <v>146</v>
      </c>
      <c r="F736" t="s">
        <v>147</v>
      </c>
      <c r="G736" t="s">
        <v>133</v>
      </c>
      <c r="H736" t="s">
        <v>134</v>
      </c>
      <c r="I736" t="s">
        <v>135</v>
      </c>
      <c r="J736" t="s">
        <v>136</v>
      </c>
      <c r="K736" t="s">
        <v>137</v>
      </c>
      <c r="L736" t="s">
        <v>2367</v>
      </c>
      <c r="M736" t="s">
        <v>2368</v>
      </c>
      <c r="N736">
        <v>0.14472222200000001</v>
      </c>
      <c r="O736">
        <v>0</v>
      </c>
      <c r="P736">
        <v>623</v>
      </c>
      <c r="Q736">
        <v>3</v>
      </c>
      <c r="R736">
        <v>61</v>
      </c>
      <c r="S736">
        <v>3</v>
      </c>
      <c r="T736">
        <v>21</v>
      </c>
      <c r="U736">
        <v>0</v>
      </c>
      <c r="V736">
        <v>0</v>
      </c>
      <c r="W736">
        <v>0</v>
      </c>
      <c r="X736">
        <v>10.0576773368256</v>
      </c>
      <c r="Y736">
        <v>0.24284741390715886</v>
      </c>
      <c r="Z736">
        <v>8.6375387214103156</v>
      </c>
      <c r="AA736">
        <v>3.0544426053937554</v>
      </c>
      <c r="AB736">
        <v>0.67154218116724662</v>
      </c>
      <c r="AC736">
        <v>0</v>
      </c>
      <c r="AD736">
        <v>0</v>
      </c>
      <c r="AE736">
        <v>22.664048258704078</v>
      </c>
    </row>
    <row r="737" spans="1:31" x14ac:dyDescent="0.25">
      <c r="A737">
        <v>2099050</v>
      </c>
      <c r="B737">
        <v>1</v>
      </c>
      <c r="C737" t="s">
        <v>80</v>
      </c>
      <c r="D737" t="s">
        <v>92</v>
      </c>
      <c r="E737" t="s">
        <v>140</v>
      </c>
      <c r="F737" t="s">
        <v>1838</v>
      </c>
      <c r="G737" t="s">
        <v>142</v>
      </c>
      <c r="H737" t="s">
        <v>143</v>
      </c>
      <c r="I737" t="s">
        <v>135</v>
      </c>
      <c r="J737" t="s">
        <v>136</v>
      </c>
      <c r="K737" t="s">
        <v>137</v>
      </c>
      <c r="L737" t="s">
        <v>2369</v>
      </c>
      <c r="M737" t="s">
        <v>2370</v>
      </c>
      <c r="N737">
        <v>0.60972222200000004</v>
      </c>
      <c r="O737">
        <v>0</v>
      </c>
      <c r="P737">
        <v>235</v>
      </c>
      <c r="Q737">
        <v>0</v>
      </c>
      <c r="R737">
        <v>1</v>
      </c>
      <c r="S737">
        <v>0</v>
      </c>
      <c r="T737">
        <v>8</v>
      </c>
      <c r="U737">
        <v>0</v>
      </c>
      <c r="V737">
        <v>1</v>
      </c>
      <c r="W737">
        <v>0</v>
      </c>
      <c r="X737">
        <v>36.634878315951518</v>
      </c>
      <c r="Y737">
        <v>0</v>
      </c>
      <c r="Z737">
        <v>0</v>
      </c>
      <c r="AA737">
        <v>0</v>
      </c>
      <c r="AB737">
        <v>3.6289297690976277</v>
      </c>
      <c r="AC737">
        <v>0</v>
      </c>
      <c r="AD737">
        <v>113.6087246638362</v>
      </c>
      <c r="AE737">
        <v>153.87253274888536</v>
      </c>
    </row>
    <row r="738" spans="1:31" x14ac:dyDescent="0.25">
      <c r="A738">
        <v>2098804</v>
      </c>
      <c r="B738">
        <v>1</v>
      </c>
      <c r="C738" t="s">
        <v>80</v>
      </c>
      <c r="D738" t="s">
        <v>96</v>
      </c>
      <c r="E738" t="s">
        <v>177</v>
      </c>
      <c r="F738" t="s">
        <v>2371</v>
      </c>
      <c r="G738" t="s">
        <v>183</v>
      </c>
      <c r="H738" t="s">
        <v>143</v>
      </c>
      <c r="I738" t="s">
        <v>135</v>
      </c>
      <c r="J738" t="s">
        <v>136</v>
      </c>
      <c r="K738" t="s">
        <v>137</v>
      </c>
      <c r="L738" t="s">
        <v>2372</v>
      </c>
      <c r="M738" t="s">
        <v>2373</v>
      </c>
      <c r="N738">
        <v>1.336944444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1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0.10714158769476834</v>
      </c>
      <c r="AC738">
        <v>0</v>
      </c>
      <c r="AD738">
        <v>0</v>
      </c>
      <c r="AE738">
        <v>0.10714158769476834</v>
      </c>
    </row>
    <row r="739" spans="1:31" x14ac:dyDescent="0.25">
      <c r="A739">
        <v>2098798</v>
      </c>
      <c r="B739">
        <v>1</v>
      </c>
      <c r="C739" t="s">
        <v>80</v>
      </c>
      <c r="D739" t="s">
        <v>105</v>
      </c>
      <c r="E739" t="s">
        <v>177</v>
      </c>
      <c r="F739" t="s">
        <v>2374</v>
      </c>
      <c r="G739" t="s">
        <v>179</v>
      </c>
      <c r="H739" t="s">
        <v>143</v>
      </c>
      <c r="I739" t="s">
        <v>135</v>
      </c>
      <c r="J739" t="s">
        <v>136</v>
      </c>
      <c r="K739" t="s">
        <v>137</v>
      </c>
      <c r="L739" t="s">
        <v>2375</v>
      </c>
      <c r="M739" t="s">
        <v>2376</v>
      </c>
      <c r="N739">
        <v>3.565555555</v>
      </c>
      <c r="O739">
        <v>0</v>
      </c>
      <c r="P739">
        <v>1</v>
      </c>
      <c r="Q739">
        <v>0</v>
      </c>
      <c r="R739">
        <v>0</v>
      </c>
      <c r="S739">
        <v>0</v>
      </c>
      <c r="T739">
        <v>1</v>
      </c>
      <c r="U739">
        <v>0</v>
      </c>
      <c r="V739">
        <v>0</v>
      </c>
      <c r="W739">
        <v>0</v>
      </c>
      <c r="X739">
        <v>1.2018453631325401</v>
      </c>
      <c r="Y739">
        <v>0</v>
      </c>
      <c r="Z739">
        <v>0</v>
      </c>
      <c r="AA739">
        <v>0</v>
      </c>
      <c r="AB739">
        <v>0.5192464520402178</v>
      </c>
      <c r="AC739">
        <v>0</v>
      </c>
      <c r="AD739">
        <v>0</v>
      </c>
      <c r="AE739">
        <v>1.7210918151727579</v>
      </c>
    </row>
    <row r="740" spans="1:31" x14ac:dyDescent="0.25">
      <c r="A740">
        <v>2099299</v>
      </c>
      <c r="B740">
        <v>1</v>
      </c>
      <c r="C740" t="s">
        <v>80</v>
      </c>
      <c r="D740" t="s">
        <v>103</v>
      </c>
      <c r="E740" t="s">
        <v>177</v>
      </c>
      <c r="F740" t="s">
        <v>2377</v>
      </c>
      <c r="G740" t="s">
        <v>196</v>
      </c>
      <c r="H740" t="s">
        <v>143</v>
      </c>
      <c r="I740" t="s">
        <v>135</v>
      </c>
      <c r="J740" t="s">
        <v>136</v>
      </c>
      <c r="K740" t="s">
        <v>137</v>
      </c>
      <c r="L740" t="s">
        <v>2378</v>
      </c>
      <c r="M740" t="s">
        <v>2379</v>
      </c>
      <c r="N740">
        <v>0.98027777699999996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1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</row>
    <row r="741" spans="1:31" x14ac:dyDescent="0.25">
      <c r="A741">
        <v>2098735</v>
      </c>
      <c r="B741">
        <v>1</v>
      </c>
      <c r="C741" t="s">
        <v>80</v>
      </c>
      <c r="D741" t="s">
        <v>103</v>
      </c>
      <c r="E741" t="s">
        <v>131</v>
      </c>
      <c r="F741" t="s">
        <v>2380</v>
      </c>
      <c r="G741" t="s">
        <v>133</v>
      </c>
      <c r="H741" t="s">
        <v>134</v>
      </c>
      <c r="I741" t="s">
        <v>135</v>
      </c>
      <c r="J741" t="s">
        <v>136</v>
      </c>
      <c r="K741" t="s">
        <v>137</v>
      </c>
      <c r="L741" t="s">
        <v>2381</v>
      </c>
      <c r="M741" t="s">
        <v>2382</v>
      </c>
      <c r="N741">
        <v>0.449444444</v>
      </c>
      <c r="O741">
        <v>12</v>
      </c>
      <c r="P741">
        <v>1619</v>
      </c>
      <c r="Q741">
        <v>6</v>
      </c>
      <c r="R741">
        <v>245</v>
      </c>
      <c r="S741">
        <v>12</v>
      </c>
      <c r="T741">
        <v>172</v>
      </c>
      <c r="U741">
        <v>0</v>
      </c>
      <c r="V741">
        <v>0</v>
      </c>
      <c r="W741">
        <v>2.0610759362572613</v>
      </c>
      <c r="X741">
        <v>139.13416022434595</v>
      </c>
      <c r="Y741">
        <v>22.957852910941277</v>
      </c>
      <c r="Z741">
        <v>68.282673680482475</v>
      </c>
      <c r="AA741">
        <v>7.9661781051094964</v>
      </c>
      <c r="AB741">
        <v>44.833669309295097</v>
      </c>
      <c r="AC741">
        <v>0</v>
      </c>
      <c r="AD741">
        <v>0</v>
      </c>
      <c r="AE741">
        <v>285.23561016643157</v>
      </c>
    </row>
    <row r="742" spans="1:31" x14ac:dyDescent="0.25">
      <c r="A742">
        <v>2099362</v>
      </c>
      <c r="B742">
        <v>1</v>
      </c>
      <c r="C742" t="s">
        <v>80</v>
      </c>
      <c r="D742" t="s">
        <v>83</v>
      </c>
      <c r="E742" t="s">
        <v>177</v>
      </c>
      <c r="F742" t="s">
        <v>2383</v>
      </c>
      <c r="G742" t="s">
        <v>196</v>
      </c>
      <c r="H742" t="s">
        <v>143</v>
      </c>
      <c r="I742" t="s">
        <v>135</v>
      </c>
      <c r="J742" t="s">
        <v>136</v>
      </c>
      <c r="K742" t="s">
        <v>137</v>
      </c>
      <c r="L742" t="s">
        <v>2384</v>
      </c>
      <c r="M742" t="s">
        <v>2385</v>
      </c>
      <c r="N742">
        <v>1.098055555</v>
      </c>
      <c r="O742">
        <v>0</v>
      </c>
      <c r="P742">
        <v>3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0.84712700552025244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0.84712700552025244</v>
      </c>
    </row>
    <row r="743" spans="1:31" x14ac:dyDescent="0.25">
      <c r="A743">
        <v>2099325</v>
      </c>
      <c r="B743">
        <v>1</v>
      </c>
      <c r="C743" t="s">
        <v>80</v>
      </c>
      <c r="D743" t="s">
        <v>85</v>
      </c>
      <c r="E743" t="s">
        <v>177</v>
      </c>
      <c r="F743" t="s">
        <v>1600</v>
      </c>
      <c r="G743" t="s">
        <v>196</v>
      </c>
      <c r="H743" t="s">
        <v>143</v>
      </c>
      <c r="I743" t="s">
        <v>135</v>
      </c>
      <c r="J743" t="s">
        <v>136</v>
      </c>
      <c r="K743" t="s">
        <v>137</v>
      </c>
      <c r="L743" t="s">
        <v>2386</v>
      </c>
      <c r="M743" t="s">
        <v>2387</v>
      </c>
      <c r="N743">
        <v>2.591111111</v>
      </c>
      <c r="O743">
        <v>0</v>
      </c>
      <c r="P743">
        <v>9</v>
      </c>
      <c r="Q743">
        <v>0</v>
      </c>
      <c r="R743">
        <v>0</v>
      </c>
      <c r="S743">
        <v>0</v>
      </c>
      <c r="T743">
        <v>2</v>
      </c>
      <c r="U743">
        <v>0</v>
      </c>
      <c r="V743">
        <v>0</v>
      </c>
      <c r="W743">
        <v>0</v>
      </c>
      <c r="X743">
        <v>6.8678785705818344</v>
      </c>
      <c r="Y743">
        <v>0</v>
      </c>
      <c r="Z743">
        <v>0</v>
      </c>
      <c r="AA743">
        <v>0</v>
      </c>
      <c r="AB743">
        <v>1.3256757940166599</v>
      </c>
      <c r="AC743">
        <v>0</v>
      </c>
      <c r="AD743">
        <v>0</v>
      </c>
      <c r="AE743">
        <v>8.1935543645984943</v>
      </c>
    </row>
    <row r="744" spans="1:31" x14ac:dyDescent="0.25">
      <c r="A744">
        <v>2099176</v>
      </c>
      <c r="B744">
        <v>1</v>
      </c>
      <c r="C744" t="s">
        <v>81</v>
      </c>
      <c r="D744" t="s">
        <v>127</v>
      </c>
      <c r="E744" t="s">
        <v>131</v>
      </c>
      <c r="F744" t="s">
        <v>2388</v>
      </c>
      <c r="G744" t="s">
        <v>133</v>
      </c>
      <c r="H744" t="s">
        <v>134</v>
      </c>
      <c r="I744" t="s">
        <v>135</v>
      </c>
      <c r="J744" t="s">
        <v>136</v>
      </c>
      <c r="K744" t="s">
        <v>137</v>
      </c>
      <c r="L744" t="s">
        <v>1842</v>
      </c>
      <c r="M744" t="s">
        <v>2389</v>
      </c>
      <c r="N744">
        <v>12.088055555</v>
      </c>
      <c r="O744">
        <v>2</v>
      </c>
      <c r="P744">
        <v>9</v>
      </c>
      <c r="Q744">
        <v>172</v>
      </c>
      <c r="R744">
        <v>100</v>
      </c>
      <c r="S744">
        <v>14</v>
      </c>
      <c r="T744">
        <v>3</v>
      </c>
      <c r="U744">
        <v>2</v>
      </c>
      <c r="V744">
        <v>0</v>
      </c>
      <c r="W744">
        <v>14.283238283179291</v>
      </c>
      <c r="X744">
        <v>11.058642436073894</v>
      </c>
      <c r="Y744">
        <v>662.62774876624894</v>
      </c>
      <c r="Z744">
        <v>271.8098087942335</v>
      </c>
      <c r="AA744">
        <v>685.54400137787093</v>
      </c>
      <c r="AB744">
        <v>89.784748845192155</v>
      </c>
      <c r="AC744">
        <v>761.75239928770361</v>
      </c>
      <c r="AD744">
        <v>0</v>
      </c>
      <c r="AE744">
        <v>2496.860587790502</v>
      </c>
    </row>
    <row r="745" spans="1:31" x14ac:dyDescent="0.25">
      <c r="A745">
        <v>2098678</v>
      </c>
      <c r="B745">
        <v>1</v>
      </c>
      <c r="C745" t="s">
        <v>80</v>
      </c>
      <c r="D745" t="s">
        <v>83</v>
      </c>
      <c r="E745" t="s">
        <v>177</v>
      </c>
      <c r="F745" t="s">
        <v>2390</v>
      </c>
      <c r="G745" t="s">
        <v>196</v>
      </c>
      <c r="H745" t="s">
        <v>143</v>
      </c>
      <c r="I745" t="s">
        <v>135</v>
      </c>
      <c r="J745" t="s">
        <v>136</v>
      </c>
      <c r="K745" t="s">
        <v>137</v>
      </c>
      <c r="L745" t="s">
        <v>2391</v>
      </c>
      <c r="M745" t="s">
        <v>2392</v>
      </c>
      <c r="N745">
        <v>0.60555555500000002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1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7.2631868280416664E-2</v>
      </c>
      <c r="AC745">
        <v>0</v>
      </c>
      <c r="AD745">
        <v>0</v>
      </c>
      <c r="AE745">
        <v>7.2631868280416664E-2</v>
      </c>
    </row>
    <row r="746" spans="1:31" x14ac:dyDescent="0.25">
      <c r="A746">
        <v>2099219</v>
      </c>
      <c r="B746">
        <v>1</v>
      </c>
      <c r="C746" t="s">
        <v>81</v>
      </c>
      <c r="D746" t="s">
        <v>115</v>
      </c>
      <c r="E746" t="s">
        <v>169</v>
      </c>
      <c r="F746" t="s">
        <v>2393</v>
      </c>
      <c r="G746" t="s">
        <v>209</v>
      </c>
      <c r="H746" t="s">
        <v>134</v>
      </c>
      <c r="I746" t="s">
        <v>135</v>
      </c>
      <c r="J746" t="s">
        <v>136</v>
      </c>
      <c r="K746" t="s">
        <v>137</v>
      </c>
      <c r="L746" t="s">
        <v>2394</v>
      </c>
      <c r="M746" t="s">
        <v>2395</v>
      </c>
      <c r="N746">
        <v>4.2358333330000004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2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0.72548755291051081</v>
      </c>
      <c r="AC746">
        <v>0</v>
      </c>
      <c r="AD746">
        <v>0</v>
      </c>
      <c r="AE746">
        <v>0.72548755291051081</v>
      </c>
    </row>
    <row r="747" spans="1:31" x14ac:dyDescent="0.25">
      <c r="A747">
        <v>2099319</v>
      </c>
      <c r="B747">
        <v>1</v>
      </c>
      <c r="C747" t="s">
        <v>81</v>
      </c>
      <c r="D747" t="s">
        <v>115</v>
      </c>
      <c r="E747" t="s">
        <v>158</v>
      </c>
      <c r="F747" t="s">
        <v>2396</v>
      </c>
      <c r="G747" t="s">
        <v>160</v>
      </c>
      <c r="H747" t="s">
        <v>143</v>
      </c>
      <c r="I747" t="s">
        <v>135</v>
      </c>
      <c r="J747" t="s">
        <v>136</v>
      </c>
      <c r="K747" t="s">
        <v>137</v>
      </c>
      <c r="L747" t="s">
        <v>2397</v>
      </c>
      <c r="M747" t="s">
        <v>2398</v>
      </c>
      <c r="N747">
        <v>1.0972222220000001</v>
      </c>
      <c r="O747">
        <v>0</v>
      </c>
      <c r="P747">
        <v>4</v>
      </c>
      <c r="Q747">
        <v>0</v>
      </c>
      <c r="R747">
        <v>3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0.47443157622043247</v>
      </c>
      <c r="Y747">
        <v>0</v>
      </c>
      <c r="Z747">
        <v>6.9662368846875558E-2</v>
      </c>
      <c r="AA747">
        <v>0</v>
      </c>
      <c r="AB747">
        <v>0</v>
      </c>
      <c r="AC747">
        <v>0</v>
      </c>
      <c r="AD747">
        <v>0</v>
      </c>
      <c r="AE747">
        <v>0.54409394506730802</v>
      </c>
    </row>
    <row r="748" spans="1:31" x14ac:dyDescent="0.25">
      <c r="A748">
        <v>2098778</v>
      </c>
      <c r="B748">
        <v>1</v>
      </c>
      <c r="C748" t="s">
        <v>80</v>
      </c>
      <c r="D748" t="s">
        <v>94</v>
      </c>
      <c r="E748" t="s">
        <v>131</v>
      </c>
      <c r="F748" t="s">
        <v>2399</v>
      </c>
      <c r="G748" t="s">
        <v>154</v>
      </c>
      <c r="H748" t="s">
        <v>134</v>
      </c>
      <c r="I748" t="s">
        <v>135</v>
      </c>
      <c r="J748" t="s">
        <v>136</v>
      </c>
      <c r="K748" t="s">
        <v>155</v>
      </c>
      <c r="L748" t="s">
        <v>2400</v>
      </c>
      <c r="M748" t="s">
        <v>2401</v>
      </c>
      <c r="N748">
        <v>8.0884444440000003</v>
      </c>
      <c r="O748">
        <v>0</v>
      </c>
      <c r="P748">
        <v>64</v>
      </c>
      <c r="Q748">
        <v>0</v>
      </c>
      <c r="R748">
        <v>0</v>
      </c>
      <c r="S748">
        <v>1</v>
      </c>
      <c r="T748">
        <v>5</v>
      </c>
      <c r="U748">
        <v>0</v>
      </c>
      <c r="V748">
        <v>0</v>
      </c>
      <c r="W748">
        <v>0</v>
      </c>
      <c r="X748">
        <v>62.434486816695205</v>
      </c>
      <c r="Y748">
        <v>0</v>
      </c>
      <c r="Z748">
        <v>0</v>
      </c>
      <c r="AA748">
        <v>0</v>
      </c>
      <c r="AB748">
        <v>5.7580866418612118</v>
      </c>
      <c r="AC748">
        <v>0</v>
      </c>
      <c r="AD748">
        <v>0</v>
      </c>
      <c r="AE748">
        <v>68.19257345855641</v>
      </c>
    </row>
    <row r="749" spans="1:31" x14ac:dyDescent="0.25">
      <c r="A749">
        <v>2098767</v>
      </c>
      <c r="B749">
        <v>1</v>
      </c>
      <c r="C749" t="s">
        <v>81</v>
      </c>
      <c r="D749" t="s">
        <v>112</v>
      </c>
      <c r="E749" t="s">
        <v>169</v>
      </c>
      <c r="F749" t="s">
        <v>2402</v>
      </c>
      <c r="G749" t="s">
        <v>273</v>
      </c>
      <c r="H749" t="s">
        <v>134</v>
      </c>
      <c r="I749" t="s">
        <v>135</v>
      </c>
      <c r="J749" t="s">
        <v>136</v>
      </c>
      <c r="K749" t="s">
        <v>155</v>
      </c>
      <c r="L749" t="s">
        <v>2403</v>
      </c>
      <c r="M749" t="s">
        <v>2404</v>
      </c>
      <c r="N749">
        <v>7.8331166659999996</v>
      </c>
      <c r="O749">
        <v>0</v>
      </c>
      <c r="P749">
        <v>194</v>
      </c>
      <c r="Q749">
        <v>0</v>
      </c>
      <c r="R749">
        <v>14</v>
      </c>
      <c r="S749">
        <v>1</v>
      </c>
      <c r="T749">
        <v>14</v>
      </c>
      <c r="U749">
        <v>1</v>
      </c>
      <c r="V749">
        <v>0</v>
      </c>
      <c r="W749">
        <v>0</v>
      </c>
      <c r="X749">
        <v>99.82747348686101</v>
      </c>
      <c r="Y749">
        <v>0</v>
      </c>
      <c r="Z749">
        <v>25.45758183019494</v>
      </c>
      <c r="AA749">
        <v>4.839958384783217</v>
      </c>
      <c r="AB749">
        <v>39.050078605355935</v>
      </c>
      <c r="AC749">
        <v>0</v>
      </c>
      <c r="AD749">
        <v>0</v>
      </c>
      <c r="AE749">
        <v>169.17509230719511</v>
      </c>
    </row>
    <row r="750" spans="1:31" x14ac:dyDescent="0.25">
      <c r="A750">
        <v>2099331</v>
      </c>
      <c r="B750">
        <v>1</v>
      </c>
      <c r="C750" t="s">
        <v>80</v>
      </c>
      <c r="D750" t="s">
        <v>110</v>
      </c>
      <c r="E750" t="s">
        <v>177</v>
      </c>
      <c r="F750" t="s">
        <v>2405</v>
      </c>
      <c r="G750" t="s">
        <v>196</v>
      </c>
      <c r="H750" t="s">
        <v>143</v>
      </c>
      <c r="I750" t="s">
        <v>135</v>
      </c>
      <c r="J750" t="s">
        <v>136</v>
      </c>
      <c r="K750" t="s">
        <v>137</v>
      </c>
      <c r="L750" t="s">
        <v>2406</v>
      </c>
      <c r="M750" t="s">
        <v>2407</v>
      </c>
      <c r="N750">
        <v>2.3819444440000002</v>
      </c>
      <c r="O750">
        <v>0</v>
      </c>
      <c r="P750">
        <v>2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1.1854430189745251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1.1854430189745251</v>
      </c>
    </row>
    <row r="751" spans="1:31" x14ac:dyDescent="0.25">
      <c r="A751">
        <v>2098790</v>
      </c>
      <c r="B751">
        <v>1</v>
      </c>
      <c r="C751" t="s">
        <v>80</v>
      </c>
      <c r="D751" t="s">
        <v>92</v>
      </c>
      <c r="E751" t="s">
        <v>177</v>
      </c>
      <c r="F751" t="s">
        <v>2189</v>
      </c>
      <c r="G751" t="s">
        <v>183</v>
      </c>
      <c r="H751" t="s">
        <v>143</v>
      </c>
      <c r="I751" t="s">
        <v>135</v>
      </c>
      <c r="J751" t="s">
        <v>136</v>
      </c>
      <c r="K751" t="s">
        <v>137</v>
      </c>
      <c r="L751" t="s">
        <v>2408</v>
      </c>
      <c r="M751" t="s">
        <v>2409</v>
      </c>
      <c r="N751">
        <v>1.085555555</v>
      </c>
      <c r="O751">
        <v>0</v>
      </c>
      <c r="P751">
        <v>1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0.26208607193630001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0.26208607193630001</v>
      </c>
    </row>
    <row r="752" spans="1:31" x14ac:dyDescent="0.25">
      <c r="A752">
        <v>2098807</v>
      </c>
      <c r="B752">
        <v>1</v>
      </c>
      <c r="C752" t="s">
        <v>80</v>
      </c>
      <c r="D752" t="s">
        <v>103</v>
      </c>
      <c r="E752" t="s">
        <v>140</v>
      </c>
      <c r="F752" t="s">
        <v>2410</v>
      </c>
      <c r="G752" t="s">
        <v>1552</v>
      </c>
      <c r="H752" t="s">
        <v>143</v>
      </c>
      <c r="I752" t="s">
        <v>135</v>
      </c>
      <c r="J752" t="s">
        <v>136</v>
      </c>
      <c r="K752" t="s">
        <v>137</v>
      </c>
      <c r="L752" t="s">
        <v>2411</v>
      </c>
      <c r="M752" t="s">
        <v>2412</v>
      </c>
      <c r="N752">
        <v>2.5866666660000002</v>
      </c>
      <c r="O752">
        <v>0</v>
      </c>
      <c r="P752">
        <v>0</v>
      </c>
      <c r="Q752">
        <v>0</v>
      </c>
      <c r="R752">
        <v>12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51.3787849259149</v>
      </c>
      <c r="AA752">
        <v>0</v>
      </c>
      <c r="AB752">
        <v>0</v>
      </c>
      <c r="AC752">
        <v>0</v>
      </c>
      <c r="AD752">
        <v>0</v>
      </c>
      <c r="AE752">
        <v>51.3787849259149</v>
      </c>
    </row>
    <row r="753" spans="1:31" x14ac:dyDescent="0.25">
      <c r="A753">
        <v>2099348</v>
      </c>
      <c r="B753">
        <v>1</v>
      </c>
      <c r="C753" t="s">
        <v>80</v>
      </c>
      <c r="D753" t="s">
        <v>85</v>
      </c>
      <c r="E753" t="s">
        <v>169</v>
      </c>
      <c r="F753" t="s">
        <v>1957</v>
      </c>
      <c r="G753" t="s">
        <v>171</v>
      </c>
      <c r="H753" t="s">
        <v>134</v>
      </c>
      <c r="I753" t="s">
        <v>135</v>
      </c>
      <c r="J753" t="s">
        <v>136</v>
      </c>
      <c r="K753" t="s">
        <v>137</v>
      </c>
      <c r="L753" t="s">
        <v>2413</v>
      </c>
      <c r="M753" t="s">
        <v>1958</v>
      </c>
      <c r="N753">
        <v>3.4713888879999999</v>
      </c>
      <c r="O753">
        <v>0</v>
      </c>
      <c r="P753">
        <v>249</v>
      </c>
      <c r="Q753">
        <v>0</v>
      </c>
      <c r="R753">
        <v>0</v>
      </c>
      <c r="S753">
        <v>0</v>
      </c>
      <c r="T753">
        <v>40</v>
      </c>
      <c r="U753">
        <v>0</v>
      </c>
      <c r="V753">
        <v>0</v>
      </c>
      <c r="W753">
        <v>0</v>
      </c>
      <c r="X753">
        <v>214.16164911711118</v>
      </c>
      <c r="Y753">
        <v>0</v>
      </c>
      <c r="Z753">
        <v>0</v>
      </c>
      <c r="AA753">
        <v>0</v>
      </c>
      <c r="AB753">
        <v>81.381335681689777</v>
      </c>
      <c r="AC753">
        <v>0</v>
      </c>
      <c r="AD753">
        <v>0</v>
      </c>
      <c r="AE753">
        <v>295.54298479880094</v>
      </c>
    </row>
    <row r="754" spans="1:31" x14ac:dyDescent="0.25">
      <c r="A754">
        <v>2099391</v>
      </c>
      <c r="B754">
        <v>1</v>
      </c>
      <c r="C754" t="s">
        <v>81</v>
      </c>
      <c r="D754" t="s">
        <v>116</v>
      </c>
      <c r="E754" t="s">
        <v>158</v>
      </c>
      <c r="F754" t="s">
        <v>2414</v>
      </c>
      <c r="G754" t="s">
        <v>160</v>
      </c>
      <c r="H754" t="s">
        <v>143</v>
      </c>
      <c r="I754" t="s">
        <v>135</v>
      </c>
      <c r="J754" t="s">
        <v>136</v>
      </c>
      <c r="K754" t="s">
        <v>137</v>
      </c>
      <c r="L754" t="s">
        <v>2415</v>
      </c>
      <c r="M754" t="s">
        <v>2416</v>
      </c>
      <c r="N754">
        <v>1.2713888879999999</v>
      </c>
      <c r="O754">
        <v>0</v>
      </c>
      <c r="P754">
        <v>10</v>
      </c>
      <c r="Q754">
        <v>0</v>
      </c>
      <c r="R754">
        <v>0</v>
      </c>
      <c r="S754">
        <v>0</v>
      </c>
      <c r="T754">
        <v>4</v>
      </c>
      <c r="U754">
        <v>0</v>
      </c>
      <c r="V754">
        <v>0</v>
      </c>
      <c r="W754">
        <v>0</v>
      </c>
      <c r="X754">
        <v>1.3532457327184586</v>
      </c>
      <c r="Y754">
        <v>0</v>
      </c>
      <c r="Z754">
        <v>0</v>
      </c>
      <c r="AA754">
        <v>0</v>
      </c>
      <c r="AB754">
        <v>1.61494191231599</v>
      </c>
      <c r="AC754">
        <v>0</v>
      </c>
      <c r="AD754">
        <v>0</v>
      </c>
      <c r="AE754">
        <v>2.9681876450344484</v>
      </c>
    </row>
    <row r="755" spans="1:31" x14ac:dyDescent="0.25">
      <c r="A755">
        <v>2099245</v>
      </c>
      <c r="B755">
        <v>1</v>
      </c>
      <c r="C755" t="s">
        <v>80</v>
      </c>
      <c r="D755" t="s">
        <v>96</v>
      </c>
      <c r="E755" t="s">
        <v>177</v>
      </c>
      <c r="F755" t="s">
        <v>2417</v>
      </c>
      <c r="G755" t="s">
        <v>179</v>
      </c>
      <c r="H755" t="s">
        <v>143</v>
      </c>
      <c r="I755" t="s">
        <v>135</v>
      </c>
      <c r="J755" t="s">
        <v>136</v>
      </c>
      <c r="K755" t="s">
        <v>137</v>
      </c>
      <c r="L755" t="s">
        <v>2418</v>
      </c>
      <c r="M755" t="s">
        <v>2419</v>
      </c>
      <c r="N755">
        <v>3.4241666660000001</v>
      </c>
      <c r="O755">
        <v>0</v>
      </c>
      <c r="P755">
        <v>1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0.76785579380879443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0.76785579380879443</v>
      </c>
    </row>
    <row r="756" spans="1:31" x14ac:dyDescent="0.25">
      <c r="A756">
        <v>2098681</v>
      </c>
      <c r="B756">
        <v>1</v>
      </c>
      <c r="C756" t="s">
        <v>81</v>
      </c>
      <c r="D756" t="s">
        <v>122</v>
      </c>
      <c r="E756" t="s">
        <v>158</v>
      </c>
      <c r="F756" t="s">
        <v>2420</v>
      </c>
      <c r="G756" t="s">
        <v>160</v>
      </c>
      <c r="H756" t="s">
        <v>143</v>
      </c>
      <c r="I756" t="s">
        <v>135</v>
      </c>
      <c r="J756" t="s">
        <v>136</v>
      </c>
      <c r="K756" t="s">
        <v>137</v>
      </c>
      <c r="L756" t="s">
        <v>2421</v>
      </c>
      <c r="M756" t="s">
        <v>2422</v>
      </c>
      <c r="N756">
        <v>1.2341666659999999</v>
      </c>
      <c r="O756">
        <v>0</v>
      </c>
      <c r="P756">
        <v>67</v>
      </c>
      <c r="Q756">
        <v>0</v>
      </c>
      <c r="R756">
        <v>0</v>
      </c>
      <c r="S756">
        <v>0</v>
      </c>
      <c r="T756">
        <v>4</v>
      </c>
      <c r="U756">
        <v>0</v>
      </c>
      <c r="V756">
        <v>0</v>
      </c>
      <c r="W756">
        <v>0</v>
      </c>
      <c r="X756">
        <v>8.9958849089013757</v>
      </c>
      <c r="Y756">
        <v>0</v>
      </c>
      <c r="Z756">
        <v>0</v>
      </c>
      <c r="AA756">
        <v>0</v>
      </c>
      <c r="AB756">
        <v>0.13354918413669112</v>
      </c>
      <c r="AC756">
        <v>0</v>
      </c>
      <c r="AD756">
        <v>0</v>
      </c>
      <c r="AE756">
        <v>9.129434093038066</v>
      </c>
    </row>
    <row r="757" spans="1:31" x14ac:dyDescent="0.25">
      <c r="A757">
        <v>2099202</v>
      </c>
      <c r="B757">
        <v>1</v>
      </c>
      <c r="C757" t="s">
        <v>80</v>
      </c>
      <c r="D757" t="s">
        <v>91</v>
      </c>
      <c r="E757" t="s">
        <v>169</v>
      </c>
      <c r="F757" t="s">
        <v>2423</v>
      </c>
      <c r="G757" t="s">
        <v>464</v>
      </c>
      <c r="H757" t="s">
        <v>134</v>
      </c>
      <c r="I757" t="s">
        <v>135</v>
      </c>
      <c r="J757" t="s">
        <v>136</v>
      </c>
      <c r="K757" t="s">
        <v>137</v>
      </c>
      <c r="L757" t="s">
        <v>2424</v>
      </c>
      <c r="M757" t="s">
        <v>2425</v>
      </c>
      <c r="N757">
        <v>1.7597222219999999</v>
      </c>
      <c r="O757">
        <v>0</v>
      </c>
      <c r="P757">
        <v>4</v>
      </c>
      <c r="Q757">
        <v>0</v>
      </c>
      <c r="R757">
        <v>10</v>
      </c>
      <c r="S757">
        <v>0</v>
      </c>
      <c r="T757">
        <v>1</v>
      </c>
      <c r="U757">
        <v>0</v>
      </c>
      <c r="V757">
        <v>0</v>
      </c>
      <c r="W757">
        <v>0</v>
      </c>
      <c r="X757">
        <v>7.8201698087432758</v>
      </c>
      <c r="Y757">
        <v>0</v>
      </c>
      <c r="Z757">
        <v>23.301817944007773</v>
      </c>
      <c r="AA757">
        <v>0</v>
      </c>
      <c r="AB757">
        <v>0.82289789092153343</v>
      </c>
      <c r="AC757">
        <v>0</v>
      </c>
      <c r="AD757">
        <v>0</v>
      </c>
      <c r="AE757">
        <v>31.944885643672585</v>
      </c>
    </row>
    <row r="758" spans="1:31" x14ac:dyDescent="0.25">
      <c r="A758">
        <v>2099159</v>
      </c>
      <c r="B758">
        <v>1</v>
      </c>
      <c r="C758" t="s">
        <v>81</v>
      </c>
      <c r="D758" t="s">
        <v>118</v>
      </c>
      <c r="E758" t="s">
        <v>169</v>
      </c>
      <c r="F758" t="s">
        <v>2426</v>
      </c>
      <c r="G758" t="s">
        <v>171</v>
      </c>
      <c r="H758" t="s">
        <v>134</v>
      </c>
      <c r="I758" t="s">
        <v>135</v>
      </c>
      <c r="J758" t="s">
        <v>136</v>
      </c>
      <c r="K758" t="s">
        <v>137</v>
      </c>
      <c r="L758" t="s">
        <v>2427</v>
      </c>
      <c r="M758" t="s">
        <v>2428</v>
      </c>
      <c r="N758">
        <v>1.084166666</v>
      </c>
      <c r="O758">
        <v>1</v>
      </c>
      <c r="P758">
        <v>0</v>
      </c>
      <c r="Q758">
        <v>27</v>
      </c>
      <c r="R758">
        <v>49</v>
      </c>
      <c r="S758">
        <v>6</v>
      </c>
      <c r="T758">
        <v>7</v>
      </c>
      <c r="U758">
        <v>0</v>
      </c>
      <c r="V758">
        <v>0</v>
      </c>
      <c r="W758">
        <v>3.7916093947485598</v>
      </c>
      <c r="X758">
        <v>0</v>
      </c>
      <c r="Y758">
        <v>37.212109177419045</v>
      </c>
      <c r="Z758">
        <v>63.766882124285438</v>
      </c>
      <c r="AA758">
        <v>27.055313857931854</v>
      </c>
      <c r="AB758">
        <v>52.222754983788732</v>
      </c>
      <c r="AC758">
        <v>0</v>
      </c>
      <c r="AD758">
        <v>0</v>
      </c>
      <c r="AE758">
        <v>184.04866953817361</v>
      </c>
    </row>
    <row r="759" spans="1:31" x14ac:dyDescent="0.25">
      <c r="A759">
        <v>2098687</v>
      </c>
      <c r="B759">
        <v>1</v>
      </c>
      <c r="C759" t="s">
        <v>80</v>
      </c>
      <c r="D759" t="s">
        <v>90</v>
      </c>
      <c r="E759" t="s">
        <v>295</v>
      </c>
      <c r="F759" t="s">
        <v>2429</v>
      </c>
      <c r="G759" t="s">
        <v>1007</v>
      </c>
      <c r="H759" t="s">
        <v>134</v>
      </c>
      <c r="I759" t="s">
        <v>135</v>
      </c>
      <c r="J759" t="s">
        <v>3</v>
      </c>
      <c r="K759" t="s">
        <v>137</v>
      </c>
      <c r="L759" t="s">
        <v>2430</v>
      </c>
      <c r="M759" t="s">
        <v>2431</v>
      </c>
      <c r="N759">
        <v>0.83611111100000002</v>
      </c>
      <c r="O759">
        <v>0</v>
      </c>
      <c r="P759">
        <v>3075</v>
      </c>
      <c r="Q759">
        <v>0</v>
      </c>
      <c r="R759">
        <v>0</v>
      </c>
      <c r="S759">
        <v>1</v>
      </c>
      <c r="T759">
        <v>130</v>
      </c>
      <c r="U759">
        <v>0</v>
      </c>
      <c r="V759">
        <v>0</v>
      </c>
      <c r="W759">
        <v>0</v>
      </c>
      <c r="X759">
        <v>451.2988221481387</v>
      </c>
      <c r="Y759">
        <v>0</v>
      </c>
      <c r="Z759">
        <v>0</v>
      </c>
      <c r="AA759">
        <v>730.28230100085148</v>
      </c>
      <c r="AB759">
        <v>65.302409577950527</v>
      </c>
      <c r="AC759">
        <v>0</v>
      </c>
      <c r="AD759">
        <v>0</v>
      </c>
      <c r="AE759">
        <v>1246.8835327269408</v>
      </c>
    </row>
    <row r="760" spans="1:31" x14ac:dyDescent="0.25">
      <c r="A760">
        <v>2099265</v>
      </c>
      <c r="B760">
        <v>1</v>
      </c>
      <c r="C760" t="s">
        <v>80</v>
      </c>
      <c r="D760" t="s">
        <v>90</v>
      </c>
      <c r="E760" t="s">
        <v>177</v>
      </c>
      <c r="F760" t="s">
        <v>2432</v>
      </c>
      <c r="G760" t="s">
        <v>183</v>
      </c>
      <c r="H760" t="s">
        <v>143</v>
      </c>
      <c r="I760" t="s">
        <v>135</v>
      </c>
      <c r="J760" t="s">
        <v>136</v>
      </c>
      <c r="K760" t="s">
        <v>137</v>
      </c>
      <c r="L760" t="s">
        <v>2433</v>
      </c>
      <c r="M760" t="s">
        <v>2434</v>
      </c>
      <c r="N760">
        <v>1.602222222</v>
      </c>
      <c r="O760">
        <v>0</v>
      </c>
      <c r="P760">
        <v>5</v>
      </c>
      <c r="Q760">
        <v>0</v>
      </c>
      <c r="R760">
        <v>0</v>
      </c>
      <c r="S760">
        <v>0</v>
      </c>
      <c r="T760">
        <v>1</v>
      </c>
      <c r="U760">
        <v>0</v>
      </c>
      <c r="V760">
        <v>0</v>
      </c>
      <c r="W760">
        <v>0</v>
      </c>
      <c r="X760">
        <v>1.52737000903557</v>
      </c>
      <c r="Y760">
        <v>0</v>
      </c>
      <c r="Z760">
        <v>0</v>
      </c>
      <c r="AA760">
        <v>0</v>
      </c>
      <c r="AB760">
        <v>0.95781367626853442</v>
      </c>
      <c r="AC760">
        <v>0</v>
      </c>
      <c r="AD760">
        <v>0</v>
      </c>
      <c r="AE760">
        <v>2.4851836853041043</v>
      </c>
    </row>
    <row r="761" spans="1:31" x14ac:dyDescent="0.25">
      <c r="A761">
        <v>2099414</v>
      </c>
      <c r="B761">
        <v>1</v>
      </c>
      <c r="C761" t="s">
        <v>80</v>
      </c>
      <c r="D761" t="s">
        <v>88</v>
      </c>
      <c r="E761" t="s">
        <v>177</v>
      </c>
      <c r="F761" t="s">
        <v>2435</v>
      </c>
      <c r="G761" t="s">
        <v>179</v>
      </c>
      <c r="H761" t="s">
        <v>143</v>
      </c>
      <c r="I761" t="s">
        <v>135</v>
      </c>
      <c r="J761" t="s">
        <v>136</v>
      </c>
      <c r="K761" t="s">
        <v>137</v>
      </c>
      <c r="L761" t="s">
        <v>2436</v>
      </c>
      <c r="M761" t="s">
        <v>2437</v>
      </c>
      <c r="N761">
        <v>5.9863888879999996</v>
      </c>
      <c r="O761">
        <v>0</v>
      </c>
      <c r="P761">
        <v>2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2.4366222243384437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2.4366222243384437</v>
      </c>
    </row>
    <row r="762" spans="1:31" x14ac:dyDescent="0.25">
      <c r="A762">
        <v>2098873</v>
      </c>
      <c r="B762">
        <v>1</v>
      </c>
      <c r="C762" t="s">
        <v>80</v>
      </c>
      <c r="D762" t="s">
        <v>102</v>
      </c>
      <c r="E762" t="s">
        <v>177</v>
      </c>
      <c r="F762" t="s">
        <v>2438</v>
      </c>
      <c r="G762" t="s">
        <v>183</v>
      </c>
      <c r="H762" t="s">
        <v>143</v>
      </c>
      <c r="I762" t="s">
        <v>135</v>
      </c>
      <c r="J762" t="s">
        <v>136</v>
      </c>
      <c r="K762" t="s">
        <v>137</v>
      </c>
      <c r="L762" t="s">
        <v>2439</v>
      </c>
      <c r="M762" t="s">
        <v>2440</v>
      </c>
      <c r="N762">
        <v>1.7350000000000001</v>
      </c>
      <c r="O762">
        <v>0</v>
      </c>
      <c r="P762">
        <v>2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0.71999440678567772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0.71999440678567772</v>
      </c>
    </row>
    <row r="763" spans="1:31" x14ac:dyDescent="0.25">
      <c r="A763">
        <v>2099222</v>
      </c>
      <c r="B763">
        <v>1</v>
      </c>
      <c r="C763" t="s">
        <v>81</v>
      </c>
      <c r="D763" t="s">
        <v>127</v>
      </c>
      <c r="E763" t="s">
        <v>158</v>
      </c>
      <c r="F763" t="s">
        <v>1986</v>
      </c>
      <c r="G763" t="s">
        <v>1378</v>
      </c>
      <c r="H763" t="s">
        <v>143</v>
      </c>
      <c r="I763" t="s">
        <v>135</v>
      </c>
      <c r="J763" t="s">
        <v>136</v>
      </c>
      <c r="K763" t="s">
        <v>137</v>
      </c>
      <c r="L763" t="s">
        <v>2441</v>
      </c>
      <c r="M763" t="s">
        <v>2442</v>
      </c>
      <c r="N763">
        <v>5.6605555550000002</v>
      </c>
      <c r="O763">
        <v>0</v>
      </c>
      <c r="P763">
        <v>39</v>
      </c>
      <c r="Q763">
        <v>0</v>
      </c>
      <c r="R763">
        <v>1</v>
      </c>
      <c r="S763">
        <v>0</v>
      </c>
      <c r="T763">
        <v>3</v>
      </c>
      <c r="U763">
        <v>0</v>
      </c>
      <c r="V763">
        <v>0</v>
      </c>
      <c r="W763">
        <v>0</v>
      </c>
      <c r="X763">
        <v>35.750250378119667</v>
      </c>
      <c r="Y763">
        <v>0</v>
      </c>
      <c r="Z763">
        <v>0.16837035942700004</v>
      </c>
      <c r="AA763">
        <v>0</v>
      </c>
      <c r="AB763">
        <v>9.8155195652388905</v>
      </c>
      <c r="AC763">
        <v>0</v>
      </c>
      <c r="AD763">
        <v>0</v>
      </c>
      <c r="AE763">
        <v>45.734140302785562</v>
      </c>
    </row>
    <row r="764" spans="1:31" x14ac:dyDescent="0.25">
      <c r="A764">
        <v>2098764</v>
      </c>
      <c r="B764">
        <v>1</v>
      </c>
      <c r="C764" t="s">
        <v>80</v>
      </c>
      <c r="D764" t="s">
        <v>105</v>
      </c>
      <c r="E764" t="s">
        <v>158</v>
      </c>
      <c r="F764" t="s">
        <v>2443</v>
      </c>
      <c r="G764" t="s">
        <v>1072</v>
      </c>
      <c r="H764" t="s">
        <v>143</v>
      </c>
      <c r="I764" t="s">
        <v>135</v>
      </c>
      <c r="J764" t="s">
        <v>136</v>
      </c>
      <c r="K764" t="s">
        <v>137</v>
      </c>
      <c r="L764" t="s">
        <v>2382</v>
      </c>
      <c r="M764" t="s">
        <v>2444</v>
      </c>
      <c r="N764">
        <v>3.0136111109999999</v>
      </c>
      <c r="O764">
        <v>0</v>
      </c>
      <c r="P764">
        <v>129</v>
      </c>
      <c r="Q764">
        <v>0</v>
      </c>
      <c r="R764">
        <v>0</v>
      </c>
      <c r="S764">
        <v>0</v>
      </c>
      <c r="T764">
        <v>6</v>
      </c>
      <c r="U764">
        <v>0</v>
      </c>
      <c r="V764">
        <v>0</v>
      </c>
      <c r="W764">
        <v>0</v>
      </c>
      <c r="X764">
        <v>87.125352700167042</v>
      </c>
      <c r="Y764">
        <v>0</v>
      </c>
      <c r="Z764">
        <v>0</v>
      </c>
      <c r="AA764">
        <v>0</v>
      </c>
      <c r="AB764">
        <v>14.0534283964513</v>
      </c>
      <c r="AC764">
        <v>0</v>
      </c>
      <c r="AD764">
        <v>0</v>
      </c>
      <c r="AE764">
        <v>101.17878109661834</v>
      </c>
    </row>
    <row r="765" spans="1:31" x14ac:dyDescent="0.25">
      <c r="A765">
        <v>2099311</v>
      </c>
      <c r="B765">
        <v>1</v>
      </c>
      <c r="C765" t="s">
        <v>81</v>
      </c>
      <c r="D765" t="s">
        <v>121</v>
      </c>
      <c r="E765" t="s">
        <v>146</v>
      </c>
      <c r="F765" t="s">
        <v>2445</v>
      </c>
      <c r="G765" t="s">
        <v>133</v>
      </c>
      <c r="H765" t="s">
        <v>134</v>
      </c>
      <c r="I765" t="s">
        <v>259</v>
      </c>
      <c r="J765" t="s">
        <v>136</v>
      </c>
      <c r="K765" t="s">
        <v>137</v>
      </c>
      <c r="L765" t="s">
        <v>2446</v>
      </c>
      <c r="M765" t="s">
        <v>2447</v>
      </c>
      <c r="N765">
        <v>0.05</v>
      </c>
      <c r="O765">
        <v>0</v>
      </c>
      <c r="P765">
        <v>1554</v>
      </c>
      <c r="Q765">
        <v>0</v>
      </c>
      <c r="R765">
        <v>40</v>
      </c>
      <c r="S765">
        <v>5</v>
      </c>
      <c r="T765">
        <v>285</v>
      </c>
      <c r="U765">
        <v>0</v>
      </c>
      <c r="V765">
        <v>0</v>
      </c>
      <c r="W765">
        <v>0</v>
      </c>
      <c r="X765">
        <v>12.55461004511314</v>
      </c>
      <c r="Y765">
        <v>0</v>
      </c>
      <c r="Z765">
        <v>0.34118802299180001</v>
      </c>
      <c r="AA765">
        <v>4.31974098030825</v>
      </c>
      <c r="AB765">
        <v>6.1514914987976548</v>
      </c>
      <c r="AC765">
        <v>0</v>
      </c>
      <c r="AD765">
        <v>0</v>
      </c>
      <c r="AE765">
        <v>23.367030547210845</v>
      </c>
    </row>
    <row r="766" spans="1:31" x14ac:dyDescent="0.25">
      <c r="A766">
        <v>2099142</v>
      </c>
      <c r="B766">
        <v>1</v>
      </c>
      <c r="C766" t="s">
        <v>80</v>
      </c>
      <c r="D766" t="s">
        <v>96</v>
      </c>
      <c r="E766" t="s">
        <v>177</v>
      </c>
      <c r="F766" t="s">
        <v>2448</v>
      </c>
      <c r="G766" t="s">
        <v>183</v>
      </c>
      <c r="H766" t="s">
        <v>143</v>
      </c>
      <c r="I766" t="s">
        <v>135</v>
      </c>
      <c r="J766" t="s">
        <v>136</v>
      </c>
      <c r="K766" t="s">
        <v>137</v>
      </c>
      <c r="L766" t="s">
        <v>2449</v>
      </c>
      <c r="M766" t="s">
        <v>2450</v>
      </c>
      <c r="N766">
        <v>3.090833333</v>
      </c>
      <c r="O766">
        <v>0</v>
      </c>
      <c r="P766">
        <v>7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5.534333816553163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5.534333816553163</v>
      </c>
    </row>
    <row r="767" spans="1:31" x14ac:dyDescent="0.25">
      <c r="A767">
        <v>2099288</v>
      </c>
      <c r="B767">
        <v>1</v>
      </c>
      <c r="C767" t="s">
        <v>80</v>
      </c>
      <c r="D767" t="s">
        <v>105</v>
      </c>
      <c r="E767" t="s">
        <v>131</v>
      </c>
      <c r="F767" t="s">
        <v>2451</v>
      </c>
      <c r="G767" t="s">
        <v>133</v>
      </c>
      <c r="H767" t="s">
        <v>134</v>
      </c>
      <c r="I767" t="s">
        <v>259</v>
      </c>
      <c r="J767" t="s">
        <v>136</v>
      </c>
      <c r="K767" t="s">
        <v>137</v>
      </c>
      <c r="L767" t="s">
        <v>2452</v>
      </c>
      <c r="M767" t="s">
        <v>2453</v>
      </c>
      <c r="N767">
        <v>8.3333330000000001E-3</v>
      </c>
      <c r="O767">
        <v>4</v>
      </c>
      <c r="P767">
        <v>2657</v>
      </c>
      <c r="Q767">
        <v>5</v>
      </c>
      <c r="R767">
        <v>16</v>
      </c>
      <c r="S767">
        <v>22</v>
      </c>
      <c r="T767">
        <v>263</v>
      </c>
      <c r="U767">
        <v>3</v>
      </c>
      <c r="V767">
        <v>0</v>
      </c>
      <c r="W767">
        <v>4.2846039607674996E-2</v>
      </c>
      <c r="X767">
        <v>4.7717777443902651</v>
      </c>
      <c r="Y767">
        <v>0.19638886925846666</v>
      </c>
      <c r="Z767">
        <v>8.8022746919E-2</v>
      </c>
      <c r="AA767">
        <v>2.2893297252771663</v>
      </c>
      <c r="AB767">
        <v>2.3159507873271337</v>
      </c>
      <c r="AC767">
        <v>7.0540462344150168</v>
      </c>
      <c r="AD767">
        <v>0</v>
      </c>
      <c r="AE767">
        <v>16.758362147194724</v>
      </c>
    </row>
    <row r="768" spans="1:31" x14ac:dyDescent="0.25">
      <c r="A768">
        <v>2098956</v>
      </c>
      <c r="B768">
        <v>1</v>
      </c>
      <c r="C768" t="s">
        <v>80</v>
      </c>
      <c r="D768" t="s">
        <v>104</v>
      </c>
      <c r="E768" t="s">
        <v>169</v>
      </c>
      <c r="F768" t="s">
        <v>2454</v>
      </c>
      <c r="G768" t="s">
        <v>133</v>
      </c>
      <c r="H768" t="s">
        <v>134</v>
      </c>
      <c r="I768" t="s">
        <v>135</v>
      </c>
      <c r="J768" t="s">
        <v>136</v>
      </c>
      <c r="K768" t="s">
        <v>137</v>
      </c>
      <c r="L768" t="s">
        <v>2455</v>
      </c>
      <c r="M768" t="s">
        <v>2456</v>
      </c>
      <c r="N768">
        <v>0.18694444399999999</v>
      </c>
      <c r="O768">
        <v>3</v>
      </c>
      <c r="P768">
        <v>0</v>
      </c>
      <c r="Q768">
        <v>15</v>
      </c>
      <c r="R768">
        <v>0</v>
      </c>
      <c r="S768">
        <v>12</v>
      </c>
      <c r="T768">
        <v>0</v>
      </c>
      <c r="U768">
        <v>1</v>
      </c>
      <c r="V768">
        <v>0</v>
      </c>
      <c r="W768">
        <v>0.26741819611537665</v>
      </c>
      <c r="X768">
        <v>0</v>
      </c>
      <c r="Y768">
        <v>1.7833531265314935</v>
      </c>
      <c r="Z768">
        <v>0</v>
      </c>
      <c r="AA768">
        <v>15.455349941710079</v>
      </c>
      <c r="AB768">
        <v>0</v>
      </c>
      <c r="AC768">
        <v>3.1584158313415971</v>
      </c>
      <c r="AD768">
        <v>0</v>
      </c>
      <c r="AE768">
        <v>20.664537095698545</v>
      </c>
    </row>
    <row r="769" spans="1:31" x14ac:dyDescent="0.25">
      <c r="A769">
        <v>2099305</v>
      </c>
      <c r="B769">
        <v>1</v>
      </c>
      <c r="C769" t="s">
        <v>80</v>
      </c>
      <c r="D769" t="s">
        <v>103</v>
      </c>
      <c r="E769" t="s">
        <v>295</v>
      </c>
      <c r="F769" t="s">
        <v>2457</v>
      </c>
      <c r="G769" t="s">
        <v>513</v>
      </c>
      <c r="H769" t="s">
        <v>134</v>
      </c>
      <c r="I769" t="s">
        <v>135</v>
      </c>
      <c r="J769" t="s">
        <v>136</v>
      </c>
      <c r="K769" t="s">
        <v>137</v>
      </c>
      <c r="L769" t="s">
        <v>2458</v>
      </c>
      <c r="M769" t="s">
        <v>2459</v>
      </c>
      <c r="N769">
        <v>6.3055554999999999E-2</v>
      </c>
      <c r="O769">
        <v>0</v>
      </c>
      <c r="P769">
        <v>10400</v>
      </c>
      <c r="Q769">
        <v>1</v>
      </c>
      <c r="R769">
        <v>17</v>
      </c>
      <c r="S769">
        <v>3</v>
      </c>
      <c r="T769">
        <v>784</v>
      </c>
      <c r="U769">
        <v>0</v>
      </c>
      <c r="V769">
        <v>0</v>
      </c>
      <c r="W769">
        <v>0</v>
      </c>
      <c r="X769">
        <v>145.83453796324096</v>
      </c>
      <c r="Y769">
        <v>2.3792836872525664</v>
      </c>
      <c r="Z769">
        <v>1.2513056356619336</v>
      </c>
      <c r="AA769">
        <v>7.0586739698518013</v>
      </c>
      <c r="AB769">
        <v>71.232280812318152</v>
      </c>
      <c r="AC769">
        <v>0</v>
      </c>
      <c r="AD769">
        <v>0</v>
      </c>
      <c r="AE769">
        <v>227.75608206832541</v>
      </c>
    </row>
    <row r="770" spans="1:31" x14ac:dyDescent="0.25">
      <c r="A770">
        <v>2099351</v>
      </c>
      <c r="B770">
        <v>1</v>
      </c>
      <c r="C770" t="s">
        <v>81</v>
      </c>
      <c r="D770" t="s">
        <v>128</v>
      </c>
      <c r="E770" t="s">
        <v>158</v>
      </c>
      <c r="F770" t="s">
        <v>2460</v>
      </c>
      <c r="G770" t="s">
        <v>160</v>
      </c>
      <c r="H770" t="s">
        <v>143</v>
      </c>
      <c r="I770" t="s">
        <v>135</v>
      </c>
      <c r="J770" t="s">
        <v>136</v>
      </c>
      <c r="K770" t="s">
        <v>137</v>
      </c>
      <c r="L770" t="s">
        <v>2461</v>
      </c>
      <c r="M770" t="s">
        <v>2462</v>
      </c>
      <c r="N770">
        <v>5.5508333329999999</v>
      </c>
      <c r="O770">
        <v>0</v>
      </c>
      <c r="P770">
        <v>41</v>
      </c>
      <c r="Q770">
        <v>0</v>
      </c>
      <c r="R770">
        <v>0</v>
      </c>
      <c r="S770">
        <v>0</v>
      </c>
      <c r="T770">
        <v>3</v>
      </c>
      <c r="U770">
        <v>0</v>
      </c>
      <c r="V770">
        <v>0</v>
      </c>
      <c r="W770">
        <v>0</v>
      </c>
      <c r="X770">
        <v>50.633719341904104</v>
      </c>
      <c r="Y770">
        <v>0</v>
      </c>
      <c r="Z770">
        <v>0</v>
      </c>
      <c r="AA770">
        <v>0</v>
      </c>
      <c r="AB770">
        <v>9.0606352195907611</v>
      </c>
      <c r="AC770">
        <v>0</v>
      </c>
      <c r="AD770">
        <v>0</v>
      </c>
      <c r="AE770">
        <v>59.694354561494862</v>
      </c>
    </row>
    <row r="771" spans="1:31" x14ac:dyDescent="0.25">
      <c r="A771">
        <v>2099388</v>
      </c>
      <c r="B771">
        <v>1</v>
      </c>
      <c r="C771" t="s">
        <v>80</v>
      </c>
      <c r="D771" t="s">
        <v>86</v>
      </c>
      <c r="E771" t="s">
        <v>169</v>
      </c>
      <c r="F771" t="s">
        <v>2463</v>
      </c>
      <c r="G771" t="s">
        <v>1338</v>
      </c>
      <c r="H771" t="s">
        <v>134</v>
      </c>
      <c r="I771" t="s">
        <v>135</v>
      </c>
      <c r="J771" t="s">
        <v>136</v>
      </c>
      <c r="K771" t="s">
        <v>137</v>
      </c>
      <c r="L771" t="s">
        <v>2464</v>
      </c>
      <c r="M771" t="s">
        <v>2465</v>
      </c>
      <c r="N771">
        <v>0.22555555499999999</v>
      </c>
      <c r="O771">
        <v>0</v>
      </c>
      <c r="P771">
        <v>141</v>
      </c>
      <c r="Q771">
        <v>0</v>
      </c>
      <c r="R771">
        <v>2</v>
      </c>
      <c r="S771">
        <v>0</v>
      </c>
      <c r="T771">
        <v>11</v>
      </c>
      <c r="U771">
        <v>0</v>
      </c>
      <c r="V771">
        <v>0</v>
      </c>
      <c r="W771">
        <v>0</v>
      </c>
      <c r="X771">
        <v>32.690417035385721</v>
      </c>
      <c r="Y771">
        <v>0</v>
      </c>
      <c r="Z771">
        <v>0.27247506269219446</v>
      </c>
      <c r="AA771">
        <v>0</v>
      </c>
      <c r="AB771">
        <v>7.6636095937215973</v>
      </c>
      <c r="AC771">
        <v>0</v>
      </c>
      <c r="AD771">
        <v>0</v>
      </c>
      <c r="AE771">
        <v>40.626501691799511</v>
      </c>
    </row>
    <row r="772" spans="1:31" x14ac:dyDescent="0.25">
      <c r="A772">
        <v>2098747</v>
      </c>
      <c r="B772">
        <v>1</v>
      </c>
      <c r="C772" t="s">
        <v>80</v>
      </c>
      <c r="D772" t="s">
        <v>106</v>
      </c>
      <c r="E772" t="s">
        <v>158</v>
      </c>
      <c r="F772" t="s">
        <v>1499</v>
      </c>
      <c r="G772" t="s">
        <v>160</v>
      </c>
      <c r="H772" t="s">
        <v>143</v>
      </c>
      <c r="I772" t="s">
        <v>135</v>
      </c>
      <c r="J772" t="s">
        <v>136</v>
      </c>
      <c r="K772" t="s">
        <v>137</v>
      </c>
      <c r="L772" t="s">
        <v>2466</v>
      </c>
      <c r="M772" t="s">
        <v>2467</v>
      </c>
      <c r="N772">
        <v>1.9808333330000001</v>
      </c>
      <c r="O772">
        <v>0</v>
      </c>
      <c r="P772">
        <v>15</v>
      </c>
      <c r="Q772">
        <v>0</v>
      </c>
      <c r="R772">
        <v>1</v>
      </c>
      <c r="S772">
        <v>0</v>
      </c>
      <c r="T772">
        <v>1</v>
      </c>
      <c r="U772">
        <v>0</v>
      </c>
      <c r="V772">
        <v>0</v>
      </c>
      <c r="W772">
        <v>0</v>
      </c>
      <c r="X772">
        <v>3.6898868729235601</v>
      </c>
      <c r="Y772">
        <v>0</v>
      </c>
      <c r="Z772">
        <v>7.5165683433677521E-2</v>
      </c>
      <c r="AA772">
        <v>0</v>
      </c>
      <c r="AB772">
        <v>0.18183188715364168</v>
      </c>
      <c r="AC772">
        <v>0</v>
      </c>
      <c r="AD772">
        <v>0</v>
      </c>
      <c r="AE772">
        <v>3.946884443510879</v>
      </c>
    </row>
    <row r="773" spans="1:31" x14ac:dyDescent="0.25">
      <c r="A773">
        <v>2098701</v>
      </c>
      <c r="B773">
        <v>1</v>
      </c>
      <c r="C773" t="s">
        <v>80</v>
      </c>
      <c r="D773" t="s">
        <v>83</v>
      </c>
      <c r="E773" t="s">
        <v>146</v>
      </c>
      <c r="F773" t="s">
        <v>2468</v>
      </c>
      <c r="G773" t="s">
        <v>513</v>
      </c>
      <c r="H773" t="s">
        <v>134</v>
      </c>
      <c r="I773" t="s">
        <v>259</v>
      </c>
      <c r="J773" t="s">
        <v>136</v>
      </c>
      <c r="K773" t="s">
        <v>155</v>
      </c>
      <c r="L773" t="s">
        <v>2469</v>
      </c>
      <c r="M773" t="s">
        <v>2470</v>
      </c>
      <c r="N773">
        <v>3.0277776999999999E-2</v>
      </c>
      <c r="O773">
        <v>0</v>
      </c>
      <c r="P773">
        <v>11211</v>
      </c>
      <c r="Q773">
        <v>0</v>
      </c>
      <c r="R773">
        <v>0</v>
      </c>
      <c r="S773">
        <v>5</v>
      </c>
      <c r="T773">
        <v>1535</v>
      </c>
      <c r="U773">
        <v>0</v>
      </c>
      <c r="V773">
        <v>3</v>
      </c>
      <c r="W773">
        <v>0</v>
      </c>
      <c r="X773">
        <v>60.234086999837608</v>
      </c>
      <c r="Y773">
        <v>0</v>
      </c>
      <c r="Z773">
        <v>0</v>
      </c>
      <c r="AA773">
        <v>7.2582663391473892</v>
      </c>
      <c r="AB773">
        <v>28.230493372725061</v>
      </c>
      <c r="AC773">
        <v>0</v>
      </c>
      <c r="AD773">
        <v>0.40975122344259057</v>
      </c>
      <c r="AE773">
        <v>96.132597935152646</v>
      </c>
    </row>
    <row r="774" spans="1:31" x14ac:dyDescent="0.25">
      <c r="A774">
        <v>2099248</v>
      </c>
      <c r="B774">
        <v>1</v>
      </c>
      <c r="C774" t="s">
        <v>80</v>
      </c>
      <c r="D774" t="s">
        <v>93</v>
      </c>
      <c r="E774" t="s">
        <v>177</v>
      </c>
      <c r="F774" t="s">
        <v>2471</v>
      </c>
      <c r="G774" t="s">
        <v>183</v>
      </c>
      <c r="H774" t="s">
        <v>143</v>
      </c>
      <c r="I774" t="s">
        <v>135</v>
      </c>
      <c r="J774" t="s">
        <v>136</v>
      </c>
      <c r="K774" t="s">
        <v>137</v>
      </c>
      <c r="L774" t="s">
        <v>2472</v>
      </c>
      <c r="M774" t="s">
        <v>2473</v>
      </c>
      <c r="N774">
        <v>6.2852777770000001</v>
      </c>
      <c r="O774">
        <v>0</v>
      </c>
      <c r="P774">
        <v>0</v>
      </c>
      <c r="Q774">
        <v>0</v>
      </c>
      <c r="R774">
        <v>1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3.5696914083589308</v>
      </c>
      <c r="AA774">
        <v>0</v>
      </c>
      <c r="AB774">
        <v>0</v>
      </c>
      <c r="AC774">
        <v>0</v>
      </c>
      <c r="AD774">
        <v>0</v>
      </c>
      <c r="AE774">
        <v>3.5696914083589308</v>
      </c>
    </row>
    <row r="775" spans="1:31" x14ac:dyDescent="0.25">
      <c r="A775">
        <v>2099242</v>
      </c>
      <c r="B775">
        <v>1</v>
      </c>
      <c r="C775" t="s">
        <v>80</v>
      </c>
      <c r="D775" t="s">
        <v>106</v>
      </c>
      <c r="E775" t="s">
        <v>177</v>
      </c>
      <c r="F775" t="s">
        <v>2474</v>
      </c>
      <c r="G775" t="s">
        <v>183</v>
      </c>
      <c r="H775" t="s">
        <v>143</v>
      </c>
      <c r="I775" t="s">
        <v>135</v>
      </c>
      <c r="J775" t="s">
        <v>136</v>
      </c>
      <c r="K775" t="s">
        <v>137</v>
      </c>
      <c r="L775" t="s">
        <v>2475</v>
      </c>
      <c r="M775" t="s">
        <v>1882</v>
      </c>
      <c r="N775">
        <v>2.9780555550000001</v>
      </c>
      <c r="O775">
        <v>0</v>
      </c>
      <c r="P775">
        <v>12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7.882913208763541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7.882913208763541</v>
      </c>
    </row>
    <row r="776" spans="1:31" x14ac:dyDescent="0.25">
      <c r="A776">
        <v>2098847</v>
      </c>
      <c r="B776">
        <v>1</v>
      </c>
      <c r="C776" t="s">
        <v>80</v>
      </c>
      <c r="D776" t="s">
        <v>87</v>
      </c>
      <c r="E776" t="s">
        <v>177</v>
      </c>
      <c r="F776" t="s">
        <v>2476</v>
      </c>
      <c r="G776" t="s">
        <v>160</v>
      </c>
      <c r="H776" t="s">
        <v>143</v>
      </c>
      <c r="I776" t="s">
        <v>135</v>
      </c>
      <c r="J776" t="s">
        <v>136</v>
      </c>
      <c r="K776" t="s">
        <v>137</v>
      </c>
      <c r="L776" t="s">
        <v>2477</v>
      </c>
      <c r="M776" t="s">
        <v>2478</v>
      </c>
      <c r="N776">
        <v>0.88555555500000005</v>
      </c>
      <c r="O776">
        <v>0</v>
      </c>
      <c r="P776">
        <v>16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3.8053537443207932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3.8053537443207932</v>
      </c>
    </row>
    <row r="777" spans="1:31" x14ac:dyDescent="0.25">
      <c r="A777">
        <v>2098870</v>
      </c>
      <c r="B777">
        <v>1</v>
      </c>
      <c r="C777" t="s">
        <v>80</v>
      </c>
      <c r="D777" t="s">
        <v>100</v>
      </c>
      <c r="E777" t="s">
        <v>177</v>
      </c>
      <c r="F777" t="s">
        <v>2479</v>
      </c>
      <c r="G777" t="s">
        <v>183</v>
      </c>
      <c r="H777" t="s">
        <v>143</v>
      </c>
      <c r="I777" t="s">
        <v>135</v>
      </c>
      <c r="J777" t="s">
        <v>136</v>
      </c>
      <c r="K777" t="s">
        <v>137</v>
      </c>
      <c r="L777" t="s">
        <v>2480</v>
      </c>
      <c r="M777" t="s">
        <v>2481</v>
      </c>
      <c r="N777">
        <v>0.96666666599999995</v>
      </c>
      <c r="O777">
        <v>0</v>
      </c>
      <c r="P777">
        <v>1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0.20389129865426667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0.20389129865426667</v>
      </c>
    </row>
    <row r="778" spans="1:31" x14ac:dyDescent="0.25">
      <c r="A778">
        <v>2099039</v>
      </c>
      <c r="B778">
        <v>1</v>
      </c>
      <c r="C778" t="s">
        <v>80</v>
      </c>
      <c r="D778" t="s">
        <v>94</v>
      </c>
      <c r="E778" t="s">
        <v>158</v>
      </c>
      <c r="F778" t="s">
        <v>2482</v>
      </c>
      <c r="G778" t="s">
        <v>160</v>
      </c>
      <c r="H778" t="s">
        <v>143</v>
      </c>
      <c r="I778" t="s">
        <v>135</v>
      </c>
      <c r="J778" t="s">
        <v>136</v>
      </c>
      <c r="K778" t="s">
        <v>137</v>
      </c>
      <c r="L778" t="s">
        <v>2483</v>
      </c>
      <c r="M778" t="s">
        <v>2484</v>
      </c>
      <c r="N778">
        <v>0.99805555499999998</v>
      </c>
      <c r="O778">
        <v>0</v>
      </c>
      <c r="P778">
        <v>0</v>
      </c>
      <c r="Q778">
        <v>0</v>
      </c>
      <c r="R778">
        <v>3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1.1187676045008692</v>
      </c>
      <c r="AA778">
        <v>0</v>
      </c>
      <c r="AB778">
        <v>0</v>
      </c>
      <c r="AC778">
        <v>0</v>
      </c>
      <c r="AD778">
        <v>0</v>
      </c>
      <c r="AE778">
        <v>1.1187676045008692</v>
      </c>
    </row>
    <row r="779" spans="1:31" x14ac:dyDescent="0.25">
      <c r="A779">
        <v>2099162</v>
      </c>
      <c r="B779">
        <v>1</v>
      </c>
      <c r="C779" t="s">
        <v>80</v>
      </c>
      <c r="D779" t="s">
        <v>96</v>
      </c>
      <c r="E779" t="s">
        <v>177</v>
      </c>
      <c r="F779" t="s">
        <v>2485</v>
      </c>
      <c r="G779" t="s">
        <v>179</v>
      </c>
      <c r="H779" t="s">
        <v>143</v>
      </c>
      <c r="I779" t="s">
        <v>135</v>
      </c>
      <c r="J779" t="s">
        <v>136</v>
      </c>
      <c r="K779" t="s">
        <v>137</v>
      </c>
      <c r="L779" t="s">
        <v>2486</v>
      </c>
      <c r="M779" t="s">
        <v>2487</v>
      </c>
      <c r="N779">
        <v>4.9938888879999999</v>
      </c>
      <c r="O779">
        <v>0</v>
      </c>
      <c r="P779">
        <v>1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1.6173678280066843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1.6173678280066843</v>
      </c>
    </row>
    <row r="780" spans="1:31" x14ac:dyDescent="0.25">
      <c r="A780">
        <v>2099374</v>
      </c>
      <c r="B780">
        <v>1</v>
      </c>
      <c r="C780" t="s">
        <v>80</v>
      </c>
      <c r="D780" t="s">
        <v>99</v>
      </c>
      <c r="E780" t="s">
        <v>177</v>
      </c>
      <c r="F780" t="s">
        <v>2488</v>
      </c>
      <c r="G780" t="s">
        <v>183</v>
      </c>
      <c r="H780" t="s">
        <v>143</v>
      </c>
      <c r="I780" t="s">
        <v>135</v>
      </c>
      <c r="J780" t="s">
        <v>136</v>
      </c>
      <c r="K780" t="s">
        <v>137</v>
      </c>
      <c r="L780" t="s">
        <v>2489</v>
      </c>
      <c r="M780" t="s">
        <v>2490</v>
      </c>
      <c r="N780">
        <v>2.5952777770000002</v>
      </c>
      <c r="O780">
        <v>0</v>
      </c>
      <c r="P780">
        <v>2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1.083458879153125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1.083458879153125</v>
      </c>
    </row>
    <row r="781" spans="1:31" x14ac:dyDescent="0.25">
      <c r="A781">
        <v>2098684</v>
      </c>
      <c r="B781">
        <v>1</v>
      </c>
      <c r="C781" t="s">
        <v>81</v>
      </c>
      <c r="D781" t="s">
        <v>119</v>
      </c>
      <c r="E781" t="s">
        <v>146</v>
      </c>
      <c r="F781" t="s">
        <v>1451</v>
      </c>
      <c r="G781" t="s">
        <v>133</v>
      </c>
      <c r="H781" t="s">
        <v>134</v>
      </c>
      <c r="I781" t="s">
        <v>259</v>
      </c>
      <c r="J781" t="s">
        <v>136</v>
      </c>
      <c r="K781" t="s">
        <v>137</v>
      </c>
      <c r="L781" t="s">
        <v>2491</v>
      </c>
      <c r="M781" t="s">
        <v>2492</v>
      </c>
      <c r="N781">
        <v>3.333333E-3</v>
      </c>
      <c r="O781">
        <v>1</v>
      </c>
      <c r="P781">
        <v>2114</v>
      </c>
      <c r="Q781">
        <v>26</v>
      </c>
      <c r="R781">
        <v>496</v>
      </c>
      <c r="S781">
        <v>11</v>
      </c>
      <c r="T781">
        <v>209</v>
      </c>
      <c r="U781">
        <v>0</v>
      </c>
      <c r="V781">
        <v>2</v>
      </c>
      <c r="W781">
        <v>6.3971356143666678E-4</v>
      </c>
      <c r="X781">
        <v>0.82969607913535759</v>
      </c>
      <c r="Y781">
        <v>9.8435693343326677E-2</v>
      </c>
      <c r="Z781">
        <v>0.89225528466138615</v>
      </c>
      <c r="AA781">
        <v>0.9785509199111001</v>
      </c>
      <c r="AB781">
        <v>0.18172350317897007</v>
      </c>
      <c r="AC781">
        <v>0</v>
      </c>
      <c r="AD781">
        <v>5.5388934420000011E-4</v>
      </c>
      <c r="AE781">
        <v>2.9818550831357773</v>
      </c>
    </row>
    <row r="782" spans="1:31" x14ac:dyDescent="0.25">
      <c r="A782">
        <v>2098976</v>
      </c>
      <c r="B782">
        <v>1</v>
      </c>
      <c r="C782" t="s">
        <v>81</v>
      </c>
      <c r="D782" t="s">
        <v>124</v>
      </c>
      <c r="E782" t="s">
        <v>158</v>
      </c>
      <c r="F782" t="s">
        <v>2493</v>
      </c>
      <c r="G782" t="s">
        <v>160</v>
      </c>
      <c r="H782" t="s">
        <v>143</v>
      </c>
      <c r="I782" t="s">
        <v>135</v>
      </c>
      <c r="J782" t="s">
        <v>136</v>
      </c>
      <c r="K782" t="s">
        <v>137</v>
      </c>
      <c r="L782" t="s">
        <v>2494</v>
      </c>
      <c r="M782" t="s">
        <v>2495</v>
      </c>
      <c r="N782">
        <v>2.9624999999999999</v>
      </c>
      <c r="O782">
        <v>0</v>
      </c>
      <c r="P782">
        <v>21</v>
      </c>
      <c r="Q782">
        <v>0</v>
      </c>
      <c r="R782">
        <v>0</v>
      </c>
      <c r="S782">
        <v>0</v>
      </c>
      <c r="T782">
        <v>8</v>
      </c>
      <c r="U782">
        <v>0</v>
      </c>
      <c r="V782">
        <v>0</v>
      </c>
      <c r="W782">
        <v>0</v>
      </c>
      <c r="X782">
        <v>13.430088343093939</v>
      </c>
      <c r="Y782">
        <v>0</v>
      </c>
      <c r="Z782">
        <v>0</v>
      </c>
      <c r="AA782">
        <v>0</v>
      </c>
      <c r="AB782">
        <v>9.9188245955532288</v>
      </c>
      <c r="AC782">
        <v>0</v>
      </c>
      <c r="AD782">
        <v>0</v>
      </c>
      <c r="AE782">
        <v>23.348912938647167</v>
      </c>
    </row>
    <row r="783" spans="1:31" x14ac:dyDescent="0.25">
      <c r="A783">
        <v>2098827</v>
      </c>
      <c r="B783">
        <v>1</v>
      </c>
      <c r="C783" t="s">
        <v>80</v>
      </c>
      <c r="D783" t="s">
        <v>82</v>
      </c>
      <c r="E783" t="s">
        <v>177</v>
      </c>
      <c r="F783" t="s">
        <v>2496</v>
      </c>
      <c r="G783" t="s">
        <v>196</v>
      </c>
      <c r="H783" t="s">
        <v>143</v>
      </c>
      <c r="I783" t="s">
        <v>135</v>
      </c>
      <c r="J783" t="s">
        <v>136</v>
      </c>
      <c r="K783" t="s">
        <v>137</v>
      </c>
      <c r="L783" t="s">
        <v>2497</v>
      </c>
      <c r="M783" t="s">
        <v>2498</v>
      </c>
      <c r="N783">
        <v>1.3505555549999999</v>
      </c>
      <c r="O783">
        <v>0</v>
      </c>
      <c r="P783">
        <v>6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1.2822207790967748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1.2822207790967748</v>
      </c>
    </row>
    <row r="784" spans="1:31" x14ac:dyDescent="0.25">
      <c r="A784">
        <v>2099368</v>
      </c>
      <c r="B784">
        <v>1</v>
      </c>
      <c r="C784" t="s">
        <v>80</v>
      </c>
      <c r="D784" t="s">
        <v>100</v>
      </c>
      <c r="E784" t="s">
        <v>158</v>
      </c>
      <c r="F784" t="s">
        <v>2499</v>
      </c>
      <c r="G784" t="s">
        <v>385</v>
      </c>
      <c r="H784" t="s">
        <v>143</v>
      </c>
      <c r="I784" t="s">
        <v>135</v>
      </c>
      <c r="J784" t="s">
        <v>136</v>
      </c>
      <c r="K784" t="s">
        <v>137</v>
      </c>
      <c r="L784" t="s">
        <v>2500</v>
      </c>
      <c r="M784" t="s">
        <v>2501</v>
      </c>
      <c r="N784">
        <v>2.003333333</v>
      </c>
      <c r="O784">
        <v>0</v>
      </c>
      <c r="P784">
        <v>13</v>
      </c>
      <c r="Q784">
        <v>0</v>
      </c>
      <c r="R784">
        <v>3</v>
      </c>
      <c r="S784">
        <v>0</v>
      </c>
      <c r="T784">
        <v>5</v>
      </c>
      <c r="U784">
        <v>0</v>
      </c>
      <c r="V784">
        <v>0</v>
      </c>
      <c r="W784">
        <v>0</v>
      </c>
      <c r="X784">
        <v>11.766200075160597</v>
      </c>
      <c r="Y784">
        <v>0</v>
      </c>
      <c r="Z784">
        <v>0.22734436604165001</v>
      </c>
      <c r="AA784">
        <v>0</v>
      </c>
      <c r="AB784">
        <v>4.4668358219281172</v>
      </c>
      <c r="AC784">
        <v>0</v>
      </c>
      <c r="AD784">
        <v>0</v>
      </c>
      <c r="AE784">
        <v>16.460380263130364</v>
      </c>
    </row>
    <row r="785" spans="1:31" x14ac:dyDescent="0.25">
      <c r="A785">
        <v>2100498</v>
      </c>
      <c r="B785">
        <v>1</v>
      </c>
      <c r="C785" t="s">
        <v>80</v>
      </c>
      <c r="D785" t="s">
        <v>106</v>
      </c>
      <c r="E785" t="s">
        <v>177</v>
      </c>
      <c r="F785" t="s">
        <v>2502</v>
      </c>
      <c r="G785" t="s">
        <v>183</v>
      </c>
      <c r="H785" t="s">
        <v>143</v>
      </c>
      <c r="I785" t="s">
        <v>135</v>
      </c>
      <c r="J785" t="s">
        <v>136</v>
      </c>
      <c r="K785" t="s">
        <v>137</v>
      </c>
      <c r="L785" t="s">
        <v>2503</v>
      </c>
      <c r="M785" t="s">
        <v>2504</v>
      </c>
      <c r="N785">
        <v>4.5208333329999997</v>
      </c>
      <c r="O785">
        <v>0</v>
      </c>
      <c r="P785">
        <v>7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7.1213163776778314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7.1213163776778314</v>
      </c>
    </row>
    <row r="786" spans="1:31" x14ac:dyDescent="0.25">
      <c r="A786">
        <v>2100647</v>
      </c>
      <c r="B786">
        <v>1</v>
      </c>
      <c r="C786" t="s">
        <v>80</v>
      </c>
      <c r="D786" t="s">
        <v>101</v>
      </c>
      <c r="E786" t="s">
        <v>131</v>
      </c>
      <c r="F786" t="s">
        <v>2505</v>
      </c>
      <c r="G786" t="s">
        <v>133</v>
      </c>
      <c r="H786" t="s">
        <v>134</v>
      </c>
      <c r="I786" t="s">
        <v>135</v>
      </c>
      <c r="J786" t="s">
        <v>136</v>
      </c>
      <c r="K786" t="s">
        <v>137</v>
      </c>
      <c r="L786" t="s">
        <v>2506</v>
      </c>
      <c r="M786" t="s">
        <v>2507</v>
      </c>
      <c r="N786">
        <v>1.917777777</v>
      </c>
      <c r="O786">
        <v>18</v>
      </c>
      <c r="P786">
        <v>15</v>
      </c>
      <c r="Q786">
        <v>18</v>
      </c>
      <c r="R786">
        <v>0</v>
      </c>
      <c r="S786">
        <v>18</v>
      </c>
      <c r="T786">
        <v>2</v>
      </c>
      <c r="U786">
        <v>0</v>
      </c>
      <c r="V786">
        <v>0</v>
      </c>
      <c r="W786">
        <v>12.56986257790151</v>
      </c>
      <c r="X786">
        <v>7.8773370309704376</v>
      </c>
      <c r="Y786">
        <v>19.58917355194399</v>
      </c>
      <c r="Z786">
        <v>0</v>
      </c>
      <c r="AA786">
        <v>81.491712289262608</v>
      </c>
      <c r="AB786">
        <v>3.7496531348302602</v>
      </c>
      <c r="AC786">
        <v>0</v>
      </c>
      <c r="AD786">
        <v>0</v>
      </c>
      <c r="AE786">
        <v>125.2777385849088</v>
      </c>
    </row>
    <row r="787" spans="1:31" x14ac:dyDescent="0.25">
      <c r="A787">
        <v>2100687</v>
      </c>
      <c r="B787">
        <v>1</v>
      </c>
      <c r="C787" t="s">
        <v>80</v>
      </c>
      <c r="D787" t="s">
        <v>107</v>
      </c>
      <c r="E787" t="s">
        <v>140</v>
      </c>
      <c r="F787" t="s">
        <v>2508</v>
      </c>
      <c r="G787" t="s">
        <v>142</v>
      </c>
      <c r="H787" t="s">
        <v>143</v>
      </c>
      <c r="I787" t="s">
        <v>135</v>
      </c>
      <c r="J787" t="s">
        <v>136</v>
      </c>
      <c r="K787" t="s">
        <v>137</v>
      </c>
      <c r="L787" t="s">
        <v>2509</v>
      </c>
      <c r="M787" t="s">
        <v>2510</v>
      </c>
      <c r="N787">
        <v>3.4991666659999998</v>
      </c>
      <c r="O787">
        <v>0</v>
      </c>
      <c r="P787">
        <v>58</v>
      </c>
      <c r="Q787">
        <v>0</v>
      </c>
      <c r="R787">
        <v>0</v>
      </c>
      <c r="S787">
        <v>0</v>
      </c>
      <c r="T787">
        <v>2</v>
      </c>
      <c r="U787">
        <v>0</v>
      </c>
      <c r="V787">
        <v>0</v>
      </c>
      <c r="W787">
        <v>0</v>
      </c>
      <c r="X787">
        <v>35.514771921129679</v>
      </c>
      <c r="Y787">
        <v>0</v>
      </c>
      <c r="Z787">
        <v>0</v>
      </c>
      <c r="AA787">
        <v>0</v>
      </c>
      <c r="AB787">
        <v>3.9995163407538499</v>
      </c>
      <c r="AC787">
        <v>0</v>
      </c>
      <c r="AD787">
        <v>0</v>
      </c>
      <c r="AE787">
        <v>39.514288261883529</v>
      </c>
    </row>
    <row r="788" spans="1:31" x14ac:dyDescent="0.25">
      <c r="A788">
        <v>2100564</v>
      </c>
      <c r="B788">
        <v>1</v>
      </c>
      <c r="C788" t="s">
        <v>80</v>
      </c>
      <c r="D788" t="s">
        <v>83</v>
      </c>
      <c r="E788" t="s">
        <v>169</v>
      </c>
      <c r="F788" t="s">
        <v>2511</v>
      </c>
      <c r="G788" t="s">
        <v>513</v>
      </c>
      <c r="H788" t="s">
        <v>134</v>
      </c>
      <c r="I788" t="s">
        <v>135</v>
      </c>
      <c r="J788" t="s">
        <v>136</v>
      </c>
      <c r="K788" t="s">
        <v>137</v>
      </c>
      <c r="L788" t="s">
        <v>2512</v>
      </c>
      <c r="M788" t="s">
        <v>2513</v>
      </c>
      <c r="N788">
        <v>0.584166666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4</v>
      </c>
      <c r="U788">
        <v>1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12.473793095437983</v>
      </c>
      <c r="AC788">
        <v>436.20389594449131</v>
      </c>
      <c r="AD788">
        <v>0</v>
      </c>
      <c r="AE788">
        <v>448.67768903992931</v>
      </c>
    </row>
    <row r="789" spans="1:31" x14ac:dyDescent="0.25">
      <c r="A789">
        <v>2100710</v>
      </c>
      <c r="B789">
        <v>1</v>
      </c>
      <c r="C789" t="s">
        <v>81</v>
      </c>
      <c r="D789" t="s">
        <v>120</v>
      </c>
      <c r="E789" t="s">
        <v>158</v>
      </c>
      <c r="F789" t="s">
        <v>2514</v>
      </c>
      <c r="G789" t="s">
        <v>160</v>
      </c>
      <c r="H789" t="s">
        <v>143</v>
      </c>
      <c r="I789" t="s">
        <v>135</v>
      </c>
      <c r="J789" t="s">
        <v>136</v>
      </c>
      <c r="K789" t="s">
        <v>137</v>
      </c>
      <c r="L789" t="s">
        <v>2515</v>
      </c>
      <c r="M789" t="s">
        <v>2516</v>
      </c>
      <c r="N789">
        <v>1.9811111109999999</v>
      </c>
      <c r="O789">
        <v>0</v>
      </c>
      <c r="P789">
        <v>66</v>
      </c>
      <c r="Q789">
        <v>0</v>
      </c>
      <c r="R789">
        <v>0</v>
      </c>
      <c r="S789">
        <v>0</v>
      </c>
      <c r="T789">
        <v>1</v>
      </c>
      <c r="U789">
        <v>0</v>
      </c>
      <c r="V789">
        <v>0</v>
      </c>
      <c r="W789">
        <v>0</v>
      </c>
      <c r="X789">
        <v>27.633175369631346</v>
      </c>
      <c r="Y789">
        <v>0</v>
      </c>
      <c r="Z789">
        <v>0</v>
      </c>
      <c r="AA789">
        <v>0</v>
      </c>
      <c r="AB789">
        <v>0.99860434108445573</v>
      </c>
      <c r="AC789">
        <v>0</v>
      </c>
      <c r="AD789">
        <v>0</v>
      </c>
      <c r="AE789">
        <v>28.631779710715801</v>
      </c>
    </row>
    <row r="790" spans="1:31" x14ac:dyDescent="0.25">
      <c r="A790">
        <v>2100856</v>
      </c>
      <c r="B790">
        <v>1</v>
      </c>
      <c r="C790" t="s">
        <v>80</v>
      </c>
      <c r="D790" t="s">
        <v>85</v>
      </c>
      <c r="E790" t="s">
        <v>158</v>
      </c>
      <c r="F790" t="s">
        <v>2517</v>
      </c>
      <c r="G790" t="s">
        <v>160</v>
      </c>
      <c r="H790" t="s">
        <v>143</v>
      </c>
      <c r="I790" t="s">
        <v>135</v>
      </c>
      <c r="J790" t="s">
        <v>136</v>
      </c>
      <c r="K790" t="s">
        <v>137</v>
      </c>
      <c r="L790" t="s">
        <v>2518</v>
      </c>
      <c r="M790" t="s">
        <v>2519</v>
      </c>
      <c r="N790">
        <v>2.0016666660000002</v>
      </c>
      <c r="O790">
        <v>0</v>
      </c>
      <c r="P790">
        <v>83</v>
      </c>
      <c r="Q790">
        <v>0</v>
      </c>
      <c r="R790">
        <v>0</v>
      </c>
      <c r="S790">
        <v>0</v>
      </c>
      <c r="T790">
        <v>2</v>
      </c>
      <c r="U790">
        <v>0</v>
      </c>
      <c r="V790">
        <v>0</v>
      </c>
      <c r="W790">
        <v>0</v>
      </c>
      <c r="X790">
        <v>46.235571106141791</v>
      </c>
      <c r="Y790">
        <v>0</v>
      </c>
      <c r="Z790">
        <v>0</v>
      </c>
      <c r="AA790">
        <v>0</v>
      </c>
      <c r="AB790">
        <v>4.4389089477166667E-2</v>
      </c>
      <c r="AC790">
        <v>0</v>
      </c>
      <c r="AD790">
        <v>0</v>
      </c>
      <c r="AE790">
        <v>46.279960195618955</v>
      </c>
    </row>
    <row r="791" spans="1:31" x14ac:dyDescent="0.25">
      <c r="A791">
        <v>2100773</v>
      </c>
      <c r="B791">
        <v>1</v>
      </c>
      <c r="C791" t="s">
        <v>80</v>
      </c>
      <c r="D791" t="s">
        <v>96</v>
      </c>
      <c r="E791" t="s">
        <v>169</v>
      </c>
      <c r="F791" t="s">
        <v>2520</v>
      </c>
      <c r="G791" t="s">
        <v>133</v>
      </c>
      <c r="H791" t="s">
        <v>134</v>
      </c>
      <c r="I791" t="s">
        <v>135</v>
      </c>
      <c r="J791" t="s">
        <v>136</v>
      </c>
      <c r="K791" t="s">
        <v>137</v>
      </c>
      <c r="L791" t="s">
        <v>2521</v>
      </c>
      <c r="M791" t="s">
        <v>2522</v>
      </c>
      <c r="N791">
        <v>0.94805555500000005</v>
      </c>
      <c r="O791">
        <v>1</v>
      </c>
      <c r="P791">
        <v>10</v>
      </c>
      <c r="Q791">
        <v>2</v>
      </c>
      <c r="R791">
        <v>14</v>
      </c>
      <c r="S791">
        <v>4</v>
      </c>
      <c r="T791">
        <v>13</v>
      </c>
      <c r="U791">
        <v>0</v>
      </c>
      <c r="V791">
        <v>0</v>
      </c>
      <c r="W791">
        <v>0.46020271386071665</v>
      </c>
      <c r="X791">
        <v>4.3034069311483396</v>
      </c>
      <c r="Y791">
        <v>70.550632725286818</v>
      </c>
      <c r="Z791">
        <v>14.020146798776352</v>
      </c>
      <c r="AA791">
        <v>12.195389165813053</v>
      </c>
      <c r="AB791">
        <v>22.684783474106304</v>
      </c>
      <c r="AC791">
        <v>0</v>
      </c>
      <c r="AD791">
        <v>0</v>
      </c>
      <c r="AE791">
        <v>124.21456180899159</v>
      </c>
    </row>
    <row r="792" spans="1:31" x14ac:dyDescent="0.25">
      <c r="A792">
        <v>2100478</v>
      </c>
      <c r="B792">
        <v>1</v>
      </c>
      <c r="C792" t="s">
        <v>81</v>
      </c>
      <c r="D792" t="s">
        <v>123</v>
      </c>
      <c r="E792" t="s">
        <v>158</v>
      </c>
      <c r="F792" t="s">
        <v>2523</v>
      </c>
      <c r="G792" t="s">
        <v>283</v>
      </c>
      <c r="H792" t="s">
        <v>143</v>
      </c>
      <c r="I792" t="s">
        <v>135</v>
      </c>
      <c r="J792" t="s">
        <v>136</v>
      </c>
      <c r="K792" t="s">
        <v>137</v>
      </c>
      <c r="L792" t="s">
        <v>2524</v>
      </c>
      <c r="M792" t="s">
        <v>2525</v>
      </c>
      <c r="N792">
        <v>1.814166666</v>
      </c>
      <c r="O792">
        <v>0</v>
      </c>
      <c r="P792">
        <v>162</v>
      </c>
      <c r="Q792">
        <v>0</v>
      </c>
      <c r="R792">
        <v>0</v>
      </c>
      <c r="S792">
        <v>0</v>
      </c>
      <c r="T792">
        <v>3</v>
      </c>
      <c r="U792">
        <v>0</v>
      </c>
      <c r="V792">
        <v>0</v>
      </c>
      <c r="W792">
        <v>0</v>
      </c>
      <c r="X792">
        <v>52.206999932514428</v>
      </c>
      <c r="Y792">
        <v>0</v>
      </c>
      <c r="Z792">
        <v>0</v>
      </c>
      <c r="AA792">
        <v>0</v>
      </c>
      <c r="AB792">
        <v>1.0132755288448418</v>
      </c>
      <c r="AC792">
        <v>0</v>
      </c>
      <c r="AD792">
        <v>0</v>
      </c>
      <c r="AE792">
        <v>53.220275461359272</v>
      </c>
    </row>
    <row r="793" spans="1:31" x14ac:dyDescent="0.25">
      <c r="A793">
        <v>2100624</v>
      </c>
      <c r="B793">
        <v>1</v>
      </c>
      <c r="C793" t="s">
        <v>81</v>
      </c>
      <c r="D793" t="s">
        <v>120</v>
      </c>
      <c r="E793" t="s">
        <v>177</v>
      </c>
      <c r="F793" t="s">
        <v>2526</v>
      </c>
      <c r="G793" t="s">
        <v>183</v>
      </c>
      <c r="H793" t="s">
        <v>143</v>
      </c>
      <c r="I793" t="s">
        <v>135</v>
      </c>
      <c r="J793" t="s">
        <v>136</v>
      </c>
      <c r="K793" t="s">
        <v>137</v>
      </c>
      <c r="L793" t="s">
        <v>2527</v>
      </c>
      <c r="M793" t="s">
        <v>2528</v>
      </c>
      <c r="N793">
        <v>1.7080555550000001</v>
      </c>
      <c r="O793">
        <v>0</v>
      </c>
      <c r="P793">
        <v>1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3.390465715056E-2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3.390465715056E-2</v>
      </c>
    </row>
    <row r="794" spans="1:31" x14ac:dyDescent="0.25">
      <c r="A794">
        <v>2100524</v>
      </c>
      <c r="B794">
        <v>1</v>
      </c>
      <c r="C794" t="s">
        <v>80</v>
      </c>
      <c r="D794" t="s">
        <v>105</v>
      </c>
      <c r="E794" t="s">
        <v>146</v>
      </c>
      <c r="F794" t="s">
        <v>2529</v>
      </c>
      <c r="G794" t="s">
        <v>133</v>
      </c>
      <c r="H794" t="s">
        <v>134</v>
      </c>
      <c r="I794" t="s">
        <v>135</v>
      </c>
      <c r="J794" t="s">
        <v>136</v>
      </c>
      <c r="K794" t="s">
        <v>137</v>
      </c>
      <c r="L794" t="s">
        <v>2530</v>
      </c>
      <c r="M794" t="s">
        <v>2531</v>
      </c>
      <c r="N794">
        <v>1.5519444440000001</v>
      </c>
      <c r="O794">
        <v>7</v>
      </c>
      <c r="P794">
        <v>1036</v>
      </c>
      <c r="Q794">
        <v>17</v>
      </c>
      <c r="R794">
        <v>628</v>
      </c>
      <c r="S794">
        <v>17</v>
      </c>
      <c r="T794">
        <v>121</v>
      </c>
      <c r="U794">
        <v>0</v>
      </c>
      <c r="V794">
        <v>1</v>
      </c>
      <c r="W794">
        <v>2.6396775024921033</v>
      </c>
      <c r="X794">
        <v>353.00291430556092</v>
      </c>
      <c r="Y794">
        <v>28.851259435188275</v>
      </c>
      <c r="Z794">
        <v>449.00019824931456</v>
      </c>
      <c r="AA794">
        <v>84.815834523787544</v>
      </c>
      <c r="AB794">
        <v>113.49795145882666</v>
      </c>
      <c r="AC794">
        <v>0</v>
      </c>
      <c r="AD794">
        <v>2.9489266286503328</v>
      </c>
      <c r="AE794">
        <v>1034.7567621038204</v>
      </c>
    </row>
    <row r="795" spans="1:31" x14ac:dyDescent="0.25">
      <c r="A795">
        <v>2100481</v>
      </c>
      <c r="B795">
        <v>1</v>
      </c>
      <c r="C795" t="s">
        <v>81</v>
      </c>
      <c r="D795" t="s">
        <v>121</v>
      </c>
      <c r="E795" t="s">
        <v>169</v>
      </c>
      <c r="F795" t="s">
        <v>2532</v>
      </c>
      <c r="G795" t="s">
        <v>171</v>
      </c>
      <c r="H795" t="s">
        <v>134</v>
      </c>
      <c r="I795" t="s">
        <v>135</v>
      </c>
      <c r="J795" t="s">
        <v>136</v>
      </c>
      <c r="K795" t="s">
        <v>137</v>
      </c>
      <c r="L795" t="s">
        <v>2533</v>
      </c>
      <c r="M795" t="s">
        <v>2534</v>
      </c>
      <c r="N795">
        <v>2.113611111</v>
      </c>
      <c r="O795">
        <v>0</v>
      </c>
      <c r="P795">
        <v>490</v>
      </c>
      <c r="Q795">
        <v>0</v>
      </c>
      <c r="R795">
        <v>8</v>
      </c>
      <c r="S795">
        <v>2</v>
      </c>
      <c r="T795">
        <v>16</v>
      </c>
      <c r="U795">
        <v>0</v>
      </c>
      <c r="V795">
        <v>0</v>
      </c>
      <c r="W795">
        <v>0</v>
      </c>
      <c r="X795">
        <v>144.69672803115307</v>
      </c>
      <c r="Y795">
        <v>0</v>
      </c>
      <c r="Z795">
        <v>0.69466525023022285</v>
      </c>
      <c r="AA795">
        <v>19.885551340603261</v>
      </c>
      <c r="AB795">
        <v>18.598895102989868</v>
      </c>
      <c r="AC795">
        <v>0</v>
      </c>
      <c r="AD795">
        <v>0</v>
      </c>
      <c r="AE795">
        <v>183.87583972497643</v>
      </c>
    </row>
    <row r="796" spans="1:31" x14ac:dyDescent="0.25">
      <c r="A796">
        <v>2100581</v>
      </c>
      <c r="B796">
        <v>1</v>
      </c>
      <c r="C796" t="s">
        <v>80</v>
      </c>
      <c r="D796" t="s">
        <v>110</v>
      </c>
      <c r="E796" t="s">
        <v>169</v>
      </c>
      <c r="F796" t="s">
        <v>2535</v>
      </c>
      <c r="G796" t="s">
        <v>513</v>
      </c>
      <c r="H796" t="s">
        <v>134</v>
      </c>
      <c r="I796" t="s">
        <v>135</v>
      </c>
      <c r="J796" t="s">
        <v>136</v>
      </c>
      <c r="K796" t="s">
        <v>137</v>
      </c>
      <c r="L796" t="s">
        <v>2536</v>
      </c>
      <c r="M796" t="s">
        <v>2537</v>
      </c>
      <c r="N796">
        <v>1.424722222</v>
      </c>
      <c r="O796">
        <v>0</v>
      </c>
      <c r="P796">
        <v>0</v>
      </c>
      <c r="Q796">
        <v>0</v>
      </c>
      <c r="R796">
        <v>0</v>
      </c>
      <c r="S796">
        <v>1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5.8372863206536376</v>
      </c>
      <c r="AB796">
        <v>0</v>
      </c>
      <c r="AC796">
        <v>0</v>
      </c>
      <c r="AD796">
        <v>0</v>
      </c>
      <c r="AE796">
        <v>5.8372863206536376</v>
      </c>
    </row>
    <row r="797" spans="1:31" x14ac:dyDescent="0.25">
      <c r="A797">
        <v>2100750</v>
      </c>
      <c r="B797">
        <v>1</v>
      </c>
      <c r="C797" t="s">
        <v>80</v>
      </c>
      <c r="D797" t="s">
        <v>102</v>
      </c>
      <c r="E797" t="s">
        <v>140</v>
      </c>
      <c r="F797" t="s">
        <v>2538</v>
      </c>
      <c r="G797" t="s">
        <v>142</v>
      </c>
      <c r="H797" t="s">
        <v>143</v>
      </c>
      <c r="I797" t="s">
        <v>135</v>
      </c>
      <c r="J797" t="s">
        <v>136</v>
      </c>
      <c r="K797" t="s">
        <v>137</v>
      </c>
      <c r="L797" t="s">
        <v>2539</v>
      </c>
      <c r="M797" t="s">
        <v>2540</v>
      </c>
      <c r="N797">
        <v>2.0750000000000002</v>
      </c>
      <c r="O797">
        <v>0</v>
      </c>
      <c r="P797">
        <v>22</v>
      </c>
      <c r="Q797">
        <v>0</v>
      </c>
      <c r="R797">
        <v>0</v>
      </c>
      <c r="S797">
        <v>0</v>
      </c>
      <c r="T797">
        <v>3</v>
      </c>
      <c r="U797">
        <v>0</v>
      </c>
      <c r="V797">
        <v>0</v>
      </c>
      <c r="W797">
        <v>0</v>
      </c>
      <c r="X797">
        <v>3.3970511795070308</v>
      </c>
      <c r="Y797">
        <v>0</v>
      </c>
      <c r="Z797">
        <v>0</v>
      </c>
      <c r="AA797">
        <v>0</v>
      </c>
      <c r="AB797">
        <v>3.4045543982266668E-2</v>
      </c>
      <c r="AC797">
        <v>0</v>
      </c>
      <c r="AD797">
        <v>0</v>
      </c>
      <c r="AE797">
        <v>3.4310967234892975</v>
      </c>
    </row>
    <row r="798" spans="1:31" x14ac:dyDescent="0.25">
      <c r="A798">
        <v>2100501</v>
      </c>
      <c r="B798">
        <v>1</v>
      </c>
      <c r="C798" t="s">
        <v>80</v>
      </c>
      <c r="D798" t="s">
        <v>95</v>
      </c>
      <c r="E798" t="s">
        <v>131</v>
      </c>
      <c r="F798" t="s">
        <v>2541</v>
      </c>
      <c r="G798" t="s">
        <v>133</v>
      </c>
      <c r="H798" t="s">
        <v>134</v>
      </c>
      <c r="I798" t="s">
        <v>135</v>
      </c>
      <c r="J798" t="s">
        <v>136</v>
      </c>
      <c r="K798" t="s">
        <v>137</v>
      </c>
      <c r="L798" t="s">
        <v>2542</v>
      </c>
      <c r="M798" t="s">
        <v>2543</v>
      </c>
      <c r="N798">
        <v>0.38555555499999999</v>
      </c>
      <c r="O798">
        <v>0</v>
      </c>
      <c r="P798">
        <v>0</v>
      </c>
      <c r="Q798">
        <v>0</v>
      </c>
      <c r="R798">
        <v>0</v>
      </c>
      <c r="S798">
        <v>3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13.854644771550321</v>
      </c>
      <c r="AB798">
        <v>0</v>
      </c>
      <c r="AC798">
        <v>0</v>
      </c>
      <c r="AD798">
        <v>0</v>
      </c>
      <c r="AE798">
        <v>13.854644771550321</v>
      </c>
    </row>
    <row r="799" spans="1:31" x14ac:dyDescent="0.25">
      <c r="A799">
        <v>2100793</v>
      </c>
      <c r="B799">
        <v>1</v>
      </c>
      <c r="C799" t="s">
        <v>80</v>
      </c>
      <c r="D799" t="s">
        <v>97</v>
      </c>
      <c r="E799" t="s">
        <v>177</v>
      </c>
      <c r="F799" t="s">
        <v>2544</v>
      </c>
      <c r="G799" t="s">
        <v>179</v>
      </c>
      <c r="H799" t="s">
        <v>143</v>
      </c>
      <c r="I799" t="s">
        <v>135</v>
      </c>
      <c r="J799" t="s">
        <v>136</v>
      </c>
      <c r="K799" t="s">
        <v>137</v>
      </c>
      <c r="L799" t="s">
        <v>2545</v>
      </c>
      <c r="M799" t="s">
        <v>2546</v>
      </c>
      <c r="N799">
        <v>2.2669444439999999</v>
      </c>
      <c r="O799">
        <v>0</v>
      </c>
      <c r="P799">
        <v>1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0.52517209184686675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0.52517209184686675</v>
      </c>
    </row>
    <row r="800" spans="1:31" x14ac:dyDescent="0.25">
      <c r="A800">
        <v>2100736</v>
      </c>
      <c r="B800">
        <v>1</v>
      </c>
      <c r="C800" t="s">
        <v>80</v>
      </c>
      <c r="D800" t="s">
        <v>96</v>
      </c>
      <c r="E800" t="s">
        <v>177</v>
      </c>
      <c r="F800" t="s">
        <v>2547</v>
      </c>
      <c r="G800" t="s">
        <v>179</v>
      </c>
      <c r="H800" t="s">
        <v>143</v>
      </c>
      <c r="I800" t="s">
        <v>135</v>
      </c>
      <c r="J800" t="s">
        <v>136</v>
      </c>
      <c r="K800" t="s">
        <v>137</v>
      </c>
      <c r="L800" t="s">
        <v>2548</v>
      </c>
      <c r="M800" t="s">
        <v>2549</v>
      </c>
      <c r="N800">
        <v>2.8541666659999998</v>
      </c>
      <c r="O800">
        <v>0</v>
      </c>
      <c r="P800">
        <v>1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2.7747946928052749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2.7747946928052749</v>
      </c>
    </row>
    <row r="801" spans="1:31" x14ac:dyDescent="0.25">
      <c r="A801">
        <v>2100636</v>
      </c>
      <c r="B801">
        <v>1</v>
      </c>
      <c r="C801" t="s">
        <v>80</v>
      </c>
      <c r="D801" t="s">
        <v>107</v>
      </c>
      <c r="E801" t="s">
        <v>177</v>
      </c>
      <c r="F801" t="s">
        <v>2550</v>
      </c>
      <c r="G801" t="s">
        <v>196</v>
      </c>
      <c r="H801" t="s">
        <v>143</v>
      </c>
      <c r="I801" t="s">
        <v>135</v>
      </c>
      <c r="J801" t="s">
        <v>136</v>
      </c>
      <c r="K801" t="s">
        <v>137</v>
      </c>
      <c r="L801" t="s">
        <v>2551</v>
      </c>
      <c r="M801" t="s">
        <v>2552</v>
      </c>
      <c r="N801">
        <v>1.465833333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1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8.5439956839638342E-2</v>
      </c>
      <c r="AC801">
        <v>0</v>
      </c>
      <c r="AD801">
        <v>0</v>
      </c>
      <c r="AE801">
        <v>8.5439956839638342E-2</v>
      </c>
    </row>
    <row r="802" spans="1:31" x14ac:dyDescent="0.25">
      <c r="A802">
        <v>2100630</v>
      </c>
      <c r="B802">
        <v>1</v>
      </c>
      <c r="C802" t="s">
        <v>80</v>
      </c>
      <c r="D802" t="s">
        <v>95</v>
      </c>
      <c r="E802" t="s">
        <v>177</v>
      </c>
      <c r="F802" t="s">
        <v>2553</v>
      </c>
      <c r="G802" t="s">
        <v>183</v>
      </c>
      <c r="H802" t="s">
        <v>143</v>
      </c>
      <c r="I802" t="s">
        <v>135</v>
      </c>
      <c r="J802" t="s">
        <v>136</v>
      </c>
      <c r="K802" t="s">
        <v>137</v>
      </c>
      <c r="L802" t="s">
        <v>2554</v>
      </c>
      <c r="M802" t="s">
        <v>2555</v>
      </c>
      <c r="N802">
        <v>4.2661111109999998</v>
      </c>
      <c r="O802">
        <v>0</v>
      </c>
      <c r="P802">
        <v>1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1.4573144413911145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1.4573144413911145</v>
      </c>
    </row>
    <row r="803" spans="1:31" x14ac:dyDescent="0.25">
      <c r="A803">
        <v>2100776</v>
      </c>
      <c r="B803">
        <v>1</v>
      </c>
      <c r="C803" t="s">
        <v>80</v>
      </c>
      <c r="D803" t="s">
        <v>93</v>
      </c>
      <c r="E803" t="s">
        <v>158</v>
      </c>
      <c r="F803" t="s">
        <v>2556</v>
      </c>
      <c r="G803" t="s">
        <v>385</v>
      </c>
      <c r="H803" t="s">
        <v>143</v>
      </c>
      <c r="I803" t="s">
        <v>135</v>
      </c>
      <c r="J803" t="s">
        <v>136</v>
      </c>
      <c r="K803" t="s">
        <v>137</v>
      </c>
      <c r="L803" t="s">
        <v>2557</v>
      </c>
      <c r="M803" t="s">
        <v>2558</v>
      </c>
      <c r="N803">
        <v>3.1405555550000002</v>
      </c>
      <c r="O803">
        <v>0</v>
      </c>
      <c r="P803">
        <v>40</v>
      </c>
      <c r="Q803">
        <v>0</v>
      </c>
      <c r="R803">
        <v>0</v>
      </c>
      <c r="S803">
        <v>0</v>
      </c>
      <c r="T803">
        <v>1</v>
      </c>
      <c r="U803">
        <v>0</v>
      </c>
      <c r="V803">
        <v>0</v>
      </c>
      <c r="W803">
        <v>0</v>
      </c>
      <c r="X803">
        <v>28.807825858388124</v>
      </c>
      <c r="Y803">
        <v>0</v>
      </c>
      <c r="Z803">
        <v>0</v>
      </c>
      <c r="AA803">
        <v>0</v>
      </c>
      <c r="AB803">
        <v>3.75589503701715</v>
      </c>
      <c r="AC803">
        <v>0</v>
      </c>
      <c r="AD803">
        <v>0</v>
      </c>
      <c r="AE803">
        <v>32.563720895405275</v>
      </c>
    </row>
    <row r="804" spans="1:31" x14ac:dyDescent="0.25">
      <c r="A804">
        <v>2100676</v>
      </c>
      <c r="B804">
        <v>1</v>
      </c>
      <c r="C804" t="s">
        <v>80</v>
      </c>
      <c r="D804" t="s">
        <v>107</v>
      </c>
      <c r="E804" t="s">
        <v>131</v>
      </c>
      <c r="F804" t="s">
        <v>2559</v>
      </c>
      <c r="G804" t="s">
        <v>133</v>
      </c>
      <c r="H804" t="s">
        <v>134</v>
      </c>
      <c r="I804" t="s">
        <v>135</v>
      </c>
      <c r="J804" t="s">
        <v>136</v>
      </c>
      <c r="K804" t="s">
        <v>137</v>
      </c>
      <c r="L804" t="s">
        <v>2560</v>
      </c>
      <c r="M804" t="s">
        <v>2561</v>
      </c>
      <c r="N804">
        <v>2.9211111110000001</v>
      </c>
      <c r="O804">
        <v>1</v>
      </c>
      <c r="P804">
        <v>1753</v>
      </c>
      <c r="Q804">
        <v>0</v>
      </c>
      <c r="R804">
        <v>1</v>
      </c>
      <c r="S804">
        <v>0</v>
      </c>
      <c r="T804">
        <v>71</v>
      </c>
      <c r="U804">
        <v>0</v>
      </c>
      <c r="V804">
        <v>2</v>
      </c>
      <c r="W804">
        <v>51.998215755574904</v>
      </c>
      <c r="X804">
        <v>865.7027044276382</v>
      </c>
      <c r="Y804">
        <v>0</v>
      </c>
      <c r="Z804">
        <v>0</v>
      </c>
      <c r="AA804">
        <v>0</v>
      </c>
      <c r="AB804">
        <v>140.25448232373728</v>
      </c>
      <c r="AC804">
        <v>0</v>
      </c>
      <c r="AD804">
        <v>3.3886978336591951</v>
      </c>
      <c r="AE804">
        <v>1061.3441003406097</v>
      </c>
    </row>
    <row r="805" spans="1:31" x14ac:dyDescent="0.25">
      <c r="A805">
        <v>2100527</v>
      </c>
      <c r="B805">
        <v>1</v>
      </c>
      <c r="C805" t="s">
        <v>80</v>
      </c>
      <c r="D805" t="s">
        <v>102</v>
      </c>
      <c r="E805" t="s">
        <v>169</v>
      </c>
      <c r="F805" t="s">
        <v>2562</v>
      </c>
      <c r="G805" t="s">
        <v>133</v>
      </c>
      <c r="H805" t="s">
        <v>134</v>
      </c>
      <c r="I805" t="s">
        <v>135</v>
      </c>
      <c r="J805" t="s">
        <v>136</v>
      </c>
      <c r="K805" t="s">
        <v>137</v>
      </c>
      <c r="L805" t="s">
        <v>2563</v>
      </c>
      <c r="M805" t="s">
        <v>2564</v>
      </c>
      <c r="N805">
        <v>0.76111111099999995</v>
      </c>
      <c r="O805">
        <v>0</v>
      </c>
      <c r="P805">
        <v>10</v>
      </c>
      <c r="Q805">
        <v>3</v>
      </c>
      <c r="R805">
        <v>115</v>
      </c>
      <c r="S805">
        <v>0</v>
      </c>
      <c r="T805">
        <v>22</v>
      </c>
      <c r="U805">
        <v>0</v>
      </c>
      <c r="V805">
        <v>0</v>
      </c>
      <c r="W805">
        <v>0</v>
      </c>
      <c r="X805">
        <v>1.1480325783845815</v>
      </c>
      <c r="Y805">
        <v>0.22649724658754664</v>
      </c>
      <c r="Z805">
        <v>15.305690757659743</v>
      </c>
      <c r="AA805">
        <v>0</v>
      </c>
      <c r="AB805">
        <v>2.7422365325873175</v>
      </c>
      <c r="AC805">
        <v>0</v>
      </c>
      <c r="AD805">
        <v>0</v>
      </c>
      <c r="AE805">
        <v>19.422457115219188</v>
      </c>
    </row>
    <row r="806" spans="1:31" x14ac:dyDescent="0.25">
      <c r="A806">
        <v>2100719</v>
      </c>
      <c r="B806">
        <v>1</v>
      </c>
      <c r="C806" t="s">
        <v>80</v>
      </c>
      <c r="D806" t="s">
        <v>100</v>
      </c>
      <c r="E806" t="s">
        <v>131</v>
      </c>
      <c r="F806" t="s">
        <v>2565</v>
      </c>
      <c r="G806" t="s">
        <v>171</v>
      </c>
      <c r="H806" t="s">
        <v>134</v>
      </c>
      <c r="I806" t="s">
        <v>135</v>
      </c>
      <c r="J806" t="s">
        <v>136</v>
      </c>
      <c r="K806" t="s">
        <v>137</v>
      </c>
      <c r="L806" t="s">
        <v>2566</v>
      </c>
      <c r="M806" t="s">
        <v>2567</v>
      </c>
      <c r="N806">
        <v>1.696388888</v>
      </c>
      <c r="O806">
        <v>0</v>
      </c>
      <c r="P806">
        <v>2</v>
      </c>
      <c r="Q806">
        <v>50</v>
      </c>
      <c r="R806">
        <v>71</v>
      </c>
      <c r="S806">
        <v>3</v>
      </c>
      <c r="T806">
        <v>5</v>
      </c>
      <c r="U806">
        <v>0</v>
      </c>
      <c r="V806">
        <v>0</v>
      </c>
      <c r="W806">
        <v>0</v>
      </c>
      <c r="X806">
        <v>3.3971534753667729</v>
      </c>
      <c r="Y806">
        <v>130.29098551463818</v>
      </c>
      <c r="Z806">
        <v>192.23377232718926</v>
      </c>
      <c r="AA806">
        <v>145.93352199607469</v>
      </c>
      <c r="AB806">
        <v>5.4993904820616679</v>
      </c>
      <c r="AC806">
        <v>0</v>
      </c>
      <c r="AD806">
        <v>0</v>
      </c>
      <c r="AE806">
        <v>477.35482379533056</v>
      </c>
    </row>
    <row r="807" spans="1:31" x14ac:dyDescent="0.25">
      <c r="A807">
        <v>2100510</v>
      </c>
      <c r="B807">
        <v>1</v>
      </c>
      <c r="C807" t="s">
        <v>80</v>
      </c>
      <c r="D807" t="s">
        <v>92</v>
      </c>
      <c r="E807" t="s">
        <v>169</v>
      </c>
      <c r="F807" t="s">
        <v>2568</v>
      </c>
      <c r="G807" t="s">
        <v>273</v>
      </c>
      <c r="H807" t="s">
        <v>134</v>
      </c>
      <c r="I807" t="s">
        <v>135</v>
      </c>
      <c r="J807" t="s">
        <v>136</v>
      </c>
      <c r="K807" t="s">
        <v>155</v>
      </c>
      <c r="L807" t="s">
        <v>2569</v>
      </c>
      <c r="M807" t="s">
        <v>2570</v>
      </c>
      <c r="N807">
        <v>2.1716666660000001</v>
      </c>
      <c r="O807">
        <v>0</v>
      </c>
      <c r="P807">
        <v>437</v>
      </c>
      <c r="Q807">
        <v>0</v>
      </c>
      <c r="R807">
        <v>12</v>
      </c>
      <c r="S807">
        <v>0</v>
      </c>
      <c r="T807">
        <v>52</v>
      </c>
      <c r="U807">
        <v>0</v>
      </c>
      <c r="V807">
        <v>0</v>
      </c>
      <c r="W807">
        <v>0</v>
      </c>
      <c r="X807">
        <v>272.13732630476335</v>
      </c>
      <c r="Y807">
        <v>0</v>
      </c>
      <c r="Z807">
        <v>14.386416795636473</v>
      </c>
      <c r="AA807">
        <v>0</v>
      </c>
      <c r="AB807">
        <v>87.6110644576206</v>
      </c>
      <c r="AC807">
        <v>0</v>
      </c>
      <c r="AD807">
        <v>0</v>
      </c>
      <c r="AE807">
        <v>374.13480755802044</v>
      </c>
    </row>
    <row r="808" spans="1:31" x14ac:dyDescent="0.25">
      <c r="A808">
        <v>2100490</v>
      </c>
      <c r="B808">
        <v>1</v>
      </c>
      <c r="C808" t="s">
        <v>81</v>
      </c>
      <c r="D808" t="s">
        <v>123</v>
      </c>
      <c r="E808" t="s">
        <v>140</v>
      </c>
      <c r="F808" t="s">
        <v>2571</v>
      </c>
      <c r="G808" t="s">
        <v>142</v>
      </c>
      <c r="H808" t="s">
        <v>143</v>
      </c>
      <c r="I808" t="s">
        <v>135</v>
      </c>
      <c r="J808" t="s">
        <v>136</v>
      </c>
      <c r="K808" t="s">
        <v>137</v>
      </c>
      <c r="L808" t="s">
        <v>2572</v>
      </c>
      <c r="M808" t="s">
        <v>2573</v>
      </c>
      <c r="N808">
        <v>2.1041666659999998</v>
      </c>
      <c r="O808">
        <v>0</v>
      </c>
      <c r="P808">
        <v>15</v>
      </c>
      <c r="Q808">
        <v>0</v>
      </c>
      <c r="R808">
        <v>12</v>
      </c>
      <c r="S808">
        <v>0</v>
      </c>
      <c r="T808">
        <v>2</v>
      </c>
      <c r="U808">
        <v>0</v>
      </c>
      <c r="V808">
        <v>0</v>
      </c>
      <c r="W808">
        <v>0</v>
      </c>
      <c r="X808">
        <v>9.2021272298394123</v>
      </c>
      <c r="Y808">
        <v>0</v>
      </c>
      <c r="Z808">
        <v>30.946185509939244</v>
      </c>
      <c r="AA808">
        <v>0</v>
      </c>
      <c r="AB808">
        <v>3.6873683539788167</v>
      </c>
      <c r="AC808">
        <v>0</v>
      </c>
      <c r="AD808">
        <v>0</v>
      </c>
      <c r="AE808">
        <v>43.835681093757479</v>
      </c>
    </row>
    <row r="809" spans="1:31" x14ac:dyDescent="0.25">
      <c r="A809">
        <v>2100739</v>
      </c>
      <c r="B809">
        <v>1</v>
      </c>
      <c r="C809" t="s">
        <v>80</v>
      </c>
      <c r="D809" t="s">
        <v>93</v>
      </c>
      <c r="E809" t="s">
        <v>177</v>
      </c>
      <c r="F809" t="s">
        <v>2574</v>
      </c>
      <c r="G809" t="s">
        <v>196</v>
      </c>
      <c r="H809" t="s">
        <v>143</v>
      </c>
      <c r="I809" t="s">
        <v>135</v>
      </c>
      <c r="J809" t="s">
        <v>136</v>
      </c>
      <c r="K809" t="s">
        <v>137</v>
      </c>
      <c r="L809" t="s">
        <v>2575</v>
      </c>
      <c r="M809" t="s">
        <v>2576</v>
      </c>
      <c r="N809">
        <v>5.006388888</v>
      </c>
      <c r="O809">
        <v>0</v>
      </c>
      <c r="P809">
        <v>6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6.4986807560983468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6.4986807560983468</v>
      </c>
    </row>
    <row r="810" spans="1:31" x14ac:dyDescent="0.25">
      <c r="A810">
        <v>2100653</v>
      </c>
      <c r="B810">
        <v>1</v>
      </c>
      <c r="C810" t="s">
        <v>80</v>
      </c>
      <c r="D810" t="s">
        <v>107</v>
      </c>
      <c r="E810" t="s">
        <v>177</v>
      </c>
      <c r="F810" t="s">
        <v>2577</v>
      </c>
      <c r="G810" t="s">
        <v>183</v>
      </c>
      <c r="H810" t="s">
        <v>143</v>
      </c>
      <c r="I810" t="s">
        <v>135</v>
      </c>
      <c r="J810" t="s">
        <v>136</v>
      </c>
      <c r="K810" t="s">
        <v>137</v>
      </c>
      <c r="L810" t="s">
        <v>2578</v>
      </c>
      <c r="M810" t="s">
        <v>2579</v>
      </c>
      <c r="N810">
        <v>4.1888888880000001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1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17.508978729770124</v>
      </c>
      <c r="AC810">
        <v>0</v>
      </c>
      <c r="AD810">
        <v>0</v>
      </c>
      <c r="AE810">
        <v>17.508978729770124</v>
      </c>
    </row>
    <row r="811" spans="1:31" x14ac:dyDescent="0.25">
      <c r="A811">
        <v>2100504</v>
      </c>
      <c r="B811">
        <v>1</v>
      </c>
      <c r="C811" t="s">
        <v>80</v>
      </c>
      <c r="D811" t="s">
        <v>94</v>
      </c>
      <c r="E811" t="s">
        <v>131</v>
      </c>
      <c r="F811" t="s">
        <v>2580</v>
      </c>
      <c r="G811" t="s">
        <v>154</v>
      </c>
      <c r="H811" t="s">
        <v>134</v>
      </c>
      <c r="I811" t="s">
        <v>135</v>
      </c>
      <c r="J811" t="s">
        <v>136</v>
      </c>
      <c r="K811" t="s">
        <v>155</v>
      </c>
      <c r="L811" t="s">
        <v>2581</v>
      </c>
      <c r="M811" t="s">
        <v>2582</v>
      </c>
      <c r="N811">
        <v>7.7520527770000003</v>
      </c>
      <c r="O811">
        <v>0</v>
      </c>
      <c r="P811">
        <v>214</v>
      </c>
      <c r="Q811">
        <v>1</v>
      </c>
      <c r="R811">
        <v>13</v>
      </c>
      <c r="S811">
        <v>4</v>
      </c>
      <c r="T811">
        <v>28</v>
      </c>
      <c r="U811">
        <v>1</v>
      </c>
      <c r="V811">
        <v>0</v>
      </c>
      <c r="W811">
        <v>0</v>
      </c>
      <c r="X811">
        <v>213.57345977919456</v>
      </c>
      <c r="Y811">
        <v>0</v>
      </c>
      <c r="Z811">
        <v>30.201284179824945</v>
      </c>
      <c r="AA811">
        <v>41.064294796852884</v>
      </c>
      <c r="AB811">
        <v>85.468905736250676</v>
      </c>
      <c r="AC811">
        <v>776.39458684409692</v>
      </c>
      <c r="AD811">
        <v>0</v>
      </c>
      <c r="AE811">
        <v>1146.7025313362201</v>
      </c>
    </row>
    <row r="812" spans="1:31" x14ac:dyDescent="0.25">
      <c r="A812">
        <v>2100796</v>
      </c>
      <c r="B812">
        <v>1</v>
      </c>
      <c r="C812" t="s">
        <v>81</v>
      </c>
      <c r="D812" t="s">
        <v>121</v>
      </c>
      <c r="E812" t="s">
        <v>158</v>
      </c>
      <c r="F812" t="s">
        <v>2583</v>
      </c>
      <c r="G812" t="s">
        <v>1283</v>
      </c>
      <c r="H812" t="s">
        <v>143</v>
      </c>
      <c r="I812" t="s">
        <v>135</v>
      </c>
      <c r="J812" t="s">
        <v>136</v>
      </c>
      <c r="K812" t="s">
        <v>137</v>
      </c>
      <c r="L812" t="s">
        <v>2584</v>
      </c>
      <c r="M812" t="s">
        <v>2585</v>
      </c>
      <c r="N812">
        <v>2.082222222</v>
      </c>
      <c r="O812">
        <v>0</v>
      </c>
      <c r="P812">
        <v>20</v>
      </c>
      <c r="Q812">
        <v>0</v>
      </c>
      <c r="R812">
        <v>1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5.4695547933874291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5.4695547933874291</v>
      </c>
    </row>
    <row r="813" spans="1:31" x14ac:dyDescent="0.25">
      <c r="A813">
        <v>2100547</v>
      </c>
      <c r="B813">
        <v>1</v>
      </c>
      <c r="C813" t="s">
        <v>81</v>
      </c>
      <c r="D813" t="s">
        <v>115</v>
      </c>
      <c r="E813" t="s">
        <v>131</v>
      </c>
      <c r="F813" t="s">
        <v>2586</v>
      </c>
      <c r="G813" t="s">
        <v>133</v>
      </c>
      <c r="H813" t="s">
        <v>134</v>
      </c>
      <c r="I813" t="s">
        <v>135</v>
      </c>
      <c r="J813" t="s">
        <v>136</v>
      </c>
      <c r="K813" t="s">
        <v>137</v>
      </c>
      <c r="L813" t="s">
        <v>2587</v>
      </c>
      <c r="M813" t="s">
        <v>2588</v>
      </c>
      <c r="N813">
        <v>1.564444444</v>
      </c>
      <c r="O813">
        <v>0</v>
      </c>
      <c r="P813">
        <v>1226</v>
      </c>
      <c r="Q813">
        <v>1</v>
      </c>
      <c r="R813">
        <v>15</v>
      </c>
      <c r="S813">
        <v>4</v>
      </c>
      <c r="T813">
        <v>101</v>
      </c>
      <c r="U813">
        <v>2</v>
      </c>
      <c r="V813">
        <v>0</v>
      </c>
      <c r="W813">
        <v>0</v>
      </c>
      <c r="X813">
        <v>245.7424317562552</v>
      </c>
      <c r="Y813">
        <v>3.3559195738896732</v>
      </c>
      <c r="Z813">
        <v>3.9444133556294254</v>
      </c>
      <c r="AA813">
        <v>3.6785041974238935</v>
      </c>
      <c r="AB813">
        <v>36.499894404091748</v>
      </c>
      <c r="AC813">
        <v>27.801611858222106</v>
      </c>
      <c r="AD813">
        <v>0</v>
      </c>
      <c r="AE813">
        <v>321.02277514551207</v>
      </c>
    </row>
    <row r="814" spans="1:31" x14ac:dyDescent="0.25">
      <c r="A814">
        <v>2100696</v>
      </c>
      <c r="B814">
        <v>1</v>
      </c>
      <c r="C814" t="s">
        <v>80</v>
      </c>
      <c r="D814" t="s">
        <v>100</v>
      </c>
      <c r="E814" t="s">
        <v>177</v>
      </c>
      <c r="F814" t="s">
        <v>2589</v>
      </c>
      <c r="G814" t="s">
        <v>183</v>
      </c>
      <c r="H814" t="s">
        <v>143</v>
      </c>
      <c r="I814" t="s">
        <v>135</v>
      </c>
      <c r="J814" t="s">
        <v>136</v>
      </c>
      <c r="K814" t="s">
        <v>137</v>
      </c>
      <c r="L814" t="s">
        <v>2590</v>
      </c>
      <c r="M814" t="s">
        <v>2591</v>
      </c>
      <c r="N814">
        <v>1.0633333330000001</v>
      </c>
      <c r="O814">
        <v>0</v>
      </c>
      <c r="P814">
        <v>3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1.0999216261911604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1.0999216261911604</v>
      </c>
    </row>
    <row r="815" spans="1:31" x14ac:dyDescent="0.25">
      <c r="A815">
        <v>2100733</v>
      </c>
      <c r="B815">
        <v>1</v>
      </c>
      <c r="C815" t="s">
        <v>81</v>
      </c>
      <c r="D815" t="s">
        <v>123</v>
      </c>
      <c r="E815" t="s">
        <v>158</v>
      </c>
      <c r="F815" t="s">
        <v>2592</v>
      </c>
      <c r="G815" t="s">
        <v>366</v>
      </c>
      <c r="H815" t="s">
        <v>143</v>
      </c>
      <c r="I815" t="s">
        <v>135</v>
      </c>
      <c r="J815" t="s">
        <v>136</v>
      </c>
      <c r="K815" t="s">
        <v>137</v>
      </c>
      <c r="L815" t="s">
        <v>2593</v>
      </c>
      <c r="M815" t="s">
        <v>2594</v>
      </c>
      <c r="N815">
        <v>2.1916666660000002</v>
      </c>
      <c r="O815">
        <v>0</v>
      </c>
      <c r="P815">
        <v>0</v>
      </c>
      <c r="Q815">
        <v>0</v>
      </c>
      <c r="R815">
        <v>1</v>
      </c>
      <c r="S815">
        <v>0</v>
      </c>
      <c r="T815">
        <v>1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0.87019928309005845</v>
      </c>
      <c r="AA815">
        <v>0</v>
      </c>
      <c r="AB815">
        <v>3.1002932378657362</v>
      </c>
      <c r="AC815">
        <v>0</v>
      </c>
      <c r="AD815">
        <v>0</v>
      </c>
      <c r="AE815">
        <v>3.9704925209557946</v>
      </c>
    </row>
    <row r="816" spans="1:31" x14ac:dyDescent="0.25">
      <c r="A816">
        <v>2100716</v>
      </c>
      <c r="B816">
        <v>1</v>
      </c>
      <c r="C816" t="s">
        <v>80</v>
      </c>
      <c r="D816" t="s">
        <v>107</v>
      </c>
      <c r="E816" t="s">
        <v>131</v>
      </c>
      <c r="F816" t="s">
        <v>2595</v>
      </c>
      <c r="G816" t="s">
        <v>133</v>
      </c>
      <c r="H816" t="s">
        <v>134</v>
      </c>
      <c r="I816" t="s">
        <v>135</v>
      </c>
      <c r="J816" t="s">
        <v>136</v>
      </c>
      <c r="K816" t="s">
        <v>137</v>
      </c>
      <c r="L816" t="s">
        <v>2596</v>
      </c>
      <c r="M816" t="s">
        <v>2597</v>
      </c>
      <c r="N816">
        <v>1.247777777</v>
      </c>
      <c r="O816">
        <v>16</v>
      </c>
      <c r="P816">
        <v>6157</v>
      </c>
      <c r="Q816">
        <v>18</v>
      </c>
      <c r="R816">
        <v>41</v>
      </c>
      <c r="S816">
        <v>28</v>
      </c>
      <c r="T816">
        <v>289</v>
      </c>
      <c r="U816">
        <v>0</v>
      </c>
      <c r="V816">
        <v>7</v>
      </c>
      <c r="W816">
        <v>259.75042929506378</v>
      </c>
      <c r="X816">
        <v>1404.7856686465007</v>
      </c>
      <c r="Y816">
        <v>39.233172539042293</v>
      </c>
      <c r="Z816">
        <v>84.152569344091049</v>
      </c>
      <c r="AA816">
        <v>632.78671052569462</v>
      </c>
      <c r="AB816">
        <v>375.38556498760039</v>
      </c>
      <c r="AC816">
        <v>0</v>
      </c>
      <c r="AD816">
        <v>10.688293665662785</v>
      </c>
      <c r="AE816">
        <v>2806.7824090036556</v>
      </c>
    </row>
    <row r="817" spans="1:31" x14ac:dyDescent="0.25">
      <c r="A817">
        <v>2100865</v>
      </c>
      <c r="B817">
        <v>1</v>
      </c>
      <c r="C817" t="s">
        <v>80</v>
      </c>
      <c r="D817" t="s">
        <v>107</v>
      </c>
      <c r="E817" t="s">
        <v>146</v>
      </c>
      <c r="F817" t="s">
        <v>2598</v>
      </c>
      <c r="G817" t="s">
        <v>133</v>
      </c>
      <c r="H817" t="s">
        <v>134</v>
      </c>
      <c r="I817" t="s">
        <v>259</v>
      </c>
      <c r="J817" t="s">
        <v>136</v>
      </c>
      <c r="K817" t="s">
        <v>137</v>
      </c>
      <c r="L817" t="s">
        <v>2599</v>
      </c>
      <c r="M817" t="s">
        <v>2600</v>
      </c>
      <c r="N817">
        <v>1.1111111E-2</v>
      </c>
      <c r="O817">
        <v>4</v>
      </c>
      <c r="P817">
        <v>1417</v>
      </c>
      <c r="Q817">
        <v>3</v>
      </c>
      <c r="R817">
        <v>11</v>
      </c>
      <c r="S817">
        <v>10</v>
      </c>
      <c r="T817">
        <v>142</v>
      </c>
      <c r="U817">
        <v>0</v>
      </c>
      <c r="V817">
        <v>1</v>
      </c>
      <c r="W817">
        <v>0.50720937941433331</v>
      </c>
      <c r="X817">
        <v>2.5869523278481683</v>
      </c>
      <c r="Y817">
        <v>2.995491697597978</v>
      </c>
      <c r="Z817">
        <v>1.4615254079000002E-2</v>
      </c>
      <c r="AA817">
        <v>4.6923114477678682</v>
      </c>
      <c r="AB817">
        <v>0.40517721969437787</v>
      </c>
      <c r="AC817">
        <v>0</v>
      </c>
      <c r="AD817">
        <v>4.6808702572499999E-2</v>
      </c>
      <c r="AE817">
        <v>11.248566028974226</v>
      </c>
    </row>
    <row r="818" spans="1:31" x14ac:dyDescent="0.25">
      <c r="A818">
        <v>2100570</v>
      </c>
      <c r="B818">
        <v>1</v>
      </c>
      <c r="C818" t="s">
        <v>80</v>
      </c>
      <c r="D818" t="s">
        <v>83</v>
      </c>
      <c r="E818" t="s">
        <v>169</v>
      </c>
      <c r="F818" t="s">
        <v>2601</v>
      </c>
      <c r="G818" t="s">
        <v>273</v>
      </c>
      <c r="H818" t="s">
        <v>134</v>
      </c>
      <c r="I818" t="s">
        <v>135</v>
      </c>
      <c r="J818" t="s">
        <v>136</v>
      </c>
      <c r="K818" t="s">
        <v>155</v>
      </c>
      <c r="L818" t="s">
        <v>2602</v>
      </c>
      <c r="M818" t="s">
        <v>2603</v>
      </c>
      <c r="N818">
        <v>2.9224999999999999</v>
      </c>
      <c r="O818">
        <v>0</v>
      </c>
      <c r="P818">
        <v>500</v>
      </c>
      <c r="Q818">
        <v>0</v>
      </c>
      <c r="R818">
        <v>0</v>
      </c>
      <c r="S818">
        <v>0</v>
      </c>
      <c r="T818">
        <v>29</v>
      </c>
      <c r="U818">
        <v>0</v>
      </c>
      <c r="V818">
        <v>0</v>
      </c>
      <c r="W818">
        <v>0</v>
      </c>
      <c r="X818">
        <v>368.31963559264392</v>
      </c>
      <c r="Y818">
        <v>0</v>
      </c>
      <c r="Z818">
        <v>0</v>
      </c>
      <c r="AA818">
        <v>0</v>
      </c>
      <c r="AB818">
        <v>55.077885558916186</v>
      </c>
      <c r="AC818">
        <v>0</v>
      </c>
      <c r="AD818">
        <v>0</v>
      </c>
      <c r="AE818">
        <v>423.39752115156011</v>
      </c>
    </row>
    <row r="819" spans="1:31" x14ac:dyDescent="0.25">
      <c r="A819">
        <v>2100819</v>
      </c>
      <c r="B819">
        <v>1</v>
      </c>
      <c r="C819" t="s">
        <v>80</v>
      </c>
      <c r="D819" t="s">
        <v>87</v>
      </c>
      <c r="E819" t="s">
        <v>177</v>
      </c>
      <c r="F819" t="s">
        <v>2604</v>
      </c>
      <c r="G819" t="s">
        <v>183</v>
      </c>
      <c r="H819" t="s">
        <v>143</v>
      </c>
      <c r="I819" t="s">
        <v>135</v>
      </c>
      <c r="J819" t="s">
        <v>136</v>
      </c>
      <c r="K819" t="s">
        <v>137</v>
      </c>
      <c r="L819" t="s">
        <v>2605</v>
      </c>
      <c r="M819" t="s">
        <v>2606</v>
      </c>
      <c r="N819">
        <v>4.278888888</v>
      </c>
      <c r="O819">
        <v>0</v>
      </c>
      <c r="P819">
        <v>1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0.85217660546903096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0.85217660546903096</v>
      </c>
    </row>
    <row r="820" spans="1:31" x14ac:dyDescent="0.25">
      <c r="A820">
        <v>2100507</v>
      </c>
      <c r="B820">
        <v>1</v>
      </c>
      <c r="C820" t="s">
        <v>81</v>
      </c>
      <c r="D820" t="s">
        <v>114</v>
      </c>
      <c r="E820" t="s">
        <v>146</v>
      </c>
      <c r="F820" t="s">
        <v>2607</v>
      </c>
      <c r="G820" t="s">
        <v>133</v>
      </c>
      <c r="H820" t="s">
        <v>134</v>
      </c>
      <c r="I820" t="s">
        <v>135</v>
      </c>
      <c r="J820" t="s">
        <v>136</v>
      </c>
      <c r="K820" t="s">
        <v>137</v>
      </c>
      <c r="L820" t="s">
        <v>2608</v>
      </c>
      <c r="M820" t="s">
        <v>2609</v>
      </c>
      <c r="N820">
        <v>0.48527777700000002</v>
      </c>
      <c r="O820">
        <v>0</v>
      </c>
      <c r="P820">
        <v>1610</v>
      </c>
      <c r="Q820">
        <v>0</v>
      </c>
      <c r="R820">
        <v>44</v>
      </c>
      <c r="S820">
        <v>2</v>
      </c>
      <c r="T820">
        <v>139</v>
      </c>
      <c r="U820">
        <v>0</v>
      </c>
      <c r="V820">
        <v>1</v>
      </c>
      <c r="W820">
        <v>0</v>
      </c>
      <c r="X820">
        <v>79.698828762506693</v>
      </c>
      <c r="Y820">
        <v>0</v>
      </c>
      <c r="Z820">
        <v>0.97498596310967889</v>
      </c>
      <c r="AA820">
        <v>1.4081423633470691</v>
      </c>
      <c r="AB820">
        <v>13.176594231222527</v>
      </c>
      <c r="AC820">
        <v>0</v>
      </c>
      <c r="AD820">
        <v>0</v>
      </c>
      <c r="AE820">
        <v>95.258551320185958</v>
      </c>
    </row>
    <row r="821" spans="1:31" x14ac:dyDescent="0.25">
      <c r="A821">
        <v>2100530</v>
      </c>
      <c r="B821">
        <v>1</v>
      </c>
      <c r="C821" t="s">
        <v>80</v>
      </c>
      <c r="D821" t="s">
        <v>97</v>
      </c>
      <c r="E821" t="s">
        <v>169</v>
      </c>
      <c r="F821" t="s">
        <v>2610</v>
      </c>
      <c r="G821" t="s">
        <v>171</v>
      </c>
      <c r="H821" t="s">
        <v>134</v>
      </c>
      <c r="I821" t="s">
        <v>135</v>
      </c>
      <c r="J821" t="s">
        <v>136</v>
      </c>
      <c r="K821" t="s">
        <v>137</v>
      </c>
      <c r="L821" t="s">
        <v>2611</v>
      </c>
      <c r="M821" t="s">
        <v>2612</v>
      </c>
      <c r="N821">
        <v>1.258888888</v>
      </c>
      <c r="O821">
        <v>23</v>
      </c>
      <c r="P821">
        <v>175</v>
      </c>
      <c r="Q821">
        <v>1</v>
      </c>
      <c r="R821">
        <v>51</v>
      </c>
      <c r="S821">
        <v>4</v>
      </c>
      <c r="T821">
        <v>24</v>
      </c>
      <c r="U821">
        <v>0</v>
      </c>
      <c r="V821">
        <v>0</v>
      </c>
      <c r="W821">
        <v>309.92053457849005</v>
      </c>
      <c r="X821">
        <v>416.33011601323545</v>
      </c>
      <c r="Y821">
        <v>0.22465406580742667</v>
      </c>
      <c r="Z821">
        <v>56.316098022235728</v>
      </c>
      <c r="AA821">
        <v>64.102741489648267</v>
      </c>
      <c r="AB821">
        <v>25.798448459132693</v>
      </c>
      <c r="AC821">
        <v>0</v>
      </c>
      <c r="AD821">
        <v>0</v>
      </c>
      <c r="AE821">
        <v>872.69259262854951</v>
      </c>
    </row>
    <row r="822" spans="1:31" x14ac:dyDescent="0.25">
      <c r="A822">
        <v>2100464</v>
      </c>
      <c r="B822">
        <v>1</v>
      </c>
      <c r="C822" t="s">
        <v>80</v>
      </c>
      <c r="D822" t="s">
        <v>111</v>
      </c>
      <c r="E822" t="s">
        <v>505</v>
      </c>
      <c r="F822" t="s">
        <v>2613</v>
      </c>
      <c r="G822" t="s">
        <v>160</v>
      </c>
      <c r="H822" t="s">
        <v>143</v>
      </c>
      <c r="I822" t="s">
        <v>135</v>
      </c>
      <c r="J822" t="s">
        <v>136</v>
      </c>
      <c r="K822" t="s">
        <v>137</v>
      </c>
      <c r="L822" t="s">
        <v>2614</v>
      </c>
      <c r="M822" t="s">
        <v>2615</v>
      </c>
      <c r="N822">
        <v>1.2180555550000001</v>
      </c>
      <c r="O822">
        <v>0</v>
      </c>
      <c r="P822">
        <v>190</v>
      </c>
      <c r="Q822">
        <v>0</v>
      </c>
      <c r="R822">
        <v>0</v>
      </c>
      <c r="S822">
        <v>0</v>
      </c>
      <c r="T822">
        <v>1</v>
      </c>
      <c r="U822">
        <v>0</v>
      </c>
      <c r="V822">
        <v>0</v>
      </c>
      <c r="W822">
        <v>0</v>
      </c>
      <c r="X822">
        <v>36.929946183635465</v>
      </c>
      <c r="Y822">
        <v>0</v>
      </c>
      <c r="Z822">
        <v>0</v>
      </c>
      <c r="AA822">
        <v>0</v>
      </c>
      <c r="AB822">
        <v>3.6359614917972224E-2</v>
      </c>
      <c r="AC822">
        <v>0</v>
      </c>
      <c r="AD822">
        <v>0</v>
      </c>
      <c r="AE822">
        <v>36.966305798553435</v>
      </c>
    </row>
    <row r="823" spans="1:31" x14ac:dyDescent="0.25">
      <c r="A823">
        <v>2100487</v>
      </c>
      <c r="B823">
        <v>1</v>
      </c>
      <c r="C823" t="s">
        <v>80</v>
      </c>
      <c r="D823" t="s">
        <v>103</v>
      </c>
      <c r="E823" t="s">
        <v>146</v>
      </c>
      <c r="F823" t="s">
        <v>2616</v>
      </c>
      <c r="G823" t="s">
        <v>133</v>
      </c>
      <c r="H823" t="s">
        <v>134</v>
      </c>
      <c r="I823" t="s">
        <v>135</v>
      </c>
      <c r="J823" t="s">
        <v>136</v>
      </c>
      <c r="K823" t="s">
        <v>137</v>
      </c>
      <c r="L823" t="s">
        <v>2617</v>
      </c>
      <c r="M823" t="s">
        <v>2618</v>
      </c>
      <c r="N823">
        <v>5.5555555E-2</v>
      </c>
      <c r="O823">
        <v>0</v>
      </c>
      <c r="P823">
        <v>27</v>
      </c>
      <c r="Q823">
        <v>0</v>
      </c>
      <c r="R823">
        <v>3</v>
      </c>
      <c r="S823">
        <v>18</v>
      </c>
      <c r="T823">
        <v>28</v>
      </c>
      <c r="U823">
        <v>25</v>
      </c>
      <c r="V823">
        <v>9</v>
      </c>
      <c r="W823">
        <v>0</v>
      </c>
      <c r="X823">
        <v>0.63323744515138891</v>
      </c>
      <c r="Y823">
        <v>0</v>
      </c>
      <c r="Z823">
        <v>9.4260880979999996E-3</v>
      </c>
      <c r="AA823">
        <v>7.4300993016798325</v>
      </c>
      <c r="AB823">
        <v>2.4749413566632219</v>
      </c>
      <c r="AC823">
        <v>33.100403103905663</v>
      </c>
      <c r="AD823">
        <v>9.742620416785833</v>
      </c>
      <c r="AE823">
        <v>53.39072771228394</v>
      </c>
    </row>
    <row r="824" spans="1:31" x14ac:dyDescent="0.25">
      <c r="A824">
        <v>2100656</v>
      </c>
      <c r="B824">
        <v>1</v>
      </c>
      <c r="C824" t="s">
        <v>81</v>
      </c>
      <c r="D824" t="s">
        <v>127</v>
      </c>
      <c r="E824" t="s">
        <v>177</v>
      </c>
      <c r="F824" t="s">
        <v>2619</v>
      </c>
      <c r="G824" t="s">
        <v>183</v>
      </c>
      <c r="H824" t="s">
        <v>143</v>
      </c>
      <c r="I824" t="s">
        <v>135</v>
      </c>
      <c r="J824" t="s">
        <v>136</v>
      </c>
      <c r="K824" t="s">
        <v>137</v>
      </c>
      <c r="L824" t="s">
        <v>2620</v>
      </c>
      <c r="M824" t="s">
        <v>2621</v>
      </c>
      <c r="N824">
        <v>7.0327777769999997</v>
      </c>
      <c r="O824">
        <v>0</v>
      </c>
      <c r="P824">
        <v>1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2.17324303878764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2.17324303878764</v>
      </c>
    </row>
    <row r="825" spans="1:31" x14ac:dyDescent="0.25">
      <c r="A825">
        <v>2100799</v>
      </c>
      <c r="B825">
        <v>1</v>
      </c>
      <c r="C825" t="s">
        <v>80</v>
      </c>
      <c r="D825" t="s">
        <v>85</v>
      </c>
      <c r="E825" t="s">
        <v>177</v>
      </c>
      <c r="F825" t="s">
        <v>2622</v>
      </c>
      <c r="G825" t="s">
        <v>179</v>
      </c>
      <c r="H825" t="s">
        <v>143</v>
      </c>
      <c r="I825" t="s">
        <v>135</v>
      </c>
      <c r="J825" t="s">
        <v>136</v>
      </c>
      <c r="K825" t="s">
        <v>137</v>
      </c>
      <c r="L825" t="s">
        <v>2623</v>
      </c>
      <c r="M825" t="s">
        <v>2624</v>
      </c>
      <c r="N825">
        <v>2.6930555549999999</v>
      </c>
      <c r="O825">
        <v>0</v>
      </c>
      <c r="P825">
        <v>3</v>
      </c>
      <c r="Q825">
        <v>0</v>
      </c>
      <c r="R825">
        <v>0</v>
      </c>
      <c r="S825">
        <v>0</v>
      </c>
      <c r="T825">
        <v>1</v>
      </c>
      <c r="U825">
        <v>0</v>
      </c>
      <c r="V825">
        <v>0</v>
      </c>
      <c r="W825">
        <v>0</v>
      </c>
      <c r="X825">
        <v>1.6676257317840468</v>
      </c>
      <c r="Y825">
        <v>0</v>
      </c>
      <c r="Z825">
        <v>0</v>
      </c>
      <c r="AA825">
        <v>0</v>
      </c>
      <c r="AB825">
        <v>0.89454143509093931</v>
      </c>
      <c r="AC825">
        <v>0</v>
      </c>
      <c r="AD825">
        <v>0</v>
      </c>
      <c r="AE825">
        <v>2.5621671668749864</v>
      </c>
    </row>
    <row r="826" spans="1:31" x14ac:dyDescent="0.25">
      <c r="A826">
        <v>2100842</v>
      </c>
      <c r="B826">
        <v>1</v>
      </c>
      <c r="C826" t="s">
        <v>80</v>
      </c>
      <c r="D826" t="s">
        <v>97</v>
      </c>
      <c r="E826" t="s">
        <v>177</v>
      </c>
      <c r="F826" t="s">
        <v>2625</v>
      </c>
      <c r="G826" t="s">
        <v>1007</v>
      </c>
      <c r="H826" t="s">
        <v>143</v>
      </c>
      <c r="I826" t="s">
        <v>135</v>
      </c>
      <c r="J826" t="s">
        <v>3</v>
      </c>
      <c r="K826" t="s">
        <v>137</v>
      </c>
      <c r="L826" t="s">
        <v>2626</v>
      </c>
      <c r="M826" t="s">
        <v>2627</v>
      </c>
      <c r="N826">
        <v>2.1472222219999999</v>
      </c>
      <c r="O826">
        <v>0</v>
      </c>
      <c r="P826">
        <v>4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0.85001395882788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0.85001395882788</v>
      </c>
    </row>
    <row r="827" spans="1:31" x14ac:dyDescent="0.25">
      <c r="A827">
        <v>2100693</v>
      </c>
      <c r="B827">
        <v>1</v>
      </c>
      <c r="C827" t="s">
        <v>80</v>
      </c>
      <c r="D827" t="s">
        <v>107</v>
      </c>
      <c r="E827" t="s">
        <v>169</v>
      </c>
      <c r="F827" t="s">
        <v>2628</v>
      </c>
      <c r="G827" t="s">
        <v>273</v>
      </c>
      <c r="H827" t="s">
        <v>134</v>
      </c>
      <c r="I827" t="s">
        <v>135</v>
      </c>
      <c r="J827" t="s">
        <v>136</v>
      </c>
      <c r="K827" t="s">
        <v>155</v>
      </c>
      <c r="L827" t="s">
        <v>2629</v>
      </c>
      <c r="M827" t="s">
        <v>2630</v>
      </c>
      <c r="N827">
        <v>0.86750000000000005</v>
      </c>
      <c r="O827">
        <v>0</v>
      </c>
      <c r="P827">
        <v>323</v>
      </c>
      <c r="Q827">
        <v>0</v>
      </c>
      <c r="R827">
        <v>1</v>
      </c>
      <c r="S827">
        <v>2</v>
      </c>
      <c r="T827">
        <v>21</v>
      </c>
      <c r="U827">
        <v>0</v>
      </c>
      <c r="V827">
        <v>0</v>
      </c>
      <c r="W827">
        <v>0</v>
      </c>
      <c r="X827">
        <v>51.547337706448381</v>
      </c>
      <c r="Y827">
        <v>0</v>
      </c>
      <c r="Z827">
        <v>6.0908969892787504E-2</v>
      </c>
      <c r="AA827">
        <v>9.1466585229574626</v>
      </c>
      <c r="AB827">
        <v>26.111794969797142</v>
      </c>
      <c r="AC827">
        <v>0</v>
      </c>
      <c r="AD827">
        <v>0</v>
      </c>
      <c r="AE827">
        <v>86.866700169095779</v>
      </c>
    </row>
    <row r="828" spans="1:31" x14ac:dyDescent="0.25">
      <c r="A828">
        <v>2100550</v>
      </c>
      <c r="B828">
        <v>1</v>
      </c>
      <c r="C828" t="s">
        <v>80</v>
      </c>
      <c r="D828" t="s">
        <v>87</v>
      </c>
      <c r="E828" t="s">
        <v>169</v>
      </c>
      <c r="F828" t="s">
        <v>2631</v>
      </c>
      <c r="G828" t="s">
        <v>273</v>
      </c>
      <c r="H828" t="s">
        <v>134</v>
      </c>
      <c r="I828" t="s">
        <v>135</v>
      </c>
      <c r="J828" t="s">
        <v>136</v>
      </c>
      <c r="K828" t="s">
        <v>155</v>
      </c>
      <c r="L828" t="s">
        <v>2632</v>
      </c>
      <c r="M828" t="s">
        <v>2633</v>
      </c>
      <c r="N828">
        <v>7.1730555550000004</v>
      </c>
      <c r="O828">
        <v>0</v>
      </c>
      <c r="P828">
        <v>13</v>
      </c>
      <c r="Q828">
        <v>0</v>
      </c>
      <c r="R828">
        <v>0</v>
      </c>
      <c r="S828">
        <v>0</v>
      </c>
      <c r="T828">
        <v>2</v>
      </c>
      <c r="U828">
        <v>0</v>
      </c>
      <c r="V828">
        <v>0</v>
      </c>
      <c r="W828">
        <v>0</v>
      </c>
      <c r="X828">
        <v>40.593459627127253</v>
      </c>
      <c r="Y828">
        <v>0</v>
      </c>
      <c r="Z828">
        <v>0</v>
      </c>
      <c r="AA828">
        <v>0</v>
      </c>
      <c r="AB828">
        <v>90.284620555622169</v>
      </c>
      <c r="AC828">
        <v>0</v>
      </c>
      <c r="AD828">
        <v>0</v>
      </c>
      <c r="AE828">
        <v>130.87808018274941</v>
      </c>
    </row>
    <row r="829" spans="1:31" x14ac:dyDescent="0.25">
      <c r="A829">
        <v>2100496</v>
      </c>
      <c r="B829">
        <v>1</v>
      </c>
      <c r="C829" t="s">
        <v>80</v>
      </c>
      <c r="D829" t="s">
        <v>103</v>
      </c>
      <c r="E829" t="s">
        <v>158</v>
      </c>
      <c r="F829" t="s">
        <v>2634</v>
      </c>
      <c r="G829" t="s">
        <v>160</v>
      </c>
      <c r="H829" t="s">
        <v>143</v>
      </c>
      <c r="I829" t="s">
        <v>135</v>
      </c>
      <c r="J829" t="s">
        <v>136</v>
      </c>
      <c r="K829" t="s">
        <v>137</v>
      </c>
      <c r="L829" t="s">
        <v>2635</v>
      </c>
      <c r="M829" t="s">
        <v>2636</v>
      </c>
      <c r="N829">
        <v>0.76555555500000005</v>
      </c>
      <c r="O829">
        <v>0</v>
      </c>
      <c r="P829">
        <v>46</v>
      </c>
      <c r="Q829">
        <v>0</v>
      </c>
      <c r="R829">
        <v>0</v>
      </c>
      <c r="S829">
        <v>0</v>
      </c>
      <c r="T829">
        <v>6</v>
      </c>
      <c r="U829">
        <v>0</v>
      </c>
      <c r="V829">
        <v>0</v>
      </c>
      <c r="W829">
        <v>0</v>
      </c>
      <c r="X829">
        <v>7.3727205445653823</v>
      </c>
      <c r="Y829">
        <v>0</v>
      </c>
      <c r="Z829">
        <v>0</v>
      </c>
      <c r="AA829">
        <v>0</v>
      </c>
      <c r="AB829">
        <v>3.8031120500433668</v>
      </c>
      <c r="AC829">
        <v>0</v>
      </c>
      <c r="AD829">
        <v>0</v>
      </c>
      <c r="AE829">
        <v>11.17583259460875</v>
      </c>
    </row>
    <row r="830" spans="1:31" x14ac:dyDescent="0.25">
      <c r="A830">
        <v>2100682</v>
      </c>
      <c r="B830">
        <v>1</v>
      </c>
      <c r="C830" t="s">
        <v>81</v>
      </c>
      <c r="D830" t="s">
        <v>113</v>
      </c>
      <c r="E830" t="s">
        <v>177</v>
      </c>
      <c r="F830" t="s">
        <v>2637</v>
      </c>
      <c r="G830" t="s">
        <v>183</v>
      </c>
      <c r="H830" t="s">
        <v>143</v>
      </c>
      <c r="I830" t="s">
        <v>135</v>
      </c>
      <c r="J830" t="s">
        <v>136</v>
      </c>
      <c r="K830" t="s">
        <v>137</v>
      </c>
      <c r="L830" t="s">
        <v>2638</v>
      </c>
      <c r="M830" t="s">
        <v>2639</v>
      </c>
      <c r="N830">
        <v>1.247222222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3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0.78478985795672163</v>
      </c>
      <c r="AC830">
        <v>0</v>
      </c>
      <c r="AD830">
        <v>0</v>
      </c>
      <c r="AE830">
        <v>0.78478985795672163</v>
      </c>
    </row>
    <row r="831" spans="1:31" x14ac:dyDescent="0.25">
      <c r="A831">
        <v>2100705</v>
      </c>
      <c r="B831">
        <v>1</v>
      </c>
      <c r="C831" t="s">
        <v>81</v>
      </c>
      <c r="D831" t="s">
        <v>112</v>
      </c>
      <c r="E831" t="s">
        <v>146</v>
      </c>
      <c r="F831" t="s">
        <v>2640</v>
      </c>
      <c r="G831" t="s">
        <v>133</v>
      </c>
      <c r="H831" t="s">
        <v>134</v>
      </c>
      <c r="I831" t="s">
        <v>135</v>
      </c>
      <c r="J831" t="s">
        <v>136</v>
      </c>
      <c r="K831" t="s">
        <v>137</v>
      </c>
      <c r="L831" t="s">
        <v>2641</v>
      </c>
      <c r="M831" t="s">
        <v>2642</v>
      </c>
      <c r="N831">
        <v>3.1608333329999998</v>
      </c>
      <c r="O831">
        <v>1</v>
      </c>
      <c r="P831">
        <v>13</v>
      </c>
      <c r="Q831">
        <v>89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1.1352125912456232</v>
      </c>
      <c r="X831">
        <v>8.4020157423008239</v>
      </c>
      <c r="Y831">
        <v>158.24752785877681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167.78475619232324</v>
      </c>
    </row>
    <row r="832" spans="1:31" x14ac:dyDescent="0.25">
      <c r="A832">
        <v>2100782</v>
      </c>
      <c r="B832">
        <v>1</v>
      </c>
      <c r="C832" t="s">
        <v>80</v>
      </c>
      <c r="D832" t="s">
        <v>95</v>
      </c>
      <c r="E832" t="s">
        <v>177</v>
      </c>
      <c r="F832" t="s">
        <v>2643</v>
      </c>
      <c r="G832" t="s">
        <v>183</v>
      </c>
      <c r="H832" t="s">
        <v>143</v>
      </c>
      <c r="I832" t="s">
        <v>135</v>
      </c>
      <c r="J832" t="s">
        <v>136</v>
      </c>
      <c r="K832" t="s">
        <v>137</v>
      </c>
      <c r="L832" t="s">
        <v>2644</v>
      </c>
      <c r="M832" t="s">
        <v>2645</v>
      </c>
      <c r="N832">
        <v>1.791388888</v>
      </c>
      <c r="O832">
        <v>0</v>
      </c>
      <c r="P832">
        <v>2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0.44472983579827841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0.44472983579827841</v>
      </c>
    </row>
    <row r="833" spans="1:31" x14ac:dyDescent="0.25">
      <c r="A833">
        <v>2100513</v>
      </c>
      <c r="B833">
        <v>1</v>
      </c>
      <c r="C833" t="s">
        <v>81</v>
      </c>
      <c r="D833" t="s">
        <v>128</v>
      </c>
      <c r="E833" t="s">
        <v>131</v>
      </c>
      <c r="F833" t="s">
        <v>2646</v>
      </c>
      <c r="G833" t="s">
        <v>273</v>
      </c>
      <c r="H833" t="s">
        <v>134</v>
      </c>
      <c r="I833" t="s">
        <v>135</v>
      </c>
      <c r="J833" t="s">
        <v>136</v>
      </c>
      <c r="K833" t="s">
        <v>155</v>
      </c>
      <c r="L833" t="s">
        <v>2647</v>
      </c>
      <c r="M833" t="s">
        <v>2648</v>
      </c>
      <c r="N833">
        <v>6.4819444439999998</v>
      </c>
      <c r="O833">
        <v>0</v>
      </c>
      <c r="P833">
        <v>491</v>
      </c>
      <c r="Q833">
        <v>0</v>
      </c>
      <c r="R833">
        <v>0</v>
      </c>
      <c r="S833">
        <v>0</v>
      </c>
      <c r="T833">
        <v>9</v>
      </c>
      <c r="U833">
        <v>0</v>
      </c>
      <c r="V833">
        <v>0</v>
      </c>
      <c r="W833">
        <v>0</v>
      </c>
      <c r="X833">
        <v>847.58908372447206</v>
      </c>
      <c r="Y833">
        <v>0</v>
      </c>
      <c r="Z833">
        <v>0</v>
      </c>
      <c r="AA833">
        <v>0</v>
      </c>
      <c r="AB833">
        <v>40.976247159287425</v>
      </c>
      <c r="AC833">
        <v>0</v>
      </c>
      <c r="AD833">
        <v>0</v>
      </c>
      <c r="AE833">
        <v>888.56533088375954</v>
      </c>
    </row>
    <row r="834" spans="1:31" x14ac:dyDescent="0.25">
      <c r="A834">
        <v>2100765</v>
      </c>
      <c r="B834">
        <v>1</v>
      </c>
      <c r="C834" t="s">
        <v>80</v>
      </c>
      <c r="D834" t="s">
        <v>103</v>
      </c>
      <c r="E834" t="s">
        <v>177</v>
      </c>
      <c r="F834" t="s">
        <v>2649</v>
      </c>
      <c r="G834" t="s">
        <v>183</v>
      </c>
      <c r="H834" t="s">
        <v>143</v>
      </c>
      <c r="I834" t="s">
        <v>135</v>
      </c>
      <c r="J834" t="s">
        <v>136</v>
      </c>
      <c r="K834" t="s">
        <v>137</v>
      </c>
      <c r="L834" t="s">
        <v>2650</v>
      </c>
      <c r="M834" t="s">
        <v>2651</v>
      </c>
      <c r="N834">
        <v>1.556944444</v>
      </c>
      <c r="O834">
        <v>0</v>
      </c>
      <c r="P834">
        <v>1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0.85574630684652786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0.85574630684652786</v>
      </c>
    </row>
    <row r="835" spans="1:31" x14ac:dyDescent="0.25">
      <c r="A835">
        <v>2100473</v>
      </c>
      <c r="B835">
        <v>1</v>
      </c>
      <c r="C835" t="s">
        <v>80</v>
      </c>
      <c r="D835" t="s">
        <v>107</v>
      </c>
      <c r="E835" t="s">
        <v>169</v>
      </c>
      <c r="F835" t="s">
        <v>2652</v>
      </c>
      <c r="G835" t="s">
        <v>1860</v>
      </c>
      <c r="H835" t="s">
        <v>134</v>
      </c>
      <c r="I835" t="s">
        <v>135</v>
      </c>
      <c r="J835" t="s">
        <v>136</v>
      </c>
      <c r="K835" t="s">
        <v>137</v>
      </c>
      <c r="L835" t="s">
        <v>2653</v>
      </c>
      <c r="M835" t="s">
        <v>2654</v>
      </c>
      <c r="N835">
        <v>5.4836111110000001</v>
      </c>
      <c r="O835">
        <v>0</v>
      </c>
      <c r="P835">
        <v>187</v>
      </c>
      <c r="Q835">
        <v>0</v>
      </c>
      <c r="R835">
        <v>0</v>
      </c>
      <c r="S835">
        <v>0</v>
      </c>
      <c r="T835">
        <v>15</v>
      </c>
      <c r="U835">
        <v>0</v>
      </c>
      <c r="V835">
        <v>0</v>
      </c>
      <c r="W835">
        <v>0</v>
      </c>
      <c r="X835">
        <v>173.55571206477896</v>
      </c>
      <c r="Y835">
        <v>0</v>
      </c>
      <c r="Z835">
        <v>0</v>
      </c>
      <c r="AA835">
        <v>0</v>
      </c>
      <c r="AB835">
        <v>38.792244747534767</v>
      </c>
      <c r="AC835">
        <v>0</v>
      </c>
      <c r="AD835">
        <v>0</v>
      </c>
      <c r="AE835">
        <v>212.34795681231373</v>
      </c>
    </row>
    <row r="836" spans="1:31" x14ac:dyDescent="0.25">
      <c r="A836">
        <v>2100602</v>
      </c>
      <c r="B836">
        <v>1</v>
      </c>
      <c r="C836" t="s">
        <v>81</v>
      </c>
      <c r="D836" t="s">
        <v>118</v>
      </c>
      <c r="E836" t="s">
        <v>131</v>
      </c>
      <c r="F836" t="s">
        <v>2655</v>
      </c>
      <c r="G836" t="s">
        <v>133</v>
      </c>
      <c r="H836" t="s">
        <v>134</v>
      </c>
      <c r="I836" t="s">
        <v>259</v>
      </c>
      <c r="J836" t="s">
        <v>136</v>
      </c>
      <c r="K836" t="s">
        <v>137</v>
      </c>
      <c r="L836" t="s">
        <v>2656</v>
      </c>
      <c r="M836" t="s">
        <v>2657</v>
      </c>
      <c r="N836">
        <v>8.3333330000000001E-3</v>
      </c>
      <c r="O836">
        <v>0</v>
      </c>
      <c r="P836">
        <v>1760</v>
      </c>
      <c r="Q836">
        <v>52</v>
      </c>
      <c r="R836">
        <v>61</v>
      </c>
      <c r="S836">
        <v>1</v>
      </c>
      <c r="T836">
        <v>135</v>
      </c>
      <c r="U836">
        <v>0</v>
      </c>
      <c r="V836">
        <v>0</v>
      </c>
      <c r="W836">
        <v>0</v>
      </c>
      <c r="X836">
        <v>2.7785106024068589</v>
      </c>
      <c r="Y836">
        <v>0.27126958996769168</v>
      </c>
      <c r="Z836">
        <v>0.37169053567757493</v>
      </c>
      <c r="AA836">
        <v>2.129378507266667E-3</v>
      </c>
      <c r="AB836">
        <v>0.29523582959323336</v>
      </c>
      <c r="AC836">
        <v>0</v>
      </c>
      <c r="AD836">
        <v>0</v>
      </c>
      <c r="AE836">
        <v>3.7188359361526251</v>
      </c>
    </row>
    <row r="837" spans="1:31" x14ac:dyDescent="0.25">
      <c r="A837">
        <v>2100533</v>
      </c>
      <c r="B837">
        <v>1</v>
      </c>
      <c r="C837" t="s">
        <v>80</v>
      </c>
      <c r="D837" t="s">
        <v>98</v>
      </c>
      <c r="E837" t="s">
        <v>131</v>
      </c>
      <c r="F837" t="s">
        <v>2658</v>
      </c>
      <c r="G837" t="s">
        <v>133</v>
      </c>
      <c r="H837" t="s">
        <v>134</v>
      </c>
      <c r="I837" t="s">
        <v>135</v>
      </c>
      <c r="J837" t="s">
        <v>136</v>
      </c>
      <c r="K837" t="s">
        <v>137</v>
      </c>
      <c r="L837" t="s">
        <v>2659</v>
      </c>
      <c r="M837" t="s">
        <v>2660</v>
      </c>
      <c r="N837">
        <v>1.776944444</v>
      </c>
      <c r="O837">
        <v>0</v>
      </c>
      <c r="P837">
        <v>520</v>
      </c>
      <c r="Q837">
        <v>14</v>
      </c>
      <c r="R837">
        <v>33</v>
      </c>
      <c r="S837">
        <v>4</v>
      </c>
      <c r="T837">
        <v>80</v>
      </c>
      <c r="U837">
        <v>0</v>
      </c>
      <c r="V837">
        <v>0</v>
      </c>
      <c r="W837">
        <v>0</v>
      </c>
      <c r="X837">
        <v>135.71477501883248</v>
      </c>
      <c r="Y837">
        <v>20.210240883519369</v>
      </c>
      <c r="Z837">
        <v>46.773151845068682</v>
      </c>
      <c r="AA837">
        <v>13.72281019513699</v>
      </c>
      <c r="AB837">
        <v>57.213438375001218</v>
      </c>
      <c r="AC837">
        <v>0</v>
      </c>
      <c r="AD837">
        <v>0</v>
      </c>
      <c r="AE837">
        <v>273.63441631755876</v>
      </c>
    </row>
    <row r="838" spans="1:31" x14ac:dyDescent="0.25">
      <c r="A838">
        <v>2100559</v>
      </c>
      <c r="B838">
        <v>1</v>
      </c>
      <c r="C838" t="s">
        <v>80</v>
      </c>
      <c r="D838" t="s">
        <v>97</v>
      </c>
      <c r="E838" t="s">
        <v>177</v>
      </c>
      <c r="F838" t="s">
        <v>2661</v>
      </c>
      <c r="G838" t="s">
        <v>179</v>
      </c>
      <c r="H838" t="s">
        <v>143</v>
      </c>
      <c r="I838" t="s">
        <v>135</v>
      </c>
      <c r="J838" t="s">
        <v>136</v>
      </c>
      <c r="K838" t="s">
        <v>137</v>
      </c>
      <c r="L838" t="s">
        <v>2662</v>
      </c>
      <c r="M838" t="s">
        <v>2663</v>
      </c>
      <c r="N838">
        <v>4.2569444440000002</v>
      </c>
      <c r="O838">
        <v>0</v>
      </c>
      <c r="P838">
        <v>1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0.82244942436091262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0.82244942436091262</v>
      </c>
    </row>
    <row r="839" spans="1:31" x14ac:dyDescent="0.25">
      <c r="A839">
        <v>2100845</v>
      </c>
      <c r="B839">
        <v>1</v>
      </c>
      <c r="C839" t="s">
        <v>81</v>
      </c>
      <c r="D839" t="s">
        <v>115</v>
      </c>
      <c r="E839" t="s">
        <v>158</v>
      </c>
      <c r="F839" t="s">
        <v>2664</v>
      </c>
      <c r="G839" t="s">
        <v>1283</v>
      </c>
      <c r="H839" t="s">
        <v>143</v>
      </c>
      <c r="I839" t="s">
        <v>135</v>
      </c>
      <c r="J839" t="s">
        <v>136</v>
      </c>
      <c r="K839" t="s">
        <v>137</v>
      </c>
      <c r="L839" t="s">
        <v>2665</v>
      </c>
      <c r="M839" t="s">
        <v>2666</v>
      </c>
      <c r="N839">
        <v>2.3658333329999999</v>
      </c>
      <c r="O839">
        <v>0</v>
      </c>
      <c r="P839">
        <v>5</v>
      </c>
      <c r="Q839">
        <v>0</v>
      </c>
      <c r="R839">
        <v>1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3.8953441725332665</v>
      </c>
      <c r="Y839">
        <v>0</v>
      </c>
      <c r="Z839">
        <v>0.39714477008747506</v>
      </c>
      <c r="AA839">
        <v>0</v>
      </c>
      <c r="AB839">
        <v>0</v>
      </c>
      <c r="AC839">
        <v>0</v>
      </c>
      <c r="AD839">
        <v>0</v>
      </c>
      <c r="AE839">
        <v>4.2924889426207411</v>
      </c>
    </row>
    <row r="840" spans="1:31" x14ac:dyDescent="0.25">
      <c r="A840">
        <v>2100453</v>
      </c>
      <c r="B840">
        <v>1</v>
      </c>
      <c r="C840" t="s">
        <v>80</v>
      </c>
      <c r="D840" t="s">
        <v>82</v>
      </c>
      <c r="E840" t="s">
        <v>169</v>
      </c>
      <c r="F840" t="s">
        <v>2667</v>
      </c>
      <c r="G840" t="s">
        <v>513</v>
      </c>
      <c r="H840" t="s">
        <v>134</v>
      </c>
      <c r="I840" t="s">
        <v>259</v>
      </c>
      <c r="J840" t="s">
        <v>136</v>
      </c>
      <c r="K840" t="s">
        <v>155</v>
      </c>
      <c r="L840" t="s">
        <v>2668</v>
      </c>
      <c r="M840" t="s">
        <v>2669</v>
      </c>
      <c r="N840">
        <v>3.8055554999999998E-2</v>
      </c>
      <c r="O840">
        <v>0</v>
      </c>
      <c r="P840">
        <v>220</v>
      </c>
      <c r="Q840">
        <v>0</v>
      </c>
      <c r="R840">
        <v>0</v>
      </c>
      <c r="S840">
        <v>2</v>
      </c>
      <c r="T840">
        <v>118</v>
      </c>
      <c r="U840">
        <v>0</v>
      </c>
      <c r="V840">
        <v>0</v>
      </c>
      <c r="W840">
        <v>0</v>
      </c>
      <c r="X840">
        <v>1.2756078872381058</v>
      </c>
      <c r="Y840">
        <v>0</v>
      </c>
      <c r="Z840">
        <v>0</v>
      </c>
      <c r="AA840">
        <v>13.655148089135016</v>
      </c>
      <c r="AB840">
        <v>2.2395629979688878</v>
      </c>
      <c r="AC840">
        <v>0</v>
      </c>
      <c r="AD840">
        <v>0</v>
      </c>
      <c r="AE840">
        <v>17.17031897434201</v>
      </c>
    </row>
    <row r="841" spans="1:31" x14ac:dyDescent="0.25">
      <c r="A841">
        <v>2100788</v>
      </c>
      <c r="B841">
        <v>1</v>
      </c>
      <c r="C841" t="s">
        <v>81</v>
      </c>
      <c r="D841" t="s">
        <v>113</v>
      </c>
      <c r="E841" t="s">
        <v>177</v>
      </c>
      <c r="F841" t="s">
        <v>2670</v>
      </c>
      <c r="G841" t="s">
        <v>179</v>
      </c>
      <c r="H841" t="s">
        <v>143</v>
      </c>
      <c r="I841" t="s">
        <v>135</v>
      </c>
      <c r="J841" t="s">
        <v>136</v>
      </c>
      <c r="K841" t="s">
        <v>137</v>
      </c>
      <c r="L841" t="s">
        <v>2671</v>
      </c>
      <c r="M841" t="s">
        <v>2672</v>
      </c>
      <c r="N841">
        <v>1.476388888</v>
      </c>
      <c r="O841">
        <v>0</v>
      </c>
      <c r="P841">
        <v>1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9.1606900921928885E-2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9.1606900921928885E-2</v>
      </c>
    </row>
    <row r="842" spans="1:31" x14ac:dyDescent="0.25">
      <c r="A842">
        <v>2100745</v>
      </c>
      <c r="B842">
        <v>1</v>
      </c>
      <c r="C842" t="s">
        <v>80</v>
      </c>
      <c r="D842" t="s">
        <v>105</v>
      </c>
      <c r="E842" t="s">
        <v>146</v>
      </c>
      <c r="F842" t="s">
        <v>2529</v>
      </c>
      <c r="G842" t="s">
        <v>133</v>
      </c>
      <c r="H842" t="s">
        <v>134</v>
      </c>
      <c r="I842" t="s">
        <v>135</v>
      </c>
      <c r="J842" t="s">
        <v>136</v>
      </c>
      <c r="K842" t="s">
        <v>137</v>
      </c>
      <c r="L842" t="s">
        <v>2673</v>
      </c>
      <c r="M842" t="s">
        <v>2674</v>
      </c>
      <c r="N842">
        <v>1.6247222219999999</v>
      </c>
      <c r="O842">
        <v>7</v>
      </c>
      <c r="P842">
        <v>1036</v>
      </c>
      <c r="Q842">
        <v>17</v>
      </c>
      <c r="R842">
        <v>628</v>
      </c>
      <c r="S842">
        <v>17</v>
      </c>
      <c r="T842">
        <v>121</v>
      </c>
      <c r="U842">
        <v>0</v>
      </c>
      <c r="V842">
        <v>1</v>
      </c>
      <c r="W842">
        <v>2.983138624007569</v>
      </c>
      <c r="X842">
        <v>398.98033668313303</v>
      </c>
      <c r="Y842">
        <v>32.375525305864969</v>
      </c>
      <c r="Z842">
        <v>482.50948325533233</v>
      </c>
      <c r="AA842">
        <v>97.757075429362587</v>
      </c>
      <c r="AB842">
        <v>134.69898017137959</v>
      </c>
      <c r="AC842">
        <v>0</v>
      </c>
      <c r="AD842">
        <v>2.2107278338020553</v>
      </c>
      <c r="AE842">
        <v>1151.5152673028822</v>
      </c>
    </row>
    <row r="843" spans="1:31" x14ac:dyDescent="0.25">
      <c r="A843">
        <v>2100662</v>
      </c>
      <c r="B843">
        <v>1</v>
      </c>
      <c r="C843" t="s">
        <v>81</v>
      </c>
      <c r="D843" t="s">
        <v>113</v>
      </c>
      <c r="E843" t="s">
        <v>295</v>
      </c>
      <c r="F843" t="s">
        <v>2675</v>
      </c>
      <c r="G843" t="s">
        <v>133</v>
      </c>
      <c r="H843" t="s">
        <v>134</v>
      </c>
      <c r="I843" t="s">
        <v>135</v>
      </c>
      <c r="J843" t="s">
        <v>136</v>
      </c>
      <c r="K843" t="s">
        <v>137</v>
      </c>
      <c r="L843" t="s">
        <v>2676</v>
      </c>
      <c r="M843" t="s">
        <v>2677</v>
      </c>
      <c r="N843">
        <v>0.11027777699999999</v>
      </c>
      <c r="O843">
        <v>15</v>
      </c>
      <c r="P843">
        <v>3662</v>
      </c>
      <c r="Q843">
        <v>250</v>
      </c>
      <c r="R843">
        <v>1096</v>
      </c>
      <c r="S843">
        <v>32</v>
      </c>
      <c r="T843">
        <v>244</v>
      </c>
      <c r="U843">
        <v>4</v>
      </c>
      <c r="V843">
        <v>0</v>
      </c>
      <c r="W843">
        <v>0.31217875009110779</v>
      </c>
      <c r="X843">
        <v>88.620174304692</v>
      </c>
      <c r="Y843">
        <v>37.685363143419274</v>
      </c>
      <c r="Z843">
        <v>76.650665000995858</v>
      </c>
      <c r="AA843">
        <v>20.48957769544257</v>
      </c>
      <c r="AB843">
        <v>16.601559008443985</v>
      </c>
      <c r="AC843">
        <v>8.4985288826811818</v>
      </c>
      <c r="AD843">
        <v>0</v>
      </c>
      <c r="AE843">
        <v>248.85804678576596</v>
      </c>
    </row>
    <row r="844" spans="1:31" x14ac:dyDescent="0.25">
      <c r="A844">
        <v>2100470</v>
      </c>
      <c r="B844">
        <v>1</v>
      </c>
      <c r="C844" t="s">
        <v>81</v>
      </c>
      <c r="D844" t="s">
        <v>115</v>
      </c>
      <c r="E844" t="s">
        <v>131</v>
      </c>
      <c r="F844" t="s">
        <v>1832</v>
      </c>
      <c r="G844" t="s">
        <v>133</v>
      </c>
      <c r="H844" t="s">
        <v>134</v>
      </c>
      <c r="I844" t="s">
        <v>259</v>
      </c>
      <c r="J844" t="s">
        <v>136</v>
      </c>
      <c r="K844" t="s">
        <v>137</v>
      </c>
      <c r="L844" t="s">
        <v>2678</v>
      </c>
      <c r="M844" t="s">
        <v>2679</v>
      </c>
      <c r="N844">
        <v>8.6111109999999994E-3</v>
      </c>
      <c r="O844">
        <v>0</v>
      </c>
      <c r="P844">
        <v>1226</v>
      </c>
      <c r="Q844">
        <v>1</v>
      </c>
      <c r="R844">
        <v>15</v>
      </c>
      <c r="S844">
        <v>4</v>
      </c>
      <c r="T844">
        <v>101</v>
      </c>
      <c r="U844">
        <v>1</v>
      </c>
      <c r="V844">
        <v>0</v>
      </c>
      <c r="W844">
        <v>0</v>
      </c>
      <c r="X844">
        <v>0.93074060990931917</v>
      </c>
      <c r="Y844">
        <v>1.5510861169937221E-2</v>
      </c>
      <c r="Z844">
        <v>2.01319642062E-2</v>
      </c>
      <c r="AA844">
        <v>1.7067849980265004E-2</v>
      </c>
      <c r="AB844">
        <v>0.15471449520095612</v>
      </c>
      <c r="AC844">
        <v>0.13935107586270443</v>
      </c>
      <c r="AD844">
        <v>0</v>
      </c>
      <c r="AE844">
        <v>1.2775168563293819</v>
      </c>
    </row>
    <row r="845" spans="1:31" x14ac:dyDescent="0.25">
      <c r="A845">
        <v>2100639</v>
      </c>
      <c r="B845">
        <v>1</v>
      </c>
      <c r="C845" t="s">
        <v>80</v>
      </c>
      <c r="D845" t="s">
        <v>103</v>
      </c>
      <c r="E845" t="s">
        <v>158</v>
      </c>
      <c r="F845" t="s">
        <v>2680</v>
      </c>
      <c r="G845" t="s">
        <v>160</v>
      </c>
      <c r="H845" t="s">
        <v>143</v>
      </c>
      <c r="I845" t="s">
        <v>135</v>
      </c>
      <c r="J845" t="s">
        <v>136</v>
      </c>
      <c r="K845" t="s">
        <v>137</v>
      </c>
      <c r="L845" t="s">
        <v>2681</v>
      </c>
      <c r="M845" t="s">
        <v>2682</v>
      </c>
      <c r="N845">
        <v>0.97555555500000002</v>
      </c>
      <c r="O845">
        <v>0</v>
      </c>
      <c r="P845">
        <v>30</v>
      </c>
      <c r="Q845">
        <v>0</v>
      </c>
      <c r="R845">
        <v>3</v>
      </c>
      <c r="S845">
        <v>0</v>
      </c>
      <c r="T845">
        <v>4</v>
      </c>
      <c r="U845">
        <v>0</v>
      </c>
      <c r="V845">
        <v>0</v>
      </c>
      <c r="W845">
        <v>0</v>
      </c>
      <c r="X845">
        <v>4.3183832973376148</v>
      </c>
      <c r="Y845">
        <v>0</v>
      </c>
      <c r="Z845">
        <v>0.23822896055336587</v>
      </c>
      <c r="AA845">
        <v>0</v>
      </c>
      <c r="AB845">
        <v>1.7969349131059333</v>
      </c>
      <c r="AC845">
        <v>0</v>
      </c>
      <c r="AD845">
        <v>0</v>
      </c>
      <c r="AE845">
        <v>6.3535471709969142</v>
      </c>
    </row>
    <row r="846" spans="1:31" x14ac:dyDescent="0.25">
      <c r="A846">
        <v>2100493</v>
      </c>
      <c r="B846">
        <v>1</v>
      </c>
      <c r="C846" t="s">
        <v>80</v>
      </c>
      <c r="D846" t="s">
        <v>98</v>
      </c>
      <c r="E846" t="s">
        <v>146</v>
      </c>
      <c r="F846" t="s">
        <v>2683</v>
      </c>
      <c r="G846" t="s">
        <v>133</v>
      </c>
      <c r="H846" t="s">
        <v>134</v>
      </c>
      <c r="I846" t="s">
        <v>135</v>
      </c>
      <c r="J846" t="s">
        <v>136</v>
      </c>
      <c r="K846" t="s">
        <v>137</v>
      </c>
      <c r="L846" t="s">
        <v>2684</v>
      </c>
      <c r="M846" t="s">
        <v>2685</v>
      </c>
      <c r="N846">
        <v>0.53138888799999995</v>
      </c>
      <c r="O846">
        <v>1</v>
      </c>
      <c r="P846">
        <v>230</v>
      </c>
      <c r="Q846">
        <v>3</v>
      </c>
      <c r="R846">
        <v>13</v>
      </c>
      <c r="S846">
        <v>6</v>
      </c>
      <c r="T846">
        <v>51</v>
      </c>
      <c r="U846">
        <v>2</v>
      </c>
      <c r="V846">
        <v>0</v>
      </c>
      <c r="W846">
        <v>0.26100687647937504</v>
      </c>
      <c r="X846">
        <v>27.020511558817319</v>
      </c>
      <c r="Y846">
        <v>1.1300428617087221</v>
      </c>
      <c r="Z846">
        <v>8.6155452759970359</v>
      </c>
      <c r="AA846">
        <v>37.073061660736471</v>
      </c>
      <c r="AB846">
        <v>13.203643884956769</v>
      </c>
      <c r="AC846">
        <v>42.970101495195394</v>
      </c>
      <c r="AD846">
        <v>0</v>
      </c>
      <c r="AE846">
        <v>130.2739136138911</v>
      </c>
    </row>
    <row r="847" spans="1:31" x14ac:dyDescent="0.25">
      <c r="A847">
        <v>2100825</v>
      </c>
      <c r="B847">
        <v>1</v>
      </c>
      <c r="C847" t="s">
        <v>81</v>
      </c>
      <c r="D847" t="s">
        <v>114</v>
      </c>
      <c r="E847" t="s">
        <v>169</v>
      </c>
      <c r="F847" t="s">
        <v>2686</v>
      </c>
      <c r="G847" t="s">
        <v>171</v>
      </c>
      <c r="H847" t="s">
        <v>134</v>
      </c>
      <c r="I847" t="s">
        <v>135</v>
      </c>
      <c r="J847" t="s">
        <v>136</v>
      </c>
      <c r="K847" t="s">
        <v>137</v>
      </c>
      <c r="L847" t="s">
        <v>2687</v>
      </c>
      <c r="M847" t="s">
        <v>2688</v>
      </c>
      <c r="N847">
        <v>1.9202777769999999</v>
      </c>
      <c r="O847">
        <v>0</v>
      </c>
      <c r="P847">
        <v>150</v>
      </c>
      <c r="Q847">
        <v>0</v>
      </c>
      <c r="R847">
        <v>3</v>
      </c>
      <c r="S847">
        <v>0</v>
      </c>
      <c r="T847">
        <v>19</v>
      </c>
      <c r="U847">
        <v>0</v>
      </c>
      <c r="V847">
        <v>0</v>
      </c>
      <c r="W847">
        <v>0</v>
      </c>
      <c r="X847">
        <v>36.892148633038722</v>
      </c>
      <c r="Y847">
        <v>0</v>
      </c>
      <c r="Z847">
        <v>0.40090447232320658</v>
      </c>
      <c r="AA847">
        <v>0</v>
      </c>
      <c r="AB847">
        <v>5.2709493053206122</v>
      </c>
      <c r="AC847">
        <v>0</v>
      </c>
      <c r="AD847">
        <v>0</v>
      </c>
      <c r="AE847">
        <v>42.564002410682541</v>
      </c>
    </row>
    <row r="848" spans="1:31" x14ac:dyDescent="0.25">
      <c r="A848">
        <v>2100616</v>
      </c>
      <c r="B848">
        <v>1</v>
      </c>
      <c r="C848" t="s">
        <v>80</v>
      </c>
      <c r="D848" t="s">
        <v>83</v>
      </c>
      <c r="E848" t="s">
        <v>177</v>
      </c>
      <c r="F848" t="s">
        <v>2689</v>
      </c>
      <c r="G848" t="s">
        <v>179</v>
      </c>
      <c r="H848" t="s">
        <v>143</v>
      </c>
      <c r="I848" t="s">
        <v>135</v>
      </c>
      <c r="J848" t="s">
        <v>136</v>
      </c>
      <c r="K848" t="s">
        <v>137</v>
      </c>
      <c r="L848" t="s">
        <v>2690</v>
      </c>
      <c r="M848" t="s">
        <v>2691</v>
      </c>
      <c r="N848">
        <v>4.5527777770000002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1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6.4596641801548227</v>
      </c>
      <c r="AC848">
        <v>0</v>
      </c>
      <c r="AD848">
        <v>0</v>
      </c>
      <c r="AE848">
        <v>6.4596641801548227</v>
      </c>
    </row>
    <row r="849" spans="1:31" x14ac:dyDescent="0.25">
      <c r="A849">
        <v>2100516</v>
      </c>
      <c r="B849">
        <v>1</v>
      </c>
      <c r="C849" t="s">
        <v>81</v>
      </c>
      <c r="D849" t="s">
        <v>112</v>
      </c>
      <c r="E849" t="s">
        <v>169</v>
      </c>
      <c r="F849" t="s">
        <v>2692</v>
      </c>
      <c r="G849" t="s">
        <v>273</v>
      </c>
      <c r="H849" t="s">
        <v>134</v>
      </c>
      <c r="I849" t="s">
        <v>135</v>
      </c>
      <c r="J849" t="s">
        <v>136</v>
      </c>
      <c r="K849" t="s">
        <v>155</v>
      </c>
      <c r="L849" t="s">
        <v>2693</v>
      </c>
      <c r="M849" t="s">
        <v>2694</v>
      </c>
      <c r="N849">
        <v>8.1202452770000004</v>
      </c>
      <c r="O849">
        <v>0</v>
      </c>
      <c r="P849">
        <v>41</v>
      </c>
      <c r="Q849">
        <v>0</v>
      </c>
      <c r="R849">
        <v>1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80.782550089492332</v>
      </c>
      <c r="Y849">
        <v>0</v>
      </c>
      <c r="Z849">
        <v>2.938724161152223E-2</v>
      </c>
      <c r="AA849">
        <v>0</v>
      </c>
      <c r="AB849">
        <v>0</v>
      </c>
      <c r="AC849">
        <v>0</v>
      </c>
      <c r="AD849">
        <v>0</v>
      </c>
      <c r="AE849">
        <v>80.811937331103849</v>
      </c>
    </row>
    <row r="850" spans="1:31" x14ac:dyDescent="0.25">
      <c r="A850">
        <v>2100576</v>
      </c>
      <c r="B850">
        <v>1</v>
      </c>
      <c r="C850" t="s">
        <v>80</v>
      </c>
      <c r="D850" t="s">
        <v>97</v>
      </c>
      <c r="E850" t="s">
        <v>158</v>
      </c>
      <c r="F850" t="s">
        <v>2695</v>
      </c>
      <c r="G850" t="s">
        <v>160</v>
      </c>
      <c r="H850" t="s">
        <v>143</v>
      </c>
      <c r="I850" t="s">
        <v>135</v>
      </c>
      <c r="J850" t="s">
        <v>136</v>
      </c>
      <c r="K850" t="s">
        <v>137</v>
      </c>
      <c r="L850" t="s">
        <v>2696</v>
      </c>
      <c r="M850" t="s">
        <v>2697</v>
      </c>
      <c r="N850">
        <v>1.0461111110000001</v>
      </c>
      <c r="O850">
        <v>0</v>
      </c>
      <c r="P850">
        <v>16</v>
      </c>
      <c r="Q850">
        <v>0</v>
      </c>
      <c r="R850">
        <v>0</v>
      </c>
      <c r="S850">
        <v>0</v>
      </c>
      <c r="T850">
        <v>3</v>
      </c>
      <c r="U850">
        <v>0</v>
      </c>
      <c r="V850">
        <v>0</v>
      </c>
      <c r="W850">
        <v>0</v>
      </c>
      <c r="X850">
        <v>4.4007153971864819</v>
      </c>
      <c r="Y850">
        <v>0</v>
      </c>
      <c r="Z850">
        <v>0</v>
      </c>
      <c r="AA850">
        <v>0</v>
      </c>
      <c r="AB850">
        <v>1.456678955406409</v>
      </c>
      <c r="AC850">
        <v>0</v>
      </c>
      <c r="AD850">
        <v>0</v>
      </c>
      <c r="AE850">
        <v>5.8573943525928911</v>
      </c>
    </row>
    <row r="851" spans="1:31" x14ac:dyDescent="0.25">
      <c r="A851">
        <v>2100871</v>
      </c>
      <c r="B851">
        <v>1</v>
      </c>
      <c r="C851" t="s">
        <v>80</v>
      </c>
      <c r="D851" t="s">
        <v>93</v>
      </c>
      <c r="E851" t="s">
        <v>177</v>
      </c>
      <c r="F851" t="s">
        <v>2698</v>
      </c>
      <c r="G851" t="s">
        <v>183</v>
      </c>
      <c r="H851" t="s">
        <v>143</v>
      </c>
      <c r="I851" t="s">
        <v>135</v>
      </c>
      <c r="J851" t="s">
        <v>136</v>
      </c>
      <c r="K851" t="s">
        <v>137</v>
      </c>
      <c r="L851" t="s">
        <v>2699</v>
      </c>
      <c r="M851" t="s">
        <v>2700</v>
      </c>
      <c r="N851">
        <v>0.88249999999999995</v>
      </c>
      <c r="O851">
        <v>0</v>
      </c>
      <c r="P851">
        <v>1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0.17198698817898753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0.17198698817898753</v>
      </c>
    </row>
    <row r="852" spans="1:31" x14ac:dyDescent="0.25">
      <c r="A852">
        <v>2100768</v>
      </c>
      <c r="B852">
        <v>1</v>
      </c>
      <c r="C852" t="s">
        <v>80</v>
      </c>
      <c r="D852" t="s">
        <v>107</v>
      </c>
      <c r="E852" t="s">
        <v>169</v>
      </c>
      <c r="F852" t="s">
        <v>2701</v>
      </c>
      <c r="G852" t="s">
        <v>171</v>
      </c>
      <c r="H852" t="s">
        <v>134</v>
      </c>
      <c r="I852" t="s">
        <v>135</v>
      </c>
      <c r="J852" t="s">
        <v>136</v>
      </c>
      <c r="K852" t="s">
        <v>137</v>
      </c>
      <c r="L852" t="s">
        <v>2702</v>
      </c>
      <c r="M852" t="s">
        <v>2703</v>
      </c>
      <c r="N852">
        <v>3.378055555</v>
      </c>
      <c r="O852">
        <v>0</v>
      </c>
      <c r="P852">
        <v>53</v>
      </c>
      <c r="Q852">
        <v>0</v>
      </c>
      <c r="R852">
        <v>0</v>
      </c>
      <c r="S852">
        <v>0</v>
      </c>
      <c r="T852">
        <v>7</v>
      </c>
      <c r="U852">
        <v>0</v>
      </c>
      <c r="V852">
        <v>0</v>
      </c>
      <c r="W852">
        <v>0</v>
      </c>
      <c r="X852">
        <v>49.77419632033213</v>
      </c>
      <c r="Y852">
        <v>0</v>
      </c>
      <c r="Z852">
        <v>0</v>
      </c>
      <c r="AA852">
        <v>0</v>
      </c>
      <c r="AB852">
        <v>27.292474350909917</v>
      </c>
      <c r="AC852">
        <v>0</v>
      </c>
      <c r="AD852">
        <v>0</v>
      </c>
      <c r="AE852">
        <v>77.066670671242051</v>
      </c>
    </row>
    <row r="853" spans="1:31" x14ac:dyDescent="0.25">
      <c r="A853">
        <v>2100556</v>
      </c>
      <c r="B853">
        <v>1</v>
      </c>
      <c r="C853" t="s">
        <v>81</v>
      </c>
      <c r="D853" t="s">
        <v>128</v>
      </c>
      <c r="E853" t="s">
        <v>131</v>
      </c>
      <c r="F853" t="s">
        <v>2704</v>
      </c>
      <c r="G853" t="s">
        <v>133</v>
      </c>
      <c r="H853" t="s">
        <v>134</v>
      </c>
      <c r="I853" t="s">
        <v>135</v>
      </c>
      <c r="J853" t="s">
        <v>136</v>
      </c>
      <c r="K853" t="s">
        <v>137</v>
      </c>
      <c r="L853" t="s">
        <v>2705</v>
      </c>
      <c r="M853" t="s">
        <v>2706</v>
      </c>
      <c r="N853">
        <v>4.6222222220000004</v>
      </c>
      <c r="O853">
        <v>0</v>
      </c>
      <c r="P853">
        <v>225</v>
      </c>
      <c r="Q853">
        <v>3</v>
      </c>
      <c r="R853">
        <v>4</v>
      </c>
      <c r="S853">
        <v>8</v>
      </c>
      <c r="T853">
        <v>25</v>
      </c>
      <c r="U853">
        <v>1</v>
      </c>
      <c r="V853">
        <v>0</v>
      </c>
      <c r="W853">
        <v>0</v>
      </c>
      <c r="X853">
        <v>285.05301121181219</v>
      </c>
      <c r="Y853">
        <v>19.680205125374997</v>
      </c>
      <c r="Z853">
        <v>12.587428114209473</v>
      </c>
      <c r="AA853">
        <v>74.946547693227501</v>
      </c>
      <c r="AB853">
        <v>87.024640942478683</v>
      </c>
      <c r="AC853">
        <v>1227.121343570798</v>
      </c>
      <c r="AD853">
        <v>0</v>
      </c>
      <c r="AE853">
        <v>1706.4131766579007</v>
      </c>
    </row>
    <row r="854" spans="1:31" x14ac:dyDescent="0.25">
      <c r="A854">
        <v>2100536</v>
      </c>
      <c r="B854">
        <v>1</v>
      </c>
      <c r="C854" t="s">
        <v>80</v>
      </c>
      <c r="D854" t="s">
        <v>103</v>
      </c>
      <c r="E854" t="s">
        <v>169</v>
      </c>
      <c r="F854" t="s">
        <v>2707</v>
      </c>
      <c r="G854" t="s">
        <v>513</v>
      </c>
      <c r="H854" t="s">
        <v>134</v>
      </c>
      <c r="I854" t="s">
        <v>259</v>
      </c>
      <c r="J854" t="s">
        <v>136</v>
      </c>
      <c r="K854" t="s">
        <v>137</v>
      </c>
      <c r="L854" t="s">
        <v>2708</v>
      </c>
      <c r="M854" t="s">
        <v>2709</v>
      </c>
      <c r="N854">
        <v>3.8888888000000003E-2</v>
      </c>
      <c r="O854">
        <v>0</v>
      </c>
      <c r="P854">
        <v>11289</v>
      </c>
      <c r="Q854">
        <v>30</v>
      </c>
      <c r="R854">
        <v>62</v>
      </c>
      <c r="S854">
        <v>43</v>
      </c>
      <c r="T854">
        <v>1334</v>
      </c>
      <c r="U854">
        <v>12</v>
      </c>
      <c r="V854">
        <v>9</v>
      </c>
      <c r="W854">
        <v>0</v>
      </c>
      <c r="X854">
        <v>105.46508630879927</v>
      </c>
      <c r="Y854">
        <v>6.7157285825847781</v>
      </c>
      <c r="Z854">
        <v>5.173328842421407</v>
      </c>
      <c r="AA854">
        <v>38.327130283052099</v>
      </c>
      <c r="AB854">
        <v>40.499675908606896</v>
      </c>
      <c r="AC854">
        <v>9.7921782954893324</v>
      </c>
      <c r="AD854">
        <v>0.87122364180739997</v>
      </c>
      <c r="AE854">
        <v>206.84435186276119</v>
      </c>
    </row>
    <row r="855" spans="1:31" x14ac:dyDescent="0.25">
      <c r="A855">
        <v>2100785</v>
      </c>
      <c r="B855">
        <v>1</v>
      </c>
      <c r="C855" t="s">
        <v>81</v>
      </c>
      <c r="D855" t="s">
        <v>118</v>
      </c>
      <c r="E855" t="s">
        <v>169</v>
      </c>
      <c r="F855" t="s">
        <v>2710</v>
      </c>
      <c r="G855" t="s">
        <v>464</v>
      </c>
      <c r="H855" t="s">
        <v>134</v>
      </c>
      <c r="I855" t="s">
        <v>135</v>
      </c>
      <c r="J855" t="s">
        <v>136</v>
      </c>
      <c r="K855" t="s">
        <v>137</v>
      </c>
      <c r="L855" t="s">
        <v>2711</v>
      </c>
      <c r="M855" t="s">
        <v>2712</v>
      </c>
      <c r="N855">
        <v>0.64611111099999996</v>
      </c>
      <c r="O855">
        <v>0</v>
      </c>
      <c r="P855">
        <v>65</v>
      </c>
      <c r="Q855">
        <v>0</v>
      </c>
      <c r="R855">
        <v>0</v>
      </c>
      <c r="S855">
        <v>0</v>
      </c>
      <c r="T855">
        <v>4</v>
      </c>
      <c r="U855">
        <v>0</v>
      </c>
      <c r="V855">
        <v>0</v>
      </c>
      <c r="W855">
        <v>0</v>
      </c>
      <c r="X855">
        <v>20.235874550667589</v>
      </c>
      <c r="Y855">
        <v>0</v>
      </c>
      <c r="Z855">
        <v>0</v>
      </c>
      <c r="AA855">
        <v>0</v>
      </c>
      <c r="AB855">
        <v>1.012661224813</v>
      </c>
      <c r="AC855">
        <v>0</v>
      </c>
      <c r="AD855">
        <v>0</v>
      </c>
      <c r="AE855">
        <v>21.24853577548059</v>
      </c>
    </row>
    <row r="856" spans="1:31" x14ac:dyDescent="0.25">
      <c r="A856">
        <v>2100848</v>
      </c>
      <c r="B856">
        <v>1</v>
      </c>
      <c r="C856" t="s">
        <v>81</v>
      </c>
      <c r="D856" t="s">
        <v>122</v>
      </c>
      <c r="E856" t="s">
        <v>158</v>
      </c>
      <c r="F856" t="s">
        <v>2713</v>
      </c>
      <c r="G856" t="s">
        <v>160</v>
      </c>
      <c r="H856" t="s">
        <v>143</v>
      </c>
      <c r="I856" t="s">
        <v>135</v>
      </c>
      <c r="J856" t="s">
        <v>136</v>
      </c>
      <c r="K856" t="s">
        <v>137</v>
      </c>
      <c r="L856" t="s">
        <v>2714</v>
      </c>
      <c r="M856" t="s">
        <v>2715</v>
      </c>
      <c r="N856">
        <v>1.4997222219999999</v>
      </c>
      <c r="O856">
        <v>0</v>
      </c>
      <c r="P856">
        <v>44</v>
      </c>
      <c r="Q856">
        <v>0</v>
      </c>
      <c r="R856">
        <v>0</v>
      </c>
      <c r="S856">
        <v>0</v>
      </c>
      <c r="T856">
        <v>11</v>
      </c>
      <c r="U856">
        <v>0</v>
      </c>
      <c r="V856">
        <v>0</v>
      </c>
      <c r="W856">
        <v>0</v>
      </c>
      <c r="X856">
        <v>11.868527680409921</v>
      </c>
      <c r="Y856">
        <v>0</v>
      </c>
      <c r="Z856">
        <v>0</v>
      </c>
      <c r="AA856">
        <v>0</v>
      </c>
      <c r="AB856">
        <v>2.9178246101166239</v>
      </c>
      <c r="AC856">
        <v>0</v>
      </c>
      <c r="AD856">
        <v>0</v>
      </c>
      <c r="AE856">
        <v>14.786352290526544</v>
      </c>
    </row>
    <row r="857" spans="1:31" x14ac:dyDescent="0.25">
      <c r="A857">
        <v>2100599</v>
      </c>
      <c r="B857">
        <v>1</v>
      </c>
      <c r="C857" t="s">
        <v>80</v>
      </c>
      <c r="D857" t="s">
        <v>100</v>
      </c>
      <c r="E857" t="s">
        <v>158</v>
      </c>
      <c r="F857" t="s">
        <v>2716</v>
      </c>
      <c r="G857" t="s">
        <v>160</v>
      </c>
      <c r="H857" t="s">
        <v>143</v>
      </c>
      <c r="I857" t="s">
        <v>135</v>
      </c>
      <c r="J857" t="s">
        <v>136</v>
      </c>
      <c r="K857" t="s">
        <v>137</v>
      </c>
      <c r="L857" t="s">
        <v>2717</v>
      </c>
      <c r="M857" t="s">
        <v>2718</v>
      </c>
      <c r="N857">
        <v>6.4222222220000003</v>
      </c>
      <c r="O857">
        <v>0</v>
      </c>
      <c r="P857">
        <v>5</v>
      </c>
      <c r="Q857">
        <v>0</v>
      </c>
      <c r="R857">
        <v>0</v>
      </c>
      <c r="S857">
        <v>0</v>
      </c>
      <c r="T857">
        <v>1</v>
      </c>
      <c r="U857">
        <v>0</v>
      </c>
      <c r="V857">
        <v>0</v>
      </c>
      <c r="W857">
        <v>0</v>
      </c>
      <c r="X857">
        <v>59.975996252657332</v>
      </c>
      <c r="Y857">
        <v>0</v>
      </c>
      <c r="Z857">
        <v>0</v>
      </c>
      <c r="AA857">
        <v>0</v>
      </c>
      <c r="AB857">
        <v>3.9569368732881109</v>
      </c>
      <c r="AC857">
        <v>0</v>
      </c>
      <c r="AD857">
        <v>0</v>
      </c>
      <c r="AE857">
        <v>63.932933125945439</v>
      </c>
    </row>
    <row r="858" spans="1:31" x14ac:dyDescent="0.25">
      <c r="A858">
        <v>2100450</v>
      </c>
      <c r="B858">
        <v>1</v>
      </c>
      <c r="C858" t="s">
        <v>81</v>
      </c>
      <c r="D858" t="s">
        <v>122</v>
      </c>
      <c r="E858" t="s">
        <v>146</v>
      </c>
      <c r="F858" t="s">
        <v>2719</v>
      </c>
      <c r="G858" t="s">
        <v>133</v>
      </c>
      <c r="H858" t="s">
        <v>134</v>
      </c>
      <c r="I858" t="s">
        <v>135</v>
      </c>
      <c r="J858" t="s">
        <v>136</v>
      </c>
      <c r="K858" t="s">
        <v>137</v>
      </c>
      <c r="L858" t="s">
        <v>2720</v>
      </c>
      <c r="M858" t="s">
        <v>2721</v>
      </c>
      <c r="N858">
        <v>0.55388888800000002</v>
      </c>
      <c r="O858">
        <v>23</v>
      </c>
      <c r="P858">
        <v>692</v>
      </c>
      <c r="Q858">
        <v>66</v>
      </c>
      <c r="R858">
        <v>21</v>
      </c>
      <c r="S858">
        <v>18</v>
      </c>
      <c r="T858">
        <v>45</v>
      </c>
      <c r="U858">
        <v>0</v>
      </c>
      <c r="V858">
        <v>1</v>
      </c>
      <c r="W858">
        <v>2.5749915499987464</v>
      </c>
      <c r="X858">
        <v>43.779156890849762</v>
      </c>
      <c r="Y858">
        <v>32.708861173855666</v>
      </c>
      <c r="Z858">
        <v>4.5765586298217453</v>
      </c>
      <c r="AA858">
        <v>21.798800158484497</v>
      </c>
      <c r="AB858">
        <v>8.8381472550249409</v>
      </c>
      <c r="AC858">
        <v>0</v>
      </c>
      <c r="AD858">
        <v>1.1226096457631221</v>
      </c>
      <c r="AE858">
        <v>115.39912530379848</v>
      </c>
    </row>
    <row r="859" spans="1:31" x14ac:dyDescent="0.25">
      <c r="A859">
        <v>2045082</v>
      </c>
      <c r="B859">
        <v>1</v>
      </c>
      <c r="C859" t="s">
        <v>80</v>
      </c>
      <c r="D859" t="s">
        <v>95</v>
      </c>
      <c r="E859" t="s">
        <v>140</v>
      </c>
      <c r="F859" t="s">
        <v>2722</v>
      </c>
      <c r="G859" t="s">
        <v>142</v>
      </c>
      <c r="H859" t="s">
        <v>143</v>
      </c>
      <c r="I859" t="s">
        <v>135</v>
      </c>
      <c r="J859" t="s">
        <v>136</v>
      </c>
      <c r="K859" t="s">
        <v>137</v>
      </c>
      <c r="L859" t="s">
        <v>2723</v>
      </c>
      <c r="M859" t="s">
        <v>2724</v>
      </c>
      <c r="N859">
        <v>1.2380555550000001</v>
      </c>
      <c r="O859">
        <v>0</v>
      </c>
      <c r="P859">
        <v>361</v>
      </c>
      <c r="Q859">
        <v>0</v>
      </c>
      <c r="R859">
        <v>1</v>
      </c>
      <c r="S859">
        <v>0</v>
      </c>
      <c r="T859">
        <v>33</v>
      </c>
      <c r="U859">
        <v>0</v>
      </c>
      <c r="V859">
        <v>0</v>
      </c>
      <c r="W859">
        <v>0</v>
      </c>
      <c r="X859">
        <v>71.808579866090838</v>
      </c>
      <c r="Y859">
        <v>0</v>
      </c>
      <c r="Z859">
        <v>5.9733196157486105E-3</v>
      </c>
      <c r="AA859">
        <v>0</v>
      </c>
      <c r="AB859">
        <v>26.808261937292357</v>
      </c>
      <c r="AC859">
        <v>0</v>
      </c>
      <c r="AD859">
        <v>0</v>
      </c>
      <c r="AE859">
        <v>98.622815122998944</v>
      </c>
    </row>
    <row r="860" spans="1:31" x14ac:dyDescent="0.25">
      <c r="A860">
        <v>2045087</v>
      </c>
      <c r="B860">
        <v>1</v>
      </c>
      <c r="C860" t="s">
        <v>81</v>
      </c>
      <c r="D860" t="s">
        <v>121</v>
      </c>
      <c r="E860" t="s">
        <v>140</v>
      </c>
      <c r="F860" t="s">
        <v>2725</v>
      </c>
      <c r="G860" t="s">
        <v>142</v>
      </c>
      <c r="H860" t="s">
        <v>143</v>
      </c>
      <c r="I860" t="s">
        <v>135</v>
      </c>
      <c r="J860" t="s">
        <v>136</v>
      </c>
      <c r="K860" t="s">
        <v>137</v>
      </c>
      <c r="L860" t="s">
        <v>2726</v>
      </c>
      <c r="M860" t="s">
        <v>2727</v>
      </c>
      <c r="N860">
        <v>1.298333333</v>
      </c>
      <c r="O860">
        <v>0</v>
      </c>
      <c r="P860">
        <v>32</v>
      </c>
      <c r="Q860">
        <v>0</v>
      </c>
      <c r="R860">
        <v>9</v>
      </c>
      <c r="S860">
        <v>0</v>
      </c>
      <c r="T860">
        <v>1</v>
      </c>
      <c r="U860">
        <v>0</v>
      </c>
      <c r="V860">
        <v>0</v>
      </c>
      <c r="W860">
        <v>0</v>
      </c>
      <c r="X860">
        <v>5.7233670334927123</v>
      </c>
      <c r="Y860">
        <v>0</v>
      </c>
      <c r="Z860">
        <v>4.9174946011290182</v>
      </c>
      <c r="AA860">
        <v>0</v>
      </c>
      <c r="AB860">
        <v>5.606724215332333E-2</v>
      </c>
      <c r="AC860">
        <v>0</v>
      </c>
      <c r="AD860">
        <v>0</v>
      </c>
      <c r="AE860">
        <v>10.696928876775054</v>
      </c>
    </row>
    <row r="861" spans="1:31" x14ac:dyDescent="0.25">
      <c r="A861">
        <v>2045088</v>
      </c>
      <c r="B861">
        <v>1</v>
      </c>
      <c r="C861" t="s">
        <v>80</v>
      </c>
      <c r="D861" t="s">
        <v>83</v>
      </c>
      <c r="E861" t="s">
        <v>146</v>
      </c>
      <c r="F861" t="s">
        <v>2728</v>
      </c>
      <c r="G861" t="s">
        <v>513</v>
      </c>
      <c r="H861" t="s">
        <v>134</v>
      </c>
      <c r="I861" t="s">
        <v>259</v>
      </c>
      <c r="J861" t="s">
        <v>136</v>
      </c>
      <c r="K861" t="s">
        <v>137</v>
      </c>
      <c r="L861" t="s">
        <v>2729</v>
      </c>
      <c r="M861" t="s">
        <v>2730</v>
      </c>
      <c r="N861">
        <v>1.8888888E-2</v>
      </c>
      <c r="O861">
        <v>0</v>
      </c>
      <c r="P861">
        <v>247</v>
      </c>
      <c r="Q861">
        <v>0</v>
      </c>
      <c r="R861">
        <v>1</v>
      </c>
      <c r="S861">
        <v>29</v>
      </c>
      <c r="T861">
        <v>848</v>
      </c>
      <c r="U861">
        <v>9</v>
      </c>
      <c r="V861">
        <v>38</v>
      </c>
      <c r="W861">
        <v>0</v>
      </c>
      <c r="X861">
        <v>1.0247889203573308</v>
      </c>
      <c r="Y861">
        <v>0</v>
      </c>
      <c r="Z861">
        <v>4.0816110287622224E-3</v>
      </c>
      <c r="AA861">
        <v>12.233864595504041</v>
      </c>
      <c r="AB861">
        <v>24.536996779534167</v>
      </c>
      <c r="AC861">
        <v>17.964129220114948</v>
      </c>
      <c r="AD861">
        <v>11.395687386682283</v>
      </c>
      <c r="AE861">
        <v>67.159548513221523</v>
      </c>
    </row>
    <row r="862" spans="1:31" x14ac:dyDescent="0.25">
      <c r="A862">
        <v>2045089</v>
      </c>
      <c r="B862">
        <v>1</v>
      </c>
      <c r="C862" t="s">
        <v>80</v>
      </c>
      <c r="D862" t="s">
        <v>98</v>
      </c>
      <c r="E862" t="s">
        <v>158</v>
      </c>
      <c r="F862" t="s">
        <v>2731</v>
      </c>
      <c r="G862" t="s">
        <v>160</v>
      </c>
      <c r="H862" t="s">
        <v>143</v>
      </c>
      <c r="I862" t="s">
        <v>135</v>
      </c>
      <c r="J862" t="s">
        <v>136</v>
      </c>
      <c r="K862" t="s">
        <v>137</v>
      </c>
      <c r="L862" t="s">
        <v>2732</v>
      </c>
      <c r="M862" t="s">
        <v>2733</v>
      </c>
      <c r="N862">
        <v>1.1344444440000001</v>
      </c>
      <c r="O862">
        <v>0</v>
      </c>
      <c r="P862">
        <v>0</v>
      </c>
      <c r="Q862">
        <v>0</v>
      </c>
      <c r="R862">
        <v>9</v>
      </c>
      <c r="S862">
        <v>0</v>
      </c>
      <c r="T862">
        <v>1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10.540953815918776</v>
      </c>
      <c r="AA862">
        <v>0</v>
      </c>
      <c r="AB862">
        <v>0.22319037670337666</v>
      </c>
      <c r="AC862">
        <v>0</v>
      </c>
      <c r="AD862">
        <v>0</v>
      </c>
      <c r="AE862">
        <v>10.764144192622153</v>
      </c>
    </row>
    <row r="863" spans="1:31" x14ac:dyDescent="0.25">
      <c r="A863">
        <v>2045090</v>
      </c>
      <c r="B863">
        <v>1</v>
      </c>
      <c r="C863" t="s">
        <v>80</v>
      </c>
      <c r="D863" t="s">
        <v>96</v>
      </c>
      <c r="E863" t="s">
        <v>146</v>
      </c>
      <c r="F863" t="s">
        <v>2734</v>
      </c>
      <c r="G863" t="s">
        <v>133</v>
      </c>
      <c r="H863" t="s">
        <v>134</v>
      </c>
      <c r="I863" t="s">
        <v>259</v>
      </c>
      <c r="J863" t="s">
        <v>136</v>
      </c>
      <c r="K863" t="s">
        <v>137</v>
      </c>
      <c r="L863" t="s">
        <v>2735</v>
      </c>
      <c r="M863" t="s">
        <v>2736</v>
      </c>
      <c r="N863">
        <v>0.03</v>
      </c>
      <c r="O863">
        <v>2</v>
      </c>
      <c r="P863">
        <v>467</v>
      </c>
      <c r="Q863">
        <v>0</v>
      </c>
      <c r="R863">
        <v>0</v>
      </c>
      <c r="S863">
        <v>1</v>
      </c>
      <c r="T863">
        <v>10</v>
      </c>
      <c r="U863">
        <v>0</v>
      </c>
      <c r="V863">
        <v>0</v>
      </c>
      <c r="W863">
        <v>0.17775919987799998</v>
      </c>
      <c r="X863">
        <v>2.0866303093757401</v>
      </c>
      <c r="Y863">
        <v>0</v>
      </c>
      <c r="Z863">
        <v>0</v>
      </c>
      <c r="AA863">
        <v>7.5228279566699995E-3</v>
      </c>
      <c r="AB863">
        <v>0.29694391500552009</v>
      </c>
      <c r="AC863">
        <v>0</v>
      </c>
      <c r="AD863">
        <v>0</v>
      </c>
      <c r="AE863">
        <v>2.5688562522159302</v>
      </c>
    </row>
    <row r="864" spans="1:31" x14ac:dyDescent="0.25">
      <c r="A864">
        <v>2045091</v>
      </c>
      <c r="B864">
        <v>1</v>
      </c>
      <c r="C864" t="s">
        <v>80</v>
      </c>
      <c r="D864" t="s">
        <v>96</v>
      </c>
      <c r="E864" t="s">
        <v>146</v>
      </c>
      <c r="F864" t="s">
        <v>2737</v>
      </c>
      <c r="G864" t="s">
        <v>133</v>
      </c>
      <c r="H864" t="s">
        <v>134</v>
      </c>
      <c r="I864" t="s">
        <v>135</v>
      </c>
      <c r="J864" t="s">
        <v>136</v>
      </c>
      <c r="K864" t="s">
        <v>137</v>
      </c>
      <c r="L864" t="s">
        <v>2738</v>
      </c>
      <c r="M864" t="s">
        <v>2739</v>
      </c>
      <c r="N864">
        <v>0.39444444400000001</v>
      </c>
      <c r="O864">
        <v>2</v>
      </c>
      <c r="P864">
        <v>1564</v>
      </c>
      <c r="Q864">
        <v>0</v>
      </c>
      <c r="R864">
        <v>1</v>
      </c>
      <c r="S864">
        <v>4</v>
      </c>
      <c r="T864">
        <v>70</v>
      </c>
      <c r="U864">
        <v>0</v>
      </c>
      <c r="V864">
        <v>0</v>
      </c>
      <c r="W864">
        <v>13.568440443565798</v>
      </c>
      <c r="X864">
        <v>112.81481453292548</v>
      </c>
      <c r="Y864">
        <v>0</v>
      </c>
      <c r="Z864">
        <v>0.20592399414746113</v>
      </c>
      <c r="AA864">
        <v>8.9845748347073116</v>
      </c>
      <c r="AB864">
        <v>13.133697965512312</v>
      </c>
      <c r="AC864">
        <v>0</v>
      </c>
      <c r="AD864">
        <v>0</v>
      </c>
      <c r="AE864">
        <v>148.70745177085837</v>
      </c>
    </row>
    <row r="865" spans="1:31" x14ac:dyDescent="0.25">
      <c r="A865">
        <v>2045096</v>
      </c>
      <c r="B865">
        <v>1</v>
      </c>
      <c r="C865" t="s">
        <v>80</v>
      </c>
      <c r="D865" t="s">
        <v>110</v>
      </c>
      <c r="E865" t="s">
        <v>295</v>
      </c>
      <c r="F865" t="s">
        <v>2740</v>
      </c>
      <c r="G865" t="s">
        <v>133</v>
      </c>
      <c r="H865" t="s">
        <v>134</v>
      </c>
      <c r="I865" t="s">
        <v>135</v>
      </c>
      <c r="J865" t="s">
        <v>136</v>
      </c>
      <c r="K865" t="s">
        <v>137</v>
      </c>
      <c r="L865" t="s">
        <v>2741</v>
      </c>
      <c r="M865" t="s">
        <v>2742</v>
      </c>
      <c r="N865">
        <v>0.42222222199999998</v>
      </c>
      <c r="O865">
        <v>0</v>
      </c>
      <c r="P865">
        <v>3507</v>
      </c>
      <c r="Q865">
        <v>0</v>
      </c>
      <c r="R865">
        <v>0</v>
      </c>
      <c r="S865">
        <v>0</v>
      </c>
      <c r="T865">
        <v>490</v>
      </c>
      <c r="U865">
        <v>0</v>
      </c>
      <c r="V865">
        <v>1</v>
      </c>
      <c r="W865">
        <v>0</v>
      </c>
      <c r="X865">
        <v>276.7057222921913</v>
      </c>
      <c r="Y865">
        <v>0</v>
      </c>
      <c r="Z865">
        <v>0</v>
      </c>
      <c r="AA865">
        <v>0</v>
      </c>
      <c r="AB865">
        <v>153.31186355359239</v>
      </c>
      <c r="AC865">
        <v>0</v>
      </c>
      <c r="AD865">
        <v>1.134657492102622</v>
      </c>
      <c r="AE865">
        <v>431.15224333788632</v>
      </c>
    </row>
    <row r="866" spans="1:31" x14ac:dyDescent="0.25">
      <c r="A866">
        <v>2045102</v>
      </c>
      <c r="B866">
        <v>1</v>
      </c>
      <c r="C866" t="s">
        <v>80</v>
      </c>
      <c r="D866" t="s">
        <v>85</v>
      </c>
      <c r="E866" t="s">
        <v>295</v>
      </c>
      <c r="F866" t="s">
        <v>2743</v>
      </c>
      <c r="G866" t="s">
        <v>513</v>
      </c>
      <c r="H866" t="s">
        <v>680</v>
      </c>
      <c r="I866" t="s">
        <v>135</v>
      </c>
      <c r="J866" t="s">
        <v>136</v>
      </c>
      <c r="K866" t="s">
        <v>155</v>
      </c>
      <c r="L866" t="s">
        <v>2744</v>
      </c>
      <c r="M866" t="s">
        <v>2745</v>
      </c>
      <c r="N866">
        <v>0.256111111</v>
      </c>
      <c r="O866">
        <v>0</v>
      </c>
      <c r="P866">
        <v>14965</v>
      </c>
      <c r="Q866">
        <v>0</v>
      </c>
      <c r="R866">
        <v>0</v>
      </c>
      <c r="S866">
        <v>1</v>
      </c>
      <c r="T866">
        <v>1037</v>
      </c>
      <c r="U866">
        <v>0</v>
      </c>
      <c r="V866">
        <v>2</v>
      </c>
      <c r="W866">
        <v>0</v>
      </c>
      <c r="X866">
        <v>671.5652280641948</v>
      </c>
      <c r="Y866">
        <v>0</v>
      </c>
      <c r="Z866">
        <v>0</v>
      </c>
      <c r="AA866">
        <v>19.221008788503809</v>
      </c>
      <c r="AB866">
        <v>142.29509654687749</v>
      </c>
      <c r="AC866">
        <v>0</v>
      </c>
      <c r="AD866">
        <v>17.184511111689162</v>
      </c>
      <c r="AE866">
        <v>850.2658445112653</v>
      </c>
    </row>
    <row r="867" spans="1:31" x14ac:dyDescent="0.25">
      <c r="A867">
        <v>2045109</v>
      </c>
      <c r="B867">
        <v>1</v>
      </c>
      <c r="C867" t="s">
        <v>80</v>
      </c>
      <c r="D867" t="s">
        <v>95</v>
      </c>
      <c r="E867" t="s">
        <v>295</v>
      </c>
      <c r="F867" t="s">
        <v>2746</v>
      </c>
      <c r="G867" t="s">
        <v>2747</v>
      </c>
      <c r="H867" t="s">
        <v>134</v>
      </c>
      <c r="I867" t="s">
        <v>135</v>
      </c>
      <c r="J867" t="s">
        <v>136</v>
      </c>
      <c r="K867" t="s">
        <v>137</v>
      </c>
      <c r="L867" t="s">
        <v>2748</v>
      </c>
      <c r="M867" t="s">
        <v>2749</v>
      </c>
      <c r="N867">
        <v>1.359722222</v>
      </c>
      <c r="O867">
        <v>0</v>
      </c>
      <c r="P867">
        <v>0</v>
      </c>
      <c r="Q867">
        <v>0</v>
      </c>
      <c r="R867">
        <v>0</v>
      </c>
      <c r="S867">
        <v>6</v>
      </c>
      <c r="T867">
        <v>0</v>
      </c>
      <c r="U867">
        <v>7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97.537923730196212</v>
      </c>
      <c r="AB867">
        <v>0</v>
      </c>
      <c r="AC867">
        <v>4918.0671471907972</v>
      </c>
      <c r="AD867">
        <v>0</v>
      </c>
      <c r="AE867">
        <v>5015.6050709209931</v>
      </c>
    </row>
    <row r="868" spans="1:31" x14ac:dyDescent="0.25">
      <c r="A868">
        <v>2045111</v>
      </c>
      <c r="B868">
        <v>1</v>
      </c>
      <c r="C868" t="s">
        <v>80</v>
      </c>
      <c r="D868" t="s">
        <v>107</v>
      </c>
      <c r="E868" t="s">
        <v>169</v>
      </c>
      <c r="F868" t="s">
        <v>2750</v>
      </c>
      <c r="G868" t="s">
        <v>171</v>
      </c>
      <c r="H868" t="s">
        <v>134</v>
      </c>
      <c r="I868" t="s">
        <v>135</v>
      </c>
      <c r="J868" t="s">
        <v>136</v>
      </c>
      <c r="K868" t="s">
        <v>137</v>
      </c>
      <c r="L868" t="s">
        <v>2751</v>
      </c>
      <c r="M868" t="s">
        <v>2752</v>
      </c>
      <c r="N868">
        <v>2.006388888</v>
      </c>
      <c r="O868">
        <v>0</v>
      </c>
      <c r="P868">
        <v>0</v>
      </c>
      <c r="Q868">
        <v>0</v>
      </c>
      <c r="R868">
        <v>0</v>
      </c>
      <c r="S868">
        <v>1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608.72587008728124</v>
      </c>
      <c r="AB868">
        <v>0</v>
      </c>
      <c r="AC868">
        <v>0</v>
      </c>
      <c r="AD868">
        <v>0</v>
      </c>
      <c r="AE868">
        <v>608.72587008728124</v>
      </c>
    </row>
    <row r="869" spans="1:31" x14ac:dyDescent="0.25">
      <c r="A869">
        <v>2045114</v>
      </c>
      <c r="B869">
        <v>1</v>
      </c>
      <c r="C869" t="s">
        <v>80</v>
      </c>
      <c r="D869" t="s">
        <v>83</v>
      </c>
      <c r="E869" t="s">
        <v>169</v>
      </c>
      <c r="F869" t="s">
        <v>2753</v>
      </c>
      <c r="G869" t="s">
        <v>513</v>
      </c>
      <c r="H869" t="s">
        <v>134</v>
      </c>
      <c r="I869" t="s">
        <v>135</v>
      </c>
      <c r="J869" t="s">
        <v>136</v>
      </c>
      <c r="K869" t="s">
        <v>155</v>
      </c>
      <c r="L869" t="s">
        <v>2754</v>
      </c>
      <c r="M869" t="s">
        <v>2755</v>
      </c>
      <c r="N869">
        <v>0.113611111</v>
      </c>
      <c r="O869">
        <v>0</v>
      </c>
      <c r="P869">
        <v>1683</v>
      </c>
      <c r="Q869">
        <v>0</v>
      </c>
      <c r="R869">
        <v>0</v>
      </c>
      <c r="S869">
        <v>0</v>
      </c>
      <c r="T869">
        <v>74</v>
      </c>
      <c r="U869">
        <v>0</v>
      </c>
      <c r="V869">
        <v>1</v>
      </c>
      <c r="W869">
        <v>0</v>
      </c>
      <c r="X869">
        <v>25.961221087931474</v>
      </c>
      <c r="Y869">
        <v>0</v>
      </c>
      <c r="Z869">
        <v>0</v>
      </c>
      <c r="AA869">
        <v>0</v>
      </c>
      <c r="AB869">
        <v>17.241760592090383</v>
      </c>
      <c r="AC869">
        <v>0</v>
      </c>
      <c r="AD869">
        <v>0.77287882275697783</v>
      </c>
      <c r="AE869">
        <v>43.975860502778836</v>
      </c>
    </row>
    <row r="870" spans="1:31" x14ac:dyDescent="0.25">
      <c r="A870">
        <v>2045116</v>
      </c>
      <c r="B870">
        <v>1</v>
      </c>
      <c r="C870" t="s">
        <v>80</v>
      </c>
      <c r="D870" t="s">
        <v>104</v>
      </c>
      <c r="E870" t="s">
        <v>146</v>
      </c>
      <c r="F870" t="s">
        <v>2756</v>
      </c>
      <c r="G870" t="s">
        <v>171</v>
      </c>
      <c r="H870" t="s">
        <v>134</v>
      </c>
      <c r="I870" t="s">
        <v>135</v>
      </c>
      <c r="J870" t="s">
        <v>136</v>
      </c>
      <c r="K870" t="s">
        <v>137</v>
      </c>
      <c r="L870" t="s">
        <v>2757</v>
      </c>
      <c r="M870" t="s">
        <v>2758</v>
      </c>
      <c r="N870">
        <v>3.5416666659999998</v>
      </c>
      <c r="O870">
        <v>1</v>
      </c>
      <c r="P870">
        <v>355</v>
      </c>
      <c r="Q870">
        <v>22</v>
      </c>
      <c r="R870">
        <v>15</v>
      </c>
      <c r="S870">
        <v>20</v>
      </c>
      <c r="T870">
        <v>44</v>
      </c>
      <c r="U870">
        <v>4</v>
      </c>
      <c r="V870">
        <v>0</v>
      </c>
      <c r="W870">
        <v>3.5414457544618001</v>
      </c>
      <c r="X870">
        <v>175.30590687844006</v>
      </c>
      <c r="Y870">
        <v>93.148593214286876</v>
      </c>
      <c r="Z870">
        <v>13.68527495695203</v>
      </c>
      <c r="AA870">
        <v>606.71535479230613</v>
      </c>
      <c r="AB870">
        <v>73.230924889448119</v>
      </c>
      <c r="AC870">
        <v>218.13135366262711</v>
      </c>
      <c r="AD870">
        <v>0</v>
      </c>
      <c r="AE870">
        <v>1183.758854148522</v>
      </c>
    </row>
    <row r="871" spans="1:31" x14ac:dyDescent="0.25">
      <c r="A871">
        <v>2045117</v>
      </c>
      <c r="B871">
        <v>1</v>
      </c>
      <c r="C871" t="s">
        <v>80</v>
      </c>
      <c r="D871" t="s">
        <v>99</v>
      </c>
      <c r="E871" t="s">
        <v>158</v>
      </c>
      <c r="F871" t="s">
        <v>2759</v>
      </c>
      <c r="G871" t="s">
        <v>1283</v>
      </c>
      <c r="H871" t="s">
        <v>143</v>
      </c>
      <c r="I871" t="s">
        <v>135</v>
      </c>
      <c r="J871" t="s">
        <v>136</v>
      </c>
      <c r="K871" t="s">
        <v>137</v>
      </c>
      <c r="L871" t="s">
        <v>2760</v>
      </c>
      <c r="M871" t="s">
        <v>2761</v>
      </c>
      <c r="N871">
        <v>1.268888888</v>
      </c>
      <c r="O871">
        <v>0</v>
      </c>
      <c r="P871">
        <v>86</v>
      </c>
      <c r="Q871">
        <v>0</v>
      </c>
      <c r="R871">
        <v>0</v>
      </c>
      <c r="S871">
        <v>0</v>
      </c>
      <c r="T871">
        <v>1</v>
      </c>
      <c r="U871">
        <v>0</v>
      </c>
      <c r="V871">
        <v>0</v>
      </c>
      <c r="W871">
        <v>0</v>
      </c>
      <c r="X871">
        <v>17.934744379390128</v>
      </c>
      <c r="Y871">
        <v>0</v>
      </c>
      <c r="Z871">
        <v>0</v>
      </c>
      <c r="AA871">
        <v>0</v>
      </c>
      <c r="AB871">
        <v>2.5423786787777777E-4</v>
      </c>
      <c r="AC871">
        <v>0</v>
      </c>
      <c r="AD871">
        <v>0</v>
      </c>
      <c r="AE871">
        <v>17.934998617258007</v>
      </c>
    </row>
    <row r="872" spans="1:31" x14ac:dyDescent="0.25">
      <c r="A872">
        <v>2045118</v>
      </c>
      <c r="B872">
        <v>1</v>
      </c>
      <c r="C872" t="s">
        <v>80</v>
      </c>
      <c r="D872" t="s">
        <v>108</v>
      </c>
      <c r="E872" t="s">
        <v>140</v>
      </c>
      <c r="F872" t="s">
        <v>2762</v>
      </c>
      <c r="G872" t="s">
        <v>142</v>
      </c>
      <c r="H872" t="s">
        <v>143</v>
      </c>
      <c r="I872" t="s">
        <v>135</v>
      </c>
      <c r="J872" t="s">
        <v>136</v>
      </c>
      <c r="K872" t="s">
        <v>137</v>
      </c>
      <c r="L872" t="s">
        <v>2763</v>
      </c>
      <c r="M872" t="s">
        <v>2764</v>
      </c>
      <c r="N872">
        <v>0.79805555500000003</v>
      </c>
      <c r="O872">
        <v>0</v>
      </c>
      <c r="P872">
        <v>39</v>
      </c>
      <c r="Q872">
        <v>0</v>
      </c>
      <c r="R872">
        <v>6</v>
      </c>
      <c r="S872">
        <v>0</v>
      </c>
      <c r="T872">
        <v>4</v>
      </c>
      <c r="U872">
        <v>0</v>
      </c>
      <c r="V872">
        <v>0</v>
      </c>
      <c r="W872">
        <v>0</v>
      </c>
      <c r="X872">
        <v>4.4692999890281531</v>
      </c>
      <c r="Y872">
        <v>0</v>
      </c>
      <c r="Z872">
        <v>1.7420367323006201</v>
      </c>
      <c r="AA872">
        <v>0</v>
      </c>
      <c r="AB872">
        <v>0.31519807975856173</v>
      </c>
      <c r="AC872">
        <v>0</v>
      </c>
      <c r="AD872">
        <v>0</v>
      </c>
      <c r="AE872">
        <v>6.526534801087335</v>
      </c>
    </row>
    <row r="873" spans="1:31" x14ac:dyDescent="0.25">
      <c r="A873">
        <v>2045120</v>
      </c>
      <c r="B873">
        <v>1</v>
      </c>
      <c r="C873" t="s">
        <v>80</v>
      </c>
      <c r="D873" t="s">
        <v>90</v>
      </c>
      <c r="E873" t="s">
        <v>295</v>
      </c>
      <c r="F873" t="s">
        <v>2765</v>
      </c>
      <c r="G873" t="s">
        <v>133</v>
      </c>
      <c r="H873" t="s">
        <v>134</v>
      </c>
      <c r="I873" t="s">
        <v>135</v>
      </c>
      <c r="J873" t="s">
        <v>136</v>
      </c>
      <c r="K873" t="s">
        <v>137</v>
      </c>
      <c r="L873" t="s">
        <v>2766</v>
      </c>
      <c r="M873" t="s">
        <v>2767</v>
      </c>
      <c r="N873">
        <v>0.29904444400000002</v>
      </c>
      <c r="O873">
        <v>0</v>
      </c>
      <c r="P873">
        <v>3505</v>
      </c>
      <c r="Q873">
        <v>0</v>
      </c>
      <c r="R873">
        <v>0</v>
      </c>
      <c r="S873">
        <v>0</v>
      </c>
      <c r="T873">
        <v>170</v>
      </c>
      <c r="U873">
        <v>0</v>
      </c>
      <c r="V873">
        <v>0</v>
      </c>
      <c r="W873">
        <v>0</v>
      </c>
      <c r="X873">
        <v>154.51349372279211</v>
      </c>
      <c r="Y873">
        <v>0</v>
      </c>
      <c r="Z873">
        <v>0</v>
      </c>
      <c r="AA873">
        <v>0</v>
      </c>
      <c r="AB873">
        <v>48.314434021786298</v>
      </c>
      <c r="AC873">
        <v>0</v>
      </c>
      <c r="AD873">
        <v>0</v>
      </c>
      <c r="AE873">
        <v>202.8279277445784</v>
      </c>
    </row>
    <row r="874" spans="1:31" x14ac:dyDescent="0.25">
      <c r="A874">
        <v>2045123</v>
      </c>
      <c r="B874">
        <v>1</v>
      </c>
      <c r="C874" t="s">
        <v>80</v>
      </c>
      <c r="D874" t="s">
        <v>97</v>
      </c>
      <c r="E874" t="s">
        <v>140</v>
      </c>
      <c r="F874" t="s">
        <v>2768</v>
      </c>
      <c r="G874" t="s">
        <v>142</v>
      </c>
      <c r="H874" t="s">
        <v>143</v>
      </c>
      <c r="I874" t="s">
        <v>135</v>
      </c>
      <c r="J874" t="s">
        <v>136</v>
      </c>
      <c r="K874" t="s">
        <v>137</v>
      </c>
      <c r="L874" t="s">
        <v>2769</v>
      </c>
      <c r="M874" t="s">
        <v>2770</v>
      </c>
      <c r="N874">
        <v>0.96694444400000001</v>
      </c>
      <c r="O874">
        <v>0</v>
      </c>
      <c r="P874">
        <v>121</v>
      </c>
      <c r="Q874">
        <v>0</v>
      </c>
      <c r="R874">
        <v>4</v>
      </c>
      <c r="S874">
        <v>0</v>
      </c>
      <c r="T874">
        <v>17</v>
      </c>
      <c r="U874">
        <v>0</v>
      </c>
      <c r="V874">
        <v>0</v>
      </c>
      <c r="W874">
        <v>0</v>
      </c>
      <c r="X874">
        <v>17.384926460367065</v>
      </c>
      <c r="Y874">
        <v>0</v>
      </c>
      <c r="Z874">
        <v>0.44844487822890228</v>
      </c>
      <c r="AA874">
        <v>0</v>
      </c>
      <c r="AB874">
        <v>5.1027345843485126</v>
      </c>
      <c r="AC874">
        <v>0</v>
      </c>
      <c r="AD874">
        <v>0</v>
      </c>
      <c r="AE874">
        <v>22.936105922944478</v>
      </c>
    </row>
    <row r="875" spans="1:31" x14ac:dyDescent="0.25">
      <c r="A875">
        <v>2045127</v>
      </c>
      <c r="B875">
        <v>1</v>
      </c>
      <c r="C875" t="s">
        <v>81</v>
      </c>
      <c r="D875" t="s">
        <v>119</v>
      </c>
      <c r="E875" t="s">
        <v>158</v>
      </c>
      <c r="F875" t="s">
        <v>2771</v>
      </c>
      <c r="G875" t="s">
        <v>160</v>
      </c>
      <c r="H875" t="s">
        <v>143</v>
      </c>
      <c r="I875" t="s">
        <v>135</v>
      </c>
      <c r="J875" t="s">
        <v>136</v>
      </c>
      <c r="K875" t="s">
        <v>137</v>
      </c>
      <c r="L875" t="s">
        <v>2772</v>
      </c>
      <c r="M875" t="s">
        <v>2773</v>
      </c>
      <c r="N875">
        <v>1.611388888</v>
      </c>
      <c r="O875">
        <v>0</v>
      </c>
      <c r="P875">
        <v>2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1.054500455126095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1.054500455126095</v>
      </c>
    </row>
    <row r="876" spans="1:31" x14ac:dyDescent="0.25">
      <c r="A876">
        <v>2045132</v>
      </c>
      <c r="B876">
        <v>1</v>
      </c>
      <c r="C876" t="s">
        <v>80</v>
      </c>
      <c r="D876" t="s">
        <v>93</v>
      </c>
      <c r="E876" t="s">
        <v>146</v>
      </c>
      <c r="F876" t="s">
        <v>2774</v>
      </c>
      <c r="G876" t="s">
        <v>133</v>
      </c>
      <c r="H876" t="s">
        <v>134</v>
      </c>
      <c r="I876" t="s">
        <v>135</v>
      </c>
      <c r="J876" t="s">
        <v>136</v>
      </c>
      <c r="K876" t="s">
        <v>137</v>
      </c>
      <c r="L876" t="s">
        <v>2775</v>
      </c>
      <c r="M876" t="s">
        <v>2776</v>
      </c>
      <c r="N876">
        <v>0.34666666600000001</v>
      </c>
      <c r="O876">
        <v>0</v>
      </c>
      <c r="P876">
        <v>390</v>
      </c>
      <c r="Q876">
        <v>46</v>
      </c>
      <c r="R876">
        <v>323</v>
      </c>
      <c r="S876">
        <v>13</v>
      </c>
      <c r="T876">
        <v>201</v>
      </c>
      <c r="U876">
        <v>0</v>
      </c>
      <c r="V876">
        <v>0</v>
      </c>
      <c r="W876">
        <v>0</v>
      </c>
      <c r="X876">
        <v>22.164384497226408</v>
      </c>
      <c r="Y876">
        <v>23.098470441621114</v>
      </c>
      <c r="Z876">
        <v>133.4688750290214</v>
      </c>
      <c r="AA876">
        <v>27.897918463933443</v>
      </c>
      <c r="AB876">
        <v>80.608706614682148</v>
      </c>
      <c r="AC876">
        <v>0</v>
      </c>
      <c r="AD876">
        <v>0</v>
      </c>
      <c r="AE876">
        <v>287.23835504648457</v>
      </c>
    </row>
    <row r="877" spans="1:31" x14ac:dyDescent="0.25">
      <c r="A877">
        <v>2045135</v>
      </c>
      <c r="B877">
        <v>1</v>
      </c>
      <c r="C877" t="s">
        <v>80</v>
      </c>
      <c r="D877" t="s">
        <v>93</v>
      </c>
      <c r="E877" t="s">
        <v>146</v>
      </c>
      <c r="F877" t="s">
        <v>2777</v>
      </c>
      <c r="G877" t="s">
        <v>133</v>
      </c>
      <c r="H877" t="s">
        <v>134</v>
      </c>
      <c r="I877" t="s">
        <v>135</v>
      </c>
      <c r="J877" t="s">
        <v>136</v>
      </c>
      <c r="K877" t="s">
        <v>137</v>
      </c>
      <c r="L877" t="s">
        <v>2778</v>
      </c>
      <c r="M877" t="s">
        <v>2779</v>
      </c>
      <c r="N877">
        <v>0.98694444400000003</v>
      </c>
      <c r="O877">
        <v>0</v>
      </c>
      <c r="P877">
        <v>8</v>
      </c>
      <c r="Q877">
        <v>29</v>
      </c>
      <c r="R877">
        <v>94</v>
      </c>
      <c r="S877">
        <v>6</v>
      </c>
      <c r="T877">
        <v>15</v>
      </c>
      <c r="U877">
        <v>0</v>
      </c>
      <c r="V877">
        <v>0</v>
      </c>
      <c r="W877">
        <v>0</v>
      </c>
      <c r="X877">
        <v>2.2791389715294206</v>
      </c>
      <c r="Y877">
        <v>56.501093777190079</v>
      </c>
      <c r="Z877">
        <v>201.40228600931198</v>
      </c>
      <c r="AA877">
        <v>196.11208692174353</v>
      </c>
      <c r="AB877">
        <v>28.526397116944107</v>
      </c>
      <c r="AC877">
        <v>0</v>
      </c>
      <c r="AD877">
        <v>0</v>
      </c>
      <c r="AE877">
        <v>484.82100279671914</v>
      </c>
    </row>
    <row r="878" spans="1:31" x14ac:dyDescent="0.25">
      <c r="A878">
        <v>2045136</v>
      </c>
      <c r="B878">
        <v>1</v>
      </c>
      <c r="C878" t="s">
        <v>81</v>
      </c>
      <c r="D878" t="s">
        <v>113</v>
      </c>
      <c r="E878" t="s">
        <v>146</v>
      </c>
      <c r="F878" t="s">
        <v>2780</v>
      </c>
      <c r="G878" t="s">
        <v>133</v>
      </c>
      <c r="H878" t="s">
        <v>134</v>
      </c>
      <c r="I878" t="s">
        <v>135</v>
      </c>
      <c r="J878" t="s">
        <v>136</v>
      </c>
      <c r="K878" t="s">
        <v>137</v>
      </c>
      <c r="L878" t="s">
        <v>2781</v>
      </c>
      <c r="M878" t="s">
        <v>2782</v>
      </c>
      <c r="N878">
        <v>0.828333333</v>
      </c>
      <c r="O878">
        <v>15</v>
      </c>
      <c r="P878">
        <v>1640</v>
      </c>
      <c r="Q878">
        <v>224</v>
      </c>
      <c r="R878">
        <v>793</v>
      </c>
      <c r="S878">
        <v>23</v>
      </c>
      <c r="T878">
        <v>135</v>
      </c>
      <c r="U878">
        <v>2</v>
      </c>
      <c r="V878">
        <v>0</v>
      </c>
      <c r="W878">
        <v>1.8248777957935804</v>
      </c>
      <c r="X878">
        <v>255.23316228407796</v>
      </c>
      <c r="Y878">
        <v>207.32103467305291</v>
      </c>
      <c r="Z878">
        <v>417.69726761126589</v>
      </c>
      <c r="AA878">
        <v>101.4292795445937</v>
      </c>
      <c r="AB878">
        <v>77.504508219429553</v>
      </c>
      <c r="AC878">
        <v>111.95445416499621</v>
      </c>
      <c r="AD878">
        <v>0</v>
      </c>
      <c r="AE878">
        <v>1172.9645842932098</v>
      </c>
    </row>
    <row r="879" spans="1:31" x14ac:dyDescent="0.25">
      <c r="A879">
        <v>2045138</v>
      </c>
      <c r="B879">
        <v>1</v>
      </c>
      <c r="C879" t="s">
        <v>80</v>
      </c>
      <c r="D879" t="s">
        <v>93</v>
      </c>
      <c r="E879" t="s">
        <v>146</v>
      </c>
      <c r="F879" t="s">
        <v>2783</v>
      </c>
      <c r="G879" t="s">
        <v>133</v>
      </c>
      <c r="H879" t="s">
        <v>134</v>
      </c>
      <c r="I879" t="s">
        <v>135</v>
      </c>
      <c r="J879" t="s">
        <v>136</v>
      </c>
      <c r="K879" t="s">
        <v>137</v>
      </c>
      <c r="L879" t="s">
        <v>2784</v>
      </c>
      <c r="M879" t="s">
        <v>2785</v>
      </c>
      <c r="N879">
        <v>0.76722222200000001</v>
      </c>
      <c r="O879">
        <v>0</v>
      </c>
      <c r="P879">
        <v>147</v>
      </c>
      <c r="Q879">
        <v>5</v>
      </c>
      <c r="R879">
        <v>70</v>
      </c>
      <c r="S879">
        <v>6</v>
      </c>
      <c r="T879">
        <v>38</v>
      </c>
      <c r="U879">
        <v>0</v>
      </c>
      <c r="V879">
        <v>0</v>
      </c>
      <c r="W879">
        <v>0</v>
      </c>
      <c r="X879">
        <v>18.815976413519493</v>
      </c>
      <c r="Y879">
        <v>3.2650251928063612</v>
      </c>
      <c r="Z879">
        <v>183.62969620438969</v>
      </c>
      <c r="AA879">
        <v>21.64973841148694</v>
      </c>
      <c r="AB879">
        <v>41.191121778560138</v>
      </c>
      <c r="AC879">
        <v>0</v>
      </c>
      <c r="AD879">
        <v>0</v>
      </c>
      <c r="AE879">
        <v>268.55155800076261</v>
      </c>
    </row>
    <row r="880" spans="1:31" x14ac:dyDescent="0.25">
      <c r="A880">
        <v>2045140</v>
      </c>
      <c r="B880">
        <v>1</v>
      </c>
      <c r="C880" t="s">
        <v>80</v>
      </c>
      <c r="D880" t="s">
        <v>104</v>
      </c>
      <c r="E880" t="s">
        <v>140</v>
      </c>
      <c r="F880" t="s">
        <v>2786</v>
      </c>
      <c r="G880" t="s">
        <v>2787</v>
      </c>
      <c r="H880" t="s">
        <v>143</v>
      </c>
      <c r="I880" t="s">
        <v>135</v>
      </c>
      <c r="J880" t="s">
        <v>136</v>
      </c>
      <c r="K880" t="s">
        <v>137</v>
      </c>
      <c r="L880" t="s">
        <v>2788</v>
      </c>
      <c r="M880" t="s">
        <v>2789</v>
      </c>
      <c r="N880">
        <v>5.4408333329999996</v>
      </c>
      <c r="O880">
        <v>0</v>
      </c>
      <c r="P880">
        <v>39</v>
      </c>
      <c r="Q880">
        <v>0</v>
      </c>
      <c r="R880">
        <v>8</v>
      </c>
      <c r="S880">
        <v>0</v>
      </c>
      <c r="T880">
        <v>6</v>
      </c>
      <c r="U880">
        <v>0</v>
      </c>
      <c r="V880">
        <v>0</v>
      </c>
      <c r="W880">
        <v>0</v>
      </c>
      <c r="X880">
        <v>43.756425262324896</v>
      </c>
      <c r="Y880">
        <v>0</v>
      </c>
      <c r="Z880">
        <v>16.450360777422844</v>
      </c>
      <c r="AA880">
        <v>0</v>
      </c>
      <c r="AB880">
        <v>107.77547375942257</v>
      </c>
      <c r="AC880">
        <v>0</v>
      </c>
      <c r="AD880">
        <v>0</v>
      </c>
      <c r="AE880">
        <v>167.98225979917032</v>
      </c>
    </row>
    <row r="881" spans="1:31" x14ac:dyDescent="0.25">
      <c r="A881">
        <v>2045141</v>
      </c>
      <c r="B881">
        <v>1</v>
      </c>
      <c r="C881" t="s">
        <v>80</v>
      </c>
      <c r="D881" t="s">
        <v>99</v>
      </c>
      <c r="E881" t="s">
        <v>158</v>
      </c>
      <c r="F881" t="s">
        <v>2790</v>
      </c>
      <c r="G881" t="s">
        <v>160</v>
      </c>
      <c r="H881" t="s">
        <v>143</v>
      </c>
      <c r="I881" t="s">
        <v>135</v>
      </c>
      <c r="J881" t="s">
        <v>136</v>
      </c>
      <c r="K881" t="s">
        <v>137</v>
      </c>
      <c r="L881" t="s">
        <v>2791</v>
      </c>
      <c r="M881" t="s">
        <v>2792</v>
      </c>
      <c r="N881">
        <v>1.8869444440000001</v>
      </c>
      <c r="O881">
        <v>0</v>
      </c>
      <c r="P881">
        <v>36</v>
      </c>
      <c r="Q881">
        <v>0</v>
      </c>
      <c r="R881">
        <v>7</v>
      </c>
      <c r="S881">
        <v>0</v>
      </c>
      <c r="T881">
        <v>4</v>
      </c>
      <c r="U881">
        <v>0</v>
      </c>
      <c r="V881">
        <v>0</v>
      </c>
      <c r="W881">
        <v>0</v>
      </c>
      <c r="X881">
        <v>11.564483624441984</v>
      </c>
      <c r="Y881">
        <v>0</v>
      </c>
      <c r="Z881">
        <v>4.7816841857004118</v>
      </c>
      <c r="AA881">
        <v>0</v>
      </c>
      <c r="AB881">
        <v>1.4724754759775864</v>
      </c>
      <c r="AC881">
        <v>0</v>
      </c>
      <c r="AD881">
        <v>0</v>
      </c>
      <c r="AE881">
        <v>17.818643286119983</v>
      </c>
    </row>
    <row r="882" spans="1:31" x14ac:dyDescent="0.25">
      <c r="A882">
        <v>2045142</v>
      </c>
      <c r="B882">
        <v>1</v>
      </c>
      <c r="C882" t="s">
        <v>81</v>
      </c>
      <c r="D882" t="s">
        <v>117</v>
      </c>
      <c r="E882" t="s">
        <v>146</v>
      </c>
      <c r="F882" t="s">
        <v>2793</v>
      </c>
      <c r="G882" t="s">
        <v>133</v>
      </c>
      <c r="H882" t="s">
        <v>134</v>
      </c>
      <c r="I882" t="s">
        <v>135</v>
      </c>
      <c r="J882" t="s">
        <v>136</v>
      </c>
      <c r="K882" t="s">
        <v>137</v>
      </c>
      <c r="L882" t="s">
        <v>2794</v>
      </c>
      <c r="M882" t="s">
        <v>2795</v>
      </c>
      <c r="N882">
        <v>0.27833333300000002</v>
      </c>
      <c r="O882">
        <v>0</v>
      </c>
      <c r="P882">
        <v>2228</v>
      </c>
      <c r="Q882">
        <v>33</v>
      </c>
      <c r="R882">
        <v>76</v>
      </c>
      <c r="S882">
        <v>17</v>
      </c>
      <c r="T882">
        <v>191</v>
      </c>
      <c r="U882">
        <v>7</v>
      </c>
      <c r="V882">
        <v>1</v>
      </c>
      <c r="W882">
        <v>0</v>
      </c>
      <c r="X882">
        <v>74.831737370698562</v>
      </c>
      <c r="Y882">
        <v>36.46243092166489</v>
      </c>
      <c r="Z882">
        <v>9.852113494729613</v>
      </c>
      <c r="AA882">
        <v>19.3152810432004</v>
      </c>
      <c r="AB882">
        <v>25.272830195329327</v>
      </c>
      <c r="AC882">
        <v>202.51577881478195</v>
      </c>
      <c r="AD882">
        <v>0.92637699168787502</v>
      </c>
      <c r="AE882">
        <v>369.17654883209264</v>
      </c>
    </row>
    <row r="883" spans="1:31" x14ac:dyDescent="0.25">
      <c r="A883">
        <v>2045144</v>
      </c>
      <c r="B883">
        <v>1</v>
      </c>
      <c r="C883" t="s">
        <v>80</v>
      </c>
      <c r="D883" t="s">
        <v>98</v>
      </c>
      <c r="E883" t="s">
        <v>169</v>
      </c>
      <c r="F883" t="s">
        <v>2796</v>
      </c>
      <c r="G883" t="s">
        <v>464</v>
      </c>
      <c r="H883" t="s">
        <v>134</v>
      </c>
      <c r="I883" t="s">
        <v>135</v>
      </c>
      <c r="J883" t="s">
        <v>136</v>
      </c>
      <c r="K883" t="s">
        <v>137</v>
      </c>
      <c r="L883" t="s">
        <v>2797</v>
      </c>
      <c r="M883" t="s">
        <v>2798</v>
      </c>
      <c r="N883">
        <v>5.23</v>
      </c>
      <c r="O883">
        <v>0</v>
      </c>
      <c r="P883">
        <v>0</v>
      </c>
      <c r="Q883">
        <v>0</v>
      </c>
      <c r="R883">
        <v>5</v>
      </c>
      <c r="S883">
        <v>0</v>
      </c>
      <c r="T883">
        <v>3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54.31381866484427</v>
      </c>
      <c r="AA883">
        <v>0</v>
      </c>
      <c r="AB883">
        <v>77.246474820084586</v>
      </c>
      <c r="AC883">
        <v>0</v>
      </c>
      <c r="AD883">
        <v>0</v>
      </c>
      <c r="AE883">
        <v>131.56029348492885</v>
      </c>
    </row>
    <row r="884" spans="1:31" x14ac:dyDescent="0.25">
      <c r="A884">
        <v>2045147</v>
      </c>
      <c r="B884">
        <v>1</v>
      </c>
      <c r="C884" t="s">
        <v>80</v>
      </c>
      <c r="D884" t="s">
        <v>103</v>
      </c>
      <c r="E884" t="s">
        <v>169</v>
      </c>
      <c r="F884" t="s">
        <v>2799</v>
      </c>
      <c r="G884" t="s">
        <v>171</v>
      </c>
      <c r="H884" t="s">
        <v>134</v>
      </c>
      <c r="I884" t="s">
        <v>135</v>
      </c>
      <c r="J884" t="s">
        <v>136</v>
      </c>
      <c r="K884" t="s">
        <v>137</v>
      </c>
      <c r="L884" t="s">
        <v>2800</v>
      </c>
      <c r="M884" t="s">
        <v>2801</v>
      </c>
      <c r="N884">
        <v>0.97499999999999998</v>
      </c>
      <c r="O884">
        <v>0</v>
      </c>
      <c r="P884">
        <v>271</v>
      </c>
      <c r="Q884">
        <v>0</v>
      </c>
      <c r="R884">
        <v>6</v>
      </c>
      <c r="S884">
        <v>0</v>
      </c>
      <c r="T884">
        <v>27</v>
      </c>
      <c r="U884">
        <v>0</v>
      </c>
      <c r="V884">
        <v>0</v>
      </c>
      <c r="W884">
        <v>0</v>
      </c>
      <c r="X884">
        <v>49.167074259132178</v>
      </c>
      <c r="Y884">
        <v>0</v>
      </c>
      <c r="Z884">
        <v>2.09397508572984</v>
      </c>
      <c r="AA884">
        <v>0</v>
      </c>
      <c r="AB884">
        <v>62.789439745844149</v>
      </c>
      <c r="AC884">
        <v>0</v>
      </c>
      <c r="AD884">
        <v>0</v>
      </c>
      <c r="AE884">
        <v>114.05048909070617</v>
      </c>
    </row>
    <row r="885" spans="1:31" x14ac:dyDescent="0.25">
      <c r="A885">
        <v>2045148</v>
      </c>
      <c r="B885">
        <v>1</v>
      </c>
      <c r="C885" t="s">
        <v>81</v>
      </c>
      <c r="D885" t="s">
        <v>123</v>
      </c>
      <c r="E885" t="s">
        <v>146</v>
      </c>
      <c r="F885" t="s">
        <v>2802</v>
      </c>
      <c r="G885" t="s">
        <v>133</v>
      </c>
      <c r="H885" t="s">
        <v>134</v>
      </c>
      <c r="I885" t="s">
        <v>135</v>
      </c>
      <c r="J885" t="s">
        <v>136</v>
      </c>
      <c r="K885" t="s">
        <v>137</v>
      </c>
      <c r="L885" t="s">
        <v>2803</v>
      </c>
      <c r="M885" t="s">
        <v>2804</v>
      </c>
      <c r="N885">
        <v>0.36555555499999998</v>
      </c>
      <c r="O885">
        <v>1</v>
      </c>
      <c r="P885">
        <v>1</v>
      </c>
      <c r="Q885">
        <v>62</v>
      </c>
      <c r="R885">
        <v>62</v>
      </c>
      <c r="S885">
        <v>9</v>
      </c>
      <c r="T885">
        <v>7</v>
      </c>
      <c r="U885">
        <v>0</v>
      </c>
      <c r="V885">
        <v>0</v>
      </c>
      <c r="W885">
        <v>1.9884028194333336E-2</v>
      </c>
      <c r="X885">
        <v>7.6983558460293339E-2</v>
      </c>
      <c r="Y885">
        <v>19.200123547307324</v>
      </c>
      <c r="Z885">
        <v>23.147203180195326</v>
      </c>
      <c r="AA885">
        <v>13.215718734246749</v>
      </c>
      <c r="AB885">
        <v>3.2459279642397694</v>
      </c>
      <c r="AC885">
        <v>0</v>
      </c>
      <c r="AD885">
        <v>0</v>
      </c>
      <c r="AE885">
        <v>58.905841012643791</v>
      </c>
    </row>
    <row r="886" spans="1:31" x14ac:dyDescent="0.25">
      <c r="A886">
        <v>2045150</v>
      </c>
      <c r="B886">
        <v>1</v>
      </c>
      <c r="C886" t="s">
        <v>80</v>
      </c>
      <c r="D886" t="s">
        <v>108</v>
      </c>
      <c r="E886" t="s">
        <v>158</v>
      </c>
      <c r="F886" t="s">
        <v>2805</v>
      </c>
      <c r="G886" t="s">
        <v>1283</v>
      </c>
      <c r="H886" t="s">
        <v>143</v>
      </c>
      <c r="I886" t="s">
        <v>135</v>
      </c>
      <c r="J886" t="s">
        <v>136</v>
      </c>
      <c r="K886" t="s">
        <v>137</v>
      </c>
      <c r="L886" t="s">
        <v>2806</v>
      </c>
      <c r="M886" t="s">
        <v>2807</v>
      </c>
      <c r="N886">
        <v>3.8658333329999999</v>
      </c>
      <c r="O886">
        <v>0</v>
      </c>
      <c r="P886">
        <v>18</v>
      </c>
      <c r="Q886">
        <v>0</v>
      </c>
      <c r="R886">
        <v>4</v>
      </c>
      <c r="S886">
        <v>0</v>
      </c>
      <c r="T886">
        <v>1</v>
      </c>
      <c r="U886">
        <v>0</v>
      </c>
      <c r="V886">
        <v>0</v>
      </c>
      <c r="W886">
        <v>0</v>
      </c>
      <c r="X886">
        <v>19.971170621612597</v>
      </c>
      <c r="Y886">
        <v>0</v>
      </c>
      <c r="Z886">
        <v>7.8893517375006299</v>
      </c>
      <c r="AA886">
        <v>0</v>
      </c>
      <c r="AB886">
        <v>1.4791516430776368</v>
      </c>
      <c r="AC886">
        <v>0</v>
      </c>
      <c r="AD886">
        <v>0</v>
      </c>
      <c r="AE886">
        <v>29.339674002190861</v>
      </c>
    </row>
    <row r="887" spans="1:31" x14ac:dyDescent="0.25">
      <c r="A887">
        <v>2045152</v>
      </c>
      <c r="B887">
        <v>1</v>
      </c>
      <c r="C887" t="s">
        <v>80</v>
      </c>
      <c r="D887" t="s">
        <v>96</v>
      </c>
      <c r="E887" t="s">
        <v>177</v>
      </c>
      <c r="F887" t="s">
        <v>2808</v>
      </c>
      <c r="G887" t="s">
        <v>183</v>
      </c>
      <c r="H887" t="s">
        <v>143</v>
      </c>
      <c r="I887" t="s">
        <v>135</v>
      </c>
      <c r="J887" t="s">
        <v>136</v>
      </c>
      <c r="K887" t="s">
        <v>137</v>
      </c>
      <c r="L887" t="s">
        <v>2809</v>
      </c>
      <c r="M887" t="s">
        <v>2810</v>
      </c>
      <c r="N887">
        <v>0.97083333299999997</v>
      </c>
      <c r="O887">
        <v>0</v>
      </c>
      <c r="P887">
        <v>1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0.31675134798559001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0.31675134798559001</v>
      </c>
    </row>
    <row r="888" spans="1:31" x14ac:dyDescent="0.25">
      <c r="A888">
        <v>2045156</v>
      </c>
      <c r="B888">
        <v>1</v>
      </c>
      <c r="C888" t="s">
        <v>81</v>
      </c>
      <c r="D888" t="s">
        <v>120</v>
      </c>
      <c r="E888" t="s">
        <v>177</v>
      </c>
      <c r="F888" t="s">
        <v>2811</v>
      </c>
      <c r="G888" t="s">
        <v>183</v>
      </c>
      <c r="H888" t="s">
        <v>143</v>
      </c>
      <c r="I888" t="s">
        <v>135</v>
      </c>
      <c r="J888" t="s">
        <v>136</v>
      </c>
      <c r="K888" t="s">
        <v>137</v>
      </c>
      <c r="L888" t="s">
        <v>2812</v>
      </c>
      <c r="M888" t="s">
        <v>2813</v>
      </c>
      <c r="N888">
        <v>2.1202777770000001</v>
      </c>
      <c r="O888">
        <v>0</v>
      </c>
      <c r="P888">
        <v>1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0.43456162849254665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0.43456162849254665</v>
      </c>
    </row>
    <row r="889" spans="1:31" x14ac:dyDescent="0.25">
      <c r="A889">
        <v>2045157</v>
      </c>
      <c r="B889">
        <v>1</v>
      </c>
      <c r="C889" t="s">
        <v>80</v>
      </c>
      <c r="D889" t="s">
        <v>98</v>
      </c>
      <c r="E889" t="s">
        <v>177</v>
      </c>
      <c r="F889" t="s">
        <v>2814</v>
      </c>
      <c r="G889" t="s">
        <v>183</v>
      </c>
      <c r="H889" t="s">
        <v>143</v>
      </c>
      <c r="I889" t="s">
        <v>135</v>
      </c>
      <c r="J889" t="s">
        <v>136</v>
      </c>
      <c r="K889" t="s">
        <v>137</v>
      </c>
      <c r="L889" t="s">
        <v>2815</v>
      </c>
      <c r="M889" t="s">
        <v>2816</v>
      </c>
      <c r="N889">
        <v>1.3325</v>
      </c>
      <c r="O889">
        <v>0</v>
      </c>
      <c r="P889">
        <v>0</v>
      </c>
      <c r="Q889">
        <v>0</v>
      </c>
      <c r="R889">
        <v>1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0.2056579189952</v>
      </c>
      <c r="AA889">
        <v>0</v>
      </c>
      <c r="AB889">
        <v>0</v>
      </c>
      <c r="AC889">
        <v>0</v>
      </c>
      <c r="AD889">
        <v>0</v>
      </c>
      <c r="AE889">
        <v>0.2056579189952</v>
      </c>
    </row>
    <row r="890" spans="1:31" x14ac:dyDescent="0.25">
      <c r="A890">
        <v>2045158</v>
      </c>
      <c r="B890">
        <v>1</v>
      </c>
      <c r="C890" t="s">
        <v>80</v>
      </c>
      <c r="D890" t="s">
        <v>99</v>
      </c>
      <c r="E890" t="s">
        <v>158</v>
      </c>
      <c r="F890" t="s">
        <v>2759</v>
      </c>
      <c r="G890" t="s">
        <v>160</v>
      </c>
      <c r="H890" t="s">
        <v>143</v>
      </c>
      <c r="I890" t="s">
        <v>135</v>
      </c>
      <c r="J890" t="s">
        <v>136</v>
      </c>
      <c r="K890" t="s">
        <v>137</v>
      </c>
      <c r="L890" t="s">
        <v>2817</v>
      </c>
      <c r="M890" t="s">
        <v>2818</v>
      </c>
      <c r="N890">
        <v>2.1977777770000002</v>
      </c>
      <c r="O890">
        <v>0</v>
      </c>
      <c r="P890">
        <v>86</v>
      </c>
      <c r="Q890">
        <v>0</v>
      </c>
      <c r="R890">
        <v>0</v>
      </c>
      <c r="S890">
        <v>0</v>
      </c>
      <c r="T890">
        <v>1</v>
      </c>
      <c r="U890">
        <v>0</v>
      </c>
      <c r="V890">
        <v>0</v>
      </c>
      <c r="W890">
        <v>0</v>
      </c>
      <c r="X890">
        <v>45.468757022945042</v>
      </c>
      <c r="Y890">
        <v>0</v>
      </c>
      <c r="Z890">
        <v>0</v>
      </c>
      <c r="AA890">
        <v>0</v>
      </c>
      <c r="AB890">
        <v>7.7064195903333329E-4</v>
      </c>
      <c r="AC890">
        <v>0</v>
      </c>
      <c r="AD890">
        <v>0</v>
      </c>
      <c r="AE890">
        <v>45.469527664904078</v>
      </c>
    </row>
    <row r="891" spans="1:31" x14ac:dyDescent="0.25">
      <c r="A891">
        <v>2045164</v>
      </c>
      <c r="B891">
        <v>1</v>
      </c>
      <c r="C891" t="s">
        <v>80</v>
      </c>
      <c r="D891" t="s">
        <v>94</v>
      </c>
      <c r="E891" t="s">
        <v>158</v>
      </c>
      <c r="F891" t="s">
        <v>2819</v>
      </c>
      <c r="G891" t="s">
        <v>621</v>
      </c>
      <c r="H891" t="s">
        <v>143</v>
      </c>
      <c r="I891" t="s">
        <v>135</v>
      </c>
      <c r="J891" t="s">
        <v>136</v>
      </c>
      <c r="K891" t="s">
        <v>137</v>
      </c>
      <c r="L891" t="s">
        <v>2820</v>
      </c>
      <c r="M891" t="s">
        <v>2821</v>
      </c>
      <c r="N891">
        <v>1.478611111</v>
      </c>
      <c r="O891">
        <v>0</v>
      </c>
      <c r="P891">
        <v>3</v>
      </c>
      <c r="Q891">
        <v>0</v>
      </c>
      <c r="R891">
        <v>1</v>
      </c>
      <c r="S891">
        <v>0</v>
      </c>
      <c r="T891">
        <v>8</v>
      </c>
      <c r="U891">
        <v>0</v>
      </c>
      <c r="V891">
        <v>0</v>
      </c>
      <c r="W891">
        <v>0</v>
      </c>
      <c r="X891">
        <v>0.54264303048082441</v>
      </c>
      <c r="Y891">
        <v>0</v>
      </c>
      <c r="Z891">
        <v>6.8250021709636677E-2</v>
      </c>
      <c r="AA891">
        <v>0</v>
      </c>
      <c r="AB891">
        <v>9.615605628185822</v>
      </c>
      <c r="AC891">
        <v>0</v>
      </c>
      <c r="AD891">
        <v>0</v>
      </c>
      <c r="AE891">
        <v>10.226498680376283</v>
      </c>
    </row>
    <row r="892" spans="1:31" x14ac:dyDescent="0.25">
      <c r="A892">
        <v>2045165</v>
      </c>
      <c r="B892">
        <v>1</v>
      </c>
      <c r="C892" t="s">
        <v>80</v>
      </c>
      <c r="D892" t="s">
        <v>96</v>
      </c>
      <c r="E892" t="s">
        <v>177</v>
      </c>
      <c r="F892" t="s">
        <v>2822</v>
      </c>
      <c r="G892" t="s">
        <v>183</v>
      </c>
      <c r="H892" t="s">
        <v>143</v>
      </c>
      <c r="I892" t="s">
        <v>135</v>
      </c>
      <c r="J892" t="s">
        <v>136</v>
      </c>
      <c r="K892" t="s">
        <v>137</v>
      </c>
      <c r="L892" t="s">
        <v>2823</v>
      </c>
      <c r="M892" t="s">
        <v>2824</v>
      </c>
      <c r="N892">
        <v>1.98</v>
      </c>
      <c r="O892">
        <v>0</v>
      </c>
      <c r="P892">
        <v>1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2.5649237427629999E-2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2.5649237427629999E-2</v>
      </c>
    </row>
    <row r="893" spans="1:31" x14ac:dyDescent="0.25">
      <c r="A893">
        <v>2045166</v>
      </c>
      <c r="B893">
        <v>1</v>
      </c>
      <c r="C893" t="s">
        <v>81</v>
      </c>
      <c r="D893" t="s">
        <v>124</v>
      </c>
      <c r="E893" t="s">
        <v>146</v>
      </c>
      <c r="F893" t="s">
        <v>2825</v>
      </c>
      <c r="G893" t="s">
        <v>273</v>
      </c>
      <c r="H893" t="s">
        <v>134</v>
      </c>
      <c r="I893" t="s">
        <v>135</v>
      </c>
      <c r="J893" t="s">
        <v>136</v>
      </c>
      <c r="K893" t="s">
        <v>155</v>
      </c>
      <c r="L893" t="s">
        <v>2826</v>
      </c>
      <c r="M893" t="s">
        <v>2827</v>
      </c>
      <c r="N893">
        <v>8.2238888879999994</v>
      </c>
      <c r="O893">
        <v>0</v>
      </c>
      <c r="P893">
        <v>43</v>
      </c>
      <c r="Q893">
        <v>5</v>
      </c>
      <c r="R893">
        <v>20</v>
      </c>
      <c r="S893">
        <v>3</v>
      </c>
      <c r="T893">
        <v>2</v>
      </c>
      <c r="U893">
        <v>0</v>
      </c>
      <c r="V893">
        <v>0</v>
      </c>
      <c r="W893">
        <v>0</v>
      </c>
      <c r="X893">
        <v>77.635760739388644</v>
      </c>
      <c r="Y893">
        <v>8.6802911063192614</v>
      </c>
      <c r="Z893">
        <v>6.5246945384799035</v>
      </c>
      <c r="AA893">
        <v>18.270516155050153</v>
      </c>
      <c r="AB893">
        <v>1.8685604990890032</v>
      </c>
      <c r="AC893">
        <v>0</v>
      </c>
      <c r="AD893">
        <v>0</v>
      </c>
      <c r="AE893">
        <v>112.97982303832697</v>
      </c>
    </row>
    <row r="894" spans="1:31" x14ac:dyDescent="0.25">
      <c r="A894">
        <v>2045169</v>
      </c>
      <c r="B894">
        <v>1</v>
      </c>
      <c r="C894" t="s">
        <v>80</v>
      </c>
      <c r="D894" t="s">
        <v>100</v>
      </c>
      <c r="E894" t="s">
        <v>131</v>
      </c>
      <c r="F894" t="s">
        <v>963</v>
      </c>
      <c r="G894" t="s">
        <v>133</v>
      </c>
      <c r="H894" t="s">
        <v>134</v>
      </c>
      <c r="I894" t="s">
        <v>135</v>
      </c>
      <c r="J894" t="s">
        <v>136</v>
      </c>
      <c r="K894" t="s">
        <v>137</v>
      </c>
      <c r="L894" t="s">
        <v>2828</v>
      </c>
      <c r="M894" t="s">
        <v>2829</v>
      </c>
      <c r="N894">
        <v>0.74166666599999997</v>
      </c>
      <c r="O894">
        <v>0</v>
      </c>
      <c r="P894">
        <v>328</v>
      </c>
      <c r="Q894">
        <v>8</v>
      </c>
      <c r="R894">
        <v>32</v>
      </c>
      <c r="S894">
        <v>1</v>
      </c>
      <c r="T894">
        <v>26</v>
      </c>
      <c r="U894">
        <v>0</v>
      </c>
      <c r="V894">
        <v>0</v>
      </c>
      <c r="W894">
        <v>0</v>
      </c>
      <c r="X894">
        <v>53.293995651628869</v>
      </c>
      <c r="Y894">
        <v>6.4148534628173266</v>
      </c>
      <c r="Z894">
        <v>22.571553749509729</v>
      </c>
      <c r="AA894">
        <v>7.884072815104501</v>
      </c>
      <c r="AB894">
        <v>12.509292722079941</v>
      </c>
      <c r="AC894">
        <v>0</v>
      </c>
      <c r="AD894">
        <v>0</v>
      </c>
      <c r="AE894">
        <v>102.67376840114036</v>
      </c>
    </row>
    <row r="895" spans="1:31" x14ac:dyDescent="0.25">
      <c r="A895">
        <v>2045171</v>
      </c>
      <c r="B895">
        <v>1</v>
      </c>
      <c r="C895" t="s">
        <v>80</v>
      </c>
      <c r="D895" t="s">
        <v>83</v>
      </c>
      <c r="E895" t="s">
        <v>169</v>
      </c>
      <c r="F895" t="s">
        <v>2830</v>
      </c>
      <c r="G895" t="s">
        <v>273</v>
      </c>
      <c r="H895" t="s">
        <v>134</v>
      </c>
      <c r="I895" t="s">
        <v>135</v>
      </c>
      <c r="J895" t="s">
        <v>136</v>
      </c>
      <c r="K895" t="s">
        <v>155</v>
      </c>
      <c r="L895" t="s">
        <v>2831</v>
      </c>
      <c r="M895" t="s">
        <v>2832</v>
      </c>
      <c r="N895">
        <v>8.7074999999999996</v>
      </c>
      <c r="O895">
        <v>0</v>
      </c>
      <c r="P895">
        <v>1</v>
      </c>
      <c r="Q895">
        <v>0</v>
      </c>
      <c r="R895">
        <v>0</v>
      </c>
      <c r="S895">
        <v>0</v>
      </c>
      <c r="T895">
        <v>3</v>
      </c>
      <c r="U895">
        <v>0</v>
      </c>
      <c r="V895">
        <v>0</v>
      </c>
      <c r="W895">
        <v>0</v>
      </c>
      <c r="X895">
        <v>3.1716106971713995</v>
      </c>
      <c r="Y895">
        <v>0</v>
      </c>
      <c r="Z895">
        <v>0</v>
      </c>
      <c r="AA895">
        <v>0</v>
      </c>
      <c r="AB895">
        <v>48.97718994463024</v>
      </c>
      <c r="AC895">
        <v>0</v>
      </c>
      <c r="AD895">
        <v>0</v>
      </c>
      <c r="AE895">
        <v>52.148800641801643</v>
      </c>
    </row>
    <row r="896" spans="1:31" x14ac:dyDescent="0.25">
      <c r="A896">
        <v>2045173</v>
      </c>
      <c r="B896">
        <v>1</v>
      </c>
      <c r="C896" t="s">
        <v>80</v>
      </c>
      <c r="D896" t="s">
        <v>97</v>
      </c>
      <c r="E896" t="s">
        <v>146</v>
      </c>
      <c r="F896" t="s">
        <v>2833</v>
      </c>
      <c r="G896" t="s">
        <v>513</v>
      </c>
      <c r="H896" t="s">
        <v>134</v>
      </c>
      <c r="I896" t="s">
        <v>135</v>
      </c>
      <c r="J896" t="s">
        <v>136</v>
      </c>
      <c r="K896" t="s">
        <v>155</v>
      </c>
      <c r="L896" t="s">
        <v>2834</v>
      </c>
      <c r="M896" t="s">
        <v>2835</v>
      </c>
      <c r="N896">
        <v>0.121015555</v>
      </c>
      <c r="O896">
        <v>7</v>
      </c>
      <c r="P896">
        <v>701</v>
      </c>
      <c r="Q896">
        <v>7</v>
      </c>
      <c r="R896">
        <v>78</v>
      </c>
      <c r="S896">
        <v>20</v>
      </c>
      <c r="T896">
        <v>85</v>
      </c>
      <c r="U896">
        <v>1</v>
      </c>
      <c r="V896">
        <v>0</v>
      </c>
      <c r="W896">
        <v>66.558351747756859</v>
      </c>
      <c r="X896">
        <v>27.258603342146856</v>
      </c>
      <c r="Y896">
        <v>32.629677879796311</v>
      </c>
      <c r="Z896">
        <v>2.6665623787009149</v>
      </c>
      <c r="AA896">
        <v>29.689808393415547</v>
      </c>
      <c r="AB896">
        <v>16.383790442171819</v>
      </c>
      <c r="AC896">
        <v>0</v>
      </c>
      <c r="AD896">
        <v>0</v>
      </c>
      <c r="AE896">
        <v>175.18679418398833</v>
      </c>
    </row>
    <row r="897" spans="1:31" x14ac:dyDescent="0.25">
      <c r="A897">
        <v>2045175</v>
      </c>
      <c r="B897">
        <v>1</v>
      </c>
      <c r="C897" t="s">
        <v>81</v>
      </c>
      <c r="D897" t="s">
        <v>123</v>
      </c>
      <c r="E897" t="s">
        <v>169</v>
      </c>
      <c r="F897" t="s">
        <v>2836</v>
      </c>
      <c r="G897" t="s">
        <v>154</v>
      </c>
      <c r="H897" t="s">
        <v>134</v>
      </c>
      <c r="I897" t="s">
        <v>135</v>
      </c>
      <c r="J897" t="s">
        <v>136</v>
      </c>
      <c r="K897" t="s">
        <v>155</v>
      </c>
      <c r="L897" t="s">
        <v>2837</v>
      </c>
      <c r="M897" t="s">
        <v>2838</v>
      </c>
      <c r="N897">
        <v>7.9960933330000001</v>
      </c>
      <c r="O897">
        <v>0</v>
      </c>
      <c r="P897">
        <v>96</v>
      </c>
      <c r="Q897">
        <v>0</v>
      </c>
      <c r="R897">
        <v>8</v>
      </c>
      <c r="S897">
        <v>0</v>
      </c>
      <c r="T897">
        <v>8</v>
      </c>
      <c r="U897">
        <v>0</v>
      </c>
      <c r="V897">
        <v>0</v>
      </c>
      <c r="W897">
        <v>0</v>
      </c>
      <c r="X897">
        <v>245.59970866345083</v>
      </c>
      <c r="Y897">
        <v>0</v>
      </c>
      <c r="Z897">
        <v>54.593682126773139</v>
      </c>
      <c r="AA897">
        <v>0</v>
      </c>
      <c r="AB897">
        <v>64.657533760347818</v>
      </c>
      <c r="AC897">
        <v>0</v>
      </c>
      <c r="AD897">
        <v>0</v>
      </c>
      <c r="AE897">
        <v>364.85092455057179</v>
      </c>
    </row>
    <row r="898" spans="1:31" x14ac:dyDescent="0.25">
      <c r="A898">
        <v>2045176</v>
      </c>
      <c r="B898">
        <v>1</v>
      </c>
      <c r="C898" t="s">
        <v>80</v>
      </c>
      <c r="D898" t="s">
        <v>108</v>
      </c>
      <c r="E898" t="s">
        <v>140</v>
      </c>
      <c r="F898" t="s">
        <v>2839</v>
      </c>
      <c r="G898" t="s">
        <v>154</v>
      </c>
      <c r="H898" t="s">
        <v>143</v>
      </c>
      <c r="I898" t="s">
        <v>135</v>
      </c>
      <c r="J898" t="s">
        <v>136</v>
      </c>
      <c r="K898" t="s">
        <v>155</v>
      </c>
      <c r="L898" t="s">
        <v>2840</v>
      </c>
      <c r="M898" t="s">
        <v>2841</v>
      </c>
      <c r="N898">
        <v>8.6188888880000007</v>
      </c>
      <c r="O898">
        <v>0</v>
      </c>
      <c r="P898">
        <v>13</v>
      </c>
      <c r="Q898">
        <v>0</v>
      </c>
      <c r="R898">
        <v>2</v>
      </c>
      <c r="S898">
        <v>0</v>
      </c>
      <c r="T898">
        <v>3</v>
      </c>
      <c r="U898">
        <v>0</v>
      </c>
      <c r="V898">
        <v>0</v>
      </c>
      <c r="W898">
        <v>0</v>
      </c>
      <c r="X898">
        <v>19.885428635852541</v>
      </c>
      <c r="Y898">
        <v>0</v>
      </c>
      <c r="Z898">
        <v>1.5386503147998769</v>
      </c>
      <c r="AA898">
        <v>0</v>
      </c>
      <c r="AB898">
        <v>11.266335290827264</v>
      </c>
      <c r="AC898">
        <v>0</v>
      </c>
      <c r="AD898">
        <v>0</v>
      </c>
      <c r="AE898">
        <v>32.690414241479687</v>
      </c>
    </row>
    <row r="899" spans="1:31" x14ac:dyDescent="0.25">
      <c r="A899">
        <v>2045177</v>
      </c>
      <c r="B899">
        <v>1</v>
      </c>
      <c r="C899" t="s">
        <v>80</v>
      </c>
      <c r="D899" t="s">
        <v>97</v>
      </c>
      <c r="E899" t="s">
        <v>169</v>
      </c>
      <c r="F899" t="s">
        <v>2842</v>
      </c>
      <c r="G899" t="s">
        <v>154</v>
      </c>
      <c r="H899" t="s">
        <v>134</v>
      </c>
      <c r="I899" t="s">
        <v>135</v>
      </c>
      <c r="J899" t="s">
        <v>136</v>
      </c>
      <c r="K899" t="s">
        <v>155</v>
      </c>
      <c r="L899" t="s">
        <v>2843</v>
      </c>
      <c r="M899" t="s">
        <v>2844</v>
      </c>
      <c r="N899">
        <v>9.0715127770000006</v>
      </c>
      <c r="O899">
        <v>0</v>
      </c>
      <c r="P899">
        <v>16</v>
      </c>
      <c r="Q899">
        <v>0</v>
      </c>
      <c r="R899">
        <v>61</v>
      </c>
      <c r="S899">
        <v>0</v>
      </c>
      <c r="T899">
        <v>8</v>
      </c>
      <c r="U899">
        <v>0</v>
      </c>
      <c r="V899">
        <v>0</v>
      </c>
      <c r="W899">
        <v>0</v>
      </c>
      <c r="X899">
        <v>99.243214672336876</v>
      </c>
      <c r="Y899">
        <v>0</v>
      </c>
      <c r="Z899">
        <v>175.07701380663809</v>
      </c>
      <c r="AA899">
        <v>0</v>
      </c>
      <c r="AB899">
        <v>83.448993829528561</v>
      </c>
      <c r="AC899">
        <v>0</v>
      </c>
      <c r="AD899">
        <v>0</v>
      </c>
      <c r="AE899">
        <v>357.76922230850352</v>
      </c>
    </row>
    <row r="900" spans="1:31" x14ac:dyDescent="0.25">
      <c r="A900">
        <v>2045178</v>
      </c>
      <c r="B900">
        <v>1</v>
      </c>
      <c r="C900" t="s">
        <v>80</v>
      </c>
      <c r="D900" t="s">
        <v>94</v>
      </c>
      <c r="E900" t="s">
        <v>169</v>
      </c>
      <c r="F900" t="s">
        <v>2845</v>
      </c>
      <c r="G900" t="s">
        <v>171</v>
      </c>
      <c r="H900" t="s">
        <v>134</v>
      </c>
      <c r="I900" t="s">
        <v>135</v>
      </c>
      <c r="J900" t="s">
        <v>136</v>
      </c>
      <c r="K900" t="s">
        <v>137</v>
      </c>
      <c r="L900" t="s">
        <v>2846</v>
      </c>
      <c r="M900" t="s">
        <v>2847</v>
      </c>
      <c r="N900">
        <v>1.3663888879999999</v>
      </c>
      <c r="O900">
        <v>0</v>
      </c>
      <c r="P900">
        <v>66</v>
      </c>
      <c r="Q900">
        <v>0</v>
      </c>
      <c r="R900">
        <v>7</v>
      </c>
      <c r="S900">
        <v>0</v>
      </c>
      <c r="T900">
        <v>4</v>
      </c>
      <c r="U900">
        <v>0</v>
      </c>
      <c r="V900">
        <v>0</v>
      </c>
      <c r="W900">
        <v>0</v>
      </c>
      <c r="X900">
        <v>12.506054391650961</v>
      </c>
      <c r="Y900">
        <v>0</v>
      </c>
      <c r="Z900">
        <v>4.4031333923820304</v>
      </c>
      <c r="AA900">
        <v>0</v>
      </c>
      <c r="AB900">
        <v>9.0212124647236287</v>
      </c>
      <c r="AC900">
        <v>0</v>
      </c>
      <c r="AD900">
        <v>0</v>
      </c>
      <c r="AE900">
        <v>25.930400248756619</v>
      </c>
    </row>
    <row r="901" spans="1:31" x14ac:dyDescent="0.25">
      <c r="A901">
        <v>2045180</v>
      </c>
      <c r="B901">
        <v>1</v>
      </c>
      <c r="C901" t="s">
        <v>81</v>
      </c>
      <c r="D901" t="s">
        <v>112</v>
      </c>
      <c r="E901" t="s">
        <v>158</v>
      </c>
      <c r="F901" t="s">
        <v>2848</v>
      </c>
      <c r="G901" t="s">
        <v>154</v>
      </c>
      <c r="H901" t="s">
        <v>143</v>
      </c>
      <c r="I901" t="s">
        <v>135</v>
      </c>
      <c r="J901" t="s">
        <v>136</v>
      </c>
      <c r="K901" t="s">
        <v>155</v>
      </c>
      <c r="L901" t="s">
        <v>2849</v>
      </c>
      <c r="M901" t="s">
        <v>2850</v>
      </c>
      <c r="N901">
        <v>3.1716674999999999</v>
      </c>
      <c r="O901">
        <v>0</v>
      </c>
      <c r="P901">
        <v>160</v>
      </c>
      <c r="Q901">
        <v>0</v>
      </c>
      <c r="R901">
        <v>1</v>
      </c>
      <c r="S901">
        <v>0</v>
      </c>
      <c r="T901">
        <v>14</v>
      </c>
      <c r="U901">
        <v>0</v>
      </c>
      <c r="V901">
        <v>0</v>
      </c>
      <c r="W901">
        <v>0</v>
      </c>
      <c r="X901">
        <v>87.524792982292098</v>
      </c>
      <c r="Y901">
        <v>0</v>
      </c>
      <c r="Z901">
        <v>0</v>
      </c>
      <c r="AA901">
        <v>0</v>
      </c>
      <c r="AB901">
        <v>17.931428116554574</v>
      </c>
      <c r="AC901">
        <v>0</v>
      </c>
      <c r="AD901">
        <v>0</v>
      </c>
      <c r="AE901">
        <v>105.45622109884667</v>
      </c>
    </row>
    <row r="902" spans="1:31" x14ac:dyDescent="0.25">
      <c r="A902">
        <v>2045181</v>
      </c>
      <c r="B902">
        <v>1</v>
      </c>
      <c r="C902" t="s">
        <v>80</v>
      </c>
      <c r="D902" t="s">
        <v>106</v>
      </c>
      <c r="E902" t="s">
        <v>140</v>
      </c>
      <c r="F902" t="s">
        <v>2851</v>
      </c>
      <c r="G902" t="s">
        <v>1017</v>
      </c>
      <c r="H902" t="s">
        <v>143</v>
      </c>
      <c r="I902" t="s">
        <v>135</v>
      </c>
      <c r="J902" t="s">
        <v>136</v>
      </c>
      <c r="K902" t="s">
        <v>137</v>
      </c>
      <c r="L902" t="s">
        <v>2852</v>
      </c>
      <c r="M902" t="s">
        <v>2853</v>
      </c>
      <c r="N902">
        <v>1.345</v>
      </c>
      <c r="O902">
        <v>0</v>
      </c>
      <c r="P902">
        <v>15</v>
      </c>
      <c r="Q902">
        <v>0</v>
      </c>
      <c r="R902">
        <v>4</v>
      </c>
      <c r="S902">
        <v>0</v>
      </c>
      <c r="T902">
        <v>20</v>
      </c>
      <c r="U902">
        <v>0</v>
      </c>
      <c r="V902">
        <v>0</v>
      </c>
      <c r="W902">
        <v>0</v>
      </c>
      <c r="X902">
        <v>6.2290337946500696</v>
      </c>
      <c r="Y902">
        <v>0</v>
      </c>
      <c r="Z902">
        <v>3.9720078264414171</v>
      </c>
      <c r="AA902">
        <v>0</v>
      </c>
      <c r="AB902">
        <v>47.507253458573402</v>
      </c>
      <c r="AC902">
        <v>0</v>
      </c>
      <c r="AD902">
        <v>0</v>
      </c>
      <c r="AE902">
        <v>57.708295079664893</v>
      </c>
    </row>
    <row r="903" spans="1:31" x14ac:dyDescent="0.25">
      <c r="A903">
        <v>2045184</v>
      </c>
      <c r="B903">
        <v>1</v>
      </c>
      <c r="C903" t="s">
        <v>81</v>
      </c>
      <c r="D903" t="s">
        <v>126</v>
      </c>
      <c r="E903" t="s">
        <v>140</v>
      </c>
      <c r="F903" t="s">
        <v>2854</v>
      </c>
      <c r="G903" t="s">
        <v>154</v>
      </c>
      <c r="H903" t="s">
        <v>143</v>
      </c>
      <c r="I903" t="s">
        <v>135</v>
      </c>
      <c r="J903" t="s">
        <v>136</v>
      </c>
      <c r="K903" t="s">
        <v>155</v>
      </c>
      <c r="L903" t="s">
        <v>2855</v>
      </c>
      <c r="M903" t="s">
        <v>2856</v>
      </c>
      <c r="N903">
        <v>5.6860638879999996</v>
      </c>
      <c r="O903">
        <v>0</v>
      </c>
      <c r="P903">
        <v>25</v>
      </c>
      <c r="Q903">
        <v>0</v>
      </c>
      <c r="R903">
        <v>2</v>
      </c>
      <c r="S903">
        <v>0</v>
      </c>
      <c r="T903">
        <v>1</v>
      </c>
      <c r="U903">
        <v>0</v>
      </c>
      <c r="V903">
        <v>0</v>
      </c>
      <c r="W903">
        <v>0</v>
      </c>
      <c r="X903">
        <v>20.379560730259747</v>
      </c>
      <c r="Y903">
        <v>0</v>
      </c>
      <c r="Z903">
        <v>4.4958596517850955</v>
      </c>
      <c r="AA903">
        <v>0</v>
      </c>
      <c r="AB903">
        <v>3.9478850625241667E-2</v>
      </c>
      <c r="AC903">
        <v>0</v>
      </c>
      <c r="AD903">
        <v>0</v>
      </c>
      <c r="AE903">
        <v>24.914899232670084</v>
      </c>
    </row>
    <row r="904" spans="1:31" x14ac:dyDescent="0.25">
      <c r="A904">
        <v>2045185</v>
      </c>
      <c r="B904">
        <v>1</v>
      </c>
      <c r="C904" t="s">
        <v>80</v>
      </c>
      <c r="D904" t="s">
        <v>96</v>
      </c>
      <c r="E904" t="s">
        <v>158</v>
      </c>
      <c r="F904" t="s">
        <v>2857</v>
      </c>
      <c r="G904" t="s">
        <v>273</v>
      </c>
      <c r="H904" t="s">
        <v>143</v>
      </c>
      <c r="I904" t="s">
        <v>135</v>
      </c>
      <c r="J904" t="s">
        <v>136</v>
      </c>
      <c r="K904" t="s">
        <v>155</v>
      </c>
      <c r="L904" t="s">
        <v>2858</v>
      </c>
      <c r="M904" t="s">
        <v>2859</v>
      </c>
      <c r="N904">
        <v>2.6683183330000002</v>
      </c>
      <c r="O904">
        <v>0</v>
      </c>
      <c r="P904">
        <v>32</v>
      </c>
      <c r="Q904">
        <v>0</v>
      </c>
      <c r="R904">
        <v>1</v>
      </c>
      <c r="S904">
        <v>0</v>
      </c>
      <c r="T904">
        <v>3</v>
      </c>
      <c r="U904">
        <v>0</v>
      </c>
      <c r="V904">
        <v>0</v>
      </c>
      <c r="W904">
        <v>0</v>
      </c>
      <c r="X904">
        <v>128.95825599382528</v>
      </c>
      <c r="Y904">
        <v>0</v>
      </c>
      <c r="Z904">
        <v>7.2986759050576666E-2</v>
      </c>
      <c r="AA904">
        <v>0</v>
      </c>
      <c r="AB904">
        <v>12.255450619467933</v>
      </c>
      <c r="AC904">
        <v>0</v>
      </c>
      <c r="AD904">
        <v>0</v>
      </c>
      <c r="AE904">
        <v>141.28669337234376</v>
      </c>
    </row>
    <row r="905" spans="1:31" x14ac:dyDescent="0.25">
      <c r="A905">
        <v>2045186</v>
      </c>
      <c r="B905">
        <v>1</v>
      </c>
      <c r="C905" t="s">
        <v>80</v>
      </c>
      <c r="D905" t="s">
        <v>104</v>
      </c>
      <c r="E905" t="s">
        <v>146</v>
      </c>
      <c r="F905" t="s">
        <v>2756</v>
      </c>
      <c r="G905" t="s">
        <v>133</v>
      </c>
      <c r="H905" t="s">
        <v>134</v>
      </c>
      <c r="I905" t="s">
        <v>135</v>
      </c>
      <c r="J905" t="s">
        <v>136</v>
      </c>
      <c r="K905" t="s">
        <v>137</v>
      </c>
      <c r="L905" t="s">
        <v>2860</v>
      </c>
      <c r="M905" t="s">
        <v>2861</v>
      </c>
      <c r="N905">
        <v>0.9</v>
      </c>
      <c r="O905">
        <v>1</v>
      </c>
      <c r="P905">
        <v>355</v>
      </c>
      <c r="Q905">
        <v>22</v>
      </c>
      <c r="R905">
        <v>15</v>
      </c>
      <c r="S905">
        <v>20</v>
      </c>
      <c r="T905">
        <v>44</v>
      </c>
      <c r="U905">
        <v>4</v>
      </c>
      <c r="V905">
        <v>0</v>
      </c>
      <c r="W905">
        <v>1.3265837685497956</v>
      </c>
      <c r="X905">
        <v>65.840822438563492</v>
      </c>
      <c r="Y905">
        <v>29.115686722128903</v>
      </c>
      <c r="Z905">
        <v>4.571954937198587</v>
      </c>
      <c r="AA905">
        <v>212.19994326034291</v>
      </c>
      <c r="AB905">
        <v>31.628304073622715</v>
      </c>
      <c r="AC905">
        <v>103.51777562552779</v>
      </c>
      <c r="AD905">
        <v>0</v>
      </c>
      <c r="AE905">
        <v>448.20107082593415</v>
      </c>
    </row>
    <row r="906" spans="1:31" x14ac:dyDescent="0.25">
      <c r="A906">
        <v>2045188</v>
      </c>
      <c r="B906">
        <v>1</v>
      </c>
      <c r="C906" t="s">
        <v>81</v>
      </c>
      <c r="D906" t="s">
        <v>127</v>
      </c>
      <c r="E906" t="s">
        <v>131</v>
      </c>
      <c r="F906" t="s">
        <v>2862</v>
      </c>
      <c r="G906" t="s">
        <v>513</v>
      </c>
      <c r="H906" t="s">
        <v>134</v>
      </c>
      <c r="I906" t="s">
        <v>135</v>
      </c>
      <c r="J906" t="s">
        <v>136</v>
      </c>
      <c r="K906" t="s">
        <v>155</v>
      </c>
      <c r="L906" t="s">
        <v>2863</v>
      </c>
      <c r="M906" t="s">
        <v>2864</v>
      </c>
      <c r="N906">
        <v>0.211388888</v>
      </c>
      <c r="O906">
        <v>0</v>
      </c>
      <c r="P906">
        <v>764</v>
      </c>
      <c r="Q906">
        <v>26</v>
      </c>
      <c r="R906">
        <v>31</v>
      </c>
      <c r="S906">
        <v>2</v>
      </c>
      <c r="T906">
        <v>79</v>
      </c>
      <c r="U906">
        <v>0</v>
      </c>
      <c r="V906">
        <v>0</v>
      </c>
      <c r="W906">
        <v>0</v>
      </c>
      <c r="X906">
        <v>25.869337148841442</v>
      </c>
      <c r="Y906">
        <v>8.7119851576619354</v>
      </c>
      <c r="Z906">
        <v>5.2129705738058334</v>
      </c>
      <c r="AA906">
        <v>0.76168706995323854</v>
      </c>
      <c r="AB906">
        <v>8.6238469162442044</v>
      </c>
      <c r="AC906">
        <v>0</v>
      </c>
      <c r="AD906">
        <v>0</v>
      </c>
      <c r="AE906">
        <v>49.179826866506659</v>
      </c>
    </row>
    <row r="907" spans="1:31" x14ac:dyDescent="0.25">
      <c r="A907">
        <v>2045189</v>
      </c>
      <c r="B907">
        <v>1</v>
      </c>
      <c r="C907" t="s">
        <v>80</v>
      </c>
      <c r="D907" t="s">
        <v>99</v>
      </c>
      <c r="E907" t="s">
        <v>158</v>
      </c>
      <c r="F907" t="s">
        <v>2865</v>
      </c>
      <c r="G907" t="s">
        <v>160</v>
      </c>
      <c r="H907" t="s">
        <v>143</v>
      </c>
      <c r="I907" t="s">
        <v>135</v>
      </c>
      <c r="J907" t="s">
        <v>136</v>
      </c>
      <c r="K907" t="s">
        <v>137</v>
      </c>
      <c r="L907" t="s">
        <v>2866</v>
      </c>
      <c r="M907" t="s">
        <v>2867</v>
      </c>
      <c r="N907">
        <v>2.7602777770000002</v>
      </c>
      <c r="O907">
        <v>0</v>
      </c>
      <c r="P907">
        <v>11</v>
      </c>
      <c r="Q907">
        <v>0</v>
      </c>
      <c r="R907">
        <v>0</v>
      </c>
      <c r="S907">
        <v>0</v>
      </c>
      <c r="T907">
        <v>1</v>
      </c>
      <c r="U907">
        <v>0</v>
      </c>
      <c r="V907">
        <v>0</v>
      </c>
      <c r="W907">
        <v>0</v>
      </c>
      <c r="X907">
        <v>4.9086815172309484</v>
      </c>
      <c r="Y907">
        <v>0</v>
      </c>
      <c r="Z907">
        <v>0</v>
      </c>
      <c r="AA907">
        <v>0</v>
      </c>
      <c r="AB907">
        <v>4.5082466882387688</v>
      </c>
      <c r="AC907">
        <v>0</v>
      </c>
      <c r="AD907">
        <v>0</v>
      </c>
      <c r="AE907">
        <v>9.4169282054697163</v>
      </c>
    </row>
    <row r="908" spans="1:31" x14ac:dyDescent="0.25">
      <c r="A908">
        <v>2045190</v>
      </c>
      <c r="B908">
        <v>1</v>
      </c>
      <c r="C908" t="s">
        <v>81</v>
      </c>
      <c r="D908" t="s">
        <v>114</v>
      </c>
      <c r="E908" t="s">
        <v>146</v>
      </c>
      <c r="F908" t="s">
        <v>2607</v>
      </c>
      <c r="G908" t="s">
        <v>133</v>
      </c>
      <c r="H908" t="s">
        <v>134</v>
      </c>
      <c r="I908" t="s">
        <v>135</v>
      </c>
      <c r="J908" t="s">
        <v>136</v>
      </c>
      <c r="K908" t="s">
        <v>137</v>
      </c>
      <c r="L908" t="s">
        <v>2868</v>
      </c>
      <c r="M908" t="s">
        <v>2869</v>
      </c>
      <c r="N908">
        <v>9.1666665999999994E-2</v>
      </c>
      <c r="O908">
        <v>0</v>
      </c>
      <c r="P908">
        <v>1610</v>
      </c>
      <c r="Q908">
        <v>0</v>
      </c>
      <c r="R908">
        <v>44</v>
      </c>
      <c r="S908">
        <v>2</v>
      </c>
      <c r="T908">
        <v>139</v>
      </c>
      <c r="U908">
        <v>0</v>
      </c>
      <c r="V908">
        <v>1</v>
      </c>
      <c r="W908">
        <v>0</v>
      </c>
      <c r="X908">
        <v>14.896289046578518</v>
      </c>
      <c r="Y908">
        <v>0</v>
      </c>
      <c r="Z908">
        <v>0.27165837554515004</v>
      </c>
      <c r="AA908">
        <v>0.34758575473022502</v>
      </c>
      <c r="AB908">
        <v>3.2518925646706585</v>
      </c>
      <c r="AC908">
        <v>0</v>
      </c>
      <c r="AD908">
        <v>0</v>
      </c>
      <c r="AE908">
        <v>18.767425741524551</v>
      </c>
    </row>
    <row r="909" spans="1:31" x14ac:dyDescent="0.25">
      <c r="A909">
        <v>2045192</v>
      </c>
      <c r="B909">
        <v>1</v>
      </c>
      <c r="C909" t="s">
        <v>81</v>
      </c>
      <c r="D909" t="s">
        <v>121</v>
      </c>
      <c r="E909" t="s">
        <v>158</v>
      </c>
      <c r="F909" t="s">
        <v>2870</v>
      </c>
      <c r="G909" t="s">
        <v>324</v>
      </c>
      <c r="H909" t="s">
        <v>143</v>
      </c>
      <c r="I909" t="s">
        <v>135</v>
      </c>
      <c r="J909" t="s">
        <v>136</v>
      </c>
      <c r="K909" t="s">
        <v>137</v>
      </c>
      <c r="L909" t="s">
        <v>2871</v>
      </c>
      <c r="M909" t="s">
        <v>2872</v>
      </c>
      <c r="N909">
        <v>2.7211111109999999</v>
      </c>
      <c r="O909">
        <v>0</v>
      </c>
      <c r="P909">
        <v>65</v>
      </c>
      <c r="Q909">
        <v>0</v>
      </c>
      <c r="R909">
        <v>2</v>
      </c>
      <c r="S909">
        <v>0</v>
      </c>
      <c r="T909">
        <v>5</v>
      </c>
      <c r="U909">
        <v>0</v>
      </c>
      <c r="V909">
        <v>0</v>
      </c>
      <c r="W909">
        <v>0</v>
      </c>
      <c r="X909">
        <v>28.603228013915047</v>
      </c>
      <c r="Y909">
        <v>0</v>
      </c>
      <c r="Z909">
        <v>0.10115789021373001</v>
      </c>
      <c r="AA909">
        <v>0</v>
      </c>
      <c r="AB909">
        <v>7.0418041826929247</v>
      </c>
      <c r="AC909">
        <v>0</v>
      </c>
      <c r="AD909">
        <v>0</v>
      </c>
      <c r="AE909">
        <v>35.746190086821699</v>
      </c>
    </row>
    <row r="910" spans="1:31" x14ac:dyDescent="0.25">
      <c r="A910">
        <v>2045193</v>
      </c>
      <c r="B910">
        <v>1</v>
      </c>
      <c r="C910" t="s">
        <v>80</v>
      </c>
      <c r="D910" t="s">
        <v>104</v>
      </c>
      <c r="E910" t="s">
        <v>146</v>
      </c>
      <c r="F910" t="s">
        <v>2873</v>
      </c>
      <c r="G910" t="s">
        <v>154</v>
      </c>
      <c r="H910" t="s">
        <v>134</v>
      </c>
      <c r="I910" t="s">
        <v>135</v>
      </c>
      <c r="J910" t="s">
        <v>136</v>
      </c>
      <c r="K910" t="s">
        <v>155</v>
      </c>
      <c r="L910" t="s">
        <v>2874</v>
      </c>
      <c r="M910" t="s">
        <v>2875</v>
      </c>
      <c r="N910">
        <v>3.8061111109999999</v>
      </c>
      <c r="O910">
        <v>4</v>
      </c>
      <c r="P910">
        <v>254</v>
      </c>
      <c r="Q910">
        <v>12</v>
      </c>
      <c r="R910">
        <v>26</v>
      </c>
      <c r="S910">
        <v>15</v>
      </c>
      <c r="T910">
        <v>48</v>
      </c>
      <c r="U910">
        <v>0</v>
      </c>
      <c r="V910">
        <v>0</v>
      </c>
      <c r="W910">
        <v>55.069102958140348</v>
      </c>
      <c r="X910">
        <v>394.86963277306825</v>
      </c>
      <c r="Y910">
        <v>14.668079966213179</v>
      </c>
      <c r="Z910">
        <v>29.200180436078671</v>
      </c>
      <c r="AA910">
        <v>319.80734997298686</v>
      </c>
      <c r="AB910">
        <v>207.852499518542</v>
      </c>
      <c r="AC910">
        <v>0</v>
      </c>
      <c r="AD910">
        <v>0</v>
      </c>
      <c r="AE910">
        <v>1021.4668456250292</v>
      </c>
    </row>
    <row r="911" spans="1:31" x14ac:dyDescent="0.25">
      <c r="A911">
        <v>2045194</v>
      </c>
      <c r="B911">
        <v>1</v>
      </c>
      <c r="C911" t="s">
        <v>80</v>
      </c>
      <c r="D911" t="s">
        <v>82</v>
      </c>
      <c r="E911" t="s">
        <v>158</v>
      </c>
      <c r="F911" t="s">
        <v>2876</v>
      </c>
      <c r="G911" t="s">
        <v>160</v>
      </c>
      <c r="H911" t="s">
        <v>143</v>
      </c>
      <c r="I911" t="s">
        <v>135</v>
      </c>
      <c r="J911" t="s">
        <v>136</v>
      </c>
      <c r="K911" t="s">
        <v>137</v>
      </c>
      <c r="L911" t="s">
        <v>2877</v>
      </c>
      <c r="M911" t="s">
        <v>2878</v>
      </c>
      <c r="N911">
        <v>1.639444444</v>
      </c>
      <c r="O911">
        <v>0</v>
      </c>
      <c r="P911">
        <v>152</v>
      </c>
      <c r="Q911">
        <v>0</v>
      </c>
      <c r="R911">
        <v>0</v>
      </c>
      <c r="S911">
        <v>0</v>
      </c>
      <c r="T911">
        <v>2</v>
      </c>
      <c r="U911">
        <v>0</v>
      </c>
      <c r="V911">
        <v>0</v>
      </c>
      <c r="W911">
        <v>0</v>
      </c>
      <c r="X911">
        <v>54.1269540400883</v>
      </c>
      <c r="Y911">
        <v>0</v>
      </c>
      <c r="Z911">
        <v>0</v>
      </c>
      <c r="AA911">
        <v>0</v>
      </c>
      <c r="AB911">
        <v>1.3027016240385001</v>
      </c>
      <c r="AC911">
        <v>0</v>
      </c>
      <c r="AD911">
        <v>0</v>
      </c>
      <c r="AE911">
        <v>55.429655664126798</v>
      </c>
    </row>
    <row r="912" spans="1:31" x14ac:dyDescent="0.25">
      <c r="A912">
        <v>2045195</v>
      </c>
      <c r="B912">
        <v>1</v>
      </c>
      <c r="C912" t="s">
        <v>80</v>
      </c>
      <c r="D912" t="s">
        <v>106</v>
      </c>
      <c r="E912" t="s">
        <v>146</v>
      </c>
      <c r="F912" t="s">
        <v>2879</v>
      </c>
      <c r="G912" t="s">
        <v>133</v>
      </c>
      <c r="H912" t="s">
        <v>134</v>
      </c>
      <c r="I912" t="s">
        <v>135</v>
      </c>
      <c r="J912" t="s">
        <v>136</v>
      </c>
      <c r="K912" t="s">
        <v>137</v>
      </c>
      <c r="L912" t="s">
        <v>2880</v>
      </c>
      <c r="M912" t="s">
        <v>2881</v>
      </c>
      <c r="N912">
        <v>0.67305555500000003</v>
      </c>
      <c r="O912">
        <v>0</v>
      </c>
      <c r="P912">
        <v>5448</v>
      </c>
      <c r="Q912">
        <v>0</v>
      </c>
      <c r="R912">
        <v>13</v>
      </c>
      <c r="S912">
        <v>1</v>
      </c>
      <c r="T912">
        <v>655</v>
      </c>
      <c r="U912">
        <v>0</v>
      </c>
      <c r="V912">
        <v>3</v>
      </c>
      <c r="W912">
        <v>0</v>
      </c>
      <c r="X912">
        <v>666.17515865875532</v>
      </c>
      <c r="Y912">
        <v>0</v>
      </c>
      <c r="Z912">
        <v>2.2110425487902581</v>
      </c>
      <c r="AA912">
        <v>2.2990433379554349</v>
      </c>
      <c r="AB912">
        <v>299.93625981406137</v>
      </c>
      <c r="AC912">
        <v>0</v>
      </c>
      <c r="AD912">
        <v>125.04313351130988</v>
      </c>
      <c r="AE912">
        <v>1095.6646378708724</v>
      </c>
    </row>
    <row r="913" spans="1:31" x14ac:dyDescent="0.25">
      <c r="A913">
        <v>2045196</v>
      </c>
      <c r="B913">
        <v>1</v>
      </c>
      <c r="C913" t="s">
        <v>80</v>
      </c>
      <c r="D913" t="s">
        <v>106</v>
      </c>
      <c r="E913" t="s">
        <v>158</v>
      </c>
      <c r="F913" t="s">
        <v>2882</v>
      </c>
      <c r="G913" t="s">
        <v>154</v>
      </c>
      <c r="H913" t="s">
        <v>143</v>
      </c>
      <c r="I913" t="s">
        <v>135</v>
      </c>
      <c r="J913" t="s">
        <v>136</v>
      </c>
      <c r="K913" t="s">
        <v>155</v>
      </c>
      <c r="L913" t="s">
        <v>2883</v>
      </c>
      <c r="M913" t="s">
        <v>2884</v>
      </c>
      <c r="N913">
        <v>7.783823055</v>
      </c>
      <c r="O913">
        <v>0</v>
      </c>
      <c r="P913">
        <v>10</v>
      </c>
      <c r="Q913">
        <v>0</v>
      </c>
      <c r="R913">
        <v>3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12.839082065562627</v>
      </c>
      <c r="Y913">
        <v>0</v>
      </c>
      <c r="Z913">
        <v>9.4267322650508323</v>
      </c>
      <c r="AA913">
        <v>0</v>
      </c>
      <c r="AB913">
        <v>0</v>
      </c>
      <c r="AC913">
        <v>0</v>
      </c>
      <c r="AD913">
        <v>0</v>
      </c>
      <c r="AE913">
        <v>22.265814330613459</v>
      </c>
    </row>
    <row r="914" spans="1:31" x14ac:dyDescent="0.25">
      <c r="A914">
        <v>2045197</v>
      </c>
      <c r="B914">
        <v>1</v>
      </c>
      <c r="C914" t="s">
        <v>80</v>
      </c>
      <c r="D914" t="s">
        <v>110</v>
      </c>
      <c r="E914" t="s">
        <v>169</v>
      </c>
      <c r="F914" t="s">
        <v>2885</v>
      </c>
      <c r="G914" t="s">
        <v>273</v>
      </c>
      <c r="H914" t="s">
        <v>134</v>
      </c>
      <c r="I914" t="s">
        <v>135</v>
      </c>
      <c r="J914" t="s">
        <v>136</v>
      </c>
      <c r="K914" t="s">
        <v>155</v>
      </c>
      <c r="L914" t="s">
        <v>2886</v>
      </c>
      <c r="M914" t="s">
        <v>2887</v>
      </c>
      <c r="N914">
        <v>6.9019444439999997</v>
      </c>
      <c r="O914">
        <v>0</v>
      </c>
      <c r="P914">
        <v>32</v>
      </c>
      <c r="Q914">
        <v>0</v>
      </c>
      <c r="R914">
        <v>0</v>
      </c>
      <c r="S914">
        <v>0</v>
      </c>
      <c r="T914">
        <v>1</v>
      </c>
      <c r="U914">
        <v>0</v>
      </c>
      <c r="V914">
        <v>0</v>
      </c>
      <c r="W914">
        <v>0</v>
      </c>
      <c r="X914">
        <v>89.903397863661766</v>
      </c>
      <c r="Y914">
        <v>0</v>
      </c>
      <c r="Z914">
        <v>0</v>
      </c>
      <c r="AA914">
        <v>0</v>
      </c>
      <c r="AB914">
        <v>11.550508523328645</v>
      </c>
      <c r="AC914">
        <v>0</v>
      </c>
      <c r="AD914">
        <v>0</v>
      </c>
      <c r="AE914">
        <v>101.45390638699041</v>
      </c>
    </row>
    <row r="915" spans="1:31" x14ac:dyDescent="0.25">
      <c r="A915">
        <v>2045198</v>
      </c>
      <c r="B915">
        <v>1</v>
      </c>
      <c r="C915" t="s">
        <v>80</v>
      </c>
      <c r="D915" t="s">
        <v>85</v>
      </c>
      <c r="E915" t="s">
        <v>158</v>
      </c>
      <c r="F915" t="s">
        <v>2888</v>
      </c>
      <c r="G915" t="s">
        <v>273</v>
      </c>
      <c r="H915" t="s">
        <v>143</v>
      </c>
      <c r="I915" t="s">
        <v>135</v>
      </c>
      <c r="J915" t="s">
        <v>136</v>
      </c>
      <c r="K915" t="s">
        <v>155</v>
      </c>
      <c r="L915" t="s">
        <v>2889</v>
      </c>
      <c r="M915" t="s">
        <v>2890</v>
      </c>
      <c r="N915">
        <v>0.238572222</v>
      </c>
      <c r="O915">
        <v>0</v>
      </c>
      <c r="P915">
        <v>82</v>
      </c>
      <c r="Q915">
        <v>0</v>
      </c>
      <c r="R915">
        <v>0</v>
      </c>
      <c r="S915">
        <v>0</v>
      </c>
      <c r="T915">
        <v>3</v>
      </c>
      <c r="U915">
        <v>0</v>
      </c>
      <c r="V915">
        <v>0</v>
      </c>
      <c r="W915">
        <v>0</v>
      </c>
      <c r="X915">
        <v>4.7957847547116179</v>
      </c>
      <c r="Y915">
        <v>0</v>
      </c>
      <c r="Z915">
        <v>0</v>
      </c>
      <c r="AA915">
        <v>0</v>
      </c>
      <c r="AB915">
        <v>1.6315470546893669</v>
      </c>
      <c r="AC915">
        <v>0</v>
      </c>
      <c r="AD915">
        <v>0</v>
      </c>
      <c r="AE915">
        <v>6.427331809400985</v>
      </c>
    </row>
    <row r="916" spans="1:31" x14ac:dyDescent="0.25">
      <c r="A916">
        <v>2045199</v>
      </c>
      <c r="B916">
        <v>1</v>
      </c>
      <c r="C916" t="s">
        <v>80</v>
      </c>
      <c r="D916" t="s">
        <v>84</v>
      </c>
      <c r="E916" t="s">
        <v>158</v>
      </c>
      <c r="F916" t="s">
        <v>2891</v>
      </c>
      <c r="G916" t="s">
        <v>154</v>
      </c>
      <c r="H916" t="s">
        <v>143</v>
      </c>
      <c r="I916" t="s">
        <v>135</v>
      </c>
      <c r="J916" t="s">
        <v>136</v>
      </c>
      <c r="K916" t="s">
        <v>155</v>
      </c>
      <c r="L916" t="s">
        <v>2892</v>
      </c>
      <c r="M916" t="s">
        <v>2893</v>
      </c>
      <c r="N916">
        <v>2.7833333329999999</v>
      </c>
      <c r="O916">
        <v>0</v>
      </c>
      <c r="P916">
        <v>195</v>
      </c>
      <c r="Q916">
        <v>0</v>
      </c>
      <c r="R916">
        <v>0</v>
      </c>
      <c r="S916">
        <v>0</v>
      </c>
      <c r="T916">
        <v>32</v>
      </c>
      <c r="U916">
        <v>0</v>
      </c>
      <c r="V916">
        <v>0</v>
      </c>
      <c r="W916">
        <v>0</v>
      </c>
      <c r="X916">
        <v>104.26351906523092</v>
      </c>
      <c r="Y916">
        <v>0</v>
      </c>
      <c r="Z916">
        <v>0</v>
      </c>
      <c r="AA916">
        <v>0</v>
      </c>
      <c r="AB916">
        <v>118.60733965517734</v>
      </c>
      <c r="AC916">
        <v>0</v>
      </c>
      <c r="AD916">
        <v>0</v>
      </c>
      <c r="AE916">
        <v>222.87085872040825</v>
      </c>
    </row>
    <row r="917" spans="1:31" x14ac:dyDescent="0.25">
      <c r="A917">
        <v>2045200</v>
      </c>
      <c r="B917">
        <v>1</v>
      </c>
      <c r="C917" t="s">
        <v>81</v>
      </c>
      <c r="D917" t="s">
        <v>120</v>
      </c>
      <c r="E917" t="s">
        <v>140</v>
      </c>
      <c r="F917" t="s">
        <v>2894</v>
      </c>
      <c r="G917" t="s">
        <v>154</v>
      </c>
      <c r="H917" t="s">
        <v>143</v>
      </c>
      <c r="I917" t="s">
        <v>135</v>
      </c>
      <c r="J917" t="s">
        <v>136</v>
      </c>
      <c r="K917" t="s">
        <v>155</v>
      </c>
      <c r="L917" t="s">
        <v>2895</v>
      </c>
      <c r="M917" t="s">
        <v>2896</v>
      </c>
      <c r="N917">
        <v>8.4166666659999994</v>
      </c>
      <c r="O917">
        <v>0</v>
      </c>
      <c r="P917">
        <v>112</v>
      </c>
      <c r="Q917">
        <v>0</v>
      </c>
      <c r="R917">
        <v>1</v>
      </c>
      <c r="S917">
        <v>0</v>
      </c>
      <c r="T917">
        <v>6</v>
      </c>
      <c r="U917">
        <v>0</v>
      </c>
      <c r="V917">
        <v>0</v>
      </c>
      <c r="W917">
        <v>0</v>
      </c>
      <c r="X917">
        <v>146.47353156899175</v>
      </c>
      <c r="Y917">
        <v>0</v>
      </c>
      <c r="Z917">
        <v>4.3178788415640001</v>
      </c>
      <c r="AA917">
        <v>0</v>
      </c>
      <c r="AB917">
        <v>20.066959326871007</v>
      </c>
      <c r="AC917">
        <v>0</v>
      </c>
      <c r="AD917">
        <v>0</v>
      </c>
      <c r="AE917">
        <v>170.85836973742676</v>
      </c>
    </row>
    <row r="918" spans="1:31" x14ac:dyDescent="0.25">
      <c r="A918">
        <v>2045201</v>
      </c>
      <c r="B918">
        <v>1</v>
      </c>
      <c r="C918" t="s">
        <v>81</v>
      </c>
      <c r="D918" t="s">
        <v>128</v>
      </c>
      <c r="E918" t="s">
        <v>158</v>
      </c>
      <c r="F918" t="s">
        <v>2897</v>
      </c>
      <c r="G918" t="s">
        <v>154</v>
      </c>
      <c r="H918" t="s">
        <v>143</v>
      </c>
      <c r="I918" t="s">
        <v>135</v>
      </c>
      <c r="J918" t="s">
        <v>136</v>
      </c>
      <c r="K918" t="s">
        <v>155</v>
      </c>
      <c r="L918" t="s">
        <v>2898</v>
      </c>
      <c r="M918" t="s">
        <v>2899</v>
      </c>
      <c r="N918">
        <v>7.5409822220000002</v>
      </c>
      <c r="O918">
        <v>0</v>
      </c>
      <c r="P918">
        <v>95</v>
      </c>
      <c r="Q918">
        <v>0</v>
      </c>
      <c r="R918">
        <v>0</v>
      </c>
      <c r="S918">
        <v>0</v>
      </c>
      <c r="T918">
        <v>1</v>
      </c>
      <c r="U918">
        <v>0</v>
      </c>
      <c r="V918">
        <v>0</v>
      </c>
      <c r="W918">
        <v>0</v>
      </c>
      <c r="X918">
        <v>136.23006721642562</v>
      </c>
      <c r="Y918">
        <v>0</v>
      </c>
      <c r="Z918">
        <v>0</v>
      </c>
      <c r="AA918">
        <v>0</v>
      </c>
      <c r="AB918">
        <v>0.15909503509232054</v>
      </c>
      <c r="AC918">
        <v>0</v>
      </c>
      <c r="AD918">
        <v>0</v>
      </c>
      <c r="AE918">
        <v>136.38916225151794</v>
      </c>
    </row>
    <row r="919" spans="1:31" x14ac:dyDescent="0.25">
      <c r="A919">
        <v>2045202</v>
      </c>
      <c r="B919">
        <v>1</v>
      </c>
      <c r="C919" t="s">
        <v>80</v>
      </c>
      <c r="D919" t="s">
        <v>93</v>
      </c>
      <c r="E919" t="s">
        <v>140</v>
      </c>
      <c r="F919" t="s">
        <v>2900</v>
      </c>
      <c r="G919" t="s">
        <v>154</v>
      </c>
      <c r="H919" t="s">
        <v>143</v>
      </c>
      <c r="I919" t="s">
        <v>135</v>
      </c>
      <c r="J919" t="s">
        <v>136</v>
      </c>
      <c r="K919" t="s">
        <v>155</v>
      </c>
      <c r="L919" t="s">
        <v>2901</v>
      </c>
      <c r="M919" t="s">
        <v>2902</v>
      </c>
      <c r="N919">
        <v>6.9535322219999998</v>
      </c>
      <c r="O919">
        <v>0</v>
      </c>
      <c r="P919">
        <v>0</v>
      </c>
      <c r="Q919">
        <v>0</v>
      </c>
      <c r="R919">
        <v>20</v>
      </c>
      <c r="S919">
        <v>0</v>
      </c>
      <c r="T919">
        <v>3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618.53670766016273</v>
      </c>
      <c r="AA919">
        <v>0</v>
      </c>
      <c r="AB919">
        <v>43.92300310200622</v>
      </c>
      <c r="AC919">
        <v>0</v>
      </c>
      <c r="AD919">
        <v>0</v>
      </c>
      <c r="AE919">
        <v>662.45971076216892</v>
      </c>
    </row>
    <row r="920" spans="1:31" x14ac:dyDescent="0.25">
      <c r="A920">
        <v>2045203</v>
      </c>
      <c r="B920">
        <v>1</v>
      </c>
      <c r="C920" t="s">
        <v>80</v>
      </c>
      <c r="D920" t="s">
        <v>90</v>
      </c>
      <c r="E920" t="s">
        <v>140</v>
      </c>
      <c r="F920" t="s">
        <v>2903</v>
      </c>
      <c r="G920" t="s">
        <v>979</v>
      </c>
      <c r="H920" t="s">
        <v>143</v>
      </c>
      <c r="I920" t="s">
        <v>135</v>
      </c>
      <c r="J920" t="s">
        <v>136</v>
      </c>
      <c r="K920" t="s">
        <v>137</v>
      </c>
      <c r="L920" t="s">
        <v>2904</v>
      </c>
      <c r="M920" t="s">
        <v>2905</v>
      </c>
      <c r="N920">
        <v>1.8138888879999999</v>
      </c>
      <c r="O920">
        <v>0</v>
      </c>
      <c r="P920">
        <v>194</v>
      </c>
      <c r="Q920">
        <v>0</v>
      </c>
      <c r="R920">
        <v>0</v>
      </c>
      <c r="S920">
        <v>0</v>
      </c>
      <c r="T920">
        <v>92</v>
      </c>
      <c r="U920">
        <v>0</v>
      </c>
      <c r="V920">
        <v>0</v>
      </c>
      <c r="W920">
        <v>0</v>
      </c>
      <c r="X920">
        <v>75.057689002818535</v>
      </c>
      <c r="Y920">
        <v>0</v>
      </c>
      <c r="Z920">
        <v>0</v>
      </c>
      <c r="AA920">
        <v>0</v>
      </c>
      <c r="AB920">
        <v>242.77511538693381</v>
      </c>
      <c r="AC920">
        <v>0</v>
      </c>
      <c r="AD920">
        <v>0</v>
      </c>
      <c r="AE920">
        <v>317.83280438975237</v>
      </c>
    </row>
    <row r="921" spans="1:31" x14ac:dyDescent="0.25">
      <c r="A921">
        <v>2045204</v>
      </c>
      <c r="B921">
        <v>1</v>
      </c>
      <c r="C921" t="s">
        <v>80</v>
      </c>
      <c r="D921" t="s">
        <v>96</v>
      </c>
      <c r="E921" t="s">
        <v>177</v>
      </c>
      <c r="F921" t="s">
        <v>2906</v>
      </c>
      <c r="G921" t="s">
        <v>196</v>
      </c>
      <c r="H921" t="s">
        <v>143</v>
      </c>
      <c r="I921" t="s">
        <v>135</v>
      </c>
      <c r="J921" t="s">
        <v>136</v>
      </c>
      <c r="K921" t="s">
        <v>137</v>
      </c>
      <c r="L921" t="s">
        <v>2907</v>
      </c>
      <c r="M921" t="s">
        <v>2908</v>
      </c>
      <c r="N921">
        <v>1.206111111</v>
      </c>
      <c r="O921">
        <v>0</v>
      </c>
      <c r="P921">
        <v>1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1.2340538677842376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1.2340538677842376</v>
      </c>
    </row>
    <row r="922" spans="1:31" x14ac:dyDescent="0.25">
      <c r="A922">
        <v>2045206</v>
      </c>
      <c r="B922">
        <v>1</v>
      </c>
      <c r="C922" t="s">
        <v>80</v>
      </c>
      <c r="D922" t="s">
        <v>88</v>
      </c>
      <c r="E922" t="s">
        <v>169</v>
      </c>
      <c r="F922" t="s">
        <v>2909</v>
      </c>
      <c r="G922" t="s">
        <v>133</v>
      </c>
      <c r="H922" t="s">
        <v>134</v>
      </c>
      <c r="I922" t="s">
        <v>135</v>
      </c>
      <c r="J922" t="s">
        <v>136</v>
      </c>
      <c r="K922" t="s">
        <v>137</v>
      </c>
      <c r="L922" t="s">
        <v>2910</v>
      </c>
      <c r="M922" t="s">
        <v>2911</v>
      </c>
      <c r="N922">
        <v>0.47666666600000002</v>
      </c>
      <c r="O922">
        <v>1</v>
      </c>
      <c r="P922">
        <v>471</v>
      </c>
      <c r="Q922">
        <v>1</v>
      </c>
      <c r="R922">
        <v>0</v>
      </c>
      <c r="S922">
        <v>7</v>
      </c>
      <c r="T922">
        <v>91</v>
      </c>
      <c r="U922">
        <v>3</v>
      </c>
      <c r="V922">
        <v>3</v>
      </c>
      <c r="W922">
        <v>4.1034356418342561</v>
      </c>
      <c r="X922">
        <v>64.030009695957503</v>
      </c>
      <c r="Y922">
        <v>0</v>
      </c>
      <c r="Z922">
        <v>0</v>
      </c>
      <c r="AA922">
        <v>35.498306817895823</v>
      </c>
      <c r="AB922">
        <v>60.752945701453974</v>
      </c>
      <c r="AC922">
        <v>84.864481044448127</v>
      </c>
      <c r="AD922">
        <v>19.648055074769367</v>
      </c>
      <c r="AE922">
        <v>268.89723397635908</v>
      </c>
    </row>
    <row r="923" spans="1:31" x14ac:dyDescent="0.25">
      <c r="A923">
        <v>2045207</v>
      </c>
      <c r="B923">
        <v>1</v>
      </c>
      <c r="C923" t="s">
        <v>80</v>
      </c>
      <c r="D923" t="s">
        <v>89</v>
      </c>
      <c r="E923" t="s">
        <v>158</v>
      </c>
      <c r="F923" t="s">
        <v>2912</v>
      </c>
      <c r="G923" t="s">
        <v>160</v>
      </c>
      <c r="H923" t="s">
        <v>143</v>
      </c>
      <c r="I923" t="s">
        <v>135</v>
      </c>
      <c r="J923" t="s">
        <v>136</v>
      </c>
      <c r="K923" t="s">
        <v>137</v>
      </c>
      <c r="L923" t="s">
        <v>2913</v>
      </c>
      <c r="M923" t="s">
        <v>2914</v>
      </c>
      <c r="N923">
        <v>0.962777777</v>
      </c>
      <c r="O923">
        <v>0</v>
      </c>
      <c r="P923">
        <v>21</v>
      </c>
      <c r="Q923">
        <v>0</v>
      </c>
      <c r="R923">
        <v>0</v>
      </c>
      <c r="S923">
        <v>0</v>
      </c>
      <c r="T923">
        <v>1</v>
      </c>
      <c r="U923">
        <v>0</v>
      </c>
      <c r="V923">
        <v>0</v>
      </c>
      <c r="W923">
        <v>0</v>
      </c>
      <c r="X923">
        <v>8.7632574986828278</v>
      </c>
      <c r="Y923">
        <v>0</v>
      </c>
      <c r="Z923">
        <v>0</v>
      </c>
      <c r="AA923">
        <v>0</v>
      </c>
      <c r="AB923">
        <v>0.28229685883076339</v>
      </c>
      <c r="AC923">
        <v>0</v>
      </c>
      <c r="AD923">
        <v>0</v>
      </c>
      <c r="AE923">
        <v>9.0455543575135913</v>
      </c>
    </row>
    <row r="924" spans="1:31" x14ac:dyDescent="0.25">
      <c r="A924">
        <v>2045208</v>
      </c>
      <c r="B924">
        <v>1</v>
      </c>
      <c r="C924" t="s">
        <v>81</v>
      </c>
      <c r="D924" t="s">
        <v>112</v>
      </c>
      <c r="E924" t="s">
        <v>158</v>
      </c>
      <c r="F924" t="s">
        <v>2915</v>
      </c>
      <c r="G924" t="s">
        <v>385</v>
      </c>
      <c r="H924" t="s">
        <v>143</v>
      </c>
      <c r="I924" t="s">
        <v>135</v>
      </c>
      <c r="J924" t="s">
        <v>136</v>
      </c>
      <c r="K924" t="s">
        <v>137</v>
      </c>
      <c r="L924" t="s">
        <v>2916</v>
      </c>
      <c r="M924" t="s">
        <v>2917</v>
      </c>
      <c r="N924">
        <v>1.813055555</v>
      </c>
      <c r="O924">
        <v>0</v>
      </c>
      <c r="P924">
        <v>3</v>
      </c>
      <c r="Q924">
        <v>0</v>
      </c>
      <c r="R924">
        <v>9</v>
      </c>
      <c r="S924">
        <v>0</v>
      </c>
      <c r="T924">
        <v>4</v>
      </c>
      <c r="U924">
        <v>0</v>
      </c>
      <c r="V924">
        <v>0</v>
      </c>
      <c r="W924">
        <v>0</v>
      </c>
      <c r="X924">
        <v>1.438757722139367</v>
      </c>
      <c r="Y924">
        <v>0</v>
      </c>
      <c r="Z924">
        <v>4.8337432254956925</v>
      </c>
      <c r="AA924">
        <v>0</v>
      </c>
      <c r="AB924">
        <v>0.6858687507503517</v>
      </c>
      <c r="AC924">
        <v>0</v>
      </c>
      <c r="AD924">
        <v>0</v>
      </c>
      <c r="AE924">
        <v>6.9583696983854111</v>
      </c>
    </row>
    <row r="925" spans="1:31" x14ac:dyDescent="0.25">
      <c r="A925">
        <v>2045209</v>
      </c>
      <c r="B925">
        <v>1</v>
      </c>
      <c r="C925" t="s">
        <v>80</v>
      </c>
      <c r="D925" t="s">
        <v>97</v>
      </c>
      <c r="E925" t="s">
        <v>177</v>
      </c>
      <c r="F925" t="s">
        <v>2918</v>
      </c>
      <c r="G925" t="s">
        <v>183</v>
      </c>
      <c r="H925" t="s">
        <v>143</v>
      </c>
      <c r="I925" t="s">
        <v>135</v>
      </c>
      <c r="J925" t="s">
        <v>136</v>
      </c>
      <c r="K925" t="s">
        <v>137</v>
      </c>
      <c r="L925" t="s">
        <v>2919</v>
      </c>
      <c r="M925" t="s">
        <v>2920</v>
      </c>
      <c r="N925">
        <v>1.0622222219999999</v>
      </c>
      <c r="O925">
        <v>0</v>
      </c>
      <c r="P925">
        <v>1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0.11123514194081251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0.11123514194081251</v>
      </c>
    </row>
    <row r="926" spans="1:31" x14ac:dyDescent="0.25">
      <c r="A926">
        <v>2045210</v>
      </c>
      <c r="B926">
        <v>1</v>
      </c>
      <c r="C926" t="s">
        <v>80</v>
      </c>
      <c r="D926" t="s">
        <v>95</v>
      </c>
      <c r="E926" t="s">
        <v>295</v>
      </c>
      <c r="F926" t="s">
        <v>2746</v>
      </c>
      <c r="G926" t="s">
        <v>513</v>
      </c>
      <c r="H926" t="s">
        <v>134</v>
      </c>
      <c r="I926" t="s">
        <v>259</v>
      </c>
      <c r="J926" t="s">
        <v>136</v>
      </c>
      <c r="K926" t="s">
        <v>137</v>
      </c>
      <c r="L926" t="s">
        <v>2921</v>
      </c>
      <c r="M926" t="s">
        <v>2922</v>
      </c>
      <c r="N926">
        <v>3.2777777000000001E-2</v>
      </c>
      <c r="O926">
        <v>0</v>
      </c>
      <c r="P926">
        <v>0</v>
      </c>
      <c r="Q926">
        <v>0</v>
      </c>
      <c r="R926">
        <v>0</v>
      </c>
      <c r="S926">
        <v>6</v>
      </c>
      <c r="T926">
        <v>0</v>
      </c>
      <c r="U926">
        <v>7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3.5698718156404916</v>
      </c>
      <c r="AB926">
        <v>0</v>
      </c>
      <c r="AC926">
        <v>216.15275470774444</v>
      </c>
      <c r="AD926">
        <v>0</v>
      </c>
      <c r="AE926">
        <v>219.72262652338492</v>
      </c>
    </row>
    <row r="927" spans="1:31" x14ac:dyDescent="0.25">
      <c r="A927">
        <v>2045214</v>
      </c>
      <c r="B927">
        <v>1</v>
      </c>
      <c r="C927" t="s">
        <v>80</v>
      </c>
      <c r="D927" t="s">
        <v>85</v>
      </c>
      <c r="E927" t="s">
        <v>158</v>
      </c>
      <c r="F927" t="s">
        <v>2923</v>
      </c>
      <c r="G927" t="s">
        <v>273</v>
      </c>
      <c r="H927" t="s">
        <v>143</v>
      </c>
      <c r="I927" t="s">
        <v>135</v>
      </c>
      <c r="J927" t="s">
        <v>136</v>
      </c>
      <c r="K927" t="s">
        <v>155</v>
      </c>
      <c r="L927" t="s">
        <v>2924</v>
      </c>
      <c r="M927" t="s">
        <v>2925</v>
      </c>
      <c r="N927">
        <v>0.29805555500000003</v>
      </c>
      <c r="O927">
        <v>0</v>
      </c>
      <c r="P927">
        <v>40</v>
      </c>
      <c r="Q927">
        <v>0</v>
      </c>
      <c r="R927">
        <v>0</v>
      </c>
      <c r="S927">
        <v>0</v>
      </c>
      <c r="T927">
        <v>14</v>
      </c>
      <c r="U927">
        <v>0</v>
      </c>
      <c r="V927">
        <v>0</v>
      </c>
      <c r="W927">
        <v>0</v>
      </c>
      <c r="X927">
        <v>3.1514775431459645</v>
      </c>
      <c r="Y927">
        <v>0</v>
      </c>
      <c r="Z927">
        <v>0</v>
      </c>
      <c r="AA927">
        <v>0</v>
      </c>
      <c r="AB927">
        <v>8.1701212126173406</v>
      </c>
      <c r="AC927">
        <v>0</v>
      </c>
      <c r="AD927">
        <v>0</v>
      </c>
      <c r="AE927">
        <v>11.321598755763304</v>
      </c>
    </row>
    <row r="928" spans="1:31" x14ac:dyDescent="0.25">
      <c r="A928">
        <v>2045215</v>
      </c>
      <c r="B928">
        <v>1</v>
      </c>
      <c r="C928" t="s">
        <v>81</v>
      </c>
      <c r="D928" t="s">
        <v>115</v>
      </c>
      <c r="E928" t="s">
        <v>146</v>
      </c>
      <c r="F928" t="s">
        <v>2926</v>
      </c>
      <c r="G928" t="s">
        <v>273</v>
      </c>
      <c r="H928" t="s">
        <v>134</v>
      </c>
      <c r="I928" t="s">
        <v>135</v>
      </c>
      <c r="J928" t="s">
        <v>136</v>
      </c>
      <c r="K928" t="s">
        <v>155</v>
      </c>
      <c r="L928" t="s">
        <v>2927</v>
      </c>
      <c r="M928" t="s">
        <v>2928</v>
      </c>
      <c r="N928">
        <v>1.855277777</v>
      </c>
      <c r="O928">
        <v>0</v>
      </c>
      <c r="P928">
        <v>2930</v>
      </c>
      <c r="Q928">
        <v>6</v>
      </c>
      <c r="R928">
        <v>166</v>
      </c>
      <c r="S928">
        <v>6</v>
      </c>
      <c r="T928">
        <v>203</v>
      </c>
      <c r="U928">
        <v>1</v>
      </c>
      <c r="V928">
        <v>1</v>
      </c>
      <c r="W928">
        <v>0</v>
      </c>
      <c r="X928">
        <v>660.91327059886839</v>
      </c>
      <c r="Y928">
        <v>40.086053100631823</v>
      </c>
      <c r="Z928">
        <v>133.36370068343476</v>
      </c>
      <c r="AA928">
        <v>58.561913774888275</v>
      </c>
      <c r="AB928">
        <v>120.40664817958614</v>
      </c>
      <c r="AC928">
        <v>24.657781561844942</v>
      </c>
      <c r="AD928">
        <v>1.5705263092635001E-2</v>
      </c>
      <c r="AE928">
        <v>1038.0050731623471</v>
      </c>
    </row>
    <row r="929" spans="1:31" x14ac:dyDescent="0.25">
      <c r="A929">
        <v>2045216</v>
      </c>
      <c r="B929">
        <v>1</v>
      </c>
      <c r="C929" t="s">
        <v>80</v>
      </c>
      <c r="D929" t="s">
        <v>92</v>
      </c>
      <c r="E929" t="s">
        <v>177</v>
      </c>
      <c r="F929" t="s">
        <v>2929</v>
      </c>
      <c r="G929" t="s">
        <v>196</v>
      </c>
      <c r="H929" t="s">
        <v>143</v>
      </c>
      <c r="I929" t="s">
        <v>135</v>
      </c>
      <c r="J929" t="s">
        <v>136</v>
      </c>
      <c r="K929" t="s">
        <v>137</v>
      </c>
      <c r="L929" t="s">
        <v>2930</v>
      </c>
      <c r="M929" t="s">
        <v>2931</v>
      </c>
      <c r="N929">
        <v>6.4844444440000002</v>
      </c>
      <c r="O929">
        <v>0</v>
      </c>
      <c r="P929">
        <v>1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1.8626795026887377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1.8626795026887377</v>
      </c>
    </row>
    <row r="930" spans="1:31" x14ac:dyDescent="0.25">
      <c r="A930">
        <v>2045219</v>
      </c>
      <c r="B930">
        <v>1</v>
      </c>
      <c r="C930" t="s">
        <v>81</v>
      </c>
      <c r="D930" t="s">
        <v>128</v>
      </c>
      <c r="E930" t="s">
        <v>177</v>
      </c>
      <c r="F930" t="s">
        <v>2932</v>
      </c>
      <c r="G930" t="s">
        <v>1007</v>
      </c>
      <c r="H930" t="s">
        <v>143</v>
      </c>
      <c r="I930" t="s">
        <v>135</v>
      </c>
      <c r="J930" t="s">
        <v>3</v>
      </c>
      <c r="K930" t="s">
        <v>137</v>
      </c>
      <c r="L930" t="s">
        <v>2933</v>
      </c>
      <c r="M930" t="s">
        <v>2934</v>
      </c>
      <c r="N930">
        <v>1.5580555549999999</v>
      </c>
      <c r="O930">
        <v>0</v>
      </c>
      <c r="P930">
        <v>3</v>
      </c>
      <c r="Q930">
        <v>0</v>
      </c>
      <c r="R930">
        <v>0</v>
      </c>
      <c r="S930">
        <v>0</v>
      </c>
      <c r="T930">
        <v>2</v>
      </c>
      <c r="U930">
        <v>0</v>
      </c>
      <c r="V930">
        <v>0</v>
      </c>
      <c r="W930">
        <v>0</v>
      </c>
      <c r="X930">
        <v>0.93338732514014111</v>
      </c>
      <c r="Y930">
        <v>0</v>
      </c>
      <c r="Z930">
        <v>0</v>
      </c>
      <c r="AA930">
        <v>0</v>
      </c>
      <c r="AB930">
        <v>6.6910288602050247</v>
      </c>
      <c r="AC930">
        <v>0</v>
      </c>
      <c r="AD930">
        <v>0</v>
      </c>
      <c r="AE930">
        <v>7.624416185345166</v>
      </c>
    </row>
    <row r="931" spans="1:31" x14ac:dyDescent="0.25">
      <c r="A931">
        <v>2045222</v>
      </c>
      <c r="B931">
        <v>1</v>
      </c>
      <c r="C931" t="s">
        <v>80</v>
      </c>
      <c r="D931" t="s">
        <v>108</v>
      </c>
      <c r="E931" t="s">
        <v>140</v>
      </c>
      <c r="F931" t="s">
        <v>2935</v>
      </c>
      <c r="G931" t="s">
        <v>142</v>
      </c>
      <c r="H931" t="s">
        <v>143</v>
      </c>
      <c r="I931" t="s">
        <v>135</v>
      </c>
      <c r="J931" t="s">
        <v>136</v>
      </c>
      <c r="K931" t="s">
        <v>137</v>
      </c>
      <c r="L931" t="s">
        <v>2936</v>
      </c>
      <c r="M931" t="s">
        <v>2937</v>
      </c>
      <c r="N931">
        <v>4.9638888879999996</v>
      </c>
      <c r="O931">
        <v>0</v>
      </c>
      <c r="P931">
        <v>27</v>
      </c>
      <c r="Q931">
        <v>0</v>
      </c>
      <c r="R931">
        <v>0</v>
      </c>
      <c r="S931">
        <v>0</v>
      </c>
      <c r="T931">
        <v>2</v>
      </c>
      <c r="U931">
        <v>0</v>
      </c>
      <c r="V931">
        <v>0</v>
      </c>
      <c r="W931">
        <v>0</v>
      </c>
      <c r="X931">
        <v>18.293237111798931</v>
      </c>
      <c r="Y931">
        <v>0</v>
      </c>
      <c r="Z931">
        <v>0</v>
      </c>
      <c r="AA931">
        <v>0</v>
      </c>
      <c r="AB931">
        <v>4.5955218196040502</v>
      </c>
      <c r="AC931">
        <v>0</v>
      </c>
      <c r="AD931">
        <v>0</v>
      </c>
      <c r="AE931">
        <v>22.888758931402982</v>
      </c>
    </row>
    <row r="932" spans="1:31" x14ac:dyDescent="0.25">
      <c r="A932">
        <v>2045224</v>
      </c>
      <c r="B932">
        <v>1</v>
      </c>
      <c r="C932" t="s">
        <v>80</v>
      </c>
      <c r="D932" t="s">
        <v>103</v>
      </c>
      <c r="E932" t="s">
        <v>158</v>
      </c>
      <c r="F932" t="s">
        <v>2938</v>
      </c>
      <c r="G932" t="s">
        <v>160</v>
      </c>
      <c r="H932" t="s">
        <v>143</v>
      </c>
      <c r="I932" t="s">
        <v>135</v>
      </c>
      <c r="J932" t="s">
        <v>136</v>
      </c>
      <c r="K932" t="s">
        <v>137</v>
      </c>
      <c r="L932" t="s">
        <v>2939</v>
      </c>
      <c r="M932" t="s">
        <v>2940</v>
      </c>
      <c r="N932">
        <v>0.74583333299999999</v>
      </c>
      <c r="O932">
        <v>0</v>
      </c>
      <c r="P932">
        <v>1</v>
      </c>
      <c r="Q932">
        <v>0</v>
      </c>
      <c r="R932">
        <v>2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0.37512258662299169</v>
      </c>
      <c r="Y932">
        <v>0</v>
      </c>
      <c r="Z932">
        <v>12.8312994614492</v>
      </c>
      <c r="AA932">
        <v>0</v>
      </c>
      <c r="AB932">
        <v>0</v>
      </c>
      <c r="AC932">
        <v>0</v>
      </c>
      <c r="AD932">
        <v>0</v>
      </c>
      <c r="AE932">
        <v>13.206422048072191</v>
      </c>
    </row>
    <row r="933" spans="1:31" x14ac:dyDescent="0.25">
      <c r="A933">
        <v>2045225</v>
      </c>
      <c r="B933">
        <v>1</v>
      </c>
      <c r="C933" t="s">
        <v>80</v>
      </c>
      <c r="D933" t="s">
        <v>99</v>
      </c>
      <c r="E933" t="s">
        <v>158</v>
      </c>
      <c r="F933" t="s">
        <v>2941</v>
      </c>
      <c r="G933" t="s">
        <v>385</v>
      </c>
      <c r="H933" t="s">
        <v>143</v>
      </c>
      <c r="I933" t="s">
        <v>135</v>
      </c>
      <c r="J933" t="s">
        <v>136</v>
      </c>
      <c r="K933" t="s">
        <v>137</v>
      </c>
      <c r="L933" t="s">
        <v>2942</v>
      </c>
      <c r="M933" t="s">
        <v>2943</v>
      </c>
      <c r="N933">
        <v>4.4647222219999998</v>
      </c>
      <c r="O933">
        <v>0</v>
      </c>
      <c r="P933">
        <v>15</v>
      </c>
      <c r="Q933">
        <v>0</v>
      </c>
      <c r="R933">
        <v>5</v>
      </c>
      <c r="S933">
        <v>0</v>
      </c>
      <c r="T933">
        <v>3</v>
      </c>
      <c r="U933">
        <v>0</v>
      </c>
      <c r="V933">
        <v>0</v>
      </c>
      <c r="W933">
        <v>0</v>
      </c>
      <c r="X933">
        <v>24.71312584103871</v>
      </c>
      <c r="Y933">
        <v>0</v>
      </c>
      <c r="Z933">
        <v>4.702387138426011</v>
      </c>
      <c r="AA933">
        <v>0</v>
      </c>
      <c r="AB933">
        <v>117.3366691990126</v>
      </c>
      <c r="AC933">
        <v>0</v>
      </c>
      <c r="AD933">
        <v>0</v>
      </c>
      <c r="AE933">
        <v>146.75218217847731</v>
      </c>
    </row>
    <row r="934" spans="1:31" x14ac:dyDescent="0.25">
      <c r="A934">
        <v>2045226</v>
      </c>
      <c r="B934">
        <v>1</v>
      </c>
      <c r="C934" t="s">
        <v>80</v>
      </c>
      <c r="D934" t="s">
        <v>105</v>
      </c>
      <c r="E934" t="s">
        <v>169</v>
      </c>
      <c r="F934" t="s">
        <v>2944</v>
      </c>
      <c r="G934" t="s">
        <v>133</v>
      </c>
      <c r="H934" t="s">
        <v>134</v>
      </c>
      <c r="I934" t="s">
        <v>259</v>
      </c>
      <c r="J934" t="s">
        <v>136</v>
      </c>
      <c r="K934" t="s">
        <v>137</v>
      </c>
      <c r="L934" t="s">
        <v>2945</v>
      </c>
      <c r="M934" t="s">
        <v>2946</v>
      </c>
      <c r="N934">
        <v>1.3888888E-2</v>
      </c>
      <c r="O934">
        <v>1</v>
      </c>
      <c r="P934">
        <v>1371</v>
      </c>
      <c r="Q934">
        <v>0</v>
      </c>
      <c r="R934">
        <v>0</v>
      </c>
      <c r="S934">
        <v>1</v>
      </c>
      <c r="T934">
        <v>48</v>
      </c>
      <c r="U934">
        <v>0</v>
      </c>
      <c r="V934">
        <v>0</v>
      </c>
      <c r="W934">
        <v>1.1931031138888888E-2</v>
      </c>
      <c r="X934">
        <v>4.6093541350985294</v>
      </c>
      <c r="Y934">
        <v>0</v>
      </c>
      <c r="Z934">
        <v>0</v>
      </c>
      <c r="AA934">
        <v>1.6902796665333331E-2</v>
      </c>
      <c r="AB934">
        <v>0.5078332123524445</v>
      </c>
      <c r="AC934">
        <v>0</v>
      </c>
      <c r="AD934">
        <v>0</v>
      </c>
      <c r="AE934">
        <v>5.1460211752551963</v>
      </c>
    </row>
    <row r="935" spans="1:31" x14ac:dyDescent="0.25">
      <c r="A935">
        <v>2045228</v>
      </c>
      <c r="B935">
        <v>1</v>
      </c>
      <c r="C935" t="s">
        <v>80</v>
      </c>
      <c r="D935" t="s">
        <v>104</v>
      </c>
      <c r="E935" t="s">
        <v>177</v>
      </c>
      <c r="F935" t="s">
        <v>2947</v>
      </c>
      <c r="G935" t="s">
        <v>183</v>
      </c>
      <c r="H935" t="s">
        <v>143</v>
      </c>
      <c r="I935" t="s">
        <v>135</v>
      </c>
      <c r="J935" t="s">
        <v>136</v>
      </c>
      <c r="K935" t="s">
        <v>137</v>
      </c>
      <c r="L935" t="s">
        <v>2948</v>
      </c>
      <c r="M935" t="s">
        <v>2949</v>
      </c>
      <c r="N935">
        <v>2.6191666659999999</v>
      </c>
      <c r="O935">
        <v>0</v>
      </c>
      <c r="P935">
        <v>0</v>
      </c>
      <c r="Q935">
        <v>0</v>
      </c>
      <c r="R935">
        <v>1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2.1523000471663081</v>
      </c>
      <c r="AA935">
        <v>0</v>
      </c>
      <c r="AB935">
        <v>0</v>
      </c>
      <c r="AC935">
        <v>0</v>
      </c>
      <c r="AD935">
        <v>0</v>
      </c>
      <c r="AE935">
        <v>2.1523000471663081</v>
      </c>
    </row>
    <row r="936" spans="1:31" x14ac:dyDescent="0.25">
      <c r="A936">
        <v>2045230</v>
      </c>
      <c r="B936">
        <v>1</v>
      </c>
      <c r="C936" t="s">
        <v>81</v>
      </c>
      <c r="D936" t="s">
        <v>112</v>
      </c>
      <c r="E936" t="s">
        <v>177</v>
      </c>
      <c r="F936" t="s">
        <v>2950</v>
      </c>
      <c r="G936" t="s">
        <v>183</v>
      </c>
      <c r="H936" t="s">
        <v>143</v>
      </c>
      <c r="I936" t="s">
        <v>135</v>
      </c>
      <c r="J936" t="s">
        <v>136</v>
      </c>
      <c r="K936" t="s">
        <v>137</v>
      </c>
      <c r="L936" t="s">
        <v>2951</v>
      </c>
      <c r="M936" t="s">
        <v>2952</v>
      </c>
      <c r="N936">
        <v>2.8030555549999998</v>
      </c>
      <c r="O936">
        <v>0</v>
      </c>
      <c r="P936">
        <v>1</v>
      </c>
      <c r="Q936">
        <v>0</v>
      </c>
      <c r="R936">
        <v>0</v>
      </c>
      <c r="S936">
        <v>0</v>
      </c>
      <c r="T936">
        <v>1</v>
      </c>
      <c r="U936">
        <v>0</v>
      </c>
      <c r="V936">
        <v>0</v>
      </c>
      <c r="W936">
        <v>0</v>
      </c>
      <c r="X936">
        <v>0.55775592623237402</v>
      </c>
      <c r="Y936">
        <v>0</v>
      </c>
      <c r="Z936">
        <v>0</v>
      </c>
      <c r="AA936">
        <v>0</v>
      </c>
      <c r="AB936">
        <v>0.47555105802495756</v>
      </c>
      <c r="AC936">
        <v>0</v>
      </c>
      <c r="AD936">
        <v>0</v>
      </c>
      <c r="AE936">
        <v>1.0333069842573317</v>
      </c>
    </row>
    <row r="937" spans="1:31" x14ac:dyDescent="0.25">
      <c r="A937">
        <v>2045235</v>
      </c>
      <c r="B937">
        <v>1</v>
      </c>
      <c r="C937" t="s">
        <v>81</v>
      </c>
      <c r="D937" t="s">
        <v>116</v>
      </c>
      <c r="E937" t="s">
        <v>177</v>
      </c>
      <c r="F937" t="s">
        <v>2953</v>
      </c>
      <c r="G937" t="s">
        <v>183</v>
      </c>
      <c r="H937" t="s">
        <v>143</v>
      </c>
      <c r="I937" t="s">
        <v>135</v>
      </c>
      <c r="J937" t="s">
        <v>136</v>
      </c>
      <c r="K937" t="s">
        <v>137</v>
      </c>
      <c r="L937" t="s">
        <v>2954</v>
      </c>
      <c r="M937" t="s">
        <v>2955</v>
      </c>
      <c r="N937">
        <v>2.3205555549999999</v>
      </c>
      <c r="O937">
        <v>0</v>
      </c>
      <c r="P937">
        <v>2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0.12311074541876391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0.12311074541876391</v>
      </c>
    </row>
    <row r="938" spans="1:31" x14ac:dyDescent="0.25">
      <c r="A938">
        <v>2045242</v>
      </c>
      <c r="B938">
        <v>1</v>
      </c>
      <c r="C938" t="s">
        <v>80</v>
      </c>
      <c r="D938" t="s">
        <v>83</v>
      </c>
      <c r="E938" t="s">
        <v>505</v>
      </c>
      <c r="F938" t="s">
        <v>2956</v>
      </c>
      <c r="G938" t="s">
        <v>979</v>
      </c>
      <c r="H938" t="s">
        <v>143</v>
      </c>
      <c r="I938" t="s">
        <v>135</v>
      </c>
      <c r="J938" t="s">
        <v>136</v>
      </c>
      <c r="K938" t="s">
        <v>137</v>
      </c>
      <c r="L938" t="s">
        <v>2957</v>
      </c>
      <c r="M938" t="s">
        <v>2958</v>
      </c>
      <c r="N938">
        <v>0.99333333300000004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5</v>
      </c>
      <c r="U938">
        <v>0</v>
      </c>
      <c r="V938">
        <v>2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12.528353722978322</v>
      </c>
      <c r="AC938">
        <v>0</v>
      </c>
      <c r="AD938">
        <v>27.460307295287109</v>
      </c>
      <c r="AE938">
        <v>39.988661018265432</v>
      </c>
    </row>
    <row r="939" spans="1:31" x14ac:dyDescent="0.25">
      <c r="A939">
        <v>2045243</v>
      </c>
      <c r="B939">
        <v>1</v>
      </c>
      <c r="C939" t="s">
        <v>80</v>
      </c>
      <c r="D939" t="s">
        <v>108</v>
      </c>
      <c r="E939" t="s">
        <v>158</v>
      </c>
      <c r="F939" t="s">
        <v>2959</v>
      </c>
      <c r="G939" t="s">
        <v>2960</v>
      </c>
      <c r="H939" t="s">
        <v>143</v>
      </c>
      <c r="I939" t="s">
        <v>135</v>
      </c>
      <c r="J939" t="s">
        <v>136</v>
      </c>
      <c r="K939" t="s">
        <v>137</v>
      </c>
      <c r="L939" t="s">
        <v>2961</v>
      </c>
      <c r="M939" t="s">
        <v>2962</v>
      </c>
      <c r="N939">
        <v>2.9111111109999999</v>
      </c>
      <c r="O939">
        <v>0</v>
      </c>
      <c r="P939">
        <v>20</v>
      </c>
      <c r="Q939">
        <v>0</v>
      </c>
      <c r="R939">
        <v>8</v>
      </c>
      <c r="S939">
        <v>0</v>
      </c>
      <c r="T939">
        <v>1</v>
      </c>
      <c r="U939">
        <v>0</v>
      </c>
      <c r="V939">
        <v>0</v>
      </c>
      <c r="W939">
        <v>0</v>
      </c>
      <c r="X939">
        <v>7.5621133993732697</v>
      </c>
      <c r="Y939">
        <v>0</v>
      </c>
      <c r="Z939">
        <v>3.1900620402481117</v>
      </c>
      <c r="AA939">
        <v>0</v>
      </c>
      <c r="AB939">
        <v>1.9279381209941335</v>
      </c>
      <c r="AC939">
        <v>0</v>
      </c>
      <c r="AD939">
        <v>0</v>
      </c>
      <c r="AE939">
        <v>12.680113560615515</v>
      </c>
    </row>
    <row r="940" spans="1:31" x14ac:dyDescent="0.25">
      <c r="A940">
        <v>2045247</v>
      </c>
      <c r="B940">
        <v>1</v>
      </c>
      <c r="C940" t="s">
        <v>80</v>
      </c>
      <c r="D940" t="s">
        <v>106</v>
      </c>
      <c r="E940" t="s">
        <v>169</v>
      </c>
      <c r="F940" t="s">
        <v>2963</v>
      </c>
      <c r="G940" t="s">
        <v>273</v>
      </c>
      <c r="H940" t="s">
        <v>134</v>
      </c>
      <c r="I940" t="s">
        <v>135</v>
      </c>
      <c r="J940" t="s">
        <v>136</v>
      </c>
      <c r="K940" t="s">
        <v>155</v>
      </c>
      <c r="L940" t="s">
        <v>2964</v>
      </c>
      <c r="M940" t="s">
        <v>2965</v>
      </c>
      <c r="N940">
        <v>1.1772222219999999</v>
      </c>
      <c r="O940">
        <v>0</v>
      </c>
      <c r="P940">
        <v>898</v>
      </c>
      <c r="Q940">
        <v>0</v>
      </c>
      <c r="R940">
        <v>0</v>
      </c>
      <c r="S940">
        <v>0</v>
      </c>
      <c r="T940">
        <v>28</v>
      </c>
      <c r="U940">
        <v>0</v>
      </c>
      <c r="V940">
        <v>0</v>
      </c>
      <c r="W940">
        <v>0</v>
      </c>
      <c r="X940">
        <v>241.06234447034939</v>
      </c>
      <c r="Y940">
        <v>0</v>
      </c>
      <c r="Z940">
        <v>0</v>
      </c>
      <c r="AA940">
        <v>0</v>
      </c>
      <c r="AB940">
        <v>42.282152358105968</v>
      </c>
      <c r="AC940">
        <v>0</v>
      </c>
      <c r="AD940">
        <v>0</v>
      </c>
      <c r="AE940">
        <v>283.34449682845536</v>
      </c>
    </row>
    <row r="941" spans="1:31" x14ac:dyDescent="0.25">
      <c r="A941">
        <v>2045250</v>
      </c>
      <c r="B941">
        <v>1</v>
      </c>
      <c r="C941" t="s">
        <v>80</v>
      </c>
      <c r="D941" t="s">
        <v>88</v>
      </c>
      <c r="E941" t="s">
        <v>158</v>
      </c>
      <c r="F941" t="s">
        <v>2966</v>
      </c>
      <c r="G941" t="s">
        <v>385</v>
      </c>
      <c r="H941" t="s">
        <v>143</v>
      </c>
      <c r="I941" t="s">
        <v>135</v>
      </c>
      <c r="J941" t="s">
        <v>136</v>
      </c>
      <c r="K941" t="s">
        <v>137</v>
      </c>
      <c r="L941" t="s">
        <v>2967</v>
      </c>
      <c r="M941" t="s">
        <v>2968</v>
      </c>
      <c r="N941">
        <v>2.6608333329999998</v>
      </c>
      <c r="O941">
        <v>0</v>
      </c>
      <c r="P941">
        <v>4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2.6638431814467087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2.6638431814467087</v>
      </c>
    </row>
    <row r="942" spans="1:31" x14ac:dyDescent="0.25">
      <c r="A942">
        <v>2045251</v>
      </c>
      <c r="B942">
        <v>1</v>
      </c>
      <c r="C942" t="s">
        <v>80</v>
      </c>
      <c r="D942" t="s">
        <v>100</v>
      </c>
      <c r="E942" t="s">
        <v>158</v>
      </c>
      <c r="F942" t="s">
        <v>2969</v>
      </c>
      <c r="G942" t="s">
        <v>979</v>
      </c>
      <c r="H942" t="s">
        <v>143</v>
      </c>
      <c r="I942" t="s">
        <v>135</v>
      </c>
      <c r="J942" t="s">
        <v>136</v>
      </c>
      <c r="K942" t="s">
        <v>137</v>
      </c>
      <c r="L942" t="s">
        <v>2970</v>
      </c>
      <c r="M942" t="s">
        <v>2971</v>
      </c>
      <c r="N942">
        <v>0.5625</v>
      </c>
      <c r="O942">
        <v>0</v>
      </c>
      <c r="P942">
        <v>98</v>
      </c>
      <c r="Q942">
        <v>0</v>
      </c>
      <c r="R942">
        <v>0</v>
      </c>
      <c r="S942">
        <v>0</v>
      </c>
      <c r="T942">
        <v>5</v>
      </c>
      <c r="U942">
        <v>0</v>
      </c>
      <c r="V942">
        <v>0</v>
      </c>
      <c r="W942">
        <v>0</v>
      </c>
      <c r="X942">
        <v>11.524736671616743</v>
      </c>
      <c r="Y942">
        <v>0</v>
      </c>
      <c r="Z942">
        <v>0</v>
      </c>
      <c r="AA942">
        <v>0</v>
      </c>
      <c r="AB942">
        <v>7.8742679276252217</v>
      </c>
      <c r="AC942">
        <v>0</v>
      </c>
      <c r="AD942">
        <v>0</v>
      </c>
      <c r="AE942">
        <v>19.399004599241966</v>
      </c>
    </row>
    <row r="943" spans="1:31" x14ac:dyDescent="0.25">
      <c r="A943">
        <v>2045253</v>
      </c>
      <c r="B943">
        <v>1</v>
      </c>
      <c r="C943" t="s">
        <v>80</v>
      </c>
      <c r="D943" t="s">
        <v>105</v>
      </c>
      <c r="E943" t="s">
        <v>177</v>
      </c>
      <c r="F943" t="s">
        <v>2972</v>
      </c>
      <c r="G943" t="s">
        <v>183</v>
      </c>
      <c r="H943" t="s">
        <v>143</v>
      </c>
      <c r="I943" t="s">
        <v>135</v>
      </c>
      <c r="J943" t="s">
        <v>136</v>
      </c>
      <c r="K943" t="s">
        <v>137</v>
      </c>
      <c r="L943" t="s">
        <v>2973</v>
      </c>
      <c r="M943" t="s">
        <v>2974</v>
      </c>
      <c r="N943">
        <v>1.365277777</v>
      </c>
      <c r="O943">
        <v>0</v>
      </c>
      <c r="P943">
        <v>0</v>
      </c>
      <c r="Q943">
        <v>0</v>
      </c>
      <c r="R943">
        <v>1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3.7269974681722495E-2</v>
      </c>
      <c r="AA943">
        <v>0</v>
      </c>
      <c r="AB943">
        <v>0</v>
      </c>
      <c r="AC943">
        <v>0</v>
      </c>
      <c r="AD943">
        <v>0</v>
      </c>
      <c r="AE943">
        <v>3.7269974681722495E-2</v>
      </c>
    </row>
    <row r="944" spans="1:31" x14ac:dyDescent="0.25">
      <c r="A944">
        <v>2045256</v>
      </c>
      <c r="B944">
        <v>1</v>
      </c>
      <c r="C944" t="s">
        <v>80</v>
      </c>
      <c r="D944" t="s">
        <v>107</v>
      </c>
      <c r="E944" t="s">
        <v>158</v>
      </c>
      <c r="F944" t="s">
        <v>2975</v>
      </c>
      <c r="G944" t="s">
        <v>160</v>
      </c>
      <c r="H944" t="s">
        <v>143</v>
      </c>
      <c r="I944" t="s">
        <v>135</v>
      </c>
      <c r="J944" t="s">
        <v>136</v>
      </c>
      <c r="K944" t="s">
        <v>137</v>
      </c>
      <c r="L944" t="s">
        <v>2976</v>
      </c>
      <c r="M944" t="s">
        <v>2977</v>
      </c>
      <c r="N944">
        <v>3.3644444440000001</v>
      </c>
      <c r="O944">
        <v>0</v>
      </c>
      <c r="P944">
        <v>13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7.2503800711770703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7.2503800711770703</v>
      </c>
    </row>
    <row r="945" spans="1:31" x14ac:dyDescent="0.25">
      <c r="A945">
        <v>2045258</v>
      </c>
      <c r="B945">
        <v>1</v>
      </c>
      <c r="C945" t="s">
        <v>81</v>
      </c>
      <c r="D945" t="s">
        <v>115</v>
      </c>
      <c r="E945" t="s">
        <v>146</v>
      </c>
      <c r="F945" t="s">
        <v>2978</v>
      </c>
      <c r="G945" t="s">
        <v>273</v>
      </c>
      <c r="H945" t="s">
        <v>134</v>
      </c>
      <c r="I945" t="s">
        <v>135</v>
      </c>
      <c r="J945" t="s">
        <v>136</v>
      </c>
      <c r="K945" t="s">
        <v>155</v>
      </c>
      <c r="L945" t="s">
        <v>2979</v>
      </c>
      <c r="M945" t="s">
        <v>2980</v>
      </c>
      <c r="N945">
        <v>7.2147222219999998</v>
      </c>
      <c r="O945">
        <v>0</v>
      </c>
      <c r="P945">
        <v>2930</v>
      </c>
      <c r="Q945">
        <v>6</v>
      </c>
      <c r="R945">
        <v>166</v>
      </c>
      <c r="S945">
        <v>6</v>
      </c>
      <c r="T945">
        <v>203</v>
      </c>
      <c r="U945">
        <v>1</v>
      </c>
      <c r="V945">
        <v>1</v>
      </c>
      <c r="W945">
        <v>0</v>
      </c>
      <c r="X945">
        <v>2495.704211624352</v>
      </c>
      <c r="Y945">
        <v>168.51037635212603</v>
      </c>
      <c r="Z945">
        <v>516.4547843702951</v>
      </c>
      <c r="AA945">
        <v>232.51289603799108</v>
      </c>
      <c r="AB945">
        <v>485.00356097190416</v>
      </c>
      <c r="AC945">
        <v>87.610095460734954</v>
      </c>
      <c r="AD945">
        <v>5.5348077249224165E-2</v>
      </c>
      <c r="AE945">
        <v>3985.851272894653</v>
      </c>
    </row>
    <row r="946" spans="1:31" x14ac:dyDescent="0.25">
      <c r="A946">
        <v>2045259</v>
      </c>
      <c r="B946">
        <v>1</v>
      </c>
      <c r="C946" t="s">
        <v>80</v>
      </c>
      <c r="D946" t="s">
        <v>100</v>
      </c>
      <c r="E946" t="s">
        <v>146</v>
      </c>
      <c r="F946" t="s">
        <v>2981</v>
      </c>
      <c r="G946" t="s">
        <v>273</v>
      </c>
      <c r="H946" t="s">
        <v>134</v>
      </c>
      <c r="I946" t="s">
        <v>135</v>
      </c>
      <c r="J946" t="s">
        <v>136</v>
      </c>
      <c r="K946" t="s">
        <v>155</v>
      </c>
      <c r="L946" t="s">
        <v>2982</v>
      </c>
      <c r="M946" t="s">
        <v>2983</v>
      </c>
      <c r="N946">
        <v>1.9569444439999999</v>
      </c>
      <c r="O946">
        <v>4</v>
      </c>
      <c r="P946">
        <v>817</v>
      </c>
      <c r="Q946">
        <v>23</v>
      </c>
      <c r="R946">
        <v>326</v>
      </c>
      <c r="S946">
        <v>12</v>
      </c>
      <c r="T946">
        <v>129</v>
      </c>
      <c r="U946">
        <v>1</v>
      </c>
      <c r="V946">
        <v>1</v>
      </c>
      <c r="W946">
        <v>4.3626420731963904</v>
      </c>
      <c r="X946">
        <v>355.4430637327365</v>
      </c>
      <c r="Y946">
        <v>29.235940157197629</v>
      </c>
      <c r="Z946">
        <v>212.7271645179398</v>
      </c>
      <c r="AA946">
        <v>556.76420896627883</v>
      </c>
      <c r="AB946">
        <v>184.68142836330219</v>
      </c>
      <c r="AC946">
        <v>0</v>
      </c>
      <c r="AD946">
        <v>1.6146526719536891</v>
      </c>
      <c r="AE946">
        <v>1344.8291004826049</v>
      </c>
    </row>
    <row r="947" spans="1:31" x14ac:dyDescent="0.25">
      <c r="A947">
        <v>2045261</v>
      </c>
      <c r="B947">
        <v>1</v>
      </c>
      <c r="C947" t="s">
        <v>80</v>
      </c>
      <c r="D947" t="s">
        <v>92</v>
      </c>
      <c r="E947" t="s">
        <v>146</v>
      </c>
      <c r="F947" t="s">
        <v>2984</v>
      </c>
      <c r="G947" t="s">
        <v>273</v>
      </c>
      <c r="H947" t="s">
        <v>134</v>
      </c>
      <c r="I947" t="s">
        <v>135</v>
      </c>
      <c r="J947" t="s">
        <v>136</v>
      </c>
      <c r="K947" t="s">
        <v>155</v>
      </c>
      <c r="L947" t="s">
        <v>2985</v>
      </c>
      <c r="M947" t="s">
        <v>2986</v>
      </c>
      <c r="N947">
        <v>3.8391666660000001</v>
      </c>
      <c r="O947">
        <v>0</v>
      </c>
      <c r="P947">
        <v>825</v>
      </c>
      <c r="Q947">
        <v>2</v>
      </c>
      <c r="R947">
        <v>234</v>
      </c>
      <c r="S947">
        <v>7</v>
      </c>
      <c r="T947">
        <v>75</v>
      </c>
      <c r="U947">
        <v>0</v>
      </c>
      <c r="V947">
        <v>1</v>
      </c>
      <c r="W947">
        <v>0</v>
      </c>
      <c r="X947">
        <v>614.51627306275668</v>
      </c>
      <c r="Y947">
        <v>2.9292842889397002</v>
      </c>
      <c r="Z947">
        <v>248.31654952357837</v>
      </c>
      <c r="AA947">
        <v>50.914997435522054</v>
      </c>
      <c r="AB947">
        <v>236.2075644506078</v>
      </c>
      <c r="AC947">
        <v>0</v>
      </c>
      <c r="AD947">
        <v>1.631269416730325</v>
      </c>
      <c r="AE947">
        <v>1154.5159381781348</v>
      </c>
    </row>
    <row r="948" spans="1:31" x14ac:dyDescent="0.25">
      <c r="A948">
        <v>2045262</v>
      </c>
      <c r="B948">
        <v>1</v>
      </c>
      <c r="C948" t="s">
        <v>80</v>
      </c>
      <c r="D948" t="s">
        <v>85</v>
      </c>
      <c r="E948" t="s">
        <v>158</v>
      </c>
      <c r="F948" t="s">
        <v>2987</v>
      </c>
      <c r="G948" t="s">
        <v>273</v>
      </c>
      <c r="H948" t="s">
        <v>143</v>
      </c>
      <c r="I948" t="s">
        <v>135</v>
      </c>
      <c r="J948" t="s">
        <v>136</v>
      </c>
      <c r="K948" t="s">
        <v>155</v>
      </c>
      <c r="L948" t="s">
        <v>2988</v>
      </c>
      <c r="M948" t="s">
        <v>2989</v>
      </c>
      <c r="N948">
        <v>2.6190461109999998</v>
      </c>
      <c r="O948">
        <v>0</v>
      </c>
      <c r="P948">
        <v>67</v>
      </c>
      <c r="Q948">
        <v>0</v>
      </c>
      <c r="R948">
        <v>0</v>
      </c>
      <c r="S948">
        <v>0</v>
      </c>
      <c r="T948">
        <v>7</v>
      </c>
      <c r="U948">
        <v>0</v>
      </c>
      <c r="V948">
        <v>0</v>
      </c>
      <c r="W948">
        <v>0</v>
      </c>
      <c r="X948">
        <v>44.17180890846091</v>
      </c>
      <c r="Y948">
        <v>0</v>
      </c>
      <c r="Z948">
        <v>0</v>
      </c>
      <c r="AA948">
        <v>0</v>
      </c>
      <c r="AB948">
        <v>60.140603497274128</v>
      </c>
      <c r="AC948">
        <v>0</v>
      </c>
      <c r="AD948">
        <v>0</v>
      </c>
      <c r="AE948">
        <v>104.31241240573505</v>
      </c>
    </row>
    <row r="949" spans="1:31" x14ac:dyDescent="0.25">
      <c r="A949">
        <v>2045263</v>
      </c>
      <c r="B949">
        <v>1</v>
      </c>
      <c r="C949" t="s">
        <v>80</v>
      </c>
      <c r="D949" t="s">
        <v>94</v>
      </c>
      <c r="E949" t="s">
        <v>158</v>
      </c>
      <c r="F949" t="s">
        <v>2990</v>
      </c>
      <c r="G949" t="s">
        <v>385</v>
      </c>
      <c r="H949" t="s">
        <v>143</v>
      </c>
      <c r="I949" t="s">
        <v>135</v>
      </c>
      <c r="J949" t="s">
        <v>136</v>
      </c>
      <c r="K949" t="s">
        <v>137</v>
      </c>
      <c r="L949" t="s">
        <v>2991</v>
      </c>
      <c r="M949" t="s">
        <v>2992</v>
      </c>
      <c r="N949">
        <v>1.8586111110000001</v>
      </c>
      <c r="O949">
        <v>0</v>
      </c>
      <c r="P949">
        <v>23</v>
      </c>
      <c r="Q949">
        <v>0</v>
      </c>
      <c r="R949">
        <v>0</v>
      </c>
      <c r="S949">
        <v>0</v>
      </c>
      <c r="T949">
        <v>2</v>
      </c>
      <c r="U949">
        <v>0</v>
      </c>
      <c r="V949">
        <v>0</v>
      </c>
      <c r="W949">
        <v>0</v>
      </c>
      <c r="X949">
        <v>3.4918280607204686</v>
      </c>
      <c r="Y949">
        <v>0</v>
      </c>
      <c r="Z949">
        <v>0</v>
      </c>
      <c r="AA949">
        <v>0</v>
      </c>
      <c r="AB949">
        <v>0.60854927794203961</v>
      </c>
      <c r="AC949">
        <v>0</v>
      </c>
      <c r="AD949">
        <v>0</v>
      </c>
      <c r="AE949">
        <v>4.1003773386625078</v>
      </c>
    </row>
    <row r="950" spans="1:31" x14ac:dyDescent="0.25">
      <c r="A950">
        <v>2045264</v>
      </c>
      <c r="B950">
        <v>1</v>
      </c>
      <c r="C950" t="s">
        <v>80</v>
      </c>
      <c r="D950" t="s">
        <v>109</v>
      </c>
      <c r="E950" t="s">
        <v>158</v>
      </c>
      <c r="F950" t="s">
        <v>2993</v>
      </c>
      <c r="G950" t="s">
        <v>385</v>
      </c>
      <c r="H950" t="s">
        <v>143</v>
      </c>
      <c r="I950" t="s">
        <v>135</v>
      </c>
      <c r="J950" t="s">
        <v>136</v>
      </c>
      <c r="K950" t="s">
        <v>137</v>
      </c>
      <c r="L950" t="s">
        <v>2994</v>
      </c>
      <c r="M950" t="s">
        <v>2995</v>
      </c>
      <c r="N950">
        <v>1.5705555550000001</v>
      </c>
      <c r="O950">
        <v>0</v>
      </c>
      <c r="P950">
        <v>7</v>
      </c>
      <c r="Q950">
        <v>0</v>
      </c>
      <c r="R950">
        <v>6</v>
      </c>
      <c r="S950">
        <v>0</v>
      </c>
      <c r="T950">
        <v>4</v>
      </c>
      <c r="U950">
        <v>0</v>
      </c>
      <c r="V950">
        <v>0</v>
      </c>
      <c r="W950">
        <v>0</v>
      </c>
      <c r="X950">
        <v>1.1275585309043064</v>
      </c>
      <c r="Y950">
        <v>0</v>
      </c>
      <c r="Z950">
        <v>0.98774051701992349</v>
      </c>
      <c r="AA950">
        <v>0</v>
      </c>
      <c r="AB950">
        <v>3.2116789916684367</v>
      </c>
      <c r="AC950">
        <v>0</v>
      </c>
      <c r="AD950">
        <v>0</v>
      </c>
      <c r="AE950">
        <v>5.3269780395926665</v>
      </c>
    </row>
    <row r="951" spans="1:31" x14ac:dyDescent="0.25">
      <c r="A951">
        <v>2045265</v>
      </c>
      <c r="B951">
        <v>1</v>
      </c>
      <c r="C951" t="s">
        <v>80</v>
      </c>
      <c r="D951" t="s">
        <v>92</v>
      </c>
      <c r="E951" t="s">
        <v>505</v>
      </c>
      <c r="F951" t="s">
        <v>2996</v>
      </c>
      <c r="G951" t="s">
        <v>569</v>
      </c>
      <c r="H951" t="s">
        <v>143</v>
      </c>
      <c r="I951" t="s">
        <v>135</v>
      </c>
      <c r="J951" t="s">
        <v>136</v>
      </c>
      <c r="K951" t="s">
        <v>137</v>
      </c>
      <c r="L951" t="s">
        <v>2997</v>
      </c>
      <c r="M951" t="s">
        <v>2998</v>
      </c>
      <c r="N951">
        <v>6.2572222220000002</v>
      </c>
      <c r="O951">
        <v>0</v>
      </c>
      <c r="P951">
        <v>16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26.46108197498792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26.46108197498792</v>
      </c>
    </row>
    <row r="952" spans="1:31" x14ac:dyDescent="0.25">
      <c r="A952">
        <v>2045266</v>
      </c>
      <c r="B952">
        <v>1</v>
      </c>
      <c r="C952" t="s">
        <v>80</v>
      </c>
      <c r="D952" t="s">
        <v>89</v>
      </c>
      <c r="E952" t="s">
        <v>158</v>
      </c>
      <c r="F952" t="s">
        <v>2999</v>
      </c>
      <c r="G952" t="s">
        <v>636</v>
      </c>
      <c r="H952" t="s">
        <v>143</v>
      </c>
      <c r="I952" t="s">
        <v>135</v>
      </c>
      <c r="J952" t="s">
        <v>136</v>
      </c>
      <c r="K952" t="s">
        <v>137</v>
      </c>
      <c r="L952" t="s">
        <v>2994</v>
      </c>
      <c r="M952" t="s">
        <v>3000</v>
      </c>
      <c r="N952">
        <v>0.47305555500000002</v>
      </c>
      <c r="O952">
        <v>0</v>
      </c>
      <c r="P952">
        <v>36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13.080608732751417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13.080608732751417</v>
      </c>
    </row>
    <row r="953" spans="1:31" x14ac:dyDescent="0.25">
      <c r="A953">
        <v>2045267</v>
      </c>
      <c r="B953">
        <v>1</v>
      </c>
      <c r="C953" t="s">
        <v>80</v>
      </c>
      <c r="D953" t="s">
        <v>87</v>
      </c>
      <c r="E953" t="s">
        <v>158</v>
      </c>
      <c r="F953" t="s">
        <v>3001</v>
      </c>
      <c r="G953" t="s">
        <v>979</v>
      </c>
      <c r="H953" t="s">
        <v>143</v>
      </c>
      <c r="I953" t="s">
        <v>135</v>
      </c>
      <c r="J953" t="s">
        <v>136</v>
      </c>
      <c r="K953" t="s">
        <v>137</v>
      </c>
      <c r="L953" t="s">
        <v>3002</v>
      </c>
      <c r="M953" t="s">
        <v>3003</v>
      </c>
      <c r="N953">
        <v>0.85527777699999996</v>
      </c>
      <c r="O953">
        <v>0</v>
      </c>
      <c r="P953">
        <v>20</v>
      </c>
      <c r="Q953">
        <v>0</v>
      </c>
      <c r="R953">
        <v>0</v>
      </c>
      <c r="S953">
        <v>0</v>
      </c>
      <c r="T953">
        <v>2</v>
      </c>
      <c r="U953">
        <v>0</v>
      </c>
      <c r="V953">
        <v>0</v>
      </c>
      <c r="W953">
        <v>0</v>
      </c>
      <c r="X953">
        <v>4.4025801290110662</v>
      </c>
      <c r="Y953">
        <v>0</v>
      </c>
      <c r="Z953">
        <v>0</v>
      </c>
      <c r="AA953">
        <v>0</v>
      </c>
      <c r="AB953">
        <v>1.6784595808479259</v>
      </c>
      <c r="AC953">
        <v>0</v>
      </c>
      <c r="AD953">
        <v>0</v>
      </c>
      <c r="AE953">
        <v>6.0810397098589917</v>
      </c>
    </row>
    <row r="954" spans="1:31" x14ac:dyDescent="0.25">
      <c r="A954">
        <v>2045268</v>
      </c>
      <c r="B954">
        <v>1</v>
      </c>
      <c r="C954" t="s">
        <v>80</v>
      </c>
      <c r="D954" t="s">
        <v>99</v>
      </c>
      <c r="E954" t="s">
        <v>158</v>
      </c>
      <c r="F954" t="s">
        <v>3004</v>
      </c>
      <c r="G954" t="s">
        <v>385</v>
      </c>
      <c r="H954" t="s">
        <v>143</v>
      </c>
      <c r="I954" t="s">
        <v>135</v>
      </c>
      <c r="J954" t="s">
        <v>136</v>
      </c>
      <c r="K954" t="s">
        <v>137</v>
      </c>
      <c r="L954" t="s">
        <v>3005</v>
      </c>
      <c r="M954" t="s">
        <v>3006</v>
      </c>
      <c r="N954">
        <v>9.0294444439999992</v>
      </c>
      <c r="O954">
        <v>0</v>
      </c>
      <c r="P954">
        <v>4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0.36572666254993785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0.36572666254993785</v>
      </c>
    </row>
    <row r="955" spans="1:31" x14ac:dyDescent="0.25">
      <c r="A955">
        <v>2045271</v>
      </c>
      <c r="B955">
        <v>1</v>
      </c>
      <c r="C955" t="s">
        <v>80</v>
      </c>
      <c r="D955" t="s">
        <v>98</v>
      </c>
      <c r="E955" t="s">
        <v>177</v>
      </c>
      <c r="F955" t="s">
        <v>3007</v>
      </c>
      <c r="G955" t="s">
        <v>324</v>
      </c>
      <c r="H955" t="s">
        <v>143</v>
      </c>
      <c r="I955" t="s">
        <v>135</v>
      </c>
      <c r="J955" t="s">
        <v>136</v>
      </c>
      <c r="K955" t="s">
        <v>137</v>
      </c>
      <c r="L955" t="s">
        <v>3008</v>
      </c>
      <c r="M955" t="s">
        <v>3009</v>
      </c>
      <c r="N955">
        <v>0.88416666600000005</v>
      </c>
      <c r="O955">
        <v>0</v>
      </c>
      <c r="P955">
        <v>1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0.32570880760199666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0.32570880760199666</v>
      </c>
    </row>
    <row r="956" spans="1:31" x14ac:dyDescent="0.25">
      <c r="A956">
        <v>2045272</v>
      </c>
      <c r="B956">
        <v>1</v>
      </c>
      <c r="C956" t="s">
        <v>81</v>
      </c>
      <c r="D956" t="s">
        <v>118</v>
      </c>
      <c r="E956" t="s">
        <v>131</v>
      </c>
      <c r="F956" t="s">
        <v>3010</v>
      </c>
      <c r="G956" t="s">
        <v>133</v>
      </c>
      <c r="H956" t="s">
        <v>134</v>
      </c>
      <c r="I956" t="s">
        <v>135</v>
      </c>
      <c r="J956" t="s">
        <v>136</v>
      </c>
      <c r="K956" t="s">
        <v>137</v>
      </c>
      <c r="L956" t="s">
        <v>3011</v>
      </c>
      <c r="M956" t="s">
        <v>3012</v>
      </c>
      <c r="N956">
        <v>0.380833333</v>
      </c>
      <c r="O956">
        <v>1</v>
      </c>
      <c r="P956">
        <v>353</v>
      </c>
      <c r="Q956">
        <v>44</v>
      </c>
      <c r="R956">
        <v>33</v>
      </c>
      <c r="S956">
        <v>9</v>
      </c>
      <c r="T956">
        <v>38</v>
      </c>
      <c r="U956">
        <v>0</v>
      </c>
      <c r="V956">
        <v>0</v>
      </c>
      <c r="W956">
        <v>0.16183217899443836</v>
      </c>
      <c r="X956">
        <v>20.897303765229601</v>
      </c>
      <c r="Y956">
        <v>121.80539941451407</v>
      </c>
      <c r="Z956">
        <v>6.0512353608000691</v>
      </c>
      <c r="AA956">
        <v>18.671261097530181</v>
      </c>
      <c r="AB956">
        <v>14.285253729791902</v>
      </c>
      <c r="AC956">
        <v>0</v>
      </c>
      <c r="AD956">
        <v>0</v>
      </c>
      <c r="AE956">
        <v>181.87228554686027</v>
      </c>
    </row>
    <row r="957" spans="1:31" x14ac:dyDescent="0.25">
      <c r="A957">
        <v>2045274</v>
      </c>
      <c r="B957">
        <v>1</v>
      </c>
      <c r="C957" t="s">
        <v>81</v>
      </c>
      <c r="D957" t="s">
        <v>113</v>
      </c>
      <c r="E957" t="s">
        <v>158</v>
      </c>
      <c r="F957" t="s">
        <v>3013</v>
      </c>
      <c r="G957" t="s">
        <v>385</v>
      </c>
      <c r="H957" t="s">
        <v>143</v>
      </c>
      <c r="I957" t="s">
        <v>135</v>
      </c>
      <c r="J957" t="s">
        <v>136</v>
      </c>
      <c r="K957" t="s">
        <v>137</v>
      </c>
      <c r="L957" t="s">
        <v>3014</v>
      </c>
      <c r="M957" t="s">
        <v>3015</v>
      </c>
      <c r="N957">
        <v>2.1866666659999998</v>
      </c>
      <c r="O957">
        <v>0</v>
      </c>
      <c r="P957">
        <v>7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3.0916543792746825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3.0916543792746825</v>
      </c>
    </row>
    <row r="958" spans="1:31" x14ac:dyDescent="0.25">
      <c r="A958">
        <v>2045277</v>
      </c>
      <c r="B958">
        <v>1</v>
      </c>
      <c r="C958" t="s">
        <v>80</v>
      </c>
      <c r="D958" t="s">
        <v>107</v>
      </c>
      <c r="E958" t="s">
        <v>169</v>
      </c>
      <c r="F958" t="s">
        <v>3016</v>
      </c>
      <c r="G958" t="s">
        <v>3017</v>
      </c>
      <c r="H958" t="s">
        <v>134</v>
      </c>
      <c r="I958" t="s">
        <v>135</v>
      </c>
      <c r="J958" t="s">
        <v>136</v>
      </c>
      <c r="K958" t="s">
        <v>137</v>
      </c>
      <c r="L958" t="s">
        <v>3018</v>
      </c>
      <c r="M958" t="s">
        <v>3019</v>
      </c>
      <c r="N958">
        <v>1.746388888</v>
      </c>
      <c r="O958">
        <v>0</v>
      </c>
      <c r="P958">
        <v>0</v>
      </c>
      <c r="Q958">
        <v>1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0.92378681547524999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0.92378681547524999</v>
      </c>
    </row>
    <row r="959" spans="1:31" x14ac:dyDescent="0.25">
      <c r="A959">
        <v>2045280</v>
      </c>
      <c r="B959">
        <v>1</v>
      </c>
      <c r="C959" t="s">
        <v>80</v>
      </c>
      <c r="D959" t="s">
        <v>92</v>
      </c>
      <c r="E959" t="s">
        <v>177</v>
      </c>
      <c r="F959" t="s">
        <v>3020</v>
      </c>
      <c r="G959" t="s">
        <v>179</v>
      </c>
      <c r="H959" t="s">
        <v>143</v>
      </c>
      <c r="I959" t="s">
        <v>135</v>
      </c>
      <c r="J959" t="s">
        <v>136</v>
      </c>
      <c r="K959" t="s">
        <v>137</v>
      </c>
      <c r="L959" t="s">
        <v>3021</v>
      </c>
      <c r="M959" t="s">
        <v>3022</v>
      </c>
      <c r="N959">
        <v>5.2172222220000002</v>
      </c>
      <c r="O959">
        <v>0</v>
      </c>
      <c r="P959">
        <v>1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2.0233900284742647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2.0233900284742647</v>
      </c>
    </row>
    <row r="960" spans="1:31" x14ac:dyDescent="0.25">
      <c r="A960">
        <v>2045281</v>
      </c>
      <c r="B960">
        <v>1</v>
      </c>
      <c r="C960" t="s">
        <v>80</v>
      </c>
      <c r="D960" t="s">
        <v>82</v>
      </c>
      <c r="E960" t="s">
        <v>177</v>
      </c>
      <c r="F960" t="s">
        <v>3023</v>
      </c>
      <c r="G960" t="s">
        <v>196</v>
      </c>
      <c r="H960" t="s">
        <v>143</v>
      </c>
      <c r="I960" t="s">
        <v>135</v>
      </c>
      <c r="J960" t="s">
        <v>136</v>
      </c>
      <c r="K960" t="s">
        <v>137</v>
      </c>
      <c r="L960" t="s">
        <v>3024</v>
      </c>
      <c r="M960" t="s">
        <v>3025</v>
      </c>
      <c r="N960">
        <v>1.476111111</v>
      </c>
      <c r="O960">
        <v>0</v>
      </c>
      <c r="P960">
        <v>8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2.873476042606002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2.873476042606002</v>
      </c>
    </row>
    <row r="961" spans="1:31" x14ac:dyDescent="0.25">
      <c r="A961">
        <v>2045284</v>
      </c>
      <c r="B961">
        <v>1</v>
      </c>
      <c r="C961" t="s">
        <v>80</v>
      </c>
      <c r="D961" t="s">
        <v>82</v>
      </c>
      <c r="E961" t="s">
        <v>140</v>
      </c>
      <c r="F961" t="s">
        <v>3026</v>
      </c>
      <c r="G961" t="s">
        <v>1017</v>
      </c>
      <c r="H961" t="s">
        <v>143</v>
      </c>
      <c r="I961" t="s">
        <v>135</v>
      </c>
      <c r="J961" t="s">
        <v>136</v>
      </c>
      <c r="K961" t="s">
        <v>137</v>
      </c>
      <c r="L961" t="s">
        <v>3027</v>
      </c>
      <c r="M961" t="s">
        <v>3028</v>
      </c>
      <c r="N961">
        <v>0.444722222</v>
      </c>
      <c r="O961">
        <v>0</v>
      </c>
      <c r="P961">
        <v>738</v>
      </c>
      <c r="Q961">
        <v>0</v>
      </c>
      <c r="R961">
        <v>0</v>
      </c>
      <c r="S961">
        <v>0</v>
      </c>
      <c r="T961">
        <v>58</v>
      </c>
      <c r="U961">
        <v>0</v>
      </c>
      <c r="V961">
        <v>0</v>
      </c>
      <c r="W961">
        <v>0</v>
      </c>
      <c r="X961">
        <v>72.410915376160659</v>
      </c>
      <c r="Y961">
        <v>0</v>
      </c>
      <c r="Z961">
        <v>0</v>
      </c>
      <c r="AA961">
        <v>0</v>
      </c>
      <c r="AB961">
        <v>19.66915637599622</v>
      </c>
      <c r="AC961">
        <v>0</v>
      </c>
      <c r="AD961">
        <v>0</v>
      </c>
      <c r="AE961">
        <v>92.080071752156883</v>
      </c>
    </row>
    <row r="962" spans="1:31" x14ac:dyDescent="0.25">
      <c r="A962">
        <v>2045287</v>
      </c>
      <c r="B962">
        <v>1</v>
      </c>
      <c r="C962" t="s">
        <v>80</v>
      </c>
      <c r="D962" t="s">
        <v>97</v>
      </c>
      <c r="E962" t="s">
        <v>131</v>
      </c>
      <c r="F962" t="s">
        <v>3029</v>
      </c>
      <c r="G962" t="s">
        <v>133</v>
      </c>
      <c r="H962" t="s">
        <v>134</v>
      </c>
      <c r="I962" t="s">
        <v>135</v>
      </c>
      <c r="J962" t="s">
        <v>136</v>
      </c>
      <c r="K962" t="s">
        <v>137</v>
      </c>
      <c r="L962" t="s">
        <v>3030</v>
      </c>
      <c r="M962" t="s">
        <v>3031</v>
      </c>
      <c r="N962">
        <v>1.878333333</v>
      </c>
      <c r="O962">
        <v>2</v>
      </c>
      <c r="P962">
        <v>466</v>
      </c>
      <c r="Q962">
        <v>3</v>
      </c>
      <c r="R962">
        <v>10</v>
      </c>
      <c r="S962">
        <v>9</v>
      </c>
      <c r="T962">
        <v>46</v>
      </c>
      <c r="U962">
        <v>0</v>
      </c>
      <c r="V962">
        <v>1</v>
      </c>
      <c r="W962">
        <v>178.32110965365234</v>
      </c>
      <c r="X962">
        <v>200.00691808250005</v>
      </c>
      <c r="Y962">
        <v>4.0390132335724793</v>
      </c>
      <c r="Z962">
        <v>1.7256538444675402</v>
      </c>
      <c r="AA962">
        <v>74.697173940514418</v>
      </c>
      <c r="AB962">
        <v>57.081559114679258</v>
      </c>
      <c r="AC962">
        <v>0</v>
      </c>
      <c r="AD962">
        <v>0.38180132477255668</v>
      </c>
      <c r="AE962">
        <v>516.25322919415873</v>
      </c>
    </row>
    <row r="963" spans="1:31" x14ac:dyDescent="0.25">
      <c r="A963">
        <v>2045288</v>
      </c>
      <c r="B963">
        <v>1</v>
      </c>
      <c r="C963" t="s">
        <v>80</v>
      </c>
      <c r="D963" t="s">
        <v>96</v>
      </c>
      <c r="E963" t="s">
        <v>158</v>
      </c>
      <c r="F963" t="s">
        <v>3032</v>
      </c>
      <c r="G963" t="s">
        <v>385</v>
      </c>
      <c r="H963" t="s">
        <v>143</v>
      </c>
      <c r="I963" t="s">
        <v>135</v>
      </c>
      <c r="J963" t="s">
        <v>136</v>
      </c>
      <c r="K963" t="s">
        <v>137</v>
      </c>
      <c r="L963" t="s">
        <v>3033</v>
      </c>
      <c r="M963" t="s">
        <v>3034</v>
      </c>
      <c r="N963">
        <v>1.9041666660000001</v>
      </c>
      <c r="O963">
        <v>0</v>
      </c>
      <c r="P963">
        <v>30</v>
      </c>
      <c r="Q963">
        <v>0</v>
      </c>
      <c r="R963">
        <v>0</v>
      </c>
      <c r="S963">
        <v>0</v>
      </c>
      <c r="T963">
        <v>1</v>
      </c>
      <c r="U963">
        <v>0</v>
      </c>
      <c r="V963">
        <v>0</v>
      </c>
      <c r="W963">
        <v>0</v>
      </c>
      <c r="X963">
        <v>9.8621492643356348</v>
      </c>
      <c r="Y963">
        <v>0</v>
      </c>
      <c r="Z963">
        <v>0</v>
      </c>
      <c r="AA963">
        <v>0</v>
      </c>
      <c r="AB963">
        <v>1.89804013908015</v>
      </c>
      <c r="AC963">
        <v>0</v>
      </c>
      <c r="AD963">
        <v>0</v>
      </c>
      <c r="AE963">
        <v>11.760189403415785</v>
      </c>
    </row>
    <row r="964" spans="1:31" x14ac:dyDescent="0.25">
      <c r="A964">
        <v>2045290</v>
      </c>
      <c r="B964">
        <v>1</v>
      </c>
      <c r="C964" t="s">
        <v>80</v>
      </c>
      <c r="D964" t="s">
        <v>85</v>
      </c>
      <c r="E964" t="s">
        <v>177</v>
      </c>
      <c r="F964" t="s">
        <v>3035</v>
      </c>
      <c r="G964" t="s">
        <v>1007</v>
      </c>
      <c r="H964" t="s">
        <v>143</v>
      </c>
      <c r="I964" t="s">
        <v>135</v>
      </c>
      <c r="J964" t="s">
        <v>3</v>
      </c>
      <c r="K964" t="s">
        <v>137</v>
      </c>
      <c r="L964" t="s">
        <v>3036</v>
      </c>
      <c r="M964" t="s">
        <v>3037</v>
      </c>
      <c r="N964">
        <v>4.6969444439999997</v>
      </c>
      <c r="O964">
        <v>0</v>
      </c>
      <c r="P964">
        <v>11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11.675536685451581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11.675536685451581</v>
      </c>
    </row>
    <row r="965" spans="1:31" x14ac:dyDescent="0.25">
      <c r="A965">
        <v>2045292</v>
      </c>
      <c r="B965">
        <v>1</v>
      </c>
      <c r="C965" t="s">
        <v>80</v>
      </c>
      <c r="D965" t="s">
        <v>110</v>
      </c>
      <c r="E965" t="s">
        <v>505</v>
      </c>
      <c r="F965" t="s">
        <v>3038</v>
      </c>
      <c r="G965" t="s">
        <v>366</v>
      </c>
      <c r="H965" t="s">
        <v>143</v>
      </c>
      <c r="I965" t="s">
        <v>135</v>
      </c>
      <c r="J965" t="s">
        <v>136</v>
      </c>
      <c r="K965" t="s">
        <v>137</v>
      </c>
      <c r="L965" t="s">
        <v>3039</v>
      </c>
      <c r="M965" t="s">
        <v>3040</v>
      </c>
      <c r="N965">
        <v>3.0097222220000002</v>
      </c>
      <c r="O965">
        <v>0</v>
      </c>
      <c r="P965">
        <v>5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3.8799603373485105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3.8799603373485105</v>
      </c>
    </row>
    <row r="966" spans="1:31" x14ac:dyDescent="0.25">
      <c r="A966">
        <v>2045293</v>
      </c>
      <c r="B966">
        <v>1</v>
      </c>
      <c r="C966" t="s">
        <v>81</v>
      </c>
      <c r="D966" t="s">
        <v>121</v>
      </c>
      <c r="E966" t="s">
        <v>131</v>
      </c>
      <c r="F966" t="s">
        <v>3041</v>
      </c>
      <c r="G966" t="s">
        <v>513</v>
      </c>
      <c r="H966" t="s">
        <v>134</v>
      </c>
      <c r="I966" t="s">
        <v>135</v>
      </c>
      <c r="J966" t="s">
        <v>136</v>
      </c>
      <c r="K966" t="s">
        <v>137</v>
      </c>
      <c r="L966" t="s">
        <v>3042</v>
      </c>
      <c r="M966" t="s">
        <v>3043</v>
      </c>
      <c r="N966">
        <v>0.24833333299999999</v>
      </c>
      <c r="O966">
        <v>0</v>
      </c>
      <c r="P966">
        <v>490</v>
      </c>
      <c r="Q966">
        <v>0</v>
      </c>
      <c r="R966">
        <v>8</v>
      </c>
      <c r="S966">
        <v>2</v>
      </c>
      <c r="T966">
        <v>16</v>
      </c>
      <c r="U966">
        <v>0</v>
      </c>
      <c r="V966">
        <v>0</v>
      </c>
      <c r="W966">
        <v>0</v>
      </c>
      <c r="X966">
        <v>17.113646592217403</v>
      </c>
      <c r="Y966">
        <v>0</v>
      </c>
      <c r="Z966">
        <v>8.1375619372043323E-2</v>
      </c>
      <c r="AA966">
        <v>3.1480000993367865</v>
      </c>
      <c r="AB966">
        <v>3.4900940423930535</v>
      </c>
      <c r="AC966">
        <v>0</v>
      </c>
      <c r="AD966">
        <v>0</v>
      </c>
      <c r="AE966">
        <v>23.833116353319287</v>
      </c>
    </row>
    <row r="967" spans="1:31" x14ac:dyDescent="0.25">
      <c r="A967">
        <v>2045294</v>
      </c>
      <c r="B967">
        <v>1</v>
      </c>
      <c r="C967" t="s">
        <v>81</v>
      </c>
      <c r="D967" t="s">
        <v>123</v>
      </c>
      <c r="E967" t="s">
        <v>158</v>
      </c>
      <c r="F967" t="s">
        <v>3044</v>
      </c>
      <c r="G967" t="s">
        <v>160</v>
      </c>
      <c r="H967" t="s">
        <v>143</v>
      </c>
      <c r="I967" t="s">
        <v>135</v>
      </c>
      <c r="J967" t="s">
        <v>136</v>
      </c>
      <c r="K967" t="s">
        <v>137</v>
      </c>
      <c r="L967" t="s">
        <v>3045</v>
      </c>
      <c r="M967" t="s">
        <v>3046</v>
      </c>
      <c r="N967">
        <v>2.488888888</v>
      </c>
      <c r="O967">
        <v>0</v>
      </c>
      <c r="P967">
        <v>111</v>
      </c>
      <c r="Q967">
        <v>0</v>
      </c>
      <c r="R967">
        <v>0</v>
      </c>
      <c r="S967">
        <v>0</v>
      </c>
      <c r="T967">
        <v>6</v>
      </c>
      <c r="U967">
        <v>0</v>
      </c>
      <c r="V967">
        <v>0</v>
      </c>
      <c r="W967">
        <v>0</v>
      </c>
      <c r="X967">
        <v>51.45948241114521</v>
      </c>
      <c r="Y967">
        <v>0</v>
      </c>
      <c r="Z967">
        <v>0</v>
      </c>
      <c r="AA967">
        <v>0</v>
      </c>
      <c r="AB967">
        <v>13.927305337772397</v>
      </c>
      <c r="AC967">
        <v>0</v>
      </c>
      <c r="AD967">
        <v>0</v>
      </c>
      <c r="AE967">
        <v>65.386787748917612</v>
      </c>
    </row>
    <row r="968" spans="1:31" x14ac:dyDescent="0.25">
      <c r="A968">
        <v>2045295</v>
      </c>
      <c r="B968">
        <v>1</v>
      </c>
      <c r="C968" t="s">
        <v>80</v>
      </c>
      <c r="D968" t="s">
        <v>108</v>
      </c>
      <c r="E968" t="s">
        <v>158</v>
      </c>
      <c r="F968" t="s">
        <v>3047</v>
      </c>
      <c r="G968" t="s">
        <v>1283</v>
      </c>
      <c r="H968" t="s">
        <v>143</v>
      </c>
      <c r="I968" t="s">
        <v>135</v>
      </c>
      <c r="J968" t="s">
        <v>136</v>
      </c>
      <c r="K968" t="s">
        <v>137</v>
      </c>
      <c r="L968" t="s">
        <v>3048</v>
      </c>
      <c r="M968" t="s">
        <v>3049</v>
      </c>
      <c r="N968">
        <v>3.966388888</v>
      </c>
      <c r="O968">
        <v>0</v>
      </c>
      <c r="P968">
        <v>12</v>
      </c>
      <c r="Q968">
        <v>0</v>
      </c>
      <c r="R968">
        <v>1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16.288017393855053</v>
      </c>
      <c r="Y968">
        <v>0</v>
      </c>
      <c r="Z968">
        <v>2.9411929365172225</v>
      </c>
      <c r="AA968">
        <v>0</v>
      </c>
      <c r="AB968">
        <v>0</v>
      </c>
      <c r="AC968">
        <v>0</v>
      </c>
      <c r="AD968">
        <v>0</v>
      </c>
      <c r="AE968">
        <v>19.229210330372275</v>
      </c>
    </row>
    <row r="969" spans="1:31" x14ac:dyDescent="0.25">
      <c r="A969">
        <v>2045296</v>
      </c>
      <c r="B969">
        <v>1</v>
      </c>
      <c r="C969" t="s">
        <v>80</v>
      </c>
      <c r="D969" t="s">
        <v>108</v>
      </c>
      <c r="E969" t="s">
        <v>169</v>
      </c>
      <c r="F969" t="s">
        <v>3050</v>
      </c>
      <c r="G969" t="s">
        <v>1007</v>
      </c>
      <c r="H969" t="s">
        <v>134</v>
      </c>
      <c r="I969" t="s">
        <v>135</v>
      </c>
      <c r="J969" t="s">
        <v>3</v>
      </c>
      <c r="K969" t="s">
        <v>137</v>
      </c>
      <c r="L969" t="s">
        <v>3051</v>
      </c>
      <c r="M969" t="s">
        <v>3052</v>
      </c>
      <c r="N969">
        <v>1.301111111</v>
      </c>
      <c r="O969">
        <v>0</v>
      </c>
      <c r="P969">
        <v>23</v>
      </c>
      <c r="Q969">
        <v>0</v>
      </c>
      <c r="R969">
        <v>18</v>
      </c>
      <c r="S969">
        <v>0</v>
      </c>
      <c r="T969">
        <v>5</v>
      </c>
      <c r="U969">
        <v>0</v>
      </c>
      <c r="V969">
        <v>0</v>
      </c>
      <c r="W969">
        <v>0</v>
      </c>
      <c r="X969">
        <v>5.2353085674113329</v>
      </c>
      <c r="Y969">
        <v>0</v>
      </c>
      <c r="Z969">
        <v>62.510633274122327</v>
      </c>
      <c r="AA969">
        <v>0</v>
      </c>
      <c r="AB969">
        <v>8.1446269592468177</v>
      </c>
      <c r="AC969">
        <v>0</v>
      </c>
      <c r="AD969">
        <v>0</v>
      </c>
      <c r="AE969">
        <v>75.890568800780486</v>
      </c>
    </row>
    <row r="970" spans="1:31" x14ac:dyDescent="0.25">
      <c r="A970">
        <v>2045297</v>
      </c>
      <c r="B970">
        <v>1</v>
      </c>
      <c r="C970" t="s">
        <v>80</v>
      </c>
      <c r="D970" t="s">
        <v>103</v>
      </c>
      <c r="E970" t="s">
        <v>140</v>
      </c>
      <c r="F970" t="s">
        <v>3053</v>
      </c>
      <c r="G970" t="s">
        <v>142</v>
      </c>
      <c r="H970" t="s">
        <v>143</v>
      </c>
      <c r="I970" t="s">
        <v>135</v>
      </c>
      <c r="J970" t="s">
        <v>136</v>
      </c>
      <c r="K970" t="s">
        <v>137</v>
      </c>
      <c r="L970" t="s">
        <v>3054</v>
      </c>
      <c r="M970" t="s">
        <v>3055</v>
      </c>
      <c r="N970">
        <v>0.63333333300000005</v>
      </c>
      <c r="O970">
        <v>0</v>
      </c>
      <c r="P970">
        <v>57</v>
      </c>
      <c r="Q970">
        <v>0</v>
      </c>
      <c r="R970">
        <v>1</v>
      </c>
      <c r="S970">
        <v>0</v>
      </c>
      <c r="T970">
        <v>12</v>
      </c>
      <c r="U970">
        <v>0</v>
      </c>
      <c r="V970">
        <v>0</v>
      </c>
      <c r="W970">
        <v>0</v>
      </c>
      <c r="X970">
        <v>6.2166818959733998</v>
      </c>
      <c r="Y970">
        <v>0</v>
      </c>
      <c r="Z970">
        <v>0</v>
      </c>
      <c r="AA970">
        <v>0</v>
      </c>
      <c r="AB970">
        <v>2.464009543617367</v>
      </c>
      <c r="AC970">
        <v>0</v>
      </c>
      <c r="AD970">
        <v>0</v>
      </c>
      <c r="AE970">
        <v>8.6806914395907668</v>
      </c>
    </row>
    <row r="971" spans="1:31" x14ac:dyDescent="0.25">
      <c r="A971">
        <v>2045298</v>
      </c>
      <c r="B971">
        <v>1</v>
      </c>
      <c r="C971" t="s">
        <v>80</v>
      </c>
      <c r="D971" t="s">
        <v>102</v>
      </c>
      <c r="E971" t="s">
        <v>140</v>
      </c>
      <c r="F971" t="s">
        <v>3056</v>
      </c>
      <c r="G971" t="s">
        <v>160</v>
      </c>
      <c r="H971" t="s">
        <v>143</v>
      </c>
      <c r="I971" t="s">
        <v>135</v>
      </c>
      <c r="J971" t="s">
        <v>136</v>
      </c>
      <c r="K971" t="s">
        <v>137</v>
      </c>
      <c r="L971" t="s">
        <v>3057</v>
      </c>
      <c r="M971" t="s">
        <v>3058</v>
      </c>
      <c r="N971">
        <v>2.7008333329999998</v>
      </c>
      <c r="O971">
        <v>0</v>
      </c>
      <c r="P971">
        <v>4</v>
      </c>
      <c r="Q971">
        <v>0</v>
      </c>
      <c r="R971">
        <v>15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2.3670861956402347</v>
      </c>
      <c r="Y971">
        <v>0</v>
      </c>
      <c r="Z971">
        <v>14.740128888412029</v>
      </c>
      <c r="AA971">
        <v>0</v>
      </c>
      <c r="AB971">
        <v>0</v>
      </c>
      <c r="AC971">
        <v>0</v>
      </c>
      <c r="AD971">
        <v>0</v>
      </c>
      <c r="AE971">
        <v>17.107215084052264</v>
      </c>
    </row>
    <row r="972" spans="1:31" x14ac:dyDescent="0.25">
      <c r="A972">
        <v>2045304</v>
      </c>
      <c r="B972">
        <v>1</v>
      </c>
      <c r="C972" t="s">
        <v>80</v>
      </c>
      <c r="D972" t="s">
        <v>84</v>
      </c>
      <c r="E972" t="s">
        <v>177</v>
      </c>
      <c r="F972" t="s">
        <v>3059</v>
      </c>
      <c r="G972" t="s">
        <v>1007</v>
      </c>
      <c r="H972" t="s">
        <v>143</v>
      </c>
      <c r="I972" t="s">
        <v>135</v>
      </c>
      <c r="J972" t="s">
        <v>3</v>
      </c>
      <c r="K972" t="s">
        <v>137</v>
      </c>
      <c r="L972" t="s">
        <v>3060</v>
      </c>
      <c r="M972" t="s">
        <v>3061</v>
      </c>
      <c r="N972">
        <v>3.204722222</v>
      </c>
      <c r="O972">
        <v>0</v>
      </c>
      <c r="P972">
        <v>1</v>
      </c>
      <c r="Q972">
        <v>0</v>
      </c>
      <c r="R972">
        <v>0</v>
      </c>
      <c r="S972">
        <v>0</v>
      </c>
      <c r="T972">
        <v>1</v>
      </c>
      <c r="U972">
        <v>0</v>
      </c>
      <c r="V972">
        <v>1</v>
      </c>
      <c r="W972">
        <v>0</v>
      </c>
      <c r="X972">
        <v>1.0152565672585843</v>
      </c>
      <c r="Y972">
        <v>0</v>
      </c>
      <c r="Z972">
        <v>0</v>
      </c>
      <c r="AA972">
        <v>0</v>
      </c>
      <c r="AB972">
        <v>16.340786074973224</v>
      </c>
      <c r="AC972">
        <v>0</v>
      </c>
      <c r="AD972">
        <v>90.310584977821534</v>
      </c>
      <c r="AE972">
        <v>107.66662762005335</v>
      </c>
    </row>
    <row r="973" spans="1:31" x14ac:dyDescent="0.25">
      <c r="A973">
        <v>2045305</v>
      </c>
      <c r="B973">
        <v>1</v>
      </c>
      <c r="C973" t="s">
        <v>80</v>
      </c>
      <c r="D973" t="s">
        <v>84</v>
      </c>
      <c r="E973" t="s">
        <v>158</v>
      </c>
      <c r="F973" t="s">
        <v>3062</v>
      </c>
      <c r="G973" t="s">
        <v>1007</v>
      </c>
      <c r="H973" t="s">
        <v>143</v>
      </c>
      <c r="I973" t="s">
        <v>135</v>
      </c>
      <c r="J973" t="s">
        <v>3</v>
      </c>
      <c r="K973" t="s">
        <v>137</v>
      </c>
      <c r="L973" t="s">
        <v>3063</v>
      </c>
      <c r="M973" t="s">
        <v>3064</v>
      </c>
      <c r="N973">
        <v>3.059722222</v>
      </c>
      <c r="O973">
        <v>0</v>
      </c>
      <c r="P973">
        <v>161</v>
      </c>
      <c r="Q973">
        <v>0</v>
      </c>
      <c r="R973">
        <v>0</v>
      </c>
      <c r="S973">
        <v>0</v>
      </c>
      <c r="T973">
        <v>6</v>
      </c>
      <c r="U973">
        <v>0</v>
      </c>
      <c r="V973">
        <v>0</v>
      </c>
      <c r="W973">
        <v>0</v>
      </c>
      <c r="X973">
        <v>113.46381814707223</v>
      </c>
      <c r="Y973">
        <v>0</v>
      </c>
      <c r="Z973">
        <v>0</v>
      </c>
      <c r="AA973">
        <v>0</v>
      </c>
      <c r="AB973">
        <v>3.9126378997655551</v>
      </c>
      <c r="AC973">
        <v>0</v>
      </c>
      <c r="AD973">
        <v>0</v>
      </c>
      <c r="AE973">
        <v>117.37645604683779</v>
      </c>
    </row>
    <row r="974" spans="1:31" x14ac:dyDescent="0.25">
      <c r="A974">
        <v>2045308</v>
      </c>
      <c r="B974">
        <v>1</v>
      </c>
      <c r="C974" t="s">
        <v>81</v>
      </c>
      <c r="D974" t="s">
        <v>127</v>
      </c>
      <c r="E974" t="s">
        <v>177</v>
      </c>
      <c r="F974" t="s">
        <v>3065</v>
      </c>
      <c r="G974" t="s">
        <v>183</v>
      </c>
      <c r="H974" t="s">
        <v>143</v>
      </c>
      <c r="I974" t="s">
        <v>135</v>
      </c>
      <c r="J974" t="s">
        <v>136</v>
      </c>
      <c r="K974" t="s">
        <v>137</v>
      </c>
      <c r="L974" t="s">
        <v>3066</v>
      </c>
      <c r="M974" t="s">
        <v>3067</v>
      </c>
      <c r="N974">
        <v>4.5519444440000001</v>
      </c>
      <c r="O974">
        <v>0</v>
      </c>
      <c r="P974">
        <v>1</v>
      </c>
      <c r="Q974">
        <v>0</v>
      </c>
      <c r="R974">
        <v>1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7.6383899638115178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7.6383899638115178</v>
      </c>
    </row>
    <row r="975" spans="1:31" x14ac:dyDescent="0.25">
      <c r="A975">
        <v>2045309</v>
      </c>
      <c r="B975">
        <v>1</v>
      </c>
      <c r="C975" t="s">
        <v>80</v>
      </c>
      <c r="D975" t="s">
        <v>84</v>
      </c>
      <c r="E975" t="s">
        <v>158</v>
      </c>
      <c r="F975" t="s">
        <v>3068</v>
      </c>
      <c r="G975" t="s">
        <v>154</v>
      </c>
      <c r="H975" t="s">
        <v>143</v>
      </c>
      <c r="I975" t="s">
        <v>135</v>
      </c>
      <c r="J975" t="s">
        <v>136</v>
      </c>
      <c r="K975" t="s">
        <v>155</v>
      </c>
      <c r="L975" t="s">
        <v>3069</v>
      </c>
      <c r="M975" t="s">
        <v>3070</v>
      </c>
      <c r="N975">
        <v>0.65744055499999998</v>
      </c>
      <c r="O975">
        <v>0</v>
      </c>
      <c r="P975">
        <v>68</v>
      </c>
      <c r="Q975">
        <v>0</v>
      </c>
      <c r="R975">
        <v>0</v>
      </c>
      <c r="S975">
        <v>0</v>
      </c>
      <c r="T975">
        <v>3</v>
      </c>
      <c r="U975">
        <v>0</v>
      </c>
      <c r="V975">
        <v>0</v>
      </c>
      <c r="W975">
        <v>0</v>
      </c>
      <c r="X975">
        <v>6.9502578295889164</v>
      </c>
      <c r="Y975">
        <v>0</v>
      </c>
      <c r="Z975">
        <v>0</v>
      </c>
      <c r="AA975">
        <v>0</v>
      </c>
      <c r="AB975">
        <v>1.5213978833939232</v>
      </c>
      <c r="AC975">
        <v>0</v>
      </c>
      <c r="AD975">
        <v>0</v>
      </c>
      <c r="AE975">
        <v>8.4716557129828391</v>
      </c>
    </row>
    <row r="976" spans="1:31" x14ac:dyDescent="0.25">
      <c r="A976">
        <v>2045310</v>
      </c>
      <c r="B976">
        <v>1</v>
      </c>
      <c r="C976" t="s">
        <v>80</v>
      </c>
      <c r="D976" t="s">
        <v>82</v>
      </c>
      <c r="E976" t="s">
        <v>177</v>
      </c>
      <c r="F976" t="s">
        <v>3071</v>
      </c>
      <c r="G976" t="s">
        <v>1007</v>
      </c>
      <c r="H976" t="s">
        <v>143</v>
      </c>
      <c r="I976" t="s">
        <v>135</v>
      </c>
      <c r="J976" t="s">
        <v>136</v>
      </c>
      <c r="K976" t="s">
        <v>137</v>
      </c>
      <c r="L976" t="s">
        <v>3072</v>
      </c>
      <c r="M976" t="s">
        <v>3073</v>
      </c>
      <c r="N976">
        <v>2.1238888880000002</v>
      </c>
      <c r="O976">
        <v>0</v>
      </c>
      <c r="P976">
        <v>1</v>
      </c>
      <c r="Q976">
        <v>0</v>
      </c>
      <c r="R976">
        <v>0</v>
      </c>
      <c r="S976">
        <v>0</v>
      </c>
      <c r="T976">
        <v>2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3.6106123126782501</v>
      </c>
      <c r="AC976">
        <v>0</v>
      </c>
      <c r="AD976">
        <v>0</v>
      </c>
      <c r="AE976">
        <v>3.6106123126782501</v>
      </c>
    </row>
    <row r="977" spans="1:31" x14ac:dyDescent="0.25">
      <c r="A977">
        <v>2045313</v>
      </c>
      <c r="B977">
        <v>1</v>
      </c>
      <c r="C977" t="s">
        <v>80</v>
      </c>
      <c r="D977" t="s">
        <v>95</v>
      </c>
      <c r="E977" t="s">
        <v>177</v>
      </c>
      <c r="F977" t="s">
        <v>3074</v>
      </c>
      <c r="G977" t="s">
        <v>183</v>
      </c>
      <c r="H977" t="s">
        <v>143</v>
      </c>
      <c r="I977" t="s">
        <v>135</v>
      </c>
      <c r="J977" t="s">
        <v>136</v>
      </c>
      <c r="K977" t="s">
        <v>137</v>
      </c>
      <c r="L977" t="s">
        <v>3075</v>
      </c>
      <c r="M977" t="s">
        <v>3076</v>
      </c>
      <c r="N977">
        <v>2.3177777769999999</v>
      </c>
      <c r="O977">
        <v>0</v>
      </c>
      <c r="P977">
        <v>1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0.46552036676508002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0.46552036676508002</v>
      </c>
    </row>
    <row r="978" spans="1:31" x14ac:dyDescent="0.25">
      <c r="A978">
        <v>2045317</v>
      </c>
      <c r="B978">
        <v>1</v>
      </c>
      <c r="C978" t="s">
        <v>81</v>
      </c>
      <c r="D978" t="s">
        <v>117</v>
      </c>
      <c r="E978" t="s">
        <v>140</v>
      </c>
      <c r="F978" t="s">
        <v>3077</v>
      </c>
      <c r="G978" t="s">
        <v>324</v>
      </c>
      <c r="H978" t="s">
        <v>143</v>
      </c>
      <c r="I978" t="s">
        <v>135</v>
      </c>
      <c r="J978" t="s">
        <v>136</v>
      </c>
      <c r="K978" t="s">
        <v>137</v>
      </c>
      <c r="L978" t="s">
        <v>3078</v>
      </c>
      <c r="M978" t="s">
        <v>3079</v>
      </c>
      <c r="N978">
        <v>0.86916666600000003</v>
      </c>
      <c r="O978">
        <v>0</v>
      </c>
      <c r="P978">
        <v>83</v>
      </c>
      <c r="Q978">
        <v>0</v>
      </c>
      <c r="R978">
        <v>3</v>
      </c>
      <c r="S978">
        <v>0</v>
      </c>
      <c r="T978">
        <v>1</v>
      </c>
      <c r="U978">
        <v>0</v>
      </c>
      <c r="V978">
        <v>0</v>
      </c>
      <c r="W978">
        <v>0</v>
      </c>
      <c r="X978">
        <v>8.007511074557554</v>
      </c>
      <c r="Y978">
        <v>0</v>
      </c>
      <c r="Z978">
        <v>0.15332628294655834</v>
      </c>
      <c r="AA978">
        <v>0</v>
      </c>
      <c r="AB978">
        <v>6.684386378033333E-4</v>
      </c>
      <c r="AC978">
        <v>0</v>
      </c>
      <c r="AD978">
        <v>0</v>
      </c>
      <c r="AE978">
        <v>8.1615057961419151</v>
      </c>
    </row>
    <row r="979" spans="1:31" x14ac:dyDescent="0.25">
      <c r="A979">
        <v>2045321</v>
      </c>
      <c r="B979">
        <v>1</v>
      </c>
      <c r="C979" t="s">
        <v>80</v>
      </c>
      <c r="D979" t="s">
        <v>107</v>
      </c>
      <c r="E979" t="s">
        <v>505</v>
      </c>
      <c r="F979" t="s">
        <v>3080</v>
      </c>
      <c r="G979" t="s">
        <v>569</v>
      </c>
      <c r="H979" t="s">
        <v>143</v>
      </c>
      <c r="I979" t="s">
        <v>135</v>
      </c>
      <c r="J979" t="s">
        <v>136</v>
      </c>
      <c r="K979" t="s">
        <v>137</v>
      </c>
      <c r="L979" t="s">
        <v>3081</v>
      </c>
      <c r="M979" t="s">
        <v>3082</v>
      </c>
      <c r="N979">
        <v>2.1472222219999999</v>
      </c>
      <c r="O979">
        <v>0</v>
      </c>
      <c r="P979">
        <v>2</v>
      </c>
      <c r="Q979">
        <v>0</v>
      </c>
      <c r="R979">
        <v>0</v>
      </c>
      <c r="S979">
        <v>0</v>
      </c>
      <c r="T979">
        <v>1</v>
      </c>
      <c r="U979">
        <v>0</v>
      </c>
      <c r="V979">
        <v>0</v>
      </c>
      <c r="W979">
        <v>0</v>
      </c>
      <c r="X979">
        <v>0.29475725792858254</v>
      </c>
      <c r="Y979">
        <v>0</v>
      </c>
      <c r="Z979">
        <v>0</v>
      </c>
      <c r="AA979">
        <v>0</v>
      </c>
      <c r="AB979">
        <v>15.205252566279171</v>
      </c>
      <c r="AC979">
        <v>0</v>
      </c>
      <c r="AD979">
        <v>0</v>
      </c>
      <c r="AE979">
        <v>15.500009824207753</v>
      </c>
    </row>
    <row r="980" spans="1:31" x14ac:dyDescent="0.25">
      <c r="A980">
        <v>2045322</v>
      </c>
      <c r="B980">
        <v>1</v>
      </c>
      <c r="C980" t="s">
        <v>80</v>
      </c>
      <c r="D980" t="s">
        <v>97</v>
      </c>
      <c r="E980" t="s">
        <v>177</v>
      </c>
      <c r="F980" t="s">
        <v>3083</v>
      </c>
      <c r="G980" t="s">
        <v>179</v>
      </c>
      <c r="H980" t="s">
        <v>143</v>
      </c>
      <c r="I980" t="s">
        <v>135</v>
      </c>
      <c r="J980" t="s">
        <v>136</v>
      </c>
      <c r="K980" t="s">
        <v>137</v>
      </c>
      <c r="L980" t="s">
        <v>3084</v>
      </c>
      <c r="M980" t="s">
        <v>3085</v>
      </c>
      <c r="N980">
        <v>2.3855555549999998</v>
      </c>
      <c r="O980">
        <v>0</v>
      </c>
      <c r="P980">
        <v>1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0.25365466974743001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0.25365466974743001</v>
      </c>
    </row>
    <row r="981" spans="1:31" x14ac:dyDescent="0.25">
      <c r="A981">
        <v>2045323</v>
      </c>
      <c r="B981">
        <v>1</v>
      </c>
      <c r="C981" t="s">
        <v>80</v>
      </c>
      <c r="D981" t="s">
        <v>84</v>
      </c>
      <c r="E981" t="s">
        <v>177</v>
      </c>
      <c r="F981" t="s">
        <v>3086</v>
      </c>
      <c r="G981" t="s">
        <v>1007</v>
      </c>
      <c r="H981" t="s">
        <v>143</v>
      </c>
      <c r="I981" t="s">
        <v>135</v>
      </c>
      <c r="J981" t="s">
        <v>3</v>
      </c>
      <c r="K981" t="s">
        <v>137</v>
      </c>
      <c r="L981" t="s">
        <v>3087</v>
      </c>
      <c r="M981" t="s">
        <v>3088</v>
      </c>
      <c r="N981">
        <v>2.5738888879999999</v>
      </c>
      <c r="O981">
        <v>0</v>
      </c>
      <c r="P981">
        <v>3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0.95611735137359999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0.95611735137359999</v>
      </c>
    </row>
    <row r="982" spans="1:31" x14ac:dyDescent="0.25">
      <c r="A982">
        <v>2045325</v>
      </c>
      <c r="B982">
        <v>1</v>
      </c>
      <c r="C982" t="s">
        <v>81</v>
      </c>
      <c r="D982" t="s">
        <v>123</v>
      </c>
      <c r="E982" t="s">
        <v>177</v>
      </c>
      <c r="F982" t="s">
        <v>3089</v>
      </c>
      <c r="G982" t="s">
        <v>183</v>
      </c>
      <c r="H982" t="s">
        <v>143</v>
      </c>
      <c r="I982" t="s">
        <v>135</v>
      </c>
      <c r="J982" t="s">
        <v>136</v>
      </c>
      <c r="K982" t="s">
        <v>137</v>
      </c>
      <c r="L982" t="s">
        <v>3090</v>
      </c>
      <c r="M982" t="s">
        <v>3091</v>
      </c>
      <c r="N982">
        <v>2.9072222220000001</v>
      </c>
      <c r="O982">
        <v>0</v>
      </c>
      <c r="P982">
        <v>1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0.29788342501054227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0.29788342501054227</v>
      </c>
    </row>
    <row r="983" spans="1:31" x14ac:dyDescent="0.25">
      <c r="A983">
        <v>2045331</v>
      </c>
      <c r="B983">
        <v>1</v>
      </c>
      <c r="C983" t="s">
        <v>80</v>
      </c>
      <c r="D983" t="s">
        <v>104</v>
      </c>
      <c r="E983" t="s">
        <v>146</v>
      </c>
      <c r="F983" t="s">
        <v>2873</v>
      </c>
      <c r="G983" t="s">
        <v>154</v>
      </c>
      <c r="H983" t="s">
        <v>134</v>
      </c>
      <c r="I983" t="s">
        <v>135</v>
      </c>
      <c r="J983" t="s">
        <v>136</v>
      </c>
      <c r="K983" t="s">
        <v>155</v>
      </c>
      <c r="L983" t="s">
        <v>3092</v>
      </c>
      <c r="M983" t="s">
        <v>3093</v>
      </c>
      <c r="N983">
        <v>5.2833333329999999</v>
      </c>
      <c r="O983">
        <v>4</v>
      </c>
      <c r="P983">
        <v>254</v>
      </c>
      <c r="Q983">
        <v>12</v>
      </c>
      <c r="R983">
        <v>26</v>
      </c>
      <c r="S983">
        <v>15</v>
      </c>
      <c r="T983">
        <v>48</v>
      </c>
      <c r="U983">
        <v>0</v>
      </c>
      <c r="V983">
        <v>0</v>
      </c>
      <c r="W983">
        <v>74.602637954198968</v>
      </c>
      <c r="X983">
        <v>535.21628132808894</v>
      </c>
      <c r="Y983">
        <v>21.591871999476108</v>
      </c>
      <c r="Z983">
        <v>39.871697150805154</v>
      </c>
      <c r="AA983">
        <v>444.77803546774351</v>
      </c>
      <c r="AB983">
        <v>287.85264257821683</v>
      </c>
      <c r="AC983">
        <v>0</v>
      </c>
      <c r="AD983">
        <v>0</v>
      </c>
      <c r="AE983">
        <v>1403.9131664785293</v>
      </c>
    </row>
    <row r="984" spans="1:31" x14ac:dyDescent="0.25">
      <c r="A984">
        <v>2045333</v>
      </c>
      <c r="B984">
        <v>1</v>
      </c>
      <c r="C984" t="s">
        <v>81</v>
      </c>
      <c r="D984" t="s">
        <v>120</v>
      </c>
      <c r="E984" t="s">
        <v>146</v>
      </c>
      <c r="F984" t="s">
        <v>3094</v>
      </c>
      <c r="G984" t="s">
        <v>133</v>
      </c>
      <c r="H984" t="s">
        <v>134</v>
      </c>
      <c r="I984" t="s">
        <v>135</v>
      </c>
      <c r="J984" t="s">
        <v>136</v>
      </c>
      <c r="K984" t="s">
        <v>137</v>
      </c>
      <c r="L984" t="s">
        <v>3095</v>
      </c>
      <c r="M984" t="s">
        <v>3096</v>
      </c>
      <c r="N984">
        <v>1.4088888879999999</v>
      </c>
      <c r="O984">
        <v>1</v>
      </c>
      <c r="P984">
        <v>1055</v>
      </c>
      <c r="Q984">
        <v>90</v>
      </c>
      <c r="R984">
        <v>45</v>
      </c>
      <c r="S984">
        <v>20</v>
      </c>
      <c r="T984">
        <v>42</v>
      </c>
      <c r="U984">
        <v>2</v>
      </c>
      <c r="V984">
        <v>0</v>
      </c>
      <c r="W984">
        <v>0.61034804728632208</v>
      </c>
      <c r="X984">
        <v>258.17829828375125</v>
      </c>
      <c r="Y984">
        <v>409.06015654502744</v>
      </c>
      <c r="Z984">
        <v>197.6885069892769</v>
      </c>
      <c r="AA984">
        <v>104.02420737059006</v>
      </c>
      <c r="AB984">
        <v>23.895875506294118</v>
      </c>
      <c r="AC984">
        <v>83.992177162277017</v>
      </c>
      <c r="AD984">
        <v>0</v>
      </c>
      <c r="AE984">
        <v>1077.4495699045033</v>
      </c>
    </row>
    <row r="985" spans="1:31" x14ac:dyDescent="0.25">
      <c r="A985">
        <v>2045335</v>
      </c>
      <c r="B985">
        <v>1</v>
      </c>
      <c r="C985" t="s">
        <v>80</v>
      </c>
      <c r="D985" t="s">
        <v>108</v>
      </c>
      <c r="E985" t="s">
        <v>158</v>
      </c>
      <c r="F985" t="s">
        <v>3097</v>
      </c>
      <c r="G985" t="s">
        <v>1378</v>
      </c>
      <c r="H985" t="s">
        <v>143</v>
      </c>
      <c r="I985" t="s">
        <v>135</v>
      </c>
      <c r="J985" t="s">
        <v>136</v>
      </c>
      <c r="K985" t="s">
        <v>137</v>
      </c>
      <c r="L985" t="s">
        <v>3098</v>
      </c>
      <c r="M985" t="s">
        <v>3099</v>
      </c>
      <c r="N985">
        <v>5.6655555550000001</v>
      </c>
      <c r="O985">
        <v>0</v>
      </c>
      <c r="P985">
        <v>48</v>
      </c>
      <c r="Q985">
        <v>0</v>
      </c>
      <c r="R985">
        <v>0</v>
      </c>
      <c r="S985">
        <v>0</v>
      </c>
      <c r="T985">
        <v>15</v>
      </c>
      <c r="U985">
        <v>0</v>
      </c>
      <c r="V985">
        <v>0</v>
      </c>
      <c r="W985">
        <v>0</v>
      </c>
      <c r="X985">
        <v>44.610414557224104</v>
      </c>
      <c r="Y985">
        <v>0</v>
      </c>
      <c r="Z985">
        <v>0</v>
      </c>
      <c r="AA985">
        <v>0</v>
      </c>
      <c r="AB985">
        <v>62.782881255254573</v>
      </c>
      <c r="AC985">
        <v>0</v>
      </c>
      <c r="AD985">
        <v>0</v>
      </c>
      <c r="AE985">
        <v>107.39329581247867</v>
      </c>
    </row>
    <row r="986" spans="1:31" x14ac:dyDescent="0.25">
      <c r="A986">
        <v>2045336</v>
      </c>
      <c r="B986">
        <v>1</v>
      </c>
      <c r="C986" t="s">
        <v>80</v>
      </c>
      <c r="D986" t="s">
        <v>97</v>
      </c>
      <c r="E986" t="s">
        <v>169</v>
      </c>
      <c r="F986" t="s">
        <v>3100</v>
      </c>
      <c r="G986" t="s">
        <v>1007</v>
      </c>
      <c r="H986" t="s">
        <v>134</v>
      </c>
      <c r="I986" t="s">
        <v>135</v>
      </c>
      <c r="J986" t="s">
        <v>3</v>
      </c>
      <c r="K986" t="s">
        <v>137</v>
      </c>
      <c r="L986" t="s">
        <v>3101</v>
      </c>
      <c r="M986" t="s">
        <v>3102</v>
      </c>
      <c r="N986">
        <v>5.45</v>
      </c>
      <c r="O986">
        <v>2</v>
      </c>
      <c r="P986">
        <v>717</v>
      </c>
      <c r="Q986">
        <v>3</v>
      </c>
      <c r="R986">
        <v>13</v>
      </c>
      <c r="S986">
        <v>9</v>
      </c>
      <c r="T986">
        <v>58</v>
      </c>
      <c r="U986">
        <v>0</v>
      </c>
      <c r="V986">
        <v>1</v>
      </c>
      <c r="W986">
        <v>506.27184340948264</v>
      </c>
      <c r="X986">
        <v>853.65559892728243</v>
      </c>
      <c r="Y986">
        <v>12.021234028865633</v>
      </c>
      <c r="Z986">
        <v>6.3263866362847514</v>
      </c>
      <c r="AA986">
        <v>213.93922283211595</v>
      </c>
      <c r="AB986">
        <v>210.07148993730434</v>
      </c>
      <c r="AC986">
        <v>0</v>
      </c>
      <c r="AD986">
        <v>1.0585501692497168</v>
      </c>
      <c r="AE986">
        <v>1803.3443259405853</v>
      </c>
    </row>
    <row r="987" spans="1:31" x14ac:dyDescent="0.25">
      <c r="A987">
        <v>2045339</v>
      </c>
      <c r="B987">
        <v>1</v>
      </c>
      <c r="C987" t="s">
        <v>81</v>
      </c>
      <c r="D987" t="s">
        <v>112</v>
      </c>
      <c r="E987" t="s">
        <v>177</v>
      </c>
      <c r="F987" t="s">
        <v>3103</v>
      </c>
      <c r="G987" t="s">
        <v>183</v>
      </c>
      <c r="H987" t="s">
        <v>143</v>
      </c>
      <c r="I987" t="s">
        <v>135</v>
      </c>
      <c r="J987" t="s">
        <v>136</v>
      </c>
      <c r="K987" t="s">
        <v>137</v>
      </c>
      <c r="L987" t="s">
        <v>3046</v>
      </c>
      <c r="M987" t="s">
        <v>3104</v>
      </c>
      <c r="N987">
        <v>5.6158333330000003</v>
      </c>
      <c r="O987">
        <v>0</v>
      </c>
      <c r="P987">
        <v>1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0.63757770998331242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0.63757770998331242</v>
      </c>
    </row>
    <row r="988" spans="1:31" x14ac:dyDescent="0.25">
      <c r="A988">
        <v>2045343</v>
      </c>
      <c r="B988">
        <v>1</v>
      </c>
      <c r="C988" t="s">
        <v>80</v>
      </c>
      <c r="D988" t="s">
        <v>104</v>
      </c>
      <c r="E988" t="s">
        <v>158</v>
      </c>
      <c r="F988" t="s">
        <v>3105</v>
      </c>
      <c r="G988" t="s">
        <v>160</v>
      </c>
      <c r="H988" t="s">
        <v>143</v>
      </c>
      <c r="I988" t="s">
        <v>135</v>
      </c>
      <c r="J988" t="s">
        <v>136</v>
      </c>
      <c r="K988" t="s">
        <v>137</v>
      </c>
      <c r="L988" t="s">
        <v>3106</v>
      </c>
      <c r="M988" t="s">
        <v>3107</v>
      </c>
      <c r="N988">
        <v>5.1258333330000001</v>
      </c>
      <c r="O988">
        <v>0</v>
      </c>
      <c r="P988">
        <v>11</v>
      </c>
      <c r="Q988">
        <v>0</v>
      </c>
      <c r="R988">
        <v>0</v>
      </c>
      <c r="S988">
        <v>0</v>
      </c>
      <c r="T988">
        <v>3</v>
      </c>
      <c r="U988">
        <v>0</v>
      </c>
      <c r="V988">
        <v>0</v>
      </c>
      <c r="W988">
        <v>0</v>
      </c>
      <c r="X988">
        <v>12.383274685022192</v>
      </c>
      <c r="Y988">
        <v>0</v>
      </c>
      <c r="Z988">
        <v>0</v>
      </c>
      <c r="AA988">
        <v>0</v>
      </c>
      <c r="AB988">
        <v>0.57876869686788002</v>
      </c>
      <c r="AC988">
        <v>0</v>
      </c>
      <c r="AD988">
        <v>0</v>
      </c>
      <c r="AE988">
        <v>12.962043381890073</v>
      </c>
    </row>
    <row r="989" spans="1:31" x14ac:dyDescent="0.25">
      <c r="A989">
        <v>2045346</v>
      </c>
      <c r="B989">
        <v>1</v>
      </c>
      <c r="C989" t="s">
        <v>80</v>
      </c>
      <c r="D989" t="s">
        <v>90</v>
      </c>
      <c r="E989" t="s">
        <v>177</v>
      </c>
      <c r="F989" t="s">
        <v>3108</v>
      </c>
      <c r="G989" t="s">
        <v>183</v>
      </c>
      <c r="H989" t="s">
        <v>143</v>
      </c>
      <c r="I989" t="s">
        <v>135</v>
      </c>
      <c r="J989" t="s">
        <v>136</v>
      </c>
      <c r="K989" t="s">
        <v>137</v>
      </c>
      <c r="L989" t="s">
        <v>3109</v>
      </c>
      <c r="M989" t="s">
        <v>3110</v>
      </c>
      <c r="N989">
        <v>0.92583333300000004</v>
      </c>
      <c r="O989">
        <v>0</v>
      </c>
      <c r="P989">
        <v>1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0.27376399031805609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0.27376399031805609</v>
      </c>
    </row>
    <row r="990" spans="1:31" x14ac:dyDescent="0.25">
      <c r="A990">
        <v>2045349</v>
      </c>
      <c r="B990">
        <v>1</v>
      </c>
      <c r="C990" t="s">
        <v>80</v>
      </c>
      <c r="D990" t="s">
        <v>104</v>
      </c>
      <c r="E990" t="s">
        <v>158</v>
      </c>
      <c r="F990" t="s">
        <v>3111</v>
      </c>
      <c r="G990" t="s">
        <v>160</v>
      </c>
      <c r="H990" t="s">
        <v>143</v>
      </c>
      <c r="I990" t="s">
        <v>135</v>
      </c>
      <c r="J990" t="s">
        <v>136</v>
      </c>
      <c r="K990" t="s">
        <v>137</v>
      </c>
      <c r="L990" t="s">
        <v>3031</v>
      </c>
      <c r="M990" t="s">
        <v>3112</v>
      </c>
      <c r="N990">
        <v>2.6797222220000001</v>
      </c>
      <c r="O990">
        <v>0</v>
      </c>
      <c r="P990">
        <v>43</v>
      </c>
      <c r="Q990">
        <v>0</v>
      </c>
      <c r="R990">
        <v>2</v>
      </c>
      <c r="S990">
        <v>0</v>
      </c>
      <c r="T990">
        <v>8</v>
      </c>
      <c r="U990">
        <v>0</v>
      </c>
      <c r="V990">
        <v>0</v>
      </c>
      <c r="W990">
        <v>0</v>
      </c>
      <c r="X990">
        <v>21.388122490829485</v>
      </c>
      <c r="Y990">
        <v>0</v>
      </c>
      <c r="Z990">
        <v>0.9853096798761446</v>
      </c>
      <c r="AA990">
        <v>0</v>
      </c>
      <c r="AB990">
        <v>5.3028713371103606</v>
      </c>
      <c r="AC990">
        <v>0</v>
      </c>
      <c r="AD990">
        <v>0</v>
      </c>
      <c r="AE990">
        <v>27.676303507815991</v>
      </c>
    </row>
    <row r="991" spans="1:31" x14ac:dyDescent="0.25">
      <c r="A991">
        <v>2045353</v>
      </c>
      <c r="B991">
        <v>1</v>
      </c>
      <c r="C991" t="s">
        <v>80</v>
      </c>
      <c r="D991" t="s">
        <v>94</v>
      </c>
      <c r="E991" t="s">
        <v>177</v>
      </c>
      <c r="F991" t="s">
        <v>3113</v>
      </c>
      <c r="G991" t="s">
        <v>183</v>
      </c>
      <c r="H991" t="s">
        <v>143</v>
      </c>
      <c r="I991" t="s">
        <v>135</v>
      </c>
      <c r="J991" t="s">
        <v>136</v>
      </c>
      <c r="K991" t="s">
        <v>137</v>
      </c>
      <c r="L991" t="s">
        <v>3114</v>
      </c>
      <c r="M991" t="s">
        <v>3115</v>
      </c>
      <c r="N991">
        <v>1.5308333329999999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1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2.609276764322658</v>
      </c>
      <c r="AC991">
        <v>0</v>
      </c>
      <c r="AD991">
        <v>0</v>
      </c>
      <c r="AE991">
        <v>2.609276764322658</v>
      </c>
    </row>
    <row r="992" spans="1:31" x14ac:dyDescent="0.25">
      <c r="A992">
        <v>2045358</v>
      </c>
      <c r="B992">
        <v>1</v>
      </c>
      <c r="C992" t="s">
        <v>80</v>
      </c>
      <c r="D992" t="s">
        <v>83</v>
      </c>
      <c r="E992" t="s">
        <v>169</v>
      </c>
      <c r="F992" t="s">
        <v>3116</v>
      </c>
      <c r="G992" t="s">
        <v>513</v>
      </c>
      <c r="H992" t="s">
        <v>134</v>
      </c>
      <c r="I992" t="s">
        <v>135</v>
      </c>
      <c r="J992" t="s">
        <v>136</v>
      </c>
      <c r="K992" t="s">
        <v>137</v>
      </c>
      <c r="L992" t="s">
        <v>3117</v>
      </c>
      <c r="M992" t="s">
        <v>3118</v>
      </c>
      <c r="N992">
        <v>0.568333333</v>
      </c>
      <c r="O992">
        <v>0</v>
      </c>
      <c r="P992">
        <v>149</v>
      </c>
      <c r="Q992">
        <v>0</v>
      </c>
      <c r="R992">
        <v>0</v>
      </c>
      <c r="S992">
        <v>0</v>
      </c>
      <c r="T992">
        <v>45</v>
      </c>
      <c r="U992">
        <v>1</v>
      </c>
      <c r="V992">
        <v>1</v>
      </c>
      <c r="W992">
        <v>0</v>
      </c>
      <c r="X992">
        <v>24.648400636952534</v>
      </c>
      <c r="Y992">
        <v>0</v>
      </c>
      <c r="Z992">
        <v>0</v>
      </c>
      <c r="AA992">
        <v>0</v>
      </c>
      <c r="AB992">
        <v>18.018641836390511</v>
      </c>
      <c r="AC992">
        <v>0</v>
      </c>
      <c r="AD992">
        <v>13.821734434956891</v>
      </c>
      <c r="AE992">
        <v>56.48877690829994</v>
      </c>
    </row>
    <row r="993" spans="1:31" x14ac:dyDescent="0.25">
      <c r="A993">
        <v>2045361</v>
      </c>
      <c r="B993">
        <v>1</v>
      </c>
      <c r="C993" t="s">
        <v>80</v>
      </c>
      <c r="D993" t="s">
        <v>82</v>
      </c>
      <c r="E993" t="s">
        <v>177</v>
      </c>
      <c r="F993" t="s">
        <v>3119</v>
      </c>
      <c r="G993" t="s">
        <v>183</v>
      </c>
      <c r="H993" t="s">
        <v>143</v>
      </c>
      <c r="I993" t="s">
        <v>135</v>
      </c>
      <c r="J993" t="s">
        <v>136</v>
      </c>
      <c r="K993" t="s">
        <v>137</v>
      </c>
      <c r="L993" t="s">
        <v>3120</v>
      </c>
      <c r="M993" t="s">
        <v>3121</v>
      </c>
      <c r="N993">
        <v>3.0641666660000002</v>
      </c>
      <c r="O993">
        <v>0</v>
      </c>
      <c r="P993">
        <v>1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0.89098318578876001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0.89098318578876001</v>
      </c>
    </row>
    <row r="994" spans="1:31" x14ac:dyDescent="0.25">
      <c r="A994">
        <v>2045363</v>
      </c>
      <c r="B994">
        <v>1</v>
      </c>
      <c r="C994" t="s">
        <v>80</v>
      </c>
      <c r="D994" t="s">
        <v>85</v>
      </c>
      <c r="E994" t="s">
        <v>158</v>
      </c>
      <c r="F994" t="s">
        <v>3122</v>
      </c>
      <c r="G994" t="s">
        <v>273</v>
      </c>
      <c r="H994" t="s">
        <v>143</v>
      </c>
      <c r="I994" t="s">
        <v>135</v>
      </c>
      <c r="J994" t="s">
        <v>136</v>
      </c>
      <c r="K994" t="s">
        <v>155</v>
      </c>
      <c r="L994" t="s">
        <v>3123</v>
      </c>
      <c r="M994" t="s">
        <v>3124</v>
      </c>
      <c r="N994">
        <v>1.1886111109999999</v>
      </c>
      <c r="O994">
        <v>0</v>
      </c>
      <c r="P994">
        <v>146</v>
      </c>
      <c r="Q994">
        <v>0</v>
      </c>
      <c r="R994">
        <v>0</v>
      </c>
      <c r="S994">
        <v>0</v>
      </c>
      <c r="T994">
        <v>12</v>
      </c>
      <c r="U994">
        <v>0</v>
      </c>
      <c r="V994">
        <v>0</v>
      </c>
      <c r="W994">
        <v>0</v>
      </c>
      <c r="X994">
        <v>46.928336965093628</v>
      </c>
      <c r="Y994">
        <v>0</v>
      </c>
      <c r="Z994">
        <v>0</v>
      </c>
      <c r="AA994">
        <v>0</v>
      </c>
      <c r="AB994">
        <v>2.8595622094834252</v>
      </c>
      <c r="AC994">
        <v>0</v>
      </c>
      <c r="AD994">
        <v>0</v>
      </c>
      <c r="AE994">
        <v>49.787899174577056</v>
      </c>
    </row>
    <row r="995" spans="1:31" x14ac:dyDescent="0.25">
      <c r="A995">
        <v>2045364</v>
      </c>
      <c r="B995">
        <v>1</v>
      </c>
      <c r="C995" t="s">
        <v>80</v>
      </c>
      <c r="D995" t="s">
        <v>100</v>
      </c>
      <c r="E995" t="s">
        <v>177</v>
      </c>
      <c r="F995" t="s">
        <v>3125</v>
      </c>
      <c r="G995" t="s">
        <v>196</v>
      </c>
      <c r="H995" t="s">
        <v>143</v>
      </c>
      <c r="I995" t="s">
        <v>135</v>
      </c>
      <c r="J995" t="s">
        <v>136</v>
      </c>
      <c r="K995" t="s">
        <v>137</v>
      </c>
      <c r="L995" t="s">
        <v>3126</v>
      </c>
      <c r="M995" t="s">
        <v>3127</v>
      </c>
      <c r="N995">
        <v>1.0249999999999999</v>
      </c>
      <c r="O995">
        <v>0</v>
      </c>
      <c r="P995">
        <v>1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0.18809827544277222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0.18809827544277222</v>
      </c>
    </row>
    <row r="996" spans="1:31" x14ac:dyDescent="0.25">
      <c r="A996">
        <v>2045367</v>
      </c>
      <c r="B996">
        <v>1</v>
      </c>
      <c r="C996" t="s">
        <v>81</v>
      </c>
      <c r="D996" t="s">
        <v>118</v>
      </c>
      <c r="E996" t="s">
        <v>169</v>
      </c>
      <c r="F996" t="s">
        <v>3128</v>
      </c>
      <c r="G996" t="s">
        <v>171</v>
      </c>
      <c r="H996" t="s">
        <v>134</v>
      </c>
      <c r="I996" t="s">
        <v>135</v>
      </c>
      <c r="J996" t="s">
        <v>136</v>
      </c>
      <c r="K996" t="s">
        <v>137</v>
      </c>
      <c r="L996" t="s">
        <v>3129</v>
      </c>
      <c r="M996" t="s">
        <v>3130</v>
      </c>
      <c r="N996">
        <v>1.0119444440000001</v>
      </c>
      <c r="O996">
        <v>0</v>
      </c>
      <c r="P996">
        <v>0</v>
      </c>
      <c r="Q996">
        <v>3</v>
      </c>
      <c r="R996">
        <v>13</v>
      </c>
      <c r="S996">
        <v>0</v>
      </c>
      <c r="T996">
        <v>1</v>
      </c>
      <c r="U996">
        <v>0</v>
      </c>
      <c r="V996">
        <v>0</v>
      </c>
      <c r="W996">
        <v>0</v>
      </c>
      <c r="X996">
        <v>0</v>
      </c>
      <c r="Y996">
        <v>19.43593803919785</v>
      </c>
      <c r="Z996">
        <v>16.580965591993799</v>
      </c>
      <c r="AA996">
        <v>0</v>
      </c>
      <c r="AB996">
        <v>0</v>
      </c>
      <c r="AC996">
        <v>0</v>
      </c>
      <c r="AD996">
        <v>0</v>
      </c>
      <c r="AE996">
        <v>36.016903631191653</v>
      </c>
    </row>
    <row r="997" spans="1:31" x14ac:dyDescent="0.25">
      <c r="A997">
        <v>2045370</v>
      </c>
      <c r="B997">
        <v>1</v>
      </c>
      <c r="C997" t="s">
        <v>81</v>
      </c>
      <c r="D997" t="s">
        <v>124</v>
      </c>
      <c r="E997" t="s">
        <v>177</v>
      </c>
      <c r="F997" t="s">
        <v>3131</v>
      </c>
      <c r="G997" t="s">
        <v>183</v>
      </c>
      <c r="H997" t="s">
        <v>143</v>
      </c>
      <c r="I997" t="s">
        <v>135</v>
      </c>
      <c r="J997" t="s">
        <v>136</v>
      </c>
      <c r="K997" t="s">
        <v>137</v>
      </c>
      <c r="L997" t="s">
        <v>3132</v>
      </c>
      <c r="M997" t="s">
        <v>3133</v>
      </c>
      <c r="N997">
        <v>0.42944444399999998</v>
      </c>
      <c r="O997">
        <v>0</v>
      </c>
      <c r="P997">
        <v>1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5.2181829239321673E-2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5.2181829239321673E-2</v>
      </c>
    </row>
    <row r="998" spans="1:31" x14ac:dyDescent="0.25">
      <c r="A998">
        <v>2045372</v>
      </c>
      <c r="B998">
        <v>1</v>
      </c>
      <c r="C998" t="s">
        <v>80</v>
      </c>
      <c r="D998" t="s">
        <v>104</v>
      </c>
      <c r="E998" t="s">
        <v>158</v>
      </c>
      <c r="F998" t="s">
        <v>3134</v>
      </c>
      <c r="G998" t="s">
        <v>160</v>
      </c>
      <c r="H998" t="s">
        <v>143</v>
      </c>
      <c r="I998" t="s">
        <v>135</v>
      </c>
      <c r="J998" t="s">
        <v>136</v>
      </c>
      <c r="K998" t="s">
        <v>137</v>
      </c>
      <c r="L998" t="s">
        <v>3135</v>
      </c>
      <c r="M998" t="s">
        <v>3136</v>
      </c>
      <c r="N998">
        <v>6.6341666659999996</v>
      </c>
      <c r="O998">
        <v>0</v>
      </c>
      <c r="P998">
        <v>14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16.195332455906861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16.195332455906861</v>
      </c>
    </row>
    <row r="999" spans="1:31" x14ac:dyDescent="0.25">
      <c r="A999">
        <v>2045375</v>
      </c>
      <c r="B999">
        <v>1</v>
      </c>
      <c r="C999" t="s">
        <v>80</v>
      </c>
      <c r="D999" t="s">
        <v>90</v>
      </c>
      <c r="E999" t="s">
        <v>177</v>
      </c>
      <c r="F999" t="s">
        <v>3137</v>
      </c>
      <c r="G999" t="s">
        <v>179</v>
      </c>
      <c r="H999" t="s">
        <v>143</v>
      </c>
      <c r="I999" t="s">
        <v>135</v>
      </c>
      <c r="J999" t="s">
        <v>136</v>
      </c>
      <c r="K999" t="s">
        <v>137</v>
      </c>
      <c r="L999" t="s">
        <v>3138</v>
      </c>
      <c r="M999" t="s">
        <v>3139</v>
      </c>
      <c r="N999">
        <v>2.418055555</v>
      </c>
      <c r="O999">
        <v>0</v>
      </c>
      <c r="P999">
        <v>5</v>
      </c>
      <c r="Q999">
        <v>0</v>
      </c>
      <c r="R999">
        <v>0</v>
      </c>
      <c r="S999">
        <v>0</v>
      </c>
      <c r="T999">
        <v>2</v>
      </c>
      <c r="U999">
        <v>0</v>
      </c>
      <c r="V999">
        <v>0</v>
      </c>
      <c r="W999">
        <v>0</v>
      </c>
      <c r="X999">
        <v>1.6013612423765098</v>
      </c>
      <c r="Y999">
        <v>0</v>
      </c>
      <c r="Z999">
        <v>0</v>
      </c>
      <c r="AA999">
        <v>0</v>
      </c>
      <c r="AB999">
        <v>2.448809189704167E-3</v>
      </c>
      <c r="AC999">
        <v>0</v>
      </c>
      <c r="AD999">
        <v>0</v>
      </c>
      <c r="AE999">
        <v>1.6038100515662139</v>
      </c>
    </row>
    <row r="1000" spans="1:31" x14ac:dyDescent="0.25">
      <c r="A1000">
        <v>2045378</v>
      </c>
      <c r="B1000">
        <v>1</v>
      </c>
      <c r="C1000" t="s">
        <v>81</v>
      </c>
      <c r="D1000" t="s">
        <v>115</v>
      </c>
      <c r="E1000" t="s">
        <v>131</v>
      </c>
      <c r="F1000" t="s">
        <v>3140</v>
      </c>
      <c r="G1000" t="s">
        <v>133</v>
      </c>
      <c r="H1000" t="s">
        <v>134</v>
      </c>
      <c r="I1000" t="s">
        <v>259</v>
      </c>
      <c r="J1000" t="s">
        <v>136</v>
      </c>
      <c r="K1000" t="s">
        <v>137</v>
      </c>
      <c r="L1000" t="s">
        <v>3141</v>
      </c>
      <c r="M1000" t="s">
        <v>3142</v>
      </c>
      <c r="N1000">
        <v>1.0277777E-2</v>
      </c>
      <c r="O1000">
        <v>0</v>
      </c>
      <c r="P1000">
        <v>1243</v>
      </c>
      <c r="Q1000">
        <v>1</v>
      </c>
      <c r="R1000">
        <v>42</v>
      </c>
      <c r="S1000">
        <v>6</v>
      </c>
      <c r="T1000">
        <v>98</v>
      </c>
      <c r="U1000">
        <v>0</v>
      </c>
      <c r="V1000">
        <v>0</v>
      </c>
      <c r="W1000">
        <v>0</v>
      </c>
      <c r="X1000">
        <v>1.2260704081777276</v>
      </c>
      <c r="Y1000">
        <v>1.8541689321108338E-2</v>
      </c>
      <c r="Z1000">
        <v>9.4513935008115016E-2</v>
      </c>
      <c r="AA1000">
        <v>5.1881138533333336E-2</v>
      </c>
      <c r="AB1000">
        <v>0.37769343077821366</v>
      </c>
      <c r="AC1000">
        <v>0</v>
      </c>
      <c r="AD1000">
        <v>0</v>
      </c>
      <c r="AE1000">
        <v>1.7687006018184979</v>
      </c>
    </row>
    <row r="1001" spans="1:31" x14ac:dyDescent="0.25">
      <c r="A1001">
        <v>2045380</v>
      </c>
      <c r="B1001">
        <v>1</v>
      </c>
      <c r="C1001" t="s">
        <v>81</v>
      </c>
      <c r="D1001" t="s">
        <v>125</v>
      </c>
      <c r="E1001" t="s">
        <v>140</v>
      </c>
      <c r="F1001" t="s">
        <v>3143</v>
      </c>
      <c r="G1001" t="s">
        <v>142</v>
      </c>
      <c r="H1001" t="s">
        <v>143</v>
      </c>
      <c r="I1001" t="s">
        <v>135</v>
      </c>
      <c r="J1001" t="s">
        <v>136</v>
      </c>
      <c r="K1001" t="s">
        <v>137</v>
      </c>
      <c r="L1001" t="s">
        <v>3144</v>
      </c>
      <c r="M1001" t="s">
        <v>3145</v>
      </c>
      <c r="N1001">
        <v>1.271666666</v>
      </c>
      <c r="O1001">
        <v>0</v>
      </c>
      <c r="P1001">
        <v>0</v>
      </c>
      <c r="Q1001">
        <v>0</v>
      </c>
      <c r="R1001">
        <v>7</v>
      </c>
      <c r="S1001">
        <v>0</v>
      </c>
      <c r="T1001">
        <v>2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4.4430139940178943</v>
      </c>
      <c r="AA1001">
        <v>0</v>
      </c>
      <c r="AB1001">
        <v>1.374508928925215</v>
      </c>
      <c r="AC1001">
        <v>0</v>
      </c>
      <c r="AD1001">
        <v>0</v>
      </c>
      <c r="AE1001">
        <v>5.8175229229431089</v>
      </c>
    </row>
    <row r="1002" spans="1:31" x14ac:dyDescent="0.25">
      <c r="A1002">
        <v>2045382</v>
      </c>
      <c r="B1002">
        <v>1</v>
      </c>
      <c r="C1002" t="s">
        <v>80</v>
      </c>
      <c r="D1002" t="s">
        <v>86</v>
      </c>
      <c r="E1002" t="s">
        <v>177</v>
      </c>
      <c r="F1002" t="s">
        <v>3146</v>
      </c>
      <c r="G1002" t="s">
        <v>183</v>
      </c>
      <c r="H1002" t="s">
        <v>143</v>
      </c>
      <c r="I1002" t="s">
        <v>135</v>
      </c>
      <c r="J1002" t="s">
        <v>136</v>
      </c>
      <c r="K1002" t="s">
        <v>137</v>
      </c>
      <c r="L1002" t="s">
        <v>3147</v>
      </c>
      <c r="M1002" t="s">
        <v>3148</v>
      </c>
      <c r="N1002">
        <v>0.91388888800000001</v>
      </c>
      <c r="O1002">
        <v>0</v>
      </c>
      <c r="P1002">
        <v>2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0.82353921315484446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0.82353921315484446</v>
      </c>
    </row>
    <row r="1003" spans="1:31" x14ac:dyDescent="0.25">
      <c r="A1003">
        <v>2045383</v>
      </c>
      <c r="B1003">
        <v>1</v>
      </c>
      <c r="C1003" t="s">
        <v>80</v>
      </c>
      <c r="D1003" t="s">
        <v>96</v>
      </c>
      <c r="E1003" t="s">
        <v>158</v>
      </c>
      <c r="F1003" t="s">
        <v>3149</v>
      </c>
      <c r="G1003" t="s">
        <v>385</v>
      </c>
      <c r="H1003" t="s">
        <v>143</v>
      </c>
      <c r="I1003" t="s">
        <v>135</v>
      </c>
      <c r="J1003" t="s">
        <v>136</v>
      </c>
      <c r="K1003" t="s">
        <v>137</v>
      </c>
      <c r="L1003" t="s">
        <v>3150</v>
      </c>
      <c r="M1003" t="s">
        <v>3151</v>
      </c>
      <c r="N1003">
        <v>3.494444444</v>
      </c>
      <c r="O1003">
        <v>0</v>
      </c>
      <c r="P1003">
        <v>122</v>
      </c>
      <c r="Q1003">
        <v>0</v>
      </c>
      <c r="R1003">
        <v>0</v>
      </c>
      <c r="S1003">
        <v>0</v>
      </c>
      <c r="T1003">
        <v>4</v>
      </c>
      <c r="U1003">
        <v>0</v>
      </c>
      <c r="V1003">
        <v>0</v>
      </c>
      <c r="W1003">
        <v>0</v>
      </c>
      <c r="X1003">
        <v>142.02148687730102</v>
      </c>
      <c r="Y1003">
        <v>0</v>
      </c>
      <c r="Z1003">
        <v>0</v>
      </c>
      <c r="AA1003">
        <v>0</v>
      </c>
      <c r="AB1003">
        <v>71.345045899406429</v>
      </c>
      <c r="AC1003">
        <v>0</v>
      </c>
      <c r="AD1003">
        <v>0</v>
      </c>
      <c r="AE1003">
        <v>213.36653277670746</v>
      </c>
    </row>
    <row r="1004" spans="1:31" x14ac:dyDescent="0.25">
      <c r="A1004">
        <v>2045384</v>
      </c>
      <c r="B1004">
        <v>1</v>
      </c>
      <c r="C1004" t="s">
        <v>80</v>
      </c>
      <c r="D1004" t="s">
        <v>93</v>
      </c>
      <c r="E1004" t="s">
        <v>140</v>
      </c>
      <c r="F1004" t="s">
        <v>3152</v>
      </c>
      <c r="G1004" t="s">
        <v>142</v>
      </c>
      <c r="H1004" t="s">
        <v>143</v>
      </c>
      <c r="I1004" t="s">
        <v>135</v>
      </c>
      <c r="J1004" t="s">
        <v>136</v>
      </c>
      <c r="K1004" t="s">
        <v>137</v>
      </c>
      <c r="L1004" t="s">
        <v>3153</v>
      </c>
      <c r="M1004" t="s">
        <v>3154</v>
      </c>
      <c r="N1004">
        <v>0.66888888800000001</v>
      </c>
      <c r="O1004">
        <v>0</v>
      </c>
      <c r="P1004">
        <v>75</v>
      </c>
      <c r="Q1004">
        <v>0</v>
      </c>
      <c r="R1004">
        <v>9</v>
      </c>
      <c r="S1004">
        <v>0</v>
      </c>
      <c r="T1004">
        <v>6</v>
      </c>
      <c r="U1004">
        <v>0</v>
      </c>
      <c r="V1004">
        <v>0</v>
      </c>
      <c r="W1004">
        <v>0</v>
      </c>
      <c r="X1004">
        <v>8.5870509328521187</v>
      </c>
      <c r="Y1004">
        <v>0</v>
      </c>
      <c r="Z1004">
        <v>18.193825183923447</v>
      </c>
      <c r="AA1004">
        <v>0</v>
      </c>
      <c r="AB1004">
        <v>19.270432537867439</v>
      </c>
      <c r="AC1004">
        <v>0</v>
      </c>
      <c r="AD1004">
        <v>0</v>
      </c>
      <c r="AE1004">
        <v>46.051308654643009</v>
      </c>
    </row>
    <row r="1005" spans="1:31" x14ac:dyDescent="0.25">
      <c r="A1005">
        <v>2045386</v>
      </c>
      <c r="B1005">
        <v>1</v>
      </c>
      <c r="C1005" t="s">
        <v>80</v>
      </c>
      <c r="D1005" t="s">
        <v>94</v>
      </c>
      <c r="E1005" t="s">
        <v>177</v>
      </c>
      <c r="F1005" t="s">
        <v>3155</v>
      </c>
      <c r="G1005" t="s">
        <v>183</v>
      </c>
      <c r="H1005" t="s">
        <v>143</v>
      </c>
      <c r="I1005" t="s">
        <v>135</v>
      </c>
      <c r="J1005" t="s">
        <v>136</v>
      </c>
      <c r="K1005" t="s">
        <v>137</v>
      </c>
      <c r="L1005" t="s">
        <v>3156</v>
      </c>
      <c r="M1005" t="s">
        <v>3157</v>
      </c>
      <c r="N1005">
        <v>0.84777777700000001</v>
      </c>
      <c r="O1005">
        <v>0</v>
      </c>
      <c r="P1005">
        <v>1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0.5343752482747699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0.5343752482747699</v>
      </c>
    </row>
    <row r="1006" spans="1:31" x14ac:dyDescent="0.25">
      <c r="A1006">
        <v>2045387</v>
      </c>
      <c r="B1006">
        <v>1</v>
      </c>
      <c r="C1006" t="s">
        <v>80</v>
      </c>
      <c r="D1006" t="s">
        <v>98</v>
      </c>
      <c r="E1006" t="s">
        <v>177</v>
      </c>
      <c r="F1006" t="s">
        <v>3158</v>
      </c>
      <c r="G1006" t="s">
        <v>183</v>
      </c>
      <c r="H1006" t="s">
        <v>143</v>
      </c>
      <c r="I1006" t="s">
        <v>135</v>
      </c>
      <c r="J1006" t="s">
        <v>136</v>
      </c>
      <c r="K1006" t="s">
        <v>137</v>
      </c>
      <c r="L1006" t="s">
        <v>3159</v>
      </c>
      <c r="M1006" t="s">
        <v>2980</v>
      </c>
      <c r="N1006">
        <v>3.0452777769999999</v>
      </c>
      <c r="O1006">
        <v>0</v>
      </c>
      <c r="P1006">
        <v>1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0.42385696929924949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0.42385696929924949</v>
      </c>
    </row>
    <row r="1007" spans="1:31" x14ac:dyDescent="0.25">
      <c r="A1007">
        <v>2045389</v>
      </c>
      <c r="B1007">
        <v>1</v>
      </c>
      <c r="C1007" t="s">
        <v>80</v>
      </c>
      <c r="D1007" t="s">
        <v>97</v>
      </c>
      <c r="E1007" t="s">
        <v>177</v>
      </c>
      <c r="F1007" t="s">
        <v>3160</v>
      </c>
      <c r="G1007" t="s">
        <v>179</v>
      </c>
      <c r="H1007" t="s">
        <v>143</v>
      </c>
      <c r="I1007" t="s">
        <v>135</v>
      </c>
      <c r="J1007" t="s">
        <v>136</v>
      </c>
      <c r="K1007" t="s">
        <v>137</v>
      </c>
      <c r="L1007" t="s">
        <v>3161</v>
      </c>
      <c r="M1007" t="s">
        <v>3162</v>
      </c>
      <c r="N1007">
        <v>5.4024999999999999</v>
      </c>
      <c r="O1007">
        <v>0</v>
      </c>
      <c r="P1007">
        <v>1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1.3840962824536751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1.3840962824536751</v>
      </c>
    </row>
    <row r="1008" spans="1:31" x14ac:dyDescent="0.25">
      <c r="A1008">
        <v>2045390</v>
      </c>
      <c r="B1008">
        <v>1</v>
      </c>
      <c r="C1008" t="s">
        <v>80</v>
      </c>
      <c r="D1008" t="s">
        <v>88</v>
      </c>
      <c r="E1008" t="s">
        <v>295</v>
      </c>
      <c r="F1008" t="s">
        <v>3163</v>
      </c>
      <c r="G1008" t="s">
        <v>1007</v>
      </c>
      <c r="H1008" t="s">
        <v>134</v>
      </c>
      <c r="I1008" t="s">
        <v>135</v>
      </c>
      <c r="J1008" t="s">
        <v>3</v>
      </c>
      <c r="K1008" t="s">
        <v>137</v>
      </c>
      <c r="L1008" t="s">
        <v>3164</v>
      </c>
      <c r="M1008" t="s">
        <v>3165</v>
      </c>
      <c r="N1008">
        <v>0.85499999999999998</v>
      </c>
      <c r="O1008">
        <v>0</v>
      </c>
      <c r="P1008">
        <v>5594</v>
      </c>
      <c r="Q1008">
        <v>0</v>
      </c>
      <c r="R1008">
        <v>0</v>
      </c>
      <c r="S1008">
        <v>0</v>
      </c>
      <c r="T1008">
        <v>304</v>
      </c>
      <c r="U1008">
        <v>0</v>
      </c>
      <c r="V1008">
        <v>1</v>
      </c>
      <c r="W1008">
        <v>0</v>
      </c>
      <c r="X1008">
        <v>1173.9773177684742</v>
      </c>
      <c r="Y1008">
        <v>0</v>
      </c>
      <c r="Z1008">
        <v>0</v>
      </c>
      <c r="AA1008">
        <v>0</v>
      </c>
      <c r="AB1008">
        <v>205.84507891687443</v>
      </c>
      <c r="AC1008">
        <v>0</v>
      </c>
      <c r="AD1008">
        <v>6.706019682957991</v>
      </c>
      <c r="AE1008">
        <v>1386.5284163683066</v>
      </c>
    </row>
    <row r="1009" spans="1:31" x14ac:dyDescent="0.25">
      <c r="A1009">
        <v>2045392</v>
      </c>
      <c r="B1009">
        <v>1</v>
      </c>
      <c r="C1009" t="s">
        <v>81</v>
      </c>
      <c r="D1009" t="s">
        <v>128</v>
      </c>
      <c r="E1009" t="s">
        <v>140</v>
      </c>
      <c r="F1009" t="s">
        <v>3166</v>
      </c>
      <c r="G1009" t="s">
        <v>142</v>
      </c>
      <c r="H1009" t="s">
        <v>143</v>
      </c>
      <c r="I1009" t="s">
        <v>135</v>
      </c>
      <c r="J1009" t="s">
        <v>136</v>
      </c>
      <c r="K1009" t="s">
        <v>137</v>
      </c>
      <c r="L1009" t="s">
        <v>3167</v>
      </c>
      <c r="M1009" t="s">
        <v>3168</v>
      </c>
      <c r="N1009">
        <v>1.078333333</v>
      </c>
      <c r="O1009">
        <v>0</v>
      </c>
      <c r="P1009">
        <v>507</v>
      </c>
      <c r="Q1009">
        <v>0</v>
      </c>
      <c r="R1009">
        <v>0</v>
      </c>
      <c r="S1009">
        <v>0</v>
      </c>
      <c r="T1009">
        <v>28</v>
      </c>
      <c r="U1009">
        <v>0</v>
      </c>
      <c r="V1009">
        <v>0</v>
      </c>
      <c r="W1009">
        <v>0</v>
      </c>
      <c r="X1009">
        <v>94.135362955182487</v>
      </c>
      <c r="Y1009">
        <v>0</v>
      </c>
      <c r="Z1009">
        <v>0</v>
      </c>
      <c r="AA1009">
        <v>0</v>
      </c>
      <c r="AB1009">
        <v>22.575604785695393</v>
      </c>
      <c r="AC1009">
        <v>0</v>
      </c>
      <c r="AD1009">
        <v>0</v>
      </c>
      <c r="AE1009">
        <v>116.71096774087788</v>
      </c>
    </row>
    <row r="1010" spans="1:31" x14ac:dyDescent="0.25">
      <c r="A1010">
        <v>2045398</v>
      </c>
      <c r="B1010">
        <v>1</v>
      </c>
      <c r="C1010" t="s">
        <v>80</v>
      </c>
      <c r="D1010" t="s">
        <v>107</v>
      </c>
      <c r="E1010" t="s">
        <v>177</v>
      </c>
      <c r="F1010" t="s">
        <v>3169</v>
      </c>
      <c r="G1010" t="s">
        <v>183</v>
      </c>
      <c r="H1010" t="s">
        <v>143</v>
      </c>
      <c r="I1010" t="s">
        <v>135</v>
      </c>
      <c r="J1010" t="s">
        <v>136</v>
      </c>
      <c r="K1010" t="s">
        <v>137</v>
      </c>
      <c r="L1010" t="s">
        <v>3170</v>
      </c>
      <c r="M1010" t="s">
        <v>3171</v>
      </c>
      <c r="N1010">
        <v>2.128055555</v>
      </c>
      <c r="O1010">
        <v>0</v>
      </c>
      <c r="P1010">
        <v>1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0.75445189494401999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0.75445189494401999</v>
      </c>
    </row>
    <row r="1011" spans="1:31" x14ac:dyDescent="0.25">
      <c r="A1011">
        <v>2045399</v>
      </c>
      <c r="B1011">
        <v>1</v>
      </c>
      <c r="C1011" t="s">
        <v>80</v>
      </c>
      <c r="D1011" t="s">
        <v>95</v>
      </c>
      <c r="E1011" t="s">
        <v>295</v>
      </c>
      <c r="F1011" t="s">
        <v>2746</v>
      </c>
      <c r="G1011" t="s">
        <v>133</v>
      </c>
      <c r="H1011" t="s">
        <v>134</v>
      </c>
      <c r="I1011" t="s">
        <v>135</v>
      </c>
      <c r="J1011" t="s">
        <v>136</v>
      </c>
      <c r="K1011" t="s">
        <v>137</v>
      </c>
      <c r="L1011" t="s">
        <v>3172</v>
      </c>
      <c r="M1011" t="s">
        <v>3173</v>
      </c>
      <c r="N1011">
        <v>7.0148055000000001E-2</v>
      </c>
      <c r="O1011">
        <v>0</v>
      </c>
      <c r="P1011">
        <v>0</v>
      </c>
      <c r="Q1011">
        <v>0</v>
      </c>
      <c r="R1011">
        <v>0</v>
      </c>
      <c r="S1011">
        <v>6</v>
      </c>
      <c r="T1011">
        <v>0</v>
      </c>
      <c r="U1011">
        <v>7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8.067409750129217</v>
      </c>
      <c r="AB1011">
        <v>0</v>
      </c>
      <c r="AC1011">
        <v>432.27099059888604</v>
      </c>
      <c r="AD1011">
        <v>0</v>
      </c>
      <c r="AE1011">
        <v>440.33840034901527</v>
      </c>
    </row>
    <row r="1012" spans="1:31" x14ac:dyDescent="0.25">
      <c r="A1012">
        <v>2045400</v>
      </c>
      <c r="B1012">
        <v>1</v>
      </c>
      <c r="C1012" t="s">
        <v>80</v>
      </c>
      <c r="D1012" t="s">
        <v>84</v>
      </c>
      <c r="E1012" t="s">
        <v>177</v>
      </c>
      <c r="F1012" t="s">
        <v>3174</v>
      </c>
      <c r="G1012" t="s">
        <v>196</v>
      </c>
      <c r="H1012" t="s">
        <v>143</v>
      </c>
      <c r="I1012" t="s">
        <v>135</v>
      </c>
      <c r="J1012" t="s">
        <v>136</v>
      </c>
      <c r="K1012" t="s">
        <v>137</v>
      </c>
      <c r="L1012" t="s">
        <v>3175</v>
      </c>
      <c r="M1012" t="s">
        <v>3176</v>
      </c>
      <c r="N1012">
        <v>1.8149999999999999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1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0.49224506546322555</v>
      </c>
      <c r="AC1012">
        <v>0</v>
      </c>
      <c r="AD1012">
        <v>0</v>
      </c>
      <c r="AE1012">
        <v>0.49224506546322555</v>
      </c>
    </row>
    <row r="1013" spans="1:31" x14ac:dyDescent="0.25">
      <c r="A1013">
        <v>2045401</v>
      </c>
      <c r="B1013">
        <v>1</v>
      </c>
      <c r="C1013" t="s">
        <v>80</v>
      </c>
      <c r="D1013" t="s">
        <v>96</v>
      </c>
      <c r="E1013" t="s">
        <v>177</v>
      </c>
      <c r="F1013" t="s">
        <v>3177</v>
      </c>
      <c r="G1013" t="s">
        <v>183</v>
      </c>
      <c r="H1013" t="s">
        <v>143</v>
      </c>
      <c r="I1013" t="s">
        <v>135</v>
      </c>
      <c r="J1013" t="s">
        <v>136</v>
      </c>
      <c r="K1013" t="s">
        <v>137</v>
      </c>
      <c r="L1013" t="s">
        <v>3178</v>
      </c>
      <c r="M1013" t="s">
        <v>3179</v>
      </c>
      <c r="N1013">
        <v>3.489166666</v>
      </c>
      <c r="O1013">
        <v>0</v>
      </c>
      <c r="P1013">
        <v>1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0.83945969703860834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0.83945969703860834</v>
      </c>
    </row>
    <row r="1014" spans="1:31" x14ac:dyDescent="0.25">
      <c r="A1014">
        <v>2045402</v>
      </c>
      <c r="B1014">
        <v>1</v>
      </c>
      <c r="C1014" t="s">
        <v>80</v>
      </c>
      <c r="D1014" t="s">
        <v>92</v>
      </c>
      <c r="E1014" t="s">
        <v>177</v>
      </c>
      <c r="F1014" t="s">
        <v>3180</v>
      </c>
      <c r="G1014" t="s">
        <v>183</v>
      </c>
      <c r="H1014" t="s">
        <v>143</v>
      </c>
      <c r="I1014" t="s">
        <v>135</v>
      </c>
      <c r="J1014" t="s">
        <v>136</v>
      </c>
      <c r="K1014" t="s">
        <v>137</v>
      </c>
      <c r="L1014" t="s">
        <v>3181</v>
      </c>
      <c r="M1014" t="s">
        <v>3182</v>
      </c>
      <c r="N1014">
        <v>6.5841666659999998</v>
      </c>
      <c r="O1014">
        <v>0</v>
      </c>
      <c r="P1014">
        <v>1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2.6967526242043234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2.6967526242043234</v>
      </c>
    </row>
    <row r="1015" spans="1:31" x14ac:dyDescent="0.25">
      <c r="A1015">
        <v>2045403</v>
      </c>
      <c r="B1015">
        <v>1</v>
      </c>
      <c r="C1015" t="s">
        <v>80</v>
      </c>
      <c r="D1015" t="s">
        <v>95</v>
      </c>
      <c r="E1015" t="s">
        <v>177</v>
      </c>
      <c r="F1015" t="s">
        <v>3183</v>
      </c>
      <c r="G1015" t="s">
        <v>183</v>
      </c>
      <c r="H1015" t="s">
        <v>143</v>
      </c>
      <c r="I1015" t="s">
        <v>135</v>
      </c>
      <c r="J1015" t="s">
        <v>136</v>
      </c>
      <c r="K1015" t="s">
        <v>137</v>
      </c>
      <c r="L1015" t="s">
        <v>3184</v>
      </c>
      <c r="M1015" t="s">
        <v>3185</v>
      </c>
      <c r="N1015">
        <v>1.545555555</v>
      </c>
      <c r="O1015">
        <v>0</v>
      </c>
      <c r="P1015">
        <v>1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0.34823645856996116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0.34823645856996116</v>
      </c>
    </row>
    <row r="1016" spans="1:31" x14ac:dyDescent="0.25">
      <c r="A1016">
        <v>2045407</v>
      </c>
      <c r="B1016">
        <v>1</v>
      </c>
      <c r="C1016" t="s">
        <v>80</v>
      </c>
      <c r="D1016" t="s">
        <v>88</v>
      </c>
      <c r="E1016" t="s">
        <v>295</v>
      </c>
      <c r="F1016" t="s">
        <v>3186</v>
      </c>
      <c r="G1016" t="s">
        <v>1007</v>
      </c>
      <c r="H1016" t="s">
        <v>134</v>
      </c>
      <c r="I1016" t="s">
        <v>135</v>
      </c>
      <c r="J1016" t="s">
        <v>3</v>
      </c>
      <c r="K1016" t="s">
        <v>137</v>
      </c>
      <c r="L1016" t="s">
        <v>3187</v>
      </c>
      <c r="M1016" t="s">
        <v>3188</v>
      </c>
      <c r="N1016">
        <v>1.6288888880000001</v>
      </c>
      <c r="O1016">
        <v>0</v>
      </c>
      <c r="P1016">
        <v>5826</v>
      </c>
      <c r="Q1016">
        <v>0</v>
      </c>
      <c r="R1016">
        <v>0</v>
      </c>
      <c r="S1016">
        <v>2</v>
      </c>
      <c r="T1016">
        <v>336</v>
      </c>
      <c r="U1016">
        <v>0</v>
      </c>
      <c r="V1016">
        <v>1</v>
      </c>
      <c r="W1016">
        <v>0</v>
      </c>
      <c r="X1016">
        <v>2442.1850399954242</v>
      </c>
      <c r="Y1016">
        <v>0</v>
      </c>
      <c r="Z1016">
        <v>0</v>
      </c>
      <c r="AA1016">
        <v>195.78914898451546</v>
      </c>
      <c r="AB1016">
        <v>449.07843010613436</v>
      </c>
      <c r="AC1016">
        <v>0</v>
      </c>
      <c r="AD1016">
        <v>11.865699924491439</v>
      </c>
      <c r="AE1016">
        <v>3098.9183190105655</v>
      </c>
    </row>
    <row r="1017" spans="1:31" x14ac:dyDescent="0.25">
      <c r="A1017">
        <v>2045408</v>
      </c>
      <c r="B1017">
        <v>1</v>
      </c>
      <c r="C1017" t="s">
        <v>81</v>
      </c>
      <c r="D1017" t="s">
        <v>113</v>
      </c>
      <c r="E1017" t="s">
        <v>177</v>
      </c>
      <c r="F1017" t="s">
        <v>3189</v>
      </c>
      <c r="G1017" t="s">
        <v>183</v>
      </c>
      <c r="H1017" t="s">
        <v>143</v>
      </c>
      <c r="I1017" t="s">
        <v>135</v>
      </c>
      <c r="J1017" t="s">
        <v>136</v>
      </c>
      <c r="K1017" t="s">
        <v>137</v>
      </c>
      <c r="L1017" t="s">
        <v>3190</v>
      </c>
      <c r="M1017" t="s">
        <v>3191</v>
      </c>
      <c r="N1017">
        <v>1.593611111</v>
      </c>
      <c r="O1017">
        <v>0</v>
      </c>
      <c r="P1017">
        <v>0</v>
      </c>
      <c r="Q1017">
        <v>0</v>
      </c>
      <c r="R1017">
        <v>1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8.2400980799101395E-2</v>
      </c>
      <c r="AA1017">
        <v>0</v>
      </c>
      <c r="AB1017">
        <v>0</v>
      </c>
      <c r="AC1017">
        <v>0</v>
      </c>
      <c r="AD1017">
        <v>0</v>
      </c>
      <c r="AE1017">
        <v>8.2400980799101395E-2</v>
      </c>
    </row>
    <row r="1018" spans="1:31" x14ac:dyDescent="0.25">
      <c r="A1018">
        <v>2045412</v>
      </c>
      <c r="B1018">
        <v>1</v>
      </c>
      <c r="C1018" t="s">
        <v>80</v>
      </c>
      <c r="D1018" t="s">
        <v>105</v>
      </c>
      <c r="E1018" t="s">
        <v>158</v>
      </c>
      <c r="F1018" t="s">
        <v>3192</v>
      </c>
      <c r="G1018" t="s">
        <v>324</v>
      </c>
      <c r="H1018" t="s">
        <v>143</v>
      </c>
      <c r="I1018" t="s">
        <v>135</v>
      </c>
      <c r="J1018" t="s">
        <v>136</v>
      </c>
      <c r="K1018" t="s">
        <v>137</v>
      </c>
      <c r="L1018" t="s">
        <v>3193</v>
      </c>
      <c r="M1018" t="s">
        <v>3194</v>
      </c>
      <c r="N1018">
        <v>0.74638888800000003</v>
      </c>
      <c r="O1018">
        <v>0</v>
      </c>
      <c r="P1018">
        <v>54</v>
      </c>
      <c r="Q1018">
        <v>0</v>
      </c>
      <c r="R1018">
        <v>0</v>
      </c>
      <c r="S1018">
        <v>0</v>
      </c>
      <c r="T1018">
        <v>1</v>
      </c>
      <c r="U1018">
        <v>0</v>
      </c>
      <c r="V1018">
        <v>0</v>
      </c>
      <c r="W1018">
        <v>0</v>
      </c>
      <c r="X1018">
        <v>9.8314679961088842</v>
      </c>
      <c r="Y1018">
        <v>0</v>
      </c>
      <c r="Z1018">
        <v>0</v>
      </c>
      <c r="AA1018">
        <v>0</v>
      </c>
      <c r="AB1018">
        <v>2.4299556646628612E-2</v>
      </c>
      <c r="AC1018">
        <v>0</v>
      </c>
      <c r="AD1018">
        <v>0</v>
      </c>
      <c r="AE1018">
        <v>9.8557675527555126</v>
      </c>
    </row>
    <row r="1019" spans="1:31" x14ac:dyDescent="0.25">
      <c r="A1019">
        <v>2045414</v>
      </c>
      <c r="B1019">
        <v>1</v>
      </c>
      <c r="C1019" t="s">
        <v>81</v>
      </c>
      <c r="D1019" t="s">
        <v>122</v>
      </c>
      <c r="E1019" t="s">
        <v>158</v>
      </c>
      <c r="F1019" t="s">
        <v>3195</v>
      </c>
      <c r="G1019" t="s">
        <v>1283</v>
      </c>
      <c r="H1019" t="s">
        <v>143</v>
      </c>
      <c r="I1019" t="s">
        <v>135</v>
      </c>
      <c r="J1019" t="s">
        <v>136</v>
      </c>
      <c r="K1019" t="s">
        <v>137</v>
      </c>
      <c r="L1019" t="s">
        <v>3196</v>
      </c>
      <c r="M1019" t="s">
        <v>3197</v>
      </c>
      <c r="N1019">
        <v>3.6802777770000001</v>
      </c>
      <c r="O1019">
        <v>0</v>
      </c>
      <c r="P1019">
        <v>72</v>
      </c>
      <c r="Q1019">
        <v>0</v>
      </c>
      <c r="R1019">
        <v>0</v>
      </c>
      <c r="S1019">
        <v>0</v>
      </c>
      <c r="T1019">
        <v>9</v>
      </c>
      <c r="U1019">
        <v>0</v>
      </c>
      <c r="V1019">
        <v>0</v>
      </c>
      <c r="W1019">
        <v>0</v>
      </c>
      <c r="X1019">
        <v>61.632103429440427</v>
      </c>
      <c r="Y1019">
        <v>0</v>
      </c>
      <c r="Z1019">
        <v>0</v>
      </c>
      <c r="AA1019">
        <v>0</v>
      </c>
      <c r="AB1019">
        <v>7.7510031496850598</v>
      </c>
      <c r="AC1019">
        <v>0</v>
      </c>
      <c r="AD1019">
        <v>0</v>
      </c>
      <c r="AE1019">
        <v>69.383106579125482</v>
      </c>
    </row>
    <row r="1020" spans="1:31" x14ac:dyDescent="0.25">
      <c r="A1020">
        <v>2045415</v>
      </c>
      <c r="B1020">
        <v>1</v>
      </c>
      <c r="C1020" t="s">
        <v>81</v>
      </c>
      <c r="D1020" t="s">
        <v>115</v>
      </c>
      <c r="E1020" t="s">
        <v>158</v>
      </c>
      <c r="F1020" t="s">
        <v>3198</v>
      </c>
      <c r="G1020" t="s">
        <v>160</v>
      </c>
      <c r="H1020" t="s">
        <v>143</v>
      </c>
      <c r="I1020" t="s">
        <v>135</v>
      </c>
      <c r="J1020" t="s">
        <v>136</v>
      </c>
      <c r="K1020" t="s">
        <v>137</v>
      </c>
      <c r="L1020" t="s">
        <v>3199</v>
      </c>
      <c r="M1020" t="s">
        <v>3200</v>
      </c>
      <c r="N1020">
        <v>2.2580555549999999</v>
      </c>
      <c r="O1020">
        <v>0</v>
      </c>
      <c r="P1020">
        <v>47</v>
      </c>
      <c r="Q1020">
        <v>0</v>
      </c>
      <c r="R1020">
        <v>0</v>
      </c>
      <c r="S1020">
        <v>0</v>
      </c>
      <c r="T1020">
        <v>3</v>
      </c>
      <c r="U1020">
        <v>0</v>
      </c>
      <c r="V1020">
        <v>0</v>
      </c>
      <c r="W1020">
        <v>0</v>
      </c>
      <c r="X1020">
        <v>10.8933123340572</v>
      </c>
      <c r="Y1020">
        <v>0</v>
      </c>
      <c r="Z1020">
        <v>0</v>
      </c>
      <c r="AA1020">
        <v>0</v>
      </c>
      <c r="AB1020">
        <v>0.17950415979452364</v>
      </c>
      <c r="AC1020">
        <v>0</v>
      </c>
      <c r="AD1020">
        <v>0</v>
      </c>
      <c r="AE1020">
        <v>11.072816493851724</v>
      </c>
    </row>
    <row r="1021" spans="1:31" x14ac:dyDescent="0.25">
      <c r="A1021">
        <v>2045416</v>
      </c>
      <c r="B1021">
        <v>1</v>
      </c>
      <c r="C1021" t="s">
        <v>80</v>
      </c>
      <c r="D1021" t="s">
        <v>94</v>
      </c>
      <c r="E1021" t="s">
        <v>177</v>
      </c>
      <c r="F1021" t="s">
        <v>3201</v>
      </c>
      <c r="G1021" t="s">
        <v>183</v>
      </c>
      <c r="H1021" t="s">
        <v>143</v>
      </c>
      <c r="I1021" t="s">
        <v>135</v>
      </c>
      <c r="J1021" t="s">
        <v>136</v>
      </c>
      <c r="K1021" t="s">
        <v>137</v>
      </c>
      <c r="L1021" t="s">
        <v>3202</v>
      </c>
      <c r="M1021" t="s">
        <v>3203</v>
      </c>
      <c r="N1021">
        <v>4.4011111109999996</v>
      </c>
      <c r="O1021">
        <v>0</v>
      </c>
      <c r="P1021">
        <v>1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0.47060518990746003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0.47060518990746003</v>
      </c>
    </row>
    <row r="1022" spans="1:31" x14ac:dyDescent="0.25">
      <c r="A1022">
        <v>2045417</v>
      </c>
      <c r="B1022">
        <v>1</v>
      </c>
      <c r="C1022" t="s">
        <v>80</v>
      </c>
      <c r="D1022" t="s">
        <v>90</v>
      </c>
      <c r="E1022" t="s">
        <v>177</v>
      </c>
      <c r="F1022" t="s">
        <v>3204</v>
      </c>
      <c r="G1022" t="s">
        <v>183</v>
      </c>
      <c r="H1022" t="s">
        <v>143</v>
      </c>
      <c r="I1022" t="s">
        <v>135</v>
      </c>
      <c r="J1022" t="s">
        <v>136</v>
      </c>
      <c r="K1022" t="s">
        <v>137</v>
      </c>
      <c r="L1022" t="s">
        <v>3205</v>
      </c>
      <c r="M1022" t="s">
        <v>3206</v>
      </c>
      <c r="N1022">
        <v>5.6897222220000003</v>
      </c>
      <c r="O1022">
        <v>0</v>
      </c>
      <c r="P1022">
        <v>2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3.5188749310838934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3.5188749310838934</v>
      </c>
    </row>
    <row r="1023" spans="1:31" x14ac:dyDescent="0.25">
      <c r="A1023">
        <v>2045418</v>
      </c>
      <c r="B1023">
        <v>1</v>
      </c>
      <c r="C1023" t="s">
        <v>81</v>
      </c>
      <c r="D1023" t="s">
        <v>118</v>
      </c>
      <c r="E1023" t="s">
        <v>131</v>
      </c>
      <c r="F1023" t="s">
        <v>3207</v>
      </c>
      <c r="G1023" t="s">
        <v>133</v>
      </c>
      <c r="H1023" t="s">
        <v>134</v>
      </c>
      <c r="I1023" t="s">
        <v>135</v>
      </c>
      <c r="J1023" t="s">
        <v>136</v>
      </c>
      <c r="K1023" t="s">
        <v>137</v>
      </c>
      <c r="L1023" t="s">
        <v>3208</v>
      </c>
      <c r="M1023" t="s">
        <v>3209</v>
      </c>
      <c r="N1023">
        <v>0.46111111100000002</v>
      </c>
      <c r="O1023">
        <v>2</v>
      </c>
      <c r="P1023">
        <v>563</v>
      </c>
      <c r="Q1023">
        <v>12</v>
      </c>
      <c r="R1023">
        <v>19</v>
      </c>
      <c r="S1023">
        <v>8</v>
      </c>
      <c r="T1023">
        <v>73</v>
      </c>
      <c r="U1023">
        <v>5</v>
      </c>
      <c r="V1023">
        <v>0</v>
      </c>
      <c r="W1023">
        <v>2.1712594054215404</v>
      </c>
      <c r="X1023">
        <v>48.970948214775142</v>
      </c>
      <c r="Y1023">
        <v>3.609094133345828</v>
      </c>
      <c r="Z1023">
        <v>3.9189577286546315</v>
      </c>
      <c r="AA1023">
        <v>84.479807210297921</v>
      </c>
      <c r="AB1023">
        <v>28.689952104168295</v>
      </c>
      <c r="AC1023">
        <v>318.71666565524237</v>
      </c>
      <c r="AD1023">
        <v>0</v>
      </c>
      <c r="AE1023">
        <v>490.55668445190571</v>
      </c>
    </row>
    <row r="1024" spans="1:31" x14ac:dyDescent="0.25">
      <c r="A1024">
        <v>2045420</v>
      </c>
      <c r="B1024">
        <v>1</v>
      </c>
      <c r="C1024" t="s">
        <v>80</v>
      </c>
      <c r="D1024" t="s">
        <v>97</v>
      </c>
      <c r="E1024" t="s">
        <v>158</v>
      </c>
      <c r="F1024" t="s">
        <v>3210</v>
      </c>
      <c r="G1024" t="s">
        <v>385</v>
      </c>
      <c r="H1024" t="s">
        <v>143</v>
      </c>
      <c r="I1024" t="s">
        <v>135</v>
      </c>
      <c r="J1024" t="s">
        <v>136</v>
      </c>
      <c r="K1024" t="s">
        <v>137</v>
      </c>
      <c r="L1024" t="s">
        <v>3211</v>
      </c>
      <c r="M1024" t="s">
        <v>3212</v>
      </c>
      <c r="N1024">
        <v>2.468611111</v>
      </c>
      <c r="O1024">
        <v>0</v>
      </c>
      <c r="P1024">
        <v>91</v>
      </c>
      <c r="Q1024">
        <v>0</v>
      </c>
      <c r="R1024">
        <v>0</v>
      </c>
      <c r="S1024">
        <v>0</v>
      </c>
      <c r="T1024">
        <v>13</v>
      </c>
      <c r="U1024">
        <v>0</v>
      </c>
      <c r="V1024">
        <v>0</v>
      </c>
      <c r="W1024">
        <v>0</v>
      </c>
      <c r="X1024">
        <v>57.738008299660926</v>
      </c>
      <c r="Y1024">
        <v>0</v>
      </c>
      <c r="Z1024">
        <v>0</v>
      </c>
      <c r="AA1024">
        <v>0</v>
      </c>
      <c r="AB1024">
        <v>15.926814864348946</v>
      </c>
      <c r="AC1024">
        <v>0</v>
      </c>
      <c r="AD1024">
        <v>0</v>
      </c>
      <c r="AE1024">
        <v>73.664823164009874</v>
      </c>
    </row>
    <row r="1025" spans="1:31" x14ac:dyDescent="0.25">
      <c r="A1025">
        <v>2045421</v>
      </c>
      <c r="B1025">
        <v>1</v>
      </c>
      <c r="C1025" t="s">
        <v>80</v>
      </c>
      <c r="D1025" t="s">
        <v>95</v>
      </c>
      <c r="E1025" t="s">
        <v>131</v>
      </c>
      <c r="F1025" t="s">
        <v>1588</v>
      </c>
      <c r="G1025" t="s">
        <v>133</v>
      </c>
      <c r="H1025" t="s">
        <v>134</v>
      </c>
      <c r="I1025" t="s">
        <v>135</v>
      </c>
      <c r="J1025" t="s">
        <v>136</v>
      </c>
      <c r="K1025" t="s">
        <v>137</v>
      </c>
      <c r="L1025" t="s">
        <v>3213</v>
      </c>
      <c r="M1025" t="s">
        <v>3214</v>
      </c>
      <c r="N1025">
        <v>0.86666666599999997</v>
      </c>
      <c r="O1025">
        <v>1</v>
      </c>
      <c r="P1025">
        <v>0</v>
      </c>
      <c r="Q1025">
        <v>2</v>
      </c>
      <c r="R1025">
        <v>1</v>
      </c>
      <c r="S1025">
        <v>15</v>
      </c>
      <c r="T1025">
        <v>0</v>
      </c>
      <c r="U1025">
        <v>2</v>
      </c>
      <c r="V1025">
        <v>0</v>
      </c>
      <c r="W1025">
        <v>0.26490927386009999</v>
      </c>
      <c r="X1025">
        <v>0</v>
      </c>
      <c r="Y1025">
        <v>0.44961673635086252</v>
      </c>
      <c r="Z1025">
        <v>0.21628089786803334</v>
      </c>
      <c r="AA1025">
        <v>88.586415353275072</v>
      </c>
      <c r="AB1025">
        <v>0</v>
      </c>
      <c r="AC1025">
        <v>75.150991400694153</v>
      </c>
      <c r="AD1025">
        <v>0</v>
      </c>
      <c r="AE1025">
        <v>164.66821366204823</v>
      </c>
    </row>
    <row r="1026" spans="1:31" x14ac:dyDescent="0.25">
      <c r="A1026">
        <v>2045422</v>
      </c>
      <c r="B1026">
        <v>1</v>
      </c>
      <c r="C1026" t="s">
        <v>80</v>
      </c>
      <c r="D1026" t="s">
        <v>83</v>
      </c>
      <c r="E1026" t="s">
        <v>169</v>
      </c>
      <c r="F1026" t="s">
        <v>3215</v>
      </c>
      <c r="G1026" t="s">
        <v>171</v>
      </c>
      <c r="H1026" t="s">
        <v>134</v>
      </c>
      <c r="I1026" t="s">
        <v>135</v>
      </c>
      <c r="J1026" t="s">
        <v>136</v>
      </c>
      <c r="K1026" t="s">
        <v>137</v>
      </c>
      <c r="L1026" t="s">
        <v>3216</v>
      </c>
      <c r="M1026" t="s">
        <v>3217</v>
      </c>
      <c r="N1026">
        <v>3.0577777770000001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15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113.18702278689995</v>
      </c>
      <c r="AC1026">
        <v>0</v>
      </c>
      <c r="AD1026">
        <v>0</v>
      </c>
      <c r="AE1026">
        <v>113.18702278689995</v>
      </c>
    </row>
    <row r="1027" spans="1:31" x14ac:dyDescent="0.25">
      <c r="A1027">
        <v>2045423</v>
      </c>
      <c r="B1027">
        <v>1</v>
      </c>
      <c r="C1027" t="s">
        <v>80</v>
      </c>
      <c r="D1027" t="s">
        <v>82</v>
      </c>
      <c r="E1027" t="s">
        <v>169</v>
      </c>
      <c r="F1027" t="s">
        <v>3218</v>
      </c>
      <c r="G1027" t="s">
        <v>513</v>
      </c>
      <c r="H1027" t="s">
        <v>134</v>
      </c>
      <c r="I1027" t="s">
        <v>135</v>
      </c>
      <c r="J1027" t="s">
        <v>136</v>
      </c>
      <c r="K1027" t="s">
        <v>137</v>
      </c>
      <c r="L1027" t="s">
        <v>3219</v>
      </c>
      <c r="M1027" t="s">
        <v>3220</v>
      </c>
      <c r="N1027">
        <v>0.26</v>
      </c>
      <c r="O1027">
        <v>0</v>
      </c>
      <c r="P1027">
        <v>486</v>
      </c>
      <c r="Q1027">
        <v>0</v>
      </c>
      <c r="R1027">
        <v>0</v>
      </c>
      <c r="S1027">
        <v>0</v>
      </c>
      <c r="T1027">
        <v>66</v>
      </c>
      <c r="U1027">
        <v>0</v>
      </c>
      <c r="V1027">
        <v>0</v>
      </c>
      <c r="W1027">
        <v>0</v>
      </c>
      <c r="X1027">
        <v>26.545763816847785</v>
      </c>
      <c r="Y1027">
        <v>0</v>
      </c>
      <c r="Z1027">
        <v>0</v>
      </c>
      <c r="AA1027">
        <v>0</v>
      </c>
      <c r="AB1027">
        <v>8.7170060453821989</v>
      </c>
      <c r="AC1027">
        <v>0</v>
      </c>
      <c r="AD1027">
        <v>0</v>
      </c>
      <c r="AE1027">
        <v>35.262769862229987</v>
      </c>
    </row>
    <row r="1028" spans="1:31" x14ac:dyDescent="0.25">
      <c r="A1028">
        <v>2045424</v>
      </c>
      <c r="B1028">
        <v>1</v>
      </c>
      <c r="C1028" t="s">
        <v>80</v>
      </c>
      <c r="D1028" t="s">
        <v>104</v>
      </c>
      <c r="E1028" t="s">
        <v>177</v>
      </c>
      <c r="F1028" t="s">
        <v>3221</v>
      </c>
      <c r="G1028" t="s">
        <v>183</v>
      </c>
      <c r="H1028" t="s">
        <v>143</v>
      </c>
      <c r="I1028" t="s">
        <v>135</v>
      </c>
      <c r="J1028" t="s">
        <v>136</v>
      </c>
      <c r="K1028" t="s">
        <v>137</v>
      </c>
      <c r="L1028" t="s">
        <v>3222</v>
      </c>
      <c r="M1028" t="s">
        <v>3223</v>
      </c>
      <c r="N1028">
        <v>1.040277777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1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2.7327299634563339E-2</v>
      </c>
      <c r="AC1028">
        <v>0</v>
      </c>
      <c r="AD1028">
        <v>0</v>
      </c>
      <c r="AE1028">
        <v>2.7327299634563339E-2</v>
      </c>
    </row>
    <row r="1029" spans="1:31" x14ac:dyDescent="0.25">
      <c r="A1029">
        <v>2045426</v>
      </c>
      <c r="B1029">
        <v>1</v>
      </c>
      <c r="C1029" t="s">
        <v>80</v>
      </c>
      <c r="D1029" t="s">
        <v>105</v>
      </c>
      <c r="E1029" t="s">
        <v>177</v>
      </c>
      <c r="F1029" t="s">
        <v>3224</v>
      </c>
      <c r="G1029" t="s">
        <v>1802</v>
      </c>
      <c r="H1029" t="s">
        <v>143</v>
      </c>
      <c r="I1029" t="s">
        <v>135</v>
      </c>
      <c r="J1029" t="s">
        <v>136</v>
      </c>
      <c r="K1029" t="s">
        <v>137</v>
      </c>
      <c r="L1029" t="s">
        <v>3225</v>
      </c>
      <c r="M1029" t="s">
        <v>3226</v>
      </c>
      <c r="N1029">
        <v>1.3616666660000001</v>
      </c>
      <c r="O1029">
        <v>0</v>
      </c>
      <c r="P1029">
        <v>40</v>
      </c>
      <c r="Q1029">
        <v>0</v>
      </c>
      <c r="R1029">
        <v>0</v>
      </c>
      <c r="S1029">
        <v>0</v>
      </c>
      <c r="T1029">
        <v>1</v>
      </c>
      <c r="U1029">
        <v>0</v>
      </c>
      <c r="V1029">
        <v>0</v>
      </c>
      <c r="W1029">
        <v>0</v>
      </c>
      <c r="X1029">
        <v>13.728638144147368</v>
      </c>
      <c r="Y1029">
        <v>0</v>
      </c>
      <c r="Z1029">
        <v>0</v>
      </c>
      <c r="AA1029">
        <v>0</v>
      </c>
      <c r="AB1029">
        <v>0.25035685148578335</v>
      </c>
      <c r="AC1029">
        <v>0</v>
      </c>
      <c r="AD1029">
        <v>0</v>
      </c>
      <c r="AE1029">
        <v>13.978994995633151</v>
      </c>
    </row>
    <row r="1030" spans="1:31" x14ac:dyDescent="0.25">
      <c r="A1030">
        <v>2045427</v>
      </c>
      <c r="B1030">
        <v>1</v>
      </c>
      <c r="C1030" t="s">
        <v>80</v>
      </c>
      <c r="D1030" t="s">
        <v>106</v>
      </c>
      <c r="E1030" t="s">
        <v>146</v>
      </c>
      <c r="F1030" t="s">
        <v>3227</v>
      </c>
      <c r="G1030" t="s">
        <v>133</v>
      </c>
      <c r="H1030" t="s">
        <v>134</v>
      </c>
      <c r="I1030" t="s">
        <v>135</v>
      </c>
      <c r="J1030" t="s">
        <v>136</v>
      </c>
      <c r="K1030" t="s">
        <v>137</v>
      </c>
      <c r="L1030" t="s">
        <v>3228</v>
      </c>
      <c r="M1030" t="s">
        <v>3229</v>
      </c>
      <c r="N1030">
        <v>0.108055555</v>
      </c>
      <c r="O1030">
        <v>0</v>
      </c>
      <c r="P1030">
        <v>7</v>
      </c>
      <c r="Q1030">
        <v>29</v>
      </c>
      <c r="R1030">
        <v>55</v>
      </c>
      <c r="S1030">
        <v>9</v>
      </c>
      <c r="T1030">
        <v>12</v>
      </c>
      <c r="U1030">
        <v>1</v>
      </c>
      <c r="V1030">
        <v>0</v>
      </c>
      <c r="W1030">
        <v>0</v>
      </c>
      <c r="X1030">
        <v>0.59476722065776533</v>
      </c>
      <c r="Y1030">
        <v>14.257983966310499</v>
      </c>
      <c r="Z1030">
        <v>18.771759984745504</v>
      </c>
      <c r="AA1030">
        <v>4.5514907657209145</v>
      </c>
      <c r="AB1030">
        <v>6.6307304839829095</v>
      </c>
      <c r="AC1030">
        <v>1.6314352836993378</v>
      </c>
      <c r="AD1030">
        <v>0</v>
      </c>
      <c r="AE1030">
        <v>46.438167705116932</v>
      </c>
    </row>
    <row r="1031" spans="1:31" x14ac:dyDescent="0.25">
      <c r="A1031">
        <v>2045428</v>
      </c>
      <c r="B1031">
        <v>1</v>
      </c>
      <c r="C1031" t="s">
        <v>81</v>
      </c>
      <c r="D1031" t="s">
        <v>119</v>
      </c>
      <c r="E1031" t="s">
        <v>177</v>
      </c>
      <c r="F1031" t="s">
        <v>3230</v>
      </c>
      <c r="G1031" t="s">
        <v>196</v>
      </c>
      <c r="H1031" t="s">
        <v>143</v>
      </c>
      <c r="I1031" t="s">
        <v>135</v>
      </c>
      <c r="J1031" t="s">
        <v>136</v>
      </c>
      <c r="K1031" t="s">
        <v>137</v>
      </c>
      <c r="L1031" t="s">
        <v>3231</v>
      </c>
      <c r="M1031" t="s">
        <v>3232</v>
      </c>
      <c r="N1031">
        <v>2.0550000000000002</v>
      </c>
      <c r="O1031">
        <v>0</v>
      </c>
      <c r="P1031">
        <v>3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1.3484110367408466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1.3484110367408466</v>
      </c>
    </row>
    <row r="1032" spans="1:31" x14ac:dyDescent="0.25">
      <c r="A1032">
        <v>2045429</v>
      </c>
      <c r="B1032">
        <v>1</v>
      </c>
      <c r="C1032" t="s">
        <v>81</v>
      </c>
      <c r="D1032" t="s">
        <v>112</v>
      </c>
      <c r="E1032" t="s">
        <v>177</v>
      </c>
      <c r="F1032" t="s">
        <v>3233</v>
      </c>
      <c r="G1032" t="s">
        <v>183</v>
      </c>
      <c r="H1032" t="s">
        <v>143</v>
      </c>
      <c r="I1032" t="s">
        <v>135</v>
      </c>
      <c r="J1032" t="s">
        <v>136</v>
      </c>
      <c r="K1032" t="s">
        <v>137</v>
      </c>
      <c r="L1032" t="s">
        <v>3234</v>
      </c>
      <c r="M1032" t="s">
        <v>3235</v>
      </c>
      <c r="N1032">
        <v>4.9222222220000003</v>
      </c>
      <c r="O1032">
        <v>0</v>
      </c>
      <c r="P1032">
        <v>1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0.86158705002889335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0.86158705002889335</v>
      </c>
    </row>
    <row r="1033" spans="1:31" x14ac:dyDescent="0.25">
      <c r="A1033">
        <v>2045430</v>
      </c>
      <c r="B1033">
        <v>1</v>
      </c>
      <c r="C1033" t="s">
        <v>80</v>
      </c>
      <c r="D1033" t="s">
        <v>92</v>
      </c>
      <c r="E1033" t="s">
        <v>158</v>
      </c>
      <c r="F1033" t="s">
        <v>3236</v>
      </c>
      <c r="G1033" t="s">
        <v>283</v>
      </c>
      <c r="H1033" t="s">
        <v>143</v>
      </c>
      <c r="I1033" t="s">
        <v>135</v>
      </c>
      <c r="J1033" t="s">
        <v>136</v>
      </c>
      <c r="K1033" t="s">
        <v>137</v>
      </c>
      <c r="L1033" t="s">
        <v>3237</v>
      </c>
      <c r="M1033" t="s">
        <v>3238</v>
      </c>
      <c r="N1033">
        <v>0.46333333300000001</v>
      </c>
      <c r="O1033">
        <v>0</v>
      </c>
      <c r="P1033">
        <v>54</v>
      </c>
      <c r="Q1033">
        <v>0</v>
      </c>
      <c r="R1033">
        <v>0</v>
      </c>
      <c r="S1033">
        <v>0</v>
      </c>
      <c r="T1033">
        <v>5</v>
      </c>
      <c r="U1033">
        <v>0</v>
      </c>
      <c r="V1033">
        <v>0</v>
      </c>
      <c r="W1033">
        <v>0</v>
      </c>
      <c r="X1033">
        <v>4.8914355217075274</v>
      </c>
      <c r="Y1033">
        <v>0</v>
      </c>
      <c r="Z1033">
        <v>0</v>
      </c>
      <c r="AA1033">
        <v>0</v>
      </c>
      <c r="AB1033">
        <v>2.9453041899478634</v>
      </c>
      <c r="AC1033">
        <v>0</v>
      </c>
      <c r="AD1033">
        <v>0</v>
      </c>
      <c r="AE1033">
        <v>7.8367397116553903</v>
      </c>
    </row>
    <row r="1034" spans="1:31" x14ac:dyDescent="0.25">
      <c r="A1034">
        <v>2045437</v>
      </c>
      <c r="B1034">
        <v>1</v>
      </c>
      <c r="C1034" t="s">
        <v>80</v>
      </c>
      <c r="D1034" t="s">
        <v>85</v>
      </c>
      <c r="E1034" t="s">
        <v>158</v>
      </c>
      <c r="F1034" t="s">
        <v>3239</v>
      </c>
      <c r="G1034" t="s">
        <v>324</v>
      </c>
      <c r="H1034" t="s">
        <v>143</v>
      </c>
      <c r="I1034" t="s">
        <v>135</v>
      </c>
      <c r="J1034" t="s">
        <v>136</v>
      </c>
      <c r="K1034" t="s">
        <v>137</v>
      </c>
      <c r="L1034" t="s">
        <v>2841</v>
      </c>
      <c r="M1034" t="s">
        <v>3240</v>
      </c>
      <c r="N1034">
        <v>0.40250000000000002</v>
      </c>
      <c r="O1034">
        <v>0</v>
      </c>
      <c r="P1034">
        <v>190</v>
      </c>
      <c r="Q1034">
        <v>0</v>
      </c>
      <c r="R1034">
        <v>0</v>
      </c>
      <c r="S1034">
        <v>0</v>
      </c>
      <c r="T1034">
        <v>7</v>
      </c>
      <c r="U1034">
        <v>0</v>
      </c>
      <c r="V1034">
        <v>0</v>
      </c>
      <c r="W1034">
        <v>0</v>
      </c>
      <c r="X1034">
        <v>19.951653143930336</v>
      </c>
      <c r="Y1034">
        <v>0</v>
      </c>
      <c r="Z1034">
        <v>0</v>
      </c>
      <c r="AA1034">
        <v>0</v>
      </c>
      <c r="AB1034">
        <v>0.8045809985143958</v>
      </c>
      <c r="AC1034">
        <v>0</v>
      </c>
      <c r="AD1034">
        <v>0</v>
      </c>
      <c r="AE1034">
        <v>20.756234142444733</v>
      </c>
    </row>
    <row r="1035" spans="1:31" x14ac:dyDescent="0.25">
      <c r="A1035">
        <v>2045438</v>
      </c>
      <c r="B1035">
        <v>1</v>
      </c>
      <c r="C1035" t="s">
        <v>81</v>
      </c>
      <c r="D1035" t="s">
        <v>128</v>
      </c>
      <c r="E1035" t="s">
        <v>169</v>
      </c>
      <c r="F1035" t="s">
        <v>3241</v>
      </c>
      <c r="G1035" t="s">
        <v>133</v>
      </c>
      <c r="H1035" t="s">
        <v>134</v>
      </c>
      <c r="I1035" t="s">
        <v>135</v>
      </c>
      <c r="J1035" t="s">
        <v>136</v>
      </c>
      <c r="K1035" t="s">
        <v>137</v>
      </c>
      <c r="L1035" t="s">
        <v>3242</v>
      </c>
      <c r="M1035" t="s">
        <v>3243</v>
      </c>
      <c r="N1035">
        <v>1.834166666</v>
      </c>
      <c r="O1035">
        <v>0</v>
      </c>
      <c r="P1035">
        <v>15</v>
      </c>
      <c r="Q1035">
        <v>0</v>
      </c>
      <c r="R1035">
        <v>19</v>
      </c>
      <c r="S1035">
        <v>8</v>
      </c>
      <c r="T1035">
        <v>4</v>
      </c>
      <c r="U1035">
        <v>2</v>
      </c>
      <c r="V1035">
        <v>0</v>
      </c>
      <c r="W1035">
        <v>0</v>
      </c>
      <c r="X1035">
        <v>7.9523058418307944</v>
      </c>
      <c r="Y1035">
        <v>0</v>
      </c>
      <c r="Z1035">
        <v>12.699511327094777</v>
      </c>
      <c r="AA1035">
        <v>1688.7215796833043</v>
      </c>
      <c r="AB1035">
        <v>22.773159590088547</v>
      </c>
      <c r="AC1035">
        <v>513.66682671236799</v>
      </c>
      <c r="AD1035">
        <v>0</v>
      </c>
      <c r="AE1035">
        <v>2245.8133831546866</v>
      </c>
    </row>
    <row r="1036" spans="1:31" x14ac:dyDescent="0.25">
      <c r="A1036">
        <v>2045439</v>
      </c>
      <c r="B1036">
        <v>1</v>
      </c>
      <c r="C1036" t="s">
        <v>80</v>
      </c>
      <c r="D1036" t="s">
        <v>97</v>
      </c>
      <c r="E1036" t="s">
        <v>146</v>
      </c>
      <c r="F1036" t="s">
        <v>3244</v>
      </c>
      <c r="G1036" t="s">
        <v>513</v>
      </c>
      <c r="H1036" t="s">
        <v>134</v>
      </c>
      <c r="I1036" t="s">
        <v>259</v>
      </c>
      <c r="J1036" t="s">
        <v>136</v>
      </c>
      <c r="K1036" t="s">
        <v>155</v>
      </c>
      <c r="L1036" t="s">
        <v>3245</v>
      </c>
      <c r="M1036" t="s">
        <v>3246</v>
      </c>
      <c r="N1036">
        <v>1.6666666E-2</v>
      </c>
      <c r="O1036">
        <v>7</v>
      </c>
      <c r="P1036">
        <v>701</v>
      </c>
      <c r="Q1036">
        <v>7</v>
      </c>
      <c r="R1036">
        <v>78</v>
      </c>
      <c r="S1036">
        <v>20</v>
      </c>
      <c r="T1036">
        <v>85</v>
      </c>
      <c r="U1036">
        <v>1</v>
      </c>
      <c r="V1036">
        <v>0</v>
      </c>
      <c r="W1036">
        <v>9.2175788779989993</v>
      </c>
      <c r="X1036">
        <v>3.7648522281312542</v>
      </c>
      <c r="Y1036">
        <v>4.9071937934011833</v>
      </c>
      <c r="Z1036">
        <v>0.37406388938966656</v>
      </c>
      <c r="AA1036">
        <v>4.0208603826172835</v>
      </c>
      <c r="AB1036">
        <v>2.2417948283630831</v>
      </c>
      <c r="AC1036">
        <v>0</v>
      </c>
      <c r="AD1036">
        <v>0</v>
      </c>
      <c r="AE1036">
        <v>24.526343999901471</v>
      </c>
    </row>
    <row r="1037" spans="1:31" x14ac:dyDescent="0.25">
      <c r="A1037">
        <v>2045441</v>
      </c>
      <c r="B1037">
        <v>1</v>
      </c>
      <c r="C1037" t="s">
        <v>80</v>
      </c>
      <c r="D1037" t="s">
        <v>98</v>
      </c>
      <c r="E1037" t="s">
        <v>158</v>
      </c>
      <c r="F1037" t="s">
        <v>3247</v>
      </c>
      <c r="G1037" t="s">
        <v>160</v>
      </c>
      <c r="H1037" t="s">
        <v>143</v>
      </c>
      <c r="I1037" t="s">
        <v>135</v>
      </c>
      <c r="J1037" t="s">
        <v>136</v>
      </c>
      <c r="K1037" t="s">
        <v>137</v>
      </c>
      <c r="L1037" t="s">
        <v>3248</v>
      </c>
      <c r="M1037" t="s">
        <v>3249</v>
      </c>
      <c r="N1037">
        <v>0.77722222200000002</v>
      </c>
      <c r="O1037">
        <v>0</v>
      </c>
      <c r="P1037">
        <v>30</v>
      </c>
      <c r="Q1037">
        <v>0</v>
      </c>
      <c r="R1037">
        <v>6</v>
      </c>
      <c r="S1037">
        <v>0</v>
      </c>
      <c r="T1037">
        <v>6</v>
      </c>
      <c r="U1037">
        <v>0</v>
      </c>
      <c r="V1037">
        <v>0</v>
      </c>
      <c r="W1037">
        <v>0</v>
      </c>
      <c r="X1037">
        <v>10.576993090894838</v>
      </c>
      <c r="Y1037">
        <v>0</v>
      </c>
      <c r="Z1037">
        <v>24.903446510837341</v>
      </c>
      <c r="AA1037">
        <v>0</v>
      </c>
      <c r="AB1037">
        <v>6.9831971730012929</v>
      </c>
      <c r="AC1037">
        <v>0</v>
      </c>
      <c r="AD1037">
        <v>0</v>
      </c>
      <c r="AE1037">
        <v>42.463636774733473</v>
      </c>
    </row>
    <row r="1038" spans="1:31" x14ac:dyDescent="0.25">
      <c r="A1038">
        <v>2045444</v>
      </c>
      <c r="B1038">
        <v>1</v>
      </c>
      <c r="C1038" t="s">
        <v>80</v>
      </c>
      <c r="D1038" t="s">
        <v>105</v>
      </c>
      <c r="E1038" t="s">
        <v>177</v>
      </c>
      <c r="F1038" t="s">
        <v>3250</v>
      </c>
      <c r="G1038" t="s">
        <v>183</v>
      </c>
      <c r="H1038" t="s">
        <v>143</v>
      </c>
      <c r="I1038" t="s">
        <v>135</v>
      </c>
      <c r="J1038" t="s">
        <v>136</v>
      </c>
      <c r="K1038" t="s">
        <v>137</v>
      </c>
      <c r="L1038" t="s">
        <v>3251</v>
      </c>
      <c r="M1038" t="s">
        <v>3252</v>
      </c>
      <c r="N1038">
        <v>2.4558333330000002</v>
      </c>
      <c r="O1038">
        <v>0</v>
      </c>
      <c r="P1038">
        <v>12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7.6652499405034122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7.6652499405034122</v>
      </c>
    </row>
    <row r="1039" spans="1:31" x14ac:dyDescent="0.25">
      <c r="A1039">
        <v>2045446</v>
      </c>
      <c r="B1039">
        <v>1</v>
      </c>
      <c r="C1039" t="s">
        <v>80</v>
      </c>
      <c r="D1039" t="s">
        <v>106</v>
      </c>
      <c r="E1039" t="s">
        <v>146</v>
      </c>
      <c r="F1039" t="s">
        <v>3253</v>
      </c>
      <c r="G1039" t="s">
        <v>133</v>
      </c>
      <c r="H1039" t="s">
        <v>134</v>
      </c>
      <c r="I1039" t="s">
        <v>135</v>
      </c>
      <c r="J1039" t="s">
        <v>136</v>
      </c>
      <c r="K1039" t="s">
        <v>137</v>
      </c>
      <c r="L1039" t="s">
        <v>3254</v>
      </c>
      <c r="M1039" t="s">
        <v>3255</v>
      </c>
      <c r="N1039">
        <v>0.61472222200000004</v>
      </c>
      <c r="O1039">
        <v>2</v>
      </c>
      <c r="P1039">
        <v>755</v>
      </c>
      <c r="Q1039">
        <v>128</v>
      </c>
      <c r="R1039">
        <v>236</v>
      </c>
      <c r="S1039">
        <v>16</v>
      </c>
      <c r="T1039">
        <v>164</v>
      </c>
      <c r="U1039">
        <v>0</v>
      </c>
      <c r="V1039">
        <v>0</v>
      </c>
      <c r="W1039">
        <v>0.37194299262907582</v>
      </c>
      <c r="X1039">
        <v>135.79355257928543</v>
      </c>
      <c r="Y1039">
        <v>245.0680810661984</v>
      </c>
      <c r="Z1039">
        <v>378.89654552804865</v>
      </c>
      <c r="AA1039">
        <v>73.388021563620583</v>
      </c>
      <c r="AB1039">
        <v>93.365807252073012</v>
      </c>
      <c r="AC1039">
        <v>0</v>
      </c>
      <c r="AD1039">
        <v>0</v>
      </c>
      <c r="AE1039">
        <v>926.88395098185515</v>
      </c>
    </row>
    <row r="1040" spans="1:31" x14ac:dyDescent="0.25">
      <c r="A1040">
        <v>2045447</v>
      </c>
      <c r="B1040">
        <v>1</v>
      </c>
      <c r="C1040" t="s">
        <v>81</v>
      </c>
      <c r="D1040" t="s">
        <v>127</v>
      </c>
      <c r="E1040" t="s">
        <v>131</v>
      </c>
      <c r="F1040" t="s">
        <v>3256</v>
      </c>
      <c r="G1040" t="s">
        <v>133</v>
      </c>
      <c r="H1040" t="s">
        <v>134</v>
      </c>
      <c r="I1040" t="s">
        <v>135</v>
      </c>
      <c r="J1040" t="s">
        <v>136</v>
      </c>
      <c r="K1040" t="s">
        <v>137</v>
      </c>
      <c r="L1040" t="s">
        <v>3257</v>
      </c>
      <c r="M1040" t="s">
        <v>3258</v>
      </c>
      <c r="N1040">
        <v>0.80027777700000002</v>
      </c>
      <c r="O1040">
        <v>0</v>
      </c>
      <c r="P1040">
        <v>764</v>
      </c>
      <c r="Q1040">
        <v>26</v>
      </c>
      <c r="R1040">
        <v>31</v>
      </c>
      <c r="S1040">
        <v>2</v>
      </c>
      <c r="T1040">
        <v>79</v>
      </c>
      <c r="U1040">
        <v>0</v>
      </c>
      <c r="V1040">
        <v>0</v>
      </c>
      <c r="W1040">
        <v>0</v>
      </c>
      <c r="X1040">
        <v>107.99006594155925</v>
      </c>
      <c r="Y1040">
        <v>34.379988534182438</v>
      </c>
      <c r="Z1040">
        <v>21.619824159588752</v>
      </c>
      <c r="AA1040">
        <v>2.664598539861931</v>
      </c>
      <c r="AB1040">
        <v>30.396493930440762</v>
      </c>
      <c r="AC1040">
        <v>0</v>
      </c>
      <c r="AD1040">
        <v>0</v>
      </c>
      <c r="AE1040">
        <v>197.05097110563312</v>
      </c>
    </row>
    <row r="1041" spans="1:31" x14ac:dyDescent="0.25">
      <c r="A1041">
        <v>2045454</v>
      </c>
      <c r="B1041">
        <v>1</v>
      </c>
      <c r="C1041" t="s">
        <v>80</v>
      </c>
      <c r="D1041" t="s">
        <v>87</v>
      </c>
      <c r="E1041" t="s">
        <v>140</v>
      </c>
      <c r="F1041" t="s">
        <v>3259</v>
      </c>
      <c r="G1041" t="s">
        <v>142</v>
      </c>
      <c r="H1041" t="s">
        <v>143</v>
      </c>
      <c r="I1041" t="s">
        <v>135</v>
      </c>
      <c r="J1041" t="s">
        <v>136</v>
      </c>
      <c r="K1041" t="s">
        <v>137</v>
      </c>
      <c r="L1041" t="s">
        <v>3260</v>
      </c>
      <c r="M1041" t="s">
        <v>3261</v>
      </c>
      <c r="N1041">
        <v>1.9722222220000001</v>
      </c>
      <c r="O1041">
        <v>0</v>
      </c>
      <c r="P1041">
        <v>189</v>
      </c>
      <c r="Q1041">
        <v>0</v>
      </c>
      <c r="R1041">
        <v>0</v>
      </c>
      <c r="S1041">
        <v>0</v>
      </c>
      <c r="T1041">
        <v>5</v>
      </c>
      <c r="U1041">
        <v>0</v>
      </c>
      <c r="V1041">
        <v>0</v>
      </c>
      <c r="W1041">
        <v>0</v>
      </c>
      <c r="X1041">
        <v>117.65534753984625</v>
      </c>
      <c r="Y1041">
        <v>0</v>
      </c>
      <c r="Z1041">
        <v>0</v>
      </c>
      <c r="AA1041">
        <v>0</v>
      </c>
      <c r="AB1041">
        <v>10.592801145044772</v>
      </c>
      <c r="AC1041">
        <v>0</v>
      </c>
      <c r="AD1041">
        <v>0</v>
      </c>
      <c r="AE1041">
        <v>128.24814868489102</v>
      </c>
    </row>
    <row r="1042" spans="1:31" x14ac:dyDescent="0.25">
      <c r="A1042">
        <v>2045455</v>
      </c>
      <c r="B1042">
        <v>1</v>
      </c>
      <c r="C1042" t="s">
        <v>80</v>
      </c>
      <c r="D1042" t="s">
        <v>88</v>
      </c>
      <c r="E1042" t="s">
        <v>177</v>
      </c>
      <c r="F1042" t="s">
        <v>3262</v>
      </c>
      <c r="G1042" t="s">
        <v>183</v>
      </c>
      <c r="H1042" t="s">
        <v>143</v>
      </c>
      <c r="I1042" t="s">
        <v>135</v>
      </c>
      <c r="J1042" t="s">
        <v>136</v>
      </c>
      <c r="K1042" t="s">
        <v>137</v>
      </c>
      <c r="L1042" t="s">
        <v>3263</v>
      </c>
      <c r="M1042" t="s">
        <v>3264</v>
      </c>
      <c r="N1042">
        <v>1.1922222220000001</v>
      </c>
      <c r="O1042">
        <v>0</v>
      </c>
      <c r="P1042">
        <v>13</v>
      </c>
      <c r="Q1042">
        <v>0</v>
      </c>
      <c r="R1042">
        <v>0</v>
      </c>
      <c r="S1042">
        <v>0</v>
      </c>
      <c r="T1042">
        <v>4</v>
      </c>
      <c r="U1042">
        <v>0</v>
      </c>
      <c r="V1042">
        <v>0</v>
      </c>
      <c r="W1042">
        <v>0</v>
      </c>
      <c r="X1042">
        <v>4.929629492966467</v>
      </c>
      <c r="Y1042">
        <v>0</v>
      </c>
      <c r="Z1042">
        <v>0</v>
      </c>
      <c r="AA1042">
        <v>0</v>
      </c>
      <c r="AB1042">
        <v>1.5221209683710668</v>
      </c>
      <c r="AC1042">
        <v>0</v>
      </c>
      <c r="AD1042">
        <v>0</v>
      </c>
      <c r="AE1042">
        <v>6.451750461337534</v>
      </c>
    </row>
    <row r="1043" spans="1:31" x14ac:dyDescent="0.25">
      <c r="A1043">
        <v>2045458</v>
      </c>
      <c r="B1043">
        <v>1</v>
      </c>
      <c r="C1043" t="s">
        <v>81</v>
      </c>
      <c r="D1043" t="s">
        <v>115</v>
      </c>
      <c r="E1043" t="s">
        <v>158</v>
      </c>
      <c r="F1043" t="s">
        <v>3265</v>
      </c>
      <c r="G1043" t="s">
        <v>160</v>
      </c>
      <c r="H1043" t="s">
        <v>143</v>
      </c>
      <c r="I1043" t="s">
        <v>135</v>
      </c>
      <c r="J1043" t="s">
        <v>136</v>
      </c>
      <c r="K1043" t="s">
        <v>137</v>
      </c>
      <c r="L1043" t="s">
        <v>3226</v>
      </c>
      <c r="M1043" t="s">
        <v>3266</v>
      </c>
      <c r="N1043">
        <v>2.6216666659999999</v>
      </c>
      <c r="O1043">
        <v>0</v>
      </c>
      <c r="P1043">
        <v>13</v>
      </c>
      <c r="Q1043">
        <v>0</v>
      </c>
      <c r="R1043">
        <v>1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6.8075024661239878</v>
      </c>
      <c r="Y1043">
        <v>0</v>
      </c>
      <c r="Z1043">
        <v>0.17091440776801667</v>
      </c>
      <c r="AA1043">
        <v>0</v>
      </c>
      <c r="AB1043">
        <v>0</v>
      </c>
      <c r="AC1043">
        <v>0</v>
      </c>
      <c r="AD1043">
        <v>0</v>
      </c>
      <c r="AE1043">
        <v>6.9784168738920043</v>
      </c>
    </row>
    <row r="1044" spans="1:31" x14ac:dyDescent="0.25">
      <c r="A1044">
        <v>2045460</v>
      </c>
      <c r="B1044">
        <v>1</v>
      </c>
      <c r="C1044" t="s">
        <v>80</v>
      </c>
      <c r="D1044" t="s">
        <v>94</v>
      </c>
      <c r="E1044" t="s">
        <v>158</v>
      </c>
      <c r="F1044" t="s">
        <v>3267</v>
      </c>
      <c r="G1044" t="s">
        <v>160</v>
      </c>
      <c r="H1044" t="s">
        <v>143</v>
      </c>
      <c r="I1044" t="s">
        <v>135</v>
      </c>
      <c r="J1044" t="s">
        <v>136</v>
      </c>
      <c r="K1044" t="s">
        <v>137</v>
      </c>
      <c r="L1044" t="s">
        <v>3268</v>
      </c>
      <c r="M1044" t="s">
        <v>3269</v>
      </c>
      <c r="N1044">
        <v>0.94944444400000005</v>
      </c>
      <c r="O1044">
        <v>0</v>
      </c>
      <c r="P1044">
        <v>0</v>
      </c>
      <c r="Q1044">
        <v>0</v>
      </c>
      <c r="R1044">
        <v>4</v>
      </c>
      <c r="S1044">
        <v>0</v>
      </c>
      <c r="T1044">
        <v>2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0.21662844857403002</v>
      </c>
      <c r="AA1044">
        <v>0</v>
      </c>
      <c r="AB1044">
        <v>0</v>
      </c>
      <c r="AC1044">
        <v>0</v>
      </c>
      <c r="AD1044">
        <v>0</v>
      </c>
      <c r="AE1044">
        <v>0.21662844857403002</v>
      </c>
    </row>
    <row r="1045" spans="1:31" x14ac:dyDescent="0.25">
      <c r="A1045">
        <v>2045461</v>
      </c>
      <c r="B1045">
        <v>1</v>
      </c>
      <c r="C1045" t="s">
        <v>80</v>
      </c>
      <c r="D1045" t="s">
        <v>94</v>
      </c>
      <c r="E1045" t="s">
        <v>146</v>
      </c>
      <c r="F1045" t="s">
        <v>3270</v>
      </c>
      <c r="G1045" t="s">
        <v>133</v>
      </c>
      <c r="H1045" t="s">
        <v>134</v>
      </c>
      <c r="I1045" t="s">
        <v>135</v>
      </c>
      <c r="J1045" t="s">
        <v>136</v>
      </c>
      <c r="K1045" t="s">
        <v>137</v>
      </c>
      <c r="L1045" t="s">
        <v>3271</v>
      </c>
      <c r="M1045" t="s">
        <v>3272</v>
      </c>
      <c r="N1045">
        <v>1.679444444</v>
      </c>
      <c r="O1045">
        <v>0</v>
      </c>
      <c r="P1045">
        <v>183</v>
      </c>
      <c r="Q1045">
        <v>0</v>
      </c>
      <c r="R1045">
        <v>4</v>
      </c>
      <c r="S1045">
        <v>0</v>
      </c>
      <c r="T1045">
        <v>4</v>
      </c>
      <c r="U1045">
        <v>0</v>
      </c>
      <c r="V1045">
        <v>0</v>
      </c>
      <c r="W1045">
        <v>0</v>
      </c>
      <c r="X1045">
        <v>34.978061878125423</v>
      </c>
      <c r="Y1045">
        <v>0</v>
      </c>
      <c r="Z1045">
        <v>1.8478556450207388</v>
      </c>
      <c r="AA1045">
        <v>0</v>
      </c>
      <c r="AB1045">
        <v>0.62129864724386807</v>
      </c>
      <c r="AC1045">
        <v>0</v>
      </c>
      <c r="AD1045">
        <v>0</v>
      </c>
      <c r="AE1045">
        <v>37.447216170390028</v>
      </c>
    </row>
    <row r="1046" spans="1:31" x14ac:dyDescent="0.25">
      <c r="A1046">
        <v>2045462</v>
      </c>
      <c r="B1046">
        <v>1</v>
      </c>
      <c r="C1046" t="s">
        <v>81</v>
      </c>
      <c r="D1046" t="s">
        <v>123</v>
      </c>
      <c r="E1046" t="s">
        <v>177</v>
      </c>
      <c r="F1046" t="s">
        <v>3273</v>
      </c>
      <c r="G1046" t="s">
        <v>183</v>
      </c>
      <c r="H1046" t="s">
        <v>143</v>
      </c>
      <c r="I1046" t="s">
        <v>135</v>
      </c>
      <c r="J1046" t="s">
        <v>136</v>
      </c>
      <c r="K1046" t="s">
        <v>137</v>
      </c>
      <c r="L1046" t="s">
        <v>3274</v>
      </c>
      <c r="M1046" t="s">
        <v>3275</v>
      </c>
      <c r="N1046">
        <v>1.459166666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1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3.6244590188666669E-3</v>
      </c>
      <c r="AC1046">
        <v>0</v>
      </c>
      <c r="AD1046">
        <v>0</v>
      </c>
      <c r="AE1046">
        <v>3.6244590188666669E-3</v>
      </c>
    </row>
    <row r="1047" spans="1:31" x14ac:dyDescent="0.25">
      <c r="A1047">
        <v>2045466</v>
      </c>
      <c r="B1047">
        <v>1</v>
      </c>
      <c r="C1047" t="s">
        <v>80</v>
      </c>
      <c r="D1047" t="s">
        <v>82</v>
      </c>
      <c r="E1047" t="s">
        <v>177</v>
      </c>
      <c r="F1047" t="s">
        <v>3276</v>
      </c>
      <c r="G1047" t="s">
        <v>183</v>
      </c>
      <c r="H1047" t="s">
        <v>143</v>
      </c>
      <c r="I1047" t="s">
        <v>135</v>
      </c>
      <c r="J1047" t="s">
        <v>136</v>
      </c>
      <c r="K1047" t="s">
        <v>137</v>
      </c>
      <c r="L1047" t="s">
        <v>3277</v>
      </c>
      <c r="M1047" t="s">
        <v>3278</v>
      </c>
      <c r="N1047">
        <v>2.4116666659999999</v>
      </c>
      <c r="O1047">
        <v>0</v>
      </c>
      <c r="P1047">
        <v>1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0.22817764708831337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0.22817764708831337</v>
      </c>
    </row>
    <row r="1048" spans="1:31" x14ac:dyDescent="0.25">
      <c r="A1048">
        <v>2045468</v>
      </c>
      <c r="B1048">
        <v>1</v>
      </c>
      <c r="C1048" t="s">
        <v>80</v>
      </c>
      <c r="D1048" t="s">
        <v>98</v>
      </c>
      <c r="E1048" t="s">
        <v>177</v>
      </c>
      <c r="F1048" t="s">
        <v>3279</v>
      </c>
      <c r="G1048" t="s">
        <v>183</v>
      </c>
      <c r="H1048" t="s">
        <v>143</v>
      </c>
      <c r="I1048" t="s">
        <v>135</v>
      </c>
      <c r="J1048" t="s">
        <v>136</v>
      </c>
      <c r="K1048" t="s">
        <v>137</v>
      </c>
      <c r="L1048" t="s">
        <v>3280</v>
      </c>
      <c r="M1048" t="s">
        <v>3281</v>
      </c>
      <c r="N1048">
        <v>1.584166666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1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2.9616097566878333E-2</v>
      </c>
      <c r="AC1048">
        <v>0</v>
      </c>
      <c r="AD1048">
        <v>0</v>
      </c>
      <c r="AE1048">
        <v>2.9616097566878333E-2</v>
      </c>
    </row>
    <row r="1049" spans="1:31" x14ac:dyDescent="0.25">
      <c r="A1049">
        <v>2045469</v>
      </c>
      <c r="B1049">
        <v>1</v>
      </c>
      <c r="C1049" t="s">
        <v>81</v>
      </c>
      <c r="D1049" t="s">
        <v>128</v>
      </c>
      <c r="E1049" t="s">
        <v>177</v>
      </c>
      <c r="F1049" t="s">
        <v>3282</v>
      </c>
      <c r="G1049" t="s">
        <v>1007</v>
      </c>
      <c r="H1049" t="s">
        <v>143</v>
      </c>
      <c r="I1049" t="s">
        <v>135</v>
      </c>
      <c r="J1049" t="s">
        <v>136</v>
      </c>
      <c r="K1049" t="s">
        <v>137</v>
      </c>
      <c r="L1049" t="s">
        <v>3283</v>
      </c>
      <c r="M1049" t="s">
        <v>3284</v>
      </c>
      <c r="N1049">
        <v>3.6358333329999999</v>
      </c>
      <c r="O1049">
        <v>0</v>
      </c>
      <c r="P1049">
        <v>9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5.6359204226239727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5.6359204226239727</v>
      </c>
    </row>
    <row r="1050" spans="1:31" x14ac:dyDescent="0.25">
      <c r="A1050">
        <v>2045470</v>
      </c>
      <c r="B1050">
        <v>1</v>
      </c>
      <c r="C1050" t="s">
        <v>80</v>
      </c>
      <c r="D1050" t="s">
        <v>97</v>
      </c>
      <c r="E1050" t="s">
        <v>169</v>
      </c>
      <c r="F1050" t="s">
        <v>3285</v>
      </c>
      <c r="G1050" t="s">
        <v>171</v>
      </c>
      <c r="H1050" t="s">
        <v>134</v>
      </c>
      <c r="I1050" t="s">
        <v>135</v>
      </c>
      <c r="J1050" t="s">
        <v>136</v>
      </c>
      <c r="K1050" t="s">
        <v>137</v>
      </c>
      <c r="L1050" t="s">
        <v>3286</v>
      </c>
      <c r="M1050" t="s">
        <v>3287</v>
      </c>
      <c r="N1050">
        <v>2.6263888880000001</v>
      </c>
      <c r="O1050">
        <v>0</v>
      </c>
      <c r="P1050">
        <v>96</v>
      </c>
      <c r="Q1050">
        <v>0</v>
      </c>
      <c r="R1050">
        <v>1</v>
      </c>
      <c r="S1050">
        <v>1</v>
      </c>
      <c r="T1050">
        <v>16</v>
      </c>
      <c r="U1050">
        <v>0</v>
      </c>
      <c r="V1050">
        <v>1</v>
      </c>
      <c r="W1050">
        <v>0</v>
      </c>
      <c r="X1050">
        <v>50.773604166564049</v>
      </c>
      <c r="Y1050">
        <v>0</v>
      </c>
      <c r="Z1050">
        <v>0.34008268549540421</v>
      </c>
      <c r="AA1050">
        <v>43.452553429227308</v>
      </c>
      <c r="AB1050">
        <v>25.328824685941118</v>
      </c>
      <c r="AC1050">
        <v>0</v>
      </c>
      <c r="AD1050">
        <v>0.27415264388319305</v>
      </c>
      <c r="AE1050">
        <v>120.16921761111107</v>
      </c>
    </row>
    <row r="1051" spans="1:31" x14ac:dyDescent="0.25">
      <c r="A1051">
        <v>2045471</v>
      </c>
      <c r="B1051">
        <v>1</v>
      </c>
      <c r="C1051" t="s">
        <v>81</v>
      </c>
      <c r="D1051" t="s">
        <v>118</v>
      </c>
      <c r="E1051" t="s">
        <v>177</v>
      </c>
      <c r="F1051" t="s">
        <v>3288</v>
      </c>
      <c r="G1051" t="s">
        <v>183</v>
      </c>
      <c r="H1051" t="s">
        <v>143</v>
      </c>
      <c r="I1051" t="s">
        <v>135</v>
      </c>
      <c r="J1051" t="s">
        <v>136</v>
      </c>
      <c r="K1051" t="s">
        <v>137</v>
      </c>
      <c r="L1051" t="s">
        <v>3289</v>
      </c>
      <c r="M1051" t="s">
        <v>3290</v>
      </c>
      <c r="N1051">
        <v>1.2022222220000001</v>
      </c>
      <c r="O1051">
        <v>0</v>
      </c>
      <c r="P1051">
        <v>1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6.224422935540333E-2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6.224422935540333E-2</v>
      </c>
    </row>
    <row r="1052" spans="1:31" x14ac:dyDescent="0.25">
      <c r="A1052">
        <v>2045472</v>
      </c>
      <c r="B1052">
        <v>1</v>
      </c>
      <c r="C1052" t="s">
        <v>80</v>
      </c>
      <c r="D1052" t="s">
        <v>92</v>
      </c>
      <c r="E1052" t="s">
        <v>177</v>
      </c>
      <c r="F1052" t="s">
        <v>3291</v>
      </c>
      <c r="G1052" t="s">
        <v>179</v>
      </c>
      <c r="H1052" t="s">
        <v>143</v>
      </c>
      <c r="I1052" t="s">
        <v>135</v>
      </c>
      <c r="J1052" t="s">
        <v>136</v>
      </c>
      <c r="K1052" t="s">
        <v>137</v>
      </c>
      <c r="L1052" t="s">
        <v>3292</v>
      </c>
      <c r="M1052" t="s">
        <v>3293</v>
      </c>
      <c r="N1052">
        <v>3.4016666660000001</v>
      </c>
      <c r="O1052">
        <v>0</v>
      </c>
      <c r="P1052">
        <v>1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0.84826156032512001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0.84826156032512001</v>
      </c>
    </row>
    <row r="1053" spans="1:31" x14ac:dyDescent="0.25">
      <c r="A1053">
        <v>2045473</v>
      </c>
      <c r="B1053">
        <v>1</v>
      </c>
      <c r="C1053" t="s">
        <v>81</v>
      </c>
      <c r="D1053" t="s">
        <v>120</v>
      </c>
      <c r="E1053" t="s">
        <v>158</v>
      </c>
      <c r="F1053" t="s">
        <v>3294</v>
      </c>
      <c r="G1053" t="s">
        <v>160</v>
      </c>
      <c r="H1053" t="s">
        <v>143</v>
      </c>
      <c r="I1053" t="s">
        <v>135</v>
      </c>
      <c r="J1053" t="s">
        <v>136</v>
      </c>
      <c r="K1053" t="s">
        <v>137</v>
      </c>
      <c r="L1053" t="s">
        <v>3295</v>
      </c>
      <c r="M1053" t="s">
        <v>3296</v>
      </c>
      <c r="N1053">
        <v>1.7227777769999999</v>
      </c>
      <c r="O1053">
        <v>0</v>
      </c>
      <c r="P1053">
        <v>29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10.339155604876213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10.339155604876213</v>
      </c>
    </row>
    <row r="1054" spans="1:31" x14ac:dyDescent="0.25">
      <c r="A1054">
        <v>2045476</v>
      </c>
      <c r="B1054">
        <v>1</v>
      </c>
      <c r="C1054" t="s">
        <v>81</v>
      </c>
      <c r="D1054" t="s">
        <v>112</v>
      </c>
      <c r="E1054" t="s">
        <v>158</v>
      </c>
      <c r="F1054" t="s">
        <v>3297</v>
      </c>
      <c r="G1054" t="s">
        <v>1283</v>
      </c>
      <c r="H1054" t="s">
        <v>143</v>
      </c>
      <c r="I1054" t="s">
        <v>135</v>
      </c>
      <c r="J1054" t="s">
        <v>136</v>
      </c>
      <c r="K1054" t="s">
        <v>137</v>
      </c>
      <c r="L1054" t="s">
        <v>3298</v>
      </c>
      <c r="M1054" t="s">
        <v>3299</v>
      </c>
      <c r="N1054">
        <v>1.3161111109999999</v>
      </c>
      <c r="O1054">
        <v>0</v>
      </c>
      <c r="P1054">
        <v>8</v>
      </c>
      <c r="Q1054">
        <v>0</v>
      </c>
      <c r="R1054">
        <v>13</v>
      </c>
      <c r="S1054">
        <v>0</v>
      </c>
      <c r="T1054">
        <v>4</v>
      </c>
      <c r="U1054">
        <v>0</v>
      </c>
      <c r="V1054">
        <v>0</v>
      </c>
      <c r="W1054">
        <v>0</v>
      </c>
      <c r="X1054">
        <v>3.7497437025912537</v>
      </c>
      <c r="Y1054">
        <v>0</v>
      </c>
      <c r="Z1054">
        <v>31.22460025674042</v>
      </c>
      <c r="AA1054">
        <v>0</v>
      </c>
      <c r="AB1054">
        <v>0.54062158028022445</v>
      </c>
      <c r="AC1054">
        <v>0</v>
      </c>
      <c r="AD1054">
        <v>0</v>
      </c>
      <c r="AE1054">
        <v>35.5149655396119</v>
      </c>
    </row>
    <row r="1055" spans="1:31" x14ac:dyDescent="0.25">
      <c r="A1055">
        <v>2045477</v>
      </c>
      <c r="B1055">
        <v>1</v>
      </c>
      <c r="C1055" t="s">
        <v>80</v>
      </c>
      <c r="D1055" t="s">
        <v>90</v>
      </c>
      <c r="E1055" t="s">
        <v>158</v>
      </c>
      <c r="F1055" t="s">
        <v>3300</v>
      </c>
      <c r="G1055" t="s">
        <v>385</v>
      </c>
      <c r="H1055" t="s">
        <v>143</v>
      </c>
      <c r="I1055" t="s">
        <v>135</v>
      </c>
      <c r="J1055" t="s">
        <v>136</v>
      </c>
      <c r="K1055" t="s">
        <v>137</v>
      </c>
      <c r="L1055" t="s">
        <v>3301</v>
      </c>
      <c r="M1055" t="s">
        <v>3302</v>
      </c>
      <c r="N1055">
        <v>3.5186111109999998</v>
      </c>
      <c r="O1055">
        <v>0</v>
      </c>
      <c r="P1055">
        <v>131</v>
      </c>
      <c r="Q1055">
        <v>0</v>
      </c>
      <c r="R1055">
        <v>0</v>
      </c>
      <c r="S1055">
        <v>0</v>
      </c>
      <c r="T1055">
        <v>3</v>
      </c>
      <c r="U1055">
        <v>0</v>
      </c>
      <c r="V1055">
        <v>0</v>
      </c>
      <c r="W1055">
        <v>0</v>
      </c>
      <c r="X1055">
        <v>136.29767451128828</v>
      </c>
      <c r="Y1055">
        <v>0</v>
      </c>
      <c r="Z1055">
        <v>0</v>
      </c>
      <c r="AA1055">
        <v>0</v>
      </c>
      <c r="AB1055">
        <v>4.8055365510047778</v>
      </c>
      <c r="AC1055">
        <v>0</v>
      </c>
      <c r="AD1055">
        <v>0</v>
      </c>
      <c r="AE1055">
        <v>141.10321106229304</v>
      </c>
    </row>
    <row r="1056" spans="1:31" x14ac:dyDescent="0.25">
      <c r="A1056">
        <v>2045479</v>
      </c>
      <c r="B1056">
        <v>1</v>
      </c>
      <c r="C1056" t="s">
        <v>80</v>
      </c>
      <c r="D1056" t="s">
        <v>83</v>
      </c>
      <c r="E1056" t="s">
        <v>169</v>
      </c>
      <c r="F1056" t="s">
        <v>3303</v>
      </c>
      <c r="G1056" t="s">
        <v>513</v>
      </c>
      <c r="H1056" t="s">
        <v>134</v>
      </c>
      <c r="I1056" t="s">
        <v>135</v>
      </c>
      <c r="J1056" t="s">
        <v>136</v>
      </c>
      <c r="K1056" t="s">
        <v>137</v>
      </c>
      <c r="L1056" t="s">
        <v>3304</v>
      </c>
      <c r="M1056" t="s">
        <v>3305</v>
      </c>
      <c r="N1056">
        <v>0.85805555499999997</v>
      </c>
      <c r="O1056">
        <v>1</v>
      </c>
      <c r="P1056">
        <v>0</v>
      </c>
      <c r="Q1056">
        <v>0</v>
      </c>
      <c r="R1056">
        <v>0</v>
      </c>
      <c r="S1056">
        <v>5</v>
      </c>
      <c r="T1056">
        <v>0</v>
      </c>
      <c r="U1056">
        <v>2</v>
      </c>
      <c r="V1056">
        <v>0</v>
      </c>
      <c r="W1056">
        <v>3.7395792682920783</v>
      </c>
      <c r="X1056">
        <v>0</v>
      </c>
      <c r="Y1056">
        <v>0</v>
      </c>
      <c r="Z1056">
        <v>0</v>
      </c>
      <c r="AA1056">
        <v>10.657561104964326</v>
      </c>
      <c r="AB1056">
        <v>0</v>
      </c>
      <c r="AC1056">
        <v>5.7950077812633038</v>
      </c>
      <c r="AD1056">
        <v>0</v>
      </c>
      <c r="AE1056">
        <v>20.19214815451971</v>
      </c>
    </row>
    <row r="1057" spans="1:31" x14ac:dyDescent="0.25">
      <c r="A1057">
        <v>2045481</v>
      </c>
      <c r="B1057">
        <v>1</v>
      </c>
      <c r="C1057" t="s">
        <v>81</v>
      </c>
      <c r="D1057" t="s">
        <v>117</v>
      </c>
      <c r="E1057" t="s">
        <v>158</v>
      </c>
      <c r="F1057" t="s">
        <v>3306</v>
      </c>
      <c r="G1057" t="s">
        <v>160</v>
      </c>
      <c r="H1057" t="s">
        <v>143</v>
      </c>
      <c r="I1057" t="s">
        <v>135</v>
      </c>
      <c r="J1057" t="s">
        <v>136</v>
      </c>
      <c r="K1057" t="s">
        <v>137</v>
      </c>
      <c r="L1057" t="s">
        <v>3307</v>
      </c>
      <c r="M1057" t="s">
        <v>3308</v>
      </c>
      <c r="N1057">
        <v>1.206111111</v>
      </c>
      <c r="O1057">
        <v>0</v>
      </c>
      <c r="P1057">
        <v>13</v>
      </c>
      <c r="Q1057">
        <v>0</v>
      </c>
      <c r="R1057">
        <v>0</v>
      </c>
      <c r="S1057">
        <v>0</v>
      </c>
      <c r="T1057">
        <v>1</v>
      </c>
      <c r="U1057">
        <v>0</v>
      </c>
      <c r="V1057">
        <v>0</v>
      </c>
      <c r="W1057">
        <v>0</v>
      </c>
      <c r="X1057">
        <v>3.7519917701060659</v>
      </c>
      <c r="Y1057">
        <v>0</v>
      </c>
      <c r="Z1057">
        <v>0</v>
      </c>
      <c r="AA1057">
        <v>0</v>
      </c>
      <c r="AB1057">
        <v>1.4704723729554143</v>
      </c>
      <c r="AC1057">
        <v>0</v>
      </c>
      <c r="AD1057">
        <v>0</v>
      </c>
      <c r="AE1057">
        <v>5.2224641430614804</v>
      </c>
    </row>
    <row r="1058" spans="1:31" x14ac:dyDescent="0.25">
      <c r="A1058">
        <v>2045486</v>
      </c>
      <c r="B1058">
        <v>1</v>
      </c>
      <c r="C1058" t="s">
        <v>80</v>
      </c>
      <c r="D1058" t="s">
        <v>96</v>
      </c>
      <c r="E1058" t="s">
        <v>177</v>
      </c>
      <c r="F1058" t="s">
        <v>3309</v>
      </c>
      <c r="G1058" t="s">
        <v>183</v>
      </c>
      <c r="H1058" t="s">
        <v>143</v>
      </c>
      <c r="I1058" t="s">
        <v>135</v>
      </c>
      <c r="J1058" t="s">
        <v>136</v>
      </c>
      <c r="K1058" t="s">
        <v>137</v>
      </c>
      <c r="L1058" t="s">
        <v>3310</v>
      </c>
      <c r="M1058" t="s">
        <v>3311</v>
      </c>
      <c r="N1058">
        <v>2.7233333329999998</v>
      </c>
      <c r="O1058">
        <v>0</v>
      </c>
      <c r="P1058">
        <v>1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0.7416931408030667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0.7416931408030667</v>
      </c>
    </row>
    <row r="1059" spans="1:31" x14ac:dyDescent="0.25">
      <c r="A1059">
        <v>2045487</v>
      </c>
      <c r="B1059">
        <v>1</v>
      </c>
      <c r="C1059" t="s">
        <v>81</v>
      </c>
      <c r="D1059" t="s">
        <v>124</v>
      </c>
      <c r="E1059" t="s">
        <v>158</v>
      </c>
      <c r="F1059" t="s">
        <v>305</v>
      </c>
      <c r="G1059" t="s">
        <v>160</v>
      </c>
      <c r="H1059" t="s">
        <v>143</v>
      </c>
      <c r="I1059" t="s">
        <v>135</v>
      </c>
      <c r="J1059" t="s">
        <v>136</v>
      </c>
      <c r="K1059" t="s">
        <v>137</v>
      </c>
      <c r="L1059" t="s">
        <v>3312</v>
      </c>
      <c r="M1059" t="s">
        <v>3313</v>
      </c>
      <c r="N1059">
        <v>1.096666666</v>
      </c>
      <c r="O1059">
        <v>0</v>
      </c>
      <c r="P1059">
        <v>13</v>
      </c>
      <c r="Q1059">
        <v>0</v>
      </c>
      <c r="R1059">
        <v>14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2.6786397260209154</v>
      </c>
      <c r="Y1059">
        <v>0</v>
      </c>
      <c r="Z1059">
        <v>0.28402134184706002</v>
      </c>
      <c r="AA1059">
        <v>0</v>
      </c>
      <c r="AB1059">
        <v>0</v>
      </c>
      <c r="AC1059">
        <v>0</v>
      </c>
      <c r="AD1059">
        <v>0</v>
      </c>
      <c r="AE1059">
        <v>2.9626610678679755</v>
      </c>
    </row>
    <row r="1060" spans="1:31" x14ac:dyDescent="0.25">
      <c r="A1060">
        <v>2045489</v>
      </c>
      <c r="B1060">
        <v>1</v>
      </c>
      <c r="C1060" t="s">
        <v>80</v>
      </c>
      <c r="D1060" t="s">
        <v>106</v>
      </c>
      <c r="E1060" t="s">
        <v>140</v>
      </c>
      <c r="F1060" t="s">
        <v>3314</v>
      </c>
      <c r="G1060" t="s">
        <v>324</v>
      </c>
      <c r="H1060" t="s">
        <v>143</v>
      </c>
      <c r="I1060" t="s">
        <v>135</v>
      </c>
      <c r="J1060" t="s">
        <v>136</v>
      </c>
      <c r="K1060" t="s">
        <v>137</v>
      </c>
      <c r="L1060" t="s">
        <v>3315</v>
      </c>
      <c r="M1060" t="s">
        <v>3316</v>
      </c>
      <c r="N1060">
        <v>1.480555555</v>
      </c>
      <c r="O1060">
        <v>0</v>
      </c>
      <c r="P1060">
        <v>24</v>
      </c>
      <c r="Q1060">
        <v>0</v>
      </c>
      <c r="R1060">
        <v>0</v>
      </c>
      <c r="S1060">
        <v>0</v>
      </c>
      <c r="T1060">
        <v>5</v>
      </c>
      <c r="U1060">
        <v>0</v>
      </c>
      <c r="V1060">
        <v>0</v>
      </c>
      <c r="W1060">
        <v>0</v>
      </c>
      <c r="X1060">
        <v>6.9866099957834153</v>
      </c>
      <c r="Y1060">
        <v>0</v>
      </c>
      <c r="Z1060">
        <v>0</v>
      </c>
      <c r="AA1060">
        <v>0</v>
      </c>
      <c r="AB1060">
        <v>2.0707639265658333</v>
      </c>
      <c r="AC1060">
        <v>0</v>
      </c>
      <c r="AD1060">
        <v>0</v>
      </c>
      <c r="AE1060">
        <v>9.0573739223492495</v>
      </c>
    </row>
    <row r="1061" spans="1:31" x14ac:dyDescent="0.25">
      <c r="A1061">
        <v>2045491</v>
      </c>
      <c r="B1061">
        <v>1</v>
      </c>
      <c r="C1061" t="s">
        <v>80</v>
      </c>
      <c r="D1061" t="s">
        <v>104</v>
      </c>
      <c r="E1061" t="s">
        <v>177</v>
      </c>
      <c r="F1061" t="s">
        <v>3317</v>
      </c>
      <c r="G1061" t="s">
        <v>196</v>
      </c>
      <c r="H1061" t="s">
        <v>143</v>
      </c>
      <c r="I1061" t="s">
        <v>135</v>
      </c>
      <c r="J1061" t="s">
        <v>136</v>
      </c>
      <c r="K1061" t="s">
        <v>137</v>
      </c>
      <c r="L1061" t="s">
        <v>3318</v>
      </c>
      <c r="M1061" t="s">
        <v>3319</v>
      </c>
      <c r="N1061">
        <v>2.4088888879999999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1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2.0640667304603699</v>
      </c>
      <c r="AE1061">
        <v>2.0640667304603699</v>
      </c>
    </row>
    <row r="1062" spans="1:31" x14ac:dyDescent="0.25">
      <c r="A1062">
        <v>2045492</v>
      </c>
      <c r="B1062">
        <v>1</v>
      </c>
      <c r="C1062" t="s">
        <v>80</v>
      </c>
      <c r="D1062" t="s">
        <v>109</v>
      </c>
      <c r="E1062" t="s">
        <v>158</v>
      </c>
      <c r="F1062" t="s">
        <v>3320</v>
      </c>
      <c r="G1062" t="s">
        <v>1283</v>
      </c>
      <c r="H1062" t="s">
        <v>143</v>
      </c>
      <c r="I1062" t="s">
        <v>135</v>
      </c>
      <c r="J1062" t="s">
        <v>136</v>
      </c>
      <c r="K1062" t="s">
        <v>137</v>
      </c>
      <c r="L1062" t="s">
        <v>3321</v>
      </c>
      <c r="M1062" t="s">
        <v>3322</v>
      </c>
      <c r="N1062">
        <v>2.3872222220000001</v>
      </c>
      <c r="O1062">
        <v>0</v>
      </c>
      <c r="P1062">
        <v>6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1.6046781019629401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1.6046781019629401</v>
      </c>
    </row>
    <row r="1063" spans="1:31" x14ac:dyDescent="0.25">
      <c r="A1063">
        <v>2045494</v>
      </c>
      <c r="B1063">
        <v>1</v>
      </c>
      <c r="C1063" t="s">
        <v>80</v>
      </c>
      <c r="D1063" t="s">
        <v>103</v>
      </c>
      <c r="E1063" t="s">
        <v>158</v>
      </c>
      <c r="F1063" t="s">
        <v>3323</v>
      </c>
      <c r="G1063" t="s">
        <v>160</v>
      </c>
      <c r="H1063" t="s">
        <v>143</v>
      </c>
      <c r="I1063" t="s">
        <v>135</v>
      </c>
      <c r="J1063" t="s">
        <v>136</v>
      </c>
      <c r="K1063" t="s">
        <v>137</v>
      </c>
      <c r="L1063" t="s">
        <v>3324</v>
      </c>
      <c r="M1063" t="s">
        <v>3325</v>
      </c>
      <c r="N1063">
        <v>0.85055555500000002</v>
      </c>
      <c r="O1063">
        <v>0</v>
      </c>
      <c r="P1063">
        <v>58</v>
      </c>
      <c r="Q1063">
        <v>0</v>
      </c>
      <c r="R1063">
        <v>2</v>
      </c>
      <c r="S1063">
        <v>0</v>
      </c>
      <c r="T1063">
        <v>6</v>
      </c>
      <c r="U1063">
        <v>0</v>
      </c>
      <c r="V1063">
        <v>0</v>
      </c>
      <c r="W1063">
        <v>0</v>
      </c>
      <c r="X1063">
        <v>8.3924554513606644</v>
      </c>
      <c r="Y1063">
        <v>0</v>
      </c>
      <c r="Z1063">
        <v>0.50050494936006551</v>
      </c>
      <c r="AA1063">
        <v>0</v>
      </c>
      <c r="AB1063">
        <v>1.0206572401907956</v>
      </c>
      <c r="AC1063">
        <v>0</v>
      </c>
      <c r="AD1063">
        <v>0</v>
      </c>
      <c r="AE1063">
        <v>9.9136176409115251</v>
      </c>
    </row>
    <row r="1064" spans="1:31" x14ac:dyDescent="0.25">
      <c r="A1064">
        <v>2045495</v>
      </c>
      <c r="B1064">
        <v>1</v>
      </c>
      <c r="C1064" t="s">
        <v>80</v>
      </c>
      <c r="D1064" t="s">
        <v>98</v>
      </c>
      <c r="E1064" t="s">
        <v>140</v>
      </c>
      <c r="F1064" t="s">
        <v>3326</v>
      </c>
      <c r="G1064" t="s">
        <v>324</v>
      </c>
      <c r="H1064" t="s">
        <v>143</v>
      </c>
      <c r="I1064" t="s">
        <v>135</v>
      </c>
      <c r="J1064" t="s">
        <v>136</v>
      </c>
      <c r="K1064" t="s">
        <v>137</v>
      </c>
      <c r="L1064" t="s">
        <v>3327</v>
      </c>
      <c r="M1064" t="s">
        <v>3328</v>
      </c>
      <c r="N1064">
        <v>0.41777777700000002</v>
      </c>
      <c r="O1064">
        <v>0</v>
      </c>
      <c r="P1064">
        <v>164</v>
      </c>
      <c r="Q1064">
        <v>0</v>
      </c>
      <c r="R1064">
        <v>0</v>
      </c>
      <c r="S1064">
        <v>0</v>
      </c>
      <c r="T1064">
        <v>3</v>
      </c>
      <c r="U1064">
        <v>0</v>
      </c>
      <c r="V1064">
        <v>0</v>
      </c>
      <c r="W1064">
        <v>0</v>
      </c>
      <c r="X1064">
        <v>11.365284381933886</v>
      </c>
      <c r="Y1064">
        <v>0</v>
      </c>
      <c r="Z1064">
        <v>0</v>
      </c>
      <c r="AA1064">
        <v>0</v>
      </c>
      <c r="AB1064">
        <v>0.19787896972648888</v>
      </c>
      <c r="AC1064">
        <v>0</v>
      </c>
      <c r="AD1064">
        <v>0</v>
      </c>
      <c r="AE1064">
        <v>11.563163351660375</v>
      </c>
    </row>
    <row r="1065" spans="1:31" x14ac:dyDescent="0.25">
      <c r="A1065">
        <v>2045497</v>
      </c>
      <c r="B1065">
        <v>1</v>
      </c>
      <c r="C1065" t="s">
        <v>80</v>
      </c>
      <c r="D1065" t="s">
        <v>84</v>
      </c>
      <c r="E1065" t="s">
        <v>177</v>
      </c>
      <c r="F1065" t="s">
        <v>3329</v>
      </c>
      <c r="G1065" t="s">
        <v>196</v>
      </c>
      <c r="H1065" t="s">
        <v>143</v>
      </c>
      <c r="I1065" t="s">
        <v>135</v>
      </c>
      <c r="J1065" t="s">
        <v>136</v>
      </c>
      <c r="K1065" t="s">
        <v>137</v>
      </c>
      <c r="L1065" t="s">
        <v>3330</v>
      </c>
      <c r="M1065" t="s">
        <v>3331</v>
      </c>
      <c r="N1065">
        <v>0.83722222199999996</v>
      </c>
      <c r="O1065">
        <v>0</v>
      </c>
      <c r="P1065">
        <v>5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0.31147161070170826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0.31147161070170826</v>
      </c>
    </row>
    <row r="1066" spans="1:31" x14ac:dyDescent="0.25">
      <c r="A1066">
        <v>2045501</v>
      </c>
      <c r="B1066">
        <v>1</v>
      </c>
      <c r="C1066" t="s">
        <v>81</v>
      </c>
      <c r="D1066" t="s">
        <v>128</v>
      </c>
      <c r="E1066" t="s">
        <v>177</v>
      </c>
      <c r="F1066" t="s">
        <v>3332</v>
      </c>
      <c r="G1066" t="s">
        <v>196</v>
      </c>
      <c r="H1066" t="s">
        <v>143</v>
      </c>
      <c r="I1066" t="s">
        <v>135</v>
      </c>
      <c r="J1066" t="s">
        <v>136</v>
      </c>
      <c r="K1066" t="s">
        <v>137</v>
      </c>
      <c r="L1066" t="s">
        <v>3333</v>
      </c>
      <c r="M1066" t="s">
        <v>3334</v>
      </c>
      <c r="N1066">
        <v>3.5497222220000002</v>
      </c>
      <c r="O1066">
        <v>0</v>
      </c>
      <c r="P1066">
        <v>8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6.8728792607818168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6.8728792607818168</v>
      </c>
    </row>
    <row r="1067" spans="1:31" x14ac:dyDescent="0.25">
      <c r="A1067">
        <v>2045503</v>
      </c>
      <c r="B1067">
        <v>1</v>
      </c>
      <c r="C1067" t="s">
        <v>81</v>
      </c>
      <c r="D1067" t="s">
        <v>122</v>
      </c>
      <c r="E1067" t="s">
        <v>131</v>
      </c>
      <c r="F1067" t="s">
        <v>3335</v>
      </c>
      <c r="G1067" t="s">
        <v>133</v>
      </c>
      <c r="H1067" t="s">
        <v>134</v>
      </c>
      <c r="I1067" t="s">
        <v>135</v>
      </c>
      <c r="J1067" t="s">
        <v>136</v>
      </c>
      <c r="K1067" t="s">
        <v>137</v>
      </c>
      <c r="L1067" t="s">
        <v>3336</v>
      </c>
      <c r="M1067" t="s">
        <v>3337</v>
      </c>
      <c r="N1067">
        <v>1.1000000000000001</v>
      </c>
      <c r="O1067">
        <v>1</v>
      </c>
      <c r="P1067">
        <v>462</v>
      </c>
      <c r="Q1067">
        <v>4</v>
      </c>
      <c r="R1067">
        <v>0</v>
      </c>
      <c r="S1067">
        <v>2</v>
      </c>
      <c r="T1067">
        <v>18</v>
      </c>
      <c r="U1067">
        <v>0</v>
      </c>
      <c r="V1067">
        <v>0</v>
      </c>
      <c r="W1067">
        <v>0.18707933858780001</v>
      </c>
      <c r="X1067">
        <v>58.088764434956076</v>
      </c>
      <c r="Y1067">
        <v>3.4612112941982001</v>
      </c>
      <c r="Z1067">
        <v>0</v>
      </c>
      <c r="AA1067">
        <v>10.280490871249233</v>
      </c>
      <c r="AB1067">
        <v>1.8632120613389007</v>
      </c>
      <c r="AC1067">
        <v>0</v>
      </c>
      <c r="AD1067">
        <v>0</v>
      </c>
      <c r="AE1067">
        <v>73.880758000330204</v>
      </c>
    </row>
    <row r="1068" spans="1:31" x14ac:dyDescent="0.25">
      <c r="A1068">
        <v>2045504</v>
      </c>
      <c r="B1068">
        <v>1</v>
      </c>
      <c r="C1068" t="s">
        <v>80</v>
      </c>
      <c r="D1068" t="s">
        <v>108</v>
      </c>
      <c r="E1068" t="s">
        <v>158</v>
      </c>
      <c r="F1068" t="s">
        <v>3338</v>
      </c>
      <c r="G1068" t="s">
        <v>160</v>
      </c>
      <c r="H1068" t="s">
        <v>143</v>
      </c>
      <c r="I1068" t="s">
        <v>135</v>
      </c>
      <c r="J1068" t="s">
        <v>136</v>
      </c>
      <c r="K1068" t="s">
        <v>137</v>
      </c>
      <c r="L1068" t="s">
        <v>3339</v>
      </c>
      <c r="M1068" t="s">
        <v>3340</v>
      </c>
      <c r="N1068">
        <v>3.0888888880000001</v>
      </c>
      <c r="O1068">
        <v>0</v>
      </c>
      <c r="P1068">
        <v>8</v>
      </c>
      <c r="Q1068">
        <v>0</v>
      </c>
      <c r="R1068">
        <v>10</v>
      </c>
      <c r="S1068">
        <v>0</v>
      </c>
      <c r="T1068">
        <v>1</v>
      </c>
      <c r="U1068">
        <v>0</v>
      </c>
      <c r="V1068">
        <v>0</v>
      </c>
      <c r="W1068">
        <v>0</v>
      </c>
      <c r="X1068">
        <v>4.9688736765582968</v>
      </c>
      <c r="Y1068">
        <v>0</v>
      </c>
      <c r="Z1068">
        <v>3.1584225869942082</v>
      </c>
      <c r="AA1068">
        <v>0</v>
      </c>
      <c r="AB1068">
        <v>0.16354262792995167</v>
      </c>
      <c r="AC1068">
        <v>0</v>
      </c>
      <c r="AD1068">
        <v>0</v>
      </c>
      <c r="AE1068">
        <v>8.2908388914824567</v>
      </c>
    </row>
    <row r="1069" spans="1:31" x14ac:dyDescent="0.25">
      <c r="A1069">
        <v>2045505</v>
      </c>
      <c r="B1069">
        <v>1</v>
      </c>
      <c r="C1069" t="s">
        <v>80</v>
      </c>
      <c r="D1069" t="s">
        <v>100</v>
      </c>
      <c r="E1069" t="s">
        <v>131</v>
      </c>
      <c r="F1069" t="s">
        <v>3341</v>
      </c>
      <c r="G1069" t="s">
        <v>133</v>
      </c>
      <c r="H1069" t="s">
        <v>134</v>
      </c>
      <c r="I1069" t="s">
        <v>135</v>
      </c>
      <c r="J1069" t="s">
        <v>136</v>
      </c>
      <c r="K1069" t="s">
        <v>137</v>
      </c>
      <c r="L1069" t="s">
        <v>3342</v>
      </c>
      <c r="M1069" t="s">
        <v>3343</v>
      </c>
      <c r="N1069">
        <v>1.275555555</v>
      </c>
      <c r="O1069">
        <v>0</v>
      </c>
      <c r="P1069">
        <v>0</v>
      </c>
      <c r="Q1069">
        <v>13</v>
      </c>
      <c r="R1069">
        <v>63</v>
      </c>
      <c r="S1069">
        <v>0</v>
      </c>
      <c r="T1069">
        <v>4</v>
      </c>
      <c r="U1069">
        <v>0</v>
      </c>
      <c r="V1069">
        <v>0</v>
      </c>
      <c r="W1069">
        <v>0</v>
      </c>
      <c r="X1069">
        <v>0</v>
      </c>
      <c r="Y1069">
        <v>62.142668398325377</v>
      </c>
      <c r="Z1069">
        <v>20.488333720182496</v>
      </c>
      <c r="AA1069">
        <v>0</v>
      </c>
      <c r="AB1069">
        <v>2.4475080624229695</v>
      </c>
      <c r="AC1069">
        <v>0</v>
      </c>
      <c r="AD1069">
        <v>0</v>
      </c>
      <c r="AE1069">
        <v>85.078510180930834</v>
      </c>
    </row>
    <row r="1070" spans="1:31" x14ac:dyDescent="0.25">
      <c r="A1070">
        <v>2045506</v>
      </c>
      <c r="B1070">
        <v>1</v>
      </c>
      <c r="C1070" t="s">
        <v>80</v>
      </c>
      <c r="D1070" t="s">
        <v>88</v>
      </c>
      <c r="E1070" t="s">
        <v>177</v>
      </c>
      <c r="F1070" t="s">
        <v>3344</v>
      </c>
      <c r="G1070" t="s">
        <v>183</v>
      </c>
      <c r="H1070" t="s">
        <v>143</v>
      </c>
      <c r="I1070" t="s">
        <v>135</v>
      </c>
      <c r="J1070" t="s">
        <v>136</v>
      </c>
      <c r="K1070" t="s">
        <v>137</v>
      </c>
      <c r="L1070" t="s">
        <v>3345</v>
      </c>
      <c r="M1070" t="s">
        <v>3346</v>
      </c>
      <c r="N1070">
        <v>1.5791666660000001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1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0.10710414613241778</v>
      </c>
      <c r="AC1070">
        <v>0</v>
      </c>
      <c r="AD1070">
        <v>0</v>
      </c>
      <c r="AE1070">
        <v>0.10710414613241778</v>
      </c>
    </row>
    <row r="1071" spans="1:31" x14ac:dyDescent="0.25">
      <c r="A1071">
        <v>2045508</v>
      </c>
      <c r="B1071">
        <v>1</v>
      </c>
      <c r="C1071" t="s">
        <v>80</v>
      </c>
      <c r="D1071" t="s">
        <v>92</v>
      </c>
      <c r="E1071" t="s">
        <v>177</v>
      </c>
      <c r="F1071" t="s">
        <v>3347</v>
      </c>
      <c r="G1071" t="s">
        <v>183</v>
      </c>
      <c r="H1071" t="s">
        <v>143</v>
      </c>
      <c r="I1071" t="s">
        <v>135</v>
      </c>
      <c r="J1071" t="s">
        <v>136</v>
      </c>
      <c r="K1071" t="s">
        <v>137</v>
      </c>
      <c r="L1071" t="s">
        <v>3348</v>
      </c>
      <c r="M1071" t="s">
        <v>3349</v>
      </c>
      <c r="N1071">
        <v>2.645277777</v>
      </c>
      <c r="O1071">
        <v>0</v>
      </c>
      <c r="P1071">
        <v>1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7.6242734478906671E-2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7.6242734478906671E-2</v>
      </c>
    </row>
    <row r="1072" spans="1:31" x14ac:dyDescent="0.25">
      <c r="A1072">
        <v>2045509</v>
      </c>
      <c r="B1072">
        <v>1</v>
      </c>
      <c r="C1072" t="s">
        <v>80</v>
      </c>
      <c r="D1072" t="s">
        <v>95</v>
      </c>
      <c r="E1072" t="s">
        <v>146</v>
      </c>
      <c r="F1072" t="s">
        <v>3350</v>
      </c>
      <c r="G1072" t="s">
        <v>133</v>
      </c>
      <c r="H1072" t="s">
        <v>134</v>
      </c>
      <c r="I1072" t="s">
        <v>135</v>
      </c>
      <c r="J1072" t="s">
        <v>136</v>
      </c>
      <c r="K1072" t="s">
        <v>137</v>
      </c>
      <c r="L1072" t="s">
        <v>3351</v>
      </c>
      <c r="M1072" t="s">
        <v>3352</v>
      </c>
      <c r="N1072">
        <v>0.67027777700000002</v>
      </c>
      <c r="O1072">
        <v>1</v>
      </c>
      <c r="P1072">
        <v>1567</v>
      </c>
      <c r="Q1072">
        <v>3</v>
      </c>
      <c r="R1072">
        <v>0</v>
      </c>
      <c r="S1072">
        <v>7</v>
      </c>
      <c r="T1072">
        <v>90</v>
      </c>
      <c r="U1072">
        <v>0</v>
      </c>
      <c r="V1072">
        <v>0</v>
      </c>
      <c r="W1072">
        <v>0.34658702111063999</v>
      </c>
      <c r="X1072">
        <v>305.99341106349931</v>
      </c>
      <c r="Y1072">
        <v>2.3727054247189794</v>
      </c>
      <c r="Z1072">
        <v>0</v>
      </c>
      <c r="AA1072">
        <v>133.22955074685018</v>
      </c>
      <c r="AB1072">
        <v>93.590458458290541</v>
      </c>
      <c r="AC1072">
        <v>0</v>
      </c>
      <c r="AD1072">
        <v>0</v>
      </c>
      <c r="AE1072">
        <v>535.53271271446965</v>
      </c>
    </row>
    <row r="1073" spans="1:31" x14ac:dyDescent="0.25">
      <c r="A1073">
        <v>2045510</v>
      </c>
      <c r="B1073">
        <v>1</v>
      </c>
      <c r="C1073" t="s">
        <v>80</v>
      </c>
      <c r="D1073" t="s">
        <v>97</v>
      </c>
      <c r="E1073" t="s">
        <v>177</v>
      </c>
      <c r="F1073" t="s">
        <v>3353</v>
      </c>
      <c r="G1073" t="s">
        <v>196</v>
      </c>
      <c r="H1073" t="s">
        <v>143</v>
      </c>
      <c r="I1073" t="s">
        <v>135</v>
      </c>
      <c r="J1073" t="s">
        <v>136</v>
      </c>
      <c r="K1073" t="s">
        <v>137</v>
      </c>
      <c r="L1073" t="s">
        <v>3354</v>
      </c>
      <c r="M1073" t="s">
        <v>3355</v>
      </c>
      <c r="N1073">
        <v>2.750555555</v>
      </c>
      <c r="O1073">
        <v>0</v>
      </c>
      <c r="P1073">
        <v>1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1.3231252419943216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1.3231252419943216</v>
      </c>
    </row>
    <row r="1074" spans="1:31" x14ac:dyDescent="0.25">
      <c r="A1074">
        <v>2045511</v>
      </c>
      <c r="B1074">
        <v>1</v>
      </c>
      <c r="C1074" t="s">
        <v>80</v>
      </c>
      <c r="D1074" t="s">
        <v>92</v>
      </c>
      <c r="E1074" t="s">
        <v>177</v>
      </c>
      <c r="F1074" t="s">
        <v>3356</v>
      </c>
      <c r="G1074" t="s">
        <v>183</v>
      </c>
      <c r="H1074" t="s">
        <v>143</v>
      </c>
      <c r="I1074" t="s">
        <v>135</v>
      </c>
      <c r="J1074" t="s">
        <v>136</v>
      </c>
      <c r="K1074" t="s">
        <v>137</v>
      </c>
      <c r="L1074" t="s">
        <v>3357</v>
      </c>
      <c r="M1074" t="s">
        <v>3358</v>
      </c>
      <c r="N1074">
        <v>3.0319444440000001</v>
      </c>
      <c r="O1074">
        <v>0</v>
      </c>
      <c r="P1074">
        <v>1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1.2565052895160149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1.2565052895160149</v>
      </c>
    </row>
    <row r="1075" spans="1:31" x14ac:dyDescent="0.25">
      <c r="A1075">
        <v>2045512</v>
      </c>
      <c r="B1075">
        <v>1</v>
      </c>
      <c r="C1075" t="s">
        <v>80</v>
      </c>
      <c r="D1075" t="s">
        <v>96</v>
      </c>
      <c r="E1075" t="s">
        <v>177</v>
      </c>
      <c r="F1075" t="s">
        <v>3359</v>
      </c>
      <c r="G1075" t="s">
        <v>183</v>
      </c>
      <c r="H1075" t="s">
        <v>143</v>
      </c>
      <c r="I1075" t="s">
        <v>135</v>
      </c>
      <c r="J1075" t="s">
        <v>136</v>
      </c>
      <c r="K1075" t="s">
        <v>137</v>
      </c>
      <c r="L1075" t="s">
        <v>3360</v>
      </c>
      <c r="M1075" t="s">
        <v>3361</v>
      </c>
      <c r="N1075">
        <v>1.896666666</v>
      </c>
      <c r="O1075">
        <v>0</v>
      </c>
      <c r="P1075">
        <v>1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0.28905162176911997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0.28905162176911997</v>
      </c>
    </row>
    <row r="1076" spans="1:31" x14ac:dyDescent="0.25">
      <c r="A1076">
        <v>2045513</v>
      </c>
      <c r="B1076">
        <v>1</v>
      </c>
      <c r="C1076" t="s">
        <v>80</v>
      </c>
      <c r="D1076" t="s">
        <v>90</v>
      </c>
      <c r="E1076" t="s">
        <v>140</v>
      </c>
      <c r="F1076" t="s">
        <v>3362</v>
      </c>
      <c r="G1076" t="s">
        <v>324</v>
      </c>
      <c r="H1076" t="s">
        <v>143</v>
      </c>
      <c r="I1076" t="s">
        <v>135</v>
      </c>
      <c r="J1076" t="s">
        <v>136</v>
      </c>
      <c r="K1076" t="s">
        <v>137</v>
      </c>
      <c r="L1076" t="s">
        <v>3363</v>
      </c>
      <c r="M1076" t="s">
        <v>3364</v>
      </c>
      <c r="N1076">
        <v>3.6530555549999999</v>
      </c>
      <c r="O1076">
        <v>0</v>
      </c>
      <c r="P1076">
        <v>451</v>
      </c>
      <c r="Q1076">
        <v>0</v>
      </c>
      <c r="R1076">
        <v>0</v>
      </c>
      <c r="S1076">
        <v>0</v>
      </c>
      <c r="T1076">
        <v>10</v>
      </c>
      <c r="U1076">
        <v>0</v>
      </c>
      <c r="V1076">
        <v>0</v>
      </c>
      <c r="W1076">
        <v>0</v>
      </c>
      <c r="X1076">
        <v>426.19040960970267</v>
      </c>
      <c r="Y1076">
        <v>0</v>
      </c>
      <c r="Z1076">
        <v>0</v>
      </c>
      <c r="AA1076">
        <v>0</v>
      </c>
      <c r="AB1076">
        <v>8.5547641878320828</v>
      </c>
      <c r="AC1076">
        <v>0</v>
      </c>
      <c r="AD1076">
        <v>0</v>
      </c>
      <c r="AE1076">
        <v>434.74517379753473</v>
      </c>
    </row>
    <row r="1077" spans="1:31" x14ac:dyDescent="0.25">
      <c r="A1077">
        <v>2045515</v>
      </c>
      <c r="B1077">
        <v>1</v>
      </c>
      <c r="C1077" t="s">
        <v>81</v>
      </c>
      <c r="D1077" t="s">
        <v>112</v>
      </c>
      <c r="E1077" t="s">
        <v>158</v>
      </c>
      <c r="F1077" t="s">
        <v>3365</v>
      </c>
      <c r="G1077" t="s">
        <v>1283</v>
      </c>
      <c r="H1077" t="s">
        <v>143</v>
      </c>
      <c r="I1077" t="s">
        <v>135</v>
      </c>
      <c r="J1077" t="s">
        <v>136</v>
      </c>
      <c r="K1077" t="s">
        <v>137</v>
      </c>
      <c r="L1077" t="s">
        <v>3366</v>
      </c>
      <c r="M1077" t="s">
        <v>3367</v>
      </c>
      <c r="N1077">
        <v>1.1369444440000001</v>
      </c>
      <c r="O1077">
        <v>0</v>
      </c>
      <c r="P1077">
        <v>62</v>
      </c>
      <c r="Q1077">
        <v>0</v>
      </c>
      <c r="R1077">
        <v>2</v>
      </c>
      <c r="S1077">
        <v>0</v>
      </c>
      <c r="T1077">
        <v>1</v>
      </c>
      <c r="U1077">
        <v>0</v>
      </c>
      <c r="V1077">
        <v>0</v>
      </c>
      <c r="W1077">
        <v>0</v>
      </c>
      <c r="X1077">
        <v>15.82876544247433</v>
      </c>
      <c r="Y1077">
        <v>0</v>
      </c>
      <c r="Z1077">
        <v>4.5989078950308064E-2</v>
      </c>
      <c r="AA1077">
        <v>0</v>
      </c>
      <c r="AB1077">
        <v>2.1878093438551964</v>
      </c>
      <c r="AC1077">
        <v>0</v>
      </c>
      <c r="AD1077">
        <v>0</v>
      </c>
      <c r="AE1077">
        <v>18.062563865279834</v>
      </c>
    </row>
    <row r="1078" spans="1:31" x14ac:dyDescent="0.25">
      <c r="A1078">
        <v>2045517</v>
      </c>
      <c r="B1078">
        <v>1</v>
      </c>
      <c r="C1078" t="s">
        <v>80</v>
      </c>
      <c r="D1078" t="s">
        <v>101</v>
      </c>
      <c r="E1078" t="s">
        <v>177</v>
      </c>
      <c r="F1078" t="s">
        <v>3368</v>
      </c>
      <c r="G1078" t="s">
        <v>183</v>
      </c>
      <c r="H1078" t="s">
        <v>143</v>
      </c>
      <c r="I1078" t="s">
        <v>135</v>
      </c>
      <c r="J1078" t="s">
        <v>136</v>
      </c>
      <c r="K1078" t="s">
        <v>137</v>
      </c>
      <c r="L1078" t="s">
        <v>3369</v>
      </c>
      <c r="M1078" t="s">
        <v>3370</v>
      </c>
      <c r="N1078">
        <v>1.2725</v>
      </c>
      <c r="O1078">
        <v>0</v>
      </c>
      <c r="P1078">
        <v>1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0.14632885049131999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0.14632885049131999</v>
      </c>
    </row>
    <row r="1079" spans="1:31" x14ac:dyDescent="0.25">
      <c r="A1079">
        <v>2045525</v>
      </c>
      <c r="B1079">
        <v>1</v>
      </c>
      <c r="C1079" t="s">
        <v>80</v>
      </c>
      <c r="D1079" t="s">
        <v>83</v>
      </c>
      <c r="E1079" t="s">
        <v>177</v>
      </c>
      <c r="F1079" t="s">
        <v>3371</v>
      </c>
      <c r="G1079" t="s">
        <v>160</v>
      </c>
      <c r="H1079" t="s">
        <v>143</v>
      </c>
      <c r="I1079" t="s">
        <v>135</v>
      </c>
      <c r="J1079" t="s">
        <v>136</v>
      </c>
      <c r="K1079" t="s">
        <v>137</v>
      </c>
      <c r="L1079" t="s">
        <v>3372</v>
      </c>
      <c r="M1079" t="s">
        <v>3373</v>
      </c>
      <c r="N1079">
        <v>1.033055555</v>
      </c>
      <c r="O1079">
        <v>0</v>
      </c>
      <c r="P1079">
        <v>1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0.41520305980735994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0.41520305980735994</v>
      </c>
    </row>
    <row r="1080" spans="1:31" x14ac:dyDescent="0.25">
      <c r="A1080">
        <v>2045526</v>
      </c>
      <c r="B1080">
        <v>1</v>
      </c>
      <c r="C1080" t="s">
        <v>80</v>
      </c>
      <c r="D1080" t="s">
        <v>84</v>
      </c>
      <c r="E1080" t="s">
        <v>169</v>
      </c>
      <c r="F1080" t="s">
        <v>3374</v>
      </c>
      <c r="G1080" t="s">
        <v>1338</v>
      </c>
      <c r="H1080" t="s">
        <v>134</v>
      </c>
      <c r="I1080" t="s">
        <v>135</v>
      </c>
      <c r="J1080" t="s">
        <v>136</v>
      </c>
      <c r="K1080" t="s">
        <v>137</v>
      </c>
      <c r="L1080" t="s">
        <v>3375</v>
      </c>
      <c r="M1080" t="s">
        <v>3376</v>
      </c>
      <c r="N1080">
        <v>4.3763888880000001</v>
      </c>
      <c r="O1080">
        <v>0</v>
      </c>
      <c r="P1080">
        <v>778</v>
      </c>
      <c r="Q1080">
        <v>0</v>
      </c>
      <c r="R1080">
        <v>0</v>
      </c>
      <c r="S1080">
        <v>0</v>
      </c>
      <c r="T1080">
        <v>32</v>
      </c>
      <c r="U1080">
        <v>0</v>
      </c>
      <c r="V1080">
        <v>0</v>
      </c>
      <c r="W1080">
        <v>0</v>
      </c>
      <c r="X1080">
        <v>674.2575305299149</v>
      </c>
      <c r="Y1080">
        <v>0</v>
      </c>
      <c r="Z1080">
        <v>0</v>
      </c>
      <c r="AA1080">
        <v>0</v>
      </c>
      <c r="AB1080">
        <v>31.858908108103815</v>
      </c>
      <c r="AC1080">
        <v>0</v>
      </c>
      <c r="AD1080">
        <v>0</v>
      </c>
      <c r="AE1080">
        <v>706.11643863801874</v>
      </c>
    </row>
    <row r="1081" spans="1:31" x14ac:dyDescent="0.25">
      <c r="A1081">
        <v>2045527</v>
      </c>
      <c r="B1081">
        <v>1</v>
      </c>
      <c r="C1081" t="s">
        <v>80</v>
      </c>
      <c r="D1081" t="s">
        <v>105</v>
      </c>
      <c r="E1081" t="s">
        <v>169</v>
      </c>
      <c r="F1081" t="s">
        <v>3377</v>
      </c>
      <c r="G1081" t="s">
        <v>133</v>
      </c>
      <c r="H1081" t="s">
        <v>134</v>
      </c>
      <c r="I1081" t="s">
        <v>135</v>
      </c>
      <c r="J1081" t="s">
        <v>136</v>
      </c>
      <c r="K1081" t="s">
        <v>137</v>
      </c>
      <c r="L1081" t="s">
        <v>3378</v>
      </c>
      <c r="M1081" t="s">
        <v>3379</v>
      </c>
      <c r="N1081">
        <v>1.914722222</v>
      </c>
      <c r="O1081">
        <v>0</v>
      </c>
      <c r="P1081">
        <v>3465</v>
      </c>
      <c r="Q1081">
        <v>0</v>
      </c>
      <c r="R1081">
        <v>0</v>
      </c>
      <c r="S1081">
        <v>0</v>
      </c>
      <c r="T1081">
        <v>243</v>
      </c>
      <c r="U1081">
        <v>0</v>
      </c>
      <c r="V1081">
        <v>0</v>
      </c>
      <c r="W1081">
        <v>0</v>
      </c>
      <c r="X1081">
        <v>1787.7553315457023</v>
      </c>
      <c r="Y1081">
        <v>0</v>
      </c>
      <c r="Z1081">
        <v>0</v>
      </c>
      <c r="AA1081">
        <v>0</v>
      </c>
      <c r="AB1081">
        <v>234.22133776456704</v>
      </c>
      <c r="AC1081">
        <v>0</v>
      </c>
      <c r="AD1081">
        <v>0</v>
      </c>
      <c r="AE1081">
        <v>2021.9766693102695</v>
      </c>
    </row>
    <row r="1082" spans="1:31" x14ac:dyDescent="0.25">
      <c r="A1082">
        <v>2045532</v>
      </c>
      <c r="B1082">
        <v>1</v>
      </c>
      <c r="C1082" t="s">
        <v>80</v>
      </c>
      <c r="D1082" t="s">
        <v>104</v>
      </c>
      <c r="E1082" t="s">
        <v>177</v>
      </c>
      <c r="F1082" t="s">
        <v>3380</v>
      </c>
      <c r="G1082" t="s">
        <v>183</v>
      </c>
      <c r="H1082" t="s">
        <v>143</v>
      </c>
      <c r="I1082" t="s">
        <v>135</v>
      </c>
      <c r="J1082" t="s">
        <v>136</v>
      </c>
      <c r="K1082" t="s">
        <v>137</v>
      </c>
      <c r="L1082" t="s">
        <v>3381</v>
      </c>
      <c r="M1082" t="s">
        <v>3382</v>
      </c>
      <c r="N1082">
        <v>2.2222222220000001</v>
      </c>
      <c r="O1082">
        <v>0</v>
      </c>
      <c r="P1082">
        <v>1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0.32445607855824032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0.32445607855824032</v>
      </c>
    </row>
    <row r="1083" spans="1:31" x14ac:dyDescent="0.25">
      <c r="A1083">
        <v>2045535</v>
      </c>
      <c r="B1083">
        <v>1</v>
      </c>
      <c r="C1083" t="s">
        <v>81</v>
      </c>
      <c r="D1083" t="s">
        <v>122</v>
      </c>
      <c r="E1083" t="s">
        <v>169</v>
      </c>
      <c r="F1083" t="s">
        <v>3383</v>
      </c>
      <c r="G1083" t="s">
        <v>171</v>
      </c>
      <c r="H1083" t="s">
        <v>134</v>
      </c>
      <c r="I1083" t="s">
        <v>135</v>
      </c>
      <c r="J1083" t="s">
        <v>136</v>
      </c>
      <c r="K1083" t="s">
        <v>137</v>
      </c>
      <c r="L1083" t="s">
        <v>3384</v>
      </c>
      <c r="M1083" t="s">
        <v>3385</v>
      </c>
      <c r="N1083">
        <v>3.1344444440000001</v>
      </c>
      <c r="O1083">
        <v>0</v>
      </c>
      <c r="P1083">
        <v>56</v>
      </c>
      <c r="Q1083">
        <v>0</v>
      </c>
      <c r="R1083">
        <v>0</v>
      </c>
      <c r="S1083">
        <v>0</v>
      </c>
      <c r="T1083">
        <v>1</v>
      </c>
      <c r="U1083">
        <v>0</v>
      </c>
      <c r="V1083">
        <v>0</v>
      </c>
      <c r="W1083">
        <v>0</v>
      </c>
      <c r="X1083">
        <v>17.881430471198854</v>
      </c>
      <c r="Y1083">
        <v>0</v>
      </c>
      <c r="Z1083">
        <v>0</v>
      </c>
      <c r="AA1083">
        <v>0</v>
      </c>
      <c r="AB1083">
        <v>0.39840202683288167</v>
      </c>
      <c r="AC1083">
        <v>0</v>
      </c>
      <c r="AD1083">
        <v>0</v>
      </c>
      <c r="AE1083">
        <v>18.279832498031737</v>
      </c>
    </row>
    <row r="1084" spans="1:31" x14ac:dyDescent="0.25">
      <c r="A1084">
        <v>2045536</v>
      </c>
      <c r="B1084">
        <v>1</v>
      </c>
      <c r="C1084" t="s">
        <v>80</v>
      </c>
      <c r="D1084" t="s">
        <v>96</v>
      </c>
      <c r="E1084" t="s">
        <v>158</v>
      </c>
      <c r="F1084" t="s">
        <v>3386</v>
      </c>
      <c r="G1084" t="s">
        <v>385</v>
      </c>
      <c r="H1084" t="s">
        <v>143</v>
      </c>
      <c r="I1084" t="s">
        <v>135</v>
      </c>
      <c r="J1084" t="s">
        <v>136</v>
      </c>
      <c r="K1084" t="s">
        <v>137</v>
      </c>
      <c r="L1084" t="s">
        <v>3387</v>
      </c>
      <c r="M1084" t="s">
        <v>3388</v>
      </c>
      <c r="N1084">
        <v>1.4158333329999999</v>
      </c>
      <c r="O1084">
        <v>0</v>
      </c>
      <c r="P1084">
        <v>8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1.7486717494518673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1.7486717494518673</v>
      </c>
    </row>
    <row r="1085" spans="1:31" x14ac:dyDescent="0.25">
      <c r="A1085">
        <v>2045537</v>
      </c>
      <c r="B1085">
        <v>1</v>
      </c>
      <c r="C1085" t="s">
        <v>80</v>
      </c>
      <c r="D1085" t="s">
        <v>93</v>
      </c>
      <c r="E1085" t="s">
        <v>158</v>
      </c>
      <c r="F1085" t="s">
        <v>3389</v>
      </c>
      <c r="G1085" t="s">
        <v>160</v>
      </c>
      <c r="H1085" t="s">
        <v>143</v>
      </c>
      <c r="I1085" t="s">
        <v>135</v>
      </c>
      <c r="J1085" t="s">
        <v>136</v>
      </c>
      <c r="K1085" t="s">
        <v>137</v>
      </c>
      <c r="L1085" t="s">
        <v>3390</v>
      </c>
      <c r="M1085" t="s">
        <v>3391</v>
      </c>
      <c r="N1085">
        <v>2.091388888</v>
      </c>
      <c r="O1085">
        <v>0</v>
      </c>
      <c r="P1085">
        <v>4</v>
      </c>
      <c r="Q1085">
        <v>0</v>
      </c>
      <c r="R1085">
        <v>12</v>
      </c>
      <c r="S1085">
        <v>0</v>
      </c>
      <c r="T1085">
        <v>4</v>
      </c>
      <c r="U1085">
        <v>0</v>
      </c>
      <c r="V1085">
        <v>0</v>
      </c>
      <c r="W1085">
        <v>0</v>
      </c>
      <c r="X1085">
        <v>2.6033737681152092</v>
      </c>
      <c r="Y1085">
        <v>0</v>
      </c>
      <c r="Z1085">
        <v>3.1935994356824509</v>
      </c>
      <c r="AA1085">
        <v>0</v>
      </c>
      <c r="AB1085">
        <v>0.48943841640816665</v>
      </c>
      <c r="AC1085">
        <v>0</v>
      </c>
      <c r="AD1085">
        <v>0</v>
      </c>
      <c r="AE1085">
        <v>6.2864116202058264</v>
      </c>
    </row>
    <row r="1086" spans="1:31" x14ac:dyDescent="0.25">
      <c r="A1086">
        <v>2045539</v>
      </c>
      <c r="B1086">
        <v>1</v>
      </c>
      <c r="C1086" t="s">
        <v>80</v>
      </c>
      <c r="D1086" t="s">
        <v>100</v>
      </c>
      <c r="E1086" t="s">
        <v>146</v>
      </c>
      <c r="F1086" t="s">
        <v>3392</v>
      </c>
      <c r="G1086" t="s">
        <v>133</v>
      </c>
      <c r="H1086" t="s">
        <v>134</v>
      </c>
      <c r="I1086" t="s">
        <v>135</v>
      </c>
      <c r="J1086" t="s">
        <v>136</v>
      </c>
      <c r="K1086" t="s">
        <v>137</v>
      </c>
      <c r="L1086" t="s">
        <v>3393</v>
      </c>
      <c r="M1086" t="s">
        <v>3394</v>
      </c>
      <c r="N1086">
        <v>0.71944444399999996</v>
      </c>
      <c r="O1086">
        <v>5</v>
      </c>
      <c r="P1086">
        <v>1420</v>
      </c>
      <c r="Q1086">
        <v>31</v>
      </c>
      <c r="R1086">
        <v>298</v>
      </c>
      <c r="S1086">
        <v>15</v>
      </c>
      <c r="T1086">
        <v>203</v>
      </c>
      <c r="U1086">
        <v>0</v>
      </c>
      <c r="V1086">
        <v>0</v>
      </c>
      <c r="W1086">
        <v>10.139659200957654</v>
      </c>
      <c r="X1086">
        <v>194.74279171173981</v>
      </c>
      <c r="Y1086">
        <v>94.999481682943923</v>
      </c>
      <c r="Z1086">
        <v>102.5090490956094</v>
      </c>
      <c r="AA1086">
        <v>22.500816879221976</v>
      </c>
      <c r="AB1086">
        <v>86.326031664770113</v>
      </c>
      <c r="AC1086">
        <v>0</v>
      </c>
      <c r="AD1086">
        <v>0</v>
      </c>
      <c r="AE1086">
        <v>511.2178302352429</v>
      </c>
    </row>
    <row r="1087" spans="1:31" x14ac:dyDescent="0.25">
      <c r="A1087">
        <v>2045540</v>
      </c>
      <c r="B1087">
        <v>1</v>
      </c>
      <c r="C1087" t="s">
        <v>80</v>
      </c>
      <c r="D1087" t="s">
        <v>109</v>
      </c>
      <c r="E1087" t="s">
        <v>146</v>
      </c>
      <c r="F1087" t="s">
        <v>3395</v>
      </c>
      <c r="G1087" t="s">
        <v>133</v>
      </c>
      <c r="H1087" t="s">
        <v>134</v>
      </c>
      <c r="I1087" t="s">
        <v>135</v>
      </c>
      <c r="J1087" t="s">
        <v>136</v>
      </c>
      <c r="K1087" t="s">
        <v>137</v>
      </c>
      <c r="L1087" t="s">
        <v>3396</v>
      </c>
      <c r="M1087" t="s">
        <v>3397</v>
      </c>
      <c r="N1087">
        <v>5.7777777000000002E-2</v>
      </c>
      <c r="O1087">
        <v>0</v>
      </c>
      <c r="P1087">
        <v>103</v>
      </c>
      <c r="Q1087">
        <v>5</v>
      </c>
      <c r="R1087">
        <v>75</v>
      </c>
      <c r="S1087">
        <v>0</v>
      </c>
      <c r="T1087">
        <v>51</v>
      </c>
      <c r="U1087">
        <v>2</v>
      </c>
      <c r="V1087">
        <v>0</v>
      </c>
      <c r="W1087">
        <v>0</v>
      </c>
      <c r="X1087">
        <v>1.3265579441286179</v>
      </c>
      <c r="Y1087">
        <v>0.61424722662009767</v>
      </c>
      <c r="Z1087">
        <v>3.8818820805873346</v>
      </c>
      <c r="AA1087">
        <v>0</v>
      </c>
      <c r="AB1087">
        <v>1.5016798243533953</v>
      </c>
      <c r="AC1087">
        <v>8.7117781655520492</v>
      </c>
      <c r="AD1087">
        <v>0</v>
      </c>
      <c r="AE1087">
        <v>16.036145241241496</v>
      </c>
    </row>
    <row r="1088" spans="1:31" x14ac:dyDescent="0.25">
      <c r="A1088">
        <v>2045542</v>
      </c>
      <c r="B1088">
        <v>1</v>
      </c>
      <c r="C1088" t="s">
        <v>80</v>
      </c>
      <c r="D1088" t="s">
        <v>94</v>
      </c>
      <c r="E1088" t="s">
        <v>169</v>
      </c>
      <c r="F1088" t="s">
        <v>3398</v>
      </c>
      <c r="G1088" t="s">
        <v>171</v>
      </c>
      <c r="H1088" t="s">
        <v>134</v>
      </c>
      <c r="I1088" t="s">
        <v>135</v>
      </c>
      <c r="J1088" t="s">
        <v>136</v>
      </c>
      <c r="K1088" t="s">
        <v>137</v>
      </c>
      <c r="L1088" t="s">
        <v>3399</v>
      </c>
      <c r="M1088" t="s">
        <v>3400</v>
      </c>
      <c r="N1088">
        <v>2.9197222219999999</v>
      </c>
      <c r="O1088">
        <v>0</v>
      </c>
      <c r="P1088">
        <v>333</v>
      </c>
      <c r="Q1088">
        <v>0</v>
      </c>
      <c r="R1088">
        <v>30</v>
      </c>
      <c r="S1088">
        <v>0</v>
      </c>
      <c r="T1088">
        <v>14</v>
      </c>
      <c r="U1088">
        <v>0</v>
      </c>
      <c r="V1088">
        <v>0</v>
      </c>
      <c r="W1088">
        <v>0</v>
      </c>
      <c r="X1088">
        <v>174.04247322877922</v>
      </c>
      <c r="Y1088">
        <v>0</v>
      </c>
      <c r="Z1088">
        <v>11.807531594627125</v>
      </c>
      <c r="AA1088">
        <v>0</v>
      </c>
      <c r="AB1088">
        <v>18.300323719008862</v>
      </c>
      <c r="AC1088">
        <v>0</v>
      </c>
      <c r="AD1088">
        <v>0</v>
      </c>
      <c r="AE1088">
        <v>204.15032854241522</v>
      </c>
    </row>
    <row r="1089" spans="1:31" x14ac:dyDescent="0.25">
      <c r="A1089">
        <v>2045544</v>
      </c>
      <c r="B1089">
        <v>1</v>
      </c>
      <c r="C1089" t="s">
        <v>80</v>
      </c>
      <c r="D1089" t="s">
        <v>110</v>
      </c>
      <c r="E1089" t="s">
        <v>169</v>
      </c>
      <c r="F1089" t="s">
        <v>3401</v>
      </c>
      <c r="G1089" t="s">
        <v>513</v>
      </c>
      <c r="H1089" t="s">
        <v>134</v>
      </c>
      <c r="I1089" t="s">
        <v>135</v>
      </c>
      <c r="J1089" t="s">
        <v>136</v>
      </c>
      <c r="K1089" t="s">
        <v>155</v>
      </c>
      <c r="L1089" t="s">
        <v>3402</v>
      </c>
      <c r="M1089" t="s">
        <v>3403</v>
      </c>
      <c r="N1089">
        <v>6.6666665999999999E-2</v>
      </c>
      <c r="O1089">
        <v>0</v>
      </c>
      <c r="P1089">
        <v>719</v>
      </c>
      <c r="Q1089">
        <v>0</v>
      </c>
      <c r="R1089">
        <v>0</v>
      </c>
      <c r="S1089">
        <v>0</v>
      </c>
      <c r="T1089">
        <v>52</v>
      </c>
      <c r="U1089">
        <v>0</v>
      </c>
      <c r="V1089">
        <v>0</v>
      </c>
      <c r="W1089">
        <v>0</v>
      </c>
      <c r="X1089">
        <v>10.225815521204604</v>
      </c>
      <c r="Y1089">
        <v>0</v>
      </c>
      <c r="Z1089">
        <v>0</v>
      </c>
      <c r="AA1089">
        <v>0</v>
      </c>
      <c r="AB1089">
        <v>1.1962264669479994</v>
      </c>
      <c r="AC1089">
        <v>0</v>
      </c>
      <c r="AD1089">
        <v>0</v>
      </c>
      <c r="AE1089">
        <v>11.422041988152603</v>
      </c>
    </row>
    <row r="1090" spans="1:31" x14ac:dyDescent="0.25">
      <c r="A1090">
        <v>2045547</v>
      </c>
      <c r="B1090">
        <v>1</v>
      </c>
      <c r="C1090" t="s">
        <v>81</v>
      </c>
      <c r="D1090" t="s">
        <v>118</v>
      </c>
      <c r="E1090" t="s">
        <v>177</v>
      </c>
      <c r="F1090" t="s">
        <v>3404</v>
      </c>
      <c r="G1090" t="s">
        <v>183</v>
      </c>
      <c r="H1090" t="s">
        <v>143</v>
      </c>
      <c r="I1090" t="s">
        <v>135</v>
      </c>
      <c r="J1090" t="s">
        <v>136</v>
      </c>
      <c r="K1090" t="s">
        <v>137</v>
      </c>
      <c r="L1090" t="s">
        <v>3405</v>
      </c>
      <c r="M1090" t="s">
        <v>3406</v>
      </c>
      <c r="N1090">
        <v>0.84055555500000001</v>
      </c>
      <c r="O1090">
        <v>0</v>
      </c>
      <c r="P1090">
        <v>1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5.7903669166958327E-2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5.7903669166958327E-2</v>
      </c>
    </row>
    <row r="1091" spans="1:31" x14ac:dyDescent="0.25">
      <c r="A1091">
        <v>2055547</v>
      </c>
      <c r="B1091">
        <v>1</v>
      </c>
      <c r="C1091" t="s">
        <v>80</v>
      </c>
      <c r="D1091" t="s">
        <v>82</v>
      </c>
      <c r="E1091" t="s">
        <v>146</v>
      </c>
      <c r="F1091" t="s">
        <v>3407</v>
      </c>
      <c r="G1091" t="s">
        <v>513</v>
      </c>
      <c r="H1091" t="s">
        <v>134</v>
      </c>
      <c r="I1091" t="s">
        <v>259</v>
      </c>
      <c r="J1091" t="s">
        <v>136</v>
      </c>
      <c r="K1091" t="s">
        <v>155</v>
      </c>
      <c r="L1091" t="s">
        <v>3408</v>
      </c>
      <c r="M1091" t="s">
        <v>3409</v>
      </c>
      <c r="N1091">
        <v>0.05</v>
      </c>
      <c r="O1091">
        <v>0</v>
      </c>
      <c r="P1091">
        <v>10126</v>
      </c>
      <c r="Q1091">
        <v>0</v>
      </c>
      <c r="R1091">
        <v>1</v>
      </c>
      <c r="S1091">
        <v>2</v>
      </c>
      <c r="T1091">
        <v>1360</v>
      </c>
      <c r="U1091">
        <v>1</v>
      </c>
      <c r="V1091">
        <v>7</v>
      </c>
      <c r="W1091">
        <v>0</v>
      </c>
      <c r="X1091">
        <v>82.292212881290382</v>
      </c>
      <c r="Y1091">
        <v>0</v>
      </c>
      <c r="Z1091">
        <v>7.0062656327999993E-3</v>
      </c>
      <c r="AA1091">
        <v>1.4644608749179502</v>
      </c>
      <c r="AB1091">
        <v>31.535326967554994</v>
      </c>
      <c r="AC1091">
        <v>2.2923698495124003</v>
      </c>
      <c r="AD1091">
        <v>3.7302358793205004</v>
      </c>
      <c r="AE1091">
        <v>121.32161271822902</v>
      </c>
    </row>
    <row r="1092" spans="1:31" x14ac:dyDescent="0.25">
      <c r="A1092">
        <v>2055548</v>
      </c>
      <c r="B1092">
        <v>1</v>
      </c>
      <c r="C1092" t="s">
        <v>80</v>
      </c>
      <c r="D1092" t="s">
        <v>85</v>
      </c>
      <c r="E1092" t="s">
        <v>295</v>
      </c>
      <c r="F1092" t="s">
        <v>3410</v>
      </c>
      <c r="G1092" t="s">
        <v>513</v>
      </c>
      <c r="H1092" t="s">
        <v>680</v>
      </c>
      <c r="I1092" t="s">
        <v>135</v>
      </c>
      <c r="J1092" t="s">
        <v>136</v>
      </c>
      <c r="K1092" t="s">
        <v>155</v>
      </c>
      <c r="L1092" t="s">
        <v>3411</v>
      </c>
      <c r="M1092" t="s">
        <v>3412</v>
      </c>
      <c r="N1092">
        <v>5.5555555E-2</v>
      </c>
      <c r="O1092">
        <v>0</v>
      </c>
      <c r="P1092">
        <v>2715</v>
      </c>
      <c r="Q1092">
        <v>0</v>
      </c>
      <c r="R1092">
        <v>0</v>
      </c>
      <c r="S1092">
        <v>1</v>
      </c>
      <c r="T1092">
        <v>434</v>
      </c>
      <c r="U1092">
        <v>0</v>
      </c>
      <c r="V1092">
        <v>0</v>
      </c>
      <c r="W1092">
        <v>0</v>
      </c>
      <c r="X1092">
        <v>26.720463514756045</v>
      </c>
      <c r="Y1092">
        <v>0</v>
      </c>
      <c r="Z1092">
        <v>0</v>
      </c>
      <c r="AA1092">
        <v>0.7758045574718333</v>
      </c>
      <c r="AB1092">
        <v>16.509584477892069</v>
      </c>
      <c r="AC1092">
        <v>0</v>
      </c>
      <c r="AD1092">
        <v>0</v>
      </c>
      <c r="AE1092">
        <v>44.005852550119947</v>
      </c>
    </row>
    <row r="1093" spans="1:31" x14ac:dyDescent="0.25">
      <c r="A1093">
        <v>2055554</v>
      </c>
      <c r="B1093">
        <v>1</v>
      </c>
      <c r="C1093" t="s">
        <v>80</v>
      </c>
      <c r="D1093" t="s">
        <v>85</v>
      </c>
      <c r="E1093" t="s">
        <v>295</v>
      </c>
      <c r="F1093" t="s">
        <v>3413</v>
      </c>
      <c r="G1093" t="s">
        <v>513</v>
      </c>
      <c r="H1093" t="s">
        <v>680</v>
      </c>
      <c r="I1093" t="s">
        <v>135</v>
      </c>
      <c r="J1093" t="s">
        <v>136</v>
      </c>
      <c r="K1093" t="s">
        <v>155</v>
      </c>
      <c r="L1093" t="s">
        <v>3414</v>
      </c>
      <c r="M1093" t="s">
        <v>3415</v>
      </c>
      <c r="N1093">
        <v>7.9166665999999997E-2</v>
      </c>
      <c r="O1093">
        <v>0</v>
      </c>
      <c r="P1093">
        <v>14965</v>
      </c>
      <c r="Q1093">
        <v>0</v>
      </c>
      <c r="R1093">
        <v>0</v>
      </c>
      <c r="S1093">
        <v>1</v>
      </c>
      <c r="T1093">
        <v>1037</v>
      </c>
      <c r="U1093">
        <v>0</v>
      </c>
      <c r="V1093">
        <v>2</v>
      </c>
      <c r="W1093">
        <v>0</v>
      </c>
      <c r="X1093">
        <v>219.64658323993169</v>
      </c>
      <c r="Y1093">
        <v>0</v>
      </c>
      <c r="Z1093">
        <v>0</v>
      </c>
      <c r="AA1093">
        <v>5.890943134041251</v>
      </c>
      <c r="AB1093">
        <v>43.650735582614857</v>
      </c>
      <c r="AC1093">
        <v>0</v>
      </c>
      <c r="AD1093">
        <v>5.231243433032212</v>
      </c>
      <c r="AE1093">
        <v>274.41950538961999</v>
      </c>
    </row>
    <row r="1094" spans="1:31" x14ac:dyDescent="0.25">
      <c r="A1094">
        <v>2055556</v>
      </c>
      <c r="B1094">
        <v>1</v>
      </c>
      <c r="C1094" t="s">
        <v>80</v>
      </c>
      <c r="D1094" t="s">
        <v>85</v>
      </c>
      <c r="E1094" t="s">
        <v>295</v>
      </c>
      <c r="F1094" t="s">
        <v>3416</v>
      </c>
      <c r="G1094" t="s">
        <v>513</v>
      </c>
      <c r="H1094" t="s">
        <v>680</v>
      </c>
      <c r="I1094" t="s">
        <v>135</v>
      </c>
      <c r="J1094" t="s">
        <v>136</v>
      </c>
      <c r="K1094" t="s">
        <v>155</v>
      </c>
      <c r="L1094" t="s">
        <v>3417</v>
      </c>
      <c r="M1094" t="s">
        <v>3418</v>
      </c>
      <c r="N1094">
        <v>8.6944443999999996E-2</v>
      </c>
      <c r="O1094">
        <v>0</v>
      </c>
      <c r="P1094">
        <v>2915</v>
      </c>
      <c r="Q1094">
        <v>0</v>
      </c>
      <c r="R1094">
        <v>0</v>
      </c>
      <c r="S1094">
        <v>2</v>
      </c>
      <c r="T1094">
        <v>320</v>
      </c>
      <c r="U1094">
        <v>0</v>
      </c>
      <c r="V1094">
        <v>0</v>
      </c>
      <c r="W1094">
        <v>0</v>
      </c>
      <c r="X1094">
        <v>47.037986609839002</v>
      </c>
      <c r="Y1094">
        <v>0</v>
      </c>
      <c r="Z1094">
        <v>0</v>
      </c>
      <c r="AA1094">
        <v>4.2090106831797129</v>
      </c>
      <c r="AB1094">
        <v>16.152704023308818</v>
      </c>
      <c r="AC1094">
        <v>0</v>
      </c>
      <c r="AD1094">
        <v>0</v>
      </c>
      <c r="AE1094">
        <v>67.399701316327537</v>
      </c>
    </row>
    <row r="1095" spans="1:31" x14ac:dyDescent="0.25">
      <c r="A1095">
        <v>2055557</v>
      </c>
      <c r="B1095">
        <v>1</v>
      </c>
      <c r="C1095" t="s">
        <v>80</v>
      </c>
      <c r="D1095" t="s">
        <v>85</v>
      </c>
      <c r="E1095" t="s">
        <v>295</v>
      </c>
      <c r="F1095" t="s">
        <v>3419</v>
      </c>
      <c r="G1095" t="s">
        <v>513</v>
      </c>
      <c r="H1095" t="s">
        <v>680</v>
      </c>
      <c r="I1095" t="s">
        <v>135</v>
      </c>
      <c r="J1095" t="s">
        <v>136</v>
      </c>
      <c r="K1095" t="s">
        <v>155</v>
      </c>
      <c r="L1095" t="s">
        <v>3420</v>
      </c>
      <c r="M1095" t="s">
        <v>3418</v>
      </c>
      <c r="N1095">
        <v>8.5277776999999999E-2</v>
      </c>
      <c r="O1095">
        <v>0</v>
      </c>
      <c r="P1095">
        <v>4912</v>
      </c>
      <c r="Q1095">
        <v>0</v>
      </c>
      <c r="R1095">
        <v>0</v>
      </c>
      <c r="S1095">
        <v>0</v>
      </c>
      <c r="T1095">
        <v>461</v>
      </c>
      <c r="U1095">
        <v>0</v>
      </c>
      <c r="V1095">
        <v>0</v>
      </c>
      <c r="W1095">
        <v>0</v>
      </c>
      <c r="X1095">
        <v>72.432403806124427</v>
      </c>
      <c r="Y1095">
        <v>0</v>
      </c>
      <c r="Z1095">
        <v>0</v>
      </c>
      <c r="AA1095">
        <v>0</v>
      </c>
      <c r="AB1095">
        <v>24.983360775043749</v>
      </c>
      <c r="AC1095">
        <v>0</v>
      </c>
      <c r="AD1095">
        <v>0</v>
      </c>
      <c r="AE1095">
        <v>97.415764581168176</v>
      </c>
    </row>
    <row r="1096" spans="1:31" x14ac:dyDescent="0.25">
      <c r="A1096">
        <v>2055559</v>
      </c>
      <c r="B1096">
        <v>1</v>
      </c>
      <c r="C1096" t="s">
        <v>80</v>
      </c>
      <c r="D1096" t="s">
        <v>103</v>
      </c>
      <c r="E1096" t="s">
        <v>158</v>
      </c>
      <c r="F1096" t="s">
        <v>3421</v>
      </c>
      <c r="G1096" t="s">
        <v>2119</v>
      </c>
      <c r="H1096" t="s">
        <v>143</v>
      </c>
      <c r="I1096" t="s">
        <v>135</v>
      </c>
      <c r="J1096" t="s">
        <v>3</v>
      </c>
      <c r="K1096" t="s">
        <v>137</v>
      </c>
      <c r="L1096" t="s">
        <v>3422</v>
      </c>
      <c r="M1096" t="s">
        <v>3423</v>
      </c>
      <c r="N1096">
        <v>1.5449999999999999</v>
      </c>
      <c r="O1096">
        <v>0</v>
      </c>
      <c r="P1096">
        <v>0</v>
      </c>
      <c r="Q1096">
        <v>0</v>
      </c>
      <c r="R1096">
        <v>1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0.98878952324767067</v>
      </c>
      <c r="AA1096">
        <v>0</v>
      </c>
      <c r="AB1096">
        <v>0</v>
      </c>
      <c r="AC1096">
        <v>0</v>
      </c>
      <c r="AD1096">
        <v>0</v>
      </c>
      <c r="AE1096">
        <v>0.98878952324767067</v>
      </c>
    </row>
    <row r="1097" spans="1:31" x14ac:dyDescent="0.25">
      <c r="A1097">
        <v>2055563</v>
      </c>
      <c r="B1097">
        <v>1</v>
      </c>
      <c r="C1097" t="s">
        <v>80</v>
      </c>
      <c r="D1097" t="s">
        <v>90</v>
      </c>
      <c r="E1097" t="s">
        <v>295</v>
      </c>
      <c r="F1097" t="s">
        <v>3424</v>
      </c>
      <c r="G1097" t="s">
        <v>133</v>
      </c>
      <c r="H1097" t="s">
        <v>134</v>
      </c>
      <c r="I1097" t="s">
        <v>135</v>
      </c>
      <c r="J1097" t="s">
        <v>136</v>
      </c>
      <c r="K1097" t="s">
        <v>137</v>
      </c>
      <c r="L1097" t="s">
        <v>3425</v>
      </c>
      <c r="M1097" t="s">
        <v>3426</v>
      </c>
      <c r="N1097">
        <v>0.278888888</v>
      </c>
      <c r="O1097">
        <v>0</v>
      </c>
      <c r="P1097">
        <v>3901</v>
      </c>
      <c r="Q1097">
        <v>0</v>
      </c>
      <c r="R1097">
        <v>0</v>
      </c>
      <c r="S1097">
        <v>0</v>
      </c>
      <c r="T1097">
        <v>399</v>
      </c>
      <c r="U1097">
        <v>0</v>
      </c>
      <c r="V1097">
        <v>1</v>
      </c>
      <c r="W1097">
        <v>0</v>
      </c>
      <c r="X1097">
        <v>166.66163423639878</v>
      </c>
      <c r="Y1097">
        <v>0</v>
      </c>
      <c r="Z1097">
        <v>0</v>
      </c>
      <c r="AA1097">
        <v>0</v>
      </c>
      <c r="AB1097">
        <v>51.388464182969187</v>
      </c>
      <c r="AC1097">
        <v>0</v>
      </c>
      <c r="AD1097">
        <v>0.37849325546935009</v>
      </c>
      <c r="AE1097">
        <v>218.42859167483732</v>
      </c>
    </row>
    <row r="1098" spans="1:31" x14ac:dyDescent="0.25">
      <c r="A1098">
        <v>2055566</v>
      </c>
      <c r="B1098">
        <v>1</v>
      </c>
      <c r="C1098" t="s">
        <v>80</v>
      </c>
      <c r="D1098" t="s">
        <v>88</v>
      </c>
      <c r="E1098" t="s">
        <v>158</v>
      </c>
      <c r="F1098" t="s">
        <v>3427</v>
      </c>
      <c r="G1098" t="s">
        <v>1378</v>
      </c>
      <c r="H1098" t="s">
        <v>143</v>
      </c>
      <c r="I1098" t="s">
        <v>135</v>
      </c>
      <c r="J1098" t="s">
        <v>136</v>
      </c>
      <c r="K1098" t="s">
        <v>137</v>
      </c>
      <c r="L1098" t="s">
        <v>3428</v>
      </c>
      <c r="M1098" t="s">
        <v>3429</v>
      </c>
      <c r="N1098">
        <v>3.8847222220000002</v>
      </c>
      <c r="O1098">
        <v>0</v>
      </c>
      <c r="P1098">
        <v>39</v>
      </c>
      <c r="Q1098">
        <v>0</v>
      </c>
      <c r="R1098">
        <v>0</v>
      </c>
      <c r="S1098">
        <v>0</v>
      </c>
      <c r="T1098">
        <v>1</v>
      </c>
      <c r="U1098">
        <v>0</v>
      </c>
      <c r="V1098">
        <v>0</v>
      </c>
      <c r="W1098">
        <v>0</v>
      </c>
      <c r="X1098">
        <v>40.184439815533786</v>
      </c>
      <c r="Y1098">
        <v>0</v>
      </c>
      <c r="Z1098">
        <v>0</v>
      </c>
      <c r="AA1098">
        <v>0</v>
      </c>
      <c r="AB1098">
        <v>0.97053498832451601</v>
      </c>
      <c r="AC1098">
        <v>0</v>
      </c>
      <c r="AD1098">
        <v>0</v>
      </c>
      <c r="AE1098">
        <v>41.154974803858302</v>
      </c>
    </row>
    <row r="1099" spans="1:31" x14ac:dyDescent="0.25">
      <c r="A1099">
        <v>2055567</v>
      </c>
      <c r="B1099">
        <v>1</v>
      </c>
      <c r="C1099" t="s">
        <v>80</v>
      </c>
      <c r="D1099" t="s">
        <v>96</v>
      </c>
      <c r="E1099" t="s">
        <v>158</v>
      </c>
      <c r="F1099" t="s">
        <v>3430</v>
      </c>
      <c r="G1099" t="s">
        <v>160</v>
      </c>
      <c r="H1099" t="s">
        <v>143</v>
      </c>
      <c r="I1099" t="s">
        <v>135</v>
      </c>
      <c r="J1099" t="s">
        <v>136</v>
      </c>
      <c r="K1099" t="s">
        <v>137</v>
      </c>
      <c r="L1099" t="s">
        <v>3431</v>
      </c>
      <c r="M1099" t="s">
        <v>3432</v>
      </c>
      <c r="N1099">
        <v>3.113888888</v>
      </c>
      <c r="O1099">
        <v>0</v>
      </c>
      <c r="P1099">
        <v>73</v>
      </c>
      <c r="Q1099">
        <v>0</v>
      </c>
      <c r="R1099">
        <v>0</v>
      </c>
      <c r="S1099">
        <v>0</v>
      </c>
      <c r="T1099">
        <v>6</v>
      </c>
      <c r="U1099">
        <v>0</v>
      </c>
      <c r="V1099">
        <v>0</v>
      </c>
      <c r="W1099">
        <v>0</v>
      </c>
      <c r="X1099">
        <v>67.083011242890777</v>
      </c>
      <c r="Y1099">
        <v>0</v>
      </c>
      <c r="Z1099">
        <v>0</v>
      </c>
      <c r="AA1099">
        <v>0</v>
      </c>
      <c r="AB1099">
        <v>13.868945162494679</v>
      </c>
      <c r="AC1099">
        <v>0</v>
      </c>
      <c r="AD1099">
        <v>0</v>
      </c>
      <c r="AE1099">
        <v>80.951956405385459</v>
      </c>
    </row>
    <row r="1100" spans="1:31" x14ac:dyDescent="0.25">
      <c r="A1100">
        <v>2055568</v>
      </c>
      <c r="B1100">
        <v>1</v>
      </c>
      <c r="C1100" t="s">
        <v>80</v>
      </c>
      <c r="D1100" t="s">
        <v>106</v>
      </c>
      <c r="E1100" t="s">
        <v>140</v>
      </c>
      <c r="F1100" t="s">
        <v>3433</v>
      </c>
      <c r="G1100" t="s">
        <v>142</v>
      </c>
      <c r="H1100" t="s">
        <v>143</v>
      </c>
      <c r="I1100" t="s">
        <v>135</v>
      </c>
      <c r="J1100" t="s">
        <v>136</v>
      </c>
      <c r="K1100" t="s">
        <v>137</v>
      </c>
      <c r="L1100" t="s">
        <v>3434</v>
      </c>
      <c r="M1100" t="s">
        <v>3435</v>
      </c>
      <c r="N1100">
        <v>3.2080555550000001</v>
      </c>
      <c r="O1100">
        <v>0</v>
      </c>
      <c r="P1100">
        <v>35</v>
      </c>
      <c r="Q1100">
        <v>0</v>
      </c>
      <c r="R1100">
        <v>0</v>
      </c>
      <c r="S1100">
        <v>0</v>
      </c>
      <c r="T1100">
        <v>1</v>
      </c>
      <c r="U1100">
        <v>0</v>
      </c>
      <c r="V1100">
        <v>0</v>
      </c>
      <c r="W1100">
        <v>0</v>
      </c>
      <c r="X1100">
        <v>11.625730836912366</v>
      </c>
      <c r="Y1100">
        <v>0</v>
      </c>
      <c r="Z1100">
        <v>0</v>
      </c>
      <c r="AA1100">
        <v>0</v>
      </c>
      <c r="AB1100">
        <v>0.47991247914739033</v>
      </c>
      <c r="AC1100">
        <v>0</v>
      </c>
      <c r="AD1100">
        <v>0</v>
      </c>
      <c r="AE1100">
        <v>12.105643316059757</v>
      </c>
    </row>
    <row r="1101" spans="1:31" x14ac:dyDescent="0.25">
      <c r="A1101">
        <v>2055569</v>
      </c>
      <c r="B1101">
        <v>1</v>
      </c>
      <c r="C1101" t="s">
        <v>80</v>
      </c>
      <c r="D1101" t="s">
        <v>104</v>
      </c>
      <c r="E1101" t="s">
        <v>158</v>
      </c>
      <c r="F1101" t="s">
        <v>3436</v>
      </c>
      <c r="G1101" t="s">
        <v>160</v>
      </c>
      <c r="H1101" t="s">
        <v>143</v>
      </c>
      <c r="I1101" t="s">
        <v>135</v>
      </c>
      <c r="J1101" t="s">
        <v>136</v>
      </c>
      <c r="K1101" t="s">
        <v>137</v>
      </c>
      <c r="L1101" t="s">
        <v>3437</v>
      </c>
      <c r="M1101" t="s">
        <v>3438</v>
      </c>
      <c r="N1101">
        <v>2.6258333330000001</v>
      </c>
      <c r="O1101">
        <v>0</v>
      </c>
      <c r="P1101">
        <v>3</v>
      </c>
      <c r="Q1101">
        <v>0</v>
      </c>
      <c r="R1101">
        <v>0</v>
      </c>
      <c r="S1101">
        <v>0</v>
      </c>
      <c r="T1101">
        <v>1</v>
      </c>
      <c r="U1101">
        <v>0</v>
      </c>
      <c r="V1101">
        <v>0</v>
      </c>
      <c r="W1101">
        <v>0</v>
      </c>
      <c r="X1101">
        <v>4.4129083346391536</v>
      </c>
      <c r="Y1101">
        <v>0</v>
      </c>
      <c r="Z1101">
        <v>0</v>
      </c>
      <c r="AA1101">
        <v>0</v>
      </c>
      <c r="AB1101">
        <v>3.1028636845231667</v>
      </c>
      <c r="AC1101">
        <v>0</v>
      </c>
      <c r="AD1101">
        <v>0</v>
      </c>
      <c r="AE1101">
        <v>7.5157720191623199</v>
      </c>
    </row>
    <row r="1102" spans="1:31" x14ac:dyDescent="0.25">
      <c r="A1102">
        <v>2055571</v>
      </c>
      <c r="B1102">
        <v>1</v>
      </c>
      <c r="C1102" t="s">
        <v>80</v>
      </c>
      <c r="D1102" t="s">
        <v>84</v>
      </c>
      <c r="E1102" t="s">
        <v>177</v>
      </c>
      <c r="F1102" t="s">
        <v>3329</v>
      </c>
      <c r="G1102" t="s">
        <v>179</v>
      </c>
      <c r="H1102" t="s">
        <v>143</v>
      </c>
      <c r="I1102" t="s">
        <v>135</v>
      </c>
      <c r="J1102" t="s">
        <v>136</v>
      </c>
      <c r="K1102" t="s">
        <v>137</v>
      </c>
      <c r="L1102" t="s">
        <v>3439</v>
      </c>
      <c r="M1102" t="s">
        <v>3440</v>
      </c>
      <c r="N1102">
        <v>5.7347222220000003</v>
      </c>
      <c r="O1102">
        <v>0</v>
      </c>
      <c r="P1102">
        <v>5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1.7860794185637086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1.7860794185637086</v>
      </c>
    </row>
    <row r="1103" spans="1:31" x14ac:dyDescent="0.25">
      <c r="A1103">
        <v>2055574</v>
      </c>
      <c r="B1103">
        <v>1</v>
      </c>
      <c r="C1103" t="s">
        <v>81</v>
      </c>
      <c r="D1103" t="s">
        <v>118</v>
      </c>
      <c r="E1103" t="s">
        <v>169</v>
      </c>
      <c r="F1103" t="s">
        <v>3441</v>
      </c>
      <c r="G1103" t="s">
        <v>171</v>
      </c>
      <c r="H1103" t="s">
        <v>134</v>
      </c>
      <c r="I1103" t="s">
        <v>135</v>
      </c>
      <c r="J1103" t="s">
        <v>136</v>
      </c>
      <c r="K1103" t="s">
        <v>137</v>
      </c>
      <c r="L1103" t="s">
        <v>3442</v>
      </c>
      <c r="M1103" t="s">
        <v>3443</v>
      </c>
      <c r="N1103">
        <v>1.363888888</v>
      </c>
      <c r="O1103">
        <v>0</v>
      </c>
      <c r="P1103">
        <v>1</v>
      </c>
      <c r="Q1103">
        <v>11</v>
      </c>
      <c r="R1103">
        <v>59</v>
      </c>
      <c r="S1103">
        <v>7</v>
      </c>
      <c r="T1103">
        <v>5</v>
      </c>
      <c r="U1103">
        <v>0</v>
      </c>
      <c r="V1103">
        <v>0</v>
      </c>
      <c r="W1103">
        <v>0</v>
      </c>
      <c r="X1103">
        <v>8.1679547041375575E-2</v>
      </c>
      <c r="Y1103">
        <v>174.74003642649495</v>
      </c>
      <c r="Z1103">
        <v>102.47355088623442</v>
      </c>
      <c r="AA1103">
        <v>25.566687748925531</v>
      </c>
      <c r="AB1103">
        <v>2.88651515939226</v>
      </c>
      <c r="AC1103">
        <v>0</v>
      </c>
      <c r="AD1103">
        <v>0</v>
      </c>
      <c r="AE1103">
        <v>305.74846976808857</v>
      </c>
    </row>
    <row r="1104" spans="1:31" x14ac:dyDescent="0.25">
      <c r="A1104">
        <v>2055575</v>
      </c>
      <c r="B1104">
        <v>1</v>
      </c>
      <c r="C1104" t="s">
        <v>80</v>
      </c>
      <c r="D1104" t="s">
        <v>92</v>
      </c>
      <c r="E1104" t="s">
        <v>177</v>
      </c>
      <c r="F1104" t="s">
        <v>3444</v>
      </c>
      <c r="G1104" t="s">
        <v>196</v>
      </c>
      <c r="H1104" t="s">
        <v>143</v>
      </c>
      <c r="I1104" t="s">
        <v>135</v>
      </c>
      <c r="J1104" t="s">
        <v>136</v>
      </c>
      <c r="K1104" t="s">
        <v>137</v>
      </c>
      <c r="L1104" t="s">
        <v>3445</v>
      </c>
      <c r="M1104" t="s">
        <v>3446</v>
      </c>
      <c r="N1104">
        <v>1.7822222219999999</v>
      </c>
      <c r="O1104">
        <v>0</v>
      </c>
      <c r="P1104">
        <v>1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0.88080842337439447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0.88080842337439447</v>
      </c>
    </row>
    <row r="1105" spans="1:31" x14ac:dyDescent="0.25">
      <c r="A1105">
        <v>2055576</v>
      </c>
      <c r="B1105">
        <v>1</v>
      </c>
      <c r="C1105" t="s">
        <v>80</v>
      </c>
      <c r="D1105" t="s">
        <v>105</v>
      </c>
      <c r="E1105" t="s">
        <v>158</v>
      </c>
      <c r="F1105" t="s">
        <v>3447</v>
      </c>
      <c r="G1105" t="s">
        <v>324</v>
      </c>
      <c r="H1105" t="s">
        <v>143</v>
      </c>
      <c r="I1105" t="s">
        <v>135</v>
      </c>
      <c r="J1105" t="s">
        <v>136</v>
      </c>
      <c r="K1105" t="s">
        <v>137</v>
      </c>
      <c r="L1105" t="s">
        <v>3448</v>
      </c>
      <c r="M1105" t="s">
        <v>3449</v>
      </c>
      <c r="N1105">
        <v>3.4241666660000001</v>
      </c>
      <c r="O1105">
        <v>0</v>
      </c>
      <c r="P1105">
        <v>0</v>
      </c>
      <c r="Q1105">
        <v>0</v>
      </c>
      <c r="R1105">
        <v>14</v>
      </c>
      <c r="S1105">
        <v>0</v>
      </c>
      <c r="T1105">
        <v>1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50.075877924034813</v>
      </c>
      <c r="AA1105">
        <v>0</v>
      </c>
      <c r="AB1105">
        <v>2.4790285828676994</v>
      </c>
      <c r="AC1105">
        <v>0</v>
      </c>
      <c r="AD1105">
        <v>0</v>
      </c>
      <c r="AE1105">
        <v>52.554906506902512</v>
      </c>
    </row>
    <row r="1106" spans="1:31" x14ac:dyDescent="0.25">
      <c r="A1106">
        <v>2055577</v>
      </c>
      <c r="B1106">
        <v>1</v>
      </c>
      <c r="C1106" t="s">
        <v>81</v>
      </c>
      <c r="D1106" t="s">
        <v>125</v>
      </c>
      <c r="E1106" t="s">
        <v>169</v>
      </c>
      <c r="F1106" t="s">
        <v>3450</v>
      </c>
      <c r="G1106" t="s">
        <v>171</v>
      </c>
      <c r="H1106" t="s">
        <v>134</v>
      </c>
      <c r="I1106" t="s">
        <v>135</v>
      </c>
      <c r="J1106" t="s">
        <v>136</v>
      </c>
      <c r="K1106" t="s">
        <v>137</v>
      </c>
      <c r="L1106" t="s">
        <v>3451</v>
      </c>
      <c r="M1106" t="s">
        <v>3452</v>
      </c>
      <c r="N1106">
        <v>1.284444444</v>
      </c>
      <c r="O1106">
        <v>0</v>
      </c>
      <c r="P1106">
        <v>50</v>
      </c>
      <c r="Q1106">
        <v>4</v>
      </c>
      <c r="R1106">
        <v>69</v>
      </c>
      <c r="S1106">
        <v>0</v>
      </c>
      <c r="T1106">
        <v>3</v>
      </c>
      <c r="U1106">
        <v>0</v>
      </c>
      <c r="V1106">
        <v>0</v>
      </c>
      <c r="W1106">
        <v>0</v>
      </c>
      <c r="X1106">
        <v>9.1368875435072727</v>
      </c>
      <c r="Y1106">
        <v>12.446775380830188</v>
      </c>
      <c r="Z1106">
        <v>73.501001600920475</v>
      </c>
      <c r="AA1106">
        <v>0</v>
      </c>
      <c r="AB1106">
        <v>0.33903720939586002</v>
      </c>
      <c r="AC1106">
        <v>0</v>
      </c>
      <c r="AD1106">
        <v>0</v>
      </c>
      <c r="AE1106">
        <v>95.42370173465379</v>
      </c>
    </row>
    <row r="1107" spans="1:31" x14ac:dyDescent="0.25">
      <c r="A1107">
        <v>2055578</v>
      </c>
      <c r="B1107">
        <v>1</v>
      </c>
      <c r="C1107" t="s">
        <v>81</v>
      </c>
      <c r="D1107" t="s">
        <v>127</v>
      </c>
      <c r="E1107" t="s">
        <v>131</v>
      </c>
      <c r="F1107" t="s">
        <v>3453</v>
      </c>
      <c r="G1107" t="s">
        <v>133</v>
      </c>
      <c r="H1107" t="s">
        <v>134</v>
      </c>
      <c r="I1107" t="s">
        <v>135</v>
      </c>
      <c r="J1107" t="s">
        <v>136</v>
      </c>
      <c r="K1107" t="s">
        <v>137</v>
      </c>
      <c r="L1107" t="s">
        <v>3454</v>
      </c>
      <c r="M1107" t="s">
        <v>3455</v>
      </c>
      <c r="N1107">
        <v>1.189166666</v>
      </c>
      <c r="O1107">
        <v>3</v>
      </c>
      <c r="P1107">
        <v>442</v>
      </c>
      <c r="Q1107">
        <v>72</v>
      </c>
      <c r="R1107">
        <v>67</v>
      </c>
      <c r="S1107">
        <v>15</v>
      </c>
      <c r="T1107">
        <v>29</v>
      </c>
      <c r="U1107">
        <v>5</v>
      </c>
      <c r="V1107">
        <v>0</v>
      </c>
      <c r="W1107">
        <v>2.4576780196358583</v>
      </c>
      <c r="X1107">
        <v>98.580620525087085</v>
      </c>
      <c r="Y1107">
        <v>75.215916125224879</v>
      </c>
      <c r="Z1107">
        <v>78.338673781444442</v>
      </c>
      <c r="AA1107">
        <v>439.87217892762834</v>
      </c>
      <c r="AB1107">
        <v>13.214590688786874</v>
      </c>
      <c r="AC1107">
        <v>310.47816834519153</v>
      </c>
      <c r="AD1107">
        <v>0</v>
      </c>
      <c r="AE1107">
        <v>1018.157826412999</v>
      </c>
    </row>
    <row r="1108" spans="1:31" x14ac:dyDescent="0.25">
      <c r="A1108">
        <v>2055581</v>
      </c>
      <c r="B1108">
        <v>1</v>
      </c>
      <c r="C1108" t="s">
        <v>80</v>
      </c>
      <c r="D1108" t="s">
        <v>111</v>
      </c>
      <c r="E1108" t="s">
        <v>169</v>
      </c>
      <c r="F1108" t="s">
        <v>3456</v>
      </c>
      <c r="G1108" t="s">
        <v>1338</v>
      </c>
      <c r="H1108" t="s">
        <v>134</v>
      </c>
      <c r="I1108" t="s">
        <v>135</v>
      </c>
      <c r="J1108" t="s">
        <v>136</v>
      </c>
      <c r="K1108" t="s">
        <v>137</v>
      </c>
      <c r="L1108" t="s">
        <v>3457</v>
      </c>
      <c r="M1108" t="s">
        <v>3458</v>
      </c>
      <c r="N1108">
        <v>1.0149999999999999</v>
      </c>
      <c r="O1108">
        <v>0</v>
      </c>
      <c r="P1108">
        <v>1</v>
      </c>
      <c r="Q1108">
        <v>0</v>
      </c>
      <c r="R1108">
        <v>2</v>
      </c>
      <c r="S1108">
        <v>0</v>
      </c>
      <c r="T1108">
        <v>36</v>
      </c>
      <c r="U1108">
        <v>0</v>
      </c>
      <c r="V1108">
        <v>0</v>
      </c>
      <c r="W1108">
        <v>0</v>
      </c>
      <c r="X1108">
        <v>3.669308909861003</v>
      </c>
      <c r="Y1108">
        <v>0</v>
      </c>
      <c r="Z1108">
        <v>4.8433709069044149</v>
      </c>
      <c r="AA1108">
        <v>0</v>
      </c>
      <c r="AB1108">
        <v>49.028640596380747</v>
      </c>
      <c r="AC1108">
        <v>0</v>
      </c>
      <c r="AD1108">
        <v>0</v>
      </c>
      <c r="AE1108">
        <v>57.541320413146167</v>
      </c>
    </row>
    <row r="1109" spans="1:31" x14ac:dyDescent="0.25">
      <c r="A1109">
        <v>2055582</v>
      </c>
      <c r="B1109">
        <v>1</v>
      </c>
      <c r="C1109" t="s">
        <v>80</v>
      </c>
      <c r="D1109" t="s">
        <v>82</v>
      </c>
      <c r="E1109" t="s">
        <v>177</v>
      </c>
      <c r="F1109" t="s">
        <v>3459</v>
      </c>
      <c r="G1109" t="s">
        <v>196</v>
      </c>
      <c r="H1109" t="s">
        <v>143</v>
      </c>
      <c r="I1109" t="s">
        <v>135</v>
      </c>
      <c r="J1109" t="s">
        <v>136</v>
      </c>
      <c r="K1109" t="s">
        <v>137</v>
      </c>
      <c r="L1109" t="s">
        <v>3460</v>
      </c>
      <c r="M1109" t="s">
        <v>3461</v>
      </c>
      <c r="N1109">
        <v>2.2655555550000002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1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3.9407634801542888</v>
      </c>
      <c r="AC1109">
        <v>0</v>
      </c>
      <c r="AD1109">
        <v>0</v>
      </c>
      <c r="AE1109">
        <v>3.9407634801542888</v>
      </c>
    </row>
    <row r="1110" spans="1:31" x14ac:dyDescent="0.25">
      <c r="A1110">
        <v>2055584</v>
      </c>
      <c r="B1110">
        <v>1</v>
      </c>
      <c r="C1110" t="s">
        <v>81</v>
      </c>
      <c r="D1110" t="s">
        <v>118</v>
      </c>
      <c r="E1110" t="s">
        <v>177</v>
      </c>
      <c r="F1110" t="s">
        <v>3462</v>
      </c>
      <c r="G1110" t="s">
        <v>183</v>
      </c>
      <c r="H1110" t="s">
        <v>143</v>
      </c>
      <c r="I1110" t="s">
        <v>135</v>
      </c>
      <c r="J1110" t="s">
        <v>136</v>
      </c>
      <c r="K1110" t="s">
        <v>137</v>
      </c>
      <c r="L1110" t="s">
        <v>3463</v>
      </c>
      <c r="M1110" t="s">
        <v>3464</v>
      </c>
      <c r="N1110">
        <v>1.1125</v>
      </c>
      <c r="O1110">
        <v>0</v>
      </c>
      <c r="P1110">
        <v>2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0.49013548973294996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0.49013548973294996</v>
      </c>
    </row>
    <row r="1111" spans="1:31" x14ac:dyDescent="0.25">
      <c r="A1111">
        <v>2055587</v>
      </c>
      <c r="B1111">
        <v>1</v>
      </c>
      <c r="C1111" t="s">
        <v>80</v>
      </c>
      <c r="D1111" t="s">
        <v>98</v>
      </c>
      <c r="E1111" t="s">
        <v>177</v>
      </c>
      <c r="F1111" t="s">
        <v>3465</v>
      </c>
      <c r="G1111" t="s">
        <v>183</v>
      </c>
      <c r="H1111" t="s">
        <v>143</v>
      </c>
      <c r="I1111" t="s">
        <v>135</v>
      </c>
      <c r="J1111" t="s">
        <v>136</v>
      </c>
      <c r="K1111" t="s">
        <v>137</v>
      </c>
      <c r="L1111" t="s">
        <v>3466</v>
      </c>
      <c r="M1111" t="s">
        <v>3467</v>
      </c>
      <c r="N1111">
        <v>1.5494444439999999</v>
      </c>
      <c r="O1111">
        <v>0</v>
      </c>
      <c r="P1111">
        <v>6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2.1160100244030273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2.1160100244030273</v>
      </c>
    </row>
    <row r="1112" spans="1:31" x14ac:dyDescent="0.25">
      <c r="A1112">
        <v>2055588</v>
      </c>
      <c r="B1112">
        <v>1</v>
      </c>
      <c r="C1112" t="s">
        <v>80</v>
      </c>
      <c r="D1112" t="s">
        <v>96</v>
      </c>
      <c r="E1112" t="s">
        <v>158</v>
      </c>
      <c r="F1112" t="s">
        <v>3468</v>
      </c>
      <c r="G1112" t="s">
        <v>283</v>
      </c>
      <c r="H1112" t="s">
        <v>143</v>
      </c>
      <c r="I1112" t="s">
        <v>135</v>
      </c>
      <c r="J1112" t="s">
        <v>136</v>
      </c>
      <c r="K1112" t="s">
        <v>137</v>
      </c>
      <c r="L1112" t="s">
        <v>3469</v>
      </c>
      <c r="M1112" t="s">
        <v>3470</v>
      </c>
      <c r="N1112">
        <v>2.1069444439999998</v>
      </c>
      <c r="O1112">
        <v>0</v>
      </c>
      <c r="P1112">
        <v>88</v>
      </c>
      <c r="Q1112">
        <v>0</v>
      </c>
      <c r="R1112">
        <v>0</v>
      </c>
      <c r="S1112">
        <v>0</v>
      </c>
      <c r="T1112">
        <v>3</v>
      </c>
      <c r="U1112">
        <v>0</v>
      </c>
      <c r="V1112">
        <v>0</v>
      </c>
      <c r="W1112">
        <v>0</v>
      </c>
      <c r="X1112">
        <v>75.167156791715826</v>
      </c>
      <c r="Y1112">
        <v>0</v>
      </c>
      <c r="Z1112">
        <v>0</v>
      </c>
      <c r="AA1112">
        <v>0</v>
      </c>
      <c r="AB1112">
        <v>3.0872393452387956</v>
      </c>
      <c r="AC1112">
        <v>0</v>
      </c>
      <c r="AD1112">
        <v>0</v>
      </c>
      <c r="AE1112">
        <v>78.254396136954625</v>
      </c>
    </row>
    <row r="1113" spans="1:31" x14ac:dyDescent="0.25">
      <c r="A1113">
        <v>2055589</v>
      </c>
      <c r="B1113">
        <v>1</v>
      </c>
      <c r="C1113" t="s">
        <v>81</v>
      </c>
      <c r="D1113" t="s">
        <v>115</v>
      </c>
      <c r="E1113" t="s">
        <v>131</v>
      </c>
      <c r="F1113" t="s">
        <v>3471</v>
      </c>
      <c r="G1113" t="s">
        <v>273</v>
      </c>
      <c r="H1113" t="s">
        <v>134</v>
      </c>
      <c r="I1113" t="s">
        <v>135</v>
      </c>
      <c r="J1113" t="s">
        <v>136</v>
      </c>
      <c r="K1113" t="s">
        <v>155</v>
      </c>
      <c r="L1113" t="s">
        <v>3472</v>
      </c>
      <c r="M1113" t="s">
        <v>3473</v>
      </c>
      <c r="N1113">
        <v>7.9980555549999997</v>
      </c>
      <c r="O1113">
        <v>0</v>
      </c>
      <c r="P1113">
        <v>1226</v>
      </c>
      <c r="Q1113">
        <v>1</v>
      </c>
      <c r="R1113">
        <v>15</v>
      </c>
      <c r="S1113">
        <v>4</v>
      </c>
      <c r="T1113">
        <v>101</v>
      </c>
      <c r="U1113">
        <v>2</v>
      </c>
      <c r="V1113">
        <v>0</v>
      </c>
      <c r="W1113">
        <v>0</v>
      </c>
      <c r="X1113">
        <v>1295.3797044857195</v>
      </c>
      <c r="Y1113">
        <v>18.218316396656842</v>
      </c>
      <c r="Z1113">
        <v>20.880773300428128</v>
      </c>
      <c r="AA1113">
        <v>22.129285612090769</v>
      </c>
      <c r="AB1113">
        <v>221.01215206416961</v>
      </c>
      <c r="AC1113">
        <v>258.97167221190955</v>
      </c>
      <c r="AD1113">
        <v>0</v>
      </c>
      <c r="AE1113">
        <v>1836.5919040709741</v>
      </c>
    </row>
    <row r="1114" spans="1:31" x14ac:dyDescent="0.25">
      <c r="A1114">
        <v>2055590</v>
      </c>
      <c r="B1114">
        <v>1</v>
      </c>
      <c r="C1114" t="s">
        <v>81</v>
      </c>
      <c r="D1114" t="s">
        <v>113</v>
      </c>
      <c r="E1114" t="s">
        <v>169</v>
      </c>
      <c r="F1114" t="s">
        <v>3474</v>
      </c>
      <c r="G1114" t="s">
        <v>133</v>
      </c>
      <c r="H1114" t="s">
        <v>134</v>
      </c>
      <c r="I1114" t="s">
        <v>135</v>
      </c>
      <c r="J1114" t="s">
        <v>136</v>
      </c>
      <c r="K1114" t="s">
        <v>137</v>
      </c>
      <c r="L1114" t="s">
        <v>3475</v>
      </c>
      <c r="M1114" t="s">
        <v>3476</v>
      </c>
      <c r="N1114">
        <v>0.95611111100000001</v>
      </c>
      <c r="O1114">
        <v>4</v>
      </c>
      <c r="P1114">
        <v>116</v>
      </c>
      <c r="Q1114">
        <v>16</v>
      </c>
      <c r="R1114">
        <v>36</v>
      </c>
      <c r="S1114">
        <v>1</v>
      </c>
      <c r="T1114">
        <v>43</v>
      </c>
      <c r="U1114">
        <v>1</v>
      </c>
      <c r="V1114">
        <v>0</v>
      </c>
      <c r="W1114">
        <v>5.3539778824228321</v>
      </c>
      <c r="X1114">
        <v>23.328935792122156</v>
      </c>
      <c r="Y1114">
        <v>23.084087199131503</v>
      </c>
      <c r="Z1114">
        <v>37.132688154204203</v>
      </c>
      <c r="AA1114">
        <v>4.2821100894909154</v>
      </c>
      <c r="AB1114">
        <v>17.623630229104975</v>
      </c>
      <c r="AC1114">
        <v>3.0642826768698579</v>
      </c>
      <c r="AD1114">
        <v>0</v>
      </c>
      <c r="AE1114">
        <v>113.86971202334644</v>
      </c>
    </row>
    <row r="1115" spans="1:31" x14ac:dyDescent="0.25">
      <c r="A1115">
        <v>2055591</v>
      </c>
      <c r="B1115">
        <v>1</v>
      </c>
      <c r="C1115" t="s">
        <v>80</v>
      </c>
      <c r="D1115" t="s">
        <v>103</v>
      </c>
      <c r="E1115" t="s">
        <v>131</v>
      </c>
      <c r="F1115" t="s">
        <v>3477</v>
      </c>
      <c r="G1115" t="s">
        <v>513</v>
      </c>
      <c r="H1115" t="s">
        <v>134</v>
      </c>
      <c r="I1115" t="s">
        <v>135</v>
      </c>
      <c r="J1115" t="s">
        <v>136</v>
      </c>
      <c r="K1115" t="s">
        <v>155</v>
      </c>
      <c r="L1115" t="s">
        <v>3478</v>
      </c>
      <c r="M1115" t="s">
        <v>3479</v>
      </c>
      <c r="N1115">
        <v>0.37648611100000001</v>
      </c>
      <c r="O1115">
        <v>3</v>
      </c>
      <c r="P1115">
        <v>1815</v>
      </c>
      <c r="Q1115">
        <v>21</v>
      </c>
      <c r="R1115">
        <v>231</v>
      </c>
      <c r="S1115">
        <v>21</v>
      </c>
      <c r="T1115">
        <v>498</v>
      </c>
      <c r="U1115">
        <v>2</v>
      </c>
      <c r="V1115">
        <v>1</v>
      </c>
      <c r="W1115">
        <v>0.36348019646613999</v>
      </c>
      <c r="X1115">
        <v>115.59114757102175</v>
      </c>
      <c r="Y1115">
        <v>20.727019976413995</v>
      </c>
      <c r="Z1115">
        <v>29.157067395546655</v>
      </c>
      <c r="AA1115">
        <v>38.574236270265224</v>
      </c>
      <c r="AB1115">
        <v>60.019035846183748</v>
      </c>
      <c r="AC1115">
        <v>12.980002646589407</v>
      </c>
      <c r="AD1115">
        <v>1.1813965419125467</v>
      </c>
      <c r="AE1115">
        <v>278.59338644439947</v>
      </c>
    </row>
    <row r="1116" spans="1:31" x14ac:dyDescent="0.25">
      <c r="A1116">
        <v>2055592</v>
      </c>
      <c r="B1116">
        <v>1</v>
      </c>
      <c r="C1116" t="s">
        <v>80</v>
      </c>
      <c r="D1116" t="s">
        <v>108</v>
      </c>
      <c r="E1116" t="s">
        <v>140</v>
      </c>
      <c r="F1116" t="s">
        <v>3480</v>
      </c>
      <c r="G1116" t="s">
        <v>154</v>
      </c>
      <c r="H1116" t="s">
        <v>143</v>
      </c>
      <c r="I1116" t="s">
        <v>135</v>
      </c>
      <c r="J1116" t="s">
        <v>136</v>
      </c>
      <c r="K1116" t="s">
        <v>155</v>
      </c>
      <c r="L1116" t="s">
        <v>3481</v>
      </c>
      <c r="M1116" t="s">
        <v>3482</v>
      </c>
      <c r="N1116">
        <v>8.0049091659999991</v>
      </c>
      <c r="O1116">
        <v>0</v>
      </c>
      <c r="P1116">
        <v>11</v>
      </c>
      <c r="Q1116">
        <v>0</v>
      </c>
      <c r="R1116">
        <v>2</v>
      </c>
      <c r="S1116">
        <v>0</v>
      </c>
      <c r="T1116">
        <v>1</v>
      </c>
      <c r="U1116">
        <v>0</v>
      </c>
      <c r="V1116">
        <v>0</v>
      </c>
      <c r="W1116">
        <v>0</v>
      </c>
      <c r="X1116">
        <v>11.699012730726178</v>
      </c>
      <c r="Y1116">
        <v>0</v>
      </c>
      <c r="Z1116">
        <v>3.0001140146531746</v>
      </c>
      <c r="AA1116">
        <v>0</v>
      </c>
      <c r="AB1116">
        <v>1.5250233559620268</v>
      </c>
      <c r="AC1116">
        <v>0</v>
      </c>
      <c r="AD1116">
        <v>0</v>
      </c>
      <c r="AE1116">
        <v>16.22415010134138</v>
      </c>
    </row>
    <row r="1117" spans="1:31" x14ac:dyDescent="0.25">
      <c r="A1117">
        <v>2055593</v>
      </c>
      <c r="B1117">
        <v>1</v>
      </c>
      <c r="C1117" t="s">
        <v>81</v>
      </c>
      <c r="D1117" t="s">
        <v>113</v>
      </c>
      <c r="E1117" t="s">
        <v>158</v>
      </c>
      <c r="F1117" t="s">
        <v>3483</v>
      </c>
      <c r="G1117" t="s">
        <v>160</v>
      </c>
      <c r="H1117" t="s">
        <v>143</v>
      </c>
      <c r="I1117" t="s">
        <v>135</v>
      </c>
      <c r="J1117" t="s">
        <v>136</v>
      </c>
      <c r="K1117" t="s">
        <v>137</v>
      </c>
      <c r="L1117" t="s">
        <v>3484</v>
      </c>
      <c r="M1117" t="s">
        <v>3485</v>
      </c>
      <c r="N1117">
        <v>1.646111111</v>
      </c>
      <c r="O1117">
        <v>0</v>
      </c>
      <c r="P1117">
        <v>8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2.4754157077206247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2.4754157077206247</v>
      </c>
    </row>
    <row r="1118" spans="1:31" x14ac:dyDescent="0.25">
      <c r="A1118">
        <v>2055594</v>
      </c>
      <c r="B1118">
        <v>1</v>
      </c>
      <c r="C1118" t="s">
        <v>81</v>
      </c>
      <c r="D1118" t="s">
        <v>120</v>
      </c>
      <c r="E1118" t="s">
        <v>140</v>
      </c>
      <c r="F1118" t="s">
        <v>2894</v>
      </c>
      <c r="G1118" t="s">
        <v>154</v>
      </c>
      <c r="H1118" t="s">
        <v>143</v>
      </c>
      <c r="I1118" t="s">
        <v>135</v>
      </c>
      <c r="J1118" t="s">
        <v>136</v>
      </c>
      <c r="K1118" t="s">
        <v>155</v>
      </c>
      <c r="L1118" t="s">
        <v>3486</v>
      </c>
      <c r="M1118" t="s">
        <v>3487</v>
      </c>
      <c r="N1118">
        <v>1.0127675</v>
      </c>
      <c r="O1118">
        <v>0</v>
      </c>
      <c r="P1118">
        <v>112</v>
      </c>
      <c r="Q1118">
        <v>0</v>
      </c>
      <c r="R1118">
        <v>1</v>
      </c>
      <c r="S1118">
        <v>0</v>
      </c>
      <c r="T1118">
        <v>6</v>
      </c>
      <c r="U1118">
        <v>0</v>
      </c>
      <c r="V1118">
        <v>0</v>
      </c>
      <c r="W1118">
        <v>0</v>
      </c>
      <c r="X1118">
        <v>18.743292516847777</v>
      </c>
      <c r="Y1118">
        <v>0</v>
      </c>
      <c r="Z1118">
        <v>0.54456129399218667</v>
      </c>
      <c r="AA1118">
        <v>0</v>
      </c>
      <c r="AB1118">
        <v>1.9848830414455734</v>
      </c>
      <c r="AC1118">
        <v>0</v>
      </c>
      <c r="AD1118">
        <v>0</v>
      </c>
      <c r="AE1118">
        <v>21.272736852285536</v>
      </c>
    </row>
    <row r="1119" spans="1:31" x14ac:dyDescent="0.25">
      <c r="A1119">
        <v>2055595</v>
      </c>
      <c r="B1119">
        <v>1</v>
      </c>
      <c r="C1119" t="s">
        <v>81</v>
      </c>
      <c r="D1119" t="s">
        <v>120</v>
      </c>
      <c r="E1119" t="s">
        <v>146</v>
      </c>
      <c r="F1119" t="s">
        <v>3488</v>
      </c>
      <c r="G1119" t="s">
        <v>273</v>
      </c>
      <c r="H1119" t="s">
        <v>134</v>
      </c>
      <c r="I1119" t="s">
        <v>135</v>
      </c>
      <c r="J1119" t="s">
        <v>136</v>
      </c>
      <c r="K1119" t="s">
        <v>155</v>
      </c>
      <c r="L1119" t="s">
        <v>3489</v>
      </c>
      <c r="M1119" t="s">
        <v>3490</v>
      </c>
      <c r="N1119">
        <v>2.3711111109999998</v>
      </c>
      <c r="O1119">
        <v>1</v>
      </c>
      <c r="P1119">
        <v>294</v>
      </c>
      <c r="Q1119">
        <v>73</v>
      </c>
      <c r="R1119">
        <v>3</v>
      </c>
      <c r="S1119">
        <v>15</v>
      </c>
      <c r="T1119">
        <v>34</v>
      </c>
      <c r="U1119">
        <v>2</v>
      </c>
      <c r="V1119">
        <v>0</v>
      </c>
      <c r="W1119">
        <v>3.3566017111131021</v>
      </c>
      <c r="X1119">
        <v>166.16147729882076</v>
      </c>
      <c r="Y1119">
        <v>383.16072735271234</v>
      </c>
      <c r="Z1119">
        <v>6.4445111403212634</v>
      </c>
      <c r="AA1119">
        <v>58.372982107235714</v>
      </c>
      <c r="AB1119">
        <v>20.317986871721395</v>
      </c>
      <c r="AC1119">
        <v>45.91113902478299</v>
      </c>
      <c r="AD1119">
        <v>0</v>
      </c>
      <c r="AE1119">
        <v>683.72542550670767</v>
      </c>
    </row>
    <row r="1120" spans="1:31" x14ac:dyDescent="0.25">
      <c r="A1120">
        <v>2055596</v>
      </c>
      <c r="B1120">
        <v>1</v>
      </c>
      <c r="C1120" t="s">
        <v>81</v>
      </c>
      <c r="D1120" t="s">
        <v>124</v>
      </c>
      <c r="E1120" t="s">
        <v>146</v>
      </c>
      <c r="F1120" t="s">
        <v>3491</v>
      </c>
      <c r="G1120" t="s">
        <v>273</v>
      </c>
      <c r="H1120" t="s">
        <v>134</v>
      </c>
      <c r="I1120" t="s">
        <v>135</v>
      </c>
      <c r="J1120" t="s">
        <v>136</v>
      </c>
      <c r="K1120" t="s">
        <v>155</v>
      </c>
      <c r="L1120" t="s">
        <v>3492</v>
      </c>
      <c r="M1120" t="s">
        <v>3493</v>
      </c>
      <c r="N1120">
        <v>8.1225000000000005</v>
      </c>
      <c r="O1120">
        <v>0</v>
      </c>
      <c r="P1120">
        <v>43</v>
      </c>
      <c r="Q1120">
        <v>5</v>
      </c>
      <c r="R1120">
        <v>20</v>
      </c>
      <c r="S1120">
        <v>3</v>
      </c>
      <c r="T1120">
        <v>2</v>
      </c>
      <c r="U1120">
        <v>0</v>
      </c>
      <c r="V1120">
        <v>0</v>
      </c>
      <c r="W1120">
        <v>0</v>
      </c>
      <c r="X1120">
        <v>83.663031430316451</v>
      </c>
      <c r="Y1120">
        <v>8.7697425895845633</v>
      </c>
      <c r="Z1120">
        <v>6.8667513284557895</v>
      </c>
      <c r="AA1120">
        <v>15.958992352268448</v>
      </c>
      <c r="AB1120">
        <v>1.6270912913240807</v>
      </c>
      <c r="AC1120">
        <v>0</v>
      </c>
      <c r="AD1120">
        <v>0</v>
      </c>
      <c r="AE1120">
        <v>116.88560899194934</v>
      </c>
    </row>
    <row r="1121" spans="1:31" x14ac:dyDescent="0.25">
      <c r="A1121">
        <v>2055597</v>
      </c>
      <c r="B1121">
        <v>1</v>
      </c>
      <c r="C1121" t="s">
        <v>80</v>
      </c>
      <c r="D1121" t="s">
        <v>108</v>
      </c>
      <c r="E1121" t="s">
        <v>169</v>
      </c>
      <c r="F1121" t="s">
        <v>3050</v>
      </c>
      <c r="G1121" t="s">
        <v>448</v>
      </c>
      <c r="H1121" t="s">
        <v>134</v>
      </c>
      <c r="I1121" t="s">
        <v>135</v>
      </c>
      <c r="J1121" t="s">
        <v>136</v>
      </c>
      <c r="K1121" t="s">
        <v>137</v>
      </c>
      <c r="L1121" t="s">
        <v>3494</v>
      </c>
      <c r="M1121" t="s">
        <v>3495</v>
      </c>
      <c r="N1121">
        <v>3.5238888880000001</v>
      </c>
      <c r="O1121">
        <v>0</v>
      </c>
      <c r="P1121">
        <v>23</v>
      </c>
      <c r="Q1121">
        <v>0</v>
      </c>
      <c r="R1121">
        <v>18</v>
      </c>
      <c r="S1121">
        <v>0</v>
      </c>
      <c r="T1121">
        <v>5</v>
      </c>
      <c r="U1121">
        <v>0</v>
      </c>
      <c r="V1121">
        <v>0</v>
      </c>
      <c r="W1121">
        <v>0</v>
      </c>
      <c r="X1121">
        <v>15.60285312120712</v>
      </c>
      <c r="Y1121">
        <v>0</v>
      </c>
      <c r="Z1121">
        <v>182.42073579698015</v>
      </c>
      <c r="AA1121">
        <v>0</v>
      </c>
      <c r="AB1121">
        <v>18.873956785076174</v>
      </c>
      <c r="AC1121">
        <v>0</v>
      </c>
      <c r="AD1121">
        <v>0</v>
      </c>
      <c r="AE1121">
        <v>216.89754570326346</v>
      </c>
    </row>
    <row r="1122" spans="1:31" x14ac:dyDescent="0.25">
      <c r="A1122">
        <v>2055598</v>
      </c>
      <c r="B1122">
        <v>1</v>
      </c>
      <c r="C1122" t="s">
        <v>80</v>
      </c>
      <c r="D1122" t="s">
        <v>97</v>
      </c>
      <c r="E1122" t="s">
        <v>177</v>
      </c>
      <c r="F1122" t="s">
        <v>3496</v>
      </c>
      <c r="G1122" t="s">
        <v>183</v>
      </c>
      <c r="H1122" t="s">
        <v>143</v>
      </c>
      <c r="I1122" t="s">
        <v>135</v>
      </c>
      <c r="J1122" t="s">
        <v>136</v>
      </c>
      <c r="K1122" t="s">
        <v>137</v>
      </c>
      <c r="L1122" t="s">
        <v>3497</v>
      </c>
      <c r="M1122" t="s">
        <v>3498</v>
      </c>
      <c r="N1122">
        <v>1.080833333</v>
      </c>
      <c r="O1122">
        <v>0</v>
      </c>
      <c r="P1122">
        <v>1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0.27771078549042499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0.27771078549042499</v>
      </c>
    </row>
    <row r="1123" spans="1:31" x14ac:dyDescent="0.25">
      <c r="A1123">
        <v>2055599</v>
      </c>
      <c r="B1123">
        <v>1</v>
      </c>
      <c r="C1123" t="s">
        <v>80</v>
      </c>
      <c r="D1123" t="s">
        <v>98</v>
      </c>
      <c r="E1123" t="s">
        <v>158</v>
      </c>
      <c r="F1123" t="s">
        <v>3499</v>
      </c>
      <c r="G1123" t="s">
        <v>154</v>
      </c>
      <c r="H1123" t="s">
        <v>143</v>
      </c>
      <c r="I1123" t="s">
        <v>135</v>
      </c>
      <c r="J1123" t="s">
        <v>136</v>
      </c>
      <c r="K1123" t="s">
        <v>155</v>
      </c>
      <c r="L1123" t="s">
        <v>3500</v>
      </c>
      <c r="M1123" t="s">
        <v>3501</v>
      </c>
      <c r="N1123">
        <v>7.7587099999999998</v>
      </c>
      <c r="O1123">
        <v>0</v>
      </c>
      <c r="P1123">
        <v>44</v>
      </c>
      <c r="Q1123">
        <v>0</v>
      </c>
      <c r="R1123">
        <v>0</v>
      </c>
      <c r="S1123">
        <v>0</v>
      </c>
      <c r="T1123">
        <v>3</v>
      </c>
      <c r="U1123">
        <v>0</v>
      </c>
      <c r="V1123">
        <v>0</v>
      </c>
      <c r="W1123">
        <v>0</v>
      </c>
      <c r="X1123">
        <v>31.203512064005761</v>
      </c>
      <c r="Y1123">
        <v>0</v>
      </c>
      <c r="Z1123">
        <v>0</v>
      </c>
      <c r="AA1123">
        <v>0</v>
      </c>
      <c r="AB1123">
        <v>3.5718745493867372</v>
      </c>
      <c r="AC1123">
        <v>0</v>
      </c>
      <c r="AD1123">
        <v>0</v>
      </c>
      <c r="AE1123">
        <v>34.775386613392499</v>
      </c>
    </row>
    <row r="1124" spans="1:31" x14ac:dyDescent="0.25">
      <c r="A1124">
        <v>2055600</v>
      </c>
      <c r="B1124">
        <v>1</v>
      </c>
      <c r="C1124" t="s">
        <v>80</v>
      </c>
      <c r="D1124" t="s">
        <v>93</v>
      </c>
      <c r="E1124" t="s">
        <v>158</v>
      </c>
      <c r="F1124" t="s">
        <v>3502</v>
      </c>
      <c r="G1124" t="s">
        <v>385</v>
      </c>
      <c r="H1124" t="s">
        <v>143</v>
      </c>
      <c r="I1124" t="s">
        <v>135</v>
      </c>
      <c r="J1124" t="s">
        <v>136</v>
      </c>
      <c r="K1124" t="s">
        <v>137</v>
      </c>
      <c r="L1124" t="s">
        <v>3503</v>
      </c>
      <c r="M1124" t="s">
        <v>3504</v>
      </c>
      <c r="N1124">
        <v>1.5963888879999999</v>
      </c>
      <c r="O1124">
        <v>0</v>
      </c>
      <c r="P1124">
        <v>0</v>
      </c>
      <c r="Q1124">
        <v>0</v>
      </c>
      <c r="R1124">
        <v>2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1.6429540636637348</v>
      </c>
      <c r="AA1124">
        <v>0</v>
      </c>
      <c r="AB1124">
        <v>0</v>
      </c>
      <c r="AC1124">
        <v>0</v>
      </c>
      <c r="AD1124">
        <v>0</v>
      </c>
      <c r="AE1124">
        <v>1.6429540636637348</v>
      </c>
    </row>
    <row r="1125" spans="1:31" x14ac:dyDescent="0.25">
      <c r="A1125">
        <v>2055601</v>
      </c>
      <c r="B1125">
        <v>1</v>
      </c>
      <c r="C1125" t="s">
        <v>80</v>
      </c>
      <c r="D1125" t="s">
        <v>90</v>
      </c>
      <c r="E1125" t="s">
        <v>140</v>
      </c>
      <c r="F1125" t="s">
        <v>3505</v>
      </c>
      <c r="G1125" t="s">
        <v>154</v>
      </c>
      <c r="H1125" t="s">
        <v>143</v>
      </c>
      <c r="I1125" t="s">
        <v>135</v>
      </c>
      <c r="J1125" t="s">
        <v>136</v>
      </c>
      <c r="K1125" t="s">
        <v>155</v>
      </c>
      <c r="L1125" t="s">
        <v>3506</v>
      </c>
      <c r="M1125" t="s">
        <v>3507</v>
      </c>
      <c r="N1125">
        <v>9.5092925000000008</v>
      </c>
      <c r="O1125">
        <v>0</v>
      </c>
      <c r="P1125">
        <v>357</v>
      </c>
      <c r="Q1125">
        <v>0</v>
      </c>
      <c r="R1125">
        <v>0</v>
      </c>
      <c r="S1125">
        <v>0</v>
      </c>
      <c r="T1125">
        <v>7</v>
      </c>
      <c r="U1125">
        <v>0</v>
      </c>
      <c r="V1125">
        <v>0</v>
      </c>
      <c r="W1125">
        <v>0</v>
      </c>
      <c r="X1125">
        <v>1062.3766787132165</v>
      </c>
      <c r="Y1125">
        <v>0</v>
      </c>
      <c r="Z1125">
        <v>0</v>
      </c>
      <c r="AA1125">
        <v>0</v>
      </c>
      <c r="AB1125">
        <v>45.975325928997258</v>
      </c>
      <c r="AC1125">
        <v>0</v>
      </c>
      <c r="AD1125">
        <v>0</v>
      </c>
      <c r="AE1125">
        <v>1108.3520046422138</v>
      </c>
    </row>
    <row r="1126" spans="1:31" x14ac:dyDescent="0.25">
      <c r="A1126">
        <v>2055607</v>
      </c>
      <c r="B1126">
        <v>1</v>
      </c>
      <c r="C1126" t="s">
        <v>80</v>
      </c>
      <c r="D1126" t="s">
        <v>104</v>
      </c>
      <c r="E1126" t="s">
        <v>131</v>
      </c>
      <c r="F1126" t="s">
        <v>3508</v>
      </c>
      <c r="G1126" t="s">
        <v>154</v>
      </c>
      <c r="H1126" t="s">
        <v>134</v>
      </c>
      <c r="I1126" t="s">
        <v>135</v>
      </c>
      <c r="J1126" t="s">
        <v>136</v>
      </c>
      <c r="K1126" t="s">
        <v>155</v>
      </c>
      <c r="L1126" t="s">
        <v>3509</v>
      </c>
      <c r="M1126" t="s">
        <v>3510</v>
      </c>
      <c r="N1126">
        <v>10.581666666</v>
      </c>
      <c r="O1126">
        <v>2</v>
      </c>
      <c r="P1126">
        <v>397</v>
      </c>
      <c r="Q1126">
        <v>4</v>
      </c>
      <c r="R1126">
        <v>26</v>
      </c>
      <c r="S1126">
        <v>7</v>
      </c>
      <c r="T1126">
        <v>68</v>
      </c>
      <c r="U1126">
        <v>0</v>
      </c>
      <c r="V1126">
        <v>0</v>
      </c>
      <c r="W1126">
        <v>11.615556058111217</v>
      </c>
      <c r="X1126">
        <v>893.04373720056503</v>
      </c>
      <c r="Y1126">
        <v>97.064961068662384</v>
      </c>
      <c r="Z1126">
        <v>74.281926041405029</v>
      </c>
      <c r="AA1126">
        <v>520.80210702067325</v>
      </c>
      <c r="AB1126">
        <v>484.12943289863318</v>
      </c>
      <c r="AC1126">
        <v>0</v>
      </c>
      <c r="AD1126">
        <v>0</v>
      </c>
      <c r="AE1126">
        <v>2080.9377202880501</v>
      </c>
    </row>
    <row r="1127" spans="1:31" x14ac:dyDescent="0.25">
      <c r="A1127">
        <v>2055609</v>
      </c>
      <c r="B1127">
        <v>1</v>
      </c>
      <c r="C1127" t="s">
        <v>80</v>
      </c>
      <c r="D1127" t="s">
        <v>104</v>
      </c>
      <c r="E1127" t="s">
        <v>158</v>
      </c>
      <c r="F1127" t="s">
        <v>3511</v>
      </c>
      <c r="G1127" t="s">
        <v>273</v>
      </c>
      <c r="H1127" t="s">
        <v>143</v>
      </c>
      <c r="I1127" t="s">
        <v>135</v>
      </c>
      <c r="J1127" t="s">
        <v>136</v>
      </c>
      <c r="K1127" t="s">
        <v>155</v>
      </c>
      <c r="L1127" t="s">
        <v>3512</v>
      </c>
      <c r="M1127" t="s">
        <v>3513</v>
      </c>
      <c r="N1127">
        <v>5.8806138880000001</v>
      </c>
      <c r="O1127">
        <v>0</v>
      </c>
      <c r="P1127">
        <v>23</v>
      </c>
      <c r="Q1127">
        <v>0</v>
      </c>
      <c r="R1127">
        <v>4</v>
      </c>
      <c r="S1127">
        <v>0</v>
      </c>
      <c r="T1127">
        <v>5</v>
      </c>
      <c r="U1127">
        <v>0</v>
      </c>
      <c r="V1127">
        <v>0</v>
      </c>
      <c r="W1127">
        <v>0</v>
      </c>
      <c r="X1127">
        <v>31.131920817947385</v>
      </c>
      <c r="Y1127">
        <v>0</v>
      </c>
      <c r="Z1127">
        <v>3.6246873387185103</v>
      </c>
      <c r="AA1127">
        <v>0</v>
      </c>
      <c r="AB1127">
        <v>13.921309278987495</v>
      </c>
      <c r="AC1127">
        <v>0</v>
      </c>
      <c r="AD1127">
        <v>0</v>
      </c>
      <c r="AE1127">
        <v>48.677917435653391</v>
      </c>
    </row>
    <row r="1128" spans="1:31" x14ac:dyDescent="0.25">
      <c r="A1128">
        <v>2055610</v>
      </c>
      <c r="B1128">
        <v>1</v>
      </c>
      <c r="C1128" t="s">
        <v>80</v>
      </c>
      <c r="D1128" t="s">
        <v>82</v>
      </c>
      <c r="E1128" t="s">
        <v>505</v>
      </c>
      <c r="F1128" t="s">
        <v>3514</v>
      </c>
      <c r="G1128" t="s">
        <v>1160</v>
      </c>
      <c r="H1128" t="s">
        <v>143</v>
      </c>
      <c r="I1128" t="s">
        <v>135</v>
      </c>
      <c r="J1128" t="s">
        <v>136</v>
      </c>
      <c r="K1128" t="s">
        <v>137</v>
      </c>
      <c r="L1128" t="s">
        <v>3515</v>
      </c>
      <c r="M1128" t="s">
        <v>3516</v>
      </c>
      <c r="N1128">
        <v>2.7450000000000001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12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63.233710880372747</v>
      </c>
      <c r="AC1128">
        <v>0</v>
      </c>
      <c r="AD1128">
        <v>0</v>
      </c>
      <c r="AE1128">
        <v>63.233710880372747</v>
      </c>
    </row>
    <row r="1129" spans="1:31" x14ac:dyDescent="0.25">
      <c r="A1129">
        <v>2055611</v>
      </c>
      <c r="B1129">
        <v>1</v>
      </c>
      <c r="C1129" t="s">
        <v>81</v>
      </c>
      <c r="D1129" t="s">
        <v>122</v>
      </c>
      <c r="E1129" t="s">
        <v>140</v>
      </c>
      <c r="F1129" t="s">
        <v>153</v>
      </c>
      <c r="G1129" t="s">
        <v>154</v>
      </c>
      <c r="H1129" t="s">
        <v>143</v>
      </c>
      <c r="I1129" t="s">
        <v>135</v>
      </c>
      <c r="J1129" t="s">
        <v>136</v>
      </c>
      <c r="K1129" t="s">
        <v>155</v>
      </c>
      <c r="L1129" t="s">
        <v>3517</v>
      </c>
      <c r="M1129" t="s">
        <v>3518</v>
      </c>
      <c r="N1129">
        <v>2.1608333329999998</v>
      </c>
      <c r="O1129">
        <v>0</v>
      </c>
      <c r="P1129">
        <v>139</v>
      </c>
      <c r="Q1129">
        <v>0</v>
      </c>
      <c r="R1129">
        <v>0</v>
      </c>
      <c r="S1129">
        <v>0</v>
      </c>
      <c r="T1129">
        <v>2</v>
      </c>
      <c r="U1129">
        <v>0</v>
      </c>
      <c r="V1129">
        <v>0</v>
      </c>
      <c r="W1129">
        <v>0</v>
      </c>
      <c r="X1129">
        <v>63.468759651259781</v>
      </c>
      <c r="Y1129">
        <v>0</v>
      </c>
      <c r="Z1129">
        <v>0</v>
      </c>
      <c r="AA1129">
        <v>0</v>
      </c>
      <c r="AB1129">
        <v>1.4095799559841797</v>
      </c>
      <c r="AC1129">
        <v>0</v>
      </c>
      <c r="AD1129">
        <v>0</v>
      </c>
      <c r="AE1129">
        <v>64.878339607243959</v>
      </c>
    </row>
    <row r="1130" spans="1:31" x14ac:dyDescent="0.25">
      <c r="A1130">
        <v>2055613</v>
      </c>
      <c r="B1130">
        <v>1</v>
      </c>
      <c r="C1130" t="s">
        <v>80</v>
      </c>
      <c r="D1130" t="s">
        <v>82</v>
      </c>
      <c r="E1130" t="s">
        <v>140</v>
      </c>
      <c r="F1130" t="s">
        <v>3519</v>
      </c>
      <c r="G1130" t="s">
        <v>385</v>
      </c>
      <c r="H1130" t="s">
        <v>143</v>
      </c>
      <c r="I1130" t="s">
        <v>135</v>
      </c>
      <c r="J1130" t="s">
        <v>136</v>
      </c>
      <c r="K1130" t="s">
        <v>137</v>
      </c>
      <c r="L1130" t="s">
        <v>3520</v>
      </c>
      <c r="M1130" t="s">
        <v>3521</v>
      </c>
      <c r="N1130">
        <v>5.369722222</v>
      </c>
      <c r="O1130">
        <v>0</v>
      </c>
      <c r="P1130">
        <v>970</v>
      </c>
      <c r="Q1130">
        <v>0</v>
      </c>
      <c r="R1130">
        <v>0</v>
      </c>
      <c r="S1130">
        <v>0</v>
      </c>
      <c r="T1130">
        <v>47</v>
      </c>
      <c r="U1130">
        <v>0</v>
      </c>
      <c r="V1130">
        <v>0</v>
      </c>
      <c r="W1130">
        <v>0</v>
      </c>
      <c r="X1130">
        <v>1447.2503218466766</v>
      </c>
      <c r="Y1130">
        <v>0</v>
      </c>
      <c r="Z1130">
        <v>0</v>
      </c>
      <c r="AA1130">
        <v>0</v>
      </c>
      <c r="AB1130">
        <v>154.85680599198642</v>
      </c>
      <c r="AC1130">
        <v>0</v>
      </c>
      <c r="AD1130">
        <v>0</v>
      </c>
      <c r="AE1130">
        <v>1602.107127838663</v>
      </c>
    </row>
    <row r="1131" spans="1:31" x14ac:dyDescent="0.25">
      <c r="A1131">
        <v>2055614</v>
      </c>
      <c r="B1131">
        <v>1</v>
      </c>
      <c r="C1131" t="s">
        <v>81</v>
      </c>
      <c r="D1131" t="s">
        <v>123</v>
      </c>
      <c r="E1131" t="s">
        <v>140</v>
      </c>
      <c r="F1131" t="s">
        <v>3522</v>
      </c>
      <c r="G1131" t="s">
        <v>154</v>
      </c>
      <c r="H1131" t="s">
        <v>143</v>
      </c>
      <c r="I1131" t="s">
        <v>135</v>
      </c>
      <c r="J1131" t="s">
        <v>136</v>
      </c>
      <c r="K1131" t="s">
        <v>155</v>
      </c>
      <c r="L1131" t="s">
        <v>3523</v>
      </c>
      <c r="M1131" t="s">
        <v>3524</v>
      </c>
      <c r="N1131">
        <v>7.7866666660000003</v>
      </c>
      <c r="O1131">
        <v>0</v>
      </c>
      <c r="P1131">
        <v>96</v>
      </c>
      <c r="Q1131">
        <v>0</v>
      </c>
      <c r="R1131">
        <v>8</v>
      </c>
      <c r="S1131">
        <v>0</v>
      </c>
      <c r="T1131">
        <v>8</v>
      </c>
      <c r="U1131">
        <v>0</v>
      </c>
      <c r="V1131">
        <v>0</v>
      </c>
      <c r="W1131">
        <v>0</v>
      </c>
      <c r="X1131">
        <v>261.45509671897577</v>
      </c>
      <c r="Y1131">
        <v>0</v>
      </c>
      <c r="Z1131">
        <v>56.663642305593299</v>
      </c>
      <c r="AA1131">
        <v>0</v>
      </c>
      <c r="AB1131">
        <v>55.594592484517918</v>
      </c>
      <c r="AC1131">
        <v>0</v>
      </c>
      <c r="AD1131">
        <v>0</v>
      </c>
      <c r="AE1131">
        <v>373.71333150908703</v>
      </c>
    </row>
    <row r="1132" spans="1:31" x14ac:dyDescent="0.25">
      <c r="A1132">
        <v>2055615</v>
      </c>
      <c r="B1132">
        <v>1</v>
      </c>
      <c r="C1132" t="s">
        <v>80</v>
      </c>
      <c r="D1132" t="s">
        <v>90</v>
      </c>
      <c r="E1132" t="s">
        <v>158</v>
      </c>
      <c r="F1132" t="s">
        <v>2236</v>
      </c>
      <c r="G1132" t="s">
        <v>154</v>
      </c>
      <c r="H1132" t="s">
        <v>143</v>
      </c>
      <c r="I1132" t="s">
        <v>135</v>
      </c>
      <c r="J1132" t="s">
        <v>136</v>
      </c>
      <c r="K1132" t="s">
        <v>155</v>
      </c>
      <c r="L1132" t="s">
        <v>3525</v>
      </c>
      <c r="M1132" t="s">
        <v>3526</v>
      </c>
      <c r="N1132">
        <v>8.9479694439999999</v>
      </c>
      <c r="O1132">
        <v>0</v>
      </c>
      <c r="P1132">
        <v>292</v>
      </c>
      <c r="Q1132">
        <v>0</v>
      </c>
      <c r="R1132">
        <v>0</v>
      </c>
      <c r="S1132">
        <v>0</v>
      </c>
      <c r="T1132">
        <v>19</v>
      </c>
      <c r="U1132">
        <v>0</v>
      </c>
      <c r="V1132">
        <v>0</v>
      </c>
      <c r="W1132">
        <v>0</v>
      </c>
      <c r="X1132">
        <v>768.28074134023348</v>
      </c>
      <c r="Y1132">
        <v>0</v>
      </c>
      <c r="Z1132">
        <v>0</v>
      </c>
      <c r="AA1132">
        <v>0</v>
      </c>
      <c r="AB1132">
        <v>91.774317268940337</v>
      </c>
      <c r="AC1132">
        <v>0</v>
      </c>
      <c r="AD1132">
        <v>0</v>
      </c>
      <c r="AE1132">
        <v>860.05505860917378</v>
      </c>
    </row>
    <row r="1133" spans="1:31" x14ac:dyDescent="0.25">
      <c r="A1133">
        <v>2055616</v>
      </c>
      <c r="B1133">
        <v>1</v>
      </c>
      <c r="C1133" t="s">
        <v>80</v>
      </c>
      <c r="D1133" t="s">
        <v>94</v>
      </c>
      <c r="E1133" t="s">
        <v>140</v>
      </c>
      <c r="F1133" t="s">
        <v>3527</v>
      </c>
      <c r="G1133" t="s">
        <v>154</v>
      </c>
      <c r="H1133" t="s">
        <v>143</v>
      </c>
      <c r="I1133" t="s">
        <v>135</v>
      </c>
      <c r="J1133" t="s">
        <v>136</v>
      </c>
      <c r="K1133" t="s">
        <v>155</v>
      </c>
      <c r="L1133" t="s">
        <v>3528</v>
      </c>
      <c r="M1133" t="s">
        <v>3529</v>
      </c>
      <c r="N1133">
        <v>7.4905555550000003</v>
      </c>
      <c r="O1133">
        <v>0</v>
      </c>
      <c r="P1133">
        <v>59</v>
      </c>
      <c r="Q1133">
        <v>0</v>
      </c>
      <c r="R1133">
        <v>4</v>
      </c>
      <c r="S1133">
        <v>0</v>
      </c>
      <c r="T1133">
        <v>14</v>
      </c>
      <c r="U1133">
        <v>0</v>
      </c>
      <c r="V1133">
        <v>0</v>
      </c>
      <c r="W1133">
        <v>0</v>
      </c>
      <c r="X1133">
        <v>55.491033188206728</v>
      </c>
      <c r="Y1133">
        <v>0</v>
      </c>
      <c r="Z1133">
        <v>15.453198800546684</v>
      </c>
      <c r="AA1133">
        <v>0</v>
      </c>
      <c r="AB1133">
        <v>36.481315427364429</v>
      </c>
      <c r="AC1133">
        <v>0</v>
      </c>
      <c r="AD1133">
        <v>0</v>
      </c>
      <c r="AE1133">
        <v>107.42554741611784</v>
      </c>
    </row>
    <row r="1134" spans="1:31" x14ac:dyDescent="0.25">
      <c r="A1134">
        <v>2055617</v>
      </c>
      <c r="B1134">
        <v>1</v>
      </c>
      <c r="C1134" t="s">
        <v>80</v>
      </c>
      <c r="D1134" t="s">
        <v>84</v>
      </c>
      <c r="E1134" t="s">
        <v>140</v>
      </c>
      <c r="F1134" t="s">
        <v>3530</v>
      </c>
      <c r="G1134" t="s">
        <v>979</v>
      </c>
      <c r="H1134" t="s">
        <v>143</v>
      </c>
      <c r="I1134" t="s">
        <v>135</v>
      </c>
      <c r="J1134" t="s">
        <v>136</v>
      </c>
      <c r="K1134" t="s">
        <v>137</v>
      </c>
      <c r="L1134" t="s">
        <v>3531</v>
      </c>
      <c r="M1134" t="s">
        <v>3532</v>
      </c>
      <c r="N1134">
        <v>0.24444444400000001</v>
      </c>
      <c r="O1134">
        <v>0</v>
      </c>
      <c r="P1134">
        <v>1330</v>
      </c>
      <c r="Q1134">
        <v>0</v>
      </c>
      <c r="R1134">
        <v>0</v>
      </c>
      <c r="S1134">
        <v>0</v>
      </c>
      <c r="T1134">
        <v>99</v>
      </c>
      <c r="U1134">
        <v>0</v>
      </c>
      <c r="V1134">
        <v>0</v>
      </c>
      <c r="W1134">
        <v>0</v>
      </c>
      <c r="X1134">
        <v>72.601756543795688</v>
      </c>
      <c r="Y1134">
        <v>0</v>
      </c>
      <c r="Z1134">
        <v>0</v>
      </c>
      <c r="AA1134">
        <v>0</v>
      </c>
      <c r="AB1134">
        <v>8.4819261539760031</v>
      </c>
      <c r="AC1134">
        <v>0</v>
      </c>
      <c r="AD1134">
        <v>0</v>
      </c>
      <c r="AE1134">
        <v>81.083682697771692</v>
      </c>
    </row>
    <row r="1135" spans="1:31" x14ac:dyDescent="0.25">
      <c r="A1135">
        <v>2055619</v>
      </c>
      <c r="B1135">
        <v>1</v>
      </c>
      <c r="C1135" t="s">
        <v>81</v>
      </c>
      <c r="D1135" t="s">
        <v>112</v>
      </c>
      <c r="E1135" t="s">
        <v>177</v>
      </c>
      <c r="F1135" t="s">
        <v>3533</v>
      </c>
      <c r="G1135" t="s">
        <v>196</v>
      </c>
      <c r="H1135" t="s">
        <v>143</v>
      </c>
      <c r="I1135" t="s">
        <v>135</v>
      </c>
      <c r="J1135" t="s">
        <v>136</v>
      </c>
      <c r="K1135" t="s">
        <v>137</v>
      </c>
      <c r="L1135" t="s">
        <v>3534</v>
      </c>
      <c r="M1135" t="s">
        <v>3535</v>
      </c>
      <c r="N1135">
        <v>1.592777777</v>
      </c>
      <c r="O1135">
        <v>0</v>
      </c>
      <c r="P1135">
        <v>4</v>
      </c>
      <c r="Q1135">
        <v>0</v>
      </c>
      <c r="R1135">
        <v>0</v>
      </c>
      <c r="S1135">
        <v>0</v>
      </c>
      <c r="T1135">
        <v>1</v>
      </c>
      <c r="U1135">
        <v>0</v>
      </c>
      <c r="V1135">
        <v>0</v>
      </c>
      <c r="W1135">
        <v>0</v>
      </c>
      <c r="X1135">
        <v>0.49663283976961664</v>
      </c>
      <c r="Y1135">
        <v>0</v>
      </c>
      <c r="Z1135">
        <v>0</v>
      </c>
      <c r="AA1135">
        <v>0</v>
      </c>
      <c r="AB1135">
        <v>0.92449839230289776</v>
      </c>
      <c r="AC1135">
        <v>0</v>
      </c>
      <c r="AD1135">
        <v>0</v>
      </c>
      <c r="AE1135">
        <v>1.4211312320725145</v>
      </c>
    </row>
    <row r="1136" spans="1:31" x14ac:dyDescent="0.25">
      <c r="A1136">
        <v>2055620</v>
      </c>
      <c r="B1136">
        <v>1</v>
      </c>
      <c r="C1136" t="s">
        <v>81</v>
      </c>
      <c r="D1136" t="s">
        <v>113</v>
      </c>
      <c r="E1136" t="s">
        <v>169</v>
      </c>
      <c r="F1136" t="s">
        <v>3536</v>
      </c>
      <c r="G1136" t="s">
        <v>133</v>
      </c>
      <c r="H1136" t="s">
        <v>134</v>
      </c>
      <c r="I1136" t="s">
        <v>259</v>
      </c>
      <c r="J1136" t="s">
        <v>136</v>
      </c>
      <c r="K1136" t="s">
        <v>137</v>
      </c>
      <c r="L1136" t="s">
        <v>3537</v>
      </c>
      <c r="M1136" t="s">
        <v>3538</v>
      </c>
      <c r="N1136">
        <v>1.9444444000000002E-2</v>
      </c>
      <c r="O1136">
        <v>0</v>
      </c>
      <c r="P1136">
        <v>812</v>
      </c>
      <c r="Q1136">
        <v>11</v>
      </c>
      <c r="R1136">
        <v>203</v>
      </c>
      <c r="S1136">
        <v>4</v>
      </c>
      <c r="T1136">
        <v>42</v>
      </c>
      <c r="U1136">
        <v>0</v>
      </c>
      <c r="V1136">
        <v>0</v>
      </c>
      <c r="W1136">
        <v>0</v>
      </c>
      <c r="X1136">
        <v>3.0772393695337548</v>
      </c>
      <c r="Y1136">
        <v>0.23041869287966663</v>
      </c>
      <c r="Z1136">
        <v>3.5750615892233855</v>
      </c>
      <c r="AA1136">
        <v>0.65251687133608893</v>
      </c>
      <c r="AB1136">
        <v>0.45476828767883332</v>
      </c>
      <c r="AC1136">
        <v>0</v>
      </c>
      <c r="AD1136">
        <v>0</v>
      </c>
      <c r="AE1136">
        <v>7.9900048106517287</v>
      </c>
    </row>
    <row r="1137" spans="1:31" x14ac:dyDescent="0.25">
      <c r="A1137">
        <v>2055621</v>
      </c>
      <c r="B1137">
        <v>1</v>
      </c>
      <c r="C1137" t="s">
        <v>81</v>
      </c>
      <c r="D1137" t="s">
        <v>113</v>
      </c>
      <c r="E1137" t="s">
        <v>131</v>
      </c>
      <c r="F1137" t="s">
        <v>2355</v>
      </c>
      <c r="G1137" t="s">
        <v>133</v>
      </c>
      <c r="H1137" t="s">
        <v>134</v>
      </c>
      <c r="I1137" t="s">
        <v>259</v>
      </c>
      <c r="J1137" t="s">
        <v>136</v>
      </c>
      <c r="K1137" t="s">
        <v>137</v>
      </c>
      <c r="L1137" t="s">
        <v>3539</v>
      </c>
      <c r="M1137" t="s">
        <v>3540</v>
      </c>
      <c r="N1137">
        <v>1.2500000000000001E-2</v>
      </c>
      <c r="O1137">
        <v>1</v>
      </c>
      <c r="P1137">
        <v>690</v>
      </c>
      <c r="Q1137">
        <v>4</v>
      </c>
      <c r="R1137">
        <v>174</v>
      </c>
      <c r="S1137">
        <v>0</v>
      </c>
      <c r="T1137">
        <v>61</v>
      </c>
      <c r="U1137">
        <v>0</v>
      </c>
      <c r="V1137">
        <v>1</v>
      </c>
      <c r="W1137">
        <v>5.2721345344500002E-3</v>
      </c>
      <c r="X1137">
        <v>1.8064300388042998</v>
      </c>
      <c r="Y1137">
        <v>2.2852013141550002E-2</v>
      </c>
      <c r="Z1137">
        <v>1.1116389182318371</v>
      </c>
      <c r="AA1137">
        <v>0</v>
      </c>
      <c r="AB1137">
        <v>0.48503602369267512</v>
      </c>
      <c r="AC1137">
        <v>0</v>
      </c>
      <c r="AD1137">
        <v>1.0067441037500001E-2</v>
      </c>
      <c r="AE1137">
        <v>3.4412965694423119</v>
      </c>
    </row>
    <row r="1138" spans="1:31" x14ac:dyDescent="0.25">
      <c r="A1138">
        <v>2055623</v>
      </c>
      <c r="B1138">
        <v>1</v>
      </c>
      <c r="C1138" t="s">
        <v>80</v>
      </c>
      <c r="D1138" t="s">
        <v>100</v>
      </c>
      <c r="E1138" t="s">
        <v>177</v>
      </c>
      <c r="F1138" t="s">
        <v>3541</v>
      </c>
      <c r="G1138" t="s">
        <v>1007</v>
      </c>
      <c r="H1138" t="s">
        <v>143</v>
      </c>
      <c r="I1138" t="s">
        <v>135</v>
      </c>
      <c r="J1138" t="s">
        <v>136</v>
      </c>
      <c r="K1138" t="s">
        <v>137</v>
      </c>
      <c r="L1138" t="s">
        <v>3542</v>
      </c>
      <c r="M1138" t="s">
        <v>3543</v>
      </c>
      <c r="N1138">
        <v>0.84527777699999995</v>
      </c>
      <c r="O1138">
        <v>0</v>
      </c>
      <c r="P1138">
        <v>0</v>
      </c>
      <c r="Q1138">
        <v>0</v>
      </c>
      <c r="R1138">
        <v>3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5.2545477638661513</v>
      </c>
      <c r="AA1138">
        <v>0</v>
      </c>
      <c r="AB1138">
        <v>0</v>
      </c>
      <c r="AC1138">
        <v>0</v>
      </c>
      <c r="AD1138">
        <v>0</v>
      </c>
      <c r="AE1138">
        <v>5.2545477638661513</v>
      </c>
    </row>
    <row r="1139" spans="1:31" x14ac:dyDescent="0.25">
      <c r="A1139">
        <v>2055624</v>
      </c>
      <c r="B1139">
        <v>1</v>
      </c>
      <c r="C1139" t="s">
        <v>81</v>
      </c>
      <c r="D1139" t="s">
        <v>128</v>
      </c>
      <c r="E1139" t="s">
        <v>158</v>
      </c>
      <c r="F1139" t="s">
        <v>3544</v>
      </c>
      <c r="G1139" t="s">
        <v>154</v>
      </c>
      <c r="H1139" t="s">
        <v>143</v>
      </c>
      <c r="I1139" t="s">
        <v>135</v>
      </c>
      <c r="J1139" t="s">
        <v>136</v>
      </c>
      <c r="K1139" t="s">
        <v>155</v>
      </c>
      <c r="L1139" t="s">
        <v>3545</v>
      </c>
      <c r="M1139" t="s">
        <v>3546</v>
      </c>
      <c r="N1139">
        <v>7.5061111110000001</v>
      </c>
      <c r="O1139">
        <v>0</v>
      </c>
      <c r="P1139">
        <v>86</v>
      </c>
      <c r="Q1139">
        <v>0</v>
      </c>
      <c r="R1139">
        <v>2</v>
      </c>
      <c r="S1139">
        <v>0</v>
      </c>
      <c r="T1139">
        <v>3</v>
      </c>
      <c r="U1139">
        <v>0</v>
      </c>
      <c r="V1139">
        <v>0</v>
      </c>
      <c r="W1139">
        <v>0</v>
      </c>
      <c r="X1139">
        <v>182.07719435396697</v>
      </c>
      <c r="Y1139">
        <v>0</v>
      </c>
      <c r="Z1139">
        <v>0.89875726595074568</v>
      </c>
      <c r="AA1139">
        <v>0</v>
      </c>
      <c r="AB1139">
        <v>9.487222434242117</v>
      </c>
      <c r="AC1139">
        <v>0</v>
      </c>
      <c r="AD1139">
        <v>0</v>
      </c>
      <c r="AE1139">
        <v>192.46317405415982</v>
      </c>
    </row>
    <row r="1140" spans="1:31" x14ac:dyDescent="0.25">
      <c r="A1140">
        <v>2055625</v>
      </c>
      <c r="B1140">
        <v>1</v>
      </c>
      <c r="C1140" t="s">
        <v>80</v>
      </c>
      <c r="D1140" t="s">
        <v>93</v>
      </c>
      <c r="E1140" t="s">
        <v>177</v>
      </c>
      <c r="F1140" t="s">
        <v>3547</v>
      </c>
      <c r="G1140" t="s">
        <v>183</v>
      </c>
      <c r="H1140" t="s">
        <v>143</v>
      </c>
      <c r="I1140" t="s">
        <v>135</v>
      </c>
      <c r="J1140" t="s">
        <v>136</v>
      </c>
      <c r="K1140" t="s">
        <v>137</v>
      </c>
      <c r="L1140" t="s">
        <v>3548</v>
      </c>
      <c r="M1140" t="s">
        <v>3549</v>
      </c>
      <c r="N1140">
        <v>2.7727777769999999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1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4.5808297227946966</v>
      </c>
      <c r="AC1140">
        <v>0</v>
      </c>
      <c r="AD1140">
        <v>0</v>
      </c>
      <c r="AE1140">
        <v>4.5808297227946966</v>
      </c>
    </row>
    <row r="1141" spans="1:31" x14ac:dyDescent="0.25">
      <c r="A1141">
        <v>2055626</v>
      </c>
      <c r="B1141">
        <v>1</v>
      </c>
      <c r="C1141" t="s">
        <v>80</v>
      </c>
      <c r="D1141" t="s">
        <v>101</v>
      </c>
      <c r="E1141" t="s">
        <v>158</v>
      </c>
      <c r="F1141" t="s">
        <v>3550</v>
      </c>
      <c r="G1141" t="s">
        <v>979</v>
      </c>
      <c r="H1141" t="s">
        <v>143</v>
      </c>
      <c r="I1141" t="s">
        <v>135</v>
      </c>
      <c r="J1141" t="s">
        <v>136</v>
      </c>
      <c r="K1141" t="s">
        <v>137</v>
      </c>
      <c r="L1141" t="s">
        <v>3551</v>
      </c>
      <c r="M1141" t="s">
        <v>3552</v>
      </c>
      <c r="N1141">
        <v>0.39611111100000002</v>
      </c>
      <c r="O1141">
        <v>0</v>
      </c>
      <c r="P1141">
        <v>27</v>
      </c>
      <c r="Q1141">
        <v>0</v>
      </c>
      <c r="R1141">
        <v>9</v>
      </c>
      <c r="S1141">
        <v>0</v>
      </c>
      <c r="T1141">
        <v>3</v>
      </c>
      <c r="U1141">
        <v>0</v>
      </c>
      <c r="V1141">
        <v>0</v>
      </c>
      <c r="W1141">
        <v>0</v>
      </c>
      <c r="X1141">
        <v>3.3296810918303992</v>
      </c>
      <c r="Y1141">
        <v>0</v>
      </c>
      <c r="Z1141">
        <v>0.88633500495413042</v>
      </c>
      <c r="AA1141">
        <v>0</v>
      </c>
      <c r="AB1141">
        <v>0.68992291140104656</v>
      </c>
      <c r="AC1141">
        <v>0</v>
      </c>
      <c r="AD1141">
        <v>0</v>
      </c>
      <c r="AE1141">
        <v>4.9059390081855758</v>
      </c>
    </row>
    <row r="1142" spans="1:31" x14ac:dyDescent="0.25">
      <c r="A1142">
        <v>2055628</v>
      </c>
      <c r="B1142">
        <v>1</v>
      </c>
      <c r="C1142" t="s">
        <v>80</v>
      </c>
      <c r="D1142" t="s">
        <v>110</v>
      </c>
      <c r="E1142" t="s">
        <v>177</v>
      </c>
      <c r="F1142" t="s">
        <v>3553</v>
      </c>
      <c r="G1142" t="s">
        <v>1007</v>
      </c>
      <c r="H1142" t="s">
        <v>143</v>
      </c>
      <c r="I1142" t="s">
        <v>135</v>
      </c>
      <c r="J1142" t="s">
        <v>3</v>
      </c>
      <c r="K1142" t="s">
        <v>137</v>
      </c>
      <c r="L1142" t="s">
        <v>3554</v>
      </c>
      <c r="M1142" t="s">
        <v>3555</v>
      </c>
      <c r="N1142">
        <v>1.771666666</v>
      </c>
      <c r="O1142">
        <v>0</v>
      </c>
      <c r="P1142">
        <v>3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1.3605791469883499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1.3605791469883499</v>
      </c>
    </row>
    <row r="1143" spans="1:31" x14ac:dyDescent="0.25">
      <c r="A1143">
        <v>2055629</v>
      </c>
      <c r="B1143">
        <v>1</v>
      </c>
      <c r="C1143" t="s">
        <v>81</v>
      </c>
      <c r="D1143" t="s">
        <v>117</v>
      </c>
      <c r="E1143" t="s">
        <v>131</v>
      </c>
      <c r="F1143" t="s">
        <v>3556</v>
      </c>
      <c r="G1143" t="s">
        <v>133</v>
      </c>
      <c r="H1143" t="s">
        <v>134</v>
      </c>
      <c r="I1143" t="s">
        <v>135</v>
      </c>
      <c r="J1143" t="s">
        <v>136</v>
      </c>
      <c r="K1143" t="s">
        <v>137</v>
      </c>
      <c r="L1143" t="s">
        <v>3557</v>
      </c>
      <c r="M1143" t="s">
        <v>3558</v>
      </c>
      <c r="N1143">
        <v>1.4794444440000001</v>
      </c>
      <c r="O1143">
        <v>0</v>
      </c>
      <c r="P1143">
        <v>44</v>
      </c>
      <c r="Q1143">
        <v>0</v>
      </c>
      <c r="R1143">
        <v>1</v>
      </c>
      <c r="S1143">
        <v>0</v>
      </c>
      <c r="T1143">
        <v>9</v>
      </c>
      <c r="U1143">
        <v>0</v>
      </c>
      <c r="V1143">
        <v>0</v>
      </c>
      <c r="W1143">
        <v>0</v>
      </c>
      <c r="X1143">
        <v>11.865962105938657</v>
      </c>
      <c r="Y1143">
        <v>0</v>
      </c>
      <c r="Z1143">
        <v>9.3258244222317779E-2</v>
      </c>
      <c r="AA1143">
        <v>0</v>
      </c>
      <c r="AB1143">
        <v>22.955323921893207</v>
      </c>
      <c r="AC1143">
        <v>0</v>
      </c>
      <c r="AD1143">
        <v>0</v>
      </c>
      <c r="AE1143">
        <v>34.914544272054179</v>
      </c>
    </row>
    <row r="1144" spans="1:31" x14ac:dyDescent="0.25">
      <c r="A1144">
        <v>2055631</v>
      </c>
      <c r="B1144">
        <v>1</v>
      </c>
      <c r="C1144" t="s">
        <v>80</v>
      </c>
      <c r="D1144" t="s">
        <v>110</v>
      </c>
      <c r="E1144" t="s">
        <v>177</v>
      </c>
      <c r="F1144" t="s">
        <v>3559</v>
      </c>
      <c r="G1144" t="s">
        <v>183</v>
      </c>
      <c r="H1144" t="s">
        <v>143</v>
      </c>
      <c r="I1144" t="s">
        <v>135</v>
      </c>
      <c r="J1144" t="s">
        <v>136</v>
      </c>
      <c r="K1144" t="s">
        <v>137</v>
      </c>
      <c r="L1144" t="s">
        <v>3560</v>
      </c>
      <c r="M1144" t="s">
        <v>3561</v>
      </c>
      <c r="N1144">
        <v>2.6327777769999998</v>
      </c>
      <c r="O1144">
        <v>0</v>
      </c>
      <c r="P1144">
        <v>1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0.38270149362488726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0.38270149362488726</v>
      </c>
    </row>
    <row r="1145" spans="1:31" x14ac:dyDescent="0.25">
      <c r="A1145">
        <v>2055633</v>
      </c>
      <c r="B1145">
        <v>1</v>
      </c>
      <c r="C1145" t="s">
        <v>80</v>
      </c>
      <c r="D1145" t="s">
        <v>89</v>
      </c>
      <c r="E1145" t="s">
        <v>505</v>
      </c>
      <c r="F1145" t="s">
        <v>3562</v>
      </c>
      <c r="G1145" t="s">
        <v>979</v>
      </c>
      <c r="H1145" t="s">
        <v>143</v>
      </c>
      <c r="I1145" t="s">
        <v>135</v>
      </c>
      <c r="J1145" t="s">
        <v>136</v>
      </c>
      <c r="K1145" t="s">
        <v>137</v>
      </c>
      <c r="L1145" t="s">
        <v>3563</v>
      </c>
      <c r="M1145" t="s">
        <v>3564</v>
      </c>
      <c r="N1145">
        <v>0.30638888800000003</v>
      </c>
      <c r="O1145">
        <v>0</v>
      </c>
      <c r="P1145">
        <v>29</v>
      </c>
      <c r="Q1145">
        <v>0</v>
      </c>
      <c r="R1145">
        <v>0</v>
      </c>
      <c r="S1145">
        <v>0</v>
      </c>
      <c r="T1145">
        <v>3</v>
      </c>
      <c r="U1145">
        <v>0</v>
      </c>
      <c r="V1145">
        <v>0</v>
      </c>
      <c r="W1145">
        <v>0</v>
      </c>
      <c r="X1145">
        <v>2.4950856433255755</v>
      </c>
      <c r="Y1145">
        <v>0</v>
      </c>
      <c r="Z1145">
        <v>0</v>
      </c>
      <c r="AA1145">
        <v>0</v>
      </c>
      <c r="AB1145">
        <v>0.43303188687421945</v>
      </c>
      <c r="AC1145">
        <v>0</v>
      </c>
      <c r="AD1145">
        <v>0</v>
      </c>
      <c r="AE1145">
        <v>2.928117530199795</v>
      </c>
    </row>
    <row r="1146" spans="1:31" x14ac:dyDescent="0.25">
      <c r="A1146">
        <v>2055634</v>
      </c>
      <c r="B1146">
        <v>1</v>
      </c>
      <c r="C1146" t="s">
        <v>81</v>
      </c>
      <c r="D1146" t="s">
        <v>117</v>
      </c>
      <c r="E1146" t="s">
        <v>169</v>
      </c>
      <c r="F1146" t="s">
        <v>3565</v>
      </c>
      <c r="G1146" t="s">
        <v>273</v>
      </c>
      <c r="H1146" t="s">
        <v>134</v>
      </c>
      <c r="I1146" t="s">
        <v>135</v>
      </c>
      <c r="J1146" t="s">
        <v>136</v>
      </c>
      <c r="K1146" t="s">
        <v>155</v>
      </c>
      <c r="L1146" t="s">
        <v>3566</v>
      </c>
      <c r="M1146" t="s">
        <v>3567</v>
      </c>
      <c r="N1146">
        <v>0.91552583300000001</v>
      </c>
      <c r="O1146">
        <v>0</v>
      </c>
      <c r="P1146">
        <v>33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4.0361938019448704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4.0361938019448704</v>
      </c>
    </row>
    <row r="1147" spans="1:31" x14ac:dyDescent="0.25">
      <c r="A1147">
        <v>2055635</v>
      </c>
      <c r="B1147">
        <v>1</v>
      </c>
      <c r="C1147" t="s">
        <v>81</v>
      </c>
      <c r="D1147" t="s">
        <v>119</v>
      </c>
      <c r="E1147" t="s">
        <v>158</v>
      </c>
      <c r="F1147" t="s">
        <v>3568</v>
      </c>
      <c r="G1147" t="s">
        <v>160</v>
      </c>
      <c r="H1147" t="s">
        <v>143</v>
      </c>
      <c r="I1147" t="s">
        <v>135</v>
      </c>
      <c r="J1147" t="s">
        <v>136</v>
      </c>
      <c r="K1147" t="s">
        <v>137</v>
      </c>
      <c r="L1147" t="s">
        <v>3569</v>
      </c>
      <c r="M1147" t="s">
        <v>3570</v>
      </c>
      <c r="N1147">
        <v>1.194722222</v>
      </c>
      <c r="O1147">
        <v>0</v>
      </c>
      <c r="P1147">
        <v>9</v>
      </c>
      <c r="Q1147">
        <v>0</v>
      </c>
      <c r="R1147">
        <v>6</v>
      </c>
      <c r="S1147">
        <v>0</v>
      </c>
      <c r="T1147">
        <v>4</v>
      </c>
      <c r="U1147">
        <v>0</v>
      </c>
      <c r="V1147">
        <v>0</v>
      </c>
      <c r="W1147">
        <v>0</v>
      </c>
      <c r="X1147">
        <v>1.7975478913132135</v>
      </c>
      <c r="Y1147">
        <v>0</v>
      </c>
      <c r="Z1147">
        <v>2.1940460349942517</v>
      </c>
      <c r="AA1147">
        <v>0</v>
      </c>
      <c r="AB1147">
        <v>4.2861889204283532</v>
      </c>
      <c r="AC1147">
        <v>0</v>
      </c>
      <c r="AD1147">
        <v>0</v>
      </c>
      <c r="AE1147">
        <v>8.2777828467358177</v>
      </c>
    </row>
    <row r="1148" spans="1:31" x14ac:dyDescent="0.25">
      <c r="A1148">
        <v>2055638</v>
      </c>
      <c r="B1148">
        <v>1</v>
      </c>
      <c r="C1148" t="s">
        <v>80</v>
      </c>
      <c r="D1148" t="s">
        <v>103</v>
      </c>
      <c r="E1148" t="s">
        <v>131</v>
      </c>
      <c r="F1148" t="s">
        <v>3571</v>
      </c>
      <c r="G1148" t="s">
        <v>154</v>
      </c>
      <c r="H1148" t="s">
        <v>134</v>
      </c>
      <c r="I1148" t="s">
        <v>135</v>
      </c>
      <c r="J1148" t="s">
        <v>136</v>
      </c>
      <c r="K1148" t="s">
        <v>155</v>
      </c>
      <c r="L1148" t="s">
        <v>3572</v>
      </c>
      <c r="M1148" t="s">
        <v>3573</v>
      </c>
      <c r="N1148">
        <v>5.7094444439999998</v>
      </c>
      <c r="O1148">
        <v>3</v>
      </c>
      <c r="P1148">
        <v>1816</v>
      </c>
      <c r="Q1148">
        <v>21</v>
      </c>
      <c r="R1148">
        <v>231</v>
      </c>
      <c r="S1148">
        <v>21</v>
      </c>
      <c r="T1148">
        <v>498</v>
      </c>
      <c r="U1148">
        <v>2</v>
      </c>
      <c r="V1148">
        <v>1</v>
      </c>
      <c r="W1148">
        <v>5.7011930627210301</v>
      </c>
      <c r="X1148">
        <v>1813.339653752362</v>
      </c>
      <c r="Y1148">
        <v>342.76400548102612</v>
      </c>
      <c r="Z1148">
        <v>450.25960921182337</v>
      </c>
      <c r="AA1148">
        <v>622.66116873236228</v>
      </c>
      <c r="AB1148">
        <v>993.27155885848254</v>
      </c>
      <c r="AC1148">
        <v>184.73396060365303</v>
      </c>
      <c r="AD1148">
        <v>15.60546478709847</v>
      </c>
      <c r="AE1148">
        <v>4428.336614489529</v>
      </c>
    </row>
    <row r="1149" spans="1:31" x14ac:dyDescent="0.25">
      <c r="A1149">
        <v>2055641</v>
      </c>
      <c r="B1149">
        <v>1</v>
      </c>
      <c r="C1149" t="s">
        <v>80</v>
      </c>
      <c r="D1149" t="s">
        <v>90</v>
      </c>
      <c r="E1149" t="s">
        <v>158</v>
      </c>
      <c r="F1149" t="s">
        <v>3574</v>
      </c>
      <c r="G1149" t="s">
        <v>273</v>
      </c>
      <c r="H1149" t="s">
        <v>143</v>
      </c>
      <c r="I1149" t="s">
        <v>135</v>
      </c>
      <c r="J1149" t="s">
        <v>136</v>
      </c>
      <c r="K1149" t="s">
        <v>155</v>
      </c>
      <c r="L1149" t="s">
        <v>3575</v>
      </c>
      <c r="M1149" t="s">
        <v>3576</v>
      </c>
      <c r="N1149">
        <v>1.5494444439999999</v>
      </c>
      <c r="O1149">
        <v>0</v>
      </c>
      <c r="P1149">
        <v>108</v>
      </c>
      <c r="Q1149">
        <v>0</v>
      </c>
      <c r="R1149">
        <v>0</v>
      </c>
      <c r="S1149">
        <v>0</v>
      </c>
      <c r="T1149">
        <v>2</v>
      </c>
      <c r="U1149">
        <v>0</v>
      </c>
      <c r="V1149">
        <v>0</v>
      </c>
      <c r="W1149">
        <v>0</v>
      </c>
      <c r="X1149">
        <v>41.033047392902759</v>
      </c>
      <c r="Y1149">
        <v>0</v>
      </c>
      <c r="Z1149">
        <v>0</v>
      </c>
      <c r="AA1149">
        <v>0</v>
      </c>
      <c r="AB1149">
        <v>0.58381499872892317</v>
      </c>
      <c r="AC1149">
        <v>0</v>
      </c>
      <c r="AD1149">
        <v>0</v>
      </c>
      <c r="AE1149">
        <v>41.616862391631685</v>
      </c>
    </row>
    <row r="1150" spans="1:31" x14ac:dyDescent="0.25">
      <c r="A1150">
        <v>2055642</v>
      </c>
      <c r="B1150">
        <v>1</v>
      </c>
      <c r="C1150" t="s">
        <v>80</v>
      </c>
      <c r="D1150" t="s">
        <v>83</v>
      </c>
      <c r="E1150" t="s">
        <v>177</v>
      </c>
      <c r="F1150" t="s">
        <v>3577</v>
      </c>
      <c r="G1150" t="s">
        <v>179</v>
      </c>
      <c r="H1150" t="s">
        <v>143</v>
      </c>
      <c r="I1150" t="s">
        <v>135</v>
      </c>
      <c r="J1150" t="s">
        <v>136</v>
      </c>
      <c r="K1150" t="s">
        <v>137</v>
      </c>
      <c r="L1150" t="s">
        <v>3578</v>
      </c>
      <c r="M1150" t="s">
        <v>3579</v>
      </c>
      <c r="N1150">
        <v>8.2202777769999997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1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25.204730585166836</v>
      </c>
      <c r="AC1150">
        <v>0</v>
      </c>
      <c r="AD1150">
        <v>0</v>
      </c>
      <c r="AE1150">
        <v>25.204730585166836</v>
      </c>
    </row>
    <row r="1151" spans="1:31" x14ac:dyDescent="0.25">
      <c r="A1151">
        <v>2055646</v>
      </c>
      <c r="B1151">
        <v>1</v>
      </c>
      <c r="C1151" t="s">
        <v>80</v>
      </c>
      <c r="D1151" t="s">
        <v>90</v>
      </c>
      <c r="E1151" t="s">
        <v>505</v>
      </c>
      <c r="F1151" t="s">
        <v>3580</v>
      </c>
      <c r="G1151" t="s">
        <v>324</v>
      </c>
      <c r="H1151" t="s">
        <v>143</v>
      </c>
      <c r="I1151" t="s">
        <v>135</v>
      </c>
      <c r="J1151" t="s">
        <v>136</v>
      </c>
      <c r="K1151" t="s">
        <v>137</v>
      </c>
      <c r="L1151" t="s">
        <v>3581</v>
      </c>
      <c r="M1151" t="s">
        <v>3582</v>
      </c>
      <c r="N1151">
        <v>0.57027777700000004</v>
      </c>
      <c r="O1151">
        <v>0</v>
      </c>
      <c r="P1151">
        <v>25</v>
      </c>
      <c r="Q1151">
        <v>0</v>
      </c>
      <c r="R1151">
        <v>0</v>
      </c>
      <c r="S1151">
        <v>0</v>
      </c>
      <c r="T1151">
        <v>1</v>
      </c>
      <c r="U1151">
        <v>0</v>
      </c>
      <c r="V1151">
        <v>0</v>
      </c>
      <c r="W1151">
        <v>0</v>
      </c>
      <c r="X1151">
        <v>3.2737302199168115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3.2737302199168115</v>
      </c>
    </row>
    <row r="1152" spans="1:31" x14ac:dyDescent="0.25">
      <c r="A1152">
        <v>2055647</v>
      </c>
      <c r="B1152">
        <v>1</v>
      </c>
      <c r="C1152" t="s">
        <v>80</v>
      </c>
      <c r="D1152" t="s">
        <v>98</v>
      </c>
      <c r="E1152" t="s">
        <v>131</v>
      </c>
      <c r="F1152" t="s">
        <v>3583</v>
      </c>
      <c r="G1152" t="s">
        <v>133</v>
      </c>
      <c r="H1152" t="s">
        <v>134</v>
      </c>
      <c r="I1152" t="s">
        <v>135</v>
      </c>
      <c r="J1152" t="s">
        <v>136</v>
      </c>
      <c r="K1152" t="s">
        <v>137</v>
      </c>
      <c r="L1152" t="s">
        <v>3584</v>
      </c>
      <c r="M1152" t="s">
        <v>3585</v>
      </c>
      <c r="N1152">
        <v>0.56694444399999999</v>
      </c>
      <c r="O1152">
        <v>0</v>
      </c>
      <c r="P1152">
        <v>100</v>
      </c>
      <c r="Q1152">
        <v>16</v>
      </c>
      <c r="R1152">
        <v>11</v>
      </c>
      <c r="S1152">
        <v>2</v>
      </c>
      <c r="T1152">
        <v>9</v>
      </c>
      <c r="U1152">
        <v>0</v>
      </c>
      <c r="V1152">
        <v>0</v>
      </c>
      <c r="W1152">
        <v>0</v>
      </c>
      <c r="X1152">
        <v>8.6712622205118013</v>
      </c>
      <c r="Y1152">
        <v>16.691821608553067</v>
      </c>
      <c r="Z1152">
        <v>12.897003633224404</v>
      </c>
      <c r="AA1152">
        <v>4.3527223565722721</v>
      </c>
      <c r="AB1152">
        <v>7.7267331373147181</v>
      </c>
      <c r="AC1152">
        <v>0</v>
      </c>
      <c r="AD1152">
        <v>0</v>
      </c>
      <c r="AE1152">
        <v>50.339542956176267</v>
      </c>
    </row>
    <row r="1153" spans="1:31" x14ac:dyDescent="0.25">
      <c r="A1153">
        <v>2055648</v>
      </c>
      <c r="B1153">
        <v>1</v>
      </c>
      <c r="C1153" t="s">
        <v>80</v>
      </c>
      <c r="D1153" t="s">
        <v>93</v>
      </c>
      <c r="E1153" t="s">
        <v>158</v>
      </c>
      <c r="F1153" t="s">
        <v>3586</v>
      </c>
      <c r="G1153" t="s">
        <v>160</v>
      </c>
      <c r="H1153" t="s">
        <v>143</v>
      </c>
      <c r="I1153" t="s">
        <v>135</v>
      </c>
      <c r="J1153" t="s">
        <v>136</v>
      </c>
      <c r="K1153" t="s">
        <v>137</v>
      </c>
      <c r="L1153" t="s">
        <v>3587</v>
      </c>
      <c r="M1153" t="s">
        <v>3588</v>
      </c>
      <c r="N1153">
        <v>2.769722222</v>
      </c>
      <c r="O1153">
        <v>0</v>
      </c>
      <c r="P1153">
        <v>2</v>
      </c>
      <c r="Q1153">
        <v>0</v>
      </c>
      <c r="R1153">
        <v>1</v>
      </c>
      <c r="S1153">
        <v>0</v>
      </c>
      <c r="T1153">
        <v>1</v>
      </c>
      <c r="U1153">
        <v>0</v>
      </c>
      <c r="V1153">
        <v>0</v>
      </c>
      <c r="W1153">
        <v>0</v>
      </c>
      <c r="X1153">
        <v>1.3114610385933334</v>
      </c>
      <c r="Y1153">
        <v>0</v>
      </c>
      <c r="Z1153">
        <v>10.174227820472549</v>
      </c>
      <c r="AA1153">
        <v>0</v>
      </c>
      <c r="AB1153">
        <v>3.8315815419557597</v>
      </c>
      <c r="AC1153">
        <v>0</v>
      </c>
      <c r="AD1153">
        <v>0</v>
      </c>
      <c r="AE1153">
        <v>15.317270401021641</v>
      </c>
    </row>
    <row r="1154" spans="1:31" x14ac:dyDescent="0.25">
      <c r="A1154">
        <v>2055649</v>
      </c>
      <c r="B1154">
        <v>1</v>
      </c>
      <c r="C1154" t="s">
        <v>81</v>
      </c>
      <c r="D1154" t="s">
        <v>120</v>
      </c>
      <c r="E1154" t="s">
        <v>140</v>
      </c>
      <c r="F1154" t="s">
        <v>2894</v>
      </c>
      <c r="G1154" t="s">
        <v>154</v>
      </c>
      <c r="H1154" t="s">
        <v>143</v>
      </c>
      <c r="I1154" t="s">
        <v>135</v>
      </c>
      <c r="J1154" t="s">
        <v>136</v>
      </c>
      <c r="K1154" t="s">
        <v>155</v>
      </c>
      <c r="L1154" t="s">
        <v>3589</v>
      </c>
      <c r="M1154" t="s">
        <v>3590</v>
      </c>
      <c r="N1154">
        <v>7.6852777769999996</v>
      </c>
      <c r="O1154">
        <v>0</v>
      </c>
      <c r="P1154">
        <v>112</v>
      </c>
      <c r="Q1154">
        <v>0</v>
      </c>
      <c r="R1154">
        <v>1</v>
      </c>
      <c r="S1154">
        <v>0</v>
      </c>
      <c r="T1154">
        <v>6</v>
      </c>
      <c r="U1154">
        <v>0</v>
      </c>
      <c r="V1154">
        <v>0</v>
      </c>
      <c r="W1154">
        <v>0</v>
      </c>
      <c r="X1154">
        <v>146.7990978499374</v>
      </c>
      <c r="Y1154">
        <v>0</v>
      </c>
      <c r="Z1154">
        <v>4.1945026488831463</v>
      </c>
      <c r="AA1154">
        <v>0</v>
      </c>
      <c r="AB1154">
        <v>16.297511450870136</v>
      </c>
      <c r="AC1154">
        <v>0</v>
      </c>
      <c r="AD1154">
        <v>0</v>
      </c>
      <c r="AE1154">
        <v>167.29111194969067</v>
      </c>
    </row>
    <row r="1155" spans="1:31" x14ac:dyDescent="0.25">
      <c r="A1155">
        <v>2055650</v>
      </c>
      <c r="B1155">
        <v>1</v>
      </c>
      <c r="C1155" t="s">
        <v>81</v>
      </c>
      <c r="D1155" t="s">
        <v>128</v>
      </c>
      <c r="E1155" t="s">
        <v>140</v>
      </c>
      <c r="F1155" t="s">
        <v>3591</v>
      </c>
      <c r="G1155" t="s">
        <v>154</v>
      </c>
      <c r="H1155" t="s">
        <v>143</v>
      </c>
      <c r="I1155" t="s">
        <v>135</v>
      </c>
      <c r="J1155" t="s">
        <v>136</v>
      </c>
      <c r="K1155" t="s">
        <v>155</v>
      </c>
      <c r="L1155" t="s">
        <v>3592</v>
      </c>
      <c r="M1155" t="s">
        <v>3593</v>
      </c>
      <c r="N1155">
        <v>4.557222222</v>
      </c>
      <c r="O1155">
        <v>0</v>
      </c>
      <c r="P1155">
        <v>393</v>
      </c>
      <c r="Q1155">
        <v>0</v>
      </c>
      <c r="R1155">
        <v>1</v>
      </c>
      <c r="S1155">
        <v>0</v>
      </c>
      <c r="T1155">
        <v>8</v>
      </c>
      <c r="U1155">
        <v>0</v>
      </c>
      <c r="V1155">
        <v>0</v>
      </c>
      <c r="W1155">
        <v>0</v>
      </c>
      <c r="X1155">
        <v>325.43203936451897</v>
      </c>
      <c r="Y1155">
        <v>0</v>
      </c>
      <c r="Z1155">
        <v>0.80113504182378337</v>
      </c>
      <c r="AA1155">
        <v>0</v>
      </c>
      <c r="AB1155">
        <v>107.97324038998826</v>
      </c>
      <c r="AC1155">
        <v>0</v>
      </c>
      <c r="AD1155">
        <v>0</v>
      </c>
      <c r="AE1155">
        <v>434.20641479633105</v>
      </c>
    </row>
    <row r="1156" spans="1:31" x14ac:dyDescent="0.25">
      <c r="A1156">
        <v>2055651</v>
      </c>
      <c r="B1156">
        <v>1</v>
      </c>
      <c r="C1156" t="s">
        <v>80</v>
      </c>
      <c r="D1156" t="s">
        <v>100</v>
      </c>
      <c r="E1156" t="s">
        <v>158</v>
      </c>
      <c r="F1156" t="s">
        <v>3594</v>
      </c>
      <c r="G1156" t="s">
        <v>385</v>
      </c>
      <c r="H1156" t="s">
        <v>143</v>
      </c>
      <c r="I1156" t="s">
        <v>135</v>
      </c>
      <c r="J1156" t="s">
        <v>136</v>
      </c>
      <c r="K1156" t="s">
        <v>137</v>
      </c>
      <c r="L1156" t="s">
        <v>3595</v>
      </c>
      <c r="M1156" t="s">
        <v>3596</v>
      </c>
      <c r="N1156">
        <v>0.94527777700000004</v>
      </c>
      <c r="O1156">
        <v>0</v>
      </c>
      <c r="P1156">
        <v>154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30.297554226303756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30.297554226303756</v>
      </c>
    </row>
    <row r="1157" spans="1:31" x14ac:dyDescent="0.25">
      <c r="A1157">
        <v>2055653</v>
      </c>
      <c r="B1157">
        <v>1</v>
      </c>
      <c r="C1157" t="s">
        <v>80</v>
      </c>
      <c r="D1157" t="s">
        <v>95</v>
      </c>
      <c r="E1157" t="s">
        <v>158</v>
      </c>
      <c r="F1157" t="s">
        <v>3597</v>
      </c>
      <c r="G1157" t="s">
        <v>324</v>
      </c>
      <c r="H1157" t="s">
        <v>143</v>
      </c>
      <c r="I1157" t="s">
        <v>135</v>
      </c>
      <c r="J1157" t="s">
        <v>136</v>
      </c>
      <c r="K1157" t="s">
        <v>137</v>
      </c>
      <c r="L1157" t="s">
        <v>3598</v>
      </c>
      <c r="M1157" t="s">
        <v>3599</v>
      </c>
      <c r="N1157">
        <v>0.36249999999999999</v>
      </c>
      <c r="O1157">
        <v>0</v>
      </c>
      <c r="P1157">
        <v>19</v>
      </c>
      <c r="Q1157">
        <v>0</v>
      </c>
      <c r="R1157">
        <v>0</v>
      </c>
      <c r="S1157">
        <v>0</v>
      </c>
      <c r="T1157">
        <v>1</v>
      </c>
      <c r="U1157">
        <v>0</v>
      </c>
      <c r="V1157">
        <v>0</v>
      </c>
      <c r="W1157">
        <v>0</v>
      </c>
      <c r="X1157">
        <v>1.0073863670091501</v>
      </c>
      <c r="Y1157">
        <v>0</v>
      </c>
      <c r="Z1157">
        <v>0</v>
      </c>
      <c r="AA1157">
        <v>0</v>
      </c>
      <c r="AB1157">
        <v>0.56003822210697496</v>
      </c>
      <c r="AC1157">
        <v>0</v>
      </c>
      <c r="AD1157">
        <v>0</v>
      </c>
      <c r="AE1157">
        <v>1.5674245891161251</v>
      </c>
    </row>
    <row r="1158" spans="1:31" x14ac:dyDescent="0.25">
      <c r="A1158">
        <v>2055655</v>
      </c>
      <c r="B1158">
        <v>1</v>
      </c>
      <c r="C1158" t="s">
        <v>80</v>
      </c>
      <c r="D1158" t="s">
        <v>106</v>
      </c>
      <c r="E1158" t="s">
        <v>169</v>
      </c>
      <c r="F1158" t="s">
        <v>3600</v>
      </c>
      <c r="G1158" t="s">
        <v>513</v>
      </c>
      <c r="H1158" t="s">
        <v>134</v>
      </c>
      <c r="I1158" t="s">
        <v>135</v>
      </c>
      <c r="J1158" t="s">
        <v>136</v>
      </c>
      <c r="K1158" t="s">
        <v>137</v>
      </c>
      <c r="L1158" t="s">
        <v>3601</v>
      </c>
      <c r="M1158" t="s">
        <v>3602</v>
      </c>
      <c r="N1158">
        <v>0.134722222</v>
      </c>
      <c r="O1158">
        <v>0</v>
      </c>
      <c r="P1158">
        <v>33</v>
      </c>
      <c r="Q1158">
        <v>0</v>
      </c>
      <c r="R1158">
        <v>4</v>
      </c>
      <c r="S1158">
        <v>0</v>
      </c>
      <c r="T1158">
        <v>7</v>
      </c>
      <c r="U1158">
        <v>0</v>
      </c>
      <c r="V1158">
        <v>0</v>
      </c>
      <c r="W1158">
        <v>0</v>
      </c>
      <c r="X1158">
        <v>1.0975774651757502</v>
      </c>
      <c r="Y1158">
        <v>0</v>
      </c>
      <c r="Z1158">
        <v>0.19779649040918335</v>
      </c>
      <c r="AA1158">
        <v>0</v>
      </c>
      <c r="AB1158">
        <v>1.3157306176321319</v>
      </c>
      <c r="AC1158">
        <v>0</v>
      </c>
      <c r="AD1158">
        <v>0</v>
      </c>
      <c r="AE1158">
        <v>2.6111045732170655</v>
      </c>
    </row>
    <row r="1159" spans="1:31" x14ac:dyDescent="0.25">
      <c r="A1159">
        <v>2055656</v>
      </c>
      <c r="B1159">
        <v>1</v>
      </c>
      <c r="C1159" t="s">
        <v>80</v>
      </c>
      <c r="D1159" t="s">
        <v>88</v>
      </c>
      <c r="E1159" t="s">
        <v>177</v>
      </c>
      <c r="F1159" t="s">
        <v>3603</v>
      </c>
      <c r="G1159" t="s">
        <v>183</v>
      </c>
      <c r="H1159" t="s">
        <v>143</v>
      </c>
      <c r="I1159" t="s">
        <v>135</v>
      </c>
      <c r="J1159" t="s">
        <v>136</v>
      </c>
      <c r="K1159" t="s">
        <v>137</v>
      </c>
      <c r="L1159" t="s">
        <v>3604</v>
      </c>
      <c r="M1159" t="s">
        <v>3605</v>
      </c>
      <c r="N1159">
        <v>1.084166666</v>
      </c>
      <c r="O1159">
        <v>0</v>
      </c>
      <c r="P1159">
        <v>1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0.2653645273687017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0.2653645273687017</v>
      </c>
    </row>
    <row r="1160" spans="1:31" x14ac:dyDescent="0.25">
      <c r="A1160">
        <v>2055657</v>
      </c>
      <c r="B1160">
        <v>1</v>
      </c>
      <c r="C1160" t="s">
        <v>80</v>
      </c>
      <c r="D1160" t="s">
        <v>107</v>
      </c>
      <c r="E1160" t="s">
        <v>177</v>
      </c>
      <c r="F1160" t="s">
        <v>3606</v>
      </c>
      <c r="G1160" t="s">
        <v>1007</v>
      </c>
      <c r="H1160" t="s">
        <v>143</v>
      </c>
      <c r="I1160" t="s">
        <v>135</v>
      </c>
      <c r="J1160" t="s">
        <v>3</v>
      </c>
      <c r="K1160" t="s">
        <v>137</v>
      </c>
      <c r="L1160" t="s">
        <v>3607</v>
      </c>
      <c r="M1160" t="s">
        <v>3608</v>
      </c>
      <c r="N1160">
        <v>4.4297222219999997</v>
      </c>
      <c r="O1160">
        <v>0</v>
      </c>
      <c r="P1160">
        <v>10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160.84749441990701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160.84749441990701</v>
      </c>
    </row>
    <row r="1161" spans="1:31" x14ac:dyDescent="0.25">
      <c r="A1161">
        <v>2055660</v>
      </c>
      <c r="B1161">
        <v>1</v>
      </c>
      <c r="C1161" t="s">
        <v>81</v>
      </c>
      <c r="D1161" t="s">
        <v>121</v>
      </c>
      <c r="E1161" t="s">
        <v>140</v>
      </c>
      <c r="F1161" t="s">
        <v>3609</v>
      </c>
      <c r="G1161" t="s">
        <v>142</v>
      </c>
      <c r="H1161" t="s">
        <v>143</v>
      </c>
      <c r="I1161" t="s">
        <v>135</v>
      </c>
      <c r="J1161" t="s">
        <v>136</v>
      </c>
      <c r="K1161" t="s">
        <v>137</v>
      </c>
      <c r="L1161" t="s">
        <v>3610</v>
      </c>
      <c r="M1161" t="s">
        <v>3611</v>
      </c>
      <c r="N1161">
        <v>2.0269444440000002</v>
      </c>
      <c r="O1161">
        <v>0</v>
      </c>
      <c r="P1161">
        <v>57</v>
      </c>
      <c r="Q1161">
        <v>0</v>
      </c>
      <c r="R1161">
        <v>10</v>
      </c>
      <c r="S1161">
        <v>0</v>
      </c>
      <c r="T1161">
        <v>1</v>
      </c>
      <c r="U1161">
        <v>0</v>
      </c>
      <c r="V1161">
        <v>0</v>
      </c>
      <c r="W1161">
        <v>0</v>
      </c>
      <c r="X1161">
        <v>22.513654905751963</v>
      </c>
      <c r="Y1161">
        <v>0</v>
      </c>
      <c r="Z1161">
        <v>4.170943497341927</v>
      </c>
      <c r="AA1161">
        <v>0</v>
      </c>
      <c r="AB1161">
        <v>2.969529497282823</v>
      </c>
      <c r="AC1161">
        <v>0</v>
      </c>
      <c r="AD1161">
        <v>0</v>
      </c>
      <c r="AE1161">
        <v>29.654127900376714</v>
      </c>
    </row>
    <row r="1162" spans="1:31" x14ac:dyDescent="0.25">
      <c r="A1162">
        <v>2055663</v>
      </c>
      <c r="B1162">
        <v>1</v>
      </c>
      <c r="C1162" t="s">
        <v>80</v>
      </c>
      <c r="D1162" t="s">
        <v>96</v>
      </c>
      <c r="E1162" t="s">
        <v>158</v>
      </c>
      <c r="F1162" t="s">
        <v>3612</v>
      </c>
      <c r="G1162" t="s">
        <v>324</v>
      </c>
      <c r="H1162" t="s">
        <v>143</v>
      </c>
      <c r="I1162" t="s">
        <v>135</v>
      </c>
      <c r="J1162" t="s">
        <v>136</v>
      </c>
      <c r="K1162" t="s">
        <v>137</v>
      </c>
      <c r="L1162" t="s">
        <v>3613</v>
      </c>
      <c r="M1162" t="s">
        <v>3614</v>
      </c>
      <c r="N1162">
        <v>1.102222222</v>
      </c>
      <c r="O1162">
        <v>0</v>
      </c>
      <c r="P1162">
        <v>3</v>
      </c>
      <c r="Q1162">
        <v>0</v>
      </c>
      <c r="R1162">
        <v>0</v>
      </c>
      <c r="S1162">
        <v>0</v>
      </c>
      <c r="T1162">
        <v>1</v>
      </c>
      <c r="U1162">
        <v>0</v>
      </c>
      <c r="V1162">
        <v>0</v>
      </c>
      <c r="W1162">
        <v>0</v>
      </c>
      <c r="X1162">
        <v>1.2279410444493157</v>
      </c>
      <c r="Y1162">
        <v>0</v>
      </c>
      <c r="Z1162">
        <v>0</v>
      </c>
      <c r="AA1162">
        <v>0</v>
      </c>
      <c r="AB1162">
        <v>0.46756421747790222</v>
      </c>
      <c r="AC1162">
        <v>0</v>
      </c>
      <c r="AD1162">
        <v>0</v>
      </c>
      <c r="AE1162">
        <v>1.695505261927218</v>
      </c>
    </row>
    <row r="1163" spans="1:31" x14ac:dyDescent="0.25">
      <c r="A1163">
        <v>2055664</v>
      </c>
      <c r="B1163">
        <v>1</v>
      </c>
      <c r="C1163" t="s">
        <v>80</v>
      </c>
      <c r="D1163" t="s">
        <v>97</v>
      </c>
      <c r="E1163" t="s">
        <v>177</v>
      </c>
      <c r="F1163" t="s">
        <v>3615</v>
      </c>
      <c r="G1163" t="s">
        <v>179</v>
      </c>
      <c r="H1163" t="s">
        <v>143</v>
      </c>
      <c r="I1163" t="s">
        <v>135</v>
      </c>
      <c r="J1163" t="s">
        <v>136</v>
      </c>
      <c r="K1163" t="s">
        <v>137</v>
      </c>
      <c r="L1163" t="s">
        <v>3616</v>
      </c>
      <c r="M1163" t="s">
        <v>3617</v>
      </c>
      <c r="N1163">
        <v>1.4350000000000001</v>
      </c>
      <c r="O1163">
        <v>0</v>
      </c>
      <c r="P1163">
        <v>2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0.75753353662849343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0.75753353662849343</v>
      </c>
    </row>
    <row r="1164" spans="1:31" x14ac:dyDescent="0.25">
      <c r="A1164">
        <v>2055667</v>
      </c>
      <c r="B1164">
        <v>1</v>
      </c>
      <c r="C1164" t="s">
        <v>80</v>
      </c>
      <c r="D1164" t="s">
        <v>100</v>
      </c>
      <c r="E1164" t="s">
        <v>131</v>
      </c>
      <c r="F1164" t="s">
        <v>3618</v>
      </c>
      <c r="G1164" t="s">
        <v>133</v>
      </c>
      <c r="H1164" t="s">
        <v>134</v>
      </c>
      <c r="I1164" t="s">
        <v>135</v>
      </c>
      <c r="J1164" t="s">
        <v>136</v>
      </c>
      <c r="K1164" t="s">
        <v>137</v>
      </c>
      <c r="L1164" t="s">
        <v>3619</v>
      </c>
      <c r="M1164" t="s">
        <v>3620</v>
      </c>
      <c r="N1164">
        <v>0.57805555500000005</v>
      </c>
      <c r="O1164">
        <v>1</v>
      </c>
      <c r="P1164">
        <v>0</v>
      </c>
      <c r="Q1164">
        <v>73</v>
      </c>
      <c r="R1164">
        <v>18</v>
      </c>
      <c r="S1164">
        <v>2</v>
      </c>
      <c r="T1164">
        <v>0</v>
      </c>
      <c r="U1164">
        <v>0</v>
      </c>
      <c r="V1164">
        <v>0</v>
      </c>
      <c r="W1164">
        <v>0.25880859047176663</v>
      </c>
      <c r="X1164">
        <v>0</v>
      </c>
      <c r="Y1164">
        <v>74.967338679036473</v>
      </c>
      <c r="Z1164">
        <v>2.3737546851903333</v>
      </c>
      <c r="AA1164">
        <v>3.5218166459757807</v>
      </c>
      <c r="AB1164">
        <v>0</v>
      </c>
      <c r="AC1164">
        <v>0</v>
      </c>
      <c r="AD1164">
        <v>0</v>
      </c>
      <c r="AE1164">
        <v>81.121718600674356</v>
      </c>
    </row>
    <row r="1165" spans="1:31" x14ac:dyDescent="0.25">
      <c r="A1165">
        <v>2055668</v>
      </c>
      <c r="B1165">
        <v>1</v>
      </c>
      <c r="C1165" t="s">
        <v>81</v>
      </c>
      <c r="D1165" t="s">
        <v>124</v>
      </c>
      <c r="E1165" t="s">
        <v>169</v>
      </c>
      <c r="F1165" t="s">
        <v>3621</v>
      </c>
      <c r="G1165" t="s">
        <v>464</v>
      </c>
      <c r="H1165" t="s">
        <v>134</v>
      </c>
      <c r="I1165" t="s">
        <v>135</v>
      </c>
      <c r="J1165" t="s">
        <v>136</v>
      </c>
      <c r="K1165" t="s">
        <v>137</v>
      </c>
      <c r="L1165" t="s">
        <v>3622</v>
      </c>
      <c r="M1165" t="s">
        <v>3623</v>
      </c>
      <c r="N1165">
        <v>1.0408333329999999</v>
      </c>
      <c r="O1165">
        <v>0</v>
      </c>
      <c r="P1165">
        <v>0</v>
      </c>
      <c r="Q1165">
        <v>43</v>
      </c>
      <c r="R1165">
        <v>0</v>
      </c>
      <c r="S1165">
        <v>2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16.551068384109598</v>
      </c>
      <c r="Z1165">
        <v>0</v>
      </c>
      <c r="AA1165">
        <v>1.6028253412459734</v>
      </c>
      <c r="AB1165">
        <v>0</v>
      </c>
      <c r="AC1165">
        <v>0</v>
      </c>
      <c r="AD1165">
        <v>0</v>
      </c>
      <c r="AE1165">
        <v>18.153893725355573</v>
      </c>
    </row>
    <row r="1166" spans="1:31" x14ac:dyDescent="0.25">
      <c r="A1166">
        <v>2055670</v>
      </c>
      <c r="B1166">
        <v>1</v>
      </c>
      <c r="C1166" t="s">
        <v>80</v>
      </c>
      <c r="D1166" t="s">
        <v>101</v>
      </c>
      <c r="E1166" t="s">
        <v>158</v>
      </c>
      <c r="F1166" t="s">
        <v>3624</v>
      </c>
      <c r="G1166" t="s">
        <v>160</v>
      </c>
      <c r="H1166" t="s">
        <v>143</v>
      </c>
      <c r="I1166" t="s">
        <v>135</v>
      </c>
      <c r="J1166" t="s">
        <v>136</v>
      </c>
      <c r="K1166" t="s">
        <v>137</v>
      </c>
      <c r="L1166" t="s">
        <v>3625</v>
      </c>
      <c r="M1166" t="s">
        <v>3626</v>
      </c>
      <c r="N1166">
        <v>2.378055555</v>
      </c>
      <c r="O1166">
        <v>0</v>
      </c>
      <c r="P1166">
        <v>18</v>
      </c>
      <c r="Q1166">
        <v>0</v>
      </c>
      <c r="R1166">
        <v>10</v>
      </c>
      <c r="S1166">
        <v>0</v>
      </c>
      <c r="T1166">
        <v>7</v>
      </c>
      <c r="U1166">
        <v>0</v>
      </c>
      <c r="V1166">
        <v>0</v>
      </c>
      <c r="W1166">
        <v>0</v>
      </c>
      <c r="X1166">
        <v>18.006881310152885</v>
      </c>
      <c r="Y1166">
        <v>0</v>
      </c>
      <c r="Z1166">
        <v>14.133791051431698</v>
      </c>
      <c r="AA1166">
        <v>0</v>
      </c>
      <c r="AB1166">
        <v>2.3445286156072962</v>
      </c>
      <c r="AC1166">
        <v>0</v>
      </c>
      <c r="AD1166">
        <v>0</v>
      </c>
      <c r="AE1166">
        <v>34.48520097719188</v>
      </c>
    </row>
    <row r="1167" spans="1:31" x14ac:dyDescent="0.25">
      <c r="A1167">
        <v>2055675</v>
      </c>
      <c r="B1167">
        <v>1</v>
      </c>
      <c r="C1167" t="s">
        <v>80</v>
      </c>
      <c r="D1167" t="s">
        <v>100</v>
      </c>
      <c r="E1167" t="s">
        <v>177</v>
      </c>
      <c r="F1167" t="s">
        <v>3627</v>
      </c>
      <c r="G1167" t="s">
        <v>183</v>
      </c>
      <c r="H1167" t="s">
        <v>143</v>
      </c>
      <c r="I1167" t="s">
        <v>135</v>
      </c>
      <c r="J1167" t="s">
        <v>136</v>
      </c>
      <c r="K1167" t="s">
        <v>137</v>
      </c>
      <c r="L1167" t="s">
        <v>3628</v>
      </c>
      <c r="M1167" t="s">
        <v>3629</v>
      </c>
      <c r="N1167">
        <v>1.8266666659999999</v>
      </c>
      <c r="O1167">
        <v>0</v>
      </c>
      <c r="P1167">
        <v>1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0.30402344157762673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0.30402344157762673</v>
      </c>
    </row>
    <row r="1168" spans="1:31" x14ac:dyDescent="0.25">
      <c r="A1168">
        <v>2055678</v>
      </c>
      <c r="B1168">
        <v>1</v>
      </c>
      <c r="C1168" t="s">
        <v>81</v>
      </c>
      <c r="D1168" t="s">
        <v>118</v>
      </c>
      <c r="E1168" t="s">
        <v>131</v>
      </c>
      <c r="F1168" t="s">
        <v>3630</v>
      </c>
      <c r="G1168" t="s">
        <v>171</v>
      </c>
      <c r="H1168" t="s">
        <v>134</v>
      </c>
      <c r="I1168" t="s">
        <v>135</v>
      </c>
      <c r="J1168" t="s">
        <v>136</v>
      </c>
      <c r="K1168" t="s">
        <v>137</v>
      </c>
      <c r="L1168" t="s">
        <v>3631</v>
      </c>
      <c r="M1168" t="s">
        <v>3632</v>
      </c>
      <c r="N1168">
        <v>0.86694444400000004</v>
      </c>
      <c r="O1168">
        <v>1</v>
      </c>
      <c r="P1168">
        <v>442</v>
      </c>
      <c r="Q1168">
        <v>34</v>
      </c>
      <c r="R1168">
        <v>55</v>
      </c>
      <c r="S1168">
        <v>15</v>
      </c>
      <c r="T1168">
        <v>46</v>
      </c>
      <c r="U1168">
        <v>0</v>
      </c>
      <c r="V1168">
        <v>0</v>
      </c>
      <c r="W1168">
        <v>0.69734049065492232</v>
      </c>
      <c r="X1168">
        <v>116.26183436311781</v>
      </c>
      <c r="Y1168">
        <v>70.888559976071519</v>
      </c>
      <c r="Z1168">
        <v>48.135162682248676</v>
      </c>
      <c r="AA1168">
        <v>130.85008680365178</v>
      </c>
      <c r="AB1168">
        <v>21.317837429421171</v>
      </c>
      <c r="AC1168">
        <v>0</v>
      </c>
      <c r="AD1168">
        <v>0</v>
      </c>
      <c r="AE1168">
        <v>388.1508217451659</v>
      </c>
    </row>
    <row r="1169" spans="1:31" x14ac:dyDescent="0.25">
      <c r="A1169">
        <v>2055679</v>
      </c>
      <c r="B1169">
        <v>1</v>
      </c>
      <c r="C1169" t="s">
        <v>80</v>
      </c>
      <c r="D1169" t="s">
        <v>96</v>
      </c>
      <c r="E1169" t="s">
        <v>505</v>
      </c>
      <c r="F1169" t="s">
        <v>3633</v>
      </c>
      <c r="G1169" t="s">
        <v>1007</v>
      </c>
      <c r="H1169" t="s">
        <v>143</v>
      </c>
      <c r="I1169" t="s">
        <v>135</v>
      </c>
      <c r="J1169" t="s">
        <v>136</v>
      </c>
      <c r="K1169" t="s">
        <v>137</v>
      </c>
      <c r="L1169" t="s">
        <v>3634</v>
      </c>
      <c r="M1169" t="s">
        <v>3635</v>
      </c>
      <c r="N1169">
        <v>4.3786111109999997</v>
      </c>
      <c r="O1169">
        <v>0</v>
      </c>
      <c r="P1169">
        <v>10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16.862460848740945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16.862460848740945</v>
      </c>
    </row>
    <row r="1170" spans="1:31" x14ac:dyDescent="0.25">
      <c r="A1170">
        <v>2055681</v>
      </c>
      <c r="B1170">
        <v>1</v>
      </c>
      <c r="C1170" t="s">
        <v>80</v>
      </c>
      <c r="D1170" t="s">
        <v>105</v>
      </c>
      <c r="E1170" t="s">
        <v>177</v>
      </c>
      <c r="F1170" t="s">
        <v>3636</v>
      </c>
      <c r="G1170" t="s">
        <v>1007</v>
      </c>
      <c r="H1170" t="s">
        <v>143</v>
      </c>
      <c r="I1170" t="s">
        <v>135</v>
      </c>
      <c r="J1170" t="s">
        <v>136</v>
      </c>
      <c r="K1170" t="s">
        <v>137</v>
      </c>
      <c r="L1170" t="s">
        <v>3637</v>
      </c>
      <c r="M1170" t="s">
        <v>3638</v>
      </c>
      <c r="N1170">
        <v>2.6888888880000001</v>
      </c>
      <c r="O1170">
        <v>0</v>
      </c>
      <c r="P1170">
        <v>1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0.29652420752731001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0.29652420752731001</v>
      </c>
    </row>
    <row r="1171" spans="1:31" x14ac:dyDescent="0.25">
      <c r="A1171">
        <v>2055683</v>
      </c>
      <c r="B1171">
        <v>1</v>
      </c>
      <c r="C1171" t="s">
        <v>80</v>
      </c>
      <c r="D1171" t="s">
        <v>105</v>
      </c>
      <c r="E1171" t="s">
        <v>140</v>
      </c>
      <c r="F1171" t="s">
        <v>3639</v>
      </c>
      <c r="G1171" t="s">
        <v>142</v>
      </c>
      <c r="H1171" t="s">
        <v>143</v>
      </c>
      <c r="I1171" t="s">
        <v>135</v>
      </c>
      <c r="J1171" t="s">
        <v>136</v>
      </c>
      <c r="K1171" t="s">
        <v>137</v>
      </c>
      <c r="L1171" t="s">
        <v>3640</v>
      </c>
      <c r="M1171" t="s">
        <v>3641</v>
      </c>
      <c r="N1171">
        <v>3.0986111109999999</v>
      </c>
      <c r="O1171">
        <v>0</v>
      </c>
      <c r="P1171">
        <v>311</v>
      </c>
      <c r="Q1171">
        <v>0</v>
      </c>
      <c r="R1171">
        <v>0</v>
      </c>
      <c r="S1171">
        <v>0</v>
      </c>
      <c r="T1171">
        <v>15</v>
      </c>
      <c r="U1171">
        <v>0</v>
      </c>
      <c r="V1171">
        <v>0</v>
      </c>
      <c r="W1171">
        <v>0</v>
      </c>
      <c r="X1171">
        <v>260.93669145458892</v>
      </c>
      <c r="Y1171">
        <v>0</v>
      </c>
      <c r="Z1171">
        <v>0</v>
      </c>
      <c r="AA1171">
        <v>0</v>
      </c>
      <c r="AB1171">
        <v>67.47762974921784</v>
      </c>
      <c r="AC1171">
        <v>0</v>
      </c>
      <c r="AD1171">
        <v>0</v>
      </c>
      <c r="AE1171">
        <v>328.41432120380676</v>
      </c>
    </row>
    <row r="1172" spans="1:31" x14ac:dyDescent="0.25">
      <c r="A1172">
        <v>2055684</v>
      </c>
      <c r="B1172">
        <v>1</v>
      </c>
      <c r="C1172" t="s">
        <v>80</v>
      </c>
      <c r="D1172" t="s">
        <v>99</v>
      </c>
      <c r="E1172" t="s">
        <v>177</v>
      </c>
      <c r="F1172" t="s">
        <v>3642</v>
      </c>
      <c r="G1172" t="s">
        <v>179</v>
      </c>
      <c r="H1172" t="s">
        <v>143</v>
      </c>
      <c r="I1172" t="s">
        <v>135</v>
      </c>
      <c r="J1172" t="s">
        <v>136</v>
      </c>
      <c r="K1172" t="s">
        <v>137</v>
      </c>
      <c r="L1172" t="s">
        <v>3643</v>
      </c>
      <c r="M1172" t="s">
        <v>3644</v>
      </c>
      <c r="N1172">
        <v>2.4980555550000001</v>
      </c>
      <c r="O1172">
        <v>0</v>
      </c>
      <c r="P1172">
        <v>2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1.2410146795511889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1.2410146795511889</v>
      </c>
    </row>
    <row r="1173" spans="1:31" x14ac:dyDescent="0.25">
      <c r="A1173">
        <v>2055685</v>
      </c>
      <c r="B1173">
        <v>1</v>
      </c>
      <c r="C1173" t="s">
        <v>80</v>
      </c>
      <c r="D1173" t="s">
        <v>104</v>
      </c>
      <c r="E1173" t="s">
        <v>158</v>
      </c>
      <c r="F1173" t="s">
        <v>3645</v>
      </c>
      <c r="G1173" t="s">
        <v>1378</v>
      </c>
      <c r="H1173" t="s">
        <v>143</v>
      </c>
      <c r="I1173" t="s">
        <v>135</v>
      </c>
      <c r="J1173" t="s">
        <v>136</v>
      </c>
      <c r="K1173" t="s">
        <v>137</v>
      </c>
      <c r="L1173" t="s">
        <v>3646</v>
      </c>
      <c r="M1173" t="s">
        <v>3647</v>
      </c>
      <c r="N1173">
        <v>7.4247222219999998</v>
      </c>
      <c r="O1173">
        <v>0</v>
      </c>
      <c r="P1173">
        <v>45</v>
      </c>
      <c r="Q1173">
        <v>0</v>
      </c>
      <c r="R1173">
        <v>1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57.020440644997954</v>
      </c>
      <c r="Y1173">
        <v>0</v>
      </c>
      <c r="Z1173">
        <v>1.65652557561852</v>
      </c>
      <c r="AA1173">
        <v>0</v>
      </c>
      <c r="AB1173">
        <v>0</v>
      </c>
      <c r="AC1173">
        <v>0</v>
      </c>
      <c r="AD1173">
        <v>0</v>
      </c>
      <c r="AE1173">
        <v>58.676966220616471</v>
      </c>
    </row>
    <row r="1174" spans="1:31" x14ac:dyDescent="0.25">
      <c r="A1174">
        <v>2055688</v>
      </c>
      <c r="B1174">
        <v>1</v>
      </c>
      <c r="C1174" t="s">
        <v>80</v>
      </c>
      <c r="D1174" t="s">
        <v>103</v>
      </c>
      <c r="E1174" t="s">
        <v>158</v>
      </c>
      <c r="F1174" t="s">
        <v>3648</v>
      </c>
      <c r="G1174" t="s">
        <v>160</v>
      </c>
      <c r="H1174" t="s">
        <v>143</v>
      </c>
      <c r="I1174" t="s">
        <v>135</v>
      </c>
      <c r="J1174" t="s">
        <v>136</v>
      </c>
      <c r="K1174" t="s">
        <v>137</v>
      </c>
      <c r="L1174" t="s">
        <v>3649</v>
      </c>
      <c r="M1174" t="s">
        <v>3650</v>
      </c>
      <c r="N1174">
        <v>0.78805555500000002</v>
      </c>
      <c r="O1174">
        <v>0</v>
      </c>
      <c r="P1174">
        <v>0</v>
      </c>
      <c r="Q1174">
        <v>0</v>
      </c>
      <c r="R1174">
        <v>2</v>
      </c>
      <c r="S1174">
        <v>0</v>
      </c>
      <c r="T1174">
        <v>2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7.5711511423662143</v>
      </c>
      <c r="AA1174">
        <v>0</v>
      </c>
      <c r="AB1174">
        <v>1.1702242455483636</v>
      </c>
      <c r="AC1174">
        <v>0</v>
      </c>
      <c r="AD1174">
        <v>0</v>
      </c>
      <c r="AE1174">
        <v>8.7413753879145784</v>
      </c>
    </row>
    <row r="1175" spans="1:31" x14ac:dyDescent="0.25">
      <c r="A1175">
        <v>2055690</v>
      </c>
      <c r="B1175">
        <v>1</v>
      </c>
      <c r="C1175" t="s">
        <v>80</v>
      </c>
      <c r="D1175" t="s">
        <v>85</v>
      </c>
      <c r="E1175" t="s">
        <v>177</v>
      </c>
      <c r="F1175" t="s">
        <v>3651</v>
      </c>
      <c r="G1175" t="s">
        <v>1007</v>
      </c>
      <c r="H1175" t="s">
        <v>143</v>
      </c>
      <c r="I1175" t="s">
        <v>135</v>
      </c>
      <c r="J1175" t="s">
        <v>3</v>
      </c>
      <c r="K1175" t="s">
        <v>137</v>
      </c>
      <c r="L1175" t="s">
        <v>3652</v>
      </c>
      <c r="M1175" t="s">
        <v>3653</v>
      </c>
      <c r="N1175">
        <v>3.4375</v>
      </c>
      <c r="O1175">
        <v>0</v>
      </c>
      <c r="P1175">
        <v>9</v>
      </c>
      <c r="Q1175">
        <v>0</v>
      </c>
      <c r="R1175">
        <v>0</v>
      </c>
      <c r="S1175">
        <v>0</v>
      </c>
      <c r="T1175">
        <v>3</v>
      </c>
      <c r="U1175">
        <v>0</v>
      </c>
      <c r="V1175">
        <v>0</v>
      </c>
      <c r="W1175">
        <v>0</v>
      </c>
      <c r="X1175">
        <v>10.29189483405</v>
      </c>
      <c r="Y1175">
        <v>0</v>
      </c>
      <c r="Z1175">
        <v>0</v>
      </c>
      <c r="AA1175">
        <v>0</v>
      </c>
      <c r="AB1175">
        <v>3.7105965956163458</v>
      </c>
      <c r="AC1175">
        <v>0</v>
      </c>
      <c r="AD1175">
        <v>0</v>
      </c>
      <c r="AE1175">
        <v>14.002491429666346</v>
      </c>
    </row>
    <row r="1176" spans="1:31" x14ac:dyDescent="0.25">
      <c r="A1176">
        <v>2055692</v>
      </c>
      <c r="B1176">
        <v>1</v>
      </c>
      <c r="C1176" t="s">
        <v>80</v>
      </c>
      <c r="D1176" t="s">
        <v>101</v>
      </c>
      <c r="E1176" t="s">
        <v>158</v>
      </c>
      <c r="F1176" t="s">
        <v>3654</v>
      </c>
      <c r="G1176" t="s">
        <v>979</v>
      </c>
      <c r="H1176" t="s">
        <v>143</v>
      </c>
      <c r="I1176" t="s">
        <v>135</v>
      </c>
      <c r="J1176" t="s">
        <v>136</v>
      </c>
      <c r="K1176" t="s">
        <v>137</v>
      </c>
      <c r="L1176" t="s">
        <v>3655</v>
      </c>
      <c r="M1176" t="s">
        <v>3656</v>
      </c>
      <c r="N1176">
        <v>1.933888888</v>
      </c>
      <c r="O1176">
        <v>0</v>
      </c>
      <c r="P1176">
        <v>16</v>
      </c>
      <c r="Q1176">
        <v>0</v>
      </c>
      <c r="R1176">
        <v>0</v>
      </c>
      <c r="S1176">
        <v>0</v>
      </c>
      <c r="T1176">
        <v>21</v>
      </c>
      <c r="U1176">
        <v>0</v>
      </c>
      <c r="V1176">
        <v>0</v>
      </c>
      <c r="W1176">
        <v>0</v>
      </c>
      <c r="X1176">
        <v>7.4731780976295559</v>
      </c>
      <c r="Y1176">
        <v>0</v>
      </c>
      <c r="Z1176">
        <v>0</v>
      </c>
      <c r="AA1176">
        <v>0</v>
      </c>
      <c r="AB1176">
        <v>51.849307117547951</v>
      </c>
      <c r="AC1176">
        <v>0</v>
      </c>
      <c r="AD1176">
        <v>0</v>
      </c>
      <c r="AE1176">
        <v>59.322485215177508</v>
      </c>
    </row>
    <row r="1177" spans="1:31" x14ac:dyDescent="0.25">
      <c r="A1177">
        <v>2055693</v>
      </c>
      <c r="B1177">
        <v>1</v>
      </c>
      <c r="C1177" t="s">
        <v>80</v>
      </c>
      <c r="D1177" t="s">
        <v>83</v>
      </c>
      <c r="E1177" t="s">
        <v>177</v>
      </c>
      <c r="F1177" t="s">
        <v>3657</v>
      </c>
      <c r="G1177" t="s">
        <v>196</v>
      </c>
      <c r="H1177" t="s">
        <v>143</v>
      </c>
      <c r="I1177" t="s">
        <v>135</v>
      </c>
      <c r="J1177" t="s">
        <v>136</v>
      </c>
      <c r="K1177" t="s">
        <v>137</v>
      </c>
      <c r="L1177" t="s">
        <v>3658</v>
      </c>
      <c r="M1177" t="s">
        <v>3659</v>
      </c>
      <c r="N1177">
        <v>1.818333333</v>
      </c>
      <c r="O1177">
        <v>0</v>
      </c>
      <c r="P1177">
        <v>5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2.5106241888400569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2.5106241888400569</v>
      </c>
    </row>
    <row r="1178" spans="1:31" x14ac:dyDescent="0.25">
      <c r="A1178">
        <v>2055694</v>
      </c>
      <c r="B1178">
        <v>1</v>
      </c>
      <c r="C1178" t="s">
        <v>80</v>
      </c>
      <c r="D1178" t="s">
        <v>110</v>
      </c>
      <c r="E1178" t="s">
        <v>177</v>
      </c>
      <c r="F1178" t="s">
        <v>3660</v>
      </c>
      <c r="G1178" t="s">
        <v>1007</v>
      </c>
      <c r="H1178" t="s">
        <v>143</v>
      </c>
      <c r="I1178" t="s">
        <v>135</v>
      </c>
      <c r="J1178" t="s">
        <v>136</v>
      </c>
      <c r="K1178" t="s">
        <v>137</v>
      </c>
      <c r="L1178" t="s">
        <v>3661</v>
      </c>
      <c r="M1178" t="s">
        <v>3662</v>
      </c>
      <c r="N1178">
        <v>1.2094444440000001</v>
      </c>
      <c r="O1178">
        <v>0</v>
      </c>
      <c r="P1178">
        <v>2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0.76678876309327226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0.76678876309327226</v>
      </c>
    </row>
    <row r="1179" spans="1:31" x14ac:dyDescent="0.25">
      <c r="A1179">
        <v>2055696</v>
      </c>
      <c r="B1179">
        <v>1</v>
      </c>
      <c r="C1179" t="s">
        <v>81</v>
      </c>
      <c r="D1179" t="s">
        <v>118</v>
      </c>
      <c r="E1179" t="s">
        <v>140</v>
      </c>
      <c r="F1179" t="s">
        <v>3663</v>
      </c>
      <c r="G1179" t="s">
        <v>142</v>
      </c>
      <c r="H1179" t="s">
        <v>143</v>
      </c>
      <c r="I1179" t="s">
        <v>135</v>
      </c>
      <c r="J1179" t="s">
        <v>136</v>
      </c>
      <c r="K1179" t="s">
        <v>137</v>
      </c>
      <c r="L1179" t="s">
        <v>3664</v>
      </c>
      <c r="M1179" t="s">
        <v>3665</v>
      </c>
      <c r="N1179">
        <v>1.0930555550000001</v>
      </c>
      <c r="O1179">
        <v>0</v>
      </c>
      <c r="P1179">
        <v>5</v>
      </c>
      <c r="Q1179">
        <v>0</v>
      </c>
      <c r="R1179">
        <v>0</v>
      </c>
      <c r="S1179">
        <v>0</v>
      </c>
      <c r="T1179">
        <v>2</v>
      </c>
      <c r="U1179">
        <v>0</v>
      </c>
      <c r="V1179">
        <v>0</v>
      </c>
      <c r="W1179">
        <v>0</v>
      </c>
      <c r="X1179">
        <v>0.88248397852545779</v>
      </c>
      <c r="Y1179">
        <v>0</v>
      </c>
      <c r="Z1179">
        <v>0</v>
      </c>
      <c r="AA1179">
        <v>0</v>
      </c>
      <c r="AB1179">
        <v>3.7103677008647571</v>
      </c>
      <c r="AC1179">
        <v>0</v>
      </c>
      <c r="AD1179">
        <v>0</v>
      </c>
      <c r="AE1179">
        <v>4.5928516793902148</v>
      </c>
    </row>
    <row r="1180" spans="1:31" x14ac:dyDescent="0.25">
      <c r="A1180">
        <v>2055697</v>
      </c>
      <c r="B1180">
        <v>1</v>
      </c>
      <c r="C1180" t="s">
        <v>80</v>
      </c>
      <c r="D1180" t="s">
        <v>98</v>
      </c>
      <c r="E1180" t="s">
        <v>177</v>
      </c>
      <c r="F1180" t="s">
        <v>3666</v>
      </c>
      <c r="G1180" t="s">
        <v>183</v>
      </c>
      <c r="H1180" t="s">
        <v>143</v>
      </c>
      <c r="I1180" t="s">
        <v>135</v>
      </c>
      <c r="J1180" t="s">
        <v>136</v>
      </c>
      <c r="K1180" t="s">
        <v>137</v>
      </c>
      <c r="L1180" t="s">
        <v>3667</v>
      </c>
      <c r="M1180" t="s">
        <v>3668</v>
      </c>
      <c r="N1180">
        <v>1.2583333329999999</v>
      </c>
      <c r="O1180">
        <v>0</v>
      </c>
      <c r="P1180">
        <v>1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0.24665843260689724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0.24665843260689724</v>
      </c>
    </row>
    <row r="1181" spans="1:31" x14ac:dyDescent="0.25">
      <c r="A1181">
        <v>2055698</v>
      </c>
      <c r="B1181">
        <v>1</v>
      </c>
      <c r="C1181" t="s">
        <v>80</v>
      </c>
      <c r="D1181" t="s">
        <v>98</v>
      </c>
      <c r="E1181" t="s">
        <v>158</v>
      </c>
      <c r="F1181" t="s">
        <v>3669</v>
      </c>
      <c r="G1181" t="s">
        <v>160</v>
      </c>
      <c r="H1181" t="s">
        <v>143</v>
      </c>
      <c r="I1181" t="s">
        <v>135</v>
      </c>
      <c r="J1181" t="s">
        <v>136</v>
      </c>
      <c r="K1181" t="s">
        <v>137</v>
      </c>
      <c r="L1181" t="s">
        <v>3670</v>
      </c>
      <c r="M1181" t="s">
        <v>3671</v>
      </c>
      <c r="N1181">
        <v>1.3647222219999999</v>
      </c>
      <c r="O1181">
        <v>0</v>
      </c>
      <c r="P1181">
        <v>3</v>
      </c>
      <c r="Q1181">
        <v>0</v>
      </c>
      <c r="R1181">
        <v>4</v>
      </c>
      <c r="S1181">
        <v>0</v>
      </c>
      <c r="T1181">
        <v>3</v>
      </c>
      <c r="U1181">
        <v>0</v>
      </c>
      <c r="V1181">
        <v>0</v>
      </c>
      <c r="W1181">
        <v>0</v>
      </c>
      <c r="X1181">
        <v>2.5771044440580613</v>
      </c>
      <c r="Y1181">
        <v>0</v>
      </c>
      <c r="Z1181">
        <v>12.686511906849386</v>
      </c>
      <c r="AA1181">
        <v>0</v>
      </c>
      <c r="AB1181">
        <v>5.0476731353208741</v>
      </c>
      <c r="AC1181">
        <v>0</v>
      </c>
      <c r="AD1181">
        <v>0</v>
      </c>
      <c r="AE1181">
        <v>20.311289486228322</v>
      </c>
    </row>
    <row r="1182" spans="1:31" x14ac:dyDescent="0.25">
      <c r="A1182">
        <v>2055699</v>
      </c>
      <c r="B1182">
        <v>1</v>
      </c>
      <c r="C1182" t="s">
        <v>81</v>
      </c>
      <c r="D1182" t="s">
        <v>112</v>
      </c>
      <c r="E1182" t="s">
        <v>177</v>
      </c>
      <c r="F1182" t="s">
        <v>3672</v>
      </c>
      <c r="G1182" t="s">
        <v>183</v>
      </c>
      <c r="H1182" t="s">
        <v>143</v>
      </c>
      <c r="I1182" t="s">
        <v>135</v>
      </c>
      <c r="J1182" t="s">
        <v>136</v>
      </c>
      <c r="K1182" t="s">
        <v>137</v>
      </c>
      <c r="L1182" t="s">
        <v>3673</v>
      </c>
      <c r="M1182" t="s">
        <v>3674</v>
      </c>
      <c r="N1182">
        <v>0.98888888799999997</v>
      </c>
      <c r="O1182">
        <v>0</v>
      </c>
      <c r="P1182">
        <v>0</v>
      </c>
      <c r="Q1182">
        <v>0</v>
      </c>
      <c r="R1182">
        <v>1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</row>
    <row r="1183" spans="1:31" x14ac:dyDescent="0.25">
      <c r="A1183">
        <v>2055700</v>
      </c>
      <c r="B1183">
        <v>1</v>
      </c>
      <c r="C1183" t="s">
        <v>80</v>
      </c>
      <c r="D1183" t="s">
        <v>84</v>
      </c>
      <c r="E1183" t="s">
        <v>158</v>
      </c>
      <c r="F1183" t="s">
        <v>3675</v>
      </c>
      <c r="G1183" t="s">
        <v>1007</v>
      </c>
      <c r="H1183" t="s">
        <v>143</v>
      </c>
      <c r="I1183" t="s">
        <v>135</v>
      </c>
      <c r="J1183" t="s">
        <v>3</v>
      </c>
      <c r="K1183" t="s">
        <v>137</v>
      </c>
      <c r="L1183" t="s">
        <v>3676</v>
      </c>
      <c r="M1183" t="s">
        <v>3677</v>
      </c>
      <c r="N1183">
        <v>5.2922222220000004</v>
      </c>
      <c r="O1183">
        <v>0</v>
      </c>
      <c r="P1183">
        <v>86</v>
      </c>
      <c r="Q1183">
        <v>0</v>
      </c>
      <c r="R1183">
        <v>0</v>
      </c>
      <c r="S1183">
        <v>0</v>
      </c>
      <c r="T1183">
        <v>5</v>
      </c>
      <c r="U1183">
        <v>0</v>
      </c>
      <c r="V1183">
        <v>0</v>
      </c>
      <c r="W1183">
        <v>0</v>
      </c>
      <c r="X1183">
        <v>134.64315532502636</v>
      </c>
      <c r="Y1183">
        <v>0</v>
      </c>
      <c r="Z1183">
        <v>0</v>
      </c>
      <c r="AA1183">
        <v>0</v>
      </c>
      <c r="AB1183">
        <v>79.569644064650461</v>
      </c>
      <c r="AC1183">
        <v>0</v>
      </c>
      <c r="AD1183">
        <v>0</v>
      </c>
      <c r="AE1183">
        <v>214.21279938967683</v>
      </c>
    </row>
    <row r="1184" spans="1:31" x14ac:dyDescent="0.25">
      <c r="A1184">
        <v>2055701</v>
      </c>
      <c r="B1184">
        <v>1</v>
      </c>
      <c r="C1184" t="s">
        <v>80</v>
      </c>
      <c r="D1184" t="s">
        <v>96</v>
      </c>
      <c r="E1184" t="s">
        <v>177</v>
      </c>
      <c r="F1184" t="s">
        <v>3678</v>
      </c>
      <c r="G1184" t="s">
        <v>183</v>
      </c>
      <c r="H1184" t="s">
        <v>143</v>
      </c>
      <c r="I1184" t="s">
        <v>135</v>
      </c>
      <c r="J1184" t="s">
        <v>136</v>
      </c>
      <c r="K1184" t="s">
        <v>137</v>
      </c>
      <c r="L1184" t="s">
        <v>3679</v>
      </c>
      <c r="M1184" t="s">
        <v>3680</v>
      </c>
      <c r="N1184">
        <v>3.8561111110000001</v>
      </c>
      <c r="O1184">
        <v>0</v>
      </c>
      <c r="P1184">
        <v>1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0.9420880608482598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0.9420880608482598</v>
      </c>
    </row>
    <row r="1185" spans="1:31" x14ac:dyDescent="0.25">
      <c r="A1185">
        <v>2055702</v>
      </c>
      <c r="B1185">
        <v>1</v>
      </c>
      <c r="C1185" t="s">
        <v>80</v>
      </c>
      <c r="D1185" t="s">
        <v>106</v>
      </c>
      <c r="E1185" t="s">
        <v>177</v>
      </c>
      <c r="F1185" t="s">
        <v>3681</v>
      </c>
      <c r="G1185" t="s">
        <v>183</v>
      </c>
      <c r="H1185" t="s">
        <v>143</v>
      </c>
      <c r="I1185" t="s">
        <v>135</v>
      </c>
      <c r="J1185" t="s">
        <v>136</v>
      </c>
      <c r="K1185" t="s">
        <v>137</v>
      </c>
      <c r="L1185" t="s">
        <v>3682</v>
      </c>
      <c r="M1185" t="s">
        <v>3683</v>
      </c>
      <c r="N1185">
        <v>2.355277777</v>
      </c>
      <c r="O1185">
        <v>0</v>
      </c>
      <c r="P1185">
        <v>1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0.25924110522707244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0.25924110522707244</v>
      </c>
    </row>
    <row r="1186" spans="1:31" x14ac:dyDescent="0.25">
      <c r="A1186">
        <v>2055706</v>
      </c>
      <c r="B1186">
        <v>1</v>
      </c>
      <c r="C1186" t="s">
        <v>80</v>
      </c>
      <c r="D1186" t="s">
        <v>99</v>
      </c>
      <c r="E1186" t="s">
        <v>505</v>
      </c>
      <c r="F1186" t="s">
        <v>3684</v>
      </c>
      <c r="G1186" t="s">
        <v>366</v>
      </c>
      <c r="H1186" t="s">
        <v>143</v>
      </c>
      <c r="I1186" t="s">
        <v>135</v>
      </c>
      <c r="J1186" t="s">
        <v>136</v>
      </c>
      <c r="K1186" t="s">
        <v>137</v>
      </c>
      <c r="L1186" t="s">
        <v>3685</v>
      </c>
      <c r="M1186" t="s">
        <v>3686</v>
      </c>
      <c r="N1186">
        <v>1.7861111110000001</v>
      </c>
      <c r="O1186">
        <v>0</v>
      </c>
      <c r="P1186">
        <v>17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4.2503219553931642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4.2503219553931642</v>
      </c>
    </row>
    <row r="1187" spans="1:31" x14ac:dyDescent="0.25">
      <c r="A1187">
        <v>2055707</v>
      </c>
      <c r="B1187">
        <v>1</v>
      </c>
      <c r="C1187" t="s">
        <v>80</v>
      </c>
      <c r="D1187" t="s">
        <v>93</v>
      </c>
      <c r="E1187" t="s">
        <v>177</v>
      </c>
      <c r="F1187" t="s">
        <v>3687</v>
      </c>
      <c r="G1187" t="s">
        <v>183</v>
      </c>
      <c r="H1187" t="s">
        <v>143</v>
      </c>
      <c r="I1187" t="s">
        <v>135</v>
      </c>
      <c r="J1187" t="s">
        <v>136</v>
      </c>
      <c r="K1187" t="s">
        <v>137</v>
      </c>
      <c r="L1187" t="s">
        <v>3688</v>
      </c>
      <c r="M1187" t="s">
        <v>3689</v>
      </c>
      <c r="N1187">
        <v>2.9738888879999998</v>
      </c>
      <c r="O1187">
        <v>0</v>
      </c>
      <c r="P1187">
        <v>1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1.0468924248957334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1.0468924248957334</v>
      </c>
    </row>
    <row r="1188" spans="1:31" x14ac:dyDescent="0.25">
      <c r="A1188">
        <v>2055710</v>
      </c>
      <c r="B1188">
        <v>1</v>
      </c>
      <c r="C1188" t="s">
        <v>80</v>
      </c>
      <c r="D1188" t="s">
        <v>106</v>
      </c>
      <c r="E1188" t="s">
        <v>158</v>
      </c>
      <c r="F1188" t="s">
        <v>3690</v>
      </c>
      <c r="G1188" t="s">
        <v>160</v>
      </c>
      <c r="H1188" t="s">
        <v>143</v>
      </c>
      <c r="I1188" t="s">
        <v>135</v>
      </c>
      <c r="J1188" t="s">
        <v>136</v>
      </c>
      <c r="K1188" t="s">
        <v>137</v>
      </c>
      <c r="L1188" t="s">
        <v>3691</v>
      </c>
      <c r="M1188" t="s">
        <v>3692</v>
      </c>
      <c r="N1188">
        <v>3.5766666659999999</v>
      </c>
      <c r="O1188">
        <v>0</v>
      </c>
      <c r="P1188">
        <v>22</v>
      </c>
      <c r="Q1188">
        <v>0</v>
      </c>
      <c r="R1188">
        <v>7</v>
      </c>
      <c r="S1188">
        <v>0</v>
      </c>
      <c r="T1188">
        <v>4</v>
      </c>
      <c r="U1188">
        <v>0</v>
      </c>
      <c r="V1188">
        <v>0</v>
      </c>
      <c r="W1188">
        <v>0</v>
      </c>
      <c r="X1188">
        <v>28.612697931114919</v>
      </c>
      <c r="Y1188">
        <v>0</v>
      </c>
      <c r="Z1188">
        <v>9.5557985241787886</v>
      </c>
      <c r="AA1188">
        <v>0</v>
      </c>
      <c r="AB1188">
        <v>11.997164355016045</v>
      </c>
      <c r="AC1188">
        <v>0</v>
      </c>
      <c r="AD1188">
        <v>0</v>
      </c>
      <c r="AE1188">
        <v>50.165660810309753</v>
      </c>
    </row>
    <row r="1189" spans="1:31" x14ac:dyDescent="0.25">
      <c r="A1189">
        <v>2055711</v>
      </c>
      <c r="B1189">
        <v>1</v>
      </c>
      <c r="C1189" t="s">
        <v>80</v>
      </c>
      <c r="D1189" t="s">
        <v>103</v>
      </c>
      <c r="E1189" t="s">
        <v>158</v>
      </c>
      <c r="F1189" t="s">
        <v>3693</v>
      </c>
      <c r="G1189" t="s">
        <v>1744</v>
      </c>
      <c r="H1189" t="s">
        <v>143</v>
      </c>
      <c r="I1189" t="s">
        <v>135</v>
      </c>
      <c r="J1189" t="s">
        <v>136</v>
      </c>
      <c r="K1189" t="s">
        <v>137</v>
      </c>
      <c r="L1189" t="s">
        <v>3694</v>
      </c>
      <c r="M1189" t="s">
        <v>3695</v>
      </c>
      <c r="N1189">
        <v>1.696666666</v>
      </c>
      <c r="O1189">
        <v>0</v>
      </c>
      <c r="P1189">
        <v>1</v>
      </c>
      <c r="Q1189">
        <v>0</v>
      </c>
      <c r="R1189">
        <v>0</v>
      </c>
      <c r="S1189">
        <v>0</v>
      </c>
      <c r="T1189">
        <v>32</v>
      </c>
      <c r="U1189">
        <v>0</v>
      </c>
      <c r="V1189">
        <v>0</v>
      </c>
      <c r="W1189">
        <v>0</v>
      </c>
      <c r="X1189">
        <v>1.2727728164450602</v>
      </c>
      <c r="Y1189">
        <v>0</v>
      </c>
      <c r="Z1189">
        <v>0</v>
      </c>
      <c r="AA1189">
        <v>0</v>
      </c>
      <c r="AB1189">
        <v>53.760244365599256</v>
      </c>
      <c r="AC1189">
        <v>0</v>
      </c>
      <c r="AD1189">
        <v>0</v>
      </c>
      <c r="AE1189">
        <v>55.033017182044318</v>
      </c>
    </row>
    <row r="1190" spans="1:31" x14ac:dyDescent="0.25">
      <c r="A1190">
        <v>2055713</v>
      </c>
      <c r="B1190">
        <v>1</v>
      </c>
      <c r="C1190" t="s">
        <v>81</v>
      </c>
      <c r="D1190" t="s">
        <v>112</v>
      </c>
      <c r="E1190" t="s">
        <v>177</v>
      </c>
      <c r="F1190" t="s">
        <v>3696</v>
      </c>
      <c r="G1190" t="s">
        <v>183</v>
      </c>
      <c r="H1190" t="s">
        <v>143</v>
      </c>
      <c r="I1190" t="s">
        <v>135</v>
      </c>
      <c r="J1190" t="s">
        <v>136</v>
      </c>
      <c r="K1190" t="s">
        <v>137</v>
      </c>
      <c r="L1190" t="s">
        <v>3650</v>
      </c>
      <c r="M1190" t="s">
        <v>3697</v>
      </c>
      <c r="N1190">
        <v>0.8075</v>
      </c>
      <c r="O1190">
        <v>0</v>
      </c>
      <c r="P1190">
        <v>1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3.2544052452426669E-2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3.2544052452426669E-2</v>
      </c>
    </row>
    <row r="1191" spans="1:31" x14ac:dyDescent="0.25">
      <c r="A1191">
        <v>2055714</v>
      </c>
      <c r="B1191">
        <v>1</v>
      </c>
      <c r="C1191" t="s">
        <v>80</v>
      </c>
      <c r="D1191" t="s">
        <v>84</v>
      </c>
      <c r="E1191" t="s">
        <v>177</v>
      </c>
      <c r="F1191" t="s">
        <v>3698</v>
      </c>
      <c r="G1191" t="s">
        <v>183</v>
      </c>
      <c r="H1191" t="s">
        <v>143</v>
      </c>
      <c r="I1191" t="s">
        <v>135</v>
      </c>
      <c r="J1191" t="s">
        <v>136</v>
      </c>
      <c r="K1191" t="s">
        <v>137</v>
      </c>
      <c r="L1191" t="s">
        <v>3699</v>
      </c>
      <c r="M1191" t="s">
        <v>3700</v>
      </c>
      <c r="N1191">
        <v>1.1741666660000001</v>
      </c>
      <c r="O1191">
        <v>0</v>
      </c>
      <c r="P1191">
        <v>3</v>
      </c>
      <c r="Q1191">
        <v>0</v>
      </c>
      <c r="R1191">
        <v>0</v>
      </c>
      <c r="S1191">
        <v>0</v>
      </c>
      <c r="T1191">
        <v>1</v>
      </c>
      <c r="U1191">
        <v>0</v>
      </c>
      <c r="V1191">
        <v>0</v>
      </c>
      <c r="W1191">
        <v>0</v>
      </c>
      <c r="X1191">
        <v>2.3210991735625823</v>
      </c>
      <c r="Y1191">
        <v>0</v>
      </c>
      <c r="Z1191">
        <v>0</v>
      </c>
      <c r="AA1191">
        <v>0</v>
      </c>
      <c r="AB1191">
        <v>4.4498563980870001E-2</v>
      </c>
      <c r="AC1191">
        <v>0</v>
      </c>
      <c r="AD1191">
        <v>0</v>
      </c>
      <c r="AE1191">
        <v>2.3655977375434523</v>
      </c>
    </row>
    <row r="1192" spans="1:31" x14ac:dyDescent="0.25">
      <c r="A1192">
        <v>2055718</v>
      </c>
      <c r="B1192">
        <v>1</v>
      </c>
      <c r="C1192" t="s">
        <v>80</v>
      </c>
      <c r="D1192" t="s">
        <v>95</v>
      </c>
      <c r="E1192" t="s">
        <v>177</v>
      </c>
      <c r="F1192" t="s">
        <v>3701</v>
      </c>
      <c r="G1192" t="s">
        <v>183</v>
      </c>
      <c r="H1192" t="s">
        <v>143</v>
      </c>
      <c r="I1192" t="s">
        <v>135</v>
      </c>
      <c r="J1192" t="s">
        <v>136</v>
      </c>
      <c r="K1192" t="s">
        <v>137</v>
      </c>
      <c r="L1192" t="s">
        <v>3702</v>
      </c>
      <c r="M1192" t="s">
        <v>3703</v>
      </c>
      <c r="N1192">
        <v>0.46611111100000002</v>
      </c>
      <c r="O1192">
        <v>0</v>
      </c>
      <c r="P1192">
        <v>1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7.9382865214911114E-2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7.9382865214911114E-2</v>
      </c>
    </row>
    <row r="1193" spans="1:31" x14ac:dyDescent="0.25">
      <c r="A1193">
        <v>2055721</v>
      </c>
      <c r="B1193">
        <v>1</v>
      </c>
      <c r="C1193" t="s">
        <v>80</v>
      </c>
      <c r="D1193" t="s">
        <v>92</v>
      </c>
      <c r="E1193" t="s">
        <v>177</v>
      </c>
      <c r="F1193" t="s">
        <v>3704</v>
      </c>
      <c r="G1193" t="s">
        <v>183</v>
      </c>
      <c r="H1193" t="s">
        <v>143</v>
      </c>
      <c r="I1193" t="s">
        <v>135</v>
      </c>
      <c r="J1193" t="s">
        <v>136</v>
      </c>
      <c r="K1193" t="s">
        <v>137</v>
      </c>
      <c r="L1193" t="s">
        <v>3705</v>
      </c>
      <c r="M1193" t="s">
        <v>3706</v>
      </c>
      <c r="N1193">
        <v>1.839444444</v>
      </c>
      <c r="O1193">
        <v>0</v>
      </c>
      <c r="P1193">
        <v>1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0.11762342649642998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0.11762342649642998</v>
      </c>
    </row>
    <row r="1194" spans="1:31" x14ac:dyDescent="0.25">
      <c r="A1194">
        <v>2055722</v>
      </c>
      <c r="B1194">
        <v>1</v>
      </c>
      <c r="C1194" t="s">
        <v>81</v>
      </c>
      <c r="D1194" t="s">
        <v>128</v>
      </c>
      <c r="E1194" t="s">
        <v>158</v>
      </c>
      <c r="F1194" t="s">
        <v>3707</v>
      </c>
      <c r="G1194" t="s">
        <v>324</v>
      </c>
      <c r="H1194" t="s">
        <v>143</v>
      </c>
      <c r="I1194" t="s">
        <v>135</v>
      </c>
      <c r="J1194" t="s">
        <v>136</v>
      </c>
      <c r="K1194" t="s">
        <v>137</v>
      </c>
      <c r="L1194" t="s">
        <v>3708</v>
      </c>
      <c r="M1194" t="s">
        <v>3709</v>
      </c>
      <c r="N1194">
        <v>1.676111111</v>
      </c>
      <c r="O1194">
        <v>0</v>
      </c>
      <c r="P1194">
        <v>1</v>
      </c>
      <c r="Q1194">
        <v>0</v>
      </c>
      <c r="R1194">
        <v>2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0.17237760410121611</v>
      </c>
      <c r="Y1194">
        <v>0</v>
      </c>
      <c r="Z1194">
        <v>1.4892214060455169</v>
      </c>
      <c r="AA1194">
        <v>0</v>
      </c>
      <c r="AB1194">
        <v>0</v>
      </c>
      <c r="AC1194">
        <v>0</v>
      </c>
      <c r="AD1194">
        <v>0</v>
      </c>
      <c r="AE1194">
        <v>1.6615990101467331</v>
      </c>
    </row>
    <row r="1195" spans="1:31" x14ac:dyDescent="0.25">
      <c r="A1195">
        <v>2055724</v>
      </c>
      <c r="B1195">
        <v>1</v>
      </c>
      <c r="C1195" t="s">
        <v>80</v>
      </c>
      <c r="D1195" t="s">
        <v>83</v>
      </c>
      <c r="E1195" t="s">
        <v>505</v>
      </c>
      <c r="F1195" t="s">
        <v>3710</v>
      </c>
      <c r="G1195" t="s">
        <v>1007</v>
      </c>
      <c r="H1195" t="s">
        <v>143</v>
      </c>
      <c r="I1195" t="s">
        <v>135</v>
      </c>
      <c r="J1195" t="s">
        <v>136</v>
      </c>
      <c r="K1195" t="s">
        <v>137</v>
      </c>
      <c r="L1195" t="s">
        <v>3711</v>
      </c>
      <c r="M1195" t="s">
        <v>3712</v>
      </c>
      <c r="N1195">
        <v>6.1483333330000001</v>
      </c>
      <c r="O1195">
        <v>0</v>
      </c>
      <c r="P1195">
        <v>246</v>
      </c>
      <c r="Q1195">
        <v>0</v>
      </c>
      <c r="R1195">
        <v>0</v>
      </c>
      <c r="S1195">
        <v>0</v>
      </c>
      <c r="T1195">
        <v>35</v>
      </c>
      <c r="U1195">
        <v>0</v>
      </c>
      <c r="V1195">
        <v>0</v>
      </c>
      <c r="W1195">
        <v>0</v>
      </c>
      <c r="X1195">
        <v>349.131469743943</v>
      </c>
      <c r="Y1195">
        <v>0</v>
      </c>
      <c r="Z1195">
        <v>0</v>
      </c>
      <c r="AA1195">
        <v>0</v>
      </c>
      <c r="AB1195">
        <v>267.56125841166642</v>
      </c>
      <c r="AC1195">
        <v>0</v>
      </c>
      <c r="AD1195">
        <v>0</v>
      </c>
      <c r="AE1195">
        <v>616.69272815560942</v>
      </c>
    </row>
    <row r="1196" spans="1:31" x14ac:dyDescent="0.25">
      <c r="A1196">
        <v>2055727</v>
      </c>
      <c r="B1196">
        <v>1</v>
      </c>
      <c r="C1196" t="s">
        <v>80</v>
      </c>
      <c r="D1196" t="s">
        <v>96</v>
      </c>
      <c r="E1196" t="s">
        <v>158</v>
      </c>
      <c r="F1196" t="s">
        <v>3713</v>
      </c>
      <c r="G1196" t="s">
        <v>385</v>
      </c>
      <c r="H1196" t="s">
        <v>143</v>
      </c>
      <c r="I1196" t="s">
        <v>135</v>
      </c>
      <c r="J1196" t="s">
        <v>136</v>
      </c>
      <c r="K1196" t="s">
        <v>137</v>
      </c>
      <c r="L1196" t="s">
        <v>3714</v>
      </c>
      <c r="M1196" t="s">
        <v>3715</v>
      </c>
      <c r="N1196">
        <v>2.633611111</v>
      </c>
      <c r="O1196">
        <v>0</v>
      </c>
      <c r="P1196">
        <v>32</v>
      </c>
      <c r="Q1196">
        <v>0</v>
      </c>
      <c r="R1196">
        <v>0</v>
      </c>
      <c r="S1196">
        <v>0</v>
      </c>
      <c r="T1196">
        <v>1</v>
      </c>
      <c r="U1196">
        <v>0</v>
      </c>
      <c r="V1196">
        <v>0</v>
      </c>
      <c r="W1196">
        <v>0</v>
      </c>
      <c r="X1196">
        <v>21.702264025609157</v>
      </c>
      <c r="Y1196">
        <v>0</v>
      </c>
      <c r="Z1196">
        <v>0</v>
      </c>
      <c r="AA1196">
        <v>0</v>
      </c>
      <c r="AB1196">
        <v>4.0930149965963558</v>
      </c>
      <c r="AC1196">
        <v>0</v>
      </c>
      <c r="AD1196">
        <v>0</v>
      </c>
      <c r="AE1196">
        <v>25.795279022205513</v>
      </c>
    </row>
    <row r="1197" spans="1:31" x14ac:dyDescent="0.25">
      <c r="A1197">
        <v>2055728</v>
      </c>
      <c r="B1197">
        <v>1</v>
      </c>
      <c r="C1197" t="s">
        <v>81</v>
      </c>
      <c r="D1197" t="s">
        <v>113</v>
      </c>
      <c r="E1197" t="s">
        <v>505</v>
      </c>
      <c r="F1197" t="s">
        <v>3716</v>
      </c>
      <c r="G1197" t="s">
        <v>1007</v>
      </c>
      <c r="H1197" t="s">
        <v>143</v>
      </c>
      <c r="I1197" t="s">
        <v>135</v>
      </c>
      <c r="J1197" t="s">
        <v>3</v>
      </c>
      <c r="K1197" t="s">
        <v>137</v>
      </c>
      <c r="L1197" t="s">
        <v>3717</v>
      </c>
      <c r="M1197" t="s">
        <v>3718</v>
      </c>
      <c r="N1197">
        <v>2.1161111109999999</v>
      </c>
      <c r="O1197">
        <v>0</v>
      </c>
      <c r="P1197">
        <v>64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23.453308435226244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23.453308435226244</v>
      </c>
    </row>
    <row r="1198" spans="1:31" x14ac:dyDescent="0.25">
      <c r="A1198">
        <v>2055732</v>
      </c>
      <c r="B1198">
        <v>1</v>
      </c>
      <c r="C1198" t="s">
        <v>80</v>
      </c>
      <c r="D1198" t="s">
        <v>89</v>
      </c>
      <c r="E1198" t="s">
        <v>177</v>
      </c>
      <c r="F1198" t="s">
        <v>3719</v>
      </c>
      <c r="G1198" t="s">
        <v>183</v>
      </c>
      <c r="H1198" t="s">
        <v>143</v>
      </c>
      <c r="I1198" t="s">
        <v>135</v>
      </c>
      <c r="J1198" t="s">
        <v>136</v>
      </c>
      <c r="K1198" t="s">
        <v>137</v>
      </c>
      <c r="L1198" t="s">
        <v>3720</v>
      </c>
      <c r="M1198" t="s">
        <v>3721</v>
      </c>
      <c r="N1198">
        <v>3.3855555549999998</v>
      </c>
      <c r="O1198">
        <v>0</v>
      </c>
      <c r="P1198">
        <v>7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5.5022331858665705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5.5022331858665705</v>
      </c>
    </row>
    <row r="1199" spans="1:31" x14ac:dyDescent="0.25">
      <c r="A1199">
        <v>2055737</v>
      </c>
      <c r="B1199">
        <v>1</v>
      </c>
      <c r="C1199" t="s">
        <v>80</v>
      </c>
      <c r="D1199" t="s">
        <v>96</v>
      </c>
      <c r="E1199" t="s">
        <v>158</v>
      </c>
      <c r="F1199" t="s">
        <v>3722</v>
      </c>
      <c r="G1199" t="s">
        <v>1378</v>
      </c>
      <c r="H1199" t="s">
        <v>143</v>
      </c>
      <c r="I1199" t="s">
        <v>135</v>
      </c>
      <c r="J1199" t="s">
        <v>136</v>
      </c>
      <c r="K1199" t="s">
        <v>137</v>
      </c>
      <c r="L1199" t="s">
        <v>3723</v>
      </c>
      <c r="M1199" t="s">
        <v>3724</v>
      </c>
      <c r="N1199">
        <v>2.2658333329999998</v>
      </c>
      <c r="O1199">
        <v>0</v>
      </c>
      <c r="P1199">
        <v>41</v>
      </c>
      <c r="Q1199">
        <v>0</v>
      </c>
      <c r="R1199">
        <v>0</v>
      </c>
      <c r="S1199">
        <v>0</v>
      </c>
      <c r="T1199">
        <v>3</v>
      </c>
      <c r="U1199">
        <v>0</v>
      </c>
      <c r="V1199">
        <v>0</v>
      </c>
      <c r="W1199">
        <v>0</v>
      </c>
      <c r="X1199">
        <v>77.341353255068384</v>
      </c>
      <c r="Y1199">
        <v>0</v>
      </c>
      <c r="Z1199">
        <v>0</v>
      </c>
      <c r="AA1199">
        <v>0</v>
      </c>
      <c r="AB1199">
        <v>0.30667252514846338</v>
      </c>
      <c r="AC1199">
        <v>0</v>
      </c>
      <c r="AD1199">
        <v>0</v>
      </c>
      <c r="AE1199">
        <v>77.648025780216841</v>
      </c>
    </row>
    <row r="1200" spans="1:31" x14ac:dyDescent="0.25">
      <c r="A1200">
        <v>2055739</v>
      </c>
      <c r="B1200">
        <v>1</v>
      </c>
      <c r="C1200" t="s">
        <v>80</v>
      </c>
      <c r="D1200" t="s">
        <v>95</v>
      </c>
      <c r="E1200" t="s">
        <v>177</v>
      </c>
      <c r="F1200" t="s">
        <v>3701</v>
      </c>
      <c r="G1200" t="s">
        <v>324</v>
      </c>
      <c r="H1200" t="s">
        <v>143</v>
      </c>
      <c r="I1200" t="s">
        <v>135</v>
      </c>
      <c r="J1200" t="s">
        <v>136</v>
      </c>
      <c r="K1200" t="s">
        <v>137</v>
      </c>
      <c r="L1200" t="s">
        <v>3725</v>
      </c>
      <c r="M1200" t="s">
        <v>3726</v>
      </c>
      <c r="N1200">
        <v>2.5869444439999998</v>
      </c>
      <c r="O1200">
        <v>0</v>
      </c>
      <c r="P1200">
        <v>1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0.43902244376327776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0.43902244376327776</v>
      </c>
    </row>
    <row r="1201" spans="1:31" x14ac:dyDescent="0.25">
      <c r="A1201">
        <v>2055743</v>
      </c>
      <c r="B1201">
        <v>1</v>
      </c>
      <c r="C1201" t="s">
        <v>80</v>
      </c>
      <c r="D1201" t="s">
        <v>105</v>
      </c>
      <c r="E1201" t="s">
        <v>177</v>
      </c>
      <c r="F1201" t="s">
        <v>3727</v>
      </c>
      <c r="G1201" t="s">
        <v>183</v>
      </c>
      <c r="H1201" t="s">
        <v>143</v>
      </c>
      <c r="I1201" t="s">
        <v>135</v>
      </c>
      <c r="J1201" t="s">
        <v>136</v>
      </c>
      <c r="K1201" t="s">
        <v>137</v>
      </c>
      <c r="L1201" t="s">
        <v>3728</v>
      </c>
      <c r="M1201" t="s">
        <v>3729</v>
      </c>
      <c r="N1201">
        <v>5.5261111109999996</v>
      </c>
      <c r="O1201">
        <v>0</v>
      </c>
      <c r="P1201">
        <v>1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3.8950878431372442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3.8950878431372442</v>
      </c>
    </row>
    <row r="1202" spans="1:31" x14ac:dyDescent="0.25">
      <c r="A1202">
        <v>2055744</v>
      </c>
      <c r="B1202">
        <v>1</v>
      </c>
      <c r="C1202" t="s">
        <v>80</v>
      </c>
      <c r="D1202" t="s">
        <v>102</v>
      </c>
      <c r="E1202" t="s">
        <v>177</v>
      </c>
      <c r="F1202" t="s">
        <v>3730</v>
      </c>
      <c r="G1202" t="s">
        <v>183</v>
      </c>
      <c r="H1202" t="s">
        <v>143</v>
      </c>
      <c r="I1202" t="s">
        <v>135</v>
      </c>
      <c r="J1202" t="s">
        <v>136</v>
      </c>
      <c r="K1202" t="s">
        <v>137</v>
      </c>
      <c r="L1202" t="s">
        <v>3731</v>
      </c>
      <c r="M1202" t="s">
        <v>3732</v>
      </c>
      <c r="N1202">
        <v>0.81499999999999995</v>
      </c>
      <c r="O1202">
        <v>0</v>
      </c>
      <c r="P1202">
        <v>2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0.27514246803272668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0.27514246803272668</v>
      </c>
    </row>
    <row r="1203" spans="1:31" x14ac:dyDescent="0.25">
      <c r="A1203">
        <v>2055746</v>
      </c>
      <c r="B1203">
        <v>1</v>
      </c>
      <c r="C1203" t="s">
        <v>80</v>
      </c>
      <c r="D1203" t="s">
        <v>107</v>
      </c>
      <c r="E1203" t="s">
        <v>505</v>
      </c>
      <c r="F1203" t="s">
        <v>3733</v>
      </c>
      <c r="G1203" t="s">
        <v>324</v>
      </c>
      <c r="H1203" t="s">
        <v>143</v>
      </c>
      <c r="I1203" t="s">
        <v>135</v>
      </c>
      <c r="J1203" t="s">
        <v>136</v>
      </c>
      <c r="K1203" t="s">
        <v>137</v>
      </c>
      <c r="L1203" t="s">
        <v>3734</v>
      </c>
      <c r="M1203" t="s">
        <v>3735</v>
      </c>
      <c r="N1203">
        <v>1.101111111</v>
      </c>
      <c r="O1203">
        <v>0</v>
      </c>
      <c r="P1203">
        <v>69</v>
      </c>
      <c r="Q1203">
        <v>0</v>
      </c>
      <c r="R1203">
        <v>0</v>
      </c>
      <c r="S1203">
        <v>0</v>
      </c>
      <c r="T1203">
        <v>5</v>
      </c>
      <c r="U1203">
        <v>0</v>
      </c>
      <c r="V1203">
        <v>0</v>
      </c>
      <c r="W1203">
        <v>0</v>
      </c>
      <c r="X1203">
        <v>15.858653669997347</v>
      </c>
      <c r="Y1203">
        <v>0</v>
      </c>
      <c r="Z1203">
        <v>0</v>
      </c>
      <c r="AA1203">
        <v>0</v>
      </c>
      <c r="AB1203">
        <v>19.314906440582575</v>
      </c>
      <c r="AC1203">
        <v>0</v>
      </c>
      <c r="AD1203">
        <v>0</v>
      </c>
      <c r="AE1203">
        <v>35.17356011057992</v>
      </c>
    </row>
    <row r="1204" spans="1:31" x14ac:dyDescent="0.25">
      <c r="A1204">
        <v>2055747</v>
      </c>
      <c r="B1204">
        <v>1</v>
      </c>
      <c r="C1204" t="s">
        <v>80</v>
      </c>
      <c r="D1204" t="s">
        <v>90</v>
      </c>
      <c r="E1204" t="s">
        <v>140</v>
      </c>
      <c r="F1204" t="s">
        <v>3736</v>
      </c>
      <c r="G1204" t="s">
        <v>160</v>
      </c>
      <c r="H1204" t="s">
        <v>143</v>
      </c>
      <c r="I1204" t="s">
        <v>135</v>
      </c>
      <c r="J1204" t="s">
        <v>136</v>
      </c>
      <c r="K1204" t="s">
        <v>137</v>
      </c>
      <c r="L1204" t="s">
        <v>3737</v>
      </c>
      <c r="M1204" t="s">
        <v>3738</v>
      </c>
      <c r="N1204">
        <v>3.7263888879999998</v>
      </c>
      <c r="O1204">
        <v>0</v>
      </c>
      <c r="P1204">
        <v>197</v>
      </c>
      <c r="Q1204">
        <v>0</v>
      </c>
      <c r="R1204">
        <v>0</v>
      </c>
      <c r="S1204">
        <v>0</v>
      </c>
      <c r="T1204">
        <v>68</v>
      </c>
      <c r="U1204">
        <v>0</v>
      </c>
      <c r="V1204">
        <v>0</v>
      </c>
      <c r="W1204">
        <v>0</v>
      </c>
      <c r="X1204">
        <v>220.3699795207371</v>
      </c>
      <c r="Y1204">
        <v>0</v>
      </c>
      <c r="Z1204">
        <v>0</v>
      </c>
      <c r="AA1204">
        <v>0</v>
      </c>
      <c r="AB1204">
        <v>440.27136034128154</v>
      </c>
      <c r="AC1204">
        <v>0</v>
      </c>
      <c r="AD1204">
        <v>0</v>
      </c>
      <c r="AE1204">
        <v>660.64133986201864</v>
      </c>
    </row>
    <row r="1205" spans="1:31" x14ac:dyDescent="0.25">
      <c r="A1205">
        <v>2055748</v>
      </c>
      <c r="B1205">
        <v>1</v>
      </c>
      <c r="C1205" t="s">
        <v>80</v>
      </c>
      <c r="D1205" t="s">
        <v>105</v>
      </c>
      <c r="E1205" t="s">
        <v>140</v>
      </c>
      <c r="F1205" t="s">
        <v>3739</v>
      </c>
      <c r="G1205" t="s">
        <v>142</v>
      </c>
      <c r="H1205" t="s">
        <v>143</v>
      </c>
      <c r="I1205" t="s">
        <v>135</v>
      </c>
      <c r="J1205" t="s">
        <v>136</v>
      </c>
      <c r="K1205" t="s">
        <v>137</v>
      </c>
      <c r="L1205" t="s">
        <v>3740</v>
      </c>
      <c r="M1205" t="s">
        <v>3741</v>
      </c>
      <c r="N1205">
        <v>3.4058333329999999</v>
      </c>
      <c r="O1205">
        <v>0</v>
      </c>
      <c r="P1205">
        <v>6</v>
      </c>
      <c r="Q1205">
        <v>0</v>
      </c>
      <c r="R1205">
        <v>10</v>
      </c>
      <c r="S1205">
        <v>0</v>
      </c>
      <c r="T1205">
        <v>3</v>
      </c>
      <c r="U1205">
        <v>0</v>
      </c>
      <c r="V1205">
        <v>0</v>
      </c>
      <c r="W1205">
        <v>0</v>
      </c>
      <c r="X1205">
        <v>15.916728073395852</v>
      </c>
      <c r="Y1205">
        <v>0</v>
      </c>
      <c r="Z1205">
        <v>10.638497310237454</v>
      </c>
      <c r="AA1205">
        <v>0</v>
      </c>
      <c r="AB1205">
        <v>8.7789551314572325</v>
      </c>
      <c r="AC1205">
        <v>0</v>
      </c>
      <c r="AD1205">
        <v>0</v>
      </c>
      <c r="AE1205">
        <v>35.334180515090537</v>
      </c>
    </row>
    <row r="1206" spans="1:31" x14ac:dyDescent="0.25">
      <c r="A1206">
        <v>2055749</v>
      </c>
      <c r="B1206">
        <v>1</v>
      </c>
      <c r="C1206" t="s">
        <v>81</v>
      </c>
      <c r="D1206" t="s">
        <v>123</v>
      </c>
      <c r="E1206" t="s">
        <v>177</v>
      </c>
      <c r="F1206" t="s">
        <v>3742</v>
      </c>
      <c r="G1206" t="s">
        <v>183</v>
      </c>
      <c r="H1206" t="s">
        <v>143</v>
      </c>
      <c r="I1206" t="s">
        <v>135</v>
      </c>
      <c r="J1206" t="s">
        <v>136</v>
      </c>
      <c r="K1206" t="s">
        <v>137</v>
      </c>
      <c r="L1206" t="s">
        <v>3743</v>
      </c>
      <c r="M1206" t="s">
        <v>3744</v>
      </c>
      <c r="N1206">
        <v>1.4883333329999999</v>
      </c>
      <c r="O1206">
        <v>0</v>
      </c>
      <c r="P1206">
        <v>1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0.6921594797226176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0.6921594797226176</v>
      </c>
    </row>
    <row r="1207" spans="1:31" x14ac:dyDescent="0.25">
      <c r="A1207">
        <v>2055751</v>
      </c>
      <c r="B1207">
        <v>1</v>
      </c>
      <c r="C1207" t="s">
        <v>81</v>
      </c>
      <c r="D1207" t="s">
        <v>123</v>
      </c>
      <c r="E1207" t="s">
        <v>295</v>
      </c>
      <c r="F1207" t="s">
        <v>3745</v>
      </c>
      <c r="G1207" t="s">
        <v>2747</v>
      </c>
      <c r="H1207" t="s">
        <v>134</v>
      </c>
      <c r="I1207" t="s">
        <v>135</v>
      </c>
      <c r="J1207" t="s">
        <v>136</v>
      </c>
      <c r="K1207" t="s">
        <v>137</v>
      </c>
      <c r="L1207" t="s">
        <v>3746</v>
      </c>
      <c r="M1207" t="s">
        <v>3747</v>
      </c>
      <c r="N1207">
        <v>0.597573888</v>
      </c>
      <c r="O1207">
        <v>0</v>
      </c>
      <c r="P1207">
        <v>4889</v>
      </c>
      <c r="Q1207">
        <v>0</v>
      </c>
      <c r="R1207">
        <v>1</v>
      </c>
      <c r="S1207">
        <v>2</v>
      </c>
      <c r="T1207">
        <v>955</v>
      </c>
      <c r="U1207">
        <v>0</v>
      </c>
      <c r="V1207">
        <v>4</v>
      </c>
      <c r="W1207">
        <v>0</v>
      </c>
      <c r="X1207">
        <v>593.46299713715428</v>
      </c>
      <c r="Y1207">
        <v>0</v>
      </c>
      <c r="Z1207">
        <v>0.19736192087708004</v>
      </c>
      <c r="AA1207">
        <v>34.741835951800141</v>
      </c>
      <c r="AB1207">
        <v>565.40022579875529</v>
      </c>
      <c r="AC1207">
        <v>0</v>
      </c>
      <c r="AD1207">
        <v>11.57619019226734</v>
      </c>
      <c r="AE1207">
        <v>1205.3786110008541</v>
      </c>
    </row>
    <row r="1208" spans="1:31" x14ac:dyDescent="0.25">
      <c r="A1208">
        <v>2055753</v>
      </c>
      <c r="B1208">
        <v>1</v>
      </c>
      <c r="C1208" t="s">
        <v>81</v>
      </c>
      <c r="D1208" t="s">
        <v>123</v>
      </c>
      <c r="E1208" t="s">
        <v>295</v>
      </c>
      <c r="F1208" t="s">
        <v>3748</v>
      </c>
      <c r="G1208" t="s">
        <v>2747</v>
      </c>
      <c r="H1208" t="s">
        <v>134</v>
      </c>
      <c r="I1208" t="s">
        <v>135</v>
      </c>
      <c r="J1208" t="s">
        <v>136</v>
      </c>
      <c r="K1208" t="s">
        <v>137</v>
      </c>
      <c r="L1208" t="s">
        <v>3749</v>
      </c>
      <c r="M1208" t="s">
        <v>3750</v>
      </c>
      <c r="N1208">
        <v>0.60578611100000002</v>
      </c>
      <c r="O1208">
        <v>0</v>
      </c>
      <c r="P1208">
        <v>536</v>
      </c>
      <c r="Q1208">
        <v>2</v>
      </c>
      <c r="R1208">
        <v>1</v>
      </c>
      <c r="S1208">
        <v>9</v>
      </c>
      <c r="T1208">
        <v>37</v>
      </c>
      <c r="U1208">
        <v>2</v>
      </c>
      <c r="V1208">
        <v>0</v>
      </c>
      <c r="W1208">
        <v>0</v>
      </c>
      <c r="X1208">
        <v>65.769979996971173</v>
      </c>
      <c r="Y1208">
        <v>5.7894028919999993E-2</v>
      </c>
      <c r="Z1208">
        <v>5.7265309315433333E-2</v>
      </c>
      <c r="AA1208">
        <v>59.313078739294397</v>
      </c>
      <c r="AB1208">
        <v>37.286915114442344</v>
      </c>
      <c r="AC1208">
        <v>1239.6231147659753</v>
      </c>
      <c r="AD1208">
        <v>0</v>
      </c>
      <c r="AE1208">
        <v>1402.1082479549186</v>
      </c>
    </row>
    <row r="1209" spans="1:31" x14ac:dyDescent="0.25">
      <c r="A1209">
        <v>2055756</v>
      </c>
      <c r="B1209">
        <v>1</v>
      </c>
      <c r="C1209" t="s">
        <v>81</v>
      </c>
      <c r="D1209" t="s">
        <v>112</v>
      </c>
      <c r="E1209" t="s">
        <v>177</v>
      </c>
      <c r="F1209" t="s">
        <v>3751</v>
      </c>
      <c r="G1209" t="s">
        <v>183</v>
      </c>
      <c r="H1209" t="s">
        <v>143</v>
      </c>
      <c r="I1209" t="s">
        <v>135</v>
      </c>
      <c r="J1209" t="s">
        <v>136</v>
      </c>
      <c r="K1209" t="s">
        <v>137</v>
      </c>
      <c r="L1209" t="s">
        <v>3752</v>
      </c>
      <c r="M1209" t="s">
        <v>3753</v>
      </c>
      <c r="N1209">
        <v>3.3944444439999999</v>
      </c>
      <c r="O1209">
        <v>0</v>
      </c>
      <c r="P1209">
        <v>2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1.2778548125584224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1.2778548125584224</v>
      </c>
    </row>
    <row r="1210" spans="1:31" x14ac:dyDescent="0.25">
      <c r="A1210">
        <v>2055758</v>
      </c>
      <c r="B1210">
        <v>1</v>
      </c>
      <c r="C1210" t="s">
        <v>81</v>
      </c>
      <c r="D1210" t="s">
        <v>118</v>
      </c>
      <c r="E1210" t="s">
        <v>295</v>
      </c>
      <c r="F1210" t="s">
        <v>3754</v>
      </c>
      <c r="G1210" t="s">
        <v>133</v>
      </c>
      <c r="H1210" t="s">
        <v>134</v>
      </c>
      <c r="I1210" t="s">
        <v>135</v>
      </c>
      <c r="J1210" t="s">
        <v>136</v>
      </c>
      <c r="K1210" t="s">
        <v>137</v>
      </c>
      <c r="L1210" t="s">
        <v>3755</v>
      </c>
      <c r="M1210" t="s">
        <v>3756</v>
      </c>
      <c r="N1210">
        <v>9.5555555E-2</v>
      </c>
      <c r="O1210">
        <v>7</v>
      </c>
      <c r="P1210">
        <v>1033</v>
      </c>
      <c r="Q1210">
        <v>156</v>
      </c>
      <c r="R1210">
        <v>64</v>
      </c>
      <c r="S1210">
        <v>34</v>
      </c>
      <c r="T1210">
        <v>87</v>
      </c>
      <c r="U1210">
        <v>0</v>
      </c>
      <c r="V1210">
        <v>0</v>
      </c>
      <c r="W1210">
        <v>0.25058818195846222</v>
      </c>
      <c r="X1210">
        <v>19.173673630875985</v>
      </c>
      <c r="Y1210">
        <v>65.079845494306483</v>
      </c>
      <c r="Z1210">
        <v>6.9689801492539916</v>
      </c>
      <c r="AA1210">
        <v>13.609924040780887</v>
      </c>
      <c r="AB1210">
        <v>7.3005364041368495</v>
      </c>
      <c r="AC1210">
        <v>0</v>
      </c>
      <c r="AD1210">
        <v>0</v>
      </c>
      <c r="AE1210">
        <v>112.38354790131265</v>
      </c>
    </row>
    <row r="1211" spans="1:31" x14ac:dyDescent="0.25">
      <c r="A1211">
        <v>2055759</v>
      </c>
      <c r="B1211">
        <v>1</v>
      </c>
      <c r="C1211" t="s">
        <v>80</v>
      </c>
      <c r="D1211" t="s">
        <v>100</v>
      </c>
      <c r="E1211" t="s">
        <v>177</v>
      </c>
      <c r="F1211" t="s">
        <v>3541</v>
      </c>
      <c r="G1211" t="s">
        <v>179</v>
      </c>
      <c r="H1211" t="s">
        <v>143</v>
      </c>
      <c r="I1211" t="s">
        <v>135</v>
      </c>
      <c r="J1211" t="s">
        <v>136</v>
      </c>
      <c r="K1211" t="s">
        <v>137</v>
      </c>
      <c r="L1211" t="s">
        <v>3757</v>
      </c>
      <c r="M1211" t="s">
        <v>3758</v>
      </c>
      <c r="N1211">
        <v>0.77138888800000005</v>
      </c>
      <c r="O1211">
        <v>0</v>
      </c>
      <c r="P1211">
        <v>0</v>
      </c>
      <c r="Q1211">
        <v>0</v>
      </c>
      <c r="R1211">
        <v>3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4.7188763122296198</v>
      </c>
      <c r="AA1211">
        <v>0</v>
      </c>
      <c r="AB1211">
        <v>0</v>
      </c>
      <c r="AC1211">
        <v>0</v>
      </c>
      <c r="AD1211">
        <v>0</v>
      </c>
      <c r="AE1211">
        <v>4.7188763122296198</v>
      </c>
    </row>
    <row r="1212" spans="1:31" x14ac:dyDescent="0.25">
      <c r="A1212">
        <v>2055760</v>
      </c>
      <c r="B1212">
        <v>1</v>
      </c>
      <c r="C1212" t="s">
        <v>81</v>
      </c>
      <c r="D1212" t="s">
        <v>112</v>
      </c>
      <c r="E1212" t="s">
        <v>177</v>
      </c>
      <c r="F1212" t="s">
        <v>3759</v>
      </c>
      <c r="G1212" t="s">
        <v>183</v>
      </c>
      <c r="H1212" t="s">
        <v>143</v>
      </c>
      <c r="I1212" t="s">
        <v>135</v>
      </c>
      <c r="J1212" t="s">
        <v>136</v>
      </c>
      <c r="K1212" t="s">
        <v>137</v>
      </c>
      <c r="L1212" t="s">
        <v>3760</v>
      </c>
      <c r="M1212" t="s">
        <v>3761</v>
      </c>
      <c r="N1212">
        <v>3.4477777770000002</v>
      </c>
      <c r="O1212">
        <v>0</v>
      </c>
      <c r="P1212">
        <v>1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1.1487931084841667E-3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1.1487931084841667E-3</v>
      </c>
    </row>
    <row r="1213" spans="1:31" x14ac:dyDescent="0.25">
      <c r="A1213">
        <v>2055763</v>
      </c>
      <c r="B1213">
        <v>1</v>
      </c>
      <c r="C1213" t="s">
        <v>80</v>
      </c>
      <c r="D1213" t="s">
        <v>93</v>
      </c>
      <c r="E1213" t="s">
        <v>177</v>
      </c>
      <c r="F1213" t="s">
        <v>3762</v>
      </c>
      <c r="G1213" t="s">
        <v>183</v>
      </c>
      <c r="H1213" t="s">
        <v>143</v>
      </c>
      <c r="I1213" t="s">
        <v>135</v>
      </c>
      <c r="J1213" t="s">
        <v>136</v>
      </c>
      <c r="K1213" t="s">
        <v>137</v>
      </c>
      <c r="L1213" t="s">
        <v>3763</v>
      </c>
      <c r="M1213" t="s">
        <v>3764</v>
      </c>
      <c r="N1213">
        <v>1.1277777769999999</v>
      </c>
      <c r="O1213">
        <v>0</v>
      </c>
      <c r="P1213">
        <v>1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1.1075843156444446E-3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1.1075843156444446E-3</v>
      </c>
    </row>
    <row r="1214" spans="1:31" x14ac:dyDescent="0.25">
      <c r="A1214">
        <v>2055765</v>
      </c>
      <c r="B1214">
        <v>1</v>
      </c>
      <c r="C1214" t="s">
        <v>80</v>
      </c>
      <c r="D1214" t="s">
        <v>82</v>
      </c>
      <c r="E1214" t="s">
        <v>177</v>
      </c>
      <c r="F1214" t="s">
        <v>3765</v>
      </c>
      <c r="G1214" t="s">
        <v>183</v>
      </c>
      <c r="H1214" t="s">
        <v>143</v>
      </c>
      <c r="I1214" t="s">
        <v>135</v>
      </c>
      <c r="J1214" t="s">
        <v>136</v>
      </c>
      <c r="K1214" t="s">
        <v>137</v>
      </c>
      <c r="L1214" t="s">
        <v>3766</v>
      </c>
      <c r="M1214" t="s">
        <v>3767</v>
      </c>
      <c r="N1214">
        <v>2.4894444440000001</v>
      </c>
      <c r="O1214">
        <v>0</v>
      </c>
      <c r="P1214">
        <v>1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1.0956748224751345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1.0956748224751345</v>
      </c>
    </row>
    <row r="1215" spans="1:31" x14ac:dyDescent="0.25">
      <c r="A1215">
        <v>2055768</v>
      </c>
      <c r="B1215">
        <v>1</v>
      </c>
      <c r="C1215" t="s">
        <v>80</v>
      </c>
      <c r="D1215" t="s">
        <v>82</v>
      </c>
      <c r="E1215" t="s">
        <v>177</v>
      </c>
      <c r="F1215" t="s">
        <v>3768</v>
      </c>
      <c r="G1215" t="s">
        <v>183</v>
      </c>
      <c r="H1215" t="s">
        <v>143</v>
      </c>
      <c r="I1215" t="s">
        <v>135</v>
      </c>
      <c r="J1215" t="s">
        <v>136</v>
      </c>
      <c r="K1215" t="s">
        <v>137</v>
      </c>
      <c r="L1215" t="s">
        <v>3769</v>
      </c>
      <c r="M1215" t="s">
        <v>3770</v>
      </c>
      <c r="N1215">
        <v>1.5080555550000001</v>
      </c>
      <c r="O1215">
        <v>0</v>
      </c>
      <c r="P1215">
        <v>1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</row>
    <row r="1216" spans="1:31" x14ac:dyDescent="0.25">
      <c r="A1216">
        <v>2055770</v>
      </c>
      <c r="B1216">
        <v>1</v>
      </c>
      <c r="C1216" t="s">
        <v>81</v>
      </c>
      <c r="D1216" t="s">
        <v>122</v>
      </c>
      <c r="E1216" t="s">
        <v>177</v>
      </c>
      <c r="F1216" t="s">
        <v>3771</v>
      </c>
      <c r="G1216" t="s">
        <v>196</v>
      </c>
      <c r="H1216" t="s">
        <v>143</v>
      </c>
      <c r="I1216" t="s">
        <v>135</v>
      </c>
      <c r="J1216" t="s">
        <v>136</v>
      </c>
      <c r="K1216" t="s">
        <v>137</v>
      </c>
      <c r="L1216" t="s">
        <v>3772</v>
      </c>
      <c r="M1216" t="s">
        <v>3773</v>
      </c>
      <c r="N1216">
        <v>0.953333333</v>
      </c>
      <c r="O1216">
        <v>0</v>
      </c>
      <c r="P1216">
        <v>10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2.6432043788626669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2.6432043788626669</v>
      </c>
    </row>
    <row r="1217" spans="1:31" x14ac:dyDescent="0.25">
      <c r="A1217">
        <v>2055771</v>
      </c>
      <c r="B1217">
        <v>1</v>
      </c>
      <c r="C1217" t="s">
        <v>81</v>
      </c>
      <c r="D1217" t="s">
        <v>113</v>
      </c>
      <c r="E1217" t="s">
        <v>505</v>
      </c>
      <c r="F1217" t="s">
        <v>3716</v>
      </c>
      <c r="G1217" t="s">
        <v>1007</v>
      </c>
      <c r="H1217" t="s">
        <v>143</v>
      </c>
      <c r="I1217" t="s">
        <v>135</v>
      </c>
      <c r="J1217" t="s">
        <v>3</v>
      </c>
      <c r="K1217" t="s">
        <v>137</v>
      </c>
      <c r="L1217" t="s">
        <v>3774</v>
      </c>
      <c r="M1217" t="s">
        <v>3775</v>
      </c>
      <c r="N1217">
        <v>3.3224999999999998</v>
      </c>
      <c r="O1217">
        <v>0</v>
      </c>
      <c r="P1217">
        <v>64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38.076001704021429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38.076001704021429</v>
      </c>
    </row>
    <row r="1218" spans="1:31" x14ac:dyDescent="0.25">
      <c r="A1218">
        <v>2055773</v>
      </c>
      <c r="B1218">
        <v>1</v>
      </c>
      <c r="C1218" t="s">
        <v>80</v>
      </c>
      <c r="D1218" t="s">
        <v>83</v>
      </c>
      <c r="E1218" t="s">
        <v>169</v>
      </c>
      <c r="F1218" t="s">
        <v>3776</v>
      </c>
      <c r="G1218" t="s">
        <v>171</v>
      </c>
      <c r="H1218" t="s">
        <v>134</v>
      </c>
      <c r="I1218" t="s">
        <v>135</v>
      </c>
      <c r="J1218" t="s">
        <v>136</v>
      </c>
      <c r="K1218" t="s">
        <v>137</v>
      </c>
      <c r="L1218" t="s">
        <v>3777</v>
      </c>
      <c r="M1218" t="s">
        <v>3778</v>
      </c>
      <c r="N1218">
        <v>0.83555555500000001</v>
      </c>
      <c r="O1218">
        <v>0</v>
      </c>
      <c r="P1218">
        <v>149</v>
      </c>
      <c r="Q1218">
        <v>0</v>
      </c>
      <c r="R1218">
        <v>0</v>
      </c>
      <c r="S1218">
        <v>0</v>
      </c>
      <c r="T1218">
        <v>45</v>
      </c>
      <c r="U1218">
        <v>1</v>
      </c>
      <c r="V1218">
        <v>1</v>
      </c>
      <c r="W1218">
        <v>0</v>
      </c>
      <c r="X1218">
        <v>39.740766730738542</v>
      </c>
      <c r="Y1218">
        <v>0</v>
      </c>
      <c r="Z1218">
        <v>0</v>
      </c>
      <c r="AA1218">
        <v>0</v>
      </c>
      <c r="AB1218">
        <v>23.030955763972269</v>
      </c>
      <c r="AC1218">
        <v>0</v>
      </c>
      <c r="AD1218">
        <v>11.141889199108745</v>
      </c>
      <c r="AE1218">
        <v>73.913611693819561</v>
      </c>
    </row>
    <row r="1219" spans="1:31" x14ac:dyDescent="0.25">
      <c r="A1219">
        <v>2055775</v>
      </c>
      <c r="B1219">
        <v>1</v>
      </c>
      <c r="C1219" t="s">
        <v>80</v>
      </c>
      <c r="D1219" t="s">
        <v>95</v>
      </c>
      <c r="E1219" t="s">
        <v>177</v>
      </c>
      <c r="F1219" t="s">
        <v>3779</v>
      </c>
      <c r="G1219" t="s">
        <v>183</v>
      </c>
      <c r="H1219" t="s">
        <v>143</v>
      </c>
      <c r="I1219" t="s">
        <v>135</v>
      </c>
      <c r="J1219" t="s">
        <v>136</v>
      </c>
      <c r="K1219" t="s">
        <v>137</v>
      </c>
      <c r="L1219" t="s">
        <v>3780</v>
      </c>
      <c r="M1219" t="s">
        <v>3781</v>
      </c>
      <c r="N1219">
        <v>0.65416666599999995</v>
      </c>
      <c r="O1219">
        <v>0</v>
      </c>
      <c r="P1219">
        <v>1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0.10336476938579166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0.10336476938579166</v>
      </c>
    </row>
    <row r="1220" spans="1:31" x14ac:dyDescent="0.25">
      <c r="A1220">
        <v>2055778</v>
      </c>
      <c r="B1220">
        <v>1</v>
      </c>
      <c r="C1220" t="s">
        <v>80</v>
      </c>
      <c r="D1220" t="s">
        <v>83</v>
      </c>
      <c r="E1220" t="s">
        <v>169</v>
      </c>
      <c r="F1220" t="s">
        <v>3782</v>
      </c>
      <c r="G1220" t="s">
        <v>513</v>
      </c>
      <c r="H1220" t="s">
        <v>134</v>
      </c>
      <c r="I1220" t="s">
        <v>135</v>
      </c>
      <c r="J1220" t="s">
        <v>136</v>
      </c>
      <c r="K1220" t="s">
        <v>137</v>
      </c>
      <c r="L1220" t="s">
        <v>3783</v>
      </c>
      <c r="M1220" t="s">
        <v>3784</v>
      </c>
      <c r="N1220">
        <v>0.41777777700000002</v>
      </c>
      <c r="O1220">
        <v>0</v>
      </c>
      <c r="P1220">
        <v>149</v>
      </c>
      <c r="Q1220">
        <v>0</v>
      </c>
      <c r="R1220">
        <v>0</v>
      </c>
      <c r="S1220">
        <v>0</v>
      </c>
      <c r="T1220">
        <v>45</v>
      </c>
      <c r="U1220">
        <v>1</v>
      </c>
      <c r="V1220">
        <v>1</v>
      </c>
      <c r="W1220">
        <v>0</v>
      </c>
      <c r="X1220">
        <v>19.848938329496381</v>
      </c>
      <c r="Y1220">
        <v>0</v>
      </c>
      <c r="Z1220">
        <v>0</v>
      </c>
      <c r="AA1220">
        <v>0</v>
      </c>
      <c r="AB1220">
        <v>11.544488842591182</v>
      </c>
      <c r="AC1220">
        <v>0</v>
      </c>
      <c r="AD1220">
        <v>5.6948134826410231</v>
      </c>
      <c r="AE1220">
        <v>37.088240654728587</v>
      </c>
    </row>
    <row r="1221" spans="1:31" x14ac:dyDescent="0.25">
      <c r="A1221">
        <v>2055779</v>
      </c>
      <c r="B1221">
        <v>1</v>
      </c>
      <c r="C1221" t="s">
        <v>81</v>
      </c>
      <c r="D1221" t="s">
        <v>122</v>
      </c>
      <c r="E1221" t="s">
        <v>177</v>
      </c>
      <c r="F1221" t="s">
        <v>3785</v>
      </c>
      <c r="G1221" t="s">
        <v>179</v>
      </c>
      <c r="H1221" t="s">
        <v>143</v>
      </c>
      <c r="I1221" t="s">
        <v>135</v>
      </c>
      <c r="J1221" t="s">
        <v>136</v>
      </c>
      <c r="K1221" t="s">
        <v>137</v>
      </c>
      <c r="L1221" t="s">
        <v>3786</v>
      </c>
      <c r="M1221" t="s">
        <v>3787</v>
      </c>
      <c r="N1221">
        <v>1.6697222220000001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1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2.4739280260783367</v>
      </c>
      <c r="AC1221">
        <v>0</v>
      </c>
      <c r="AD1221">
        <v>0</v>
      </c>
      <c r="AE1221">
        <v>2.4739280260783367</v>
      </c>
    </row>
    <row r="1222" spans="1:31" x14ac:dyDescent="0.25">
      <c r="A1222">
        <v>2055782</v>
      </c>
      <c r="B1222">
        <v>1</v>
      </c>
      <c r="C1222" t="s">
        <v>80</v>
      </c>
      <c r="D1222" t="s">
        <v>95</v>
      </c>
      <c r="E1222" t="s">
        <v>158</v>
      </c>
      <c r="F1222" t="s">
        <v>3788</v>
      </c>
      <c r="G1222" t="s">
        <v>324</v>
      </c>
      <c r="H1222" t="s">
        <v>143</v>
      </c>
      <c r="I1222" t="s">
        <v>135</v>
      </c>
      <c r="J1222" t="s">
        <v>136</v>
      </c>
      <c r="K1222" t="s">
        <v>137</v>
      </c>
      <c r="L1222" t="s">
        <v>3789</v>
      </c>
      <c r="M1222" t="s">
        <v>3790</v>
      </c>
      <c r="N1222">
        <v>0.35583333299999997</v>
      </c>
      <c r="O1222">
        <v>0</v>
      </c>
      <c r="P1222">
        <v>76</v>
      </c>
      <c r="Q1222">
        <v>0</v>
      </c>
      <c r="R1222">
        <v>0</v>
      </c>
      <c r="S1222">
        <v>0</v>
      </c>
      <c r="T1222">
        <v>8</v>
      </c>
      <c r="U1222">
        <v>0</v>
      </c>
      <c r="V1222">
        <v>0</v>
      </c>
      <c r="W1222">
        <v>0</v>
      </c>
      <c r="X1222">
        <v>4.1656576510032197</v>
      </c>
      <c r="Y1222">
        <v>0</v>
      </c>
      <c r="Z1222">
        <v>0</v>
      </c>
      <c r="AA1222">
        <v>0</v>
      </c>
      <c r="AB1222">
        <v>0.67512860667588492</v>
      </c>
      <c r="AC1222">
        <v>0</v>
      </c>
      <c r="AD1222">
        <v>0</v>
      </c>
      <c r="AE1222">
        <v>4.8407862576791043</v>
      </c>
    </row>
    <row r="1223" spans="1:31" x14ac:dyDescent="0.25">
      <c r="A1223">
        <v>2055787</v>
      </c>
      <c r="B1223">
        <v>1</v>
      </c>
      <c r="C1223" t="s">
        <v>81</v>
      </c>
      <c r="D1223" t="s">
        <v>118</v>
      </c>
      <c r="E1223" t="s">
        <v>158</v>
      </c>
      <c r="F1223" t="s">
        <v>3791</v>
      </c>
      <c r="G1223" t="s">
        <v>283</v>
      </c>
      <c r="H1223" t="s">
        <v>143</v>
      </c>
      <c r="I1223" t="s">
        <v>135</v>
      </c>
      <c r="J1223" t="s">
        <v>136</v>
      </c>
      <c r="K1223" t="s">
        <v>137</v>
      </c>
      <c r="L1223" t="s">
        <v>3792</v>
      </c>
      <c r="M1223" t="s">
        <v>3793</v>
      </c>
      <c r="N1223">
        <v>1.4622222220000001</v>
      </c>
      <c r="O1223">
        <v>0</v>
      </c>
      <c r="P1223">
        <v>196</v>
      </c>
      <c r="Q1223">
        <v>0</v>
      </c>
      <c r="R1223">
        <v>0</v>
      </c>
      <c r="S1223">
        <v>0</v>
      </c>
      <c r="T1223">
        <v>12</v>
      </c>
      <c r="U1223">
        <v>0</v>
      </c>
      <c r="V1223">
        <v>0</v>
      </c>
      <c r="W1223">
        <v>0</v>
      </c>
      <c r="X1223">
        <v>57.42484481323438</v>
      </c>
      <c r="Y1223">
        <v>0</v>
      </c>
      <c r="Z1223">
        <v>0</v>
      </c>
      <c r="AA1223">
        <v>0</v>
      </c>
      <c r="AB1223">
        <v>2.1403807455949315</v>
      </c>
      <c r="AC1223">
        <v>0</v>
      </c>
      <c r="AD1223">
        <v>0</v>
      </c>
      <c r="AE1223">
        <v>59.565225558829312</v>
      </c>
    </row>
    <row r="1224" spans="1:31" x14ac:dyDescent="0.25">
      <c r="A1224">
        <v>2055789</v>
      </c>
      <c r="B1224">
        <v>1</v>
      </c>
      <c r="C1224" t="s">
        <v>81</v>
      </c>
      <c r="D1224" t="s">
        <v>112</v>
      </c>
      <c r="E1224" t="s">
        <v>158</v>
      </c>
      <c r="F1224" t="s">
        <v>3794</v>
      </c>
      <c r="G1224" t="s">
        <v>160</v>
      </c>
      <c r="H1224" t="s">
        <v>143</v>
      </c>
      <c r="I1224" t="s">
        <v>135</v>
      </c>
      <c r="J1224" t="s">
        <v>136</v>
      </c>
      <c r="K1224" t="s">
        <v>137</v>
      </c>
      <c r="L1224" t="s">
        <v>3795</v>
      </c>
      <c r="M1224" t="s">
        <v>3796</v>
      </c>
      <c r="N1224">
        <v>2.9752777770000001</v>
      </c>
      <c r="O1224">
        <v>0</v>
      </c>
      <c r="P1224">
        <v>2</v>
      </c>
      <c r="Q1224">
        <v>0</v>
      </c>
      <c r="R1224">
        <v>24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0.14325145973103334</v>
      </c>
      <c r="Y1224">
        <v>0</v>
      </c>
      <c r="Z1224">
        <v>22.169898849443179</v>
      </c>
      <c r="AA1224">
        <v>0</v>
      </c>
      <c r="AB1224">
        <v>0</v>
      </c>
      <c r="AC1224">
        <v>0</v>
      </c>
      <c r="AD1224">
        <v>0</v>
      </c>
      <c r="AE1224">
        <v>22.313150309174212</v>
      </c>
    </row>
    <row r="1225" spans="1:31" x14ac:dyDescent="0.25">
      <c r="A1225">
        <v>2055790</v>
      </c>
      <c r="B1225">
        <v>1</v>
      </c>
      <c r="C1225" t="s">
        <v>80</v>
      </c>
      <c r="D1225" t="s">
        <v>100</v>
      </c>
      <c r="E1225" t="s">
        <v>177</v>
      </c>
      <c r="F1225" t="s">
        <v>3797</v>
      </c>
      <c r="G1225" t="s">
        <v>183</v>
      </c>
      <c r="H1225" t="s">
        <v>143</v>
      </c>
      <c r="I1225" t="s">
        <v>135</v>
      </c>
      <c r="J1225" t="s">
        <v>136</v>
      </c>
      <c r="K1225" t="s">
        <v>137</v>
      </c>
      <c r="L1225" t="s">
        <v>3798</v>
      </c>
      <c r="M1225" t="s">
        <v>3799</v>
      </c>
      <c r="N1225">
        <v>1.1416666660000001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1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2.5994545436559997E-2</v>
      </c>
      <c r="AC1225">
        <v>0</v>
      </c>
      <c r="AD1225">
        <v>0</v>
      </c>
      <c r="AE1225">
        <v>2.5994545436559997E-2</v>
      </c>
    </row>
    <row r="1226" spans="1:31" x14ac:dyDescent="0.25">
      <c r="A1226">
        <v>2055791</v>
      </c>
      <c r="B1226">
        <v>1</v>
      </c>
      <c r="C1226" t="s">
        <v>81</v>
      </c>
      <c r="D1226" t="s">
        <v>112</v>
      </c>
      <c r="E1226" t="s">
        <v>177</v>
      </c>
      <c r="F1226" t="s">
        <v>3800</v>
      </c>
      <c r="G1226" t="s">
        <v>183</v>
      </c>
      <c r="H1226" t="s">
        <v>143</v>
      </c>
      <c r="I1226" t="s">
        <v>135</v>
      </c>
      <c r="J1226" t="s">
        <v>136</v>
      </c>
      <c r="K1226" t="s">
        <v>137</v>
      </c>
      <c r="L1226" t="s">
        <v>3801</v>
      </c>
      <c r="M1226" t="s">
        <v>3802</v>
      </c>
      <c r="N1226">
        <v>2.9113888879999998</v>
      </c>
      <c r="O1226">
        <v>0</v>
      </c>
      <c r="P1226">
        <v>1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0.54232184420555563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0.54232184420555563</v>
      </c>
    </row>
    <row r="1227" spans="1:31" x14ac:dyDescent="0.25">
      <c r="A1227">
        <v>2055795</v>
      </c>
      <c r="B1227">
        <v>1</v>
      </c>
      <c r="C1227" t="s">
        <v>80</v>
      </c>
      <c r="D1227" t="s">
        <v>88</v>
      </c>
      <c r="E1227" t="s">
        <v>177</v>
      </c>
      <c r="F1227" t="s">
        <v>3803</v>
      </c>
      <c r="G1227" t="s">
        <v>179</v>
      </c>
      <c r="H1227" t="s">
        <v>143</v>
      </c>
      <c r="I1227" t="s">
        <v>135</v>
      </c>
      <c r="J1227" t="s">
        <v>136</v>
      </c>
      <c r="K1227" t="s">
        <v>137</v>
      </c>
      <c r="L1227" t="s">
        <v>3804</v>
      </c>
      <c r="M1227" t="s">
        <v>3805</v>
      </c>
      <c r="N1227">
        <v>3.8619444440000001</v>
      </c>
      <c r="O1227">
        <v>0</v>
      </c>
      <c r="P1227">
        <v>1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1.7278831753911001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1.7278831753911001</v>
      </c>
    </row>
    <row r="1228" spans="1:31" x14ac:dyDescent="0.25">
      <c r="A1228">
        <v>2055797</v>
      </c>
      <c r="B1228">
        <v>1</v>
      </c>
      <c r="C1228" t="s">
        <v>80</v>
      </c>
      <c r="D1228" t="s">
        <v>96</v>
      </c>
      <c r="E1228" t="s">
        <v>177</v>
      </c>
      <c r="F1228" t="s">
        <v>3806</v>
      </c>
      <c r="G1228" t="s">
        <v>183</v>
      </c>
      <c r="H1228" t="s">
        <v>143</v>
      </c>
      <c r="I1228" t="s">
        <v>135</v>
      </c>
      <c r="J1228" t="s">
        <v>136</v>
      </c>
      <c r="K1228" t="s">
        <v>137</v>
      </c>
      <c r="L1228" t="s">
        <v>3807</v>
      </c>
      <c r="M1228" t="s">
        <v>3808</v>
      </c>
      <c r="N1228">
        <v>1.153333333</v>
      </c>
      <c r="O1228">
        <v>0</v>
      </c>
      <c r="P1228">
        <v>1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8.1425694924088905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8.1425694924088905</v>
      </c>
    </row>
    <row r="1229" spans="1:31" x14ac:dyDescent="0.25">
      <c r="A1229">
        <v>2055799</v>
      </c>
      <c r="B1229">
        <v>1</v>
      </c>
      <c r="C1229" t="s">
        <v>80</v>
      </c>
      <c r="D1229" t="s">
        <v>106</v>
      </c>
      <c r="E1229" t="s">
        <v>177</v>
      </c>
      <c r="F1229" t="s">
        <v>3809</v>
      </c>
      <c r="G1229" t="s">
        <v>183</v>
      </c>
      <c r="H1229" t="s">
        <v>143</v>
      </c>
      <c r="I1229" t="s">
        <v>135</v>
      </c>
      <c r="J1229" t="s">
        <v>136</v>
      </c>
      <c r="K1229" t="s">
        <v>137</v>
      </c>
      <c r="L1229" t="s">
        <v>3529</v>
      </c>
      <c r="M1229" t="s">
        <v>3810</v>
      </c>
      <c r="N1229">
        <v>0.54972222199999998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1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0.79280943295833595</v>
      </c>
      <c r="AC1229">
        <v>0</v>
      </c>
      <c r="AD1229">
        <v>0</v>
      </c>
      <c r="AE1229">
        <v>0.79280943295833595</v>
      </c>
    </row>
    <row r="1230" spans="1:31" x14ac:dyDescent="0.25">
      <c r="A1230">
        <v>2055800</v>
      </c>
      <c r="B1230">
        <v>1</v>
      </c>
      <c r="C1230" t="s">
        <v>80</v>
      </c>
      <c r="D1230" t="s">
        <v>83</v>
      </c>
      <c r="E1230" t="s">
        <v>131</v>
      </c>
      <c r="F1230" t="s">
        <v>3811</v>
      </c>
      <c r="G1230" t="s">
        <v>133</v>
      </c>
      <c r="H1230" t="s">
        <v>134</v>
      </c>
      <c r="I1230" t="s">
        <v>135</v>
      </c>
      <c r="J1230" t="s">
        <v>136</v>
      </c>
      <c r="K1230" t="s">
        <v>137</v>
      </c>
      <c r="L1230" t="s">
        <v>3812</v>
      </c>
      <c r="M1230" t="s">
        <v>3813</v>
      </c>
      <c r="N1230">
        <v>2.503333333</v>
      </c>
      <c r="O1230">
        <v>0</v>
      </c>
      <c r="P1230">
        <v>502</v>
      </c>
      <c r="Q1230">
        <v>0</v>
      </c>
      <c r="R1230">
        <v>0</v>
      </c>
      <c r="S1230">
        <v>4</v>
      </c>
      <c r="T1230">
        <v>38</v>
      </c>
      <c r="U1230">
        <v>2</v>
      </c>
      <c r="V1230">
        <v>0</v>
      </c>
      <c r="W1230">
        <v>0</v>
      </c>
      <c r="X1230">
        <v>372.40882949908359</v>
      </c>
      <c r="Y1230">
        <v>0</v>
      </c>
      <c r="Z1230">
        <v>0</v>
      </c>
      <c r="AA1230">
        <v>71.492438957827005</v>
      </c>
      <c r="AB1230">
        <v>53.416931389957711</v>
      </c>
      <c r="AC1230">
        <v>38.222281966133615</v>
      </c>
      <c r="AD1230">
        <v>0</v>
      </c>
      <c r="AE1230">
        <v>535.54048181300197</v>
      </c>
    </row>
    <row r="1231" spans="1:31" x14ac:dyDescent="0.25">
      <c r="A1231">
        <v>2055801</v>
      </c>
      <c r="B1231">
        <v>1</v>
      </c>
      <c r="C1231" t="s">
        <v>80</v>
      </c>
      <c r="D1231" t="s">
        <v>104</v>
      </c>
      <c r="E1231" t="s">
        <v>169</v>
      </c>
      <c r="F1231" t="s">
        <v>3814</v>
      </c>
      <c r="G1231" t="s">
        <v>133</v>
      </c>
      <c r="H1231" t="s">
        <v>134</v>
      </c>
      <c r="I1231" t="s">
        <v>135</v>
      </c>
      <c r="J1231" t="s">
        <v>136</v>
      </c>
      <c r="K1231" t="s">
        <v>137</v>
      </c>
      <c r="L1231" t="s">
        <v>3815</v>
      </c>
      <c r="M1231" t="s">
        <v>3816</v>
      </c>
      <c r="N1231">
        <v>4.2044444439999999</v>
      </c>
      <c r="O1231">
        <v>0</v>
      </c>
      <c r="P1231">
        <v>0</v>
      </c>
      <c r="Q1231">
        <v>3</v>
      </c>
      <c r="R1231">
        <v>0</v>
      </c>
      <c r="S1231">
        <v>5</v>
      </c>
      <c r="T1231">
        <v>0</v>
      </c>
      <c r="U1231">
        <v>5</v>
      </c>
      <c r="V1231">
        <v>0</v>
      </c>
      <c r="W1231">
        <v>0</v>
      </c>
      <c r="X1231">
        <v>0</v>
      </c>
      <c r="Y1231">
        <v>4.0478501233594502</v>
      </c>
      <c r="Z1231">
        <v>0</v>
      </c>
      <c r="AA1231">
        <v>97.408267058662673</v>
      </c>
      <c r="AB1231">
        <v>0</v>
      </c>
      <c r="AC1231">
        <v>580.13854300999617</v>
      </c>
      <c r="AD1231">
        <v>0</v>
      </c>
      <c r="AE1231">
        <v>681.5946601920183</v>
      </c>
    </row>
    <row r="1232" spans="1:31" x14ac:dyDescent="0.25">
      <c r="A1232">
        <v>2055803</v>
      </c>
      <c r="B1232">
        <v>1</v>
      </c>
      <c r="C1232" t="s">
        <v>80</v>
      </c>
      <c r="D1232" t="s">
        <v>96</v>
      </c>
      <c r="E1232" t="s">
        <v>177</v>
      </c>
      <c r="F1232" t="s">
        <v>3817</v>
      </c>
      <c r="G1232" t="s">
        <v>1007</v>
      </c>
      <c r="H1232" t="s">
        <v>143</v>
      </c>
      <c r="I1232" t="s">
        <v>135</v>
      </c>
      <c r="J1232" t="s">
        <v>136</v>
      </c>
      <c r="K1232" t="s">
        <v>137</v>
      </c>
      <c r="L1232" t="s">
        <v>3818</v>
      </c>
      <c r="M1232" t="s">
        <v>3819</v>
      </c>
      <c r="N1232">
        <v>3.2238888879999998</v>
      </c>
      <c r="O1232">
        <v>0</v>
      </c>
      <c r="P1232">
        <v>1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4.4219205466152447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4.4219205466152447</v>
      </c>
    </row>
    <row r="1233" spans="1:31" x14ac:dyDescent="0.25">
      <c r="A1233">
        <v>2055804</v>
      </c>
      <c r="B1233">
        <v>1</v>
      </c>
      <c r="C1233" t="s">
        <v>80</v>
      </c>
      <c r="D1233" t="s">
        <v>100</v>
      </c>
      <c r="E1233" t="s">
        <v>177</v>
      </c>
      <c r="F1233" t="s">
        <v>3820</v>
      </c>
      <c r="G1233" t="s">
        <v>183</v>
      </c>
      <c r="H1233" t="s">
        <v>143</v>
      </c>
      <c r="I1233" t="s">
        <v>135</v>
      </c>
      <c r="J1233" t="s">
        <v>136</v>
      </c>
      <c r="K1233" t="s">
        <v>137</v>
      </c>
      <c r="L1233" t="s">
        <v>3821</v>
      </c>
      <c r="M1233" t="s">
        <v>3822</v>
      </c>
      <c r="N1233">
        <v>1.4613888880000001</v>
      </c>
      <c r="O1233">
        <v>0</v>
      </c>
      <c r="P1233">
        <v>1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0.18344771153012501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0.18344771153012501</v>
      </c>
    </row>
    <row r="1234" spans="1:31" x14ac:dyDescent="0.25">
      <c r="A1234">
        <v>2055807</v>
      </c>
      <c r="B1234">
        <v>1</v>
      </c>
      <c r="C1234" t="s">
        <v>80</v>
      </c>
      <c r="D1234" t="s">
        <v>83</v>
      </c>
      <c r="E1234" t="s">
        <v>169</v>
      </c>
      <c r="F1234" t="s">
        <v>1808</v>
      </c>
      <c r="G1234" t="s">
        <v>263</v>
      </c>
      <c r="H1234" t="s">
        <v>134</v>
      </c>
      <c r="I1234" t="s">
        <v>135</v>
      </c>
      <c r="J1234" t="s">
        <v>136</v>
      </c>
      <c r="K1234" t="s">
        <v>137</v>
      </c>
      <c r="L1234" t="s">
        <v>3823</v>
      </c>
      <c r="M1234" t="s">
        <v>3824</v>
      </c>
      <c r="N1234">
        <v>1.735833333</v>
      </c>
      <c r="O1234">
        <v>0</v>
      </c>
      <c r="P1234">
        <v>1412</v>
      </c>
      <c r="Q1234">
        <v>0</v>
      </c>
      <c r="R1234">
        <v>0</v>
      </c>
      <c r="S1234">
        <v>9</v>
      </c>
      <c r="T1234">
        <v>145</v>
      </c>
      <c r="U1234">
        <v>11</v>
      </c>
      <c r="V1234">
        <v>0</v>
      </c>
      <c r="W1234">
        <v>0</v>
      </c>
      <c r="X1234">
        <v>750.17455011394895</v>
      </c>
      <c r="Y1234">
        <v>0</v>
      </c>
      <c r="Z1234">
        <v>0</v>
      </c>
      <c r="AA1234">
        <v>163.23215485526089</v>
      </c>
      <c r="AB1234">
        <v>167.01003194663852</v>
      </c>
      <c r="AC1234">
        <v>905.10279362556139</v>
      </c>
      <c r="AD1234">
        <v>0</v>
      </c>
      <c r="AE1234">
        <v>1985.5195305414097</v>
      </c>
    </row>
    <row r="1235" spans="1:31" x14ac:dyDescent="0.25">
      <c r="A1235">
        <v>2055808</v>
      </c>
      <c r="B1235">
        <v>1</v>
      </c>
      <c r="C1235" t="s">
        <v>81</v>
      </c>
      <c r="D1235" t="s">
        <v>122</v>
      </c>
      <c r="E1235" t="s">
        <v>158</v>
      </c>
      <c r="F1235" t="s">
        <v>1115</v>
      </c>
      <c r="G1235" t="s">
        <v>1744</v>
      </c>
      <c r="H1235" t="s">
        <v>143</v>
      </c>
      <c r="I1235" t="s">
        <v>135</v>
      </c>
      <c r="J1235" t="s">
        <v>136</v>
      </c>
      <c r="K1235" t="s">
        <v>137</v>
      </c>
      <c r="L1235" t="s">
        <v>3825</v>
      </c>
      <c r="M1235" t="s">
        <v>3826</v>
      </c>
      <c r="N1235">
        <v>3.2836111109999999</v>
      </c>
      <c r="O1235">
        <v>0</v>
      </c>
      <c r="P1235">
        <v>24</v>
      </c>
      <c r="Q1235">
        <v>0</v>
      </c>
      <c r="R1235">
        <v>0</v>
      </c>
      <c r="S1235">
        <v>0</v>
      </c>
      <c r="T1235">
        <v>1</v>
      </c>
      <c r="U1235">
        <v>0</v>
      </c>
      <c r="V1235">
        <v>0</v>
      </c>
      <c r="W1235">
        <v>0</v>
      </c>
      <c r="X1235">
        <v>15.820701515109958</v>
      </c>
      <c r="Y1235">
        <v>0</v>
      </c>
      <c r="Z1235">
        <v>0</v>
      </c>
      <c r="AA1235">
        <v>0</v>
      </c>
      <c r="AB1235">
        <v>0.86049638460927169</v>
      </c>
      <c r="AC1235">
        <v>0</v>
      </c>
      <c r="AD1235">
        <v>0</v>
      </c>
      <c r="AE1235">
        <v>16.68119789971923</v>
      </c>
    </row>
    <row r="1236" spans="1:31" x14ac:dyDescent="0.25">
      <c r="A1236">
        <v>2055809</v>
      </c>
      <c r="B1236">
        <v>1</v>
      </c>
      <c r="C1236" t="s">
        <v>81</v>
      </c>
      <c r="D1236" t="s">
        <v>128</v>
      </c>
      <c r="E1236" t="s">
        <v>177</v>
      </c>
      <c r="F1236" t="s">
        <v>3827</v>
      </c>
      <c r="G1236" t="s">
        <v>1007</v>
      </c>
      <c r="H1236" t="s">
        <v>143</v>
      </c>
      <c r="I1236" t="s">
        <v>135</v>
      </c>
      <c r="J1236" t="s">
        <v>136</v>
      </c>
      <c r="K1236" t="s">
        <v>137</v>
      </c>
      <c r="L1236" t="s">
        <v>3828</v>
      </c>
      <c r="M1236" t="s">
        <v>3829</v>
      </c>
      <c r="N1236">
        <v>1.888055555</v>
      </c>
      <c r="O1236">
        <v>0</v>
      </c>
      <c r="P1236">
        <v>4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1.2557424237964669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1.2557424237964669</v>
      </c>
    </row>
    <row r="1237" spans="1:31" x14ac:dyDescent="0.25">
      <c r="A1237">
        <v>2055810</v>
      </c>
      <c r="B1237">
        <v>1</v>
      </c>
      <c r="C1237" t="s">
        <v>81</v>
      </c>
      <c r="D1237" t="s">
        <v>126</v>
      </c>
      <c r="E1237" t="s">
        <v>140</v>
      </c>
      <c r="F1237" t="s">
        <v>3830</v>
      </c>
      <c r="G1237" t="s">
        <v>142</v>
      </c>
      <c r="H1237" t="s">
        <v>143</v>
      </c>
      <c r="I1237" t="s">
        <v>135</v>
      </c>
      <c r="J1237" t="s">
        <v>136</v>
      </c>
      <c r="K1237" t="s">
        <v>137</v>
      </c>
      <c r="L1237" t="s">
        <v>3831</v>
      </c>
      <c r="M1237" t="s">
        <v>3832</v>
      </c>
      <c r="N1237">
        <v>1.018611111</v>
      </c>
      <c r="O1237">
        <v>0</v>
      </c>
      <c r="P1237">
        <v>26</v>
      </c>
      <c r="Q1237">
        <v>0</v>
      </c>
      <c r="R1237">
        <v>15</v>
      </c>
      <c r="S1237">
        <v>0</v>
      </c>
      <c r="T1237">
        <v>1</v>
      </c>
      <c r="U1237">
        <v>0</v>
      </c>
      <c r="V1237">
        <v>0</v>
      </c>
      <c r="W1237">
        <v>0</v>
      </c>
      <c r="X1237">
        <v>3.7829894071320007</v>
      </c>
      <c r="Y1237">
        <v>0</v>
      </c>
      <c r="Z1237">
        <v>4.0727480450939204</v>
      </c>
      <c r="AA1237">
        <v>0</v>
      </c>
      <c r="AB1237">
        <v>0.14320682489736417</v>
      </c>
      <c r="AC1237">
        <v>0</v>
      </c>
      <c r="AD1237">
        <v>0</v>
      </c>
      <c r="AE1237">
        <v>7.998944277123285</v>
      </c>
    </row>
    <row r="1238" spans="1:31" x14ac:dyDescent="0.25">
      <c r="A1238">
        <v>2055813</v>
      </c>
      <c r="B1238">
        <v>1</v>
      </c>
      <c r="C1238" t="s">
        <v>81</v>
      </c>
      <c r="D1238" t="s">
        <v>115</v>
      </c>
      <c r="E1238" t="s">
        <v>177</v>
      </c>
      <c r="F1238" t="s">
        <v>3833</v>
      </c>
      <c r="G1238" t="s">
        <v>1802</v>
      </c>
      <c r="H1238" t="s">
        <v>143</v>
      </c>
      <c r="I1238" t="s">
        <v>135</v>
      </c>
      <c r="J1238" t="s">
        <v>136</v>
      </c>
      <c r="K1238" t="s">
        <v>137</v>
      </c>
      <c r="L1238" t="s">
        <v>3834</v>
      </c>
      <c r="M1238" t="s">
        <v>3835</v>
      </c>
      <c r="N1238">
        <v>2.057222222</v>
      </c>
      <c r="O1238">
        <v>0</v>
      </c>
      <c r="P1238">
        <v>8</v>
      </c>
      <c r="Q1238">
        <v>0</v>
      </c>
      <c r="R1238">
        <v>0</v>
      </c>
      <c r="S1238">
        <v>0</v>
      </c>
      <c r="T1238">
        <v>1</v>
      </c>
      <c r="U1238">
        <v>0</v>
      </c>
      <c r="V1238">
        <v>0</v>
      </c>
      <c r="W1238">
        <v>0</v>
      </c>
      <c r="X1238">
        <v>3.128475508567707</v>
      </c>
      <c r="Y1238">
        <v>0</v>
      </c>
      <c r="Z1238">
        <v>0</v>
      </c>
      <c r="AA1238">
        <v>0</v>
      </c>
      <c r="AB1238">
        <v>13.155587690576805</v>
      </c>
      <c r="AC1238">
        <v>0</v>
      </c>
      <c r="AD1238">
        <v>0</v>
      </c>
      <c r="AE1238">
        <v>16.284063199144512</v>
      </c>
    </row>
    <row r="1239" spans="1:31" x14ac:dyDescent="0.25">
      <c r="A1239">
        <v>2055814</v>
      </c>
      <c r="B1239">
        <v>1</v>
      </c>
      <c r="C1239" t="s">
        <v>80</v>
      </c>
      <c r="D1239" t="s">
        <v>96</v>
      </c>
      <c r="E1239" t="s">
        <v>177</v>
      </c>
      <c r="F1239" t="s">
        <v>3836</v>
      </c>
      <c r="G1239" t="s">
        <v>183</v>
      </c>
      <c r="H1239" t="s">
        <v>143</v>
      </c>
      <c r="I1239" t="s">
        <v>135</v>
      </c>
      <c r="J1239" t="s">
        <v>136</v>
      </c>
      <c r="K1239" t="s">
        <v>137</v>
      </c>
      <c r="L1239" t="s">
        <v>3837</v>
      </c>
      <c r="M1239" t="s">
        <v>3838</v>
      </c>
      <c r="N1239">
        <v>0.91249999999999998</v>
      </c>
      <c r="O1239">
        <v>0</v>
      </c>
      <c r="P1239">
        <v>1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3.9841231000602773E-2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3.9841231000602773E-2</v>
      </c>
    </row>
    <row r="1240" spans="1:31" x14ac:dyDescent="0.25">
      <c r="A1240">
        <v>2055817</v>
      </c>
      <c r="B1240">
        <v>1</v>
      </c>
      <c r="C1240" t="s">
        <v>81</v>
      </c>
      <c r="D1240" t="s">
        <v>127</v>
      </c>
      <c r="E1240" t="s">
        <v>140</v>
      </c>
      <c r="F1240" t="s">
        <v>3839</v>
      </c>
      <c r="G1240" t="s">
        <v>142</v>
      </c>
      <c r="H1240" t="s">
        <v>143</v>
      </c>
      <c r="I1240" t="s">
        <v>135</v>
      </c>
      <c r="J1240" t="s">
        <v>136</v>
      </c>
      <c r="K1240" t="s">
        <v>137</v>
      </c>
      <c r="L1240" t="s">
        <v>3840</v>
      </c>
      <c r="M1240" t="s">
        <v>3841</v>
      </c>
      <c r="N1240">
        <v>0.81222222200000005</v>
      </c>
      <c r="O1240">
        <v>0</v>
      </c>
      <c r="P1240">
        <v>189</v>
      </c>
      <c r="Q1240">
        <v>0</v>
      </c>
      <c r="R1240">
        <v>3</v>
      </c>
      <c r="S1240">
        <v>0</v>
      </c>
      <c r="T1240">
        <v>10</v>
      </c>
      <c r="U1240">
        <v>0</v>
      </c>
      <c r="V1240">
        <v>0</v>
      </c>
      <c r="W1240">
        <v>0</v>
      </c>
      <c r="X1240">
        <v>42.860864896387596</v>
      </c>
      <c r="Y1240">
        <v>0</v>
      </c>
      <c r="Z1240">
        <v>5.572672320641157</v>
      </c>
      <c r="AA1240">
        <v>0</v>
      </c>
      <c r="AB1240">
        <v>2.1764788012695746</v>
      </c>
      <c r="AC1240">
        <v>0</v>
      </c>
      <c r="AD1240">
        <v>0</v>
      </c>
      <c r="AE1240">
        <v>50.610016018298332</v>
      </c>
    </row>
    <row r="1241" spans="1:31" x14ac:dyDescent="0.25">
      <c r="A1241">
        <v>2055818</v>
      </c>
      <c r="B1241">
        <v>1</v>
      </c>
      <c r="C1241" t="s">
        <v>80</v>
      </c>
      <c r="D1241" t="s">
        <v>93</v>
      </c>
      <c r="E1241" t="s">
        <v>158</v>
      </c>
      <c r="F1241" t="s">
        <v>3842</v>
      </c>
      <c r="G1241" t="s">
        <v>160</v>
      </c>
      <c r="H1241" t="s">
        <v>143</v>
      </c>
      <c r="I1241" t="s">
        <v>135</v>
      </c>
      <c r="J1241" t="s">
        <v>136</v>
      </c>
      <c r="K1241" t="s">
        <v>137</v>
      </c>
      <c r="L1241" t="s">
        <v>3843</v>
      </c>
      <c r="M1241" t="s">
        <v>3844</v>
      </c>
      <c r="N1241">
        <v>1.9350000000000001</v>
      </c>
      <c r="O1241">
        <v>0</v>
      </c>
      <c r="P1241">
        <v>8</v>
      </c>
      <c r="Q1241">
        <v>0</v>
      </c>
      <c r="R1241">
        <v>0</v>
      </c>
      <c r="S1241">
        <v>0</v>
      </c>
      <c r="T1241">
        <v>7</v>
      </c>
      <c r="U1241">
        <v>0</v>
      </c>
      <c r="V1241">
        <v>0</v>
      </c>
      <c r="W1241">
        <v>0</v>
      </c>
      <c r="X1241">
        <v>1.9763705443180386</v>
      </c>
      <c r="Y1241">
        <v>0</v>
      </c>
      <c r="Z1241">
        <v>0</v>
      </c>
      <c r="AA1241">
        <v>0</v>
      </c>
      <c r="AB1241">
        <v>26.533402546225595</v>
      </c>
      <c r="AC1241">
        <v>0</v>
      </c>
      <c r="AD1241">
        <v>0</v>
      </c>
      <c r="AE1241">
        <v>28.509773090543632</v>
      </c>
    </row>
    <row r="1242" spans="1:31" x14ac:dyDescent="0.25">
      <c r="A1242">
        <v>2055819</v>
      </c>
      <c r="B1242">
        <v>1</v>
      </c>
      <c r="C1242" t="s">
        <v>80</v>
      </c>
      <c r="D1242" t="s">
        <v>107</v>
      </c>
      <c r="E1242" t="s">
        <v>177</v>
      </c>
      <c r="F1242" t="s">
        <v>3845</v>
      </c>
      <c r="G1242" t="s">
        <v>1007</v>
      </c>
      <c r="H1242" t="s">
        <v>143</v>
      </c>
      <c r="I1242" t="s">
        <v>135</v>
      </c>
      <c r="J1242" t="s">
        <v>136</v>
      </c>
      <c r="K1242" t="s">
        <v>137</v>
      </c>
      <c r="L1242" t="s">
        <v>3846</v>
      </c>
      <c r="M1242" t="s">
        <v>3847</v>
      </c>
      <c r="N1242">
        <v>1.4413888880000001</v>
      </c>
      <c r="O1242">
        <v>0</v>
      </c>
      <c r="P1242">
        <v>1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0.47355896452767499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0.47355896452767499</v>
      </c>
    </row>
    <row r="1243" spans="1:31" x14ac:dyDescent="0.25">
      <c r="A1243">
        <v>2055820</v>
      </c>
      <c r="B1243">
        <v>1</v>
      </c>
      <c r="C1243" t="s">
        <v>81</v>
      </c>
      <c r="D1243" t="s">
        <v>123</v>
      </c>
      <c r="E1243" t="s">
        <v>158</v>
      </c>
      <c r="F1243" t="s">
        <v>3848</v>
      </c>
      <c r="G1243" t="s">
        <v>385</v>
      </c>
      <c r="H1243" t="s">
        <v>143</v>
      </c>
      <c r="I1243" t="s">
        <v>135</v>
      </c>
      <c r="J1243" t="s">
        <v>136</v>
      </c>
      <c r="K1243" t="s">
        <v>137</v>
      </c>
      <c r="L1243" t="s">
        <v>3849</v>
      </c>
      <c r="M1243" t="s">
        <v>3850</v>
      </c>
      <c r="N1243">
        <v>1.446111111</v>
      </c>
      <c r="O1243">
        <v>0</v>
      </c>
      <c r="P1243">
        <v>97</v>
      </c>
      <c r="Q1243">
        <v>0</v>
      </c>
      <c r="R1243">
        <v>2</v>
      </c>
      <c r="S1243">
        <v>0</v>
      </c>
      <c r="T1243">
        <v>2</v>
      </c>
      <c r="U1243">
        <v>0</v>
      </c>
      <c r="V1243">
        <v>0</v>
      </c>
      <c r="W1243">
        <v>0</v>
      </c>
      <c r="X1243">
        <v>41.076967713309372</v>
      </c>
      <c r="Y1243">
        <v>0</v>
      </c>
      <c r="Z1243">
        <v>0.13826613625125558</v>
      </c>
      <c r="AA1243">
        <v>0</v>
      </c>
      <c r="AB1243">
        <v>0.45769834057003345</v>
      </c>
      <c r="AC1243">
        <v>0</v>
      </c>
      <c r="AD1243">
        <v>0</v>
      </c>
      <c r="AE1243">
        <v>41.672932190130659</v>
      </c>
    </row>
    <row r="1244" spans="1:31" x14ac:dyDescent="0.25">
      <c r="A1244">
        <v>2055822</v>
      </c>
      <c r="B1244">
        <v>1</v>
      </c>
      <c r="C1244" t="s">
        <v>80</v>
      </c>
      <c r="D1244" t="s">
        <v>105</v>
      </c>
      <c r="E1244" t="s">
        <v>177</v>
      </c>
      <c r="F1244" t="s">
        <v>3851</v>
      </c>
      <c r="G1244" t="s">
        <v>183</v>
      </c>
      <c r="H1244" t="s">
        <v>143</v>
      </c>
      <c r="I1244" t="s">
        <v>135</v>
      </c>
      <c r="J1244" t="s">
        <v>136</v>
      </c>
      <c r="K1244" t="s">
        <v>137</v>
      </c>
      <c r="L1244" t="s">
        <v>3852</v>
      </c>
      <c r="M1244" t="s">
        <v>3853</v>
      </c>
      <c r="N1244">
        <v>1.793055555</v>
      </c>
      <c r="O1244">
        <v>0</v>
      </c>
      <c r="P1244">
        <v>4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1.9644052141614288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1.9644052141614288</v>
      </c>
    </row>
    <row r="1245" spans="1:31" x14ac:dyDescent="0.25">
      <c r="A1245">
        <v>2055823</v>
      </c>
      <c r="B1245">
        <v>1</v>
      </c>
      <c r="C1245" t="s">
        <v>81</v>
      </c>
      <c r="D1245" t="s">
        <v>118</v>
      </c>
      <c r="E1245" t="s">
        <v>169</v>
      </c>
      <c r="F1245" t="s">
        <v>3854</v>
      </c>
      <c r="G1245" t="s">
        <v>133</v>
      </c>
      <c r="H1245" t="s">
        <v>134</v>
      </c>
      <c r="I1245" t="s">
        <v>135</v>
      </c>
      <c r="J1245" t="s">
        <v>136</v>
      </c>
      <c r="K1245" t="s">
        <v>137</v>
      </c>
      <c r="L1245" t="s">
        <v>3855</v>
      </c>
      <c r="M1245" t="s">
        <v>3856</v>
      </c>
      <c r="N1245">
        <v>1.1263888879999999</v>
      </c>
      <c r="O1245">
        <v>0</v>
      </c>
      <c r="P1245">
        <v>46</v>
      </c>
      <c r="Q1245">
        <v>2</v>
      </c>
      <c r="R1245">
        <v>5</v>
      </c>
      <c r="S1245">
        <v>0</v>
      </c>
      <c r="T1245">
        <v>21</v>
      </c>
      <c r="U1245">
        <v>0</v>
      </c>
      <c r="V1245">
        <v>1</v>
      </c>
      <c r="W1245">
        <v>0</v>
      </c>
      <c r="X1245">
        <v>20.095024283140098</v>
      </c>
      <c r="Y1245">
        <v>2.2175312365040805</v>
      </c>
      <c r="Z1245">
        <v>5.6303828317235105</v>
      </c>
      <c r="AA1245">
        <v>0</v>
      </c>
      <c r="AB1245">
        <v>10.566457294380594</v>
      </c>
      <c r="AC1245">
        <v>0</v>
      </c>
      <c r="AD1245">
        <v>1.2639536291998923</v>
      </c>
      <c r="AE1245">
        <v>39.773349274948174</v>
      </c>
    </row>
    <row r="1246" spans="1:31" x14ac:dyDescent="0.25">
      <c r="A1246">
        <v>2055824</v>
      </c>
      <c r="B1246">
        <v>1</v>
      </c>
      <c r="C1246" t="s">
        <v>80</v>
      </c>
      <c r="D1246" t="s">
        <v>96</v>
      </c>
      <c r="E1246" t="s">
        <v>177</v>
      </c>
      <c r="F1246" t="s">
        <v>3857</v>
      </c>
      <c r="G1246" t="s">
        <v>183</v>
      </c>
      <c r="H1246" t="s">
        <v>143</v>
      </c>
      <c r="I1246" t="s">
        <v>135</v>
      </c>
      <c r="J1246" t="s">
        <v>136</v>
      </c>
      <c r="K1246" t="s">
        <v>137</v>
      </c>
      <c r="L1246" t="s">
        <v>3858</v>
      </c>
      <c r="M1246" t="s">
        <v>3859</v>
      </c>
      <c r="N1246">
        <v>3.27</v>
      </c>
      <c r="O1246">
        <v>0</v>
      </c>
      <c r="P1246">
        <v>1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0.28239892130702388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0.28239892130702388</v>
      </c>
    </row>
    <row r="1247" spans="1:31" x14ac:dyDescent="0.25">
      <c r="A1247">
        <v>2055826</v>
      </c>
      <c r="B1247">
        <v>1</v>
      </c>
      <c r="C1247" t="s">
        <v>80</v>
      </c>
      <c r="D1247" t="s">
        <v>100</v>
      </c>
      <c r="E1247" t="s">
        <v>177</v>
      </c>
      <c r="F1247" t="s">
        <v>3860</v>
      </c>
      <c r="G1247" t="s">
        <v>183</v>
      </c>
      <c r="H1247" t="s">
        <v>143</v>
      </c>
      <c r="I1247" t="s">
        <v>135</v>
      </c>
      <c r="J1247" t="s">
        <v>136</v>
      </c>
      <c r="K1247" t="s">
        <v>137</v>
      </c>
      <c r="L1247" t="s">
        <v>3861</v>
      </c>
      <c r="M1247" t="s">
        <v>3862</v>
      </c>
      <c r="N1247">
        <v>1.8077777770000001</v>
      </c>
      <c r="O1247">
        <v>0</v>
      </c>
      <c r="P1247">
        <v>2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0.42304563606133333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0.42304563606133333</v>
      </c>
    </row>
    <row r="1248" spans="1:31" x14ac:dyDescent="0.25">
      <c r="A1248">
        <v>2055827</v>
      </c>
      <c r="B1248">
        <v>1</v>
      </c>
      <c r="C1248" t="s">
        <v>81</v>
      </c>
      <c r="D1248" t="s">
        <v>124</v>
      </c>
      <c r="E1248" t="s">
        <v>131</v>
      </c>
      <c r="F1248" t="s">
        <v>1223</v>
      </c>
      <c r="G1248" t="s">
        <v>133</v>
      </c>
      <c r="H1248" t="s">
        <v>134</v>
      </c>
      <c r="I1248" t="s">
        <v>135</v>
      </c>
      <c r="J1248" t="s">
        <v>136</v>
      </c>
      <c r="K1248" t="s">
        <v>137</v>
      </c>
      <c r="L1248" t="s">
        <v>3863</v>
      </c>
      <c r="M1248" t="s">
        <v>3864</v>
      </c>
      <c r="N1248">
        <v>0.54944444400000003</v>
      </c>
      <c r="O1248">
        <v>0</v>
      </c>
      <c r="P1248">
        <v>80</v>
      </c>
      <c r="Q1248">
        <v>22</v>
      </c>
      <c r="R1248">
        <v>22</v>
      </c>
      <c r="S1248">
        <v>1</v>
      </c>
      <c r="T1248">
        <v>4</v>
      </c>
      <c r="U1248">
        <v>0</v>
      </c>
      <c r="V1248">
        <v>0</v>
      </c>
      <c r="W1248">
        <v>0</v>
      </c>
      <c r="X1248">
        <v>12.080735082404445</v>
      </c>
      <c r="Y1248">
        <v>23.239306589716552</v>
      </c>
      <c r="Z1248">
        <v>9.9961697293567475</v>
      </c>
      <c r="AA1248">
        <v>2.1584121415412332</v>
      </c>
      <c r="AB1248">
        <v>0.3603853549759834</v>
      </c>
      <c r="AC1248">
        <v>0</v>
      </c>
      <c r="AD1248">
        <v>0</v>
      </c>
      <c r="AE1248">
        <v>47.83500889799496</v>
      </c>
    </row>
    <row r="1249" spans="1:31" x14ac:dyDescent="0.25">
      <c r="A1249">
        <v>2055829</v>
      </c>
      <c r="B1249">
        <v>1</v>
      </c>
      <c r="C1249" t="s">
        <v>80</v>
      </c>
      <c r="D1249" t="s">
        <v>94</v>
      </c>
      <c r="E1249" t="s">
        <v>177</v>
      </c>
      <c r="F1249" t="s">
        <v>3865</v>
      </c>
      <c r="G1249" t="s">
        <v>183</v>
      </c>
      <c r="H1249" t="s">
        <v>143</v>
      </c>
      <c r="I1249" t="s">
        <v>135</v>
      </c>
      <c r="J1249" t="s">
        <v>136</v>
      </c>
      <c r="K1249" t="s">
        <v>137</v>
      </c>
      <c r="L1249" t="s">
        <v>3866</v>
      </c>
      <c r="M1249" t="s">
        <v>3867</v>
      </c>
      <c r="N1249">
        <v>0.79944444400000003</v>
      </c>
      <c r="O1249">
        <v>0</v>
      </c>
      <c r="P1249">
        <v>0</v>
      </c>
      <c r="Q1249">
        <v>0</v>
      </c>
      <c r="R1249">
        <v>1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8.6627277470500009E-4</v>
      </c>
      <c r="AA1249">
        <v>0</v>
      </c>
      <c r="AB1249">
        <v>0</v>
      </c>
      <c r="AC1249">
        <v>0</v>
      </c>
      <c r="AD1249">
        <v>0</v>
      </c>
      <c r="AE1249">
        <v>8.6627277470500009E-4</v>
      </c>
    </row>
    <row r="1250" spans="1:31" x14ac:dyDescent="0.25">
      <c r="A1250">
        <v>2055832</v>
      </c>
      <c r="B1250">
        <v>1</v>
      </c>
      <c r="C1250" t="s">
        <v>81</v>
      </c>
      <c r="D1250" t="s">
        <v>128</v>
      </c>
      <c r="E1250" t="s">
        <v>158</v>
      </c>
      <c r="F1250" t="s">
        <v>3868</v>
      </c>
      <c r="G1250" t="s">
        <v>160</v>
      </c>
      <c r="H1250" t="s">
        <v>143</v>
      </c>
      <c r="I1250" t="s">
        <v>135</v>
      </c>
      <c r="J1250" t="s">
        <v>136</v>
      </c>
      <c r="K1250" t="s">
        <v>137</v>
      </c>
      <c r="L1250" t="s">
        <v>3869</v>
      </c>
      <c r="M1250" t="s">
        <v>3870</v>
      </c>
      <c r="N1250">
        <v>2.8219444440000001</v>
      </c>
      <c r="O1250">
        <v>0</v>
      </c>
      <c r="P1250">
        <v>8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5.6345500057464744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5.6345500057464744</v>
      </c>
    </row>
    <row r="1251" spans="1:31" x14ac:dyDescent="0.25">
      <c r="A1251">
        <v>2055833</v>
      </c>
      <c r="B1251">
        <v>1</v>
      </c>
      <c r="C1251" t="s">
        <v>80</v>
      </c>
      <c r="D1251" t="s">
        <v>82</v>
      </c>
      <c r="E1251" t="s">
        <v>177</v>
      </c>
      <c r="F1251" t="s">
        <v>3871</v>
      </c>
      <c r="G1251" t="s">
        <v>196</v>
      </c>
      <c r="H1251" t="s">
        <v>143</v>
      </c>
      <c r="I1251" t="s">
        <v>135</v>
      </c>
      <c r="J1251" t="s">
        <v>136</v>
      </c>
      <c r="K1251" t="s">
        <v>137</v>
      </c>
      <c r="L1251" t="s">
        <v>3872</v>
      </c>
      <c r="M1251" t="s">
        <v>3873</v>
      </c>
      <c r="N1251">
        <v>1.985833333</v>
      </c>
      <c r="O1251">
        <v>0</v>
      </c>
      <c r="P1251">
        <v>1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0.86799497697462336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0.86799497697462336</v>
      </c>
    </row>
    <row r="1252" spans="1:31" x14ac:dyDescent="0.25">
      <c r="A1252">
        <v>2055836</v>
      </c>
      <c r="B1252">
        <v>1</v>
      </c>
      <c r="C1252" t="s">
        <v>80</v>
      </c>
      <c r="D1252" t="s">
        <v>94</v>
      </c>
      <c r="E1252" t="s">
        <v>177</v>
      </c>
      <c r="F1252" t="s">
        <v>3874</v>
      </c>
      <c r="G1252" t="s">
        <v>183</v>
      </c>
      <c r="H1252" t="s">
        <v>143</v>
      </c>
      <c r="I1252" t="s">
        <v>135</v>
      </c>
      <c r="J1252" t="s">
        <v>136</v>
      </c>
      <c r="K1252" t="s">
        <v>137</v>
      </c>
      <c r="L1252" t="s">
        <v>3875</v>
      </c>
      <c r="M1252" t="s">
        <v>3876</v>
      </c>
      <c r="N1252">
        <v>1.6191666659999999</v>
      </c>
      <c r="O1252">
        <v>0</v>
      </c>
      <c r="P1252">
        <v>1</v>
      </c>
      <c r="Q1252">
        <v>0</v>
      </c>
      <c r="R1252">
        <v>1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0.84894115255093494</v>
      </c>
      <c r="Y1252">
        <v>0</v>
      </c>
      <c r="Z1252">
        <v>2.8557314232416668E-4</v>
      </c>
      <c r="AA1252">
        <v>0</v>
      </c>
      <c r="AB1252">
        <v>0</v>
      </c>
      <c r="AC1252">
        <v>0</v>
      </c>
      <c r="AD1252">
        <v>0</v>
      </c>
      <c r="AE1252">
        <v>0.84922672569325908</v>
      </c>
    </row>
    <row r="1253" spans="1:31" x14ac:dyDescent="0.25">
      <c r="A1253">
        <v>2055837</v>
      </c>
      <c r="B1253">
        <v>1</v>
      </c>
      <c r="C1253" t="s">
        <v>80</v>
      </c>
      <c r="D1253" t="s">
        <v>108</v>
      </c>
      <c r="E1253" t="s">
        <v>158</v>
      </c>
      <c r="F1253" t="s">
        <v>3877</v>
      </c>
      <c r="G1253" t="s">
        <v>385</v>
      </c>
      <c r="H1253" t="s">
        <v>143</v>
      </c>
      <c r="I1253" t="s">
        <v>135</v>
      </c>
      <c r="J1253" t="s">
        <v>136</v>
      </c>
      <c r="K1253" t="s">
        <v>137</v>
      </c>
      <c r="L1253" t="s">
        <v>3878</v>
      </c>
      <c r="M1253" t="s">
        <v>3879</v>
      </c>
      <c r="N1253">
        <v>0.821111111</v>
      </c>
      <c r="O1253">
        <v>0</v>
      </c>
      <c r="P1253">
        <v>22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4.6404322568632885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4.6404322568632885</v>
      </c>
    </row>
    <row r="1254" spans="1:31" x14ac:dyDescent="0.25">
      <c r="A1254">
        <v>2055840</v>
      </c>
      <c r="B1254">
        <v>1</v>
      </c>
      <c r="C1254" t="s">
        <v>80</v>
      </c>
      <c r="D1254" t="s">
        <v>83</v>
      </c>
      <c r="E1254" t="s">
        <v>169</v>
      </c>
      <c r="F1254" t="s">
        <v>3116</v>
      </c>
      <c r="G1254" t="s">
        <v>513</v>
      </c>
      <c r="H1254" t="s">
        <v>134</v>
      </c>
      <c r="I1254" t="s">
        <v>135</v>
      </c>
      <c r="J1254" t="s">
        <v>136</v>
      </c>
      <c r="K1254" t="s">
        <v>137</v>
      </c>
      <c r="L1254" t="s">
        <v>3880</v>
      </c>
      <c r="M1254" t="s">
        <v>3881</v>
      </c>
      <c r="N1254">
        <v>0.54555555499999997</v>
      </c>
      <c r="O1254">
        <v>0</v>
      </c>
      <c r="P1254">
        <v>149</v>
      </c>
      <c r="Q1254">
        <v>0</v>
      </c>
      <c r="R1254">
        <v>0</v>
      </c>
      <c r="S1254">
        <v>0</v>
      </c>
      <c r="T1254">
        <v>45</v>
      </c>
      <c r="U1254">
        <v>1</v>
      </c>
      <c r="V1254">
        <v>1</v>
      </c>
      <c r="W1254">
        <v>0</v>
      </c>
      <c r="X1254">
        <v>31.022108842330596</v>
      </c>
      <c r="Y1254">
        <v>0</v>
      </c>
      <c r="Z1254">
        <v>0</v>
      </c>
      <c r="AA1254">
        <v>0</v>
      </c>
      <c r="AB1254">
        <v>14.147676299577924</v>
      </c>
      <c r="AC1254">
        <v>0</v>
      </c>
      <c r="AD1254">
        <v>4.3800620171479716</v>
      </c>
      <c r="AE1254">
        <v>49.54984715905649</v>
      </c>
    </row>
    <row r="1255" spans="1:31" x14ac:dyDescent="0.25">
      <c r="A1255">
        <v>2055841</v>
      </c>
      <c r="B1255">
        <v>1</v>
      </c>
      <c r="C1255" t="s">
        <v>81</v>
      </c>
      <c r="D1255" t="s">
        <v>125</v>
      </c>
      <c r="E1255" t="s">
        <v>169</v>
      </c>
      <c r="F1255" t="s">
        <v>3882</v>
      </c>
      <c r="G1255" t="s">
        <v>133</v>
      </c>
      <c r="H1255" t="s">
        <v>134</v>
      </c>
      <c r="I1255" t="s">
        <v>135</v>
      </c>
      <c r="J1255" t="s">
        <v>136</v>
      </c>
      <c r="K1255" t="s">
        <v>137</v>
      </c>
      <c r="L1255" t="s">
        <v>3883</v>
      </c>
      <c r="M1255" t="s">
        <v>3884</v>
      </c>
      <c r="N1255">
        <v>1.0219444440000001</v>
      </c>
      <c r="O1255">
        <v>0</v>
      </c>
      <c r="P1255">
        <v>135</v>
      </c>
      <c r="Q1255">
        <v>0</v>
      </c>
      <c r="R1255">
        <v>0</v>
      </c>
      <c r="S1255">
        <v>0</v>
      </c>
      <c r="T1255">
        <v>1</v>
      </c>
      <c r="U1255">
        <v>0</v>
      </c>
      <c r="V1255">
        <v>0</v>
      </c>
      <c r="W1255">
        <v>0</v>
      </c>
      <c r="X1255">
        <v>35.460181754509094</v>
      </c>
      <c r="Y1255">
        <v>0</v>
      </c>
      <c r="Z1255">
        <v>0</v>
      </c>
      <c r="AA1255">
        <v>0</v>
      </c>
      <c r="AB1255">
        <v>1.491643364811857</v>
      </c>
      <c r="AC1255">
        <v>0</v>
      </c>
      <c r="AD1255">
        <v>0</v>
      </c>
      <c r="AE1255">
        <v>36.951825119320951</v>
      </c>
    </row>
    <row r="1256" spans="1:31" x14ac:dyDescent="0.25">
      <c r="A1256">
        <v>2055843</v>
      </c>
      <c r="B1256">
        <v>1</v>
      </c>
      <c r="C1256" t="s">
        <v>80</v>
      </c>
      <c r="D1256" t="s">
        <v>86</v>
      </c>
      <c r="E1256" t="s">
        <v>505</v>
      </c>
      <c r="F1256" t="s">
        <v>3885</v>
      </c>
      <c r="G1256" t="s">
        <v>1007</v>
      </c>
      <c r="H1256" t="s">
        <v>143</v>
      </c>
      <c r="I1256" t="s">
        <v>135</v>
      </c>
      <c r="J1256" t="s">
        <v>3</v>
      </c>
      <c r="K1256" t="s">
        <v>137</v>
      </c>
      <c r="L1256" t="s">
        <v>3886</v>
      </c>
      <c r="M1256" t="s">
        <v>3887</v>
      </c>
      <c r="N1256">
        <v>2.8261111109999999</v>
      </c>
      <c r="O1256">
        <v>0</v>
      </c>
      <c r="P1256">
        <v>29</v>
      </c>
      <c r="Q1256">
        <v>0</v>
      </c>
      <c r="R1256">
        <v>0</v>
      </c>
      <c r="S1256">
        <v>0</v>
      </c>
      <c r="T1256">
        <v>2</v>
      </c>
      <c r="U1256">
        <v>0</v>
      </c>
      <c r="V1256">
        <v>0</v>
      </c>
      <c r="W1256">
        <v>0</v>
      </c>
      <c r="X1256">
        <v>34.345285208250019</v>
      </c>
      <c r="Y1256">
        <v>0</v>
      </c>
      <c r="Z1256">
        <v>0</v>
      </c>
      <c r="AA1256">
        <v>0</v>
      </c>
      <c r="AB1256">
        <v>0.91678184642884253</v>
      </c>
      <c r="AC1256">
        <v>0</v>
      </c>
      <c r="AD1256">
        <v>0</v>
      </c>
      <c r="AE1256">
        <v>35.262067054678859</v>
      </c>
    </row>
    <row r="1257" spans="1:31" x14ac:dyDescent="0.25">
      <c r="A1257">
        <v>2055844</v>
      </c>
      <c r="B1257">
        <v>1</v>
      </c>
      <c r="C1257" t="s">
        <v>81</v>
      </c>
      <c r="D1257" t="s">
        <v>120</v>
      </c>
      <c r="E1257" t="s">
        <v>177</v>
      </c>
      <c r="F1257" t="s">
        <v>3888</v>
      </c>
      <c r="G1257" t="s">
        <v>183</v>
      </c>
      <c r="H1257" t="s">
        <v>143</v>
      </c>
      <c r="I1257" t="s">
        <v>135</v>
      </c>
      <c r="J1257" t="s">
        <v>136</v>
      </c>
      <c r="K1257" t="s">
        <v>137</v>
      </c>
      <c r="L1257" t="s">
        <v>3889</v>
      </c>
      <c r="M1257" t="s">
        <v>3890</v>
      </c>
      <c r="N1257">
        <v>1.6569444440000001</v>
      </c>
      <c r="O1257">
        <v>0</v>
      </c>
      <c r="P1257">
        <v>1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0.80968768616562947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0.80968768616562947</v>
      </c>
    </row>
    <row r="1258" spans="1:31" x14ac:dyDescent="0.25">
      <c r="A1258">
        <v>2055845</v>
      </c>
      <c r="B1258">
        <v>1</v>
      </c>
      <c r="C1258" t="s">
        <v>80</v>
      </c>
      <c r="D1258" t="s">
        <v>83</v>
      </c>
      <c r="E1258" t="s">
        <v>131</v>
      </c>
      <c r="F1258" t="s">
        <v>3891</v>
      </c>
      <c r="G1258" t="s">
        <v>263</v>
      </c>
      <c r="H1258" t="s">
        <v>134</v>
      </c>
      <c r="I1258" t="s">
        <v>135</v>
      </c>
      <c r="J1258" t="s">
        <v>136</v>
      </c>
      <c r="K1258" t="s">
        <v>137</v>
      </c>
      <c r="L1258" t="s">
        <v>3892</v>
      </c>
      <c r="M1258" t="s">
        <v>3893</v>
      </c>
      <c r="N1258">
        <v>2.4849999999999999</v>
      </c>
      <c r="O1258">
        <v>0</v>
      </c>
      <c r="P1258">
        <v>0</v>
      </c>
      <c r="Q1258">
        <v>0</v>
      </c>
      <c r="R1258">
        <v>0</v>
      </c>
      <c r="S1258">
        <v>4</v>
      </c>
      <c r="T1258">
        <v>0</v>
      </c>
      <c r="U1258">
        <v>5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59.834049247550936</v>
      </c>
      <c r="AB1258">
        <v>0</v>
      </c>
      <c r="AC1258">
        <v>863.45555205240089</v>
      </c>
      <c r="AD1258">
        <v>0</v>
      </c>
      <c r="AE1258">
        <v>923.28960129995187</v>
      </c>
    </row>
    <row r="1259" spans="1:31" x14ac:dyDescent="0.25">
      <c r="A1259">
        <v>2055846</v>
      </c>
      <c r="B1259">
        <v>1</v>
      </c>
      <c r="C1259" t="s">
        <v>80</v>
      </c>
      <c r="D1259" t="s">
        <v>107</v>
      </c>
      <c r="E1259" t="s">
        <v>158</v>
      </c>
      <c r="F1259" t="s">
        <v>3894</v>
      </c>
      <c r="G1259" t="s">
        <v>160</v>
      </c>
      <c r="H1259" t="s">
        <v>143</v>
      </c>
      <c r="I1259" t="s">
        <v>135</v>
      </c>
      <c r="J1259" t="s">
        <v>136</v>
      </c>
      <c r="K1259" t="s">
        <v>137</v>
      </c>
      <c r="L1259" t="s">
        <v>3895</v>
      </c>
      <c r="M1259" t="s">
        <v>3896</v>
      </c>
      <c r="N1259">
        <v>1.278611111</v>
      </c>
      <c r="O1259">
        <v>0</v>
      </c>
      <c r="P1259">
        <v>8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2.1912234107715944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2.1912234107715944</v>
      </c>
    </row>
    <row r="1260" spans="1:31" x14ac:dyDescent="0.25">
      <c r="A1260">
        <v>2055848</v>
      </c>
      <c r="B1260">
        <v>1</v>
      </c>
      <c r="C1260" t="s">
        <v>80</v>
      </c>
      <c r="D1260" t="s">
        <v>105</v>
      </c>
      <c r="E1260" t="s">
        <v>158</v>
      </c>
      <c r="F1260" t="s">
        <v>3897</v>
      </c>
      <c r="G1260" t="s">
        <v>160</v>
      </c>
      <c r="H1260" t="s">
        <v>143</v>
      </c>
      <c r="I1260" t="s">
        <v>135</v>
      </c>
      <c r="J1260" t="s">
        <v>136</v>
      </c>
      <c r="K1260" t="s">
        <v>137</v>
      </c>
      <c r="L1260" t="s">
        <v>3898</v>
      </c>
      <c r="M1260" t="s">
        <v>3899</v>
      </c>
      <c r="N1260">
        <v>0.771666666</v>
      </c>
      <c r="O1260">
        <v>0</v>
      </c>
      <c r="P1260">
        <v>1</v>
      </c>
      <c r="Q1260">
        <v>0</v>
      </c>
      <c r="R1260">
        <v>5</v>
      </c>
      <c r="S1260">
        <v>0</v>
      </c>
      <c r="T1260">
        <v>3</v>
      </c>
      <c r="U1260">
        <v>0</v>
      </c>
      <c r="V1260">
        <v>0</v>
      </c>
      <c r="W1260">
        <v>0</v>
      </c>
      <c r="X1260">
        <v>0.74610911478480002</v>
      </c>
      <c r="Y1260">
        <v>0</v>
      </c>
      <c r="Z1260">
        <v>1.198112665303295</v>
      </c>
      <c r="AA1260">
        <v>0</v>
      </c>
      <c r="AB1260">
        <v>1.8815492949238335</v>
      </c>
      <c r="AC1260">
        <v>0</v>
      </c>
      <c r="AD1260">
        <v>0</v>
      </c>
      <c r="AE1260">
        <v>3.8257710750119287</v>
      </c>
    </row>
    <row r="1261" spans="1:31" x14ac:dyDescent="0.25">
      <c r="A1261">
        <v>2055849</v>
      </c>
      <c r="B1261">
        <v>1</v>
      </c>
      <c r="C1261" t="s">
        <v>80</v>
      </c>
      <c r="D1261" t="s">
        <v>92</v>
      </c>
      <c r="E1261" t="s">
        <v>177</v>
      </c>
      <c r="F1261" t="s">
        <v>3900</v>
      </c>
      <c r="G1261" t="s">
        <v>183</v>
      </c>
      <c r="H1261" t="s">
        <v>143</v>
      </c>
      <c r="I1261" t="s">
        <v>135</v>
      </c>
      <c r="J1261" t="s">
        <v>136</v>
      </c>
      <c r="K1261" t="s">
        <v>137</v>
      </c>
      <c r="L1261" t="s">
        <v>3901</v>
      </c>
      <c r="M1261" t="s">
        <v>3902</v>
      </c>
      <c r="N1261">
        <v>0.69027777700000004</v>
      </c>
      <c r="O1261">
        <v>0</v>
      </c>
      <c r="P1261">
        <v>1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7.9339722858666653E-2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7.9339722858666653E-2</v>
      </c>
    </row>
    <row r="1262" spans="1:31" x14ac:dyDescent="0.25">
      <c r="A1262">
        <v>2055852</v>
      </c>
      <c r="B1262">
        <v>1</v>
      </c>
      <c r="C1262" t="s">
        <v>80</v>
      </c>
      <c r="D1262" t="s">
        <v>108</v>
      </c>
      <c r="E1262" t="s">
        <v>169</v>
      </c>
      <c r="F1262" t="s">
        <v>3903</v>
      </c>
      <c r="G1262" t="s">
        <v>464</v>
      </c>
      <c r="H1262" t="s">
        <v>134</v>
      </c>
      <c r="I1262" t="s">
        <v>135</v>
      </c>
      <c r="J1262" t="s">
        <v>136</v>
      </c>
      <c r="K1262" t="s">
        <v>137</v>
      </c>
      <c r="L1262" t="s">
        <v>3904</v>
      </c>
      <c r="M1262" t="s">
        <v>3905</v>
      </c>
      <c r="N1262">
        <v>2.7858333329999998</v>
      </c>
      <c r="O1262">
        <v>0</v>
      </c>
      <c r="P1262">
        <v>62</v>
      </c>
      <c r="Q1262">
        <v>0</v>
      </c>
      <c r="R1262">
        <v>10</v>
      </c>
      <c r="S1262">
        <v>0</v>
      </c>
      <c r="T1262">
        <v>2</v>
      </c>
      <c r="U1262">
        <v>0</v>
      </c>
      <c r="V1262">
        <v>0</v>
      </c>
      <c r="W1262">
        <v>0</v>
      </c>
      <c r="X1262">
        <v>33.240855188335367</v>
      </c>
      <c r="Y1262">
        <v>0</v>
      </c>
      <c r="Z1262">
        <v>8.6022706958545818</v>
      </c>
      <c r="AA1262">
        <v>0</v>
      </c>
      <c r="AB1262">
        <v>1.2396286415755866</v>
      </c>
      <c r="AC1262">
        <v>0</v>
      </c>
      <c r="AD1262">
        <v>0</v>
      </c>
      <c r="AE1262">
        <v>43.08275452576553</v>
      </c>
    </row>
    <row r="1263" spans="1:31" x14ac:dyDescent="0.25">
      <c r="A1263">
        <v>2055853</v>
      </c>
      <c r="B1263">
        <v>1</v>
      </c>
      <c r="C1263" t="s">
        <v>80</v>
      </c>
      <c r="D1263" t="s">
        <v>94</v>
      </c>
      <c r="E1263" t="s">
        <v>177</v>
      </c>
      <c r="F1263" t="s">
        <v>3906</v>
      </c>
      <c r="G1263" t="s">
        <v>183</v>
      </c>
      <c r="H1263" t="s">
        <v>143</v>
      </c>
      <c r="I1263" t="s">
        <v>135</v>
      </c>
      <c r="J1263" t="s">
        <v>136</v>
      </c>
      <c r="K1263" t="s">
        <v>137</v>
      </c>
      <c r="L1263" t="s">
        <v>3907</v>
      </c>
      <c r="M1263" t="s">
        <v>3908</v>
      </c>
      <c r="N1263">
        <v>1.119722222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1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58.803247552707873</v>
      </c>
      <c r="AC1263">
        <v>0</v>
      </c>
      <c r="AD1263">
        <v>0</v>
      </c>
      <c r="AE1263">
        <v>58.803247552707873</v>
      </c>
    </row>
    <row r="1264" spans="1:31" x14ac:dyDescent="0.25">
      <c r="A1264">
        <v>2055855</v>
      </c>
      <c r="B1264">
        <v>1</v>
      </c>
      <c r="C1264" t="s">
        <v>80</v>
      </c>
      <c r="D1264" t="s">
        <v>104</v>
      </c>
      <c r="E1264" t="s">
        <v>158</v>
      </c>
      <c r="F1264" t="s">
        <v>3909</v>
      </c>
      <c r="G1264" t="s">
        <v>160</v>
      </c>
      <c r="H1264" t="s">
        <v>143</v>
      </c>
      <c r="I1264" t="s">
        <v>135</v>
      </c>
      <c r="J1264" t="s">
        <v>136</v>
      </c>
      <c r="K1264" t="s">
        <v>137</v>
      </c>
      <c r="L1264" t="s">
        <v>3910</v>
      </c>
      <c r="M1264" t="s">
        <v>3911</v>
      </c>
      <c r="N1264">
        <v>2.7374999999999998</v>
      </c>
      <c r="O1264">
        <v>0</v>
      </c>
      <c r="P1264">
        <v>28</v>
      </c>
      <c r="Q1264">
        <v>0</v>
      </c>
      <c r="R1264">
        <v>0</v>
      </c>
      <c r="S1264">
        <v>0</v>
      </c>
      <c r="T1264">
        <v>4</v>
      </c>
      <c r="U1264">
        <v>0</v>
      </c>
      <c r="V1264">
        <v>0</v>
      </c>
      <c r="W1264">
        <v>0</v>
      </c>
      <c r="X1264">
        <v>19.712444805772744</v>
      </c>
      <c r="Y1264">
        <v>0</v>
      </c>
      <c r="Z1264">
        <v>0</v>
      </c>
      <c r="AA1264">
        <v>0</v>
      </c>
      <c r="AB1264">
        <v>4.9607799523027003</v>
      </c>
      <c r="AC1264">
        <v>0</v>
      </c>
      <c r="AD1264">
        <v>0</v>
      </c>
      <c r="AE1264">
        <v>24.673224758075445</v>
      </c>
    </row>
    <row r="1265" spans="1:31" x14ac:dyDescent="0.25">
      <c r="A1265">
        <v>2055858</v>
      </c>
      <c r="B1265">
        <v>1</v>
      </c>
      <c r="C1265" t="s">
        <v>81</v>
      </c>
      <c r="D1265" t="s">
        <v>124</v>
      </c>
      <c r="E1265" t="s">
        <v>177</v>
      </c>
      <c r="F1265" t="s">
        <v>3912</v>
      </c>
      <c r="G1265" t="s">
        <v>183</v>
      </c>
      <c r="H1265" t="s">
        <v>143</v>
      </c>
      <c r="I1265" t="s">
        <v>135</v>
      </c>
      <c r="J1265" t="s">
        <v>136</v>
      </c>
      <c r="K1265" t="s">
        <v>137</v>
      </c>
      <c r="L1265" t="s">
        <v>3913</v>
      </c>
      <c r="M1265" t="s">
        <v>3914</v>
      </c>
      <c r="N1265">
        <v>1.088055555</v>
      </c>
      <c r="O1265">
        <v>0</v>
      </c>
      <c r="P1265">
        <v>1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0.26435987022577701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0.26435987022577701</v>
      </c>
    </row>
    <row r="1266" spans="1:31" x14ac:dyDescent="0.25">
      <c r="A1266">
        <v>2055863</v>
      </c>
      <c r="B1266">
        <v>1</v>
      </c>
      <c r="C1266" t="s">
        <v>80</v>
      </c>
      <c r="D1266" t="s">
        <v>96</v>
      </c>
      <c r="E1266" t="s">
        <v>158</v>
      </c>
      <c r="F1266" t="s">
        <v>3915</v>
      </c>
      <c r="G1266" t="s">
        <v>160</v>
      </c>
      <c r="H1266" t="s">
        <v>143</v>
      </c>
      <c r="I1266" t="s">
        <v>135</v>
      </c>
      <c r="J1266" t="s">
        <v>136</v>
      </c>
      <c r="K1266" t="s">
        <v>137</v>
      </c>
      <c r="L1266" t="s">
        <v>3916</v>
      </c>
      <c r="M1266" t="s">
        <v>3917</v>
      </c>
      <c r="N1266">
        <v>3.0894444440000002</v>
      </c>
      <c r="O1266">
        <v>0</v>
      </c>
      <c r="P1266">
        <v>42</v>
      </c>
      <c r="Q1266">
        <v>0</v>
      </c>
      <c r="R1266">
        <v>1</v>
      </c>
      <c r="S1266">
        <v>0</v>
      </c>
      <c r="T1266">
        <v>4</v>
      </c>
      <c r="U1266">
        <v>0</v>
      </c>
      <c r="V1266">
        <v>0</v>
      </c>
      <c r="W1266">
        <v>0</v>
      </c>
      <c r="X1266">
        <v>83.35296828680022</v>
      </c>
      <c r="Y1266">
        <v>0</v>
      </c>
      <c r="Z1266">
        <v>0</v>
      </c>
      <c r="AA1266">
        <v>0</v>
      </c>
      <c r="AB1266">
        <v>0.88089630344763348</v>
      </c>
      <c r="AC1266">
        <v>0</v>
      </c>
      <c r="AD1266">
        <v>0</v>
      </c>
      <c r="AE1266">
        <v>84.233864590247848</v>
      </c>
    </row>
    <row r="1267" spans="1:31" x14ac:dyDescent="0.25">
      <c r="A1267">
        <v>2055866</v>
      </c>
      <c r="B1267">
        <v>1</v>
      </c>
      <c r="C1267" t="s">
        <v>80</v>
      </c>
      <c r="D1267" t="s">
        <v>82</v>
      </c>
      <c r="E1267" t="s">
        <v>505</v>
      </c>
      <c r="F1267" t="s">
        <v>3918</v>
      </c>
      <c r="G1267" t="s">
        <v>569</v>
      </c>
      <c r="H1267" t="s">
        <v>143</v>
      </c>
      <c r="I1267" t="s">
        <v>135</v>
      </c>
      <c r="J1267" t="s">
        <v>136</v>
      </c>
      <c r="K1267" t="s">
        <v>137</v>
      </c>
      <c r="L1267" t="s">
        <v>3919</v>
      </c>
      <c r="M1267" t="s">
        <v>3920</v>
      </c>
      <c r="N1267">
        <v>1.930833333</v>
      </c>
      <c r="O1267">
        <v>0</v>
      </c>
      <c r="P1267">
        <v>41</v>
      </c>
      <c r="Q1267">
        <v>0</v>
      </c>
      <c r="R1267">
        <v>0</v>
      </c>
      <c r="S1267">
        <v>0</v>
      </c>
      <c r="T1267">
        <v>2</v>
      </c>
      <c r="U1267">
        <v>0</v>
      </c>
      <c r="V1267">
        <v>0</v>
      </c>
      <c r="W1267">
        <v>0</v>
      </c>
      <c r="X1267">
        <v>22.456970300801171</v>
      </c>
      <c r="Y1267">
        <v>0</v>
      </c>
      <c r="Z1267">
        <v>0</v>
      </c>
      <c r="AA1267">
        <v>0</v>
      </c>
      <c r="AB1267">
        <v>1.2988645866746669</v>
      </c>
      <c r="AC1267">
        <v>0</v>
      </c>
      <c r="AD1267">
        <v>0</v>
      </c>
      <c r="AE1267">
        <v>23.755834887475839</v>
      </c>
    </row>
    <row r="1268" spans="1:31" x14ac:dyDescent="0.25">
      <c r="A1268">
        <v>2055867</v>
      </c>
      <c r="B1268">
        <v>1</v>
      </c>
      <c r="C1268" t="s">
        <v>81</v>
      </c>
      <c r="D1268" t="s">
        <v>115</v>
      </c>
      <c r="E1268" t="s">
        <v>140</v>
      </c>
      <c r="F1268" t="s">
        <v>3921</v>
      </c>
      <c r="G1268" t="s">
        <v>142</v>
      </c>
      <c r="H1268" t="s">
        <v>143</v>
      </c>
      <c r="I1268" t="s">
        <v>135</v>
      </c>
      <c r="J1268" t="s">
        <v>136</v>
      </c>
      <c r="K1268" t="s">
        <v>137</v>
      </c>
      <c r="L1268" t="s">
        <v>3922</v>
      </c>
      <c r="M1268" t="s">
        <v>3923</v>
      </c>
      <c r="N1268">
        <v>1.2666666660000001</v>
      </c>
      <c r="O1268">
        <v>0</v>
      </c>
      <c r="P1268">
        <v>22</v>
      </c>
      <c r="Q1268">
        <v>0</v>
      </c>
      <c r="R1268">
        <v>9</v>
      </c>
      <c r="S1268">
        <v>0</v>
      </c>
      <c r="T1268">
        <v>1</v>
      </c>
      <c r="U1268">
        <v>0</v>
      </c>
      <c r="V1268">
        <v>0</v>
      </c>
      <c r="W1268">
        <v>0</v>
      </c>
      <c r="X1268">
        <v>4.0262214622130932</v>
      </c>
      <c r="Y1268">
        <v>0</v>
      </c>
      <c r="Z1268">
        <v>16.577764639171566</v>
      </c>
      <c r="AA1268">
        <v>0</v>
      </c>
      <c r="AB1268">
        <v>4.4758410107004445E-2</v>
      </c>
      <c r="AC1268">
        <v>0</v>
      </c>
      <c r="AD1268">
        <v>0</v>
      </c>
      <c r="AE1268">
        <v>20.648744511491664</v>
      </c>
    </row>
    <row r="1269" spans="1:31" x14ac:dyDescent="0.25">
      <c r="A1269">
        <v>2055868</v>
      </c>
      <c r="B1269">
        <v>1</v>
      </c>
      <c r="C1269" t="s">
        <v>81</v>
      </c>
      <c r="D1269" t="s">
        <v>123</v>
      </c>
      <c r="E1269" t="s">
        <v>158</v>
      </c>
      <c r="F1269" t="s">
        <v>3924</v>
      </c>
      <c r="G1269" t="s">
        <v>160</v>
      </c>
      <c r="H1269" t="s">
        <v>143</v>
      </c>
      <c r="I1269" t="s">
        <v>135</v>
      </c>
      <c r="J1269" t="s">
        <v>136</v>
      </c>
      <c r="K1269" t="s">
        <v>137</v>
      </c>
      <c r="L1269" t="s">
        <v>3925</v>
      </c>
      <c r="M1269" t="s">
        <v>3926</v>
      </c>
      <c r="N1269">
        <v>1.7733333330000001</v>
      </c>
      <c r="O1269">
        <v>0</v>
      </c>
      <c r="P1269">
        <v>41</v>
      </c>
      <c r="Q1269">
        <v>0</v>
      </c>
      <c r="R1269">
        <v>3</v>
      </c>
      <c r="S1269">
        <v>0</v>
      </c>
      <c r="T1269">
        <v>4</v>
      </c>
      <c r="U1269">
        <v>0</v>
      </c>
      <c r="V1269">
        <v>0</v>
      </c>
      <c r="W1269">
        <v>0</v>
      </c>
      <c r="X1269">
        <v>18.573986652269625</v>
      </c>
      <c r="Y1269">
        <v>0</v>
      </c>
      <c r="Z1269">
        <v>0.20885048327652556</v>
      </c>
      <c r="AA1269">
        <v>0</v>
      </c>
      <c r="AB1269">
        <v>4.760619252924049</v>
      </c>
      <c r="AC1269">
        <v>0</v>
      </c>
      <c r="AD1269">
        <v>0</v>
      </c>
      <c r="AE1269">
        <v>23.543456388470197</v>
      </c>
    </row>
    <row r="1270" spans="1:31" x14ac:dyDescent="0.25">
      <c r="A1270">
        <v>2055869</v>
      </c>
      <c r="B1270">
        <v>1</v>
      </c>
      <c r="C1270" t="s">
        <v>80</v>
      </c>
      <c r="D1270" t="s">
        <v>107</v>
      </c>
      <c r="E1270" t="s">
        <v>177</v>
      </c>
      <c r="F1270" t="s">
        <v>3927</v>
      </c>
      <c r="G1270" t="s">
        <v>183</v>
      </c>
      <c r="H1270" t="s">
        <v>143</v>
      </c>
      <c r="I1270" t="s">
        <v>135</v>
      </c>
      <c r="J1270" t="s">
        <v>136</v>
      </c>
      <c r="K1270" t="s">
        <v>137</v>
      </c>
      <c r="L1270" t="s">
        <v>3928</v>
      </c>
      <c r="M1270" t="s">
        <v>3929</v>
      </c>
      <c r="N1270">
        <v>2.071111111</v>
      </c>
      <c r="O1270">
        <v>0</v>
      </c>
      <c r="P1270">
        <v>1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0.47035783526902497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0.47035783526902497</v>
      </c>
    </row>
    <row r="1271" spans="1:31" x14ac:dyDescent="0.25">
      <c r="A1271">
        <v>2055870</v>
      </c>
      <c r="B1271">
        <v>1</v>
      </c>
      <c r="C1271" t="s">
        <v>80</v>
      </c>
      <c r="D1271" t="s">
        <v>100</v>
      </c>
      <c r="E1271" t="s">
        <v>177</v>
      </c>
      <c r="F1271" t="s">
        <v>3930</v>
      </c>
      <c r="G1271" t="s">
        <v>183</v>
      </c>
      <c r="H1271" t="s">
        <v>143</v>
      </c>
      <c r="I1271" t="s">
        <v>135</v>
      </c>
      <c r="J1271" t="s">
        <v>136</v>
      </c>
      <c r="K1271" t="s">
        <v>137</v>
      </c>
      <c r="L1271" t="s">
        <v>3931</v>
      </c>
      <c r="M1271" t="s">
        <v>3932</v>
      </c>
      <c r="N1271">
        <v>1.4016666659999999</v>
      </c>
      <c r="O1271">
        <v>0</v>
      </c>
      <c r="P1271">
        <v>0</v>
      </c>
      <c r="Q1271">
        <v>0</v>
      </c>
      <c r="R1271">
        <v>1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1.7752297251928888E-2</v>
      </c>
      <c r="AA1271">
        <v>0</v>
      </c>
      <c r="AB1271">
        <v>0</v>
      </c>
      <c r="AC1271">
        <v>0</v>
      </c>
      <c r="AD1271">
        <v>0</v>
      </c>
      <c r="AE1271">
        <v>1.7752297251928888E-2</v>
      </c>
    </row>
    <row r="1272" spans="1:31" x14ac:dyDescent="0.25">
      <c r="A1272">
        <v>2055876</v>
      </c>
      <c r="B1272">
        <v>1</v>
      </c>
      <c r="C1272" t="s">
        <v>80</v>
      </c>
      <c r="D1272" t="s">
        <v>94</v>
      </c>
      <c r="E1272" t="s">
        <v>158</v>
      </c>
      <c r="F1272" t="s">
        <v>3267</v>
      </c>
      <c r="G1272" t="s">
        <v>160</v>
      </c>
      <c r="H1272" t="s">
        <v>143</v>
      </c>
      <c r="I1272" t="s">
        <v>135</v>
      </c>
      <c r="J1272" t="s">
        <v>136</v>
      </c>
      <c r="K1272" t="s">
        <v>137</v>
      </c>
      <c r="L1272" t="s">
        <v>3933</v>
      </c>
      <c r="M1272" t="s">
        <v>3934</v>
      </c>
      <c r="N1272">
        <v>0.96</v>
      </c>
      <c r="O1272">
        <v>0</v>
      </c>
      <c r="P1272">
        <v>0</v>
      </c>
      <c r="Q1272">
        <v>0</v>
      </c>
      <c r="R1272">
        <v>4</v>
      </c>
      <c r="S1272">
        <v>0</v>
      </c>
      <c r="T1272">
        <v>2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0.19579407140986499</v>
      </c>
      <c r="AA1272">
        <v>0</v>
      </c>
      <c r="AB1272">
        <v>0</v>
      </c>
      <c r="AC1272">
        <v>0</v>
      </c>
      <c r="AD1272">
        <v>0</v>
      </c>
      <c r="AE1272">
        <v>0.19579407140986499</v>
      </c>
    </row>
    <row r="1273" spans="1:31" x14ac:dyDescent="0.25">
      <c r="A1273">
        <v>2055878</v>
      </c>
      <c r="B1273">
        <v>1</v>
      </c>
      <c r="C1273" t="s">
        <v>80</v>
      </c>
      <c r="D1273" t="s">
        <v>109</v>
      </c>
      <c r="E1273" t="s">
        <v>177</v>
      </c>
      <c r="F1273" t="s">
        <v>3935</v>
      </c>
      <c r="G1273" t="s">
        <v>183</v>
      </c>
      <c r="H1273" t="s">
        <v>143</v>
      </c>
      <c r="I1273" t="s">
        <v>135</v>
      </c>
      <c r="J1273" t="s">
        <v>136</v>
      </c>
      <c r="K1273" t="s">
        <v>137</v>
      </c>
      <c r="L1273" t="s">
        <v>3936</v>
      </c>
      <c r="M1273" t="s">
        <v>3937</v>
      </c>
      <c r="N1273">
        <v>0.90472222199999996</v>
      </c>
      <c r="O1273">
        <v>0</v>
      </c>
      <c r="P1273">
        <v>0</v>
      </c>
      <c r="Q1273">
        <v>0</v>
      </c>
      <c r="R1273">
        <v>1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2.4384424439680558E-3</v>
      </c>
      <c r="AA1273">
        <v>0</v>
      </c>
      <c r="AB1273">
        <v>0</v>
      </c>
      <c r="AC1273">
        <v>0</v>
      </c>
      <c r="AD1273">
        <v>0</v>
      </c>
      <c r="AE1273">
        <v>2.4384424439680558E-3</v>
      </c>
    </row>
    <row r="1274" spans="1:31" x14ac:dyDescent="0.25">
      <c r="A1274">
        <v>2055883</v>
      </c>
      <c r="B1274">
        <v>1</v>
      </c>
      <c r="C1274" t="s">
        <v>81</v>
      </c>
      <c r="D1274" t="s">
        <v>112</v>
      </c>
      <c r="E1274" t="s">
        <v>177</v>
      </c>
      <c r="F1274" t="s">
        <v>3938</v>
      </c>
      <c r="G1274" t="s">
        <v>183</v>
      </c>
      <c r="H1274" t="s">
        <v>143</v>
      </c>
      <c r="I1274" t="s">
        <v>135</v>
      </c>
      <c r="J1274" t="s">
        <v>136</v>
      </c>
      <c r="K1274" t="s">
        <v>137</v>
      </c>
      <c r="L1274" t="s">
        <v>3939</v>
      </c>
      <c r="M1274" t="s">
        <v>3940</v>
      </c>
      <c r="N1274">
        <v>1.7255555549999999</v>
      </c>
      <c r="O1274">
        <v>0</v>
      </c>
      <c r="P1274">
        <v>0</v>
      </c>
      <c r="Q1274">
        <v>0</v>
      </c>
      <c r="R1274">
        <v>1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0.25121921115434115</v>
      </c>
      <c r="AA1274">
        <v>0</v>
      </c>
      <c r="AB1274">
        <v>0</v>
      </c>
      <c r="AC1274">
        <v>0</v>
      </c>
      <c r="AD1274">
        <v>0</v>
      </c>
      <c r="AE1274">
        <v>0.25121921115434115</v>
      </c>
    </row>
    <row r="1275" spans="1:31" x14ac:dyDescent="0.25">
      <c r="A1275">
        <v>2055884</v>
      </c>
      <c r="B1275">
        <v>1</v>
      </c>
      <c r="C1275" t="s">
        <v>81</v>
      </c>
      <c r="D1275" t="s">
        <v>112</v>
      </c>
      <c r="E1275" t="s">
        <v>158</v>
      </c>
      <c r="F1275" t="s">
        <v>3365</v>
      </c>
      <c r="G1275" t="s">
        <v>1283</v>
      </c>
      <c r="H1275" t="s">
        <v>143</v>
      </c>
      <c r="I1275" t="s">
        <v>135</v>
      </c>
      <c r="J1275" t="s">
        <v>136</v>
      </c>
      <c r="K1275" t="s">
        <v>137</v>
      </c>
      <c r="L1275" t="s">
        <v>3941</v>
      </c>
      <c r="M1275" t="s">
        <v>3942</v>
      </c>
      <c r="N1275">
        <v>2.0594444439999999</v>
      </c>
      <c r="O1275">
        <v>0</v>
      </c>
      <c r="P1275">
        <v>62</v>
      </c>
      <c r="Q1275">
        <v>0</v>
      </c>
      <c r="R1275">
        <v>2</v>
      </c>
      <c r="S1275">
        <v>0</v>
      </c>
      <c r="T1275">
        <v>1</v>
      </c>
      <c r="U1275">
        <v>0</v>
      </c>
      <c r="V1275">
        <v>0</v>
      </c>
      <c r="W1275">
        <v>0</v>
      </c>
      <c r="X1275">
        <v>29.98379124150895</v>
      </c>
      <c r="Y1275">
        <v>0</v>
      </c>
      <c r="Z1275">
        <v>8.601762238216111E-2</v>
      </c>
      <c r="AA1275">
        <v>0</v>
      </c>
      <c r="AB1275">
        <v>3.9236497335348082</v>
      </c>
      <c r="AC1275">
        <v>0</v>
      </c>
      <c r="AD1275">
        <v>0</v>
      </c>
      <c r="AE1275">
        <v>33.993458597425921</v>
      </c>
    </row>
    <row r="1276" spans="1:31" x14ac:dyDescent="0.25">
      <c r="A1276">
        <v>2055885</v>
      </c>
      <c r="B1276">
        <v>1</v>
      </c>
      <c r="C1276" t="s">
        <v>80</v>
      </c>
      <c r="D1276" t="s">
        <v>99</v>
      </c>
      <c r="E1276" t="s">
        <v>177</v>
      </c>
      <c r="F1276" t="s">
        <v>3943</v>
      </c>
      <c r="G1276" t="s">
        <v>183</v>
      </c>
      <c r="H1276" t="s">
        <v>143</v>
      </c>
      <c r="I1276" t="s">
        <v>135</v>
      </c>
      <c r="J1276" t="s">
        <v>136</v>
      </c>
      <c r="K1276" t="s">
        <v>137</v>
      </c>
      <c r="L1276" t="s">
        <v>3944</v>
      </c>
      <c r="M1276" t="s">
        <v>3945</v>
      </c>
      <c r="N1276">
        <v>2.071388888</v>
      </c>
      <c r="O1276">
        <v>0</v>
      </c>
      <c r="P1276">
        <v>1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0.106473970990345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0.106473970990345</v>
      </c>
    </row>
    <row r="1277" spans="1:31" x14ac:dyDescent="0.25">
      <c r="A1277">
        <v>2055886</v>
      </c>
      <c r="B1277">
        <v>1</v>
      </c>
      <c r="C1277" t="s">
        <v>80</v>
      </c>
      <c r="D1277" t="s">
        <v>103</v>
      </c>
      <c r="E1277" t="s">
        <v>158</v>
      </c>
      <c r="F1277" t="s">
        <v>3946</v>
      </c>
      <c r="G1277" t="s">
        <v>160</v>
      </c>
      <c r="H1277" t="s">
        <v>143</v>
      </c>
      <c r="I1277" t="s">
        <v>135</v>
      </c>
      <c r="J1277" t="s">
        <v>136</v>
      </c>
      <c r="K1277" t="s">
        <v>137</v>
      </c>
      <c r="L1277" t="s">
        <v>3947</v>
      </c>
      <c r="M1277" t="s">
        <v>3948</v>
      </c>
      <c r="N1277">
        <v>0.31805555499999999</v>
      </c>
      <c r="O1277">
        <v>0</v>
      </c>
      <c r="P1277">
        <v>103</v>
      </c>
      <c r="Q1277">
        <v>0</v>
      </c>
      <c r="R1277">
        <v>0</v>
      </c>
      <c r="S1277">
        <v>0</v>
      </c>
      <c r="T1277">
        <v>20</v>
      </c>
      <c r="U1277">
        <v>0</v>
      </c>
      <c r="V1277">
        <v>0</v>
      </c>
      <c r="W1277">
        <v>0</v>
      </c>
      <c r="X1277">
        <v>9.5573443631543249</v>
      </c>
      <c r="Y1277">
        <v>0</v>
      </c>
      <c r="Z1277">
        <v>0</v>
      </c>
      <c r="AA1277">
        <v>0</v>
      </c>
      <c r="AB1277">
        <v>2.0409845305149354</v>
      </c>
      <c r="AC1277">
        <v>0</v>
      </c>
      <c r="AD1277">
        <v>0</v>
      </c>
      <c r="AE1277">
        <v>11.59832889366926</v>
      </c>
    </row>
    <row r="1278" spans="1:31" x14ac:dyDescent="0.25">
      <c r="A1278">
        <v>2055887</v>
      </c>
      <c r="B1278">
        <v>1</v>
      </c>
      <c r="C1278" t="s">
        <v>80</v>
      </c>
      <c r="D1278" t="s">
        <v>93</v>
      </c>
      <c r="E1278" t="s">
        <v>140</v>
      </c>
      <c r="F1278" t="s">
        <v>3949</v>
      </c>
      <c r="G1278" t="s">
        <v>142</v>
      </c>
      <c r="H1278" t="s">
        <v>143</v>
      </c>
      <c r="I1278" t="s">
        <v>135</v>
      </c>
      <c r="J1278" t="s">
        <v>136</v>
      </c>
      <c r="K1278" t="s">
        <v>137</v>
      </c>
      <c r="L1278" t="s">
        <v>3950</v>
      </c>
      <c r="M1278" t="s">
        <v>3951</v>
      </c>
      <c r="N1278">
        <v>1.821388888</v>
      </c>
      <c r="O1278">
        <v>0</v>
      </c>
      <c r="P1278">
        <v>201</v>
      </c>
      <c r="Q1278">
        <v>0</v>
      </c>
      <c r="R1278">
        <v>49</v>
      </c>
      <c r="S1278">
        <v>0</v>
      </c>
      <c r="T1278">
        <v>48</v>
      </c>
      <c r="U1278">
        <v>0</v>
      </c>
      <c r="V1278">
        <v>0</v>
      </c>
      <c r="W1278">
        <v>0</v>
      </c>
      <c r="X1278">
        <v>80.402399919441322</v>
      </c>
      <c r="Y1278">
        <v>0</v>
      </c>
      <c r="Z1278">
        <v>44.486348774559232</v>
      </c>
      <c r="AA1278">
        <v>0</v>
      </c>
      <c r="AB1278">
        <v>35.392464483629212</v>
      </c>
      <c r="AC1278">
        <v>0</v>
      </c>
      <c r="AD1278">
        <v>0</v>
      </c>
      <c r="AE1278">
        <v>160.28121317762975</v>
      </c>
    </row>
    <row r="1279" spans="1:31" x14ac:dyDescent="0.25">
      <c r="A1279">
        <v>2055889</v>
      </c>
      <c r="B1279">
        <v>1</v>
      </c>
      <c r="C1279" t="s">
        <v>80</v>
      </c>
      <c r="D1279" t="s">
        <v>96</v>
      </c>
      <c r="E1279" t="s">
        <v>177</v>
      </c>
      <c r="F1279" t="s">
        <v>3952</v>
      </c>
      <c r="G1279" t="s">
        <v>196</v>
      </c>
      <c r="H1279" t="s">
        <v>143</v>
      </c>
      <c r="I1279" t="s">
        <v>135</v>
      </c>
      <c r="J1279" t="s">
        <v>136</v>
      </c>
      <c r="K1279" t="s">
        <v>137</v>
      </c>
      <c r="L1279" t="s">
        <v>3953</v>
      </c>
      <c r="M1279" t="s">
        <v>3954</v>
      </c>
      <c r="N1279">
        <v>2.7</v>
      </c>
      <c r="O1279">
        <v>0</v>
      </c>
      <c r="P1279">
        <v>1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1.79760470432088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1.79760470432088</v>
      </c>
    </row>
    <row r="1280" spans="1:31" x14ac:dyDescent="0.25">
      <c r="A1280">
        <v>2055890</v>
      </c>
      <c r="B1280">
        <v>1</v>
      </c>
      <c r="C1280" t="s">
        <v>81</v>
      </c>
      <c r="D1280" t="s">
        <v>119</v>
      </c>
      <c r="E1280" t="s">
        <v>158</v>
      </c>
      <c r="F1280" t="s">
        <v>3955</v>
      </c>
      <c r="G1280" t="s">
        <v>160</v>
      </c>
      <c r="H1280" t="s">
        <v>143</v>
      </c>
      <c r="I1280" t="s">
        <v>135</v>
      </c>
      <c r="J1280" t="s">
        <v>136</v>
      </c>
      <c r="K1280" t="s">
        <v>137</v>
      </c>
      <c r="L1280" t="s">
        <v>3956</v>
      </c>
      <c r="M1280" t="s">
        <v>3957</v>
      </c>
      <c r="N1280">
        <v>1.339722222</v>
      </c>
      <c r="O1280">
        <v>0</v>
      </c>
      <c r="P1280">
        <v>62</v>
      </c>
      <c r="Q1280">
        <v>0</v>
      </c>
      <c r="R1280">
        <v>1</v>
      </c>
      <c r="S1280">
        <v>0</v>
      </c>
      <c r="T1280">
        <v>2</v>
      </c>
      <c r="U1280">
        <v>0</v>
      </c>
      <c r="V1280">
        <v>0</v>
      </c>
      <c r="W1280">
        <v>0</v>
      </c>
      <c r="X1280">
        <v>16.280320601857191</v>
      </c>
      <c r="Y1280">
        <v>0</v>
      </c>
      <c r="Z1280">
        <v>6.4800480927777781E-4</v>
      </c>
      <c r="AA1280">
        <v>0</v>
      </c>
      <c r="AB1280">
        <v>0.95439487022601333</v>
      </c>
      <c r="AC1280">
        <v>0</v>
      </c>
      <c r="AD1280">
        <v>0</v>
      </c>
      <c r="AE1280">
        <v>17.235363476892484</v>
      </c>
    </row>
    <row r="1281" spans="1:31" x14ac:dyDescent="0.25">
      <c r="A1281">
        <v>2055892</v>
      </c>
      <c r="B1281">
        <v>1</v>
      </c>
      <c r="C1281" t="s">
        <v>80</v>
      </c>
      <c r="D1281" t="s">
        <v>101</v>
      </c>
      <c r="E1281" t="s">
        <v>131</v>
      </c>
      <c r="F1281" t="s">
        <v>2505</v>
      </c>
      <c r="G1281" t="s">
        <v>3958</v>
      </c>
      <c r="H1281" t="s">
        <v>134</v>
      </c>
      <c r="I1281" t="s">
        <v>135</v>
      </c>
      <c r="J1281" t="s">
        <v>136</v>
      </c>
      <c r="K1281" t="s">
        <v>137</v>
      </c>
      <c r="L1281" t="s">
        <v>3959</v>
      </c>
      <c r="M1281" t="s">
        <v>3960</v>
      </c>
      <c r="N1281">
        <v>3.045555555</v>
      </c>
      <c r="O1281">
        <v>18</v>
      </c>
      <c r="P1281">
        <v>15</v>
      </c>
      <c r="Q1281">
        <v>18</v>
      </c>
      <c r="R1281">
        <v>0</v>
      </c>
      <c r="S1281">
        <v>18</v>
      </c>
      <c r="T1281">
        <v>2</v>
      </c>
      <c r="U1281">
        <v>0</v>
      </c>
      <c r="V1281">
        <v>0</v>
      </c>
      <c r="W1281">
        <v>19.848211541141691</v>
      </c>
      <c r="X1281">
        <v>12.511932166741037</v>
      </c>
      <c r="Y1281">
        <v>22.187247993152685</v>
      </c>
      <c r="Z1281">
        <v>0</v>
      </c>
      <c r="AA1281">
        <v>111.12495958177391</v>
      </c>
      <c r="AB1281">
        <v>4.3793772208815209</v>
      </c>
      <c r="AC1281">
        <v>0</v>
      </c>
      <c r="AD1281">
        <v>0</v>
      </c>
      <c r="AE1281">
        <v>170.05172850369081</v>
      </c>
    </row>
    <row r="1282" spans="1:31" x14ac:dyDescent="0.25">
      <c r="A1282">
        <v>2055895</v>
      </c>
      <c r="B1282">
        <v>1</v>
      </c>
      <c r="C1282" t="s">
        <v>80</v>
      </c>
      <c r="D1282" t="s">
        <v>111</v>
      </c>
      <c r="E1282" t="s">
        <v>177</v>
      </c>
      <c r="F1282" t="s">
        <v>3961</v>
      </c>
      <c r="G1282" t="s">
        <v>183</v>
      </c>
      <c r="H1282" t="s">
        <v>143</v>
      </c>
      <c r="I1282" t="s">
        <v>135</v>
      </c>
      <c r="J1282" t="s">
        <v>136</v>
      </c>
      <c r="K1282" t="s">
        <v>137</v>
      </c>
      <c r="L1282" t="s">
        <v>3962</v>
      </c>
      <c r="M1282" t="s">
        <v>3963</v>
      </c>
      <c r="N1282">
        <v>2.5583333330000002</v>
      </c>
      <c r="O1282">
        <v>0</v>
      </c>
      <c r="P1282">
        <v>4</v>
      </c>
      <c r="Q1282">
        <v>0</v>
      </c>
      <c r="R1282">
        <v>0</v>
      </c>
      <c r="S1282">
        <v>0</v>
      </c>
      <c r="T1282">
        <v>2</v>
      </c>
      <c r="U1282">
        <v>0</v>
      </c>
      <c r="V1282">
        <v>0</v>
      </c>
      <c r="W1282">
        <v>0</v>
      </c>
      <c r="X1282">
        <v>3.3358401995988567</v>
      </c>
      <c r="Y1282">
        <v>0</v>
      </c>
      <c r="Z1282">
        <v>0</v>
      </c>
      <c r="AA1282">
        <v>0</v>
      </c>
      <c r="AB1282">
        <v>1.0352253643524649</v>
      </c>
      <c r="AC1282">
        <v>0</v>
      </c>
      <c r="AD1282">
        <v>0</v>
      </c>
      <c r="AE1282">
        <v>4.3710655639513218</v>
      </c>
    </row>
    <row r="1283" spans="1:31" x14ac:dyDescent="0.25">
      <c r="A1283">
        <v>2055897</v>
      </c>
      <c r="B1283">
        <v>1</v>
      </c>
      <c r="C1283" t="s">
        <v>81</v>
      </c>
      <c r="D1283" t="s">
        <v>117</v>
      </c>
      <c r="E1283" t="s">
        <v>131</v>
      </c>
      <c r="F1283" t="s">
        <v>3964</v>
      </c>
      <c r="G1283" t="s">
        <v>133</v>
      </c>
      <c r="H1283" t="s">
        <v>134</v>
      </c>
      <c r="I1283" t="s">
        <v>259</v>
      </c>
      <c r="J1283" t="s">
        <v>136</v>
      </c>
      <c r="K1283" t="s">
        <v>137</v>
      </c>
      <c r="L1283" t="s">
        <v>3965</v>
      </c>
      <c r="M1283" t="s">
        <v>3966</v>
      </c>
      <c r="N1283">
        <v>2.3888888E-2</v>
      </c>
      <c r="O1283">
        <v>1</v>
      </c>
      <c r="P1283">
        <v>284</v>
      </c>
      <c r="Q1283">
        <v>48</v>
      </c>
      <c r="R1283">
        <v>57</v>
      </c>
      <c r="S1283">
        <v>3</v>
      </c>
      <c r="T1283">
        <v>14</v>
      </c>
      <c r="U1283">
        <v>0</v>
      </c>
      <c r="V1283">
        <v>0</v>
      </c>
      <c r="W1283">
        <v>3.6007304922750006E-3</v>
      </c>
      <c r="X1283">
        <v>1.9458440365430481</v>
      </c>
      <c r="Y1283">
        <v>2.566217058754666</v>
      </c>
      <c r="Z1283">
        <v>0.26150837585614611</v>
      </c>
      <c r="AA1283">
        <v>0.20361032109682445</v>
      </c>
      <c r="AB1283">
        <v>0.15337357240161723</v>
      </c>
      <c r="AC1283">
        <v>0</v>
      </c>
      <c r="AD1283">
        <v>0</v>
      </c>
      <c r="AE1283">
        <v>5.1341540951445763</v>
      </c>
    </row>
    <row r="1284" spans="1:31" x14ac:dyDescent="0.25">
      <c r="A1284">
        <v>2055901</v>
      </c>
      <c r="B1284">
        <v>1</v>
      </c>
      <c r="C1284" t="s">
        <v>80</v>
      </c>
      <c r="D1284" t="s">
        <v>101</v>
      </c>
      <c r="E1284" t="s">
        <v>131</v>
      </c>
      <c r="F1284" t="s">
        <v>3967</v>
      </c>
      <c r="G1284" t="s">
        <v>133</v>
      </c>
      <c r="H1284" t="s">
        <v>134</v>
      </c>
      <c r="I1284" t="s">
        <v>135</v>
      </c>
      <c r="J1284" t="s">
        <v>136</v>
      </c>
      <c r="K1284" t="s">
        <v>137</v>
      </c>
      <c r="L1284" t="s">
        <v>3968</v>
      </c>
      <c r="M1284" t="s">
        <v>3969</v>
      </c>
      <c r="N1284">
        <v>0.98333333300000003</v>
      </c>
      <c r="O1284">
        <v>29</v>
      </c>
      <c r="P1284">
        <v>4034</v>
      </c>
      <c r="Q1284">
        <v>27</v>
      </c>
      <c r="R1284">
        <v>5</v>
      </c>
      <c r="S1284">
        <v>58</v>
      </c>
      <c r="T1284">
        <v>306</v>
      </c>
      <c r="U1284">
        <v>1</v>
      </c>
      <c r="V1284">
        <v>0</v>
      </c>
      <c r="W1284">
        <v>21.117353200739952</v>
      </c>
      <c r="X1284">
        <v>953.95892653912927</v>
      </c>
      <c r="Y1284">
        <v>65.364634436161666</v>
      </c>
      <c r="Z1284">
        <v>1.2901051399604333</v>
      </c>
      <c r="AA1284">
        <v>2224.9974922469346</v>
      </c>
      <c r="AB1284">
        <v>177.78709129331946</v>
      </c>
      <c r="AC1284">
        <v>77.972643236085233</v>
      </c>
      <c r="AD1284">
        <v>0</v>
      </c>
      <c r="AE1284">
        <v>3522.4882460923304</v>
      </c>
    </row>
    <row r="1285" spans="1:31" x14ac:dyDescent="0.25">
      <c r="A1285">
        <v>2055902</v>
      </c>
      <c r="B1285">
        <v>1</v>
      </c>
      <c r="C1285" t="s">
        <v>81</v>
      </c>
      <c r="D1285" t="s">
        <v>128</v>
      </c>
      <c r="E1285" t="s">
        <v>158</v>
      </c>
      <c r="F1285" t="s">
        <v>3970</v>
      </c>
      <c r="G1285" t="s">
        <v>160</v>
      </c>
      <c r="H1285" t="s">
        <v>143</v>
      </c>
      <c r="I1285" t="s">
        <v>135</v>
      </c>
      <c r="J1285" t="s">
        <v>136</v>
      </c>
      <c r="K1285" t="s">
        <v>137</v>
      </c>
      <c r="L1285" t="s">
        <v>3971</v>
      </c>
      <c r="M1285" t="s">
        <v>3972</v>
      </c>
      <c r="N1285">
        <v>0.54583333300000003</v>
      </c>
      <c r="O1285">
        <v>0</v>
      </c>
      <c r="P1285">
        <v>76</v>
      </c>
      <c r="Q1285">
        <v>0</v>
      </c>
      <c r="R1285">
        <v>1</v>
      </c>
      <c r="S1285">
        <v>0</v>
      </c>
      <c r="T1285">
        <v>8</v>
      </c>
      <c r="U1285">
        <v>0</v>
      </c>
      <c r="V1285">
        <v>0</v>
      </c>
      <c r="W1285">
        <v>0</v>
      </c>
      <c r="X1285">
        <v>8.3295767551533544</v>
      </c>
      <c r="Y1285">
        <v>0</v>
      </c>
      <c r="Z1285">
        <v>0.41460306720999995</v>
      </c>
      <c r="AA1285">
        <v>0</v>
      </c>
      <c r="AB1285">
        <v>3.0108976861045749</v>
      </c>
      <c r="AC1285">
        <v>0</v>
      </c>
      <c r="AD1285">
        <v>0</v>
      </c>
      <c r="AE1285">
        <v>11.755077508467931</v>
      </c>
    </row>
    <row r="1286" spans="1:31" x14ac:dyDescent="0.25">
      <c r="A1286">
        <v>2055905</v>
      </c>
      <c r="B1286">
        <v>1</v>
      </c>
      <c r="C1286" t="s">
        <v>80</v>
      </c>
      <c r="D1286" t="s">
        <v>96</v>
      </c>
      <c r="E1286" t="s">
        <v>177</v>
      </c>
      <c r="F1286" t="s">
        <v>3973</v>
      </c>
      <c r="G1286" t="s">
        <v>179</v>
      </c>
      <c r="H1286" t="s">
        <v>143</v>
      </c>
      <c r="I1286" t="s">
        <v>135</v>
      </c>
      <c r="J1286" t="s">
        <v>136</v>
      </c>
      <c r="K1286" t="s">
        <v>137</v>
      </c>
      <c r="L1286" t="s">
        <v>3974</v>
      </c>
      <c r="M1286" t="s">
        <v>3975</v>
      </c>
      <c r="N1286">
        <v>1.6844444439999999</v>
      </c>
      <c r="O1286">
        <v>0</v>
      </c>
      <c r="P1286">
        <v>1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</row>
    <row r="1287" spans="1:31" x14ac:dyDescent="0.25">
      <c r="A1287">
        <v>2056257</v>
      </c>
      <c r="B1287">
        <v>1</v>
      </c>
      <c r="C1287" t="s">
        <v>80</v>
      </c>
      <c r="D1287" t="s">
        <v>107</v>
      </c>
      <c r="E1287" t="s">
        <v>177</v>
      </c>
      <c r="F1287" t="s">
        <v>3976</v>
      </c>
      <c r="G1287" t="s">
        <v>1007</v>
      </c>
      <c r="H1287" t="s">
        <v>143</v>
      </c>
      <c r="I1287" t="s">
        <v>135</v>
      </c>
      <c r="J1287" t="s">
        <v>3</v>
      </c>
      <c r="K1287" t="s">
        <v>137</v>
      </c>
      <c r="L1287" t="s">
        <v>3977</v>
      </c>
      <c r="M1287" t="s">
        <v>3978</v>
      </c>
      <c r="N1287">
        <v>2.8286111109999998</v>
      </c>
      <c r="O1287">
        <v>0</v>
      </c>
      <c r="P1287">
        <v>22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10.475830605424756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10.475830605424756</v>
      </c>
    </row>
    <row r="1288" spans="1:31" x14ac:dyDescent="0.25">
      <c r="A1288">
        <v>2056363</v>
      </c>
      <c r="B1288">
        <v>1</v>
      </c>
      <c r="C1288" t="s">
        <v>80</v>
      </c>
      <c r="D1288" t="s">
        <v>82</v>
      </c>
      <c r="E1288" t="s">
        <v>177</v>
      </c>
      <c r="F1288" t="s">
        <v>3979</v>
      </c>
      <c r="G1288" t="s">
        <v>183</v>
      </c>
      <c r="H1288" t="s">
        <v>143</v>
      </c>
      <c r="I1288" t="s">
        <v>135</v>
      </c>
      <c r="J1288" t="s">
        <v>136</v>
      </c>
      <c r="K1288" t="s">
        <v>137</v>
      </c>
      <c r="L1288" t="s">
        <v>3980</v>
      </c>
      <c r="M1288" t="s">
        <v>3981</v>
      </c>
      <c r="N1288">
        <v>1.7044444439999999</v>
      </c>
      <c r="O1288">
        <v>0</v>
      </c>
      <c r="P1288">
        <v>2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1.3235897725169918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1.3235897725169918</v>
      </c>
    </row>
    <row r="1289" spans="1:31" x14ac:dyDescent="0.25">
      <c r="A1289">
        <v>2055922</v>
      </c>
      <c r="B1289">
        <v>1</v>
      </c>
      <c r="C1289" t="s">
        <v>80</v>
      </c>
      <c r="D1289" t="s">
        <v>87</v>
      </c>
      <c r="E1289" t="s">
        <v>295</v>
      </c>
      <c r="F1289" t="s">
        <v>3982</v>
      </c>
      <c r="G1289" t="s">
        <v>513</v>
      </c>
      <c r="H1289" t="s">
        <v>680</v>
      </c>
      <c r="I1289" t="s">
        <v>135</v>
      </c>
      <c r="J1289" t="s">
        <v>136</v>
      </c>
      <c r="K1289" t="s">
        <v>155</v>
      </c>
      <c r="L1289" t="s">
        <v>3983</v>
      </c>
      <c r="M1289" t="s">
        <v>3984</v>
      </c>
      <c r="N1289">
        <v>0.43111111099999999</v>
      </c>
      <c r="O1289">
        <v>0</v>
      </c>
      <c r="P1289">
        <v>2771</v>
      </c>
      <c r="Q1289">
        <v>0</v>
      </c>
      <c r="R1289">
        <v>9</v>
      </c>
      <c r="S1289">
        <v>0</v>
      </c>
      <c r="T1289">
        <v>97</v>
      </c>
      <c r="U1289">
        <v>0</v>
      </c>
      <c r="V1289">
        <v>0</v>
      </c>
      <c r="W1289">
        <v>0</v>
      </c>
      <c r="X1289">
        <v>173.36845136656336</v>
      </c>
      <c r="Y1289">
        <v>0</v>
      </c>
      <c r="Z1289">
        <v>0.85781032702772919</v>
      </c>
      <c r="AA1289">
        <v>0</v>
      </c>
      <c r="AB1289">
        <v>30.582730854348213</v>
      </c>
      <c r="AC1289">
        <v>0</v>
      </c>
      <c r="AD1289">
        <v>0</v>
      </c>
      <c r="AE1289">
        <v>204.80899254793928</v>
      </c>
    </row>
    <row r="1290" spans="1:31" x14ac:dyDescent="0.25">
      <c r="A1290">
        <v>2056277</v>
      </c>
      <c r="B1290">
        <v>1</v>
      </c>
      <c r="C1290" t="s">
        <v>80</v>
      </c>
      <c r="D1290" t="s">
        <v>103</v>
      </c>
      <c r="E1290" t="s">
        <v>158</v>
      </c>
      <c r="F1290" t="s">
        <v>3985</v>
      </c>
      <c r="G1290" t="s">
        <v>160</v>
      </c>
      <c r="H1290" t="s">
        <v>143</v>
      </c>
      <c r="I1290" t="s">
        <v>135</v>
      </c>
      <c r="J1290" t="s">
        <v>136</v>
      </c>
      <c r="K1290" t="s">
        <v>137</v>
      </c>
      <c r="L1290" t="s">
        <v>3986</v>
      </c>
      <c r="M1290" t="s">
        <v>3987</v>
      </c>
      <c r="N1290">
        <v>1.563055555</v>
      </c>
      <c r="O1290">
        <v>0</v>
      </c>
      <c r="P1290">
        <v>19</v>
      </c>
      <c r="Q1290">
        <v>0</v>
      </c>
      <c r="R1290">
        <v>0</v>
      </c>
      <c r="S1290">
        <v>0</v>
      </c>
      <c r="T1290">
        <v>3</v>
      </c>
      <c r="U1290">
        <v>0</v>
      </c>
      <c r="V1290">
        <v>0</v>
      </c>
      <c r="W1290">
        <v>0</v>
      </c>
      <c r="X1290">
        <v>8.4826163057837931</v>
      </c>
      <c r="Y1290">
        <v>0</v>
      </c>
      <c r="Z1290">
        <v>0</v>
      </c>
      <c r="AA1290">
        <v>0</v>
      </c>
      <c r="AB1290">
        <v>3.965678976406994</v>
      </c>
      <c r="AC1290">
        <v>0</v>
      </c>
      <c r="AD1290">
        <v>0</v>
      </c>
      <c r="AE1290">
        <v>12.448295282190788</v>
      </c>
    </row>
    <row r="1291" spans="1:31" x14ac:dyDescent="0.25">
      <c r="A1291">
        <v>2056134</v>
      </c>
      <c r="B1291">
        <v>1</v>
      </c>
      <c r="C1291" t="s">
        <v>81</v>
      </c>
      <c r="D1291" t="s">
        <v>117</v>
      </c>
      <c r="E1291" t="s">
        <v>169</v>
      </c>
      <c r="F1291" t="s">
        <v>3988</v>
      </c>
      <c r="G1291" t="s">
        <v>273</v>
      </c>
      <c r="H1291" t="s">
        <v>134</v>
      </c>
      <c r="I1291" t="s">
        <v>135</v>
      </c>
      <c r="J1291" t="s">
        <v>136</v>
      </c>
      <c r="K1291" t="s">
        <v>155</v>
      </c>
      <c r="L1291" t="s">
        <v>3989</v>
      </c>
      <c r="M1291" t="s">
        <v>3990</v>
      </c>
      <c r="N1291">
        <v>8.0343499999999999</v>
      </c>
      <c r="O1291">
        <v>0</v>
      </c>
      <c r="P1291">
        <v>3736</v>
      </c>
      <c r="Q1291">
        <v>0</v>
      </c>
      <c r="R1291">
        <v>2</v>
      </c>
      <c r="S1291">
        <v>1</v>
      </c>
      <c r="T1291">
        <v>378</v>
      </c>
      <c r="U1291">
        <v>0</v>
      </c>
      <c r="V1291">
        <v>5</v>
      </c>
      <c r="W1291">
        <v>0</v>
      </c>
      <c r="X1291">
        <v>5350.6399869622146</v>
      </c>
      <c r="Y1291">
        <v>0</v>
      </c>
      <c r="Z1291">
        <v>1.5128128440147912</v>
      </c>
      <c r="AA1291">
        <v>10.18891012632352</v>
      </c>
      <c r="AB1291">
        <v>1365.1395548158123</v>
      </c>
      <c r="AC1291">
        <v>0</v>
      </c>
      <c r="AD1291">
        <v>41.821310616170912</v>
      </c>
      <c r="AE1291">
        <v>6769.3025753645361</v>
      </c>
    </row>
    <row r="1292" spans="1:31" x14ac:dyDescent="0.25">
      <c r="A1292">
        <v>2055948</v>
      </c>
      <c r="B1292">
        <v>1</v>
      </c>
      <c r="C1292" t="s">
        <v>80</v>
      </c>
      <c r="D1292" t="s">
        <v>100</v>
      </c>
      <c r="E1292" t="s">
        <v>146</v>
      </c>
      <c r="F1292" t="s">
        <v>258</v>
      </c>
      <c r="G1292" t="s">
        <v>133</v>
      </c>
      <c r="H1292" t="s">
        <v>134</v>
      </c>
      <c r="I1292" t="s">
        <v>135</v>
      </c>
      <c r="J1292" t="s">
        <v>136</v>
      </c>
      <c r="K1292" t="s">
        <v>137</v>
      </c>
      <c r="L1292" t="s">
        <v>3991</v>
      </c>
      <c r="M1292" t="s">
        <v>3992</v>
      </c>
      <c r="N1292">
        <v>0.115833333</v>
      </c>
      <c r="O1292">
        <v>4</v>
      </c>
      <c r="P1292">
        <v>324</v>
      </c>
      <c r="Q1292">
        <v>3</v>
      </c>
      <c r="R1292">
        <v>58</v>
      </c>
      <c r="S1292">
        <v>15</v>
      </c>
      <c r="T1292">
        <v>80</v>
      </c>
      <c r="U1292">
        <v>4</v>
      </c>
      <c r="V1292">
        <v>0</v>
      </c>
      <c r="W1292">
        <v>0.25348801699439588</v>
      </c>
      <c r="X1292">
        <v>14.949807067827317</v>
      </c>
      <c r="Y1292">
        <v>0.3368777113867083</v>
      </c>
      <c r="Z1292">
        <v>7.8281986130677348</v>
      </c>
      <c r="AA1292">
        <v>5.5701684847167421</v>
      </c>
      <c r="AB1292">
        <v>6.3262518209846679</v>
      </c>
      <c r="AC1292">
        <v>9.9951235896760799</v>
      </c>
      <c r="AD1292">
        <v>0</v>
      </c>
      <c r="AE1292">
        <v>45.259915304653646</v>
      </c>
    </row>
    <row r="1293" spans="1:31" x14ac:dyDescent="0.25">
      <c r="A1293">
        <v>2056426</v>
      </c>
      <c r="B1293">
        <v>1</v>
      </c>
      <c r="C1293" t="s">
        <v>81</v>
      </c>
      <c r="D1293" t="s">
        <v>124</v>
      </c>
      <c r="E1293" t="s">
        <v>177</v>
      </c>
      <c r="F1293" t="s">
        <v>3993</v>
      </c>
      <c r="G1293" t="s">
        <v>183</v>
      </c>
      <c r="H1293" t="s">
        <v>143</v>
      </c>
      <c r="I1293" t="s">
        <v>135</v>
      </c>
      <c r="J1293" t="s">
        <v>136</v>
      </c>
      <c r="K1293" t="s">
        <v>137</v>
      </c>
      <c r="L1293" t="s">
        <v>3994</v>
      </c>
      <c r="M1293" t="s">
        <v>3995</v>
      </c>
      <c r="N1293">
        <v>0.89138888800000005</v>
      </c>
      <c r="O1293">
        <v>0</v>
      </c>
      <c r="P1293">
        <v>1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0.17231668159665001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0.17231668159665001</v>
      </c>
    </row>
    <row r="1294" spans="1:31" x14ac:dyDescent="0.25">
      <c r="A1294">
        <v>2056383</v>
      </c>
      <c r="B1294">
        <v>1</v>
      </c>
      <c r="C1294" t="s">
        <v>80</v>
      </c>
      <c r="D1294" t="s">
        <v>105</v>
      </c>
      <c r="E1294" t="s">
        <v>146</v>
      </c>
      <c r="F1294" t="s">
        <v>3996</v>
      </c>
      <c r="G1294" t="s">
        <v>133</v>
      </c>
      <c r="H1294" t="s">
        <v>134</v>
      </c>
      <c r="I1294" t="s">
        <v>135</v>
      </c>
      <c r="J1294" t="s">
        <v>136</v>
      </c>
      <c r="K1294" t="s">
        <v>137</v>
      </c>
      <c r="L1294" t="s">
        <v>3997</v>
      </c>
      <c r="M1294" t="s">
        <v>3998</v>
      </c>
      <c r="N1294">
        <v>0.38527777699999999</v>
      </c>
      <c r="O1294">
        <v>0</v>
      </c>
      <c r="P1294">
        <v>1725</v>
      </c>
      <c r="Q1294">
        <v>0</v>
      </c>
      <c r="R1294">
        <v>7</v>
      </c>
      <c r="S1294">
        <v>8</v>
      </c>
      <c r="T1294">
        <v>85</v>
      </c>
      <c r="U1294">
        <v>6</v>
      </c>
      <c r="V1294">
        <v>4</v>
      </c>
      <c r="W1294">
        <v>0</v>
      </c>
      <c r="X1294">
        <v>152.77461166177338</v>
      </c>
      <c r="Y1294">
        <v>0</v>
      </c>
      <c r="Z1294">
        <v>0.55055887153785366</v>
      </c>
      <c r="AA1294">
        <v>30.333185198548261</v>
      </c>
      <c r="AB1294">
        <v>32.171925977278853</v>
      </c>
      <c r="AC1294">
        <v>68.186418170001048</v>
      </c>
      <c r="AD1294">
        <v>1.4360505073075984</v>
      </c>
      <c r="AE1294">
        <v>285.45275038644695</v>
      </c>
    </row>
    <row r="1295" spans="1:31" x14ac:dyDescent="0.25">
      <c r="A1295">
        <v>2056220</v>
      </c>
      <c r="B1295">
        <v>1</v>
      </c>
      <c r="C1295" t="s">
        <v>80</v>
      </c>
      <c r="D1295" t="s">
        <v>105</v>
      </c>
      <c r="E1295" t="s">
        <v>146</v>
      </c>
      <c r="F1295" t="s">
        <v>3999</v>
      </c>
      <c r="G1295" t="s">
        <v>273</v>
      </c>
      <c r="H1295" t="s">
        <v>134</v>
      </c>
      <c r="I1295" t="s">
        <v>135</v>
      </c>
      <c r="J1295" t="s">
        <v>136</v>
      </c>
      <c r="K1295" t="s">
        <v>155</v>
      </c>
      <c r="L1295" t="s">
        <v>4000</v>
      </c>
      <c r="M1295" t="s">
        <v>4001</v>
      </c>
      <c r="N1295">
        <v>3.0591444440000002</v>
      </c>
      <c r="O1295">
        <v>0</v>
      </c>
      <c r="P1295">
        <v>68</v>
      </c>
      <c r="Q1295">
        <v>0</v>
      </c>
      <c r="R1295">
        <v>0</v>
      </c>
      <c r="S1295">
        <v>1</v>
      </c>
      <c r="T1295">
        <v>1</v>
      </c>
      <c r="U1295">
        <v>0</v>
      </c>
      <c r="V1295">
        <v>0</v>
      </c>
      <c r="W1295">
        <v>0</v>
      </c>
      <c r="X1295">
        <v>51.71904958952063</v>
      </c>
      <c r="Y1295">
        <v>0</v>
      </c>
      <c r="Z1295">
        <v>0</v>
      </c>
      <c r="AA1295">
        <v>682.78173942627427</v>
      </c>
      <c r="AB1295">
        <v>0.35994811713615393</v>
      </c>
      <c r="AC1295">
        <v>0</v>
      </c>
      <c r="AD1295">
        <v>0</v>
      </c>
      <c r="AE1295">
        <v>734.86073713293104</v>
      </c>
    </row>
    <row r="1296" spans="1:31" x14ac:dyDescent="0.25">
      <c r="A1296">
        <v>2056011</v>
      </c>
      <c r="B1296">
        <v>1</v>
      </c>
      <c r="C1296" t="s">
        <v>81</v>
      </c>
      <c r="D1296" t="s">
        <v>120</v>
      </c>
      <c r="E1296" t="s">
        <v>169</v>
      </c>
      <c r="F1296" t="s">
        <v>4002</v>
      </c>
      <c r="G1296" t="s">
        <v>133</v>
      </c>
      <c r="H1296" t="s">
        <v>134</v>
      </c>
      <c r="I1296" t="s">
        <v>135</v>
      </c>
      <c r="J1296" t="s">
        <v>136</v>
      </c>
      <c r="K1296" t="s">
        <v>137</v>
      </c>
      <c r="L1296" t="s">
        <v>4003</v>
      </c>
      <c r="M1296" t="s">
        <v>4004</v>
      </c>
      <c r="N1296">
        <v>0.62277777700000003</v>
      </c>
      <c r="O1296">
        <v>0</v>
      </c>
      <c r="P1296">
        <v>900</v>
      </c>
      <c r="Q1296">
        <v>0</v>
      </c>
      <c r="R1296">
        <v>12</v>
      </c>
      <c r="S1296">
        <v>1</v>
      </c>
      <c r="T1296">
        <v>92</v>
      </c>
      <c r="U1296">
        <v>0</v>
      </c>
      <c r="V1296">
        <v>0</v>
      </c>
      <c r="W1296">
        <v>0</v>
      </c>
      <c r="X1296">
        <v>86.653328148861505</v>
      </c>
      <c r="Y1296">
        <v>0</v>
      </c>
      <c r="Z1296">
        <v>0.37453312147915163</v>
      </c>
      <c r="AA1296">
        <v>2.7614625617583766</v>
      </c>
      <c r="AB1296">
        <v>49.392873183654885</v>
      </c>
      <c r="AC1296">
        <v>0</v>
      </c>
      <c r="AD1296">
        <v>0</v>
      </c>
      <c r="AE1296">
        <v>139.1821970157539</v>
      </c>
    </row>
    <row r="1297" spans="1:31" x14ac:dyDescent="0.25">
      <c r="A1297">
        <v>2055928</v>
      </c>
      <c r="B1297">
        <v>1</v>
      </c>
      <c r="C1297" t="s">
        <v>80</v>
      </c>
      <c r="D1297" t="s">
        <v>110</v>
      </c>
      <c r="E1297" t="s">
        <v>140</v>
      </c>
      <c r="F1297" t="s">
        <v>4005</v>
      </c>
      <c r="G1297" t="s">
        <v>142</v>
      </c>
      <c r="H1297" t="s">
        <v>143</v>
      </c>
      <c r="I1297" t="s">
        <v>135</v>
      </c>
      <c r="J1297" t="s">
        <v>136</v>
      </c>
      <c r="K1297" t="s">
        <v>137</v>
      </c>
      <c r="L1297" t="s">
        <v>4006</v>
      </c>
      <c r="M1297" t="s">
        <v>4007</v>
      </c>
      <c r="N1297">
        <v>3.0744444440000001</v>
      </c>
      <c r="O1297">
        <v>0</v>
      </c>
      <c r="P1297">
        <v>341</v>
      </c>
      <c r="Q1297">
        <v>0</v>
      </c>
      <c r="R1297">
        <v>0</v>
      </c>
      <c r="S1297">
        <v>0</v>
      </c>
      <c r="T1297">
        <v>17</v>
      </c>
      <c r="U1297">
        <v>0</v>
      </c>
      <c r="V1297">
        <v>0</v>
      </c>
      <c r="W1297">
        <v>0</v>
      </c>
      <c r="X1297">
        <v>205.00283500839311</v>
      </c>
      <c r="Y1297">
        <v>0</v>
      </c>
      <c r="Z1297">
        <v>0</v>
      </c>
      <c r="AA1297">
        <v>0</v>
      </c>
      <c r="AB1297">
        <v>8.2338029285517198</v>
      </c>
      <c r="AC1297">
        <v>0</v>
      </c>
      <c r="AD1297">
        <v>0</v>
      </c>
      <c r="AE1297">
        <v>213.23663793694482</v>
      </c>
    </row>
    <row r="1298" spans="1:31" x14ac:dyDescent="0.25">
      <c r="A1298">
        <v>2056260</v>
      </c>
      <c r="B1298">
        <v>1</v>
      </c>
      <c r="C1298" t="s">
        <v>80</v>
      </c>
      <c r="D1298" t="s">
        <v>96</v>
      </c>
      <c r="E1298" t="s">
        <v>177</v>
      </c>
      <c r="F1298" t="s">
        <v>4008</v>
      </c>
      <c r="G1298" t="s">
        <v>179</v>
      </c>
      <c r="H1298" t="s">
        <v>143</v>
      </c>
      <c r="I1298" t="s">
        <v>135</v>
      </c>
      <c r="J1298" t="s">
        <v>136</v>
      </c>
      <c r="K1298" t="s">
        <v>137</v>
      </c>
      <c r="L1298" t="s">
        <v>4009</v>
      </c>
      <c r="M1298" t="s">
        <v>4010</v>
      </c>
      <c r="N1298">
        <v>2.9897222220000002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1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30.116820272523487</v>
      </c>
      <c r="AC1298">
        <v>0</v>
      </c>
      <c r="AD1298">
        <v>0</v>
      </c>
      <c r="AE1298">
        <v>30.116820272523487</v>
      </c>
    </row>
    <row r="1299" spans="1:31" x14ac:dyDescent="0.25">
      <c r="A1299">
        <v>2056320</v>
      </c>
      <c r="B1299">
        <v>1</v>
      </c>
      <c r="C1299" t="s">
        <v>80</v>
      </c>
      <c r="D1299" t="s">
        <v>100</v>
      </c>
      <c r="E1299" t="s">
        <v>177</v>
      </c>
      <c r="F1299" t="s">
        <v>4011</v>
      </c>
      <c r="G1299" t="s">
        <v>183</v>
      </c>
      <c r="H1299" t="s">
        <v>143</v>
      </c>
      <c r="I1299" t="s">
        <v>135</v>
      </c>
      <c r="J1299" t="s">
        <v>136</v>
      </c>
      <c r="K1299" t="s">
        <v>137</v>
      </c>
      <c r="L1299" t="s">
        <v>4012</v>
      </c>
      <c r="M1299" t="s">
        <v>4013</v>
      </c>
      <c r="N1299">
        <v>1.4508333330000001</v>
      </c>
      <c r="O1299">
        <v>0</v>
      </c>
      <c r="P1299">
        <v>1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0.36275369186773337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0.36275369186773337</v>
      </c>
    </row>
    <row r="1300" spans="1:31" x14ac:dyDescent="0.25">
      <c r="A1300">
        <v>2056360</v>
      </c>
      <c r="B1300">
        <v>1</v>
      </c>
      <c r="C1300" t="s">
        <v>81</v>
      </c>
      <c r="D1300" t="s">
        <v>120</v>
      </c>
      <c r="E1300" t="s">
        <v>505</v>
      </c>
      <c r="F1300" t="s">
        <v>4014</v>
      </c>
      <c r="G1300" t="s">
        <v>385</v>
      </c>
      <c r="H1300" t="s">
        <v>143</v>
      </c>
      <c r="I1300" t="s">
        <v>135</v>
      </c>
      <c r="J1300" t="s">
        <v>136</v>
      </c>
      <c r="K1300" t="s">
        <v>137</v>
      </c>
      <c r="L1300" t="s">
        <v>4015</v>
      </c>
      <c r="M1300" t="s">
        <v>4016</v>
      </c>
      <c r="N1300">
        <v>0.83611111100000002</v>
      </c>
      <c r="O1300">
        <v>0</v>
      </c>
      <c r="P1300">
        <v>99</v>
      </c>
      <c r="Q1300">
        <v>0</v>
      </c>
      <c r="R1300">
        <v>0</v>
      </c>
      <c r="S1300">
        <v>0</v>
      </c>
      <c r="T1300">
        <v>2</v>
      </c>
      <c r="U1300">
        <v>0</v>
      </c>
      <c r="V1300">
        <v>0</v>
      </c>
      <c r="W1300">
        <v>0</v>
      </c>
      <c r="X1300">
        <v>16.223164390073205</v>
      </c>
      <c r="Y1300">
        <v>0</v>
      </c>
      <c r="Z1300">
        <v>0</v>
      </c>
      <c r="AA1300">
        <v>0</v>
      </c>
      <c r="AB1300">
        <v>4.1337236724373332</v>
      </c>
      <c r="AC1300">
        <v>0</v>
      </c>
      <c r="AD1300">
        <v>0</v>
      </c>
      <c r="AE1300">
        <v>20.356888062510539</v>
      </c>
    </row>
    <row r="1301" spans="1:31" x14ac:dyDescent="0.25">
      <c r="A1301">
        <v>2056114</v>
      </c>
      <c r="B1301">
        <v>1</v>
      </c>
      <c r="C1301" t="s">
        <v>81</v>
      </c>
      <c r="D1301" t="s">
        <v>114</v>
      </c>
      <c r="E1301" t="s">
        <v>158</v>
      </c>
      <c r="F1301" t="s">
        <v>4017</v>
      </c>
      <c r="G1301" t="s">
        <v>273</v>
      </c>
      <c r="H1301" t="s">
        <v>143</v>
      </c>
      <c r="I1301" t="s">
        <v>135</v>
      </c>
      <c r="J1301" t="s">
        <v>136</v>
      </c>
      <c r="K1301" t="s">
        <v>155</v>
      </c>
      <c r="L1301" t="s">
        <v>4018</v>
      </c>
      <c r="M1301" t="s">
        <v>4019</v>
      </c>
      <c r="N1301">
        <v>2.1017794439999999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10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7.3101646869004817</v>
      </c>
      <c r="AC1301">
        <v>0</v>
      </c>
      <c r="AD1301">
        <v>0</v>
      </c>
      <c r="AE1301">
        <v>7.3101646869004817</v>
      </c>
    </row>
    <row r="1302" spans="1:31" x14ac:dyDescent="0.25">
      <c r="A1302">
        <v>2056443</v>
      </c>
      <c r="B1302">
        <v>1</v>
      </c>
      <c r="C1302" t="s">
        <v>81</v>
      </c>
      <c r="D1302" t="s">
        <v>123</v>
      </c>
      <c r="E1302" t="s">
        <v>158</v>
      </c>
      <c r="F1302" t="s">
        <v>4020</v>
      </c>
      <c r="G1302" t="s">
        <v>160</v>
      </c>
      <c r="H1302" t="s">
        <v>143</v>
      </c>
      <c r="I1302" t="s">
        <v>135</v>
      </c>
      <c r="J1302" t="s">
        <v>136</v>
      </c>
      <c r="K1302" t="s">
        <v>137</v>
      </c>
      <c r="L1302" t="s">
        <v>4021</v>
      </c>
      <c r="M1302" t="s">
        <v>4022</v>
      </c>
      <c r="N1302">
        <v>1.375</v>
      </c>
      <c r="O1302">
        <v>0</v>
      </c>
      <c r="P1302">
        <v>201</v>
      </c>
      <c r="Q1302">
        <v>0</v>
      </c>
      <c r="R1302">
        <v>0</v>
      </c>
      <c r="S1302">
        <v>0</v>
      </c>
      <c r="T1302">
        <v>21</v>
      </c>
      <c r="U1302">
        <v>0</v>
      </c>
      <c r="V1302">
        <v>0</v>
      </c>
      <c r="W1302">
        <v>0</v>
      </c>
      <c r="X1302">
        <v>94.560075974652108</v>
      </c>
      <c r="Y1302">
        <v>0</v>
      </c>
      <c r="Z1302">
        <v>0</v>
      </c>
      <c r="AA1302">
        <v>0</v>
      </c>
      <c r="AB1302">
        <v>19.950007778266517</v>
      </c>
      <c r="AC1302">
        <v>0</v>
      </c>
      <c r="AD1302">
        <v>0</v>
      </c>
      <c r="AE1302">
        <v>114.51008375291863</v>
      </c>
    </row>
    <row r="1303" spans="1:31" x14ac:dyDescent="0.25">
      <c r="A1303">
        <v>2056280</v>
      </c>
      <c r="B1303">
        <v>1</v>
      </c>
      <c r="C1303" t="s">
        <v>80</v>
      </c>
      <c r="D1303" t="s">
        <v>95</v>
      </c>
      <c r="E1303" t="s">
        <v>158</v>
      </c>
      <c r="F1303" t="s">
        <v>4023</v>
      </c>
      <c r="G1303" t="s">
        <v>1378</v>
      </c>
      <c r="H1303" t="s">
        <v>143</v>
      </c>
      <c r="I1303" t="s">
        <v>135</v>
      </c>
      <c r="J1303" t="s">
        <v>136</v>
      </c>
      <c r="K1303" t="s">
        <v>137</v>
      </c>
      <c r="L1303" t="s">
        <v>4024</v>
      </c>
      <c r="M1303" t="s">
        <v>4025</v>
      </c>
      <c r="N1303">
        <v>1.4383333330000001</v>
      </c>
      <c r="O1303">
        <v>0</v>
      </c>
      <c r="P1303">
        <v>3</v>
      </c>
      <c r="Q1303">
        <v>0</v>
      </c>
      <c r="R1303">
        <v>0</v>
      </c>
      <c r="S1303">
        <v>0</v>
      </c>
      <c r="T1303">
        <v>1</v>
      </c>
      <c r="U1303">
        <v>0</v>
      </c>
      <c r="V1303">
        <v>0</v>
      </c>
      <c r="W1303">
        <v>0</v>
      </c>
      <c r="X1303">
        <v>1.4727416802586766</v>
      </c>
      <c r="Y1303">
        <v>0</v>
      </c>
      <c r="Z1303">
        <v>0</v>
      </c>
      <c r="AA1303">
        <v>0</v>
      </c>
      <c r="AB1303">
        <v>3.5444173723889444E-2</v>
      </c>
      <c r="AC1303">
        <v>0</v>
      </c>
      <c r="AD1303">
        <v>0</v>
      </c>
      <c r="AE1303">
        <v>1.5081858539825661</v>
      </c>
    </row>
    <row r="1304" spans="1:31" x14ac:dyDescent="0.25">
      <c r="A1304">
        <v>2055925</v>
      </c>
      <c r="B1304">
        <v>1</v>
      </c>
      <c r="C1304" t="s">
        <v>80</v>
      </c>
      <c r="D1304" t="s">
        <v>111</v>
      </c>
      <c r="E1304" t="s">
        <v>177</v>
      </c>
      <c r="F1304" t="s">
        <v>4026</v>
      </c>
      <c r="G1304" t="s">
        <v>196</v>
      </c>
      <c r="H1304" t="s">
        <v>143</v>
      </c>
      <c r="I1304" t="s">
        <v>135</v>
      </c>
      <c r="J1304" t="s">
        <v>136</v>
      </c>
      <c r="K1304" t="s">
        <v>137</v>
      </c>
      <c r="L1304" t="s">
        <v>4027</v>
      </c>
      <c r="M1304" t="s">
        <v>4028</v>
      </c>
      <c r="N1304">
        <v>3.420833333</v>
      </c>
      <c r="O1304">
        <v>0</v>
      </c>
      <c r="P1304">
        <v>5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4.9687251676701427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4.9687251676701427</v>
      </c>
    </row>
    <row r="1305" spans="1:31" x14ac:dyDescent="0.25">
      <c r="A1305">
        <v>2056323</v>
      </c>
      <c r="B1305">
        <v>1</v>
      </c>
      <c r="C1305" t="s">
        <v>81</v>
      </c>
      <c r="D1305" t="s">
        <v>126</v>
      </c>
      <c r="E1305" t="s">
        <v>169</v>
      </c>
      <c r="F1305" t="s">
        <v>4029</v>
      </c>
      <c r="G1305" t="s">
        <v>133</v>
      </c>
      <c r="H1305" t="s">
        <v>134</v>
      </c>
      <c r="I1305" t="s">
        <v>135</v>
      </c>
      <c r="J1305" t="s">
        <v>136</v>
      </c>
      <c r="K1305" t="s">
        <v>137</v>
      </c>
      <c r="L1305" t="s">
        <v>4030</v>
      </c>
      <c r="M1305" t="s">
        <v>4031</v>
      </c>
      <c r="N1305">
        <v>0.68444444400000004</v>
      </c>
      <c r="O1305">
        <v>0</v>
      </c>
      <c r="P1305">
        <v>50</v>
      </c>
      <c r="Q1305">
        <v>21</v>
      </c>
      <c r="R1305">
        <v>41</v>
      </c>
      <c r="S1305">
        <v>4</v>
      </c>
      <c r="T1305">
        <v>13</v>
      </c>
      <c r="U1305">
        <v>0</v>
      </c>
      <c r="V1305">
        <v>0</v>
      </c>
      <c r="W1305">
        <v>0</v>
      </c>
      <c r="X1305">
        <v>4.8980578764717606</v>
      </c>
      <c r="Y1305">
        <v>19.996485723712279</v>
      </c>
      <c r="Z1305">
        <v>21.879919180877021</v>
      </c>
      <c r="AA1305">
        <v>4.2191497270034928</v>
      </c>
      <c r="AB1305">
        <v>23.34218991796795</v>
      </c>
      <c r="AC1305">
        <v>0</v>
      </c>
      <c r="AD1305">
        <v>0</v>
      </c>
      <c r="AE1305">
        <v>74.335802426032501</v>
      </c>
    </row>
    <row r="1306" spans="1:31" x14ac:dyDescent="0.25">
      <c r="A1306">
        <v>2056380</v>
      </c>
      <c r="B1306">
        <v>1</v>
      </c>
      <c r="C1306" t="s">
        <v>81</v>
      </c>
      <c r="D1306" t="s">
        <v>118</v>
      </c>
      <c r="E1306" t="s">
        <v>169</v>
      </c>
      <c r="F1306" t="s">
        <v>3441</v>
      </c>
      <c r="G1306" t="s">
        <v>464</v>
      </c>
      <c r="H1306" t="s">
        <v>134</v>
      </c>
      <c r="I1306" t="s">
        <v>135</v>
      </c>
      <c r="J1306" t="s">
        <v>136</v>
      </c>
      <c r="K1306" t="s">
        <v>137</v>
      </c>
      <c r="L1306" t="s">
        <v>4032</v>
      </c>
      <c r="M1306" t="s">
        <v>4033</v>
      </c>
      <c r="N1306">
        <v>2.2716666659999998</v>
      </c>
      <c r="O1306">
        <v>0</v>
      </c>
      <c r="P1306">
        <v>1</v>
      </c>
      <c r="Q1306">
        <v>11</v>
      </c>
      <c r="R1306">
        <v>59</v>
      </c>
      <c r="S1306">
        <v>7</v>
      </c>
      <c r="T1306">
        <v>5</v>
      </c>
      <c r="U1306">
        <v>0</v>
      </c>
      <c r="V1306">
        <v>0</v>
      </c>
      <c r="W1306">
        <v>0</v>
      </c>
      <c r="X1306">
        <v>0.17682704517815334</v>
      </c>
      <c r="Y1306">
        <v>330.98579073770384</v>
      </c>
      <c r="Z1306">
        <v>177.29412719928499</v>
      </c>
      <c r="AA1306">
        <v>47.738243093422099</v>
      </c>
      <c r="AB1306">
        <v>5.8577073353077678</v>
      </c>
      <c r="AC1306">
        <v>0</v>
      </c>
      <c r="AD1306">
        <v>0</v>
      </c>
      <c r="AE1306">
        <v>562.05269541089672</v>
      </c>
    </row>
    <row r="1307" spans="1:31" x14ac:dyDescent="0.25">
      <c r="A1307">
        <v>2056432</v>
      </c>
      <c r="B1307">
        <v>1</v>
      </c>
      <c r="C1307" t="s">
        <v>80</v>
      </c>
      <c r="D1307" t="s">
        <v>105</v>
      </c>
      <c r="E1307" t="s">
        <v>131</v>
      </c>
      <c r="F1307" t="s">
        <v>4034</v>
      </c>
      <c r="G1307" t="s">
        <v>133</v>
      </c>
      <c r="H1307" t="s">
        <v>134</v>
      </c>
      <c r="I1307" t="s">
        <v>135</v>
      </c>
      <c r="J1307" t="s">
        <v>136</v>
      </c>
      <c r="K1307" t="s">
        <v>137</v>
      </c>
      <c r="L1307" t="s">
        <v>4035</v>
      </c>
      <c r="M1307" t="s">
        <v>4036</v>
      </c>
      <c r="N1307">
        <v>1.2511111109999999</v>
      </c>
      <c r="O1307">
        <v>13</v>
      </c>
      <c r="P1307">
        <v>32</v>
      </c>
      <c r="Q1307">
        <v>5</v>
      </c>
      <c r="R1307">
        <v>65</v>
      </c>
      <c r="S1307">
        <v>10</v>
      </c>
      <c r="T1307">
        <v>20</v>
      </c>
      <c r="U1307">
        <v>1</v>
      </c>
      <c r="V1307">
        <v>0</v>
      </c>
      <c r="W1307">
        <v>11.493283337799509</v>
      </c>
      <c r="X1307">
        <v>14.805344247709398</v>
      </c>
      <c r="Y1307">
        <v>5.3761594831077204</v>
      </c>
      <c r="Z1307">
        <v>40.265410762344146</v>
      </c>
      <c r="AA1307">
        <v>37.476143446541982</v>
      </c>
      <c r="AB1307">
        <v>18.41980644419699</v>
      </c>
      <c r="AC1307">
        <v>129.00286573158957</v>
      </c>
      <c r="AD1307">
        <v>0</v>
      </c>
      <c r="AE1307">
        <v>256.83901345328934</v>
      </c>
    </row>
    <row r="1308" spans="1:31" x14ac:dyDescent="0.25">
      <c r="A1308">
        <v>2056100</v>
      </c>
      <c r="B1308">
        <v>1</v>
      </c>
      <c r="C1308" t="s">
        <v>81</v>
      </c>
      <c r="D1308" t="s">
        <v>114</v>
      </c>
      <c r="E1308" t="s">
        <v>169</v>
      </c>
      <c r="F1308" t="s">
        <v>4037</v>
      </c>
      <c r="G1308" t="s">
        <v>273</v>
      </c>
      <c r="H1308" t="s">
        <v>134</v>
      </c>
      <c r="I1308" t="s">
        <v>135</v>
      </c>
      <c r="J1308" t="s">
        <v>136</v>
      </c>
      <c r="K1308" t="s">
        <v>155</v>
      </c>
      <c r="L1308" t="s">
        <v>4038</v>
      </c>
      <c r="M1308" t="s">
        <v>4039</v>
      </c>
      <c r="N1308">
        <v>1.97346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84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35.50415964882059</v>
      </c>
      <c r="AC1308">
        <v>0</v>
      </c>
      <c r="AD1308">
        <v>0</v>
      </c>
      <c r="AE1308">
        <v>35.50415964882059</v>
      </c>
    </row>
    <row r="1309" spans="1:31" x14ac:dyDescent="0.25">
      <c r="A1309">
        <v>2056455</v>
      </c>
      <c r="B1309">
        <v>1</v>
      </c>
      <c r="C1309" t="s">
        <v>81</v>
      </c>
      <c r="D1309" t="s">
        <v>127</v>
      </c>
      <c r="E1309" t="s">
        <v>177</v>
      </c>
      <c r="F1309" t="s">
        <v>4040</v>
      </c>
      <c r="G1309" t="s">
        <v>196</v>
      </c>
      <c r="H1309" t="s">
        <v>143</v>
      </c>
      <c r="I1309" t="s">
        <v>135</v>
      </c>
      <c r="J1309" t="s">
        <v>136</v>
      </c>
      <c r="K1309" t="s">
        <v>137</v>
      </c>
      <c r="L1309" t="s">
        <v>4041</v>
      </c>
      <c r="M1309" t="s">
        <v>4042</v>
      </c>
      <c r="N1309">
        <v>1.4216666659999999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4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3.0610577514140105</v>
      </c>
      <c r="AC1309">
        <v>0</v>
      </c>
      <c r="AD1309">
        <v>0</v>
      </c>
      <c r="AE1309">
        <v>3.0610577514140105</v>
      </c>
    </row>
    <row r="1310" spans="1:31" x14ac:dyDescent="0.25">
      <c r="A1310">
        <v>2055954</v>
      </c>
      <c r="B1310">
        <v>1</v>
      </c>
      <c r="C1310" t="s">
        <v>81</v>
      </c>
      <c r="D1310" t="s">
        <v>123</v>
      </c>
      <c r="E1310" t="s">
        <v>169</v>
      </c>
      <c r="F1310" t="s">
        <v>4043</v>
      </c>
      <c r="G1310" t="s">
        <v>133</v>
      </c>
      <c r="H1310" t="s">
        <v>134</v>
      </c>
      <c r="I1310" t="s">
        <v>135</v>
      </c>
      <c r="J1310" t="s">
        <v>136</v>
      </c>
      <c r="K1310" t="s">
        <v>137</v>
      </c>
      <c r="L1310" t="s">
        <v>4044</v>
      </c>
      <c r="M1310" t="s">
        <v>4045</v>
      </c>
      <c r="N1310">
        <v>0.52944444400000001</v>
      </c>
      <c r="O1310">
        <v>0</v>
      </c>
      <c r="P1310">
        <v>0</v>
      </c>
      <c r="Q1310">
        <v>2</v>
      </c>
      <c r="R1310">
        <v>1</v>
      </c>
      <c r="S1310">
        <v>9</v>
      </c>
      <c r="T1310">
        <v>0</v>
      </c>
      <c r="U1310">
        <v>2</v>
      </c>
      <c r="V1310">
        <v>0</v>
      </c>
      <c r="W1310">
        <v>0</v>
      </c>
      <c r="X1310">
        <v>0</v>
      </c>
      <c r="Y1310">
        <v>4.1463009640000006E-2</v>
      </c>
      <c r="Z1310">
        <v>4.6111573953584999E-2</v>
      </c>
      <c r="AA1310">
        <v>38.426053038699365</v>
      </c>
      <c r="AB1310">
        <v>0</v>
      </c>
      <c r="AC1310">
        <v>553.95292768542367</v>
      </c>
      <c r="AD1310">
        <v>0</v>
      </c>
      <c r="AE1310">
        <v>592.46655530771659</v>
      </c>
    </row>
    <row r="1311" spans="1:31" x14ac:dyDescent="0.25">
      <c r="A1311">
        <v>2056415</v>
      </c>
      <c r="B1311">
        <v>1</v>
      </c>
      <c r="C1311" t="s">
        <v>80</v>
      </c>
      <c r="D1311" t="s">
        <v>105</v>
      </c>
      <c r="E1311" t="s">
        <v>131</v>
      </c>
      <c r="F1311" t="s">
        <v>4046</v>
      </c>
      <c r="G1311" t="s">
        <v>133</v>
      </c>
      <c r="H1311" t="s">
        <v>134</v>
      </c>
      <c r="I1311" t="s">
        <v>135</v>
      </c>
      <c r="J1311" t="s">
        <v>136</v>
      </c>
      <c r="K1311" t="s">
        <v>137</v>
      </c>
      <c r="L1311" t="s">
        <v>4047</v>
      </c>
      <c r="M1311" t="s">
        <v>4048</v>
      </c>
      <c r="N1311">
        <v>1.3716666660000001</v>
      </c>
      <c r="O1311">
        <v>0</v>
      </c>
      <c r="P1311">
        <v>377</v>
      </c>
      <c r="Q1311">
        <v>0</v>
      </c>
      <c r="R1311">
        <v>0</v>
      </c>
      <c r="S1311">
        <v>15</v>
      </c>
      <c r="T1311">
        <v>129</v>
      </c>
      <c r="U1311">
        <v>13</v>
      </c>
      <c r="V1311">
        <v>34</v>
      </c>
      <c r="W1311">
        <v>0</v>
      </c>
      <c r="X1311">
        <v>167.51260834056424</v>
      </c>
      <c r="Y1311">
        <v>0</v>
      </c>
      <c r="Z1311">
        <v>0</v>
      </c>
      <c r="AA1311">
        <v>273.81171283578294</v>
      </c>
      <c r="AB1311">
        <v>469.14461749062832</v>
      </c>
      <c r="AC1311">
        <v>754.27282875876551</v>
      </c>
      <c r="AD1311">
        <v>503.9551421893101</v>
      </c>
      <c r="AE1311">
        <v>2168.696909615051</v>
      </c>
    </row>
    <row r="1312" spans="1:31" x14ac:dyDescent="0.25">
      <c r="A1312">
        <v>2056263</v>
      </c>
      <c r="B1312">
        <v>1</v>
      </c>
      <c r="C1312" t="s">
        <v>80</v>
      </c>
      <c r="D1312" t="s">
        <v>102</v>
      </c>
      <c r="E1312" t="s">
        <v>177</v>
      </c>
      <c r="F1312" t="s">
        <v>4049</v>
      </c>
      <c r="G1312" t="s">
        <v>183</v>
      </c>
      <c r="H1312" t="s">
        <v>143</v>
      </c>
      <c r="I1312" t="s">
        <v>135</v>
      </c>
      <c r="J1312" t="s">
        <v>136</v>
      </c>
      <c r="K1312" t="s">
        <v>137</v>
      </c>
      <c r="L1312" t="s">
        <v>4050</v>
      </c>
      <c r="M1312" t="s">
        <v>4051</v>
      </c>
      <c r="N1312">
        <v>1.1922222220000001</v>
      </c>
      <c r="O1312">
        <v>0</v>
      </c>
      <c r="P1312">
        <v>1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0.25872201839192999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0.25872201839192999</v>
      </c>
    </row>
    <row r="1313" spans="1:31" x14ac:dyDescent="0.25">
      <c r="A1313">
        <v>2056309</v>
      </c>
      <c r="B1313">
        <v>1</v>
      </c>
      <c r="C1313" t="s">
        <v>80</v>
      </c>
      <c r="D1313" t="s">
        <v>95</v>
      </c>
      <c r="E1313" t="s">
        <v>177</v>
      </c>
      <c r="F1313" t="s">
        <v>3701</v>
      </c>
      <c r="G1313" t="s">
        <v>183</v>
      </c>
      <c r="H1313" t="s">
        <v>143</v>
      </c>
      <c r="I1313" t="s">
        <v>135</v>
      </c>
      <c r="J1313" t="s">
        <v>136</v>
      </c>
      <c r="K1313" t="s">
        <v>137</v>
      </c>
      <c r="L1313" t="s">
        <v>4052</v>
      </c>
      <c r="M1313" t="s">
        <v>4053</v>
      </c>
      <c r="N1313">
        <v>1.5013888879999999</v>
      </c>
      <c r="O1313">
        <v>0</v>
      </c>
      <c r="P1313">
        <v>1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0.25485272998083336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0.25485272998083336</v>
      </c>
    </row>
    <row r="1314" spans="1:31" x14ac:dyDescent="0.25">
      <c r="A1314">
        <v>2056409</v>
      </c>
      <c r="B1314">
        <v>1</v>
      </c>
      <c r="C1314" t="s">
        <v>81</v>
      </c>
      <c r="D1314" t="s">
        <v>112</v>
      </c>
      <c r="E1314" t="s">
        <v>177</v>
      </c>
      <c r="F1314" t="s">
        <v>4054</v>
      </c>
      <c r="G1314" t="s">
        <v>183</v>
      </c>
      <c r="H1314" t="s">
        <v>143</v>
      </c>
      <c r="I1314" t="s">
        <v>135</v>
      </c>
      <c r="J1314" t="s">
        <v>136</v>
      </c>
      <c r="K1314" t="s">
        <v>137</v>
      </c>
      <c r="L1314" t="s">
        <v>4055</v>
      </c>
      <c r="M1314" t="s">
        <v>4056</v>
      </c>
      <c r="N1314">
        <v>2.6102777769999999</v>
      </c>
      <c r="O1314">
        <v>0</v>
      </c>
      <c r="P1314">
        <v>1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0.20233947950958001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0.20233947950958001</v>
      </c>
    </row>
    <row r="1315" spans="1:31" x14ac:dyDescent="0.25">
      <c r="A1315">
        <v>2056203</v>
      </c>
      <c r="B1315">
        <v>1</v>
      </c>
      <c r="C1315" t="s">
        <v>81</v>
      </c>
      <c r="D1315" t="s">
        <v>113</v>
      </c>
      <c r="E1315" t="s">
        <v>146</v>
      </c>
      <c r="F1315" t="s">
        <v>4057</v>
      </c>
      <c r="G1315" t="s">
        <v>133</v>
      </c>
      <c r="H1315" t="s">
        <v>134</v>
      </c>
      <c r="I1315" t="s">
        <v>135</v>
      </c>
      <c r="J1315" t="s">
        <v>136</v>
      </c>
      <c r="K1315" t="s">
        <v>137</v>
      </c>
      <c r="L1315" t="s">
        <v>4058</v>
      </c>
      <c r="M1315" t="s">
        <v>4059</v>
      </c>
      <c r="N1315">
        <v>0.140555555</v>
      </c>
      <c r="O1315">
        <v>2</v>
      </c>
      <c r="P1315">
        <v>2518</v>
      </c>
      <c r="Q1315">
        <v>42</v>
      </c>
      <c r="R1315">
        <v>728</v>
      </c>
      <c r="S1315">
        <v>9</v>
      </c>
      <c r="T1315">
        <v>157</v>
      </c>
      <c r="U1315">
        <v>0</v>
      </c>
      <c r="V1315">
        <v>2</v>
      </c>
      <c r="W1315">
        <v>0.11961132103975999</v>
      </c>
      <c r="X1315">
        <v>66.923451133152483</v>
      </c>
      <c r="Y1315">
        <v>4.7163453421817936</v>
      </c>
      <c r="Z1315">
        <v>57.066097829238309</v>
      </c>
      <c r="AA1315">
        <v>15.453035240087541</v>
      </c>
      <c r="AB1315">
        <v>10.923349956331645</v>
      </c>
      <c r="AC1315">
        <v>0</v>
      </c>
      <c r="AD1315">
        <v>6.5531611712673341E-2</v>
      </c>
      <c r="AE1315">
        <v>155.2674224337442</v>
      </c>
    </row>
    <row r="1316" spans="1:31" x14ac:dyDescent="0.25">
      <c r="A1316">
        <v>2056369</v>
      </c>
      <c r="B1316">
        <v>1</v>
      </c>
      <c r="C1316" t="s">
        <v>80</v>
      </c>
      <c r="D1316" t="s">
        <v>90</v>
      </c>
      <c r="E1316" t="s">
        <v>505</v>
      </c>
      <c r="F1316" t="s">
        <v>4060</v>
      </c>
      <c r="G1316" t="s">
        <v>366</v>
      </c>
      <c r="H1316" t="s">
        <v>143</v>
      </c>
      <c r="I1316" t="s">
        <v>135</v>
      </c>
      <c r="J1316" t="s">
        <v>136</v>
      </c>
      <c r="K1316" t="s">
        <v>137</v>
      </c>
      <c r="L1316" t="s">
        <v>4061</v>
      </c>
      <c r="M1316" t="s">
        <v>4062</v>
      </c>
      <c r="N1316">
        <v>2.525555555</v>
      </c>
      <c r="O1316">
        <v>0</v>
      </c>
      <c r="P1316">
        <v>7</v>
      </c>
      <c r="Q1316">
        <v>0</v>
      </c>
      <c r="R1316">
        <v>0</v>
      </c>
      <c r="S1316">
        <v>0</v>
      </c>
      <c r="T1316">
        <v>8</v>
      </c>
      <c r="U1316">
        <v>0</v>
      </c>
      <c r="V1316">
        <v>0</v>
      </c>
      <c r="W1316">
        <v>0</v>
      </c>
      <c r="X1316">
        <v>4.1727785528432717</v>
      </c>
      <c r="Y1316">
        <v>0</v>
      </c>
      <c r="Z1316">
        <v>0</v>
      </c>
      <c r="AA1316">
        <v>0</v>
      </c>
      <c r="AB1316">
        <v>19.431401769088179</v>
      </c>
      <c r="AC1316">
        <v>0</v>
      </c>
      <c r="AD1316">
        <v>0</v>
      </c>
      <c r="AE1316">
        <v>23.604180321931452</v>
      </c>
    </row>
    <row r="1317" spans="1:31" x14ac:dyDescent="0.25">
      <c r="A1317">
        <v>2056395</v>
      </c>
      <c r="B1317">
        <v>1</v>
      </c>
      <c r="C1317" t="s">
        <v>80</v>
      </c>
      <c r="D1317" t="s">
        <v>110</v>
      </c>
      <c r="E1317" t="s">
        <v>146</v>
      </c>
      <c r="F1317" t="s">
        <v>4063</v>
      </c>
      <c r="G1317" t="s">
        <v>1007</v>
      </c>
      <c r="H1317" t="s">
        <v>134</v>
      </c>
      <c r="I1317" t="s">
        <v>135</v>
      </c>
      <c r="J1317" t="s">
        <v>3</v>
      </c>
      <c r="K1317" t="s">
        <v>137</v>
      </c>
      <c r="L1317" t="s">
        <v>4064</v>
      </c>
      <c r="M1317" t="s">
        <v>4065</v>
      </c>
      <c r="N1317">
        <v>0.18361111099999999</v>
      </c>
      <c r="O1317">
        <v>0</v>
      </c>
      <c r="P1317">
        <v>4716</v>
      </c>
      <c r="Q1317">
        <v>0</v>
      </c>
      <c r="R1317">
        <v>0</v>
      </c>
      <c r="S1317">
        <v>0</v>
      </c>
      <c r="T1317">
        <v>426</v>
      </c>
      <c r="U1317">
        <v>0</v>
      </c>
      <c r="V1317">
        <v>0</v>
      </c>
      <c r="W1317">
        <v>0</v>
      </c>
      <c r="X1317">
        <v>240.01682813627929</v>
      </c>
      <c r="Y1317">
        <v>0</v>
      </c>
      <c r="Z1317">
        <v>0</v>
      </c>
      <c r="AA1317">
        <v>0</v>
      </c>
      <c r="AB1317">
        <v>58.554880911250919</v>
      </c>
      <c r="AC1317">
        <v>0</v>
      </c>
      <c r="AD1317">
        <v>0</v>
      </c>
      <c r="AE1317">
        <v>298.57170904753019</v>
      </c>
    </row>
    <row r="1318" spans="1:31" x14ac:dyDescent="0.25">
      <c r="A1318">
        <v>2056226</v>
      </c>
      <c r="B1318">
        <v>1</v>
      </c>
      <c r="C1318" t="s">
        <v>81</v>
      </c>
      <c r="D1318" t="s">
        <v>112</v>
      </c>
      <c r="E1318" t="s">
        <v>158</v>
      </c>
      <c r="F1318" t="s">
        <v>4066</v>
      </c>
      <c r="G1318" t="s">
        <v>154</v>
      </c>
      <c r="H1318" t="s">
        <v>143</v>
      </c>
      <c r="I1318" t="s">
        <v>135</v>
      </c>
      <c r="J1318" t="s">
        <v>136</v>
      </c>
      <c r="K1318" t="s">
        <v>155</v>
      </c>
      <c r="L1318" t="s">
        <v>4067</v>
      </c>
      <c r="M1318" t="s">
        <v>4068</v>
      </c>
      <c r="N1318">
        <v>8.2524980550000002</v>
      </c>
      <c r="O1318">
        <v>0</v>
      </c>
      <c r="P1318">
        <v>51</v>
      </c>
      <c r="Q1318">
        <v>0</v>
      </c>
      <c r="R1318">
        <v>11</v>
      </c>
      <c r="S1318">
        <v>0</v>
      </c>
      <c r="T1318">
        <v>12</v>
      </c>
      <c r="U1318">
        <v>0</v>
      </c>
      <c r="V1318">
        <v>0</v>
      </c>
      <c r="W1318">
        <v>0</v>
      </c>
      <c r="X1318">
        <v>73.779731824118187</v>
      </c>
      <c r="Y1318">
        <v>0</v>
      </c>
      <c r="Z1318">
        <v>127.58516807126598</v>
      </c>
      <c r="AA1318">
        <v>0</v>
      </c>
      <c r="AB1318">
        <v>94.020278780528244</v>
      </c>
      <c r="AC1318">
        <v>0</v>
      </c>
      <c r="AD1318">
        <v>0</v>
      </c>
      <c r="AE1318">
        <v>295.38517867591241</v>
      </c>
    </row>
    <row r="1319" spans="1:31" x14ac:dyDescent="0.25">
      <c r="A1319">
        <v>2056495</v>
      </c>
      <c r="B1319">
        <v>1</v>
      </c>
      <c r="C1319" t="s">
        <v>80</v>
      </c>
      <c r="D1319" t="s">
        <v>94</v>
      </c>
      <c r="E1319" t="s">
        <v>177</v>
      </c>
      <c r="F1319" t="s">
        <v>4069</v>
      </c>
      <c r="G1319" t="s">
        <v>196</v>
      </c>
      <c r="H1319" t="s">
        <v>143</v>
      </c>
      <c r="I1319" t="s">
        <v>135</v>
      </c>
      <c r="J1319" t="s">
        <v>136</v>
      </c>
      <c r="K1319" t="s">
        <v>137</v>
      </c>
      <c r="L1319" t="s">
        <v>4070</v>
      </c>
      <c r="M1319" t="s">
        <v>4071</v>
      </c>
      <c r="N1319">
        <v>0.65444444400000001</v>
      </c>
      <c r="O1319">
        <v>0</v>
      </c>
      <c r="P1319">
        <v>1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0.13902501954483334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0.13902501954483334</v>
      </c>
    </row>
    <row r="1320" spans="1:31" x14ac:dyDescent="0.25">
      <c r="A1320">
        <v>2056332</v>
      </c>
      <c r="B1320">
        <v>1</v>
      </c>
      <c r="C1320" t="s">
        <v>81</v>
      </c>
      <c r="D1320" t="s">
        <v>118</v>
      </c>
      <c r="E1320" t="s">
        <v>169</v>
      </c>
      <c r="F1320" t="s">
        <v>4072</v>
      </c>
      <c r="G1320" t="s">
        <v>171</v>
      </c>
      <c r="H1320" t="s">
        <v>134</v>
      </c>
      <c r="I1320" t="s">
        <v>135</v>
      </c>
      <c r="J1320" t="s">
        <v>136</v>
      </c>
      <c r="K1320" t="s">
        <v>137</v>
      </c>
      <c r="L1320" t="s">
        <v>4073</v>
      </c>
      <c r="M1320" t="s">
        <v>4074</v>
      </c>
      <c r="N1320">
        <v>2.0449999999999999</v>
      </c>
      <c r="O1320">
        <v>2</v>
      </c>
      <c r="P1320">
        <v>245</v>
      </c>
      <c r="Q1320">
        <v>9</v>
      </c>
      <c r="R1320">
        <v>2</v>
      </c>
      <c r="S1320">
        <v>5</v>
      </c>
      <c r="T1320">
        <v>12</v>
      </c>
      <c r="U1320">
        <v>0</v>
      </c>
      <c r="V1320">
        <v>0</v>
      </c>
      <c r="W1320">
        <v>1.919393563374477</v>
      </c>
      <c r="X1320">
        <v>132.40489774073092</v>
      </c>
      <c r="Y1320">
        <v>14.553139853848082</v>
      </c>
      <c r="Z1320">
        <v>2.2497391025795701</v>
      </c>
      <c r="AA1320">
        <v>42.356749526340202</v>
      </c>
      <c r="AB1320">
        <v>29.498141634868706</v>
      </c>
      <c r="AC1320">
        <v>0</v>
      </c>
      <c r="AD1320">
        <v>0</v>
      </c>
      <c r="AE1320">
        <v>222.98206142174197</v>
      </c>
    </row>
    <row r="1321" spans="1:31" x14ac:dyDescent="0.25">
      <c r="A1321">
        <v>2056389</v>
      </c>
      <c r="B1321">
        <v>1</v>
      </c>
      <c r="C1321" t="s">
        <v>81</v>
      </c>
      <c r="D1321" t="s">
        <v>123</v>
      </c>
      <c r="E1321" t="s">
        <v>140</v>
      </c>
      <c r="F1321" t="s">
        <v>4075</v>
      </c>
      <c r="G1321" t="s">
        <v>2960</v>
      </c>
      <c r="H1321" t="s">
        <v>143</v>
      </c>
      <c r="I1321" t="s">
        <v>135</v>
      </c>
      <c r="J1321" t="s">
        <v>136</v>
      </c>
      <c r="K1321" t="s">
        <v>137</v>
      </c>
      <c r="L1321" t="s">
        <v>4076</v>
      </c>
      <c r="M1321" t="s">
        <v>4077</v>
      </c>
      <c r="N1321">
        <v>1.775833333</v>
      </c>
      <c r="O1321">
        <v>0</v>
      </c>
      <c r="P1321">
        <v>200</v>
      </c>
      <c r="Q1321">
        <v>0</v>
      </c>
      <c r="R1321">
        <v>15</v>
      </c>
      <c r="S1321">
        <v>0</v>
      </c>
      <c r="T1321">
        <v>31</v>
      </c>
      <c r="U1321">
        <v>0</v>
      </c>
      <c r="V1321">
        <v>0</v>
      </c>
      <c r="W1321">
        <v>0</v>
      </c>
      <c r="X1321">
        <v>57.390558461035674</v>
      </c>
      <c r="Y1321">
        <v>0</v>
      </c>
      <c r="Z1321">
        <v>9.5394043136958935</v>
      </c>
      <c r="AA1321">
        <v>0</v>
      </c>
      <c r="AB1321">
        <v>14.881929524109127</v>
      </c>
      <c r="AC1321">
        <v>0</v>
      </c>
      <c r="AD1321">
        <v>0</v>
      </c>
      <c r="AE1321">
        <v>81.811892298840689</v>
      </c>
    </row>
    <row r="1322" spans="1:31" x14ac:dyDescent="0.25">
      <c r="A1322">
        <v>2056266</v>
      </c>
      <c r="B1322">
        <v>1</v>
      </c>
      <c r="C1322" t="s">
        <v>80</v>
      </c>
      <c r="D1322" t="s">
        <v>92</v>
      </c>
      <c r="E1322" t="s">
        <v>177</v>
      </c>
      <c r="F1322" t="s">
        <v>4078</v>
      </c>
      <c r="G1322" t="s">
        <v>183</v>
      </c>
      <c r="H1322" t="s">
        <v>143</v>
      </c>
      <c r="I1322" t="s">
        <v>135</v>
      </c>
      <c r="J1322" t="s">
        <v>136</v>
      </c>
      <c r="K1322" t="s">
        <v>137</v>
      </c>
      <c r="L1322" t="s">
        <v>4079</v>
      </c>
      <c r="M1322" t="s">
        <v>4080</v>
      </c>
      <c r="N1322">
        <v>1.246388888</v>
      </c>
      <c r="O1322">
        <v>0</v>
      </c>
      <c r="P1322">
        <v>1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0.53832810166732137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0.53832810166732137</v>
      </c>
    </row>
    <row r="1323" spans="1:31" x14ac:dyDescent="0.25">
      <c r="A1323">
        <v>2056103</v>
      </c>
      <c r="B1323">
        <v>1</v>
      </c>
      <c r="C1323" t="s">
        <v>80</v>
      </c>
      <c r="D1323" t="s">
        <v>82</v>
      </c>
      <c r="E1323" t="s">
        <v>169</v>
      </c>
      <c r="F1323" t="s">
        <v>4081</v>
      </c>
      <c r="G1323" t="s">
        <v>273</v>
      </c>
      <c r="H1323" t="s">
        <v>134</v>
      </c>
      <c r="I1323" t="s">
        <v>135</v>
      </c>
      <c r="J1323" t="s">
        <v>136</v>
      </c>
      <c r="K1323" t="s">
        <v>155</v>
      </c>
      <c r="L1323" t="s">
        <v>4082</v>
      </c>
      <c r="M1323" t="s">
        <v>4083</v>
      </c>
      <c r="N1323">
        <v>9.0111508330000003</v>
      </c>
      <c r="O1323">
        <v>0</v>
      </c>
      <c r="P1323">
        <v>581</v>
      </c>
      <c r="Q1323">
        <v>0</v>
      </c>
      <c r="R1323">
        <v>0</v>
      </c>
      <c r="S1323">
        <v>0</v>
      </c>
      <c r="T1323">
        <v>252</v>
      </c>
      <c r="U1323">
        <v>0</v>
      </c>
      <c r="V1323">
        <v>0</v>
      </c>
      <c r="W1323">
        <v>0</v>
      </c>
      <c r="X1323">
        <v>1830.3111341659392</v>
      </c>
      <c r="Y1323">
        <v>0</v>
      </c>
      <c r="Z1323">
        <v>0</v>
      </c>
      <c r="AA1323">
        <v>0</v>
      </c>
      <c r="AB1323">
        <v>4284.5448060307508</v>
      </c>
      <c r="AC1323">
        <v>0</v>
      </c>
      <c r="AD1323">
        <v>0</v>
      </c>
      <c r="AE1323">
        <v>6114.8559401966904</v>
      </c>
    </row>
    <row r="1324" spans="1:31" x14ac:dyDescent="0.25">
      <c r="A1324">
        <v>2056492</v>
      </c>
      <c r="B1324">
        <v>1</v>
      </c>
      <c r="C1324" t="s">
        <v>80</v>
      </c>
      <c r="D1324" t="s">
        <v>106</v>
      </c>
      <c r="E1324" t="s">
        <v>177</v>
      </c>
      <c r="F1324" t="s">
        <v>4084</v>
      </c>
      <c r="G1324" t="s">
        <v>183</v>
      </c>
      <c r="H1324" t="s">
        <v>143</v>
      </c>
      <c r="I1324" t="s">
        <v>135</v>
      </c>
      <c r="J1324" t="s">
        <v>136</v>
      </c>
      <c r="K1324" t="s">
        <v>137</v>
      </c>
      <c r="L1324" t="s">
        <v>4085</v>
      </c>
      <c r="M1324" t="s">
        <v>4086</v>
      </c>
      <c r="N1324">
        <v>0.71694444400000001</v>
      </c>
      <c r="O1324">
        <v>0</v>
      </c>
      <c r="P1324">
        <v>8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1.0447406217585946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1.0447406217585946</v>
      </c>
    </row>
    <row r="1325" spans="1:31" x14ac:dyDescent="0.25">
      <c r="A1325">
        <v>2056472</v>
      </c>
      <c r="B1325">
        <v>1</v>
      </c>
      <c r="C1325" t="s">
        <v>80</v>
      </c>
      <c r="D1325" t="s">
        <v>96</v>
      </c>
      <c r="E1325" t="s">
        <v>177</v>
      </c>
      <c r="F1325" t="s">
        <v>4087</v>
      </c>
      <c r="G1325" t="s">
        <v>179</v>
      </c>
      <c r="H1325" t="s">
        <v>143</v>
      </c>
      <c r="I1325" t="s">
        <v>135</v>
      </c>
      <c r="J1325" t="s">
        <v>136</v>
      </c>
      <c r="K1325" t="s">
        <v>137</v>
      </c>
      <c r="L1325" t="s">
        <v>4088</v>
      </c>
      <c r="M1325" t="s">
        <v>4089</v>
      </c>
      <c r="N1325">
        <v>2.7572222219999998</v>
      </c>
      <c r="O1325">
        <v>0</v>
      </c>
      <c r="P1325">
        <v>1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1.4498427040905935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1.4498427040905935</v>
      </c>
    </row>
    <row r="1326" spans="1:31" x14ac:dyDescent="0.25">
      <c r="A1326">
        <v>2056249</v>
      </c>
      <c r="B1326">
        <v>1</v>
      </c>
      <c r="C1326" t="s">
        <v>80</v>
      </c>
      <c r="D1326" t="s">
        <v>98</v>
      </c>
      <c r="E1326" t="s">
        <v>158</v>
      </c>
      <c r="F1326" t="s">
        <v>4090</v>
      </c>
      <c r="G1326" t="s">
        <v>160</v>
      </c>
      <c r="H1326" t="s">
        <v>143</v>
      </c>
      <c r="I1326" t="s">
        <v>135</v>
      </c>
      <c r="J1326" t="s">
        <v>136</v>
      </c>
      <c r="K1326" t="s">
        <v>137</v>
      </c>
      <c r="L1326" t="s">
        <v>4091</v>
      </c>
      <c r="M1326" t="s">
        <v>4092</v>
      </c>
      <c r="N1326">
        <v>5.3422222220000002</v>
      </c>
      <c r="O1326">
        <v>0</v>
      </c>
      <c r="P1326">
        <v>23</v>
      </c>
      <c r="Q1326">
        <v>0</v>
      </c>
      <c r="R1326">
        <v>1</v>
      </c>
      <c r="S1326">
        <v>0</v>
      </c>
      <c r="T1326">
        <v>7</v>
      </c>
      <c r="U1326">
        <v>0</v>
      </c>
      <c r="V1326">
        <v>0</v>
      </c>
      <c r="W1326">
        <v>0</v>
      </c>
      <c r="X1326">
        <v>38.309237628489527</v>
      </c>
      <c r="Y1326">
        <v>0</v>
      </c>
      <c r="Z1326">
        <v>0.63292022594225839</v>
      </c>
      <c r="AA1326">
        <v>0</v>
      </c>
      <c r="AB1326">
        <v>20.91049635800659</v>
      </c>
      <c r="AC1326">
        <v>0</v>
      </c>
      <c r="AD1326">
        <v>0</v>
      </c>
      <c r="AE1326">
        <v>59.852654212438374</v>
      </c>
    </row>
    <row r="1327" spans="1:31" x14ac:dyDescent="0.25">
      <c r="A1327">
        <v>2056392</v>
      </c>
      <c r="B1327">
        <v>1</v>
      </c>
      <c r="C1327" t="s">
        <v>80</v>
      </c>
      <c r="D1327" t="s">
        <v>103</v>
      </c>
      <c r="E1327" t="s">
        <v>140</v>
      </c>
      <c r="F1327" t="s">
        <v>4093</v>
      </c>
      <c r="G1327" t="s">
        <v>142</v>
      </c>
      <c r="H1327" t="s">
        <v>143</v>
      </c>
      <c r="I1327" t="s">
        <v>135</v>
      </c>
      <c r="J1327" t="s">
        <v>136</v>
      </c>
      <c r="K1327" t="s">
        <v>137</v>
      </c>
      <c r="L1327" t="s">
        <v>4094</v>
      </c>
      <c r="M1327" t="s">
        <v>4095</v>
      </c>
      <c r="N1327">
        <v>0.514444444</v>
      </c>
      <c r="O1327">
        <v>0</v>
      </c>
      <c r="P1327">
        <v>56</v>
      </c>
      <c r="Q1327">
        <v>0</v>
      </c>
      <c r="R1327">
        <v>8</v>
      </c>
      <c r="S1327">
        <v>0</v>
      </c>
      <c r="T1327">
        <v>17</v>
      </c>
      <c r="U1327">
        <v>0</v>
      </c>
      <c r="V1327">
        <v>0</v>
      </c>
      <c r="W1327">
        <v>0</v>
      </c>
      <c r="X1327">
        <v>4.6211656728170274</v>
      </c>
      <c r="Y1327">
        <v>0</v>
      </c>
      <c r="Z1327">
        <v>4.0332351578282077</v>
      </c>
      <c r="AA1327">
        <v>0</v>
      </c>
      <c r="AB1327">
        <v>1.7637653341061588</v>
      </c>
      <c r="AC1327">
        <v>0</v>
      </c>
      <c r="AD1327">
        <v>0</v>
      </c>
      <c r="AE1327">
        <v>10.418166164751394</v>
      </c>
    </row>
    <row r="1328" spans="1:31" x14ac:dyDescent="0.25">
      <c r="A1328">
        <v>2056169</v>
      </c>
      <c r="B1328">
        <v>1</v>
      </c>
      <c r="C1328" t="s">
        <v>81</v>
      </c>
      <c r="D1328" t="s">
        <v>115</v>
      </c>
      <c r="E1328" t="s">
        <v>131</v>
      </c>
      <c r="F1328" t="s">
        <v>4096</v>
      </c>
      <c r="G1328" t="s">
        <v>273</v>
      </c>
      <c r="H1328" t="s">
        <v>134</v>
      </c>
      <c r="I1328" t="s">
        <v>135</v>
      </c>
      <c r="J1328" t="s">
        <v>136</v>
      </c>
      <c r="K1328" t="s">
        <v>155</v>
      </c>
      <c r="L1328" t="s">
        <v>4097</v>
      </c>
      <c r="M1328" t="s">
        <v>4098</v>
      </c>
      <c r="N1328">
        <v>2.8933333330000002</v>
      </c>
      <c r="O1328">
        <v>0</v>
      </c>
      <c r="P1328">
        <v>294</v>
      </c>
      <c r="Q1328">
        <v>0</v>
      </c>
      <c r="R1328">
        <v>0</v>
      </c>
      <c r="S1328">
        <v>0</v>
      </c>
      <c r="T1328">
        <v>38</v>
      </c>
      <c r="U1328">
        <v>0</v>
      </c>
      <c r="V1328">
        <v>0</v>
      </c>
      <c r="W1328">
        <v>0</v>
      </c>
      <c r="X1328">
        <v>74.233906213947691</v>
      </c>
      <c r="Y1328">
        <v>0</v>
      </c>
      <c r="Z1328">
        <v>0</v>
      </c>
      <c r="AA1328">
        <v>0</v>
      </c>
      <c r="AB1328">
        <v>22.316137529002823</v>
      </c>
      <c r="AC1328">
        <v>0</v>
      </c>
      <c r="AD1328">
        <v>0</v>
      </c>
      <c r="AE1328">
        <v>96.550043742950521</v>
      </c>
    </row>
    <row r="1329" spans="1:31" x14ac:dyDescent="0.25">
      <c r="A1329">
        <v>2056461</v>
      </c>
      <c r="B1329">
        <v>1</v>
      </c>
      <c r="C1329" t="s">
        <v>81</v>
      </c>
      <c r="D1329" t="s">
        <v>126</v>
      </c>
      <c r="E1329" t="s">
        <v>158</v>
      </c>
      <c r="F1329" t="s">
        <v>4099</v>
      </c>
      <c r="G1329" t="s">
        <v>160</v>
      </c>
      <c r="H1329" t="s">
        <v>143</v>
      </c>
      <c r="I1329" t="s">
        <v>135</v>
      </c>
      <c r="J1329" t="s">
        <v>136</v>
      </c>
      <c r="K1329" t="s">
        <v>137</v>
      </c>
      <c r="L1329" t="s">
        <v>4100</v>
      </c>
      <c r="M1329" t="s">
        <v>4101</v>
      </c>
      <c r="N1329">
        <v>0.78416666599999996</v>
      </c>
      <c r="O1329">
        <v>0</v>
      </c>
      <c r="P1329">
        <v>22</v>
      </c>
      <c r="Q1329">
        <v>0</v>
      </c>
      <c r="R1329">
        <v>0</v>
      </c>
      <c r="S1329">
        <v>0</v>
      </c>
      <c r="T1329">
        <v>3</v>
      </c>
      <c r="U1329">
        <v>0</v>
      </c>
      <c r="V1329">
        <v>0</v>
      </c>
      <c r="W1329">
        <v>0</v>
      </c>
      <c r="X1329">
        <v>2.2318331369035698</v>
      </c>
      <c r="Y1329">
        <v>0</v>
      </c>
      <c r="Z1329">
        <v>0</v>
      </c>
      <c r="AA1329">
        <v>0</v>
      </c>
      <c r="AB1329">
        <v>7.389815412880691</v>
      </c>
      <c r="AC1329">
        <v>0</v>
      </c>
      <c r="AD1329">
        <v>0</v>
      </c>
      <c r="AE1329">
        <v>9.6216485497842612</v>
      </c>
    </row>
    <row r="1330" spans="1:31" x14ac:dyDescent="0.25">
      <c r="A1330">
        <v>2056401</v>
      </c>
      <c r="B1330">
        <v>1</v>
      </c>
      <c r="C1330" t="s">
        <v>81</v>
      </c>
      <c r="D1330" t="s">
        <v>114</v>
      </c>
      <c r="E1330" t="s">
        <v>158</v>
      </c>
      <c r="F1330" t="s">
        <v>4102</v>
      </c>
      <c r="G1330" t="s">
        <v>160</v>
      </c>
      <c r="H1330" t="s">
        <v>143</v>
      </c>
      <c r="I1330" t="s">
        <v>135</v>
      </c>
      <c r="J1330" t="s">
        <v>136</v>
      </c>
      <c r="K1330" t="s">
        <v>137</v>
      </c>
      <c r="L1330" t="s">
        <v>4103</v>
      </c>
      <c r="M1330" t="s">
        <v>4104</v>
      </c>
      <c r="N1330">
        <v>1.0877777769999999</v>
      </c>
      <c r="O1330">
        <v>0</v>
      </c>
      <c r="P1330">
        <v>44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5.8453418986127161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5.8453418986127161</v>
      </c>
    </row>
    <row r="1331" spans="1:31" x14ac:dyDescent="0.25">
      <c r="A1331">
        <v>2056209</v>
      </c>
      <c r="B1331">
        <v>1</v>
      </c>
      <c r="C1331" t="s">
        <v>80</v>
      </c>
      <c r="D1331" t="s">
        <v>104</v>
      </c>
      <c r="E1331" t="s">
        <v>146</v>
      </c>
      <c r="F1331" t="s">
        <v>4105</v>
      </c>
      <c r="G1331" t="s">
        <v>513</v>
      </c>
      <c r="H1331" t="s">
        <v>134</v>
      </c>
      <c r="I1331" t="s">
        <v>135</v>
      </c>
      <c r="J1331" t="s">
        <v>136</v>
      </c>
      <c r="K1331" t="s">
        <v>155</v>
      </c>
      <c r="L1331" t="s">
        <v>4106</v>
      </c>
      <c r="M1331" t="s">
        <v>4107</v>
      </c>
      <c r="N1331">
        <v>8.1481388000000002E-2</v>
      </c>
      <c r="O1331">
        <v>36</v>
      </c>
      <c r="P1331">
        <v>2799</v>
      </c>
      <c r="Q1331">
        <v>118</v>
      </c>
      <c r="R1331">
        <v>196</v>
      </c>
      <c r="S1331">
        <v>51</v>
      </c>
      <c r="T1331">
        <v>301</v>
      </c>
      <c r="U1331">
        <v>3</v>
      </c>
      <c r="V1331">
        <v>1</v>
      </c>
      <c r="W1331">
        <v>4.80026985500895</v>
      </c>
      <c r="X1331">
        <v>53.067658573548208</v>
      </c>
      <c r="Y1331">
        <v>10.626758400992419</v>
      </c>
      <c r="Z1331">
        <v>7.4692735463487159</v>
      </c>
      <c r="AA1331">
        <v>11.91914930597077</v>
      </c>
      <c r="AB1331">
        <v>13.570493399259329</v>
      </c>
      <c r="AC1331">
        <v>0.94882994668577514</v>
      </c>
      <c r="AD1331">
        <v>8.0190232934979996E-2</v>
      </c>
      <c r="AE1331">
        <v>102.48262326074915</v>
      </c>
    </row>
    <row r="1332" spans="1:31" x14ac:dyDescent="0.25">
      <c r="A1332">
        <v>2056507</v>
      </c>
      <c r="B1332">
        <v>1</v>
      </c>
      <c r="C1332" t="s">
        <v>80</v>
      </c>
      <c r="D1332" t="s">
        <v>83</v>
      </c>
      <c r="E1332" t="s">
        <v>177</v>
      </c>
      <c r="F1332" t="s">
        <v>4108</v>
      </c>
      <c r="G1332" t="s">
        <v>183</v>
      </c>
      <c r="H1332" t="s">
        <v>143</v>
      </c>
      <c r="I1332" t="s">
        <v>135</v>
      </c>
      <c r="J1332" t="s">
        <v>136</v>
      </c>
      <c r="K1332" t="s">
        <v>137</v>
      </c>
      <c r="L1332" t="s">
        <v>4109</v>
      </c>
      <c r="M1332" t="s">
        <v>4110</v>
      </c>
      <c r="N1332">
        <v>1.056944444</v>
      </c>
      <c r="O1332">
        <v>0</v>
      </c>
      <c r="P1332">
        <v>3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0.57397110434722676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0.57397110434722676</v>
      </c>
    </row>
    <row r="1333" spans="1:31" x14ac:dyDescent="0.25">
      <c r="A1333">
        <v>2056444</v>
      </c>
      <c r="B1333">
        <v>1</v>
      </c>
      <c r="C1333" t="s">
        <v>81</v>
      </c>
      <c r="D1333" t="s">
        <v>128</v>
      </c>
      <c r="E1333" t="s">
        <v>158</v>
      </c>
      <c r="F1333" t="s">
        <v>4111</v>
      </c>
      <c r="G1333" t="s">
        <v>160</v>
      </c>
      <c r="H1333" t="s">
        <v>143</v>
      </c>
      <c r="I1333" t="s">
        <v>135</v>
      </c>
      <c r="J1333" t="s">
        <v>136</v>
      </c>
      <c r="K1333" t="s">
        <v>137</v>
      </c>
      <c r="L1333" t="s">
        <v>4112</v>
      </c>
      <c r="M1333" t="s">
        <v>4113</v>
      </c>
      <c r="N1333">
        <v>3.7022222220000001</v>
      </c>
      <c r="O1333">
        <v>0</v>
      </c>
      <c r="P1333">
        <v>28</v>
      </c>
      <c r="Q1333">
        <v>0</v>
      </c>
      <c r="R1333">
        <v>2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16.739314286657365</v>
      </c>
      <c r="Y1333">
        <v>0</v>
      </c>
      <c r="Z1333">
        <v>0.47695230535927957</v>
      </c>
      <c r="AA1333">
        <v>0</v>
      </c>
      <c r="AB1333">
        <v>0</v>
      </c>
      <c r="AC1333">
        <v>0</v>
      </c>
      <c r="AD1333">
        <v>0</v>
      </c>
      <c r="AE1333">
        <v>17.216266592016645</v>
      </c>
    </row>
    <row r="1334" spans="1:31" x14ac:dyDescent="0.25">
      <c r="A1334">
        <v>2056275</v>
      </c>
      <c r="B1334">
        <v>1</v>
      </c>
      <c r="C1334" t="s">
        <v>81</v>
      </c>
      <c r="D1334" t="s">
        <v>128</v>
      </c>
      <c r="E1334" t="s">
        <v>169</v>
      </c>
      <c r="F1334" t="s">
        <v>4114</v>
      </c>
      <c r="G1334" t="s">
        <v>133</v>
      </c>
      <c r="H1334" t="s">
        <v>134</v>
      </c>
      <c r="I1334" t="s">
        <v>135</v>
      </c>
      <c r="J1334" t="s">
        <v>136</v>
      </c>
      <c r="K1334" t="s">
        <v>137</v>
      </c>
      <c r="L1334" t="s">
        <v>4115</v>
      </c>
      <c r="M1334" t="s">
        <v>4116</v>
      </c>
      <c r="N1334">
        <v>0.25</v>
      </c>
      <c r="O1334">
        <v>2</v>
      </c>
      <c r="P1334">
        <v>206</v>
      </c>
      <c r="Q1334">
        <v>16</v>
      </c>
      <c r="R1334">
        <v>9</v>
      </c>
      <c r="S1334">
        <v>2</v>
      </c>
      <c r="T1334">
        <v>5</v>
      </c>
      <c r="U1334">
        <v>0</v>
      </c>
      <c r="V1334">
        <v>0</v>
      </c>
      <c r="W1334">
        <v>11.913589442814999</v>
      </c>
      <c r="X1334">
        <v>7.0870485254042448</v>
      </c>
      <c r="Y1334">
        <v>1.6169406588365001</v>
      </c>
      <c r="Z1334">
        <v>0.52600658316049997</v>
      </c>
      <c r="AA1334">
        <v>0.6882997140885001</v>
      </c>
      <c r="AB1334">
        <v>0.34146677042550005</v>
      </c>
      <c r="AC1334">
        <v>0</v>
      </c>
      <c r="AD1334">
        <v>0</v>
      </c>
      <c r="AE1334">
        <v>22.173351694730247</v>
      </c>
    </row>
    <row r="1335" spans="1:31" x14ac:dyDescent="0.25">
      <c r="A1335">
        <v>2056252</v>
      </c>
      <c r="B1335">
        <v>1</v>
      </c>
      <c r="C1335" t="s">
        <v>80</v>
      </c>
      <c r="D1335" t="s">
        <v>107</v>
      </c>
      <c r="E1335" t="s">
        <v>158</v>
      </c>
      <c r="F1335" t="s">
        <v>4117</v>
      </c>
      <c r="G1335" t="s">
        <v>160</v>
      </c>
      <c r="H1335" t="s">
        <v>143</v>
      </c>
      <c r="I1335" t="s">
        <v>135</v>
      </c>
      <c r="J1335" t="s">
        <v>136</v>
      </c>
      <c r="K1335" t="s">
        <v>137</v>
      </c>
      <c r="L1335" t="s">
        <v>4118</v>
      </c>
      <c r="M1335" t="s">
        <v>4116</v>
      </c>
      <c r="N1335">
        <v>1.030277777</v>
      </c>
      <c r="O1335">
        <v>0</v>
      </c>
      <c r="P1335">
        <v>1</v>
      </c>
      <c r="Q1335">
        <v>0</v>
      </c>
      <c r="R1335">
        <v>0</v>
      </c>
      <c r="S1335">
        <v>0</v>
      </c>
      <c r="T1335">
        <v>1</v>
      </c>
      <c r="U1335">
        <v>0</v>
      </c>
      <c r="V1335">
        <v>0</v>
      </c>
      <c r="W1335">
        <v>0</v>
      </c>
      <c r="X1335">
        <v>0.18082431622673528</v>
      </c>
      <c r="Y1335">
        <v>0</v>
      </c>
      <c r="Z1335">
        <v>0</v>
      </c>
      <c r="AA1335">
        <v>0</v>
      </c>
      <c r="AB1335">
        <v>0.61556224852907793</v>
      </c>
      <c r="AC1335">
        <v>0</v>
      </c>
      <c r="AD1335">
        <v>0</v>
      </c>
      <c r="AE1335">
        <v>0.79638656475581326</v>
      </c>
    </row>
    <row r="1336" spans="1:31" x14ac:dyDescent="0.25">
      <c r="A1336">
        <v>2056375</v>
      </c>
      <c r="B1336">
        <v>1</v>
      </c>
      <c r="C1336" t="s">
        <v>80</v>
      </c>
      <c r="D1336" t="s">
        <v>97</v>
      </c>
      <c r="E1336" t="s">
        <v>177</v>
      </c>
      <c r="F1336" t="s">
        <v>4119</v>
      </c>
      <c r="G1336" t="s">
        <v>183</v>
      </c>
      <c r="H1336" t="s">
        <v>143</v>
      </c>
      <c r="I1336" t="s">
        <v>135</v>
      </c>
      <c r="J1336" t="s">
        <v>136</v>
      </c>
      <c r="K1336" t="s">
        <v>137</v>
      </c>
      <c r="L1336" t="s">
        <v>4120</v>
      </c>
      <c r="M1336" t="s">
        <v>4121</v>
      </c>
      <c r="N1336">
        <v>1.8525</v>
      </c>
      <c r="O1336">
        <v>0</v>
      </c>
      <c r="P1336">
        <v>1</v>
      </c>
      <c r="Q1336">
        <v>0</v>
      </c>
      <c r="R1336">
        <v>0</v>
      </c>
      <c r="S1336">
        <v>0</v>
      </c>
      <c r="T1336">
        <v>1</v>
      </c>
      <c r="U1336">
        <v>0</v>
      </c>
      <c r="V1336">
        <v>0</v>
      </c>
      <c r="W1336">
        <v>0</v>
      </c>
      <c r="X1336">
        <v>1.2652680215376568</v>
      </c>
      <c r="Y1336">
        <v>0</v>
      </c>
      <c r="Z1336">
        <v>0</v>
      </c>
      <c r="AA1336">
        <v>0</v>
      </c>
      <c r="AB1336">
        <v>0.6956174375113866</v>
      </c>
      <c r="AC1336">
        <v>0</v>
      </c>
      <c r="AD1336">
        <v>0</v>
      </c>
      <c r="AE1336">
        <v>1.9608854590490434</v>
      </c>
    </row>
    <row r="1337" spans="1:31" x14ac:dyDescent="0.25">
      <c r="A1337">
        <v>2056424</v>
      </c>
      <c r="B1337">
        <v>1</v>
      </c>
      <c r="C1337" t="s">
        <v>81</v>
      </c>
      <c r="D1337" t="s">
        <v>118</v>
      </c>
      <c r="E1337" t="s">
        <v>169</v>
      </c>
      <c r="F1337" t="s">
        <v>4122</v>
      </c>
      <c r="G1337" t="s">
        <v>171</v>
      </c>
      <c r="H1337" t="s">
        <v>134</v>
      </c>
      <c r="I1337" t="s">
        <v>135</v>
      </c>
      <c r="J1337" t="s">
        <v>136</v>
      </c>
      <c r="K1337" t="s">
        <v>137</v>
      </c>
      <c r="L1337" t="s">
        <v>4123</v>
      </c>
      <c r="M1337" t="s">
        <v>4124</v>
      </c>
      <c r="N1337">
        <v>2.4002777769999999</v>
      </c>
      <c r="O1337">
        <v>0</v>
      </c>
      <c r="P1337">
        <v>86</v>
      </c>
      <c r="Q1337">
        <v>0</v>
      </c>
      <c r="R1337">
        <v>1</v>
      </c>
      <c r="S1337">
        <v>0</v>
      </c>
      <c r="T1337">
        <v>4</v>
      </c>
      <c r="U1337">
        <v>0</v>
      </c>
      <c r="V1337">
        <v>0</v>
      </c>
      <c r="W1337">
        <v>0</v>
      </c>
      <c r="X1337">
        <v>47.851826806934191</v>
      </c>
      <c r="Y1337">
        <v>0</v>
      </c>
      <c r="Z1337">
        <v>6.2589597422527773E-2</v>
      </c>
      <c r="AA1337">
        <v>0</v>
      </c>
      <c r="AB1337">
        <v>6.8533339967665077</v>
      </c>
      <c r="AC1337">
        <v>0</v>
      </c>
      <c r="AD1337">
        <v>0</v>
      </c>
      <c r="AE1337">
        <v>54.76775040112323</v>
      </c>
    </row>
    <row r="1338" spans="1:31" x14ac:dyDescent="0.25">
      <c r="A1338">
        <v>2055940</v>
      </c>
      <c r="B1338">
        <v>1</v>
      </c>
      <c r="C1338" t="s">
        <v>80</v>
      </c>
      <c r="D1338" t="s">
        <v>94</v>
      </c>
      <c r="E1338" t="s">
        <v>140</v>
      </c>
      <c r="F1338" t="s">
        <v>1695</v>
      </c>
      <c r="G1338" t="s">
        <v>142</v>
      </c>
      <c r="H1338" t="s">
        <v>143</v>
      </c>
      <c r="I1338" t="s">
        <v>135</v>
      </c>
      <c r="J1338" t="s">
        <v>136</v>
      </c>
      <c r="K1338" t="s">
        <v>137</v>
      </c>
      <c r="L1338" t="s">
        <v>4125</v>
      </c>
      <c r="M1338" t="s">
        <v>4126</v>
      </c>
      <c r="N1338">
        <v>2.4449999999999998</v>
      </c>
      <c r="O1338">
        <v>0</v>
      </c>
      <c r="P1338">
        <v>81</v>
      </c>
      <c r="Q1338">
        <v>0</v>
      </c>
      <c r="R1338">
        <v>0</v>
      </c>
      <c r="S1338">
        <v>0</v>
      </c>
      <c r="T1338">
        <v>2</v>
      </c>
      <c r="U1338">
        <v>0</v>
      </c>
      <c r="V1338">
        <v>0</v>
      </c>
      <c r="W1338">
        <v>0</v>
      </c>
      <c r="X1338">
        <v>21.918339051599464</v>
      </c>
      <c r="Y1338">
        <v>0</v>
      </c>
      <c r="Z1338">
        <v>0</v>
      </c>
      <c r="AA1338">
        <v>0</v>
      </c>
      <c r="AB1338">
        <v>7.2922136944200012E-3</v>
      </c>
      <c r="AC1338">
        <v>0</v>
      </c>
      <c r="AD1338">
        <v>0</v>
      </c>
      <c r="AE1338">
        <v>21.925631265293884</v>
      </c>
    </row>
    <row r="1339" spans="1:31" x14ac:dyDescent="0.25">
      <c r="A1339">
        <v>2056381</v>
      </c>
      <c r="B1339">
        <v>1</v>
      </c>
      <c r="C1339" t="s">
        <v>80</v>
      </c>
      <c r="D1339" t="s">
        <v>96</v>
      </c>
      <c r="E1339" t="s">
        <v>146</v>
      </c>
      <c r="F1339" t="s">
        <v>4127</v>
      </c>
      <c r="G1339" t="s">
        <v>133</v>
      </c>
      <c r="H1339" t="s">
        <v>134</v>
      </c>
      <c r="I1339" t="s">
        <v>135</v>
      </c>
      <c r="J1339" t="s">
        <v>136</v>
      </c>
      <c r="K1339" t="s">
        <v>137</v>
      </c>
      <c r="L1339" t="s">
        <v>4128</v>
      </c>
      <c r="M1339" t="s">
        <v>4129</v>
      </c>
      <c r="N1339">
        <v>1.118055555</v>
      </c>
      <c r="O1339">
        <v>0</v>
      </c>
      <c r="P1339">
        <v>279</v>
      </c>
      <c r="Q1339">
        <v>0</v>
      </c>
      <c r="R1339">
        <v>0</v>
      </c>
      <c r="S1339">
        <v>9</v>
      </c>
      <c r="T1339">
        <v>56</v>
      </c>
      <c r="U1339">
        <v>0</v>
      </c>
      <c r="V1339">
        <v>0</v>
      </c>
      <c r="W1339">
        <v>0</v>
      </c>
      <c r="X1339">
        <v>190.45139732493109</v>
      </c>
      <c r="Y1339">
        <v>0</v>
      </c>
      <c r="Z1339">
        <v>0</v>
      </c>
      <c r="AA1339">
        <v>453.84700654604706</v>
      </c>
      <c r="AB1339">
        <v>144.38988204963152</v>
      </c>
      <c r="AC1339">
        <v>0</v>
      </c>
      <c r="AD1339">
        <v>0</v>
      </c>
      <c r="AE1339">
        <v>788.6882859206097</v>
      </c>
    </row>
    <row r="1340" spans="1:31" x14ac:dyDescent="0.25">
      <c r="A1340">
        <v>2056172</v>
      </c>
      <c r="B1340">
        <v>1</v>
      </c>
      <c r="C1340" t="s">
        <v>80</v>
      </c>
      <c r="D1340" t="s">
        <v>97</v>
      </c>
      <c r="E1340" t="s">
        <v>146</v>
      </c>
      <c r="F1340" t="s">
        <v>4130</v>
      </c>
      <c r="G1340" t="s">
        <v>154</v>
      </c>
      <c r="H1340" t="s">
        <v>134</v>
      </c>
      <c r="I1340" t="s">
        <v>135</v>
      </c>
      <c r="J1340" t="s">
        <v>136</v>
      </c>
      <c r="K1340" t="s">
        <v>155</v>
      </c>
      <c r="L1340" t="s">
        <v>4131</v>
      </c>
      <c r="M1340" t="s">
        <v>4132</v>
      </c>
      <c r="N1340">
        <v>2.6641666659999999</v>
      </c>
      <c r="O1340">
        <v>2</v>
      </c>
      <c r="P1340">
        <v>892</v>
      </c>
      <c r="Q1340">
        <v>1</v>
      </c>
      <c r="R1340">
        <v>27</v>
      </c>
      <c r="S1340">
        <v>6</v>
      </c>
      <c r="T1340">
        <v>62</v>
      </c>
      <c r="U1340">
        <v>0</v>
      </c>
      <c r="V1340">
        <v>0</v>
      </c>
      <c r="W1340">
        <v>86.554390225824875</v>
      </c>
      <c r="X1340">
        <v>609.87645968289326</v>
      </c>
      <c r="Y1340">
        <v>0.28549249912179164</v>
      </c>
      <c r="Z1340">
        <v>18.462096573852385</v>
      </c>
      <c r="AA1340">
        <v>31.109317208988891</v>
      </c>
      <c r="AB1340">
        <v>185.40097953488063</v>
      </c>
      <c r="AC1340">
        <v>0</v>
      </c>
      <c r="AD1340">
        <v>0</v>
      </c>
      <c r="AE1340">
        <v>931.68873572556174</v>
      </c>
    </row>
    <row r="1341" spans="1:31" x14ac:dyDescent="0.25">
      <c r="A1341">
        <v>2056464</v>
      </c>
      <c r="B1341">
        <v>1</v>
      </c>
      <c r="C1341" t="s">
        <v>80</v>
      </c>
      <c r="D1341" t="s">
        <v>107</v>
      </c>
      <c r="E1341" t="s">
        <v>177</v>
      </c>
      <c r="F1341" t="s">
        <v>4133</v>
      </c>
      <c r="G1341" t="s">
        <v>183</v>
      </c>
      <c r="H1341" t="s">
        <v>143</v>
      </c>
      <c r="I1341" t="s">
        <v>135</v>
      </c>
      <c r="J1341" t="s">
        <v>136</v>
      </c>
      <c r="K1341" t="s">
        <v>137</v>
      </c>
      <c r="L1341" t="s">
        <v>4134</v>
      </c>
      <c r="M1341" t="s">
        <v>4135</v>
      </c>
      <c r="N1341">
        <v>2.4591666659999998</v>
      </c>
      <c r="O1341">
        <v>0</v>
      </c>
      <c r="P1341">
        <v>1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9.1976654542888904E-4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9.1976654542888904E-4</v>
      </c>
    </row>
    <row r="1342" spans="1:31" x14ac:dyDescent="0.25">
      <c r="A1342">
        <v>2055917</v>
      </c>
      <c r="B1342">
        <v>1</v>
      </c>
      <c r="C1342" t="s">
        <v>80</v>
      </c>
      <c r="D1342" t="s">
        <v>111</v>
      </c>
      <c r="E1342" t="s">
        <v>169</v>
      </c>
      <c r="F1342" t="s">
        <v>4136</v>
      </c>
      <c r="G1342" t="s">
        <v>133</v>
      </c>
      <c r="H1342" t="s">
        <v>134</v>
      </c>
      <c r="I1342" t="s">
        <v>135</v>
      </c>
      <c r="J1342" t="s">
        <v>136</v>
      </c>
      <c r="K1342" t="s">
        <v>137</v>
      </c>
      <c r="L1342" t="s">
        <v>4137</v>
      </c>
      <c r="M1342" t="s">
        <v>4138</v>
      </c>
      <c r="N1342">
        <v>0.39222222200000001</v>
      </c>
      <c r="O1342">
        <v>0</v>
      </c>
      <c r="P1342">
        <v>2163</v>
      </c>
      <c r="Q1342">
        <v>0</v>
      </c>
      <c r="R1342">
        <v>0</v>
      </c>
      <c r="S1342">
        <v>0</v>
      </c>
      <c r="T1342">
        <v>131</v>
      </c>
      <c r="U1342">
        <v>1</v>
      </c>
      <c r="V1342">
        <v>1</v>
      </c>
      <c r="W1342">
        <v>0</v>
      </c>
      <c r="X1342">
        <v>173.81453429702225</v>
      </c>
      <c r="Y1342">
        <v>0</v>
      </c>
      <c r="Z1342">
        <v>0</v>
      </c>
      <c r="AA1342">
        <v>0</v>
      </c>
      <c r="AB1342">
        <v>20.027645419664715</v>
      </c>
      <c r="AC1342">
        <v>10.697245919154311</v>
      </c>
      <c r="AD1342">
        <v>0.98398382869032008</v>
      </c>
      <c r="AE1342">
        <v>205.5234094645316</v>
      </c>
    </row>
    <row r="1343" spans="1:31" x14ac:dyDescent="0.25">
      <c r="A1343">
        <v>2056212</v>
      </c>
      <c r="B1343">
        <v>1</v>
      </c>
      <c r="C1343" t="s">
        <v>81</v>
      </c>
      <c r="D1343" t="s">
        <v>128</v>
      </c>
      <c r="E1343" t="s">
        <v>146</v>
      </c>
      <c r="F1343" t="s">
        <v>4139</v>
      </c>
      <c r="G1343" t="s">
        <v>154</v>
      </c>
      <c r="H1343" t="s">
        <v>134</v>
      </c>
      <c r="I1343" t="s">
        <v>135</v>
      </c>
      <c r="J1343" t="s">
        <v>136</v>
      </c>
      <c r="K1343" t="s">
        <v>155</v>
      </c>
      <c r="L1343" t="s">
        <v>4140</v>
      </c>
      <c r="M1343" t="s">
        <v>4141</v>
      </c>
      <c r="N1343">
        <v>1.8261111109999999</v>
      </c>
      <c r="O1343">
        <v>0</v>
      </c>
      <c r="P1343">
        <v>3395</v>
      </c>
      <c r="Q1343">
        <v>0</v>
      </c>
      <c r="R1343">
        <v>0</v>
      </c>
      <c r="S1343">
        <v>1</v>
      </c>
      <c r="T1343">
        <v>282</v>
      </c>
      <c r="U1343">
        <v>0</v>
      </c>
      <c r="V1343">
        <v>0</v>
      </c>
      <c r="W1343">
        <v>0</v>
      </c>
      <c r="X1343">
        <v>1318.2072971828036</v>
      </c>
      <c r="Y1343">
        <v>0</v>
      </c>
      <c r="Z1343">
        <v>0</v>
      </c>
      <c r="AA1343">
        <v>249.63411454133907</v>
      </c>
      <c r="AB1343">
        <v>669.31876385361022</v>
      </c>
      <c r="AC1343">
        <v>0</v>
      </c>
      <c r="AD1343">
        <v>0</v>
      </c>
      <c r="AE1343">
        <v>2237.1601755777529</v>
      </c>
    </row>
    <row r="1344" spans="1:31" x14ac:dyDescent="0.25">
      <c r="A1344">
        <v>2056229</v>
      </c>
      <c r="B1344">
        <v>1</v>
      </c>
      <c r="C1344" t="s">
        <v>81</v>
      </c>
      <c r="D1344" t="s">
        <v>113</v>
      </c>
      <c r="E1344" t="s">
        <v>169</v>
      </c>
      <c r="F1344" t="s">
        <v>3474</v>
      </c>
      <c r="G1344" t="s">
        <v>133</v>
      </c>
      <c r="H1344" t="s">
        <v>134</v>
      </c>
      <c r="I1344" t="s">
        <v>135</v>
      </c>
      <c r="J1344" t="s">
        <v>136</v>
      </c>
      <c r="K1344" t="s">
        <v>137</v>
      </c>
      <c r="L1344" t="s">
        <v>4142</v>
      </c>
      <c r="M1344" t="s">
        <v>4143</v>
      </c>
      <c r="N1344">
        <v>1.3125</v>
      </c>
      <c r="O1344">
        <v>4</v>
      </c>
      <c r="P1344">
        <v>116</v>
      </c>
      <c r="Q1344">
        <v>16</v>
      </c>
      <c r="R1344">
        <v>36</v>
      </c>
      <c r="S1344">
        <v>1</v>
      </c>
      <c r="T1344">
        <v>43</v>
      </c>
      <c r="U1344">
        <v>1</v>
      </c>
      <c r="V1344">
        <v>0</v>
      </c>
      <c r="W1344">
        <v>7.6490481332555769</v>
      </c>
      <c r="X1344">
        <v>33.329273385711168</v>
      </c>
      <c r="Y1344">
        <v>33.132516888266352</v>
      </c>
      <c r="Z1344">
        <v>52.327566093386856</v>
      </c>
      <c r="AA1344">
        <v>5.4998144111329372</v>
      </c>
      <c r="AB1344">
        <v>23.190496453945801</v>
      </c>
      <c r="AC1344">
        <v>2.1559664450455558</v>
      </c>
      <c r="AD1344">
        <v>0</v>
      </c>
      <c r="AE1344">
        <v>157.28468181074425</v>
      </c>
    </row>
    <row r="1345" spans="1:31" x14ac:dyDescent="0.25">
      <c r="A1345">
        <v>2056255</v>
      </c>
      <c r="B1345">
        <v>1</v>
      </c>
      <c r="C1345" t="s">
        <v>81</v>
      </c>
      <c r="D1345" t="s">
        <v>118</v>
      </c>
      <c r="E1345" t="s">
        <v>140</v>
      </c>
      <c r="F1345" t="s">
        <v>4144</v>
      </c>
      <c r="G1345" t="s">
        <v>1552</v>
      </c>
      <c r="H1345" t="s">
        <v>143</v>
      </c>
      <c r="I1345" t="s">
        <v>135</v>
      </c>
      <c r="J1345" t="s">
        <v>136</v>
      </c>
      <c r="K1345" t="s">
        <v>137</v>
      </c>
      <c r="L1345" t="s">
        <v>4145</v>
      </c>
      <c r="M1345" t="s">
        <v>4146</v>
      </c>
      <c r="N1345">
        <v>1.605</v>
      </c>
      <c r="O1345">
        <v>0</v>
      </c>
      <c r="P1345">
        <v>386</v>
      </c>
      <c r="Q1345">
        <v>0</v>
      </c>
      <c r="R1345">
        <v>0</v>
      </c>
      <c r="S1345">
        <v>0</v>
      </c>
      <c r="T1345">
        <v>35</v>
      </c>
      <c r="U1345">
        <v>0</v>
      </c>
      <c r="V1345">
        <v>0</v>
      </c>
      <c r="W1345">
        <v>0</v>
      </c>
      <c r="X1345">
        <v>119.79998759166466</v>
      </c>
      <c r="Y1345">
        <v>0</v>
      </c>
      <c r="Z1345">
        <v>0</v>
      </c>
      <c r="AA1345">
        <v>0</v>
      </c>
      <c r="AB1345">
        <v>49.692026740716074</v>
      </c>
      <c r="AC1345">
        <v>0</v>
      </c>
      <c r="AD1345">
        <v>0</v>
      </c>
      <c r="AE1345">
        <v>169.49201433238073</v>
      </c>
    </row>
    <row r="1346" spans="1:31" x14ac:dyDescent="0.25">
      <c r="A1346">
        <v>2056421</v>
      </c>
      <c r="B1346">
        <v>1</v>
      </c>
      <c r="C1346" t="s">
        <v>81</v>
      </c>
      <c r="D1346" t="s">
        <v>128</v>
      </c>
      <c r="E1346" t="s">
        <v>131</v>
      </c>
      <c r="F1346" t="s">
        <v>4147</v>
      </c>
      <c r="G1346" t="s">
        <v>133</v>
      </c>
      <c r="H1346" t="s">
        <v>134</v>
      </c>
      <c r="I1346" t="s">
        <v>135</v>
      </c>
      <c r="J1346" t="s">
        <v>136</v>
      </c>
      <c r="K1346" t="s">
        <v>137</v>
      </c>
      <c r="L1346" t="s">
        <v>4148</v>
      </c>
      <c r="M1346" t="s">
        <v>4149</v>
      </c>
      <c r="N1346">
        <v>0.463888888</v>
      </c>
      <c r="O1346">
        <v>0</v>
      </c>
      <c r="P1346">
        <v>249</v>
      </c>
      <c r="Q1346">
        <v>0</v>
      </c>
      <c r="R1346">
        <v>1</v>
      </c>
      <c r="S1346">
        <v>0</v>
      </c>
      <c r="T1346">
        <v>18</v>
      </c>
      <c r="U1346">
        <v>0</v>
      </c>
      <c r="V1346">
        <v>0</v>
      </c>
      <c r="W1346">
        <v>0</v>
      </c>
      <c r="X1346">
        <v>18.757236461323274</v>
      </c>
      <c r="Y1346">
        <v>0</v>
      </c>
      <c r="Z1346">
        <v>9.5939464710835004E-2</v>
      </c>
      <c r="AA1346">
        <v>0</v>
      </c>
      <c r="AB1346">
        <v>1.1730837997721428</v>
      </c>
      <c r="AC1346">
        <v>0</v>
      </c>
      <c r="AD1346">
        <v>0</v>
      </c>
      <c r="AE1346">
        <v>20.026259725806252</v>
      </c>
    </row>
    <row r="1347" spans="1:31" x14ac:dyDescent="0.25">
      <c r="A1347">
        <v>2056298</v>
      </c>
      <c r="B1347">
        <v>1</v>
      </c>
      <c r="C1347" t="s">
        <v>81</v>
      </c>
      <c r="D1347" t="s">
        <v>128</v>
      </c>
      <c r="E1347" t="s">
        <v>140</v>
      </c>
      <c r="F1347" t="s">
        <v>4150</v>
      </c>
      <c r="G1347" t="s">
        <v>142</v>
      </c>
      <c r="H1347" t="s">
        <v>143</v>
      </c>
      <c r="I1347" t="s">
        <v>135</v>
      </c>
      <c r="J1347" t="s">
        <v>136</v>
      </c>
      <c r="K1347" t="s">
        <v>137</v>
      </c>
      <c r="L1347" t="s">
        <v>4151</v>
      </c>
      <c r="M1347" t="s">
        <v>4152</v>
      </c>
      <c r="N1347">
        <v>2.767222222</v>
      </c>
      <c r="O1347">
        <v>0</v>
      </c>
      <c r="P1347">
        <v>70</v>
      </c>
      <c r="Q1347">
        <v>0</v>
      </c>
      <c r="R1347">
        <v>2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25.478115281134208</v>
      </c>
      <c r="Y1347">
        <v>0</v>
      </c>
      <c r="Z1347">
        <v>2.811912498936056</v>
      </c>
      <c r="AA1347">
        <v>0</v>
      </c>
      <c r="AB1347">
        <v>0</v>
      </c>
      <c r="AC1347">
        <v>0</v>
      </c>
      <c r="AD1347">
        <v>0</v>
      </c>
      <c r="AE1347">
        <v>28.290027780070265</v>
      </c>
    </row>
    <row r="1348" spans="1:31" x14ac:dyDescent="0.25">
      <c r="A1348">
        <v>2056335</v>
      </c>
      <c r="B1348">
        <v>1</v>
      </c>
      <c r="C1348" t="s">
        <v>80</v>
      </c>
      <c r="D1348" t="s">
        <v>84</v>
      </c>
      <c r="E1348" t="s">
        <v>177</v>
      </c>
      <c r="F1348" t="s">
        <v>4153</v>
      </c>
      <c r="G1348" t="s">
        <v>196</v>
      </c>
      <c r="H1348" t="s">
        <v>143</v>
      </c>
      <c r="I1348" t="s">
        <v>135</v>
      </c>
      <c r="J1348" t="s">
        <v>136</v>
      </c>
      <c r="K1348" t="s">
        <v>137</v>
      </c>
      <c r="L1348" t="s">
        <v>4154</v>
      </c>
      <c r="M1348" t="s">
        <v>4155</v>
      </c>
      <c r="N1348">
        <v>2.2608333329999999</v>
      </c>
      <c r="O1348">
        <v>0</v>
      </c>
      <c r="P1348">
        <v>1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0.41208758501573334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0.41208758501573334</v>
      </c>
    </row>
    <row r="1349" spans="1:31" x14ac:dyDescent="0.25">
      <c r="A1349">
        <v>2056244</v>
      </c>
      <c r="B1349">
        <v>1</v>
      </c>
      <c r="C1349" t="s">
        <v>80</v>
      </c>
      <c r="D1349" t="s">
        <v>111</v>
      </c>
      <c r="E1349" t="s">
        <v>177</v>
      </c>
      <c r="F1349" t="s">
        <v>4156</v>
      </c>
      <c r="G1349" t="s">
        <v>196</v>
      </c>
      <c r="H1349" t="s">
        <v>143</v>
      </c>
      <c r="I1349" t="s">
        <v>135</v>
      </c>
      <c r="J1349" t="s">
        <v>136</v>
      </c>
      <c r="K1349" t="s">
        <v>137</v>
      </c>
      <c r="L1349" t="s">
        <v>4157</v>
      </c>
      <c r="M1349" t="s">
        <v>4158</v>
      </c>
      <c r="N1349">
        <v>1.3166666659999999</v>
      </c>
      <c r="O1349">
        <v>0</v>
      </c>
      <c r="P1349">
        <v>3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1.7133499270354133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1.7133499270354133</v>
      </c>
    </row>
    <row r="1350" spans="1:31" x14ac:dyDescent="0.25">
      <c r="A1350">
        <v>2056198</v>
      </c>
      <c r="B1350">
        <v>1</v>
      </c>
      <c r="C1350" t="s">
        <v>81</v>
      </c>
      <c r="D1350" t="s">
        <v>127</v>
      </c>
      <c r="E1350" t="s">
        <v>169</v>
      </c>
      <c r="F1350" t="s">
        <v>4159</v>
      </c>
      <c r="G1350" t="s">
        <v>171</v>
      </c>
      <c r="H1350" t="s">
        <v>134</v>
      </c>
      <c r="I1350" t="s">
        <v>135</v>
      </c>
      <c r="J1350" t="s">
        <v>136</v>
      </c>
      <c r="K1350" t="s">
        <v>137</v>
      </c>
      <c r="L1350" t="s">
        <v>4160</v>
      </c>
      <c r="M1350" t="s">
        <v>4161</v>
      </c>
      <c r="N1350">
        <v>3.8036111109999999</v>
      </c>
      <c r="O1350">
        <v>0</v>
      </c>
      <c r="P1350">
        <v>46</v>
      </c>
      <c r="Q1350">
        <v>0</v>
      </c>
      <c r="R1350">
        <v>15</v>
      </c>
      <c r="S1350">
        <v>0</v>
      </c>
      <c r="T1350">
        <v>10</v>
      </c>
      <c r="U1350">
        <v>0</v>
      </c>
      <c r="V1350">
        <v>0</v>
      </c>
      <c r="W1350">
        <v>0</v>
      </c>
      <c r="X1350">
        <v>48.149017532541123</v>
      </c>
      <c r="Y1350">
        <v>0</v>
      </c>
      <c r="Z1350">
        <v>12.521966277646882</v>
      </c>
      <c r="AA1350">
        <v>0</v>
      </c>
      <c r="AB1350">
        <v>22.330339696630528</v>
      </c>
      <c r="AC1350">
        <v>0</v>
      </c>
      <c r="AD1350">
        <v>0</v>
      </c>
      <c r="AE1350">
        <v>83.001323506818537</v>
      </c>
    </row>
    <row r="1351" spans="1:31" x14ac:dyDescent="0.25">
      <c r="A1351">
        <v>2056221</v>
      </c>
      <c r="B1351">
        <v>1</v>
      </c>
      <c r="C1351" t="s">
        <v>80</v>
      </c>
      <c r="D1351" t="s">
        <v>104</v>
      </c>
      <c r="E1351" t="s">
        <v>177</v>
      </c>
      <c r="F1351" t="s">
        <v>4162</v>
      </c>
      <c r="G1351" t="s">
        <v>183</v>
      </c>
      <c r="H1351" t="s">
        <v>143</v>
      </c>
      <c r="I1351" t="s">
        <v>135</v>
      </c>
      <c r="J1351" t="s">
        <v>136</v>
      </c>
      <c r="K1351" t="s">
        <v>137</v>
      </c>
      <c r="L1351" t="s">
        <v>4163</v>
      </c>
      <c r="M1351" t="s">
        <v>4164</v>
      </c>
      <c r="N1351">
        <v>2.548333333</v>
      </c>
      <c r="O1351">
        <v>0</v>
      </c>
      <c r="P1351">
        <v>1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0.4223225721713717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0.4223225721713717</v>
      </c>
    </row>
    <row r="1352" spans="1:31" x14ac:dyDescent="0.25">
      <c r="A1352">
        <v>2055906</v>
      </c>
      <c r="B1352">
        <v>1</v>
      </c>
      <c r="C1352" t="s">
        <v>81</v>
      </c>
      <c r="D1352" t="s">
        <v>128</v>
      </c>
      <c r="E1352" t="s">
        <v>158</v>
      </c>
      <c r="F1352" t="s">
        <v>4165</v>
      </c>
      <c r="G1352" t="s">
        <v>160</v>
      </c>
      <c r="H1352" t="s">
        <v>143</v>
      </c>
      <c r="I1352" t="s">
        <v>135</v>
      </c>
      <c r="J1352" t="s">
        <v>136</v>
      </c>
      <c r="K1352" t="s">
        <v>137</v>
      </c>
      <c r="L1352" t="s">
        <v>4166</v>
      </c>
      <c r="M1352" t="s">
        <v>4167</v>
      </c>
      <c r="N1352">
        <v>2.531666666</v>
      </c>
      <c r="O1352">
        <v>0</v>
      </c>
      <c r="P1352">
        <v>23</v>
      </c>
      <c r="Q1352">
        <v>0</v>
      </c>
      <c r="R1352">
        <v>0</v>
      </c>
      <c r="S1352">
        <v>0</v>
      </c>
      <c r="T1352">
        <v>1</v>
      </c>
      <c r="U1352">
        <v>0</v>
      </c>
      <c r="V1352">
        <v>0</v>
      </c>
      <c r="W1352">
        <v>0</v>
      </c>
      <c r="X1352">
        <v>11.032376119394838</v>
      </c>
      <c r="Y1352">
        <v>0</v>
      </c>
      <c r="Z1352">
        <v>0</v>
      </c>
      <c r="AA1352">
        <v>0</v>
      </c>
      <c r="AB1352">
        <v>0.8559009370371945</v>
      </c>
      <c r="AC1352">
        <v>0</v>
      </c>
      <c r="AD1352">
        <v>0</v>
      </c>
      <c r="AE1352">
        <v>11.888277056432033</v>
      </c>
    </row>
    <row r="1353" spans="1:31" x14ac:dyDescent="0.25">
      <c r="A1353">
        <v>2055929</v>
      </c>
      <c r="B1353">
        <v>1</v>
      </c>
      <c r="C1353" t="s">
        <v>80</v>
      </c>
      <c r="D1353" t="s">
        <v>93</v>
      </c>
      <c r="E1353" t="s">
        <v>158</v>
      </c>
      <c r="F1353" t="s">
        <v>4168</v>
      </c>
      <c r="G1353" t="s">
        <v>385</v>
      </c>
      <c r="H1353" t="s">
        <v>143</v>
      </c>
      <c r="I1353" t="s">
        <v>135</v>
      </c>
      <c r="J1353" t="s">
        <v>136</v>
      </c>
      <c r="K1353" t="s">
        <v>137</v>
      </c>
      <c r="L1353" t="s">
        <v>4169</v>
      </c>
      <c r="M1353" t="s">
        <v>4170</v>
      </c>
      <c r="N1353">
        <v>0.68944444400000005</v>
      </c>
      <c r="O1353">
        <v>0</v>
      </c>
      <c r="P1353">
        <v>0</v>
      </c>
      <c r="Q1353">
        <v>0</v>
      </c>
      <c r="R1353">
        <v>5</v>
      </c>
      <c r="S1353">
        <v>0</v>
      </c>
      <c r="T1353">
        <v>1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9.3832740461783395</v>
      </c>
      <c r="AA1353">
        <v>0</v>
      </c>
      <c r="AB1353">
        <v>5.496950429734075</v>
      </c>
      <c r="AC1353">
        <v>0</v>
      </c>
      <c r="AD1353">
        <v>0</v>
      </c>
      <c r="AE1353">
        <v>14.880224475912414</v>
      </c>
    </row>
    <row r="1354" spans="1:31" x14ac:dyDescent="0.25">
      <c r="A1354">
        <v>2056367</v>
      </c>
      <c r="B1354">
        <v>1</v>
      </c>
      <c r="C1354" t="s">
        <v>80</v>
      </c>
      <c r="D1354" t="s">
        <v>94</v>
      </c>
      <c r="E1354" t="s">
        <v>177</v>
      </c>
      <c r="F1354" t="s">
        <v>4069</v>
      </c>
      <c r="G1354" t="s">
        <v>196</v>
      </c>
      <c r="H1354" t="s">
        <v>143</v>
      </c>
      <c r="I1354" t="s">
        <v>135</v>
      </c>
      <c r="J1354" t="s">
        <v>136</v>
      </c>
      <c r="K1354" t="s">
        <v>137</v>
      </c>
      <c r="L1354" t="s">
        <v>4171</v>
      </c>
      <c r="M1354" t="s">
        <v>4172</v>
      </c>
      <c r="N1354">
        <v>2.1269444439999998</v>
      </c>
      <c r="O1354">
        <v>0</v>
      </c>
      <c r="P1354">
        <v>1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0.51939423613217783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0.51939423613217783</v>
      </c>
    </row>
    <row r="1355" spans="1:31" x14ac:dyDescent="0.25">
      <c r="A1355">
        <v>2056407</v>
      </c>
      <c r="B1355">
        <v>1</v>
      </c>
      <c r="C1355" t="s">
        <v>80</v>
      </c>
      <c r="D1355" t="s">
        <v>93</v>
      </c>
      <c r="E1355" t="s">
        <v>158</v>
      </c>
      <c r="F1355" t="s">
        <v>4173</v>
      </c>
      <c r="G1355" t="s">
        <v>160</v>
      </c>
      <c r="H1355" t="s">
        <v>143</v>
      </c>
      <c r="I1355" t="s">
        <v>135</v>
      </c>
      <c r="J1355" t="s">
        <v>136</v>
      </c>
      <c r="K1355" t="s">
        <v>137</v>
      </c>
      <c r="L1355" t="s">
        <v>4174</v>
      </c>
      <c r="M1355" t="s">
        <v>4175</v>
      </c>
      <c r="N1355">
        <v>1.225833333</v>
      </c>
      <c r="O1355">
        <v>0</v>
      </c>
      <c r="P1355">
        <v>4</v>
      </c>
      <c r="Q1355">
        <v>0</v>
      </c>
      <c r="R1355">
        <v>0</v>
      </c>
      <c r="S1355">
        <v>0</v>
      </c>
      <c r="T1355">
        <v>1</v>
      </c>
      <c r="U1355">
        <v>0</v>
      </c>
      <c r="V1355">
        <v>0</v>
      </c>
      <c r="W1355">
        <v>0</v>
      </c>
      <c r="X1355">
        <v>2.099453484133456</v>
      </c>
      <c r="Y1355">
        <v>0</v>
      </c>
      <c r="Z1355">
        <v>0</v>
      </c>
      <c r="AA1355">
        <v>0</v>
      </c>
      <c r="AB1355">
        <v>1.7291713851360138</v>
      </c>
      <c r="AC1355">
        <v>0</v>
      </c>
      <c r="AD1355">
        <v>0</v>
      </c>
      <c r="AE1355">
        <v>3.8286248692694698</v>
      </c>
    </row>
    <row r="1356" spans="1:31" x14ac:dyDescent="0.25">
      <c r="A1356">
        <v>2056301</v>
      </c>
      <c r="B1356">
        <v>1</v>
      </c>
      <c r="C1356" t="s">
        <v>81</v>
      </c>
      <c r="D1356" t="s">
        <v>120</v>
      </c>
      <c r="E1356" t="s">
        <v>177</v>
      </c>
      <c r="F1356" t="s">
        <v>4176</v>
      </c>
      <c r="G1356" t="s">
        <v>183</v>
      </c>
      <c r="H1356" t="s">
        <v>143</v>
      </c>
      <c r="I1356" t="s">
        <v>135</v>
      </c>
      <c r="J1356" t="s">
        <v>136</v>
      </c>
      <c r="K1356" t="s">
        <v>137</v>
      </c>
      <c r="L1356" t="s">
        <v>4177</v>
      </c>
      <c r="M1356" t="s">
        <v>4178</v>
      </c>
      <c r="N1356">
        <v>1.444722222</v>
      </c>
      <c r="O1356">
        <v>0</v>
      </c>
      <c r="P1356">
        <v>2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0.75140152169479835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0.75140152169479835</v>
      </c>
    </row>
    <row r="1357" spans="1:31" x14ac:dyDescent="0.25">
      <c r="A1357">
        <v>2056158</v>
      </c>
      <c r="B1357">
        <v>1</v>
      </c>
      <c r="C1357" t="s">
        <v>80</v>
      </c>
      <c r="D1357" t="s">
        <v>83</v>
      </c>
      <c r="E1357" t="s">
        <v>169</v>
      </c>
      <c r="F1357" t="s">
        <v>4179</v>
      </c>
      <c r="G1357" t="s">
        <v>273</v>
      </c>
      <c r="H1357" t="s">
        <v>134</v>
      </c>
      <c r="I1357" t="s">
        <v>135</v>
      </c>
      <c r="J1357" t="s">
        <v>136</v>
      </c>
      <c r="K1357" t="s">
        <v>155</v>
      </c>
      <c r="L1357" t="s">
        <v>4180</v>
      </c>
      <c r="M1357" t="s">
        <v>4181</v>
      </c>
      <c r="N1357">
        <v>9.0730555549999998</v>
      </c>
      <c r="O1357">
        <v>0</v>
      </c>
      <c r="P1357">
        <v>450</v>
      </c>
      <c r="Q1357">
        <v>0</v>
      </c>
      <c r="R1357">
        <v>0</v>
      </c>
      <c r="S1357">
        <v>0</v>
      </c>
      <c r="T1357">
        <v>49</v>
      </c>
      <c r="U1357">
        <v>0</v>
      </c>
      <c r="V1357">
        <v>1</v>
      </c>
      <c r="W1357">
        <v>0</v>
      </c>
      <c r="X1357">
        <v>1109.4663878679539</v>
      </c>
      <c r="Y1357">
        <v>0</v>
      </c>
      <c r="Z1357">
        <v>0</v>
      </c>
      <c r="AA1357">
        <v>0</v>
      </c>
      <c r="AB1357">
        <v>343.74129769851692</v>
      </c>
      <c r="AC1357">
        <v>0</v>
      </c>
      <c r="AD1357">
        <v>40.927848684527973</v>
      </c>
      <c r="AE1357">
        <v>1494.1355342509989</v>
      </c>
    </row>
    <row r="1358" spans="1:31" x14ac:dyDescent="0.25">
      <c r="A1358">
        <v>2055926</v>
      </c>
      <c r="B1358">
        <v>1</v>
      </c>
      <c r="C1358" t="s">
        <v>81</v>
      </c>
      <c r="D1358" t="s">
        <v>126</v>
      </c>
      <c r="E1358" t="s">
        <v>158</v>
      </c>
      <c r="F1358" t="s">
        <v>4182</v>
      </c>
      <c r="G1358" t="s">
        <v>160</v>
      </c>
      <c r="H1358" t="s">
        <v>143</v>
      </c>
      <c r="I1358" t="s">
        <v>135</v>
      </c>
      <c r="J1358" t="s">
        <v>136</v>
      </c>
      <c r="K1358" t="s">
        <v>137</v>
      </c>
      <c r="L1358" t="s">
        <v>4183</v>
      </c>
      <c r="M1358" t="s">
        <v>4184</v>
      </c>
      <c r="N1358">
        <v>4.4372222219999999</v>
      </c>
      <c r="O1358">
        <v>0</v>
      </c>
      <c r="P1358">
        <v>3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1.3119356837522069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1.3119356837522069</v>
      </c>
    </row>
    <row r="1359" spans="1:31" x14ac:dyDescent="0.25">
      <c r="A1359">
        <v>2056324</v>
      </c>
      <c r="B1359">
        <v>1</v>
      </c>
      <c r="C1359" t="s">
        <v>81</v>
      </c>
      <c r="D1359" t="s">
        <v>118</v>
      </c>
      <c r="E1359" t="s">
        <v>295</v>
      </c>
      <c r="F1359" t="s">
        <v>4185</v>
      </c>
      <c r="G1359" t="s">
        <v>133</v>
      </c>
      <c r="H1359" t="s">
        <v>134</v>
      </c>
      <c r="I1359" t="s">
        <v>135</v>
      </c>
      <c r="J1359" t="s">
        <v>136</v>
      </c>
      <c r="K1359" t="s">
        <v>137</v>
      </c>
      <c r="L1359" t="s">
        <v>4186</v>
      </c>
      <c r="M1359" t="s">
        <v>4187</v>
      </c>
      <c r="N1359">
        <v>6.6666665999999999E-2</v>
      </c>
      <c r="O1359">
        <v>7</v>
      </c>
      <c r="P1359">
        <v>1033</v>
      </c>
      <c r="Q1359">
        <v>156</v>
      </c>
      <c r="R1359">
        <v>64</v>
      </c>
      <c r="S1359">
        <v>34</v>
      </c>
      <c r="T1359">
        <v>87</v>
      </c>
      <c r="U1359">
        <v>0</v>
      </c>
      <c r="V1359">
        <v>0</v>
      </c>
      <c r="W1359">
        <v>0.1732374092832667</v>
      </c>
      <c r="X1359">
        <v>13.249314335177719</v>
      </c>
      <c r="Y1359">
        <v>45.798567501444879</v>
      </c>
      <c r="Z1359">
        <v>5.121916422955934</v>
      </c>
      <c r="AA1359">
        <v>8.649167594705732</v>
      </c>
      <c r="AB1359">
        <v>4.7924091242306668</v>
      </c>
      <c r="AC1359">
        <v>0</v>
      </c>
      <c r="AD1359">
        <v>0</v>
      </c>
      <c r="AE1359">
        <v>77.784612387798205</v>
      </c>
    </row>
    <row r="1360" spans="1:31" x14ac:dyDescent="0.25">
      <c r="A1360">
        <v>2055952</v>
      </c>
      <c r="B1360">
        <v>1</v>
      </c>
      <c r="C1360" t="s">
        <v>81</v>
      </c>
      <c r="D1360" t="s">
        <v>113</v>
      </c>
      <c r="E1360" t="s">
        <v>158</v>
      </c>
      <c r="F1360" t="s">
        <v>4188</v>
      </c>
      <c r="G1360" t="s">
        <v>385</v>
      </c>
      <c r="H1360" t="s">
        <v>143</v>
      </c>
      <c r="I1360" t="s">
        <v>135</v>
      </c>
      <c r="J1360" t="s">
        <v>136</v>
      </c>
      <c r="K1360" t="s">
        <v>137</v>
      </c>
      <c r="L1360" t="s">
        <v>4189</v>
      </c>
      <c r="M1360" t="s">
        <v>4190</v>
      </c>
      <c r="N1360">
        <v>1.5405555550000001</v>
      </c>
      <c r="O1360">
        <v>0</v>
      </c>
      <c r="P1360">
        <v>24</v>
      </c>
      <c r="Q1360">
        <v>0</v>
      </c>
      <c r="R1360">
        <v>2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6.3261790879016697</v>
      </c>
      <c r="Y1360">
        <v>0</v>
      </c>
      <c r="Z1360">
        <v>0.93400208176306165</v>
      </c>
      <c r="AA1360">
        <v>0</v>
      </c>
      <c r="AB1360">
        <v>0</v>
      </c>
      <c r="AC1360">
        <v>0</v>
      </c>
      <c r="AD1360">
        <v>0</v>
      </c>
      <c r="AE1360">
        <v>7.2601811696647314</v>
      </c>
    </row>
    <row r="1361" spans="1:31" x14ac:dyDescent="0.25">
      <c r="A1361">
        <v>2056281</v>
      </c>
      <c r="B1361">
        <v>1</v>
      </c>
      <c r="C1361" t="s">
        <v>80</v>
      </c>
      <c r="D1361" t="s">
        <v>96</v>
      </c>
      <c r="E1361" t="s">
        <v>177</v>
      </c>
      <c r="F1361" t="s">
        <v>4191</v>
      </c>
      <c r="G1361" t="s">
        <v>183</v>
      </c>
      <c r="H1361" t="s">
        <v>143</v>
      </c>
      <c r="I1361" t="s">
        <v>135</v>
      </c>
      <c r="J1361" t="s">
        <v>136</v>
      </c>
      <c r="K1361" t="s">
        <v>137</v>
      </c>
      <c r="L1361" t="s">
        <v>4192</v>
      </c>
      <c r="M1361" t="s">
        <v>4193</v>
      </c>
      <c r="N1361">
        <v>3.8091666659999999</v>
      </c>
      <c r="O1361">
        <v>0</v>
      </c>
      <c r="P1361">
        <v>1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0.12877700355972332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0.12877700355972332</v>
      </c>
    </row>
    <row r="1362" spans="1:31" x14ac:dyDescent="0.25">
      <c r="A1362">
        <v>2056387</v>
      </c>
      <c r="B1362">
        <v>1</v>
      </c>
      <c r="C1362" t="s">
        <v>80</v>
      </c>
      <c r="D1362" t="s">
        <v>84</v>
      </c>
      <c r="E1362" t="s">
        <v>177</v>
      </c>
      <c r="F1362" t="s">
        <v>4194</v>
      </c>
      <c r="G1362" t="s">
        <v>183</v>
      </c>
      <c r="H1362" t="s">
        <v>143</v>
      </c>
      <c r="I1362" t="s">
        <v>135</v>
      </c>
      <c r="J1362" t="s">
        <v>136</v>
      </c>
      <c r="K1362" t="s">
        <v>137</v>
      </c>
      <c r="L1362" t="s">
        <v>4195</v>
      </c>
      <c r="M1362" t="s">
        <v>4196</v>
      </c>
      <c r="N1362">
        <v>1.546944444</v>
      </c>
      <c r="O1362">
        <v>0</v>
      </c>
      <c r="P1362">
        <v>1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0.19671514916832167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0.19671514916832167</v>
      </c>
    </row>
    <row r="1363" spans="1:31" x14ac:dyDescent="0.25">
      <c r="A1363">
        <v>2055989</v>
      </c>
      <c r="B1363">
        <v>1</v>
      </c>
      <c r="C1363" t="s">
        <v>81</v>
      </c>
      <c r="D1363" t="s">
        <v>116</v>
      </c>
      <c r="E1363" t="s">
        <v>146</v>
      </c>
      <c r="F1363" t="s">
        <v>4197</v>
      </c>
      <c r="G1363" t="s">
        <v>133</v>
      </c>
      <c r="H1363" t="s">
        <v>134</v>
      </c>
      <c r="I1363" t="s">
        <v>135</v>
      </c>
      <c r="J1363" t="s">
        <v>136</v>
      </c>
      <c r="K1363" t="s">
        <v>137</v>
      </c>
      <c r="L1363" t="s">
        <v>4198</v>
      </c>
      <c r="M1363" t="s">
        <v>4199</v>
      </c>
      <c r="N1363">
        <v>0.24444444400000001</v>
      </c>
      <c r="O1363">
        <v>0</v>
      </c>
      <c r="P1363">
        <v>634</v>
      </c>
      <c r="Q1363">
        <v>48</v>
      </c>
      <c r="R1363">
        <v>64</v>
      </c>
      <c r="S1363">
        <v>6</v>
      </c>
      <c r="T1363">
        <v>52</v>
      </c>
      <c r="U1363">
        <v>1</v>
      </c>
      <c r="V1363">
        <v>0</v>
      </c>
      <c r="W1363">
        <v>0</v>
      </c>
      <c r="X1363">
        <v>23.683343571842283</v>
      </c>
      <c r="Y1363">
        <v>17.727102191993335</v>
      </c>
      <c r="Z1363">
        <v>8.3209403468267986</v>
      </c>
      <c r="AA1363">
        <v>2.8444660567216666</v>
      </c>
      <c r="AB1363">
        <v>2.0318258473162216</v>
      </c>
      <c r="AC1363">
        <v>0.3690320906100889</v>
      </c>
      <c r="AD1363">
        <v>0</v>
      </c>
      <c r="AE1363">
        <v>54.976710105310389</v>
      </c>
    </row>
    <row r="1364" spans="1:31" x14ac:dyDescent="0.25">
      <c r="A1364">
        <v>2056138</v>
      </c>
      <c r="B1364">
        <v>1</v>
      </c>
      <c r="C1364" t="s">
        <v>81</v>
      </c>
      <c r="D1364" t="s">
        <v>120</v>
      </c>
      <c r="E1364" t="s">
        <v>140</v>
      </c>
      <c r="F1364" t="s">
        <v>2894</v>
      </c>
      <c r="G1364" t="s">
        <v>154</v>
      </c>
      <c r="H1364" t="s">
        <v>143</v>
      </c>
      <c r="I1364" t="s">
        <v>135</v>
      </c>
      <c r="J1364" t="s">
        <v>136</v>
      </c>
      <c r="K1364" t="s">
        <v>155</v>
      </c>
      <c r="L1364" t="s">
        <v>4200</v>
      </c>
      <c r="M1364" t="s">
        <v>4201</v>
      </c>
      <c r="N1364">
        <v>8.6350044439999998</v>
      </c>
      <c r="O1364">
        <v>0</v>
      </c>
      <c r="P1364">
        <v>112</v>
      </c>
      <c r="Q1364">
        <v>0</v>
      </c>
      <c r="R1364">
        <v>1</v>
      </c>
      <c r="S1364">
        <v>0</v>
      </c>
      <c r="T1364">
        <v>6</v>
      </c>
      <c r="U1364">
        <v>0</v>
      </c>
      <c r="V1364">
        <v>0</v>
      </c>
      <c r="W1364">
        <v>0</v>
      </c>
      <c r="X1364">
        <v>161.13069786434392</v>
      </c>
      <c r="Y1364">
        <v>0</v>
      </c>
      <c r="Z1364">
        <v>4.6911239611424937</v>
      </c>
      <c r="AA1364">
        <v>0</v>
      </c>
      <c r="AB1364">
        <v>17.014580541241941</v>
      </c>
      <c r="AC1364">
        <v>0</v>
      </c>
      <c r="AD1364">
        <v>0</v>
      </c>
      <c r="AE1364">
        <v>182.83640236672835</v>
      </c>
    </row>
    <row r="1365" spans="1:31" x14ac:dyDescent="0.25">
      <c r="A1365">
        <v>2055909</v>
      </c>
      <c r="B1365">
        <v>1</v>
      </c>
      <c r="C1365" t="s">
        <v>80</v>
      </c>
      <c r="D1365" t="s">
        <v>86</v>
      </c>
      <c r="E1365" t="s">
        <v>295</v>
      </c>
      <c r="F1365" t="s">
        <v>4202</v>
      </c>
      <c r="G1365" t="s">
        <v>133</v>
      </c>
      <c r="H1365" t="s">
        <v>134</v>
      </c>
      <c r="I1365" t="s">
        <v>135</v>
      </c>
      <c r="J1365" t="s">
        <v>136</v>
      </c>
      <c r="K1365" t="s">
        <v>137</v>
      </c>
      <c r="L1365" t="s">
        <v>4203</v>
      </c>
      <c r="M1365" t="s">
        <v>4204</v>
      </c>
      <c r="N1365">
        <v>1.163888888</v>
      </c>
      <c r="O1365">
        <v>0</v>
      </c>
      <c r="P1365">
        <v>3023</v>
      </c>
      <c r="Q1365">
        <v>0</v>
      </c>
      <c r="R1365">
        <v>0</v>
      </c>
      <c r="S1365">
        <v>0</v>
      </c>
      <c r="T1365">
        <v>235</v>
      </c>
      <c r="U1365">
        <v>1</v>
      </c>
      <c r="V1365">
        <v>1</v>
      </c>
      <c r="W1365">
        <v>0</v>
      </c>
      <c r="X1365">
        <v>754.14256145440481</v>
      </c>
      <c r="Y1365">
        <v>0</v>
      </c>
      <c r="Z1365">
        <v>0</v>
      </c>
      <c r="AA1365">
        <v>0</v>
      </c>
      <c r="AB1365">
        <v>206.86763889415812</v>
      </c>
      <c r="AC1365">
        <v>31.49767849263505</v>
      </c>
      <c r="AD1365">
        <v>2.9459733204054332</v>
      </c>
      <c r="AE1365">
        <v>995.45385216160332</v>
      </c>
    </row>
    <row r="1366" spans="1:31" x14ac:dyDescent="0.25">
      <c r="A1366">
        <v>2056241</v>
      </c>
      <c r="B1366">
        <v>1</v>
      </c>
      <c r="C1366" t="s">
        <v>80</v>
      </c>
      <c r="D1366" t="s">
        <v>108</v>
      </c>
      <c r="E1366" t="s">
        <v>177</v>
      </c>
      <c r="F1366" t="s">
        <v>4205</v>
      </c>
      <c r="G1366" t="s">
        <v>183</v>
      </c>
      <c r="H1366" t="s">
        <v>143</v>
      </c>
      <c r="I1366" t="s">
        <v>135</v>
      </c>
      <c r="J1366" t="s">
        <v>136</v>
      </c>
      <c r="K1366" t="s">
        <v>137</v>
      </c>
      <c r="L1366" t="s">
        <v>4206</v>
      </c>
      <c r="M1366" t="s">
        <v>4207</v>
      </c>
      <c r="N1366">
        <v>1.5147222220000001</v>
      </c>
      <c r="O1366">
        <v>0</v>
      </c>
      <c r="P1366">
        <v>1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0.35722220127876059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0.35722220127876059</v>
      </c>
    </row>
    <row r="1367" spans="1:31" x14ac:dyDescent="0.25">
      <c r="A1367">
        <v>2056450</v>
      </c>
      <c r="B1367">
        <v>1</v>
      </c>
      <c r="C1367" t="s">
        <v>80</v>
      </c>
      <c r="D1367" t="s">
        <v>94</v>
      </c>
      <c r="E1367" t="s">
        <v>177</v>
      </c>
      <c r="F1367" t="s">
        <v>4208</v>
      </c>
      <c r="G1367" t="s">
        <v>183</v>
      </c>
      <c r="H1367" t="s">
        <v>143</v>
      </c>
      <c r="I1367" t="s">
        <v>135</v>
      </c>
      <c r="J1367" t="s">
        <v>136</v>
      </c>
      <c r="K1367" t="s">
        <v>137</v>
      </c>
      <c r="L1367" t="s">
        <v>4209</v>
      </c>
      <c r="M1367" t="s">
        <v>4210</v>
      </c>
      <c r="N1367">
        <v>1.436666666</v>
      </c>
      <c r="O1367">
        <v>0</v>
      </c>
      <c r="P1367">
        <v>1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0.76717629283863331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0.76717629283863331</v>
      </c>
    </row>
    <row r="1368" spans="1:31" x14ac:dyDescent="0.25">
      <c r="A1368">
        <v>2056364</v>
      </c>
      <c r="B1368">
        <v>1</v>
      </c>
      <c r="C1368" t="s">
        <v>80</v>
      </c>
      <c r="D1368" t="s">
        <v>96</v>
      </c>
      <c r="E1368" t="s">
        <v>177</v>
      </c>
      <c r="F1368" t="s">
        <v>4211</v>
      </c>
      <c r="G1368" t="s">
        <v>183</v>
      </c>
      <c r="H1368" t="s">
        <v>143</v>
      </c>
      <c r="I1368" t="s">
        <v>135</v>
      </c>
      <c r="J1368" t="s">
        <v>136</v>
      </c>
      <c r="K1368" t="s">
        <v>137</v>
      </c>
      <c r="L1368" t="s">
        <v>4212</v>
      </c>
      <c r="M1368" t="s">
        <v>4213</v>
      </c>
      <c r="N1368">
        <v>2.1077777769999999</v>
      </c>
      <c r="O1368">
        <v>0</v>
      </c>
      <c r="P1368">
        <v>7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2.8953508808505544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2.8953508808505544</v>
      </c>
    </row>
    <row r="1369" spans="1:31" x14ac:dyDescent="0.25">
      <c r="A1369">
        <v>2056258</v>
      </c>
      <c r="B1369">
        <v>1</v>
      </c>
      <c r="C1369" t="s">
        <v>80</v>
      </c>
      <c r="D1369" t="s">
        <v>98</v>
      </c>
      <c r="E1369" t="s">
        <v>158</v>
      </c>
      <c r="F1369" t="s">
        <v>4214</v>
      </c>
      <c r="G1369" t="s">
        <v>160</v>
      </c>
      <c r="H1369" t="s">
        <v>143</v>
      </c>
      <c r="I1369" t="s">
        <v>135</v>
      </c>
      <c r="J1369" t="s">
        <v>136</v>
      </c>
      <c r="K1369" t="s">
        <v>137</v>
      </c>
      <c r="L1369" t="s">
        <v>4215</v>
      </c>
      <c r="M1369" t="s">
        <v>4216</v>
      </c>
      <c r="N1369">
        <v>5.6611111110000003</v>
      </c>
      <c r="O1369">
        <v>0</v>
      </c>
      <c r="P1369">
        <v>3</v>
      </c>
      <c r="Q1369">
        <v>0</v>
      </c>
      <c r="R1369">
        <v>0</v>
      </c>
      <c r="S1369">
        <v>0</v>
      </c>
      <c r="T1369">
        <v>3</v>
      </c>
      <c r="U1369">
        <v>0</v>
      </c>
      <c r="V1369">
        <v>0</v>
      </c>
      <c r="W1369">
        <v>0</v>
      </c>
      <c r="X1369">
        <v>5.0782374134928387</v>
      </c>
      <c r="Y1369">
        <v>0</v>
      </c>
      <c r="Z1369">
        <v>0</v>
      </c>
      <c r="AA1369">
        <v>0</v>
      </c>
      <c r="AB1369">
        <v>16.021811178821665</v>
      </c>
      <c r="AC1369">
        <v>0</v>
      </c>
      <c r="AD1369">
        <v>0</v>
      </c>
      <c r="AE1369">
        <v>21.100048592314504</v>
      </c>
    </row>
    <row r="1370" spans="1:31" x14ac:dyDescent="0.25">
      <c r="A1370">
        <v>2056264</v>
      </c>
      <c r="B1370">
        <v>1</v>
      </c>
      <c r="C1370" t="s">
        <v>80</v>
      </c>
      <c r="D1370" t="s">
        <v>102</v>
      </c>
      <c r="E1370" t="s">
        <v>177</v>
      </c>
      <c r="F1370" t="s">
        <v>4217</v>
      </c>
      <c r="G1370" t="s">
        <v>196</v>
      </c>
      <c r="H1370" t="s">
        <v>143</v>
      </c>
      <c r="I1370" t="s">
        <v>135</v>
      </c>
      <c r="J1370" t="s">
        <v>136</v>
      </c>
      <c r="K1370" t="s">
        <v>137</v>
      </c>
      <c r="L1370" t="s">
        <v>4218</v>
      </c>
      <c r="M1370" t="s">
        <v>4219</v>
      </c>
      <c r="N1370">
        <v>2.6008333330000002</v>
      </c>
      <c r="O1370">
        <v>0</v>
      </c>
      <c r="P1370">
        <v>0</v>
      </c>
      <c r="Q1370">
        <v>0</v>
      </c>
      <c r="R1370">
        <v>7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4.4341539220416667E-3</v>
      </c>
      <c r="AA1370">
        <v>0</v>
      </c>
      <c r="AB1370">
        <v>0</v>
      </c>
      <c r="AC1370">
        <v>0</v>
      </c>
      <c r="AD1370">
        <v>0</v>
      </c>
      <c r="AE1370">
        <v>4.4341539220416667E-3</v>
      </c>
    </row>
    <row r="1371" spans="1:31" x14ac:dyDescent="0.25">
      <c r="A1371">
        <v>2056304</v>
      </c>
      <c r="B1371">
        <v>1</v>
      </c>
      <c r="C1371" t="s">
        <v>81</v>
      </c>
      <c r="D1371" t="s">
        <v>114</v>
      </c>
      <c r="E1371" t="s">
        <v>169</v>
      </c>
      <c r="F1371" t="s">
        <v>4220</v>
      </c>
      <c r="G1371" t="s">
        <v>133</v>
      </c>
      <c r="H1371" t="s">
        <v>134</v>
      </c>
      <c r="I1371" t="s">
        <v>259</v>
      </c>
      <c r="J1371" t="s">
        <v>136</v>
      </c>
      <c r="K1371" t="s">
        <v>137</v>
      </c>
      <c r="L1371" t="s">
        <v>4221</v>
      </c>
      <c r="M1371" t="s">
        <v>4222</v>
      </c>
      <c r="N1371">
        <v>1.9444444000000002E-2</v>
      </c>
      <c r="O1371">
        <v>0</v>
      </c>
      <c r="P1371">
        <v>462</v>
      </c>
      <c r="Q1371">
        <v>1</v>
      </c>
      <c r="R1371">
        <v>10</v>
      </c>
      <c r="S1371">
        <v>1</v>
      </c>
      <c r="T1371">
        <v>44</v>
      </c>
      <c r="U1371">
        <v>0</v>
      </c>
      <c r="V1371">
        <v>0</v>
      </c>
      <c r="W1371">
        <v>0</v>
      </c>
      <c r="X1371">
        <v>1.166528786722056</v>
      </c>
      <c r="Y1371">
        <v>1.0091950997625002E-2</v>
      </c>
      <c r="Z1371">
        <v>3.9506281064366669E-2</v>
      </c>
      <c r="AA1371">
        <v>0.49955770198775001</v>
      </c>
      <c r="AB1371">
        <v>0.20691196483109447</v>
      </c>
      <c r="AC1371">
        <v>0</v>
      </c>
      <c r="AD1371">
        <v>0</v>
      </c>
      <c r="AE1371">
        <v>1.922596685602892</v>
      </c>
    </row>
    <row r="1372" spans="1:31" x14ac:dyDescent="0.25">
      <c r="A1372">
        <v>2056321</v>
      </c>
      <c r="B1372">
        <v>1</v>
      </c>
      <c r="C1372" t="s">
        <v>80</v>
      </c>
      <c r="D1372" t="s">
        <v>103</v>
      </c>
      <c r="E1372" t="s">
        <v>295</v>
      </c>
      <c r="F1372" t="s">
        <v>4223</v>
      </c>
      <c r="G1372" t="s">
        <v>273</v>
      </c>
      <c r="H1372" t="s">
        <v>134</v>
      </c>
      <c r="I1372" t="s">
        <v>135</v>
      </c>
      <c r="J1372" t="s">
        <v>136</v>
      </c>
      <c r="K1372" t="s">
        <v>155</v>
      </c>
      <c r="L1372" t="s">
        <v>4224</v>
      </c>
      <c r="M1372" t="s">
        <v>4225</v>
      </c>
      <c r="N1372">
        <v>1.5563888880000001</v>
      </c>
      <c r="O1372">
        <v>2</v>
      </c>
      <c r="P1372">
        <v>2325</v>
      </c>
      <c r="Q1372">
        <v>96</v>
      </c>
      <c r="R1372">
        <v>430</v>
      </c>
      <c r="S1372">
        <v>46</v>
      </c>
      <c r="T1372">
        <v>532</v>
      </c>
      <c r="U1372">
        <v>6</v>
      </c>
      <c r="V1372">
        <v>0</v>
      </c>
      <c r="W1372">
        <v>1.5047609376435307</v>
      </c>
      <c r="X1372">
        <v>924.53387327549603</v>
      </c>
      <c r="Y1372">
        <v>445.92030648595465</v>
      </c>
      <c r="Z1372">
        <v>1296.3113440042844</v>
      </c>
      <c r="AA1372">
        <v>483.86053276047738</v>
      </c>
      <c r="AB1372">
        <v>849.62430890234054</v>
      </c>
      <c r="AC1372">
        <v>217.28376709993609</v>
      </c>
      <c r="AD1372">
        <v>0</v>
      </c>
      <c r="AE1372">
        <v>4219.0388934661332</v>
      </c>
    </row>
    <row r="1373" spans="1:31" x14ac:dyDescent="0.25">
      <c r="A1373">
        <v>2056284</v>
      </c>
      <c r="B1373">
        <v>1</v>
      </c>
      <c r="C1373" t="s">
        <v>80</v>
      </c>
      <c r="D1373" t="s">
        <v>94</v>
      </c>
      <c r="E1373" t="s">
        <v>146</v>
      </c>
      <c r="F1373" t="s">
        <v>4226</v>
      </c>
      <c r="G1373" t="s">
        <v>133</v>
      </c>
      <c r="H1373" t="s">
        <v>134</v>
      </c>
      <c r="I1373" t="s">
        <v>135</v>
      </c>
      <c r="J1373" t="s">
        <v>136</v>
      </c>
      <c r="K1373" t="s">
        <v>137</v>
      </c>
      <c r="L1373" t="s">
        <v>4227</v>
      </c>
      <c r="M1373" t="s">
        <v>4228</v>
      </c>
      <c r="N1373">
        <v>0.100833333</v>
      </c>
      <c r="O1373">
        <v>0</v>
      </c>
      <c r="P1373">
        <v>657</v>
      </c>
      <c r="Q1373">
        <v>34</v>
      </c>
      <c r="R1373">
        <v>67</v>
      </c>
      <c r="S1373">
        <v>13</v>
      </c>
      <c r="T1373">
        <v>74</v>
      </c>
      <c r="U1373">
        <v>2</v>
      </c>
      <c r="V1373">
        <v>0</v>
      </c>
      <c r="W1373">
        <v>0</v>
      </c>
      <c r="X1373">
        <v>14.43913662730791</v>
      </c>
      <c r="Y1373">
        <v>2.2803193422109378</v>
      </c>
      <c r="Z1373">
        <v>4.6465627167757422</v>
      </c>
      <c r="AA1373">
        <v>7.0031497909711611</v>
      </c>
      <c r="AB1373">
        <v>5.5005393355184831</v>
      </c>
      <c r="AC1373">
        <v>5.4207612422076661</v>
      </c>
      <c r="AD1373">
        <v>0</v>
      </c>
      <c r="AE1373">
        <v>39.290469054991902</v>
      </c>
    </row>
    <row r="1374" spans="1:31" x14ac:dyDescent="0.25">
      <c r="A1374">
        <v>2056178</v>
      </c>
      <c r="B1374">
        <v>1</v>
      </c>
      <c r="C1374" t="s">
        <v>81</v>
      </c>
      <c r="D1374" t="s">
        <v>128</v>
      </c>
      <c r="E1374" t="s">
        <v>146</v>
      </c>
      <c r="F1374" t="s">
        <v>4229</v>
      </c>
      <c r="G1374" t="s">
        <v>133</v>
      </c>
      <c r="H1374" t="s">
        <v>134</v>
      </c>
      <c r="I1374" t="s">
        <v>135</v>
      </c>
      <c r="J1374" t="s">
        <v>136</v>
      </c>
      <c r="K1374" t="s">
        <v>137</v>
      </c>
      <c r="L1374" t="s">
        <v>4230</v>
      </c>
      <c r="M1374" t="s">
        <v>4231</v>
      </c>
      <c r="N1374">
        <v>5.0833333000000001E-2</v>
      </c>
      <c r="O1374">
        <v>0</v>
      </c>
      <c r="P1374">
        <v>6619</v>
      </c>
      <c r="Q1374">
        <v>0</v>
      </c>
      <c r="R1374">
        <v>0</v>
      </c>
      <c r="S1374">
        <v>1</v>
      </c>
      <c r="T1374">
        <v>343</v>
      </c>
      <c r="U1374">
        <v>0</v>
      </c>
      <c r="V1374">
        <v>1</v>
      </c>
      <c r="W1374">
        <v>0</v>
      </c>
      <c r="X1374">
        <v>71.042333958992273</v>
      </c>
      <c r="Y1374">
        <v>0</v>
      </c>
      <c r="Z1374">
        <v>0</v>
      </c>
      <c r="AA1374">
        <v>5.8815739245397873</v>
      </c>
      <c r="AB1374">
        <v>22.568340306884441</v>
      </c>
      <c r="AC1374">
        <v>0</v>
      </c>
      <c r="AD1374">
        <v>0.41747622506199994</v>
      </c>
      <c r="AE1374">
        <v>99.909724415478507</v>
      </c>
    </row>
    <row r="1375" spans="1:31" x14ac:dyDescent="0.25">
      <c r="A1375">
        <v>2056390</v>
      </c>
      <c r="B1375">
        <v>1</v>
      </c>
      <c r="C1375" t="s">
        <v>80</v>
      </c>
      <c r="D1375" t="s">
        <v>98</v>
      </c>
      <c r="E1375" t="s">
        <v>140</v>
      </c>
      <c r="F1375" t="s">
        <v>4232</v>
      </c>
      <c r="G1375" t="s">
        <v>142</v>
      </c>
      <c r="H1375" t="s">
        <v>143</v>
      </c>
      <c r="I1375" t="s">
        <v>135</v>
      </c>
      <c r="J1375" t="s">
        <v>136</v>
      </c>
      <c r="K1375" t="s">
        <v>137</v>
      </c>
      <c r="L1375" t="s">
        <v>4233</v>
      </c>
      <c r="M1375" t="s">
        <v>4234</v>
      </c>
      <c r="N1375">
        <v>2.605277777</v>
      </c>
      <c r="O1375">
        <v>0</v>
      </c>
      <c r="P1375">
        <v>0</v>
      </c>
      <c r="Q1375">
        <v>0</v>
      </c>
      <c r="R1375">
        <v>8</v>
      </c>
      <c r="S1375">
        <v>0</v>
      </c>
      <c r="T1375">
        <v>1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13.91334925267371</v>
      </c>
      <c r="AA1375">
        <v>0</v>
      </c>
      <c r="AB1375">
        <v>0</v>
      </c>
      <c r="AC1375">
        <v>0</v>
      </c>
      <c r="AD1375">
        <v>0</v>
      </c>
      <c r="AE1375">
        <v>13.91334925267371</v>
      </c>
    </row>
    <row r="1376" spans="1:31" x14ac:dyDescent="0.25">
      <c r="A1376">
        <v>2056290</v>
      </c>
      <c r="B1376">
        <v>1</v>
      </c>
      <c r="C1376" t="s">
        <v>80</v>
      </c>
      <c r="D1376" t="s">
        <v>104</v>
      </c>
      <c r="E1376" t="s">
        <v>146</v>
      </c>
      <c r="F1376" t="s">
        <v>4105</v>
      </c>
      <c r="G1376" t="s">
        <v>513</v>
      </c>
      <c r="H1376" t="s">
        <v>134</v>
      </c>
      <c r="I1376" t="s">
        <v>259</v>
      </c>
      <c r="J1376" t="s">
        <v>136</v>
      </c>
      <c r="K1376" t="s">
        <v>155</v>
      </c>
      <c r="L1376" t="s">
        <v>4235</v>
      </c>
      <c r="M1376" t="s">
        <v>4236</v>
      </c>
      <c r="N1376">
        <v>2.5023054999999999E-2</v>
      </c>
      <c r="O1376">
        <v>36</v>
      </c>
      <c r="P1376">
        <v>2799</v>
      </c>
      <c r="Q1376">
        <v>118</v>
      </c>
      <c r="R1376">
        <v>196</v>
      </c>
      <c r="S1376">
        <v>51</v>
      </c>
      <c r="T1376">
        <v>301</v>
      </c>
      <c r="U1376">
        <v>3</v>
      </c>
      <c r="V1376">
        <v>1</v>
      </c>
      <c r="W1376">
        <v>1.5996276073010074</v>
      </c>
      <c r="X1376">
        <v>17.684107034958402</v>
      </c>
      <c r="Y1376">
        <v>3.5813463232008957</v>
      </c>
      <c r="Z1376">
        <v>2.527777733838481</v>
      </c>
      <c r="AA1376">
        <v>4.051759536535978</v>
      </c>
      <c r="AB1376">
        <v>4.7726219910526293</v>
      </c>
      <c r="AC1376">
        <v>0.28566442660937835</v>
      </c>
      <c r="AD1376">
        <v>2.5288839742295E-2</v>
      </c>
      <c r="AE1376">
        <v>34.528193493239066</v>
      </c>
    </row>
    <row r="1377" spans="1:31" x14ac:dyDescent="0.25">
      <c r="A1377">
        <v>2055912</v>
      </c>
      <c r="B1377">
        <v>1</v>
      </c>
      <c r="C1377" t="s">
        <v>81</v>
      </c>
      <c r="D1377" t="s">
        <v>123</v>
      </c>
      <c r="E1377" t="s">
        <v>146</v>
      </c>
      <c r="F1377" t="s">
        <v>4237</v>
      </c>
      <c r="G1377" t="s">
        <v>133</v>
      </c>
      <c r="H1377" t="s">
        <v>134</v>
      </c>
      <c r="I1377" t="s">
        <v>135</v>
      </c>
      <c r="J1377" t="s">
        <v>136</v>
      </c>
      <c r="K1377" t="s">
        <v>137</v>
      </c>
      <c r="L1377" t="s">
        <v>4238</v>
      </c>
      <c r="M1377" t="s">
        <v>4239</v>
      </c>
      <c r="N1377">
        <v>0.49666666599999998</v>
      </c>
      <c r="O1377">
        <v>0</v>
      </c>
      <c r="P1377">
        <v>2199</v>
      </c>
      <c r="Q1377">
        <v>0</v>
      </c>
      <c r="R1377">
        <v>157</v>
      </c>
      <c r="S1377">
        <v>21</v>
      </c>
      <c r="T1377">
        <v>482</v>
      </c>
      <c r="U1377">
        <v>17</v>
      </c>
      <c r="V1377">
        <v>15</v>
      </c>
      <c r="W1377">
        <v>0</v>
      </c>
      <c r="X1377">
        <v>203.29019074738514</v>
      </c>
      <c r="Y1377">
        <v>0</v>
      </c>
      <c r="Z1377">
        <v>27.697819692309523</v>
      </c>
      <c r="AA1377">
        <v>349.4854345011675</v>
      </c>
      <c r="AB1377">
        <v>160.70757618260271</v>
      </c>
      <c r="AC1377">
        <v>655.14553255662861</v>
      </c>
      <c r="AD1377">
        <v>58.784066413678573</v>
      </c>
      <c r="AE1377">
        <v>1455.1106200937722</v>
      </c>
    </row>
    <row r="1378" spans="1:31" x14ac:dyDescent="0.25">
      <c r="A1378">
        <v>2055935</v>
      </c>
      <c r="B1378">
        <v>1</v>
      </c>
      <c r="C1378" t="s">
        <v>81</v>
      </c>
      <c r="D1378" t="s">
        <v>128</v>
      </c>
      <c r="E1378" t="s">
        <v>158</v>
      </c>
      <c r="F1378" t="s">
        <v>4240</v>
      </c>
      <c r="G1378" t="s">
        <v>385</v>
      </c>
      <c r="H1378" t="s">
        <v>143</v>
      </c>
      <c r="I1378" t="s">
        <v>135</v>
      </c>
      <c r="J1378" t="s">
        <v>136</v>
      </c>
      <c r="K1378" t="s">
        <v>137</v>
      </c>
      <c r="L1378" t="s">
        <v>4241</v>
      </c>
      <c r="M1378" t="s">
        <v>4242</v>
      </c>
      <c r="N1378">
        <v>7.3405555549999999</v>
      </c>
      <c r="O1378">
        <v>0</v>
      </c>
      <c r="P1378">
        <v>31</v>
      </c>
      <c r="Q1378">
        <v>0</v>
      </c>
      <c r="R1378">
        <v>1</v>
      </c>
      <c r="S1378">
        <v>0</v>
      </c>
      <c r="T1378">
        <v>2</v>
      </c>
      <c r="U1378">
        <v>0</v>
      </c>
      <c r="V1378">
        <v>0</v>
      </c>
      <c r="W1378">
        <v>0</v>
      </c>
      <c r="X1378">
        <v>52.249841807632599</v>
      </c>
      <c r="Y1378">
        <v>0</v>
      </c>
      <c r="Z1378">
        <v>4.0789561305220401</v>
      </c>
      <c r="AA1378">
        <v>0</v>
      </c>
      <c r="AB1378">
        <v>1.8164293897758406</v>
      </c>
      <c r="AC1378">
        <v>0</v>
      </c>
      <c r="AD1378">
        <v>0</v>
      </c>
      <c r="AE1378">
        <v>58.145227327930478</v>
      </c>
    </row>
    <row r="1379" spans="1:31" x14ac:dyDescent="0.25">
      <c r="A1379">
        <v>2056307</v>
      </c>
      <c r="B1379">
        <v>1</v>
      </c>
      <c r="C1379" t="s">
        <v>81</v>
      </c>
      <c r="D1379" t="s">
        <v>120</v>
      </c>
      <c r="E1379" t="s">
        <v>177</v>
      </c>
      <c r="F1379" t="s">
        <v>4243</v>
      </c>
      <c r="G1379" t="s">
        <v>183</v>
      </c>
      <c r="H1379" t="s">
        <v>143</v>
      </c>
      <c r="I1379" t="s">
        <v>135</v>
      </c>
      <c r="J1379" t="s">
        <v>136</v>
      </c>
      <c r="K1379" t="s">
        <v>137</v>
      </c>
      <c r="L1379" t="s">
        <v>4244</v>
      </c>
      <c r="M1379" t="s">
        <v>4245</v>
      </c>
      <c r="N1379">
        <v>2.304166666</v>
      </c>
      <c r="O1379">
        <v>0</v>
      </c>
      <c r="P1379">
        <v>1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0.36100601740294502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0.36100601740294502</v>
      </c>
    </row>
    <row r="1380" spans="1:31" x14ac:dyDescent="0.25">
      <c r="A1380">
        <v>2056413</v>
      </c>
      <c r="B1380">
        <v>1</v>
      </c>
      <c r="C1380" t="s">
        <v>80</v>
      </c>
      <c r="D1380" t="s">
        <v>110</v>
      </c>
      <c r="E1380" t="s">
        <v>169</v>
      </c>
      <c r="F1380" t="s">
        <v>4246</v>
      </c>
      <c r="G1380" t="s">
        <v>1007</v>
      </c>
      <c r="H1380" t="s">
        <v>134</v>
      </c>
      <c r="I1380" t="s">
        <v>135</v>
      </c>
      <c r="J1380" t="s">
        <v>3</v>
      </c>
      <c r="K1380" t="s">
        <v>137</v>
      </c>
      <c r="L1380" t="s">
        <v>4247</v>
      </c>
      <c r="M1380" t="s">
        <v>4248</v>
      </c>
      <c r="N1380">
        <v>0.60472222200000003</v>
      </c>
      <c r="O1380">
        <v>0</v>
      </c>
      <c r="P1380">
        <v>107</v>
      </c>
      <c r="Q1380">
        <v>0</v>
      </c>
      <c r="R1380">
        <v>0</v>
      </c>
      <c r="S1380">
        <v>0</v>
      </c>
      <c r="T1380">
        <v>3</v>
      </c>
      <c r="U1380">
        <v>0</v>
      </c>
      <c r="V1380">
        <v>0</v>
      </c>
      <c r="W1380">
        <v>0</v>
      </c>
      <c r="X1380">
        <v>21.874563760656017</v>
      </c>
      <c r="Y1380">
        <v>0</v>
      </c>
      <c r="Z1380">
        <v>0</v>
      </c>
      <c r="AA1380">
        <v>0</v>
      </c>
      <c r="AB1380">
        <v>0.88869029329763727</v>
      </c>
      <c r="AC1380">
        <v>0</v>
      </c>
      <c r="AD1380">
        <v>0</v>
      </c>
      <c r="AE1380">
        <v>22.763254053953652</v>
      </c>
    </row>
    <row r="1381" spans="1:31" x14ac:dyDescent="0.25">
      <c r="A1381">
        <v>2056353</v>
      </c>
      <c r="B1381">
        <v>1</v>
      </c>
      <c r="C1381" t="s">
        <v>80</v>
      </c>
      <c r="D1381" t="s">
        <v>82</v>
      </c>
      <c r="E1381" t="s">
        <v>295</v>
      </c>
      <c r="F1381" t="s">
        <v>4249</v>
      </c>
      <c r="G1381" t="s">
        <v>133</v>
      </c>
      <c r="H1381" t="s">
        <v>134</v>
      </c>
      <c r="I1381" t="s">
        <v>135</v>
      </c>
      <c r="J1381" t="s">
        <v>136</v>
      </c>
      <c r="K1381" t="s">
        <v>137</v>
      </c>
      <c r="L1381" t="s">
        <v>4250</v>
      </c>
      <c r="M1381" t="s">
        <v>4251</v>
      </c>
      <c r="N1381">
        <v>0.88416666600000005</v>
      </c>
      <c r="O1381">
        <v>0</v>
      </c>
      <c r="P1381">
        <v>188</v>
      </c>
      <c r="Q1381">
        <v>0</v>
      </c>
      <c r="R1381">
        <v>0</v>
      </c>
      <c r="S1381">
        <v>6</v>
      </c>
      <c r="T1381">
        <v>664</v>
      </c>
      <c r="U1381">
        <v>0</v>
      </c>
      <c r="V1381">
        <v>5</v>
      </c>
      <c r="W1381">
        <v>0</v>
      </c>
      <c r="X1381">
        <v>48.286923785957519</v>
      </c>
      <c r="Y1381">
        <v>0</v>
      </c>
      <c r="Z1381">
        <v>0</v>
      </c>
      <c r="AA1381">
        <v>217.29529169712038</v>
      </c>
      <c r="AB1381">
        <v>603.39260754728411</v>
      </c>
      <c r="AC1381">
        <v>0</v>
      </c>
      <c r="AD1381">
        <v>9.0970918010963917</v>
      </c>
      <c r="AE1381">
        <v>878.07191483145846</v>
      </c>
    </row>
    <row r="1382" spans="1:31" x14ac:dyDescent="0.25">
      <c r="A1382">
        <v>2056459</v>
      </c>
      <c r="B1382">
        <v>1</v>
      </c>
      <c r="C1382" t="s">
        <v>80</v>
      </c>
      <c r="D1382" t="s">
        <v>88</v>
      </c>
      <c r="E1382" t="s">
        <v>140</v>
      </c>
      <c r="F1382" t="s">
        <v>4252</v>
      </c>
      <c r="G1382" t="s">
        <v>324</v>
      </c>
      <c r="H1382" t="s">
        <v>143</v>
      </c>
      <c r="I1382" t="s">
        <v>135</v>
      </c>
      <c r="J1382" t="s">
        <v>136</v>
      </c>
      <c r="K1382" t="s">
        <v>137</v>
      </c>
      <c r="L1382" t="s">
        <v>4253</v>
      </c>
      <c r="M1382" t="s">
        <v>4254</v>
      </c>
      <c r="N1382">
        <v>0.84944444399999997</v>
      </c>
      <c r="O1382">
        <v>0</v>
      </c>
      <c r="P1382">
        <v>291</v>
      </c>
      <c r="Q1382">
        <v>0</v>
      </c>
      <c r="R1382">
        <v>0</v>
      </c>
      <c r="S1382">
        <v>0</v>
      </c>
      <c r="T1382">
        <v>42</v>
      </c>
      <c r="U1382">
        <v>0</v>
      </c>
      <c r="V1382">
        <v>0</v>
      </c>
      <c r="W1382">
        <v>0</v>
      </c>
      <c r="X1382">
        <v>84.113659937722488</v>
      </c>
      <c r="Y1382">
        <v>0</v>
      </c>
      <c r="Z1382">
        <v>0</v>
      </c>
      <c r="AA1382">
        <v>0</v>
      </c>
      <c r="AB1382">
        <v>49.137549566357002</v>
      </c>
      <c r="AC1382">
        <v>0</v>
      </c>
      <c r="AD1382">
        <v>0</v>
      </c>
      <c r="AE1382">
        <v>133.2512095040795</v>
      </c>
    </row>
    <row r="1383" spans="1:31" x14ac:dyDescent="0.25">
      <c r="A1383">
        <v>2055995</v>
      </c>
      <c r="B1383">
        <v>1</v>
      </c>
      <c r="C1383" t="s">
        <v>80</v>
      </c>
      <c r="D1383" t="s">
        <v>106</v>
      </c>
      <c r="E1383" t="s">
        <v>158</v>
      </c>
      <c r="F1383" t="s">
        <v>4255</v>
      </c>
      <c r="G1383" t="s">
        <v>160</v>
      </c>
      <c r="H1383" t="s">
        <v>143</v>
      </c>
      <c r="I1383" t="s">
        <v>135</v>
      </c>
      <c r="J1383" t="s">
        <v>136</v>
      </c>
      <c r="K1383" t="s">
        <v>137</v>
      </c>
      <c r="L1383" t="s">
        <v>4256</v>
      </c>
      <c r="M1383" t="s">
        <v>4257</v>
      </c>
      <c r="N1383">
        <v>1.7394444440000001</v>
      </c>
      <c r="O1383">
        <v>0</v>
      </c>
      <c r="P1383">
        <v>7</v>
      </c>
      <c r="Q1383">
        <v>0</v>
      </c>
      <c r="R1383">
        <v>0</v>
      </c>
      <c r="S1383">
        <v>0</v>
      </c>
      <c r="T1383">
        <v>2</v>
      </c>
      <c r="U1383">
        <v>0</v>
      </c>
      <c r="V1383">
        <v>0</v>
      </c>
      <c r="W1383">
        <v>0</v>
      </c>
      <c r="X1383">
        <v>4.4220198498694243</v>
      </c>
      <c r="Y1383">
        <v>0</v>
      </c>
      <c r="Z1383">
        <v>0</v>
      </c>
      <c r="AA1383">
        <v>0</v>
      </c>
      <c r="AB1383">
        <v>1.7423276072509852</v>
      </c>
      <c r="AC1383">
        <v>0</v>
      </c>
      <c r="AD1383">
        <v>0</v>
      </c>
      <c r="AE1383">
        <v>6.1643474571204093</v>
      </c>
    </row>
    <row r="1384" spans="1:31" x14ac:dyDescent="0.25">
      <c r="A1384">
        <v>2056250</v>
      </c>
      <c r="B1384">
        <v>1</v>
      </c>
      <c r="C1384" t="s">
        <v>80</v>
      </c>
      <c r="D1384" t="s">
        <v>82</v>
      </c>
      <c r="E1384" t="s">
        <v>177</v>
      </c>
      <c r="F1384" t="s">
        <v>4258</v>
      </c>
      <c r="G1384" t="s">
        <v>1007</v>
      </c>
      <c r="H1384" t="s">
        <v>143</v>
      </c>
      <c r="I1384" t="s">
        <v>135</v>
      </c>
      <c r="J1384" t="s">
        <v>136</v>
      </c>
      <c r="K1384" t="s">
        <v>137</v>
      </c>
      <c r="L1384" t="s">
        <v>4259</v>
      </c>
      <c r="M1384" t="s">
        <v>4260</v>
      </c>
      <c r="N1384">
        <v>4.2513888880000001</v>
      </c>
      <c r="O1384">
        <v>0</v>
      </c>
      <c r="P1384">
        <v>1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0.16907076333835999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0.16907076333835999</v>
      </c>
    </row>
    <row r="1385" spans="1:31" x14ac:dyDescent="0.25">
      <c r="A1385">
        <v>2056273</v>
      </c>
      <c r="B1385">
        <v>1</v>
      </c>
      <c r="C1385" t="s">
        <v>80</v>
      </c>
      <c r="D1385" t="s">
        <v>92</v>
      </c>
      <c r="E1385" t="s">
        <v>505</v>
      </c>
      <c r="F1385" t="s">
        <v>4261</v>
      </c>
      <c r="G1385" t="s">
        <v>569</v>
      </c>
      <c r="H1385" t="s">
        <v>143</v>
      </c>
      <c r="I1385" t="s">
        <v>135</v>
      </c>
      <c r="J1385" t="s">
        <v>136</v>
      </c>
      <c r="K1385" t="s">
        <v>137</v>
      </c>
      <c r="L1385" t="s">
        <v>4262</v>
      </c>
      <c r="M1385" t="s">
        <v>4263</v>
      </c>
      <c r="N1385">
        <v>1.5166666660000001</v>
      </c>
      <c r="O1385">
        <v>0</v>
      </c>
      <c r="P1385">
        <v>122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43.681528598198263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43.681528598198263</v>
      </c>
    </row>
    <row r="1386" spans="1:31" x14ac:dyDescent="0.25">
      <c r="A1386">
        <v>2056436</v>
      </c>
      <c r="B1386">
        <v>1</v>
      </c>
      <c r="C1386" t="s">
        <v>81</v>
      </c>
      <c r="D1386" t="s">
        <v>118</v>
      </c>
      <c r="E1386" t="s">
        <v>158</v>
      </c>
      <c r="F1386" t="s">
        <v>4264</v>
      </c>
      <c r="G1386" t="s">
        <v>160</v>
      </c>
      <c r="H1386" t="s">
        <v>143</v>
      </c>
      <c r="I1386" t="s">
        <v>135</v>
      </c>
      <c r="J1386" t="s">
        <v>136</v>
      </c>
      <c r="K1386" t="s">
        <v>137</v>
      </c>
      <c r="L1386" t="s">
        <v>4265</v>
      </c>
      <c r="M1386" t="s">
        <v>4266</v>
      </c>
      <c r="N1386">
        <v>3.3852777770000002</v>
      </c>
      <c r="O1386">
        <v>0</v>
      </c>
      <c r="P1386">
        <v>14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6.6221479902583837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6.6221479902583837</v>
      </c>
    </row>
    <row r="1387" spans="1:31" x14ac:dyDescent="0.25">
      <c r="A1387">
        <v>2056456</v>
      </c>
      <c r="B1387">
        <v>1</v>
      </c>
      <c r="C1387" t="s">
        <v>80</v>
      </c>
      <c r="D1387" t="s">
        <v>98</v>
      </c>
      <c r="E1387" t="s">
        <v>158</v>
      </c>
      <c r="F1387" t="s">
        <v>3247</v>
      </c>
      <c r="G1387" t="s">
        <v>160</v>
      </c>
      <c r="H1387" t="s">
        <v>143</v>
      </c>
      <c r="I1387" t="s">
        <v>135</v>
      </c>
      <c r="J1387" t="s">
        <v>136</v>
      </c>
      <c r="K1387" t="s">
        <v>137</v>
      </c>
      <c r="L1387" t="s">
        <v>4267</v>
      </c>
      <c r="M1387" t="s">
        <v>4268</v>
      </c>
      <c r="N1387">
        <v>1.3702777770000001</v>
      </c>
      <c r="O1387">
        <v>0</v>
      </c>
      <c r="P1387">
        <v>30</v>
      </c>
      <c r="Q1387">
        <v>0</v>
      </c>
      <c r="R1387">
        <v>6</v>
      </c>
      <c r="S1387">
        <v>0</v>
      </c>
      <c r="T1387">
        <v>6</v>
      </c>
      <c r="U1387">
        <v>0</v>
      </c>
      <c r="V1387">
        <v>0</v>
      </c>
      <c r="W1387">
        <v>0</v>
      </c>
      <c r="X1387">
        <v>21.546769143901674</v>
      </c>
      <c r="Y1387">
        <v>0</v>
      </c>
      <c r="Z1387">
        <v>43.889494587090326</v>
      </c>
      <c r="AA1387">
        <v>0</v>
      </c>
      <c r="AB1387">
        <v>11.337407215961358</v>
      </c>
      <c r="AC1387">
        <v>0</v>
      </c>
      <c r="AD1387">
        <v>0</v>
      </c>
      <c r="AE1387">
        <v>76.773670946953359</v>
      </c>
    </row>
    <row r="1388" spans="1:31" x14ac:dyDescent="0.25">
      <c r="A1388">
        <v>2056293</v>
      </c>
      <c r="B1388">
        <v>1</v>
      </c>
      <c r="C1388" t="s">
        <v>80</v>
      </c>
      <c r="D1388" t="s">
        <v>107</v>
      </c>
      <c r="E1388" t="s">
        <v>177</v>
      </c>
      <c r="F1388" t="s">
        <v>4269</v>
      </c>
      <c r="G1388" t="s">
        <v>1007</v>
      </c>
      <c r="H1388" t="s">
        <v>143</v>
      </c>
      <c r="I1388" t="s">
        <v>135</v>
      </c>
      <c r="J1388" t="s">
        <v>3</v>
      </c>
      <c r="K1388" t="s">
        <v>137</v>
      </c>
      <c r="L1388" t="s">
        <v>4270</v>
      </c>
      <c r="M1388" t="s">
        <v>4271</v>
      </c>
      <c r="N1388">
        <v>4.1224999999999996</v>
      </c>
      <c r="O1388">
        <v>0</v>
      </c>
      <c r="P1388">
        <v>8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6.2267907439577916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6.2267907439577916</v>
      </c>
    </row>
    <row r="1389" spans="1:31" x14ac:dyDescent="0.25">
      <c r="A1389">
        <v>2056247</v>
      </c>
      <c r="B1389">
        <v>1</v>
      </c>
      <c r="C1389" t="s">
        <v>81</v>
      </c>
      <c r="D1389" t="s">
        <v>123</v>
      </c>
      <c r="E1389" t="s">
        <v>146</v>
      </c>
      <c r="F1389" t="s">
        <v>1534</v>
      </c>
      <c r="G1389" t="s">
        <v>133</v>
      </c>
      <c r="H1389" t="s">
        <v>134</v>
      </c>
      <c r="I1389" t="s">
        <v>259</v>
      </c>
      <c r="J1389" t="s">
        <v>136</v>
      </c>
      <c r="K1389" t="s">
        <v>137</v>
      </c>
      <c r="L1389" t="s">
        <v>4272</v>
      </c>
      <c r="M1389" t="s">
        <v>4273</v>
      </c>
      <c r="N1389">
        <v>1.5833333000000002E-2</v>
      </c>
      <c r="O1389">
        <v>8</v>
      </c>
      <c r="P1389">
        <v>1835</v>
      </c>
      <c r="Q1389">
        <v>51</v>
      </c>
      <c r="R1389">
        <v>291</v>
      </c>
      <c r="S1389">
        <v>16</v>
      </c>
      <c r="T1389">
        <v>221</v>
      </c>
      <c r="U1389">
        <v>1</v>
      </c>
      <c r="V1389">
        <v>0</v>
      </c>
      <c r="W1389">
        <v>3.1310825493213339E-2</v>
      </c>
      <c r="X1389">
        <v>4.295901379315449</v>
      </c>
      <c r="Y1389">
        <v>0.63804146144885998</v>
      </c>
      <c r="Z1389">
        <v>1.8693041897954352</v>
      </c>
      <c r="AA1389">
        <v>0.78479069827273173</v>
      </c>
      <c r="AB1389">
        <v>1.3710025590659742</v>
      </c>
      <c r="AC1389">
        <v>0.18667950077961254</v>
      </c>
      <c r="AD1389">
        <v>0</v>
      </c>
      <c r="AE1389">
        <v>9.1770306141712776</v>
      </c>
    </row>
    <row r="1390" spans="1:31" x14ac:dyDescent="0.25">
      <c r="A1390">
        <v>2056224</v>
      </c>
      <c r="B1390">
        <v>1</v>
      </c>
      <c r="C1390" t="s">
        <v>81</v>
      </c>
      <c r="D1390" t="s">
        <v>118</v>
      </c>
      <c r="E1390" t="s">
        <v>140</v>
      </c>
      <c r="F1390" t="s">
        <v>4274</v>
      </c>
      <c r="G1390" t="s">
        <v>142</v>
      </c>
      <c r="H1390" t="s">
        <v>143</v>
      </c>
      <c r="I1390" t="s">
        <v>135</v>
      </c>
      <c r="J1390" t="s">
        <v>136</v>
      </c>
      <c r="K1390" t="s">
        <v>137</v>
      </c>
      <c r="L1390" t="s">
        <v>4275</v>
      </c>
      <c r="M1390" t="s">
        <v>4276</v>
      </c>
      <c r="N1390">
        <v>0.59222222199999996</v>
      </c>
      <c r="O1390">
        <v>0</v>
      </c>
      <c r="P1390">
        <v>6</v>
      </c>
      <c r="Q1390">
        <v>0</v>
      </c>
      <c r="R1390">
        <v>1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0.86966899034502665</v>
      </c>
      <c r="Y1390">
        <v>0</v>
      </c>
      <c r="Z1390">
        <v>0.4143217590300956</v>
      </c>
      <c r="AA1390">
        <v>0</v>
      </c>
      <c r="AB1390">
        <v>0</v>
      </c>
      <c r="AC1390">
        <v>0</v>
      </c>
      <c r="AD1390">
        <v>0</v>
      </c>
      <c r="AE1390">
        <v>1.2839907493751221</v>
      </c>
    </row>
    <row r="1391" spans="1:31" x14ac:dyDescent="0.25">
      <c r="A1391">
        <v>2056061</v>
      </c>
      <c r="B1391">
        <v>1</v>
      </c>
      <c r="C1391" t="s">
        <v>80</v>
      </c>
      <c r="D1391" t="s">
        <v>93</v>
      </c>
      <c r="E1391" t="s">
        <v>177</v>
      </c>
      <c r="F1391" t="s">
        <v>4277</v>
      </c>
      <c r="G1391" t="s">
        <v>183</v>
      </c>
      <c r="H1391" t="s">
        <v>143</v>
      </c>
      <c r="I1391" t="s">
        <v>135</v>
      </c>
      <c r="J1391" t="s">
        <v>136</v>
      </c>
      <c r="K1391" t="s">
        <v>137</v>
      </c>
      <c r="L1391" t="s">
        <v>4278</v>
      </c>
      <c r="M1391" t="s">
        <v>4279</v>
      </c>
      <c r="N1391">
        <v>1.828333333</v>
      </c>
      <c r="O1391">
        <v>0</v>
      </c>
      <c r="P1391">
        <v>1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0.40795539582430335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0.40795539582430335</v>
      </c>
    </row>
    <row r="1392" spans="1:31" x14ac:dyDescent="0.25">
      <c r="A1392">
        <v>2056041</v>
      </c>
      <c r="B1392">
        <v>1</v>
      </c>
      <c r="C1392" t="s">
        <v>80</v>
      </c>
      <c r="D1392" t="s">
        <v>100</v>
      </c>
      <c r="E1392" t="s">
        <v>169</v>
      </c>
      <c r="F1392" t="s">
        <v>4280</v>
      </c>
      <c r="G1392" t="s">
        <v>4281</v>
      </c>
      <c r="H1392" t="s">
        <v>134</v>
      </c>
      <c r="I1392" t="s">
        <v>135</v>
      </c>
      <c r="J1392" t="s">
        <v>136</v>
      </c>
      <c r="K1392" t="s">
        <v>137</v>
      </c>
      <c r="L1392" t="s">
        <v>4282</v>
      </c>
      <c r="M1392" t="s">
        <v>4283</v>
      </c>
      <c r="N1392">
        <v>2.0786111109999998</v>
      </c>
      <c r="O1392">
        <v>0</v>
      </c>
      <c r="P1392">
        <v>2</v>
      </c>
      <c r="Q1392">
        <v>0</v>
      </c>
      <c r="R1392">
        <v>16</v>
      </c>
      <c r="S1392">
        <v>0</v>
      </c>
      <c r="T1392">
        <v>2</v>
      </c>
      <c r="U1392">
        <v>0</v>
      </c>
      <c r="V1392">
        <v>0</v>
      </c>
      <c r="W1392">
        <v>0</v>
      </c>
      <c r="X1392">
        <v>3.8900214272215625</v>
      </c>
      <c r="Y1392">
        <v>0</v>
      </c>
      <c r="Z1392">
        <v>75.01757376427048</v>
      </c>
      <c r="AA1392">
        <v>0</v>
      </c>
      <c r="AB1392">
        <v>6.3219953995110831</v>
      </c>
      <c r="AC1392">
        <v>0</v>
      </c>
      <c r="AD1392">
        <v>0</v>
      </c>
      <c r="AE1392">
        <v>85.229590591003131</v>
      </c>
    </row>
    <row r="1393" spans="1:31" x14ac:dyDescent="0.25">
      <c r="A1393">
        <v>2056204</v>
      </c>
      <c r="B1393">
        <v>1</v>
      </c>
      <c r="C1393" t="s">
        <v>80</v>
      </c>
      <c r="D1393" t="s">
        <v>104</v>
      </c>
      <c r="E1393" t="s">
        <v>146</v>
      </c>
      <c r="F1393" t="s">
        <v>4284</v>
      </c>
      <c r="G1393" t="s">
        <v>273</v>
      </c>
      <c r="H1393" t="s">
        <v>134</v>
      </c>
      <c r="I1393" t="s">
        <v>135</v>
      </c>
      <c r="J1393" t="s">
        <v>136</v>
      </c>
      <c r="K1393" t="s">
        <v>155</v>
      </c>
      <c r="L1393" t="s">
        <v>4285</v>
      </c>
      <c r="M1393" t="s">
        <v>4286</v>
      </c>
      <c r="N1393">
        <v>6.4286166659999999</v>
      </c>
      <c r="O1393">
        <v>90</v>
      </c>
      <c r="P1393">
        <v>5682</v>
      </c>
      <c r="Q1393">
        <v>108</v>
      </c>
      <c r="R1393">
        <v>137</v>
      </c>
      <c r="S1393">
        <v>31</v>
      </c>
      <c r="T1393">
        <v>726</v>
      </c>
      <c r="U1393">
        <v>9</v>
      </c>
      <c r="V1393">
        <v>1</v>
      </c>
      <c r="W1393">
        <v>295.71419082173236</v>
      </c>
      <c r="X1393">
        <v>7342.8249695394034</v>
      </c>
      <c r="Y1393">
        <v>858.51206687384524</v>
      </c>
      <c r="Z1393">
        <v>238.41579738672695</v>
      </c>
      <c r="AA1393">
        <v>241.22857285008362</v>
      </c>
      <c r="AB1393">
        <v>2104.7974404292104</v>
      </c>
      <c r="AC1393">
        <v>1154.719084607877</v>
      </c>
      <c r="AD1393">
        <v>0</v>
      </c>
      <c r="AE1393">
        <v>12236.212122508879</v>
      </c>
    </row>
    <row r="1394" spans="1:31" x14ac:dyDescent="0.25">
      <c r="A1394">
        <v>2056376</v>
      </c>
      <c r="B1394">
        <v>1</v>
      </c>
      <c r="C1394" t="s">
        <v>81</v>
      </c>
      <c r="D1394" t="s">
        <v>118</v>
      </c>
      <c r="E1394" t="s">
        <v>169</v>
      </c>
      <c r="F1394" t="s">
        <v>4287</v>
      </c>
      <c r="G1394" t="s">
        <v>171</v>
      </c>
      <c r="H1394" t="s">
        <v>134</v>
      </c>
      <c r="I1394" t="s">
        <v>135</v>
      </c>
      <c r="J1394" t="s">
        <v>136</v>
      </c>
      <c r="K1394" t="s">
        <v>137</v>
      </c>
      <c r="L1394" t="s">
        <v>4288</v>
      </c>
      <c r="M1394" t="s">
        <v>4289</v>
      </c>
      <c r="N1394">
        <v>1.5236111109999999</v>
      </c>
      <c r="O1394">
        <v>1</v>
      </c>
      <c r="P1394">
        <v>406</v>
      </c>
      <c r="Q1394">
        <v>5</v>
      </c>
      <c r="R1394">
        <v>2</v>
      </c>
      <c r="S1394">
        <v>2</v>
      </c>
      <c r="T1394">
        <v>31</v>
      </c>
      <c r="U1394">
        <v>0</v>
      </c>
      <c r="V1394">
        <v>0</v>
      </c>
      <c r="W1394">
        <v>0.65200694463587838</v>
      </c>
      <c r="X1394">
        <v>149.92791202785273</v>
      </c>
      <c r="Y1394">
        <v>5.6819474208085969</v>
      </c>
      <c r="Z1394">
        <v>1.6305825757035888</v>
      </c>
      <c r="AA1394">
        <v>4.2137407576836008</v>
      </c>
      <c r="AB1394">
        <v>32.838065898423331</v>
      </c>
      <c r="AC1394">
        <v>0</v>
      </c>
      <c r="AD1394">
        <v>0</v>
      </c>
      <c r="AE1394">
        <v>194.94425562510773</v>
      </c>
    </row>
    <row r="1395" spans="1:31" x14ac:dyDescent="0.25">
      <c r="A1395">
        <v>2056370</v>
      </c>
      <c r="B1395">
        <v>1</v>
      </c>
      <c r="C1395" t="s">
        <v>80</v>
      </c>
      <c r="D1395" t="s">
        <v>82</v>
      </c>
      <c r="E1395" t="s">
        <v>140</v>
      </c>
      <c r="F1395" t="s">
        <v>4290</v>
      </c>
      <c r="G1395" t="s">
        <v>324</v>
      </c>
      <c r="H1395" t="s">
        <v>143</v>
      </c>
      <c r="I1395" t="s">
        <v>135</v>
      </c>
      <c r="J1395" t="s">
        <v>136</v>
      </c>
      <c r="K1395" t="s">
        <v>137</v>
      </c>
      <c r="L1395" t="s">
        <v>4291</v>
      </c>
      <c r="M1395" t="s">
        <v>4292</v>
      </c>
      <c r="N1395">
        <v>0.33472222200000001</v>
      </c>
      <c r="O1395">
        <v>0</v>
      </c>
      <c r="P1395">
        <v>773</v>
      </c>
      <c r="Q1395">
        <v>0</v>
      </c>
      <c r="R1395">
        <v>0</v>
      </c>
      <c r="S1395">
        <v>0</v>
      </c>
      <c r="T1395">
        <v>30</v>
      </c>
      <c r="U1395">
        <v>0</v>
      </c>
      <c r="V1395">
        <v>0</v>
      </c>
      <c r="W1395">
        <v>0</v>
      </c>
      <c r="X1395">
        <v>64.108523322351047</v>
      </c>
      <c r="Y1395">
        <v>0</v>
      </c>
      <c r="Z1395">
        <v>0</v>
      </c>
      <c r="AA1395">
        <v>0</v>
      </c>
      <c r="AB1395">
        <v>5.3815866455168546</v>
      </c>
      <c r="AC1395">
        <v>0</v>
      </c>
      <c r="AD1395">
        <v>0</v>
      </c>
      <c r="AE1395">
        <v>69.490109967867909</v>
      </c>
    </row>
    <row r="1396" spans="1:31" x14ac:dyDescent="0.25">
      <c r="A1396">
        <v>2056227</v>
      </c>
      <c r="B1396">
        <v>1</v>
      </c>
      <c r="C1396" t="s">
        <v>80</v>
      </c>
      <c r="D1396" t="s">
        <v>93</v>
      </c>
      <c r="E1396" t="s">
        <v>146</v>
      </c>
      <c r="F1396" t="s">
        <v>4293</v>
      </c>
      <c r="G1396" t="s">
        <v>133</v>
      </c>
      <c r="H1396" t="s">
        <v>134</v>
      </c>
      <c r="I1396" t="s">
        <v>135</v>
      </c>
      <c r="J1396" t="s">
        <v>136</v>
      </c>
      <c r="K1396" t="s">
        <v>137</v>
      </c>
      <c r="L1396" t="s">
        <v>4294</v>
      </c>
      <c r="M1396" t="s">
        <v>4295</v>
      </c>
      <c r="N1396">
        <v>2.1513888880000001</v>
      </c>
      <c r="O1396">
        <v>3</v>
      </c>
      <c r="P1396">
        <v>2</v>
      </c>
      <c r="Q1396">
        <v>37</v>
      </c>
      <c r="R1396">
        <v>0</v>
      </c>
      <c r="S1396">
        <v>8</v>
      </c>
      <c r="T1396">
        <v>0</v>
      </c>
      <c r="U1396">
        <v>1</v>
      </c>
      <c r="V1396">
        <v>0</v>
      </c>
      <c r="W1396">
        <v>4.0250786398072709</v>
      </c>
      <c r="X1396">
        <v>0.90576372326391663</v>
      </c>
      <c r="Y1396">
        <v>393.33173072298524</v>
      </c>
      <c r="Z1396">
        <v>0</v>
      </c>
      <c r="AA1396">
        <v>49.64009207200192</v>
      </c>
      <c r="AB1396">
        <v>0</v>
      </c>
      <c r="AC1396">
        <v>22.585720481816701</v>
      </c>
      <c r="AD1396">
        <v>0</v>
      </c>
      <c r="AE1396">
        <v>470.48838563987499</v>
      </c>
    </row>
    <row r="1397" spans="1:31" x14ac:dyDescent="0.25">
      <c r="A1397">
        <v>2056333</v>
      </c>
      <c r="B1397">
        <v>1</v>
      </c>
      <c r="C1397" t="s">
        <v>80</v>
      </c>
      <c r="D1397" t="s">
        <v>82</v>
      </c>
      <c r="E1397" t="s">
        <v>295</v>
      </c>
      <c r="F1397" t="s">
        <v>4296</v>
      </c>
      <c r="G1397" t="s">
        <v>1007</v>
      </c>
      <c r="H1397" t="s">
        <v>134</v>
      </c>
      <c r="I1397" t="s">
        <v>135</v>
      </c>
      <c r="J1397" t="s">
        <v>3</v>
      </c>
      <c r="K1397" t="s">
        <v>137</v>
      </c>
      <c r="L1397" t="s">
        <v>4297</v>
      </c>
      <c r="M1397" t="s">
        <v>4298</v>
      </c>
      <c r="N1397">
        <v>0.64029722200000005</v>
      </c>
      <c r="O1397">
        <v>0</v>
      </c>
      <c r="P1397">
        <v>918</v>
      </c>
      <c r="Q1397">
        <v>0</v>
      </c>
      <c r="R1397">
        <v>0</v>
      </c>
      <c r="S1397">
        <v>3</v>
      </c>
      <c r="T1397">
        <v>346</v>
      </c>
      <c r="U1397">
        <v>0</v>
      </c>
      <c r="V1397">
        <v>0</v>
      </c>
      <c r="W1397">
        <v>0</v>
      </c>
      <c r="X1397">
        <v>221.32719181029626</v>
      </c>
      <c r="Y1397">
        <v>0</v>
      </c>
      <c r="Z1397">
        <v>0</v>
      </c>
      <c r="AA1397">
        <v>452.54176239802615</v>
      </c>
      <c r="AB1397">
        <v>332.49922772784748</v>
      </c>
      <c r="AC1397">
        <v>0</v>
      </c>
      <c r="AD1397">
        <v>0</v>
      </c>
      <c r="AE1397">
        <v>1006.3681819361699</v>
      </c>
    </row>
    <row r="1398" spans="1:31" x14ac:dyDescent="0.25">
      <c r="A1398">
        <v>2056150</v>
      </c>
      <c r="B1398">
        <v>1</v>
      </c>
      <c r="C1398" t="s">
        <v>81</v>
      </c>
      <c r="D1398" t="s">
        <v>118</v>
      </c>
      <c r="E1398" t="s">
        <v>295</v>
      </c>
      <c r="F1398" t="s">
        <v>4185</v>
      </c>
      <c r="G1398" t="s">
        <v>133</v>
      </c>
      <c r="H1398" t="s">
        <v>134</v>
      </c>
      <c r="I1398" t="s">
        <v>135</v>
      </c>
      <c r="J1398" t="s">
        <v>136</v>
      </c>
      <c r="K1398" t="s">
        <v>137</v>
      </c>
      <c r="L1398" t="s">
        <v>4299</v>
      </c>
      <c r="M1398" t="s">
        <v>4300</v>
      </c>
      <c r="N1398">
        <v>0.18333333299999999</v>
      </c>
      <c r="O1398">
        <v>7</v>
      </c>
      <c r="P1398">
        <v>1033</v>
      </c>
      <c r="Q1398">
        <v>156</v>
      </c>
      <c r="R1398">
        <v>64</v>
      </c>
      <c r="S1398">
        <v>34</v>
      </c>
      <c r="T1398">
        <v>87</v>
      </c>
      <c r="U1398">
        <v>0</v>
      </c>
      <c r="V1398">
        <v>0</v>
      </c>
      <c r="W1398">
        <v>0.44942947106145004</v>
      </c>
      <c r="X1398">
        <v>34.372623718507761</v>
      </c>
      <c r="Y1398">
        <v>108.77809110176159</v>
      </c>
      <c r="Z1398">
        <v>12.822765343010518</v>
      </c>
      <c r="AA1398">
        <v>20.994318421909426</v>
      </c>
      <c r="AB1398">
        <v>11.156092705859932</v>
      </c>
      <c r="AC1398">
        <v>0</v>
      </c>
      <c r="AD1398">
        <v>0</v>
      </c>
      <c r="AE1398">
        <v>188.57332076211065</v>
      </c>
    </row>
    <row r="1399" spans="1:31" x14ac:dyDescent="0.25">
      <c r="A1399">
        <v>2056319</v>
      </c>
      <c r="B1399">
        <v>1</v>
      </c>
      <c r="C1399" t="s">
        <v>80</v>
      </c>
      <c r="D1399" t="s">
        <v>100</v>
      </c>
      <c r="E1399" t="s">
        <v>177</v>
      </c>
      <c r="F1399" t="s">
        <v>4301</v>
      </c>
      <c r="G1399" t="s">
        <v>183</v>
      </c>
      <c r="H1399" t="s">
        <v>143</v>
      </c>
      <c r="I1399" t="s">
        <v>135</v>
      </c>
      <c r="J1399" t="s">
        <v>136</v>
      </c>
      <c r="K1399" t="s">
        <v>137</v>
      </c>
      <c r="L1399" t="s">
        <v>4302</v>
      </c>
      <c r="M1399" t="s">
        <v>4303</v>
      </c>
      <c r="N1399">
        <v>1.3863888879999999</v>
      </c>
      <c r="O1399">
        <v>0</v>
      </c>
      <c r="P1399">
        <v>0</v>
      </c>
      <c r="Q1399">
        <v>0</v>
      </c>
      <c r="R1399">
        <v>0</v>
      </c>
      <c r="S1399">
        <v>0</v>
      </c>
      <c r="T1399">
        <v>1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0.15026475154314556</v>
      </c>
      <c r="AC1399">
        <v>0</v>
      </c>
      <c r="AD1399">
        <v>0</v>
      </c>
      <c r="AE1399">
        <v>0.15026475154314556</v>
      </c>
    </row>
    <row r="1400" spans="1:31" x14ac:dyDescent="0.25">
      <c r="A1400">
        <v>2056405</v>
      </c>
      <c r="B1400">
        <v>1</v>
      </c>
      <c r="C1400" t="s">
        <v>80</v>
      </c>
      <c r="D1400" t="s">
        <v>98</v>
      </c>
      <c r="E1400" t="s">
        <v>146</v>
      </c>
      <c r="F1400" t="s">
        <v>4304</v>
      </c>
      <c r="G1400" t="s">
        <v>513</v>
      </c>
      <c r="H1400" t="s">
        <v>134</v>
      </c>
      <c r="I1400" t="s">
        <v>135</v>
      </c>
      <c r="J1400" t="s">
        <v>136</v>
      </c>
      <c r="K1400" t="s">
        <v>137</v>
      </c>
      <c r="L1400" t="s">
        <v>4305</v>
      </c>
      <c r="M1400" t="s">
        <v>4306</v>
      </c>
      <c r="N1400">
        <v>1.683333333</v>
      </c>
      <c r="O1400">
        <v>0</v>
      </c>
      <c r="P1400">
        <v>20</v>
      </c>
      <c r="Q1400">
        <v>29</v>
      </c>
      <c r="R1400">
        <v>175</v>
      </c>
      <c r="S1400">
        <v>8</v>
      </c>
      <c r="T1400">
        <v>50</v>
      </c>
      <c r="U1400">
        <v>2</v>
      </c>
      <c r="V1400">
        <v>0</v>
      </c>
      <c r="W1400">
        <v>0</v>
      </c>
      <c r="X1400">
        <v>15.216450207749032</v>
      </c>
      <c r="Y1400">
        <v>203.54534972330671</v>
      </c>
      <c r="Z1400">
        <v>658.15225859487327</v>
      </c>
      <c r="AA1400">
        <v>61.983884563311605</v>
      </c>
      <c r="AB1400">
        <v>145.72714405366261</v>
      </c>
      <c r="AC1400">
        <v>133.134651622098</v>
      </c>
      <c r="AD1400">
        <v>0</v>
      </c>
      <c r="AE1400">
        <v>1217.7597387650012</v>
      </c>
    </row>
    <row r="1401" spans="1:31" x14ac:dyDescent="0.25">
      <c r="A1401">
        <v>2056110</v>
      </c>
      <c r="B1401">
        <v>1</v>
      </c>
      <c r="C1401" t="s">
        <v>81</v>
      </c>
      <c r="D1401" t="s">
        <v>114</v>
      </c>
      <c r="E1401" t="s">
        <v>158</v>
      </c>
      <c r="F1401" t="s">
        <v>4307</v>
      </c>
      <c r="G1401" t="s">
        <v>273</v>
      </c>
      <c r="H1401" t="s">
        <v>143</v>
      </c>
      <c r="I1401" t="s">
        <v>135</v>
      </c>
      <c r="J1401" t="s">
        <v>136</v>
      </c>
      <c r="K1401" t="s">
        <v>155</v>
      </c>
      <c r="L1401" t="s">
        <v>4308</v>
      </c>
      <c r="M1401" t="s">
        <v>4309</v>
      </c>
      <c r="N1401">
        <v>2.0745841660000002</v>
      </c>
      <c r="O1401">
        <v>0</v>
      </c>
      <c r="P1401">
        <v>15</v>
      </c>
      <c r="Q1401">
        <v>0</v>
      </c>
      <c r="R1401">
        <v>0</v>
      </c>
      <c r="S1401">
        <v>0</v>
      </c>
      <c r="T1401">
        <v>94</v>
      </c>
      <c r="U1401">
        <v>0</v>
      </c>
      <c r="V1401">
        <v>0</v>
      </c>
      <c r="W1401">
        <v>0</v>
      </c>
      <c r="X1401">
        <v>5.6164609901712668</v>
      </c>
      <c r="Y1401">
        <v>0</v>
      </c>
      <c r="Z1401">
        <v>0</v>
      </c>
      <c r="AA1401">
        <v>0</v>
      </c>
      <c r="AB1401">
        <v>35.08155105516834</v>
      </c>
      <c r="AC1401">
        <v>0</v>
      </c>
      <c r="AD1401">
        <v>0</v>
      </c>
      <c r="AE1401">
        <v>40.69801204533961</v>
      </c>
    </row>
    <row r="1402" spans="1:31" x14ac:dyDescent="0.25">
      <c r="A1402">
        <v>2056359</v>
      </c>
      <c r="B1402">
        <v>1</v>
      </c>
      <c r="C1402" t="s">
        <v>80</v>
      </c>
      <c r="D1402" t="s">
        <v>96</v>
      </c>
      <c r="E1402" t="s">
        <v>177</v>
      </c>
      <c r="F1402" t="s">
        <v>4310</v>
      </c>
      <c r="G1402" t="s">
        <v>183</v>
      </c>
      <c r="H1402" t="s">
        <v>143</v>
      </c>
      <c r="I1402" t="s">
        <v>135</v>
      </c>
      <c r="J1402" t="s">
        <v>136</v>
      </c>
      <c r="K1402" t="s">
        <v>137</v>
      </c>
      <c r="L1402" t="s">
        <v>4311</v>
      </c>
      <c r="M1402" t="s">
        <v>4312</v>
      </c>
      <c r="N1402">
        <v>3.5702777769999998</v>
      </c>
      <c r="O1402">
        <v>0</v>
      </c>
      <c r="P1402">
        <v>1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1.0477235326529524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1.0477235326529524</v>
      </c>
    </row>
    <row r="1403" spans="1:31" x14ac:dyDescent="0.25">
      <c r="A1403">
        <v>2056256</v>
      </c>
      <c r="B1403">
        <v>1</v>
      </c>
      <c r="C1403" t="s">
        <v>80</v>
      </c>
      <c r="D1403" t="s">
        <v>92</v>
      </c>
      <c r="E1403" t="s">
        <v>177</v>
      </c>
      <c r="F1403" t="s">
        <v>4313</v>
      </c>
      <c r="G1403" t="s">
        <v>183</v>
      </c>
      <c r="H1403" t="s">
        <v>143</v>
      </c>
      <c r="I1403" t="s">
        <v>135</v>
      </c>
      <c r="J1403" t="s">
        <v>136</v>
      </c>
      <c r="K1403" t="s">
        <v>137</v>
      </c>
      <c r="L1403" t="s">
        <v>4314</v>
      </c>
      <c r="M1403" t="s">
        <v>4315</v>
      </c>
      <c r="N1403">
        <v>1.249166666</v>
      </c>
      <c r="O1403">
        <v>0</v>
      </c>
      <c r="P1403">
        <v>1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0.26767262209783338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0.26767262209783338</v>
      </c>
    </row>
    <row r="1404" spans="1:31" x14ac:dyDescent="0.25">
      <c r="A1404">
        <v>2056279</v>
      </c>
      <c r="B1404">
        <v>1</v>
      </c>
      <c r="C1404" t="s">
        <v>80</v>
      </c>
      <c r="D1404" t="s">
        <v>88</v>
      </c>
      <c r="E1404" t="s">
        <v>505</v>
      </c>
      <c r="F1404" t="s">
        <v>4316</v>
      </c>
      <c r="G1404" t="s">
        <v>569</v>
      </c>
      <c r="H1404" t="s">
        <v>143</v>
      </c>
      <c r="I1404" t="s">
        <v>135</v>
      </c>
      <c r="J1404" t="s">
        <v>136</v>
      </c>
      <c r="K1404" t="s">
        <v>137</v>
      </c>
      <c r="L1404" t="s">
        <v>4317</v>
      </c>
      <c r="M1404" t="s">
        <v>4318</v>
      </c>
      <c r="N1404">
        <v>1.230555555</v>
      </c>
      <c r="O1404">
        <v>0</v>
      </c>
      <c r="P1404">
        <v>178</v>
      </c>
      <c r="Q1404">
        <v>0</v>
      </c>
      <c r="R1404">
        <v>0</v>
      </c>
      <c r="S1404">
        <v>0</v>
      </c>
      <c r="T1404">
        <v>9</v>
      </c>
      <c r="U1404">
        <v>0</v>
      </c>
      <c r="V1404">
        <v>0</v>
      </c>
      <c r="W1404">
        <v>0</v>
      </c>
      <c r="X1404">
        <v>59.112496226125494</v>
      </c>
      <c r="Y1404">
        <v>0</v>
      </c>
      <c r="Z1404">
        <v>0</v>
      </c>
      <c r="AA1404">
        <v>0</v>
      </c>
      <c r="AB1404">
        <v>7.8385948131916852</v>
      </c>
      <c r="AC1404">
        <v>0</v>
      </c>
      <c r="AD1404">
        <v>0</v>
      </c>
      <c r="AE1404">
        <v>66.951091039317177</v>
      </c>
    </row>
    <row r="1405" spans="1:31" x14ac:dyDescent="0.25">
      <c r="A1405">
        <v>2056299</v>
      </c>
      <c r="B1405">
        <v>1</v>
      </c>
      <c r="C1405" t="s">
        <v>80</v>
      </c>
      <c r="D1405" t="s">
        <v>105</v>
      </c>
      <c r="E1405" t="s">
        <v>146</v>
      </c>
      <c r="F1405" t="s">
        <v>4319</v>
      </c>
      <c r="G1405" t="s">
        <v>133</v>
      </c>
      <c r="H1405" t="s">
        <v>134</v>
      </c>
      <c r="I1405" t="s">
        <v>135</v>
      </c>
      <c r="J1405" t="s">
        <v>136</v>
      </c>
      <c r="K1405" t="s">
        <v>137</v>
      </c>
      <c r="L1405" t="s">
        <v>4320</v>
      </c>
      <c r="M1405" t="s">
        <v>4321</v>
      </c>
      <c r="N1405">
        <v>1.082222222</v>
      </c>
      <c r="O1405">
        <v>7</v>
      </c>
      <c r="P1405">
        <v>1412</v>
      </c>
      <c r="Q1405">
        <v>19</v>
      </c>
      <c r="R1405">
        <v>629</v>
      </c>
      <c r="S1405">
        <v>21</v>
      </c>
      <c r="T1405">
        <v>127</v>
      </c>
      <c r="U1405">
        <v>0</v>
      </c>
      <c r="V1405">
        <v>1</v>
      </c>
      <c r="W1405">
        <v>1.8910442087505954</v>
      </c>
      <c r="X1405">
        <v>360.5764720809164</v>
      </c>
      <c r="Y1405">
        <v>22.128023992456718</v>
      </c>
      <c r="Z1405">
        <v>329.37177134986871</v>
      </c>
      <c r="AA1405">
        <v>2003.6993771427256</v>
      </c>
      <c r="AB1405">
        <v>89.387867762102971</v>
      </c>
      <c r="AC1405">
        <v>0</v>
      </c>
      <c r="AD1405">
        <v>1.9810841132306387</v>
      </c>
      <c r="AE1405">
        <v>2809.0356406500514</v>
      </c>
    </row>
    <row r="1406" spans="1:31" x14ac:dyDescent="0.25">
      <c r="A1406">
        <v>2056399</v>
      </c>
      <c r="B1406">
        <v>1</v>
      </c>
      <c r="C1406" t="s">
        <v>81</v>
      </c>
      <c r="D1406" t="s">
        <v>115</v>
      </c>
      <c r="E1406" t="s">
        <v>158</v>
      </c>
      <c r="F1406" t="s">
        <v>4322</v>
      </c>
      <c r="G1406" t="s">
        <v>160</v>
      </c>
      <c r="H1406" t="s">
        <v>143</v>
      </c>
      <c r="I1406" t="s">
        <v>135</v>
      </c>
      <c r="J1406" t="s">
        <v>136</v>
      </c>
      <c r="K1406" t="s">
        <v>137</v>
      </c>
      <c r="L1406" t="s">
        <v>4323</v>
      </c>
      <c r="M1406" t="s">
        <v>4324</v>
      </c>
      <c r="N1406">
        <v>2.2688888880000002</v>
      </c>
      <c r="O1406">
        <v>0</v>
      </c>
      <c r="P1406">
        <v>5</v>
      </c>
      <c r="Q1406">
        <v>0</v>
      </c>
      <c r="R1406">
        <v>1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1.0411633553740693</v>
      </c>
      <c r="Y1406">
        <v>0</v>
      </c>
      <c r="Z1406">
        <v>0.49628082506992333</v>
      </c>
      <c r="AA1406">
        <v>0</v>
      </c>
      <c r="AB1406">
        <v>0</v>
      </c>
      <c r="AC1406">
        <v>0</v>
      </c>
      <c r="AD1406">
        <v>0</v>
      </c>
      <c r="AE1406">
        <v>1.5374441804439927</v>
      </c>
    </row>
    <row r="1407" spans="1:31" x14ac:dyDescent="0.25">
      <c r="A1407">
        <v>2056442</v>
      </c>
      <c r="B1407">
        <v>1</v>
      </c>
      <c r="C1407" t="s">
        <v>81</v>
      </c>
      <c r="D1407" t="s">
        <v>123</v>
      </c>
      <c r="E1407" t="s">
        <v>177</v>
      </c>
      <c r="F1407" t="s">
        <v>4325</v>
      </c>
      <c r="G1407" t="s">
        <v>324</v>
      </c>
      <c r="H1407" t="s">
        <v>143</v>
      </c>
      <c r="I1407" t="s">
        <v>135</v>
      </c>
      <c r="J1407" t="s">
        <v>136</v>
      </c>
      <c r="K1407" t="s">
        <v>137</v>
      </c>
      <c r="L1407" t="s">
        <v>4326</v>
      </c>
      <c r="M1407" t="s">
        <v>4327</v>
      </c>
      <c r="N1407">
        <v>2.1119444440000001</v>
      </c>
      <c r="O1407">
        <v>0</v>
      </c>
      <c r="P1407">
        <v>1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</row>
    <row r="1408" spans="1:31" x14ac:dyDescent="0.25">
      <c r="A1408">
        <v>2056379</v>
      </c>
      <c r="B1408">
        <v>1</v>
      </c>
      <c r="C1408" t="s">
        <v>80</v>
      </c>
      <c r="D1408" t="s">
        <v>101</v>
      </c>
      <c r="E1408" t="s">
        <v>131</v>
      </c>
      <c r="F1408" t="s">
        <v>4328</v>
      </c>
      <c r="G1408" t="s">
        <v>133</v>
      </c>
      <c r="H1408" t="s">
        <v>134</v>
      </c>
      <c r="I1408" t="s">
        <v>135</v>
      </c>
      <c r="J1408" t="s">
        <v>136</v>
      </c>
      <c r="K1408" t="s">
        <v>137</v>
      </c>
      <c r="L1408" t="s">
        <v>4329</v>
      </c>
      <c r="M1408" t="s">
        <v>4330</v>
      </c>
      <c r="N1408">
        <v>0.234166666</v>
      </c>
      <c r="O1408">
        <v>3</v>
      </c>
      <c r="P1408">
        <v>800</v>
      </c>
      <c r="Q1408">
        <v>5</v>
      </c>
      <c r="R1408">
        <v>28</v>
      </c>
      <c r="S1408">
        <v>6</v>
      </c>
      <c r="T1408">
        <v>83</v>
      </c>
      <c r="U1408">
        <v>2</v>
      </c>
      <c r="V1408">
        <v>0</v>
      </c>
      <c r="W1408">
        <v>0.4242442019883334</v>
      </c>
      <c r="X1408">
        <v>45.448692648520876</v>
      </c>
      <c r="Y1408">
        <v>8.0995027114025895</v>
      </c>
      <c r="Z1408">
        <v>1.9517486975698806</v>
      </c>
      <c r="AA1408">
        <v>2.2096144311112669</v>
      </c>
      <c r="AB1408">
        <v>14.47475118996266</v>
      </c>
      <c r="AC1408">
        <v>14.72822165118766</v>
      </c>
      <c r="AD1408">
        <v>0</v>
      </c>
      <c r="AE1408">
        <v>87.336775531743257</v>
      </c>
    </row>
    <row r="1409" spans="1:31" x14ac:dyDescent="0.25">
      <c r="A1409">
        <v>2056236</v>
      </c>
      <c r="B1409">
        <v>1</v>
      </c>
      <c r="C1409" t="s">
        <v>80</v>
      </c>
      <c r="D1409" t="s">
        <v>100</v>
      </c>
      <c r="E1409" t="s">
        <v>177</v>
      </c>
      <c r="F1409" t="s">
        <v>4331</v>
      </c>
      <c r="G1409" t="s">
        <v>183</v>
      </c>
      <c r="H1409" t="s">
        <v>143</v>
      </c>
      <c r="I1409" t="s">
        <v>135</v>
      </c>
      <c r="J1409" t="s">
        <v>136</v>
      </c>
      <c r="K1409" t="s">
        <v>137</v>
      </c>
      <c r="L1409" t="s">
        <v>4332</v>
      </c>
      <c r="M1409" t="s">
        <v>4333</v>
      </c>
      <c r="N1409">
        <v>2.886111111</v>
      </c>
      <c r="O1409">
        <v>0</v>
      </c>
      <c r="P1409">
        <v>1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0.9724106908771557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0.9724106908771557</v>
      </c>
    </row>
    <row r="1410" spans="1:31" x14ac:dyDescent="0.25">
      <c r="A1410">
        <v>2056385</v>
      </c>
      <c r="B1410">
        <v>1</v>
      </c>
      <c r="C1410" t="s">
        <v>80</v>
      </c>
      <c r="D1410" t="s">
        <v>88</v>
      </c>
      <c r="E1410" t="s">
        <v>505</v>
      </c>
      <c r="F1410" t="s">
        <v>4334</v>
      </c>
      <c r="G1410" t="s">
        <v>366</v>
      </c>
      <c r="H1410" t="s">
        <v>143</v>
      </c>
      <c r="I1410" t="s">
        <v>135</v>
      </c>
      <c r="J1410" t="s">
        <v>136</v>
      </c>
      <c r="K1410" t="s">
        <v>137</v>
      </c>
      <c r="L1410" t="s">
        <v>4335</v>
      </c>
      <c r="M1410" t="s">
        <v>4336</v>
      </c>
      <c r="N1410">
        <v>4.1972222219999997</v>
      </c>
      <c r="O1410">
        <v>0</v>
      </c>
      <c r="P1410">
        <v>40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59.781462298978781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59.781462298978781</v>
      </c>
    </row>
    <row r="1411" spans="1:31" x14ac:dyDescent="0.25">
      <c r="A1411">
        <v>2056362</v>
      </c>
      <c r="B1411">
        <v>1</v>
      </c>
      <c r="C1411" t="s">
        <v>80</v>
      </c>
      <c r="D1411" t="s">
        <v>105</v>
      </c>
      <c r="E1411" t="s">
        <v>177</v>
      </c>
      <c r="F1411" t="s">
        <v>4337</v>
      </c>
      <c r="G1411" t="s">
        <v>1007</v>
      </c>
      <c r="H1411" t="s">
        <v>143</v>
      </c>
      <c r="I1411" t="s">
        <v>135</v>
      </c>
      <c r="J1411" t="s">
        <v>3</v>
      </c>
      <c r="K1411" t="s">
        <v>137</v>
      </c>
      <c r="L1411" t="s">
        <v>4338</v>
      </c>
      <c r="M1411" t="s">
        <v>4339</v>
      </c>
      <c r="N1411">
        <v>2.1172222220000001</v>
      </c>
      <c r="O1411">
        <v>0</v>
      </c>
      <c r="P1411">
        <v>3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1.6401896140761534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1.6401896140761534</v>
      </c>
    </row>
    <row r="1412" spans="1:31" x14ac:dyDescent="0.25">
      <c r="A1412">
        <v>2056316</v>
      </c>
      <c r="B1412">
        <v>1</v>
      </c>
      <c r="C1412" t="s">
        <v>80</v>
      </c>
      <c r="D1412" t="s">
        <v>100</v>
      </c>
      <c r="E1412" t="s">
        <v>177</v>
      </c>
      <c r="F1412" t="s">
        <v>4340</v>
      </c>
      <c r="G1412" t="s">
        <v>183</v>
      </c>
      <c r="H1412" t="s">
        <v>143</v>
      </c>
      <c r="I1412" t="s">
        <v>135</v>
      </c>
      <c r="J1412" t="s">
        <v>136</v>
      </c>
      <c r="K1412" t="s">
        <v>137</v>
      </c>
      <c r="L1412" t="s">
        <v>4341</v>
      </c>
      <c r="M1412" t="s">
        <v>4342</v>
      </c>
      <c r="N1412">
        <v>2.4072222220000001</v>
      </c>
      <c r="O1412">
        <v>0</v>
      </c>
      <c r="P1412">
        <v>1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0.44542030310508246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0.44542030310508246</v>
      </c>
    </row>
    <row r="1413" spans="1:31" x14ac:dyDescent="0.25">
      <c r="A1413">
        <v>2056462</v>
      </c>
      <c r="B1413">
        <v>1</v>
      </c>
      <c r="C1413" t="s">
        <v>80</v>
      </c>
      <c r="D1413" t="s">
        <v>97</v>
      </c>
      <c r="E1413" t="s">
        <v>177</v>
      </c>
      <c r="F1413" t="s">
        <v>4343</v>
      </c>
      <c r="G1413" t="s">
        <v>183</v>
      </c>
      <c r="H1413" t="s">
        <v>143</v>
      </c>
      <c r="I1413" t="s">
        <v>135</v>
      </c>
      <c r="J1413" t="s">
        <v>136</v>
      </c>
      <c r="K1413" t="s">
        <v>137</v>
      </c>
      <c r="L1413" t="s">
        <v>4344</v>
      </c>
      <c r="M1413" t="s">
        <v>4345</v>
      </c>
      <c r="N1413">
        <v>2.7527777769999999</v>
      </c>
      <c r="O1413">
        <v>0</v>
      </c>
      <c r="P1413">
        <v>3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4.4845794188527233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4.4845794188527233</v>
      </c>
    </row>
    <row r="1414" spans="1:31" x14ac:dyDescent="0.25">
      <c r="A1414">
        <v>2055947</v>
      </c>
      <c r="B1414">
        <v>1</v>
      </c>
      <c r="C1414" t="s">
        <v>81</v>
      </c>
      <c r="D1414" t="s">
        <v>113</v>
      </c>
      <c r="E1414" t="s">
        <v>140</v>
      </c>
      <c r="F1414" t="s">
        <v>4346</v>
      </c>
      <c r="G1414" t="s">
        <v>142</v>
      </c>
      <c r="H1414" t="s">
        <v>143</v>
      </c>
      <c r="I1414" t="s">
        <v>135</v>
      </c>
      <c r="J1414" t="s">
        <v>136</v>
      </c>
      <c r="K1414" t="s">
        <v>137</v>
      </c>
      <c r="L1414" t="s">
        <v>4347</v>
      </c>
      <c r="M1414" t="s">
        <v>4348</v>
      </c>
      <c r="N1414">
        <v>0.42749999999999999</v>
      </c>
      <c r="O1414">
        <v>0</v>
      </c>
      <c r="P1414">
        <v>93</v>
      </c>
      <c r="Q1414">
        <v>0</v>
      </c>
      <c r="R1414">
        <v>2</v>
      </c>
      <c r="S1414">
        <v>0</v>
      </c>
      <c r="T1414">
        <v>9</v>
      </c>
      <c r="U1414">
        <v>0</v>
      </c>
      <c r="V1414">
        <v>0</v>
      </c>
      <c r="W1414">
        <v>0</v>
      </c>
      <c r="X1414">
        <v>7.5247477941494241</v>
      </c>
      <c r="Y1414">
        <v>0</v>
      </c>
      <c r="Z1414">
        <v>0.28929636515753332</v>
      </c>
      <c r="AA1414">
        <v>0</v>
      </c>
      <c r="AB1414">
        <v>3.7411388312369631</v>
      </c>
      <c r="AC1414">
        <v>0</v>
      </c>
      <c r="AD1414">
        <v>0</v>
      </c>
      <c r="AE1414">
        <v>11.555182990543921</v>
      </c>
    </row>
    <row r="1415" spans="1:31" x14ac:dyDescent="0.25">
      <c r="A1415">
        <v>2056276</v>
      </c>
      <c r="B1415">
        <v>1</v>
      </c>
      <c r="C1415" t="s">
        <v>81</v>
      </c>
      <c r="D1415" t="s">
        <v>118</v>
      </c>
      <c r="E1415" t="s">
        <v>158</v>
      </c>
      <c r="F1415" t="s">
        <v>4349</v>
      </c>
      <c r="G1415" t="s">
        <v>160</v>
      </c>
      <c r="H1415" t="s">
        <v>143</v>
      </c>
      <c r="I1415" t="s">
        <v>135</v>
      </c>
      <c r="J1415" t="s">
        <v>136</v>
      </c>
      <c r="K1415" t="s">
        <v>137</v>
      </c>
      <c r="L1415" t="s">
        <v>4350</v>
      </c>
      <c r="M1415" t="s">
        <v>4351</v>
      </c>
      <c r="N1415">
        <v>2.6683333330000001</v>
      </c>
      <c r="O1415">
        <v>0</v>
      </c>
      <c r="P1415">
        <v>21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6.6671490702880005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6.6671490702880005</v>
      </c>
    </row>
    <row r="1416" spans="1:31" x14ac:dyDescent="0.25">
      <c r="A1416">
        <v>2055927</v>
      </c>
      <c r="B1416">
        <v>1</v>
      </c>
      <c r="C1416" t="s">
        <v>80</v>
      </c>
      <c r="D1416" t="s">
        <v>94</v>
      </c>
      <c r="E1416" t="s">
        <v>158</v>
      </c>
      <c r="F1416" t="s">
        <v>4352</v>
      </c>
      <c r="G1416" t="s">
        <v>160</v>
      </c>
      <c r="H1416" t="s">
        <v>143</v>
      </c>
      <c r="I1416" t="s">
        <v>135</v>
      </c>
      <c r="J1416" t="s">
        <v>136</v>
      </c>
      <c r="K1416" t="s">
        <v>137</v>
      </c>
      <c r="L1416" t="s">
        <v>4353</v>
      </c>
      <c r="M1416" t="s">
        <v>4354</v>
      </c>
      <c r="N1416">
        <v>2.4186111110000001</v>
      </c>
      <c r="O1416">
        <v>0</v>
      </c>
      <c r="P1416">
        <v>42</v>
      </c>
      <c r="Q1416">
        <v>0</v>
      </c>
      <c r="R1416">
        <v>0</v>
      </c>
      <c r="S1416">
        <v>0</v>
      </c>
      <c r="T1416">
        <v>4</v>
      </c>
      <c r="U1416">
        <v>0</v>
      </c>
      <c r="V1416">
        <v>0</v>
      </c>
      <c r="W1416">
        <v>0</v>
      </c>
      <c r="X1416">
        <v>12.12741025898884</v>
      </c>
      <c r="Y1416">
        <v>0</v>
      </c>
      <c r="Z1416">
        <v>0</v>
      </c>
      <c r="AA1416">
        <v>0</v>
      </c>
      <c r="AB1416">
        <v>5.4589458105921427</v>
      </c>
      <c r="AC1416">
        <v>0</v>
      </c>
      <c r="AD1416">
        <v>0</v>
      </c>
      <c r="AE1416">
        <v>17.586356069580983</v>
      </c>
    </row>
    <row r="1417" spans="1:31" x14ac:dyDescent="0.25">
      <c r="A1417">
        <v>2056419</v>
      </c>
      <c r="B1417">
        <v>1</v>
      </c>
      <c r="C1417" t="s">
        <v>80</v>
      </c>
      <c r="D1417" t="s">
        <v>93</v>
      </c>
      <c r="E1417" t="s">
        <v>177</v>
      </c>
      <c r="F1417" t="s">
        <v>4355</v>
      </c>
      <c r="G1417" t="s">
        <v>179</v>
      </c>
      <c r="H1417" t="s">
        <v>143</v>
      </c>
      <c r="I1417" t="s">
        <v>135</v>
      </c>
      <c r="J1417" t="s">
        <v>136</v>
      </c>
      <c r="K1417" t="s">
        <v>137</v>
      </c>
      <c r="L1417" t="s">
        <v>4356</v>
      </c>
      <c r="M1417" t="s">
        <v>4357</v>
      </c>
      <c r="N1417">
        <v>2.4213888880000001</v>
      </c>
      <c r="O1417">
        <v>0</v>
      </c>
      <c r="P1417">
        <v>1</v>
      </c>
      <c r="Q1417">
        <v>0</v>
      </c>
      <c r="R1417">
        <v>0</v>
      </c>
      <c r="S1417">
        <v>0</v>
      </c>
      <c r="T1417">
        <v>1</v>
      </c>
      <c r="U1417">
        <v>0</v>
      </c>
      <c r="V1417">
        <v>0</v>
      </c>
      <c r="W1417">
        <v>0</v>
      </c>
      <c r="X1417">
        <v>2.7085859303745005E-2</v>
      </c>
      <c r="Y1417">
        <v>0</v>
      </c>
      <c r="Z1417">
        <v>0</v>
      </c>
      <c r="AA1417">
        <v>0</v>
      </c>
      <c r="AB1417">
        <v>0.55151961437881747</v>
      </c>
      <c r="AC1417">
        <v>0</v>
      </c>
      <c r="AD1417">
        <v>0</v>
      </c>
      <c r="AE1417">
        <v>0.57860547368256243</v>
      </c>
    </row>
    <row r="1418" spans="1:31" x14ac:dyDescent="0.25">
      <c r="A1418">
        <v>2056133</v>
      </c>
      <c r="B1418">
        <v>1</v>
      </c>
      <c r="C1418" t="s">
        <v>81</v>
      </c>
      <c r="D1418" t="s">
        <v>112</v>
      </c>
      <c r="E1418" t="s">
        <v>146</v>
      </c>
      <c r="F1418" t="s">
        <v>4358</v>
      </c>
      <c r="G1418" t="s">
        <v>273</v>
      </c>
      <c r="H1418" t="s">
        <v>134</v>
      </c>
      <c r="I1418" t="s">
        <v>135</v>
      </c>
      <c r="J1418" t="s">
        <v>136</v>
      </c>
      <c r="K1418" t="s">
        <v>155</v>
      </c>
      <c r="L1418" t="s">
        <v>4359</v>
      </c>
      <c r="M1418" t="s">
        <v>4360</v>
      </c>
      <c r="N1418">
        <v>1.2067694440000001</v>
      </c>
      <c r="O1418">
        <v>3</v>
      </c>
      <c r="P1418">
        <v>812</v>
      </c>
      <c r="Q1418">
        <v>80</v>
      </c>
      <c r="R1418">
        <v>268</v>
      </c>
      <c r="S1418">
        <v>10</v>
      </c>
      <c r="T1418">
        <v>103</v>
      </c>
      <c r="U1418">
        <v>1</v>
      </c>
      <c r="V1418">
        <v>0</v>
      </c>
      <c r="W1418">
        <v>0.8418547730313356</v>
      </c>
      <c r="X1418">
        <v>168.37101875307766</v>
      </c>
      <c r="Y1418">
        <v>179.79121525864258</v>
      </c>
      <c r="Z1418">
        <v>235.74278786470344</v>
      </c>
      <c r="AA1418">
        <v>44.400336805400926</v>
      </c>
      <c r="AB1418">
        <v>56.065855251168344</v>
      </c>
      <c r="AC1418">
        <v>4.3262589068142674</v>
      </c>
      <c r="AD1418">
        <v>0</v>
      </c>
      <c r="AE1418">
        <v>689.53932761283863</v>
      </c>
    </row>
    <row r="1419" spans="1:31" x14ac:dyDescent="0.25">
      <c r="A1419">
        <v>2056382</v>
      </c>
      <c r="B1419">
        <v>1</v>
      </c>
      <c r="C1419" t="s">
        <v>80</v>
      </c>
      <c r="D1419" t="s">
        <v>94</v>
      </c>
      <c r="E1419" t="s">
        <v>177</v>
      </c>
      <c r="F1419" t="s">
        <v>4361</v>
      </c>
      <c r="G1419" t="s">
        <v>183</v>
      </c>
      <c r="H1419" t="s">
        <v>143</v>
      </c>
      <c r="I1419" t="s">
        <v>135</v>
      </c>
      <c r="J1419" t="s">
        <v>136</v>
      </c>
      <c r="K1419" t="s">
        <v>137</v>
      </c>
      <c r="L1419" t="s">
        <v>4362</v>
      </c>
      <c r="M1419" t="s">
        <v>4363</v>
      </c>
      <c r="N1419">
        <v>1.936666666</v>
      </c>
      <c r="O1419">
        <v>0</v>
      </c>
      <c r="P1419">
        <v>3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1.15081764757456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1.15081764757456</v>
      </c>
    </row>
    <row r="1420" spans="1:31" x14ac:dyDescent="0.25">
      <c r="A1420">
        <v>2056239</v>
      </c>
      <c r="B1420">
        <v>1</v>
      </c>
      <c r="C1420" t="s">
        <v>80</v>
      </c>
      <c r="D1420" t="s">
        <v>100</v>
      </c>
      <c r="E1420" t="s">
        <v>146</v>
      </c>
      <c r="F1420" t="s">
        <v>4364</v>
      </c>
      <c r="G1420" t="s">
        <v>133</v>
      </c>
      <c r="H1420" t="s">
        <v>134</v>
      </c>
      <c r="I1420" t="s">
        <v>135</v>
      </c>
      <c r="J1420" t="s">
        <v>136</v>
      </c>
      <c r="K1420" t="s">
        <v>137</v>
      </c>
      <c r="L1420" t="s">
        <v>4365</v>
      </c>
      <c r="M1420" t="s">
        <v>4366</v>
      </c>
      <c r="N1420">
        <v>8.5000000000000006E-2</v>
      </c>
      <c r="O1420">
        <v>1</v>
      </c>
      <c r="P1420">
        <v>1243</v>
      </c>
      <c r="Q1420">
        <v>15</v>
      </c>
      <c r="R1420">
        <v>137</v>
      </c>
      <c r="S1420">
        <v>29</v>
      </c>
      <c r="T1420">
        <v>88</v>
      </c>
      <c r="U1420">
        <v>2</v>
      </c>
      <c r="V1420">
        <v>0</v>
      </c>
      <c r="W1420">
        <v>2.7994766230580004E-2</v>
      </c>
      <c r="X1420">
        <v>49.286382202097613</v>
      </c>
      <c r="Y1420">
        <v>1.4794988947823002</v>
      </c>
      <c r="Z1420">
        <v>12.905408752286331</v>
      </c>
      <c r="AA1420">
        <v>11.201176339343579</v>
      </c>
      <c r="AB1420">
        <v>7.7677014182867996</v>
      </c>
      <c r="AC1420">
        <v>5.4513496192536604</v>
      </c>
      <c r="AD1420">
        <v>0</v>
      </c>
      <c r="AE1420">
        <v>88.119511992280863</v>
      </c>
    </row>
    <row r="1421" spans="1:31" x14ac:dyDescent="0.25">
      <c r="A1421">
        <v>2056233</v>
      </c>
      <c r="B1421">
        <v>1</v>
      </c>
      <c r="C1421" t="s">
        <v>80</v>
      </c>
      <c r="D1421" t="s">
        <v>96</v>
      </c>
      <c r="E1421" t="s">
        <v>177</v>
      </c>
      <c r="F1421" t="s">
        <v>4367</v>
      </c>
      <c r="G1421" t="s">
        <v>196</v>
      </c>
      <c r="H1421" t="s">
        <v>143</v>
      </c>
      <c r="I1421" t="s">
        <v>135</v>
      </c>
      <c r="J1421" t="s">
        <v>136</v>
      </c>
      <c r="K1421" t="s">
        <v>137</v>
      </c>
      <c r="L1421" t="s">
        <v>4368</v>
      </c>
      <c r="M1421" t="s">
        <v>4369</v>
      </c>
      <c r="N1421">
        <v>0.936111111</v>
      </c>
      <c r="O1421">
        <v>0</v>
      </c>
      <c r="P1421">
        <v>1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0.11939357545509169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0.11939357545509169</v>
      </c>
    </row>
    <row r="1422" spans="1:31" x14ac:dyDescent="0.25">
      <c r="A1422">
        <v>2056265</v>
      </c>
      <c r="B1422">
        <v>1</v>
      </c>
      <c r="C1422" t="s">
        <v>81</v>
      </c>
      <c r="D1422" t="s">
        <v>119</v>
      </c>
      <c r="E1422" t="s">
        <v>140</v>
      </c>
      <c r="F1422" t="s">
        <v>4370</v>
      </c>
      <c r="G1422" t="s">
        <v>142</v>
      </c>
      <c r="H1422" t="s">
        <v>143</v>
      </c>
      <c r="I1422" t="s">
        <v>135</v>
      </c>
      <c r="J1422" t="s">
        <v>136</v>
      </c>
      <c r="K1422" t="s">
        <v>137</v>
      </c>
      <c r="L1422" t="s">
        <v>4371</v>
      </c>
      <c r="M1422" t="s">
        <v>4372</v>
      </c>
      <c r="N1422">
        <v>0.33</v>
      </c>
      <c r="O1422">
        <v>0</v>
      </c>
      <c r="P1422">
        <v>37</v>
      </c>
      <c r="Q1422">
        <v>0</v>
      </c>
      <c r="R1422">
        <v>7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0.9275255559266401</v>
      </c>
      <c r="Y1422">
        <v>0</v>
      </c>
      <c r="Z1422">
        <v>0.41114210976695997</v>
      </c>
      <c r="AA1422">
        <v>0</v>
      </c>
      <c r="AB1422">
        <v>0</v>
      </c>
      <c r="AC1422">
        <v>0</v>
      </c>
      <c r="AD1422">
        <v>0</v>
      </c>
      <c r="AE1422">
        <v>1.3386676656936001</v>
      </c>
    </row>
    <row r="1423" spans="1:31" x14ac:dyDescent="0.25">
      <c r="A1423">
        <v>2056242</v>
      </c>
      <c r="B1423">
        <v>1</v>
      </c>
      <c r="C1423" t="s">
        <v>81</v>
      </c>
      <c r="D1423" t="s">
        <v>116</v>
      </c>
      <c r="E1423" t="s">
        <v>169</v>
      </c>
      <c r="F1423" t="s">
        <v>4373</v>
      </c>
      <c r="G1423" t="s">
        <v>171</v>
      </c>
      <c r="H1423" t="s">
        <v>134</v>
      </c>
      <c r="I1423" t="s">
        <v>135</v>
      </c>
      <c r="J1423" t="s">
        <v>136</v>
      </c>
      <c r="K1423" t="s">
        <v>137</v>
      </c>
      <c r="L1423" t="s">
        <v>4374</v>
      </c>
      <c r="M1423" t="s">
        <v>4375</v>
      </c>
      <c r="N1423">
        <v>1.7775000000000001</v>
      </c>
      <c r="O1423">
        <v>0</v>
      </c>
      <c r="P1423">
        <v>114</v>
      </c>
      <c r="Q1423">
        <v>0</v>
      </c>
      <c r="R1423">
        <v>0</v>
      </c>
      <c r="S1423">
        <v>0</v>
      </c>
      <c r="T1423">
        <v>5</v>
      </c>
      <c r="U1423">
        <v>0</v>
      </c>
      <c r="V1423">
        <v>0</v>
      </c>
      <c r="W1423">
        <v>0</v>
      </c>
      <c r="X1423">
        <v>24.777525326848192</v>
      </c>
      <c r="Y1423">
        <v>0</v>
      </c>
      <c r="Z1423">
        <v>0</v>
      </c>
      <c r="AA1423">
        <v>0</v>
      </c>
      <c r="AB1423">
        <v>1.2915424387479502</v>
      </c>
      <c r="AC1423">
        <v>0</v>
      </c>
      <c r="AD1423">
        <v>0</v>
      </c>
      <c r="AE1423">
        <v>26.069067765596142</v>
      </c>
    </row>
    <row r="1424" spans="1:31" x14ac:dyDescent="0.25">
      <c r="A1424">
        <v>2056365</v>
      </c>
      <c r="B1424">
        <v>1</v>
      </c>
      <c r="C1424" t="s">
        <v>80</v>
      </c>
      <c r="D1424" t="s">
        <v>82</v>
      </c>
      <c r="E1424" t="s">
        <v>169</v>
      </c>
      <c r="F1424" t="s">
        <v>4376</v>
      </c>
      <c r="G1424" t="s">
        <v>1007</v>
      </c>
      <c r="H1424" t="s">
        <v>134</v>
      </c>
      <c r="I1424" t="s">
        <v>135</v>
      </c>
      <c r="J1424" t="s">
        <v>3</v>
      </c>
      <c r="K1424" t="s">
        <v>137</v>
      </c>
      <c r="L1424" t="s">
        <v>4377</v>
      </c>
      <c r="M1424" t="s">
        <v>4378</v>
      </c>
      <c r="N1424">
        <v>1.1630555549999999</v>
      </c>
      <c r="O1424">
        <v>0</v>
      </c>
      <c r="P1424">
        <v>14</v>
      </c>
      <c r="Q1424">
        <v>0</v>
      </c>
      <c r="R1424">
        <v>0</v>
      </c>
      <c r="S1424">
        <v>1</v>
      </c>
      <c r="T1424">
        <v>776</v>
      </c>
      <c r="U1424">
        <v>0</v>
      </c>
      <c r="V1424">
        <v>4</v>
      </c>
      <c r="W1424">
        <v>0</v>
      </c>
      <c r="X1424">
        <v>2.1444617098366043</v>
      </c>
      <c r="Y1424">
        <v>0</v>
      </c>
      <c r="Z1424">
        <v>0</v>
      </c>
      <c r="AA1424">
        <v>4.9917990031258146</v>
      </c>
      <c r="AB1424">
        <v>835.86862347392764</v>
      </c>
      <c r="AC1424">
        <v>0</v>
      </c>
      <c r="AD1424">
        <v>7.2892109987749603</v>
      </c>
      <c r="AE1424">
        <v>850.29409518566501</v>
      </c>
    </row>
    <row r="1425" spans="1:31" x14ac:dyDescent="0.25">
      <c r="A1425">
        <v>2056451</v>
      </c>
      <c r="B1425">
        <v>1</v>
      </c>
      <c r="C1425" t="s">
        <v>80</v>
      </c>
      <c r="D1425" t="s">
        <v>103</v>
      </c>
      <c r="E1425" t="s">
        <v>140</v>
      </c>
      <c r="F1425" t="s">
        <v>4379</v>
      </c>
      <c r="G1425" t="s">
        <v>1378</v>
      </c>
      <c r="H1425" t="s">
        <v>143</v>
      </c>
      <c r="I1425" t="s">
        <v>135</v>
      </c>
      <c r="J1425" t="s">
        <v>136</v>
      </c>
      <c r="K1425" t="s">
        <v>137</v>
      </c>
      <c r="L1425" t="s">
        <v>4380</v>
      </c>
      <c r="M1425" t="s">
        <v>4381</v>
      </c>
      <c r="N1425">
        <v>0.62583333299999999</v>
      </c>
      <c r="O1425">
        <v>0</v>
      </c>
      <c r="P1425">
        <v>61</v>
      </c>
      <c r="Q1425">
        <v>0</v>
      </c>
      <c r="R1425">
        <v>2</v>
      </c>
      <c r="S1425">
        <v>0</v>
      </c>
      <c r="T1425">
        <v>2</v>
      </c>
      <c r="U1425">
        <v>0</v>
      </c>
      <c r="V1425">
        <v>0</v>
      </c>
      <c r="W1425">
        <v>0</v>
      </c>
      <c r="X1425">
        <v>10.042242814042663</v>
      </c>
      <c r="Y1425">
        <v>0</v>
      </c>
      <c r="Z1425">
        <v>1.6334093442240525</v>
      </c>
      <c r="AA1425">
        <v>0</v>
      </c>
      <c r="AB1425">
        <v>0.89502078854077505</v>
      </c>
      <c r="AC1425">
        <v>0</v>
      </c>
      <c r="AD1425">
        <v>0</v>
      </c>
      <c r="AE1425">
        <v>12.570672946807489</v>
      </c>
    </row>
    <row r="1426" spans="1:31" x14ac:dyDescent="0.25">
      <c r="A1426">
        <v>2056328</v>
      </c>
      <c r="B1426">
        <v>1</v>
      </c>
      <c r="C1426" t="s">
        <v>80</v>
      </c>
      <c r="D1426" t="s">
        <v>94</v>
      </c>
      <c r="E1426" t="s">
        <v>177</v>
      </c>
      <c r="F1426" t="s">
        <v>4382</v>
      </c>
      <c r="G1426" t="s">
        <v>183</v>
      </c>
      <c r="H1426" t="s">
        <v>143</v>
      </c>
      <c r="I1426" t="s">
        <v>135</v>
      </c>
      <c r="J1426" t="s">
        <v>136</v>
      </c>
      <c r="K1426" t="s">
        <v>137</v>
      </c>
      <c r="L1426" t="s">
        <v>4383</v>
      </c>
      <c r="M1426" t="s">
        <v>4384</v>
      </c>
      <c r="N1426">
        <v>1.3233333329999999</v>
      </c>
      <c r="O1426">
        <v>0</v>
      </c>
      <c r="P1426">
        <v>1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0.370083602503675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0.370083602503675</v>
      </c>
    </row>
    <row r="1427" spans="1:31" x14ac:dyDescent="0.25">
      <c r="A1427">
        <v>2055950</v>
      </c>
      <c r="B1427">
        <v>1</v>
      </c>
      <c r="C1427" t="s">
        <v>81</v>
      </c>
      <c r="D1427" t="s">
        <v>127</v>
      </c>
      <c r="E1427" t="s">
        <v>169</v>
      </c>
      <c r="F1427" t="s">
        <v>4385</v>
      </c>
      <c r="G1427" t="s">
        <v>133</v>
      </c>
      <c r="H1427" t="s">
        <v>134</v>
      </c>
      <c r="I1427" t="s">
        <v>135</v>
      </c>
      <c r="J1427" t="s">
        <v>136</v>
      </c>
      <c r="K1427" t="s">
        <v>137</v>
      </c>
      <c r="L1427" t="s">
        <v>4386</v>
      </c>
      <c r="M1427" t="s">
        <v>4387</v>
      </c>
      <c r="N1427">
        <v>0.86472222200000004</v>
      </c>
      <c r="O1427">
        <v>0</v>
      </c>
      <c r="P1427">
        <v>1</v>
      </c>
      <c r="Q1427">
        <v>0</v>
      </c>
      <c r="R1427">
        <v>3</v>
      </c>
      <c r="S1427">
        <v>1</v>
      </c>
      <c r="T1427">
        <v>72</v>
      </c>
      <c r="U1427">
        <v>5</v>
      </c>
      <c r="V1427">
        <v>3</v>
      </c>
      <c r="W1427">
        <v>0</v>
      </c>
      <c r="X1427">
        <v>0.54946046404768756</v>
      </c>
      <c r="Y1427">
        <v>0</v>
      </c>
      <c r="Z1427">
        <v>0.88847842917948583</v>
      </c>
      <c r="AA1427">
        <v>16.184374278768079</v>
      </c>
      <c r="AB1427">
        <v>56.685567100683258</v>
      </c>
      <c r="AC1427">
        <v>85.478525722490019</v>
      </c>
      <c r="AD1427">
        <v>4.3499517032428443</v>
      </c>
      <c r="AE1427">
        <v>164.13635769841139</v>
      </c>
    </row>
    <row r="1428" spans="1:31" x14ac:dyDescent="0.25">
      <c r="A1428">
        <v>2056428</v>
      </c>
      <c r="B1428">
        <v>1</v>
      </c>
      <c r="C1428" t="s">
        <v>80</v>
      </c>
      <c r="D1428" t="s">
        <v>94</v>
      </c>
      <c r="E1428" t="s">
        <v>146</v>
      </c>
      <c r="F1428" t="s">
        <v>4388</v>
      </c>
      <c r="G1428" t="s">
        <v>133</v>
      </c>
      <c r="H1428" t="s">
        <v>134</v>
      </c>
      <c r="I1428" t="s">
        <v>135</v>
      </c>
      <c r="J1428" t="s">
        <v>136</v>
      </c>
      <c r="K1428" t="s">
        <v>137</v>
      </c>
      <c r="L1428" t="s">
        <v>4389</v>
      </c>
      <c r="M1428" t="s">
        <v>4390</v>
      </c>
      <c r="N1428">
        <v>0.73333333300000003</v>
      </c>
      <c r="O1428">
        <v>0</v>
      </c>
      <c r="P1428">
        <v>768</v>
      </c>
      <c r="Q1428">
        <v>0</v>
      </c>
      <c r="R1428">
        <v>52</v>
      </c>
      <c r="S1428">
        <v>2</v>
      </c>
      <c r="T1428">
        <v>121</v>
      </c>
      <c r="U1428">
        <v>1</v>
      </c>
      <c r="V1428">
        <v>2</v>
      </c>
      <c r="W1428">
        <v>0</v>
      </c>
      <c r="X1428">
        <v>99.152332892156238</v>
      </c>
      <c r="Y1428">
        <v>0</v>
      </c>
      <c r="Z1428">
        <v>12.003627457481002</v>
      </c>
      <c r="AA1428">
        <v>5.4411427387789999</v>
      </c>
      <c r="AB1428">
        <v>33.635788499068802</v>
      </c>
      <c r="AC1428">
        <v>45.345259615425</v>
      </c>
      <c r="AD1428">
        <v>2.6341563136885333</v>
      </c>
      <c r="AE1428">
        <v>198.21230751659857</v>
      </c>
    </row>
    <row r="1429" spans="1:31" x14ac:dyDescent="0.25">
      <c r="A1429">
        <v>2056285</v>
      </c>
      <c r="B1429">
        <v>1</v>
      </c>
      <c r="C1429" t="s">
        <v>81</v>
      </c>
      <c r="D1429" t="s">
        <v>113</v>
      </c>
      <c r="E1429" t="s">
        <v>169</v>
      </c>
      <c r="F1429" t="s">
        <v>4391</v>
      </c>
      <c r="G1429" t="s">
        <v>209</v>
      </c>
      <c r="H1429" t="s">
        <v>134</v>
      </c>
      <c r="I1429" t="s">
        <v>135</v>
      </c>
      <c r="J1429" t="s">
        <v>136</v>
      </c>
      <c r="K1429" t="s">
        <v>137</v>
      </c>
      <c r="L1429" t="s">
        <v>4392</v>
      </c>
      <c r="M1429" t="s">
        <v>4393</v>
      </c>
      <c r="N1429">
        <v>6.7677777770000001</v>
      </c>
      <c r="O1429">
        <v>0</v>
      </c>
      <c r="P1429">
        <v>138</v>
      </c>
      <c r="Q1429">
        <v>0</v>
      </c>
      <c r="R1429">
        <v>1</v>
      </c>
      <c r="S1429">
        <v>0</v>
      </c>
      <c r="T1429">
        <v>22</v>
      </c>
      <c r="U1429">
        <v>0</v>
      </c>
      <c r="V1429">
        <v>0</v>
      </c>
      <c r="W1429">
        <v>0</v>
      </c>
      <c r="X1429">
        <v>152.38271988736611</v>
      </c>
      <c r="Y1429">
        <v>0</v>
      </c>
      <c r="Z1429">
        <v>0</v>
      </c>
      <c r="AA1429">
        <v>0</v>
      </c>
      <c r="AB1429">
        <v>33.467137092884144</v>
      </c>
      <c r="AC1429">
        <v>0</v>
      </c>
      <c r="AD1429">
        <v>0</v>
      </c>
      <c r="AE1429">
        <v>185.84985698025025</v>
      </c>
    </row>
    <row r="1430" spans="1:31" x14ac:dyDescent="0.25">
      <c r="A1430">
        <v>2056222</v>
      </c>
      <c r="B1430">
        <v>1</v>
      </c>
      <c r="C1430" t="s">
        <v>81</v>
      </c>
      <c r="D1430" t="s">
        <v>117</v>
      </c>
      <c r="E1430" t="s">
        <v>169</v>
      </c>
      <c r="F1430" t="s">
        <v>4394</v>
      </c>
      <c r="G1430" t="s">
        <v>273</v>
      </c>
      <c r="H1430" t="s">
        <v>134</v>
      </c>
      <c r="I1430" t="s">
        <v>135</v>
      </c>
      <c r="J1430" t="s">
        <v>136</v>
      </c>
      <c r="K1430" t="s">
        <v>155</v>
      </c>
      <c r="L1430" t="s">
        <v>4395</v>
      </c>
      <c r="M1430" t="s">
        <v>4396</v>
      </c>
      <c r="N1430">
        <v>3.244444444</v>
      </c>
      <c r="O1430">
        <v>0</v>
      </c>
      <c r="P1430">
        <v>3326</v>
      </c>
      <c r="Q1430">
        <v>0</v>
      </c>
      <c r="R1430">
        <v>3</v>
      </c>
      <c r="S1430">
        <v>0</v>
      </c>
      <c r="T1430">
        <v>932</v>
      </c>
      <c r="U1430">
        <v>0</v>
      </c>
      <c r="V1430">
        <v>5</v>
      </c>
      <c r="W1430">
        <v>0</v>
      </c>
      <c r="X1430">
        <v>2091.0492204047873</v>
      </c>
      <c r="Y1430">
        <v>0</v>
      </c>
      <c r="Z1430">
        <v>3.3549756034365448</v>
      </c>
      <c r="AA1430">
        <v>0</v>
      </c>
      <c r="AB1430">
        <v>1188.4815616836113</v>
      </c>
      <c r="AC1430">
        <v>0</v>
      </c>
      <c r="AD1430">
        <v>59.536919165245507</v>
      </c>
      <c r="AE1430">
        <v>3342.4226768570807</v>
      </c>
    </row>
    <row r="1431" spans="1:31" x14ac:dyDescent="0.25">
      <c r="A1431">
        <v>2056245</v>
      </c>
      <c r="B1431">
        <v>1</v>
      </c>
      <c r="C1431" t="s">
        <v>80</v>
      </c>
      <c r="D1431" t="s">
        <v>105</v>
      </c>
      <c r="E1431" t="s">
        <v>131</v>
      </c>
      <c r="F1431" t="s">
        <v>4397</v>
      </c>
      <c r="G1431" t="s">
        <v>133</v>
      </c>
      <c r="H1431" t="s">
        <v>134</v>
      </c>
      <c r="I1431" t="s">
        <v>135</v>
      </c>
      <c r="J1431" t="s">
        <v>136</v>
      </c>
      <c r="K1431" t="s">
        <v>137</v>
      </c>
      <c r="L1431" t="s">
        <v>4398</v>
      </c>
      <c r="M1431" t="s">
        <v>4399</v>
      </c>
      <c r="N1431">
        <v>6.9444443999999994E-2</v>
      </c>
      <c r="O1431">
        <v>1</v>
      </c>
      <c r="P1431">
        <v>829</v>
      </c>
      <c r="Q1431">
        <v>2</v>
      </c>
      <c r="R1431">
        <v>30</v>
      </c>
      <c r="S1431">
        <v>13</v>
      </c>
      <c r="T1431">
        <v>60</v>
      </c>
      <c r="U1431">
        <v>2</v>
      </c>
      <c r="V1431">
        <v>0</v>
      </c>
      <c r="W1431">
        <v>6.3404786349097228E-2</v>
      </c>
      <c r="X1431">
        <v>12.921861082229919</v>
      </c>
      <c r="Y1431">
        <v>0.14297285595736114</v>
      </c>
      <c r="Z1431">
        <v>0.61500802150222222</v>
      </c>
      <c r="AA1431">
        <v>3.7325570975525686</v>
      </c>
      <c r="AB1431">
        <v>2.374599100152083</v>
      </c>
      <c r="AC1431">
        <v>6.4804922922234036</v>
      </c>
      <c r="AD1431">
        <v>0</v>
      </c>
      <c r="AE1431">
        <v>26.330895235966651</v>
      </c>
    </row>
    <row r="1432" spans="1:31" x14ac:dyDescent="0.25">
      <c r="A1432">
        <v>2055953</v>
      </c>
      <c r="B1432">
        <v>1</v>
      </c>
      <c r="C1432" t="s">
        <v>80</v>
      </c>
      <c r="D1432" t="s">
        <v>106</v>
      </c>
      <c r="E1432" t="s">
        <v>158</v>
      </c>
      <c r="F1432" t="s">
        <v>4400</v>
      </c>
      <c r="G1432" t="s">
        <v>160</v>
      </c>
      <c r="H1432" t="s">
        <v>143</v>
      </c>
      <c r="I1432" t="s">
        <v>135</v>
      </c>
      <c r="J1432" t="s">
        <v>136</v>
      </c>
      <c r="K1432" t="s">
        <v>137</v>
      </c>
      <c r="L1432" t="s">
        <v>4401</v>
      </c>
      <c r="M1432" t="s">
        <v>4402</v>
      </c>
      <c r="N1432">
        <v>1.758888888</v>
      </c>
      <c r="O1432">
        <v>0</v>
      </c>
      <c r="P1432">
        <v>5</v>
      </c>
      <c r="Q1432">
        <v>0</v>
      </c>
      <c r="R1432">
        <v>2</v>
      </c>
      <c r="S1432">
        <v>0</v>
      </c>
      <c r="T1432">
        <v>2</v>
      </c>
      <c r="U1432">
        <v>0</v>
      </c>
      <c r="V1432">
        <v>0</v>
      </c>
      <c r="W1432">
        <v>0</v>
      </c>
      <c r="X1432">
        <v>4.0303874897672101</v>
      </c>
      <c r="Y1432">
        <v>0</v>
      </c>
      <c r="Z1432">
        <v>1.4084286175025258</v>
      </c>
      <c r="AA1432">
        <v>0</v>
      </c>
      <c r="AB1432">
        <v>1.6763352129015372</v>
      </c>
      <c r="AC1432">
        <v>0</v>
      </c>
      <c r="AD1432">
        <v>0</v>
      </c>
      <c r="AE1432">
        <v>7.1151513201712726</v>
      </c>
    </row>
    <row r="1433" spans="1:31" x14ac:dyDescent="0.25">
      <c r="A1433">
        <v>2055913</v>
      </c>
      <c r="B1433">
        <v>1</v>
      </c>
      <c r="C1433" t="s">
        <v>81</v>
      </c>
      <c r="D1433" t="s">
        <v>123</v>
      </c>
      <c r="E1433" t="s">
        <v>295</v>
      </c>
      <c r="F1433" t="s">
        <v>4403</v>
      </c>
      <c r="G1433" t="s">
        <v>133</v>
      </c>
      <c r="H1433" t="s">
        <v>134</v>
      </c>
      <c r="I1433" t="s">
        <v>135</v>
      </c>
      <c r="J1433" t="s">
        <v>136</v>
      </c>
      <c r="K1433" t="s">
        <v>137</v>
      </c>
      <c r="L1433" t="s">
        <v>4404</v>
      </c>
      <c r="M1433" t="s">
        <v>4405</v>
      </c>
      <c r="N1433">
        <v>0.13335166600000001</v>
      </c>
      <c r="O1433">
        <v>5</v>
      </c>
      <c r="P1433">
        <v>15</v>
      </c>
      <c r="Q1433">
        <v>177</v>
      </c>
      <c r="R1433">
        <v>264</v>
      </c>
      <c r="S1433">
        <v>31</v>
      </c>
      <c r="T1433">
        <v>47</v>
      </c>
      <c r="U1433">
        <v>19</v>
      </c>
      <c r="V1433">
        <v>0</v>
      </c>
      <c r="W1433">
        <v>0.23231424475016668</v>
      </c>
      <c r="X1433">
        <v>0.69733562892588674</v>
      </c>
      <c r="Y1433">
        <v>9.8139705012981526</v>
      </c>
      <c r="Z1433">
        <v>9.6718042032745579</v>
      </c>
      <c r="AA1433">
        <v>6.8149077737246238</v>
      </c>
      <c r="AB1433">
        <v>5.570413592928082</v>
      </c>
      <c r="AC1433">
        <v>439.31813564475482</v>
      </c>
      <c r="AD1433">
        <v>0</v>
      </c>
      <c r="AE1433">
        <v>472.11888158965627</v>
      </c>
    </row>
    <row r="1434" spans="1:31" x14ac:dyDescent="0.25">
      <c r="A1434">
        <v>2056262</v>
      </c>
      <c r="B1434">
        <v>1</v>
      </c>
      <c r="C1434" t="s">
        <v>80</v>
      </c>
      <c r="D1434" t="s">
        <v>82</v>
      </c>
      <c r="E1434" t="s">
        <v>169</v>
      </c>
      <c r="F1434" t="s">
        <v>4406</v>
      </c>
      <c r="G1434" t="s">
        <v>171</v>
      </c>
      <c r="H1434" t="s">
        <v>134</v>
      </c>
      <c r="I1434" t="s">
        <v>135</v>
      </c>
      <c r="J1434" t="s">
        <v>136</v>
      </c>
      <c r="K1434" t="s">
        <v>137</v>
      </c>
      <c r="L1434" t="s">
        <v>4407</v>
      </c>
      <c r="M1434" t="s">
        <v>4408</v>
      </c>
      <c r="N1434">
        <v>2.3261111109999999</v>
      </c>
      <c r="O1434">
        <v>0</v>
      </c>
      <c r="P1434">
        <v>155</v>
      </c>
      <c r="Q1434">
        <v>0</v>
      </c>
      <c r="R1434">
        <v>0</v>
      </c>
      <c r="S1434">
        <v>0</v>
      </c>
      <c r="T1434">
        <v>11</v>
      </c>
      <c r="U1434">
        <v>0</v>
      </c>
      <c r="V1434">
        <v>0</v>
      </c>
      <c r="W1434">
        <v>0</v>
      </c>
      <c r="X1434">
        <v>103.37283780783952</v>
      </c>
      <c r="Y1434">
        <v>0</v>
      </c>
      <c r="Z1434">
        <v>0</v>
      </c>
      <c r="AA1434">
        <v>0</v>
      </c>
      <c r="AB1434">
        <v>12.044836691055577</v>
      </c>
      <c r="AC1434">
        <v>0</v>
      </c>
      <c r="AD1434">
        <v>0</v>
      </c>
      <c r="AE1434">
        <v>115.4176744988951</v>
      </c>
    </row>
    <row r="1435" spans="1:31" x14ac:dyDescent="0.25">
      <c r="A1435">
        <v>2056013</v>
      </c>
      <c r="B1435">
        <v>1</v>
      </c>
      <c r="C1435" t="s">
        <v>81</v>
      </c>
      <c r="D1435" t="s">
        <v>113</v>
      </c>
      <c r="E1435" t="s">
        <v>131</v>
      </c>
      <c r="F1435" t="s">
        <v>4409</v>
      </c>
      <c r="G1435" t="s">
        <v>133</v>
      </c>
      <c r="H1435" t="s">
        <v>134</v>
      </c>
      <c r="I1435" t="s">
        <v>135</v>
      </c>
      <c r="J1435" t="s">
        <v>136</v>
      </c>
      <c r="K1435" t="s">
        <v>137</v>
      </c>
      <c r="L1435" t="s">
        <v>4410</v>
      </c>
      <c r="M1435" t="s">
        <v>4411</v>
      </c>
      <c r="N1435">
        <v>1.3419444439999999</v>
      </c>
      <c r="O1435">
        <v>0</v>
      </c>
      <c r="P1435">
        <v>494</v>
      </c>
      <c r="Q1435">
        <v>0</v>
      </c>
      <c r="R1435">
        <v>4</v>
      </c>
      <c r="S1435">
        <v>0</v>
      </c>
      <c r="T1435">
        <v>55</v>
      </c>
      <c r="U1435">
        <v>0</v>
      </c>
      <c r="V1435">
        <v>0</v>
      </c>
      <c r="W1435">
        <v>0</v>
      </c>
      <c r="X1435">
        <v>98.748758512363892</v>
      </c>
      <c r="Y1435">
        <v>0</v>
      </c>
      <c r="Z1435">
        <v>0.20824314972703664</v>
      </c>
      <c r="AA1435">
        <v>0</v>
      </c>
      <c r="AB1435">
        <v>21.615143197559867</v>
      </c>
      <c r="AC1435">
        <v>0</v>
      </c>
      <c r="AD1435">
        <v>0</v>
      </c>
      <c r="AE1435">
        <v>120.57214485965079</v>
      </c>
    </row>
    <row r="1436" spans="1:31" x14ac:dyDescent="0.25">
      <c r="A1436">
        <v>2056162</v>
      </c>
      <c r="B1436">
        <v>1</v>
      </c>
      <c r="C1436" t="s">
        <v>80</v>
      </c>
      <c r="D1436" t="s">
        <v>82</v>
      </c>
      <c r="E1436" t="s">
        <v>140</v>
      </c>
      <c r="F1436" t="s">
        <v>4412</v>
      </c>
      <c r="G1436" t="s">
        <v>273</v>
      </c>
      <c r="H1436" t="s">
        <v>143</v>
      </c>
      <c r="I1436" t="s">
        <v>135</v>
      </c>
      <c r="J1436" t="s">
        <v>136</v>
      </c>
      <c r="K1436" t="s">
        <v>155</v>
      </c>
      <c r="L1436" t="s">
        <v>4413</v>
      </c>
      <c r="M1436" t="s">
        <v>4414</v>
      </c>
      <c r="N1436">
        <v>2.9188488879999999</v>
      </c>
      <c r="O1436">
        <v>0</v>
      </c>
      <c r="P1436">
        <v>386</v>
      </c>
      <c r="Q1436">
        <v>0</v>
      </c>
      <c r="R1436">
        <v>0</v>
      </c>
      <c r="S1436">
        <v>0</v>
      </c>
      <c r="T1436">
        <v>127</v>
      </c>
      <c r="U1436">
        <v>0</v>
      </c>
      <c r="V1436">
        <v>0</v>
      </c>
      <c r="W1436">
        <v>0</v>
      </c>
      <c r="X1436">
        <v>457.56453950871918</v>
      </c>
      <c r="Y1436">
        <v>0</v>
      </c>
      <c r="Z1436">
        <v>0</v>
      </c>
      <c r="AA1436">
        <v>0</v>
      </c>
      <c r="AB1436">
        <v>761.6671439029227</v>
      </c>
      <c r="AC1436">
        <v>0</v>
      </c>
      <c r="AD1436">
        <v>0</v>
      </c>
      <c r="AE1436">
        <v>1219.2316834116418</v>
      </c>
    </row>
    <row r="1437" spans="1:31" x14ac:dyDescent="0.25">
      <c r="A1437">
        <v>2056408</v>
      </c>
      <c r="B1437">
        <v>1</v>
      </c>
      <c r="C1437" t="s">
        <v>80</v>
      </c>
      <c r="D1437" t="s">
        <v>98</v>
      </c>
      <c r="E1437" t="s">
        <v>158</v>
      </c>
      <c r="F1437" t="s">
        <v>4415</v>
      </c>
      <c r="G1437" t="s">
        <v>160</v>
      </c>
      <c r="H1437" t="s">
        <v>143</v>
      </c>
      <c r="I1437" t="s">
        <v>135</v>
      </c>
      <c r="J1437" t="s">
        <v>136</v>
      </c>
      <c r="K1437" t="s">
        <v>137</v>
      </c>
      <c r="L1437" t="s">
        <v>4416</v>
      </c>
      <c r="M1437" t="s">
        <v>4417</v>
      </c>
      <c r="N1437">
        <v>1.1291666659999999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33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21.666178369815452</v>
      </c>
      <c r="AC1437">
        <v>0</v>
      </c>
      <c r="AD1437">
        <v>0</v>
      </c>
      <c r="AE1437">
        <v>21.666178369815452</v>
      </c>
    </row>
    <row r="1438" spans="1:31" x14ac:dyDescent="0.25">
      <c r="A1438">
        <v>2056225</v>
      </c>
      <c r="B1438">
        <v>1</v>
      </c>
      <c r="C1438" t="s">
        <v>80</v>
      </c>
      <c r="D1438" t="s">
        <v>106</v>
      </c>
      <c r="E1438" t="s">
        <v>177</v>
      </c>
      <c r="F1438" t="s">
        <v>4418</v>
      </c>
      <c r="G1438" t="s">
        <v>183</v>
      </c>
      <c r="H1438" t="s">
        <v>143</v>
      </c>
      <c r="I1438" t="s">
        <v>135</v>
      </c>
      <c r="J1438" t="s">
        <v>136</v>
      </c>
      <c r="K1438" t="s">
        <v>137</v>
      </c>
      <c r="L1438" t="s">
        <v>4419</v>
      </c>
      <c r="M1438" t="s">
        <v>4420</v>
      </c>
      <c r="N1438">
        <v>1.606666666</v>
      </c>
      <c r="O1438">
        <v>0</v>
      </c>
      <c r="P1438">
        <v>1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0.34230091831100673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0.34230091831100673</v>
      </c>
    </row>
    <row r="1439" spans="1:31" x14ac:dyDescent="0.25">
      <c r="A1439">
        <v>2056388</v>
      </c>
      <c r="B1439">
        <v>1</v>
      </c>
      <c r="C1439" t="s">
        <v>81</v>
      </c>
      <c r="D1439" t="s">
        <v>128</v>
      </c>
      <c r="E1439" t="s">
        <v>158</v>
      </c>
      <c r="F1439" t="s">
        <v>4421</v>
      </c>
      <c r="G1439" t="s">
        <v>979</v>
      </c>
      <c r="H1439" t="s">
        <v>143</v>
      </c>
      <c r="I1439" t="s">
        <v>135</v>
      </c>
      <c r="J1439" t="s">
        <v>136</v>
      </c>
      <c r="K1439" t="s">
        <v>137</v>
      </c>
      <c r="L1439" t="s">
        <v>4422</v>
      </c>
      <c r="M1439" t="s">
        <v>4423</v>
      </c>
      <c r="N1439">
        <v>1.1377777769999999</v>
      </c>
      <c r="O1439">
        <v>0</v>
      </c>
      <c r="P1439">
        <v>1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0.46797975964693334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0.46797975964693334</v>
      </c>
    </row>
    <row r="1440" spans="1:31" x14ac:dyDescent="0.25">
      <c r="A1440">
        <v>2056282</v>
      </c>
      <c r="B1440">
        <v>1</v>
      </c>
      <c r="C1440" t="s">
        <v>80</v>
      </c>
      <c r="D1440" t="s">
        <v>105</v>
      </c>
      <c r="E1440" t="s">
        <v>177</v>
      </c>
      <c r="F1440" t="s">
        <v>4424</v>
      </c>
      <c r="G1440" t="s">
        <v>1007</v>
      </c>
      <c r="H1440" t="s">
        <v>143</v>
      </c>
      <c r="I1440" t="s">
        <v>135</v>
      </c>
      <c r="J1440" t="s">
        <v>3</v>
      </c>
      <c r="K1440" t="s">
        <v>137</v>
      </c>
      <c r="L1440" t="s">
        <v>4425</v>
      </c>
      <c r="M1440" t="s">
        <v>4426</v>
      </c>
      <c r="N1440">
        <v>2.8691666659999999</v>
      </c>
      <c r="O1440">
        <v>0</v>
      </c>
      <c r="P1440">
        <v>16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10.558986569601085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10.558986569601085</v>
      </c>
    </row>
    <row r="1441" spans="1:31" x14ac:dyDescent="0.25">
      <c r="A1441">
        <v>2056431</v>
      </c>
      <c r="B1441">
        <v>1</v>
      </c>
      <c r="C1441" t="s">
        <v>80</v>
      </c>
      <c r="D1441" t="s">
        <v>106</v>
      </c>
      <c r="E1441" t="s">
        <v>158</v>
      </c>
      <c r="F1441" t="s">
        <v>4427</v>
      </c>
      <c r="G1441" t="s">
        <v>160</v>
      </c>
      <c r="H1441" t="s">
        <v>143</v>
      </c>
      <c r="I1441" t="s">
        <v>135</v>
      </c>
      <c r="J1441" t="s">
        <v>136</v>
      </c>
      <c r="K1441" t="s">
        <v>137</v>
      </c>
      <c r="L1441" t="s">
        <v>4428</v>
      </c>
      <c r="M1441" t="s">
        <v>4429</v>
      </c>
      <c r="N1441">
        <v>2.0061111110000001</v>
      </c>
      <c r="O1441">
        <v>0</v>
      </c>
      <c r="P1441">
        <v>4</v>
      </c>
      <c r="Q1441">
        <v>0</v>
      </c>
      <c r="R1441">
        <v>6</v>
      </c>
      <c r="S1441">
        <v>0</v>
      </c>
      <c r="T1441">
        <v>2</v>
      </c>
      <c r="U1441">
        <v>0</v>
      </c>
      <c r="V1441">
        <v>0</v>
      </c>
      <c r="W1441">
        <v>0</v>
      </c>
      <c r="X1441">
        <v>2.2133353861083567</v>
      </c>
      <c r="Y1441">
        <v>0</v>
      </c>
      <c r="Z1441">
        <v>0.98265232668707969</v>
      </c>
      <c r="AA1441">
        <v>0</v>
      </c>
      <c r="AB1441">
        <v>0.40881044694892082</v>
      </c>
      <c r="AC1441">
        <v>0</v>
      </c>
      <c r="AD1441">
        <v>0</v>
      </c>
      <c r="AE1441">
        <v>3.6047981597443575</v>
      </c>
    </row>
    <row r="1442" spans="1:31" x14ac:dyDescent="0.25">
      <c r="A1442">
        <v>2056480</v>
      </c>
      <c r="B1442">
        <v>1</v>
      </c>
      <c r="C1442" t="s">
        <v>80</v>
      </c>
      <c r="D1442" t="s">
        <v>105</v>
      </c>
      <c r="E1442" t="s">
        <v>131</v>
      </c>
      <c r="F1442" t="s">
        <v>4430</v>
      </c>
      <c r="G1442" t="s">
        <v>464</v>
      </c>
      <c r="H1442" t="s">
        <v>134</v>
      </c>
      <c r="I1442" t="s">
        <v>135</v>
      </c>
      <c r="J1442" t="s">
        <v>136</v>
      </c>
      <c r="K1442" t="s">
        <v>137</v>
      </c>
      <c r="L1442" t="s">
        <v>4431</v>
      </c>
      <c r="M1442" t="s">
        <v>4432</v>
      </c>
      <c r="N1442">
        <v>0.573333333</v>
      </c>
      <c r="O1442">
        <v>0</v>
      </c>
      <c r="P1442">
        <v>379</v>
      </c>
      <c r="Q1442">
        <v>0</v>
      </c>
      <c r="R1442">
        <v>0</v>
      </c>
      <c r="S1442">
        <v>5</v>
      </c>
      <c r="T1442">
        <v>8</v>
      </c>
      <c r="U1442">
        <v>0</v>
      </c>
      <c r="V1442">
        <v>0</v>
      </c>
      <c r="W1442">
        <v>0</v>
      </c>
      <c r="X1442">
        <v>60.445490719373851</v>
      </c>
      <c r="Y1442">
        <v>0</v>
      </c>
      <c r="Z1442">
        <v>0</v>
      </c>
      <c r="AA1442">
        <v>228.14475728936247</v>
      </c>
      <c r="AB1442">
        <v>1.6222244025142398</v>
      </c>
      <c r="AC1442">
        <v>0</v>
      </c>
      <c r="AD1442">
        <v>0</v>
      </c>
      <c r="AE1442">
        <v>290.21247241125059</v>
      </c>
    </row>
    <row r="1443" spans="1:31" x14ac:dyDescent="0.25">
      <c r="A1443">
        <v>2055956</v>
      </c>
      <c r="B1443">
        <v>1</v>
      </c>
      <c r="C1443" t="s">
        <v>81</v>
      </c>
      <c r="D1443" t="s">
        <v>122</v>
      </c>
      <c r="E1443" t="s">
        <v>131</v>
      </c>
      <c r="F1443" t="s">
        <v>4433</v>
      </c>
      <c r="G1443" t="s">
        <v>133</v>
      </c>
      <c r="H1443" t="s">
        <v>134</v>
      </c>
      <c r="I1443" t="s">
        <v>135</v>
      </c>
      <c r="J1443" t="s">
        <v>136</v>
      </c>
      <c r="K1443" t="s">
        <v>137</v>
      </c>
      <c r="L1443" t="s">
        <v>4434</v>
      </c>
      <c r="M1443" t="s">
        <v>4435</v>
      </c>
      <c r="N1443">
        <v>0.94027777700000004</v>
      </c>
      <c r="O1443">
        <v>1</v>
      </c>
      <c r="P1443">
        <v>462</v>
      </c>
      <c r="Q1443">
        <v>4</v>
      </c>
      <c r="R1443">
        <v>0</v>
      </c>
      <c r="S1443">
        <v>2</v>
      </c>
      <c r="T1443">
        <v>18</v>
      </c>
      <c r="U1443">
        <v>0</v>
      </c>
      <c r="V1443">
        <v>0</v>
      </c>
      <c r="W1443">
        <v>0.12237941204483835</v>
      </c>
      <c r="X1443">
        <v>38.059038784423471</v>
      </c>
      <c r="Y1443">
        <v>2.7491533998182387</v>
      </c>
      <c r="Z1443">
        <v>0</v>
      </c>
      <c r="AA1443">
        <v>6.8141759350613542</v>
      </c>
      <c r="AB1443">
        <v>1.1886647525813343</v>
      </c>
      <c r="AC1443">
        <v>0</v>
      </c>
      <c r="AD1443">
        <v>0</v>
      </c>
      <c r="AE1443">
        <v>48.933412283929236</v>
      </c>
    </row>
    <row r="1444" spans="1:31" x14ac:dyDescent="0.25">
      <c r="A1444">
        <v>2056294</v>
      </c>
      <c r="B1444">
        <v>1</v>
      </c>
      <c r="C1444" t="s">
        <v>80</v>
      </c>
      <c r="D1444" t="s">
        <v>96</v>
      </c>
      <c r="E1444" t="s">
        <v>177</v>
      </c>
      <c r="F1444" t="s">
        <v>4436</v>
      </c>
      <c r="G1444" t="s">
        <v>183</v>
      </c>
      <c r="H1444" t="s">
        <v>143</v>
      </c>
      <c r="I1444" t="s">
        <v>135</v>
      </c>
      <c r="J1444" t="s">
        <v>136</v>
      </c>
      <c r="K1444" t="s">
        <v>137</v>
      </c>
      <c r="L1444" t="s">
        <v>4437</v>
      </c>
      <c r="M1444" t="s">
        <v>4438</v>
      </c>
      <c r="N1444">
        <v>3.0211111110000002</v>
      </c>
      <c r="O1444">
        <v>0</v>
      </c>
      <c r="P1444">
        <v>1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1.5323216251806626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1.5323216251806626</v>
      </c>
    </row>
    <row r="1445" spans="1:31" x14ac:dyDescent="0.25">
      <c r="A1445">
        <v>2056271</v>
      </c>
      <c r="B1445">
        <v>1</v>
      </c>
      <c r="C1445" t="s">
        <v>80</v>
      </c>
      <c r="D1445" t="s">
        <v>110</v>
      </c>
      <c r="E1445" t="s">
        <v>177</v>
      </c>
      <c r="F1445" t="s">
        <v>4439</v>
      </c>
      <c r="G1445" t="s">
        <v>324</v>
      </c>
      <c r="H1445" t="s">
        <v>143</v>
      </c>
      <c r="I1445" t="s">
        <v>135</v>
      </c>
      <c r="J1445" t="s">
        <v>136</v>
      </c>
      <c r="K1445" t="s">
        <v>137</v>
      </c>
      <c r="L1445" t="s">
        <v>4440</v>
      </c>
      <c r="M1445" t="s">
        <v>4441</v>
      </c>
      <c r="N1445">
        <v>2.1013888879999998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1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2.879644885742072</v>
      </c>
      <c r="AC1445">
        <v>0</v>
      </c>
      <c r="AD1445">
        <v>0</v>
      </c>
      <c r="AE1445">
        <v>2.879644885742072</v>
      </c>
    </row>
    <row r="1446" spans="1:31" x14ac:dyDescent="0.25">
      <c r="A1446">
        <v>2056457</v>
      </c>
      <c r="B1446">
        <v>1</v>
      </c>
      <c r="C1446" t="s">
        <v>80</v>
      </c>
      <c r="D1446" t="s">
        <v>83</v>
      </c>
      <c r="E1446" t="s">
        <v>177</v>
      </c>
      <c r="F1446" t="s">
        <v>4442</v>
      </c>
      <c r="G1446" t="s">
        <v>196</v>
      </c>
      <c r="H1446" t="s">
        <v>143</v>
      </c>
      <c r="I1446" t="s">
        <v>135</v>
      </c>
      <c r="J1446" t="s">
        <v>136</v>
      </c>
      <c r="K1446" t="s">
        <v>137</v>
      </c>
      <c r="L1446" t="s">
        <v>4443</v>
      </c>
      <c r="M1446" t="s">
        <v>4444</v>
      </c>
      <c r="N1446">
        <v>1.160555555</v>
      </c>
      <c r="O1446">
        <v>0</v>
      </c>
      <c r="P1446">
        <v>9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2.1588144058819556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2.1588144058819556</v>
      </c>
    </row>
    <row r="1447" spans="1:31" x14ac:dyDescent="0.25">
      <c r="A1447">
        <v>2056254</v>
      </c>
      <c r="B1447">
        <v>1</v>
      </c>
      <c r="C1447" t="s">
        <v>80</v>
      </c>
      <c r="D1447" t="s">
        <v>104</v>
      </c>
      <c r="E1447" t="s">
        <v>158</v>
      </c>
      <c r="F1447" t="s">
        <v>4445</v>
      </c>
      <c r="G1447" t="s">
        <v>160</v>
      </c>
      <c r="H1447" t="s">
        <v>143</v>
      </c>
      <c r="I1447" t="s">
        <v>135</v>
      </c>
      <c r="J1447" t="s">
        <v>136</v>
      </c>
      <c r="K1447" t="s">
        <v>137</v>
      </c>
      <c r="L1447" t="s">
        <v>4446</v>
      </c>
      <c r="M1447" t="s">
        <v>4447</v>
      </c>
      <c r="N1447">
        <v>1.160833333</v>
      </c>
      <c r="O1447">
        <v>0</v>
      </c>
      <c r="P1447">
        <v>1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0.28298033362961994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0.28298033362961994</v>
      </c>
    </row>
    <row r="1448" spans="1:31" x14ac:dyDescent="0.25">
      <c r="A1448">
        <v>2056234</v>
      </c>
      <c r="B1448">
        <v>1</v>
      </c>
      <c r="C1448" t="s">
        <v>81</v>
      </c>
      <c r="D1448" t="s">
        <v>123</v>
      </c>
      <c r="E1448" t="s">
        <v>169</v>
      </c>
      <c r="F1448" t="s">
        <v>4448</v>
      </c>
      <c r="G1448" t="s">
        <v>154</v>
      </c>
      <c r="H1448" t="s">
        <v>134</v>
      </c>
      <c r="I1448" t="s">
        <v>135</v>
      </c>
      <c r="J1448" t="s">
        <v>136</v>
      </c>
      <c r="K1448" t="s">
        <v>155</v>
      </c>
      <c r="L1448" t="s">
        <v>4449</v>
      </c>
      <c r="M1448" t="s">
        <v>4187</v>
      </c>
      <c r="N1448">
        <v>3.4788888880000002</v>
      </c>
      <c r="O1448">
        <v>0</v>
      </c>
      <c r="P1448">
        <v>0</v>
      </c>
      <c r="Q1448">
        <v>0</v>
      </c>
      <c r="R1448">
        <v>0</v>
      </c>
      <c r="S1448">
        <v>0</v>
      </c>
      <c r="T1448">
        <v>0</v>
      </c>
      <c r="U1448">
        <v>1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926.24151519545751</v>
      </c>
      <c r="AD1448">
        <v>0</v>
      </c>
      <c r="AE1448">
        <v>926.24151519545751</v>
      </c>
    </row>
    <row r="1449" spans="1:31" x14ac:dyDescent="0.25">
      <c r="A1449">
        <v>2056268</v>
      </c>
      <c r="B1449">
        <v>1</v>
      </c>
      <c r="C1449" t="s">
        <v>81</v>
      </c>
      <c r="D1449" t="s">
        <v>123</v>
      </c>
      <c r="E1449" t="s">
        <v>131</v>
      </c>
      <c r="F1449" t="s">
        <v>4450</v>
      </c>
      <c r="G1449" t="s">
        <v>133</v>
      </c>
      <c r="H1449" t="s">
        <v>134</v>
      </c>
      <c r="I1449" t="s">
        <v>135</v>
      </c>
      <c r="J1449" t="s">
        <v>136</v>
      </c>
      <c r="K1449" t="s">
        <v>137</v>
      </c>
      <c r="L1449" t="s">
        <v>4451</v>
      </c>
      <c r="M1449" t="s">
        <v>4452</v>
      </c>
      <c r="N1449">
        <v>1.958611111</v>
      </c>
      <c r="O1449">
        <v>3</v>
      </c>
      <c r="P1449">
        <v>23</v>
      </c>
      <c r="Q1449">
        <v>111</v>
      </c>
      <c r="R1449">
        <v>278</v>
      </c>
      <c r="S1449">
        <v>11</v>
      </c>
      <c r="T1449">
        <v>52</v>
      </c>
      <c r="U1449">
        <v>0</v>
      </c>
      <c r="V1449">
        <v>0</v>
      </c>
      <c r="W1449">
        <v>0.80368061026509341</v>
      </c>
      <c r="X1449">
        <v>9.9936502632528654</v>
      </c>
      <c r="Y1449">
        <v>56.858738378043199</v>
      </c>
      <c r="Z1449">
        <v>180.3452753052992</v>
      </c>
      <c r="AA1449">
        <v>12.068572354879937</v>
      </c>
      <c r="AB1449">
        <v>44.595926055020151</v>
      </c>
      <c r="AC1449">
        <v>0</v>
      </c>
      <c r="AD1449">
        <v>0</v>
      </c>
      <c r="AE1449">
        <v>304.66584296676047</v>
      </c>
    </row>
    <row r="1450" spans="1:31" x14ac:dyDescent="0.25">
      <c r="A1450">
        <v>2056291</v>
      </c>
      <c r="B1450">
        <v>1</v>
      </c>
      <c r="C1450" t="s">
        <v>81</v>
      </c>
      <c r="D1450" t="s">
        <v>121</v>
      </c>
      <c r="E1450" t="s">
        <v>158</v>
      </c>
      <c r="F1450" t="s">
        <v>4453</v>
      </c>
      <c r="G1450" t="s">
        <v>385</v>
      </c>
      <c r="H1450" t="s">
        <v>143</v>
      </c>
      <c r="I1450" t="s">
        <v>135</v>
      </c>
      <c r="J1450" t="s">
        <v>136</v>
      </c>
      <c r="K1450" t="s">
        <v>137</v>
      </c>
      <c r="L1450" t="s">
        <v>4454</v>
      </c>
      <c r="M1450" t="s">
        <v>4455</v>
      </c>
      <c r="N1450">
        <v>2.7480555550000001</v>
      </c>
      <c r="O1450">
        <v>0</v>
      </c>
      <c r="P1450">
        <v>5</v>
      </c>
      <c r="Q1450">
        <v>0</v>
      </c>
      <c r="R1450">
        <v>2</v>
      </c>
      <c r="S1450">
        <v>0</v>
      </c>
      <c r="T1450">
        <v>1</v>
      </c>
      <c r="U1450">
        <v>0</v>
      </c>
      <c r="V1450">
        <v>0</v>
      </c>
      <c r="W1450">
        <v>0</v>
      </c>
      <c r="X1450">
        <v>2.5067117333577764</v>
      </c>
      <c r="Y1450">
        <v>0</v>
      </c>
      <c r="Z1450">
        <v>0.83113727864409459</v>
      </c>
      <c r="AA1450">
        <v>0</v>
      </c>
      <c r="AB1450">
        <v>0.38800926257823776</v>
      </c>
      <c r="AC1450">
        <v>0</v>
      </c>
      <c r="AD1450">
        <v>0</v>
      </c>
      <c r="AE1450">
        <v>3.7258582745801085</v>
      </c>
    </row>
    <row r="1451" spans="1:31" x14ac:dyDescent="0.25">
      <c r="A1451">
        <v>2056354</v>
      </c>
      <c r="B1451">
        <v>1</v>
      </c>
      <c r="C1451" t="s">
        <v>80</v>
      </c>
      <c r="D1451" t="s">
        <v>98</v>
      </c>
      <c r="E1451" t="s">
        <v>146</v>
      </c>
      <c r="F1451" t="s">
        <v>4456</v>
      </c>
      <c r="G1451" t="s">
        <v>133</v>
      </c>
      <c r="H1451" t="s">
        <v>134</v>
      </c>
      <c r="I1451" t="s">
        <v>135</v>
      </c>
      <c r="J1451" t="s">
        <v>136</v>
      </c>
      <c r="K1451" t="s">
        <v>137</v>
      </c>
      <c r="L1451" t="s">
        <v>4457</v>
      </c>
      <c r="M1451" t="s">
        <v>4458</v>
      </c>
      <c r="N1451">
        <v>0.88388888799999998</v>
      </c>
      <c r="O1451">
        <v>0</v>
      </c>
      <c r="P1451">
        <v>20</v>
      </c>
      <c r="Q1451">
        <v>29</v>
      </c>
      <c r="R1451">
        <v>183</v>
      </c>
      <c r="S1451">
        <v>8</v>
      </c>
      <c r="T1451">
        <v>51</v>
      </c>
      <c r="U1451">
        <v>2</v>
      </c>
      <c r="V1451">
        <v>0</v>
      </c>
      <c r="W1451">
        <v>0</v>
      </c>
      <c r="X1451">
        <v>7.2552043158008015</v>
      </c>
      <c r="Y1451">
        <v>112.57946982901707</v>
      </c>
      <c r="Z1451">
        <v>350.49129891279358</v>
      </c>
      <c r="AA1451">
        <v>33.192293621998317</v>
      </c>
      <c r="AB1451">
        <v>77.910577894377894</v>
      </c>
      <c r="AC1451">
        <v>78.031232316759613</v>
      </c>
      <c r="AD1451">
        <v>0</v>
      </c>
      <c r="AE1451">
        <v>659.46007689074736</v>
      </c>
    </row>
    <row r="1452" spans="1:31" x14ac:dyDescent="0.25">
      <c r="A1452">
        <v>2056105</v>
      </c>
      <c r="B1452">
        <v>1</v>
      </c>
      <c r="C1452" t="s">
        <v>81</v>
      </c>
      <c r="D1452" t="s">
        <v>128</v>
      </c>
      <c r="E1452" t="s">
        <v>131</v>
      </c>
      <c r="F1452" t="s">
        <v>4459</v>
      </c>
      <c r="G1452" t="s">
        <v>273</v>
      </c>
      <c r="H1452" t="s">
        <v>134</v>
      </c>
      <c r="I1452" t="s">
        <v>135</v>
      </c>
      <c r="J1452" t="s">
        <v>136</v>
      </c>
      <c r="K1452" t="s">
        <v>155</v>
      </c>
      <c r="L1452" t="s">
        <v>4460</v>
      </c>
      <c r="M1452" t="s">
        <v>4461</v>
      </c>
      <c r="N1452">
        <v>7.5788563880000002</v>
      </c>
      <c r="O1452">
        <v>5</v>
      </c>
      <c r="P1452">
        <v>278</v>
      </c>
      <c r="Q1452">
        <v>2</v>
      </c>
      <c r="R1452">
        <v>10</v>
      </c>
      <c r="S1452">
        <v>13</v>
      </c>
      <c r="T1452">
        <v>10</v>
      </c>
      <c r="U1452">
        <v>0</v>
      </c>
      <c r="V1452">
        <v>0</v>
      </c>
      <c r="W1452">
        <v>9.0401795375581262</v>
      </c>
      <c r="X1452">
        <v>495.44929006542338</v>
      </c>
      <c r="Y1452">
        <v>12.7661741613171</v>
      </c>
      <c r="Z1452">
        <v>10.77878482662708</v>
      </c>
      <c r="AA1452">
        <v>549.75898482418404</v>
      </c>
      <c r="AB1452">
        <v>31.650456104620407</v>
      </c>
      <c r="AC1452">
        <v>0</v>
      </c>
      <c r="AD1452">
        <v>0</v>
      </c>
      <c r="AE1452">
        <v>1109.44386951973</v>
      </c>
    </row>
    <row r="1453" spans="1:31" x14ac:dyDescent="0.25">
      <c r="A1453">
        <v>2056414</v>
      </c>
      <c r="B1453">
        <v>1</v>
      </c>
      <c r="C1453" t="s">
        <v>80</v>
      </c>
      <c r="D1453" t="s">
        <v>88</v>
      </c>
      <c r="E1453" t="s">
        <v>140</v>
      </c>
      <c r="F1453" t="s">
        <v>4462</v>
      </c>
      <c r="G1453" t="s">
        <v>324</v>
      </c>
      <c r="H1453" t="s">
        <v>143</v>
      </c>
      <c r="I1453" t="s">
        <v>135</v>
      </c>
      <c r="J1453" t="s">
        <v>136</v>
      </c>
      <c r="K1453" t="s">
        <v>137</v>
      </c>
      <c r="L1453" t="s">
        <v>4463</v>
      </c>
      <c r="M1453" t="s">
        <v>4464</v>
      </c>
      <c r="N1453">
        <v>3.1936111110000001</v>
      </c>
      <c r="O1453">
        <v>0</v>
      </c>
      <c r="P1453">
        <v>514</v>
      </c>
      <c r="Q1453">
        <v>0</v>
      </c>
      <c r="R1453">
        <v>0</v>
      </c>
      <c r="S1453">
        <v>0</v>
      </c>
      <c r="T1453">
        <v>62</v>
      </c>
      <c r="U1453">
        <v>0</v>
      </c>
      <c r="V1453">
        <v>0</v>
      </c>
      <c r="W1453">
        <v>0</v>
      </c>
      <c r="X1453">
        <v>474.2940577776759</v>
      </c>
      <c r="Y1453">
        <v>0</v>
      </c>
      <c r="Z1453">
        <v>0</v>
      </c>
      <c r="AA1453">
        <v>0</v>
      </c>
      <c r="AB1453">
        <v>216.6217299769246</v>
      </c>
      <c r="AC1453">
        <v>0</v>
      </c>
      <c r="AD1453">
        <v>0</v>
      </c>
      <c r="AE1453">
        <v>690.9157877546005</v>
      </c>
    </row>
    <row r="1454" spans="1:31" x14ac:dyDescent="0.25">
      <c r="A1454">
        <v>2056460</v>
      </c>
      <c r="B1454">
        <v>1</v>
      </c>
      <c r="C1454" t="s">
        <v>81</v>
      </c>
      <c r="D1454" t="s">
        <v>123</v>
      </c>
      <c r="E1454" t="s">
        <v>140</v>
      </c>
      <c r="F1454" t="s">
        <v>4465</v>
      </c>
      <c r="G1454" t="s">
        <v>142</v>
      </c>
      <c r="H1454" t="s">
        <v>143</v>
      </c>
      <c r="I1454" t="s">
        <v>135</v>
      </c>
      <c r="J1454" t="s">
        <v>136</v>
      </c>
      <c r="K1454" t="s">
        <v>137</v>
      </c>
      <c r="L1454" t="s">
        <v>4466</v>
      </c>
      <c r="M1454" t="s">
        <v>4467</v>
      </c>
      <c r="N1454">
        <v>0.56805555500000005</v>
      </c>
      <c r="O1454">
        <v>0</v>
      </c>
      <c r="P1454">
        <v>382</v>
      </c>
      <c r="Q1454">
        <v>0</v>
      </c>
      <c r="R1454">
        <v>0</v>
      </c>
      <c r="S1454">
        <v>0</v>
      </c>
      <c r="T1454">
        <v>9</v>
      </c>
      <c r="U1454">
        <v>0</v>
      </c>
      <c r="V1454">
        <v>0</v>
      </c>
      <c r="W1454">
        <v>0</v>
      </c>
      <c r="X1454">
        <v>43.902086068763154</v>
      </c>
      <c r="Y1454">
        <v>0</v>
      </c>
      <c r="Z1454">
        <v>0</v>
      </c>
      <c r="AA1454">
        <v>0</v>
      </c>
      <c r="AB1454">
        <v>3.8194242529693123</v>
      </c>
      <c r="AC1454">
        <v>0</v>
      </c>
      <c r="AD1454">
        <v>0</v>
      </c>
      <c r="AE1454">
        <v>47.721510321732467</v>
      </c>
    </row>
    <row r="1455" spans="1:31" x14ac:dyDescent="0.25">
      <c r="A1455">
        <v>2056231</v>
      </c>
      <c r="B1455">
        <v>1</v>
      </c>
      <c r="C1455" t="s">
        <v>80</v>
      </c>
      <c r="D1455" t="s">
        <v>92</v>
      </c>
      <c r="E1455" t="s">
        <v>158</v>
      </c>
      <c r="F1455" t="s">
        <v>4468</v>
      </c>
      <c r="G1455" t="s">
        <v>385</v>
      </c>
      <c r="H1455" t="s">
        <v>143</v>
      </c>
      <c r="I1455" t="s">
        <v>135</v>
      </c>
      <c r="J1455" t="s">
        <v>136</v>
      </c>
      <c r="K1455" t="s">
        <v>137</v>
      </c>
      <c r="L1455" t="s">
        <v>4469</v>
      </c>
      <c r="M1455" t="s">
        <v>4470</v>
      </c>
      <c r="N1455">
        <v>0.93916666599999998</v>
      </c>
      <c r="O1455">
        <v>0</v>
      </c>
      <c r="P1455">
        <v>26</v>
      </c>
      <c r="Q1455">
        <v>0</v>
      </c>
      <c r="R1455">
        <v>0</v>
      </c>
      <c r="S1455">
        <v>0</v>
      </c>
      <c r="T1455">
        <v>5</v>
      </c>
      <c r="U1455">
        <v>0</v>
      </c>
      <c r="V1455">
        <v>0</v>
      </c>
      <c r="W1455">
        <v>0</v>
      </c>
      <c r="X1455">
        <v>5.6366914498816199</v>
      </c>
      <c r="Y1455">
        <v>0</v>
      </c>
      <c r="Z1455">
        <v>0</v>
      </c>
      <c r="AA1455">
        <v>0</v>
      </c>
      <c r="AB1455">
        <v>1.9620811825149502</v>
      </c>
      <c r="AC1455">
        <v>0</v>
      </c>
      <c r="AD1455">
        <v>0</v>
      </c>
      <c r="AE1455">
        <v>7.5987726323965701</v>
      </c>
    </row>
    <row r="1456" spans="1:31" x14ac:dyDescent="0.25">
      <c r="A1456">
        <v>2056374</v>
      </c>
      <c r="B1456">
        <v>1</v>
      </c>
      <c r="C1456" t="s">
        <v>81</v>
      </c>
      <c r="D1456" t="s">
        <v>127</v>
      </c>
      <c r="E1456" t="s">
        <v>140</v>
      </c>
      <c r="F1456" t="s">
        <v>4471</v>
      </c>
      <c r="G1456" t="s">
        <v>160</v>
      </c>
      <c r="H1456" t="s">
        <v>143</v>
      </c>
      <c r="I1456" t="s">
        <v>135</v>
      </c>
      <c r="J1456" t="s">
        <v>136</v>
      </c>
      <c r="K1456" t="s">
        <v>137</v>
      </c>
      <c r="L1456" t="s">
        <v>4472</v>
      </c>
      <c r="M1456" t="s">
        <v>4473</v>
      </c>
      <c r="N1456">
        <v>2.5808333330000002</v>
      </c>
      <c r="O1456">
        <v>0</v>
      </c>
      <c r="P1456">
        <v>1</v>
      </c>
      <c r="Q1456">
        <v>0</v>
      </c>
      <c r="R1456">
        <v>8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0.2143539393607867</v>
      </c>
      <c r="Y1456">
        <v>0</v>
      </c>
      <c r="Z1456">
        <v>10.164354083500644</v>
      </c>
      <c r="AA1456">
        <v>0</v>
      </c>
      <c r="AB1456">
        <v>0</v>
      </c>
      <c r="AC1456">
        <v>0</v>
      </c>
      <c r="AD1456">
        <v>0</v>
      </c>
      <c r="AE1456">
        <v>10.378708022861431</v>
      </c>
    </row>
    <row r="1457" spans="1:31" x14ac:dyDescent="0.25">
      <c r="A1457">
        <v>2056251</v>
      </c>
      <c r="B1457">
        <v>1</v>
      </c>
      <c r="C1457" t="s">
        <v>80</v>
      </c>
      <c r="D1457" t="s">
        <v>94</v>
      </c>
      <c r="E1457" t="s">
        <v>177</v>
      </c>
      <c r="F1457" t="s">
        <v>4474</v>
      </c>
      <c r="G1457" t="s">
        <v>183</v>
      </c>
      <c r="H1457" t="s">
        <v>143</v>
      </c>
      <c r="I1457" t="s">
        <v>135</v>
      </c>
      <c r="J1457" t="s">
        <v>136</v>
      </c>
      <c r="K1457" t="s">
        <v>137</v>
      </c>
      <c r="L1457" t="s">
        <v>4475</v>
      </c>
      <c r="M1457" t="s">
        <v>4476</v>
      </c>
      <c r="N1457">
        <v>1.7713888879999999</v>
      </c>
      <c r="O1457">
        <v>0</v>
      </c>
      <c r="P1457">
        <v>1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0.27855465205245084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0.27855465205245084</v>
      </c>
    </row>
    <row r="1458" spans="1:31" x14ac:dyDescent="0.25">
      <c r="A1458">
        <v>2056331</v>
      </c>
      <c r="B1458">
        <v>1</v>
      </c>
      <c r="C1458" t="s">
        <v>80</v>
      </c>
      <c r="D1458" t="s">
        <v>102</v>
      </c>
      <c r="E1458" t="s">
        <v>158</v>
      </c>
      <c r="F1458" t="s">
        <v>4477</v>
      </c>
      <c r="G1458" t="s">
        <v>160</v>
      </c>
      <c r="H1458" t="s">
        <v>143</v>
      </c>
      <c r="I1458" t="s">
        <v>135</v>
      </c>
      <c r="J1458" t="s">
        <v>136</v>
      </c>
      <c r="K1458" t="s">
        <v>137</v>
      </c>
      <c r="L1458" t="s">
        <v>4478</v>
      </c>
      <c r="M1458" t="s">
        <v>4479</v>
      </c>
      <c r="N1458">
        <v>0.94861111099999995</v>
      </c>
      <c r="O1458">
        <v>0</v>
      </c>
      <c r="P1458">
        <v>21</v>
      </c>
      <c r="Q1458">
        <v>0</v>
      </c>
      <c r="R1458">
        <v>3</v>
      </c>
      <c r="S1458">
        <v>0</v>
      </c>
      <c r="T1458">
        <v>2</v>
      </c>
      <c r="U1458">
        <v>0</v>
      </c>
      <c r="V1458">
        <v>0</v>
      </c>
      <c r="W1458">
        <v>0</v>
      </c>
      <c r="X1458">
        <v>6.0692736317068912</v>
      </c>
      <c r="Y1458">
        <v>0</v>
      </c>
      <c r="Z1458">
        <v>2.0937836277343704</v>
      </c>
      <c r="AA1458">
        <v>0</v>
      </c>
      <c r="AB1458">
        <v>0.63045345264440278</v>
      </c>
      <c r="AC1458">
        <v>0</v>
      </c>
      <c r="AD1458">
        <v>0</v>
      </c>
      <c r="AE1458">
        <v>8.7935107120856646</v>
      </c>
    </row>
    <row r="1459" spans="1:31" x14ac:dyDescent="0.25">
      <c r="A1459">
        <v>2056188</v>
      </c>
      <c r="B1459">
        <v>1</v>
      </c>
      <c r="C1459" t="s">
        <v>81</v>
      </c>
      <c r="D1459" t="s">
        <v>120</v>
      </c>
      <c r="E1459" t="s">
        <v>140</v>
      </c>
      <c r="F1459" t="s">
        <v>4480</v>
      </c>
      <c r="G1459" t="s">
        <v>1007</v>
      </c>
      <c r="H1459" t="s">
        <v>143</v>
      </c>
      <c r="I1459" t="s">
        <v>135</v>
      </c>
      <c r="J1459" t="s">
        <v>3</v>
      </c>
      <c r="K1459" t="s">
        <v>137</v>
      </c>
      <c r="L1459" t="s">
        <v>4481</v>
      </c>
      <c r="M1459" t="s">
        <v>4482</v>
      </c>
      <c r="N1459">
        <v>2.6466666659999998</v>
      </c>
      <c r="O1459">
        <v>0</v>
      </c>
      <c r="P1459">
        <v>127</v>
      </c>
      <c r="Q1459">
        <v>0</v>
      </c>
      <c r="R1459">
        <v>3</v>
      </c>
      <c r="S1459">
        <v>0</v>
      </c>
      <c r="T1459">
        <v>12</v>
      </c>
      <c r="U1459">
        <v>0</v>
      </c>
      <c r="V1459">
        <v>0</v>
      </c>
      <c r="W1459">
        <v>0</v>
      </c>
      <c r="X1459">
        <v>63.728284251631031</v>
      </c>
      <c r="Y1459">
        <v>0</v>
      </c>
      <c r="Z1459">
        <v>2.096161208195253</v>
      </c>
      <c r="AA1459">
        <v>0</v>
      </c>
      <c r="AB1459">
        <v>14.657913630948947</v>
      </c>
      <c r="AC1459">
        <v>0</v>
      </c>
      <c r="AD1459">
        <v>0</v>
      </c>
      <c r="AE1459">
        <v>80.482359090775219</v>
      </c>
    </row>
    <row r="1460" spans="1:31" x14ac:dyDescent="0.25">
      <c r="A1460">
        <v>2055939</v>
      </c>
      <c r="B1460">
        <v>1</v>
      </c>
      <c r="C1460" t="s">
        <v>80</v>
      </c>
      <c r="D1460" t="s">
        <v>93</v>
      </c>
      <c r="E1460" t="s">
        <v>146</v>
      </c>
      <c r="F1460" t="s">
        <v>2777</v>
      </c>
      <c r="G1460" t="s">
        <v>133</v>
      </c>
      <c r="H1460" t="s">
        <v>134</v>
      </c>
      <c r="I1460" t="s">
        <v>135</v>
      </c>
      <c r="J1460" t="s">
        <v>136</v>
      </c>
      <c r="K1460" t="s">
        <v>137</v>
      </c>
      <c r="L1460" t="s">
        <v>4483</v>
      </c>
      <c r="M1460" t="s">
        <v>4484</v>
      </c>
      <c r="N1460">
        <v>0.88472222199999995</v>
      </c>
      <c r="O1460">
        <v>0</v>
      </c>
      <c r="P1460">
        <v>8</v>
      </c>
      <c r="Q1460">
        <v>29</v>
      </c>
      <c r="R1460">
        <v>94</v>
      </c>
      <c r="S1460">
        <v>6</v>
      </c>
      <c r="T1460">
        <v>15</v>
      </c>
      <c r="U1460">
        <v>0</v>
      </c>
      <c r="V1460">
        <v>0</v>
      </c>
      <c r="W1460">
        <v>0</v>
      </c>
      <c r="X1460">
        <v>1.7965500807544337</v>
      </c>
      <c r="Y1460">
        <v>46.928951655561519</v>
      </c>
      <c r="Z1460">
        <v>182.94606332156016</v>
      </c>
      <c r="AA1460">
        <v>138.20163758529699</v>
      </c>
      <c r="AB1460">
        <v>19.298916977764652</v>
      </c>
      <c r="AC1460">
        <v>0</v>
      </c>
      <c r="AD1460">
        <v>0</v>
      </c>
      <c r="AE1460">
        <v>389.17211962093774</v>
      </c>
    </row>
    <row r="1461" spans="1:31" x14ac:dyDescent="0.25">
      <c r="A1461">
        <v>2056088</v>
      </c>
      <c r="B1461">
        <v>1</v>
      </c>
      <c r="C1461" t="s">
        <v>80</v>
      </c>
      <c r="D1461" t="s">
        <v>97</v>
      </c>
      <c r="E1461" t="s">
        <v>158</v>
      </c>
      <c r="F1461" t="s">
        <v>4485</v>
      </c>
      <c r="G1461" t="s">
        <v>160</v>
      </c>
      <c r="H1461" t="s">
        <v>143</v>
      </c>
      <c r="I1461" t="s">
        <v>135</v>
      </c>
      <c r="J1461" t="s">
        <v>136</v>
      </c>
      <c r="K1461" t="s">
        <v>137</v>
      </c>
      <c r="L1461" t="s">
        <v>4486</v>
      </c>
      <c r="M1461" t="s">
        <v>4487</v>
      </c>
      <c r="N1461">
        <v>1.3588888880000001</v>
      </c>
      <c r="O1461">
        <v>0</v>
      </c>
      <c r="P1461">
        <v>25</v>
      </c>
      <c r="Q1461">
        <v>0</v>
      </c>
      <c r="R1461">
        <v>0</v>
      </c>
      <c r="S1461">
        <v>0</v>
      </c>
      <c r="T1461">
        <v>1</v>
      </c>
      <c r="U1461">
        <v>0</v>
      </c>
      <c r="V1461">
        <v>0</v>
      </c>
      <c r="W1461">
        <v>0</v>
      </c>
      <c r="X1461">
        <v>11.893573948176416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11.893573948176416</v>
      </c>
    </row>
    <row r="1462" spans="1:31" x14ac:dyDescent="0.25">
      <c r="A1462">
        <v>2056509</v>
      </c>
      <c r="B1462">
        <v>1</v>
      </c>
      <c r="C1462" t="s">
        <v>81</v>
      </c>
      <c r="D1462" t="s">
        <v>118</v>
      </c>
      <c r="E1462" t="s">
        <v>146</v>
      </c>
      <c r="F1462" t="s">
        <v>4488</v>
      </c>
      <c r="G1462" t="s">
        <v>133</v>
      </c>
      <c r="H1462" t="s">
        <v>134</v>
      </c>
      <c r="I1462" t="s">
        <v>135</v>
      </c>
      <c r="J1462" t="s">
        <v>136</v>
      </c>
      <c r="K1462" t="s">
        <v>137</v>
      </c>
      <c r="L1462" t="s">
        <v>4489</v>
      </c>
      <c r="M1462" t="s">
        <v>4490</v>
      </c>
      <c r="N1462">
        <v>0.18416666600000001</v>
      </c>
      <c r="O1462">
        <v>0</v>
      </c>
      <c r="P1462">
        <v>207</v>
      </c>
      <c r="Q1462">
        <v>0</v>
      </c>
      <c r="R1462">
        <v>23</v>
      </c>
      <c r="S1462">
        <v>2</v>
      </c>
      <c r="T1462">
        <v>41</v>
      </c>
      <c r="U1462">
        <v>0</v>
      </c>
      <c r="V1462">
        <v>2</v>
      </c>
      <c r="W1462">
        <v>0</v>
      </c>
      <c r="X1462">
        <v>8.2431630685311212</v>
      </c>
      <c r="Y1462">
        <v>0</v>
      </c>
      <c r="Z1462">
        <v>1.2200253952425497</v>
      </c>
      <c r="AA1462">
        <v>0</v>
      </c>
      <c r="AB1462">
        <v>7.3618994545869514</v>
      </c>
      <c r="AC1462">
        <v>0</v>
      </c>
      <c r="AD1462">
        <v>1.1432599312106486</v>
      </c>
      <c r="AE1462">
        <v>17.968347849571273</v>
      </c>
    </row>
    <row r="1463" spans="1:31" x14ac:dyDescent="0.25">
      <c r="A1463">
        <v>2056513</v>
      </c>
      <c r="B1463">
        <v>1</v>
      </c>
      <c r="C1463" t="s">
        <v>81</v>
      </c>
      <c r="D1463" t="s">
        <v>127</v>
      </c>
      <c r="E1463" t="s">
        <v>177</v>
      </c>
      <c r="F1463" t="s">
        <v>4491</v>
      </c>
      <c r="G1463" t="s">
        <v>183</v>
      </c>
      <c r="H1463" t="s">
        <v>143</v>
      </c>
      <c r="I1463" t="s">
        <v>135</v>
      </c>
      <c r="J1463" t="s">
        <v>136</v>
      </c>
      <c r="K1463" t="s">
        <v>137</v>
      </c>
      <c r="L1463" t="s">
        <v>4492</v>
      </c>
      <c r="M1463" t="s">
        <v>4493</v>
      </c>
      <c r="N1463">
        <v>1.714444444</v>
      </c>
      <c r="O1463">
        <v>0</v>
      </c>
      <c r="P1463">
        <v>1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0.15751444237144002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0.15751444237144002</v>
      </c>
    </row>
    <row r="1464" spans="1:31" x14ac:dyDescent="0.25">
      <c r="A1464">
        <v>2056519</v>
      </c>
      <c r="B1464">
        <v>1</v>
      </c>
      <c r="C1464" t="s">
        <v>80</v>
      </c>
      <c r="D1464" t="s">
        <v>87</v>
      </c>
      <c r="E1464" t="s">
        <v>295</v>
      </c>
      <c r="F1464" t="s">
        <v>3982</v>
      </c>
      <c r="G1464" t="s">
        <v>513</v>
      </c>
      <c r="H1464" t="s">
        <v>680</v>
      </c>
      <c r="I1464" t="s">
        <v>135</v>
      </c>
      <c r="J1464" t="s">
        <v>136</v>
      </c>
      <c r="K1464" t="s">
        <v>155</v>
      </c>
      <c r="L1464" t="s">
        <v>4494</v>
      </c>
      <c r="M1464" t="s">
        <v>4495</v>
      </c>
      <c r="N1464">
        <v>5.5008333E-2</v>
      </c>
      <c r="O1464">
        <v>0</v>
      </c>
      <c r="P1464">
        <v>2771</v>
      </c>
      <c r="Q1464">
        <v>0</v>
      </c>
      <c r="R1464">
        <v>9</v>
      </c>
      <c r="S1464">
        <v>0</v>
      </c>
      <c r="T1464">
        <v>97</v>
      </c>
      <c r="U1464">
        <v>0</v>
      </c>
      <c r="V1464">
        <v>0</v>
      </c>
      <c r="W1464">
        <v>0</v>
      </c>
      <c r="X1464">
        <v>21.356120229622459</v>
      </c>
      <c r="Y1464">
        <v>0</v>
      </c>
      <c r="Z1464">
        <v>0.11051891940636334</v>
      </c>
      <c r="AA1464">
        <v>0</v>
      </c>
      <c r="AB1464">
        <v>3.8123688362337833</v>
      </c>
      <c r="AC1464">
        <v>0</v>
      </c>
      <c r="AD1464">
        <v>0</v>
      </c>
      <c r="AE1464">
        <v>25.279007985262606</v>
      </c>
    </row>
    <row r="1465" spans="1:31" x14ac:dyDescent="0.25">
      <c r="A1465">
        <v>2056527</v>
      </c>
      <c r="B1465">
        <v>1</v>
      </c>
      <c r="C1465" t="s">
        <v>80</v>
      </c>
      <c r="D1465" t="s">
        <v>90</v>
      </c>
      <c r="E1465" t="s">
        <v>295</v>
      </c>
      <c r="F1465" t="s">
        <v>4496</v>
      </c>
      <c r="G1465" t="s">
        <v>513</v>
      </c>
      <c r="H1465" t="s">
        <v>134</v>
      </c>
      <c r="I1465" t="s">
        <v>135</v>
      </c>
      <c r="J1465" t="s">
        <v>136</v>
      </c>
      <c r="K1465" t="s">
        <v>137</v>
      </c>
      <c r="L1465" t="s">
        <v>4497</v>
      </c>
      <c r="M1465" t="s">
        <v>4498</v>
      </c>
      <c r="N1465">
        <v>0.12055555499999999</v>
      </c>
      <c r="O1465">
        <v>0</v>
      </c>
      <c r="P1465">
        <v>7520</v>
      </c>
      <c r="Q1465">
        <v>0</v>
      </c>
      <c r="R1465">
        <v>0</v>
      </c>
      <c r="S1465">
        <v>12</v>
      </c>
      <c r="T1465">
        <v>1663</v>
      </c>
      <c r="U1465">
        <v>5</v>
      </c>
      <c r="V1465">
        <v>15</v>
      </c>
      <c r="W1465">
        <v>0</v>
      </c>
      <c r="X1465">
        <v>158.1489423118125</v>
      </c>
      <c r="Y1465">
        <v>0</v>
      </c>
      <c r="Z1465">
        <v>0</v>
      </c>
      <c r="AA1465">
        <v>229.27345958578923</v>
      </c>
      <c r="AB1465">
        <v>102.37141802328586</v>
      </c>
      <c r="AC1465">
        <v>9.6188082462422226</v>
      </c>
      <c r="AD1465">
        <v>8.596919445264918</v>
      </c>
      <c r="AE1465">
        <v>508.00954761239473</v>
      </c>
    </row>
    <row r="1466" spans="1:31" x14ac:dyDescent="0.25">
      <c r="A1466">
        <v>2056535</v>
      </c>
      <c r="B1466">
        <v>1</v>
      </c>
      <c r="C1466" t="s">
        <v>80</v>
      </c>
      <c r="D1466" t="s">
        <v>108</v>
      </c>
      <c r="E1466" t="s">
        <v>131</v>
      </c>
      <c r="F1466" t="s">
        <v>4499</v>
      </c>
      <c r="G1466" t="s">
        <v>133</v>
      </c>
      <c r="H1466" t="s">
        <v>134</v>
      </c>
      <c r="I1466" t="s">
        <v>259</v>
      </c>
      <c r="J1466" t="s">
        <v>136</v>
      </c>
      <c r="K1466" t="s">
        <v>137</v>
      </c>
      <c r="L1466" t="s">
        <v>4500</v>
      </c>
      <c r="M1466" t="s">
        <v>4501</v>
      </c>
      <c r="N1466">
        <v>8.3333330000000001E-3</v>
      </c>
      <c r="O1466">
        <v>0</v>
      </c>
      <c r="P1466">
        <v>369</v>
      </c>
      <c r="Q1466">
        <v>0</v>
      </c>
      <c r="R1466">
        <v>109</v>
      </c>
      <c r="S1466">
        <v>4</v>
      </c>
      <c r="T1466">
        <v>51</v>
      </c>
      <c r="U1466">
        <v>0</v>
      </c>
      <c r="V1466">
        <v>0</v>
      </c>
      <c r="W1466">
        <v>0</v>
      </c>
      <c r="X1466">
        <v>0.40931037332149212</v>
      </c>
      <c r="Y1466">
        <v>0</v>
      </c>
      <c r="Z1466">
        <v>0.47296070820693348</v>
      </c>
      <c r="AA1466">
        <v>0.10386914493530834</v>
      </c>
      <c r="AB1466">
        <v>0.26970897733589999</v>
      </c>
      <c r="AC1466">
        <v>0</v>
      </c>
      <c r="AD1466">
        <v>0</v>
      </c>
      <c r="AE1466">
        <v>1.2558492037996338</v>
      </c>
    </row>
    <row r="1467" spans="1:31" x14ac:dyDescent="0.25">
      <c r="A1467">
        <v>2056536</v>
      </c>
      <c r="B1467">
        <v>1</v>
      </c>
      <c r="C1467" t="s">
        <v>80</v>
      </c>
      <c r="D1467" t="s">
        <v>87</v>
      </c>
      <c r="E1467" t="s">
        <v>158</v>
      </c>
      <c r="F1467" t="s">
        <v>4502</v>
      </c>
      <c r="G1467" t="s">
        <v>385</v>
      </c>
      <c r="H1467" t="s">
        <v>143</v>
      </c>
      <c r="I1467" t="s">
        <v>135</v>
      </c>
      <c r="J1467" t="s">
        <v>136</v>
      </c>
      <c r="K1467" t="s">
        <v>137</v>
      </c>
      <c r="L1467" t="s">
        <v>4503</v>
      </c>
      <c r="M1467" t="s">
        <v>4504</v>
      </c>
      <c r="N1467">
        <v>1.5680555549999999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1</v>
      </c>
      <c r="U1467">
        <v>0</v>
      </c>
      <c r="V1467">
        <v>1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2.1506737602433681</v>
      </c>
      <c r="AC1467">
        <v>0</v>
      </c>
      <c r="AD1467">
        <v>5.2731843007345329</v>
      </c>
      <c r="AE1467">
        <v>7.423858060977901</v>
      </c>
    </row>
    <row r="1468" spans="1:31" x14ac:dyDescent="0.25">
      <c r="A1468">
        <v>2056545</v>
      </c>
      <c r="B1468">
        <v>1</v>
      </c>
      <c r="C1468" t="s">
        <v>80</v>
      </c>
      <c r="D1468" t="s">
        <v>110</v>
      </c>
      <c r="E1468" t="s">
        <v>158</v>
      </c>
      <c r="F1468" t="s">
        <v>4505</v>
      </c>
      <c r="G1468" t="s">
        <v>160</v>
      </c>
      <c r="H1468" t="s">
        <v>143</v>
      </c>
      <c r="I1468" t="s">
        <v>135</v>
      </c>
      <c r="J1468" t="s">
        <v>136</v>
      </c>
      <c r="K1468" t="s">
        <v>137</v>
      </c>
      <c r="L1468" t="s">
        <v>4506</v>
      </c>
      <c r="M1468" t="s">
        <v>4507</v>
      </c>
      <c r="N1468">
        <v>2.2544444440000002</v>
      </c>
      <c r="O1468">
        <v>0</v>
      </c>
      <c r="P1468">
        <v>185</v>
      </c>
      <c r="Q1468">
        <v>0</v>
      </c>
      <c r="R1468">
        <v>0</v>
      </c>
      <c r="S1468">
        <v>0</v>
      </c>
      <c r="T1468">
        <v>15</v>
      </c>
      <c r="U1468">
        <v>0</v>
      </c>
      <c r="V1468">
        <v>0</v>
      </c>
      <c r="W1468">
        <v>0</v>
      </c>
      <c r="X1468">
        <v>62.603065413672766</v>
      </c>
      <c r="Y1468">
        <v>0</v>
      </c>
      <c r="Z1468">
        <v>0</v>
      </c>
      <c r="AA1468">
        <v>0</v>
      </c>
      <c r="AB1468">
        <v>49.841564353860612</v>
      </c>
      <c r="AC1468">
        <v>0</v>
      </c>
      <c r="AD1468">
        <v>0</v>
      </c>
      <c r="AE1468">
        <v>112.44462976753337</v>
      </c>
    </row>
    <row r="1469" spans="1:31" x14ac:dyDescent="0.25">
      <c r="A1469">
        <v>2056547</v>
      </c>
      <c r="B1469">
        <v>1</v>
      </c>
      <c r="C1469" t="s">
        <v>80</v>
      </c>
      <c r="D1469" t="s">
        <v>98</v>
      </c>
      <c r="E1469" t="s">
        <v>158</v>
      </c>
      <c r="F1469" t="s">
        <v>4508</v>
      </c>
      <c r="G1469" t="s">
        <v>160</v>
      </c>
      <c r="H1469" t="s">
        <v>143</v>
      </c>
      <c r="I1469" t="s">
        <v>135</v>
      </c>
      <c r="J1469" t="s">
        <v>136</v>
      </c>
      <c r="K1469" t="s">
        <v>137</v>
      </c>
      <c r="L1469" t="s">
        <v>4509</v>
      </c>
      <c r="M1469" t="s">
        <v>4510</v>
      </c>
      <c r="N1469">
        <v>3.5502777769999998</v>
      </c>
      <c r="O1469">
        <v>0</v>
      </c>
      <c r="P1469">
        <v>0</v>
      </c>
      <c r="Q1469">
        <v>0</v>
      </c>
      <c r="R1469">
        <v>2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13.782884743067576</v>
      </c>
      <c r="AA1469">
        <v>0</v>
      </c>
      <c r="AB1469">
        <v>0</v>
      </c>
      <c r="AC1469">
        <v>0</v>
      </c>
      <c r="AD1469">
        <v>0</v>
      </c>
      <c r="AE1469">
        <v>13.782884743067576</v>
      </c>
    </row>
    <row r="1470" spans="1:31" x14ac:dyDescent="0.25">
      <c r="A1470">
        <v>2056548</v>
      </c>
      <c r="B1470">
        <v>1</v>
      </c>
      <c r="C1470" t="s">
        <v>80</v>
      </c>
      <c r="D1470" t="s">
        <v>83</v>
      </c>
      <c r="E1470" t="s">
        <v>131</v>
      </c>
      <c r="F1470" t="s">
        <v>4511</v>
      </c>
      <c r="G1470" t="s">
        <v>133</v>
      </c>
      <c r="H1470" t="s">
        <v>134</v>
      </c>
      <c r="I1470" t="s">
        <v>135</v>
      </c>
      <c r="J1470" t="s">
        <v>136</v>
      </c>
      <c r="K1470" t="s">
        <v>137</v>
      </c>
      <c r="L1470" t="s">
        <v>4512</v>
      </c>
      <c r="M1470" t="s">
        <v>4513</v>
      </c>
      <c r="N1470">
        <v>0.97388888799999995</v>
      </c>
      <c r="O1470">
        <v>0</v>
      </c>
      <c r="P1470">
        <v>0</v>
      </c>
      <c r="Q1470">
        <v>1</v>
      </c>
      <c r="R1470">
        <v>0</v>
      </c>
      <c r="S1470">
        <v>3</v>
      </c>
      <c r="T1470">
        <v>10</v>
      </c>
      <c r="U1470">
        <v>6</v>
      </c>
      <c r="V1470">
        <v>5</v>
      </c>
      <c r="W1470">
        <v>0</v>
      </c>
      <c r="X1470">
        <v>0</v>
      </c>
      <c r="Y1470">
        <v>0.11511102742337445</v>
      </c>
      <c r="Z1470">
        <v>0</v>
      </c>
      <c r="AA1470">
        <v>38.454088283479443</v>
      </c>
      <c r="AB1470">
        <v>34.042541261773493</v>
      </c>
      <c r="AC1470">
        <v>1191.8730274452896</v>
      </c>
      <c r="AD1470">
        <v>81.999467767036919</v>
      </c>
      <c r="AE1470">
        <v>1346.484235785003</v>
      </c>
    </row>
    <row r="1471" spans="1:31" x14ac:dyDescent="0.25">
      <c r="A1471">
        <v>2056549</v>
      </c>
      <c r="B1471">
        <v>1</v>
      </c>
      <c r="C1471" t="s">
        <v>81</v>
      </c>
      <c r="D1471" t="s">
        <v>118</v>
      </c>
      <c r="E1471" t="s">
        <v>169</v>
      </c>
      <c r="F1471" t="s">
        <v>4514</v>
      </c>
      <c r="G1471" t="s">
        <v>171</v>
      </c>
      <c r="H1471" t="s">
        <v>134</v>
      </c>
      <c r="I1471" t="s">
        <v>135</v>
      </c>
      <c r="J1471" t="s">
        <v>136</v>
      </c>
      <c r="K1471" t="s">
        <v>137</v>
      </c>
      <c r="L1471" t="s">
        <v>4515</v>
      </c>
      <c r="M1471" t="s">
        <v>4516</v>
      </c>
      <c r="N1471">
        <v>1.731944444</v>
      </c>
      <c r="O1471">
        <v>1</v>
      </c>
      <c r="P1471">
        <v>0</v>
      </c>
      <c r="Q1471">
        <v>0</v>
      </c>
      <c r="R1471">
        <v>31</v>
      </c>
      <c r="S1471">
        <v>1</v>
      </c>
      <c r="T1471">
        <v>6</v>
      </c>
      <c r="U1471">
        <v>0</v>
      </c>
      <c r="V1471">
        <v>0</v>
      </c>
      <c r="W1471">
        <v>5.2566625329680008</v>
      </c>
      <c r="X1471">
        <v>0</v>
      </c>
      <c r="Y1471">
        <v>0</v>
      </c>
      <c r="Z1471">
        <v>44.679560853524343</v>
      </c>
      <c r="AA1471">
        <v>29.858815644103061</v>
      </c>
      <c r="AB1471">
        <v>64.847082469934719</v>
      </c>
      <c r="AC1471">
        <v>0</v>
      </c>
      <c r="AD1471">
        <v>0</v>
      </c>
      <c r="AE1471">
        <v>144.64212150053012</v>
      </c>
    </row>
    <row r="1472" spans="1:31" x14ac:dyDescent="0.25">
      <c r="A1472">
        <v>2056552</v>
      </c>
      <c r="B1472">
        <v>1</v>
      </c>
      <c r="C1472" t="s">
        <v>81</v>
      </c>
      <c r="D1472" t="s">
        <v>119</v>
      </c>
      <c r="E1472" t="s">
        <v>146</v>
      </c>
      <c r="F1472" t="s">
        <v>1451</v>
      </c>
      <c r="G1472" t="s">
        <v>133</v>
      </c>
      <c r="H1472" t="s">
        <v>134</v>
      </c>
      <c r="I1472" t="s">
        <v>135</v>
      </c>
      <c r="J1472" t="s">
        <v>136</v>
      </c>
      <c r="K1472" t="s">
        <v>137</v>
      </c>
      <c r="L1472" t="s">
        <v>4517</v>
      </c>
      <c r="M1472" t="s">
        <v>4518</v>
      </c>
      <c r="N1472">
        <v>0.151388888</v>
      </c>
      <c r="O1472">
        <v>1</v>
      </c>
      <c r="P1472">
        <v>2112</v>
      </c>
      <c r="Q1472">
        <v>26</v>
      </c>
      <c r="R1472">
        <v>496</v>
      </c>
      <c r="S1472">
        <v>11</v>
      </c>
      <c r="T1472">
        <v>208</v>
      </c>
      <c r="U1472">
        <v>0</v>
      </c>
      <c r="V1472">
        <v>2</v>
      </c>
      <c r="W1472">
        <v>2.534259496397916E-2</v>
      </c>
      <c r="X1472">
        <v>32.99306801980417</v>
      </c>
      <c r="Y1472">
        <v>4.9319168649592227</v>
      </c>
      <c r="Z1472">
        <v>47.689735493478423</v>
      </c>
      <c r="AA1472">
        <v>46.218687803438293</v>
      </c>
      <c r="AB1472">
        <v>9.0883870654828698</v>
      </c>
      <c r="AC1472">
        <v>0</v>
      </c>
      <c r="AD1472">
        <v>3.0680733222570832E-2</v>
      </c>
      <c r="AE1472">
        <v>140.97781857534952</v>
      </c>
    </row>
    <row r="1473" spans="1:31" x14ac:dyDescent="0.25">
      <c r="A1473">
        <v>2056553</v>
      </c>
      <c r="B1473">
        <v>1</v>
      </c>
      <c r="C1473" t="s">
        <v>81</v>
      </c>
      <c r="D1473" t="s">
        <v>123</v>
      </c>
      <c r="E1473" t="s">
        <v>131</v>
      </c>
      <c r="F1473" t="s">
        <v>4519</v>
      </c>
      <c r="G1473" t="s">
        <v>133</v>
      </c>
      <c r="H1473" t="s">
        <v>134</v>
      </c>
      <c r="I1473" t="s">
        <v>135</v>
      </c>
      <c r="J1473" t="s">
        <v>136</v>
      </c>
      <c r="K1473" t="s">
        <v>137</v>
      </c>
      <c r="L1473" t="s">
        <v>4520</v>
      </c>
      <c r="M1473" t="s">
        <v>4521</v>
      </c>
      <c r="N1473">
        <v>3.1130555549999999</v>
      </c>
      <c r="O1473">
        <v>0</v>
      </c>
      <c r="P1473">
        <v>0</v>
      </c>
      <c r="Q1473">
        <v>54</v>
      </c>
      <c r="R1473">
        <v>0</v>
      </c>
      <c r="S1473">
        <v>7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45.829221996328776</v>
      </c>
      <c r="Z1473">
        <v>0</v>
      </c>
      <c r="AA1473">
        <v>11.912011596393956</v>
      </c>
      <c r="AB1473">
        <v>0</v>
      </c>
      <c r="AC1473">
        <v>0</v>
      </c>
      <c r="AD1473">
        <v>0</v>
      </c>
      <c r="AE1473">
        <v>57.741233592722736</v>
      </c>
    </row>
    <row r="1474" spans="1:31" x14ac:dyDescent="0.25">
      <c r="A1474">
        <v>2056554</v>
      </c>
      <c r="B1474">
        <v>1</v>
      </c>
      <c r="C1474" t="s">
        <v>80</v>
      </c>
      <c r="D1474" t="s">
        <v>103</v>
      </c>
      <c r="E1474" t="s">
        <v>295</v>
      </c>
      <c r="F1474" t="s">
        <v>562</v>
      </c>
      <c r="G1474" t="s">
        <v>133</v>
      </c>
      <c r="H1474" t="s">
        <v>134</v>
      </c>
      <c r="I1474" t="s">
        <v>135</v>
      </c>
      <c r="J1474" t="s">
        <v>136</v>
      </c>
      <c r="K1474" t="s">
        <v>137</v>
      </c>
      <c r="L1474" t="s">
        <v>4522</v>
      </c>
      <c r="M1474" t="s">
        <v>4523</v>
      </c>
      <c r="N1474">
        <v>0.16588055500000001</v>
      </c>
      <c r="O1474">
        <v>0</v>
      </c>
      <c r="P1474">
        <v>9</v>
      </c>
      <c r="Q1474">
        <v>37</v>
      </c>
      <c r="R1474">
        <v>61</v>
      </c>
      <c r="S1474">
        <v>7</v>
      </c>
      <c r="T1474">
        <v>17</v>
      </c>
      <c r="U1474">
        <v>5</v>
      </c>
      <c r="V1474">
        <v>0</v>
      </c>
      <c r="W1474">
        <v>0</v>
      </c>
      <c r="X1474">
        <v>0.16192586843126083</v>
      </c>
      <c r="Y1474">
        <v>11.083240346371413</v>
      </c>
      <c r="Z1474">
        <v>18.306332932692353</v>
      </c>
      <c r="AA1474">
        <v>29.406878383248074</v>
      </c>
      <c r="AB1474">
        <v>3.2783536564257272</v>
      </c>
      <c r="AC1474">
        <v>201.96632096878531</v>
      </c>
      <c r="AD1474">
        <v>0</v>
      </c>
      <c r="AE1474">
        <v>264.20305215595414</v>
      </c>
    </row>
    <row r="1475" spans="1:31" x14ac:dyDescent="0.25">
      <c r="A1475">
        <v>2056555</v>
      </c>
      <c r="B1475">
        <v>1</v>
      </c>
      <c r="C1475" t="s">
        <v>81</v>
      </c>
      <c r="D1475" t="s">
        <v>119</v>
      </c>
      <c r="E1475" t="s">
        <v>146</v>
      </c>
      <c r="F1475" t="s">
        <v>4524</v>
      </c>
      <c r="G1475" t="s">
        <v>133</v>
      </c>
      <c r="H1475" t="s">
        <v>134</v>
      </c>
      <c r="I1475" t="s">
        <v>259</v>
      </c>
      <c r="J1475" t="s">
        <v>136</v>
      </c>
      <c r="K1475" t="s">
        <v>137</v>
      </c>
      <c r="L1475" t="s">
        <v>4525</v>
      </c>
      <c r="M1475" t="s">
        <v>4526</v>
      </c>
      <c r="N1475">
        <v>4.1944443999999997E-2</v>
      </c>
      <c r="O1475">
        <v>0</v>
      </c>
      <c r="P1475">
        <v>928</v>
      </c>
      <c r="Q1475">
        <v>17</v>
      </c>
      <c r="R1475">
        <v>198</v>
      </c>
      <c r="S1475">
        <v>0</v>
      </c>
      <c r="T1475">
        <v>53</v>
      </c>
      <c r="U1475">
        <v>0</v>
      </c>
      <c r="V1475">
        <v>0</v>
      </c>
      <c r="W1475">
        <v>0</v>
      </c>
      <c r="X1475">
        <v>6.7393695783511793</v>
      </c>
      <c r="Y1475">
        <v>0.69377391891903117</v>
      </c>
      <c r="Z1475">
        <v>6.2875764422427434</v>
      </c>
      <c r="AA1475">
        <v>0</v>
      </c>
      <c r="AB1475">
        <v>0.87012255002881878</v>
      </c>
      <c r="AC1475">
        <v>0</v>
      </c>
      <c r="AD1475">
        <v>0</v>
      </c>
      <c r="AE1475">
        <v>14.590842489541773</v>
      </c>
    </row>
    <row r="1476" spans="1:31" x14ac:dyDescent="0.25">
      <c r="A1476">
        <v>2056556</v>
      </c>
      <c r="B1476">
        <v>1</v>
      </c>
      <c r="C1476" t="s">
        <v>81</v>
      </c>
      <c r="D1476" t="s">
        <v>123</v>
      </c>
      <c r="E1476" t="s">
        <v>158</v>
      </c>
      <c r="F1476" t="s">
        <v>4527</v>
      </c>
      <c r="G1476" t="s">
        <v>160</v>
      </c>
      <c r="H1476" t="s">
        <v>143</v>
      </c>
      <c r="I1476" t="s">
        <v>135</v>
      </c>
      <c r="J1476" t="s">
        <v>136</v>
      </c>
      <c r="K1476" t="s">
        <v>137</v>
      </c>
      <c r="L1476" t="s">
        <v>4528</v>
      </c>
      <c r="M1476" t="s">
        <v>4529</v>
      </c>
      <c r="N1476">
        <v>1.881388888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11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51.873083479757263</v>
      </c>
      <c r="AC1476">
        <v>0</v>
      </c>
      <c r="AD1476">
        <v>0</v>
      </c>
      <c r="AE1476">
        <v>51.873083479757263</v>
      </c>
    </row>
    <row r="1477" spans="1:31" x14ac:dyDescent="0.25">
      <c r="A1477">
        <v>2056558</v>
      </c>
      <c r="B1477">
        <v>1</v>
      </c>
      <c r="C1477" t="s">
        <v>81</v>
      </c>
      <c r="D1477" t="s">
        <v>128</v>
      </c>
      <c r="E1477" t="s">
        <v>131</v>
      </c>
      <c r="F1477" t="s">
        <v>4530</v>
      </c>
      <c r="G1477" t="s">
        <v>464</v>
      </c>
      <c r="H1477" t="s">
        <v>134</v>
      </c>
      <c r="I1477" t="s">
        <v>135</v>
      </c>
      <c r="J1477" t="s">
        <v>136</v>
      </c>
      <c r="K1477" t="s">
        <v>137</v>
      </c>
      <c r="L1477" t="s">
        <v>4531</v>
      </c>
      <c r="M1477" t="s">
        <v>4532</v>
      </c>
      <c r="N1477">
        <v>6.3036111110000004</v>
      </c>
      <c r="O1477">
        <v>0</v>
      </c>
      <c r="P1477">
        <v>0</v>
      </c>
      <c r="Q1477">
        <v>0</v>
      </c>
      <c r="R1477">
        <v>0</v>
      </c>
      <c r="S1477">
        <v>2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292.60365649866725</v>
      </c>
      <c r="AB1477">
        <v>0</v>
      </c>
      <c r="AC1477">
        <v>0</v>
      </c>
      <c r="AD1477">
        <v>0</v>
      </c>
      <c r="AE1477">
        <v>292.60365649866725</v>
      </c>
    </row>
    <row r="1478" spans="1:31" x14ac:dyDescent="0.25">
      <c r="A1478">
        <v>2056559</v>
      </c>
      <c r="B1478">
        <v>1</v>
      </c>
      <c r="C1478" t="s">
        <v>81</v>
      </c>
      <c r="D1478" t="s">
        <v>120</v>
      </c>
      <c r="E1478" t="s">
        <v>146</v>
      </c>
      <c r="F1478" t="s">
        <v>4533</v>
      </c>
      <c r="G1478" t="s">
        <v>133</v>
      </c>
      <c r="H1478" t="s">
        <v>134</v>
      </c>
      <c r="I1478" t="s">
        <v>259</v>
      </c>
      <c r="J1478" t="s">
        <v>136</v>
      </c>
      <c r="K1478" t="s">
        <v>137</v>
      </c>
      <c r="L1478" t="s">
        <v>4534</v>
      </c>
      <c r="M1478" t="s">
        <v>4535</v>
      </c>
      <c r="N1478">
        <v>1.3333332999999999E-2</v>
      </c>
      <c r="O1478">
        <v>3</v>
      </c>
      <c r="P1478">
        <v>8267</v>
      </c>
      <c r="Q1478">
        <v>518</v>
      </c>
      <c r="R1478">
        <v>421</v>
      </c>
      <c r="S1478">
        <v>83</v>
      </c>
      <c r="T1478">
        <v>762</v>
      </c>
      <c r="U1478">
        <v>10</v>
      </c>
      <c r="V1478">
        <v>3</v>
      </c>
      <c r="W1478">
        <v>5.0100055891200007E-2</v>
      </c>
      <c r="X1478">
        <v>17.371195266463367</v>
      </c>
      <c r="Y1478">
        <v>13.576622414973579</v>
      </c>
      <c r="Z1478">
        <v>4.6177363293493112</v>
      </c>
      <c r="AA1478">
        <v>6.5023015904430252</v>
      </c>
      <c r="AB1478">
        <v>4.9698979767079177</v>
      </c>
      <c r="AC1478">
        <v>56.425387179886336</v>
      </c>
      <c r="AD1478">
        <v>0.11091106500777335</v>
      </c>
      <c r="AE1478">
        <v>103.6241518787225</v>
      </c>
    </row>
    <row r="1479" spans="1:31" x14ac:dyDescent="0.25">
      <c r="A1479">
        <v>2056562</v>
      </c>
      <c r="B1479">
        <v>1</v>
      </c>
      <c r="C1479" t="s">
        <v>81</v>
      </c>
      <c r="D1479" t="s">
        <v>120</v>
      </c>
      <c r="E1479" t="s">
        <v>146</v>
      </c>
      <c r="F1479" t="s">
        <v>4536</v>
      </c>
      <c r="G1479" t="s">
        <v>133</v>
      </c>
      <c r="H1479" t="s">
        <v>134</v>
      </c>
      <c r="I1479" t="s">
        <v>135</v>
      </c>
      <c r="J1479" t="s">
        <v>136</v>
      </c>
      <c r="K1479" t="s">
        <v>137</v>
      </c>
      <c r="L1479" t="s">
        <v>4537</v>
      </c>
      <c r="M1479" t="s">
        <v>4538</v>
      </c>
      <c r="N1479">
        <v>0.62166666599999998</v>
      </c>
      <c r="O1479">
        <v>2</v>
      </c>
      <c r="P1479">
        <v>3419</v>
      </c>
      <c r="Q1479">
        <v>257</v>
      </c>
      <c r="R1479">
        <v>239</v>
      </c>
      <c r="S1479">
        <v>40</v>
      </c>
      <c r="T1479">
        <v>400</v>
      </c>
      <c r="U1479">
        <v>3</v>
      </c>
      <c r="V1479">
        <v>2</v>
      </c>
      <c r="W1479">
        <v>2.0927874428469</v>
      </c>
      <c r="X1479">
        <v>321.24069242137159</v>
      </c>
      <c r="Y1479">
        <v>238.26317173072778</v>
      </c>
      <c r="Z1479">
        <v>70.562561534068053</v>
      </c>
      <c r="AA1479">
        <v>149.06401122859009</v>
      </c>
      <c r="AB1479">
        <v>106.50599092621253</v>
      </c>
      <c r="AC1479">
        <v>74.580610993830831</v>
      </c>
      <c r="AD1479">
        <v>0.92067440696430347</v>
      </c>
      <c r="AE1479">
        <v>963.23050068461214</v>
      </c>
    </row>
    <row r="1480" spans="1:31" x14ac:dyDescent="0.25">
      <c r="A1480">
        <v>2056563</v>
      </c>
      <c r="B1480">
        <v>1</v>
      </c>
      <c r="C1480" t="s">
        <v>81</v>
      </c>
      <c r="D1480" t="s">
        <v>126</v>
      </c>
      <c r="E1480" t="s">
        <v>131</v>
      </c>
      <c r="F1480" t="s">
        <v>4539</v>
      </c>
      <c r="G1480" t="s">
        <v>133</v>
      </c>
      <c r="H1480" t="s">
        <v>134</v>
      </c>
      <c r="I1480" t="s">
        <v>259</v>
      </c>
      <c r="J1480" t="s">
        <v>136</v>
      </c>
      <c r="K1480" t="s">
        <v>137</v>
      </c>
      <c r="L1480" t="s">
        <v>4540</v>
      </c>
      <c r="M1480" t="s">
        <v>4541</v>
      </c>
      <c r="N1480">
        <v>7.7777769999999996E-3</v>
      </c>
      <c r="O1480">
        <v>2</v>
      </c>
      <c r="P1480">
        <v>230</v>
      </c>
      <c r="Q1480">
        <v>34</v>
      </c>
      <c r="R1480">
        <v>96</v>
      </c>
      <c r="S1480">
        <v>4</v>
      </c>
      <c r="T1480">
        <v>25</v>
      </c>
      <c r="U1480">
        <v>0</v>
      </c>
      <c r="V1480">
        <v>0</v>
      </c>
      <c r="W1480">
        <v>6.2455389969000002E-3</v>
      </c>
      <c r="X1480">
        <v>0.2501620384233833</v>
      </c>
      <c r="Y1480">
        <v>2.5333758164481046</v>
      </c>
      <c r="Z1480">
        <v>1.7412044971431759</v>
      </c>
      <c r="AA1480">
        <v>0.36068041444941334</v>
      </c>
      <c r="AB1480">
        <v>0.51672905958382331</v>
      </c>
      <c r="AC1480">
        <v>0</v>
      </c>
      <c r="AD1480">
        <v>0</v>
      </c>
      <c r="AE1480">
        <v>5.4083973650447996</v>
      </c>
    </row>
    <row r="1481" spans="1:31" x14ac:dyDescent="0.25">
      <c r="A1481">
        <v>2056564</v>
      </c>
      <c r="B1481">
        <v>1</v>
      </c>
      <c r="C1481" t="s">
        <v>81</v>
      </c>
      <c r="D1481" t="s">
        <v>127</v>
      </c>
      <c r="E1481" t="s">
        <v>158</v>
      </c>
      <c r="F1481" t="s">
        <v>4542</v>
      </c>
      <c r="G1481" t="s">
        <v>385</v>
      </c>
      <c r="H1481" t="s">
        <v>143</v>
      </c>
      <c r="I1481" t="s">
        <v>135</v>
      </c>
      <c r="J1481" t="s">
        <v>136</v>
      </c>
      <c r="K1481" t="s">
        <v>137</v>
      </c>
      <c r="L1481" t="s">
        <v>4543</v>
      </c>
      <c r="M1481" t="s">
        <v>4544</v>
      </c>
      <c r="N1481">
        <v>6.5122222220000001</v>
      </c>
      <c r="O1481">
        <v>0</v>
      </c>
      <c r="P1481">
        <v>5</v>
      </c>
      <c r="Q1481">
        <v>0</v>
      </c>
      <c r="R1481">
        <v>5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4.461895066765881</v>
      </c>
      <c r="Y1481">
        <v>0</v>
      </c>
      <c r="Z1481">
        <v>43.88756402639428</v>
      </c>
      <c r="AA1481">
        <v>0</v>
      </c>
      <c r="AB1481">
        <v>0</v>
      </c>
      <c r="AC1481">
        <v>0</v>
      </c>
      <c r="AD1481">
        <v>0</v>
      </c>
      <c r="AE1481">
        <v>48.349459093160164</v>
      </c>
    </row>
    <row r="1482" spans="1:31" x14ac:dyDescent="0.25">
      <c r="A1482">
        <v>2056565</v>
      </c>
      <c r="B1482">
        <v>1</v>
      </c>
      <c r="C1482" t="s">
        <v>81</v>
      </c>
      <c r="D1482" t="s">
        <v>118</v>
      </c>
      <c r="E1482" t="s">
        <v>131</v>
      </c>
      <c r="F1482" t="s">
        <v>4545</v>
      </c>
      <c r="G1482" t="s">
        <v>133</v>
      </c>
      <c r="H1482" t="s">
        <v>134</v>
      </c>
      <c r="I1482" t="s">
        <v>259</v>
      </c>
      <c r="J1482" t="s">
        <v>136</v>
      </c>
      <c r="K1482" t="s">
        <v>137</v>
      </c>
      <c r="L1482" t="s">
        <v>4546</v>
      </c>
      <c r="M1482" t="s">
        <v>4547</v>
      </c>
      <c r="N1482">
        <v>1.8888888E-2</v>
      </c>
      <c r="O1482">
        <v>1</v>
      </c>
      <c r="P1482">
        <v>247</v>
      </c>
      <c r="Q1482">
        <v>56</v>
      </c>
      <c r="R1482">
        <v>23</v>
      </c>
      <c r="S1482">
        <v>5</v>
      </c>
      <c r="T1482">
        <v>22</v>
      </c>
      <c r="U1482">
        <v>0</v>
      </c>
      <c r="V1482">
        <v>0</v>
      </c>
      <c r="W1482">
        <v>1.3476018236699999E-2</v>
      </c>
      <c r="X1482">
        <v>0.78029379962909995</v>
      </c>
      <c r="Y1482">
        <v>0.83249565022853567</v>
      </c>
      <c r="Z1482">
        <v>0.84693515678556675</v>
      </c>
      <c r="AA1482">
        <v>0.1983555146169256</v>
      </c>
      <c r="AB1482">
        <v>0.12974951552380334</v>
      </c>
      <c r="AC1482">
        <v>0</v>
      </c>
      <c r="AD1482">
        <v>0</v>
      </c>
      <c r="AE1482">
        <v>2.8013056550206317</v>
      </c>
    </row>
    <row r="1483" spans="1:31" x14ac:dyDescent="0.25">
      <c r="A1483">
        <v>2056566</v>
      </c>
      <c r="B1483">
        <v>1</v>
      </c>
      <c r="C1483" t="s">
        <v>80</v>
      </c>
      <c r="D1483" t="s">
        <v>103</v>
      </c>
      <c r="E1483" t="s">
        <v>295</v>
      </c>
      <c r="F1483" t="s">
        <v>4548</v>
      </c>
      <c r="G1483" t="s">
        <v>133</v>
      </c>
      <c r="H1483" t="s">
        <v>134</v>
      </c>
      <c r="I1483" t="s">
        <v>135</v>
      </c>
      <c r="J1483" t="s">
        <v>136</v>
      </c>
      <c r="K1483" t="s">
        <v>137</v>
      </c>
      <c r="L1483" t="s">
        <v>4549</v>
      </c>
      <c r="M1483" t="s">
        <v>4550</v>
      </c>
      <c r="N1483">
        <v>0.116666666</v>
      </c>
      <c r="O1483">
        <v>0</v>
      </c>
      <c r="P1483">
        <v>1620</v>
      </c>
      <c r="Q1483">
        <v>30</v>
      </c>
      <c r="R1483">
        <v>168</v>
      </c>
      <c r="S1483">
        <v>14</v>
      </c>
      <c r="T1483">
        <v>181</v>
      </c>
      <c r="U1483">
        <v>2</v>
      </c>
      <c r="V1483">
        <v>1</v>
      </c>
      <c r="W1483">
        <v>0</v>
      </c>
      <c r="X1483">
        <v>38.626309402464571</v>
      </c>
      <c r="Y1483">
        <v>6.7994436667845344</v>
      </c>
      <c r="Z1483">
        <v>52.944828013652995</v>
      </c>
      <c r="AA1483">
        <v>6.7837448988141</v>
      </c>
      <c r="AB1483">
        <v>20.119806930715448</v>
      </c>
      <c r="AC1483">
        <v>29.693987539262668</v>
      </c>
      <c r="AD1483">
        <v>0.50233615357531669</v>
      </c>
      <c r="AE1483">
        <v>155.47045660526967</v>
      </c>
    </row>
    <row r="1484" spans="1:31" x14ac:dyDescent="0.25">
      <c r="A1484">
        <v>2056568</v>
      </c>
      <c r="B1484">
        <v>1</v>
      </c>
      <c r="C1484" t="s">
        <v>81</v>
      </c>
      <c r="D1484" t="s">
        <v>128</v>
      </c>
      <c r="E1484" t="s">
        <v>158</v>
      </c>
      <c r="F1484" t="s">
        <v>4551</v>
      </c>
      <c r="G1484" t="s">
        <v>1418</v>
      </c>
      <c r="H1484" t="s">
        <v>143</v>
      </c>
      <c r="I1484" t="s">
        <v>135</v>
      </c>
      <c r="J1484" t="s">
        <v>136</v>
      </c>
      <c r="K1484" t="s">
        <v>137</v>
      </c>
      <c r="L1484" t="s">
        <v>4552</v>
      </c>
      <c r="M1484" t="s">
        <v>4553</v>
      </c>
      <c r="N1484">
        <v>4.3925000000000001</v>
      </c>
      <c r="O1484">
        <v>0</v>
      </c>
      <c r="P1484">
        <v>8</v>
      </c>
      <c r="Q1484">
        <v>0</v>
      </c>
      <c r="R1484">
        <v>8</v>
      </c>
      <c r="S1484">
        <v>0</v>
      </c>
      <c r="T1484">
        <v>1</v>
      </c>
      <c r="U1484">
        <v>0</v>
      </c>
      <c r="V1484">
        <v>0</v>
      </c>
      <c r="W1484">
        <v>0</v>
      </c>
      <c r="X1484">
        <v>9.2222451778487571</v>
      </c>
      <c r="Y1484">
        <v>0</v>
      </c>
      <c r="Z1484">
        <v>10.610256338564431</v>
      </c>
      <c r="AA1484">
        <v>0</v>
      </c>
      <c r="AB1484">
        <v>21.420012811883318</v>
      </c>
      <c r="AC1484">
        <v>0</v>
      </c>
      <c r="AD1484">
        <v>0</v>
      </c>
      <c r="AE1484">
        <v>41.252514328296506</v>
      </c>
    </row>
    <row r="1485" spans="1:31" x14ac:dyDescent="0.25">
      <c r="A1485">
        <v>2056569</v>
      </c>
      <c r="B1485">
        <v>1</v>
      </c>
      <c r="C1485" t="s">
        <v>80</v>
      </c>
      <c r="D1485" t="s">
        <v>92</v>
      </c>
      <c r="E1485" t="s">
        <v>177</v>
      </c>
      <c r="F1485" t="s">
        <v>4554</v>
      </c>
      <c r="G1485" t="s">
        <v>183</v>
      </c>
      <c r="H1485" t="s">
        <v>143</v>
      </c>
      <c r="I1485" t="s">
        <v>135</v>
      </c>
      <c r="J1485" t="s">
        <v>136</v>
      </c>
      <c r="K1485" t="s">
        <v>137</v>
      </c>
      <c r="L1485" t="s">
        <v>4555</v>
      </c>
      <c r="M1485" t="s">
        <v>4556</v>
      </c>
      <c r="N1485">
        <v>2.0872222219999998</v>
      </c>
      <c r="O1485">
        <v>0</v>
      </c>
      <c r="P1485">
        <v>1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0.46483605235145553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0.46483605235145553</v>
      </c>
    </row>
    <row r="1486" spans="1:31" x14ac:dyDescent="0.25">
      <c r="A1486">
        <v>2056571</v>
      </c>
      <c r="B1486">
        <v>1</v>
      </c>
      <c r="C1486" t="s">
        <v>80</v>
      </c>
      <c r="D1486" t="s">
        <v>103</v>
      </c>
      <c r="E1486" t="s">
        <v>295</v>
      </c>
      <c r="F1486" t="s">
        <v>4557</v>
      </c>
      <c r="G1486" t="s">
        <v>133</v>
      </c>
      <c r="H1486" t="s">
        <v>134</v>
      </c>
      <c r="I1486" t="s">
        <v>135</v>
      </c>
      <c r="J1486" t="s">
        <v>136</v>
      </c>
      <c r="K1486" t="s">
        <v>137</v>
      </c>
      <c r="L1486" t="s">
        <v>4558</v>
      </c>
      <c r="M1486" t="s">
        <v>4559</v>
      </c>
      <c r="N1486">
        <v>8.0277776999999995E-2</v>
      </c>
      <c r="O1486">
        <v>2</v>
      </c>
      <c r="P1486">
        <v>342</v>
      </c>
      <c r="Q1486">
        <v>40</v>
      </c>
      <c r="R1486">
        <v>77</v>
      </c>
      <c r="S1486">
        <v>20</v>
      </c>
      <c r="T1486">
        <v>57</v>
      </c>
      <c r="U1486">
        <v>6</v>
      </c>
      <c r="V1486">
        <v>1</v>
      </c>
      <c r="W1486">
        <v>0.1497852844824</v>
      </c>
      <c r="X1486">
        <v>7.5009719587340333</v>
      </c>
      <c r="Y1486">
        <v>13.971036473776792</v>
      </c>
      <c r="Z1486">
        <v>9.034243651127861</v>
      </c>
      <c r="AA1486">
        <v>5.5422066110182939</v>
      </c>
      <c r="AB1486">
        <v>3.3693721285516949</v>
      </c>
      <c r="AC1486">
        <v>47.588979881639503</v>
      </c>
      <c r="AD1486">
        <v>2.1417878418000642</v>
      </c>
      <c r="AE1486">
        <v>89.29838383113065</v>
      </c>
    </row>
    <row r="1487" spans="1:31" x14ac:dyDescent="0.25">
      <c r="A1487">
        <v>2056572</v>
      </c>
      <c r="B1487">
        <v>1</v>
      </c>
      <c r="C1487" t="s">
        <v>80</v>
      </c>
      <c r="D1487" t="s">
        <v>96</v>
      </c>
      <c r="E1487" t="s">
        <v>177</v>
      </c>
      <c r="F1487" t="s">
        <v>4560</v>
      </c>
      <c r="G1487" t="s">
        <v>179</v>
      </c>
      <c r="H1487" t="s">
        <v>143</v>
      </c>
      <c r="I1487" t="s">
        <v>135</v>
      </c>
      <c r="J1487" t="s">
        <v>136</v>
      </c>
      <c r="K1487" t="s">
        <v>137</v>
      </c>
      <c r="L1487" t="s">
        <v>4561</v>
      </c>
      <c r="M1487" t="s">
        <v>4562</v>
      </c>
      <c r="N1487">
        <v>1.980277777</v>
      </c>
      <c r="O1487">
        <v>0</v>
      </c>
      <c r="P1487">
        <v>1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5.0107470874062227E-2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5.0107470874062227E-2</v>
      </c>
    </row>
    <row r="1488" spans="1:31" x14ac:dyDescent="0.25">
      <c r="A1488">
        <v>2056574</v>
      </c>
      <c r="B1488">
        <v>1</v>
      </c>
      <c r="C1488" t="s">
        <v>81</v>
      </c>
      <c r="D1488" t="s">
        <v>120</v>
      </c>
      <c r="E1488" t="s">
        <v>177</v>
      </c>
      <c r="F1488" t="s">
        <v>4563</v>
      </c>
      <c r="G1488" t="s">
        <v>183</v>
      </c>
      <c r="H1488" t="s">
        <v>143</v>
      </c>
      <c r="I1488" t="s">
        <v>135</v>
      </c>
      <c r="J1488" t="s">
        <v>136</v>
      </c>
      <c r="K1488" t="s">
        <v>137</v>
      </c>
      <c r="L1488" t="s">
        <v>4564</v>
      </c>
      <c r="M1488" t="s">
        <v>4565</v>
      </c>
      <c r="N1488">
        <v>3.1797222220000001</v>
      </c>
      <c r="O1488">
        <v>0</v>
      </c>
      <c r="P1488">
        <v>1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0.34237613240438336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0.34237613240438336</v>
      </c>
    </row>
    <row r="1489" spans="1:31" x14ac:dyDescent="0.25">
      <c r="A1489">
        <v>2056575</v>
      </c>
      <c r="B1489">
        <v>1</v>
      </c>
      <c r="C1489" t="s">
        <v>80</v>
      </c>
      <c r="D1489" t="s">
        <v>97</v>
      </c>
      <c r="E1489" t="s">
        <v>177</v>
      </c>
      <c r="F1489" t="s">
        <v>4566</v>
      </c>
      <c r="G1489" t="s">
        <v>183</v>
      </c>
      <c r="H1489" t="s">
        <v>143</v>
      </c>
      <c r="I1489" t="s">
        <v>135</v>
      </c>
      <c r="J1489" t="s">
        <v>136</v>
      </c>
      <c r="K1489" t="s">
        <v>137</v>
      </c>
      <c r="L1489" t="s">
        <v>4567</v>
      </c>
      <c r="M1489" t="s">
        <v>4568</v>
      </c>
      <c r="N1489">
        <v>2.841388888</v>
      </c>
      <c r="O1489">
        <v>0</v>
      </c>
      <c r="P1489">
        <v>1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0.7415647707839883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0.7415647707839883</v>
      </c>
    </row>
    <row r="1490" spans="1:31" x14ac:dyDescent="0.25">
      <c r="A1490">
        <v>2056576</v>
      </c>
      <c r="B1490">
        <v>1</v>
      </c>
      <c r="C1490" t="s">
        <v>81</v>
      </c>
      <c r="D1490" t="s">
        <v>115</v>
      </c>
      <c r="E1490" t="s">
        <v>131</v>
      </c>
      <c r="F1490" t="s">
        <v>4569</v>
      </c>
      <c r="G1490" t="s">
        <v>133</v>
      </c>
      <c r="H1490" t="s">
        <v>134</v>
      </c>
      <c r="I1490" t="s">
        <v>259</v>
      </c>
      <c r="J1490" t="s">
        <v>136</v>
      </c>
      <c r="K1490" t="s">
        <v>137</v>
      </c>
      <c r="L1490" t="s">
        <v>4570</v>
      </c>
      <c r="M1490" t="s">
        <v>4571</v>
      </c>
      <c r="N1490">
        <v>8.3333330000000001E-3</v>
      </c>
      <c r="O1490">
        <v>0</v>
      </c>
      <c r="P1490">
        <v>2127</v>
      </c>
      <c r="Q1490">
        <v>6</v>
      </c>
      <c r="R1490">
        <v>131</v>
      </c>
      <c r="S1490">
        <v>6</v>
      </c>
      <c r="T1490">
        <v>148</v>
      </c>
      <c r="U1490">
        <v>0</v>
      </c>
      <c r="V1490">
        <v>1</v>
      </c>
      <c r="W1490">
        <v>0</v>
      </c>
      <c r="X1490">
        <v>1.9134853632382498</v>
      </c>
      <c r="Y1490">
        <v>0.18498459577396664</v>
      </c>
      <c r="Z1490">
        <v>0.49039324875195844</v>
      </c>
      <c r="AA1490">
        <v>0.23876616249968335</v>
      </c>
      <c r="AB1490">
        <v>0.36320578750972504</v>
      </c>
      <c r="AC1490">
        <v>0</v>
      </c>
      <c r="AD1490">
        <v>5.9082751974999997E-5</v>
      </c>
      <c r="AE1490">
        <v>3.1908942405255583</v>
      </c>
    </row>
    <row r="1491" spans="1:31" x14ac:dyDescent="0.25">
      <c r="A1491">
        <v>2056577</v>
      </c>
      <c r="B1491">
        <v>1</v>
      </c>
      <c r="C1491" t="s">
        <v>81</v>
      </c>
      <c r="D1491" t="s">
        <v>113</v>
      </c>
      <c r="E1491" t="s">
        <v>140</v>
      </c>
      <c r="F1491" t="s">
        <v>4572</v>
      </c>
      <c r="G1491" t="s">
        <v>324</v>
      </c>
      <c r="H1491" t="s">
        <v>143</v>
      </c>
      <c r="I1491" t="s">
        <v>135</v>
      </c>
      <c r="J1491" t="s">
        <v>136</v>
      </c>
      <c r="K1491" t="s">
        <v>137</v>
      </c>
      <c r="L1491" t="s">
        <v>4573</v>
      </c>
      <c r="M1491" t="s">
        <v>4574</v>
      </c>
      <c r="N1491">
        <v>1.2427777769999999</v>
      </c>
      <c r="O1491">
        <v>0</v>
      </c>
      <c r="P1491">
        <v>72</v>
      </c>
      <c r="Q1491">
        <v>0</v>
      </c>
      <c r="R1491">
        <v>4</v>
      </c>
      <c r="S1491">
        <v>0</v>
      </c>
      <c r="T1491">
        <v>7</v>
      </c>
      <c r="U1491">
        <v>0</v>
      </c>
      <c r="V1491">
        <v>0</v>
      </c>
      <c r="W1491">
        <v>0</v>
      </c>
      <c r="X1491">
        <v>16.389350281784417</v>
      </c>
      <c r="Y1491">
        <v>0</v>
      </c>
      <c r="Z1491">
        <v>5.6874532824759809</v>
      </c>
      <c r="AA1491">
        <v>0</v>
      </c>
      <c r="AB1491">
        <v>4.639433226626525</v>
      </c>
      <c r="AC1491">
        <v>0</v>
      </c>
      <c r="AD1491">
        <v>0</v>
      </c>
      <c r="AE1491">
        <v>26.716236790886924</v>
      </c>
    </row>
    <row r="1492" spans="1:31" x14ac:dyDescent="0.25">
      <c r="A1492">
        <v>2056579</v>
      </c>
      <c r="B1492">
        <v>1</v>
      </c>
      <c r="C1492" t="s">
        <v>80</v>
      </c>
      <c r="D1492" t="s">
        <v>108</v>
      </c>
      <c r="E1492" t="s">
        <v>177</v>
      </c>
      <c r="F1492" t="s">
        <v>4575</v>
      </c>
      <c r="G1492" t="s">
        <v>142</v>
      </c>
      <c r="H1492" t="s">
        <v>143</v>
      </c>
      <c r="I1492" t="s">
        <v>135</v>
      </c>
      <c r="J1492" t="s">
        <v>136</v>
      </c>
      <c r="K1492" t="s">
        <v>137</v>
      </c>
      <c r="L1492" t="s">
        <v>4576</v>
      </c>
      <c r="M1492" t="s">
        <v>4577</v>
      </c>
      <c r="N1492">
        <v>2.4047222220000002</v>
      </c>
      <c r="O1492">
        <v>0</v>
      </c>
      <c r="P1492">
        <v>0</v>
      </c>
      <c r="Q1492">
        <v>0</v>
      </c>
      <c r="R1492">
        <v>1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5.7024383011698836</v>
      </c>
      <c r="AA1492">
        <v>0</v>
      </c>
      <c r="AB1492">
        <v>0</v>
      </c>
      <c r="AC1492">
        <v>0</v>
      </c>
      <c r="AD1492">
        <v>0</v>
      </c>
      <c r="AE1492">
        <v>5.7024383011698836</v>
      </c>
    </row>
    <row r="1493" spans="1:31" x14ac:dyDescent="0.25">
      <c r="A1493">
        <v>2056581</v>
      </c>
      <c r="B1493">
        <v>1</v>
      </c>
      <c r="C1493" t="s">
        <v>80</v>
      </c>
      <c r="D1493" t="s">
        <v>84</v>
      </c>
      <c r="E1493" t="s">
        <v>169</v>
      </c>
      <c r="F1493" t="s">
        <v>4578</v>
      </c>
      <c r="G1493" t="s">
        <v>273</v>
      </c>
      <c r="H1493" t="s">
        <v>134</v>
      </c>
      <c r="I1493" t="s">
        <v>135</v>
      </c>
      <c r="J1493" t="s">
        <v>136</v>
      </c>
      <c r="K1493" t="s">
        <v>155</v>
      </c>
      <c r="L1493" t="s">
        <v>4579</v>
      </c>
      <c r="M1493" t="s">
        <v>4580</v>
      </c>
      <c r="N1493">
        <v>9.2083333330000006</v>
      </c>
      <c r="O1493">
        <v>0</v>
      </c>
      <c r="P1493">
        <v>669</v>
      </c>
      <c r="Q1493">
        <v>0</v>
      </c>
      <c r="R1493">
        <v>0</v>
      </c>
      <c r="S1493">
        <v>0</v>
      </c>
      <c r="T1493">
        <v>54</v>
      </c>
      <c r="U1493">
        <v>0</v>
      </c>
      <c r="V1493">
        <v>0</v>
      </c>
      <c r="W1493">
        <v>0</v>
      </c>
      <c r="X1493">
        <v>1287.6214490691864</v>
      </c>
      <c r="Y1493">
        <v>0</v>
      </c>
      <c r="Z1493">
        <v>0</v>
      </c>
      <c r="AA1493">
        <v>0</v>
      </c>
      <c r="AB1493">
        <v>520.29247993589217</v>
      </c>
      <c r="AC1493">
        <v>0</v>
      </c>
      <c r="AD1493">
        <v>0</v>
      </c>
      <c r="AE1493">
        <v>1807.9139290050784</v>
      </c>
    </row>
    <row r="1494" spans="1:31" x14ac:dyDescent="0.25">
      <c r="A1494">
        <v>2056582</v>
      </c>
      <c r="B1494">
        <v>1</v>
      </c>
      <c r="C1494" t="s">
        <v>81</v>
      </c>
      <c r="D1494" t="s">
        <v>117</v>
      </c>
      <c r="E1494" t="s">
        <v>131</v>
      </c>
      <c r="F1494" t="s">
        <v>4581</v>
      </c>
      <c r="G1494" t="s">
        <v>154</v>
      </c>
      <c r="H1494" t="s">
        <v>134</v>
      </c>
      <c r="I1494" t="s">
        <v>135</v>
      </c>
      <c r="J1494" t="s">
        <v>136</v>
      </c>
      <c r="K1494" t="s">
        <v>155</v>
      </c>
      <c r="L1494" t="s">
        <v>4582</v>
      </c>
      <c r="M1494" t="s">
        <v>4583</v>
      </c>
      <c r="N1494">
        <v>2.0436111110000001</v>
      </c>
      <c r="O1494">
        <v>0</v>
      </c>
      <c r="P1494">
        <v>734</v>
      </c>
      <c r="Q1494">
        <v>9</v>
      </c>
      <c r="R1494">
        <v>60</v>
      </c>
      <c r="S1494">
        <v>1</v>
      </c>
      <c r="T1494">
        <v>31</v>
      </c>
      <c r="U1494">
        <v>0</v>
      </c>
      <c r="V1494">
        <v>0</v>
      </c>
      <c r="W1494">
        <v>0</v>
      </c>
      <c r="X1494">
        <v>198.07946290248512</v>
      </c>
      <c r="Y1494">
        <v>14.068846898664944</v>
      </c>
      <c r="Z1494">
        <v>10.150984234669815</v>
      </c>
      <c r="AA1494">
        <v>0.28965111378566666</v>
      </c>
      <c r="AB1494">
        <v>61.21405254825315</v>
      </c>
      <c r="AC1494">
        <v>0</v>
      </c>
      <c r="AD1494">
        <v>0</v>
      </c>
      <c r="AE1494">
        <v>283.8029976978587</v>
      </c>
    </row>
    <row r="1495" spans="1:31" x14ac:dyDescent="0.25">
      <c r="A1495">
        <v>2056583</v>
      </c>
      <c r="B1495">
        <v>1</v>
      </c>
      <c r="C1495" t="s">
        <v>81</v>
      </c>
      <c r="D1495" t="s">
        <v>126</v>
      </c>
      <c r="E1495" t="s">
        <v>140</v>
      </c>
      <c r="F1495" t="s">
        <v>2854</v>
      </c>
      <c r="G1495" t="s">
        <v>154</v>
      </c>
      <c r="H1495" t="s">
        <v>143</v>
      </c>
      <c r="I1495" t="s">
        <v>135</v>
      </c>
      <c r="J1495" t="s">
        <v>136</v>
      </c>
      <c r="K1495" t="s">
        <v>155</v>
      </c>
      <c r="L1495" t="s">
        <v>4584</v>
      </c>
      <c r="M1495" t="s">
        <v>4585</v>
      </c>
      <c r="N1495">
        <v>8.4728230549999992</v>
      </c>
      <c r="O1495">
        <v>0</v>
      </c>
      <c r="P1495">
        <v>25</v>
      </c>
      <c r="Q1495">
        <v>0</v>
      </c>
      <c r="R1495">
        <v>2</v>
      </c>
      <c r="S1495">
        <v>0</v>
      </c>
      <c r="T1495">
        <v>1</v>
      </c>
      <c r="U1495">
        <v>0</v>
      </c>
      <c r="V1495">
        <v>0</v>
      </c>
      <c r="W1495">
        <v>0</v>
      </c>
      <c r="X1495">
        <v>30.428753772344951</v>
      </c>
      <c r="Y1495">
        <v>0</v>
      </c>
      <c r="Z1495">
        <v>7.85561135688741</v>
      </c>
      <c r="AA1495">
        <v>0</v>
      </c>
      <c r="AB1495">
        <v>6.1723282423196392E-2</v>
      </c>
      <c r="AC1495">
        <v>0</v>
      </c>
      <c r="AD1495">
        <v>0</v>
      </c>
      <c r="AE1495">
        <v>38.346088411655558</v>
      </c>
    </row>
    <row r="1496" spans="1:31" x14ac:dyDescent="0.25">
      <c r="A1496">
        <v>2056584</v>
      </c>
      <c r="B1496">
        <v>1</v>
      </c>
      <c r="C1496" t="s">
        <v>80</v>
      </c>
      <c r="D1496" t="s">
        <v>95</v>
      </c>
      <c r="E1496" t="s">
        <v>295</v>
      </c>
      <c r="F1496" t="s">
        <v>4586</v>
      </c>
      <c r="G1496" t="s">
        <v>154</v>
      </c>
      <c r="H1496" t="s">
        <v>134</v>
      </c>
      <c r="I1496" t="s">
        <v>135</v>
      </c>
      <c r="J1496" t="s">
        <v>136</v>
      </c>
      <c r="K1496" t="s">
        <v>155</v>
      </c>
      <c r="L1496" t="s">
        <v>4587</v>
      </c>
      <c r="M1496" t="s">
        <v>4588</v>
      </c>
      <c r="N1496">
        <v>1.154722222</v>
      </c>
      <c r="O1496">
        <v>7</v>
      </c>
      <c r="P1496">
        <v>3976</v>
      </c>
      <c r="Q1496">
        <v>2</v>
      </c>
      <c r="R1496">
        <v>45</v>
      </c>
      <c r="S1496">
        <v>17</v>
      </c>
      <c r="T1496">
        <v>231</v>
      </c>
      <c r="U1496">
        <v>3</v>
      </c>
      <c r="V1496">
        <v>1</v>
      </c>
      <c r="W1496">
        <v>17.186885085174612</v>
      </c>
      <c r="X1496">
        <v>959.98592366484672</v>
      </c>
      <c r="Y1496">
        <v>1.2489816150231423</v>
      </c>
      <c r="Z1496">
        <v>13.469402670219717</v>
      </c>
      <c r="AA1496">
        <v>115.66919295227824</v>
      </c>
      <c r="AB1496">
        <v>260.71380089320621</v>
      </c>
      <c r="AC1496">
        <v>351.79741528273593</v>
      </c>
      <c r="AD1496">
        <v>2.8723365434407473</v>
      </c>
      <c r="AE1496">
        <v>1722.9439387069251</v>
      </c>
    </row>
    <row r="1497" spans="1:31" x14ac:dyDescent="0.25">
      <c r="A1497">
        <v>2056586</v>
      </c>
      <c r="B1497">
        <v>1</v>
      </c>
      <c r="C1497" t="s">
        <v>80</v>
      </c>
      <c r="D1497" t="s">
        <v>105</v>
      </c>
      <c r="E1497" t="s">
        <v>146</v>
      </c>
      <c r="F1497" t="s">
        <v>4589</v>
      </c>
      <c r="G1497" t="s">
        <v>273</v>
      </c>
      <c r="H1497" t="s">
        <v>134</v>
      </c>
      <c r="I1497" t="s">
        <v>135</v>
      </c>
      <c r="J1497" t="s">
        <v>136</v>
      </c>
      <c r="K1497" t="s">
        <v>155</v>
      </c>
      <c r="L1497" t="s">
        <v>4590</v>
      </c>
      <c r="M1497" t="s">
        <v>4591</v>
      </c>
      <c r="N1497">
        <v>2.6848786109999998</v>
      </c>
      <c r="O1497">
        <v>0</v>
      </c>
      <c r="P1497">
        <v>950</v>
      </c>
      <c r="Q1497">
        <v>0</v>
      </c>
      <c r="R1497">
        <v>16</v>
      </c>
      <c r="S1497">
        <v>2</v>
      </c>
      <c r="T1497">
        <v>79</v>
      </c>
      <c r="U1497">
        <v>1</v>
      </c>
      <c r="V1497">
        <v>0</v>
      </c>
      <c r="W1497">
        <v>0</v>
      </c>
      <c r="X1497">
        <v>643.38639540733288</v>
      </c>
      <c r="Y1497">
        <v>0</v>
      </c>
      <c r="Z1497">
        <v>19.675223844209103</v>
      </c>
      <c r="AA1497">
        <v>86.762555134290281</v>
      </c>
      <c r="AB1497">
        <v>197.01152950713723</v>
      </c>
      <c r="AC1497">
        <v>215.55076072579698</v>
      </c>
      <c r="AD1497">
        <v>0</v>
      </c>
      <c r="AE1497">
        <v>1162.3864646187665</v>
      </c>
    </row>
    <row r="1498" spans="1:31" x14ac:dyDescent="0.25">
      <c r="A1498">
        <v>2056587</v>
      </c>
      <c r="B1498">
        <v>1</v>
      </c>
      <c r="C1498" t="s">
        <v>80</v>
      </c>
      <c r="D1498" t="s">
        <v>105</v>
      </c>
      <c r="E1498" t="s">
        <v>505</v>
      </c>
      <c r="F1498" t="s">
        <v>4592</v>
      </c>
      <c r="G1498" t="s">
        <v>273</v>
      </c>
      <c r="H1498" t="s">
        <v>143</v>
      </c>
      <c r="I1498" t="s">
        <v>135</v>
      </c>
      <c r="J1498" t="s">
        <v>136</v>
      </c>
      <c r="K1498" t="s">
        <v>155</v>
      </c>
      <c r="L1498" t="s">
        <v>4593</v>
      </c>
      <c r="M1498" t="s">
        <v>4594</v>
      </c>
      <c r="N1498">
        <v>1.756204444</v>
      </c>
      <c r="O1498">
        <v>0</v>
      </c>
      <c r="P1498">
        <v>108</v>
      </c>
      <c r="Q1498">
        <v>0</v>
      </c>
      <c r="R1498">
        <v>0</v>
      </c>
      <c r="S1498">
        <v>0</v>
      </c>
      <c r="T1498">
        <v>6</v>
      </c>
      <c r="U1498">
        <v>0</v>
      </c>
      <c r="V1498">
        <v>0</v>
      </c>
      <c r="W1498">
        <v>0</v>
      </c>
      <c r="X1498">
        <v>36.244026548613974</v>
      </c>
      <c r="Y1498">
        <v>0</v>
      </c>
      <c r="Z1498">
        <v>0</v>
      </c>
      <c r="AA1498">
        <v>0</v>
      </c>
      <c r="AB1498">
        <v>3.7651862979461002</v>
      </c>
      <c r="AC1498">
        <v>0</v>
      </c>
      <c r="AD1498">
        <v>0</v>
      </c>
      <c r="AE1498">
        <v>40.009212846560075</v>
      </c>
    </row>
    <row r="1499" spans="1:31" x14ac:dyDescent="0.25">
      <c r="A1499">
        <v>2056588</v>
      </c>
      <c r="B1499">
        <v>1</v>
      </c>
      <c r="C1499" t="s">
        <v>81</v>
      </c>
      <c r="D1499" t="s">
        <v>116</v>
      </c>
      <c r="E1499" t="s">
        <v>146</v>
      </c>
      <c r="F1499" t="s">
        <v>4595</v>
      </c>
      <c r="G1499" t="s">
        <v>513</v>
      </c>
      <c r="H1499" t="s">
        <v>134</v>
      </c>
      <c r="I1499" t="s">
        <v>259</v>
      </c>
      <c r="J1499" t="s">
        <v>136</v>
      </c>
      <c r="K1499" t="s">
        <v>155</v>
      </c>
      <c r="L1499" t="s">
        <v>4596</v>
      </c>
      <c r="M1499" t="s">
        <v>4597</v>
      </c>
      <c r="N1499">
        <v>3.1944444000000002E-2</v>
      </c>
      <c r="O1499">
        <v>8</v>
      </c>
      <c r="P1499">
        <v>2806</v>
      </c>
      <c r="Q1499">
        <v>209</v>
      </c>
      <c r="R1499">
        <v>222</v>
      </c>
      <c r="S1499">
        <v>9</v>
      </c>
      <c r="T1499">
        <v>388</v>
      </c>
      <c r="U1499">
        <v>0</v>
      </c>
      <c r="V1499">
        <v>0</v>
      </c>
      <c r="W1499">
        <v>3.9406120808625003E-2</v>
      </c>
      <c r="X1499">
        <v>13.976025078785302</v>
      </c>
      <c r="Y1499">
        <v>2.8619509870808573</v>
      </c>
      <c r="Z1499">
        <v>3.7861602234008069</v>
      </c>
      <c r="AA1499">
        <v>3.5545405960324739</v>
      </c>
      <c r="AB1499">
        <v>4.3787838384390083</v>
      </c>
      <c r="AC1499">
        <v>0</v>
      </c>
      <c r="AD1499">
        <v>0</v>
      </c>
      <c r="AE1499">
        <v>28.596866844547073</v>
      </c>
    </row>
    <row r="1500" spans="1:31" x14ac:dyDescent="0.25">
      <c r="A1500">
        <v>2056590</v>
      </c>
      <c r="B1500">
        <v>1</v>
      </c>
      <c r="C1500" t="s">
        <v>81</v>
      </c>
      <c r="D1500" t="s">
        <v>114</v>
      </c>
      <c r="E1500" t="s">
        <v>169</v>
      </c>
      <c r="F1500" t="s">
        <v>4598</v>
      </c>
      <c r="G1500" t="s">
        <v>171</v>
      </c>
      <c r="H1500" t="s">
        <v>134</v>
      </c>
      <c r="I1500" t="s">
        <v>135</v>
      </c>
      <c r="J1500" t="s">
        <v>136</v>
      </c>
      <c r="K1500" t="s">
        <v>137</v>
      </c>
      <c r="L1500" t="s">
        <v>4599</v>
      </c>
      <c r="M1500" t="s">
        <v>4600</v>
      </c>
      <c r="N1500">
        <v>1.1344444440000001</v>
      </c>
      <c r="O1500">
        <v>0</v>
      </c>
      <c r="P1500">
        <v>259</v>
      </c>
      <c r="Q1500">
        <v>0</v>
      </c>
      <c r="R1500">
        <v>1</v>
      </c>
      <c r="S1500">
        <v>0</v>
      </c>
      <c r="T1500">
        <v>21</v>
      </c>
      <c r="U1500">
        <v>0</v>
      </c>
      <c r="V1500">
        <v>0</v>
      </c>
      <c r="W1500">
        <v>0</v>
      </c>
      <c r="X1500">
        <v>39.491314839782987</v>
      </c>
      <c r="Y1500">
        <v>0</v>
      </c>
      <c r="Z1500">
        <v>0.55344977286716945</v>
      </c>
      <c r="AA1500">
        <v>0</v>
      </c>
      <c r="AB1500">
        <v>3.5694918069144146</v>
      </c>
      <c r="AC1500">
        <v>0</v>
      </c>
      <c r="AD1500">
        <v>0</v>
      </c>
      <c r="AE1500">
        <v>43.614256419564569</v>
      </c>
    </row>
    <row r="1501" spans="1:31" x14ac:dyDescent="0.25">
      <c r="A1501">
        <v>2056591</v>
      </c>
      <c r="B1501">
        <v>1</v>
      </c>
      <c r="C1501" t="s">
        <v>80</v>
      </c>
      <c r="D1501" t="s">
        <v>101</v>
      </c>
      <c r="E1501" t="s">
        <v>131</v>
      </c>
      <c r="F1501" t="s">
        <v>4601</v>
      </c>
      <c r="G1501" t="s">
        <v>154</v>
      </c>
      <c r="H1501" t="s">
        <v>134</v>
      </c>
      <c r="I1501" t="s">
        <v>135</v>
      </c>
      <c r="J1501" t="s">
        <v>136</v>
      </c>
      <c r="K1501" t="s">
        <v>155</v>
      </c>
      <c r="L1501" t="s">
        <v>4602</v>
      </c>
      <c r="M1501" t="s">
        <v>4603</v>
      </c>
      <c r="N1501">
        <v>5.0313888880000004</v>
      </c>
      <c r="O1501">
        <v>5</v>
      </c>
      <c r="P1501">
        <v>1939</v>
      </c>
      <c r="Q1501">
        <v>2</v>
      </c>
      <c r="R1501">
        <v>66</v>
      </c>
      <c r="S1501">
        <v>12</v>
      </c>
      <c r="T1501">
        <v>211</v>
      </c>
      <c r="U1501">
        <v>1</v>
      </c>
      <c r="V1501">
        <v>1</v>
      </c>
      <c r="W1501">
        <v>14.189422873668484</v>
      </c>
      <c r="X1501">
        <v>2445.3422358796965</v>
      </c>
      <c r="Y1501">
        <v>47.397542676547566</v>
      </c>
      <c r="Z1501">
        <v>127.09778779100142</v>
      </c>
      <c r="AA1501">
        <v>549.08202782717331</v>
      </c>
      <c r="AB1501">
        <v>1293.8135825785353</v>
      </c>
      <c r="AC1501">
        <v>251.84115982570864</v>
      </c>
      <c r="AD1501">
        <v>4.9509535387644714</v>
      </c>
      <c r="AE1501">
        <v>4733.7147129910945</v>
      </c>
    </row>
    <row r="1502" spans="1:31" x14ac:dyDescent="0.25">
      <c r="A1502">
        <v>2056592</v>
      </c>
      <c r="B1502">
        <v>1</v>
      </c>
      <c r="C1502" t="s">
        <v>81</v>
      </c>
      <c r="D1502" t="s">
        <v>120</v>
      </c>
      <c r="E1502" t="s">
        <v>146</v>
      </c>
      <c r="F1502" t="s">
        <v>4604</v>
      </c>
      <c r="G1502" t="s">
        <v>133</v>
      </c>
      <c r="H1502" t="s">
        <v>134</v>
      </c>
      <c r="I1502" t="s">
        <v>135</v>
      </c>
      <c r="J1502" t="s">
        <v>136</v>
      </c>
      <c r="K1502" t="s">
        <v>137</v>
      </c>
      <c r="L1502" t="s">
        <v>4605</v>
      </c>
      <c r="M1502" t="s">
        <v>4606</v>
      </c>
      <c r="N1502">
        <v>1.508611111</v>
      </c>
      <c r="O1502">
        <v>0</v>
      </c>
      <c r="P1502">
        <v>0</v>
      </c>
      <c r="Q1502">
        <v>15</v>
      </c>
      <c r="R1502">
        <v>54</v>
      </c>
      <c r="S1502">
        <v>3</v>
      </c>
      <c r="T1502">
        <v>1</v>
      </c>
      <c r="U1502">
        <v>0</v>
      </c>
      <c r="V1502">
        <v>0</v>
      </c>
      <c r="W1502">
        <v>0</v>
      </c>
      <c r="X1502">
        <v>0</v>
      </c>
      <c r="Y1502">
        <v>46.528493101112979</v>
      </c>
      <c r="Z1502">
        <v>46.025055457354412</v>
      </c>
      <c r="AA1502">
        <v>13.071016750598805</v>
      </c>
      <c r="AB1502">
        <v>12.61942062118144</v>
      </c>
      <c r="AC1502">
        <v>0</v>
      </c>
      <c r="AD1502">
        <v>0</v>
      </c>
      <c r="AE1502">
        <v>118.24398593024762</v>
      </c>
    </row>
    <row r="1503" spans="1:31" x14ac:dyDescent="0.25">
      <c r="A1503">
        <v>2056593</v>
      </c>
      <c r="B1503">
        <v>1</v>
      </c>
      <c r="C1503" t="s">
        <v>81</v>
      </c>
      <c r="D1503" t="s">
        <v>128</v>
      </c>
      <c r="E1503" t="s">
        <v>169</v>
      </c>
      <c r="F1503" t="s">
        <v>4607</v>
      </c>
      <c r="G1503" t="s">
        <v>154</v>
      </c>
      <c r="H1503" t="s">
        <v>134</v>
      </c>
      <c r="I1503" t="s">
        <v>135</v>
      </c>
      <c r="J1503" t="s">
        <v>136</v>
      </c>
      <c r="K1503" t="s">
        <v>155</v>
      </c>
      <c r="L1503" t="s">
        <v>4608</v>
      </c>
      <c r="M1503" t="s">
        <v>4609</v>
      </c>
      <c r="N1503">
        <v>7.820725833</v>
      </c>
      <c r="O1503">
        <v>0</v>
      </c>
      <c r="P1503">
        <v>147</v>
      </c>
      <c r="Q1503">
        <v>0</v>
      </c>
      <c r="R1503">
        <v>0</v>
      </c>
      <c r="S1503">
        <v>0</v>
      </c>
      <c r="T1503">
        <v>10</v>
      </c>
      <c r="U1503">
        <v>0</v>
      </c>
      <c r="V1503">
        <v>0</v>
      </c>
      <c r="W1503">
        <v>0</v>
      </c>
      <c r="X1503">
        <v>291.98670526702216</v>
      </c>
      <c r="Y1503">
        <v>0</v>
      </c>
      <c r="Z1503">
        <v>0</v>
      </c>
      <c r="AA1503">
        <v>0</v>
      </c>
      <c r="AB1503">
        <v>96.889480365028035</v>
      </c>
      <c r="AC1503">
        <v>0</v>
      </c>
      <c r="AD1503">
        <v>0</v>
      </c>
      <c r="AE1503">
        <v>388.87618563205018</v>
      </c>
    </row>
    <row r="1504" spans="1:31" x14ac:dyDescent="0.25">
      <c r="A1504">
        <v>2056594</v>
      </c>
      <c r="B1504">
        <v>1</v>
      </c>
      <c r="C1504" t="s">
        <v>80</v>
      </c>
      <c r="D1504" t="s">
        <v>84</v>
      </c>
      <c r="E1504" t="s">
        <v>169</v>
      </c>
      <c r="F1504" t="s">
        <v>4610</v>
      </c>
      <c r="G1504" t="s">
        <v>273</v>
      </c>
      <c r="H1504" t="s">
        <v>134</v>
      </c>
      <c r="I1504" t="s">
        <v>135</v>
      </c>
      <c r="J1504" t="s">
        <v>136</v>
      </c>
      <c r="K1504" t="s">
        <v>155</v>
      </c>
      <c r="L1504" t="s">
        <v>4611</v>
      </c>
      <c r="M1504" t="s">
        <v>4612</v>
      </c>
      <c r="N1504">
        <v>8.4658333330000008</v>
      </c>
      <c r="O1504">
        <v>0</v>
      </c>
      <c r="P1504">
        <v>326</v>
      </c>
      <c r="Q1504">
        <v>0</v>
      </c>
      <c r="R1504">
        <v>0</v>
      </c>
      <c r="S1504">
        <v>0</v>
      </c>
      <c r="T1504">
        <v>11</v>
      </c>
      <c r="U1504">
        <v>0</v>
      </c>
      <c r="V1504">
        <v>0</v>
      </c>
      <c r="W1504">
        <v>0</v>
      </c>
      <c r="X1504">
        <v>789.61634430142226</v>
      </c>
      <c r="Y1504">
        <v>0</v>
      </c>
      <c r="Z1504">
        <v>0</v>
      </c>
      <c r="AA1504">
        <v>0</v>
      </c>
      <c r="AB1504">
        <v>198.16535227350138</v>
      </c>
      <c r="AC1504">
        <v>0</v>
      </c>
      <c r="AD1504">
        <v>0</v>
      </c>
      <c r="AE1504">
        <v>987.78169657492367</v>
      </c>
    </row>
    <row r="1505" spans="1:31" x14ac:dyDescent="0.25">
      <c r="A1505">
        <v>2056596</v>
      </c>
      <c r="B1505">
        <v>1</v>
      </c>
      <c r="C1505" t="s">
        <v>80</v>
      </c>
      <c r="D1505" t="s">
        <v>90</v>
      </c>
      <c r="E1505" t="s">
        <v>158</v>
      </c>
      <c r="F1505" t="s">
        <v>2236</v>
      </c>
      <c r="G1505" t="s">
        <v>154</v>
      </c>
      <c r="H1505" t="s">
        <v>143</v>
      </c>
      <c r="I1505" t="s">
        <v>135</v>
      </c>
      <c r="J1505" t="s">
        <v>136</v>
      </c>
      <c r="K1505" t="s">
        <v>155</v>
      </c>
      <c r="L1505" t="s">
        <v>4613</v>
      </c>
      <c r="M1505" t="s">
        <v>4614</v>
      </c>
      <c r="N1505">
        <v>8.721944444</v>
      </c>
      <c r="O1505">
        <v>0</v>
      </c>
      <c r="P1505">
        <v>292</v>
      </c>
      <c r="Q1505">
        <v>0</v>
      </c>
      <c r="R1505">
        <v>0</v>
      </c>
      <c r="S1505">
        <v>0</v>
      </c>
      <c r="T1505">
        <v>19</v>
      </c>
      <c r="U1505">
        <v>0</v>
      </c>
      <c r="V1505">
        <v>0</v>
      </c>
      <c r="W1505">
        <v>0</v>
      </c>
      <c r="X1505">
        <v>684.75025134074451</v>
      </c>
      <c r="Y1505">
        <v>0</v>
      </c>
      <c r="Z1505">
        <v>0</v>
      </c>
      <c r="AA1505">
        <v>0</v>
      </c>
      <c r="AB1505">
        <v>106.59706312468381</v>
      </c>
      <c r="AC1505">
        <v>0</v>
      </c>
      <c r="AD1505">
        <v>0</v>
      </c>
      <c r="AE1505">
        <v>791.34731446542833</v>
      </c>
    </row>
    <row r="1506" spans="1:31" x14ac:dyDescent="0.25">
      <c r="A1506">
        <v>2056597</v>
      </c>
      <c r="B1506">
        <v>1</v>
      </c>
      <c r="C1506" t="s">
        <v>81</v>
      </c>
      <c r="D1506" t="s">
        <v>124</v>
      </c>
      <c r="E1506" t="s">
        <v>146</v>
      </c>
      <c r="F1506" t="s">
        <v>2825</v>
      </c>
      <c r="G1506" t="s">
        <v>273</v>
      </c>
      <c r="H1506" t="s">
        <v>134</v>
      </c>
      <c r="I1506" t="s">
        <v>135</v>
      </c>
      <c r="J1506" t="s">
        <v>136</v>
      </c>
      <c r="K1506" t="s">
        <v>155</v>
      </c>
      <c r="L1506" t="s">
        <v>4615</v>
      </c>
      <c r="M1506" t="s">
        <v>4616</v>
      </c>
      <c r="N1506">
        <v>8.049838888</v>
      </c>
      <c r="O1506">
        <v>0</v>
      </c>
      <c r="P1506">
        <v>43</v>
      </c>
      <c r="Q1506">
        <v>5</v>
      </c>
      <c r="R1506">
        <v>20</v>
      </c>
      <c r="S1506">
        <v>3</v>
      </c>
      <c r="T1506">
        <v>2</v>
      </c>
      <c r="U1506">
        <v>0</v>
      </c>
      <c r="V1506">
        <v>0</v>
      </c>
      <c r="W1506">
        <v>0</v>
      </c>
      <c r="X1506">
        <v>76.834059925164595</v>
      </c>
      <c r="Y1506">
        <v>9.2152520494746071</v>
      </c>
      <c r="Z1506">
        <v>7.5259547860884464</v>
      </c>
      <c r="AA1506">
        <v>18.784356418044062</v>
      </c>
      <c r="AB1506">
        <v>1.9311057949403221</v>
      </c>
      <c r="AC1506">
        <v>0</v>
      </c>
      <c r="AD1506">
        <v>0</v>
      </c>
      <c r="AE1506">
        <v>114.29072897371205</v>
      </c>
    </row>
    <row r="1507" spans="1:31" x14ac:dyDescent="0.25">
      <c r="A1507">
        <v>2056598</v>
      </c>
      <c r="B1507">
        <v>1</v>
      </c>
      <c r="C1507" t="s">
        <v>81</v>
      </c>
      <c r="D1507" t="s">
        <v>121</v>
      </c>
      <c r="E1507" t="s">
        <v>140</v>
      </c>
      <c r="F1507" t="s">
        <v>4617</v>
      </c>
      <c r="G1507" t="s">
        <v>154</v>
      </c>
      <c r="H1507" t="s">
        <v>143</v>
      </c>
      <c r="I1507" t="s">
        <v>135</v>
      </c>
      <c r="J1507" t="s">
        <v>136</v>
      </c>
      <c r="K1507" t="s">
        <v>155</v>
      </c>
      <c r="L1507" t="s">
        <v>4618</v>
      </c>
      <c r="M1507" t="s">
        <v>4619</v>
      </c>
      <c r="N1507">
        <v>7.3859361110000004</v>
      </c>
      <c r="O1507">
        <v>0</v>
      </c>
      <c r="P1507">
        <v>10</v>
      </c>
      <c r="Q1507">
        <v>0</v>
      </c>
      <c r="R1507">
        <v>0</v>
      </c>
      <c r="S1507">
        <v>0</v>
      </c>
      <c r="T1507">
        <v>1</v>
      </c>
      <c r="U1507">
        <v>0</v>
      </c>
      <c r="V1507">
        <v>0</v>
      </c>
      <c r="W1507">
        <v>0</v>
      </c>
      <c r="X1507">
        <v>10.264767054465796</v>
      </c>
      <c r="Y1507">
        <v>0</v>
      </c>
      <c r="Z1507">
        <v>0</v>
      </c>
      <c r="AA1507">
        <v>0</v>
      </c>
      <c r="AB1507">
        <v>3.518860513012001E-2</v>
      </c>
      <c r="AC1507">
        <v>0</v>
      </c>
      <c r="AD1507">
        <v>0</v>
      </c>
      <c r="AE1507">
        <v>10.299955659595916</v>
      </c>
    </row>
    <row r="1508" spans="1:31" x14ac:dyDescent="0.25">
      <c r="A1508">
        <v>2056600</v>
      </c>
      <c r="B1508">
        <v>1</v>
      </c>
      <c r="C1508" t="s">
        <v>81</v>
      </c>
      <c r="D1508" t="s">
        <v>120</v>
      </c>
      <c r="E1508" t="s">
        <v>131</v>
      </c>
      <c r="F1508" t="s">
        <v>4620</v>
      </c>
      <c r="G1508" t="s">
        <v>133</v>
      </c>
      <c r="H1508" t="s">
        <v>134</v>
      </c>
      <c r="I1508" t="s">
        <v>135</v>
      </c>
      <c r="J1508" t="s">
        <v>136</v>
      </c>
      <c r="K1508" t="s">
        <v>137</v>
      </c>
      <c r="L1508" t="s">
        <v>4621</v>
      </c>
      <c r="M1508" t="s">
        <v>4622</v>
      </c>
      <c r="N1508">
        <v>0.30249999999999999</v>
      </c>
      <c r="O1508">
        <v>0</v>
      </c>
      <c r="P1508">
        <v>428</v>
      </c>
      <c r="Q1508">
        <v>0</v>
      </c>
      <c r="R1508">
        <v>13</v>
      </c>
      <c r="S1508">
        <v>1</v>
      </c>
      <c r="T1508">
        <v>18</v>
      </c>
      <c r="U1508">
        <v>0</v>
      </c>
      <c r="V1508">
        <v>0</v>
      </c>
      <c r="W1508">
        <v>0</v>
      </c>
      <c r="X1508">
        <v>22.012294111792897</v>
      </c>
      <c r="Y1508">
        <v>0</v>
      </c>
      <c r="Z1508">
        <v>0.98050048474669504</v>
      </c>
      <c r="AA1508">
        <v>4.6371607371245753</v>
      </c>
      <c r="AB1508">
        <v>2.2255084444492077</v>
      </c>
      <c r="AC1508">
        <v>0</v>
      </c>
      <c r="AD1508">
        <v>0</v>
      </c>
      <c r="AE1508">
        <v>29.855463778113375</v>
      </c>
    </row>
    <row r="1509" spans="1:31" x14ac:dyDescent="0.25">
      <c r="A1509">
        <v>2056602</v>
      </c>
      <c r="B1509">
        <v>1</v>
      </c>
      <c r="C1509" t="s">
        <v>81</v>
      </c>
      <c r="D1509" t="s">
        <v>120</v>
      </c>
      <c r="E1509" t="s">
        <v>158</v>
      </c>
      <c r="F1509" t="s">
        <v>4623</v>
      </c>
      <c r="G1509" t="s">
        <v>385</v>
      </c>
      <c r="H1509" t="s">
        <v>143</v>
      </c>
      <c r="I1509" t="s">
        <v>135</v>
      </c>
      <c r="J1509" t="s">
        <v>136</v>
      </c>
      <c r="K1509" t="s">
        <v>137</v>
      </c>
      <c r="L1509" t="s">
        <v>4624</v>
      </c>
      <c r="M1509" t="s">
        <v>4625</v>
      </c>
      <c r="N1509">
        <v>1.3777777769999999</v>
      </c>
      <c r="O1509">
        <v>0</v>
      </c>
      <c r="P1509">
        <v>33</v>
      </c>
      <c r="Q1509">
        <v>0</v>
      </c>
      <c r="R1509">
        <v>1</v>
      </c>
      <c r="S1509">
        <v>0</v>
      </c>
      <c r="T1509">
        <v>9</v>
      </c>
      <c r="U1509">
        <v>0</v>
      </c>
      <c r="V1509">
        <v>0</v>
      </c>
      <c r="W1509">
        <v>0</v>
      </c>
      <c r="X1509">
        <v>7.2056361506740192</v>
      </c>
      <c r="Y1509">
        <v>0</v>
      </c>
      <c r="Z1509">
        <v>1.2454375619258651</v>
      </c>
      <c r="AA1509">
        <v>0</v>
      </c>
      <c r="AB1509">
        <v>4.6313532723178046</v>
      </c>
      <c r="AC1509">
        <v>0</v>
      </c>
      <c r="AD1509">
        <v>0</v>
      </c>
      <c r="AE1509">
        <v>13.082426984917689</v>
      </c>
    </row>
    <row r="1510" spans="1:31" x14ac:dyDescent="0.25">
      <c r="A1510">
        <v>2056604</v>
      </c>
      <c r="B1510">
        <v>1</v>
      </c>
      <c r="C1510" t="s">
        <v>80</v>
      </c>
      <c r="D1510" t="s">
        <v>84</v>
      </c>
      <c r="E1510" t="s">
        <v>169</v>
      </c>
      <c r="F1510" t="s">
        <v>4626</v>
      </c>
      <c r="G1510" t="s">
        <v>273</v>
      </c>
      <c r="H1510" t="s">
        <v>134</v>
      </c>
      <c r="I1510" t="s">
        <v>135</v>
      </c>
      <c r="J1510" t="s">
        <v>136</v>
      </c>
      <c r="K1510" t="s">
        <v>155</v>
      </c>
      <c r="L1510" t="s">
        <v>4611</v>
      </c>
      <c r="M1510" t="s">
        <v>4627</v>
      </c>
      <c r="N1510">
        <v>8.4202777770000008</v>
      </c>
      <c r="O1510">
        <v>0</v>
      </c>
      <c r="P1510">
        <v>20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42.355243820230093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42.355243820230093</v>
      </c>
    </row>
    <row r="1511" spans="1:31" x14ac:dyDescent="0.25">
      <c r="A1511">
        <v>2056606</v>
      </c>
      <c r="B1511">
        <v>1</v>
      </c>
      <c r="C1511" t="s">
        <v>80</v>
      </c>
      <c r="D1511" t="s">
        <v>90</v>
      </c>
      <c r="E1511" t="s">
        <v>140</v>
      </c>
      <c r="F1511" t="s">
        <v>4628</v>
      </c>
      <c r="G1511" t="s">
        <v>154</v>
      </c>
      <c r="H1511" t="s">
        <v>143</v>
      </c>
      <c r="I1511" t="s">
        <v>135</v>
      </c>
      <c r="J1511" t="s">
        <v>136</v>
      </c>
      <c r="K1511" t="s">
        <v>155</v>
      </c>
      <c r="L1511" t="s">
        <v>4629</v>
      </c>
      <c r="M1511" t="s">
        <v>4630</v>
      </c>
      <c r="N1511">
        <v>8.6044444440000003</v>
      </c>
      <c r="O1511">
        <v>0</v>
      </c>
      <c r="P1511">
        <v>714</v>
      </c>
      <c r="Q1511">
        <v>0</v>
      </c>
      <c r="R1511">
        <v>0</v>
      </c>
      <c r="S1511">
        <v>0</v>
      </c>
      <c r="T1511">
        <v>81</v>
      </c>
      <c r="U1511">
        <v>0</v>
      </c>
      <c r="V1511">
        <v>0</v>
      </c>
      <c r="W1511">
        <v>0</v>
      </c>
      <c r="X1511">
        <v>1449.2091888658451</v>
      </c>
      <c r="Y1511">
        <v>0</v>
      </c>
      <c r="Z1511">
        <v>0</v>
      </c>
      <c r="AA1511">
        <v>0</v>
      </c>
      <c r="AB1511">
        <v>555.53641387801122</v>
      </c>
      <c r="AC1511">
        <v>0</v>
      </c>
      <c r="AD1511">
        <v>0</v>
      </c>
      <c r="AE1511">
        <v>2004.7456027438564</v>
      </c>
    </row>
    <row r="1512" spans="1:31" x14ac:dyDescent="0.25">
      <c r="A1512">
        <v>2056608</v>
      </c>
      <c r="B1512">
        <v>1</v>
      </c>
      <c r="C1512" t="s">
        <v>80</v>
      </c>
      <c r="D1512" t="s">
        <v>92</v>
      </c>
      <c r="E1512" t="s">
        <v>131</v>
      </c>
      <c r="F1512" t="s">
        <v>4631</v>
      </c>
      <c r="G1512" t="s">
        <v>154</v>
      </c>
      <c r="H1512" t="s">
        <v>134</v>
      </c>
      <c r="I1512" t="s">
        <v>135</v>
      </c>
      <c r="J1512" t="s">
        <v>136</v>
      </c>
      <c r="K1512" t="s">
        <v>155</v>
      </c>
      <c r="L1512" t="s">
        <v>4632</v>
      </c>
      <c r="M1512" t="s">
        <v>4633</v>
      </c>
      <c r="N1512">
        <v>6.6285611109999998</v>
      </c>
      <c r="O1512">
        <v>0</v>
      </c>
      <c r="P1512">
        <v>241</v>
      </c>
      <c r="Q1512">
        <v>0</v>
      </c>
      <c r="R1512">
        <v>1</v>
      </c>
      <c r="S1512">
        <v>0</v>
      </c>
      <c r="T1512">
        <v>4</v>
      </c>
      <c r="U1512">
        <v>0</v>
      </c>
      <c r="V1512">
        <v>0</v>
      </c>
      <c r="W1512">
        <v>0</v>
      </c>
      <c r="X1512">
        <v>628.56150318858136</v>
      </c>
      <c r="Y1512">
        <v>0</v>
      </c>
      <c r="Z1512">
        <v>3.2830325639835078</v>
      </c>
      <c r="AA1512">
        <v>0</v>
      </c>
      <c r="AB1512">
        <v>135.32844359363688</v>
      </c>
      <c r="AC1512">
        <v>0</v>
      </c>
      <c r="AD1512">
        <v>0</v>
      </c>
      <c r="AE1512">
        <v>767.17297934620171</v>
      </c>
    </row>
    <row r="1513" spans="1:31" x14ac:dyDescent="0.25">
      <c r="A1513">
        <v>2056609</v>
      </c>
      <c r="B1513">
        <v>1</v>
      </c>
      <c r="C1513" t="s">
        <v>80</v>
      </c>
      <c r="D1513" t="s">
        <v>98</v>
      </c>
      <c r="E1513" t="s">
        <v>158</v>
      </c>
      <c r="F1513" t="s">
        <v>3499</v>
      </c>
      <c r="G1513" t="s">
        <v>154</v>
      </c>
      <c r="H1513" t="s">
        <v>143</v>
      </c>
      <c r="I1513" t="s">
        <v>135</v>
      </c>
      <c r="J1513" t="s">
        <v>136</v>
      </c>
      <c r="K1513" t="s">
        <v>155</v>
      </c>
      <c r="L1513" t="s">
        <v>4634</v>
      </c>
      <c r="M1513" t="s">
        <v>4635</v>
      </c>
      <c r="N1513">
        <v>7.6586666660000002</v>
      </c>
      <c r="O1513">
        <v>0</v>
      </c>
      <c r="P1513">
        <v>44</v>
      </c>
      <c r="Q1513">
        <v>0</v>
      </c>
      <c r="R1513">
        <v>0</v>
      </c>
      <c r="S1513">
        <v>0</v>
      </c>
      <c r="T1513">
        <v>3</v>
      </c>
      <c r="U1513">
        <v>0</v>
      </c>
      <c r="V1513">
        <v>0</v>
      </c>
      <c r="W1513">
        <v>0</v>
      </c>
      <c r="X1513">
        <v>28.566878890357327</v>
      </c>
      <c r="Y1513">
        <v>0</v>
      </c>
      <c r="Z1513">
        <v>0</v>
      </c>
      <c r="AA1513">
        <v>0</v>
      </c>
      <c r="AB1513">
        <v>4.2344642166610935</v>
      </c>
      <c r="AC1513">
        <v>0</v>
      </c>
      <c r="AD1513">
        <v>0</v>
      </c>
      <c r="AE1513">
        <v>32.801343107018418</v>
      </c>
    </row>
    <row r="1514" spans="1:31" x14ac:dyDescent="0.25">
      <c r="A1514">
        <v>2056610</v>
      </c>
      <c r="B1514">
        <v>1</v>
      </c>
      <c r="C1514" t="s">
        <v>80</v>
      </c>
      <c r="D1514" t="s">
        <v>95</v>
      </c>
      <c r="E1514" t="s">
        <v>169</v>
      </c>
      <c r="F1514" t="s">
        <v>4636</v>
      </c>
      <c r="G1514" t="s">
        <v>154</v>
      </c>
      <c r="H1514" t="s">
        <v>134</v>
      </c>
      <c r="I1514" t="s">
        <v>135</v>
      </c>
      <c r="J1514" t="s">
        <v>136</v>
      </c>
      <c r="K1514" t="s">
        <v>155</v>
      </c>
      <c r="L1514" t="s">
        <v>4637</v>
      </c>
      <c r="M1514" t="s">
        <v>4638</v>
      </c>
      <c r="N1514">
        <v>6.7511111110000002</v>
      </c>
      <c r="O1514">
        <v>6</v>
      </c>
      <c r="P1514">
        <v>52</v>
      </c>
      <c r="Q1514">
        <v>2</v>
      </c>
      <c r="R1514">
        <v>2</v>
      </c>
      <c r="S1514">
        <v>6</v>
      </c>
      <c r="T1514">
        <v>1</v>
      </c>
      <c r="U1514">
        <v>0</v>
      </c>
      <c r="V1514">
        <v>0</v>
      </c>
      <c r="W1514">
        <v>96.530750096300224</v>
      </c>
      <c r="X1514">
        <v>92.650719273292765</v>
      </c>
      <c r="Y1514">
        <v>7.9755064548427557</v>
      </c>
      <c r="Z1514">
        <v>0.72847739204797501</v>
      </c>
      <c r="AA1514">
        <v>186.96954879275955</v>
      </c>
      <c r="AB1514">
        <v>4.3295802825488208</v>
      </c>
      <c r="AC1514">
        <v>0</v>
      </c>
      <c r="AD1514">
        <v>0</v>
      </c>
      <c r="AE1514">
        <v>389.18458229179214</v>
      </c>
    </row>
    <row r="1515" spans="1:31" x14ac:dyDescent="0.25">
      <c r="A1515">
        <v>2056611</v>
      </c>
      <c r="B1515">
        <v>1</v>
      </c>
      <c r="C1515" t="s">
        <v>80</v>
      </c>
      <c r="D1515" t="s">
        <v>96</v>
      </c>
      <c r="E1515" t="s">
        <v>146</v>
      </c>
      <c r="F1515" t="s">
        <v>4639</v>
      </c>
      <c r="G1515" t="s">
        <v>133</v>
      </c>
      <c r="H1515" t="s">
        <v>134</v>
      </c>
      <c r="I1515" t="s">
        <v>135</v>
      </c>
      <c r="J1515" t="s">
        <v>136</v>
      </c>
      <c r="K1515" t="s">
        <v>137</v>
      </c>
      <c r="L1515" t="s">
        <v>4640</v>
      </c>
      <c r="M1515" t="s">
        <v>4641</v>
      </c>
      <c r="N1515">
        <v>0.97111111100000003</v>
      </c>
      <c r="O1515">
        <v>3</v>
      </c>
      <c r="P1515">
        <v>3540</v>
      </c>
      <c r="Q1515">
        <v>5</v>
      </c>
      <c r="R1515">
        <v>13</v>
      </c>
      <c r="S1515">
        <v>9</v>
      </c>
      <c r="T1515">
        <v>243</v>
      </c>
      <c r="U1515">
        <v>1</v>
      </c>
      <c r="V1515">
        <v>0</v>
      </c>
      <c r="W1515">
        <v>46.200592017046553</v>
      </c>
      <c r="X1515">
        <v>1046.2073866166504</v>
      </c>
      <c r="Y1515">
        <v>7.947185983444065</v>
      </c>
      <c r="Z1515">
        <v>8.3848254868183858</v>
      </c>
      <c r="AA1515">
        <v>88.287874760976493</v>
      </c>
      <c r="AB1515">
        <v>311.5057626665868</v>
      </c>
      <c r="AC1515">
        <v>29.898610416219931</v>
      </c>
      <c r="AD1515">
        <v>0</v>
      </c>
      <c r="AE1515">
        <v>1538.4322379477428</v>
      </c>
    </row>
    <row r="1516" spans="1:31" x14ac:dyDescent="0.25">
      <c r="A1516">
        <v>2056612</v>
      </c>
      <c r="B1516">
        <v>1</v>
      </c>
      <c r="C1516" t="s">
        <v>81</v>
      </c>
      <c r="D1516" t="s">
        <v>123</v>
      </c>
      <c r="E1516" t="s">
        <v>140</v>
      </c>
      <c r="F1516" t="s">
        <v>3522</v>
      </c>
      <c r="G1516" t="s">
        <v>154</v>
      </c>
      <c r="H1516" t="s">
        <v>143</v>
      </c>
      <c r="I1516" t="s">
        <v>135</v>
      </c>
      <c r="J1516" t="s">
        <v>136</v>
      </c>
      <c r="K1516" t="s">
        <v>155</v>
      </c>
      <c r="L1516" t="s">
        <v>4642</v>
      </c>
      <c r="M1516" t="s">
        <v>4643</v>
      </c>
      <c r="N1516">
        <v>7.7197027770000002</v>
      </c>
      <c r="O1516">
        <v>0</v>
      </c>
      <c r="P1516">
        <v>96</v>
      </c>
      <c r="Q1516">
        <v>0</v>
      </c>
      <c r="R1516">
        <v>8</v>
      </c>
      <c r="S1516">
        <v>0</v>
      </c>
      <c r="T1516">
        <v>8</v>
      </c>
      <c r="U1516">
        <v>0</v>
      </c>
      <c r="V1516">
        <v>0</v>
      </c>
      <c r="W1516">
        <v>0</v>
      </c>
      <c r="X1516">
        <v>239.77875134783926</v>
      </c>
      <c r="Y1516">
        <v>0</v>
      </c>
      <c r="Z1516">
        <v>62.208186110706443</v>
      </c>
      <c r="AA1516">
        <v>0</v>
      </c>
      <c r="AB1516">
        <v>66.000732423339556</v>
      </c>
      <c r="AC1516">
        <v>0</v>
      </c>
      <c r="AD1516">
        <v>0</v>
      </c>
      <c r="AE1516">
        <v>367.98766988188527</v>
      </c>
    </row>
    <row r="1517" spans="1:31" x14ac:dyDescent="0.25">
      <c r="A1517">
        <v>2056613</v>
      </c>
      <c r="B1517">
        <v>1</v>
      </c>
      <c r="C1517" t="s">
        <v>80</v>
      </c>
      <c r="D1517" t="s">
        <v>97</v>
      </c>
      <c r="E1517" t="s">
        <v>169</v>
      </c>
      <c r="F1517" t="s">
        <v>4644</v>
      </c>
      <c r="G1517" t="s">
        <v>154</v>
      </c>
      <c r="H1517" t="s">
        <v>134</v>
      </c>
      <c r="I1517" t="s">
        <v>135</v>
      </c>
      <c r="J1517" t="s">
        <v>136</v>
      </c>
      <c r="K1517" t="s">
        <v>155</v>
      </c>
      <c r="L1517" t="s">
        <v>4645</v>
      </c>
      <c r="M1517" t="s">
        <v>4646</v>
      </c>
      <c r="N1517">
        <v>6.5561111109999999</v>
      </c>
      <c r="O1517">
        <v>0</v>
      </c>
      <c r="P1517">
        <v>35</v>
      </c>
      <c r="Q1517">
        <v>0</v>
      </c>
      <c r="R1517">
        <v>24</v>
      </c>
      <c r="S1517">
        <v>0</v>
      </c>
      <c r="T1517">
        <v>13</v>
      </c>
      <c r="U1517">
        <v>0</v>
      </c>
      <c r="V1517">
        <v>0</v>
      </c>
      <c r="W1517">
        <v>0</v>
      </c>
      <c r="X1517">
        <v>100.81158792255938</v>
      </c>
      <c r="Y1517">
        <v>0</v>
      </c>
      <c r="Z1517">
        <v>86.983630962725883</v>
      </c>
      <c r="AA1517">
        <v>0</v>
      </c>
      <c r="AB1517">
        <v>69.541035795262772</v>
      </c>
      <c r="AC1517">
        <v>0</v>
      </c>
      <c r="AD1517">
        <v>0</v>
      </c>
      <c r="AE1517">
        <v>257.33625468054805</v>
      </c>
    </row>
    <row r="1518" spans="1:31" x14ac:dyDescent="0.25">
      <c r="A1518">
        <v>2056614</v>
      </c>
      <c r="B1518">
        <v>1</v>
      </c>
      <c r="C1518" t="s">
        <v>81</v>
      </c>
      <c r="D1518" t="s">
        <v>121</v>
      </c>
      <c r="E1518" t="s">
        <v>131</v>
      </c>
      <c r="F1518" t="s">
        <v>4647</v>
      </c>
      <c r="G1518" t="s">
        <v>133</v>
      </c>
      <c r="H1518" t="s">
        <v>134</v>
      </c>
      <c r="I1518" t="s">
        <v>259</v>
      </c>
      <c r="J1518" t="s">
        <v>136</v>
      </c>
      <c r="K1518" t="s">
        <v>137</v>
      </c>
      <c r="L1518" t="s">
        <v>4648</v>
      </c>
      <c r="M1518" t="s">
        <v>4649</v>
      </c>
      <c r="N1518">
        <v>8.8888879999999993E-3</v>
      </c>
      <c r="O1518">
        <v>0</v>
      </c>
      <c r="P1518">
        <v>633</v>
      </c>
      <c r="Q1518">
        <v>0</v>
      </c>
      <c r="R1518">
        <v>9</v>
      </c>
      <c r="S1518">
        <v>0</v>
      </c>
      <c r="T1518">
        <v>30</v>
      </c>
      <c r="U1518">
        <v>0</v>
      </c>
      <c r="V1518">
        <v>0</v>
      </c>
      <c r="W1518">
        <v>0</v>
      </c>
      <c r="X1518">
        <v>0.67538829424728819</v>
      </c>
      <c r="Y1518">
        <v>0</v>
      </c>
      <c r="Z1518">
        <v>1.2725466500160001E-2</v>
      </c>
      <c r="AA1518">
        <v>0</v>
      </c>
      <c r="AB1518">
        <v>8.6486876572817784E-2</v>
      </c>
      <c r="AC1518">
        <v>0</v>
      </c>
      <c r="AD1518">
        <v>0</v>
      </c>
      <c r="AE1518">
        <v>0.77460063732026607</v>
      </c>
    </row>
    <row r="1519" spans="1:31" x14ac:dyDescent="0.25">
      <c r="A1519">
        <v>2056615</v>
      </c>
      <c r="B1519">
        <v>1</v>
      </c>
      <c r="C1519" t="s">
        <v>81</v>
      </c>
      <c r="D1519" t="s">
        <v>126</v>
      </c>
      <c r="E1519" t="s">
        <v>169</v>
      </c>
      <c r="F1519" t="s">
        <v>4650</v>
      </c>
      <c r="G1519" t="s">
        <v>133</v>
      </c>
      <c r="H1519" t="s">
        <v>134</v>
      </c>
      <c r="I1519" t="s">
        <v>259</v>
      </c>
      <c r="J1519" t="s">
        <v>136</v>
      </c>
      <c r="K1519" t="s">
        <v>137</v>
      </c>
      <c r="L1519" t="s">
        <v>4651</v>
      </c>
      <c r="M1519" t="s">
        <v>4652</v>
      </c>
      <c r="N1519">
        <v>1.3888888E-2</v>
      </c>
      <c r="O1519">
        <v>0</v>
      </c>
      <c r="P1519">
        <v>305</v>
      </c>
      <c r="Q1519">
        <v>6</v>
      </c>
      <c r="R1519">
        <v>79</v>
      </c>
      <c r="S1519">
        <v>2</v>
      </c>
      <c r="T1519">
        <v>4</v>
      </c>
      <c r="U1519">
        <v>0</v>
      </c>
      <c r="V1519">
        <v>0</v>
      </c>
      <c r="W1519">
        <v>0</v>
      </c>
      <c r="X1519">
        <v>0.37147282837583323</v>
      </c>
      <c r="Y1519">
        <v>0.20718673329200002</v>
      </c>
      <c r="Z1519">
        <v>0.13421527294225002</v>
      </c>
      <c r="AA1519">
        <v>0.25029108867891664</v>
      </c>
      <c r="AB1519">
        <v>4.0071070218333331E-3</v>
      </c>
      <c r="AC1519">
        <v>0</v>
      </c>
      <c r="AD1519">
        <v>0</v>
      </c>
      <c r="AE1519">
        <v>0.96717303031083335</v>
      </c>
    </row>
    <row r="1520" spans="1:31" x14ac:dyDescent="0.25">
      <c r="A1520">
        <v>2056616</v>
      </c>
      <c r="B1520">
        <v>1</v>
      </c>
      <c r="C1520" t="s">
        <v>81</v>
      </c>
      <c r="D1520" t="s">
        <v>120</v>
      </c>
      <c r="E1520" t="s">
        <v>140</v>
      </c>
      <c r="F1520" t="s">
        <v>2894</v>
      </c>
      <c r="G1520" t="s">
        <v>154</v>
      </c>
      <c r="H1520" t="s">
        <v>143</v>
      </c>
      <c r="I1520" t="s">
        <v>135</v>
      </c>
      <c r="J1520" t="s">
        <v>136</v>
      </c>
      <c r="K1520" t="s">
        <v>155</v>
      </c>
      <c r="L1520" t="s">
        <v>4653</v>
      </c>
      <c r="M1520" t="s">
        <v>4654</v>
      </c>
      <c r="N1520">
        <v>7.8539063880000004</v>
      </c>
      <c r="O1520">
        <v>0</v>
      </c>
      <c r="P1520">
        <v>112</v>
      </c>
      <c r="Q1520">
        <v>0</v>
      </c>
      <c r="R1520">
        <v>1</v>
      </c>
      <c r="S1520">
        <v>0</v>
      </c>
      <c r="T1520">
        <v>6</v>
      </c>
      <c r="U1520">
        <v>0</v>
      </c>
      <c r="V1520">
        <v>0</v>
      </c>
      <c r="W1520">
        <v>0</v>
      </c>
      <c r="X1520">
        <v>138.1328659113542</v>
      </c>
      <c r="Y1520">
        <v>0</v>
      </c>
      <c r="Z1520">
        <v>4.7506929840229333</v>
      </c>
      <c r="AA1520">
        <v>0</v>
      </c>
      <c r="AB1520">
        <v>19.850899353087577</v>
      </c>
      <c r="AC1520">
        <v>0</v>
      </c>
      <c r="AD1520">
        <v>0</v>
      </c>
      <c r="AE1520">
        <v>162.7344582484647</v>
      </c>
    </row>
    <row r="1521" spans="1:31" x14ac:dyDescent="0.25">
      <c r="A1521">
        <v>2056619</v>
      </c>
      <c r="B1521">
        <v>1</v>
      </c>
      <c r="C1521" t="s">
        <v>80</v>
      </c>
      <c r="D1521" t="s">
        <v>106</v>
      </c>
      <c r="E1521" t="s">
        <v>140</v>
      </c>
      <c r="F1521" t="s">
        <v>4655</v>
      </c>
      <c r="G1521" t="s">
        <v>142</v>
      </c>
      <c r="H1521" t="s">
        <v>143</v>
      </c>
      <c r="I1521" t="s">
        <v>135</v>
      </c>
      <c r="J1521" t="s">
        <v>136</v>
      </c>
      <c r="K1521" t="s">
        <v>137</v>
      </c>
      <c r="L1521" t="s">
        <v>4656</v>
      </c>
      <c r="M1521" t="s">
        <v>4657</v>
      </c>
      <c r="N1521">
        <v>1.3677777769999999</v>
      </c>
      <c r="O1521">
        <v>0</v>
      </c>
      <c r="P1521">
        <v>8</v>
      </c>
      <c r="Q1521">
        <v>0</v>
      </c>
      <c r="R1521">
        <v>25</v>
      </c>
      <c r="S1521">
        <v>0</v>
      </c>
      <c r="T1521">
        <v>4</v>
      </c>
      <c r="U1521">
        <v>0</v>
      </c>
      <c r="V1521">
        <v>0</v>
      </c>
      <c r="W1521">
        <v>0</v>
      </c>
      <c r="X1521">
        <v>4.7518731889426427</v>
      </c>
      <c r="Y1521">
        <v>0</v>
      </c>
      <c r="Z1521">
        <v>68.563888293415928</v>
      </c>
      <c r="AA1521">
        <v>0</v>
      </c>
      <c r="AB1521">
        <v>14.824880520527582</v>
      </c>
      <c r="AC1521">
        <v>0</v>
      </c>
      <c r="AD1521">
        <v>0</v>
      </c>
      <c r="AE1521">
        <v>88.140642002886153</v>
      </c>
    </row>
    <row r="1522" spans="1:31" x14ac:dyDescent="0.25">
      <c r="A1522">
        <v>2056620</v>
      </c>
      <c r="B1522">
        <v>1</v>
      </c>
      <c r="C1522" t="s">
        <v>80</v>
      </c>
      <c r="D1522" t="s">
        <v>104</v>
      </c>
      <c r="E1522" t="s">
        <v>131</v>
      </c>
      <c r="F1522" t="s">
        <v>4658</v>
      </c>
      <c r="G1522" t="s">
        <v>154</v>
      </c>
      <c r="H1522" t="s">
        <v>134</v>
      </c>
      <c r="I1522" t="s">
        <v>135</v>
      </c>
      <c r="J1522" t="s">
        <v>136</v>
      </c>
      <c r="K1522" t="s">
        <v>155</v>
      </c>
      <c r="L1522" t="s">
        <v>4659</v>
      </c>
      <c r="M1522" t="s">
        <v>4660</v>
      </c>
      <c r="N1522">
        <v>8.5769444440000004</v>
      </c>
      <c r="O1522">
        <v>7</v>
      </c>
      <c r="P1522">
        <v>340</v>
      </c>
      <c r="Q1522">
        <v>13</v>
      </c>
      <c r="R1522">
        <v>13</v>
      </c>
      <c r="S1522">
        <v>17</v>
      </c>
      <c r="T1522">
        <v>43</v>
      </c>
      <c r="U1522">
        <v>0</v>
      </c>
      <c r="V1522">
        <v>0</v>
      </c>
      <c r="W1522">
        <v>33.483577522203333</v>
      </c>
      <c r="X1522">
        <v>490.67851999264002</v>
      </c>
      <c r="Y1522">
        <v>306.62344973350309</v>
      </c>
      <c r="Z1522">
        <v>15.904562385808587</v>
      </c>
      <c r="AA1522">
        <v>590.0150016697246</v>
      </c>
      <c r="AB1522">
        <v>247.02488471454643</v>
      </c>
      <c r="AC1522">
        <v>0</v>
      </c>
      <c r="AD1522">
        <v>0</v>
      </c>
      <c r="AE1522">
        <v>1683.7299960184262</v>
      </c>
    </row>
    <row r="1523" spans="1:31" x14ac:dyDescent="0.25">
      <c r="A1523">
        <v>2056621</v>
      </c>
      <c r="B1523">
        <v>1</v>
      </c>
      <c r="C1523" t="s">
        <v>80</v>
      </c>
      <c r="D1523" t="s">
        <v>97</v>
      </c>
      <c r="E1523" t="s">
        <v>169</v>
      </c>
      <c r="F1523" t="s">
        <v>4661</v>
      </c>
      <c r="G1523" t="s">
        <v>154</v>
      </c>
      <c r="H1523" t="s">
        <v>134</v>
      </c>
      <c r="I1523" t="s">
        <v>135</v>
      </c>
      <c r="J1523" t="s">
        <v>136</v>
      </c>
      <c r="K1523" t="s">
        <v>155</v>
      </c>
      <c r="L1523" t="s">
        <v>4662</v>
      </c>
      <c r="M1523" t="s">
        <v>4663</v>
      </c>
      <c r="N1523">
        <v>7.8068322219999997</v>
      </c>
      <c r="O1523">
        <v>0</v>
      </c>
      <c r="P1523">
        <v>25</v>
      </c>
      <c r="Q1523">
        <v>0</v>
      </c>
      <c r="R1523">
        <v>10</v>
      </c>
      <c r="S1523">
        <v>0</v>
      </c>
      <c r="T1523">
        <v>12</v>
      </c>
      <c r="U1523">
        <v>0</v>
      </c>
      <c r="V1523">
        <v>0</v>
      </c>
      <c r="W1523">
        <v>0</v>
      </c>
      <c r="X1523">
        <v>88.559939486327792</v>
      </c>
      <c r="Y1523">
        <v>0</v>
      </c>
      <c r="Z1523">
        <v>66.932531788968973</v>
      </c>
      <c r="AA1523">
        <v>0</v>
      </c>
      <c r="AB1523">
        <v>62.826663364480041</v>
      </c>
      <c r="AC1523">
        <v>0</v>
      </c>
      <c r="AD1523">
        <v>0</v>
      </c>
      <c r="AE1523">
        <v>218.31913463977679</v>
      </c>
    </row>
    <row r="1524" spans="1:31" x14ac:dyDescent="0.25">
      <c r="A1524">
        <v>2056622</v>
      </c>
      <c r="B1524">
        <v>1</v>
      </c>
      <c r="C1524" t="s">
        <v>80</v>
      </c>
      <c r="D1524" t="s">
        <v>104</v>
      </c>
      <c r="E1524" t="s">
        <v>131</v>
      </c>
      <c r="F1524" t="s">
        <v>4664</v>
      </c>
      <c r="G1524" t="s">
        <v>154</v>
      </c>
      <c r="H1524" t="s">
        <v>134</v>
      </c>
      <c r="I1524" t="s">
        <v>135</v>
      </c>
      <c r="J1524" t="s">
        <v>136</v>
      </c>
      <c r="K1524" t="s">
        <v>155</v>
      </c>
      <c r="L1524" t="s">
        <v>4665</v>
      </c>
      <c r="M1524" t="s">
        <v>4666</v>
      </c>
      <c r="N1524">
        <v>8.4666666660000001</v>
      </c>
      <c r="O1524">
        <v>3</v>
      </c>
      <c r="P1524">
        <v>0</v>
      </c>
      <c r="Q1524">
        <v>2</v>
      </c>
      <c r="R1524">
        <v>0</v>
      </c>
      <c r="S1524">
        <v>7</v>
      </c>
      <c r="T1524">
        <v>0</v>
      </c>
      <c r="U1524">
        <v>0</v>
      </c>
      <c r="V1524">
        <v>0</v>
      </c>
      <c r="W1524">
        <v>5.5917820352770997</v>
      </c>
      <c r="X1524">
        <v>0</v>
      </c>
      <c r="Y1524">
        <v>11.766302414393598</v>
      </c>
      <c r="Z1524">
        <v>0</v>
      </c>
      <c r="AA1524">
        <v>77.240225440549622</v>
      </c>
      <c r="AB1524">
        <v>0</v>
      </c>
      <c r="AC1524">
        <v>0</v>
      </c>
      <c r="AD1524">
        <v>0</v>
      </c>
      <c r="AE1524">
        <v>94.598309890220321</v>
      </c>
    </row>
    <row r="1525" spans="1:31" x14ac:dyDescent="0.25">
      <c r="A1525">
        <v>2056623</v>
      </c>
      <c r="B1525">
        <v>1</v>
      </c>
      <c r="C1525" t="s">
        <v>80</v>
      </c>
      <c r="D1525" t="s">
        <v>85</v>
      </c>
      <c r="E1525" t="s">
        <v>505</v>
      </c>
      <c r="F1525" t="s">
        <v>4667</v>
      </c>
      <c r="G1525" t="s">
        <v>1160</v>
      </c>
      <c r="H1525" t="s">
        <v>143</v>
      </c>
      <c r="I1525" t="s">
        <v>135</v>
      </c>
      <c r="J1525" t="s">
        <v>136</v>
      </c>
      <c r="K1525" t="s">
        <v>137</v>
      </c>
      <c r="L1525" t="s">
        <v>4668</v>
      </c>
      <c r="M1525" t="s">
        <v>4669</v>
      </c>
      <c r="N1525">
        <v>1.988611111</v>
      </c>
      <c r="O1525">
        <v>0</v>
      </c>
      <c r="P1525">
        <v>142</v>
      </c>
      <c r="Q1525">
        <v>0</v>
      </c>
      <c r="R1525">
        <v>0</v>
      </c>
      <c r="S1525">
        <v>0</v>
      </c>
      <c r="T1525">
        <v>19</v>
      </c>
      <c r="U1525">
        <v>0</v>
      </c>
      <c r="V1525">
        <v>0</v>
      </c>
      <c r="W1525">
        <v>0</v>
      </c>
      <c r="X1525">
        <v>62.730580648090864</v>
      </c>
      <c r="Y1525">
        <v>0</v>
      </c>
      <c r="Z1525">
        <v>0</v>
      </c>
      <c r="AA1525">
        <v>0</v>
      </c>
      <c r="AB1525">
        <v>62.251279664224626</v>
      </c>
      <c r="AC1525">
        <v>0</v>
      </c>
      <c r="AD1525">
        <v>0</v>
      </c>
      <c r="AE1525">
        <v>124.98186031231549</v>
      </c>
    </row>
    <row r="1526" spans="1:31" x14ac:dyDescent="0.25">
      <c r="A1526">
        <v>2056625</v>
      </c>
      <c r="B1526">
        <v>1</v>
      </c>
      <c r="C1526" t="s">
        <v>80</v>
      </c>
      <c r="D1526" t="s">
        <v>101</v>
      </c>
      <c r="E1526" t="s">
        <v>131</v>
      </c>
      <c r="F1526" t="s">
        <v>4670</v>
      </c>
      <c r="G1526" t="s">
        <v>154</v>
      </c>
      <c r="H1526" t="s">
        <v>134</v>
      </c>
      <c r="I1526" t="s">
        <v>135</v>
      </c>
      <c r="J1526" t="s">
        <v>136</v>
      </c>
      <c r="K1526" t="s">
        <v>155</v>
      </c>
      <c r="L1526" t="s">
        <v>4671</v>
      </c>
      <c r="M1526" t="s">
        <v>4672</v>
      </c>
      <c r="N1526">
        <v>1.2854722220000001</v>
      </c>
      <c r="O1526">
        <v>18</v>
      </c>
      <c r="P1526">
        <v>15</v>
      </c>
      <c r="Q1526">
        <v>18</v>
      </c>
      <c r="R1526">
        <v>0</v>
      </c>
      <c r="S1526">
        <v>18</v>
      </c>
      <c r="T1526">
        <v>2</v>
      </c>
      <c r="U1526">
        <v>0</v>
      </c>
      <c r="V1526">
        <v>0</v>
      </c>
      <c r="W1526">
        <v>8.0410475613614771</v>
      </c>
      <c r="X1526">
        <v>5.0991695517540636</v>
      </c>
      <c r="Y1526">
        <v>12.233208413946098</v>
      </c>
      <c r="Z1526">
        <v>0</v>
      </c>
      <c r="AA1526">
        <v>66.526922294891079</v>
      </c>
      <c r="AB1526">
        <v>2.9707212392940843</v>
      </c>
      <c r="AC1526">
        <v>0</v>
      </c>
      <c r="AD1526">
        <v>0</v>
      </c>
      <c r="AE1526">
        <v>94.8710690612468</v>
      </c>
    </row>
    <row r="1527" spans="1:31" x14ac:dyDescent="0.25">
      <c r="A1527">
        <v>2056630</v>
      </c>
      <c r="B1527">
        <v>1</v>
      </c>
      <c r="C1527" t="s">
        <v>80</v>
      </c>
      <c r="D1527" t="s">
        <v>89</v>
      </c>
      <c r="E1527" t="s">
        <v>158</v>
      </c>
      <c r="F1527" t="s">
        <v>4673</v>
      </c>
      <c r="G1527" t="s">
        <v>283</v>
      </c>
      <c r="H1527" t="s">
        <v>143</v>
      </c>
      <c r="I1527" t="s">
        <v>135</v>
      </c>
      <c r="J1527" t="s">
        <v>136</v>
      </c>
      <c r="K1527" t="s">
        <v>137</v>
      </c>
      <c r="L1527" t="s">
        <v>4674</v>
      </c>
      <c r="M1527" t="s">
        <v>4675</v>
      </c>
      <c r="N1527">
        <v>5.2569444440000002</v>
      </c>
      <c r="O1527">
        <v>0</v>
      </c>
      <c r="P1527">
        <v>5</v>
      </c>
      <c r="Q1527">
        <v>0</v>
      </c>
      <c r="R1527">
        <v>0</v>
      </c>
      <c r="S1527">
        <v>0</v>
      </c>
      <c r="T1527">
        <v>1</v>
      </c>
      <c r="U1527">
        <v>0</v>
      </c>
      <c r="V1527">
        <v>0</v>
      </c>
      <c r="W1527">
        <v>0</v>
      </c>
      <c r="X1527">
        <v>20.592076413666309</v>
      </c>
      <c r="Y1527">
        <v>0</v>
      </c>
      <c r="Z1527">
        <v>0</v>
      </c>
      <c r="AA1527">
        <v>0</v>
      </c>
      <c r="AB1527">
        <v>3.4210211752833333</v>
      </c>
      <c r="AC1527">
        <v>0</v>
      </c>
      <c r="AD1527">
        <v>0</v>
      </c>
      <c r="AE1527">
        <v>24.013097588949641</v>
      </c>
    </row>
    <row r="1528" spans="1:31" x14ac:dyDescent="0.25">
      <c r="A1528">
        <v>2056632</v>
      </c>
      <c r="B1528">
        <v>1</v>
      </c>
      <c r="C1528" t="s">
        <v>80</v>
      </c>
      <c r="D1528" t="s">
        <v>93</v>
      </c>
      <c r="E1528" t="s">
        <v>140</v>
      </c>
      <c r="F1528" t="s">
        <v>4676</v>
      </c>
      <c r="G1528" t="s">
        <v>1552</v>
      </c>
      <c r="H1528" t="s">
        <v>143</v>
      </c>
      <c r="I1528" t="s">
        <v>135</v>
      </c>
      <c r="J1528" t="s">
        <v>136</v>
      </c>
      <c r="K1528" t="s">
        <v>137</v>
      </c>
      <c r="L1528" t="s">
        <v>4677</v>
      </c>
      <c r="M1528" t="s">
        <v>4678</v>
      </c>
      <c r="N1528">
        <v>2.4222222219999998</v>
      </c>
      <c r="O1528">
        <v>0</v>
      </c>
      <c r="P1528">
        <v>28</v>
      </c>
      <c r="Q1528">
        <v>0</v>
      </c>
      <c r="R1528">
        <v>14</v>
      </c>
      <c r="S1528">
        <v>0</v>
      </c>
      <c r="T1528">
        <v>6</v>
      </c>
      <c r="U1528">
        <v>0</v>
      </c>
      <c r="V1528">
        <v>0</v>
      </c>
      <c r="W1528">
        <v>0</v>
      </c>
      <c r="X1528">
        <v>20.724614296495997</v>
      </c>
      <c r="Y1528">
        <v>0</v>
      </c>
      <c r="Z1528">
        <v>53.663404812852121</v>
      </c>
      <c r="AA1528">
        <v>0</v>
      </c>
      <c r="AB1528">
        <v>7.7540817793261763</v>
      </c>
      <c r="AC1528">
        <v>0</v>
      </c>
      <c r="AD1528">
        <v>0</v>
      </c>
      <c r="AE1528">
        <v>82.142100888674292</v>
      </c>
    </row>
    <row r="1529" spans="1:31" x14ac:dyDescent="0.25">
      <c r="A1529">
        <v>2056633</v>
      </c>
      <c r="B1529">
        <v>1</v>
      </c>
      <c r="C1529" t="s">
        <v>80</v>
      </c>
      <c r="D1529" t="s">
        <v>110</v>
      </c>
      <c r="E1529" t="s">
        <v>140</v>
      </c>
      <c r="F1529" t="s">
        <v>4679</v>
      </c>
      <c r="G1529" t="s">
        <v>154</v>
      </c>
      <c r="H1529" t="s">
        <v>143</v>
      </c>
      <c r="I1529" t="s">
        <v>135</v>
      </c>
      <c r="J1529" t="s">
        <v>136</v>
      </c>
      <c r="K1529" t="s">
        <v>155</v>
      </c>
      <c r="L1529" t="s">
        <v>4680</v>
      </c>
      <c r="M1529" t="s">
        <v>4681</v>
      </c>
      <c r="N1529">
        <v>0.936369444</v>
      </c>
      <c r="O1529">
        <v>0</v>
      </c>
      <c r="P1529">
        <v>104</v>
      </c>
      <c r="Q1529">
        <v>0</v>
      </c>
      <c r="R1529">
        <v>0</v>
      </c>
      <c r="S1529">
        <v>0</v>
      </c>
      <c r="T1529">
        <v>16</v>
      </c>
      <c r="U1529">
        <v>0</v>
      </c>
      <c r="V1529">
        <v>0</v>
      </c>
      <c r="W1529">
        <v>0</v>
      </c>
      <c r="X1529">
        <v>37.135172743337002</v>
      </c>
      <c r="Y1529">
        <v>0</v>
      </c>
      <c r="Z1529">
        <v>0</v>
      </c>
      <c r="AA1529">
        <v>0</v>
      </c>
      <c r="AB1529">
        <v>15.021882825152765</v>
      </c>
      <c r="AC1529">
        <v>0</v>
      </c>
      <c r="AD1529">
        <v>0</v>
      </c>
      <c r="AE1529">
        <v>52.157055568489767</v>
      </c>
    </row>
    <row r="1530" spans="1:31" x14ac:dyDescent="0.25">
      <c r="A1530">
        <v>2056634</v>
      </c>
      <c r="B1530">
        <v>1</v>
      </c>
      <c r="C1530" t="s">
        <v>80</v>
      </c>
      <c r="D1530" t="s">
        <v>91</v>
      </c>
      <c r="E1530" t="s">
        <v>177</v>
      </c>
      <c r="F1530" t="s">
        <v>4682</v>
      </c>
      <c r="G1530" t="s">
        <v>179</v>
      </c>
      <c r="H1530" t="s">
        <v>143</v>
      </c>
      <c r="I1530" t="s">
        <v>135</v>
      </c>
      <c r="J1530" t="s">
        <v>136</v>
      </c>
      <c r="K1530" t="s">
        <v>137</v>
      </c>
      <c r="L1530" t="s">
        <v>4683</v>
      </c>
      <c r="M1530" t="s">
        <v>4684</v>
      </c>
      <c r="N1530">
        <v>0.47277777700000001</v>
      </c>
      <c r="O1530">
        <v>0</v>
      </c>
      <c r="P1530">
        <v>1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1.1189492656757779E-2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1.1189492656757779E-2</v>
      </c>
    </row>
    <row r="1531" spans="1:31" x14ac:dyDescent="0.25">
      <c r="A1531">
        <v>2056635</v>
      </c>
      <c r="B1531">
        <v>1</v>
      </c>
      <c r="C1531" t="s">
        <v>80</v>
      </c>
      <c r="D1531" t="s">
        <v>93</v>
      </c>
      <c r="E1531" t="s">
        <v>158</v>
      </c>
      <c r="F1531" t="s">
        <v>4685</v>
      </c>
      <c r="G1531" t="s">
        <v>385</v>
      </c>
      <c r="H1531" t="s">
        <v>143</v>
      </c>
      <c r="I1531" t="s">
        <v>135</v>
      </c>
      <c r="J1531" t="s">
        <v>136</v>
      </c>
      <c r="K1531" t="s">
        <v>137</v>
      </c>
      <c r="L1531" t="s">
        <v>4686</v>
      </c>
      <c r="M1531" t="s">
        <v>4687</v>
      </c>
      <c r="N1531">
        <v>2.0130555550000002</v>
      </c>
      <c r="O1531">
        <v>0</v>
      </c>
      <c r="P1531">
        <v>0</v>
      </c>
      <c r="Q1531">
        <v>0</v>
      </c>
      <c r="R1531">
        <v>1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5.3756732374769607</v>
      </c>
      <c r="AA1531">
        <v>0</v>
      </c>
      <c r="AB1531">
        <v>0</v>
      </c>
      <c r="AC1531">
        <v>0</v>
      </c>
      <c r="AD1531">
        <v>0</v>
      </c>
      <c r="AE1531">
        <v>5.3756732374769607</v>
      </c>
    </row>
    <row r="1532" spans="1:31" x14ac:dyDescent="0.25">
      <c r="A1532">
        <v>2056636</v>
      </c>
      <c r="B1532">
        <v>1</v>
      </c>
      <c r="C1532" t="s">
        <v>80</v>
      </c>
      <c r="D1532" t="s">
        <v>100</v>
      </c>
      <c r="E1532" t="s">
        <v>140</v>
      </c>
      <c r="F1532" t="s">
        <v>4688</v>
      </c>
      <c r="G1532" t="s">
        <v>979</v>
      </c>
      <c r="H1532" t="s">
        <v>143</v>
      </c>
      <c r="I1532" t="s">
        <v>135</v>
      </c>
      <c r="J1532" t="s">
        <v>136</v>
      </c>
      <c r="K1532" t="s">
        <v>137</v>
      </c>
      <c r="L1532" t="s">
        <v>4689</v>
      </c>
      <c r="M1532" t="s">
        <v>4690</v>
      </c>
      <c r="N1532">
        <v>0.66527777700000001</v>
      </c>
      <c r="O1532">
        <v>0</v>
      </c>
      <c r="P1532">
        <v>155</v>
      </c>
      <c r="Q1532">
        <v>0</v>
      </c>
      <c r="R1532">
        <v>4</v>
      </c>
      <c r="S1532">
        <v>0</v>
      </c>
      <c r="T1532">
        <v>27</v>
      </c>
      <c r="U1532">
        <v>0</v>
      </c>
      <c r="V1532">
        <v>1</v>
      </c>
      <c r="W1532">
        <v>0</v>
      </c>
      <c r="X1532">
        <v>27.07455210349945</v>
      </c>
      <c r="Y1532">
        <v>0</v>
      </c>
      <c r="Z1532">
        <v>1.260702767932375</v>
      </c>
      <c r="AA1532">
        <v>0</v>
      </c>
      <c r="AB1532">
        <v>19.836138220366692</v>
      </c>
      <c r="AC1532">
        <v>0</v>
      </c>
      <c r="AD1532">
        <v>34.365422948492011</v>
      </c>
      <c r="AE1532">
        <v>82.536816040290532</v>
      </c>
    </row>
    <row r="1533" spans="1:31" x14ac:dyDescent="0.25">
      <c r="A1533">
        <v>2056637</v>
      </c>
      <c r="B1533">
        <v>1</v>
      </c>
      <c r="C1533" t="s">
        <v>80</v>
      </c>
      <c r="D1533" t="s">
        <v>99</v>
      </c>
      <c r="E1533" t="s">
        <v>177</v>
      </c>
      <c r="F1533" t="s">
        <v>4691</v>
      </c>
      <c r="G1533" t="s">
        <v>183</v>
      </c>
      <c r="H1533" t="s">
        <v>143</v>
      </c>
      <c r="I1533" t="s">
        <v>135</v>
      </c>
      <c r="J1533" t="s">
        <v>136</v>
      </c>
      <c r="K1533" t="s">
        <v>137</v>
      </c>
      <c r="L1533" t="s">
        <v>4692</v>
      </c>
      <c r="M1533" t="s">
        <v>4693</v>
      </c>
      <c r="N1533">
        <v>2.5744444440000001</v>
      </c>
      <c r="O1533">
        <v>0</v>
      </c>
      <c r="P1533">
        <v>1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0.86382518038605005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0.86382518038605005</v>
      </c>
    </row>
    <row r="1534" spans="1:31" x14ac:dyDescent="0.25">
      <c r="A1534">
        <v>2056639</v>
      </c>
      <c r="B1534">
        <v>1</v>
      </c>
      <c r="C1534" t="s">
        <v>81</v>
      </c>
      <c r="D1534" t="s">
        <v>117</v>
      </c>
      <c r="E1534" t="s">
        <v>140</v>
      </c>
      <c r="F1534" t="s">
        <v>4694</v>
      </c>
      <c r="G1534" t="s">
        <v>154</v>
      </c>
      <c r="H1534" t="s">
        <v>143</v>
      </c>
      <c r="I1534" t="s">
        <v>135</v>
      </c>
      <c r="J1534" t="s">
        <v>136</v>
      </c>
      <c r="K1534" t="s">
        <v>155</v>
      </c>
      <c r="L1534" t="s">
        <v>4695</v>
      </c>
      <c r="M1534" t="s">
        <v>4696</v>
      </c>
      <c r="N1534">
        <v>4.0465444440000002</v>
      </c>
      <c r="O1534">
        <v>0</v>
      </c>
      <c r="P1534">
        <v>36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14.162397364303045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14.162397364303045</v>
      </c>
    </row>
    <row r="1535" spans="1:31" x14ac:dyDescent="0.25">
      <c r="A1535">
        <v>2056642</v>
      </c>
      <c r="B1535">
        <v>1</v>
      </c>
      <c r="C1535" t="s">
        <v>81</v>
      </c>
      <c r="D1535" t="s">
        <v>112</v>
      </c>
      <c r="E1535" t="s">
        <v>140</v>
      </c>
      <c r="F1535" t="s">
        <v>4697</v>
      </c>
      <c r="G1535" t="s">
        <v>142</v>
      </c>
      <c r="H1535" t="s">
        <v>143</v>
      </c>
      <c r="I1535" t="s">
        <v>135</v>
      </c>
      <c r="J1535" t="s">
        <v>136</v>
      </c>
      <c r="K1535" t="s">
        <v>137</v>
      </c>
      <c r="L1535" t="s">
        <v>4698</v>
      </c>
      <c r="M1535" t="s">
        <v>4699</v>
      </c>
      <c r="N1535">
        <v>1.3444444440000001</v>
      </c>
      <c r="O1535">
        <v>0</v>
      </c>
      <c r="P1535">
        <v>470</v>
      </c>
      <c r="Q1535">
        <v>0</v>
      </c>
      <c r="R1535">
        <v>29</v>
      </c>
      <c r="S1535">
        <v>0</v>
      </c>
      <c r="T1535">
        <v>32</v>
      </c>
      <c r="U1535">
        <v>0</v>
      </c>
      <c r="V1535">
        <v>0</v>
      </c>
      <c r="W1535">
        <v>0</v>
      </c>
      <c r="X1535">
        <v>113.10038083989457</v>
      </c>
      <c r="Y1535">
        <v>0</v>
      </c>
      <c r="Z1535">
        <v>9.0784346333836226</v>
      </c>
      <c r="AA1535">
        <v>0</v>
      </c>
      <c r="AB1535">
        <v>26.89335199965241</v>
      </c>
      <c r="AC1535">
        <v>0</v>
      </c>
      <c r="AD1535">
        <v>0</v>
      </c>
      <c r="AE1535">
        <v>149.0721674729306</v>
      </c>
    </row>
    <row r="1536" spans="1:31" x14ac:dyDescent="0.25">
      <c r="A1536">
        <v>2056647</v>
      </c>
      <c r="B1536">
        <v>1</v>
      </c>
      <c r="C1536" t="s">
        <v>80</v>
      </c>
      <c r="D1536" t="s">
        <v>105</v>
      </c>
      <c r="E1536" t="s">
        <v>177</v>
      </c>
      <c r="F1536" t="s">
        <v>4700</v>
      </c>
      <c r="G1536" t="s">
        <v>183</v>
      </c>
      <c r="H1536" t="s">
        <v>143</v>
      </c>
      <c r="I1536" t="s">
        <v>135</v>
      </c>
      <c r="J1536" t="s">
        <v>136</v>
      </c>
      <c r="K1536" t="s">
        <v>137</v>
      </c>
      <c r="L1536" t="s">
        <v>4701</v>
      </c>
      <c r="M1536" t="s">
        <v>4702</v>
      </c>
      <c r="N1536">
        <v>5.045833333</v>
      </c>
      <c r="O1536">
        <v>0</v>
      </c>
      <c r="P1536">
        <v>1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0.68748725634230679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0.68748725634230679</v>
      </c>
    </row>
    <row r="1537" spans="1:31" x14ac:dyDescent="0.25">
      <c r="A1537">
        <v>2056648</v>
      </c>
      <c r="B1537">
        <v>1</v>
      </c>
      <c r="C1537" t="s">
        <v>80</v>
      </c>
      <c r="D1537" t="s">
        <v>95</v>
      </c>
      <c r="E1537" t="s">
        <v>177</v>
      </c>
      <c r="F1537" t="s">
        <v>4703</v>
      </c>
      <c r="G1537" t="s">
        <v>183</v>
      </c>
      <c r="H1537" t="s">
        <v>143</v>
      </c>
      <c r="I1537" t="s">
        <v>135</v>
      </c>
      <c r="J1537" t="s">
        <v>136</v>
      </c>
      <c r="K1537" t="s">
        <v>137</v>
      </c>
      <c r="L1537" t="s">
        <v>4704</v>
      </c>
      <c r="M1537" t="s">
        <v>4705</v>
      </c>
      <c r="N1537">
        <v>2.5919444440000001</v>
      </c>
      <c r="O1537">
        <v>0</v>
      </c>
      <c r="P1537">
        <v>1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0.25454768162396524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0.25454768162396524</v>
      </c>
    </row>
    <row r="1538" spans="1:31" x14ac:dyDescent="0.25">
      <c r="A1538">
        <v>2056649</v>
      </c>
      <c r="B1538">
        <v>1</v>
      </c>
      <c r="C1538" t="s">
        <v>81</v>
      </c>
      <c r="D1538" t="s">
        <v>114</v>
      </c>
      <c r="E1538" t="s">
        <v>131</v>
      </c>
      <c r="F1538" t="s">
        <v>4706</v>
      </c>
      <c r="G1538" t="s">
        <v>133</v>
      </c>
      <c r="H1538" t="s">
        <v>134</v>
      </c>
      <c r="I1538" t="s">
        <v>259</v>
      </c>
      <c r="J1538" t="s">
        <v>136</v>
      </c>
      <c r="K1538" t="s">
        <v>137</v>
      </c>
      <c r="L1538" t="s">
        <v>4707</v>
      </c>
      <c r="M1538" t="s">
        <v>4708</v>
      </c>
      <c r="N1538">
        <v>8.3333330000000001E-3</v>
      </c>
      <c r="O1538">
        <v>0</v>
      </c>
      <c r="P1538">
        <v>859</v>
      </c>
      <c r="Q1538">
        <v>0</v>
      </c>
      <c r="R1538">
        <v>9</v>
      </c>
      <c r="S1538">
        <v>1</v>
      </c>
      <c r="T1538">
        <v>72</v>
      </c>
      <c r="U1538">
        <v>0</v>
      </c>
      <c r="V1538">
        <v>0</v>
      </c>
      <c r="W1538">
        <v>0</v>
      </c>
      <c r="X1538">
        <v>0.69884557682922444</v>
      </c>
      <c r="Y1538">
        <v>0</v>
      </c>
      <c r="Z1538">
        <v>5.7963862082666667E-3</v>
      </c>
      <c r="AA1538">
        <v>0</v>
      </c>
      <c r="AB1538">
        <v>0.14744973450055002</v>
      </c>
      <c r="AC1538">
        <v>0</v>
      </c>
      <c r="AD1538">
        <v>0</v>
      </c>
      <c r="AE1538">
        <v>0.85209169753804104</v>
      </c>
    </row>
    <row r="1539" spans="1:31" x14ac:dyDescent="0.25">
      <c r="A1539">
        <v>2056651</v>
      </c>
      <c r="B1539">
        <v>1</v>
      </c>
      <c r="C1539" t="s">
        <v>80</v>
      </c>
      <c r="D1539" t="s">
        <v>107</v>
      </c>
      <c r="E1539" t="s">
        <v>140</v>
      </c>
      <c r="F1539" t="s">
        <v>4709</v>
      </c>
      <c r="G1539" t="s">
        <v>154</v>
      </c>
      <c r="H1539" t="s">
        <v>143</v>
      </c>
      <c r="I1539" t="s">
        <v>135</v>
      </c>
      <c r="J1539" t="s">
        <v>136</v>
      </c>
      <c r="K1539" t="s">
        <v>155</v>
      </c>
      <c r="L1539" t="s">
        <v>4710</v>
      </c>
      <c r="M1539" t="s">
        <v>4711</v>
      </c>
      <c r="N1539">
        <v>7.426388888</v>
      </c>
      <c r="O1539">
        <v>0</v>
      </c>
      <c r="P1539">
        <v>1094</v>
      </c>
      <c r="Q1539">
        <v>0</v>
      </c>
      <c r="R1539">
        <v>0</v>
      </c>
      <c r="S1539">
        <v>0</v>
      </c>
      <c r="T1539">
        <v>28</v>
      </c>
      <c r="U1539">
        <v>0</v>
      </c>
      <c r="V1539">
        <v>0</v>
      </c>
      <c r="W1539">
        <v>0</v>
      </c>
      <c r="X1539">
        <v>1285.8536051658523</v>
      </c>
      <c r="Y1539">
        <v>0</v>
      </c>
      <c r="Z1539">
        <v>0</v>
      </c>
      <c r="AA1539">
        <v>0</v>
      </c>
      <c r="AB1539">
        <v>208.01174391954112</v>
      </c>
      <c r="AC1539">
        <v>0</v>
      </c>
      <c r="AD1539">
        <v>0</v>
      </c>
      <c r="AE1539">
        <v>1493.8653490853935</v>
      </c>
    </row>
    <row r="1540" spans="1:31" x14ac:dyDescent="0.25">
      <c r="A1540">
        <v>2056652</v>
      </c>
      <c r="B1540">
        <v>1</v>
      </c>
      <c r="C1540" t="s">
        <v>80</v>
      </c>
      <c r="D1540" t="s">
        <v>99</v>
      </c>
      <c r="E1540" t="s">
        <v>177</v>
      </c>
      <c r="F1540" t="s">
        <v>4712</v>
      </c>
      <c r="G1540" t="s">
        <v>179</v>
      </c>
      <c r="H1540" t="s">
        <v>143</v>
      </c>
      <c r="I1540" t="s">
        <v>135</v>
      </c>
      <c r="J1540" t="s">
        <v>136</v>
      </c>
      <c r="K1540" t="s">
        <v>137</v>
      </c>
      <c r="L1540" t="s">
        <v>4713</v>
      </c>
      <c r="M1540" t="s">
        <v>4714</v>
      </c>
      <c r="N1540">
        <v>5.9002777770000003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1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0.42593674705240669</v>
      </c>
      <c r="AC1540">
        <v>0</v>
      </c>
      <c r="AD1540">
        <v>0</v>
      </c>
      <c r="AE1540">
        <v>0.42593674705240669</v>
      </c>
    </row>
    <row r="1541" spans="1:31" x14ac:dyDescent="0.25">
      <c r="A1541">
        <v>2056653</v>
      </c>
      <c r="B1541">
        <v>1</v>
      </c>
      <c r="C1541" t="s">
        <v>80</v>
      </c>
      <c r="D1541" t="s">
        <v>92</v>
      </c>
      <c r="E1541" t="s">
        <v>158</v>
      </c>
      <c r="F1541" t="s">
        <v>4715</v>
      </c>
      <c r="G1541" t="s">
        <v>1007</v>
      </c>
      <c r="H1541" t="s">
        <v>143</v>
      </c>
      <c r="I1541" t="s">
        <v>135</v>
      </c>
      <c r="J1541" t="s">
        <v>136</v>
      </c>
      <c r="K1541" t="s">
        <v>137</v>
      </c>
      <c r="L1541" t="s">
        <v>4716</v>
      </c>
      <c r="M1541" t="s">
        <v>4717</v>
      </c>
      <c r="N1541">
        <v>2.0308333329999999</v>
      </c>
      <c r="O1541">
        <v>0</v>
      </c>
      <c r="P1541">
        <v>8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2.2138041714391079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2.2138041714391079</v>
      </c>
    </row>
    <row r="1542" spans="1:31" x14ac:dyDescent="0.25">
      <c r="A1542">
        <v>2056655</v>
      </c>
      <c r="B1542">
        <v>1</v>
      </c>
      <c r="C1542" t="s">
        <v>81</v>
      </c>
      <c r="D1542" t="s">
        <v>117</v>
      </c>
      <c r="E1542" t="s">
        <v>131</v>
      </c>
      <c r="F1542" t="s">
        <v>4718</v>
      </c>
      <c r="G1542" t="s">
        <v>273</v>
      </c>
      <c r="H1542" t="s">
        <v>134</v>
      </c>
      <c r="I1542" t="s">
        <v>135</v>
      </c>
      <c r="J1542" t="s">
        <v>136</v>
      </c>
      <c r="K1542" t="s">
        <v>155</v>
      </c>
      <c r="L1542" t="s">
        <v>4719</v>
      </c>
      <c r="M1542" t="s">
        <v>4720</v>
      </c>
      <c r="N1542">
        <v>2.028333333</v>
      </c>
      <c r="O1542">
        <v>2</v>
      </c>
      <c r="P1542">
        <v>516</v>
      </c>
      <c r="Q1542">
        <v>65</v>
      </c>
      <c r="R1542">
        <v>113</v>
      </c>
      <c r="S1542">
        <v>6</v>
      </c>
      <c r="T1542">
        <v>62</v>
      </c>
      <c r="U1542">
        <v>0</v>
      </c>
      <c r="V1542">
        <v>0</v>
      </c>
      <c r="W1542">
        <v>0.51921574749852262</v>
      </c>
      <c r="X1542">
        <v>239.06418433236271</v>
      </c>
      <c r="Y1542">
        <v>83.235483362335856</v>
      </c>
      <c r="Z1542">
        <v>140.87855642729807</v>
      </c>
      <c r="AA1542">
        <v>25.817935911186858</v>
      </c>
      <c r="AB1542">
        <v>156.46105175120732</v>
      </c>
      <c r="AC1542">
        <v>0</v>
      </c>
      <c r="AD1542">
        <v>0</v>
      </c>
      <c r="AE1542">
        <v>645.97642753188939</v>
      </c>
    </row>
    <row r="1543" spans="1:31" x14ac:dyDescent="0.25">
      <c r="A1543">
        <v>2056658</v>
      </c>
      <c r="B1543">
        <v>1</v>
      </c>
      <c r="C1543" t="s">
        <v>80</v>
      </c>
      <c r="D1543" t="s">
        <v>106</v>
      </c>
      <c r="E1543" t="s">
        <v>131</v>
      </c>
      <c r="F1543" t="s">
        <v>4721</v>
      </c>
      <c r="G1543" t="s">
        <v>133</v>
      </c>
      <c r="H1543" t="s">
        <v>134</v>
      </c>
      <c r="I1543" t="s">
        <v>135</v>
      </c>
      <c r="J1543" t="s">
        <v>136</v>
      </c>
      <c r="K1543" t="s">
        <v>137</v>
      </c>
      <c r="L1543" t="s">
        <v>4722</v>
      </c>
      <c r="M1543" t="s">
        <v>4723</v>
      </c>
      <c r="N1543">
        <v>0.77638888800000005</v>
      </c>
      <c r="O1543">
        <v>0</v>
      </c>
      <c r="P1543">
        <v>259</v>
      </c>
      <c r="Q1543">
        <v>0</v>
      </c>
      <c r="R1543">
        <v>57</v>
      </c>
      <c r="S1543">
        <v>3</v>
      </c>
      <c r="T1543">
        <v>28</v>
      </c>
      <c r="U1543">
        <v>0</v>
      </c>
      <c r="V1543">
        <v>0</v>
      </c>
      <c r="W1543">
        <v>0</v>
      </c>
      <c r="X1543">
        <v>31.965749945234787</v>
      </c>
      <c r="Y1543">
        <v>0</v>
      </c>
      <c r="Z1543">
        <v>9.7070427870828802</v>
      </c>
      <c r="AA1543">
        <v>3.6192142066353852</v>
      </c>
      <c r="AB1543">
        <v>10.907846846510221</v>
      </c>
      <c r="AC1543">
        <v>0</v>
      </c>
      <c r="AD1543">
        <v>0</v>
      </c>
      <c r="AE1543">
        <v>56.199853785463276</v>
      </c>
    </row>
    <row r="1544" spans="1:31" x14ac:dyDescent="0.25">
      <c r="A1544">
        <v>2056659</v>
      </c>
      <c r="B1544">
        <v>1</v>
      </c>
      <c r="C1544" t="s">
        <v>80</v>
      </c>
      <c r="D1544" t="s">
        <v>84</v>
      </c>
      <c r="E1544" t="s">
        <v>140</v>
      </c>
      <c r="F1544" t="s">
        <v>4724</v>
      </c>
      <c r="G1544" t="s">
        <v>154</v>
      </c>
      <c r="H1544" t="s">
        <v>143</v>
      </c>
      <c r="I1544" t="s">
        <v>135</v>
      </c>
      <c r="J1544" t="s">
        <v>136</v>
      </c>
      <c r="K1544" t="s">
        <v>155</v>
      </c>
      <c r="L1544" t="s">
        <v>4725</v>
      </c>
      <c r="M1544" t="s">
        <v>4726</v>
      </c>
      <c r="N1544">
        <v>6.9705055549999999</v>
      </c>
      <c r="O1544">
        <v>0</v>
      </c>
      <c r="P1544">
        <v>13</v>
      </c>
      <c r="Q1544">
        <v>0</v>
      </c>
      <c r="R1544">
        <v>14</v>
      </c>
      <c r="S1544">
        <v>0</v>
      </c>
      <c r="T1544">
        <v>1</v>
      </c>
      <c r="U1544">
        <v>0</v>
      </c>
      <c r="V1544">
        <v>0</v>
      </c>
      <c r="W1544">
        <v>0</v>
      </c>
      <c r="X1544">
        <v>58.017266278896408</v>
      </c>
      <c r="Y1544">
        <v>0</v>
      </c>
      <c r="Z1544">
        <v>86.992463172466373</v>
      </c>
      <c r="AA1544">
        <v>0</v>
      </c>
      <c r="AB1544">
        <v>0.63035520514780219</v>
      </c>
      <c r="AC1544">
        <v>0</v>
      </c>
      <c r="AD1544">
        <v>0</v>
      </c>
      <c r="AE1544">
        <v>145.64008465651057</v>
      </c>
    </row>
    <row r="1545" spans="1:31" x14ac:dyDescent="0.25">
      <c r="A1545">
        <v>2056662</v>
      </c>
      <c r="B1545">
        <v>1</v>
      </c>
      <c r="C1545" t="s">
        <v>80</v>
      </c>
      <c r="D1545" t="s">
        <v>110</v>
      </c>
      <c r="E1545" t="s">
        <v>169</v>
      </c>
      <c r="F1545" t="s">
        <v>4727</v>
      </c>
      <c r="G1545" t="s">
        <v>513</v>
      </c>
      <c r="H1545" t="s">
        <v>134</v>
      </c>
      <c r="I1545" t="s">
        <v>259</v>
      </c>
      <c r="J1545" t="s">
        <v>136</v>
      </c>
      <c r="K1545" t="s">
        <v>137</v>
      </c>
      <c r="L1545" t="s">
        <v>4728</v>
      </c>
      <c r="M1545" t="s">
        <v>4729</v>
      </c>
      <c r="N1545">
        <v>1.0277777E-2</v>
      </c>
      <c r="O1545">
        <v>0</v>
      </c>
      <c r="P1545">
        <v>107</v>
      </c>
      <c r="Q1545">
        <v>0</v>
      </c>
      <c r="R1545">
        <v>0</v>
      </c>
      <c r="S1545">
        <v>0</v>
      </c>
      <c r="T1545">
        <v>3</v>
      </c>
      <c r="U1545">
        <v>0</v>
      </c>
      <c r="V1545">
        <v>0</v>
      </c>
      <c r="W1545">
        <v>0</v>
      </c>
      <c r="X1545">
        <v>0.32763190364708605</v>
      </c>
      <c r="Y1545">
        <v>0</v>
      </c>
      <c r="Z1545">
        <v>0</v>
      </c>
      <c r="AA1545">
        <v>0</v>
      </c>
      <c r="AB1545">
        <v>1.8334883652678335E-2</v>
      </c>
      <c r="AC1545">
        <v>0</v>
      </c>
      <c r="AD1545">
        <v>0</v>
      </c>
      <c r="AE1545">
        <v>0.34596678729976438</v>
      </c>
    </row>
    <row r="1546" spans="1:31" x14ac:dyDescent="0.25">
      <c r="A1546">
        <v>2056663</v>
      </c>
      <c r="B1546">
        <v>1</v>
      </c>
      <c r="C1546" t="s">
        <v>80</v>
      </c>
      <c r="D1546" t="s">
        <v>84</v>
      </c>
      <c r="E1546" t="s">
        <v>295</v>
      </c>
      <c r="F1546" t="s">
        <v>4730</v>
      </c>
      <c r="G1546" t="s">
        <v>1007</v>
      </c>
      <c r="H1546" t="s">
        <v>134</v>
      </c>
      <c r="I1546" t="s">
        <v>135</v>
      </c>
      <c r="J1546" t="s">
        <v>3</v>
      </c>
      <c r="K1546" t="s">
        <v>137</v>
      </c>
      <c r="L1546" t="s">
        <v>4731</v>
      </c>
      <c r="M1546" t="s">
        <v>4732</v>
      </c>
      <c r="N1546">
        <v>1.5663888880000001</v>
      </c>
      <c r="O1546">
        <v>0</v>
      </c>
      <c r="P1546">
        <v>2495</v>
      </c>
      <c r="Q1546">
        <v>0</v>
      </c>
      <c r="R1546">
        <v>0</v>
      </c>
      <c r="S1546">
        <v>0</v>
      </c>
      <c r="T1546">
        <v>133</v>
      </c>
      <c r="U1546">
        <v>0</v>
      </c>
      <c r="V1546">
        <v>1</v>
      </c>
      <c r="W1546">
        <v>0</v>
      </c>
      <c r="X1546">
        <v>961.19226937924634</v>
      </c>
      <c r="Y1546">
        <v>0</v>
      </c>
      <c r="Z1546">
        <v>0</v>
      </c>
      <c r="AA1546">
        <v>0</v>
      </c>
      <c r="AB1546">
        <v>461.6881147641019</v>
      </c>
      <c r="AC1546">
        <v>0</v>
      </c>
      <c r="AD1546">
        <v>16.458573194582165</v>
      </c>
      <c r="AE1546">
        <v>1439.3389573379304</v>
      </c>
    </row>
    <row r="1547" spans="1:31" x14ac:dyDescent="0.25">
      <c r="A1547">
        <v>2056664</v>
      </c>
      <c r="B1547">
        <v>1</v>
      </c>
      <c r="C1547" t="s">
        <v>80</v>
      </c>
      <c r="D1547" t="s">
        <v>96</v>
      </c>
      <c r="E1547" t="s">
        <v>177</v>
      </c>
      <c r="F1547" t="s">
        <v>4733</v>
      </c>
      <c r="G1547" t="s">
        <v>179</v>
      </c>
      <c r="H1547" t="s">
        <v>143</v>
      </c>
      <c r="I1547" t="s">
        <v>135</v>
      </c>
      <c r="J1547" t="s">
        <v>136</v>
      </c>
      <c r="K1547" t="s">
        <v>137</v>
      </c>
      <c r="L1547" t="s">
        <v>4734</v>
      </c>
      <c r="M1547" t="s">
        <v>4735</v>
      </c>
      <c r="N1547">
        <v>2.613888888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1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1.1859792838960446</v>
      </c>
      <c r="AC1547">
        <v>0</v>
      </c>
      <c r="AD1547">
        <v>0</v>
      </c>
      <c r="AE1547">
        <v>1.1859792838960446</v>
      </c>
    </row>
    <row r="1548" spans="1:31" x14ac:dyDescent="0.25">
      <c r="A1548">
        <v>2056665</v>
      </c>
      <c r="B1548">
        <v>1</v>
      </c>
      <c r="C1548" t="s">
        <v>81</v>
      </c>
      <c r="D1548" t="s">
        <v>119</v>
      </c>
      <c r="E1548" t="s">
        <v>146</v>
      </c>
      <c r="F1548" t="s">
        <v>4736</v>
      </c>
      <c r="G1548" t="s">
        <v>133</v>
      </c>
      <c r="H1548" t="s">
        <v>134</v>
      </c>
      <c r="I1548" t="s">
        <v>259</v>
      </c>
      <c r="J1548" t="s">
        <v>136</v>
      </c>
      <c r="K1548" t="s">
        <v>137</v>
      </c>
      <c r="L1548" t="s">
        <v>4737</v>
      </c>
      <c r="M1548" t="s">
        <v>4738</v>
      </c>
      <c r="N1548">
        <v>3.7777776999999998E-2</v>
      </c>
      <c r="O1548">
        <v>0</v>
      </c>
      <c r="P1548">
        <v>2377</v>
      </c>
      <c r="Q1548">
        <v>133</v>
      </c>
      <c r="R1548">
        <v>296</v>
      </c>
      <c r="S1548">
        <v>2</v>
      </c>
      <c r="T1548">
        <v>165</v>
      </c>
      <c r="U1548">
        <v>0</v>
      </c>
      <c r="V1548">
        <v>0</v>
      </c>
      <c r="W1548">
        <v>0</v>
      </c>
      <c r="X1548">
        <v>19.296684630689569</v>
      </c>
      <c r="Y1548">
        <v>7.9128087359612334</v>
      </c>
      <c r="Z1548">
        <v>9.9878629732143747</v>
      </c>
      <c r="AA1548">
        <v>0.2111069964837867</v>
      </c>
      <c r="AB1548">
        <v>2.8418259392368257</v>
      </c>
      <c r="AC1548">
        <v>0</v>
      </c>
      <c r="AD1548">
        <v>0</v>
      </c>
      <c r="AE1548">
        <v>40.250289275585793</v>
      </c>
    </row>
    <row r="1549" spans="1:31" x14ac:dyDescent="0.25">
      <c r="A1549">
        <v>2056666</v>
      </c>
      <c r="B1549">
        <v>1</v>
      </c>
      <c r="C1549" t="s">
        <v>80</v>
      </c>
      <c r="D1549" t="s">
        <v>84</v>
      </c>
      <c r="E1549" t="s">
        <v>505</v>
      </c>
      <c r="F1549" t="s">
        <v>4739</v>
      </c>
      <c r="G1549" t="s">
        <v>1007</v>
      </c>
      <c r="H1549" t="s">
        <v>143</v>
      </c>
      <c r="I1549" t="s">
        <v>135</v>
      </c>
      <c r="J1549" t="s">
        <v>3</v>
      </c>
      <c r="K1549" t="s">
        <v>137</v>
      </c>
      <c r="L1549" t="s">
        <v>4729</v>
      </c>
      <c r="M1549" t="s">
        <v>4740</v>
      </c>
      <c r="N1549">
        <v>2.0122222220000001</v>
      </c>
      <c r="O1549">
        <v>0</v>
      </c>
      <c r="P1549">
        <v>100</v>
      </c>
      <c r="Q1549">
        <v>0</v>
      </c>
      <c r="R1549">
        <v>0</v>
      </c>
      <c r="S1549">
        <v>0</v>
      </c>
      <c r="T1549">
        <v>14</v>
      </c>
      <c r="U1549">
        <v>0</v>
      </c>
      <c r="V1549">
        <v>0</v>
      </c>
      <c r="W1549">
        <v>0</v>
      </c>
      <c r="X1549">
        <v>50.528879203455531</v>
      </c>
      <c r="Y1549">
        <v>0</v>
      </c>
      <c r="Z1549">
        <v>0</v>
      </c>
      <c r="AA1549">
        <v>0</v>
      </c>
      <c r="AB1549">
        <v>53.001815579679445</v>
      </c>
      <c r="AC1549">
        <v>0</v>
      </c>
      <c r="AD1549">
        <v>0</v>
      </c>
      <c r="AE1549">
        <v>103.53069478313498</v>
      </c>
    </row>
    <row r="1550" spans="1:31" x14ac:dyDescent="0.25">
      <c r="A1550">
        <v>2056667</v>
      </c>
      <c r="B1550">
        <v>1</v>
      </c>
      <c r="C1550" t="s">
        <v>80</v>
      </c>
      <c r="D1550" t="s">
        <v>96</v>
      </c>
      <c r="E1550" t="s">
        <v>177</v>
      </c>
      <c r="F1550" t="s">
        <v>4741</v>
      </c>
      <c r="G1550" t="s">
        <v>179</v>
      </c>
      <c r="H1550" t="s">
        <v>143</v>
      </c>
      <c r="I1550" t="s">
        <v>135</v>
      </c>
      <c r="J1550" t="s">
        <v>136</v>
      </c>
      <c r="K1550" t="s">
        <v>137</v>
      </c>
      <c r="L1550" t="s">
        <v>4742</v>
      </c>
      <c r="M1550" t="s">
        <v>4743</v>
      </c>
      <c r="N1550">
        <v>1.886666666</v>
      </c>
      <c r="O1550">
        <v>0</v>
      </c>
      <c r="P1550">
        <v>15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7.5381217501210935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7.5381217501210935</v>
      </c>
    </row>
    <row r="1551" spans="1:31" x14ac:dyDescent="0.25">
      <c r="A1551">
        <v>2056675</v>
      </c>
      <c r="B1551">
        <v>1</v>
      </c>
      <c r="C1551" t="s">
        <v>81</v>
      </c>
      <c r="D1551" t="s">
        <v>123</v>
      </c>
      <c r="E1551" t="s">
        <v>131</v>
      </c>
      <c r="F1551" t="s">
        <v>4744</v>
      </c>
      <c r="G1551" t="s">
        <v>133</v>
      </c>
      <c r="H1551" t="s">
        <v>134</v>
      </c>
      <c r="I1551" t="s">
        <v>135</v>
      </c>
      <c r="J1551" t="s">
        <v>136</v>
      </c>
      <c r="K1551" t="s">
        <v>137</v>
      </c>
      <c r="L1551" t="s">
        <v>4745</v>
      </c>
      <c r="M1551" t="s">
        <v>4746</v>
      </c>
      <c r="N1551">
        <v>0.88111111099999995</v>
      </c>
      <c r="O1551">
        <v>0</v>
      </c>
      <c r="P1551">
        <v>0</v>
      </c>
      <c r="Q1551">
        <v>54</v>
      </c>
      <c r="R1551">
        <v>0</v>
      </c>
      <c r="S1551">
        <v>7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14.083279529188259</v>
      </c>
      <c r="Z1551">
        <v>0</v>
      </c>
      <c r="AA1551">
        <v>3.8286737328503464</v>
      </c>
      <c r="AB1551">
        <v>0</v>
      </c>
      <c r="AC1551">
        <v>0</v>
      </c>
      <c r="AD1551">
        <v>0</v>
      </c>
      <c r="AE1551">
        <v>17.911953262038605</v>
      </c>
    </row>
    <row r="1552" spans="1:31" x14ac:dyDescent="0.25">
      <c r="A1552">
        <v>2056678</v>
      </c>
      <c r="B1552">
        <v>1</v>
      </c>
      <c r="C1552" t="s">
        <v>81</v>
      </c>
      <c r="D1552" t="s">
        <v>123</v>
      </c>
      <c r="E1552" t="s">
        <v>131</v>
      </c>
      <c r="F1552" t="s">
        <v>4747</v>
      </c>
      <c r="G1552" t="s">
        <v>133</v>
      </c>
      <c r="H1552" t="s">
        <v>134</v>
      </c>
      <c r="I1552" t="s">
        <v>135</v>
      </c>
      <c r="J1552" t="s">
        <v>136</v>
      </c>
      <c r="K1552" t="s">
        <v>137</v>
      </c>
      <c r="L1552" t="s">
        <v>4748</v>
      </c>
      <c r="M1552" t="s">
        <v>4749</v>
      </c>
      <c r="N1552">
        <v>0.84527777699999995</v>
      </c>
      <c r="O1552">
        <v>0</v>
      </c>
      <c r="P1552">
        <v>1433</v>
      </c>
      <c r="Q1552">
        <v>79</v>
      </c>
      <c r="R1552">
        <v>76</v>
      </c>
      <c r="S1552">
        <v>3</v>
      </c>
      <c r="T1552">
        <v>192</v>
      </c>
      <c r="U1552">
        <v>1</v>
      </c>
      <c r="V1552">
        <v>1</v>
      </c>
      <c r="W1552">
        <v>0</v>
      </c>
      <c r="X1552">
        <v>238.77095350206127</v>
      </c>
      <c r="Y1552">
        <v>36.574185470773287</v>
      </c>
      <c r="Z1552">
        <v>23.867094899557276</v>
      </c>
      <c r="AA1552">
        <v>5.3166447244287802</v>
      </c>
      <c r="AB1552">
        <v>99.898436070453513</v>
      </c>
      <c r="AC1552">
        <v>79.393266802306215</v>
      </c>
      <c r="AD1552">
        <v>1.2975211633746144</v>
      </c>
      <c r="AE1552">
        <v>485.11810263295496</v>
      </c>
    </row>
    <row r="1553" spans="1:31" x14ac:dyDescent="0.25">
      <c r="A1553">
        <v>2056681</v>
      </c>
      <c r="B1553">
        <v>1</v>
      </c>
      <c r="C1553" t="s">
        <v>80</v>
      </c>
      <c r="D1553" t="s">
        <v>97</v>
      </c>
      <c r="E1553" t="s">
        <v>177</v>
      </c>
      <c r="F1553" t="s">
        <v>4750</v>
      </c>
      <c r="G1553" t="s">
        <v>183</v>
      </c>
      <c r="H1553" t="s">
        <v>143</v>
      </c>
      <c r="I1553" t="s">
        <v>135</v>
      </c>
      <c r="J1553" t="s">
        <v>136</v>
      </c>
      <c r="K1553" t="s">
        <v>137</v>
      </c>
      <c r="L1553" t="s">
        <v>4751</v>
      </c>
      <c r="M1553" t="s">
        <v>4752</v>
      </c>
      <c r="N1553">
        <v>0.95138888799999999</v>
      </c>
      <c r="O1553">
        <v>0</v>
      </c>
      <c r="P1553">
        <v>3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0.95696918047511337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0.95696918047511337</v>
      </c>
    </row>
    <row r="1554" spans="1:31" x14ac:dyDescent="0.25">
      <c r="A1554">
        <v>2056682</v>
      </c>
      <c r="B1554">
        <v>1</v>
      </c>
      <c r="C1554" t="s">
        <v>80</v>
      </c>
      <c r="D1554" t="s">
        <v>97</v>
      </c>
      <c r="E1554" t="s">
        <v>177</v>
      </c>
      <c r="F1554" t="s">
        <v>4753</v>
      </c>
      <c r="G1554" t="s">
        <v>183</v>
      </c>
      <c r="H1554" t="s">
        <v>143</v>
      </c>
      <c r="I1554" t="s">
        <v>135</v>
      </c>
      <c r="J1554" t="s">
        <v>136</v>
      </c>
      <c r="K1554" t="s">
        <v>137</v>
      </c>
      <c r="L1554" t="s">
        <v>4754</v>
      </c>
      <c r="M1554" t="s">
        <v>4755</v>
      </c>
      <c r="N1554">
        <v>1.5563888880000001</v>
      </c>
      <c r="O1554">
        <v>0</v>
      </c>
      <c r="P1554">
        <v>1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1.8887181470632843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1.8887181470632843</v>
      </c>
    </row>
    <row r="1555" spans="1:31" x14ac:dyDescent="0.25">
      <c r="A1555">
        <v>2056688</v>
      </c>
      <c r="B1555">
        <v>1</v>
      </c>
      <c r="C1555" t="s">
        <v>80</v>
      </c>
      <c r="D1555" t="s">
        <v>100</v>
      </c>
      <c r="E1555" t="s">
        <v>146</v>
      </c>
      <c r="F1555" t="s">
        <v>4756</v>
      </c>
      <c r="G1555" t="s">
        <v>133</v>
      </c>
      <c r="H1555" t="s">
        <v>134</v>
      </c>
      <c r="I1555" t="s">
        <v>135</v>
      </c>
      <c r="J1555" t="s">
        <v>136</v>
      </c>
      <c r="K1555" t="s">
        <v>137</v>
      </c>
      <c r="L1555" t="s">
        <v>4757</v>
      </c>
      <c r="M1555" t="s">
        <v>4758</v>
      </c>
      <c r="N1555">
        <v>0.41555555500000002</v>
      </c>
      <c r="O1555">
        <v>1</v>
      </c>
      <c r="P1555">
        <v>1245</v>
      </c>
      <c r="Q1555">
        <v>18</v>
      </c>
      <c r="R1555">
        <v>405</v>
      </c>
      <c r="S1555">
        <v>13</v>
      </c>
      <c r="T1555">
        <v>249</v>
      </c>
      <c r="U1555">
        <v>0</v>
      </c>
      <c r="V1555">
        <v>1</v>
      </c>
      <c r="W1555">
        <v>0.18664581112906667</v>
      </c>
      <c r="X1555">
        <v>133.90145481547154</v>
      </c>
      <c r="Y1555">
        <v>102.88782465883068</v>
      </c>
      <c r="Z1555">
        <v>157.09201383268444</v>
      </c>
      <c r="AA1555">
        <v>75.82712586118295</v>
      </c>
      <c r="AB1555">
        <v>88.692458261924045</v>
      </c>
      <c r="AC1555">
        <v>0</v>
      </c>
      <c r="AD1555">
        <v>0.52402349436878226</v>
      </c>
      <c r="AE1555">
        <v>559.11154673559145</v>
      </c>
    </row>
    <row r="1556" spans="1:31" x14ac:dyDescent="0.25">
      <c r="A1556">
        <v>2056690</v>
      </c>
      <c r="B1556">
        <v>1</v>
      </c>
      <c r="C1556" t="s">
        <v>80</v>
      </c>
      <c r="D1556" t="s">
        <v>96</v>
      </c>
      <c r="E1556" t="s">
        <v>505</v>
      </c>
      <c r="F1556" t="s">
        <v>4759</v>
      </c>
      <c r="G1556" t="s">
        <v>569</v>
      </c>
      <c r="H1556" t="s">
        <v>143</v>
      </c>
      <c r="I1556" t="s">
        <v>135</v>
      </c>
      <c r="J1556" t="s">
        <v>136</v>
      </c>
      <c r="K1556" t="s">
        <v>137</v>
      </c>
      <c r="L1556" t="s">
        <v>4760</v>
      </c>
      <c r="M1556" t="s">
        <v>4761</v>
      </c>
      <c r="N1556">
        <v>3.2583333329999999</v>
      </c>
      <c r="O1556">
        <v>0</v>
      </c>
      <c r="P1556">
        <v>40</v>
      </c>
      <c r="Q1556">
        <v>0</v>
      </c>
      <c r="R1556">
        <v>0</v>
      </c>
      <c r="S1556">
        <v>0</v>
      </c>
      <c r="T1556">
        <v>41</v>
      </c>
      <c r="U1556">
        <v>0</v>
      </c>
      <c r="V1556">
        <v>0</v>
      </c>
      <c r="W1556">
        <v>0</v>
      </c>
      <c r="X1556">
        <v>39.785948199491372</v>
      </c>
      <c r="Y1556">
        <v>0</v>
      </c>
      <c r="Z1556">
        <v>0</v>
      </c>
      <c r="AA1556">
        <v>0</v>
      </c>
      <c r="AB1556">
        <v>141.65034488932181</v>
      </c>
      <c r="AC1556">
        <v>0</v>
      </c>
      <c r="AD1556">
        <v>0</v>
      </c>
      <c r="AE1556">
        <v>181.43629308881319</v>
      </c>
    </row>
    <row r="1557" spans="1:31" x14ac:dyDescent="0.25">
      <c r="A1557">
        <v>2056694</v>
      </c>
      <c r="B1557">
        <v>1</v>
      </c>
      <c r="C1557" t="s">
        <v>81</v>
      </c>
      <c r="D1557" t="s">
        <v>122</v>
      </c>
      <c r="E1557" t="s">
        <v>177</v>
      </c>
      <c r="F1557" t="s">
        <v>4762</v>
      </c>
      <c r="G1557" t="s">
        <v>183</v>
      </c>
      <c r="H1557" t="s">
        <v>143</v>
      </c>
      <c r="I1557" t="s">
        <v>135</v>
      </c>
      <c r="J1557" t="s">
        <v>136</v>
      </c>
      <c r="K1557" t="s">
        <v>137</v>
      </c>
      <c r="L1557" t="s">
        <v>4763</v>
      </c>
      <c r="M1557" t="s">
        <v>4764</v>
      </c>
      <c r="N1557">
        <v>2.082777777</v>
      </c>
      <c r="O1557">
        <v>0</v>
      </c>
      <c r="P1557">
        <v>4</v>
      </c>
      <c r="Q1557">
        <v>0</v>
      </c>
      <c r="R1557">
        <v>0</v>
      </c>
      <c r="S1557">
        <v>0</v>
      </c>
      <c r="T1557">
        <v>2</v>
      </c>
      <c r="U1557">
        <v>0</v>
      </c>
      <c r="V1557">
        <v>0</v>
      </c>
      <c r="W1557">
        <v>0</v>
      </c>
      <c r="X1557">
        <v>0.71819748025603714</v>
      </c>
      <c r="Y1557">
        <v>0</v>
      </c>
      <c r="Z1557">
        <v>0</v>
      </c>
      <c r="AA1557">
        <v>0</v>
      </c>
      <c r="AB1557">
        <v>0.69569049963240015</v>
      </c>
      <c r="AC1557">
        <v>0</v>
      </c>
      <c r="AD1557">
        <v>0</v>
      </c>
      <c r="AE1557">
        <v>1.4138879798884374</v>
      </c>
    </row>
    <row r="1558" spans="1:31" x14ac:dyDescent="0.25">
      <c r="A1558">
        <v>2056696</v>
      </c>
      <c r="B1558">
        <v>1</v>
      </c>
      <c r="C1558" t="s">
        <v>81</v>
      </c>
      <c r="D1558" t="s">
        <v>117</v>
      </c>
      <c r="E1558" t="s">
        <v>131</v>
      </c>
      <c r="F1558" t="s">
        <v>4765</v>
      </c>
      <c r="G1558" t="s">
        <v>154</v>
      </c>
      <c r="H1558" t="s">
        <v>134</v>
      </c>
      <c r="I1558" t="s">
        <v>135</v>
      </c>
      <c r="J1558" t="s">
        <v>136</v>
      </c>
      <c r="K1558" t="s">
        <v>155</v>
      </c>
      <c r="L1558" t="s">
        <v>4766</v>
      </c>
      <c r="M1558" t="s">
        <v>4767</v>
      </c>
      <c r="N1558">
        <v>0.45</v>
      </c>
      <c r="O1558">
        <v>0</v>
      </c>
      <c r="P1558">
        <v>734</v>
      </c>
      <c r="Q1558">
        <v>9</v>
      </c>
      <c r="R1558">
        <v>60</v>
      </c>
      <c r="S1558">
        <v>1</v>
      </c>
      <c r="T1558">
        <v>31</v>
      </c>
      <c r="U1558">
        <v>0</v>
      </c>
      <c r="V1558">
        <v>0</v>
      </c>
      <c r="W1558">
        <v>0</v>
      </c>
      <c r="X1558">
        <v>43.870763519508635</v>
      </c>
      <c r="Y1558">
        <v>3.2531217591474006</v>
      </c>
      <c r="Z1558">
        <v>2.2885479220986</v>
      </c>
      <c r="AA1558">
        <v>6.640670952000001E-2</v>
      </c>
      <c r="AB1558">
        <v>14.223623262983999</v>
      </c>
      <c r="AC1558">
        <v>0</v>
      </c>
      <c r="AD1558">
        <v>0</v>
      </c>
      <c r="AE1558">
        <v>63.702463173258636</v>
      </c>
    </row>
    <row r="1559" spans="1:31" x14ac:dyDescent="0.25">
      <c r="A1559">
        <v>2056701</v>
      </c>
      <c r="B1559">
        <v>1</v>
      </c>
      <c r="C1559" t="s">
        <v>80</v>
      </c>
      <c r="D1559" t="s">
        <v>110</v>
      </c>
      <c r="E1559" t="s">
        <v>169</v>
      </c>
      <c r="F1559" t="s">
        <v>4768</v>
      </c>
      <c r="G1559" t="s">
        <v>133</v>
      </c>
      <c r="H1559" t="s">
        <v>134</v>
      </c>
      <c r="I1559" t="s">
        <v>135</v>
      </c>
      <c r="J1559" t="s">
        <v>136</v>
      </c>
      <c r="K1559" t="s">
        <v>137</v>
      </c>
      <c r="L1559" t="s">
        <v>4769</v>
      </c>
      <c r="M1559" t="s">
        <v>4770</v>
      </c>
      <c r="N1559">
        <v>1.694722222</v>
      </c>
      <c r="O1559">
        <v>0</v>
      </c>
      <c r="P1559">
        <v>104</v>
      </c>
      <c r="Q1559">
        <v>0</v>
      </c>
      <c r="R1559">
        <v>0</v>
      </c>
      <c r="S1559">
        <v>0</v>
      </c>
      <c r="T1559">
        <v>9</v>
      </c>
      <c r="U1559">
        <v>0</v>
      </c>
      <c r="V1559">
        <v>0</v>
      </c>
      <c r="W1559">
        <v>0</v>
      </c>
      <c r="X1559">
        <v>55.181237780329859</v>
      </c>
      <c r="Y1559">
        <v>0</v>
      </c>
      <c r="Z1559">
        <v>0</v>
      </c>
      <c r="AA1559">
        <v>0</v>
      </c>
      <c r="AB1559">
        <v>9.1270133442297343</v>
      </c>
      <c r="AC1559">
        <v>0</v>
      </c>
      <c r="AD1559">
        <v>0</v>
      </c>
      <c r="AE1559">
        <v>64.30825112455959</v>
      </c>
    </row>
    <row r="1560" spans="1:31" x14ac:dyDescent="0.25">
      <c r="A1560">
        <v>2056703</v>
      </c>
      <c r="B1560">
        <v>1</v>
      </c>
      <c r="C1560" t="s">
        <v>80</v>
      </c>
      <c r="D1560" t="s">
        <v>82</v>
      </c>
      <c r="E1560" t="s">
        <v>177</v>
      </c>
      <c r="F1560" t="s">
        <v>4771</v>
      </c>
      <c r="G1560" t="s">
        <v>196</v>
      </c>
      <c r="H1560" t="s">
        <v>143</v>
      </c>
      <c r="I1560" t="s">
        <v>135</v>
      </c>
      <c r="J1560" t="s">
        <v>136</v>
      </c>
      <c r="K1560" t="s">
        <v>137</v>
      </c>
      <c r="L1560" t="s">
        <v>4772</v>
      </c>
      <c r="M1560" t="s">
        <v>4773</v>
      </c>
      <c r="N1560">
        <v>0.72694444400000002</v>
      </c>
      <c r="O1560">
        <v>0</v>
      </c>
      <c r="P1560">
        <v>3</v>
      </c>
      <c r="Q1560">
        <v>0</v>
      </c>
      <c r="R1560">
        <v>0</v>
      </c>
      <c r="S1560">
        <v>0</v>
      </c>
      <c r="T1560">
        <v>4</v>
      </c>
      <c r="U1560">
        <v>0</v>
      </c>
      <c r="V1560">
        <v>0</v>
      </c>
      <c r="W1560">
        <v>0</v>
      </c>
      <c r="X1560">
        <v>0.57613225071769925</v>
      </c>
      <c r="Y1560">
        <v>0</v>
      </c>
      <c r="Z1560">
        <v>0</v>
      </c>
      <c r="AA1560">
        <v>0</v>
      </c>
      <c r="AB1560">
        <v>5.3585768208675626</v>
      </c>
      <c r="AC1560">
        <v>0</v>
      </c>
      <c r="AD1560">
        <v>0</v>
      </c>
      <c r="AE1560">
        <v>5.934709071585262</v>
      </c>
    </row>
    <row r="1561" spans="1:31" x14ac:dyDescent="0.25">
      <c r="A1561">
        <v>2056709</v>
      </c>
      <c r="B1561">
        <v>1</v>
      </c>
      <c r="C1561" t="s">
        <v>81</v>
      </c>
      <c r="D1561" t="s">
        <v>113</v>
      </c>
      <c r="E1561" t="s">
        <v>140</v>
      </c>
      <c r="F1561" t="s">
        <v>4774</v>
      </c>
      <c r="G1561" t="s">
        <v>142</v>
      </c>
      <c r="H1561" t="s">
        <v>143</v>
      </c>
      <c r="I1561" t="s">
        <v>135</v>
      </c>
      <c r="J1561" t="s">
        <v>136</v>
      </c>
      <c r="K1561" t="s">
        <v>137</v>
      </c>
      <c r="L1561" t="s">
        <v>4775</v>
      </c>
      <c r="M1561" t="s">
        <v>4776</v>
      </c>
      <c r="N1561">
        <v>2.2538888880000001</v>
      </c>
      <c r="O1561">
        <v>0</v>
      </c>
      <c r="P1561">
        <v>34</v>
      </c>
      <c r="Q1561">
        <v>0</v>
      </c>
      <c r="R1561">
        <v>11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10.0531294652118</v>
      </c>
      <c r="Y1561">
        <v>0</v>
      </c>
      <c r="Z1561">
        <v>45.27992230467278</v>
      </c>
      <c r="AA1561">
        <v>0</v>
      </c>
      <c r="AB1561">
        <v>0</v>
      </c>
      <c r="AC1561">
        <v>0</v>
      </c>
      <c r="AD1561">
        <v>0</v>
      </c>
      <c r="AE1561">
        <v>55.333051769884577</v>
      </c>
    </row>
    <row r="1562" spans="1:31" x14ac:dyDescent="0.25">
      <c r="A1562">
        <v>2056710</v>
      </c>
      <c r="B1562">
        <v>1</v>
      </c>
      <c r="C1562" t="s">
        <v>81</v>
      </c>
      <c r="D1562" t="s">
        <v>118</v>
      </c>
      <c r="E1562" t="s">
        <v>177</v>
      </c>
      <c r="F1562" t="s">
        <v>4777</v>
      </c>
      <c r="G1562" t="s">
        <v>183</v>
      </c>
      <c r="H1562" t="s">
        <v>143</v>
      </c>
      <c r="I1562" t="s">
        <v>135</v>
      </c>
      <c r="J1562" t="s">
        <v>136</v>
      </c>
      <c r="K1562" t="s">
        <v>137</v>
      </c>
      <c r="L1562" t="s">
        <v>4778</v>
      </c>
      <c r="M1562" t="s">
        <v>4779</v>
      </c>
      <c r="N1562">
        <v>1.0647222220000001</v>
      </c>
      <c r="O1562">
        <v>0</v>
      </c>
      <c r="P1562">
        <v>2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0.22402159883727416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0.22402159883727416</v>
      </c>
    </row>
    <row r="1563" spans="1:31" x14ac:dyDescent="0.25">
      <c r="A1563">
        <v>2056711</v>
      </c>
      <c r="B1563">
        <v>1</v>
      </c>
      <c r="C1563" t="s">
        <v>81</v>
      </c>
      <c r="D1563" t="s">
        <v>120</v>
      </c>
      <c r="E1563" t="s">
        <v>177</v>
      </c>
      <c r="F1563" t="s">
        <v>4780</v>
      </c>
      <c r="G1563" t="s">
        <v>183</v>
      </c>
      <c r="H1563" t="s">
        <v>143</v>
      </c>
      <c r="I1563" t="s">
        <v>135</v>
      </c>
      <c r="J1563" t="s">
        <v>136</v>
      </c>
      <c r="K1563" t="s">
        <v>137</v>
      </c>
      <c r="L1563" t="s">
        <v>4781</v>
      </c>
      <c r="M1563" t="s">
        <v>4782</v>
      </c>
      <c r="N1563">
        <v>1.4469444440000001</v>
      </c>
      <c r="O1563">
        <v>0</v>
      </c>
      <c r="P1563">
        <v>1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0.19638495974846334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0.19638495974846334</v>
      </c>
    </row>
    <row r="1564" spans="1:31" x14ac:dyDescent="0.25">
      <c r="A1564">
        <v>2056714</v>
      </c>
      <c r="B1564">
        <v>1</v>
      </c>
      <c r="C1564" t="s">
        <v>80</v>
      </c>
      <c r="D1564" t="s">
        <v>95</v>
      </c>
      <c r="E1564" t="s">
        <v>158</v>
      </c>
      <c r="F1564" t="s">
        <v>4783</v>
      </c>
      <c r="G1564" t="s">
        <v>385</v>
      </c>
      <c r="H1564" t="s">
        <v>143</v>
      </c>
      <c r="I1564" t="s">
        <v>135</v>
      </c>
      <c r="J1564" t="s">
        <v>136</v>
      </c>
      <c r="K1564" t="s">
        <v>137</v>
      </c>
      <c r="L1564" t="s">
        <v>4784</v>
      </c>
      <c r="M1564" t="s">
        <v>4785</v>
      </c>
      <c r="N1564">
        <v>1.478611111</v>
      </c>
      <c r="O1564">
        <v>0</v>
      </c>
      <c r="P1564">
        <v>18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5.3650186296826394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5.3650186296826394</v>
      </c>
    </row>
    <row r="1565" spans="1:31" x14ac:dyDescent="0.25">
      <c r="A1565">
        <v>2056715</v>
      </c>
      <c r="B1565">
        <v>1</v>
      </c>
      <c r="C1565" t="s">
        <v>81</v>
      </c>
      <c r="D1565" t="s">
        <v>127</v>
      </c>
      <c r="E1565" t="s">
        <v>177</v>
      </c>
      <c r="F1565" t="s">
        <v>4786</v>
      </c>
      <c r="G1565" t="s">
        <v>324</v>
      </c>
      <c r="H1565" t="s">
        <v>143</v>
      </c>
      <c r="I1565" t="s">
        <v>135</v>
      </c>
      <c r="J1565" t="s">
        <v>136</v>
      </c>
      <c r="K1565" t="s">
        <v>137</v>
      </c>
      <c r="L1565" t="s">
        <v>4787</v>
      </c>
      <c r="M1565" t="s">
        <v>4788</v>
      </c>
      <c r="N1565">
        <v>8.36</v>
      </c>
      <c r="O1565">
        <v>0</v>
      </c>
      <c r="P1565">
        <v>1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1.0638456297553502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1.0638456297553502</v>
      </c>
    </row>
    <row r="1566" spans="1:31" x14ac:dyDescent="0.25">
      <c r="A1566">
        <v>2056725</v>
      </c>
      <c r="B1566">
        <v>1</v>
      </c>
      <c r="C1566" t="s">
        <v>80</v>
      </c>
      <c r="D1566" t="s">
        <v>96</v>
      </c>
      <c r="E1566" t="s">
        <v>177</v>
      </c>
      <c r="F1566" t="s">
        <v>4789</v>
      </c>
      <c r="G1566" t="s">
        <v>183</v>
      </c>
      <c r="H1566" t="s">
        <v>143</v>
      </c>
      <c r="I1566" t="s">
        <v>135</v>
      </c>
      <c r="J1566" t="s">
        <v>136</v>
      </c>
      <c r="K1566" t="s">
        <v>137</v>
      </c>
      <c r="L1566" t="s">
        <v>4790</v>
      </c>
      <c r="M1566" t="s">
        <v>4791</v>
      </c>
      <c r="N1566">
        <v>2.9063888879999999</v>
      </c>
      <c r="O1566">
        <v>0</v>
      </c>
      <c r="P1566">
        <v>1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0.24469833827506665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0.24469833827506665</v>
      </c>
    </row>
    <row r="1567" spans="1:31" x14ac:dyDescent="0.25">
      <c r="A1567">
        <v>2056735</v>
      </c>
      <c r="B1567">
        <v>1</v>
      </c>
      <c r="C1567" t="s">
        <v>80</v>
      </c>
      <c r="D1567" t="s">
        <v>83</v>
      </c>
      <c r="E1567" t="s">
        <v>140</v>
      </c>
      <c r="F1567" t="s">
        <v>4792</v>
      </c>
      <c r="G1567" t="s">
        <v>324</v>
      </c>
      <c r="H1567" t="s">
        <v>143</v>
      </c>
      <c r="I1567" t="s">
        <v>135</v>
      </c>
      <c r="J1567" t="s">
        <v>136</v>
      </c>
      <c r="K1567" t="s">
        <v>137</v>
      </c>
      <c r="L1567" t="s">
        <v>4793</v>
      </c>
      <c r="M1567" t="s">
        <v>4794</v>
      </c>
      <c r="N1567">
        <v>0.56638888799999998</v>
      </c>
      <c r="O1567">
        <v>0</v>
      </c>
      <c r="P1567">
        <v>773</v>
      </c>
      <c r="Q1567">
        <v>0</v>
      </c>
      <c r="R1567">
        <v>0</v>
      </c>
      <c r="S1567">
        <v>0</v>
      </c>
      <c r="T1567">
        <v>93</v>
      </c>
      <c r="U1567">
        <v>0</v>
      </c>
      <c r="V1567">
        <v>1</v>
      </c>
      <c r="W1567">
        <v>0</v>
      </c>
      <c r="X1567">
        <v>106.51008975933985</v>
      </c>
      <c r="Y1567">
        <v>0</v>
      </c>
      <c r="Z1567">
        <v>0</v>
      </c>
      <c r="AA1567">
        <v>0</v>
      </c>
      <c r="AB1567">
        <v>63.675281921676756</v>
      </c>
      <c r="AC1567">
        <v>0</v>
      </c>
      <c r="AD1567">
        <v>8.3704636286837779</v>
      </c>
      <c r="AE1567">
        <v>178.55583530970037</v>
      </c>
    </row>
    <row r="1568" spans="1:31" x14ac:dyDescent="0.25">
      <c r="A1568">
        <v>2056736</v>
      </c>
      <c r="B1568">
        <v>1</v>
      </c>
      <c r="C1568" t="s">
        <v>81</v>
      </c>
      <c r="D1568" t="s">
        <v>115</v>
      </c>
      <c r="E1568" t="s">
        <v>131</v>
      </c>
      <c r="F1568" t="s">
        <v>4795</v>
      </c>
      <c r="G1568" t="s">
        <v>273</v>
      </c>
      <c r="H1568" t="s">
        <v>134</v>
      </c>
      <c r="I1568" t="s">
        <v>135</v>
      </c>
      <c r="J1568" t="s">
        <v>136</v>
      </c>
      <c r="K1568" t="s">
        <v>155</v>
      </c>
      <c r="L1568" t="s">
        <v>4796</v>
      </c>
      <c r="M1568" t="s">
        <v>4797</v>
      </c>
      <c r="N1568">
        <v>8.0574999999999992</v>
      </c>
      <c r="O1568">
        <v>0</v>
      </c>
      <c r="P1568">
        <v>129</v>
      </c>
      <c r="Q1568">
        <v>0</v>
      </c>
      <c r="R1568">
        <v>7</v>
      </c>
      <c r="S1568">
        <v>0</v>
      </c>
      <c r="T1568">
        <v>4</v>
      </c>
      <c r="U1568">
        <v>0</v>
      </c>
      <c r="V1568">
        <v>0</v>
      </c>
      <c r="W1568">
        <v>0</v>
      </c>
      <c r="X1568">
        <v>199.94385599180814</v>
      </c>
      <c r="Y1568">
        <v>0</v>
      </c>
      <c r="Z1568">
        <v>11.82253528165613</v>
      </c>
      <c r="AA1568">
        <v>0</v>
      </c>
      <c r="AB1568">
        <v>14.116366327852427</v>
      </c>
      <c r="AC1568">
        <v>0</v>
      </c>
      <c r="AD1568">
        <v>0</v>
      </c>
      <c r="AE1568">
        <v>225.88275760131668</v>
      </c>
    </row>
    <row r="1569" spans="1:31" x14ac:dyDescent="0.25">
      <c r="A1569">
        <v>2056740</v>
      </c>
      <c r="B1569">
        <v>1</v>
      </c>
      <c r="C1569" t="s">
        <v>80</v>
      </c>
      <c r="D1569" t="s">
        <v>107</v>
      </c>
      <c r="E1569" t="s">
        <v>169</v>
      </c>
      <c r="F1569" t="s">
        <v>4798</v>
      </c>
      <c r="G1569" t="s">
        <v>154</v>
      </c>
      <c r="H1569" t="s">
        <v>134</v>
      </c>
      <c r="I1569" t="s">
        <v>135</v>
      </c>
      <c r="J1569" t="s">
        <v>136</v>
      </c>
      <c r="K1569" t="s">
        <v>155</v>
      </c>
      <c r="L1569" t="s">
        <v>4799</v>
      </c>
      <c r="M1569" t="s">
        <v>4800</v>
      </c>
      <c r="N1569">
        <v>4.7688433330000004</v>
      </c>
      <c r="O1569">
        <v>0</v>
      </c>
      <c r="P1569">
        <v>0</v>
      </c>
      <c r="Q1569">
        <v>3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26.032692097381485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26.032692097381485</v>
      </c>
    </row>
    <row r="1570" spans="1:31" x14ac:dyDescent="0.25">
      <c r="A1570">
        <v>2056741</v>
      </c>
      <c r="B1570">
        <v>1</v>
      </c>
      <c r="C1570" t="s">
        <v>80</v>
      </c>
      <c r="D1570" t="s">
        <v>96</v>
      </c>
      <c r="E1570" t="s">
        <v>169</v>
      </c>
      <c r="F1570" t="s">
        <v>4801</v>
      </c>
      <c r="G1570" t="s">
        <v>133</v>
      </c>
      <c r="H1570" t="s">
        <v>134</v>
      </c>
      <c r="I1570" t="s">
        <v>135</v>
      </c>
      <c r="J1570" t="s">
        <v>136</v>
      </c>
      <c r="K1570" t="s">
        <v>137</v>
      </c>
      <c r="L1570" t="s">
        <v>4802</v>
      </c>
      <c r="M1570" t="s">
        <v>4803</v>
      </c>
      <c r="N1570">
        <v>0.764444444</v>
      </c>
      <c r="O1570">
        <v>1</v>
      </c>
      <c r="P1570">
        <v>112</v>
      </c>
      <c r="Q1570">
        <v>2</v>
      </c>
      <c r="R1570">
        <v>15</v>
      </c>
      <c r="S1570">
        <v>4</v>
      </c>
      <c r="T1570">
        <v>45</v>
      </c>
      <c r="U1570">
        <v>0</v>
      </c>
      <c r="V1570">
        <v>0</v>
      </c>
      <c r="W1570">
        <v>0.31433898470306942</v>
      </c>
      <c r="X1570">
        <v>58.544020753145865</v>
      </c>
      <c r="Y1570">
        <v>59.31953976878453</v>
      </c>
      <c r="Z1570">
        <v>12.7710298228375</v>
      </c>
      <c r="AA1570">
        <v>12.112095628426371</v>
      </c>
      <c r="AB1570">
        <v>73.58209008542434</v>
      </c>
      <c r="AC1570">
        <v>0</v>
      </c>
      <c r="AD1570">
        <v>0</v>
      </c>
      <c r="AE1570">
        <v>216.64311504332167</v>
      </c>
    </row>
    <row r="1571" spans="1:31" x14ac:dyDescent="0.25">
      <c r="A1571">
        <v>2056744</v>
      </c>
      <c r="B1571">
        <v>1</v>
      </c>
      <c r="C1571" t="s">
        <v>81</v>
      </c>
      <c r="D1571" t="s">
        <v>115</v>
      </c>
      <c r="E1571" t="s">
        <v>158</v>
      </c>
      <c r="F1571" t="s">
        <v>4804</v>
      </c>
      <c r="G1571" t="s">
        <v>4805</v>
      </c>
      <c r="H1571" t="s">
        <v>143</v>
      </c>
      <c r="I1571" t="s">
        <v>135</v>
      </c>
      <c r="J1571" t="s">
        <v>136</v>
      </c>
      <c r="K1571" t="s">
        <v>137</v>
      </c>
      <c r="L1571" t="s">
        <v>4806</v>
      </c>
      <c r="M1571" t="s">
        <v>4807</v>
      </c>
      <c r="N1571">
        <v>3.8377777769999999</v>
      </c>
      <c r="O1571">
        <v>0</v>
      </c>
      <c r="P1571">
        <v>6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5.7054444340221595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5.7054444340221595</v>
      </c>
    </row>
    <row r="1572" spans="1:31" x14ac:dyDescent="0.25">
      <c r="A1572">
        <v>2056746</v>
      </c>
      <c r="B1572">
        <v>1</v>
      </c>
      <c r="C1572" t="s">
        <v>80</v>
      </c>
      <c r="D1572" t="s">
        <v>82</v>
      </c>
      <c r="E1572" t="s">
        <v>140</v>
      </c>
      <c r="F1572" t="s">
        <v>4808</v>
      </c>
      <c r="G1572" t="s">
        <v>385</v>
      </c>
      <c r="H1572" t="s">
        <v>143</v>
      </c>
      <c r="I1572" t="s">
        <v>135</v>
      </c>
      <c r="J1572" t="s">
        <v>136</v>
      </c>
      <c r="K1572" t="s">
        <v>137</v>
      </c>
      <c r="L1572" t="s">
        <v>4809</v>
      </c>
      <c r="M1572" t="s">
        <v>4810</v>
      </c>
      <c r="N1572">
        <v>0.71</v>
      </c>
      <c r="O1572">
        <v>0</v>
      </c>
      <c r="P1572">
        <v>530</v>
      </c>
      <c r="Q1572">
        <v>0</v>
      </c>
      <c r="R1572">
        <v>0</v>
      </c>
      <c r="S1572">
        <v>0</v>
      </c>
      <c r="T1572">
        <v>49</v>
      </c>
      <c r="U1572">
        <v>0</v>
      </c>
      <c r="V1572">
        <v>0</v>
      </c>
      <c r="W1572">
        <v>0</v>
      </c>
      <c r="X1572">
        <v>78.714201456289359</v>
      </c>
      <c r="Y1572">
        <v>0</v>
      </c>
      <c r="Z1572">
        <v>0</v>
      </c>
      <c r="AA1572">
        <v>0</v>
      </c>
      <c r="AB1572">
        <v>31.85917340583222</v>
      </c>
      <c r="AC1572">
        <v>0</v>
      </c>
      <c r="AD1572">
        <v>0</v>
      </c>
      <c r="AE1572">
        <v>110.57337486212158</v>
      </c>
    </row>
    <row r="1573" spans="1:31" x14ac:dyDescent="0.25">
      <c r="A1573">
        <v>2056748</v>
      </c>
      <c r="B1573">
        <v>1</v>
      </c>
      <c r="C1573" t="s">
        <v>80</v>
      </c>
      <c r="D1573" t="s">
        <v>93</v>
      </c>
      <c r="E1573" t="s">
        <v>158</v>
      </c>
      <c r="F1573" t="s">
        <v>4811</v>
      </c>
      <c r="G1573" t="s">
        <v>160</v>
      </c>
      <c r="H1573" t="s">
        <v>143</v>
      </c>
      <c r="I1573" t="s">
        <v>135</v>
      </c>
      <c r="J1573" t="s">
        <v>136</v>
      </c>
      <c r="K1573" t="s">
        <v>137</v>
      </c>
      <c r="L1573" t="s">
        <v>4812</v>
      </c>
      <c r="M1573" t="s">
        <v>4813</v>
      </c>
      <c r="N1573">
        <v>1.4724999999999999</v>
      </c>
      <c r="O1573">
        <v>0</v>
      </c>
      <c r="P1573">
        <v>0</v>
      </c>
      <c r="Q1573">
        <v>0</v>
      </c>
      <c r="R1573">
        <v>6</v>
      </c>
      <c r="S1573">
        <v>0</v>
      </c>
      <c r="T1573">
        <v>2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11.121110092462986</v>
      </c>
      <c r="AA1573">
        <v>0</v>
      </c>
      <c r="AB1573">
        <v>7.6771168356543242</v>
      </c>
      <c r="AC1573">
        <v>0</v>
      </c>
      <c r="AD1573">
        <v>0</v>
      </c>
      <c r="AE1573">
        <v>18.798226928117309</v>
      </c>
    </row>
    <row r="1574" spans="1:31" x14ac:dyDescent="0.25">
      <c r="A1574">
        <v>2056750</v>
      </c>
      <c r="B1574">
        <v>1</v>
      </c>
      <c r="C1574" t="s">
        <v>80</v>
      </c>
      <c r="D1574" t="s">
        <v>97</v>
      </c>
      <c r="E1574" t="s">
        <v>177</v>
      </c>
      <c r="F1574" t="s">
        <v>4814</v>
      </c>
      <c r="G1574" t="s">
        <v>183</v>
      </c>
      <c r="H1574" t="s">
        <v>143</v>
      </c>
      <c r="I1574" t="s">
        <v>135</v>
      </c>
      <c r="J1574" t="s">
        <v>136</v>
      </c>
      <c r="K1574" t="s">
        <v>137</v>
      </c>
      <c r="L1574" t="s">
        <v>4815</v>
      </c>
      <c r="M1574" t="s">
        <v>4816</v>
      </c>
      <c r="N1574">
        <v>2.3794444440000002</v>
      </c>
      <c r="O1574">
        <v>0</v>
      </c>
      <c r="P1574">
        <v>1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1.1711866494008776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1.1711866494008776</v>
      </c>
    </row>
    <row r="1575" spans="1:31" x14ac:dyDescent="0.25">
      <c r="A1575">
        <v>2056752</v>
      </c>
      <c r="B1575">
        <v>1</v>
      </c>
      <c r="C1575" t="s">
        <v>81</v>
      </c>
      <c r="D1575" t="s">
        <v>113</v>
      </c>
      <c r="E1575" t="s">
        <v>158</v>
      </c>
      <c r="F1575" t="s">
        <v>4817</v>
      </c>
      <c r="G1575" t="s">
        <v>160</v>
      </c>
      <c r="H1575" t="s">
        <v>143</v>
      </c>
      <c r="I1575" t="s">
        <v>135</v>
      </c>
      <c r="J1575" t="s">
        <v>136</v>
      </c>
      <c r="K1575" t="s">
        <v>137</v>
      </c>
      <c r="L1575" t="s">
        <v>4818</v>
      </c>
      <c r="M1575" t="s">
        <v>4819</v>
      </c>
      <c r="N1575">
        <v>3.1086111110000001</v>
      </c>
      <c r="O1575">
        <v>0</v>
      </c>
      <c r="P1575">
        <v>79</v>
      </c>
      <c r="Q1575">
        <v>0</v>
      </c>
      <c r="R1575">
        <v>1</v>
      </c>
      <c r="S1575">
        <v>0</v>
      </c>
      <c r="T1575">
        <v>6</v>
      </c>
      <c r="U1575">
        <v>0</v>
      </c>
      <c r="V1575">
        <v>0</v>
      </c>
      <c r="W1575">
        <v>0</v>
      </c>
      <c r="X1575">
        <v>63.816264046917382</v>
      </c>
      <c r="Y1575">
        <v>0</v>
      </c>
      <c r="Z1575">
        <v>0</v>
      </c>
      <c r="AA1575">
        <v>0</v>
      </c>
      <c r="AB1575">
        <v>12.196621469087919</v>
      </c>
      <c r="AC1575">
        <v>0</v>
      </c>
      <c r="AD1575">
        <v>0</v>
      </c>
      <c r="AE1575">
        <v>76.012885516005298</v>
      </c>
    </row>
    <row r="1576" spans="1:31" x14ac:dyDescent="0.25">
      <c r="A1576">
        <v>2056753</v>
      </c>
      <c r="B1576">
        <v>1</v>
      </c>
      <c r="C1576" t="s">
        <v>81</v>
      </c>
      <c r="D1576" t="s">
        <v>128</v>
      </c>
      <c r="E1576" t="s">
        <v>177</v>
      </c>
      <c r="F1576" t="s">
        <v>4820</v>
      </c>
      <c r="G1576" t="s">
        <v>183</v>
      </c>
      <c r="H1576" t="s">
        <v>143</v>
      </c>
      <c r="I1576" t="s">
        <v>135</v>
      </c>
      <c r="J1576" t="s">
        <v>136</v>
      </c>
      <c r="K1576" t="s">
        <v>137</v>
      </c>
      <c r="L1576" t="s">
        <v>4821</v>
      </c>
      <c r="M1576" t="s">
        <v>4822</v>
      </c>
      <c r="N1576">
        <v>2.9483333329999999</v>
      </c>
      <c r="O1576">
        <v>0</v>
      </c>
      <c r="P1576">
        <v>1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1.2947613011190866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1.2947613011190866</v>
      </c>
    </row>
    <row r="1577" spans="1:31" x14ac:dyDescent="0.25">
      <c r="A1577">
        <v>2056754</v>
      </c>
      <c r="B1577">
        <v>1</v>
      </c>
      <c r="C1577" t="s">
        <v>80</v>
      </c>
      <c r="D1577" t="s">
        <v>103</v>
      </c>
      <c r="E1577" t="s">
        <v>131</v>
      </c>
      <c r="F1577" t="s">
        <v>4823</v>
      </c>
      <c r="G1577" t="s">
        <v>1007</v>
      </c>
      <c r="H1577" t="s">
        <v>134</v>
      </c>
      <c r="I1577" t="s">
        <v>135</v>
      </c>
      <c r="J1577" t="s">
        <v>3</v>
      </c>
      <c r="K1577" t="s">
        <v>137</v>
      </c>
      <c r="L1577" t="s">
        <v>4824</v>
      </c>
      <c r="M1577" t="s">
        <v>4825</v>
      </c>
      <c r="N1577">
        <v>1.1530555549999999</v>
      </c>
      <c r="O1577">
        <v>1</v>
      </c>
      <c r="P1577">
        <v>818</v>
      </c>
      <c r="Q1577">
        <v>5</v>
      </c>
      <c r="R1577">
        <v>54</v>
      </c>
      <c r="S1577">
        <v>3</v>
      </c>
      <c r="T1577">
        <v>80</v>
      </c>
      <c r="U1577">
        <v>0</v>
      </c>
      <c r="V1577">
        <v>0</v>
      </c>
      <c r="W1577">
        <v>1.857327505162496</v>
      </c>
      <c r="X1577">
        <v>285.78815432995219</v>
      </c>
      <c r="Y1577">
        <v>36.416744974729703</v>
      </c>
      <c r="Z1577">
        <v>58.057877044957067</v>
      </c>
      <c r="AA1577">
        <v>21.122381390490528</v>
      </c>
      <c r="AB1577">
        <v>192.12578323485636</v>
      </c>
      <c r="AC1577">
        <v>0</v>
      </c>
      <c r="AD1577">
        <v>0</v>
      </c>
      <c r="AE1577">
        <v>595.36826848014834</v>
      </c>
    </row>
    <row r="1578" spans="1:31" x14ac:dyDescent="0.25">
      <c r="A1578">
        <v>2056755</v>
      </c>
      <c r="B1578">
        <v>1</v>
      </c>
      <c r="C1578" t="s">
        <v>81</v>
      </c>
      <c r="D1578" t="s">
        <v>128</v>
      </c>
      <c r="E1578" t="s">
        <v>158</v>
      </c>
      <c r="F1578" t="s">
        <v>4826</v>
      </c>
      <c r="G1578" t="s">
        <v>160</v>
      </c>
      <c r="H1578" t="s">
        <v>143</v>
      </c>
      <c r="I1578" t="s">
        <v>135</v>
      </c>
      <c r="J1578" t="s">
        <v>136</v>
      </c>
      <c r="K1578" t="s">
        <v>137</v>
      </c>
      <c r="L1578" t="s">
        <v>4827</v>
      </c>
      <c r="M1578" t="s">
        <v>4828</v>
      </c>
      <c r="N1578">
        <v>5.9191666659999997</v>
      </c>
      <c r="O1578">
        <v>0</v>
      </c>
      <c r="P1578">
        <v>10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6.7065353454037808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6.7065353454037808</v>
      </c>
    </row>
    <row r="1579" spans="1:31" x14ac:dyDescent="0.25">
      <c r="A1579">
        <v>2056756</v>
      </c>
      <c r="B1579">
        <v>1</v>
      </c>
      <c r="C1579" t="s">
        <v>80</v>
      </c>
      <c r="D1579" t="s">
        <v>88</v>
      </c>
      <c r="E1579" t="s">
        <v>177</v>
      </c>
      <c r="F1579" t="s">
        <v>4829</v>
      </c>
      <c r="G1579" t="s">
        <v>196</v>
      </c>
      <c r="H1579" t="s">
        <v>143</v>
      </c>
      <c r="I1579" t="s">
        <v>135</v>
      </c>
      <c r="J1579" t="s">
        <v>136</v>
      </c>
      <c r="K1579" t="s">
        <v>137</v>
      </c>
      <c r="L1579" t="s">
        <v>4830</v>
      </c>
      <c r="M1579" t="s">
        <v>4831</v>
      </c>
      <c r="N1579">
        <v>1.8816666660000001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1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15.082560336353364</v>
      </c>
      <c r="AC1579">
        <v>0</v>
      </c>
      <c r="AD1579">
        <v>0</v>
      </c>
      <c r="AE1579">
        <v>15.082560336353364</v>
      </c>
    </row>
    <row r="1580" spans="1:31" x14ac:dyDescent="0.25">
      <c r="A1580">
        <v>2056760</v>
      </c>
      <c r="B1580">
        <v>1</v>
      </c>
      <c r="C1580" t="s">
        <v>80</v>
      </c>
      <c r="D1580" t="s">
        <v>84</v>
      </c>
      <c r="E1580" t="s">
        <v>505</v>
      </c>
      <c r="F1580" t="s">
        <v>4832</v>
      </c>
      <c r="G1580" t="s">
        <v>1007</v>
      </c>
      <c r="H1580" t="s">
        <v>143</v>
      </c>
      <c r="I1580" t="s">
        <v>135</v>
      </c>
      <c r="J1580" t="s">
        <v>3</v>
      </c>
      <c r="K1580" t="s">
        <v>137</v>
      </c>
      <c r="L1580" t="s">
        <v>4833</v>
      </c>
      <c r="M1580" t="s">
        <v>4834</v>
      </c>
      <c r="N1580">
        <v>2.1097222219999998</v>
      </c>
      <c r="O1580">
        <v>0</v>
      </c>
      <c r="P1580">
        <v>45</v>
      </c>
      <c r="Q1580">
        <v>0</v>
      </c>
      <c r="R1580">
        <v>0</v>
      </c>
      <c r="S1580">
        <v>0</v>
      </c>
      <c r="T1580">
        <v>18</v>
      </c>
      <c r="U1580">
        <v>0</v>
      </c>
      <c r="V1580">
        <v>0</v>
      </c>
      <c r="W1580">
        <v>0</v>
      </c>
      <c r="X1580">
        <v>19.878081726012415</v>
      </c>
      <c r="Y1580">
        <v>0</v>
      </c>
      <c r="Z1580">
        <v>0</v>
      </c>
      <c r="AA1580">
        <v>0</v>
      </c>
      <c r="AB1580">
        <v>53.728740724795088</v>
      </c>
      <c r="AC1580">
        <v>0</v>
      </c>
      <c r="AD1580">
        <v>0</v>
      </c>
      <c r="AE1580">
        <v>73.606822450807499</v>
      </c>
    </row>
    <row r="1581" spans="1:31" x14ac:dyDescent="0.25">
      <c r="A1581">
        <v>2056764</v>
      </c>
      <c r="B1581">
        <v>1</v>
      </c>
      <c r="C1581" t="s">
        <v>80</v>
      </c>
      <c r="D1581" t="s">
        <v>100</v>
      </c>
      <c r="E1581" t="s">
        <v>169</v>
      </c>
      <c r="F1581" t="s">
        <v>4835</v>
      </c>
      <c r="G1581" t="s">
        <v>541</v>
      </c>
      <c r="H1581" t="s">
        <v>134</v>
      </c>
      <c r="I1581" t="s">
        <v>135</v>
      </c>
      <c r="J1581" t="s">
        <v>3</v>
      </c>
      <c r="K1581" t="s">
        <v>137</v>
      </c>
      <c r="L1581" t="s">
        <v>4836</v>
      </c>
      <c r="M1581" t="s">
        <v>4837</v>
      </c>
      <c r="N1581">
        <v>2.0761111109999999</v>
      </c>
      <c r="O1581">
        <v>0</v>
      </c>
      <c r="P1581">
        <v>3</v>
      </c>
      <c r="Q1581">
        <v>0</v>
      </c>
      <c r="R1581">
        <v>15</v>
      </c>
      <c r="S1581">
        <v>1</v>
      </c>
      <c r="T1581">
        <v>6</v>
      </c>
      <c r="U1581">
        <v>0</v>
      </c>
      <c r="V1581">
        <v>0</v>
      </c>
      <c r="W1581">
        <v>0</v>
      </c>
      <c r="X1581">
        <v>1.16579346429563</v>
      </c>
      <c r="Y1581">
        <v>0</v>
      </c>
      <c r="Z1581">
        <v>15.03733234033114</v>
      </c>
      <c r="AA1581">
        <v>14.972882901919224</v>
      </c>
      <c r="AB1581">
        <v>6.2298732091330162</v>
      </c>
      <c r="AC1581">
        <v>0</v>
      </c>
      <c r="AD1581">
        <v>0</v>
      </c>
      <c r="AE1581">
        <v>37.405881915679011</v>
      </c>
    </row>
    <row r="1582" spans="1:31" x14ac:dyDescent="0.25">
      <c r="A1582">
        <v>2056766</v>
      </c>
      <c r="B1582">
        <v>1</v>
      </c>
      <c r="C1582" t="s">
        <v>80</v>
      </c>
      <c r="D1582" t="s">
        <v>91</v>
      </c>
      <c r="E1582" t="s">
        <v>177</v>
      </c>
      <c r="F1582" t="s">
        <v>4838</v>
      </c>
      <c r="G1582" t="s">
        <v>179</v>
      </c>
      <c r="H1582" t="s">
        <v>143</v>
      </c>
      <c r="I1582" t="s">
        <v>135</v>
      </c>
      <c r="J1582" t="s">
        <v>136</v>
      </c>
      <c r="K1582" t="s">
        <v>137</v>
      </c>
      <c r="L1582" t="s">
        <v>4839</v>
      </c>
      <c r="M1582" t="s">
        <v>4840</v>
      </c>
      <c r="N1582">
        <v>4.2613888879999999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1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13.553145189374991</v>
      </c>
      <c r="AC1582">
        <v>0</v>
      </c>
      <c r="AD1582">
        <v>0</v>
      </c>
      <c r="AE1582">
        <v>13.553145189374991</v>
      </c>
    </row>
    <row r="1583" spans="1:31" x14ac:dyDescent="0.25">
      <c r="A1583">
        <v>2056768</v>
      </c>
      <c r="B1583">
        <v>1</v>
      </c>
      <c r="C1583" t="s">
        <v>80</v>
      </c>
      <c r="D1583" t="s">
        <v>100</v>
      </c>
      <c r="E1583" t="s">
        <v>177</v>
      </c>
      <c r="F1583" t="s">
        <v>4841</v>
      </c>
      <c r="G1583" t="s">
        <v>324</v>
      </c>
      <c r="H1583" t="s">
        <v>143</v>
      </c>
      <c r="I1583" t="s">
        <v>135</v>
      </c>
      <c r="J1583" t="s">
        <v>136</v>
      </c>
      <c r="K1583" t="s">
        <v>137</v>
      </c>
      <c r="L1583" t="s">
        <v>4842</v>
      </c>
      <c r="M1583" t="s">
        <v>4843</v>
      </c>
      <c r="N1583">
        <v>4.051388888</v>
      </c>
      <c r="O1583">
        <v>0</v>
      </c>
      <c r="P1583">
        <v>2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1.4937194196430914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1.4937194196430914</v>
      </c>
    </row>
    <row r="1584" spans="1:31" x14ac:dyDescent="0.25">
      <c r="A1584">
        <v>2056772</v>
      </c>
      <c r="B1584">
        <v>1</v>
      </c>
      <c r="C1584" t="s">
        <v>80</v>
      </c>
      <c r="D1584" t="s">
        <v>96</v>
      </c>
      <c r="E1584" t="s">
        <v>158</v>
      </c>
      <c r="F1584" t="s">
        <v>4844</v>
      </c>
      <c r="G1584" t="s">
        <v>160</v>
      </c>
      <c r="H1584" t="s">
        <v>143</v>
      </c>
      <c r="I1584" t="s">
        <v>135</v>
      </c>
      <c r="J1584" t="s">
        <v>136</v>
      </c>
      <c r="K1584" t="s">
        <v>137</v>
      </c>
      <c r="L1584" t="s">
        <v>4845</v>
      </c>
      <c r="M1584" t="s">
        <v>4846</v>
      </c>
      <c r="N1584">
        <v>5.0055555549999999</v>
      </c>
      <c r="O1584">
        <v>0</v>
      </c>
      <c r="P1584">
        <v>9</v>
      </c>
      <c r="Q1584">
        <v>0</v>
      </c>
      <c r="R1584">
        <v>0</v>
      </c>
      <c r="S1584">
        <v>0</v>
      </c>
      <c r="T1584">
        <v>1</v>
      </c>
      <c r="U1584">
        <v>0</v>
      </c>
      <c r="V1584">
        <v>0</v>
      </c>
      <c r="W1584">
        <v>0</v>
      </c>
      <c r="X1584">
        <v>38.402204962864666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38.402204962864666</v>
      </c>
    </row>
    <row r="1585" spans="1:31" x14ac:dyDescent="0.25">
      <c r="A1585">
        <v>2056773</v>
      </c>
      <c r="B1585">
        <v>1</v>
      </c>
      <c r="C1585" t="s">
        <v>80</v>
      </c>
      <c r="D1585" t="s">
        <v>99</v>
      </c>
      <c r="E1585" t="s">
        <v>177</v>
      </c>
      <c r="F1585" t="s">
        <v>4847</v>
      </c>
      <c r="G1585" t="s">
        <v>324</v>
      </c>
      <c r="H1585" t="s">
        <v>143</v>
      </c>
      <c r="I1585" t="s">
        <v>135</v>
      </c>
      <c r="J1585" t="s">
        <v>136</v>
      </c>
      <c r="K1585" t="s">
        <v>137</v>
      </c>
      <c r="L1585" t="s">
        <v>4848</v>
      </c>
      <c r="M1585" t="s">
        <v>4849</v>
      </c>
      <c r="N1585">
        <v>4.5919444440000001</v>
      </c>
      <c r="O1585">
        <v>0</v>
      </c>
      <c r="P1585">
        <v>1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0.2349193353963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0.2349193353963</v>
      </c>
    </row>
    <row r="1586" spans="1:31" x14ac:dyDescent="0.25">
      <c r="A1586">
        <v>2056774</v>
      </c>
      <c r="B1586">
        <v>1</v>
      </c>
      <c r="C1586" t="s">
        <v>81</v>
      </c>
      <c r="D1586" t="s">
        <v>119</v>
      </c>
      <c r="E1586" t="s">
        <v>146</v>
      </c>
      <c r="F1586" t="s">
        <v>1451</v>
      </c>
      <c r="G1586" t="s">
        <v>133</v>
      </c>
      <c r="H1586" t="s">
        <v>134</v>
      </c>
      <c r="I1586" t="s">
        <v>259</v>
      </c>
      <c r="J1586" t="s">
        <v>136</v>
      </c>
      <c r="K1586" t="s">
        <v>137</v>
      </c>
      <c r="L1586" t="s">
        <v>4850</v>
      </c>
      <c r="M1586" t="s">
        <v>4851</v>
      </c>
      <c r="N1586">
        <v>1.0833333000000001E-2</v>
      </c>
      <c r="O1586">
        <v>1</v>
      </c>
      <c r="P1586">
        <v>2112</v>
      </c>
      <c r="Q1586">
        <v>26</v>
      </c>
      <c r="R1586">
        <v>496</v>
      </c>
      <c r="S1586">
        <v>11</v>
      </c>
      <c r="T1586">
        <v>208</v>
      </c>
      <c r="U1586">
        <v>0</v>
      </c>
      <c r="V1586">
        <v>2</v>
      </c>
      <c r="W1586">
        <v>2.4348598912083334E-3</v>
      </c>
      <c r="X1586">
        <v>3.1699006594143415</v>
      </c>
      <c r="Y1586">
        <v>0.46700294753993848</v>
      </c>
      <c r="Z1586">
        <v>3.941266108658894</v>
      </c>
      <c r="AA1586">
        <v>4.8242799968853971</v>
      </c>
      <c r="AB1586">
        <v>1.0473417948785129</v>
      </c>
      <c r="AC1586">
        <v>0</v>
      </c>
      <c r="AD1586">
        <v>4.5753662228516677E-3</v>
      </c>
      <c r="AE1586">
        <v>13.456801733491144</v>
      </c>
    </row>
    <row r="1587" spans="1:31" x14ac:dyDescent="0.25">
      <c r="A1587">
        <v>2056776</v>
      </c>
      <c r="B1587">
        <v>1</v>
      </c>
      <c r="C1587" t="s">
        <v>80</v>
      </c>
      <c r="D1587" t="s">
        <v>82</v>
      </c>
      <c r="E1587" t="s">
        <v>158</v>
      </c>
      <c r="F1587" t="s">
        <v>4852</v>
      </c>
      <c r="G1587" t="s">
        <v>160</v>
      </c>
      <c r="H1587" t="s">
        <v>143</v>
      </c>
      <c r="I1587" t="s">
        <v>135</v>
      </c>
      <c r="J1587" t="s">
        <v>136</v>
      </c>
      <c r="K1587" t="s">
        <v>137</v>
      </c>
      <c r="L1587" t="s">
        <v>4853</v>
      </c>
      <c r="M1587" t="s">
        <v>4854</v>
      </c>
      <c r="N1587">
        <v>1.1225000000000001</v>
      </c>
      <c r="O1587">
        <v>0</v>
      </c>
      <c r="P1587">
        <v>79</v>
      </c>
      <c r="Q1587">
        <v>0</v>
      </c>
      <c r="R1587">
        <v>0</v>
      </c>
      <c r="S1587">
        <v>0</v>
      </c>
      <c r="T1587">
        <v>7</v>
      </c>
      <c r="U1587">
        <v>0</v>
      </c>
      <c r="V1587">
        <v>0</v>
      </c>
      <c r="W1587">
        <v>0</v>
      </c>
      <c r="X1587">
        <v>15.206881132136978</v>
      </c>
      <c r="Y1587">
        <v>0</v>
      </c>
      <c r="Z1587">
        <v>0</v>
      </c>
      <c r="AA1587">
        <v>0</v>
      </c>
      <c r="AB1587">
        <v>0.41609460324409453</v>
      </c>
      <c r="AC1587">
        <v>0</v>
      </c>
      <c r="AD1587">
        <v>0</v>
      </c>
      <c r="AE1587">
        <v>15.622975735381072</v>
      </c>
    </row>
    <row r="1588" spans="1:31" x14ac:dyDescent="0.25">
      <c r="A1588">
        <v>2056777</v>
      </c>
      <c r="B1588">
        <v>1</v>
      </c>
      <c r="C1588" t="s">
        <v>81</v>
      </c>
      <c r="D1588" t="s">
        <v>119</v>
      </c>
      <c r="E1588" t="s">
        <v>146</v>
      </c>
      <c r="F1588" t="s">
        <v>1908</v>
      </c>
      <c r="G1588" t="s">
        <v>133</v>
      </c>
      <c r="H1588" t="s">
        <v>134</v>
      </c>
      <c r="I1588" t="s">
        <v>259</v>
      </c>
      <c r="J1588" t="s">
        <v>136</v>
      </c>
      <c r="K1588" t="s">
        <v>137</v>
      </c>
      <c r="L1588" t="s">
        <v>4855</v>
      </c>
      <c r="M1588" t="s">
        <v>4856</v>
      </c>
      <c r="N1588">
        <v>1.1111111E-2</v>
      </c>
      <c r="O1588">
        <v>1</v>
      </c>
      <c r="P1588">
        <v>2112</v>
      </c>
      <c r="Q1588">
        <v>26</v>
      </c>
      <c r="R1588">
        <v>496</v>
      </c>
      <c r="S1588">
        <v>11</v>
      </c>
      <c r="T1588">
        <v>208</v>
      </c>
      <c r="U1588">
        <v>0</v>
      </c>
      <c r="V1588">
        <v>2</v>
      </c>
      <c r="W1588">
        <v>2.4972921961111112E-3</v>
      </c>
      <c r="X1588">
        <v>3.2511801635018891</v>
      </c>
      <c r="Y1588">
        <v>0.47897738209224433</v>
      </c>
      <c r="Z1588">
        <v>4.0423242140091213</v>
      </c>
      <c r="AA1588">
        <v>4.947979483985022</v>
      </c>
      <c r="AB1588">
        <v>1.0741967126959111</v>
      </c>
      <c r="AC1588">
        <v>0</v>
      </c>
      <c r="AD1588">
        <v>4.6926833054888898E-3</v>
      </c>
      <c r="AE1588">
        <v>13.80184793178579</v>
      </c>
    </row>
    <row r="1589" spans="1:31" x14ac:dyDescent="0.25">
      <c r="A1589">
        <v>2056779</v>
      </c>
      <c r="B1589">
        <v>1</v>
      </c>
      <c r="C1589" t="s">
        <v>80</v>
      </c>
      <c r="D1589" t="s">
        <v>88</v>
      </c>
      <c r="E1589" t="s">
        <v>158</v>
      </c>
      <c r="F1589" t="s">
        <v>4857</v>
      </c>
      <c r="G1589" t="s">
        <v>385</v>
      </c>
      <c r="H1589" t="s">
        <v>143</v>
      </c>
      <c r="I1589" t="s">
        <v>135</v>
      </c>
      <c r="J1589" t="s">
        <v>136</v>
      </c>
      <c r="K1589" t="s">
        <v>137</v>
      </c>
      <c r="L1589" t="s">
        <v>4858</v>
      </c>
      <c r="M1589" t="s">
        <v>4859</v>
      </c>
      <c r="N1589">
        <v>0.97555555500000002</v>
      </c>
      <c r="O1589">
        <v>0</v>
      </c>
      <c r="P1589">
        <v>128</v>
      </c>
      <c r="Q1589">
        <v>0</v>
      </c>
      <c r="R1589">
        <v>0</v>
      </c>
      <c r="S1589">
        <v>0</v>
      </c>
      <c r="T1589">
        <v>7</v>
      </c>
      <c r="U1589">
        <v>0</v>
      </c>
      <c r="V1589">
        <v>0</v>
      </c>
      <c r="W1589">
        <v>0</v>
      </c>
      <c r="X1589">
        <v>27.294046936232604</v>
      </c>
      <c r="Y1589">
        <v>0</v>
      </c>
      <c r="Z1589">
        <v>0</v>
      </c>
      <c r="AA1589">
        <v>0</v>
      </c>
      <c r="AB1589">
        <v>5.7183330664045133</v>
      </c>
      <c r="AC1589">
        <v>0</v>
      </c>
      <c r="AD1589">
        <v>0</v>
      </c>
      <c r="AE1589">
        <v>33.012380002637116</v>
      </c>
    </row>
    <row r="1590" spans="1:31" x14ac:dyDescent="0.25">
      <c r="A1590">
        <v>2056783</v>
      </c>
      <c r="B1590">
        <v>1</v>
      </c>
      <c r="C1590" t="s">
        <v>80</v>
      </c>
      <c r="D1590" t="s">
        <v>90</v>
      </c>
      <c r="E1590" t="s">
        <v>158</v>
      </c>
      <c r="F1590" t="s">
        <v>4860</v>
      </c>
      <c r="G1590" t="s">
        <v>366</v>
      </c>
      <c r="H1590" t="s">
        <v>143</v>
      </c>
      <c r="I1590" t="s">
        <v>135</v>
      </c>
      <c r="J1590" t="s">
        <v>136</v>
      </c>
      <c r="K1590" t="s">
        <v>137</v>
      </c>
      <c r="L1590" t="s">
        <v>4861</v>
      </c>
      <c r="M1590" t="s">
        <v>4862</v>
      </c>
      <c r="N1590">
        <v>5.8591666660000001</v>
      </c>
      <c r="O1590">
        <v>0</v>
      </c>
      <c r="P1590">
        <v>72</v>
      </c>
      <c r="Q1590">
        <v>0</v>
      </c>
      <c r="R1590">
        <v>0</v>
      </c>
      <c r="S1590">
        <v>0</v>
      </c>
      <c r="T1590">
        <v>3</v>
      </c>
      <c r="U1590">
        <v>0</v>
      </c>
      <c r="V1590">
        <v>0</v>
      </c>
      <c r="W1590">
        <v>0</v>
      </c>
      <c r="X1590">
        <v>130.02439289892126</v>
      </c>
      <c r="Y1590">
        <v>0</v>
      </c>
      <c r="Z1590">
        <v>0</v>
      </c>
      <c r="AA1590">
        <v>0</v>
      </c>
      <c r="AB1590">
        <v>1.7248988131444669</v>
      </c>
      <c r="AC1590">
        <v>0</v>
      </c>
      <c r="AD1590">
        <v>0</v>
      </c>
      <c r="AE1590">
        <v>131.74929171206574</v>
      </c>
    </row>
    <row r="1591" spans="1:31" x14ac:dyDescent="0.25">
      <c r="A1591">
        <v>2056785</v>
      </c>
      <c r="B1591">
        <v>1</v>
      </c>
      <c r="C1591" t="s">
        <v>80</v>
      </c>
      <c r="D1591" t="s">
        <v>109</v>
      </c>
      <c r="E1591" t="s">
        <v>158</v>
      </c>
      <c r="F1591" t="s">
        <v>2993</v>
      </c>
      <c r="G1591" t="s">
        <v>1283</v>
      </c>
      <c r="H1591" t="s">
        <v>143</v>
      </c>
      <c r="I1591" t="s">
        <v>135</v>
      </c>
      <c r="J1591" t="s">
        <v>136</v>
      </c>
      <c r="K1591" t="s">
        <v>137</v>
      </c>
      <c r="L1591" t="s">
        <v>4863</v>
      </c>
      <c r="M1591" t="s">
        <v>4864</v>
      </c>
      <c r="N1591">
        <v>0.41972222199999998</v>
      </c>
      <c r="O1591">
        <v>0</v>
      </c>
      <c r="P1591">
        <v>7</v>
      </c>
      <c r="Q1591">
        <v>0</v>
      </c>
      <c r="R1591">
        <v>6</v>
      </c>
      <c r="S1591">
        <v>0</v>
      </c>
      <c r="T1591">
        <v>4</v>
      </c>
      <c r="U1591">
        <v>0</v>
      </c>
      <c r="V1591">
        <v>0</v>
      </c>
      <c r="W1591">
        <v>0</v>
      </c>
      <c r="X1591">
        <v>0.29791124429292309</v>
      </c>
      <c r="Y1591">
        <v>0</v>
      </c>
      <c r="Z1591">
        <v>0.30847174259017668</v>
      </c>
      <c r="AA1591">
        <v>0</v>
      </c>
      <c r="AB1591">
        <v>0.9306259165029851</v>
      </c>
      <c r="AC1591">
        <v>0</v>
      </c>
      <c r="AD1591">
        <v>0</v>
      </c>
      <c r="AE1591">
        <v>1.5370089033860848</v>
      </c>
    </row>
    <row r="1592" spans="1:31" x14ac:dyDescent="0.25">
      <c r="A1592">
        <v>2056787</v>
      </c>
      <c r="B1592">
        <v>1</v>
      </c>
      <c r="C1592" t="s">
        <v>80</v>
      </c>
      <c r="D1592" t="s">
        <v>100</v>
      </c>
      <c r="E1592" t="s">
        <v>169</v>
      </c>
      <c r="F1592" t="s">
        <v>4865</v>
      </c>
      <c r="G1592" t="s">
        <v>1007</v>
      </c>
      <c r="H1592" t="s">
        <v>134</v>
      </c>
      <c r="I1592" t="s">
        <v>135</v>
      </c>
      <c r="J1592" t="s">
        <v>3</v>
      </c>
      <c r="K1592" t="s">
        <v>137</v>
      </c>
      <c r="L1592" t="s">
        <v>4866</v>
      </c>
      <c r="M1592" t="s">
        <v>4867</v>
      </c>
      <c r="N1592">
        <v>2.9655555549999999</v>
      </c>
      <c r="O1592">
        <v>0</v>
      </c>
      <c r="P1592">
        <v>92</v>
      </c>
      <c r="Q1592">
        <v>0</v>
      </c>
      <c r="R1592">
        <v>5</v>
      </c>
      <c r="S1592">
        <v>0</v>
      </c>
      <c r="T1592">
        <v>5</v>
      </c>
      <c r="U1592">
        <v>0</v>
      </c>
      <c r="V1592">
        <v>0</v>
      </c>
      <c r="W1592">
        <v>0</v>
      </c>
      <c r="X1592">
        <v>110.18223905073889</v>
      </c>
      <c r="Y1592">
        <v>0</v>
      </c>
      <c r="Z1592">
        <v>10.564828670582296</v>
      </c>
      <c r="AA1592">
        <v>0</v>
      </c>
      <c r="AB1592">
        <v>1.1362115174278224</v>
      </c>
      <c r="AC1592">
        <v>0</v>
      </c>
      <c r="AD1592">
        <v>0</v>
      </c>
      <c r="AE1592">
        <v>121.88327923874901</v>
      </c>
    </row>
    <row r="1593" spans="1:31" x14ac:dyDescent="0.25">
      <c r="A1593">
        <v>2056789</v>
      </c>
      <c r="B1593">
        <v>1</v>
      </c>
      <c r="C1593" t="s">
        <v>80</v>
      </c>
      <c r="D1593" t="s">
        <v>85</v>
      </c>
      <c r="E1593" t="s">
        <v>177</v>
      </c>
      <c r="F1593" t="s">
        <v>4868</v>
      </c>
      <c r="G1593" t="s">
        <v>1007</v>
      </c>
      <c r="H1593" t="s">
        <v>143</v>
      </c>
      <c r="I1593" t="s">
        <v>135</v>
      </c>
      <c r="J1593" t="s">
        <v>3</v>
      </c>
      <c r="K1593" t="s">
        <v>137</v>
      </c>
      <c r="L1593" t="s">
        <v>4869</v>
      </c>
      <c r="M1593" t="s">
        <v>4870</v>
      </c>
      <c r="N1593">
        <v>3.4680555549999998</v>
      </c>
      <c r="O1593">
        <v>0</v>
      </c>
      <c r="P1593">
        <v>5</v>
      </c>
      <c r="Q1593">
        <v>0</v>
      </c>
      <c r="R1593">
        <v>0</v>
      </c>
      <c r="S1593">
        <v>0</v>
      </c>
      <c r="T1593">
        <v>3</v>
      </c>
      <c r="U1593">
        <v>0</v>
      </c>
      <c r="V1593">
        <v>0</v>
      </c>
      <c r="W1593">
        <v>0</v>
      </c>
      <c r="X1593">
        <v>3.6235321425468663</v>
      </c>
      <c r="Y1593">
        <v>0</v>
      </c>
      <c r="Z1593">
        <v>0</v>
      </c>
      <c r="AA1593">
        <v>0</v>
      </c>
      <c r="AB1593">
        <v>7.9920262760486889</v>
      </c>
      <c r="AC1593">
        <v>0</v>
      </c>
      <c r="AD1593">
        <v>0</v>
      </c>
      <c r="AE1593">
        <v>11.615558418595555</v>
      </c>
    </row>
    <row r="1594" spans="1:31" x14ac:dyDescent="0.25">
      <c r="A1594">
        <v>2056790</v>
      </c>
      <c r="B1594">
        <v>1</v>
      </c>
      <c r="C1594" t="s">
        <v>80</v>
      </c>
      <c r="D1594" t="s">
        <v>93</v>
      </c>
      <c r="E1594" t="s">
        <v>177</v>
      </c>
      <c r="F1594" t="s">
        <v>4871</v>
      </c>
      <c r="G1594" t="s">
        <v>179</v>
      </c>
      <c r="H1594" t="s">
        <v>143</v>
      </c>
      <c r="I1594" t="s">
        <v>135</v>
      </c>
      <c r="J1594" t="s">
        <v>136</v>
      </c>
      <c r="K1594" t="s">
        <v>137</v>
      </c>
      <c r="L1594" t="s">
        <v>4872</v>
      </c>
      <c r="M1594" t="s">
        <v>4873</v>
      </c>
      <c r="N1594">
        <v>2.2827777770000002</v>
      </c>
      <c r="O1594">
        <v>0</v>
      </c>
      <c r="P1594">
        <v>8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4.167034208804945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4.167034208804945</v>
      </c>
    </row>
    <row r="1595" spans="1:31" x14ac:dyDescent="0.25">
      <c r="A1595">
        <v>2056791</v>
      </c>
      <c r="B1595">
        <v>1</v>
      </c>
      <c r="C1595" t="s">
        <v>80</v>
      </c>
      <c r="D1595" t="s">
        <v>104</v>
      </c>
      <c r="E1595" t="s">
        <v>158</v>
      </c>
      <c r="F1595" t="s">
        <v>4874</v>
      </c>
      <c r="G1595" t="s">
        <v>160</v>
      </c>
      <c r="H1595" t="s">
        <v>143</v>
      </c>
      <c r="I1595" t="s">
        <v>135</v>
      </c>
      <c r="J1595" t="s">
        <v>136</v>
      </c>
      <c r="K1595" t="s">
        <v>137</v>
      </c>
      <c r="L1595" t="s">
        <v>4875</v>
      </c>
      <c r="M1595" t="s">
        <v>4876</v>
      </c>
      <c r="N1595">
        <v>1.0205555550000001</v>
      </c>
      <c r="O1595">
        <v>0</v>
      </c>
      <c r="P1595">
        <v>139</v>
      </c>
      <c r="Q1595">
        <v>0</v>
      </c>
      <c r="R1595">
        <v>0</v>
      </c>
      <c r="S1595">
        <v>0</v>
      </c>
      <c r="T1595">
        <v>9</v>
      </c>
      <c r="U1595">
        <v>0</v>
      </c>
      <c r="V1595">
        <v>0</v>
      </c>
      <c r="W1595">
        <v>0</v>
      </c>
      <c r="X1595">
        <v>34.233922078682177</v>
      </c>
      <c r="Y1595">
        <v>0</v>
      </c>
      <c r="Z1595">
        <v>0</v>
      </c>
      <c r="AA1595">
        <v>0</v>
      </c>
      <c r="AB1595">
        <v>10.237332266374514</v>
      </c>
      <c r="AC1595">
        <v>0</v>
      </c>
      <c r="AD1595">
        <v>0</v>
      </c>
      <c r="AE1595">
        <v>44.471254345056693</v>
      </c>
    </row>
    <row r="1596" spans="1:31" x14ac:dyDescent="0.25">
      <c r="A1596">
        <v>2056792</v>
      </c>
      <c r="B1596">
        <v>1</v>
      </c>
      <c r="C1596" t="s">
        <v>80</v>
      </c>
      <c r="D1596" t="s">
        <v>100</v>
      </c>
      <c r="E1596" t="s">
        <v>146</v>
      </c>
      <c r="F1596" t="s">
        <v>4756</v>
      </c>
      <c r="G1596" t="s">
        <v>541</v>
      </c>
      <c r="H1596" t="s">
        <v>134</v>
      </c>
      <c r="I1596" t="s">
        <v>135</v>
      </c>
      <c r="J1596" t="s">
        <v>3</v>
      </c>
      <c r="K1596" t="s">
        <v>137</v>
      </c>
      <c r="L1596" t="s">
        <v>4877</v>
      </c>
      <c r="M1596" t="s">
        <v>4878</v>
      </c>
      <c r="N1596">
        <v>0.72111111100000003</v>
      </c>
      <c r="O1596">
        <v>1</v>
      </c>
      <c r="P1596">
        <v>1245</v>
      </c>
      <c r="Q1596">
        <v>18</v>
      </c>
      <c r="R1596">
        <v>405</v>
      </c>
      <c r="S1596">
        <v>13</v>
      </c>
      <c r="T1596">
        <v>249</v>
      </c>
      <c r="U1596">
        <v>0</v>
      </c>
      <c r="V1596">
        <v>1</v>
      </c>
      <c r="W1596">
        <v>0.31239744523093338</v>
      </c>
      <c r="X1596">
        <v>224.11675942235075</v>
      </c>
      <c r="Y1596">
        <v>193.03189508496624</v>
      </c>
      <c r="Z1596">
        <v>271.23933396645043</v>
      </c>
      <c r="AA1596">
        <v>138.61327457771333</v>
      </c>
      <c r="AB1596">
        <v>161.56989410541567</v>
      </c>
      <c r="AC1596">
        <v>0</v>
      </c>
      <c r="AD1596">
        <v>0.92807441562293336</v>
      </c>
      <c r="AE1596">
        <v>989.81162901775031</v>
      </c>
    </row>
    <row r="1597" spans="1:31" x14ac:dyDescent="0.25">
      <c r="A1597">
        <v>2056793</v>
      </c>
      <c r="B1597">
        <v>1</v>
      </c>
      <c r="C1597" t="s">
        <v>81</v>
      </c>
      <c r="D1597" t="s">
        <v>116</v>
      </c>
      <c r="E1597" t="s">
        <v>177</v>
      </c>
      <c r="F1597" t="s">
        <v>4879</v>
      </c>
      <c r="G1597" t="s">
        <v>183</v>
      </c>
      <c r="H1597" t="s">
        <v>143</v>
      </c>
      <c r="I1597" t="s">
        <v>135</v>
      </c>
      <c r="J1597" t="s">
        <v>136</v>
      </c>
      <c r="K1597" t="s">
        <v>137</v>
      </c>
      <c r="L1597" t="s">
        <v>4880</v>
      </c>
      <c r="M1597" t="s">
        <v>4881</v>
      </c>
      <c r="N1597">
        <v>2.6330555549999999</v>
      </c>
      <c r="O1597">
        <v>0</v>
      </c>
      <c r="P1597">
        <v>1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0.55543734714297233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0.55543734714297233</v>
      </c>
    </row>
    <row r="1598" spans="1:31" x14ac:dyDescent="0.25">
      <c r="A1598">
        <v>2056797</v>
      </c>
      <c r="B1598">
        <v>1</v>
      </c>
      <c r="C1598" t="s">
        <v>80</v>
      </c>
      <c r="D1598" t="s">
        <v>111</v>
      </c>
      <c r="E1598" t="s">
        <v>505</v>
      </c>
      <c r="F1598" t="s">
        <v>4882</v>
      </c>
      <c r="G1598" t="s">
        <v>1007</v>
      </c>
      <c r="H1598" t="s">
        <v>143</v>
      </c>
      <c r="I1598" t="s">
        <v>135</v>
      </c>
      <c r="J1598" t="s">
        <v>3</v>
      </c>
      <c r="K1598" t="s">
        <v>137</v>
      </c>
      <c r="L1598" t="s">
        <v>4883</v>
      </c>
      <c r="M1598" t="s">
        <v>4884</v>
      </c>
      <c r="N1598">
        <v>5.0166666659999999</v>
      </c>
      <c r="O1598">
        <v>0</v>
      </c>
      <c r="P1598">
        <v>103</v>
      </c>
      <c r="Q1598">
        <v>0</v>
      </c>
      <c r="R1598">
        <v>0</v>
      </c>
      <c r="S1598">
        <v>0</v>
      </c>
      <c r="T1598">
        <v>5</v>
      </c>
      <c r="U1598">
        <v>0</v>
      </c>
      <c r="V1598">
        <v>0</v>
      </c>
      <c r="W1598">
        <v>0</v>
      </c>
      <c r="X1598">
        <v>151.58943513821103</v>
      </c>
      <c r="Y1598">
        <v>0</v>
      </c>
      <c r="Z1598">
        <v>0</v>
      </c>
      <c r="AA1598">
        <v>0</v>
      </c>
      <c r="AB1598">
        <v>2.7557743645284538</v>
      </c>
      <c r="AC1598">
        <v>0</v>
      </c>
      <c r="AD1598">
        <v>0</v>
      </c>
      <c r="AE1598">
        <v>154.34520950273949</v>
      </c>
    </row>
    <row r="1599" spans="1:31" x14ac:dyDescent="0.25">
      <c r="A1599">
        <v>2056799</v>
      </c>
      <c r="B1599">
        <v>1</v>
      </c>
      <c r="C1599" t="s">
        <v>80</v>
      </c>
      <c r="D1599" t="s">
        <v>107</v>
      </c>
      <c r="E1599" t="s">
        <v>131</v>
      </c>
      <c r="F1599" t="s">
        <v>4885</v>
      </c>
      <c r="G1599" t="s">
        <v>3958</v>
      </c>
      <c r="H1599" t="s">
        <v>134</v>
      </c>
      <c r="I1599" t="s">
        <v>135</v>
      </c>
      <c r="J1599" t="s">
        <v>136</v>
      </c>
      <c r="K1599" t="s">
        <v>137</v>
      </c>
      <c r="L1599" t="s">
        <v>4886</v>
      </c>
      <c r="M1599" t="s">
        <v>4887</v>
      </c>
      <c r="N1599">
        <v>5.7102777769999999</v>
      </c>
      <c r="O1599">
        <v>0</v>
      </c>
      <c r="P1599">
        <v>131</v>
      </c>
      <c r="Q1599">
        <v>0</v>
      </c>
      <c r="R1599">
        <v>1</v>
      </c>
      <c r="S1599">
        <v>0</v>
      </c>
      <c r="T1599">
        <v>23</v>
      </c>
      <c r="U1599">
        <v>0</v>
      </c>
      <c r="V1599">
        <v>0</v>
      </c>
      <c r="W1599">
        <v>0</v>
      </c>
      <c r="X1599">
        <v>165.39186412939299</v>
      </c>
      <c r="Y1599">
        <v>0</v>
      </c>
      <c r="Z1599">
        <v>1.8629204639408716</v>
      </c>
      <c r="AA1599">
        <v>0</v>
      </c>
      <c r="AB1599">
        <v>40.926001847047978</v>
      </c>
      <c r="AC1599">
        <v>0</v>
      </c>
      <c r="AD1599">
        <v>0</v>
      </c>
      <c r="AE1599">
        <v>208.18078644038184</v>
      </c>
    </row>
    <row r="1600" spans="1:31" x14ac:dyDescent="0.25">
      <c r="A1600">
        <v>2056800</v>
      </c>
      <c r="B1600">
        <v>1</v>
      </c>
      <c r="C1600" t="s">
        <v>80</v>
      </c>
      <c r="D1600" t="s">
        <v>103</v>
      </c>
      <c r="E1600" t="s">
        <v>505</v>
      </c>
      <c r="F1600" t="s">
        <v>4888</v>
      </c>
      <c r="G1600" t="s">
        <v>4889</v>
      </c>
      <c r="H1600" t="s">
        <v>143</v>
      </c>
      <c r="I1600" t="s">
        <v>135</v>
      </c>
      <c r="J1600" t="s">
        <v>136</v>
      </c>
      <c r="K1600" t="s">
        <v>137</v>
      </c>
      <c r="L1600" t="s">
        <v>4890</v>
      </c>
      <c r="M1600" t="s">
        <v>4891</v>
      </c>
      <c r="N1600">
        <v>0.69722222199999995</v>
      </c>
      <c r="O1600">
        <v>0</v>
      </c>
      <c r="P1600">
        <v>64</v>
      </c>
      <c r="Q1600">
        <v>0</v>
      </c>
      <c r="R1600">
        <v>0</v>
      </c>
      <c r="S1600">
        <v>0</v>
      </c>
      <c r="T1600">
        <v>4</v>
      </c>
      <c r="U1600">
        <v>0</v>
      </c>
      <c r="V1600">
        <v>0</v>
      </c>
      <c r="W1600">
        <v>0</v>
      </c>
      <c r="X1600">
        <v>9.5513715882715786</v>
      </c>
      <c r="Y1600">
        <v>0</v>
      </c>
      <c r="Z1600">
        <v>0</v>
      </c>
      <c r="AA1600">
        <v>0</v>
      </c>
      <c r="AB1600">
        <v>0.29328287520819168</v>
      </c>
      <c r="AC1600">
        <v>0</v>
      </c>
      <c r="AD1600">
        <v>0</v>
      </c>
      <c r="AE1600">
        <v>9.8446544634797704</v>
      </c>
    </row>
    <row r="1601" spans="1:31" x14ac:dyDescent="0.25">
      <c r="A1601">
        <v>2056802</v>
      </c>
      <c r="B1601">
        <v>1</v>
      </c>
      <c r="C1601" t="s">
        <v>80</v>
      </c>
      <c r="D1601" t="s">
        <v>96</v>
      </c>
      <c r="E1601" t="s">
        <v>177</v>
      </c>
      <c r="F1601" t="s">
        <v>4892</v>
      </c>
      <c r="G1601" t="s">
        <v>179</v>
      </c>
      <c r="H1601" t="s">
        <v>143</v>
      </c>
      <c r="I1601" t="s">
        <v>135</v>
      </c>
      <c r="J1601" t="s">
        <v>136</v>
      </c>
      <c r="K1601" t="s">
        <v>137</v>
      </c>
      <c r="L1601" t="s">
        <v>4893</v>
      </c>
      <c r="M1601" t="s">
        <v>4894</v>
      </c>
      <c r="N1601">
        <v>4.5702777770000003</v>
      </c>
      <c r="O1601">
        <v>0</v>
      </c>
      <c r="P1601">
        <v>1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2.8108554646702295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2.8108554646702295</v>
      </c>
    </row>
    <row r="1602" spans="1:31" x14ac:dyDescent="0.25">
      <c r="A1602">
        <v>2056803</v>
      </c>
      <c r="B1602">
        <v>1</v>
      </c>
      <c r="C1602" t="s">
        <v>81</v>
      </c>
      <c r="D1602" t="s">
        <v>113</v>
      </c>
      <c r="E1602" t="s">
        <v>131</v>
      </c>
      <c r="F1602" t="s">
        <v>2355</v>
      </c>
      <c r="G1602" t="s">
        <v>133</v>
      </c>
      <c r="H1602" t="s">
        <v>134</v>
      </c>
      <c r="I1602" t="s">
        <v>259</v>
      </c>
      <c r="J1602" t="s">
        <v>136</v>
      </c>
      <c r="K1602" t="s">
        <v>137</v>
      </c>
      <c r="L1602" t="s">
        <v>4895</v>
      </c>
      <c r="M1602" t="s">
        <v>4896</v>
      </c>
      <c r="N1602">
        <v>1.0833333000000001E-2</v>
      </c>
      <c r="O1602">
        <v>1</v>
      </c>
      <c r="P1602">
        <v>1502</v>
      </c>
      <c r="Q1602">
        <v>15</v>
      </c>
      <c r="R1602">
        <v>377</v>
      </c>
      <c r="S1602">
        <v>4</v>
      </c>
      <c r="T1602">
        <v>103</v>
      </c>
      <c r="U1602">
        <v>0</v>
      </c>
      <c r="V1602">
        <v>1</v>
      </c>
      <c r="W1602">
        <v>4.3004077771200003E-3</v>
      </c>
      <c r="X1602">
        <v>3.0870915974897133</v>
      </c>
      <c r="Y1602">
        <v>0.18070171438468499</v>
      </c>
      <c r="Z1602">
        <v>3.3584996845810897</v>
      </c>
      <c r="AA1602">
        <v>0.47945269480836006</v>
      </c>
      <c r="AB1602">
        <v>0.91237405826794504</v>
      </c>
      <c r="AC1602">
        <v>0</v>
      </c>
      <c r="AD1602">
        <v>1.1883259740625002E-2</v>
      </c>
      <c r="AE1602">
        <v>8.0343034170495375</v>
      </c>
    </row>
    <row r="1603" spans="1:31" x14ac:dyDescent="0.25">
      <c r="A1603">
        <v>2056807</v>
      </c>
      <c r="B1603">
        <v>1</v>
      </c>
      <c r="C1603" t="s">
        <v>80</v>
      </c>
      <c r="D1603" t="s">
        <v>107</v>
      </c>
      <c r="E1603" t="s">
        <v>177</v>
      </c>
      <c r="F1603" t="s">
        <v>4897</v>
      </c>
      <c r="G1603" t="s">
        <v>1007</v>
      </c>
      <c r="H1603" t="s">
        <v>143</v>
      </c>
      <c r="I1603" t="s">
        <v>135</v>
      </c>
      <c r="J1603" t="s">
        <v>136</v>
      </c>
      <c r="K1603" t="s">
        <v>137</v>
      </c>
      <c r="L1603" t="s">
        <v>4898</v>
      </c>
      <c r="M1603" t="s">
        <v>4899</v>
      </c>
      <c r="N1603">
        <v>6.5366666660000003</v>
      </c>
      <c r="O1603">
        <v>0</v>
      </c>
      <c r="P1603">
        <v>3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8.9961736561467838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8.9961736561467838</v>
      </c>
    </row>
    <row r="1604" spans="1:31" x14ac:dyDescent="0.25">
      <c r="A1604">
        <v>2056809</v>
      </c>
      <c r="B1604">
        <v>1</v>
      </c>
      <c r="C1604" t="s">
        <v>80</v>
      </c>
      <c r="D1604" t="s">
        <v>92</v>
      </c>
      <c r="E1604" t="s">
        <v>177</v>
      </c>
      <c r="F1604" t="s">
        <v>4900</v>
      </c>
      <c r="G1604" t="s">
        <v>324</v>
      </c>
      <c r="H1604" t="s">
        <v>143</v>
      </c>
      <c r="I1604" t="s">
        <v>135</v>
      </c>
      <c r="J1604" t="s">
        <v>136</v>
      </c>
      <c r="K1604" t="s">
        <v>137</v>
      </c>
      <c r="L1604" t="s">
        <v>4901</v>
      </c>
      <c r="M1604" t="s">
        <v>4902</v>
      </c>
      <c r="N1604">
        <v>6.7213888879999999</v>
      </c>
      <c r="O1604">
        <v>0</v>
      </c>
      <c r="P1604">
        <v>1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0.96037517066732514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0.96037517066732514</v>
      </c>
    </row>
    <row r="1605" spans="1:31" x14ac:dyDescent="0.25">
      <c r="A1605">
        <v>2056810</v>
      </c>
      <c r="B1605">
        <v>1</v>
      </c>
      <c r="C1605" t="s">
        <v>81</v>
      </c>
      <c r="D1605" t="s">
        <v>112</v>
      </c>
      <c r="E1605" t="s">
        <v>177</v>
      </c>
      <c r="F1605" t="s">
        <v>4903</v>
      </c>
      <c r="G1605" t="s">
        <v>183</v>
      </c>
      <c r="H1605" t="s">
        <v>143</v>
      </c>
      <c r="I1605" t="s">
        <v>135</v>
      </c>
      <c r="J1605" t="s">
        <v>136</v>
      </c>
      <c r="K1605" t="s">
        <v>137</v>
      </c>
      <c r="L1605" t="s">
        <v>4904</v>
      </c>
      <c r="M1605" t="s">
        <v>4905</v>
      </c>
      <c r="N1605">
        <v>2.438055555</v>
      </c>
      <c r="O1605">
        <v>0</v>
      </c>
      <c r="P1605">
        <v>3</v>
      </c>
      <c r="Q1605">
        <v>0</v>
      </c>
      <c r="R1605">
        <v>0</v>
      </c>
      <c r="S1605">
        <v>0</v>
      </c>
      <c r="T1605">
        <v>1</v>
      </c>
      <c r="U1605">
        <v>0</v>
      </c>
      <c r="V1605">
        <v>0</v>
      </c>
      <c r="W1605">
        <v>0</v>
      </c>
      <c r="X1605">
        <v>1.0955084266971602</v>
      </c>
      <c r="Y1605">
        <v>0</v>
      </c>
      <c r="Z1605">
        <v>0</v>
      </c>
      <c r="AA1605">
        <v>0</v>
      </c>
      <c r="AB1605">
        <v>1.8667713972080002E-2</v>
      </c>
      <c r="AC1605">
        <v>0</v>
      </c>
      <c r="AD1605">
        <v>0</v>
      </c>
      <c r="AE1605">
        <v>1.1141761406692403</v>
      </c>
    </row>
    <row r="1606" spans="1:31" x14ac:dyDescent="0.25">
      <c r="A1606">
        <v>2056812</v>
      </c>
      <c r="B1606">
        <v>1</v>
      </c>
      <c r="C1606" t="s">
        <v>81</v>
      </c>
      <c r="D1606" t="s">
        <v>121</v>
      </c>
      <c r="E1606" t="s">
        <v>158</v>
      </c>
      <c r="F1606" t="s">
        <v>4906</v>
      </c>
      <c r="G1606" t="s">
        <v>4805</v>
      </c>
      <c r="H1606" t="s">
        <v>143</v>
      </c>
      <c r="I1606" t="s">
        <v>135</v>
      </c>
      <c r="J1606" t="s">
        <v>136</v>
      </c>
      <c r="K1606" t="s">
        <v>137</v>
      </c>
      <c r="L1606" t="s">
        <v>4907</v>
      </c>
      <c r="M1606" t="s">
        <v>4908</v>
      </c>
      <c r="N1606">
        <v>2.6941666660000001</v>
      </c>
      <c r="O1606">
        <v>0</v>
      </c>
      <c r="P1606">
        <v>19</v>
      </c>
      <c r="Q1606">
        <v>0</v>
      </c>
      <c r="R1606">
        <v>1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6.719157053122184</v>
      </c>
      <c r="Y1606">
        <v>0</v>
      </c>
      <c r="Z1606">
        <v>7.7245749736462227E-2</v>
      </c>
      <c r="AA1606">
        <v>0</v>
      </c>
      <c r="AB1606">
        <v>0</v>
      </c>
      <c r="AC1606">
        <v>0</v>
      </c>
      <c r="AD1606">
        <v>0</v>
      </c>
      <c r="AE1606">
        <v>6.7964028028586458</v>
      </c>
    </row>
    <row r="1607" spans="1:31" x14ac:dyDescent="0.25">
      <c r="A1607">
        <v>2056813</v>
      </c>
      <c r="B1607">
        <v>1</v>
      </c>
      <c r="C1607" t="s">
        <v>80</v>
      </c>
      <c r="D1607" t="s">
        <v>96</v>
      </c>
      <c r="E1607" t="s">
        <v>177</v>
      </c>
      <c r="F1607" t="s">
        <v>4909</v>
      </c>
      <c r="G1607" t="s">
        <v>183</v>
      </c>
      <c r="H1607" t="s">
        <v>143</v>
      </c>
      <c r="I1607" t="s">
        <v>135</v>
      </c>
      <c r="J1607" t="s">
        <v>136</v>
      </c>
      <c r="K1607" t="s">
        <v>137</v>
      </c>
      <c r="L1607" t="s">
        <v>4910</v>
      </c>
      <c r="M1607" t="s">
        <v>4911</v>
      </c>
      <c r="N1607">
        <v>0.88972222199999995</v>
      </c>
      <c r="O1607">
        <v>0</v>
      </c>
      <c r="P1607">
        <v>2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0.15213239534121004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0.15213239534121004</v>
      </c>
    </row>
    <row r="1608" spans="1:31" x14ac:dyDescent="0.25">
      <c r="A1608">
        <v>2056814</v>
      </c>
      <c r="B1608">
        <v>1</v>
      </c>
      <c r="C1608" t="s">
        <v>81</v>
      </c>
      <c r="D1608" t="s">
        <v>127</v>
      </c>
      <c r="E1608" t="s">
        <v>505</v>
      </c>
      <c r="F1608" t="s">
        <v>4912</v>
      </c>
      <c r="G1608" t="s">
        <v>385</v>
      </c>
      <c r="H1608" t="s">
        <v>143</v>
      </c>
      <c r="I1608" t="s">
        <v>135</v>
      </c>
      <c r="J1608" t="s">
        <v>136</v>
      </c>
      <c r="K1608" t="s">
        <v>137</v>
      </c>
      <c r="L1608" t="s">
        <v>4913</v>
      </c>
      <c r="M1608" t="s">
        <v>4914</v>
      </c>
      <c r="N1608">
        <v>3.536944444</v>
      </c>
      <c r="O1608">
        <v>0</v>
      </c>
      <c r="P1608">
        <v>84</v>
      </c>
      <c r="Q1608">
        <v>0</v>
      </c>
      <c r="R1608">
        <v>0</v>
      </c>
      <c r="S1608">
        <v>0</v>
      </c>
      <c r="T1608">
        <v>35</v>
      </c>
      <c r="U1608">
        <v>0</v>
      </c>
      <c r="V1608">
        <v>0</v>
      </c>
      <c r="W1608">
        <v>0</v>
      </c>
      <c r="X1608">
        <v>57.93017517476008</v>
      </c>
      <c r="Y1608">
        <v>0</v>
      </c>
      <c r="Z1608">
        <v>0</v>
      </c>
      <c r="AA1608">
        <v>0</v>
      </c>
      <c r="AB1608">
        <v>73.808936351358597</v>
      </c>
      <c r="AC1608">
        <v>0</v>
      </c>
      <c r="AD1608">
        <v>0</v>
      </c>
      <c r="AE1608">
        <v>131.73911152611868</v>
      </c>
    </row>
    <row r="1609" spans="1:31" x14ac:dyDescent="0.25">
      <c r="A1609">
        <v>2056816</v>
      </c>
      <c r="B1609">
        <v>1</v>
      </c>
      <c r="C1609" t="s">
        <v>81</v>
      </c>
      <c r="D1609" t="s">
        <v>128</v>
      </c>
      <c r="E1609" t="s">
        <v>158</v>
      </c>
      <c r="F1609" t="s">
        <v>4915</v>
      </c>
      <c r="G1609" t="s">
        <v>1378</v>
      </c>
      <c r="H1609" t="s">
        <v>143</v>
      </c>
      <c r="I1609" t="s">
        <v>135</v>
      </c>
      <c r="J1609" t="s">
        <v>136</v>
      </c>
      <c r="K1609" t="s">
        <v>137</v>
      </c>
      <c r="L1609" t="s">
        <v>4916</v>
      </c>
      <c r="M1609" t="s">
        <v>4917</v>
      </c>
      <c r="N1609">
        <v>2.1636111109999998</v>
      </c>
      <c r="O1609">
        <v>0</v>
      </c>
      <c r="P1609">
        <v>119</v>
      </c>
      <c r="Q1609">
        <v>0</v>
      </c>
      <c r="R1609">
        <v>0</v>
      </c>
      <c r="S1609">
        <v>0</v>
      </c>
      <c r="T1609">
        <v>18</v>
      </c>
      <c r="U1609">
        <v>0</v>
      </c>
      <c r="V1609">
        <v>0</v>
      </c>
      <c r="W1609">
        <v>0</v>
      </c>
      <c r="X1609">
        <v>41.330290480201256</v>
      </c>
      <c r="Y1609">
        <v>0</v>
      </c>
      <c r="Z1609">
        <v>0</v>
      </c>
      <c r="AA1609">
        <v>0</v>
      </c>
      <c r="AB1609">
        <v>18.57737919000639</v>
      </c>
      <c r="AC1609">
        <v>0</v>
      </c>
      <c r="AD1609">
        <v>0</v>
      </c>
      <c r="AE1609">
        <v>59.907669670207646</v>
      </c>
    </row>
    <row r="1610" spans="1:31" x14ac:dyDescent="0.25">
      <c r="A1610">
        <v>2056817</v>
      </c>
      <c r="B1610">
        <v>1</v>
      </c>
      <c r="C1610" t="s">
        <v>80</v>
      </c>
      <c r="D1610" t="s">
        <v>109</v>
      </c>
      <c r="E1610" t="s">
        <v>177</v>
      </c>
      <c r="F1610" t="s">
        <v>4918</v>
      </c>
      <c r="G1610" t="s">
        <v>183</v>
      </c>
      <c r="H1610" t="s">
        <v>143</v>
      </c>
      <c r="I1610" t="s">
        <v>135</v>
      </c>
      <c r="J1610" t="s">
        <v>136</v>
      </c>
      <c r="K1610" t="s">
        <v>137</v>
      </c>
      <c r="L1610" t="s">
        <v>4919</v>
      </c>
      <c r="M1610" t="s">
        <v>4920</v>
      </c>
      <c r="N1610">
        <v>0.31333333299999999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1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0.11380167648696</v>
      </c>
      <c r="AC1610">
        <v>0</v>
      </c>
      <c r="AD1610">
        <v>0</v>
      </c>
      <c r="AE1610">
        <v>0.11380167648696</v>
      </c>
    </row>
    <row r="1611" spans="1:31" x14ac:dyDescent="0.25">
      <c r="A1611">
        <v>2056818</v>
      </c>
      <c r="B1611">
        <v>1</v>
      </c>
      <c r="C1611" t="s">
        <v>80</v>
      </c>
      <c r="D1611" t="s">
        <v>96</v>
      </c>
      <c r="E1611" t="s">
        <v>177</v>
      </c>
      <c r="F1611" t="s">
        <v>4921</v>
      </c>
      <c r="G1611" t="s">
        <v>183</v>
      </c>
      <c r="H1611" t="s">
        <v>143</v>
      </c>
      <c r="I1611" t="s">
        <v>135</v>
      </c>
      <c r="J1611" t="s">
        <v>136</v>
      </c>
      <c r="K1611" t="s">
        <v>137</v>
      </c>
      <c r="L1611" t="s">
        <v>4922</v>
      </c>
      <c r="M1611" t="s">
        <v>4923</v>
      </c>
      <c r="N1611">
        <v>0.87833333300000005</v>
      </c>
      <c r="O1611">
        <v>0</v>
      </c>
      <c r="P1611">
        <v>3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0.85102961385311016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0.85102961385311016</v>
      </c>
    </row>
    <row r="1612" spans="1:31" x14ac:dyDescent="0.25">
      <c r="A1612">
        <v>2056820</v>
      </c>
      <c r="B1612">
        <v>1</v>
      </c>
      <c r="C1612" t="s">
        <v>80</v>
      </c>
      <c r="D1612" t="s">
        <v>103</v>
      </c>
      <c r="E1612" t="s">
        <v>140</v>
      </c>
      <c r="F1612" t="s">
        <v>4924</v>
      </c>
      <c r="G1612" t="s">
        <v>621</v>
      </c>
      <c r="H1612" t="s">
        <v>143</v>
      </c>
      <c r="I1612" t="s">
        <v>135</v>
      </c>
      <c r="J1612" t="s">
        <v>136</v>
      </c>
      <c r="K1612" t="s">
        <v>137</v>
      </c>
      <c r="L1612" t="s">
        <v>4925</v>
      </c>
      <c r="M1612" t="s">
        <v>4926</v>
      </c>
      <c r="N1612">
        <v>0.245</v>
      </c>
      <c r="O1612">
        <v>0</v>
      </c>
      <c r="P1612">
        <v>209</v>
      </c>
      <c r="Q1612">
        <v>0</v>
      </c>
      <c r="R1612">
        <v>4</v>
      </c>
      <c r="S1612">
        <v>0</v>
      </c>
      <c r="T1612">
        <v>4</v>
      </c>
      <c r="U1612">
        <v>0</v>
      </c>
      <c r="V1612">
        <v>0</v>
      </c>
      <c r="W1612">
        <v>0</v>
      </c>
      <c r="X1612">
        <v>13.741701026945819</v>
      </c>
      <c r="Y1612">
        <v>0</v>
      </c>
      <c r="Z1612">
        <v>0.30893025966320004</v>
      </c>
      <c r="AA1612">
        <v>0</v>
      </c>
      <c r="AB1612">
        <v>0.85579790141506518</v>
      </c>
      <c r="AC1612">
        <v>0</v>
      </c>
      <c r="AD1612">
        <v>0</v>
      </c>
      <c r="AE1612">
        <v>14.906429188024084</v>
      </c>
    </row>
    <row r="1613" spans="1:31" x14ac:dyDescent="0.25">
      <c r="A1613">
        <v>2056821</v>
      </c>
      <c r="B1613">
        <v>1</v>
      </c>
      <c r="C1613" t="s">
        <v>80</v>
      </c>
      <c r="D1613" t="s">
        <v>87</v>
      </c>
      <c r="E1613" t="s">
        <v>177</v>
      </c>
      <c r="F1613" t="s">
        <v>4927</v>
      </c>
      <c r="G1613" t="s">
        <v>160</v>
      </c>
      <c r="H1613" t="s">
        <v>143</v>
      </c>
      <c r="I1613" t="s">
        <v>135</v>
      </c>
      <c r="J1613" t="s">
        <v>136</v>
      </c>
      <c r="K1613" t="s">
        <v>137</v>
      </c>
      <c r="L1613" t="s">
        <v>4928</v>
      </c>
      <c r="M1613" t="s">
        <v>4929</v>
      </c>
      <c r="N1613">
        <v>3.1433333330000002</v>
      </c>
      <c r="O1613">
        <v>0</v>
      </c>
      <c r="P1613">
        <v>16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13.266168188372426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13.266168188372426</v>
      </c>
    </row>
    <row r="1614" spans="1:31" x14ac:dyDescent="0.25">
      <c r="A1614">
        <v>2056822</v>
      </c>
      <c r="B1614">
        <v>1</v>
      </c>
      <c r="C1614" t="s">
        <v>80</v>
      </c>
      <c r="D1614" t="s">
        <v>102</v>
      </c>
      <c r="E1614" t="s">
        <v>158</v>
      </c>
      <c r="F1614" t="s">
        <v>4930</v>
      </c>
      <c r="G1614" t="s">
        <v>160</v>
      </c>
      <c r="H1614" t="s">
        <v>143</v>
      </c>
      <c r="I1614" t="s">
        <v>135</v>
      </c>
      <c r="J1614" t="s">
        <v>136</v>
      </c>
      <c r="K1614" t="s">
        <v>137</v>
      </c>
      <c r="L1614" t="s">
        <v>4931</v>
      </c>
      <c r="M1614" t="s">
        <v>4932</v>
      </c>
      <c r="N1614">
        <v>3.281666666</v>
      </c>
      <c r="O1614">
        <v>0</v>
      </c>
      <c r="P1614">
        <v>12</v>
      </c>
      <c r="Q1614">
        <v>0</v>
      </c>
      <c r="R1614">
        <v>1</v>
      </c>
      <c r="S1614">
        <v>0</v>
      </c>
      <c r="T1614">
        <v>1</v>
      </c>
      <c r="U1614">
        <v>0</v>
      </c>
      <c r="V1614">
        <v>0</v>
      </c>
      <c r="W1614">
        <v>0</v>
      </c>
      <c r="X1614">
        <v>3.7770642195802457</v>
      </c>
      <c r="Y1614">
        <v>0</v>
      </c>
      <c r="Z1614">
        <v>1.9359845439015033</v>
      </c>
      <c r="AA1614">
        <v>0</v>
      </c>
      <c r="AB1614">
        <v>9.1202282874999993E-5</v>
      </c>
      <c r="AC1614">
        <v>0</v>
      </c>
      <c r="AD1614">
        <v>0</v>
      </c>
      <c r="AE1614">
        <v>5.7131399657646247</v>
      </c>
    </row>
    <row r="1615" spans="1:31" x14ac:dyDescent="0.25">
      <c r="A1615">
        <v>2056824</v>
      </c>
      <c r="B1615">
        <v>1</v>
      </c>
      <c r="C1615" t="s">
        <v>80</v>
      </c>
      <c r="D1615" t="s">
        <v>103</v>
      </c>
      <c r="E1615" t="s">
        <v>177</v>
      </c>
      <c r="F1615" t="s">
        <v>4933</v>
      </c>
      <c r="G1615" t="s">
        <v>1007</v>
      </c>
      <c r="H1615" t="s">
        <v>143</v>
      </c>
      <c r="I1615" t="s">
        <v>135</v>
      </c>
      <c r="J1615" t="s">
        <v>3</v>
      </c>
      <c r="K1615" t="s">
        <v>137</v>
      </c>
      <c r="L1615" t="s">
        <v>4934</v>
      </c>
      <c r="M1615" t="s">
        <v>4935</v>
      </c>
      <c r="N1615">
        <v>2.585555555</v>
      </c>
      <c r="O1615">
        <v>0</v>
      </c>
      <c r="P1615">
        <v>1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0.67831324009716543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0.67831324009716543</v>
      </c>
    </row>
    <row r="1616" spans="1:31" x14ac:dyDescent="0.25">
      <c r="A1616">
        <v>2056829</v>
      </c>
      <c r="B1616">
        <v>1</v>
      </c>
      <c r="C1616" t="s">
        <v>81</v>
      </c>
      <c r="D1616" t="s">
        <v>120</v>
      </c>
      <c r="E1616" t="s">
        <v>505</v>
      </c>
      <c r="F1616" t="s">
        <v>4936</v>
      </c>
      <c r="G1616" t="s">
        <v>385</v>
      </c>
      <c r="H1616" t="s">
        <v>143</v>
      </c>
      <c r="I1616" t="s">
        <v>135</v>
      </c>
      <c r="J1616" t="s">
        <v>136</v>
      </c>
      <c r="K1616" t="s">
        <v>137</v>
      </c>
      <c r="L1616" t="s">
        <v>4937</v>
      </c>
      <c r="M1616" t="s">
        <v>4938</v>
      </c>
      <c r="N1616">
        <v>1.39</v>
      </c>
      <c r="O1616">
        <v>0</v>
      </c>
      <c r="P1616">
        <v>4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0.64593355211258008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0.64593355211258008</v>
      </c>
    </row>
    <row r="1617" spans="1:31" x14ac:dyDescent="0.25">
      <c r="A1617">
        <v>2056830</v>
      </c>
      <c r="B1617">
        <v>1</v>
      </c>
      <c r="C1617" t="s">
        <v>80</v>
      </c>
      <c r="D1617" t="s">
        <v>97</v>
      </c>
      <c r="E1617" t="s">
        <v>158</v>
      </c>
      <c r="F1617" t="s">
        <v>4939</v>
      </c>
      <c r="G1617" t="s">
        <v>160</v>
      </c>
      <c r="H1617" t="s">
        <v>143</v>
      </c>
      <c r="I1617" t="s">
        <v>135</v>
      </c>
      <c r="J1617" t="s">
        <v>136</v>
      </c>
      <c r="K1617" t="s">
        <v>137</v>
      </c>
      <c r="L1617" t="s">
        <v>4940</v>
      </c>
      <c r="M1617" t="s">
        <v>4941</v>
      </c>
      <c r="N1617">
        <v>3.2436111109999999</v>
      </c>
      <c r="O1617">
        <v>0</v>
      </c>
      <c r="P1617">
        <v>56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83.63141144064204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83.63141144064204</v>
      </c>
    </row>
    <row r="1618" spans="1:31" x14ac:dyDescent="0.25">
      <c r="A1618">
        <v>2056831</v>
      </c>
      <c r="B1618">
        <v>1</v>
      </c>
      <c r="C1618" t="s">
        <v>81</v>
      </c>
      <c r="D1618" t="s">
        <v>122</v>
      </c>
      <c r="E1618" t="s">
        <v>177</v>
      </c>
      <c r="F1618" t="s">
        <v>4942</v>
      </c>
      <c r="G1618" t="s">
        <v>183</v>
      </c>
      <c r="H1618" t="s">
        <v>143</v>
      </c>
      <c r="I1618" t="s">
        <v>135</v>
      </c>
      <c r="J1618" t="s">
        <v>136</v>
      </c>
      <c r="K1618" t="s">
        <v>137</v>
      </c>
      <c r="L1618" t="s">
        <v>4943</v>
      </c>
      <c r="M1618" t="s">
        <v>4944</v>
      </c>
      <c r="N1618">
        <v>6.4316666659999999</v>
      </c>
      <c r="O1618">
        <v>0</v>
      </c>
      <c r="P1618">
        <v>1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2.1578045049985364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2.1578045049985364</v>
      </c>
    </row>
    <row r="1619" spans="1:31" x14ac:dyDescent="0.25">
      <c r="A1619">
        <v>2056832</v>
      </c>
      <c r="B1619">
        <v>1</v>
      </c>
      <c r="C1619" t="s">
        <v>80</v>
      </c>
      <c r="D1619" t="s">
        <v>82</v>
      </c>
      <c r="E1619" t="s">
        <v>158</v>
      </c>
      <c r="F1619" t="s">
        <v>4945</v>
      </c>
      <c r="G1619" t="s">
        <v>1007</v>
      </c>
      <c r="H1619" t="s">
        <v>143</v>
      </c>
      <c r="I1619" t="s">
        <v>135</v>
      </c>
      <c r="J1619" t="s">
        <v>3</v>
      </c>
      <c r="K1619" t="s">
        <v>137</v>
      </c>
      <c r="L1619" t="s">
        <v>4946</v>
      </c>
      <c r="M1619" t="s">
        <v>4947</v>
      </c>
      <c r="N1619">
        <v>4.994444444</v>
      </c>
      <c r="O1619">
        <v>0</v>
      </c>
      <c r="P1619">
        <v>174</v>
      </c>
      <c r="Q1619">
        <v>0</v>
      </c>
      <c r="R1619">
        <v>0</v>
      </c>
      <c r="S1619">
        <v>0</v>
      </c>
      <c r="T1619">
        <v>24</v>
      </c>
      <c r="U1619">
        <v>0</v>
      </c>
      <c r="V1619">
        <v>0</v>
      </c>
      <c r="W1619">
        <v>0</v>
      </c>
      <c r="X1619">
        <v>157.27815367872117</v>
      </c>
      <c r="Y1619">
        <v>0</v>
      </c>
      <c r="Z1619">
        <v>0</v>
      </c>
      <c r="AA1619">
        <v>0</v>
      </c>
      <c r="AB1619">
        <v>33.731252340091139</v>
      </c>
      <c r="AC1619">
        <v>0</v>
      </c>
      <c r="AD1619">
        <v>0</v>
      </c>
      <c r="AE1619">
        <v>191.00940601881231</v>
      </c>
    </row>
    <row r="1620" spans="1:31" x14ac:dyDescent="0.25">
      <c r="A1620">
        <v>2056833</v>
      </c>
      <c r="B1620">
        <v>1</v>
      </c>
      <c r="C1620" t="s">
        <v>80</v>
      </c>
      <c r="D1620" t="s">
        <v>90</v>
      </c>
      <c r="E1620" t="s">
        <v>177</v>
      </c>
      <c r="F1620" t="s">
        <v>4948</v>
      </c>
      <c r="G1620" t="s">
        <v>324</v>
      </c>
      <c r="H1620" t="s">
        <v>143</v>
      </c>
      <c r="I1620" t="s">
        <v>135</v>
      </c>
      <c r="J1620" t="s">
        <v>136</v>
      </c>
      <c r="K1620" t="s">
        <v>137</v>
      </c>
      <c r="L1620" t="s">
        <v>4949</v>
      </c>
      <c r="M1620" t="s">
        <v>4950</v>
      </c>
      <c r="N1620">
        <v>2.5305555549999998</v>
      </c>
      <c r="O1620">
        <v>0</v>
      </c>
      <c r="P1620">
        <v>6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2.982868091248601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2.982868091248601</v>
      </c>
    </row>
    <row r="1621" spans="1:31" x14ac:dyDescent="0.25">
      <c r="A1621">
        <v>2056834</v>
      </c>
      <c r="B1621">
        <v>1</v>
      </c>
      <c r="C1621" t="s">
        <v>80</v>
      </c>
      <c r="D1621" t="s">
        <v>106</v>
      </c>
      <c r="E1621" t="s">
        <v>158</v>
      </c>
      <c r="F1621" t="s">
        <v>4951</v>
      </c>
      <c r="G1621" t="s">
        <v>385</v>
      </c>
      <c r="H1621" t="s">
        <v>143</v>
      </c>
      <c r="I1621" t="s">
        <v>135</v>
      </c>
      <c r="J1621" t="s">
        <v>136</v>
      </c>
      <c r="K1621" t="s">
        <v>137</v>
      </c>
      <c r="L1621" t="s">
        <v>4952</v>
      </c>
      <c r="M1621" t="s">
        <v>4953</v>
      </c>
      <c r="N1621">
        <v>2.7450000000000001</v>
      </c>
      <c r="O1621">
        <v>0</v>
      </c>
      <c r="P1621">
        <v>0</v>
      </c>
      <c r="Q1621">
        <v>0</v>
      </c>
      <c r="R1621">
        <v>1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0.91823537528886001</v>
      </c>
      <c r="AA1621">
        <v>0</v>
      </c>
      <c r="AB1621">
        <v>0</v>
      </c>
      <c r="AC1621">
        <v>0</v>
      </c>
      <c r="AD1621">
        <v>0</v>
      </c>
      <c r="AE1621">
        <v>0.91823537528886001</v>
      </c>
    </row>
    <row r="1622" spans="1:31" x14ac:dyDescent="0.25">
      <c r="A1622">
        <v>2056836</v>
      </c>
      <c r="B1622">
        <v>1</v>
      </c>
      <c r="C1622" t="s">
        <v>81</v>
      </c>
      <c r="D1622" t="s">
        <v>122</v>
      </c>
      <c r="E1622" t="s">
        <v>131</v>
      </c>
      <c r="F1622" t="s">
        <v>4954</v>
      </c>
      <c r="G1622" t="s">
        <v>133</v>
      </c>
      <c r="H1622" t="s">
        <v>134</v>
      </c>
      <c r="I1622" t="s">
        <v>135</v>
      </c>
      <c r="J1622" t="s">
        <v>136</v>
      </c>
      <c r="K1622" t="s">
        <v>137</v>
      </c>
      <c r="L1622" t="s">
        <v>4955</v>
      </c>
      <c r="M1622" t="s">
        <v>4956</v>
      </c>
      <c r="N1622">
        <v>2.006388888</v>
      </c>
      <c r="O1622">
        <v>0</v>
      </c>
      <c r="P1622">
        <v>190</v>
      </c>
      <c r="Q1622">
        <v>0</v>
      </c>
      <c r="R1622">
        <v>0</v>
      </c>
      <c r="S1622">
        <v>0</v>
      </c>
      <c r="T1622">
        <v>14</v>
      </c>
      <c r="U1622">
        <v>0</v>
      </c>
      <c r="V1622">
        <v>0</v>
      </c>
      <c r="W1622">
        <v>0</v>
      </c>
      <c r="X1622">
        <v>43.367294222321433</v>
      </c>
      <c r="Y1622">
        <v>0</v>
      </c>
      <c r="Z1622">
        <v>0</v>
      </c>
      <c r="AA1622">
        <v>0</v>
      </c>
      <c r="AB1622">
        <v>3.429254877027339</v>
      </c>
      <c r="AC1622">
        <v>0</v>
      </c>
      <c r="AD1622">
        <v>0</v>
      </c>
      <c r="AE1622">
        <v>46.796549099348773</v>
      </c>
    </row>
    <row r="1623" spans="1:31" x14ac:dyDescent="0.25">
      <c r="A1623">
        <v>2056837</v>
      </c>
      <c r="B1623">
        <v>1</v>
      </c>
      <c r="C1623" t="s">
        <v>80</v>
      </c>
      <c r="D1623" t="s">
        <v>84</v>
      </c>
      <c r="E1623" t="s">
        <v>158</v>
      </c>
      <c r="F1623" t="s">
        <v>4957</v>
      </c>
      <c r="G1623" t="s">
        <v>1378</v>
      </c>
      <c r="H1623" t="s">
        <v>143</v>
      </c>
      <c r="I1623" t="s">
        <v>135</v>
      </c>
      <c r="J1623" t="s">
        <v>136</v>
      </c>
      <c r="K1623" t="s">
        <v>137</v>
      </c>
      <c r="L1623" t="s">
        <v>4958</v>
      </c>
      <c r="M1623" t="s">
        <v>4959</v>
      </c>
      <c r="N1623">
        <v>1.1316666660000001</v>
      </c>
      <c r="O1623">
        <v>0</v>
      </c>
      <c r="P1623">
        <v>112</v>
      </c>
      <c r="Q1623">
        <v>0</v>
      </c>
      <c r="R1623">
        <v>0</v>
      </c>
      <c r="S1623">
        <v>0</v>
      </c>
      <c r="T1623">
        <v>14</v>
      </c>
      <c r="U1623">
        <v>0</v>
      </c>
      <c r="V1623">
        <v>0</v>
      </c>
      <c r="W1623">
        <v>0</v>
      </c>
      <c r="X1623">
        <v>28.985507017848381</v>
      </c>
      <c r="Y1623">
        <v>0</v>
      </c>
      <c r="Z1623">
        <v>0</v>
      </c>
      <c r="AA1623">
        <v>0</v>
      </c>
      <c r="AB1623">
        <v>11.82545896956047</v>
      </c>
      <c r="AC1623">
        <v>0</v>
      </c>
      <c r="AD1623">
        <v>0</v>
      </c>
      <c r="AE1623">
        <v>40.810965987408849</v>
      </c>
    </row>
    <row r="1624" spans="1:31" x14ac:dyDescent="0.25">
      <c r="A1624">
        <v>2056838</v>
      </c>
      <c r="B1624">
        <v>1</v>
      </c>
      <c r="C1624" t="s">
        <v>80</v>
      </c>
      <c r="D1624" t="s">
        <v>82</v>
      </c>
      <c r="E1624" t="s">
        <v>140</v>
      </c>
      <c r="F1624" t="s">
        <v>4960</v>
      </c>
      <c r="G1624" t="s">
        <v>324</v>
      </c>
      <c r="H1624" t="s">
        <v>143</v>
      </c>
      <c r="I1624" t="s">
        <v>135</v>
      </c>
      <c r="J1624" t="s">
        <v>136</v>
      </c>
      <c r="K1624" t="s">
        <v>137</v>
      </c>
      <c r="L1624" t="s">
        <v>4961</v>
      </c>
      <c r="M1624" t="s">
        <v>4962</v>
      </c>
      <c r="N1624">
        <v>1.708611111</v>
      </c>
      <c r="O1624">
        <v>0</v>
      </c>
      <c r="P1624">
        <v>727</v>
      </c>
      <c r="Q1624">
        <v>0</v>
      </c>
      <c r="R1624">
        <v>0</v>
      </c>
      <c r="S1624">
        <v>0</v>
      </c>
      <c r="T1624">
        <v>87</v>
      </c>
      <c r="U1624">
        <v>0</v>
      </c>
      <c r="V1624">
        <v>1</v>
      </c>
      <c r="W1624">
        <v>0</v>
      </c>
      <c r="X1624">
        <v>232.48304312069931</v>
      </c>
      <c r="Y1624">
        <v>0</v>
      </c>
      <c r="Z1624">
        <v>0</v>
      </c>
      <c r="AA1624">
        <v>0</v>
      </c>
      <c r="AB1624">
        <v>95.583678118971889</v>
      </c>
      <c r="AC1624">
        <v>0</v>
      </c>
      <c r="AD1624">
        <v>10.627710773787138</v>
      </c>
      <c r="AE1624">
        <v>338.69443201345837</v>
      </c>
    </row>
    <row r="1625" spans="1:31" x14ac:dyDescent="0.25">
      <c r="A1625">
        <v>2056839</v>
      </c>
      <c r="B1625">
        <v>1</v>
      </c>
      <c r="C1625" t="s">
        <v>81</v>
      </c>
      <c r="D1625" t="s">
        <v>128</v>
      </c>
      <c r="E1625" t="s">
        <v>158</v>
      </c>
      <c r="F1625" t="s">
        <v>4963</v>
      </c>
      <c r="G1625" t="s">
        <v>160</v>
      </c>
      <c r="H1625" t="s">
        <v>143</v>
      </c>
      <c r="I1625" t="s">
        <v>135</v>
      </c>
      <c r="J1625" t="s">
        <v>136</v>
      </c>
      <c r="K1625" t="s">
        <v>137</v>
      </c>
      <c r="L1625" t="s">
        <v>4964</v>
      </c>
      <c r="M1625" t="s">
        <v>4965</v>
      </c>
      <c r="N1625">
        <v>4.6944444440000002</v>
      </c>
      <c r="O1625">
        <v>0</v>
      </c>
      <c r="P1625">
        <v>18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22.265688198253677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22.265688198253677</v>
      </c>
    </row>
    <row r="1626" spans="1:31" x14ac:dyDescent="0.25">
      <c r="A1626">
        <v>2056845</v>
      </c>
      <c r="B1626">
        <v>1</v>
      </c>
      <c r="C1626" t="s">
        <v>80</v>
      </c>
      <c r="D1626" t="s">
        <v>97</v>
      </c>
      <c r="E1626" t="s">
        <v>158</v>
      </c>
      <c r="F1626" t="s">
        <v>945</v>
      </c>
      <c r="G1626" t="s">
        <v>154</v>
      </c>
      <c r="H1626" t="s">
        <v>143</v>
      </c>
      <c r="I1626" t="s">
        <v>135</v>
      </c>
      <c r="J1626" t="s">
        <v>136</v>
      </c>
      <c r="K1626" t="s">
        <v>155</v>
      </c>
      <c r="L1626" t="s">
        <v>4966</v>
      </c>
      <c r="M1626" t="s">
        <v>4967</v>
      </c>
      <c r="N1626">
        <v>0.36305555499999997</v>
      </c>
      <c r="O1626">
        <v>0</v>
      </c>
      <c r="P1626">
        <v>19</v>
      </c>
      <c r="Q1626">
        <v>0</v>
      </c>
      <c r="R1626">
        <v>8</v>
      </c>
      <c r="S1626">
        <v>0</v>
      </c>
      <c r="T1626">
        <v>8</v>
      </c>
      <c r="U1626">
        <v>0</v>
      </c>
      <c r="V1626">
        <v>0</v>
      </c>
      <c r="W1626">
        <v>0</v>
      </c>
      <c r="X1626">
        <v>3.2400713750363952</v>
      </c>
      <c r="Y1626">
        <v>0</v>
      </c>
      <c r="Z1626">
        <v>2.5986691502458461</v>
      </c>
      <c r="AA1626">
        <v>0</v>
      </c>
      <c r="AB1626">
        <v>1.9686117663999858</v>
      </c>
      <c r="AC1626">
        <v>0</v>
      </c>
      <c r="AD1626">
        <v>0</v>
      </c>
      <c r="AE1626">
        <v>7.8073522916822267</v>
      </c>
    </row>
    <row r="1627" spans="1:31" x14ac:dyDescent="0.25">
      <c r="A1627">
        <v>2056846</v>
      </c>
      <c r="B1627">
        <v>1</v>
      </c>
      <c r="C1627" t="s">
        <v>81</v>
      </c>
      <c r="D1627" t="s">
        <v>127</v>
      </c>
      <c r="E1627" t="s">
        <v>177</v>
      </c>
      <c r="F1627" t="s">
        <v>4968</v>
      </c>
      <c r="G1627" t="s">
        <v>324</v>
      </c>
      <c r="H1627" t="s">
        <v>143</v>
      </c>
      <c r="I1627" t="s">
        <v>135</v>
      </c>
      <c r="J1627" t="s">
        <v>136</v>
      </c>
      <c r="K1627" t="s">
        <v>137</v>
      </c>
      <c r="L1627" t="s">
        <v>4969</v>
      </c>
      <c r="M1627" t="s">
        <v>4970</v>
      </c>
      <c r="N1627">
        <v>2.0433333330000001</v>
      </c>
      <c r="O1627">
        <v>0</v>
      </c>
      <c r="P1627">
        <v>1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1.004923184272E-2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1.004923184272E-2</v>
      </c>
    </row>
    <row r="1628" spans="1:31" x14ac:dyDescent="0.25">
      <c r="A1628">
        <v>2056847</v>
      </c>
      <c r="B1628">
        <v>1</v>
      </c>
      <c r="C1628" t="s">
        <v>80</v>
      </c>
      <c r="D1628" t="s">
        <v>93</v>
      </c>
      <c r="E1628" t="s">
        <v>146</v>
      </c>
      <c r="F1628" t="s">
        <v>4971</v>
      </c>
      <c r="G1628" t="s">
        <v>133</v>
      </c>
      <c r="H1628" t="s">
        <v>134</v>
      </c>
      <c r="I1628" t="s">
        <v>135</v>
      </c>
      <c r="J1628" t="s">
        <v>136</v>
      </c>
      <c r="K1628" t="s">
        <v>137</v>
      </c>
      <c r="L1628" t="s">
        <v>4972</v>
      </c>
      <c r="M1628" t="s">
        <v>4973</v>
      </c>
      <c r="N1628">
        <v>1.27</v>
      </c>
      <c r="O1628">
        <v>0</v>
      </c>
      <c r="P1628">
        <v>51</v>
      </c>
      <c r="Q1628">
        <v>55</v>
      </c>
      <c r="R1628">
        <v>137</v>
      </c>
      <c r="S1628">
        <v>9</v>
      </c>
      <c r="T1628">
        <v>74</v>
      </c>
      <c r="U1628">
        <v>0</v>
      </c>
      <c r="V1628">
        <v>0</v>
      </c>
      <c r="W1628">
        <v>0</v>
      </c>
      <c r="X1628">
        <v>22.025019974033818</v>
      </c>
      <c r="Y1628">
        <v>594.33907241346128</v>
      </c>
      <c r="Z1628">
        <v>250.49466318950326</v>
      </c>
      <c r="AA1628">
        <v>130.27983289312115</v>
      </c>
      <c r="AB1628">
        <v>200.68199773851697</v>
      </c>
      <c r="AC1628">
        <v>0</v>
      </c>
      <c r="AD1628">
        <v>0</v>
      </c>
      <c r="AE1628">
        <v>1197.8205862086365</v>
      </c>
    </row>
    <row r="1629" spans="1:31" x14ac:dyDescent="0.25">
      <c r="A1629">
        <v>2056848</v>
      </c>
      <c r="B1629">
        <v>1</v>
      </c>
      <c r="C1629" t="s">
        <v>80</v>
      </c>
      <c r="D1629" t="s">
        <v>98</v>
      </c>
      <c r="E1629" t="s">
        <v>177</v>
      </c>
      <c r="F1629" t="s">
        <v>4974</v>
      </c>
      <c r="G1629" t="s">
        <v>183</v>
      </c>
      <c r="H1629" t="s">
        <v>143</v>
      </c>
      <c r="I1629" t="s">
        <v>135</v>
      </c>
      <c r="J1629" t="s">
        <v>136</v>
      </c>
      <c r="K1629" t="s">
        <v>137</v>
      </c>
      <c r="L1629" t="s">
        <v>4975</v>
      </c>
      <c r="M1629" t="s">
        <v>4976</v>
      </c>
      <c r="N1629">
        <v>2.9424999999999999</v>
      </c>
      <c r="O1629">
        <v>0</v>
      </c>
      <c r="P1629">
        <v>1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0.60758469146867555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0.60758469146867555</v>
      </c>
    </row>
    <row r="1630" spans="1:31" x14ac:dyDescent="0.25">
      <c r="A1630">
        <v>2056849</v>
      </c>
      <c r="B1630">
        <v>1</v>
      </c>
      <c r="C1630" t="s">
        <v>80</v>
      </c>
      <c r="D1630" t="s">
        <v>98</v>
      </c>
      <c r="E1630" t="s">
        <v>177</v>
      </c>
      <c r="F1630" t="s">
        <v>4977</v>
      </c>
      <c r="G1630" t="s">
        <v>183</v>
      </c>
      <c r="H1630" t="s">
        <v>143</v>
      </c>
      <c r="I1630" t="s">
        <v>135</v>
      </c>
      <c r="J1630" t="s">
        <v>136</v>
      </c>
      <c r="K1630" t="s">
        <v>137</v>
      </c>
      <c r="L1630" t="s">
        <v>4978</v>
      </c>
      <c r="M1630" t="s">
        <v>4979</v>
      </c>
      <c r="N1630">
        <v>1.189166666</v>
      </c>
      <c r="O1630">
        <v>0</v>
      </c>
      <c r="P1630">
        <v>2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0.27676123492642002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0.27676123492642002</v>
      </c>
    </row>
    <row r="1631" spans="1:31" x14ac:dyDescent="0.25">
      <c r="A1631">
        <v>2056855</v>
      </c>
      <c r="B1631">
        <v>1</v>
      </c>
      <c r="C1631" t="s">
        <v>81</v>
      </c>
      <c r="D1631" t="s">
        <v>128</v>
      </c>
      <c r="E1631" t="s">
        <v>140</v>
      </c>
      <c r="F1631" t="s">
        <v>4980</v>
      </c>
      <c r="G1631" t="s">
        <v>142</v>
      </c>
      <c r="H1631" t="s">
        <v>143</v>
      </c>
      <c r="I1631" t="s">
        <v>135</v>
      </c>
      <c r="J1631" t="s">
        <v>136</v>
      </c>
      <c r="K1631" t="s">
        <v>137</v>
      </c>
      <c r="L1631" t="s">
        <v>4981</v>
      </c>
      <c r="M1631" t="s">
        <v>4982</v>
      </c>
      <c r="N1631">
        <v>3.1261111110000002</v>
      </c>
      <c r="O1631">
        <v>0</v>
      </c>
      <c r="P1631">
        <v>8</v>
      </c>
      <c r="Q1631">
        <v>0</v>
      </c>
      <c r="R1631">
        <v>0</v>
      </c>
      <c r="S1631">
        <v>0</v>
      </c>
      <c r="T1631">
        <v>1</v>
      </c>
      <c r="U1631">
        <v>0</v>
      </c>
      <c r="V1631">
        <v>0</v>
      </c>
      <c r="W1631">
        <v>0</v>
      </c>
      <c r="X1631">
        <v>7.6052370301095937</v>
      </c>
      <c r="Y1631">
        <v>0</v>
      </c>
      <c r="Z1631">
        <v>0</v>
      </c>
      <c r="AA1631">
        <v>0</v>
      </c>
      <c r="AB1631">
        <v>3.2540540414359449E-2</v>
      </c>
      <c r="AC1631">
        <v>0</v>
      </c>
      <c r="AD1631">
        <v>0</v>
      </c>
      <c r="AE1631">
        <v>7.6377775705239532</v>
      </c>
    </row>
    <row r="1632" spans="1:31" x14ac:dyDescent="0.25">
      <c r="A1632">
        <v>2056856</v>
      </c>
      <c r="B1632">
        <v>1</v>
      </c>
      <c r="C1632" t="s">
        <v>80</v>
      </c>
      <c r="D1632" t="s">
        <v>105</v>
      </c>
      <c r="E1632" t="s">
        <v>177</v>
      </c>
      <c r="F1632" t="s">
        <v>4983</v>
      </c>
      <c r="G1632" t="s">
        <v>324</v>
      </c>
      <c r="H1632" t="s">
        <v>143</v>
      </c>
      <c r="I1632" t="s">
        <v>135</v>
      </c>
      <c r="J1632" t="s">
        <v>136</v>
      </c>
      <c r="K1632" t="s">
        <v>137</v>
      </c>
      <c r="L1632" t="s">
        <v>4984</v>
      </c>
      <c r="M1632" t="s">
        <v>4985</v>
      </c>
      <c r="N1632">
        <v>1.3663888879999999</v>
      </c>
      <c r="O1632">
        <v>0</v>
      </c>
      <c r="P1632">
        <v>3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0.53930515778261501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0.53930515778261501</v>
      </c>
    </row>
    <row r="1633" spans="1:31" x14ac:dyDescent="0.25">
      <c r="A1633">
        <v>2056858</v>
      </c>
      <c r="B1633">
        <v>1</v>
      </c>
      <c r="C1633" t="s">
        <v>80</v>
      </c>
      <c r="D1633" t="s">
        <v>97</v>
      </c>
      <c r="E1633" t="s">
        <v>146</v>
      </c>
      <c r="F1633" t="s">
        <v>4986</v>
      </c>
      <c r="G1633" t="s">
        <v>133</v>
      </c>
      <c r="H1633" t="s">
        <v>134</v>
      </c>
      <c r="I1633" t="s">
        <v>135</v>
      </c>
      <c r="J1633" t="s">
        <v>136</v>
      </c>
      <c r="K1633" t="s">
        <v>137</v>
      </c>
      <c r="L1633" t="s">
        <v>4987</v>
      </c>
      <c r="M1633" t="s">
        <v>4988</v>
      </c>
      <c r="N1633">
        <v>0.59250000000000003</v>
      </c>
      <c r="O1633">
        <v>4</v>
      </c>
      <c r="P1633">
        <v>1414</v>
      </c>
      <c r="Q1633">
        <v>5</v>
      </c>
      <c r="R1633">
        <v>61</v>
      </c>
      <c r="S1633">
        <v>15</v>
      </c>
      <c r="T1633">
        <v>120</v>
      </c>
      <c r="U1633">
        <v>0</v>
      </c>
      <c r="V1633">
        <v>0</v>
      </c>
      <c r="W1633">
        <v>19.241937220048765</v>
      </c>
      <c r="X1633">
        <v>219.31044519943509</v>
      </c>
      <c r="Y1633">
        <v>1.8755627854535102</v>
      </c>
      <c r="Z1633">
        <v>12.243033608649752</v>
      </c>
      <c r="AA1633">
        <v>180.71017389477353</v>
      </c>
      <c r="AB1633">
        <v>83.677160728342884</v>
      </c>
      <c r="AC1633">
        <v>0</v>
      </c>
      <c r="AD1633">
        <v>0</v>
      </c>
      <c r="AE1633">
        <v>517.05831343670354</v>
      </c>
    </row>
    <row r="1634" spans="1:31" x14ac:dyDescent="0.25">
      <c r="A1634">
        <v>2056859</v>
      </c>
      <c r="B1634">
        <v>1</v>
      </c>
      <c r="C1634" t="s">
        <v>80</v>
      </c>
      <c r="D1634" t="s">
        <v>90</v>
      </c>
      <c r="E1634" t="s">
        <v>177</v>
      </c>
      <c r="F1634" t="s">
        <v>4989</v>
      </c>
      <c r="G1634" t="s">
        <v>183</v>
      </c>
      <c r="H1634" t="s">
        <v>143</v>
      </c>
      <c r="I1634" t="s">
        <v>135</v>
      </c>
      <c r="J1634" t="s">
        <v>136</v>
      </c>
      <c r="K1634" t="s">
        <v>137</v>
      </c>
      <c r="L1634" t="s">
        <v>4990</v>
      </c>
      <c r="M1634" t="s">
        <v>4991</v>
      </c>
      <c r="N1634">
        <v>2.2016666659999999</v>
      </c>
      <c r="O1634">
        <v>0</v>
      </c>
      <c r="P1634">
        <v>6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3.2093232647078604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3.2093232647078604</v>
      </c>
    </row>
    <row r="1635" spans="1:31" x14ac:dyDescent="0.25">
      <c r="A1635">
        <v>2056860</v>
      </c>
      <c r="B1635">
        <v>1</v>
      </c>
      <c r="C1635" t="s">
        <v>80</v>
      </c>
      <c r="D1635" t="s">
        <v>87</v>
      </c>
      <c r="E1635" t="s">
        <v>177</v>
      </c>
      <c r="F1635" t="s">
        <v>4992</v>
      </c>
      <c r="G1635" t="s">
        <v>183</v>
      </c>
      <c r="H1635" t="s">
        <v>143</v>
      </c>
      <c r="I1635" t="s">
        <v>135</v>
      </c>
      <c r="J1635" t="s">
        <v>136</v>
      </c>
      <c r="K1635" t="s">
        <v>137</v>
      </c>
      <c r="L1635" t="s">
        <v>4987</v>
      </c>
      <c r="M1635" t="s">
        <v>4993</v>
      </c>
      <c r="N1635">
        <v>2.7994444440000001</v>
      </c>
      <c r="O1635">
        <v>0</v>
      </c>
      <c r="P1635">
        <v>2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1.0061439793957287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1.0061439793957287</v>
      </c>
    </row>
    <row r="1636" spans="1:31" x14ac:dyDescent="0.25">
      <c r="A1636">
        <v>2056861</v>
      </c>
      <c r="B1636">
        <v>1</v>
      </c>
      <c r="C1636" t="s">
        <v>80</v>
      </c>
      <c r="D1636" t="s">
        <v>97</v>
      </c>
      <c r="E1636" t="s">
        <v>158</v>
      </c>
      <c r="F1636" t="s">
        <v>4994</v>
      </c>
      <c r="G1636" t="s">
        <v>1007</v>
      </c>
      <c r="H1636" t="s">
        <v>143</v>
      </c>
      <c r="I1636" t="s">
        <v>135</v>
      </c>
      <c r="J1636" t="s">
        <v>136</v>
      </c>
      <c r="K1636" t="s">
        <v>137</v>
      </c>
      <c r="L1636" t="s">
        <v>4995</v>
      </c>
      <c r="M1636" t="s">
        <v>4996</v>
      </c>
      <c r="N1636">
        <v>3.0538888879999999</v>
      </c>
      <c r="O1636">
        <v>0</v>
      </c>
      <c r="P1636">
        <v>150</v>
      </c>
      <c r="Q1636">
        <v>0</v>
      </c>
      <c r="R1636">
        <v>0</v>
      </c>
      <c r="S1636">
        <v>0</v>
      </c>
      <c r="T1636">
        <v>7</v>
      </c>
      <c r="U1636">
        <v>0</v>
      </c>
      <c r="V1636">
        <v>0</v>
      </c>
      <c r="W1636">
        <v>0</v>
      </c>
      <c r="X1636">
        <v>148.23353950533746</v>
      </c>
      <c r="Y1636">
        <v>0</v>
      </c>
      <c r="Z1636">
        <v>0</v>
      </c>
      <c r="AA1636">
        <v>0</v>
      </c>
      <c r="AB1636">
        <v>25.466019256404294</v>
      </c>
      <c r="AC1636">
        <v>0</v>
      </c>
      <c r="AD1636">
        <v>0</v>
      </c>
      <c r="AE1636">
        <v>173.69955876174174</v>
      </c>
    </row>
    <row r="1637" spans="1:31" x14ac:dyDescent="0.25">
      <c r="A1637">
        <v>2056862</v>
      </c>
      <c r="B1637">
        <v>1</v>
      </c>
      <c r="C1637" t="s">
        <v>80</v>
      </c>
      <c r="D1637" t="s">
        <v>83</v>
      </c>
      <c r="E1637" t="s">
        <v>169</v>
      </c>
      <c r="F1637" t="s">
        <v>1808</v>
      </c>
      <c r="G1637" t="s">
        <v>133</v>
      </c>
      <c r="H1637" t="s">
        <v>134</v>
      </c>
      <c r="I1637" t="s">
        <v>135</v>
      </c>
      <c r="J1637" t="s">
        <v>136</v>
      </c>
      <c r="K1637" t="s">
        <v>137</v>
      </c>
      <c r="L1637" t="s">
        <v>4997</v>
      </c>
      <c r="M1637" t="s">
        <v>4998</v>
      </c>
      <c r="N1637">
        <v>0.18583333299999999</v>
      </c>
      <c r="O1637">
        <v>0</v>
      </c>
      <c r="P1637">
        <v>1412</v>
      </c>
      <c r="Q1637">
        <v>0</v>
      </c>
      <c r="R1637">
        <v>0</v>
      </c>
      <c r="S1637">
        <v>9</v>
      </c>
      <c r="T1637">
        <v>145</v>
      </c>
      <c r="U1637">
        <v>11</v>
      </c>
      <c r="V1637">
        <v>0</v>
      </c>
      <c r="W1637">
        <v>0</v>
      </c>
      <c r="X1637">
        <v>68.206815797644595</v>
      </c>
      <c r="Y1637">
        <v>0</v>
      </c>
      <c r="Z1637">
        <v>0</v>
      </c>
      <c r="AA1637">
        <v>20.128760114260729</v>
      </c>
      <c r="AB1637">
        <v>20.595690969595339</v>
      </c>
      <c r="AC1637">
        <v>141.85242183045818</v>
      </c>
      <c r="AD1637">
        <v>0</v>
      </c>
      <c r="AE1637">
        <v>250.78368871195886</v>
      </c>
    </row>
    <row r="1638" spans="1:31" x14ac:dyDescent="0.25">
      <c r="A1638">
        <v>2056864</v>
      </c>
      <c r="B1638">
        <v>1</v>
      </c>
      <c r="C1638" t="s">
        <v>81</v>
      </c>
      <c r="D1638" t="s">
        <v>112</v>
      </c>
      <c r="E1638" t="s">
        <v>169</v>
      </c>
      <c r="F1638" t="s">
        <v>2097</v>
      </c>
      <c r="G1638" t="s">
        <v>133</v>
      </c>
      <c r="H1638" t="s">
        <v>134</v>
      </c>
      <c r="I1638" t="s">
        <v>259</v>
      </c>
      <c r="J1638" t="s">
        <v>136</v>
      </c>
      <c r="K1638" t="s">
        <v>137</v>
      </c>
      <c r="L1638" t="s">
        <v>4999</v>
      </c>
      <c r="M1638" t="s">
        <v>5000</v>
      </c>
      <c r="N1638">
        <v>1.3888888E-2</v>
      </c>
      <c r="O1638">
        <v>0</v>
      </c>
      <c r="P1638">
        <v>721</v>
      </c>
      <c r="Q1638">
        <v>0</v>
      </c>
      <c r="R1638">
        <v>21</v>
      </c>
      <c r="S1638">
        <v>0</v>
      </c>
      <c r="T1638">
        <v>85</v>
      </c>
      <c r="U1638">
        <v>0</v>
      </c>
      <c r="V1638">
        <v>0</v>
      </c>
      <c r="W1638">
        <v>0</v>
      </c>
      <c r="X1638">
        <v>2.0506677741948178</v>
      </c>
      <c r="Y1638">
        <v>0</v>
      </c>
      <c r="Z1638">
        <v>0.16609425310147219</v>
      </c>
      <c r="AA1638">
        <v>0</v>
      </c>
      <c r="AB1638">
        <v>0.48930983325850003</v>
      </c>
      <c r="AC1638">
        <v>0</v>
      </c>
      <c r="AD1638">
        <v>0</v>
      </c>
      <c r="AE1638">
        <v>2.7060718605547898</v>
      </c>
    </row>
    <row r="1639" spans="1:31" x14ac:dyDescent="0.25">
      <c r="A1639">
        <v>2056865</v>
      </c>
      <c r="B1639">
        <v>1</v>
      </c>
      <c r="C1639" t="s">
        <v>80</v>
      </c>
      <c r="D1639" t="s">
        <v>103</v>
      </c>
      <c r="E1639" t="s">
        <v>158</v>
      </c>
      <c r="F1639" t="s">
        <v>5001</v>
      </c>
      <c r="G1639" t="s">
        <v>160</v>
      </c>
      <c r="H1639" t="s">
        <v>143</v>
      </c>
      <c r="I1639" t="s">
        <v>135</v>
      </c>
      <c r="J1639" t="s">
        <v>136</v>
      </c>
      <c r="K1639" t="s">
        <v>137</v>
      </c>
      <c r="L1639" t="s">
        <v>5002</v>
      </c>
      <c r="M1639" t="s">
        <v>5003</v>
      </c>
      <c r="N1639">
        <v>2.7638888879999999</v>
      </c>
      <c r="O1639">
        <v>0</v>
      </c>
      <c r="P1639">
        <v>7</v>
      </c>
      <c r="Q1639">
        <v>0</v>
      </c>
      <c r="R1639">
        <v>3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3.4780073476637581</v>
      </c>
      <c r="Y1639">
        <v>0</v>
      </c>
      <c r="Z1639">
        <v>12.445333380589801</v>
      </c>
      <c r="AA1639">
        <v>0</v>
      </c>
      <c r="AB1639">
        <v>0</v>
      </c>
      <c r="AC1639">
        <v>0</v>
      </c>
      <c r="AD1639">
        <v>0</v>
      </c>
      <c r="AE1639">
        <v>15.92334072825356</v>
      </c>
    </row>
    <row r="1640" spans="1:31" x14ac:dyDescent="0.25">
      <c r="A1640">
        <v>2056866</v>
      </c>
      <c r="B1640">
        <v>1</v>
      </c>
      <c r="C1640" t="s">
        <v>81</v>
      </c>
      <c r="D1640" t="s">
        <v>124</v>
      </c>
      <c r="E1640" t="s">
        <v>158</v>
      </c>
      <c r="F1640" t="s">
        <v>5004</v>
      </c>
      <c r="G1640" t="s">
        <v>1007</v>
      </c>
      <c r="H1640" t="s">
        <v>143</v>
      </c>
      <c r="I1640" t="s">
        <v>135</v>
      </c>
      <c r="J1640" t="s">
        <v>3</v>
      </c>
      <c r="K1640" t="s">
        <v>137</v>
      </c>
      <c r="L1640" t="s">
        <v>5005</v>
      </c>
      <c r="M1640" t="s">
        <v>5006</v>
      </c>
      <c r="N1640">
        <v>1.9497222219999999</v>
      </c>
      <c r="O1640">
        <v>0</v>
      </c>
      <c r="P1640">
        <v>74</v>
      </c>
      <c r="Q1640">
        <v>0</v>
      </c>
      <c r="R1640">
        <v>1</v>
      </c>
      <c r="S1640">
        <v>0</v>
      </c>
      <c r="T1640">
        <v>1</v>
      </c>
      <c r="U1640">
        <v>0</v>
      </c>
      <c r="V1640">
        <v>0</v>
      </c>
      <c r="W1640">
        <v>0</v>
      </c>
      <c r="X1640">
        <v>22.870970439207493</v>
      </c>
      <c r="Y1640">
        <v>0</v>
      </c>
      <c r="Z1640">
        <v>0.46019757686774942</v>
      </c>
      <c r="AA1640">
        <v>0</v>
      </c>
      <c r="AB1640">
        <v>0.25812242251401668</v>
      </c>
      <c r="AC1640">
        <v>0</v>
      </c>
      <c r="AD1640">
        <v>0</v>
      </c>
      <c r="AE1640">
        <v>23.589290438589259</v>
      </c>
    </row>
    <row r="1641" spans="1:31" x14ac:dyDescent="0.25">
      <c r="A1641">
        <v>2056873</v>
      </c>
      <c r="B1641">
        <v>1</v>
      </c>
      <c r="C1641" t="s">
        <v>80</v>
      </c>
      <c r="D1641" t="s">
        <v>107</v>
      </c>
      <c r="E1641" t="s">
        <v>177</v>
      </c>
      <c r="F1641" t="s">
        <v>5007</v>
      </c>
      <c r="G1641" t="s">
        <v>1007</v>
      </c>
      <c r="H1641" t="s">
        <v>143</v>
      </c>
      <c r="I1641" t="s">
        <v>135</v>
      </c>
      <c r="J1641" t="s">
        <v>136</v>
      </c>
      <c r="K1641" t="s">
        <v>137</v>
      </c>
      <c r="L1641" t="s">
        <v>5008</v>
      </c>
      <c r="M1641" t="s">
        <v>5009</v>
      </c>
      <c r="N1641">
        <v>3.534166666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1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8.1254279171050641</v>
      </c>
      <c r="AC1641">
        <v>0</v>
      </c>
      <c r="AD1641">
        <v>0</v>
      </c>
      <c r="AE1641">
        <v>8.1254279171050641</v>
      </c>
    </row>
    <row r="1642" spans="1:31" x14ac:dyDescent="0.25">
      <c r="A1642">
        <v>2056877</v>
      </c>
      <c r="B1642">
        <v>1</v>
      </c>
      <c r="C1642" t="s">
        <v>81</v>
      </c>
      <c r="D1642" t="s">
        <v>113</v>
      </c>
      <c r="E1642" t="s">
        <v>131</v>
      </c>
      <c r="F1642" t="s">
        <v>333</v>
      </c>
      <c r="G1642" t="s">
        <v>133</v>
      </c>
      <c r="H1642" t="s">
        <v>134</v>
      </c>
      <c r="I1642" t="s">
        <v>259</v>
      </c>
      <c r="J1642" t="s">
        <v>136</v>
      </c>
      <c r="K1642" t="s">
        <v>137</v>
      </c>
      <c r="L1642" t="s">
        <v>5010</v>
      </c>
      <c r="M1642" t="s">
        <v>5011</v>
      </c>
      <c r="N1642">
        <v>5.5555550000000002E-3</v>
      </c>
      <c r="O1642">
        <v>0</v>
      </c>
      <c r="P1642">
        <v>654</v>
      </c>
      <c r="Q1642">
        <v>46</v>
      </c>
      <c r="R1642">
        <v>241</v>
      </c>
      <c r="S1642">
        <v>5</v>
      </c>
      <c r="T1642">
        <v>32</v>
      </c>
      <c r="U1642">
        <v>1</v>
      </c>
      <c r="V1642">
        <v>0</v>
      </c>
      <c r="W1642">
        <v>0</v>
      </c>
      <c r="X1642">
        <v>0.9604643987334055</v>
      </c>
      <c r="Y1642">
        <v>0.26770201400508337</v>
      </c>
      <c r="Z1642">
        <v>1.1516314247022279</v>
      </c>
      <c r="AA1642">
        <v>0.6426403537054779</v>
      </c>
      <c r="AB1642">
        <v>0.14545804607745003</v>
      </c>
      <c r="AC1642">
        <v>0.17910128906095002</v>
      </c>
      <c r="AD1642">
        <v>0</v>
      </c>
      <c r="AE1642">
        <v>3.3469975262845946</v>
      </c>
    </row>
    <row r="1643" spans="1:31" x14ac:dyDescent="0.25">
      <c r="A1643">
        <v>2056878</v>
      </c>
      <c r="B1643">
        <v>1</v>
      </c>
      <c r="C1643" t="s">
        <v>80</v>
      </c>
      <c r="D1643" t="s">
        <v>82</v>
      </c>
      <c r="E1643" t="s">
        <v>177</v>
      </c>
      <c r="F1643" t="s">
        <v>5012</v>
      </c>
      <c r="G1643" t="s">
        <v>183</v>
      </c>
      <c r="H1643" t="s">
        <v>143</v>
      </c>
      <c r="I1643" t="s">
        <v>135</v>
      </c>
      <c r="J1643" t="s">
        <v>136</v>
      </c>
      <c r="K1643" t="s">
        <v>137</v>
      </c>
      <c r="L1643" t="s">
        <v>5013</v>
      </c>
      <c r="M1643" t="s">
        <v>5014</v>
      </c>
      <c r="N1643">
        <v>2.5269444440000002</v>
      </c>
      <c r="O1643">
        <v>0</v>
      </c>
      <c r="P1643">
        <v>10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8.8296032755031444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8.8296032755031444</v>
      </c>
    </row>
    <row r="1644" spans="1:31" x14ac:dyDescent="0.25">
      <c r="A1644">
        <v>2056879</v>
      </c>
      <c r="B1644">
        <v>1</v>
      </c>
      <c r="C1644" t="s">
        <v>81</v>
      </c>
      <c r="D1644" t="s">
        <v>112</v>
      </c>
      <c r="E1644" t="s">
        <v>169</v>
      </c>
      <c r="F1644" t="s">
        <v>5015</v>
      </c>
      <c r="G1644" t="s">
        <v>133</v>
      </c>
      <c r="H1644" t="s">
        <v>134</v>
      </c>
      <c r="I1644" t="s">
        <v>135</v>
      </c>
      <c r="J1644" t="s">
        <v>136</v>
      </c>
      <c r="K1644" t="s">
        <v>137</v>
      </c>
      <c r="L1644" t="s">
        <v>5016</v>
      </c>
      <c r="M1644" t="s">
        <v>5017</v>
      </c>
      <c r="N1644">
        <v>2.548888888</v>
      </c>
      <c r="O1644">
        <v>0</v>
      </c>
      <c r="P1644">
        <v>178</v>
      </c>
      <c r="Q1644">
        <v>0</v>
      </c>
      <c r="R1644">
        <v>8</v>
      </c>
      <c r="S1644">
        <v>0</v>
      </c>
      <c r="T1644">
        <v>19</v>
      </c>
      <c r="U1644">
        <v>0</v>
      </c>
      <c r="V1644">
        <v>0</v>
      </c>
      <c r="W1644">
        <v>0</v>
      </c>
      <c r="X1644">
        <v>112.23681554292119</v>
      </c>
      <c r="Y1644">
        <v>0</v>
      </c>
      <c r="Z1644">
        <v>8.8026461149105018</v>
      </c>
      <c r="AA1644">
        <v>0</v>
      </c>
      <c r="AB1644">
        <v>14.135049025049712</v>
      </c>
      <c r="AC1644">
        <v>0</v>
      </c>
      <c r="AD1644">
        <v>0</v>
      </c>
      <c r="AE1644">
        <v>135.17451068288142</v>
      </c>
    </row>
    <row r="1645" spans="1:31" x14ac:dyDescent="0.25">
      <c r="A1645">
        <v>2056880</v>
      </c>
      <c r="B1645">
        <v>1</v>
      </c>
      <c r="C1645" t="s">
        <v>80</v>
      </c>
      <c r="D1645" t="s">
        <v>88</v>
      </c>
      <c r="E1645" t="s">
        <v>158</v>
      </c>
      <c r="F1645" t="s">
        <v>2966</v>
      </c>
      <c r="G1645" t="s">
        <v>160</v>
      </c>
      <c r="H1645" t="s">
        <v>143</v>
      </c>
      <c r="I1645" t="s">
        <v>135</v>
      </c>
      <c r="J1645" t="s">
        <v>136</v>
      </c>
      <c r="K1645" t="s">
        <v>137</v>
      </c>
      <c r="L1645" t="s">
        <v>5018</v>
      </c>
      <c r="M1645" t="s">
        <v>5019</v>
      </c>
      <c r="N1645">
        <v>1.3108333329999999</v>
      </c>
      <c r="O1645">
        <v>0</v>
      </c>
      <c r="P1645">
        <v>4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1.4594814622258683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1.4594814622258683</v>
      </c>
    </row>
    <row r="1646" spans="1:31" x14ac:dyDescent="0.25">
      <c r="A1646">
        <v>2056882</v>
      </c>
      <c r="B1646">
        <v>1</v>
      </c>
      <c r="C1646" t="s">
        <v>81</v>
      </c>
      <c r="D1646" t="s">
        <v>113</v>
      </c>
      <c r="E1646" t="s">
        <v>158</v>
      </c>
      <c r="F1646" t="s">
        <v>5020</v>
      </c>
      <c r="G1646" t="s">
        <v>385</v>
      </c>
      <c r="H1646" t="s">
        <v>143</v>
      </c>
      <c r="I1646" t="s">
        <v>135</v>
      </c>
      <c r="J1646" t="s">
        <v>136</v>
      </c>
      <c r="K1646" t="s">
        <v>137</v>
      </c>
      <c r="L1646" t="s">
        <v>5021</v>
      </c>
      <c r="M1646" t="s">
        <v>5022</v>
      </c>
      <c r="N1646">
        <v>2.6105555549999999</v>
      </c>
      <c r="O1646">
        <v>0</v>
      </c>
      <c r="P1646">
        <v>9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5.3151777214934972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5.3151777214934972</v>
      </c>
    </row>
    <row r="1647" spans="1:31" x14ac:dyDescent="0.25">
      <c r="A1647">
        <v>2056883</v>
      </c>
      <c r="B1647">
        <v>1</v>
      </c>
      <c r="C1647" t="s">
        <v>80</v>
      </c>
      <c r="D1647" t="s">
        <v>96</v>
      </c>
      <c r="E1647" t="s">
        <v>177</v>
      </c>
      <c r="F1647" t="s">
        <v>5023</v>
      </c>
      <c r="G1647" t="s">
        <v>179</v>
      </c>
      <c r="H1647" t="s">
        <v>143</v>
      </c>
      <c r="I1647" t="s">
        <v>135</v>
      </c>
      <c r="J1647" t="s">
        <v>136</v>
      </c>
      <c r="K1647" t="s">
        <v>137</v>
      </c>
      <c r="L1647" t="s">
        <v>4630</v>
      </c>
      <c r="M1647" t="s">
        <v>5024</v>
      </c>
      <c r="N1647">
        <v>2.7761111110000001</v>
      </c>
      <c r="O1647">
        <v>0</v>
      </c>
      <c r="P1647">
        <v>1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</row>
    <row r="1648" spans="1:31" x14ac:dyDescent="0.25">
      <c r="A1648">
        <v>2056885</v>
      </c>
      <c r="B1648">
        <v>1</v>
      </c>
      <c r="C1648" t="s">
        <v>80</v>
      </c>
      <c r="D1648" t="s">
        <v>93</v>
      </c>
      <c r="E1648" t="s">
        <v>158</v>
      </c>
      <c r="F1648" t="s">
        <v>5025</v>
      </c>
      <c r="G1648" t="s">
        <v>385</v>
      </c>
      <c r="H1648" t="s">
        <v>143</v>
      </c>
      <c r="I1648" t="s">
        <v>135</v>
      </c>
      <c r="J1648" t="s">
        <v>136</v>
      </c>
      <c r="K1648" t="s">
        <v>137</v>
      </c>
      <c r="L1648" t="s">
        <v>5026</v>
      </c>
      <c r="M1648" t="s">
        <v>5027</v>
      </c>
      <c r="N1648">
        <v>3.3788888880000001</v>
      </c>
      <c r="O1648">
        <v>0</v>
      </c>
      <c r="P1648">
        <v>2</v>
      </c>
      <c r="Q1648">
        <v>0</v>
      </c>
      <c r="R1648">
        <v>1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1.0224771805747501</v>
      </c>
      <c r="Y1648">
        <v>0</v>
      </c>
      <c r="Z1648">
        <v>0.94186498410494002</v>
      </c>
      <c r="AA1648">
        <v>0</v>
      </c>
      <c r="AB1648">
        <v>0</v>
      </c>
      <c r="AC1648">
        <v>0</v>
      </c>
      <c r="AD1648">
        <v>0</v>
      </c>
      <c r="AE1648">
        <v>1.9643421646796901</v>
      </c>
    </row>
    <row r="1649" spans="1:31" x14ac:dyDescent="0.25">
      <c r="A1649">
        <v>2056886</v>
      </c>
      <c r="B1649">
        <v>1</v>
      </c>
      <c r="C1649" t="s">
        <v>81</v>
      </c>
      <c r="D1649" t="s">
        <v>124</v>
      </c>
      <c r="E1649" t="s">
        <v>177</v>
      </c>
      <c r="F1649" t="s">
        <v>5028</v>
      </c>
      <c r="G1649" t="s">
        <v>183</v>
      </c>
      <c r="H1649" t="s">
        <v>143</v>
      </c>
      <c r="I1649" t="s">
        <v>135</v>
      </c>
      <c r="J1649" t="s">
        <v>136</v>
      </c>
      <c r="K1649" t="s">
        <v>137</v>
      </c>
      <c r="L1649" t="s">
        <v>5029</v>
      </c>
      <c r="M1649" t="s">
        <v>5030</v>
      </c>
      <c r="N1649">
        <v>3.295833333</v>
      </c>
      <c r="O1649">
        <v>0</v>
      </c>
      <c r="P1649">
        <v>1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0.61723958032152004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0.61723958032152004</v>
      </c>
    </row>
    <row r="1650" spans="1:31" x14ac:dyDescent="0.25">
      <c r="A1650">
        <v>2056888</v>
      </c>
      <c r="B1650">
        <v>1</v>
      </c>
      <c r="C1650" t="s">
        <v>81</v>
      </c>
      <c r="D1650" t="s">
        <v>118</v>
      </c>
      <c r="E1650" t="s">
        <v>169</v>
      </c>
      <c r="F1650" t="s">
        <v>5031</v>
      </c>
      <c r="G1650" t="s">
        <v>171</v>
      </c>
      <c r="H1650" t="s">
        <v>134</v>
      </c>
      <c r="I1650" t="s">
        <v>135</v>
      </c>
      <c r="J1650" t="s">
        <v>136</v>
      </c>
      <c r="K1650" t="s">
        <v>137</v>
      </c>
      <c r="L1650" t="s">
        <v>5032</v>
      </c>
      <c r="M1650" t="s">
        <v>5033</v>
      </c>
      <c r="N1650">
        <v>1.432222222</v>
      </c>
      <c r="O1650">
        <v>0</v>
      </c>
      <c r="P1650">
        <v>6</v>
      </c>
      <c r="Q1650">
        <v>1</v>
      </c>
      <c r="R1650">
        <v>4</v>
      </c>
      <c r="S1650">
        <v>1</v>
      </c>
      <c r="T1650">
        <v>2</v>
      </c>
      <c r="U1650">
        <v>0</v>
      </c>
      <c r="V1650">
        <v>0</v>
      </c>
      <c r="W1650">
        <v>0</v>
      </c>
      <c r="X1650">
        <v>1.7549735170965999</v>
      </c>
      <c r="Y1650">
        <v>10.099002810627699</v>
      </c>
      <c r="Z1650">
        <v>8.2497531358292502</v>
      </c>
      <c r="AA1650">
        <v>9.8942413878438984</v>
      </c>
      <c r="AB1650">
        <v>5.1516877348138772</v>
      </c>
      <c r="AC1650">
        <v>0</v>
      </c>
      <c r="AD1650">
        <v>0</v>
      </c>
      <c r="AE1650">
        <v>35.149658586211324</v>
      </c>
    </row>
    <row r="1651" spans="1:31" x14ac:dyDescent="0.25">
      <c r="A1651">
        <v>2056889</v>
      </c>
      <c r="B1651">
        <v>1</v>
      </c>
      <c r="C1651" t="s">
        <v>81</v>
      </c>
      <c r="D1651" t="s">
        <v>128</v>
      </c>
      <c r="E1651" t="s">
        <v>177</v>
      </c>
      <c r="F1651" t="s">
        <v>5034</v>
      </c>
      <c r="G1651" t="s">
        <v>196</v>
      </c>
      <c r="H1651" t="s">
        <v>143</v>
      </c>
      <c r="I1651" t="s">
        <v>135</v>
      </c>
      <c r="J1651" t="s">
        <v>136</v>
      </c>
      <c r="K1651" t="s">
        <v>137</v>
      </c>
      <c r="L1651" t="s">
        <v>5035</v>
      </c>
      <c r="M1651" t="s">
        <v>5036</v>
      </c>
      <c r="N1651">
        <v>2.0752777770000002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14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16.089369354164599</v>
      </c>
      <c r="AC1651">
        <v>0</v>
      </c>
      <c r="AD1651">
        <v>0</v>
      </c>
      <c r="AE1651">
        <v>16.089369354164599</v>
      </c>
    </row>
    <row r="1652" spans="1:31" x14ac:dyDescent="0.25">
      <c r="A1652">
        <v>2056895</v>
      </c>
      <c r="B1652">
        <v>1</v>
      </c>
      <c r="C1652" t="s">
        <v>81</v>
      </c>
      <c r="D1652" t="s">
        <v>117</v>
      </c>
      <c r="E1652" t="s">
        <v>177</v>
      </c>
      <c r="F1652" t="s">
        <v>5037</v>
      </c>
      <c r="G1652" t="s">
        <v>183</v>
      </c>
      <c r="H1652" t="s">
        <v>143</v>
      </c>
      <c r="I1652" t="s">
        <v>135</v>
      </c>
      <c r="J1652" t="s">
        <v>136</v>
      </c>
      <c r="K1652" t="s">
        <v>137</v>
      </c>
      <c r="L1652" t="s">
        <v>5038</v>
      </c>
      <c r="M1652" t="s">
        <v>5039</v>
      </c>
      <c r="N1652">
        <v>3.0791666659999999</v>
      </c>
      <c r="O1652">
        <v>0</v>
      </c>
      <c r="P1652">
        <v>1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0.48954960849554502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0.48954960849554502</v>
      </c>
    </row>
    <row r="1653" spans="1:31" x14ac:dyDescent="0.25">
      <c r="A1653">
        <v>2056896</v>
      </c>
      <c r="B1653">
        <v>1</v>
      </c>
      <c r="C1653" t="s">
        <v>80</v>
      </c>
      <c r="D1653" t="s">
        <v>101</v>
      </c>
      <c r="E1653" t="s">
        <v>177</v>
      </c>
      <c r="F1653" t="s">
        <v>5040</v>
      </c>
      <c r="G1653" t="s">
        <v>183</v>
      </c>
      <c r="H1653" t="s">
        <v>143</v>
      </c>
      <c r="I1653" t="s">
        <v>135</v>
      </c>
      <c r="J1653" t="s">
        <v>136</v>
      </c>
      <c r="K1653" t="s">
        <v>137</v>
      </c>
      <c r="L1653" t="s">
        <v>5041</v>
      </c>
      <c r="M1653" t="s">
        <v>5042</v>
      </c>
      <c r="N1653">
        <v>1.2041666660000001</v>
      </c>
      <c r="O1653">
        <v>0</v>
      </c>
      <c r="P1653">
        <v>1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0.49260821425630502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0.49260821425630502</v>
      </c>
    </row>
    <row r="1654" spans="1:31" x14ac:dyDescent="0.25">
      <c r="A1654">
        <v>2056901</v>
      </c>
      <c r="B1654">
        <v>1</v>
      </c>
      <c r="C1654" t="s">
        <v>80</v>
      </c>
      <c r="D1654" t="s">
        <v>84</v>
      </c>
      <c r="E1654" t="s">
        <v>158</v>
      </c>
      <c r="F1654" t="s">
        <v>5043</v>
      </c>
      <c r="G1654" t="s">
        <v>1552</v>
      </c>
      <c r="H1654" t="s">
        <v>143</v>
      </c>
      <c r="I1654" t="s">
        <v>135</v>
      </c>
      <c r="J1654" t="s">
        <v>136</v>
      </c>
      <c r="K1654" t="s">
        <v>137</v>
      </c>
      <c r="L1654" t="s">
        <v>5044</v>
      </c>
      <c r="M1654" t="s">
        <v>5045</v>
      </c>
      <c r="N1654">
        <v>1.1930555549999999</v>
      </c>
      <c r="O1654">
        <v>0</v>
      </c>
      <c r="P1654">
        <v>21</v>
      </c>
      <c r="Q1654">
        <v>0</v>
      </c>
      <c r="R1654">
        <v>0</v>
      </c>
      <c r="S1654">
        <v>0</v>
      </c>
      <c r="T1654">
        <v>5</v>
      </c>
      <c r="U1654">
        <v>0</v>
      </c>
      <c r="V1654">
        <v>0</v>
      </c>
      <c r="W1654">
        <v>0</v>
      </c>
      <c r="X1654">
        <v>6.1231558967200099</v>
      </c>
      <c r="Y1654">
        <v>0</v>
      </c>
      <c r="Z1654">
        <v>0</v>
      </c>
      <c r="AA1654">
        <v>0</v>
      </c>
      <c r="AB1654">
        <v>7.903002955556655</v>
      </c>
      <c r="AC1654">
        <v>0</v>
      </c>
      <c r="AD1654">
        <v>0</v>
      </c>
      <c r="AE1654">
        <v>14.026158852276666</v>
      </c>
    </row>
    <row r="1655" spans="1:31" x14ac:dyDescent="0.25">
      <c r="A1655">
        <v>2056902</v>
      </c>
      <c r="B1655">
        <v>1</v>
      </c>
      <c r="C1655" t="s">
        <v>80</v>
      </c>
      <c r="D1655" t="s">
        <v>103</v>
      </c>
      <c r="E1655" t="s">
        <v>177</v>
      </c>
      <c r="F1655" t="s">
        <v>5046</v>
      </c>
      <c r="G1655" t="s">
        <v>183</v>
      </c>
      <c r="H1655" t="s">
        <v>143</v>
      </c>
      <c r="I1655" t="s">
        <v>135</v>
      </c>
      <c r="J1655" t="s">
        <v>136</v>
      </c>
      <c r="K1655" t="s">
        <v>137</v>
      </c>
      <c r="L1655" t="s">
        <v>5047</v>
      </c>
      <c r="M1655" t="s">
        <v>5048</v>
      </c>
      <c r="N1655">
        <v>2.6258333330000001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1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9.0509802640907522E-2</v>
      </c>
      <c r="AC1655">
        <v>0</v>
      </c>
      <c r="AD1655">
        <v>0</v>
      </c>
      <c r="AE1655">
        <v>9.0509802640907522E-2</v>
      </c>
    </row>
    <row r="1656" spans="1:31" x14ac:dyDescent="0.25">
      <c r="A1656">
        <v>2056903</v>
      </c>
      <c r="B1656">
        <v>1</v>
      </c>
      <c r="C1656" t="s">
        <v>80</v>
      </c>
      <c r="D1656" t="s">
        <v>106</v>
      </c>
      <c r="E1656" t="s">
        <v>158</v>
      </c>
      <c r="F1656" t="s">
        <v>5049</v>
      </c>
      <c r="G1656" t="s">
        <v>160</v>
      </c>
      <c r="H1656" t="s">
        <v>143</v>
      </c>
      <c r="I1656" t="s">
        <v>135</v>
      </c>
      <c r="J1656" t="s">
        <v>136</v>
      </c>
      <c r="K1656" t="s">
        <v>137</v>
      </c>
      <c r="L1656" t="s">
        <v>5050</v>
      </c>
      <c r="M1656" t="s">
        <v>5051</v>
      </c>
      <c r="N1656">
        <v>1.757777777</v>
      </c>
      <c r="O1656">
        <v>0</v>
      </c>
      <c r="P1656">
        <v>81</v>
      </c>
      <c r="Q1656">
        <v>0</v>
      </c>
      <c r="R1656">
        <v>0</v>
      </c>
      <c r="S1656">
        <v>0</v>
      </c>
      <c r="T1656">
        <v>5</v>
      </c>
      <c r="U1656">
        <v>0</v>
      </c>
      <c r="V1656">
        <v>0</v>
      </c>
      <c r="W1656">
        <v>0</v>
      </c>
      <c r="X1656">
        <v>21.293007414695367</v>
      </c>
      <c r="Y1656">
        <v>0</v>
      </c>
      <c r="Z1656">
        <v>0</v>
      </c>
      <c r="AA1656">
        <v>0</v>
      </c>
      <c r="AB1656">
        <v>2.0567264183610168</v>
      </c>
      <c r="AC1656">
        <v>0</v>
      </c>
      <c r="AD1656">
        <v>0</v>
      </c>
      <c r="AE1656">
        <v>23.349733833056384</v>
      </c>
    </row>
    <row r="1657" spans="1:31" x14ac:dyDescent="0.25">
      <c r="A1657">
        <v>2056905</v>
      </c>
      <c r="B1657">
        <v>1</v>
      </c>
      <c r="C1657" t="s">
        <v>81</v>
      </c>
      <c r="D1657" t="s">
        <v>123</v>
      </c>
      <c r="E1657" t="s">
        <v>140</v>
      </c>
      <c r="F1657" t="s">
        <v>5052</v>
      </c>
      <c r="G1657" t="s">
        <v>142</v>
      </c>
      <c r="H1657" t="s">
        <v>143</v>
      </c>
      <c r="I1657" t="s">
        <v>135</v>
      </c>
      <c r="J1657" t="s">
        <v>136</v>
      </c>
      <c r="K1657" t="s">
        <v>137</v>
      </c>
      <c r="L1657" t="s">
        <v>5053</v>
      </c>
      <c r="M1657" t="s">
        <v>5054</v>
      </c>
      <c r="N1657">
        <v>0.90916666599999996</v>
      </c>
      <c r="O1657">
        <v>0</v>
      </c>
      <c r="P1657">
        <v>115</v>
      </c>
      <c r="Q1657">
        <v>0</v>
      </c>
      <c r="R1657">
        <v>2</v>
      </c>
      <c r="S1657">
        <v>0</v>
      </c>
      <c r="T1657">
        <v>4</v>
      </c>
      <c r="U1657">
        <v>0</v>
      </c>
      <c r="V1657">
        <v>0</v>
      </c>
      <c r="W1657">
        <v>0</v>
      </c>
      <c r="X1657">
        <v>25.12526124082844</v>
      </c>
      <c r="Y1657">
        <v>0</v>
      </c>
      <c r="Z1657">
        <v>0.20807522875286835</v>
      </c>
      <c r="AA1657">
        <v>0</v>
      </c>
      <c r="AB1657">
        <v>1.5886917716184876</v>
      </c>
      <c r="AC1657">
        <v>0</v>
      </c>
      <c r="AD1657">
        <v>0</v>
      </c>
      <c r="AE1657">
        <v>26.922028241199797</v>
      </c>
    </row>
    <row r="1658" spans="1:31" x14ac:dyDescent="0.25">
      <c r="A1658">
        <v>2056909</v>
      </c>
      <c r="B1658">
        <v>1</v>
      </c>
      <c r="C1658" t="s">
        <v>81</v>
      </c>
      <c r="D1658" t="s">
        <v>119</v>
      </c>
      <c r="E1658" t="s">
        <v>505</v>
      </c>
      <c r="F1658" t="s">
        <v>5055</v>
      </c>
      <c r="G1658" t="s">
        <v>366</v>
      </c>
      <c r="H1658" t="s">
        <v>143</v>
      </c>
      <c r="I1658" t="s">
        <v>135</v>
      </c>
      <c r="J1658" t="s">
        <v>136</v>
      </c>
      <c r="K1658" t="s">
        <v>137</v>
      </c>
      <c r="L1658" t="s">
        <v>5056</v>
      </c>
      <c r="M1658" t="s">
        <v>5057</v>
      </c>
      <c r="N1658">
        <v>2.2083333330000001</v>
      </c>
      <c r="O1658">
        <v>0</v>
      </c>
      <c r="P1658">
        <v>43</v>
      </c>
      <c r="Q1658">
        <v>0</v>
      </c>
      <c r="R1658">
        <v>0</v>
      </c>
      <c r="S1658">
        <v>0</v>
      </c>
      <c r="T1658">
        <v>4</v>
      </c>
      <c r="U1658">
        <v>0</v>
      </c>
      <c r="V1658">
        <v>0</v>
      </c>
      <c r="W1658">
        <v>0</v>
      </c>
      <c r="X1658">
        <v>19.416865598450421</v>
      </c>
      <c r="Y1658">
        <v>0</v>
      </c>
      <c r="Z1658">
        <v>0</v>
      </c>
      <c r="AA1658">
        <v>0</v>
      </c>
      <c r="AB1658">
        <v>4.4807456176839597</v>
      </c>
      <c r="AC1658">
        <v>0</v>
      </c>
      <c r="AD1658">
        <v>0</v>
      </c>
      <c r="AE1658">
        <v>23.897611216134379</v>
      </c>
    </row>
    <row r="1659" spans="1:31" x14ac:dyDescent="0.25">
      <c r="A1659">
        <v>2056910</v>
      </c>
      <c r="B1659">
        <v>1</v>
      </c>
      <c r="C1659" t="s">
        <v>80</v>
      </c>
      <c r="D1659" t="s">
        <v>97</v>
      </c>
      <c r="E1659" t="s">
        <v>158</v>
      </c>
      <c r="F1659" t="s">
        <v>5058</v>
      </c>
      <c r="G1659" t="s">
        <v>160</v>
      </c>
      <c r="H1659" t="s">
        <v>143</v>
      </c>
      <c r="I1659" t="s">
        <v>135</v>
      </c>
      <c r="J1659" t="s">
        <v>136</v>
      </c>
      <c r="K1659" t="s">
        <v>137</v>
      </c>
      <c r="L1659" t="s">
        <v>5059</v>
      </c>
      <c r="M1659" t="s">
        <v>5060</v>
      </c>
      <c r="N1659">
        <v>4.3363888880000001</v>
      </c>
      <c r="O1659">
        <v>0</v>
      </c>
      <c r="P1659">
        <v>98</v>
      </c>
      <c r="Q1659">
        <v>0</v>
      </c>
      <c r="R1659">
        <v>0</v>
      </c>
      <c r="S1659">
        <v>0</v>
      </c>
      <c r="T1659">
        <v>5</v>
      </c>
      <c r="U1659">
        <v>0</v>
      </c>
      <c r="V1659">
        <v>0</v>
      </c>
      <c r="W1659">
        <v>0</v>
      </c>
      <c r="X1659">
        <v>121.61744298812987</v>
      </c>
      <c r="Y1659">
        <v>0</v>
      </c>
      <c r="Z1659">
        <v>0</v>
      </c>
      <c r="AA1659">
        <v>0</v>
      </c>
      <c r="AB1659">
        <v>4.0980720119965177</v>
      </c>
      <c r="AC1659">
        <v>0</v>
      </c>
      <c r="AD1659">
        <v>0</v>
      </c>
      <c r="AE1659">
        <v>125.71551500012639</v>
      </c>
    </row>
    <row r="1660" spans="1:31" x14ac:dyDescent="0.25">
      <c r="A1660">
        <v>2056913</v>
      </c>
      <c r="B1660">
        <v>1</v>
      </c>
      <c r="C1660" t="s">
        <v>80</v>
      </c>
      <c r="D1660" t="s">
        <v>107</v>
      </c>
      <c r="E1660" t="s">
        <v>177</v>
      </c>
      <c r="F1660" t="s">
        <v>5061</v>
      </c>
      <c r="G1660" t="s">
        <v>196</v>
      </c>
      <c r="H1660" t="s">
        <v>143</v>
      </c>
      <c r="I1660" t="s">
        <v>135</v>
      </c>
      <c r="J1660" t="s">
        <v>136</v>
      </c>
      <c r="K1660" t="s">
        <v>137</v>
      </c>
      <c r="L1660" t="s">
        <v>5062</v>
      </c>
      <c r="M1660" t="s">
        <v>5063</v>
      </c>
      <c r="N1660">
        <v>1.483055555</v>
      </c>
      <c r="O1660">
        <v>0</v>
      </c>
      <c r="P1660">
        <v>3</v>
      </c>
      <c r="Q1660">
        <v>0</v>
      </c>
      <c r="R1660">
        <v>0</v>
      </c>
      <c r="S1660">
        <v>0</v>
      </c>
      <c r="T1660">
        <v>1</v>
      </c>
      <c r="U1660">
        <v>0</v>
      </c>
      <c r="V1660">
        <v>0</v>
      </c>
      <c r="W1660">
        <v>0</v>
      </c>
      <c r="X1660">
        <v>1.1588355939790784</v>
      </c>
      <c r="Y1660">
        <v>0</v>
      </c>
      <c r="Z1660">
        <v>0</v>
      </c>
      <c r="AA1660">
        <v>0</v>
      </c>
      <c r="AB1660">
        <v>0.18318782447542253</v>
      </c>
      <c r="AC1660">
        <v>0</v>
      </c>
      <c r="AD1660">
        <v>0</v>
      </c>
      <c r="AE1660">
        <v>1.342023418454501</v>
      </c>
    </row>
    <row r="1661" spans="1:31" x14ac:dyDescent="0.25">
      <c r="A1661">
        <v>2056916</v>
      </c>
      <c r="B1661">
        <v>1</v>
      </c>
      <c r="C1661" t="s">
        <v>81</v>
      </c>
      <c r="D1661" t="s">
        <v>116</v>
      </c>
      <c r="E1661" t="s">
        <v>140</v>
      </c>
      <c r="F1661" t="s">
        <v>5064</v>
      </c>
      <c r="G1661" t="s">
        <v>142</v>
      </c>
      <c r="H1661" t="s">
        <v>143</v>
      </c>
      <c r="I1661" t="s">
        <v>135</v>
      </c>
      <c r="J1661" t="s">
        <v>136</v>
      </c>
      <c r="K1661" t="s">
        <v>137</v>
      </c>
      <c r="L1661" t="s">
        <v>5065</v>
      </c>
      <c r="M1661" t="s">
        <v>5066</v>
      </c>
      <c r="N1661">
        <v>1.487222222</v>
      </c>
      <c r="O1661">
        <v>0</v>
      </c>
      <c r="P1661">
        <v>114</v>
      </c>
      <c r="Q1661">
        <v>0</v>
      </c>
      <c r="R1661">
        <v>0</v>
      </c>
      <c r="S1661">
        <v>0</v>
      </c>
      <c r="T1661">
        <v>5</v>
      </c>
      <c r="U1661">
        <v>0</v>
      </c>
      <c r="V1661">
        <v>0</v>
      </c>
      <c r="W1661">
        <v>0</v>
      </c>
      <c r="X1661">
        <v>22.991899498526827</v>
      </c>
      <c r="Y1661">
        <v>0</v>
      </c>
      <c r="Z1661">
        <v>0</v>
      </c>
      <c r="AA1661">
        <v>0</v>
      </c>
      <c r="AB1661">
        <v>1.1439688773009167</v>
      </c>
      <c r="AC1661">
        <v>0</v>
      </c>
      <c r="AD1661">
        <v>0</v>
      </c>
      <c r="AE1661">
        <v>24.135868375827744</v>
      </c>
    </row>
    <row r="1662" spans="1:31" x14ac:dyDescent="0.25">
      <c r="A1662">
        <v>2056917</v>
      </c>
      <c r="B1662">
        <v>1</v>
      </c>
      <c r="C1662" t="s">
        <v>80</v>
      </c>
      <c r="D1662" t="s">
        <v>90</v>
      </c>
      <c r="E1662" t="s">
        <v>177</v>
      </c>
      <c r="F1662" t="s">
        <v>5067</v>
      </c>
      <c r="G1662" t="s">
        <v>179</v>
      </c>
      <c r="H1662" t="s">
        <v>143</v>
      </c>
      <c r="I1662" t="s">
        <v>135</v>
      </c>
      <c r="J1662" t="s">
        <v>136</v>
      </c>
      <c r="K1662" t="s">
        <v>137</v>
      </c>
      <c r="L1662" t="s">
        <v>5068</v>
      </c>
      <c r="M1662" t="s">
        <v>5069</v>
      </c>
      <c r="N1662">
        <v>0.61194444400000003</v>
      </c>
      <c r="O1662">
        <v>0</v>
      </c>
      <c r="P1662">
        <v>5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0.79415766560672008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0.79415766560672008</v>
      </c>
    </row>
    <row r="1663" spans="1:31" x14ac:dyDescent="0.25">
      <c r="A1663">
        <v>2056918</v>
      </c>
      <c r="B1663">
        <v>1</v>
      </c>
      <c r="C1663" t="s">
        <v>80</v>
      </c>
      <c r="D1663" t="s">
        <v>104</v>
      </c>
      <c r="E1663" t="s">
        <v>177</v>
      </c>
      <c r="F1663" t="s">
        <v>5070</v>
      </c>
      <c r="G1663" t="s">
        <v>183</v>
      </c>
      <c r="H1663" t="s">
        <v>143</v>
      </c>
      <c r="I1663" t="s">
        <v>135</v>
      </c>
      <c r="J1663" t="s">
        <v>136</v>
      </c>
      <c r="K1663" t="s">
        <v>137</v>
      </c>
      <c r="L1663" t="s">
        <v>5071</v>
      </c>
      <c r="M1663" t="s">
        <v>5072</v>
      </c>
      <c r="N1663">
        <v>1.6488888880000001</v>
      </c>
      <c r="O1663">
        <v>0</v>
      </c>
      <c r="P1663">
        <v>0</v>
      </c>
      <c r="Q1663">
        <v>0</v>
      </c>
      <c r="R1663">
        <v>1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0.46808181459923559</v>
      </c>
      <c r="AA1663">
        <v>0</v>
      </c>
      <c r="AB1663">
        <v>0</v>
      </c>
      <c r="AC1663">
        <v>0</v>
      </c>
      <c r="AD1663">
        <v>0</v>
      </c>
      <c r="AE1663">
        <v>0.46808181459923559</v>
      </c>
    </row>
    <row r="1664" spans="1:31" x14ac:dyDescent="0.25">
      <c r="A1664">
        <v>2056921</v>
      </c>
      <c r="B1664">
        <v>1</v>
      </c>
      <c r="C1664" t="s">
        <v>80</v>
      </c>
      <c r="D1664" t="s">
        <v>96</v>
      </c>
      <c r="E1664" t="s">
        <v>177</v>
      </c>
      <c r="F1664" t="s">
        <v>5073</v>
      </c>
      <c r="G1664" t="s">
        <v>196</v>
      </c>
      <c r="H1664" t="s">
        <v>143</v>
      </c>
      <c r="I1664" t="s">
        <v>135</v>
      </c>
      <c r="J1664" t="s">
        <v>136</v>
      </c>
      <c r="K1664" t="s">
        <v>137</v>
      </c>
      <c r="L1664" t="s">
        <v>5074</v>
      </c>
      <c r="M1664" t="s">
        <v>5075</v>
      </c>
      <c r="N1664">
        <v>1.820277777</v>
      </c>
      <c r="O1664">
        <v>0</v>
      </c>
      <c r="P1664">
        <v>2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1.3101417571486111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1.3101417571486111</v>
      </c>
    </row>
    <row r="1665" spans="1:31" x14ac:dyDescent="0.25">
      <c r="A1665">
        <v>2056922</v>
      </c>
      <c r="B1665">
        <v>1</v>
      </c>
      <c r="C1665" t="s">
        <v>80</v>
      </c>
      <c r="D1665" t="s">
        <v>107</v>
      </c>
      <c r="E1665" t="s">
        <v>177</v>
      </c>
      <c r="F1665" t="s">
        <v>5076</v>
      </c>
      <c r="G1665" t="s">
        <v>196</v>
      </c>
      <c r="H1665" t="s">
        <v>143</v>
      </c>
      <c r="I1665" t="s">
        <v>135</v>
      </c>
      <c r="J1665" t="s">
        <v>136</v>
      </c>
      <c r="K1665" t="s">
        <v>137</v>
      </c>
      <c r="L1665" t="s">
        <v>5077</v>
      </c>
      <c r="M1665" t="s">
        <v>5078</v>
      </c>
      <c r="N1665">
        <v>3.3791666660000002</v>
      </c>
      <c r="O1665">
        <v>0</v>
      </c>
      <c r="P1665">
        <v>1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1.0349198393770638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1.0349198393770638</v>
      </c>
    </row>
    <row r="1666" spans="1:31" x14ac:dyDescent="0.25">
      <c r="A1666">
        <v>2056923</v>
      </c>
      <c r="B1666">
        <v>1</v>
      </c>
      <c r="C1666" t="s">
        <v>80</v>
      </c>
      <c r="D1666" t="s">
        <v>90</v>
      </c>
      <c r="E1666" t="s">
        <v>158</v>
      </c>
      <c r="F1666" t="s">
        <v>2236</v>
      </c>
      <c r="G1666" t="s">
        <v>160</v>
      </c>
      <c r="H1666" t="s">
        <v>143</v>
      </c>
      <c r="I1666" t="s">
        <v>135</v>
      </c>
      <c r="J1666" t="s">
        <v>136</v>
      </c>
      <c r="K1666" t="s">
        <v>137</v>
      </c>
      <c r="L1666" t="s">
        <v>5079</v>
      </c>
      <c r="M1666" t="s">
        <v>5080</v>
      </c>
      <c r="N1666">
        <v>1.32</v>
      </c>
      <c r="O1666">
        <v>0</v>
      </c>
      <c r="P1666">
        <v>292</v>
      </c>
      <c r="Q1666">
        <v>0</v>
      </c>
      <c r="R1666">
        <v>0</v>
      </c>
      <c r="S1666">
        <v>0</v>
      </c>
      <c r="T1666">
        <v>19</v>
      </c>
      <c r="U1666">
        <v>0</v>
      </c>
      <c r="V1666">
        <v>0</v>
      </c>
      <c r="W1666">
        <v>0</v>
      </c>
      <c r="X1666">
        <v>123.5298626104823</v>
      </c>
      <c r="Y1666">
        <v>0</v>
      </c>
      <c r="Z1666">
        <v>0</v>
      </c>
      <c r="AA1666">
        <v>0</v>
      </c>
      <c r="AB1666">
        <v>12.583274095951419</v>
      </c>
      <c r="AC1666">
        <v>0</v>
      </c>
      <c r="AD1666">
        <v>0</v>
      </c>
      <c r="AE1666">
        <v>136.11313670643372</v>
      </c>
    </row>
    <row r="1667" spans="1:31" x14ac:dyDescent="0.25">
      <c r="A1667">
        <v>2056925</v>
      </c>
      <c r="B1667">
        <v>1</v>
      </c>
      <c r="C1667" t="s">
        <v>81</v>
      </c>
      <c r="D1667" t="s">
        <v>123</v>
      </c>
      <c r="E1667" t="s">
        <v>158</v>
      </c>
      <c r="F1667" t="s">
        <v>5081</v>
      </c>
      <c r="G1667" t="s">
        <v>385</v>
      </c>
      <c r="H1667" t="s">
        <v>143</v>
      </c>
      <c r="I1667" t="s">
        <v>135</v>
      </c>
      <c r="J1667" t="s">
        <v>136</v>
      </c>
      <c r="K1667" t="s">
        <v>137</v>
      </c>
      <c r="L1667" t="s">
        <v>5082</v>
      </c>
      <c r="M1667" t="s">
        <v>5083</v>
      </c>
      <c r="N1667">
        <v>1.010555555</v>
      </c>
      <c r="O1667">
        <v>0</v>
      </c>
      <c r="P1667">
        <v>2</v>
      </c>
      <c r="Q1667">
        <v>0</v>
      </c>
      <c r="R1667">
        <v>6</v>
      </c>
      <c r="S1667">
        <v>0</v>
      </c>
      <c r="T1667">
        <v>4</v>
      </c>
      <c r="U1667">
        <v>0</v>
      </c>
      <c r="V1667">
        <v>0</v>
      </c>
      <c r="W1667">
        <v>0</v>
      </c>
      <c r="X1667">
        <v>2.0722382680671001</v>
      </c>
      <c r="Y1667">
        <v>0</v>
      </c>
      <c r="Z1667">
        <v>1.32947065603198</v>
      </c>
      <c r="AA1667">
        <v>0</v>
      </c>
      <c r="AB1667">
        <v>0.38362271371548673</v>
      </c>
      <c r="AC1667">
        <v>0</v>
      </c>
      <c r="AD1667">
        <v>0</v>
      </c>
      <c r="AE1667">
        <v>3.7853316378145667</v>
      </c>
    </row>
    <row r="1668" spans="1:31" x14ac:dyDescent="0.25">
      <c r="A1668">
        <v>2056926</v>
      </c>
      <c r="B1668">
        <v>1</v>
      </c>
      <c r="C1668" t="s">
        <v>80</v>
      </c>
      <c r="D1668" t="s">
        <v>102</v>
      </c>
      <c r="E1668" t="s">
        <v>158</v>
      </c>
      <c r="F1668" t="s">
        <v>5084</v>
      </c>
      <c r="G1668" t="s">
        <v>160</v>
      </c>
      <c r="H1668" t="s">
        <v>143</v>
      </c>
      <c r="I1668" t="s">
        <v>135</v>
      </c>
      <c r="J1668" t="s">
        <v>136</v>
      </c>
      <c r="K1668" t="s">
        <v>137</v>
      </c>
      <c r="L1668" t="s">
        <v>5085</v>
      </c>
      <c r="M1668" t="s">
        <v>5086</v>
      </c>
      <c r="N1668">
        <v>0.56000000000000005</v>
      </c>
      <c r="O1668">
        <v>0</v>
      </c>
      <c r="P1668">
        <v>0</v>
      </c>
      <c r="Q1668">
        <v>0</v>
      </c>
      <c r="R1668">
        <v>3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0.58850311130688004</v>
      </c>
      <c r="AA1668">
        <v>0</v>
      </c>
      <c r="AB1668">
        <v>0</v>
      </c>
      <c r="AC1668">
        <v>0</v>
      </c>
      <c r="AD1668">
        <v>0</v>
      </c>
      <c r="AE1668">
        <v>0.58850311130688004</v>
      </c>
    </row>
    <row r="1669" spans="1:31" x14ac:dyDescent="0.25">
      <c r="A1669">
        <v>2056927</v>
      </c>
      <c r="B1669">
        <v>1</v>
      </c>
      <c r="C1669" t="s">
        <v>80</v>
      </c>
      <c r="D1669" t="s">
        <v>103</v>
      </c>
      <c r="E1669" t="s">
        <v>140</v>
      </c>
      <c r="F1669" t="s">
        <v>5087</v>
      </c>
      <c r="G1669" t="s">
        <v>142</v>
      </c>
      <c r="H1669" t="s">
        <v>143</v>
      </c>
      <c r="I1669" t="s">
        <v>135</v>
      </c>
      <c r="J1669" t="s">
        <v>136</v>
      </c>
      <c r="K1669" t="s">
        <v>137</v>
      </c>
      <c r="L1669" t="s">
        <v>5088</v>
      </c>
      <c r="M1669" t="s">
        <v>5089</v>
      </c>
      <c r="N1669">
        <v>1.9580555550000001</v>
      </c>
      <c r="O1669">
        <v>0</v>
      </c>
      <c r="P1669">
        <v>1</v>
      </c>
      <c r="Q1669">
        <v>0</v>
      </c>
      <c r="R1669">
        <v>7</v>
      </c>
      <c r="S1669">
        <v>0</v>
      </c>
      <c r="T1669">
        <v>1</v>
      </c>
      <c r="U1669">
        <v>0</v>
      </c>
      <c r="V1669">
        <v>0</v>
      </c>
      <c r="W1669">
        <v>0</v>
      </c>
      <c r="X1669">
        <v>1.3032907241903033</v>
      </c>
      <c r="Y1669">
        <v>0</v>
      </c>
      <c r="Z1669">
        <v>33.06919019212684</v>
      </c>
      <c r="AA1669">
        <v>0</v>
      </c>
      <c r="AB1669">
        <v>6.1917698746649243</v>
      </c>
      <c r="AC1669">
        <v>0</v>
      </c>
      <c r="AD1669">
        <v>0</v>
      </c>
      <c r="AE1669">
        <v>40.564250790982072</v>
      </c>
    </row>
    <row r="1670" spans="1:31" x14ac:dyDescent="0.25">
      <c r="A1670">
        <v>2056928</v>
      </c>
      <c r="B1670">
        <v>1</v>
      </c>
      <c r="C1670" t="s">
        <v>81</v>
      </c>
      <c r="D1670" t="s">
        <v>118</v>
      </c>
      <c r="E1670" t="s">
        <v>158</v>
      </c>
      <c r="F1670" t="s">
        <v>5090</v>
      </c>
      <c r="G1670" t="s">
        <v>160</v>
      </c>
      <c r="H1670" t="s">
        <v>143</v>
      </c>
      <c r="I1670" t="s">
        <v>135</v>
      </c>
      <c r="J1670" t="s">
        <v>136</v>
      </c>
      <c r="K1670" t="s">
        <v>137</v>
      </c>
      <c r="L1670" t="s">
        <v>5091</v>
      </c>
      <c r="M1670" t="s">
        <v>5092</v>
      </c>
      <c r="N1670">
        <v>1.3919444439999999</v>
      </c>
      <c r="O1670">
        <v>0</v>
      </c>
      <c r="P1670">
        <v>26</v>
      </c>
      <c r="Q1670">
        <v>0</v>
      </c>
      <c r="R1670">
        <v>0</v>
      </c>
      <c r="S1670">
        <v>0</v>
      </c>
      <c r="T1670">
        <v>1</v>
      </c>
      <c r="U1670">
        <v>0</v>
      </c>
      <c r="V1670">
        <v>0</v>
      </c>
      <c r="W1670">
        <v>0</v>
      </c>
      <c r="X1670">
        <v>4.9318821603113703</v>
      </c>
      <c r="Y1670">
        <v>0</v>
      </c>
      <c r="Z1670">
        <v>0</v>
      </c>
      <c r="AA1670">
        <v>0</v>
      </c>
      <c r="AB1670">
        <v>7.3989081585525019E-3</v>
      </c>
      <c r="AC1670">
        <v>0</v>
      </c>
      <c r="AD1670">
        <v>0</v>
      </c>
      <c r="AE1670">
        <v>4.9392810684699224</v>
      </c>
    </row>
    <row r="1671" spans="1:31" x14ac:dyDescent="0.25">
      <c r="A1671">
        <v>2056935</v>
      </c>
      <c r="B1671">
        <v>1</v>
      </c>
      <c r="C1671" t="s">
        <v>80</v>
      </c>
      <c r="D1671" t="s">
        <v>88</v>
      </c>
      <c r="E1671" t="s">
        <v>146</v>
      </c>
      <c r="F1671" t="s">
        <v>5093</v>
      </c>
      <c r="G1671" t="s">
        <v>133</v>
      </c>
      <c r="H1671" t="s">
        <v>134</v>
      </c>
      <c r="I1671" t="s">
        <v>135</v>
      </c>
      <c r="J1671" t="s">
        <v>136</v>
      </c>
      <c r="K1671" t="s">
        <v>137</v>
      </c>
      <c r="L1671" t="s">
        <v>5094</v>
      </c>
      <c r="M1671" t="s">
        <v>5095</v>
      </c>
      <c r="N1671">
        <v>0.21777777700000001</v>
      </c>
      <c r="O1671">
        <v>0</v>
      </c>
      <c r="P1671">
        <v>4675</v>
      </c>
      <c r="Q1671">
        <v>0</v>
      </c>
      <c r="R1671">
        <v>1</v>
      </c>
      <c r="S1671">
        <v>1</v>
      </c>
      <c r="T1671">
        <v>248</v>
      </c>
      <c r="U1671">
        <v>0</v>
      </c>
      <c r="V1671">
        <v>0</v>
      </c>
      <c r="W1671">
        <v>0</v>
      </c>
      <c r="X1671">
        <v>290.95597124829783</v>
      </c>
      <c r="Y1671">
        <v>0</v>
      </c>
      <c r="Z1671">
        <v>1.5629801025315554E-2</v>
      </c>
      <c r="AA1671">
        <v>0</v>
      </c>
      <c r="AB1671">
        <v>32.711527128045375</v>
      </c>
      <c r="AC1671">
        <v>0</v>
      </c>
      <c r="AD1671">
        <v>0</v>
      </c>
      <c r="AE1671">
        <v>323.68312817736853</v>
      </c>
    </row>
    <row r="1672" spans="1:31" x14ac:dyDescent="0.25">
      <c r="A1672">
        <v>2056936</v>
      </c>
      <c r="B1672">
        <v>1</v>
      </c>
      <c r="C1672" t="s">
        <v>81</v>
      </c>
      <c r="D1672" t="s">
        <v>117</v>
      </c>
      <c r="E1672" t="s">
        <v>177</v>
      </c>
      <c r="F1672" t="s">
        <v>5096</v>
      </c>
      <c r="G1672" t="s">
        <v>183</v>
      </c>
      <c r="H1672" t="s">
        <v>143</v>
      </c>
      <c r="I1672" t="s">
        <v>135</v>
      </c>
      <c r="J1672" t="s">
        <v>136</v>
      </c>
      <c r="K1672" t="s">
        <v>137</v>
      </c>
      <c r="L1672" t="s">
        <v>5097</v>
      </c>
      <c r="M1672" t="s">
        <v>5098</v>
      </c>
      <c r="N1672">
        <v>1.5525</v>
      </c>
      <c r="O1672">
        <v>0</v>
      </c>
      <c r="P1672">
        <v>1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</row>
    <row r="1673" spans="1:31" x14ac:dyDescent="0.25">
      <c r="A1673">
        <v>2056938</v>
      </c>
      <c r="B1673">
        <v>1</v>
      </c>
      <c r="C1673" t="s">
        <v>80</v>
      </c>
      <c r="D1673" t="s">
        <v>96</v>
      </c>
      <c r="E1673" t="s">
        <v>158</v>
      </c>
      <c r="F1673" t="s">
        <v>5099</v>
      </c>
      <c r="G1673" t="s">
        <v>1378</v>
      </c>
      <c r="H1673" t="s">
        <v>143</v>
      </c>
      <c r="I1673" t="s">
        <v>135</v>
      </c>
      <c r="J1673" t="s">
        <v>136</v>
      </c>
      <c r="K1673" t="s">
        <v>137</v>
      </c>
      <c r="L1673" t="s">
        <v>5100</v>
      </c>
      <c r="M1673" t="s">
        <v>5101</v>
      </c>
      <c r="N1673">
        <v>1.883611111</v>
      </c>
      <c r="O1673">
        <v>0</v>
      </c>
      <c r="P1673">
        <v>42</v>
      </c>
      <c r="Q1673">
        <v>0</v>
      </c>
      <c r="R1673">
        <v>0</v>
      </c>
      <c r="S1673">
        <v>0</v>
      </c>
      <c r="T1673">
        <v>2</v>
      </c>
      <c r="U1673">
        <v>0</v>
      </c>
      <c r="V1673">
        <v>0</v>
      </c>
      <c r="W1673">
        <v>0</v>
      </c>
      <c r="X1673">
        <v>21.708403777891174</v>
      </c>
      <c r="Y1673">
        <v>0</v>
      </c>
      <c r="Z1673">
        <v>0</v>
      </c>
      <c r="AA1673">
        <v>0</v>
      </c>
      <c r="AB1673">
        <v>0.48532860989019455</v>
      </c>
      <c r="AC1673">
        <v>0</v>
      </c>
      <c r="AD1673">
        <v>0</v>
      </c>
      <c r="AE1673">
        <v>22.19373238778137</v>
      </c>
    </row>
    <row r="1674" spans="1:31" x14ac:dyDescent="0.25">
      <c r="A1674">
        <v>2056939</v>
      </c>
      <c r="B1674">
        <v>1</v>
      </c>
      <c r="C1674" t="s">
        <v>80</v>
      </c>
      <c r="D1674" t="s">
        <v>107</v>
      </c>
      <c r="E1674" t="s">
        <v>177</v>
      </c>
      <c r="F1674" t="s">
        <v>5102</v>
      </c>
      <c r="G1674" t="s">
        <v>179</v>
      </c>
      <c r="H1674" t="s">
        <v>143</v>
      </c>
      <c r="I1674" t="s">
        <v>135</v>
      </c>
      <c r="J1674" t="s">
        <v>136</v>
      </c>
      <c r="K1674" t="s">
        <v>137</v>
      </c>
      <c r="L1674" t="s">
        <v>5103</v>
      </c>
      <c r="M1674" t="s">
        <v>5104</v>
      </c>
      <c r="N1674">
        <v>2.221666666</v>
      </c>
      <c r="O1674">
        <v>0</v>
      </c>
      <c r="P1674">
        <v>1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0.17925481886187336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0.17925481886187336</v>
      </c>
    </row>
    <row r="1675" spans="1:31" x14ac:dyDescent="0.25">
      <c r="A1675">
        <v>2056941</v>
      </c>
      <c r="B1675">
        <v>1</v>
      </c>
      <c r="C1675" t="s">
        <v>80</v>
      </c>
      <c r="D1675" t="s">
        <v>104</v>
      </c>
      <c r="E1675" t="s">
        <v>169</v>
      </c>
      <c r="F1675" t="s">
        <v>5105</v>
      </c>
      <c r="G1675" t="s">
        <v>464</v>
      </c>
      <c r="H1675" t="s">
        <v>134</v>
      </c>
      <c r="I1675" t="s">
        <v>135</v>
      </c>
      <c r="J1675" t="s">
        <v>136</v>
      </c>
      <c r="K1675" t="s">
        <v>137</v>
      </c>
      <c r="L1675" t="s">
        <v>5106</v>
      </c>
      <c r="M1675" t="s">
        <v>5107</v>
      </c>
      <c r="N1675">
        <v>0.516666666</v>
      </c>
      <c r="O1675">
        <v>0</v>
      </c>
      <c r="P1675">
        <v>6</v>
      </c>
      <c r="Q1675">
        <v>0</v>
      </c>
      <c r="R1675">
        <v>36</v>
      </c>
      <c r="S1675">
        <v>0</v>
      </c>
      <c r="T1675">
        <v>14</v>
      </c>
      <c r="U1675">
        <v>0</v>
      </c>
      <c r="V1675">
        <v>0</v>
      </c>
      <c r="W1675">
        <v>0</v>
      </c>
      <c r="X1675">
        <v>0.89932052188050016</v>
      </c>
      <c r="Y1675">
        <v>0</v>
      </c>
      <c r="Z1675">
        <v>5.7620245898220013</v>
      </c>
      <c r="AA1675">
        <v>0</v>
      </c>
      <c r="AB1675">
        <v>3.6039502271642836</v>
      </c>
      <c r="AC1675">
        <v>0</v>
      </c>
      <c r="AD1675">
        <v>0</v>
      </c>
      <c r="AE1675">
        <v>10.265295338866785</v>
      </c>
    </row>
    <row r="1676" spans="1:31" x14ac:dyDescent="0.25">
      <c r="A1676">
        <v>2056948</v>
      </c>
      <c r="B1676">
        <v>1</v>
      </c>
      <c r="C1676" t="s">
        <v>80</v>
      </c>
      <c r="D1676" t="s">
        <v>90</v>
      </c>
      <c r="E1676" t="s">
        <v>177</v>
      </c>
      <c r="F1676" t="s">
        <v>5108</v>
      </c>
      <c r="G1676" t="s">
        <v>183</v>
      </c>
      <c r="H1676" t="s">
        <v>143</v>
      </c>
      <c r="I1676" t="s">
        <v>135</v>
      </c>
      <c r="J1676" t="s">
        <v>136</v>
      </c>
      <c r="K1676" t="s">
        <v>137</v>
      </c>
      <c r="L1676" t="s">
        <v>5109</v>
      </c>
      <c r="M1676" t="s">
        <v>5110</v>
      </c>
      <c r="N1676">
        <v>1.3572222220000001</v>
      </c>
      <c r="O1676">
        <v>0</v>
      </c>
      <c r="P1676">
        <v>5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1.2478339817954252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1.2478339817954252</v>
      </c>
    </row>
    <row r="1677" spans="1:31" x14ac:dyDescent="0.25">
      <c r="A1677">
        <v>2056950</v>
      </c>
      <c r="B1677">
        <v>1</v>
      </c>
      <c r="C1677" t="s">
        <v>80</v>
      </c>
      <c r="D1677" t="s">
        <v>104</v>
      </c>
      <c r="E1677" t="s">
        <v>169</v>
      </c>
      <c r="F1677" t="s">
        <v>5111</v>
      </c>
      <c r="G1677" t="s">
        <v>133</v>
      </c>
      <c r="H1677" t="s">
        <v>134</v>
      </c>
      <c r="I1677" t="s">
        <v>135</v>
      </c>
      <c r="J1677" t="s">
        <v>136</v>
      </c>
      <c r="K1677" t="s">
        <v>137</v>
      </c>
      <c r="L1677" t="s">
        <v>5112</v>
      </c>
      <c r="M1677" t="s">
        <v>5113</v>
      </c>
      <c r="N1677">
        <v>1.1163888879999999</v>
      </c>
      <c r="O1677">
        <v>0</v>
      </c>
      <c r="P1677">
        <v>2</v>
      </c>
      <c r="Q1677">
        <v>0</v>
      </c>
      <c r="R1677">
        <v>12</v>
      </c>
      <c r="S1677">
        <v>0</v>
      </c>
      <c r="T1677">
        <v>1</v>
      </c>
      <c r="U1677">
        <v>0</v>
      </c>
      <c r="V1677">
        <v>0</v>
      </c>
      <c r="W1677">
        <v>0</v>
      </c>
      <c r="X1677">
        <v>0.87067688952314015</v>
      </c>
      <c r="Y1677">
        <v>0</v>
      </c>
      <c r="Z1677">
        <v>3.7337888793510619</v>
      </c>
      <c r="AA1677">
        <v>0</v>
      </c>
      <c r="AB1677">
        <v>4.1371395515330832E-2</v>
      </c>
      <c r="AC1677">
        <v>0</v>
      </c>
      <c r="AD1677">
        <v>0</v>
      </c>
      <c r="AE1677">
        <v>4.6458371643895324</v>
      </c>
    </row>
    <row r="1678" spans="1:31" x14ac:dyDescent="0.25">
      <c r="A1678">
        <v>2056952</v>
      </c>
      <c r="B1678">
        <v>1</v>
      </c>
      <c r="C1678" t="s">
        <v>80</v>
      </c>
      <c r="D1678" t="s">
        <v>88</v>
      </c>
      <c r="E1678" t="s">
        <v>177</v>
      </c>
      <c r="F1678" t="s">
        <v>5114</v>
      </c>
      <c r="G1678" t="s">
        <v>196</v>
      </c>
      <c r="H1678" t="s">
        <v>143</v>
      </c>
      <c r="I1678" t="s">
        <v>135</v>
      </c>
      <c r="J1678" t="s">
        <v>136</v>
      </c>
      <c r="K1678" t="s">
        <v>137</v>
      </c>
      <c r="L1678" t="s">
        <v>5115</v>
      </c>
      <c r="M1678" t="s">
        <v>5116</v>
      </c>
      <c r="N1678">
        <v>2.2691666659999998</v>
      </c>
      <c r="O1678">
        <v>0</v>
      </c>
      <c r="P1678">
        <v>14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7.2231164738057227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7.2231164738057227</v>
      </c>
    </row>
    <row r="1679" spans="1:31" x14ac:dyDescent="0.25">
      <c r="A1679">
        <v>2056960</v>
      </c>
      <c r="B1679">
        <v>1</v>
      </c>
      <c r="C1679" t="s">
        <v>80</v>
      </c>
      <c r="D1679" t="s">
        <v>108</v>
      </c>
      <c r="E1679" t="s">
        <v>158</v>
      </c>
      <c r="F1679" t="s">
        <v>5117</v>
      </c>
      <c r="G1679" t="s">
        <v>1283</v>
      </c>
      <c r="H1679" t="s">
        <v>143</v>
      </c>
      <c r="I1679" t="s">
        <v>135</v>
      </c>
      <c r="J1679" t="s">
        <v>136</v>
      </c>
      <c r="K1679" t="s">
        <v>137</v>
      </c>
      <c r="L1679" t="s">
        <v>5118</v>
      </c>
      <c r="M1679" t="s">
        <v>5119</v>
      </c>
      <c r="N1679">
        <v>3.3083333330000002</v>
      </c>
      <c r="O1679">
        <v>0</v>
      </c>
      <c r="P1679">
        <v>15</v>
      </c>
      <c r="Q1679">
        <v>0</v>
      </c>
      <c r="R1679">
        <v>8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5.1550086115847504</v>
      </c>
      <c r="Y1679">
        <v>0</v>
      </c>
      <c r="Z1679">
        <v>0.64310124230756005</v>
      </c>
      <c r="AA1679">
        <v>0</v>
      </c>
      <c r="AB1679">
        <v>0</v>
      </c>
      <c r="AC1679">
        <v>0</v>
      </c>
      <c r="AD1679">
        <v>0</v>
      </c>
      <c r="AE1679">
        <v>5.7981098538923108</v>
      </c>
    </row>
    <row r="1680" spans="1:31" x14ac:dyDescent="0.25">
      <c r="A1680">
        <v>2056964</v>
      </c>
      <c r="B1680">
        <v>1</v>
      </c>
      <c r="C1680" t="s">
        <v>80</v>
      </c>
      <c r="D1680" t="s">
        <v>92</v>
      </c>
      <c r="E1680" t="s">
        <v>169</v>
      </c>
      <c r="F1680" t="s">
        <v>5120</v>
      </c>
      <c r="G1680" t="s">
        <v>1338</v>
      </c>
      <c r="H1680" t="s">
        <v>134</v>
      </c>
      <c r="I1680" t="s">
        <v>135</v>
      </c>
      <c r="J1680" t="s">
        <v>136</v>
      </c>
      <c r="K1680" t="s">
        <v>137</v>
      </c>
      <c r="L1680" t="s">
        <v>5121</v>
      </c>
      <c r="M1680" t="s">
        <v>5122</v>
      </c>
      <c r="N1680">
        <v>0.16527777699999999</v>
      </c>
      <c r="O1680">
        <v>0</v>
      </c>
      <c r="P1680">
        <v>136</v>
      </c>
      <c r="Q1680">
        <v>0</v>
      </c>
      <c r="R1680">
        <v>1</v>
      </c>
      <c r="S1680">
        <v>0</v>
      </c>
      <c r="T1680">
        <v>43</v>
      </c>
      <c r="U1680">
        <v>0</v>
      </c>
      <c r="V1680">
        <v>0</v>
      </c>
      <c r="W1680">
        <v>0</v>
      </c>
      <c r="X1680">
        <v>3.877611054637641</v>
      </c>
      <c r="Y1680">
        <v>0</v>
      </c>
      <c r="Z1680">
        <v>2.150807404861111E-4</v>
      </c>
      <c r="AA1680">
        <v>0</v>
      </c>
      <c r="AB1680">
        <v>4.1459421456631116</v>
      </c>
      <c r="AC1680">
        <v>0</v>
      </c>
      <c r="AD1680">
        <v>0</v>
      </c>
      <c r="AE1680">
        <v>8.0237682810412387</v>
      </c>
    </row>
    <row r="1681" spans="1:31" x14ac:dyDescent="0.25">
      <c r="A1681">
        <v>2056967</v>
      </c>
      <c r="B1681">
        <v>1</v>
      </c>
      <c r="C1681" t="s">
        <v>80</v>
      </c>
      <c r="D1681" t="s">
        <v>97</v>
      </c>
      <c r="E1681" t="s">
        <v>158</v>
      </c>
      <c r="F1681" t="s">
        <v>5123</v>
      </c>
      <c r="G1681" t="s">
        <v>160</v>
      </c>
      <c r="H1681" t="s">
        <v>143</v>
      </c>
      <c r="I1681" t="s">
        <v>135</v>
      </c>
      <c r="J1681" t="s">
        <v>136</v>
      </c>
      <c r="K1681" t="s">
        <v>137</v>
      </c>
      <c r="L1681" t="s">
        <v>5124</v>
      </c>
      <c r="M1681" t="s">
        <v>5125</v>
      </c>
      <c r="N1681">
        <v>1.211944444</v>
      </c>
      <c r="O1681">
        <v>0</v>
      </c>
      <c r="P1681">
        <v>42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9.8734804305116768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9.8734804305116768</v>
      </c>
    </row>
    <row r="1682" spans="1:31" x14ac:dyDescent="0.25">
      <c r="A1682">
        <v>2056976</v>
      </c>
      <c r="B1682">
        <v>1</v>
      </c>
      <c r="C1682" t="s">
        <v>80</v>
      </c>
      <c r="D1682" t="s">
        <v>109</v>
      </c>
      <c r="E1682" t="s">
        <v>146</v>
      </c>
      <c r="F1682" t="s">
        <v>5126</v>
      </c>
      <c r="G1682" t="s">
        <v>133</v>
      </c>
      <c r="H1682" t="s">
        <v>134</v>
      </c>
      <c r="I1682" t="s">
        <v>135</v>
      </c>
      <c r="J1682" t="s">
        <v>136</v>
      </c>
      <c r="K1682" t="s">
        <v>137</v>
      </c>
      <c r="L1682" t="s">
        <v>5127</v>
      </c>
      <c r="M1682" t="s">
        <v>5128</v>
      </c>
      <c r="N1682">
        <v>0.136944444</v>
      </c>
      <c r="O1682">
        <v>0</v>
      </c>
      <c r="P1682">
        <v>475</v>
      </c>
      <c r="Q1682">
        <v>0</v>
      </c>
      <c r="R1682">
        <v>23</v>
      </c>
      <c r="S1682">
        <v>0</v>
      </c>
      <c r="T1682">
        <v>53</v>
      </c>
      <c r="U1682">
        <v>0</v>
      </c>
      <c r="V1682">
        <v>0</v>
      </c>
      <c r="W1682">
        <v>0</v>
      </c>
      <c r="X1682">
        <v>6.2971072722753805</v>
      </c>
      <c r="Y1682">
        <v>0</v>
      </c>
      <c r="Z1682">
        <v>0.8898844008748007</v>
      </c>
      <c r="AA1682">
        <v>0</v>
      </c>
      <c r="AB1682">
        <v>1.7180055120445532</v>
      </c>
      <c r="AC1682">
        <v>0</v>
      </c>
      <c r="AD1682">
        <v>0</v>
      </c>
      <c r="AE1682">
        <v>8.904997185194734</v>
      </c>
    </row>
    <row r="1683" spans="1:31" x14ac:dyDescent="0.25">
      <c r="A1683">
        <v>2056977</v>
      </c>
      <c r="B1683">
        <v>1</v>
      </c>
      <c r="C1683" t="s">
        <v>81</v>
      </c>
      <c r="D1683" t="s">
        <v>112</v>
      </c>
      <c r="E1683" t="s">
        <v>158</v>
      </c>
      <c r="F1683" t="s">
        <v>5129</v>
      </c>
      <c r="G1683" t="s">
        <v>1007</v>
      </c>
      <c r="H1683" t="s">
        <v>143</v>
      </c>
      <c r="I1683" t="s">
        <v>135</v>
      </c>
      <c r="J1683" t="s">
        <v>136</v>
      </c>
      <c r="K1683" t="s">
        <v>137</v>
      </c>
      <c r="L1683" t="s">
        <v>5130</v>
      </c>
      <c r="M1683" t="s">
        <v>5131</v>
      </c>
      <c r="N1683">
        <v>1.5466666659999999</v>
      </c>
      <c r="O1683">
        <v>0</v>
      </c>
      <c r="P1683">
        <v>80</v>
      </c>
      <c r="Q1683">
        <v>0</v>
      </c>
      <c r="R1683">
        <v>0</v>
      </c>
      <c r="S1683">
        <v>0</v>
      </c>
      <c r="T1683">
        <v>1</v>
      </c>
      <c r="U1683">
        <v>0</v>
      </c>
      <c r="V1683">
        <v>0</v>
      </c>
      <c r="W1683">
        <v>0</v>
      </c>
      <c r="X1683">
        <v>14.804838365019728</v>
      </c>
      <c r="Y1683">
        <v>0</v>
      </c>
      <c r="Z1683">
        <v>0</v>
      </c>
      <c r="AA1683">
        <v>0</v>
      </c>
      <c r="AB1683">
        <v>3.6730998499292</v>
      </c>
      <c r="AC1683">
        <v>0</v>
      </c>
      <c r="AD1683">
        <v>0</v>
      </c>
      <c r="AE1683">
        <v>18.477938214948928</v>
      </c>
    </row>
    <row r="1684" spans="1:31" x14ac:dyDescent="0.25">
      <c r="A1684">
        <v>2056979</v>
      </c>
      <c r="B1684">
        <v>1</v>
      </c>
      <c r="C1684" t="s">
        <v>80</v>
      </c>
      <c r="D1684" t="s">
        <v>82</v>
      </c>
      <c r="E1684" t="s">
        <v>295</v>
      </c>
      <c r="F1684" t="s">
        <v>5132</v>
      </c>
      <c r="G1684" t="s">
        <v>1007</v>
      </c>
      <c r="H1684" t="s">
        <v>134</v>
      </c>
      <c r="I1684" t="s">
        <v>135</v>
      </c>
      <c r="J1684" t="s">
        <v>3</v>
      </c>
      <c r="K1684" t="s">
        <v>137</v>
      </c>
      <c r="L1684" t="s">
        <v>5133</v>
      </c>
      <c r="M1684" t="s">
        <v>5134</v>
      </c>
      <c r="N1684">
        <v>0.79333333299999997</v>
      </c>
      <c r="O1684">
        <v>0</v>
      </c>
      <c r="P1684">
        <v>1573</v>
      </c>
      <c r="Q1684">
        <v>0</v>
      </c>
      <c r="R1684">
        <v>0</v>
      </c>
      <c r="S1684">
        <v>0</v>
      </c>
      <c r="T1684">
        <v>513</v>
      </c>
      <c r="U1684">
        <v>0</v>
      </c>
      <c r="V1684">
        <v>0</v>
      </c>
      <c r="W1684">
        <v>0</v>
      </c>
      <c r="X1684">
        <v>289.22336394132782</v>
      </c>
      <c r="Y1684">
        <v>0</v>
      </c>
      <c r="Z1684">
        <v>0</v>
      </c>
      <c r="AA1684">
        <v>0</v>
      </c>
      <c r="AB1684">
        <v>208.16509686183406</v>
      </c>
      <c r="AC1684">
        <v>0</v>
      </c>
      <c r="AD1684">
        <v>0</v>
      </c>
      <c r="AE1684">
        <v>497.38846080316188</v>
      </c>
    </row>
    <row r="1685" spans="1:31" x14ac:dyDescent="0.25">
      <c r="A1685">
        <v>2056984</v>
      </c>
      <c r="B1685">
        <v>1</v>
      </c>
      <c r="C1685" t="s">
        <v>81</v>
      </c>
      <c r="D1685" t="s">
        <v>120</v>
      </c>
      <c r="E1685" t="s">
        <v>169</v>
      </c>
      <c r="F1685" t="s">
        <v>5135</v>
      </c>
      <c r="G1685" t="s">
        <v>133</v>
      </c>
      <c r="H1685" t="s">
        <v>134</v>
      </c>
      <c r="I1685" t="s">
        <v>259</v>
      </c>
      <c r="J1685" t="s">
        <v>136</v>
      </c>
      <c r="K1685" t="s">
        <v>137</v>
      </c>
      <c r="L1685" t="s">
        <v>5136</v>
      </c>
      <c r="M1685" t="s">
        <v>5137</v>
      </c>
      <c r="N1685">
        <v>2.1944444E-2</v>
      </c>
      <c r="O1685">
        <v>3</v>
      </c>
      <c r="P1685">
        <v>738</v>
      </c>
      <c r="Q1685">
        <v>27</v>
      </c>
      <c r="R1685">
        <v>12</v>
      </c>
      <c r="S1685">
        <v>9</v>
      </c>
      <c r="T1685">
        <v>43</v>
      </c>
      <c r="U1685">
        <v>4</v>
      </c>
      <c r="V1685">
        <v>0</v>
      </c>
      <c r="W1685">
        <v>2.1553075085013335E-2</v>
      </c>
      <c r="X1685">
        <v>1.5059746684592636</v>
      </c>
      <c r="Y1685">
        <v>2.6066348179261407</v>
      </c>
      <c r="Z1685">
        <v>0.11932302336384722</v>
      </c>
      <c r="AA1685">
        <v>0.96762460532564776</v>
      </c>
      <c r="AB1685">
        <v>0.17658621452934276</v>
      </c>
      <c r="AC1685">
        <v>2.763934869876195</v>
      </c>
      <c r="AD1685">
        <v>0</v>
      </c>
      <c r="AE1685">
        <v>8.1616312745654511</v>
      </c>
    </row>
    <row r="1686" spans="1:31" x14ac:dyDescent="0.25">
      <c r="A1686">
        <v>2056985</v>
      </c>
      <c r="B1686">
        <v>1</v>
      </c>
      <c r="C1686" t="s">
        <v>80</v>
      </c>
      <c r="D1686" t="s">
        <v>106</v>
      </c>
      <c r="E1686" t="s">
        <v>146</v>
      </c>
      <c r="F1686" t="s">
        <v>5138</v>
      </c>
      <c r="G1686" t="s">
        <v>133</v>
      </c>
      <c r="H1686" t="s">
        <v>134</v>
      </c>
      <c r="I1686" t="s">
        <v>135</v>
      </c>
      <c r="J1686" t="s">
        <v>136</v>
      </c>
      <c r="K1686" t="s">
        <v>137</v>
      </c>
      <c r="L1686" t="s">
        <v>5139</v>
      </c>
      <c r="M1686" t="s">
        <v>5140</v>
      </c>
      <c r="N1686">
        <v>1.428055555</v>
      </c>
      <c r="O1686">
        <v>1</v>
      </c>
      <c r="P1686">
        <v>34</v>
      </c>
      <c r="Q1686">
        <v>18</v>
      </c>
      <c r="R1686">
        <v>39</v>
      </c>
      <c r="S1686">
        <v>12</v>
      </c>
      <c r="T1686">
        <v>26</v>
      </c>
      <c r="U1686">
        <v>6</v>
      </c>
      <c r="V1686">
        <v>0</v>
      </c>
      <c r="W1686">
        <v>0.31139628737950448</v>
      </c>
      <c r="X1686">
        <v>18.712967458007373</v>
      </c>
      <c r="Y1686">
        <v>103.63189452851384</v>
      </c>
      <c r="Z1686">
        <v>92.903488934015797</v>
      </c>
      <c r="AA1686">
        <v>74.001785628340713</v>
      </c>
      <c r="AB1686">
        <v>61.666762596506203</v>
      </c>
      <c r="AC1686">
        <v>197.64083632918769</v>
      </c>
      <c r="AD1686">
        <v>0</v>
      </c>
      <c r="AE1686">
        <v>548.86913176195117</v>
      </c>
    </row>
    <row r="1687" spans="1:31" x14ac:dyDescent="0.25">
      <c r="A1687">
        <v>2056988</v>
      </c>
      <c r="B1687">
        <v>1</v>
      </c>
      <c r="C1687" t="s">
        <v>80</v>
      </c>
      <c r="D1687" t="s">
        <v>105</v>
      </c>
      <c r="E1687" t="s">
        <v>505</v>
      </c>
      <c r="F1687" t="s">
        <v>5141</v>
      </c>
      <c r="G1687" t="s">
        <v>324</v>
      </c>
      <c r="H1687" t="s">
        <v>143</v>
      </c>
      <c r="I1687" t="s">
        <v>135</v>
      </c>
      <c r="J1687" t="s">
        <v>136</v>
      </c>
      <c r="K1687" t="s">
        <v>137</v>
      </c>
      <c r="L1687" t="s">
        <v>5142</v>
      </c>
      <c r="M1687" t="s">
        <v>5143</v>
      </c>
      <c r="N1687">
        <v>1.039722222</v>
      </c>
      <c r="O1687">
        <v>0</v>
      </c>
      <c r="P1687">
        <v>150</v>
      </c>
      <c r="Q1687">
        <v>0</v>
      </c>
      <c r="R1687">
        <v>0</v>
      </c>
      <c r="S1687">
        <v>0</v>
      </c>
      <c r="T1687">
        <v>44</v>
      </c>
      <c r="U1687">
        <v>0</v>
      </c>
      <c r="V1687">
        <v>0</v>
      </c>
      <c r="W1687">
        <v>0</v>
      </c>
      <c r="X1687">
        <v>19.28887188538652</v>
      </c>
      <c r="Y1687">
        <v>0</v>
      </c>
      <c r="Z1687">
        <v>0</v>
      </c>
      <c r="AA1687">
        <v>0</v>
      </c>
      <c r="AB1687">
        <v>18.237282375507938</v>
      </c>
      <c r="AC1687">
        <v>0</v>
      </c>
      <c r="AD1687">
        <v>0</v>
      </c>
      <c r="AE1687">
        <v>37.526154260894458</v>
      </c>
    </row>
    <row r="1688" spans="1:31" x14ac:dyDescent="0.25">
      <c r="A1688">
        <v>2056991</v>
      </c>
      <c r="B1688">
        <v>1</v>
      </c>
      <c r="C1688" t="s">
        <v>80</v>
      </c>
      <c r="D1688" t="s">
        <v>95</v>
      </c>
      <c r="E1688" t="s">
        <v>146</v>
      </c>
      <c r="F1688" t="s">
        <v>5144</v>
      </c>
      <c r="G1688" t="s">
        <v>1860</v>
      </c>
      <c r="H1688" t="s">
        <v>134</v>
      </c>
      <c r="I1688" t="s">
        <v>135</v>
      </c>
      <c r="J1688" t="s">
        <v>136</v>
      </c>
      <c r="K1688" t="s">
        <v>137</v>
      </c>
      <c r="L1688" t="s">
        <v>5145</v>
      </c>
      <c r="M1688" t="s">
        <v>5146</v>
      </c>
      <c r="N1688">
        <v>3.1636111109999998</v>
      </c>
      <c r="O1688">
        <v>0</v>
      </c>
      <c r="P1688">
        <v>1857</v>
      </c>
      <c r="Q1688">
        <v>0</v>
      </c>
      <c r="R1688">
        <v>1</v>
      </c>
      <c r="S1688">
        <v>1</v>
      </c>
      <c r="T1688">
        <v>145</v>
      </c>
      <c r="U1688">
        <v>0</v>
      </c>
      <c r="V1688">
        <v>2</v>
      </c>
      <c r="W1688">
        <v>0</v>
      </c>
      <c r="X1688">
        <v>908.56524837611244</v>
      </c>
      <c r="Y1688">
        <v>0</v>
      </c>
      <c r="Z1688">
        <v>3.4278153723163332</v>
      </c>
      <c r="AA1688">
        <v>2.3109139482912</v>
      </c>
      <c r="AB1688">
        <v>325.16358030730248</v>
      </c>
      <c r="AC1688">
        <v>0</v>
      </c>
      <c r="AD1688">
        <v>43.895942472074843</v>
      </c>
      <c r="AE1688">
        <v>1283.3635004760974</v>
      </c>
    </row>
    <row r="1689" spans="1:31" x14ac:dyDescent="0.25">
      <c r="A1689">
        <v>2056992</v>
      </c>
      <c r="B1689">
        <v>1</v>
      </c>
      <c r="C1689" t="s">
        <v>80</v>
      </c>
      <c r="D1689" t="s">
        <v>100</v>
      </c>
      <c r="E1689" t="s">
        <v>169</v>
      </c>
      <c r="F1689" t="s">
        <v>5147</v>
      </c>
      <c r="G1689" t="s">
        <v>171</v>
      </c>
      <c r="H1689" t="s">
        <v>134</v>
      </c>
      <c r="I1689" t="s">
        <v>135</v>
      </c>
      <c r="J1689" t="s">
        <v>136</v>
      </c>
      <c r="K1689" t="s">
        <v>137</v>
      </c>
      <c r="L1689" t="s">
        <v>5148</v>
      </c>
      <c r="M1689" t="s">
        <v>5149</v>
      </c>
      <c r="N1689">
        <v>3.1405555550000002</v>
      </c>
      <c r="O1689">
        <v>0</v>
      </c>
      <c r="P1689">
        <v>118</v>
      </c>
      <c r="Q1689">
        <v>0</v>
      </c>
      <c r="R1689">
        <v>9</v>
      </c>
      <c r="S1689">
        <v>1</v>
      </c>
      <c r="T1689">
        <v>7</v>
      </c>
      <c r="U1689">
        <v>0</v>
      </c>
      <c r="V1689">
        <v>0</v>
      </c>
      <c r="W1689">
        <v>0</v>
      </c>
      <c r="X1689">
        <v>60.192984469375133</v>
      </c>
      <c r="Y1689">
        <v>0</v>
      </c>
      <c r="Z1689">
        <v>45.276027353683624</v>
      </c>
      <c r="AA1689">
        <v>4.1972572644670221</v>
      </c>
      <c r="AB1689">
        <v>11.719833811178232</v>
      </c>
      <c r="AC1689">
        <v>0</v>
      </c>
      <c r="AD1689">
        <v>0</v>
      </c>
      <c r="AE1689">
        <v>121.38610289870402</v>
      </c>
    </row>
    <row r="1690" spans="1:31" x14ac:dyDescent="0.25">
      <c r="A1690">
        <v>2056993</v>
      </c>
      <c r="B1690">
        <v>1</v>
      </c>
      <c r="C1690" t="s">
        <v>81</v>
      </c>
      <c r="D1690" t="s">
        <v>122</v>
      </c>
      <c r="E1690" t="s">
        <v>146</v>
      </c>
      <c r="F1690" t="s">
        <v>5150</v>
      </c>
      <c r="G1690" t="s">
        <v>133</v>
      </c>
      <c r="H1690" t="s">
        <v>134</v>
      </c>
      <c r="I1690" t="s">
        <v>135</v>
      </c>
      <c r="J1690" t="s">
        <v>136</v>
      </c>
      <c r="K1690" t="s">
        <v>137</v>
      </c>
      <c r="L1690" t="s">
        <v>5151</v>
      </c>
      <c r="M1690" t="s">
        <v>5152</v>
      </c>
      <c r="N1690">
        <v>0.40972222200000002</v>
      </c>
      <c r="O1690">
        <v>5</v>
      </c>
      <c r="P1690">
        <v>3621</v>
      </c>
      <c r="Q1690">
        <v>61</v>
      </c>
      <c r="R1690">
        <v>115</v>
      </c>
      <c r="S1690">
        <v>40</v>
      </c>
      <c r="T1690">
        <v>317</v>
      </c>
      <c r="U1690">
        <v>3</v>
      </c>
      <c r="V1690">
        <v>0</v>
      </c>
      <c r="W1690">
        <v>0.54749277900789173</v>
      </c>
      <c r="X1690">
        <v>158.26078669783556</v>
      </c>
      <c r="Y1690">
        <v>43.43088777529082</v>
      </c>
      <c r="Z1690">
        <v>21.451950066252312</v>
      </c>
      <c r="AA1690">
        <v>69.151323241301824</v>
      </c>
      <c r="AB1690">
        <v>42.180220867060434</v>
      </c>
      <c r="AC1690">
        <v>21.312856203393032</v>
      </c>
      <c r="AD1690">
        <v>0</v>
      </c>
      <c r="AE1690">
        <v>356.33551763014185</v>
      </c>
    </row>
    <row r="1691" spans="1:31" x14ac:dyDescent="0.25">
      <c r="A1691">
        <v>2056996</v>
      </c>
      <c r="B1691">
        <v>1</v>
      </c>
      <c r="C1691" t="s">
        <v>81</v>
      </c>
      <c r="D1691" t="s">
        <v>120</v>
      </c>
      <c r="E1691" t="s">
        <v>177</v>
      </c>
      <c r="F1691" t="s">
        <v>5153</v>
      </c>
      <c r="G1691" t="s">
        <v>142</v>
      </c>
      <c r="H1691" t="s">
        <v>143</v>
      </c>
      <c r="I1691" t="s">
        <v>135</v>
      </c>
      <c r="J1691" t="s">
        <v>136</v>
      </c>
      <c r="K1691" t="s">
        <v>137</v>
      </c>
      <c r="L1691" t="s">
        <v>5154</v>
      </c>
      <c r="M1691" t="s">
        <v>5155</v>
      </c>
      <c r="N1691">
        <v>3.281666666</v>
      </c>
      <c r="O1691">
        <v>0</v>
      </c>
      <c r="P1691">
        <v>1</v>
      </c>
      <c r="Q1691">
        <v>0</v>
      </c>
      <c r="R1691">
        <v>0</v>
      </c>
      <c r="S1691">
        <v>0</v>
      </c>
      <c r="T1691">
        <v>1</v>
      </c>
      <c r="U1691">
        <v>0</v>
      </c>
      <c r="V1691">
        <v>0</v>
      </c>
      <c r="W1691">
        <v>0</v>
      </c>
      <c r="X1691">
        <v>2.4277309672941109E-2</v>
      </c>
      <c r="Y1691">
        <v>0</v>
      </c>
      <c r="Z1691">
        <v>0</v>
      </c>
      <c r="AA1691">
        <v>0</v>
      </c>
      <c r="AB1691">
        <v>3.2670580319006639</v>
      </c>
      <c r="AC1691">
        <v>0</v>
      </c>
      <c r="AD1691">
        <v>0</v>
      </c>
      <c r="AE1691">
        <v>3.2913353415736051</v>
      </c>
    </row>
    <row r="1692" spans="1:31" x14ac:dyDescent="0.25">
      <c r="A1692">
        <v>2056997</v>
      </c>
      <c r="B1692">
        <v>1</v>
      </c>
      <c r="C1692" t="s">
        <v>81</v>
      </c>
      <c r="D1692" t="s">
        <v>117</v>
      </c>
      <c r="E1692" t="s">
        <v>131</v>
      </c>
      <c r="F1692" t="s">
        <v>5156</v>
      </c>
      <c r="G1692" t="s">
        <v>133</v>
      </c>
      <c r="H1692" t="s">
        <v>134</v>
      </c>
      <c r="I1692" t="s">
        <v>259</v>
      </c>
      <c r="J1692" t="s">
        <v>136</v>
      </c>
      <c r="K1692" t="s">
        <v>137</v>
      </c>
      <c r="L1692" t="s">
        <v>5157</v>
      </c>
      <c r="M1692" t="s">
        <v>5158</v>
      </c>
      <c r="N1692">
        <v>1.0833333000000001E-2</v>
      </c>
      <c r="O1692">
        <v>0</v>
      </c>
      <c r="P1692">
        <v>959</v>
      </c>
      <c r="Q1692">
        <v>8</v>
      </c>
      <c r="R1692">
        <v>49</v>
      </c>
      <c r="S1692">
        <v>5</v>
      </c>
      <c r="T1692">
        <v>102</v>
      </c>
      <c r="U1692">
        <v>2</v>
      </c>
      <c r="V1692">
        <v>0</v>
      </c>
      <c r="W1692">
        <v>0</v>
      </c>
      <c r="X1692">
        <v>1.0123334153777863</v>
      </c>
      <c r="Y1692">
        <v>0.42281037195485832</v>
      </c>
      <c r="Z1692">
        <v>0.16980134125598581</v>
      </c>
      <c r="AA1692">
        <v>0.15816100879334169</v>
      </c>
      <c r="AB1692">
        <v>0.46375296192730908</v>
      </c>
      <c r="AC1692">
        <v>0.8630145963220166</v>
      </c>
      <c r="AD1692">
        <v>0</v>
      </c>
      <c r="AE1692">
        <v>3.0898736956312973</v>
      </c>
    </row>
    <row r="1693" spans="1:31" x14ac:dyDescent="0.25">
      <c r="A1693">
        <v>2056998</v>
      </c>
      <c r="B1693">
        <v>1</v>
      </c>
      <c r="C1693" t="s">
        <v>81</v>
      </c>
      <c r="D1693" t="s">
        <v>116</v>
      </c>
      <c r="E1693" t="s">
        <v>131</v>
      </c>
      <c r="F1693" t="s">
        <v>5159</v>
      </c>
      <c r="G1693" t="s">
        <v>133</v>
      </c>
      <c r="H1693" t="s">
        <v>134</v>
      </c>
      <c r="I1693" t="s">
        <v>135</v>
      </c>
      <c r="J1693" t="s">
        <v>136</v>
      </c>
      <c r="K1693" t="s">
        <v>137</v>
      </c>
      <c r="L1693" t="s">
        <v>5160</v>
      </c>
      <c r="M1693" t="s">
        <v>5161</v>
      </c>
      <c r="N1693">
        <v>3.301666666</v>
      </c>
      <c r="O1693">
        <v>0</v>
      </c>
      <c r="P1693">
        <v>483</v>
      </c>
      <c r="Q1693">
        <v>5</v>
      </c>
      <c r="R1693">
        <v>35</v>
      </c>
      <c r="S1693">
        <v>0</v>
      </c>
      <c r="T1693">
        <v>55</v>
      </c>
      <c r="U1693">
        <v>0</v>
      </c>
      <c r="V1693">
        <v>0</v>
      </c>
      <c r="W1693">
        <v>0</v>
      </c>
      <c r="X1693">
        <v>220.19589314119193</v>
      </c>
      <c r="Y1693">
        <v>42.242608604705111</v>
      </c>
      <c r="Z1693">
        <v>14.791630484630621</v>
      </c>
      <c r="AA1693">
        <v>0</v>
      </c>
      <c r="AB1693">
        <v>27.514166821099092</v>
      </c>
      <c r="AC1693">
        <v>0</v>
      </c>
      <c r="AD1693">
        <v>0</v>
      </c>
      <c r="AE1693">
        <v>304.74429905162674</v>
      </c>
    </row>
    <row r="1694" spans="1:31" x14ac:dyDescent="0.25">
      <c r="A1694">
        <v>2057000</v>
      </c>
      <c r="B1694">
        <v>1</v>
      </c>
      <c r="C1694" t="s">
        <v>81</v>
      </c>
      <c r="D1694" t="s">
        <v>117</v>
      </c>
      <c r="E1694" t="s">
        <v>131</v>
      </c>
      <c r="F1694" t="s">
        <v>5162</v>
      </c>
      <c r="G1694" t="s">
        <v>133</v>
      </c>
      <c r="H1694" t="s">
        <v>134</v>
      </c>
      <c r="I1694" t="s">
        <v>259</v>
      </c>
      <c r="J1694" t="s">
        <v>136</v>
      </c>
      <c r="K1694" t="s">
        <v>137</v>
      </c>
      <c r="L1694" t="s">
        <v>5163</v>
      </c>
      <c r="M1694" t="s">
        <v>5164</v>
      </c>
      <c r="N1694">
        <v>8.3333330000000001E-3</v>
      </c>
      <c r="O1694">
        <v>0</v>
      </c>
      <c r="P1694">
        <v>198</v>
      </c>
      <c r="Q1694">
        <v>0</v>
      </c>
      <c r="R1694">
        <v>70</v>
      </c>
      <c r="S1694">
        <v>1</v>
      </c>
      <c r="T1694">
        <v>15</v>
      </c>
      <c r="U1694">
        <v>0</v>
      </c>
      <c r="V1694">
        <v>0</v>
      </c>
      <c r="W1694">
        <v>0</v>
      </c>
      <c r="X1694">
        <v>0.2695903249125749</v>
      </c>
      <c r="Y1694">
        <v>0</v>
      </c>
      <c r="Z1694">
        <v>4.051839109039166E-2</v>
      </c>
      <c r="AA1694">
        <v>8.9307589612499995E-4</v>
      </c>
      <c r="AB1694">
        <v>1.8221090221933328E-2</v>
      </c>
      <c r="AC1694">
        <v>0</v>
      </c>
      <c r="AD1694">
        <v>0</v>
      </c>
      <c r="AE1694">
        <v>0.32922288212102491</v>
      </c>
    </row>
    <row r="1695" spans="1:31" x14ac:dyDescent="0.25">
      <c r="A1695">
        <v>2057002</v>
      </c>
      <c r="B1695">
        <v>1</v>
      </c>
      <c r="C1695" t="s">
        <v>81</v>
      </c>
      <c r="D1695" t="s">
        <v>123</v>
      </c>
      <c r="E1695" t="s">
        <v>146</v>
      </c>
      <c r="F1695" t="s">
        <v>5165</v>
      </c>
      <c r="G1695" t="s">
        <v>133</v>
      </c>
      <c r="H1695" t="s">
        <v>134</v>
      </c>
      <c r="I1695" t="s">
        <v>135</v>
      </c>
      <c r="J1695" t="s">
        <v>136</v>
      </c>
      <c r="K1695" t="s">
        <v>137</v>
      </c>
      <c r="L1695" t="s">
        <v>5166</v>
      </c>
      <c r="M1695" t="s">
        <v>5167</v>
      </c>
      <c r="N1695">
        <v>0.66472222199999997</v>
      </c>
      <c r="O1695">
        <v>0</v>
      </c>
      <c r="P1695">
        <v>10</v>
      </c>
      <c r="Q1695">
        <v>0</v>
      </c>
      <c r="R1695">
        <v>38</v>
      </c>
      <c r="S1695">
        <v>12</v>
      </c>
      <c r="T1695">
        <v>336</v>
      </c>
      <c r="U1695">
        <v>11</v>
      </c>
      <c r="V1695">
        <v>14</v>
      </c>
      <c r="W1695">
        <v>0</v>
      </c>
      <c r="X1695">
        <v>1.4657504594849444</v>
      </c>
      <c r="Y1695">
        <v>0</v>
      </c>
      <c r="Z1695">
        <v>9.8771912183196218</v>
      </c>
      <c r="AA1695">
        <v>131.75085822546737</v>
      </c>
      <c r="AB1695">
        <v>255.27386511838273</v>
      </c>
      <c r="AC1695">
        <v>1363.2988699027119</v>
      </c>
      <c r="AD1695">
        <v>237.21133530396003</v>
      </c>
      <c r="AE1695">
        <v>1998.8778702283266</v>
      </c>
    </row>
    <row r="1696" spans="1:31" x14ac:dyDescent="0.25">
      <c r="A1696">
        <v>2057003</v>
      </c>
      <c r="B1696">
        <v>1</v>
      </c>
      <c r="C1696" t="s">
        <v>81</v>
      </c>
      <c r="D1696" t="s">
        <v>127</v>
      </c>
      <c r="E1696" t="s">
        <v>131</v>
      </c>
      <c r="F1696" t="s">
        <v>3453</v>
      </c>
      <c r="G1696" t="s">
        <v>133</v>
      </c>
      <c r="H1696" t="s">
        <v>134</v>
      </c>
      <c r="I1696" t="s">
        <v>135</v>
      </c>
      <c r="J1696" t="s">
        <v>136</v>
      </c>
      <c r="K1696" t="s">
        <v>137</v>
      </c>
      <c r="L1696" t="s">
        <v>5168</v>
      </c>
      <c r="M1696" t="s">
        <v>5169</v>
      </c>
      <c r="N1696">
        <v>0.99583333299999999</v>
      </c>
      <c r="O1696">
        <v>3</v>
      </c>
      <c r="P1696">
        <v>442</v>
      </c>
      <c r="Q1696">
        <v>72</v>
      </c>
      <c r="R1696">
        <v>67</v>
      </c>
      <c r="S1696">
        <v>15</v>
      </c>
      <c r="T1696">
        <v>29</v>
      </c>
      <c r="U1696">
        <v>5</v>
      </c>
      <c r="V1696">
        <v>0</v>
      </c>
      <c r="W1696">
        <v>1.8680582494343334</v>
      </c>
      <c r="X1696">
        <v>74.930221572767735</v>
      </c>
      <c r="Y1696">
        <v>63.469176366970537</v>
      </c>
      <c r="Z1696">
        <v>65.82067931424514</v>
      </c>
      <c r="AA1696">
        <v>412.37112236069601</v>
      </c>
      <c r="AB1696">
        <v>12.045565195930838</v>
      </c>
      <c r="AC1696">
        <v>305.59500497298524</v>
      </c>
      <c r="AD1696">
        <v>0</v>
      </c>
      <c r="AE1696">
        <v>936.09982803302978</v>
      </c>
    </row>
    <row r="1697" spans="1:31" x14ac:dyDescent="0.25">
      <c r="A1697">
        <v>2057004</v>
      </c>
      <c r="B1697">
        <v>1</v>
      </c>
      <c r="C1697" t="s">
        <v>80</v>
      </c>
      <c r="D1697" t="s">
        <v>101</v>
      </c>
      <c r="E1697" t="s">
        <v>146</v>
      </c>
      <c r="F1697" t="s">
        <v>5170</v>
      </c>
      <c r="G1697" t="s">
        <v>133</v>
      </c>
      <c r="H1697" t="s">
        <v>134</v>
      </c>
      <c r="I1697" t="s">
        <v>135</v>
      </c>
      <c r="J1697" t="s">
        <v>136</v>
      </c>
      <c r="K1697" t="s">
        <v>137</v>
      </c>
      <c r="L1697" t="s">
        <v>5171</v>
      </c>
      <c r="M1697" t="s">
        <v>5172</v>
      </c>
      <c r="N1697">
        <v>0.88194444400000005</v>
      </c>
      <c r="O1697">
        <v>0</v>
      </c>
      <c r="P1697">
        <v>6174</v>
      </c>
      <c r="Q1697">
        <v>0</v>
      </c>
      <c r="R1697">
        <v>2</v>
      </c>
      <c r="S1697">
        <v>2</v>
      </c>
      <c r="T1697">
        <v>413</v>
      </c>
      <c r="U1697">
        <v>0</v>
      </c>
      <c r="V1697">
        <v>0</v>
      </c>
      <c r="W1697">
        <v>0</v>
      </c>
      <c r="X1697">
        <v>926.5424275693714</v>
      </c>
      <c r="Y1697">
        <v>0</v>
      </c>
      <c r="Z1697">
        <v>0.15022348547762504</v>
      </c>
      <c r="AA1697">
        <v>9.9047234717634378</v>
      </c>
      <c r="AB1697">
        <v>453.98861010872656</v>
      </c>
      <c r="AC1697">
        <v>0</v>
      </c>
      <c r="AD1697">
        <v>0</v>
      </c>
      <c r="AE1697">
        <v>1390.5859846353392</v>
      </c>
    </row>
    <row r="1698" spans="1:31" x14ac:dyDescent="0.25">
      <c r="A1698">
        <v>2057006</v>
      </c>
      <c r="B1698">
        <v>1</v>
      </c>
      <c r="C1698" t="s">
        <v>80</v>
      </c>
      <c r="D1698" t="s">
        <v>88</v>
      </c>
      <c r="E1698" t="s">
        <v>177</v>
      </c>
      <c r="F1698" t="s">
        <v>5173</v>
      </c>
      <c r="G1698" t="s">
        <v>179</v>
      </c>
      <c r="H1698" t="s">
        <v>143</v>
      </c>
      <c r="I1698" t="s">
        <v>135</v>
      </c>
      <c r="J1698" t="s">
        <v>136</v>
      </c>
      <c r="K1698" t="s">
        <v>137</v>
      </c>
      <c r="L1698" t="s">
        <v>5174</v>
      </c>
      <c r="M1698" t="s">
        <v>5175</v>
      </c>
      <c r="N1698">
        <v>9.9172222219999995</v>
      </c>
      <c r="O1698">
        <v>0</v>
      </c>
      <c r="P1698">
        <v>23</v>
      </c>
      <c r="Q1698">
        <v>0</v>
      </c>
      <c r="R1698">
        <v>0</v>
      </c>
      <c r="S1698">
        <v>0</v>
      </c>
      <c r="T1698">
        <v>1</v>
      </c>
      <c r="U1698">
        <v>0</v>
      </c>
      <c r="V1698">
        <v>0</v>
      </c>
      <c r="W1698">
        <v>0</v>
      </c>
      <c r="X1698">
        <v>48.681569365416642</v>
      </c>
      <c r="Y1698">
        <v>0</v>
      </c>
      <c r="Z1698">
        <v>0</v>
      </c>
      <c r="AA1698">
        <v>0</v>
      </c>
      <c r="AB1698">
        <v>0.42900878366326228</v>
      </c>
      <c r="AC1698">
        <v>0</v>
      </c>
      <c r="AD1698">
        <v>0</v>
      </c>
      <c r="AE1698">
        <v>49.110578149079906</v>
      </c>
    </row>
    <row r="1699" spans="1:31" x14ac:dyDescent="0.25">
      <c r="A1699">
        <v>2057008</v>
      </c>
      <c r="B1699">
        <v>1</v>
      </c>
      <c r="C1699" t="s">
        <v>80</v>
      </c>
      <c r="D1699" t="s">
        <v>104</v>
      </c>
      <c r="E1699" t="s">
        <v>169</v>
      </c>
      <c r="F1699" t="s">
        <v>5176</v>
      </c>
      <c r="G1699" t="s">
        <v>209</v>
      </c>
      <c r="H1699" t="s">
        <v>134</v>
      </c>
      <c r="I1699" t="s">
        <v>135</v>
      </c>
      <c r="J1699" t="s">
        <v>136</v>
      </c>
      <c r="K1699" t="s">
        <v>137</v>
      </c>
      <c r="L1699" t="s">
        <v>5177</v>
      </c>
      <c r="M1699" t="s">
        <v>5178</v>
      </c>
      <c r="N1699">
        <v>7.0750000000000002</v>
      </c>
      <c r="O1699">
        <v>0</v>
      </c>
      <c r="P1699">
        <v>3</v>
      </c>
      <c r="Q1699">
        <v>0</v>
      </c>
      <c r="R1699">
        <v>37</v>
      </c>
      <c r="S1699">
        <v>0</v>
      </c>
      <c r="T1699">
        <v>5</v>
      </c>
      <c r="U1699">
        <v>0</v>
      </c>
      <c r="V1699">
        <v>0</v>
      </c>
      <c r="W1699">
        <v>0</v>
      </c>
      <c r="X1699">
        <v>7.4260490892824125</v>
      </c>
      <c r="Y1699">
        <v>0</v>
      </c>
      <c r="Z1699">
        <v>53.588994056455917</v>
      </c>
      <c r="AA1699">
        <v>0</v>
      </c>
      <c r="AB1699">
        <v>4.4363775838812503</v>
      </c>
      <c r="AC1699">
        <v>0</v>
      </c>
      <c r="AD1699">
        <v>0</v>
      </c>
      <c r="AE1699">
        <v>65.451420729619585</v>
      </c>
    </row>
    <row r="1700" spans="1:31" x14ac:dyDescent="0.25">
      <c r="A1700">
        <v>2057010</v>
      </c>
      <c r="B1700">
        <v>1</v>
      </c>
      <c r="C1700" t="s">
        <v>80</v>
      </c>
      <c r="D1700" t="s">
        <v>95</v>
      </c>
      <c r="E1700" t="s">
        <v>295</v>
      </c>
      <c r="F1700" t="s">
        <v>5179</v>
      </c>
      <c r="G1700" t="s">
        <v>5180</v>
      </c>
      <c r="H1700" t="s">
        <v>680</v>
      </c>
      <c r="I1700" t="s">
        <v>135</v>
      </c>
      <c r="J1700" t="s">
        <v>136</v>
      </c>
      <c r="K1700" t="s">
        <v>137</v>
      </c>
      <c r="L1700" t="s">
        <v>5181</v>
      </c>
      <c r="M1700" t="s">
        <v>5182</v>
      </c>
      <c r="N1700">
        <v>0.16250000000000001</v>
      </c>
      <c r="O1700">
        <v>49</v>
      </c>
      <c r="P1700">
        <v>4280</v>
      </c>
      <c r="Q1700">
        <v>77</v>
      </c>
      <c r="R1700">
        <v>151</v>
      </c>
      <c r="S1700">
        <v>74</v>
      </c>
      <c r="T1700">
        <v>507</v>
      </c>
      <c r="U1700">
        <v>13</v>
      </c>
      <c r="V1700">
        <v>1</v>
      </c>
      <c r="W1700">
        <v>5.043070803702749</v>
      </c>
      <c r="X1700">
        <v>149.98658285688438</v>
      </c>
      <c r="Y1700">
        <v>117.70719732040425</v>
      </c>
      <c r="Z1700">
        <v>9.6538586887626003</v>
      </c>
      <c r="AA1700">
        <v>91.824603482477286</v>
      </c>
      <c r="AB1700">
        <v>69.654066138787641</v>
      </c>
      <c r="AC1700">
        <v>198.0893122923836</v>
      </c>
      <c r="AD1700">
        <v>0.14643806731222503</v>
      </c>
      <c r="AE1700">
        <v>642.10512965071484</v>
      </c>
    </row>
    <row r="1701" spans="1:31" x14ac:dyDescent="0.25">
      <c r="A1701">
        <v>2057011</v>
      </c>
      <c r="B1701">
        <v>1</v>
      </c>
      <c r="C1701" t="s">
        <v>80</v>
      </c>
      <c r="D1701" t="s">
        <v>82</v>
      </c>
      <c r="E1701" t="s">
        <v>505</v>
      </c>
      <c r="F1701" t="s">
        <v>5183</v>
      </c>
      <c r="G1701" t="s">
        <v>160</v>
      </c>
      <c r="H1701" t="s">
        <v>143</v>
      </c>
      <c r="I1701" t="s">
        <v>135</v>
      </c>
      <c r="J1701" t="s">
        <v>136</v>
      </c>
      <c r="K1701" t="s">
        <v>137</v>
      </c>
      <c r="L1701" t="s">
        <v>5184</v>
      </c>
      <c r="M1701" t="s">
        <v>5185</v>
      </c>
      <c r="N1701">
        <v>2.602777777</v>
      </c>
      <c r="O1701">
        <v>0</v>
      </c>
      <c r="P1701">
        <v>15</v>
      </c>
      <c r="Q1701">
        <v>0</v>
      </c>
      <c r="R1701">
        <v>0</v>
      </c>
      <c r="S1701">
        <v>0</v>
      </c>
      <c r="T1701">
        <v>12</v>
      </c>
      <c r="U1701">
        <v>0</v>
      </c>
      <c r="V1701">
        <v>0</v>
      </c>
      <c r="W1701">
        <v>0</v>
      </c>
      <c r="X1701">
        <v>14.616873259486187</v>
      </c>
      <c r="Y1701">
        <v>0</v>
      </c>
      <c r="Z1701">
        <v>0</v>
      </c>
      <c r="AA1701">
        <v>0</v>
      </c>
      <c r="AB1701">
        <v>31.853144650150828</v>
      </c>
      <c r="AC1701">
        <v>0</v>
      </c>
      <c r="AD1701">
        <v>0</v>
      </c>
      <c r="AE1701">
        <v>46.470017909637015</v>
      </c>
    </row>
    <row r="1702" spans="1:31" x14ac:dyDescent="0.25">
      <c r="A1702">
        <v>2057012</v>
      </c>
      <c r="B1702">
        <v>1</v>
      </c>
      <c r="C1702" t="s">
        <v>81</v>
      </c>
      <c r="D1702" t="s">
        <v>123</v>
      </c>
      <c r="E1702" t="s">
        <v>169</v>
      </c>
      <c r="F1702" t="s">
        <v>5186</v>
      </c>
      <c r="G1702" t="s">
        <v>133</v>
      </c>
      <c r="H1702" t="s">
        <v>134</v>
      </c>
      <c r="I1702" t="s">
        <v>135</v>
      </c>
      <c r="J1702" t="s">
        <v>136</v>
      </c>
      <c r="K1702" t="s">
        <v>137</v>
      </c>
      <c r="L1702" t="s">
        <v>5187</v>
      </c>
      <c r="M1702" t="s">
        <v>5188</v>
      </c>
      <c r="N1702">
        <v>0.99611111100000005</v>
      </c>
      <c r="O1702">
        <v>0</v>
      </c>
      <c r="P1702">
        <v>2</v>
      </c>
      <c r="Q1702">
        <v>0</v>
      </c>
      <c r="R1702">
        <v>26</v>
      </c>
      <c r="S1702">
        <v>5</v>
      </c>
      <c r="T1702">
        <v>1</v>
      </c>
      <c r="U1702">
        <v>2</v>
      </c>
      <c r="V1702">
        <v>1</v>
      </c>
      <c r="W1702">
        <v>0</v>
      </c>
      <c r="X1702">
        <v>0.6053969618152033</v>
      </c>
      <c r="Y1702">
        <v>0</v>
      </c>
      <c r="Z1702">
        <v>11.138732914307463</v>
      </c>
      <c r="AA1702">
        <v>135.72475004411183</v>
      </c>
      <c r="AB1702">
        <v>4.0900597382444448E-2</v>
      </c>
      <c r="AC1702">
        <v>55.840934864444151</v>
      </c>
      <c r="AD1702">
        <v>2.0838299159570832</v>
      </c>
      <c r="AE1702">
        <v>205.43454529801818</v>
      </c>
    </row>
    <row r="1703" spans="1:31" x14ac:dyDescent="0.25">
      <c r="A1703">
        <v>2057016</v>
      </c>
      <c r="B1703">
        <v>1</v>
      </c>
      <c r="C1703" t="s">
        <v>81</v>
      </c>
      <c r="D1703" t="s">
        <v>120</v>
      </c>
      <c r="E1703" t="s">
        <v>131</v>
      </c>
      <c r="F1703" t="s">
        <v>5189</v>
      </c>
      <c r="G1703" t="s">
        <v>133</v>
      </c>
      <c r="H1703" t="s">
        <v>134</v>
      </c>
      <c r="I1703" t="s">
        <v>135</v>
      </c>
      <c r="J1703" t="s">
        <v>136</v>
      </c>
      <c r="K1703" t="s">
        <v>137</v>
      </c>
      <c r="L1703" t="s">
        <v>5190</v>
      </c>
      <c r="M1703" t="s">
        <v>5191</v>
      </c>
      <c r="N1703">
        <v>1.484722222</v>
      </c>
      <c r="O1703">
        <v>0</v>
      </c>
      <c r="P1703">
        <v>0</v>
      </c>
      <c r="Q1703">
        <v>0</v>
      </c>
      <c r="R1703">
        <v>8</v>
      </c>
      <c r="S1703">
        <v>0</v>
      </c>
      <c r="T1703">
        <v>1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0.81823853737668018</v>
      </c>
      <c r="AA1703">
        <v>0</v>
      </c>
      <c r="AB1703">
        <v>0.67025815737324113</v>
      </c>
      <c r="AC1703">
        <v>0</v>
      </c>
      <c r="AD1703">
        <v>0</v>
      </c>
      <c r="AE1703">
        <v>1.4884966947499212</v>
      </c>
    </row>
    <row r="1704" spans="1:31" x14ac:dyDescent="0.25">
      <c r="A1704">
        <v>2057017</v>
      </c>
      <c r="B1704">
        <v>1</v>
      </c>
      <c r="C1704" t="s">
        <v>80</v>
      </c>
      <c r="D1704" t="s">
        <v>83</v>
      </c>
      <c r="E1704" t="s">
        <v>158</v>
      </c>
      <c r="F1704" t="s">
        <v>5192</v>
      </c>
      <c r="G1704" t="s">
        <v>1283</v>
      </c>
      <c r="H1704" t="s">
        <v>143</v>
      </c>
      <c r="I1704" t="s">
        <v>135</v>
      </c>
      <c r="J1704" t="s">
        <v>136</v>
      </c>
      <c r="K1704" t="s">
        <v>137</v>
      </c>
      <c r="L1704" t="s">
        <v>5193</v>
      </c>
      <c r="M1704" t="s">
        <v>5194</v>
      </c>
      <c r="N1704">
        <v>1.4488888879999999</v>
      </c>
      <c r="O1704">
        <v>0</v>
      </c>
      <c r="P1704">
        <v>107</v>
      </c>
      <c r="Q1704">
        <v>0</v>
      </c>
      <c r="R1704">
        <v>0</v>
      </c>
      <c r="S1704">
        <v>0</v>
      </c>
      <c r="T1704">
        <v>2</v>
      </c>
      <c r="U1704">
        <v>0</v>
      </c>
      <c r="V1704">
        <v>0</v>
      </c>
      <c r="W1704">
        <v>0</v>
      </c>
      <c r="X1704">
        <v>36.841440838283162</v>
      </c>
      <c r="Y1704">
        <v>0</v>
      </c>
      <c r="Z1704">
        <v>0</v>
      </c>
      <c r="AA1704">
        <v>0</v>
      </c>
      <c r="AB1704">
        <v>0.28198819286492333</v>
      </c>
      <c r="AC1704">
        <v>0</v>
      </c>
      <c r="AD1704">
        <v>0</v>
      </c>
      <c r="AE1704">
        <v>37.123429031148085</v>
      </c>
    </row>
    <row r="1705" spans="1:31" x14ac:dyDescent="0.25">
      <c r="A1705">
        <v>2057018</v>
      </c>
      <c r="B1705">
        <v>1</v>
      </c>
      <c r="C1705" t="s">
        <v>80</v>
      </c>
      <c r="D1705" t="s">
        <v>106</v>
      </c>
      <c r="E1705" t="s">
        <v>158</v>
      </c>
      <c r="F1705" t="s">
        <v>5195</v>
      </c>
      <c r="G1705" t="s">
        <v>1378</v>
      </c>
      <c r="H1705" t="s">
        <v>143</v>
      </c>
      <c r="I1705" t="s">
        <v>135</v>
      </c>
      <c r="J1705" t="s">
        <v>136</v>
      </c>
      <c r="K1705" t="s">
        <v>137</v>
      </c>
      <c r="L1705" t="s">
        <v>5196</v>
      </c>
      <c r="M1705" t="s">
        <v>5197</v>
      </c>
      <c r="N1705">
        <v>3.58</v>
      </c>
      <c r="O1705">
        <v>0</v>
      </c>
      <c r="P1705">
        <v>0</v>
      </c>
      <c r="Q1705">
        <v>0</v>
      </c>
      <c r="R1705">
        <v>2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10.871318147743681</v>
      </c>
      <c r="AA1705">
        <v>0</v>
      </c>
      <c r="AB1705">
        <v>0</v>
      </c>
      <c r="AC1705">
        <v>0</v>
      </c>
      <c r="AD1705">
        <v>0</v>
      </c>
      <c r="AE1705">
        <v>10.871318147743681</v>
      </c>
    </row>
    <row r="1706" spans="1:31" x14ac:dyDescent="0.25">
      <c r="A1706">
        <v>2057022</v>
      </c>
      <c r="B1706">
        <v>1</v>
      </c>
      <c r="C1706" t="s">
        <v>81</v>
      </c>
      <c r="D1706" t="s">
        <v>115</v>
      </c>
      <c r="E1706" t="s">
        <v>131</v>
      </c>
      <c r="F1706" t="s">
        <v>5198</v>
      </c>
      <c r="G1706" t="s">
        <v>273</v>
      </c>
      <c r="H1706" t="s">
        <v>134</v>
      </c>
      <c r="I1706" t="s">
        <v>135</v>
      </c>
      <c r="J1706" t="s">
        <v>136</v>
      </c>
      <c r="K1706" t="s">
        <v>155</v>
      </c>
      <c r="L1706" t="s">
        <v>5199</v>
      </c>
      <c r="M1706" t="s">
        <v>5200</v>
      </c>
      <c r="N1706">
        <v>8.1847222219999995</v>
      </c>
      <c r="O1706">
        <v>0</v>
      </c>
      <c r="P1706">
        <v>358</v>
      </c>
      <c r="Q1706">
        <v>0</v>
      </c>
      <c r="R1706">
        <v>25</v>
      </c>
      <c r="S1706">
        <v>0</v>
      </c>
      <c r="T1706">
        <v>15</v>
      </c>
      <c r="U1706">
        <v>0</v>
      </c>
      <c r="V1706">
        <v>0</v>
      </c>
      <c r="W1706">
        <v>0</v>
      </c>
      <c r="X1706">
        <v>355.83135151113032</v>
      </c>
      <c r="Y1706">
        <v>0</v>
      </c>
      <c r="Z1706">
        <v>82.017753311856453</v>
      </c>
      <c r="AA1706">
        <v>0</v>
      </c>
      <c r="AB1706">
        <v>41.485912803372507</v>
      </c>
      <c r="AC1706">
        <v>0</v>
      </c>
      <c r="AD1706">
        <v>0</v>
      </c>
      <c r="AE1706">
        <v>479.33501762635927</v>
      </c>
    </row>
    <row r="1707" spans="1:31" x14ac:dyDescent="0.25">
      <c r="A1707">
        <v>2057023</v>
      </c>
      <c r="B1707">
        <v>1</v>
      </c>
      <c r="C1707" t="s">
        <v>80</v>
      </c>
      <c r="D1707" t="s">
        <v>93</v>
      </c>
      <c r="E1707" t="s">
        <v>146</v>
      </c>
      <c r="F1707" t="s">
        <v>5201</v>
      </c>
      <c r="G1707" t="s">
        <v>154</v>
      </c>
      <c r="H1707" t="s">
        <v>134</v>
      </c>
      <c r="I1707" t="s">
        <v>135</v>
      </c>
      <c r="J1707" t="s">
        <v>136</v>
      </c>
      <c r="K1707" t="s">
        <v>155</v>
      </c>
      <c r="L1707" t="s">
        <v>5202</v>
      </c>
      <c r="M1707" t="s">
        <v>5203</v>
      </c>
      <c r="N1707">
        <v>7.9977777769999996</v>
      </c>
      <c r="O1707">
        <v>2</v>
      </c>
      <c r="P1707">
        <v>2098</v>
      </c>
      <c r="Q1707">
        <v>20</v>
      </c>
      <c r="R1707">
        <v>830</v>
      </c>
      <c r="S1707">
        <v>18</v>
      </c>
      <c r="T1707">
        <v>393</v>
      </c>
      <c r="U1707">
        <v>2</v>
      </c>
      <c r="V1707">
        <v>0</v>
      </c>
      <c r="W1707">
        <v>41.202892862881313</v>
      </c>
      <c r="X1707">
        <v>2042.3075711285478</v>
      </c>
      <c r="Y1707">
        <v>428.01266357893803</v>
      </c>
      <c r="Z1707">
        <v>4673.7327160221812</v>
      </c>
      <c r="AA1707">
        <v>406.00262539947812</v>
      </c>
      <c r="AB1707">
        <v>2327.9447758698329</v>
      </c>
      <c r="AC1707">
        <v>1455.1749985400838</v>
      </c>
      <c r="AD1707">
        <v>0</v>
      </c>
      <c r="AE1707">
        <v>11374.378243401943</v>
      </c>
    </row>
    <row r="1708" spans="1:31" x14ac:dyDescent="0.25">
      <c r="A1708">
        <v>2057025</v>
      </c>
      <c r="B1708">
        <v>1</v>
      </c>
      <c r="C1708" t="s">
        <v>81</v>
      </c>
      <c r="D1708" t="s">
        <v>118</v>
      </c>
      <c r="E1708" t="s">
        <v>505</v>
      </c>
      <c r="F1708" t="s">
        <v>5204</v>
      </c>
      <c r="G1708" t="s">
        <v>273</v>
      </c>
      <c r="H1708" t="s">
        <v>143</v>
      </c>
      <c r="I1708" t="s">
        <v>135</v>
      </c>
      <c r="J1708" t="s">
        <v>136</v>
      </c>
      <c r="K1708" t="s">
        <v>155</v>
      </c>
      <c r="L1708" t="s">
        <v>5205</v>
      </c>
      <c r="M1708" t="s">
        <v>5206</v>
      </c>
      <c r="N1708">
        <v>5.7226461110000004</v>
      </c>
      <c r="O1708">
        <v>0</v>
      </c>
      <c r="P1708">
        <v>141</v>
      </c>
      <c r="Q1708">
        <v>0</v>
      </c>
      <c r="R1708">
        <v>0</v>
      </c>
      <c r="S1708">
        <v>0</v>
      </c>
      <c r="T1708">
        <v>11</v>
      </c>
      <c r="U1708">
        <v>0</v>
      </c>
      <c r="V1708">
        <v>0</v>
      </c>
      <c r="W1708">
        <v>0</v>
      </c>
      <c r="X1708">
        <v>153.13237764778967</v>
      </c>
      <c r="Y1708">
        <v>0</v>
      </c>
      <c r="Z1708">
        <v>0</v>
      </c>
      <c r="AA1708">
        <v>0</v>
      </c>
      <c r="AB1708">
        <v>64.863322346239457</v>
      </c>
      <c r="AC1708">
        <v>0</v>
      </c>
      <c r="AD1708">
        <v>0</v>
      </c>
      <c r="AE1708">
        <v>217.99569999402911</v>
      </c>
    </row>
    <row r="1709" spans="1:31" x14ac:dyDescent="0.25">
      <c r="A1709">
        <v>2057027</v>
      </c>
      <c r="B1709">
        <v>1</v>
      </c>
      <c r="C1709" t="s">
        <v>80</v>
      </c>
      <c r="D1709" t="s">
        <v>97</v>
      </c>
      <c r="E1709" t="s">
        <v>158</v>
      </c>
      <c r="F1709" t="s">
        <v>5207</v>
      </c>
      <c r="G1709" t="s">
        <v>154</v>
      </c>
      <c r="H1709" t="s">
        <v>143</v>
      </c>
      <c r="I1709" t="s">
        <v>135</v>
      </c>
      <c r="J1709" t="s">
        <v>136</v>
      </c>
      <c r="K1709" t="s">
        <v>155</v>
      </c>
      <c r="L1709" t="s">
        <v>5208</v>
      </c>
      <c r="M1709" t="s">
        <v>5209</v>
      </c>
      <c r="N1709">
        <v>0.789816666</v>
      </c>
      <c r="O1709">
        <v>0</v>
      </c>
      <c r="P1709">
        <v>6</v>
      </c>
      <c r="Q1709">
        <v>0</v>
      </c>
      <c r="R1709">
        <v>23</v>
      </c>
      <c r="S1709">
        <v>0</v>
      </c>
      <c r="T1709">
        <v>5</v>
      </c>
      <c r="U1709">
        <v>0</v>
      </c>
      <c r="V1709">
        <v>0</v>
      </c>
      <c r="W1709">
        <v>0</v>
      </c>
      <c r="X1709">
        <v>6.7206454841939607</v>
      </c>
      <c r="Y1709">
        <v>0</v>
      </c>
      <c r="Z1709">
        <v>7.8104649689513996</v>
      </c>
      <c r="AA1709">
        <v>0</v>
      </c>
      <c r="AB1709">
        <v>4.1733389141619899</v>
      </c>
      <c r="AC1709">
        <v>0</v>
      </c>
      <c r="AD1709">
        <v>0</v>
      </c>
      <c r="AE1709">
        <v>18.704449367307348</v>
      </c>
    </row>
    <row r="1710" spans="1:31" x14ac:dyDescent="0.25">
      <c r="A1710">
        <v>2057030</v>
      </c>
      <c r="B1710">
        <v>1</v>
      </c>
      <c r="C1710" t="s">
        <v>80</v>
      </c>
      <c r="D1710" t="s">
        <v>105</v>
      </c>
      <c r="E1710" t="s">
        <v>158</v>
      </c>
      <c r="F1710" t="s">
        <v>2162</v>
      </c>
      <c r="G1710" t="s">
        <v>160</v>
      </c>
      <c r="H1710" t="s">
        <v>143</v>
      </c>
      <c r="I1710" t="s">
        <v>135</v>
      </c>
      <c r="J1710" t="s">
        <v>136</v>
      </c>
      <c r="K1710" t="s">
        <v>137</v>
      </c>
      <c r="L1710" t="s">
        <v>5210</v>
      </c>
      <c r="M1710" t="s">
        <v>5211</v>
      </c>
      <c r="N1710">
        <v>1.8008333329999999</v>
      </c>
      <c r="O1710">
        <v>0</v>
      </c>
      <c r="P1710">
        <v>330</v>
      </c>
      <c r="Q1710">
        <v>0</v>
      </c>
      <c r="R1710">
        <v>0</v>
      </c>
      <c r="S1710">
        <v>0</v>
      </c>
      <c r="T1710">
        <v>56</v>
      </c>
      <c r="U1710">
        <v>0</v>
      </c>
      <c r="V1710">
        <v>0</v>
      </c>
      <c r="W1710">
        <v>0</v>
      </c>
      <c r="X1710">
        <v>118.02593911015909</v>
      </c>
      <c r="Y1710">
        <v>0</v>
      </c>
      <c r="Z1710">
        <v>0</v>
      </c>
      <c r="AA1710">
        <v>0</v>
      </c>
      <c r="AB1710">
        <v>190.85741602366923</v>
      </c>
      <c r="AC1710">
        <v>0</v>
      </c>
      <c r="AD1710">
        <v>0</v>
      </c>
      <c r="AE1710">
        <v>308.88335513382833</v>
      </c>
    </row>
    <row r="1711" spans="1:31" x14ac:dyDescent="0.25">
      <c r="A1711">
        <v>2057031</v>
      </c>
      <c r="B1711">
        <v>1</v>
      </c>
      <c r="C1711" t="s">
        <v>80</v>
      </c>
      <c r="D1711" t="s">
        <v>98</v>
      </c>
      <c r="E1711" t="s">
        <v>158</v>
      </c>
      <c r="F1711" t="s">
        <v>5212</v>
      </c>
      <c r="G1711" t="s">
        <v>154</v>
      </c>
      <c r="H1711" t="s">
        <v>143</v>
      </c>
      <c r="I1711" t="s">
        <v>135</v>
      </c>
      <c r="J1711" t="s">
        <v>136</v>
      </c>
      <c r="K1711" t="s">
        <v>155</v>
      </c>
      <c r="L1711" t="s">
        <v>5213</v>
      </c>
      <c r="M1711" t="s">
        <v>5214</v>
      </c>
      <c r="N1711">
        <v>7.4433249999999997</v>
      </c>
      <c r="O1711">
        <v>0</v>
      </c>
      <c r="P1711">
        <v>63</v>
      </c>
      <c r="Q1711">
        <v>0</v>
      </c>
      <c r="R1711">
        <v>0</v>
      </c>
      <c r="S1711">
        <v>0</v>
      </c>
      <c r="T1711">
        <v>33</v>
      </c>
      <c r="U1711">
        <v>0</v>
      </c>
      <c r="V1711">
        <v>0</v>
      </c>
      <c r="W1711">
        <v>0</v>
      </c>
      <c r="X1711">
        <v>85.482037576198451</v>
      </c>
      <c r="Y1711">
        <v>0</v>
      </c>
      <c r="Z1711">
        <v>0</v>
      </c>
      <c r="AA1711">
        <v>0</v>
      </c>
      <c r="AB1711">
        <v>257.94919374843636</v>
      </c>
      <c r="AC1711">
        <v>0</v>
      </c>
      <c r="AD1711">
        <v>0</v>
      </c>
      <c r="AE1711">
        <v>343.43123132463484</v>
      </c>
    </row>
    <row r="1712" spans="1:31" x14ac:dyDescent="0.25">
      <c r="A1712">
        <v>2057033</v>
      </c>
      <c r="B1712">
        <v>1</v>
      </c>
      <c r="C1712" t="s">
        <v>80</v>
      </c>
      <c r="D1712" t="s">
        <v>85</v>
      </c>
      <c r="E1712" t="s">
        <v>158</v>
      </c>
      <c r="F1712" t="s">
        <v>3239</v>
      </c>
      <c r="G1712" t="s">
        <v>154</v>
      </c>
      <c r="H1712" t="s">
        <v>143</v>
      </c>
      <c r="I1712" t="s">
        <v>135</v>
      </c>
      <c r="J1712" t="s">
        <v>136</v>
      </c>
      <c r="K1712" t="s">
        <v>155</v>
      </c>
      <c r="L1712" t="s">
        <v>5215</v>
      </c>
      <c r="M1712" t="s">
        <v>5216</v>
      </c>
      <c r="N1712">
        <v>5.6340544440000002</v>
      </c>
      <c r="O1712">
        <v>0</v>
      </c>
      <c r="P1712">
        <v>190</v>
      </c>
      <c r="Q1712">
        <v>0</v>
      </c>
      <c r="R1712">
        <v>0</v>
      </c>
      <c r="S1712">
        <v>0</v>
      </c>
      <c r="T1712">
        <v>7</v>
      </c>
      <c r="U1712">
        <v>0</v>
      </c>
      <c r="V1712">
        <v>0</v>
      </c>
      <c r="W1712">
        <v>0</v>
      </c>
      <c r="X1712">
        <v>268.29831622614728</v>
      </c>
      <c r="Y1712">
        <v>0</v>
      </c>
      <c r="Z1712">
        <v>0</v>
      </c>
      <c r="AA1712">
        <v>0</v>
      </c>
      <c r="AB1712">
        <v>12.788971628500745</v>
      </c>
      <c r="AC1712">
        <v>0</v>
      </c>
      <c r="AD1712">
        <v>0</v>
      </c>
      <c r="AE1712">
        <v>281.08728785464803</v>
      </c>
    </row>
    <row r="1713" spans="1:31" x14ac:dyDescent="0.25">
      <c r="A1713">
        <v>2057034</v>
      </c>
      <c r="B1713">
        <v>1</v>
      </c>
      <c r="C1713" t="s">
        <v>80</v>
      </c>
      <c r="D1713" t="s">
        <v>88</v>
      </c>
      <c r="E1713" t="s">
        <v>169</v>
      </c>
      <c r="F1713" t="s">
        <v>5217</v>
      </c>
      <c r="G1713" t="s">
        <v>273</v>
      </c>
      <c r="H1713" t="s">
        <v>134</v>
      </c>
      <c r="I1713" t="s">
        <v>135</v>
      </c>
      <c r="J1713" t="s">
        <v>136</v>
      </c>
      <c r="K1713" t="s">
        <v>155</v>
      </c>
      <c r="L1713" t="s">
        <v>5218</v>
      </c>
      <c r="M1713" t="s">
        <v>5219</v>
      </c>
      <c r="N1713">
        <v>7.58</v>
      </c>
      <c r="O1713">
        <v>0</v>
      </c>
      <c r="P1713">
        <v>653</v>
      </c>
      <c r="Q1713">
        <v>0</v>
      </c>
      <c r="R1713">
        <v>0</v>
      </c>
      <c r="S1713">
        <v>0</v>
      </c>
      <c r="T1713">
        <v>33</v>
      </c>
      <c r="U1713">
        <v>0</v>
      </c>
      <c r="V1713">
        <v>0</v>
      </c>
      <c r="W1713">
        <v>0</v>
      </c>
      <c r="X1713">
        <v>1150.3560414211672</v>
      </c>
      <c r="Y1713">
        <v>0</v>
      </c>
      <c r="Z1713">
        <v>0</v>
      </c>
      <c r="AA1713">
        <v>0</v>
      </c>
      <c r="AB1713">
        <v>68.790342030274118</v>
      </c>
      <c r="AC1713">
        <v>0</v>
      </c>
      <c r="AD1713">
        <v>0</v>
      </c>
      <c r="AE1713">
        <v>1219.1463834514414</v>
      </c>
    </row>
    <row r="1714" spans="1:31" x14ac:dyDescent="0.25">
      <c r="A1714">
        <v>2057036</v>
      </c>
      <c r="B1714">
        <v>1</v>
      </c>
      <c r="C1714" t="s">
        <v>81</v>
      </c>
      <c r="D1714" t="s">
        <v>127</v>
      </c>
      <c r="E1714" t="s">
        <v>169</v>
      </c>
      <c r="F1714" t="s">
        <v>5220</v>
      </c>
      <c r="G1714" t="s">
        <v>171</v>
      </c>
      <c r="H1714" t="s">
        <v>134</v>
      </c>
      <c r="I1714" t="s">
        <v>135</v>
      </c>
      <c r="J1714" t="s">
        <v>136</v>
      </c>
      <c r="K1714" t="s">
        <v>137</v>
      </c>
      <c r="L1714" t="s">
        <v>5221</v>
      </c>
      <c r="M1714" t="s">
        <v>5222</v>
      </c>
      <c r="N1714">
        <v>1.1261111109999999</v>
      </c>
      <c r="O1714">
        <v>0</v>
      </c>
      <c r="P1714">
        <v>139</v>
      </c>
      <c r="Q1714">
        <v>0</v>
      </c>
      <c r="R1714">
        <v>6</v>
      </c>
      <c r="S1714">
        <v>0</v>
      </c>
      <c r="T1714">
        <v>6</v>
      </c>
      <c r="U1714">
        <v>0</v>
      </c>
      <c r="V1714">
        <v>0</v>
      </c>
      <c r="W1714">
        <v>0</v>
      </c>
      <c r="X1714">
        <v>27.434756883473923</v>
      </c>
      <c r="Y1714">
        <v>0</v>
      </c>
      <c r="Z1714">
        <v>9.2077857807161045</v>
      </c>
      <c r="AA1714">
        <v>0</v>
      </c>
      <c r="AB1714">
        <v>4.3913656774526952</v>
      </c>
      <c r="AC1714">
        <v>0</v>
      </c>
      <c r="AD1714">
        <v>0</v>
      </c>
      <c r="AE1714">
        <v>41.033908341642729</v>
      </c>
    </row>
    <row r="1715" spans="1:31" x14ac:dyDescent="0.25">
      <c r="A1715">
        <v>2057040</v>
      </c>
      <c r="B1715">
        <v>1</v>
      </c>
      <c r="C1715" t="s">
        <v>81</v>
      </c>
      <c r="D1715" t="s">
        <v>123</v>
      </c>
      <c r="E1715" t="s">
        <v>131</v>
      </c>
      <c r="F1715" t="s">
        <v>5223</v>
      </c>
      <c r="G1715" t="s">
        <v>273</v>
      </c>
      <c r="H1715" t="s">
        <v>134</v>
      </c>
      <c r="I1715" t="s">
        <v>135</v>
      </c>
      <c r="J1715" t="s">
        <v>136</v>
      </c>
      <c r="K1715" t="s">
        <v>155</v>
      </c>
      <c r="L1715" t="s">
        <v>5224</v>
      </c>
      <c r="M1715" t="s">
        <v>5225</v>
      </c>
      <c r="N1715">
        <v>8.3233333330000008</v>
      </c>
      <c r="O1715">
        <v>0</v>
      </c>
      <c r="P1715">
        <v>665</v>
      </c>
      <c r="Q1715">
        <v>5</v>
      </c>
      <c r="R1715">
        <v>27</v>
      </c>
      <c r="S1715">
        <v>3</v>
      </c>
      <c r="T1715">
        <v>38</v>
      </c>
      <c r="U1715">
        <v>1</v>
      </c>
      <c r="V1715">
        <v>0</v>
      </c>
      <c r="W1715">
        <v>0</v>
      </c>
      <c r="X1715">
        <v>749.08930370347764</v>
      </c>
      <c r="Y1715">
        <v>18.199614340095877</v>
      </c>
      <c r="Z1715">
        <v>29.964220283695141</v>
      </c>
      <c r="AA1715">
        <v>130.72802688099713</v>
      </c>
      <c r="AB1715">
        <v>94.923642224170152</v>
      </c>
      <c r="AC1715">
        <v>243.90840262418243</v>
      </c>
      <c r="AD1715">
        <v>0</v>
      </c>
      <c r="AE1715">
        <v>1266.8132100566183</v>
      </c>
    </row>
    <row r="1716" spans="1:31" x14ac:dyDescent="0.25">
      <c r="A1716">
        <v>2057041</v>
      </c>
      <c r="B1716">
        <v>1</v>
      </c>
      <c r="C1716" t="s">
        <v>81</v>
      </c>
      <c r="D1716" t="s">
        <v>121</v>
      </c>
      <c r="E1716" t="s">
        <v>140</v>
      </c>
      <c r="F1716" t="s">
        <v>5226</v>
      </c>
      <c r="G1716" t="s">
        <v>154</v>
      </c>
      <c r="H1716" t="s">
        <v>143</v>
      </c>
      <c r="I1716" t="s">
        <v>135</v>
      </c>
      <c r="J1716" t="s">
        <v>136</v>
      </c>
      <c r="K1716" t="s">
        <v>155</v>
      </c>
      <c r="L1716" t="s">
        <v>5227</v>
      </c>
      <c r="M1716" t="s">
        <v>5228</v>
      </c>
      <c r="N1716">
        <v>11.168055555</v>
      </c>
      <c r="O1716">
        <v>0</v>
      </c>
      <c r="P1716">
        <v>65</v>
      </c>
      <c r="Q1716">
        <v>0</v>
      </c>
      <c r="R1716">
        <v>6</v>
      </c>
      <c r="S1716">
        <v>0</v>
      </c>
      <c r="T1716">
        <v>4</v>
      </c>
      <c r="U1716">
        <v>0</v>
      </c>
      <c r="V1716">
        <v>0</v>
      </c>
      <c r="W1716">
        <v>0</v>
      </c>
      <c r="X1716">
        <v>122.53921920313358</v>
      </c>
      <c r="Y1716">
        <v>0</v>
      </c>
      <c r="Z1716">
        <v>12.524879227352669</v>
      </c>
      <c r="AA1716">
        <v>0</v>
      </c>
      <c r="AB1716">
        <v>15.721387894500383</v>
      </c>
      <c r="AC1716">
        <v>0</v>
      </c>
      <c r="AD1716">
        <v>0</v>
      </c>
      <c r="AE1716">
        <v>150.78548632498664</v>
      </c>
    </row>
    <row r="1717" spans="1:31" x14ac:dyDescent="0.25">
      <c r="A1717">
        <v>2057042</v>
      </c>
      <c r="B1717">
        <v>1</v>
      </c>
      <c r="C1717" t="s">
        <v>80</v>
      </c>
      <c r="D1717" t="s">
        <v>82</v>
      </c>
      <c r="E1717" t="s">
        <v>158</v>
      </c>
      <c r="F1717" t="s">
        <v>5229</v>
      </c>
      <c r="G1717" t="s">
        <v>273</v>
      </c>
      <c r="H1717" t="s">
        <v>143</v>
      </c>
      <c r="I1717" t="s">
        <v>135</v>
      </c>
      <c r="J1717" t="s">
        <v>136</v>
      </c>
      <c r="K1717" t="s">
        <v>155</v>
      </c>
      <c r="L1717" t="s">
        <v>5230</v>
      </c>
      <c r="M1717" t="s">
        <v>5231</v>
      </c>
      <c r="N1717">
        <v>0.48222222199999998</v>
      </c>
      <c r="O1717">
        <v>0</v>
      </c>
      <c r="P1717">
        <v>183</v>
      </c>
      <c r="Q1717">
        <v>0</v>
      </c>
      <c r="R1717">
        <v>0</v>
      </c>
      <c r="S1717">
        <v>0</v>
      </c>
      <c r="T1717">
        <v>17</v>
      </c>
      <c r="U1717">
        <v>0</v>
      </c>
      <c r="V1717">
        <v>0</v>
      </c>
      <c r="W1717">
        <v>0</v>
      </c>
      <c r="X1717">
        <v>18.079121152331208</v>
      </c>
      <c r="Y1717">
        <v>0</v>
      </c>
      <c r="Z1717">
        <v>0</v>
      </c>
      <c r="AA1717">
        <v>0</v>
      </c>
      <c r="AB1717">
        <v>3.134286714140524</v>
      </c>
      <c r="AC1717">
        <v>0</v>
      </c>
      <c r="AD1717">
        <v>0</v>
      </c>
      <c r="AE1717">
        <v>21.213407866471734</v>
      </c>
    </row>
    <row r="1718" spans="1:31" x14ac:dyDescent="0.25">
      <c r="A1718">
        <v>2057044</v>
      </c>
      <c r="B1718">
        <v>1</v>
      </c>
      <c r="C1718" t="s">
        <v>80</v>
      </c>
      <c r="D1718" t="s">
        <v>82</v>
      </c>
      <c r="E1718" t="s">
        <v>158</v>
      </c>
      <c r="F1718" t="s">
        <v>5232</v>
      </c>
      <c r="G1718" t="s">
        <v>273</v>
      </c>
      <c r="H1718" t="s">
        <v>143</v>
      </c>
      <c r="I1718" t="s">
        <v>135</v>
      </c>
      <c r="J1718" t="s">
        <v>136</v>
      </c>
      <c r="K1718" t="s">
        <v>155</v>
      </c>
      <c r="L1718" t="s">
        <v>5233</v>
      </c>
      <c r="M1718" t="s">
        <v>5234</v>
      </c>
      <c r="N1718">
        <v>0.46891833300000002</v>
      </c>
      <c r="O1718">
        <v>0</v>
      </c>
      <c r="P1718">
        <v>130</v>
      </c>
      <c r="Q1718">
        <v>0</v>
      </c>
      <c r="R1718">
        <v>0</v>
      </c>
      <c r="S1718">
        <v>0</v>
      </c>
      <c r="T1718">
        <v>7</v>
      </c>
      <c r="U1718">
        <v>0</v>
      </c>
      <c r="V1718">
        <v>0</v>
      </c>
      <c r="W1718">
        <v>0</v>
      </c>
      <c r="X1718">
        <v>12.268022380743899</v>
      </c>
      <c r="Y1718">
        <v>0</v>
      </c>
      <c r="Z1718">
        <v>0</v>
      </c>
      <c r="AA1718">
        <v>0</v>
      </c>
      <c r="AB1718">
        <v>0.62941513024052664</v>
      </c>
      <c r="AC1718">
        <v>0</v>
      </c>
      <c r="AD1718">
        <v>0</v>
      </c>
      <c r="AE1718">
        <v>12.897437510984425</v>
      </c>
    </row>
    <row r="1719" spans="1:31" x14ac:dyDescent="0.25">
      <c r="A1719">
        <v>2057045</v>
      </c>
      <c r="B1719">
        <v>1</v>
      </c>
      <c r="C1719" t="s">
        <v>80</v>
      </c>
      <c r="D1719" t="s">
        <v>108</v>
      </c>
      <c r="E1719" t="s">
        <v>140</v>
      </c>
      <c r="F1719" t="s">
        <v>5235</v>
      </c>
      <c r="G1719" t="s">
        <v>273</v>
      </c>
      <c r="H1719" t="s">
        <v>143</v>
      </c>
      <c r="I1719" t="s">
        <v>135</v>
      </c>
      <c r="J1719" t="s">
        <v>136</v>
      </c>
      <c r="K1719" t="s">
        <v>155</v>
      </c>
      <c r="L1719" t="s">
        <v>5236</v>
      </c>
      <c r="M1719" t="s">
        <v>5237</v>
      </c>
      <c r="N1719">
        <v>4.6977777769999998</v>
      </c>
      <c r="O1719">
        <v>0</v>
      </c>
      <c r="P1719">
        <v>480</v>
      </c>
      <c r="Q1719">
        <v>0</v>
      </c>
      <c r="R1719">
        <v>3</v>
      </c>
      <c r="S1719">
        <v>0</v>
      </c>
      <c r="T1719">
        <v>87</v>
      </c>
      <c r="U1719">
        <v>0</v>
      </c>
      <c r="V1719">
        <v>0</v>
      </c>
      <c r="W1719">
        <v>0</v>
      </c>
      <c r="X1719">
        <v>376.80776526921488</v>
      </c>
      <c r="Y1719">
        <v>0</v>
      </c>
      <c r="Z1719">
        <v>1.3486599701805551</v>
      </c>
      <c r="AA1719">
        <v>0</v>
      </c>
      <c r="AB1719">
        <v>272.41539475173198</v>
      </c>
      <c r="AC1719">
        <v>0</v>
      </c>
      <c r="AD1719">
        <v>0</v>
      </c>
      <c r="AE1719">
        <v>650.57181999112743</v>
      </c>
    </row>
    <row r="1720" spans="1:31" x14ac:dyDescent="0.25">
      <c r="A1720">
        <v>2057047</v>
      </c>
      <c r="B1720">
        <v>1</v>
      </c>
      <c r="C1720" t="s">
        <v>80</v>
      </c>
      <c r="D1720" t="s">
        <v>83</v>
      </c>
      <c r="E1720" t="s">
        <v>131</v>
      </c>
      <c r="F1720" t="s">
        <v>5238</v>
      </c>
      <c r="G1720" t="s">
        <v>133</v>
      </c>
      <c r="H1720" t="s">
        <v>134</v>
      </c>
      <c r="I1720" t="s">
        <v>135</v>
      </c>
      <c r="J1720" t="s">
        <v>136</v>
      </c>
      <c r="K1720" t="s">
        <v>137</v>
      </c>
      <c r="L1720" t="s">
        <v>5239</v>
      </c>
      <c r="M1720" t="s">
        <v>5240</v>
      </c>
      <c r="N1720">
        <v>0.75083333299999999</v>
      </c>
      <c r="O1720">
        <v>0</v>
      </c>
      <c r="P1720">
        <v>502</v>
      </c>
      <c r="Q1720">
        <v>0</v>
      </c>
      <c r="R1720">
        <v>0</v>
      </c>
      <c r="S1720">
        <v>4</v>
      </c>
      <c r="T1720">
        <v>38</v>
      </c>
      <c r="U1720">
        <v>2</v>
      </c>
      <c r="V1720">
        <v>0</v>
      </c>
      <c r="W1720">
        <v>0</v>
      </c>
      <c r="X1720">
        <v>92.612483369930715</v>
      </c>
      <c r="Y1720">
        <v>0</v>
      </c>
      <c r="Z1720">
        <v>0</v>
      </c>
      <c r="AA1720">
        <v>24.659518131226662</v>
      </c>
      <c r="AB1720">
        <v>17.993347939616083</v>
      </c>
      <c r="AC1720">
        <v>19.972493139160278</v>
      </c>
      <c r="AD1720">
        <v>0</v>
      </c>
      <c r="AE1720">
        <v>155.23784257993373</v>
      </c>
    </row>
    <row r="1721" spans="1:31" x14ac:dyDescent="0.25">
      <c r="A1721">
        <v>2057051</v>
      </c>
      <c r="B1721">
        <v>1</v>
      </c>
      <c r="C1721" t="s">
        <v>80</v>
      </c>
      <c r="D1721" t="s">
        <v>105</v>
      </c>
      <c r="E1721" t="s">
        <v>146</v>
      </c>
      <c r="F1721" t="s">
        <v>5241</v>
      </c>
      <c r="G1721" t="s">
        <v>133</v>
      </c>
      <c r="H1721" t="s">
        <v>134</v>
      </c>
      <c r="I1721" t="s">
        <v>135</v>
      </c>
      <c r="J1721" t="s">
        <v>136</v>
      </c>
      <c r="K1721" t="s">
        <v>137</v>
      </c>
      <c r="L1721" t="s">
        <v>5242</v>
      </c>
      <c r="M1721" t="s">
        <v>5243</v>
      </c>
      <c r="N1721">
        <v>0.19388888800000001</v>
      </c>
      <c r="O1721">
        <v>1</v>
      </c>
      <c r="P1721">
        <v>357</v>
      </c>
      <c r="Q1721">
        <v>1</v>
      </c>
      <c r="R1721">
        <v>2</v>
      </c>
      <c r="S1721">
        <v>6</v>
      </c>
      <c r="T1721">
        <v>40</v>
      </c>
      <c r="U1721">
        <v>0</v>
      </c>
      <c r="V1721">
        <v>0</v>
      </c>
      <c r="W1721">
        <v>9.340403507038389E-2</v>
      </c>
      <c r="X1721">
        <v>18.320320807927175</v>
      </c>
      <c r="Y1721">
        <v>0.75807370421480891</v>
      </c>
      <c r="Z1721">
        <v>1.4444979194800001E-2</v>
      </c>
      <c r="AA1721">
        <v>4.821613310880295</v>
      </c>
      <c r="AB1721">
        <v>11.064842592347233</v>
      </c>
      <c r="AC1721">
        <v>0</v>
      </c>
      <c r="AD1721">
        <v>0</v>
      </c>
      <c r="AE1721">
        <v>35.072699429634696</v>
      </c>
    </row>
    <row r="1722" spans="1:31" x14ac:dyDescent="0.25">
      <c r="A1722">
        <v>2057053</v>
      </c>
      <c r="B1722">
        <v>1</v>
      </c>
      <c r="C1722" t="s">
        <v>80</v>
      </c>
      <c r="D1722" t="s">
        <v>88</v>
      </c>
      <c r="E1722" t="s">
        <v>169</v>
      </c>
      <c r="F1722" t="s">
        <v>5244</v>
      </c>
      <c r="G1722" t="s">
        <v>273</v>
      </c>
      <c r="H1722" t="s">
        <v>134</v>
      </c>
      <c r="I1722" t="s">
        <v>135</v>
      </c>
      <c r="J1722" t="s">
        <v>136</v>
      </c>
      <c r="K1722" t="s">
        <v>155</v>
      </c>
      <c r="L1722" t="s">
        <v>5245</v>
      </c>
      <c r="M1722" t="s">
        <v>5246</v>
      </c>
      <c r="N1722">
        <v>5.4004194439999997</v>
      </c>
      <c r="O1722">
        <v>0</v>
      </c>
      <c r="P1722">
        <v>168</v>
      </c>
      <c r="Q1722">
        <v>0</v>
      </c>
      <c r="R1722">
        <v>0</v>
      </c>
      <c r="S1722">
        <v>0</v>
      </c>
      <c r="T1722">
        <v>1</v>
      </c>
      <c r="U1722">
        <v>0</v>
      </c>
      <c r="V1722">
        <v>0</v>
      </c>
      <c r="W1722">
        <v>0</v>
      </c>
      <c r="X1722">
        <v>209.14274048189409</v>
      </c>
      <c r="Y1722">
        <v>0</v>
      </c>
      <c r="Z1722">
        <v>0</v>
      </c>
      <c r="AA1722">
        <v>0</v>
      </c>
      <c r="AB1722">
        <v>9.4548646935690535</v>
      </c>
      <c r="AC1722">
        <v>0</v>
      </c>
      <c r="AD1722">
        <v>0</v>
      </c>
      <c r="AE1722">
        <v>218.59760517546314</v>
      </c>
    </row>
    <row r="1723" spans="1:31" x14ac:dyDescent="0.25">
      <c r="A1723">
        <v>2057055</v>
      </c>
      <c r="B1723">
        <v>1</v>
      </c>
      <c r="C1723" t="s">
        <v>80</v>
      </c>
      <c r="D1723" t="s">
        <v>88</v>
      </c>
      <c r="E1723" t="s">
        <v>158</v>
      </c>
      <c r="F1723" t="s">
        <v>5247</v>
      </c>
      <c r="G1723" t="s">
        <v>273</v>
      </c>
      <c r="H1723" t="s">
        <v>143</v>
      </c>
      <c r="I1723" t="s">
        <v>135</v>
      </c>
      <c r="J1723" t="s">
        <v>136</v>
      </c>
      <c r="K1723" t="s">
        <v>155</v>
      </c>
      <c r="L1723" t="s">
        <v>5248</v>
      </c>
      <c r="M1723" t="s">
        <v>5249</v>
      </c>
      <c r="N1723">
        <v>0.631231388</v>
      </c>
      <c r="O1723">
        <v>0</v>
      </c>
      <c r="P1723">
        <v>58</v>
      </c>
      <c r="Q1723">
        <v>0</v>
      </c>
      <c r="R1723">
        <v>0</v>
      </c>
      <c r="S1723">
        <v>0</v>
      </c>
      <c r="T1723">
        <v>2</v>
      </c>
      <c r="U1723">
        <v>0</v>
      </c>
      <c r="V1723">
        <v>0</v>
      </c>
      <c r="W1723">
        <v>0</v>
      </c>
      <c r="X1723">
        <v>9.9167325963404345</v>
      </c>
      <c r="Y1723">
        <v>0</v>
      </c>
      <c r="Z1723">
        <v>0</v>
      </c>
      <c r="AA1723">
        <v>0</v>
      </c>
      <c r="AB1723">
        <v>9.1175669055708605E-2</v>
      </c>
      <c r="AC1723">
        <v>0</v>
      </c>
      <c r="AD1723">
        <v>0</v>
      </c>
      <c r="AE1723">
        <v>10.007908265396143</v>
      </c>
    </row>
    <row r="1724" spans="1:31" x14ac:dyDescent="0.25">
      <c r="A1724">
        <v>2057058</v>
      </c>
      <c r="B1724">
        <v>1</v>
      </c>
      <c r="C1724" t="s">
        <v>81</v>
      </c>
      <c r="D1724" t="s">
        <v>118</v>
      </c>
      <c r="E1724" t="s">
        <v>177</v>
      </c>
      <c r="F1724" t="s">
        <v>5250</v>
      </c>
      <c r="G1724" t="s">
        <v>1007</v>
      </c>
      <c r="H1724" t="s">
        <v>143</v>
      </c>
      <c r="I1724" t="s">
        <v>135</v>
      </c>
      <c r="J1724" t="s">
        <v>3</v>
      </c>
      <c r="K1724" t="s">
        <v>137</v>
      </c>
      <c r="L1724" t="s">
        <v>5251</v>
      </c>
      <c r="M1724" t="s">
        <v>5252</v>
      </c>
      <c r="N1724">
        <v>3.7650000000000001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1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7.2862789525540012E-2</v>
      </c>
      <c r="AC1724">
        <v>0</v>
      </c>
      <c r="AD1724">
        <v>0</v>
      </c>
      <c r="AE1724">
        <v>7.2862789525540012E-2</v>
      </c>
    </row>
    <row r="1725" spans="1:31" x14ac:dyDescent="0.25">
      <c r="A1725">
        <v>2057060</v>
      </c>
      <c r="B1725">
        <v>1</v>
      </c>
      <c r="C1725" t="s">
        <v>80</v>
      </c>
      <c r="D1725" t="s">
        <v>96</v>
      </c>
      <c r="E1725" t="s">
        <v>295</v>
      </c>
      <c r="F1725" t="s">
        <v>5253</v>
      </c>
      <c r="G1725" t="s">
        <v>154</v>
      </c>
      <c r="H1725" t="s">
        <v>134</v>
      </c>
      <c r="I1725" t="s">
        <v>135</v>
      </c>
      <c r="J1725" t="s">
        <v>136</v>
      </c>
      <c r="K1725" t="s">
        <v>155</v>
      </c>
      <c r="L1725" t="s">
        <v>5254</v>
      </c>
      <c r="M1725" t="s">
        <v>5197</v>
      </c>
      <c r="N1725">
        <v>2.8063888879999999</v>
      </c>
      <c r="O1725">
        <v>0</v>
      </c>
      <c r="P1725">
        <v>258</v>
      </c>
      <c r="Q1725">
        <v>14</v>
      </c>
      <c r="R1725">
        <v>21</v>
      </c>
      <c r="S1725">
        <v>19</v>
      </c>
      <c r="T1725">
        <v>28</v>
      </c>
      <c r="U1725">
        <v>5</v>
      </c>
      <c r="V1725">
        <v>0</v>
      </c>
      <c r="W1725">
        <v>0</v>
      </c>
      <c r="X1725">
        <v>222.09164851181691</v>
      </c>
      <c r="Y1725">
        <v>26.546240295304418</v>
      </c>
      <c r="Z1725">
        <v>34.779527981855935</v>
      </c>
      <c r="AA1725">
        <v>311.17580136913756</v>
      </c>
      <c r="AB1725">
        <v>48.426116753141649</v>
      </c>
      <c r="AC1725">
        <v>1813.2975180224757</v>
      </c>
      <c r="AD1725">
        <v>0</v>
      </c>
      <c r="AE1725">
        <v>2456.3168529337322</v>
      </c>
    </row>
    <row r="1726" spans="1:31" x14ac:dyDescent="0.25">
      <c r="A1726">
        <v>2057061</v>
      </c>
      <c r="B1726">
        <v>1</v>
      </c>
      <c r="C1726" t="s">
        <v>81</v>
      </c>
      <c r="D1726" t="s">
        <v>127</v>
      </c>
      <c r="E1726" t="s">
        <v>158</v>
      </c>
      <c r="F1726" t="s">
        <v>5255</v>
      </c>
      <c r="G1726" t="s">
        <v>979</v>
      </c>
      <c r="H1726" t="s">
        <v>143</v>
      </c>
      <c r="I1726" t="s">
        <v>135</v>
      </c>
      <c r="J1726" t="s">
        <v>136</v>
      </c>
      <c r="K1726" t="s">
        <v>137</v>
      </c>
      <c r="L1726" t="s">
        <v>5256</v>
      </c>
      <c r="M1726" t="s">
        <v>5257</v>
      </c>
      <c r="N1726">
        <v>2.088055555</v>
      </c>
      <c r="O1726">
        <v>0</v>
      </c>
      <c r="P1726">
        <v>20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9.2029282657728597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9.2029282657728597</v>
      </c>
    </row>
    <row r="1727" spans="1:31" x14ac:dyDescent="0.25">
      <c r="A1727">
        <v>2057068</v>
      </c>
      <c r="B1727">
        <v>1</v>
      </c>
      <c r="C1727" t="s">
        <v>80</v>
      </c>
      <c r="D1727" t="s">
        <v>85</v>
      </c>
      <c r="E1727" t="s">
        <v>177</v>
      </c>
      <c r="F1727" t="s">
        <v>5258</v>
      </c>
      <c r="G1727" t="s">
        <v>1007</v>
      </c>
      <c r="H1727" t="s">
        <v>143</v>
      </c>
      <c r="I1727" t="s">
        <v>135</v>
      </c>
      <c r="J1727" t="s">
        <v>3</v>
      </c>
      <c r="K1727" t="s">
        <v>137</v>
      </c>
      <c r="L1727" t="s">
        <v>5259</v>
      </c>
      <c r="M1727" t="s">
        <v>5260</v>
      </c>
      <c r="N1727">
        <v>4.636111111</v>
      </c>
      <c r="O1727">
        <v>0</v>
      </c>
      <c r="P1727">
        <v>8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6.271996193422539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6.271996193422539</v>
      </c>
    </row>
    <row r="1728" spans="1:31" x14ac:dyDescent="0.25">
      <c r="A1728">
        <v>2057069</v>
      </c>
      <c r="B1728">
        <v>1</v>
      </c>
      <c r="C1728" t="s">
        <v>80</v>
      </c>
      <c r="D1728" t="s">
        <v>99</v>
      </c>
      <c r="E1728" t="s">
        <v>505</v>
      </c>
      <c r="F1728" t="s">
        <v>5261</v>
      </c>
      <c r="G1728" t="s">
        <v>1007</v>
      </c>
      <c r="H1728" t="s">
        <v>143</v>
      </c>
      <c r="I1728" t="s">
        <v>135</v>
      </c>
      <c r="J1728" t="s">
        <v>3</v>
      </c>
      <c r="K1728" t="s">
        <v>137</v>
      </c>
      <c r="L1728" t="s">
        <v>5262</v>
      </c>
      <c r="M1728" t="s">
        <v>5263</v>
      </c>
      <c r="N1728">
        <v>5.204722222</v>
      </c>
      <c r="O1728">
        <v>0</v>
      </c>
      <c r="P1728">
        <v>12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7.1863001338632504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7.1863001338632504</v>
      </c>
    </row>
    <row r="1729" spans="1:31" x14ac:dyDescent="0.25">
      <c r="A1729">
        <v>2057071</v>
      </c>
      <c r="B1729">
        <v>1</v>
      </c>
      <c r="C1729" t="s">
        <v>81</v>
      </c>
      <c r="D1729" t="s">
        <v>125</v>
      </c>
      <c r="E1729" t="s">
        <v>146</v>
      </c>
      <c r="F1729" t="s">
        <v>5264</v>
      </c>
      <c r="G1729" t="s">
        <v>1296</v>
      </c>
      <c r="H1729" t="s">
        <v>134</v>
      </c>
      <c r="I1729" t="s">
        <v>135</v>
      </c>
      <c r="J1729" t="s">
        <v>136</v>
      </c>
      <c r="K1729" t="s">
        <v>155</v>
      </c>
      <c r="L1729" t="s">
        <v>5265</v>
      </c>
      <c r="M1729" t="s">
        <v>5266</v>
      </c>
      <c r="N1729">
        <v>0.43472222199999999</v>
      </c>
      <c r="O1729">
        <v>3</v>
      </c>
      <c r="P1729">
        <v>3586</v>
      </c>
      <c r="Q1729">
        <v>226</v>
      </c>
      <c r="R1729">
        <v>219</v>
      </c>
      <c r="S1729">
        <v>12</v>
      </c>
      <c r="T1729">
        <v>552</v>
      </c>
      <c r="U1729">
        <v>1</v>
      </c>
      <c r="V1729">
        <v>4</v>
      </c>
      <c r="W1729">
        <v>1.3328468973175418</v>
      </c>
      <c r="X1729">
        <v>278.93085937738181</v>
      </c>
      <c r="Y1729">
        <v>85.381870097063171</v>
      </c>
      <c r="Z1729">
        <v>34.040294832958324</v>
      </c>
      <c r="AA1729">
        <v>17.532057716419555</v>
      </c>
      <c r="AB1729">
        <v>137.5028387554124</v>
      </c>
      <c r="AC1729">
        <v>1.1121696387951334</v>
      </c>
      <c r="AD1729">
        <v>2.0944195020096235</v>
      </c>
      <c r="AE1729">
        <v>557.92735681735758</v>
      </c>
    </row>
    <row r="1730" spans="1:31" x14ac:dyDescent="0.25">
      <c r="A1730">
        <v>2057072</v>
      </c>
      <c r="B1730">
        <v>1</v>
      </c>
      <c r="C1730" t="s">
        <v>81</v>
      </c>
      <c r="D1730" t="s">
        <v>122</v>
      </c>
      <c r="E1730" t="s">
        <v>158</v>
      </c>
      <c r="F1730" t="s">
        <v>5267</v>
      </c>
      <c r="G1730" t="s">
        <v>385</v>
      </c>
      <c r="H1730" t="s">
        <v>143</v>
      </c>
      <c r="I1730" t="s">
        <v>135</v>
      </c>
      <c r="J1730" t="s">
        <v>136</v>
      </c>
      <c r="K1730" t="s">
        <v>137</v>
      </c>
      <c r="L1730" t="s">
        <v>5268</v>
      </c>
      <c r="M1730" t="s">
        <v>5269</v>
      </c>
      <c r="N1730">
        <v>0.90777777699999995</v>
      </c>
      <c r="O1730">
        <v>0</v>
      </c>
      <c r="P1730">
        <v>89</v>
      </c>
      <c r="Q1730">
        <v>0</v>
      </c>
      <c r="R1730">
        <v>0</v>
      </c>
      <c r="S1730">
        <v>0</v>
      </c>
      <c r="T1730">
        <v>1</v>
      </c>
      <c r="U1730">
        <v>0</v>
      </c>
      <c r="V1730">
        <v>0</v>
      </c>
      <c r="W1730">
        <v>0</v>
      </c>
      <c r="X1730">
        <v>13.724457657299237</v>
      </c>
      <c r="Y1730">
        <v>0</v>
      </c>
      <c r="Z1730">
        <v>0</v>
      </c>
      <c r="AA1730">
        <v>0</v>
      </c>
      <c r="AB1730">
        <v>3.5153786426843331E-2</v>
      </c>
      <c r="AC1730">
        <v>0</v>
      </c>
      <c r="AD1730">
        <v>0</v>
      </c>
      <c r="AE1730">
        <v>13.759611443726079</v>
      </c>
    </row>
    <row r="1731" spans="1:31" x14ac:dyDescent="0.25">
      <c r="A1731">
        <v>2057073</v>
      </c>
      <c r="B1731">
        <v>1</v>
      </c>
      <c r="C1731" t="s">
        <v>80</v>
      </c>
      <c r="D1731" t="s">
        <v>90</v>
      </c>
      <c r="E1731" t="s">
        <v>158</v>
      </c>
      <c r="F1731" t="s">
        <v>5270</v>
      </c>
      <c r="G1731" t="s">
        <v>154</v>
      </c>
      <c r="H1731" t="s">
        <v>143</v>
      </c>
      <c r="I1731" t="s">
        <v>135</v>
      </c>
      <c r="J1731" t="s">
        <v>136</v>
      </c>
      <c r="K1731" t="s">
        <v>155</v>
      </c>
      <c r="L1731" t="s">
        <v>5271</v>
      </c>
      <c r="M1731" t="s">
        <v>5272</v>
      </c>
      <c r="N1731">
        <v>4.6527777769999998</v>
      </c>
      <c r="O1731">
        <v>0</v>
      </c>
      <c r="P1731">
        <v>83</v>
      </c>
      <c r="Q1731">
        <v>0</v>
      </c>
      <c r="R1731">
        <v>0</v>
      </c>
      <c r="S1731">
        <v>0</v>
      </c>
      <c r="T1731">
        <v>26</v>
      </c>
      <c r="U1731">
        <v>0</v>
      </c>
      <c r="V1731">
        <v>0</v>
      </c>
      <c r="W1731">
        <v>0</v>
      </c>
      <c r="X1731">
        <v>97.116050335368925</v>
      </c>
      <c r="Y1731">
        <v>0</v>
      </c>
      <c r="Z1731">
        <v>0</v>
      </c>
      <c r="AA1731">
        <v>0</v>
      </c>
      <c r="AB1731">
        <v>223.49882711113423</v>
      </c>
      <c r="AC1731">
        <v>0</v>
      </c>
      <c r="AD1731">
        <v>0</v>
      </c>
      <c r="AE1731">
        <v>320.61487744650316</v>
      </c>
    </row>
    <row r="1732" spans="1:31" x14ac:dyDescent="0.25">
      <c r="A1732">
        <v>2057074</v>
      </c>
      <c r="B1732">
        <v>1</v>
      </c>
      <c r="C1732" t="s">
        <v>80</v>
      </c>
      <c r="D1732" t="s">
        <v>92</v>
      </c>
      <c r="E1732" t="s">
        <v>177</v>
      </c>
      <c r="F1732" t="s">
        <v>5273</v>
      </c>
      <c r="G1732" t="s">
        <v>179</v>
      </c>
      <c r="H1732" t="s">
        <v>143</v>
      </c>
      <c r="I1732" t="s">
        <v>135</v>
      </c>
      <c r="J1732" t="s">
        <v>136</v>
      </c>
      <c r="K1732" t="s">
        <v>137</v>
      </c>
      <c r="L1732" t="s">
        <v>5274</v>
      </c>
      <c r="M1732" t="s">
        <v>5275</v>
      </c>
      <c r="N1732">
        <v>1.321388888</v>
      </c>
      <c r="O1732">
        <v>0</v>
      </c>
      <c r="P1732">
        <v>5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1.4610907067470205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1.4610907067470205</v>
      </c>
    </row>
    <row r="1733" spans="1:31" x14ac:dyDescent="0.25">
      <c r="A1733">
        <v>2057075</v>
      </c>
      <c r="B1733">
        <v>1</v>
      </c>
      <c r="C1733" t="s">
        <v>80</v>
      </c>
      <c r="D1733" t="s">
        <v>88</v>
      </c>
      <c r="E1733" t="s">
        <v>158</v>
      </c>
      <c r="F1733" t="s">
        <v>5276</v>
      </c>
      <c r="G1733" t="s">
        <v>273</v>
      </c>
      <c r="H1733" t="s">
        <v>143</v>
      </c>
      <c r="I1733" t="s">
        <v>135</v>
      </c>
      <c r="J1733" t="s">
        <v>136</v>
      </c>
      <c r="K1733" t="s">
        <v>155</v>
      </c>
      <c r="L1733" t="s">
        <v>5277</v>
      </c>
      <c r="M1733" t="s">
        <v>5278</v>
      </c>
      <c r="N1733">
        <v>0.84674888800000003</v>
      </c>
      <c r="O1733">
        <v>0</v>
      </c>
      <c r="P1733">
        <v>85</v>
      </c>
      <c r="Q1733">
        <v>0</v>
      </c>
      <c r="R1733">
        <v>0</v>
      </c>
      <c r="S1733">
        <v>0</v>
      </c>
      <c r="T1733">
        <v>5</v>
      </c>
      <c r="U1733">
        <v>0</v>
      </c>
      <c r="V1733">
        <v>0</v>
      </c>
      <c r="W1733">
        <v>0</v>
      </c>
      <c r="X1733">
        <v>18.982813736982209</v>
      </c>
      <c r="Y1733">
        <v>0</v>
      </c>
      <c r="Z1733">
        <v>0</v>
      </c>
      <c r="AA1733">
        <v>0</v>
      </c>
      <c r="AB1733">
        <v>2.4429927152894146</v>
      </c>
      <c r="AC1733">
        <v>0</v>
      </c>
      <c r="AD1733">
        <v>0</v>
      </c>
      <c r="AE1733">
        <v>21.425806452271623</v>
      </c>
    </row>
    <row r="1734" spans="1:31" x14ac:dyDescent="0.25">
      <c r="A1734">
        <v>2057076</v>
      </c>
      <c r="B1734">
        <v>1</v>
      </c>
      <c r="C1734" t="s">
        <v>81</v>
      </c>
      <c r="D1734" t="s">
        <v>128</v>
      </c>
      <c r="E1734" t="s">
        <v>158</v>
      </c>
      <c r="F1734" t="s">
        <v>5279</v>
      </c>
      <c r="G1734" t="s">
        <v>324</v>
      </c>
      <c r="H1734" t="s">
        <v>143</v>
      </c>
      <c r="I1734" t="s">
        <v>135</v>
      </c>
      <c r="J1734" t="s">
        <v>136</v>
      </c>
      <c r="K1734" t="s">
        <v>137</v>
      </c>
      <c r="L1734" t="s">
        <v>5280</v>
      </c>
      <c r="M1734" t="s">
        <v>5281</v>
      </c>
      <c r="N1734">
        <v>4.0852777769999999</v>
      </c>
      <c r="O1734">
        <v>0</v>
      </c>
      <c r="P1734">
        <v>11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7.2637417789431167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7.2637417789431167</v>
      </c>
    </row>
    <row r="1735" spans="1:31" x14ac:dyDescent="0.25">
      <c r="A1735">
        <v>2057077</v>
      </c>
      <c r="B1735">
        <v>1</v>
      </c>
      <c r="C1735" t="s">
        <v>80</v>
      </c>
      <c r="D1735" t="s">
        <v>90</v>
      </c>
      <c r="E1735" t="s">
        <v>158</v>
      </c>
      <c r="F1735" t="s">
        <v>5282</v>
      </c>
      <c r="G1735" t="s">
        <v>154</v>
      </c>
      <c r="H1735" t="s">
        <v>143</v>
      </c>
      <c r="I1735" t="s">
        <v>135</v>
      </c>
      <c r="J1735" t="s">
        <v>136</v>
      </c>
      <c r="K1735" t="s">
        <v>155</v>
      </c>
      <c r="L1735" t="s">
        <v>5283</v>
      </c>
      <c r="M1735" t="s">
        <v>5284</v>
      </c>
      <c r="N1735">
        <v>6.0504499999999997</v>
      </c>
      <c r="O1735">
        <v>0</v>
      </c>
      <c r="P1735">
        <v>173</v>
      </c>
      <c r="Q1735">
        <v>0</v>
      </c>
      <c r="R1735">
        <v>0</v>
      </c>
      <c r="S1735">
        <v>0</v>
      </c>
      <c r="T1735">
        <v>11</v>
      </c>
      <c r="U1735">
        <v>0</v>
      </c>
      <c r="V1735">
        <v>0</v>
      </c>
      <c r="W1735">
        <v>0</v>
      </c>
      <c r="X1735">
        <v>250.65684575932454</v>
      </c>
      <c r="Y1735">
        <v>0</v>
      </c>
      <c r="Z1735">
        <v>0</v>
      </c>
      <c r="AA1735">
        <v>0</v>
      </c>
      <c r="AB1735">
        <v>67.24929960299805</v>
      </c>
      <c r="AC1735">
        <v>0</v>
      </c>
      <c r="AD1735">
        <v>0</v>
      </c>
      <c r="AE1735">
        <v>317.9061453623226</v>
      </c>
    </row>
    <row r="1736" spans="1:31" x14ac:dyDescent="0.25">
      <c r="A1736">
        <v>2057078</v>
      </c>
      <c r="B1736">
        <v>1</v>
      </c>
      <c r="C1736" t="s">
        <v>81</v>
      </c>
      <c r="D1736" t="s">
        <v>114</v>
      </c>
      <c r="E1736" t="s">
        <v>177</v>
      </c>
      <c r="F1736" t="s">
        <v>5285</v>
      </c>
      <c r="G1736" t="s">
        <v>183</v>
      </c>
      <c r="H1736" t="s">
        <v>143</v>
      </c>
      <c r="I1736" t="s">
        <v>135</v>
      </c>
      <c r="J1736" t="s">
        <v>136</v>
      </c>
      <c r="K1736" t="s">
        <v>137</v>
      </c>
      <c r="L1736" t="s">
        <v>5286</v>
      </c>
      <c r="M1736" t="s">
        <v>5287</v>
      </c>
      <c r="N1736">
        <v>0.73388888799999996</v>
      </c>
      <c r="O1736">
        <v>0</v>
      </c>
      <c r="P1736">
        <v>1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0.14017413783828001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0.14017413783828001</v>
      </c>
    </row>
    <row r="1737" spans="1:31" x14ac:dyDescent="0.25">
      <c r="A1737">
        <v>2057079</v>
      </c>
      <c r="B1737">
        <v>1</v>
      </c>
      <c r="C1737" t="s">
        <v>80</v>
      </c>
      <c r="D1737" t="s">
        <v>97</v>
      </c>
      <c r="E1737" t="s">
        <v>158</v>
      </c>
      <c r="F1737" t="s">
        <v>5207</v>
      </c>
      <c r="G1737" t="s">
        <v>154</v>
      </c>
      <c r="H1737" t="s">
        <v>143</v>
      </c>
      <c r="I1737" t="s">
        <v>135</v>
      </c>
      <c r="J1737" t="s">
        <v>136</v>
      </c>
      <c r="K1737" t="s">
        <v>155</v>
      </c>
      <c r="L1737" t="s">
        <v>5288</v>
      </c>
      <c r="M1737" t="s">
        <v>5289</v>
      </c>
      <c r="N1737">
        <v>7.84</v>
      </c>
      <c r="O1737">
        <v>0</v>
      </c>
      <c r="P1737">
        <v>6</v>
      </c>
      <c r="Q1737">
        <v>0</v>
      </c>
      <c r="R1737">
        <v>23</v>
      </c>
      <c r="S1737">
        <v>0</v>
      </c>
      <c r="T1737">
        <v>5</v>
      </c>
      <c r="U1737">
        <v>0</v>
      </c>
      <c r="V1737">
        <v>0</v>
      </c>
      <c r="W1737">
        <v>0</v>
      </c>
      <c r="X1737">
        <v>66.582403714061542</v>
      </c>
      <c r="Y1737">
        <v>0</v>
      </c>
      <c r="Z1737">
        <v>77.982149580117905</v>
      </c>
      <c r="AA1737">
        <v>0</v>
      </c>
      <c r="AB1737">
        <v>45.058417464420835</v>
      </c>
      <c r="AC1737">
        <v>0</v>
      </c>
      <c r="AD1737">
        <v>0</v>
      </c>
      <c r="AE1737">
        <v>189.6229707586003</v>
      </c>
    </row>
    <row r="1738" spans="1:31" x14ac:dyDescent="0.25">
      <c r="A1738">
        <v>2057081</v>
      </c>
      <c r="B1738">
        <v>1</v>
      </c>
      <c r="C1738" t="s">
        <v>81</v>
      </c>
      <c r="D1738" t="s">
        <v>128</v>
      </c>
      <c r="E1738" t="s">
        <v>140</v>
      </c>
      <c r="F1738" t="s">
        <v>5290</v>
      </c>
      <c r="G1738" t="s">
        <v>142</v>
      </c>
      <c r="H1738" t="s">
        <v>143</v>
      </c>
      <c r="I1738" t="s">
        <v>135</v>
      </c>
      <c r="J1738" t="s">
        <v>136</v>
      </c>
      <c r="K1738" t="s">
        <v>137</v>
      </c>
      <c r="L1738" t="s">
        <v>5291</v>
      </c>
      <c r="M1738" t="s">
        <v>5292</v>
      </c>
      <c r="N1738">
        <v>0.64861111100000002</v>
      </c>
      <c r="O1738">
        <v>0</v>
      </c>
      <c r="P1738">
        <v>50</v>
      </c>
      <c r="Q1738">
        <v>0</v>
      </c>
      <c r="R1738">
        <v>0</v>
      </c>
      <c r="S1738">
        <v>0</v>
      </c>
      <c r="T1738">
        <v>3</v>
      </c>
      <c r="U1738">
        <v>0</v>
      </c>
      <c r="V1738">
        <v>0</v>
      </c>
      <c r="W1738">
        <v>0</v>
      </c>
      <c r="X1738">
        <v>4.2142549587964808</v>
      </c>
      <c r="Y1738">
        <v>0</v>
      </c>
      <c r="Z1738">
        <v>0</v>
      </c>
      <c r="AA1738">
        <v>0</v>
      </c>
      <c r="AB1738">
        <v>4.3093347620766671E-2</v>
      </c>
      <c r="AC1738">
        <v>0</v>
      </c>
      <c r="AD1738">
        <v>0</v>
      </c>
      <c r="AE1738">
        <v>4.2573483064172475</v>
      </c>
    </row>
    <row r="1739" spans="1:31" x14ac:dyDescent="0.25">
      <c r="A1739">
        <v>2057082</v>
      </c>
      <c r="B1739">
        <v>1</v>
      </c>
      <c r="C1739" t="s">
        <v>81</v>
      </c>
      <c r="D1739" t="s">
        <v>120</v>
      </c>
      <c r="E1739" t="s">
        <v>131</v>
      </c>
      <c r="F1739" t="s">
        <v>1490</v>
      </c>
      <c r="G1739" t="s">
        <v>133</v>
      </c>
      <c r="H1739" t="s">
        <v>134</v>
      </c>
      <c r="I1739" t="s">
        <v>135</v>
      </c>
      <c r="J1739" t="s">
        <v>136</v>
      </c>
      <c r="K1739" t="s">
        <v>137</v>
      </c>
      <c r="L1739" t="s">
        <v>5293</v>
      </c>
      <c r="M1739" t="s">
        <v>5294</v>
      </c>
      <c r="N1739">
        <v>0.64861111100000002</v>
      </c>
      <c r="O1739">
        <v>0</v>
      </c>
      <c r="P1739">
        <v>279</v>
      </c>
      <c r="Q1739">
        <v>4</v>
      </c>
      <c r="R1739">
        <v>17</v>
      </c>
      <c r="S1739">
        <v>0</v>
      </c>
      <c r="T1739">
        <v>25</v>
      </c>
      <c r="U1739">
        <v>0</v>
      </c>
      <c r="V1739">
        <v>0</v>
      </c>
      <c r="W1739">
        <v>0</v>
      </c>
      <c r="X1739">
        <v>40.488024549954375</v>
      </c>
      <c r="Y1739">
        <v>6.7554349436136434</v>
      </c>
      <c r="Z1739">
        <v>6.9866456397338226</v>
      </c>
      <c r="AA1739">
        <v>0</v>
      </c>
      <c r="AB1739">
        <v>10.219240457090589</v>
      </c>
      <c r="AC1739">
        <v>0</v>
      </c>
      <c r="AD1739">
        <v>0</v>
      </c>
      <c r="AE1739">
        <v>64.449345590392426</v>
      </c>
    </row>
    <row r="1740" spans="1:31" x14ac:dyDescent="0.25">
      <c r="A1740">
        <v>2057084</v>
      </c>
      <c r="B1740">
        <v>1</v>
      </c>
      <c r="C1740" t="s">
        <v>81</v>
      </c>
      <c r="D1740" t="s">
        <v>116</v>
      </c>
      <c r="E1740" t="s">
        <v>131</v>
      </c>
      <c r="F1740" t="s">
        <v>5295</v>
      </c>
      <c r="G1740" t="s">
        <v>133</v>
      </c>
      <c r="H1740" t="s">
        <v>134</v>
      </c>
      <c r="I1740" t="s">
        <v>135</v>
      </c>
      <c r="J1740" t="s">
        <v>136</v>
      </c>
      <c r="K1740" t="s">
        <v>137</v>
      </c>
      <c r="L1740" t="s">
        <v>5296</v>
      </c>
      <c r="M1740" t="s">
        <v>5297</v>
      </c>
      <c r="N1740">
        <v>1.782777777</v>
      </c>
      <c r="O1740">
        <v>0</v>
      </c>
      <c r="P1740">
        <v>779</v>
      </c>
      <c r="Q1740">
        <v>6</v>
      </c>
      <c r="R1740">
        <v>63</v>
      </c>
      <c r="S1740">
        <v>6</v>
      </c>
      <c r="T1740">
        <v>44</v>
      </c>
      <c r="U1740">
        <v>0</v>
      </c>
      <c r="V1740">
        <v>0</v>
      </c>
      <c r="W1740">
        <v>0</v>
      </c>
      <c r="X1740">
        <v>194.70943323554951</v>
      </c>
      <c r="Y1740">
        <v>5.2912397811786347</v>
      </c>
      <c r="Z1740">
        <v>36.803695970351299</v>
      </c>
      <c r="AA1740">
        <v>50.332588201665565</v>
      </c>
      <c r="AB1740">
        <v>30.248737612355953</v>
      </c>
      <c r="AC1740">
        <v>0</v>
      </c>
      <c r="AD1740">
        <v>0</v>
      </c>
      <c r="AE1740">
        <v>317.38569480110095</v>
      </c>
    </row>
    <row r="1741" spans="1:31" x14ac:dyDescent="0.25">
      <c r="A1741">
        <v>2057085</v>
      </c>
      <c r="B1741">
        <v>1</v>
      </c>
      <c r="C1741" t="s">
        <v>80</v>
      </c>
      <c r="D1741" t="s">
        <v>100</v>
      </c>
      <c r="E1741" t="s">
        <v>158</v>
      </c>
      <c r="F1741" t="s">
        <v>5298</v>
      </c>
      <c r="G1741" t="s">
        <v>160</v>
      </c>
      <c r="H1741" t="s">
        <v>143</v>
      </c>
      <c r="I1741" t="s">
        <v>135</v>
      </c>
      <c r="J1741" t="s">
        <v>136</v>
      </c>
      <c r="K1741" t="s">
        <v>137</v>
      </c>
      <c r="L1741" t="s">
        <v>5299</v>
      </c>
      <c r="M1741" t="s">
        <v>5300</v>
      </c>
      <c r="N1741">
        <v>1.8186111110000001</v>
      </c>
      <c r="O1741">
        <v>0</v>
      </c>
      <c r="P1741">
        <v>1</v>
      </c>
      <c r="Q1741">
        <v>0</v>
      </c>
      <c r="R1741">
        <v>2</v>
      </c>
      <c r="S1741">
        <v>0</v>
      </c>
      <c r="T1741">
        <v>4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3.9976437675253336E-2</v>
      </c>
      <c r="AA1741">
        <v>0</v>
      </c>
      <c r="AB1741">
        <v>13.452940961853285</v>
      </c>
      <c r="AC1741">
        <v>0</v>
      </c>
      <c r="AD1741">
        <v>0</v>
      </c>
      <c r="AE1741">
        <v>13.492917399528539</v>
      </c>
    </row>
    <row r="1742" spans="1:31" x14ac:dyDescent="0.25">
      <c r="A1742">
        <v>2057087</v>
      </c>
      <c r="B1742">
        <v>1</v>
      </c>
      <c r="C1742" t="s">
        <v>80</v>
      </c>
      <c r="D1742" t="s">
        <v>96</v>
      </c>
      <c r="E1742" t="s">
        <v>158</v>
      </c>
      <c r="F1742" t="s">
        <v>5301</v>
      </c>
      <c r="G1742" t="s">
        <v>385</v>
      </c>
      <c r="H1742" t="s">
        <v>143</v>
      </c>
      <c r="I1742" t="s">
        <v>135</v>
      </c>
      <c r="J1742" t="s">
        <v>136</v>
      </c>
      <c r="K1742" t="s">
        <v>137</v>
      </c>
      <c r="L1742" t="s">
        <v>5302</v>
      </c>
      <c r="M1742" t="s">
        <v>5303</v>
      </c>
      <c r="N1742">
        <v>2.2605555549999998</v>
      </c>
      <c r="O1742">
        <v>0</v>
      </c>
      <c r="P1742">
        <v>8</v>
      </c>
      <c r="Q1742">
        <v>0</v>
      </c>
      <c r="R1742">
        <v>0</v>
      </c>
      <c r="S1742">
        <v>0</v>
      </c>
      <c r="T1742">
        <v>1</v>
      </c>
      <c r="U1742">
        <v>0</v>
      </c>
      <c r="V1742">
        <v>0</v>
      </c>
      <c r="W1742">
        <v>0</v>
      </c>
      <c r="X1742">
        <v>10.913751862175557</v>
      </c>
      <c r="Y1742">
        <v>0</v>
      </c>
      <c r="Z1742">
        <v>0</v>
      </c>
      <c r="AA1742">
        <v>0</v>
      </c>
      <c r="AB1742">
        <v>3.9049793124505667</v>
      </c>
      <c r="AC1742">
        <v>0</v>
      </c>
      <c r="AD1742">
        <v>0</v>
      </c>
      <c r="AE1742">
        <v>14.818731174626123</v>
      </c>
    </row>
    <row r="1743" spans="1:31" x14ac:dyDescent="0.25">
      <c r="A1743">
        <v>2057090</v>
      </c>
      <c r="B1743">
        <v>1</v>
      </c>
      <c r="C1743" t="s">
        <v>81</v>
      </c>
      <c r="D1743" t="s">
        <v>115</v>
      </c>
      <c r="E1743" t="s">
        <v>140</v>
      </c>
      <c r="F1743" t="s">
        <v>5304</v>
      </c>
      <c r="G1743" t="s">
        <v>142</v>
      </c>
      <c r="H1743" t="s">
        <v>143</v>
      </c>
      <c r="I1743" t="s">
        <v>135</v>
      </c>
      <c r="J1743" t="s">
        <v>136</v>
      </c>
      <c r="K1743" t="s">
        <v>137</v>
      </c>
      <c r="L1743" t="s">
        <v>5305</v>
      </c>
      <c r="M1743" t="s">
        <v>5306</v>
      </c>
      <c r="N1743">
        <v>2.145</v>
      </c>
      <c r="O1743">
        <v>0</v>
      </c>
      <c r="P1743">
        <v>12</v>
      </c>
      <c r="Q1743">
        <v>0</v>
      </c>
      <c r="R1743">
        <v>2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6.4215275683162885</v>
      </c>
      <c r="Y1743">
        <v>0</v>
      </c>
      <c r="Z1743">
        <v>13.13553298646441</v>
      </c>
      <c r="AA1743">
        <v>0</v>
      </c>
      <c r="AB1743">
        <v>0</v>
      </c>
      <c r="AC1743">
        <v>0</v>
      </c>
      <c r="AD1743">
        <v>0</v>
      </c>
      <c r="AE1743">
        <v>19.557060554780698</v>
      </c>
    </row>
    <row r="1744" spans="1:31" x14ac:dyDescent="0.25">
      <c r="A1744">
        <v>2057096</v>
      </c>
      <c r="B1744">
        <v>1</v>
      </c>
      <c r="C1744" t="s">
        <v>80</v>
      </c>
      <c r="D1744" t="s">
        <v>83</v>
      </c>
      <c r="E1744" t="s">
        <v>158</v>
      </c>
      <c r="F1744" t="s">
        <v>5307</v>
      </c>
      <c r="G1744" t="s">
        <v>2119</v>
      </c>
      <c r="H1744" t="s">
        <v>143</v>
      </c>
      <c r="I1744" t="s">
        <v>135</v>
      </c>
      <c r="J1744" t="s">
        <v>136</v>
      </c>
      <c r="K1744" t="s">
        <v>137</v>
      </c>
      <c r="L1744" t="s">
        <v>5308</v>
      </c>
      <c r="M1744" t="s">
        <v>5309</v>
      </c>
      <c r="N1744">
        <v>1.3872222219999999</v>
      </c>
      <c r="O1744">
        <v>0</v>
      </c>
      <c r="P1744">
        <v>213</v>
      </c>
      <c r="Q1744">
        <v>0</v>
      </c>
      <c r="R1744">
        <v>0</v>
      </c>
      <c r="S1744">
        <v>0</v>
      </c>
      <c r="T1744">
        <v>44</v>
      </c>
      <c r="U1744">
        <v>0</v>
      </c>
      <c r="V1744">
        <v>0</v>
      </c>
      <c r="W1744">
        <v>0</v>
      </c>
      <c r="X1744">
        <v>72.056816080263417</v>
      </c>
      <c r="Y1744">
        <v>0</v>
      </c>
      <c r="Z1744">
        <v>0</v>
      </c>
      <c r="AA1744">
        <v>0</v>
      </c>
      <c r="AB1744">
        <v>52.681817977649679</v>
      </c>
      <c r="AC1744">
        <v>0</v>
      </c>
      <c r="AD1744">
        <v>0</v>
      </c>
      <c r="AE1744">
        <v>124.73863405791309</v>
      </c>
    </row>
    <row r="1745" spans="1:31" x14ac:dyDescent="0.25">
      <c r="A1745">
        <v>2057097</v>
      </c>
      <c r="B1745">
        <v>1</v>
      </c>
      <c r="C1745" t="s">
        <v>81</v>
      </c>
      <c r="D1745" t="s">
        <v>123</v>
      </c>
      <c r="E1745" t="s">
        <v>158</v>
      </c>
      <c r="F1745" t="s">
        <v>5310</v>
      </c>
      <c r="G1745" t="s">
        <v>160</v>
      </c>
      <c r="H1745" t="s">
        <v>143</v>
      </c>
      <c r="I1745" t="s">
        <v>135</v>
      </c>
      <c r="J1745" t="s">
        <v>136</v>
      </c>
      <c r="K1745" t="s">
        <v>137</v>
      </c>
      <c r="L1745" t="s">
        <v>5311</v>
      </c>
      <c r="M1745" t="s">
        <v>5312</v>
      </c>
      <c r="N1745">
        <v>1.2594444440000001</v>
      </c>
      <c r="O1745">
        <v>0</v>
      </c>
      <c r="P1745">
        <v>22</v>
      </c>
      <c r="Q1745">
        <v>0</v>
      </c>
      <c r="R1745">
        <v>5</v>
      </c>
      <c r="S1745">
        <v>0</v>
      </c>
      <c r="T1745">
        <v>2</v>
      </c>
      <c r="U1745">
        <v>0</v>
      </c>
      <c r="V1745">
        <v>0</v>
      </c>
      <c r="W1745">
        <v>0</v>
      </c>
      <c r="X1745">
        <v>5.0250259811644593</v>
      </c>
      <c r="Y1745">
        <v>0</v>
      </c>
      <c r="Z1745">
        <v>2.1551814428299392</v>
      </c>
      <c r="AA1745">
        <v>0</v>
      </c>
      <c r="AB1745">
        <v>1.28270703163053</v>
      </c>
      <c r="AC1745">
        <v>0</v>
      </c>
      <c r="AD1745">
        <v>0</v>
      </c>
      <c r="AE1745">
        <v>8.4629144556249276</v>
      </c>
    </row>
    <row r="1746" spans="1:31" x14ac:dyDescent="0.25">
      <c r="A1746">
        <v>2057100</v>
      </c>
      <c r="B1746">
        <v>1</v>
      </c>
      <c r="C1746" t="s">
        <v>80</v>
      </c>
      <c r="D1746" t="s">
        <v>83</v>
      </c>
      <c r="E1746" t="s">
        <v>177</v>
      </c>
      <c r="F1746" t="s">
        <v>5313</v>
      </c>
      <c r="G1746" t="s">
        <v>1007</v>
      </c>
      <c r="H1746" t="s">
        <v>143</v>
      </c>
      <c r="I1746" t="s">
        <v>135</v>
      </c>
      <c r="J1746" t="s">
        <v>136</v>
      </c>
      <c r="K1746" t="s">
        <v>137</v>
      </c>
      <c r="L1746" t="s">
        <v>5314</v>
      </c>
      <c r="M1746" t="s">
        <v>5315</v>
      </c>
      <c r="N1746">
        <v>7.8772222220000003</v>
      </c>
      <c r="O1746">
        <v>0</v>
      </c>
      <c r="P1746">
        <v>4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6.2594002050335344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6.2594002050335344</v>
      </c>
    </row>
    <row r="1747" spans="1:31" x14ac:dyDescent="0.25">
      <c r="A1747">
        <v>2057101</v>
      </c>
      <c r="B1747">
        <v>1</v>
      </c>
      <c r="C1747" t="s">
        <v>80</v>
      </c>
      <c r="D1747" t="s">
        <v>103</v>
      </c>
      <c r="E1747" t="s">
        <v>158</v>
      </c>
      <c r="F1747" t="s">
        <v>5316</v>
      </c>
      <c r="G1747" t="s">
        <v>1007</v>
      </c>
      <c r="H1747" t="s">
        <v>143</v>
      </c>
      <c r="I1747" t="s">
        <v>135</v>
      </c>
      <c r="J1747" t="s">
        <v>136</v>
      </c>
      <c r="K1747" t="s">
        <v>137</v>
      </c>
      <c r="L1747" t="s">
        <v>5317</v>
      </c>
      <c r="M1747" t="s">
        <v>5318</v>
      </c>
      <c r="N1747">
        <v>2.031111111</v>
      </c>
      <c r="O1747">
        <v>0</v>
      </c>
      <c r="P1747">
        <v>57</v>
      </c>
      <c r="Q1747">
        <v>0</v>
      </c>
      <c r="R1747">
        <v>0</v>
      </c>
      <c r="S1747">
        <v>0</v>
      </c>
      <c r="T1747">
        <v>10</v>
      </c>
      <c r="U1747">
        <v>0</v>
      </c>
      <c r="V1747">
        <v>0</v>
      </c>
      <c r="W1747">
        <v>0</v>
      </c>
      <c r="X1747">
        <v>28.09968200732218</v>
      </c>
      <c r="Y1747">
        <v>0</v>
      </c>
      <c r="Z1747">
        <v>0</v>
      </c>
      <c r="AA1747">
        <v>0</v>
      </c>
      <c r="AB1747">
        <v>10.855850969956013</v>
      </c>
      <c r="AC1747">
        <v>0</v>
      </c>
      <c r="AD1747">
        <v>0</v>
      </c>
      <c r="AE1747">
        <v>38.955532977278196</v>
      </c>
    </row>
    <row r="1748" spans="1:31" x14ac:dyDescent="0.25">
      <c r="A1748">
        <v>2057103</v>
      </c>
      <c r="B1748">
        <v>1</v>
      </c>
      <c r="C1748" t="s">
        <v>80</v>
      </c>
      <c r="D1748" t="s">
        <v>96</v>
      </c>
      <c r="E1748" t="s">
        <v>158</v>
      </c>
      <c r="F1748" t="s">
        <v>5319</v>
      </c>
      <c r="G1748" t="s">
        <v>324</v>
      </c>
      <c r="H1748" t="s">
        <v>143</v>
      </c>
      <c r="I1748" t="s">
        <v>135</v>
      </c>
      <c r="J1748" t="s">
        <v>136</v>
      </c>
      <c r="K1748" t="s">
        <v>137</v>
      </c>
      <c r="L1748" t="s">
        <v>5320</v>
      </c>
      <c r="M1748" t="s">
        <v>5321</v>
      </c>
      <c r="N1748">
        <v>1.0213888879999999</v>
      </c>
      <c r="O1748">
        <v>0</v>
      </c>
      <c r="P1748">
        <v>25</v>
      </c>
      <c r="Q1748">
        <v>0</v>
      </c>
      <c r="R1748">
        <v>0</v>
      </c>
      <c r="S1748">
        <v>0</v>
      </c>
      <c r="T1748">
        <v>1</v>
      </c>
      <c r="U1748">
        <v>0</v>
      </c>
      <c r="V1748">
        <v>0</v>
      </c>
      <c r="W1748">
        <v>0</v>
      </c>
      <c r="X1748">
        <v>13.0587819092553</v>
      </c>
      <c r="Y1748">
        <v>0</v>
      </c>
      <c r="Z1748">
        <v>0</v>
      </c>
      <c r="AA1748">
        <v>0</v>
      </c>
      <c r="AB1748">
        <v>0.4913301700006259</v>
      </c>
      <c r="AC1748">
        <v>0</v>
      </c>
      <c r="AD1748">
        <v>0</v>
      </c>
      <c r="AE1748">
        <v>13.550112079255927</v>
      </c>
    </row>
    <row r="1749" spans="1:31" x14ac:dyDescent="0.25">
      <c r="A1749">
        <v>2057106</v>
      </c>
      <c r="B1749">
        <v>1</v>
      </c>
      <c r="C1749" t="s">
        <v>80</v>
      </c>
      <c r="D1749" t="s">
        <v>107</v>
      </c>
      <c r="E1749" t="s">
        <v>158</v>
      </c>
      <c r="F1749" t="s">
        <v>5322</v>
      </c>
      <c r="G1749" t="s">
        <v>154</v>
      </c>
      <c r="H1749" t="s">
        <v>143</v>
      </c>
      <c r="I1749" t="s">
        <v>135</v>
      </c>
      <c r="J1749" t="s">
        <v>136</v>
      </c>
      <c r="K1749" t="s">
        <v>155</v>
      </c>
      <c r="L1749" t="s">
        <v>5323</v>
      </c>
      <c r="M1749" t="s">
        <v>5324</v>
      </c>
      <c r="N1749">
        <v>6.6185277769999997</v>
      </c>
      <c r="O1749">
        <v>0</v>
      </c>
      <c r="P1749">
        <v>13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19.59539625362784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19.59539625362784</v>
      </c>
    </row>
    <row r="1750" spans="1:31" x14ac:dyDescent="0.25">
      <c r="A1750">
        <v>2057107</v>
      </c>
      <c r="B1750">
        <v>1</v>
      </c>
      <c r="C1750" t="s">
        <v>80</v>
      </c>
      <c r="D1750" t="s">
        <v>97</v>
      </c>
      <c r="E1750" t="s">
        <v>177</v>
      </c>
      <c r="F1750" t="s">
        <v>5325</v>
      </c>
      <c r="G1750" t="s">
        <v>179</v>
      </c>
      <c r="H1750" t="s">
        <v>143</v>
      </c>
      <c r="I1750" t="s">
        <v>135</v>
      </c>
      <c r="J1750" t="s">
        <v>136</v>
      </c>
      <c r="K1750" t="s">
        <v>137</v>
      </c>
      <c r="L1750" t="s">
        <v>5326</v>
      </c>
      <c r="M1750" t="s">
        <v>5327</v>
      </c>
      <c r="N1750">
        <v>7.5355555550000002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1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4.3168976620324191</v>
      </c>
      <c r="AC1750">
        <v>0</v>
      </c>
      <c r="AD1750">
        <v>0</v>
      </c>
      <c r="AE1750">
        <v>4.3168976620324191</v>
      </c>
    </row>
    <row r="1751" spans="1:31" x14ac:dyDescent="0.25">
      <c r="A1751">
        <v>2057111</v>
      </c>
      <c r="B1751">
        <v>1</v>
      </c>
      <c r="C1751" t="s">
        <v>80</v>
      </c>
      <c r="D1751" t="s">
        <v>88</v>
      </c>
      <c r="E1751" t="s">
        <v>158</v>
      </c>
      <c r="F1751" t="s">
        <v>5328</v>
      </c>
      <c r="G1751" t="s">
        <v>273</v>
      </c>
      <c r="H1751" t="s">
        <v>143</v>
      </c>
      <c r="I1751" t="s">
        <v>135</v>
      </c>
      <c r="J1751" t="s">
        <v>136</v>
      </c>
      <c r="K1751" t="s">
        <v>155</v>
      </c>
      <c r="L1751" t="s">
        <v>5329</v>
      </c>
      <c r="M1751" t="s">
        <v>5330</v>
      </c>
      <c r="N1751">
        <v>1.851552777</v>
      </c>
      <c r="O1751">
        <v>0</v>
      </c>
      <c r="P1751">
        <v>117</v>
      </c>
      <c r="Q1751">
        <v>0</v>
      </c>
      <c r="R1751">
        <v>0</v>
      </c>
      <c r="S1751">
        <v>0</v>
      </c>
      <c r="T1751">
        <v>4</v>
      </c>
      <c r="U1751">
        <v>0</v>
      </c>
      <c r="V1751">
        <v>0</v>
      </c>
      <c r="W1751">
        <v>0</v>
      </c>
      <c r="X1751">
        <v>58.77087364834123</v>
      </c>
      <c r="Y1751">
        <v>0</v>
      </c>
      <c r="Z1751">
        <v>0</v>
      </c>
      <c r="AA1751">
        <v>0</v>
      </c>
      <c r="AB1751">
        <v>6.9746281588790646</v>
      </c>
      <c r="AC1751">
        <v>0</v>
      </c>
      <c r="AD1751">
        <v>0</v>
      </c>
      <c r="AE1751">
        <v>65.745501807220293</v>
      </c>
    </row>
    <row r="1752" spans="1:31" x14ac:dyDescent="0.25">
      <c r="A1752">
        <v>2057113</v>
      </c>
      <c r="B1752">
        <v>1</v>
      </c>
      <c r="C1752" t="s">
        <v>80</v>
      </c>
      <c r="D1752" t="s">
        <v>84</v>
      </c>
      <c r="E1752" t="s">
        <v>158</v>
      </c>
      <c r="F1752" t="s">
        <v>5331</v>
      </c>
      <c r="G1752" t="s">
        <v>569</v>
      </c>
      <c r="H1752" t="s">
        <v>143</v>
      </c>
      <c r="I1752" t="s">
        <v>135</v>
      </c>
      <c r="J1752" t="s">
        <v>136</v>
      </c>
      <c r="K1752" t="s">
        <v>137</v>
      </c>
      <c r="L1752" t="s">
        <v>5332</v>
      </c>
      <c r="M1752" t="s">
        <v>5333</v>
      </c>
      <c r="N1752">
        <v>2.381388888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13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17.735972882676315</v>
      </c>
      <c r="AC1752">
        <v>0</v>
      </c>
      <c r="AD1752">
        <v>0</v>
      </c>
      <c r="AE1752">
        <v>17.735972882676315</v>
      </c>
    </row>
    <row r="1753" spans="1:31" x14ac:dyDescent="0.25">
      <c r="A1753">
        <v>2057114</v>
      </c>
      <c r="B1753">
        <v>1</v>
      </c>
      <c r="C1753" t="s">
        <v>80</v>
      </c>
      <c r="D1753" t="s">
        <v>108</v>
      </c>
      <c r="E1753" t="s">
        <v>158</v>
      </c>
      <c r="F1753" t="s">
        <v>5334</v>
      </c>
      <c r="G1753" t="s">
        <v>160</v>
      </c>
      <c r="H1753" t="s">
        <v>143</v>
      </c>
      <c r="I1753" t="s">
        <v>135</v>
      </c>
      <c r="J1753" t="s">
        <v>136</v>
      </c>
      <c r="K1753" t="s">
        <v>137</v>
      </c>
      <c r="L1753" t="s">
        <v>5335</v>
      </c>
      <c r="M1753" t="s">
        <v>5336</v>
      </c>
      <c r="N1753">
        <v>3.9619444439999998</v>
      </c>
      <c r="O1753">
        <v>0</v>
      </c>
      <c r="P1753">
        <v>4</v>
      </c>
      <c r="Q1753">
        <v>0</v>
      </c>
      <c r="R1753">
        <v>2</v>
      </c>
      <c r="S1753">
        <v>0</v>
      </c>
      <c r="T1753">
        <v>1</v>
      </c>
      <c r="U1753">
        <v>0</v>
      </c>
      <c r="V1753">
        <v>0</v>
      </c>
      <c r="W1753">
        <v>0</v>
      </c>
      <c r="X1753">
        <v>1.4731948294054555</v>
      </c>
      <c r="Y1753">
        <v>0</v>
      </c>
      <c r="Z1753">
        <v>6.2148644138023226</v>
      </c>
      <c r="AA1753">
        <v>0</v>
      </c>
      <c r="AB1753">
        <v>1.1996832922950251</v>
      </c>
      <c r="AC1753">
        <v>0</v>
      </c>
      <c r="AD1753">
        <v>0</v>
      </c>
      <c r="AE1753">
        <v>8.8877425355028041</v>
      </c>
    </row>
    <row r="1754" spans="1:31" x14ac:dyDescent="0.25">
      <c r="A1754">
        <v>2057115</v>
      </c>
      <c r="B1754">
        <v>1</v>
      </c>
      <c r="C1754" t="s">
        <v>80</v>
      </c>
      <c r="D1754" t="s">
        <v>102</v>
      </c>
      <c r="E1754" t="s">
        <v>169</v>
      </c>
      <c r="F1754" t="s">
        <v>5337</v>
      </c>
      <c r="G1754" t="s">
        <v>133</v>
      </c>
      <c r="H1754" t="s">
        <v>134</v>
      </c>
      <c r="I1754" t="s">
        <v>135</v>
      </c>
      <c r="J1754" t="s">
        <v>136</v>
      </c>
      <c r="K1754" t="s">
        <v>137</v>
      </c>
      <c r="L1754" t="s">
        <v>5338</v>
      </c>
      <c r="M1754" t="s">
        <v>5339</v>
      </c>
      <c r="N1754">
        <v>0.62250000000000005</v>
      </c>
      <c r="O1754">
        <v>0</v>
      </c>
      <c r="P1754">
        <v>0</v>
      </c>
      <c r="Q1754">
        <v>0</v>
      </c>
      <c r="R1754">
        <v>14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3.8464803226118331E-2</v>
      </c>
      <c r="AA1754">
        <v>0</v>
      </c>
      <c r="AB1754">
        <v>0</v>
      </c>
      <c r="AC1754">
        <v>0</v>
      </c>
      <c r="AD1754">
        <v>0</v>
      </c>
      <c r="AE1754">
        <v>3.8464803226118331E-2</v>
      </c>
    </row>
    <row r="1755" spans="1:31" x14ac:dyDescent="0.25">
      <c r="A1755">
        <v>2057122</v>
      </c>
      <c r="B1755">
        <v>1</v>
      </c>
      <c r="C1755" t="s">
        <v>81</v>
      </c>
      <c r="D1755" t="s">
        <v>127</v>
      </c>
      <c r="E1755" t="s">
        <v>158</v>
      </c>
      <c r="F1755" t="s">
        <v>5340</v>
      </c>
      <c r="G1755" t="s">
        <v>385</v>
      </c>
      <c r="H1755" t="s">
        <v>143</v>
      </c>
      <c r="I1755" t="s">
        <v>135</v>
      </c>
      <c r="J1755" t="s">
        <v>136</v>
      </c>
      <c r="K1755" t="s">
        <v>137</v>
      </c>
      <c r="L1755" t="s">
        <v>5341</v>
      </c>
      <c r="M1755" t="s">
        <v>5342</v>
      </c>
      <c r="N1755">
        <v>0.98555555500000003</v>
      </c>
      <c r="O1755">
        <v>0</v>
      </c>
      <c r="P1755">
        <v>135</v>
      </c>
      <c r="Q1755">
        <v>0</v>
      </c>
      <c r="R1755">
        <v>0</v>
      </c>
      <c r="S1755">
        <v>0</v>
      </c>
      <c r="T1755">
        <v>8</v>
      </c>
      <c r="U1755">
        <v>0</v>
      </c>
      <c r="V1755">
        <v>0</v>
      </c>
      <c r="W1755">
        <v>0</v>
      </c>
      <c r="X1755">
        <v>35.52396216176448</v>
      </c>
      <c r="Y1755">
        <v>0</v>
      </c>
      <c r="Z1755">
        <v>0</v>
      </c>
      <c r="AA1755">
        <v>0</v>
      </c>
      <c r="AB1755">
        <v>2.1642819805907934</v>
      </c>
      <c r="AC1755">
        <v>0</v>
      </c>
      <c r="AD1755">
        <v>0</v>
      </c>
      <c r="AE1755">
        <v>37.688244142355273</v>
      </c>
    </row>
    <row r="1756" spans="1:31" x14ac:dyDescent="0.25">
      <c r="A1756">
        <v>2057124</v>
      </c>
      <c r="B1756">
        <v>1</v>
      </c>
      <c r="C1756" t="s">
        <v>81</v>
      </c>
      <c r="D1756" t="s">
        <v>116</v>
      </c>
      <c r="E1756" t="s">
        <v>169</v>
      </c>
      <c r="F1756" t="s">
        <v>5343</v>
      </c>
      <c r="G1756" t="s">
        <v>171</v>
      </c>
      <c r="H1756" t="s">
        <v>134</v>
      </c>
      <c r="I1756" t="s">
        <v>135</v>
      </c>
      <c r="J1756" t="s">
        <v>136</v>
      </c>
      <c r="K1756" t="s">
        <v>137</v>
      </c>
      <c r="L1756" t="s">
        <v>5344</v>
      </c>
      <c r="M1756" t="s">
        <v>5345</v>
      </c>
      <c r="N1756">
        <v>1.519722222</v>
      </c>
      <c r="O1756">
        <v>0</v>
      </c>
      <c r="P1756">
        <v>209</v>
      </c>
      <c r="Q1756">
        <v>0</v>
      </c>
      <c r="R1756">
        <v>9</v>
      </c>
      <c r="S1756">
        <v>0</v>
      </c>
      <c r="T1756">
        <v>8</v>
      </c>
      <c r="U1756">
        <v>0</v>
      </c>
      <c r="V1756">
        <v>0</v>
      </c>
      <c r="W1756">
        <v>0</v>
      </c>
      <c r="X1756">
        <v>43.352275345518699</v>
      </c>
      <c r="Y1756">
        <v>0</v>
      </c>
      <c r="Z1756">
        <v>4.9581716139538994</v>
      </c>
      <c r="AA1756">
        <v>0</v>
      </c>
      <c r="AB1756">
        <v>2.0318828987043149</v>
      </c>
      <c r="AC1756">
        <v>0</v>
      </c>
      <c r="AD1756">
        <v>0</v>
      </c>
      <c r="AE1756">
        <v>50.342329858176917</v>
      </c>
    </row>
    <row r="1757" spans="1:31" x14ac:dyDescent="0.25">
      <c r="A1757">
        <v>2057125</v>
      </c>
      <c r="B1757">
        <v>1</v>
      </c>
      <c r="C1757" t="s">
        <v>81</v>
      </c>
      <c r="D1757" t="s">
        <v>116</v>
      </c>
      <c r="E1757" t="s">
        <v>169</v>
      </c>
      <c r="F1757" t="s">
        <v>5346</v>
      </c>
      <c r="G1757" t="s">
        <v>171</v>
      </c>
      <c r="H1757" t="s">
        <v>134</v>
      </c>
      <c r="I1757" t="s">
        <v>135</v>
      </c>
      <c r="J1757" t="s">
        <v>136</v>
      </c>
      <c r="K1757" t="s">
        <v>137</v>
      </c>
      <c r="L1757" t="s">
        <v>5347</v>
      </c>
      <c r="M1757" t="s">
        <v>5348</v>
      </c>
      <c r="N1757">
        <v>2.5633333330000001</v>
      </c>
      <c r="O1757">
        <v>0</v>
      </c>
      <c r="P1757">
        <v>12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2.3927277777812863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2.3927277777812863</v>
      </c>
    </row>
    <row r="1758" spans="1:31" x14ac:dyDescent="0.25">
      <c r="A1758">
        <v>2057130</v>
      </c>
      <c r="B1758">
        <v>1</v>
      </c>
      <c r="C1758" t="s">
        <v>81</v>
      </c>
      <c r="D1758" t="s">
        <v>117</v>
      </c>
      <c r="E1758" t="s">
        <v>146</v>
      </c>
      <c r="F1758" t="s">
        <v>5349</v>
      </c>
      <c r="G1758" t="s">
        <v>133</v>
      </c>
      <c r="H1758" t="s">
        <v>134</v>
      </c>
      <c r="I1758" t="s">
        <v>135</v>
      </c>
      <c r="J1758" t="s">
        <v>136</v>
      </c>
      <c r="K1758" t="s">
        <v>137</v>
      </c>
      <c r="L1758" t="s">
        <v>5350</v>
      </c>
      <c r="M1758" t="s">
        <v>5351</v>
      </c>
      <c r="N1758">
        <v>9.1111110999999995E-2</v>
      </c>
      <c r="O1758">
        <v>1</v>
      </c>
      <c r="P1758">
        <v>490</v>
      </c>
      <c r="Q1758">
        <v>10</v>
      </c>
      <c r="R1758">
        <v>33</v>
      </c>
      <c r="S1758">
        <v>2</v>
      </c>
      <c r="T1758">
        <v>13</v>
      </c>
      <c r="U1758">
        <v>0</v>
      </c>
      <c r="V1758">
        <v>0</v>
      </c>
      <c r="W1758">
        <v>6.1367406635226662E-2</v>
      </c>
      <c r="X1758">
        <v>6.1252961913396833</v>
      </c>
      <c r="Y1758">
        <v>0.32526531434362227</v>
      </c>
      <c r="Z1758">
        <v>0.56017737010622903</v>
      </c>
      <c r="AA1758">
        <v>3.3401376131679892</v>
      </c>
      <c r="AB1758">
        <v>0.32626433730760002</v>
      </c>
      <c r="AC1758">
        <v>0</v>
      </c>
      <c r="AD1758">
        <v>0</v>
      </c>
      <c r="AE1758">
        <v>10.738508232900351</v>
      </c>
    </row>
    <row r="1759" spans="1:31" x14ac:dyDescent="0.25">
      <c r="A1759">
        <v>2057135</v>
      </c>
      <c r="B1759">
        <v>1</v>
      </c>
      <c r="C1759" t="s">
        <v>81</v>
      </c>
      <c r="D1759" t="s">
        <v>125</v>
      </c>
      <c r="E1759" t="s">
        <v>146</v>
      </c>
      <c r="F1759" t="s">
        <v>5352</v>
      </c>
      <c r="G1759" t="s">
        <v>1296</v>
      </c>
      <c r="H1759" t="s">
        <v>134</v>
      </c>
      <c r="I1759" t="s">
        <v>135</v>
      </c>
      <c r="J1759" t="s">
        <v>136</v>
      </c>
      <c r="K1759" t="s">
        <v>155</v>
      </c>
      <c r="L1759" t="s">
        <v>5353</v>
      </c>
      <c r="M1759" t="s">
        <v>5354</v>
      </c>
      <c r="N1759">
        <v>0.97861111099999998</v>
      </c>
      <c r="O1759">
        <v>1</v>
      </c>
      <c r="P1759">
        <v>589</v>
      </c>
      <c r="Q1759">
        <v>88</v>
      </c>
      <c r="R1759">
        <v>396</v>
      </c>
      <c r="S1759">
        <v>4</v>
      </c>
      <c r="T1759">
        <v>44</v>
      </c>
      <c r="U1759">
        <v>2</v>
      </c>
      <c r="V1759">
        <v>0</v>
      </c>
      <c r="W1759">
        <v>0.17609020064117445</v>
      </c>
      <c r="X1759">
        <v>70.953524451343625</v>
      </c>
      <c r="Y1759">
        <v>58.344762192394597</v>
      </c>
      <c r="Z1759">
        <v>193.20479833668543</v>
      </c>
      <c r="AA1759">
        <v>18.776224397747605</v>
      </c>
      <c r="AB1759">
        <v>39.46866269321098</v>
      </c>
      <c r="AC1759">
        <v>315.02569771454483</v>
      </c>
      <c r="AD1759">
        <v>0</v>
      </c>
      <c r="AE1759">
        <v>695.94975998656832</v>
      </c>
    </row>
    <row r="1760" spans="1:31" x14ac:dyDescent="0.25">
      <c r="A1760">
        <v>2057142</v>
      </c>
      <c r="B1760">
        <v>1</v>
      </c>
      <c r="C1760" t="s">
        <v>80</v>
      </c>
      <c r="D1760" t="s">
        <v>106</v>
      </c>
      <c r="E1760" t="s">
        <v>140</v>
      </c>
      <c r="F1760" t="s">
        <v>5355</v>
      </c>
      <c r="G1760" t="s">
        <v>142</v>
      </c>
      <c r="H1760" t="s">
        <v>143</v>
      </c>
      <c r="I1760" t="s">
        <v>135</v>
      </c>
      <c r="J1760" t="s">
        <v>136</v>
      </c>
      <c r="K1760" t="s">
        <v>137</v>
      </c>
      <c r="L1760" t="s">
        <v>5356</v>
      </c>
      <c r="M1760" t="s">
        <v>5357</v>
      </c>
      <c r="N1760">
        <v>0.80777777699999997</v>
      </c>
      <c r="O1760">
        <v>0</v>
      </c>
      <c r="P1760">
        <v>244</v>
      </c>
      <c r="Q1760">
        <v>0</v>
      </c>
      <c r="R1760">
        <v>1</v>
      </c>
      <c r="S1760">
        <v>0</v>
      </c>
      <c r="T1760">
        <v>7</v>
      </c>
      <c r="U1760">
        <v>0</v>
      </c>
      <c r="V1760">
        <v>0</v>
      </c>
      <c r="W1760">
        <v>0</v>
      </c>
      <c r="X1760">
        <v>38.258605667633503</v>
      </c>
      <c r="Y1760">
        <v>0</v>
      </c>
      <c r="Z1760">
        <v>0.15793171314921001</v>
      </c>
      <c r="AA1760">
        <v>0</v>
      </c>
      <c r="AB1760">
        <v>5.5819413934041506</v>
      </c>
      <c r="AC1760">
        <v>0</v>
      </c>
      <c r="AD1760">
        <v>0</v>
      </c>
      <c r="AE1760">
        <v>43.998478774186864</v>
      </c>
    </row>
    <row r="1761" spans="1:31" x14ac:dyDescent="0.25">
      <c r="A1761">
        <v>2057145</v>
      </c>
      <c r="B1761">
        <v>1</v>
      </c>
      <c r="C1761" t="s">
        <v>80</v>
      </c>
      <c r="D1761" t="s">
        <v>103</v>
      </c>
      <c r="E1761" t="s">
        <v>177</v>
      </c>
      <c r="F1761" t="s">
        <v>5358</v>
      </c>
      <c r="G1761" t="s">
        <v>179</v>
      </c>
      <c r="H1761" t="s">
        <v>143</v>
      </c>
      <c r="I1761" t="s">
        <v>135</v>
      </c>
      <c r="J1761" t="s">
        <v>136</v>
      </c>
      <c r="K1761" t="s">
        <v>137</v>
      </c>
      <c r="L1761" t="s">
        <v>5359</v>
      </c>
      <c r="M1761" t="s">
        <v>5360</v>
      </c>
      <c r="N1761">
        <v>4.494444444</v>
      </c>
      <c r="O1761">
        <v>0</v>
      </c>
      <c r="P1761">
        <v>1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0.24937504998108612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0.24937504998108612</v>
      </c>
    </row>
    <row r="1762" spans="1:31" x14ac:dyDescent="0.25">
      <c r="A1762">
        <v>2057146</v>
      </c>
      <c r="B1762">
        <v>1</v>
      </c>
      <c r="C1762" t="s">
        <v>81</v>
      </c>
      <c r="D1762" t="s">
        <v>123</v>
      </c>
      <c r="E1762" t="s">
        <v>158</v>
      </c>
      <c r="F1762" t="s">
        <v>5361</v>
      </c>
      <c r="G1762" t="s">
        <v>1007</v>
      </c>
      <c r="H1762" t="s">
        <v>143</v>
      </c>
      <c r="I1762" t="s">
        <v>135</v>
      </c>
      <c r="J1762" t="s">
        <v>3</v>
      </c>
      <c r="K1762" t="s">
        <v>137</v>
      </c>
      <c r="L1762" t="s">
        <v>5362</v>
      </c>
      <c r="M1762" t="s">
        <v>5363</v>
      </c>
      <c r="N1762">
        <v>1.4130555549999999</v>
      </c>
      <c r="O1762">
        <v>0</v>
      </c>
      <c r="P1762">
        <v>43</v>
      </c>
      <c r="Q1762">
        <v>0</v>
      </c>
      <c r="R1762">
        <v>2</v>
      </c>
      <c r="S1762">
        <v>0</v>
      </c>
      <c r="T1762">
        <v>4</v>
      </c>
      <c r="U1762">
        <v>0</v>
      </c>
      <c r="V1762">
        <v>0</v>
      </c>
      <c r="W1762">
        <v>0</v>
      </c>
      <c r="X1762">
        <v>11.174106511068135</v>
      </c>
      <c r="Y1762">
        <v>0</v>
      </c>
      <c r="Z1762">
        <v>1.2356027580611522</v>
      </c>
      <c r="AA1762">
        <v>0</v>
      </c>
      <c r="AB1762">
        <v>0.58456145642915935</v>
      </c>
      <c r="AC1762">
        <v>0</v>
      </c>
      <c r="AD1762">
        <v>0</v>
      </c>
      <c r="AE1762">
        <v>12.994270725558447</v>
      </c>
    </row>
    <row r="1763" spans="1:31" x14ac:dyDescent="0.25">
      <c r="A1763">
        <v>2057147</v>
      </c>
      <c r="B1763">
        <v>1</v>
      </c>
      <c r="C1763" t="s">
        <v>80</v>
      </c>
      <c r="D1763" t="s">
        <v>97</v>
      </c>
      <c r="E1763" t="s">
        <v>177</v>
      </c>
      <c r="F1763" t="s">
        <v>5364</v>
      </c>
      <c r="G1763" t="s">
        <v>179</v>
      </c>
      <c r="H1763" t="s">
        <v>143</v>
      </c>
      <c r="I1763" t="s">
        <v>135</v>
      </c>
      <c r="J1763" t="s">
        <v>136</v>
      </c>
      <c r="K1763" t="s">
        <v>137</v>
      </c>
      <c r="L1763" t="s">
        <v>5365</v>
      </c>
      <c r="M1763" t="s">
        <v>5366</v>
      </c>
      <c r="N1763">
        <v>4.3324999999999996</v>
      </c>
      <c r="O1763">
        <v>0</v>
      </c>
      <c r="P1763">
        <v>1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</row>
    <row r="1764" spans="1:31" x14ac:dyDescent="0.25">
      <c r="A1764">
        <v>2057148</v>
      </c>
      <c r="B1764">
        <v>1</v>
      </c>
      <c r="C1764" t="s">
        <v>80</v>
      </c>
      <c r="D1764" t="s">
        <v>86</v>
      </c>
      <c r="E1764" t="s">
        <v>505</v>
      </c>
      <c r="F1764" t="s">
        <v>5367</v>
      </c>
      <c r="G1764" t="s">
        <v>160</v>
      </c>
      <c r="H1764" t="s">
        <v>143</v>
      </c>
      <c r="I1764" t="s">
        <v>135</v>
      </c>
      <c r="J1764" t="s">
        <v>136</v>
      </c>
      <c r="K1764" t="s">
        <v>137</v>
      </c>
      <c r="L1764" t="s">
        <v>5368</v>
      </c>
      <c r="M1764" t="s">
        <v>5369</v>
      </c>
      <c r="N1764">
        <v>1.2947222220000001</v>
      </c>
      <c r="O1764">
        <v>0</v>
      </c>
      <c r="P1764">
        <v>30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11.259460431211709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11.259460431211709</v>
      </c>
    </row>
    <row r="1765" spans="1:31" x14ac:dyDescent="0.25">
      <c r="A1765">
        <v>2057149</v>
      </c>
      <c r="B1765">
        <v>1</v>
      </c>
      <c r="C1765" t="s">
        <v>80</v>
      </c>
      <c r="D1765" t="s">
        <v>84</v>
      </c>
      <c r="E1765" t="s">
        <v>158</v>
      </c>
      <c r="F1765" t="s">
        <v>5370</v>
      </c>
      <c r="G1765" t="s">
        <v>160</v>
      </c>
      <c r="H1765" t="s">
        <v>143</v>
      </c>
      <c r="I1765" t="s">
        <v>135</v>
      </c>
      <c r="J1765" t="s">
        <v>136</v>
      </c>
      <c r="K1765" t="s">
        <v>137</v>
      </c>
      <c r="L1765" t="s">
        <v>5371</v>
      </c>
      <c r="M1765" t="s">
        <v>5372</v>
      </c>
      <c r="N1765">
        <v>1.274444444</v>
      </c>
      <c r="O1765">
        <v>0</v>
      </c>
      <c r="P1765">
        <v>227</v>
      </c>
      <c r="Q1765">
        <v>0</v>
      </c>
      <c r="R1765">
        <v>0</v>
      </c>
      <c r="S1765">
        <v>0</v>
      </c>
      <c r="T1765">
        <v>5</v>
      </c>
      <c r="U1765">
        <v>0</v>
      </c>
      <c r="V1765">
        <v>0</v>
      </c>
      <c r="W1765">
        <v>0</v>
      </c>
      <c r="X1765">
        <v>55.226661767513377</v>
      </c>
      <c r="Y1765">
        <v>0</v>
      </c>
      <c r="Z1765">
        <v>0</v>
      </c>
      <c r="AA1765">
        <v>0</v>
      </c>
      <c r="AB1765">
        <v>3.2778890618383283</v>
      </c>
      <c r="AC1765">
        <v>0</v>
      </c>
      <c r="AD1765">
        <v>0</v>
      </c>
      <c r="AE1765">
        <v>58.504550829351707</v>
      </c>
    </row>
    <row r="1766" spans="1:31" x14ac:dyDescent="0.25">
      <c r="A1766">
        <v>2057150</v>
      </c>
      <c r="B1766">
        <v>1</v>
      </c>
      <c r="C1766" t="s">
        <v>81</v>
      </c>
      <c r="D1766" t="s">
        <v>120</v>
      </c>
      <c r="E1766" t="s">
        <v>177</v>
      </c>
      <c r="F1766" t="s">
        <v>5373</v>
      </c>
      <c r="G1766" t="s">
        <v>183</v>
      </c>
      <c r="H1766" t="s">
        <v>143</v>
      </c>
      <c r="I1766" t="s">
        <v>135</v>
      </c>
      <c r="J1766" t="s">
        <v>136</v>
      </c>
      <c r="K1766" t="s">
        <v>137</v>
      </c>
      <c r="L1766" t="s">
        <v>5374</v>
      </c>
      <c r="M1766" t="s">
        <v>5375</v>
      </c>
      <c r="N1766">
        <v>2.2797222220000002</v>
      </c>
      <c r="O1766">
        <v>0</v>
      </c>
      <c r="P1766">
        <v>1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0.59677455564187998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0.59677455564187998</v>
      </c>
    </row>
    <row r="1767" spans="1:31" x14ac:dyDescent="0.25">
      <c r="A1767">
        <v>2057154</v>
      </c>
      <c r="B1767">
        <v>1</v>
      </c>
      <c r="C1767" t="s">
        <v>80</v>
      </c>
      <c r="D1767" t="s">
        <v>106</v>
      </c>
      <c r="E1767" t="s">
        <v>158</v>
      </c>
      <c r="F1767" t="s">
        <v>5376</v>
      </c>
      <c r="G1767" t="s">
        <v>160</v>
      </c>
      <c r="H1767" t="s">
        <v>143</v>
      </c>
      <c r="I1767" t="s">
        <v>135</v>
      </c>
      <c r="J1767" t="s">
        <v>136</v>
      </c>
      <c r="K1767" t="s">
        <v>137</v>
      </c>
      <c r="L1767" t="s">
        <v>5377</v>
      </c>
      <c r="M1767" t="s">
        <v>5378</v>
      </c>
      <c r="N1767">
        <v>2.6025</v>
      </c>
      <c r="O1767">
        <v>0</v>
      </c>
      <c r="P1767">
        <v>3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0.79818908254497034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0.79818908254497034</v>
      </c>
    </row>
    <row r="1768" spans="1:31" x14ac:dyDescent="0.25">
      <c r="A1768">
        <v>2057155</v>
      </c>
      <c r="B1768">
        <v>1</v>
      </c>
      <c r="C1768" t="s">
        <v>81</v>
      </c>
      <c r="D1768" t="s">
        <v>118</v>
      </c>
      <c r="E1768" t="s">
        <v>177</v>
      </c>
      <c r="F1768" t="s">
        <v>5379</v>
      </c>
      <c r="G1768" t="s">
        <v>196</v>
      </c>
      <c r="H1768" t="s">
        <v>143</v>
      </c>
      <c r="I1768" t="s">
        <v>135</v>
      </c>
      <c r="J1768" t="s">
        <v>136</v>
      </c>
      <c r="K1768" t="s">
        <v>137</v>
      </c>
      <c r="L1768" t="s">
        <v>5380</v>
      </c>
      <c r="M1768" t="s">
        <v>5381</v>
      </c>
      <c r="N1768">
        <v>1.003333333</v>
      </c>
      <c r="O1768">
        <v>0</v>
      </c>
      <c r="P1768">
        <v>9</v>
      </c>
      <c r="Q1768">
        <v>0</v>
      </c>
      <c r="R1768">
        <v>0</v>
      </c>
      <c r="S1768">
        <v>0</v>
      </c>
      <c r="T1768">
        <v>1</v>
      </c>
      <c r="U1768">
        <v>0</v>
      </c>
      <c r="V1768">
        <v>0</v>
      </c>
      <c r="W1768">
        <v>0</v>
      </c>
      <c r="X1768">
        <v>3.4118086363962403</v>
      </c>
      <c r="Y1768">
        <v>0</v>
      </c>
      <c r="Z1768">
        <v>0</v>
      </c>
      <c r="AA1768">
        <v>0</v>
      </c>
      <c r="AB1768">
        <v>2.7208509117057735</v>
      </c>
      <c r="AC1768">
        <v>0</v>
      </c>
      <c r="AD1768">
        <v>0</v>
      </c>
      <c r="AE1768">
        <v>6.1326595481020139</v>
      </c>
    </row>
    <row r="1769" spans="1:31" x14ac:dyDescent="0.25">
      <c r="A1769">
        <v>2057160</v>
      </c>
      <c r="B1769">
        <v>1</v>
      </c>
      <c r="C1769" t="s">
        <v>80</v>
      </c>
      <c r="D1769" t="s">
        <v>96</v>
      </c>
      <c r="E1769" t="s">
        <v>177</v>
      </c>
      <c r="F1769" t="s">
        <v>5382</v>
      </c>
      <c r="G1769" t="s">
        <v>183</v>
      </c>
      <c r="H1769" t="s">
        <v>143</v>
      </c>
      <c r="I1769" t="s">
        <v>135</v>
      </c>
      <c r="J1769" t="s">
        <v>136</v>
      </c>
      <c r="K1769" t="s">
        <v>137</v>
      </c>
      <c r="L1769" t="s">
        <v>5383</v>
      </c>
      <c r="M1769" t="s">
        <v>5384</v>
      </c>
      <c r="N1769">
        <v>2.0963888879999999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1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0.77174317197657749</v>
      </c>
      <c r="AC1769">
        <v>0</v>
      </c>
      <c r="AD1769">
        <v>0</v>
      </c>
      <c r="AE1769">
        <v>0.77174317197657749</v>
      </c>
    </row>
    <row r="1770" spans="1:31" x14ac:dyDescent="0.25">
      <c r="A1770">
        <v>2057162</v>
      </c>
      <c r="B1770">
        <v>1</v>
      </c>
      <c r="C1770" t="s">
        <v>80</v>
      </c>
      <c r="D1770" t="s">
        <v>98</v>
      </c>
      <c r="E1770" t="s">
        <v>169</v>
      </c>
      <c r="F1770" t="s">
        <v>5385</v>
      </c>
      <c r="G1770" t="s">
        <v>133</v>
      </c>
      <c r="H1770" t="s">
        <v>134</v>
      </c>
      <c r="I1770" t="s">
        <v>135</v>
      </c>
      <c r="J1770" t="s">
        <v>136</v>
      </c>
      <c r="K1770" t="s">
        <v>137</v>
      </c>
      <c r="L1770" t="s">
        <v>5386</v>
      </c>
      <c r="M1770" t="s">
        <v>5387</v>
      </c>
      <c r="N1770">
        <v>0.14027777699999999</v>
      </c>
      <c r="O1770">
        <v>0</v>
      </c>
      <c r="P1770">
        <v>283</v>
      </c>
      <c r="Q1770">
        <v>0</v>
      </c>
      <c r="R1770">
        <v>17</v>
      </c>
      <c r="S1770">
        <v>0</v>
      </c>
      <c r="T1770">
        <v>139</v>
      </c>
      <c r="U1770">
        <v>0</v>
      </c>
      <c r="V1770">
        <v>0</v>
      </c>
      <c r="W1770">
        <v>0</v>
      </c>
      <c r="X1770">
        <v>11.028513656348872</v>
      </c>
      <c r="Y1770">
        <v>0</v>
      </c>
      <c r="Z1770">
        <v>6.4430828296607947</v>
      </c>
      <c r="AA1770">
        <v>0</v>
      </c>
      <c r="AB1770">
        <v>20.12417474865299</v>
      </c>
      <c r="AC1770">
        <v>0</v>
      </c>
      <c r="AD1770">
        <v>0</v>
      </c>
      <c r="AE1770">
        <v>37.595771234662656</v>
      </c>
    </row>
    <row r="1771" spans="1:31" x14ac:dyDescent="0.25">
      <c r="A1771">
        <v>2057163</v>
      </c>
      <c r="B1771">
        <v>1</v>
      </c>
      <c r="C1771" t="s">
        <v>81</v>
      </c>
      <c r="D1771" t="s">
        <v>119</v>
      </c>
      <c r="E1771" t="s">
        <v>177</v>
      </c>
      <c r="F1771" t="s">
        <v>5388</v>
      </c>
      <c r="G1771" t="s">
        <v>179</v>
      </c>
      <c r="H1771" t="s">
        <v>143</v>
      </c>
      <c r="I1771" t="s">
        <v>135</v>
      </c>
      <c r="J1771" t="s">
        <v>136</v>
      </c>
      <c r="K1771" t="s">
        <v>137</v>
      </c>
      <c r="L1771" t="s">
        <v>5389</v>
      </c>
      <c r="M1771" t="s">
        <v>5390</v>
      </c>
      <c r="N1771">
        <v>0.72722222199999997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1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0.37268607684248117</v>
      </c>
      <c r="AC1771">
        <v>0</v>
      </c>
      <c r="AD1771">
        <v>0</v>
      </c>
      <c r="AE1771">
        <v>0.37268607684248117</v>
      </c>
    </row>
    <row r="1772" spans="1:31" x14ac:dyDescent="0.25">
      <c r="A1772">
        <v>2057164</v>
      </c>
      <c r="B1772">
        <v>1</v>
      </c>
      <c r="C1772" t="s">
        <v>80</v>
      </c>
      <c r="D1772" t="s">
        <v>88</v>
      </c>
      <c r="E1772" t="s">
        <v>158</v>
      </c>
      <c r="F1772" t="s">
        <v>5391</v>
      </c>
      <c r="G1772" t="s">
        <v>160</v>
      </c>
      <c r="H1772" t="s">
        <v>143</v>
      </c>
      <c r="I1772" t="s">
        <v>135</v>
      </c>
      <c r="J1772" t="s">
        <v>136</v>
      </c>
      <c r="K1772" t="s">
        <v>137</v>
      </c>
      <c r="L1772" t="s">
        <v>5392</v>
      </c>
      <c r="M1772" t="s">
        <v>5393</v>
      </c>
      <c r="N1772">
        <v>1.021666666</v>
      </c>
      <c r="O1772">
        <v>0</v>
      </c>
      <c r="P1772">
        <v>120</v>
      </c>
      <c r="Q1772">
        <v>0</v>
      </c>
      <c r="R1772">
        <v>0</v>
      </c>
      <c r="S1772">
        <v>0</v>
      </c>
      <c r="T1772">
        <v>3</v>
      </c>
      <c r="U1772">
        <v>0</v>
      </c>
      <c r="V1772">
        <v>0</v>
      </c>
      <c r="W1772">
        <v>0</v>
      </c>
      <c r="X1772">
        <v>26.424319659417186</v>
      </c>
      <c r="Y1772">
        <v>0</v>
      </c>
      <c r="Z1772">
        <v>0</v>
      </c>
      <c r="AA1772">
        <v>0</v>
      </c>
      <c r="AB1772">
        <v>12.724890023549181</v>
      </c>
      <c r="AC1772">
        <v>0</v>
      </c>
      <c r="AD1772">
        <v>0</v>
      </c>
      <c r="AE1772">
        <v>39.149209682966365</v>
      </c>
    </row>
    <row r="1773" spans="1:31" x14ac:dyDescent="0.25">
      <c r="A1773">
        <v>2057165</v>
      </c>
      <c r="B1773">
        <v>1</v>
      </c>
      <c r="C1773" t="s">
        <v>80</v>
      </c>
      <c r="D1773" t="s">
        <v>83</v>
      </c>
      <c r="E1773" t="s">
        <v>158</v>
      </c>
      <c r="F1773" t="s">
        <v>5307</v>
      </c>
      <c r="G1773" t="s">
        <v>324</v>
      </c>
      <c r="H1773" t="s">
        <v>143</v>
      </c>
      <c r="I1773" t="s">
        <v>135</v>
      </c>
      <c r="J1773" t="s">
        <v>136</v>
      </c>
      <c r="K1773" t="s">
        <v>137</v>
      </c>
      <c r="L1773" t="s">
        <v>5394</v>
      </c>
      <c r="M1773" t="s">
        <v>5395</v>
      </c>
      <c r="N1773">
        <v>0.86916666600000003</v>
      </c>
      <c r="O1773">
        <v>0</v>
      </c>
      <c r="P1773">
        <v>213</v>
      </c>
      <c r="Q1773">
        <v>0</v>
      </c>
      <c r="R1773">
        <v>0</v>
      </c>
      <c r="S1773">
        <v>0</v>
      </c>
      <c r="T1773">
        <v>44</v>
      </c>
      <c r="U1773">
        <v>0</v>
      </c>
      <c r="V1773">
        <v>0</v>
      </c>
      <c r="W1773">
        <v>0</v>
      </c>
      <c r="X1773">
        <v>43.867806102175109</v>
      </c>
      <c r="Y1773">
        <v>0</v>
      </c>
      <c r="Z1773">
        <v>0</v>
      </c>
      <c r="AA1773">
        <v>0</v>
      </c>
      <c r="AB1773">
        <v>34.202153023483532</v>
      </c>
      <c r="AC1773">
        <v>0</v>
      </c>
      <c r="AD1773">
        <v>0</v>
      </c>
      <c r="AE1773">
        <v>78.069959125658642</v>
      </c>
    </row>
    <row r="1774" spans="1:31" x14ac:dyDescent="0.25">
      <c r="A1774">
        <v>2057167</v>
      </c>
      <c r="B1774">
        <v>1</v>
      </c>
      <c r="C1774" t="s">
        <v>80</v>
      </c>
      <c r="D1774" t="s">
        <v>97</v>
      </c>
      <c r="E1774" t="s">
        <v>177</v>
      </c>
      <c r="F1774" t="s">
        <v>5396</v>
      </c>
      <c r="G1774" t="s">
        <v>183</v>
      </c>
      <c r="H1774" t="s">
        <v>143</v>
      </c>
      <c r="I1774" t="s">
        <v>135</v>
      </c>
      <c r="J1774" t="s">
        <v>136</v>
      </c>
      <c r="K1774" t="s">
        <v>137</v>
      </c>
      <c r="L1774" t="s">
        <v>5397</v>
      </c>
      <c r="M1774" t="s">
        <v>5398</v>
      </c>
      <c r="N1774">
        <v>6.1425000000000001</v>
      </c>
      <c r="O1774">
        <v>0</v>
      </c>
      <c r="P1774">
        <v>0</v>
      </c>
      <c r="Q1774">
        <v>0</v>
      </c>
      <c r="R1774">
        <v>1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3.1007638726986189</v>
      </c>
      <c r="AA1774">
        <v>0</v>
      </c>
      <c r="AB1774">
        <v>0</v>
      </c>
      <c r="AC1774">
        <v>0</v>
      </c>
      <c r="AD1774">
        <v>0</v>
      </c>
      <c r="AE1774">
        <v>3.1007638726986189</v>
      </c>
    </row>
    <row r="1775" spans="1:31" x14ac:dyDescent="0.25">
      <c r="A1775">
        <v>2057168</v>
      </c>
      <c r="B1775">
        <v>1</v>
      </c>
      <c r="C1775" t="s">
        <v>81</v>
      </c>
      <c r="D1775" t="s">
        <v>118</v>
      </c>
      <c r="E1775" t="s">
        <v>177</v>
      </c>
      <c r="F1775" t="s">
        <v>5399</v>
      </c>
      <c r="G1775" t="s">
        <v>183</v>
      </c>
      <c r="H1775" t="s">
        <v>143</v>
      </c>
      <c r="I1775" t="s">
        <v>135</v>
      </c>
      <c r="J1775" t="s">
        <v>136</v>
      </c>
      <c r="K1775" t="s">
        <v>137</v>
      </c>
      <c r="L1775" t="s">
        <v>5400</v>
      </c>
      <c r="M1775" t="s">
        <v>5401</v>
      </c>
      <c r="N1775">
        <v>0.90083333300000001</v>
      </c>
      <c r="O1775">
        <v>0</v>
      </c>
      <c r="P1775">
        <v>1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8.7133923816000002E-3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8.7133923816000002E-3</v>
      </c>
    </row>
    <row r="1776" spans="1:31" x14ac:dyDescent="0.25">
      <c r="A1776">
        <v>2057173</v>
      </c>
      <c r="B1776">
        <v>1</v>
      </c>
      <c r="C1776" t="s">
        <v>80</v>
      </c>
      <c r="D1776" t="s">
        <v>102</v>
      </c>
      <c r="E1776" t="s">
        <v>177</v>
      </c>
      <c r="F1776" t="s">
        <v>5402</v>
      </c>
      <c r="G1776" t="s">
        <v>324</v>
      </c>
      <c r="H1776" t="s">
        <v>143</v>
      </c>
      <c r="I1776" t="s">
        <v>135</v>
      </c>
      <c r="J1776" t="s">
        <v>136</v>
      </c>
      <c r="K1776" t="s">
        <v>137</v>
      </c>
      <c r="L1776" t="s">
        <v>5403</v>
      </c>
      <c r="M1776" t="s">
        <v>5404</v>
      </c>
      <c r="N1776">
        <v>1.393888888</v>
      </c>
      <c r="O1776">
        <v>0</v>
      </c>
      <c r="P1776">
        <v>1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0.41642178888855563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0.41642178888855563</v>
      </c>
    </row>
    <row r="1777" spans="1:31" x14ac:dyDescent="0.25">
      <c r="A1777">
        <v>2057177</v>
      </c>
      <c r="B1777">
        <v>1</v>
      </c>
      <c r="C1777" t="s">
        <v>81</v>
      </c>
      <c r="D1777" t="s">
        <v>127</v>
      </c>
      <c r="E1777" t="s">
        <v>140</v>
      </c>
      <c r="F1777" t="s">
        <v>451</v>
      </c>
      <c r="G1777" t="s">
        <v>142</v>
      </c>
      <c r="H1777" t="s">
        <v>143</v>
      </c>
      <c r="I1777" t="s">
        <v>135</v>
      </c>
      <c r="J1777" t="s">
        <v>136</v>
      </c>
      <c r="K1777" t="s">
        <v>137</v>
      </c>
      <c r="L1777" t="s">
        <v>5405</v>
      </c>
      <c r="M1777" t="s">
        <v>5406</v>
      </c>
      <c r="N1777">
        <v>1.810277777</v>
      </c>
      <c r="O1777">
        <v>0</v>
      </c>
      <c r="P1777">
        <v>77</v>
      </c>
      <c r="Q1777">
        <v>0</v>
      </c>
      <c r="R1777">
        <v>9</v>
      </c>
      <c r="S1777">
        <v>0</v>
      </c>
      <c r="T1777">
        <v>4</v>
      </c>
      <c r="U1777">
        <v>0</v>
      </c>
      <c r="V1777">
        <v>0</v>
      </c>
      <c r="W1777">
        <v>0</v>
      </c>
      <c r="X1777">
        <v>24.265557960354634</v>
      </c>
      <c r="Y1777">
        <v>0</v>
      </c>
      <c r="Z1777">
        <v>16.089157598060204</v>
      </c>
      <c r="AA1777">
        <v>0</v>
      </c>
      <c r="AB1777">
        <v>4.4556985795852944</v>
      </c>
      <c r="AC1777">
        <v>0</v>
      </c>
      <c r="AD1777">
        <v>0</v>
      </c>
      <c r="AE1777">
        <v>44.810414138000134</v>
      </c>
    </row>
    <row r="1778" spans="1:31" x14ac:dyDescent="0.25">
      <c r="A1778">
        <v>2057180</v>
      </c>
      <c r="B1778">
        <v>1</v>
      </c>
      <c r="C1778" t="s">
        <v>81</v>
      </c>
      <c r="D1778" t="s">
        <v>112</v>
      </c>
      <c r="E1778" t="s">
        <v>169</v>
      </c>
      <c r="F1778" t="s">
        <v>5407</v>
      </c>
      <c r="G1778" t="s">
        <v>133</v>
      </c>
      <c r="H1778" t="s">
        <v>134</v>
      </c>
      <c r="I1778" t="s">
        <v>135</v>
      </c>
      <c r="J1778" t="s">
        <v>136</v>
      </c>
      <c r="K1778" t="s">
        <v>137</v>
      </c>
      <c r="L1778" t="s">
        <v>5408</v>
      </c>
      <c r="M1778" t="s">
        <v>5409</v>
      </c>
      <c r="N1778">
        <v>0.61388888799999997</v>
      </c>
      <c r="O1778">
        <v>0</v>
      </c>
      <c r="P1778">
        <v>0</v>
      </c>
      <c r="Q1778">
        <v>0</v>
      </c>
      <c r="R1778">
        <v>1</v>
      </c>
      <c r="S1778">
        <v>41</v>
      </c>
      <c r="T1778">
        <v>77</v>
      </c>
      <c r="U1778">
        <v>1</v>
      </c>
      <c r="V1778">
        <v>4</v>
      </c>
      <c r="W1778">
        <v>0</v>
      </c>
      <c r="X1778">
        <v>0</v>
      </c>
      <c r="Y1778">
        <v>0</v>
      </c>
      <c r="Z1778">
        <v>1.8040692282635555</v>
      </c>
      <c r="AA1778">
        <v>32.683380784111137</v>
      </c>
      <c r="AB1778">
        <v>30.053723862122393</v>
      </c>
      <c r="AC1778">
        <v>0.28261455620819442</v>
      </c>
      <c r="AD1778">
        <v>141.65612590958236</v>
      </c>
      <c r="AE1778">
        <v>206.47991434028762</v>
      </c>
    </row>
    <row r="1779" spans="1:31" x14ac:dyDescent="0.25">
      <c r="A1779">
        <v>2057188</v>
      </c>
      <c r="B1779">
        <v>1</v>
      </c>
      <c r="C1779" t="s">
        <v>80</v>
      </c>
      <c r="D1779" t="s">
        <v>111</v>
      </c>
      <c r="E1779" t="s">
        <v>158</v>
      </c>
      <c r="F1779" t="s">
        <v>1463</v>
      </c>
      <c r="G1779" t="s">
        <v>1007</v>
      </c>
      <c r="H1779" t="s">
        <v>143</v>
      </c>
      <c r="I1779" t="s">
        <v>135</v>
      </c>
      <c r="J1779" t="s">
        <v>3</v>
      </c>
      <c r="K1779" t="s">
        <v>137</v>
      </c>
      <c r="L1779" t="s">
        <v>5410</v>
      </c>
      <c r="M1779" t="s">
        <v>5411</v>
      </c>
      <c r="N1779">
        <v>3.1694444439999998</v>
      </c>
      <c r="O1779">
        <v>0</v>
      </c>
      <c r="P1779">
        <v>254</v>
      </c>
      <c r="Q1779">
        <v>0</v>
      </c>
      <c r="R1779">
        <v>0</v>
      </c>
      <c r="S1779">
        <v>0</v>
      </c>
      <c r="T1779">
        <v>3</v>
      </c>
      <c r="U1779">
        <v>0</v>
      </c>
      <c r="V1779">
        <v>0</v>
      </c>
      <c r="W1779">
        <v>0</v>
      </c>
      <c r="X1779">
        <v>197.79090955494254</v>
      </c>
      <c r="Y1779">
        <v>0</v>
      </c>
      <c r="Z1779">
        <v>0</v>
      </c>
      <c r="AA1779">
        <v>0</v>
      </c>
      <c r="AB1779">
        <v>1.744807056130729</v>
      </c>
      <c r="AC1779">
        <v>0</v>
      </c>
      <c r="AD1779">
        <v>0</v>
      </c>
      <c r="AE1779">
        <v>199.53571661107327</v>
      </c>
    </row>
    <row r="1780" spans="1:31" x14ac:dyDescent="0.25">
      <c r="A1780">
        <v>2057193</v>
      </c>
      <c r="B1780">
        <v>1</v>
      </c>
      <c r="C1780" t="s">
        <v>80</v>
      </c>
      <c r="D1780" t="s">
        <v>96</v>
      </c>
      <c r="E1780" t="s">
        <v>158</v>
      </c>
      <c r="F1780" t="s">
        <v>5412</v>
      </c>
      <c r="G1780" t="s">
        <v>160</v>
      </c>
      <c r="H1780" t="s">
        <v>143</v>
      </c>
      <c r="I1780" t="s">
        <v>135</v>
      </c>
      <c r="J1780" t="s">
        <v>136</v>
      </c>
      <c r="K1780" t="s">
        <v>137</v>
      </c>
      <c r="L1780" t="s">
        <v>5413</v>
      </c>
      <c r="M1780" t="s">
        <v>5414</v>
      </c>
      <c r="N1780">
        <v>4.2625000000000002</v>
      </c>
      <c r="O1780">
        <v>0</v>
      </c>
      <c r="P1780">
        <v>10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58.716254812627199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58.716254812627199</v>
      </c>
    </row>
    <row r="1781" spans="1:31" x14ac:dyDescent="0.25">
      <c r="A1781">
        <v>2057194</v>
      </c>
      <c r="B1781">
        <v>1</v>
      </c>
      <c r="C1781" t="s">
        <v>80</v>
      </c>
      <c r="D1781" t="s">
        <v>107</v>
      </c>
      <c r="E1781" t="s">
        <v>131</v>
      </c>
      <c r="F1781" t="s">
        <v>5415</v>
      </c>
      <c r="G1781" t="s">
        <v>133</v>
      </c>
      <c r="H1781" t="s">
        <v>134</v>
      </c>
      <c r="I1781" t="s">
        <v>135</v>
      </c>
      <c r="J1781" t="s">
        <v>136</v>
      </c>
      <c r="K1781" t="s">
        <v>137</v>
      </c>
      <c r="L1781" t="s">
        <v>5416</v>
      </c>
      <c r="M1781" t="s">
        <v>5417</v>
      </c>
      <c r="N1781">
        <v>0.25416666599999999</v>
      </c>
      <c r="O1781">
        <v>6</v>
      </c>
      <c r="P1781">
        <v>1007</v>
      </c>
      <c r="Q1781">
        <v>21</v>
      </c>
      <c r="R1781">
        <v>46</v>
      </c>
      <c r="S1781">
        <v>5</v>
      </c>
      <c r="T1781">
        <v>90</v>
      </c>
      <c r="U1781">
        <v>2</v>
      </c>
      <c r="V1781">
        <v>1</v>
      </c>
      <c r="W1781">
        <v>3.1352718797785002</v>
      </c>
      <c r="X1781">
        <v>48.128292214344512</v>
      </c>
      <c r="Y1781">
        <v>6.4614344309761664</v>
      </c>
      <c r="Z1781">
        <v>8.827639465337354</v>
      </c>
      <c r="AA1781">
        <v>22.678712795407641</v>
      </c>
      <c r="AB1781">
        <v>29.597916077694595</v>
      </c>
      <c r="AC1781">
        <v>80.420297110302386</v>
      </c>
      <c r="AD1781">
        <v>1.9451227083463749</v>
      </c>
      <c r="AE1781">
        <v>201.19468668218752</v>
      </c>
    </row>
    <row r="1782" spans="1:31" x14ac:dyDescent="0.25">
      <c r="A1782">
        <v>2057196</v>
      </c>
      <c r="B1782">
        <v>1</v>
      </c>
      <c r="C1782" t="s">
        <v>80</v>
      </c>
      <c r="D1782" t="s">
        <v>89</v>
      </c>
      <c r="E1782" t="s">
        <v>177</v>
      </c>
      <c r="F1782" t="s">
        <v>5418</v>
      </c>
      <c r="G1782" t="s">
        <v>1007</v>
      </c>
      <c r="H1782" t="s">
        <v>143</v>
      </c>
      <c r="I1782" t="s">
        <v>135</v>
      </c>
      <c r="J1782" t="s">
        <v>136</v>
      </c>
      <c r="K1782" t="s">
        <v>137</v>
      </c>
      <c r="L1782" t="s">
        <v>5419</v>
      </c>
      <c r="M1782" t="s">
        <v>5420</v>
      </c>
      <c r="N1782">
        <v>4.4141666659999999</v>
      </c>
      <c r="O1782">
        <v>0</v>
      </c>
      <c r="P1782">
        <v>1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0.22446840117663835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0.22446840117663835</v>
      </c>
    </row>
    <row r="1783" spans="1:31" x14ac:dyDescent="0.25">
      <c r="A1783">
        <v>2057201</v>
      </c>
      <c r="B1783">
        <v>1</v>
      </c>
      <c r="C1783" t="s">
        <v>80</v>
      </c>
      <c r="D1783" t="s">
        <v>96</v>
      </c>
      <c r="E1783" t="s">
        <v>177</v>
      </c>
      <c r="F1783" t="s">
        <v>5421</v>
      </c>
      <c r="G1783" t="s">
        <v>196</v>
      </c>
      <c r="H1783" t="s">
        <v>143</v>
      </c>
      <c r="I1783" t="s">
        <v>135</v>
      </c>
      <c r="J1783" t="s">
        <v>136</v>
      </c>
      <c r="K1783" t="s">
        <v>137</v>
      </c>
      <c r="L1783" t="s">
        <v>5422</v>
      </c>
      <c r="M1783" t="s">
        <v>5423</v>
      </c>
      <c r="N1783">
        <v>2.6302777769999999</v>
      </c>
      <c r="O1783">
        <v>0</v>
      </c>
      <c r="P1783">
        <v>1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</row>
    <row r="1784" spans="1:31" x14ac:dyDescent="0.25">
      <c r="A1784">
        <v>2057207</v>
      </c>
      <c r="B1784">
        <v>1</v>
      </c>
      <c r="C1784" t="s">
        <v>80</v>
      </c>
      <c r="D1784" t="s">
        <v>93</v>
      </c>
      <c r="E1784" t="s">
        <v>177</v>
      </c>
      <c r="F1784" t="s">
        <v>5424</v>
      </c>
      <c r="G1784" t="s">
        <v>183</v>
      </c>
      <c r="H1784" t="s">
        <v>143</v>
      </c>
      <c r="I1784" t="s">
        <v>135</v>
      </c>
      <c r="J1784" t="s">
        <v>136</v>
      </c>
      <c r="K1784" t="s">
        <v>137</v>
      </c>
      <c r="L1784" t="s">
        <v>5425</v>
      </c>
      <c r="M1784" t="s">
        <v>5426</v>
      </c>
      <c r="N1784">
        <v>3.4786111110000002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2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4.4033194811057106</v>
      </c>
      <c r="AC1784">
        <v>0</v>
      </c>
      <c r="AD1784">
        <v>0</v>
      </c>
      <c r="AE1784">
        <v>4.4033194811057106</v>
      </c>
    </row>
    <row r="1785" spans="1:31" x14ac:dyDescent="0.25">
      <c r="A1785">
        <v>2057208</v>
      </c>
      <c r="B1785">
        <v>1</v>
      </c>
      <c r="C1785" t="s">
        <v>80</v>
      </c>
      <c r="D1785" t="s">
        <v>107</v>
      </c>
      <c r="E1785" t="s">
        <v>131</v>
      </c>
      <c r="F1785" t="s">
        <v>5427</v>
      </c>
      <c r="G1785" t="s">
        <v>133</v>
      </c>
      <c r="H1785" t="s">
        <v>134</v>
      </c>
      <c r="I1785" t="s">
        <v>135</v>
      </c>
      <c r="J1785" t="s">
        <v>136</v>
      </c>
      <c r="K1785" t="s">
        <v>137</v>
      </c>
      <c r="L1785" t="s">
        <v>5428</v>
      </c>
      <c r="M1785" t="s">
        <v>5429</v>
      </c>
      <c r="N1785">
        <v>0.883611111</v>
      </c>
      <c r="O1785">
        <v>6</v>
      </c>
      <c r="P1785">
        <v>1174</v>
      </c>
      <c r="Q1785">
        <v>13</v>
      </c>
      <c r="R1785">
        <v>45</v>
      </c>
      <c r="S1785">
        <v>9</v>
      </c>
      <c r="T1785">
        <v>94</v>
      </c>
      <c r="U1785">
        <v>1</v>
      </c>
      <c r="V1785">
        <v>0</v>
      </c>
      <c r="W1785">
        <v>4.2880494509756746</v>
      </c>
      <c r="X1785">
        <v>188.60712489515839</v>
      </c>
      <c r="Y1785">
        <v>68.268103171953442</v>
      </c>
      <c r="Z1785">
        <v>20.297984639646256</v>
      </c>
      <c r="AA1785">
        <v>89.604105622744697</v>
      </c>
      <c r="AB1785">
        <v>84.065544250350669</v>
      </c>
      <c r="AC1785">
        <v>100.04099166488695</v>
      </c>
      <c r="AD1785">
        <v>0</v>
      </c>
      <c r="AE1785">
        <v>555.17190369571608</v>
      </c>
    </row>
    <row r="1786" spans="1:31" x14ac:dyDescent="0.25">
      <c r="A1786">
        <v>2057209</v>
      </c>
      <c r="B1786">
        <v>1</v>
      </c>
      <c r="C1786" t="s">
        <v>81</v>
      </c>
      <c r="D1786" t="s">
        <v>118</v>
      </c>
      <c r="E1786" t="s">
        <v>295</v>
      </c>
      <c r="F1786" t="s">
        <v>4185</v>
      </c>
      <c r="G1786" t="s">
        <v>133</v>
      </c>
      <c r="H1786" t="s">
        <v>134</v>
      </c>
      <c r="I1786" t="s">
        <v>135</v>
      </c>
      <c r="J1786" t="s">
        <v>136</v>
      </c>
      <c r="K1786" t="s">
        <v>137</v>
      </c>
      <c r="L1786" t="s">
        <v>5430</v>
      </c>
      <c r="M1786" t="s">
        <v>5431</v>
      </c>
      <c r="N1786">
        <v>5.1388888000000001E-2</v>
      </c>
      <c r="O1786">
        <v>7</v>
      </c>
      <c r="P1786">
        <v>1033</v>
      </c>
      <c r="Q1786">
        <v>156</v>
      </c>
      <c r="R1786">
        <v>64</v>
      </c>
      <c r="S1786">
        <v>34</v>
      </c>
      <c r="T1786">
        <v>87</v>
      </c>
      <c r="U1786">
        <v>0</v>
      </c>
      <c r="V1786">
        <v>0</v>
      </c>
      <c r="W1786">
        <v>0.1221697273338361</v>
      </c>
      <c r="X1786">
        <v>9.3320619715712549</v>
      </c>
      <c r="Y1786">
        <v>36.485662333892471</v>
      </c>
      <c r="Z1786">
        <v>3.9399777569929846</v>
      </c>
      <c r="AA1786">
        <v>8.9338885811434103</v>
      </c>
      <c r="AB1786">
        <v>4.7910858163874099</v>
      </c>
      <c r="AC1786">
        <v>0</v>
      </c>
      <c r="AD1786">
        <v>0</v>
      </c>
      <c r="AE1786">
        <v>63.604846187321357</v>
      </c>
    </row>
    <row r="1787" spans="1:31" x14ac:dyDescent="0.25">
      <c r="A1787">
        <v>2057210</v>
      </c>
      <c r="B1787">
        <v>1</v>
      </c>
      <c r="C1787" t="s">
        <v>80</v>
      </c>
      <c r="D1787" t="s">
        <v>86</v>
      </c>
      <c r="E1787" t="s">
        <v>505</v>
      </c>
      <c r="F1787" t="s">
        <v>5432</v>
      </c>
      <c r="G1787" t="s">
        <v>366</v>
      </c>
      <c r="H1787" t="s">
        <v>143</v>
      </c>
      <c r="I1787" t="s">
        <v>135</v>
      </c>
      <c r="J1787" t="s">
        <v>136</v>
      </c>
      <c r="K1787" t="s">
        <v>137</v>
      </c>
      <c r="L1787" t="s">
        <v>5433</v>
      </c>
      <c r="M1787" t="s">
        <v>5434</v>
      </c>
      <c r="N1787">
        <v>13.885</v>
      </c>
      <c r="O1787">
        <v>0</v>
      </c>
      <c r="P1787">
        <v>32</v>
      </c>
      <c r="Q1787">
        <v>0</v>
      </c>
      <c r="R1787">
        <v>0</v>
      </c>
      <c r="S1787">
        <v>0</v>
      </c>
      <c r="T1787">
        <v>9</v>
      </c>
      <c r="U1787">
        <v>0</v>
      </c>
      <c r="V1787">
        <v>0</v>
      </c>
      <c r="W1787">
        <v>0</v>
      </c>
      <c r="X1787">
        <v>85.171057860781289</v>
      </c>
      <c r="Y1787">
        <v>0</v>
      </c>
      <c r="Z1787">
        <v>0</v>
      </c>
      <c r="AA1787">
        <v>0</v>
      </c>
      <c r="AB1787">
        <v>117.86159504540318</v>
      </c>
      <c r="AC1787">
        <v>0</v>
      </c>
      <c r="AD1787">
        <v>0</v>
      </c>
      <c r="AE1787">
        <v>203.03265290618447</v>
      </c>
    </row>
    <row r="1788" spans="1:31" x14ac:dyDescent="0.25">
      <c r="A1788">
        <v>2057214</v>
      </c>
      <c r="B1788">
        <v>1</v>
      </c>
      <c r="C1788" t="s">
        <v>80</v>
      </c>
      <c r="D1788" t="s">
        <v>99</v>
      </c>
      <c r="E1788" t="s">
        <v>177</v>
      </c>
      <c r="F1788" t="s">
        <v>5435</v>
      </c>
      <c r="G1788" t="s">
        <v>183</v>
      </c>
      <c r="H1788" t="s">
        <v>143</v>
      </c>
      <c r="I1788" t="s">
        <v>135</v>
      </c>
      <c r="J1788" t="s">
        <v>136</v>
      </c>
      <c r="K1788" t="s">
        <v>137</v>
      </c>
      <c r="L1788" t="s">
        <v>5436</v>
      </c>
      <c r="M1788" t="s">
        <v>5437</v>
      </c>
      <c r="N1788">
        <v>6.6780555550000003</v>
      </c>
      <c r="O1788">
        <v>0</v>
      </c>
      <c r="P1788">
        <v>1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</row>
    <row r="1789" spans="1:31" x14ac:dyDescent="0.25">
      <c r="A1789">
        <v>2057215</v>
      </c>
      <c r="B1789">
        <v>1</v>
      </c>
      <c r="C1789" t="s">
        <v>80</v>
      </c>
      <c r="D1789" t="s">
        <v>82</v>
      </c>
      <c r="E1789" t="s">
        <v>177</v>
      </c>
      <c r="F1789" t="s">
        <v>5438</v>
      </c>
      <c r="G1789" t="s">
        <v>183</v>
      </c>
      <c r="H1789" t="s">
        <v>143</v>
      </c>
      <c r="I1789" t="s">
        <v>135</v>
      </c>
      <c r="J1789" t="s">
        <v>136</v>
      </c>
      <c r="K1789" t="s">
        <v>137</v>
      </c>
      <c r="L1789" t="s">
        <v>5439</v>
      </c>
      <c r="M1789" t="s">
        <v>5440</v>
      </c>
      <c r="N1789">
        <v>4.3925000000000001</v>
      </c>
      <c r="O1789">
        <v>0</v>
      </c>
      <c r="P1789">
        <v>1</v>
      </c>
      <c r="Q1789">
        <v>0</v>
      </c>
      <c r="R1789">
        <v>0</v>
      </c>
      <c r="S1789">
        <v>0</v>
      </c>
      <c r="T1789">
        <v>4</v>
      </c>
      <c r="U1789">
        <v>0</v>
      </c>
      <c r="V1789">
        <v>0</v>
      </c>
      <c r="W1789">
        <v>0</v>
      </c>
      <c r="X1789">
        <v>0.16452920685028918</v>
      </c>
      <c r="Y1789">
        <v>0</v>
      </c>
      <c r="Z1789">
        <v>0</v>
      </c>
      <c r="AA1789">
        <v>0</v>
      </c>
      <c r="AB1789">
        <v>28.492527603868052</v>
      </c>
      <c r="AC1789">
        <v>0</v>
      </c>
      <c r="AD1789">
        <v>0</v>
      </c>
      <c r="AE1789">
        <v>28.657056810718341</v>
      </c>
    </row>
    <row r="1790" spans="1:31" x14ac:dyDescent="0.25">
      <c r="A1790">
        <v>2057216</v>
      </c>
      <c r="B1790">
        <v>1</v>
      </c>
      <c r="C1790" t="s">
        <v>81</v>
      </c>
      <c r="D1790" t="s">
        <v>128</v>
      </c>
      <c r="E1790" t="s">
        <v>169</v>
      </c>
      <c r="F1790" t="s">
        <v>5441</v>
      </c>
      <c r="G1790" t="s">
        <v>133</v>
      </c>
      <c r="H1790" t="s">
        <v>134</v>
      </c>
      <c r="I1790" t="s">
        <v>259</v>
      </c>
      <c r="J1790" t="s">
        <v>136</v>
      </c>
      <c r="K1790" t="s">
        <v>137</v>
      </c>
      <c r="L1790" t="s">
        <v>5442</v>
      </c>
      <c r="M1790" t="s">
        <v>5443</v>
      </c>
      <c r="N1790">
        <v>8.3333330000000001E-3</v>
      </c>
      <c r="O1790">
        <v>0</v>
      </c>
      <c r="P1790">
        <v>497</v>
      </c>
      <c r="Q1790">
        <v>3</v>
      </c>
      <c r="R1790">
        <v>26</v>
      </c>
      <c r="S1790">
        <v>2</v>
      </c>
      <c r="T1790">
        <v>55</v>
      </c>
      <c r="U1790">
        <v>0</v>
      </c>
      <c r="V1790">
        <v>0</v>
      </c>
      <c r="W1790">
        <v>0</v>
      </c>
      <c r="X1790">
        <v>0.72150721642837512</v>
      </c>
      <c r="Y1790">
        <v>2.9646410374533336E-2</v>
      </c>
      <c r="Z1790">
        <v>0.11037884758770002</v>
      </c>
      <c r="AA1790">
        <v>5.6656670264666666E-3</v>
      </c>
      <c r="AB1790">
        <v>0.25953723392710831</v>
      </c>
      <c r="AC1790">
        <v>0</v>
      </c>
      <c r="AD1790">
        <v>0</v>
      </c>
      <c r="AE1790">
        <v>1.1267353753441833</v>
      </c>
    </row>
    <row r="1791" spans="1:31" x14ac:dyDescent="0.25">
      <c r="A1791">
        <v>2057218</v>
      </c>
      <c r="B1791">
        <v>1</v>
      </c>
      <c r="C1791" t="s">
        <v>80</v>
      </c>
      <c r="D1791" t="s">
        <v>96</v>
      </c>
      <c r="E1791" t="s">
        <v>177</v>
      </c>
      <c r="F1791" t="s">
        <v>5444</v>
      </c>
      <c r="G1791" t="s">
        <v>179</v>
      </c>
      <c r="H1791" t="s">
        <v>143</v>
      </c>
      <c r="I1791" t="s">
        <v>135</v>
      </c>
      <c r="J1791" t="s">
        <v>136</v>
      </c>
      <c r="K1791" t="s">
        <v>137</v>
      </c>
      <c r="L1791" t="s">
        <v>5445</v>
      </c>
      <c r="M1791" t="s">
        <v>5446</v>
      </c>
      <c r="N1791">
        <v>1.9069444440000001</v>
      </c>
      <c r="O1791">
        <v>0</v>
      </c>
      <c r="P1791">
        <v>2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1.4441800124034307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1.4441800124034307</v>
      </c>
    </row>
    <row r="1792" spans="1:31" x14ac:dyDescent="0.25">
      <c r="A1792">
        <v>2057219</v>
      </c>
      <c r="B1792">
        <v>1</v>
      </c>
      <c r="C1792" t="s">
        <v>80</v>
      </c>
      <c r="D1792" t="s">
        <v>82</v>
      </c>
      <c r="E1792" t="s">
        <v>177</v>
      </c>
      <c r="F1792" t="s">
        <v>5447</v>
      </c>
      <c r="G1792" t="s">
        <v>179</v>
      </c>
      <c r="H1792" t="s">
        <v>143</v>
      </c>
      <c r="I1792" t="s">
        <v>135</v>
      </c>
      <c r="J1792" t="s">
        <v>136</v>
      </c>
      <c r="K1792" t="s">
        <v>137</v>
      </c>
      <c r="L1792" t="s">
        <v>5448</v>
      </c>
      <c r="M1792" t="s">
        <v>5449</v>
      </c>
      <c r="N1792">
        <v>6.216111111</v>
      </c>
      <c r="O1792">
        <v>0</v>
      </c>
      <c r="P1792">
        <v>7</v>
      </c>
      <c r="Q1792">
        <v>0</v>
      </c>
      <c r="R1792">
        <v>0</v>
      </c>
      <c r="S1792">
        <v>0</v>
      </c>
      <c r="T1792">
        <v>2</v>
      </c>
      <c r="U1792">
        <v>0</v>
      </c>
      <c r="V1792">
        <v>0</v>
      </c>
      <c r="W1792">
        <v>0</v>
      </c>
      <c r="X1792">
        <v>12.283362643238728</v>
      </c>
      <c r="Y1792">
        <v>0</v>
      </c>
      <c r="Z1792">
        <v>0</v>
      </c>
      <c r="AA1792">
        <v>0</v>
      </c>
      <c r="AB1792">
        <v>5.2727966497609167</v>
      </c>
      <c r="AC1792">
        <v>0</v>
      </c>
      <c r="AD1792">
        <v>0</v>
      </c>
      <c r="AE1792">
        <v>17.556159292999645</v>
      </c>
    </row>
    <row r="1793" spans="1:31" x14ac:dyDescent="0.25">
      <c r="A1793">
        <v>2057220</v>
      </c>
      <c r="B1793">
        <v>1</v>
      </c>
      <c r="C1793" t="s">
        <v>81</v>
      </c>
      <c r="D1793" t="s">
        <v>120</v>
      </c>
      <c r="E1793" t="s">
        <v>131</v>
      </c>
      <c r="F1793" t="s">
        <v>5450</v>
      </c>
      <c r="G1793" t="s">
        <v>133</v>
      </c>
      <c r="H1793" t="s">
        <v>134</v>
      </c>
      <c r="I1793" t="s">
        <v>135</v>
      </c>
      <c r="J1793" t="s">
        <v>136</v>
      </c>
      <c r="K1793" t="s">
        <v>137</v>
      </c>
      <c r="L1793" t="s">
        <v>5451</v>
      </c>
      <c r="M1793" t="s">
        <v>5452</v>
      </c>
      <c r="N1793">
        <v>2.1830555550000001</v>
      </c>
      <c r="O1793">
        <v>6</v>
      </c>
      <c r="P1793">
        <v>2</v>
      </c>
      <c r="Q1793">
        <v>102</v>
      </c>
      <c r="R1793">
        <v>2</v>
      </c>
      <c r="S1793">
        <v>2</v>
      </c>
      <c r="T1793">
        <v>0</v>
      </c>
      <c r="U1793">
        <v>0</v>
      </c>
      <c r="V1793">
        <v>0</v>
      </c>
      <c r="W1793">
        <v>74.467793556558846</v>
      </c>
      <c r="X1793">
        <v>0.39007350366685978</v>
      </c>
      <c r="Y1793">
        <v>662.60542711550761</v>
      </c>
      <c r="Z1793">
        <v>9.7296704616957233E-2</v>
      </c>
      <c r="AA1793">
        <v>3.9096599035061752</v>
      </c>
      <c r="AB1793">
        <v>0</v>
      </c>
      <c r="AC1793">
        <v>0</v>
      </c>
      <c r="AD1793">
        <v>0</v>
      </c>
      <c r="AE1793">
        <v>741.47025078385639</v>
      </c>
    </row>
    <row r="1794" spans="1:31" x14ac:dyDescent="0.25">
      <c r="A1794">
        <v>2057223</v>
      </c>
      <c r="B1794">
        <v>1</v>
      </c>
      <c r="C1794" t="s">
        <v>80</v>
      </c>
      <c r="D1794" t="s">
        <v>83</v>
      </c>
      <c r="E1794" t="s">
        <v>177</v>
      </c>
      <c r="F1794" t="s">
        <v>5453</v>
      </c>
      <c r="G1794" t="s">
        <v>196</v>
      </c>
      <c r="H1794" t="s">
        <v>143</v>
      </c>
      <c r="I1794" t="s">
        <v>135</v>
      </c>
      <c r="J1794" t="s">
        <v>136</v>
      </c>
      <c r="K1794" t="s">
        <v>137</v>
      </c>
      <c r="L1794" t="s">
        <v>5454</v>
      </c>
      <c r="M1794" t="s">
        <v>5455</v>
      </c>
      <c r="N1794">
        <v>1.8172222220000001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2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1.1880583619511813</v>
      </c>
      <c r="AC1794">
        <v>0</v>
      </c>
      <c r="AD1794">
        <v>0</v>
      </c>
      <c r="AE1794">
        <v>1.1880583619511813</v>
      </c>
    </row>
    <row r="1795" spans="1:31" x14ac:dyDescent="0.25">
      <c r="A1795">
        <v>2057224</v>
      </c>
      <c r="B1795">
        <v>1</v>
      </c>
      <c r="C1795" t="s">
        <v>81</v>
      </c>
      <c r="D1795" t="s">
        <v>127</v>
      </c>
      <c r="E1795" t="s">
        <v>505</v>
      </c>
      <c r="F1795" t="s">
        <v>5456</v>
      </c>
      <c r="G1795" t="s">
        <v>1552</v>
      </c>
      <c r="H1795" t="s">
        <v>143</v>
      </c>
      <c r="I1795" t="s">
        <v>135</v>
      </c>
      <c r="J1795" t="s">
        <v>136</v>
      </c>
      <c r="K1795" t="s">
        <v>137</v>
      </c>
      <c r="L1795" t="s">
        <v>5457</v>
      </c>
      <c r="M1795" t="s">
        <v>5458</v>
      </c>
      <c r="N1795">
        <v>1.7222222220000001</v>
      </c>
      <c r="O1795">
        <v>0</v>
      </c>
      <c r="P1795">
        <v>46</v>
      </c>
      <c r="Q1795">
        <v>0</v>
      </c>
      <c r="R1795">
        <v>0</v>
      </c>
      <c r="S1795">
        <v>0</v>
      </c>
      <c r="T1795">
        <v>6</v>
      </c>
      <c r="U1795">
        <v>0</v>
      </c>
      <c r="V1795">
        <v>0</v>
      </c>
      <c r="W1795">
        <v>0</v>
      </c>
      <c r="X1795">
        <v>14.571654573437902</v>
      </c>
      <c r="Y1795">
        <v>0</v>
      </c>
      <c r="Z1795">
        <v>0</v>
      </c>
      <c r="AA1795">
        <v>0</v>
      </c>
      <c r="AB1795">
        <v>15.539941847571836</v>
      </c>
      <c r="AC1795">
        <v>0</v>
      </c>
      <c r="AD1795">
        <v>0</v>
      </c>
      <c r="AE1795">
        <v>30.111596421009736</v>
      </c>
    </row>
    <row r="1796" spans="1:31" x14ac:dyDescent="0.25">
      <c r="A1796">
        <v>2057225</v>
      </c>
      <c r="B1796">
        <v>1</v>
      </c>
      <c r="C1796" t="s">
        <v>80</v>
      </c>
      <c r="D1796" t="s">
        <v>90</v>
      </c>
      <c r="E1796" t="s">
        <v>140</v>
      </c>
      <c r="F1796" t="s">
        <v>5459</v>
      </c>
      <c r="G1796" t="s">
        <v>160</v>
      </c>
      <c r="H1796" t="s">
        <v>143</v>
      </c>
      <c r="I1796" t="s">
        <v>135</v>
      </c>
      <c r="J1796" t="s">
        <v>136</v>
      </c>
      <c r="K1796" t="s">
        <v>137</v>
      </c>
      <c r="L1796" t="s">
        <v>5460</v>
      </c>
      <c r="M1796" t="s">
        <v>5461</v>
      </c>
      <c r="N1796">
        <v>4.1436111110000002</v>
      </c>
      <c r="O1796">
        <v>0</v>
      </c>
      <c r="P1796">
        <v>310</v>
      </c>
      <c r="Q1796">
        <v>0</v>
      </c>
      <c r="R1796">
        <v>0</v>
      </c>
      <c r="S1796">
        <v>0</v>
      </c>
      <c r="T1796">
        <v>2</v>
      </c>
      <c r="U1796">
        <v>0</v>
      </c>
      <c r="V1796">
        <v>0</v>
      </c>
      <c r="W1796">
        <v>0</v>
      </c>
      <c r="X1796">
        <v>296.24503699556226</v>
      </c>
      <c r="Y1796">
        <v>0</v>
      </c>
      <c r="Z1796">
        <v>0</v>
      </c>
      <c r="AA1796">
        <v>0</v>
      </c>
      <c r="AB1796">
        <v>9.9567634854039326</v>
      </c>
      <c r="AC1796">
        <v>0</v>
      </c>
      <c r="AD1796">
        <v>0</v>
      </c>
      <c r="AE1796">
        <v>306.2018004809662</v>
      </c>
    </row>
    <row r="1797" spans="1:31" x14ac:dyDescent="0.25">
      <c r="A1797">
        <v>2057228</v>
      </c>
      <c r="B1797">
        <v>1</v>
      </c>
      <c r="C1797" t="s">
        <v>81</v>
      </c>
      <c r="D1797" t="s">
        <v>120</v>
      </c>
      <c r="E1797" t="s">
        <v>177</v>
      </c>
      <c r="F1797" t="s">
        <v>5462</v>
      </c>
      <c r="G1797" t="s">
        <v>183</v>
      </c>
      <c r="H1797" t="s">
        <v>143</v>
      </c>
      <c r="I1797" t="s">
        <v>135</v>
      </c>
      <c r="J1797" t="s">
        <v>136</v>
      </c>
      <c r="K1797" t="s">
        <v>137</v>
      </c>
      <c r="L1797" t="s">
        <v>5463</v>
      </c>
      <c r="M1797" t="s">
        <v>5464</v>
      </c>
      <c r="N1797">
        <v>1.189166666</v>
      </c>
      <c r="O1797">
        <v>0</v>
      </c>
      <c r="P1797">
        <v>1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0.11705593448690779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0.11705593448690779</v>
      </c>
    </row>
    <row r="1798" spans="1:31" x14ac:dyDescent="0.25">
      <c r="A1798">
        <v>2057229</v>
      </c>
      <c r="B1798">
        <v>1</v>
      </c>
      <c r="C1798" t="s">
        <v>80</v>
      </c>
      <c r="D1798" t="s">
        <v>102</v>
      </c>
      <c r="E1798" t="s">
        <v>177</v>
      </c>
      <c r="F1798" t="s">
        <v>5402</v>
      </c>
      <c r="G1798" t="s">
        <v>324</v>
      </c>
      <c r="H1798" t="s">
        <v>143</v>
      </c>
      <c r="I1798" t="s">
        <v>135</v>
      </c>
      <c r="J1798" t="s">
        <v>136</v>
      </c>
      <c r="K1798" t="s">
        <v>137</v>
      </c>
      <c r="L1798" t="s">
        <v>5465</v>
      </c>
      <c r="M1798" t="s">
        <v>5466</v>
      </c>
      <c r="N1798">
        <v>1.277222222</v>
      </c>
      <c r="O1798">
        <v>0</v>
      </c>
      <c r="P1798">
        <v>1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0.37336745120008502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0.37336745120008502</v>
      </c>
    </row>
    <row r="1799" spans="1:31" x14ac:dyDescent="0.25">
      <c r="A1799">
        <v>2057235</v>
      </c>
      <c r="B1799">
        <v>1</v>
      </c>
      <c r="C1799" t="s">
        <v>81</v>
      </c>
      <c r="D1799" t="s">
        <v>127</v>
      </c>
      <c r="E1799" t="s">
        <v>158</v>
      </c>
      <c r="F1799" t="s">
        <v>5467</v>
      </c>
      <c r="G1799" t="s">
        <v>160</v>
      </c>
      <c r="H1799" t="s">
        <v>143</v>
      </c>
      <c r="I1799" t="s">
        <v>135</v>
      </c>
      <c r="J1799" t="s">
        <v>136</v>
      </c>
      <c r="K1799" t="s">
        <v>137</v>
      </c>
      <c r="L1799" t="s">
        <v>5468</v>
      </c>
      <c r="M1799" t="s">
        <v>5469</v>
      </c>
      <c r="N1799">
        <v>3.4494444440000001</v>
      </c>
      <c r="O1799">
        <v>0</v>
      </c>
      <c r="P1799">
        <v>4</v>
      </c>
      <c r="Q1799">
        <v>0</v>
      </c>
      <c r="R1799">
        <v>3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13.380546835838979</v>
      </c>
      <c r="Y1799">
        <v>0</v>
      </c>
      <c r="Z1799">
        <v>1.809519119846055</v>
      </c>
      <c r="AA1799">
        <v>0</v>
      </c>
      <c r="AB1799">
        <v>0</v>
      </c>
      <c r="AC1799">
        <v>0</v>
      </c>
      <c r="AD1799">
        <v>0</v>
      </c>
      <c r="AE1799">
        <v>15.190065955685034</v>
      </c>
    </row>
    <row r="1800" spans="1:31" x14ac:dyDescent="0.25">
      <c r="A1800">
        <v>2057237</v>
      </c>
      <c r="B1800">
        <v>1</v>
      </c>
      <c r="C1800" t="s">
        <v>80</v>
      </c>
      <c r="D1800" t="s">
        <v>95</v>
      </c>
      <c r="E1800" t="s">
        <v>177</v>
      </c>
      <c r="F1800" t="s">
        <v>5470</v>
      </c>
      <c r="G1800" t="s">
        <v>324</v>
      </c>
      <c r="H1800" t="s">
        <v>143</v>
      </c>
      <c r="I1800" t="s">
        <v>135</v>
      </c>
      <c r="J1800" t="s">
        <v>136</v>
      </c>
      <c r="K1800" t="s">
        <v>137</v>
      </c>
      <c r="L1800" t="s">
        <v>5471</v>
      </c>
      <c r="M1800" t="s">
        <v>5472</v>
      </c>
      <c r="N1800">
        <v>1.096666666</v>
      </c>
      <c r="O1800">
        <v>0</v>
      </c>
      <c r="P1800">
        <v>3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0.93225730922738992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0.93225730922738992</v>
      </c>
    </row>
    <row r="1801" spans="1:31" x14ac:dyDescent="0.25">
      <c r="A1801">
        <v>2057238</v>
      </c>
      <c r="B1801">
        <v>1</v>
      </c>
      <c r="C1801" t="s">
        <v>81</v>
      </c>
      <c r="D1801" t="s">
        <v>127</v>
      </c>
      <c r="E1801" t="s">
        <v>131</v>
      </c>
      <c r="F1801" t="s">
        <v>5473</v>
      </c>
      <c r="G1801" t="s">
        <v>263</v>
      </c>
      <c r="H1801" t="s">
        <v>134</v>
      </c>
      <c r="I1801" t="s">
        <v>135</v>
      </c>
      <c r="J1801" t="s">
        <v>136</v>
      </c>
      <c r="K1801" t="s">
        <v>137</v>
      </c>
      <c r="L1801" t="s">
        <v>5474</v>
      </c>
      <c r="M1801" t="s">
        <v>5475</v>
      </c>
      <c r="N1801">
        <v>1.25</v>
      </c>
      <c r="O1801">
        <v>3</v>
      </c>
      <c r="P1801">
        <v>442</v>
      </c>
      <c r="Q1801">
        <v>72</v>
      </c>
      <c r="R1801">
        <v>67</v>
      </c>
      <c r="S1801">
        <v>15</v>
      </c>
      <c r="T1801">
        <v>29</v>
      </c>
      <c r="U1801">
        <v>5</v>
      </c>
      <c r="V1801">
        <v>0</v>
      </c>
      <c r="W1801">
        <v>2.6762843272478336</v>
      </c>
      <c r="X1801">
        <v>107.55150329528935</v>
      </c>
      <c r="Y1801">
        <v>87.086384160317877</v>
      </c>
      <c r="Z1801">
        <v>88.673241288468716</v>
      </c>
      <c r="AA1801">
        <v>591.96296060065947</v>
      </c>
      <c r="AB1801">
        <v>18.386516458838077</v>
      </c>
      <c r="AC1801">
        <v>387.89927167826596</v>
      </c>
      <c r="AD1801">
        <v>0</v>
      </c>
      <c r="AE1801">
        <v>1284.2361618090872</v>
      </c>
    </row>
    <row r="1802" spans="1:31" x14ac:dyDescent="0.25">
      <c r="A1802">
        <v>2057239</v>
      </c>
      <c r="B1802">
        <v>1</v>
      </c>
      <c r="C1802" t="s">
        <v>80</v>
      </c>
      <c r="D1802" t="s">
        <v>96</v>
      </c>
      <c r="E1802" t="s">
        <v>177</v>
      </c>
      <c r="F1802" t="s">
        <v>5476</v>
      </c>
      <c r="G1802" t="s">
        <v>196</v>
      </c>
      <c r="H1802" t="s">
        <v>143</v>
      </c>
      <c r="I1802" t="s">
        <v>135</v>
      </c>
      <c r="J1802" t="s">
        <v>136</v>
      </c>
      <c r="K1802" t="s">
        <v>137</v>
      </c>
      <c r="L1802" t="s">
        <v>5477</v>
      </c>
      <c r="M1802" t="s">
        <v>5478</v>
      </c>
      <c r="N1802">
        <v>1.17</v>
      </c>
      <c r="O1802">
        <v>0</v>
      </c>
      <c r="P1802">
        <v>1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0.30323933956935673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0.30323933956935673</v>
      </c>
    </row>
    <row r="1803" spans="1:31" x14ac:dyDescent="0.25">
      <c r="A1803">
        <v>2057241</v>
      </c>
      <c r="B1803">
        <v>1</v>
      </c>
      <c r="C1803" t="s">
        <v>81</v>
      </c>
      <c r="D1803" t="s">
        <v>122</v>
      </c>
      <c r="E1803" t="s">
        <v>140</v>
      </c>
      <c r="F1803" t="s">
        <v>5479</v>
      </c>
      <c r="G1803" t="s">
        <v>142</v>
      </c>
      <c r="H1803" t="s">
        <v>143</v>
      </c>
      <c r="I1803" t="s">
        <v>135</v>
      </c>
      <c r="J1803" t="s">
        <v>136</v>
      </c>
      <c r="K1803" t="s">
        <v>137</v>
      </c>
      <c r="L1803" t="s">
        <v>5480</v>
      </c>
      <c r="M1803" t="s">
        <v>5481</v>
      </c>
      <c r="N1803">
        <v>2.4169444439999999</v>
      </c>
      <c r="O1803">
        <v>0</v>
      </c>
      <c r="P1803">
        <v>14</v>
      </c>
      <c r="Q1803">
        <v>0</v>
      </c>
      <c r="R1803">
        <v>8</v>
      </c>
      <c r="S1803">
        <v>0</v>
      </c>
      <c r="T1803">
        <v>7</v>
      </c>
      <c r="U1803">
        <v>0</v>
      </c>
      <c r="V1803">
        <v>0</v>
      </c>
      <c r="W1803">
        <v>0</v>
      </c>
      <c r="X1803">
        <v>3.913485775433823</v>
      </c>
      <c r="Y1803">
        <v>0</v>
      </c>
      <c r="Z1803">
        <v>15.072254305464371</v>
      </c>
      <c r="AA1803">
        <v>0</v>
      </c>
      <c r="AB1803">
        <v>32.44456932018722</v>
      </c>
      <c r="AC1803">
        <v>0</v>
      </c>
      <c r="AD1803">
        <v>0</v>
      </c>
      <c r="AE1803">
        <v>51.43030940108541</v>
      </c>
    </row>
    <row r="1804" spans="1:31" x14ac:dyDescent="0.25">
      <c r="A1804">
        <v>2057242</v>
      </c>
      <c r="B1804">
        <v>1</v>
      </c>
      <c r="C1804" t="s">
        <v>80</v>
      </c>
      <c r="D1804" t="s">
        <v>105</v>
      </c>
      <c r="E1804" t="s">
        <v>177</v>
      </c>
      <c r="F1804" t="s">
        <v>5482</v>
      </c>
      <c r="G1804" t="s">
        <v>196</v>
      </c>
      <c r="H1804" t="s">
        <v>143</v>
      </c>
      <c r="I1804" t="s">
        <v>135</v>
      </c>
      <c r="J1804" t="s">
        <v>136</v>
      </c>
      <c r="K1804" t="s">
        <v>137</v>
      </c>
      <c r="L1804" t="s">
        <v>5483</v>
      </c>
      <c r="M1804" t="s">
        <v>5484</v>
      </c>
      <c r="N1804">
        <v>1.690555555</v>
      </c>
      <c r="O1804">
        <v>0</v>
      </c>
      <c r="P1804">
        <v>13</v>
      </c>
      <c r="Q1804">
        <v>0</v>
      </c>
      <c r="R1804">
        <v>0</v>
      </c>
      <c r="S1804">
        <v>0</v>
      </c>
      <c r="T1804">
        <v>2</v>
      </c>
      <c r="U1804">
        <v>0</v>
      </c>
      <c r="V1804">
        <v>0</v>
      </c>
      <c r="W1804">
        <v>0</v>
      </c>
      <c r="X1804">
        <v>5.5484532792979504</v>
      </c>
      <c r="Y1804">
        <v>0</v>
      </c>
      <c r="Z1804">
        <v>0</v>
      </c>
      <c r="AA1804">
        <v>0</v>
      </c>
      <c r="AB1804">
        <v>6.3726998142637784E-2</v>
      </c>
      <c r="AC1804">
        <v>0</v>
      </c>
      <c r="AD1804">
        <v>0</v>
      </c>
      <c r="AE1804">
        <v>5.6121802774405882</v>
      </c>
    </row>
    <row r="1805" spans="1:31" x14ac:dyDescent="0.25">
      <c r="A1805">
        <v>2057243</v>
      </c>
      <c r="B1805">
        <v>1</v>
      </c>
      <c r="C1805" t="s">
        <v>80</v>
      </c>
      <c r="D1805" t="s">
        <v>100</v>
      </c>
      <c r="E1805" t="s">
        <v>169</v>
      </c>
      <c r="F1805" t="s">
        <v>5485</v>
      </c>
      <c r="G1805" t="s">
        <v>133</v>
      </c>
      <c r="H1805" t="s">
        <v>134</v>
      </c>
      <c r="I1805" t="s">
        <v>135</v>
      </c>
      <c r="J1805" t="s">
        <v>136</v>
      </c>
      <c r="K1805" t="s">
        <v>137</v>
      </c>
      <c r="L1805" t="s">
        <v>5486</v>
      </c>
      <c r="M1805" t="s">
        <v>5487</v>
      </c>
      <c r="N1805">
        <v>0.2525</v>
      </c>
      <c r="O1805">
        <v>0</v>
      </c>
      <c r="P1805">
        <v>79</v>
      </c>
      <c r="Q1805">
        <v>0</v>
      </c>
      <c r="R1805">
        <v>46</v>
      </c>
      <c r="S1805">
        <v>0</v>
      </c>
      <c r="T1805">
        <v>31</v>
      </c>
      <c r="U1805">
        <v>0</v>
      </c>
      <c r="V1805">
        <v>0</v>
      </c>
      <c r="W1805">
        <v>0</v>
      </c>
      <c r="X1805">
        <v>5.1717079654511542</v>
      </c>
      <c r="Y1805">
        <v>0</v>
      </c>
      <c r="Z1805">
        <v>9.9743806893835956</v>
      </c>
      <c r="AA1805">
        <v>0</v>
      </c>
      <c r="AB1805">
        <v>6.7426973786412985</v>
      </c>
      <c r="AC1805">
        <v>0</v>
      </c>
      <c r="AD1805">
        <v>0</v>
      </c>
      <c r="AE1805">
        <v>21.888786033476048</v>
      </c>
    </row>
    <row r="1806" spans="1:31" x14ac:dyDescent="0.25">
      <c r="A1806">
        <v>2057244</v>
      </c>
      <c r="B1806">
        <v>1</v>
      </c>
      <c r="C1806" t="s">
        <v>80</v>
      </c>
      <c r="D1806" t="s">
        <v>92</v>
      </c>
      <c r="E1806" t="s">
        <v>177</v>
      </c>
      <c r="F1806" t="s">
        <v>5488</v>
      </c>
      <c r="G1806" t="s">
        <v>324</v>
      </c>
      <c r="H1806" t="s">
        <v>143</v>
      </c>
      <c r="I1806" t="s">
        <v>135</v>
      </c>
      <c r="J1806" t="s">
        <v>136</v>
      </c>
      <c r="K1806" t="s">
        <v>137</v>
      </c>
      <c r="L1806" t="s">
        <v>5489</v>
      </c>
      <c r="M1806" t="s">
        <v>5490</v>
      </c>
      <c r="N1806">
        <v>0.79138888799999996</v>
      </c>
      <c r="O1806">
        <v>0</v>
      </c>
      <c r="P1806">
        <v>1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8.3167716725619178E-2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8.3167716725619178E-2</v>
      </c>
    </row>
    <row r="1807" spans="1:31" x14ac:dyDescent="0.25">
      <c r="A1807">
        <v>2057245</v>
      </c>
      <c r="B1807">
        <v>1</v>
      </c>
      <c r="C1807" t="s">
        <v>80</v>
      </c>
      <c r="D1807" t="s">
        <v>96</v>
      </c>
      <c r="E1807" t="s">
        <v>177</v>
      </c>
      <c r="F1807" t="s">
        <v>5491</v>
      </c>
      <c r="G1807" t="s">
        <v>179</v>
      </c>
      <c r="H1807" t="s">
        <v>143</v>
      </c>
      <c r="I1807" t="s">
        <v>135</v>
      </c>
      <c r="J1807" t="s">
        <v>136</v>
      </c>
      <c r="K1807" t="s">
        <v>137</v>
      </c>
      <c r="L1807" t="s">
        <v>5492</v>
      </c>
      <c r="M1807" t="s">
        <v>5493</v>
      </c>
      <c r="N1807">
        <v>0.54888888800000002</v>
      </c>
      <c r="O1807">
        <v>0</v>
      </c>
      <c r="P1807">
        <v>1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1.4776348424193777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1.4776348424193777</v>
      </c>
    </row>
    <row r="1808" spans="1:31" x14ac:dyDescent="0.25">
      <c r="A1808">
        <v>2057247</v>
      </c>
      <c r="B1808">
        <v>1</v>
      </c>
      <c r="C1808" t="s">
        <v>80</v>
      </c>
      <c r="D1808" t="s">
        <v>83</v>
      </c>
      <c r="E1808" t="s">
        <v>131</v>
      </c>
      <c r="F1808" t="s">
        <v>5238</v>
      </c>
      <c r="G1808" t="s">
        <v>133</v>
      </c>
      <c r="H1808" t="s">
        <v>134</v>
      </c>
      <c r="I1808" t="s">
        <v>135</v>
      </c>
      <c r="J1808" t="s">
        <v>136</v>
      </c>
      <c r="K1808" t="s">
        <v>137</v>
      </c>
      <c r="L1808" t="s">
        <v>5494</v>
      </c>
      <c r="M1808" t="s">
        <v>5495</v>
      </c>
      <c r="N1808">
        <v>0.54777777699999997</v>
      </c>
      <c r="O1808">
        <v>0</v>
      </c>
      <c r="P1808">
        <v>502</v>
      </c>
      <c r="Q1808">
        <v>0</v>
      </c>
      <c r="R1808">
        <v>0</v>
      </c>
      <c r="S1808">
        <v>4</v>
      </c>
      <c r="T1808">
        <v>38</v>
      </c>
      <c r="U1808">
        <v>2</v>
      </c>
      <c r="V1808">
        <v>0</v>
      </c>
      <c r="W1808">
        <v>0</v>
      </c>
      <c r="X1808">
        <v>65.793575234431131</v>
      </c>
      <c r="Y1808">
        <v>0</v>
      </c>
      <c r="Z1808">
        <v>0</v>
      </c>
      <c r="AA1808">
        <v>18.713480174909535</v>
      </c>
      <c r="AB1808">
        <v>13.973461789051989</v>
      </c>
      <c r="AC1808">
        <v>13.437017109277058</v>
      </c>
      <c r="AD1808">
        <v>0</v>
      </c>
      <c r="AE1808">
        <v>111.91753430766971</v>
      </c>
    </row>
    <row r="1809" spans="1:31" x14ac:dyDescent="0.25">
      <c r="A1809">
        <v>2057249</v>
      </c>
      <c r="B1809">
        <v>1</v>
      </c>
      <c r="C1809" t="s">
        <v>80</v>
      </c>
      <c r="D1809" t="s">
        <v>104</v>
      </c>
      <c r="E1809" t="s">
        <v>177</v>
      </c>
      <c r="F1809" t="s">
        <v>5496</v>
      </c>
      <c r="G1809" t="s">
        <v>179</v>
      </c>
      <c r="H1809" t="s">
        <v>143</v>
      </c>
      <c r="I1809" t="s">
        <v>135</v>
      </c>
      <c r="J1809" t="s">
        <v>136</v>
      </c>
      <c r="K1809" t="s">
        <v>137</v>
      </c>
      <c r="L1809" t="s">
        <v>5497</v>
      </c>
      <c r="M1809" t="s">
        <v>5498</v>
      </c>
      <c r="N1809">
        <v>5.534166666</v>
      </c>
      <c r="O1809">
        <v>0</v>
      </c>
      <c r="P1809">
        <v>1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0.72993230440190338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0.72993230440190338</v>
      </c>
    </row>
    <row r="1810" spans="1:31" x14ac:dyDescent="0.25">
      <c r="A1810">
        <v>2057250</v>
      </c>
      <c r="B1810">
        <v>1</v>
      </c>
      <c r="C1810" t="s">
        <v>81</v>
      </c>
      <c r="D1810" t="s">
        <v>113</v>
      </c>
      <c r="E1810" t="s">
        <v>131</v>
      </c>
      <c r="F1810" t="s">
        <v>5499</v>
      </c>
      <c r="G1810" t="s">
        <v>133</v>
      </c>
      <c r="H1810" t="s">
        <v>134</v>
      </c>
      <c r="I1810" t="s">
        <v>259</v>
      </c>
      <c r="J1810" t="s">
        <v>136</v>
      </c>
      <c r="K1810" t="s">
        <v>137</v>
      </c>
      <c r="L1810" t="s">
        <v>5500</v>
      </c>
      <c r="M1810" t="s">
        <v>5501</v>
      </c>
      <c r="N1810">
        <v>8.3333330000000001E-3</v>
      </c>
      <c r="O1810">
        <v>2</v>
      </c>
      <c r="P1810">
        <v>739</v>
      </c>
      <c r="Q1810">
        <v>26</v>
      </c>
      <c r="R1810">
        <v>268</v>
      </c>
      <c r="S1810">
        <v>4</v>
      </c>
      <c r="T1810">
        <v>25</v>
      </c>
      <c r="U1810">
        <v>1</v>
      </c>
      <c r="V1810">
        <v>0</v>
      </c>
      <c r="W1810">
        <v>2.7185341086666667E-3</v>
      </c>
      <c r="X1810">
        <v>1.042875800953732</v>
      </c>
      <c r="Y1810">
        <v>0.14239857591590002</v>
      </c>
      <c r="Z1810">
        <v>0.72889841135294164</v>
      </c>
      <c r="AA1810">
        <v>0.41923660022249998</v>
      </c>
      <c r="AB1810">
        <v>0.34258263295503338</v>
      </c>
      <c r="AC1810">
        <v>1.1504268314435417</v>
      </c>
      <c r="AD1810">
        <v>0</v>
      </c>
      <c r="AE1810">
        <v>3.8291373869523158</v>
      </c>
    </row>
    <row r="1811" spans="1:31" x14ac:dyDescent="0.25">
      <c r="A1811">
        <v>2057255</v>
      </c>
      <c r="B1811">
        <v>1</v>
      </c>
      <c r="C1811" t="s">
        <v>80</v>
      </c>
      <c r="D1811" t="s">
        <v>93</v>
      </c>
      <c r="E1811" t="s">
        <v>177</v>
      </c>
      <c r="F1811" t="s">
        <v>5502</v>
      </c>
      <c r="G1811" t="s">
        <v>183</v>
      </c>
      <c r="H1811" t="s">
        <v>143</v>
      </c>
      <c r="I1811" t="s">
        <v>135</v>
      </c>
      <c r="J1811" t="s">
        <v>136</v>
      </c>
      <c r="K1811" t="s">
        <v>137</v>
      </c>
      <c r="L1811" t="s">
        <v>5503</v>
      </c>
      <c r="M1811" t="s">
        <v>5504</v>
      </c>
      <c r="N1811">
        <v>2.204722222</v>
      </c>
      <c r="O1811">
        <v>0</v>
      </c>
      <c r="P1811">
        <v>1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0.22663554825971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0.22663554825971</v>
      </c>
    </row>
    <row r="1812" spans="1:31" x14ac:dyDescent="0.25">
      <c r="A1812">
        <v>2057257</v>
      </c>
      <c r="B1812">
        <v>1</v>
      </c>
      <c r="C1812" t="s">
        <v>80</v>
      </c>
      <c r="D1812" t="s">
        <v>96</v>
      </c>
      <c r="E1812" t="s">
        <v>177</v>
      </c>
      <c r="F1812" t="s">
        <v>5505</v>
      </c>
      <c r="G1812" t="s">
        <v>183</v>
      </c>
      <c r="H1812" t="s">
        <v>143</v>
      </c>
      <c r="I1812" t="s">
        <v>135</v>
      </c>
      <c r="J1812" t="s">
        <v>136</v>
      </c>
      <c r="K1812" t="s">
        <v>137</v>
      </c>
      <c r="L1812" t="s">
        <v>5506</v>
      </c>
      <c r="M1812" t="s">
        <v>5507</v>
      </c>
      <c r="N1812">
        <v>1.0986111110000001</v>
      </c>
      <c r="O1812">
        <v>0</v>
      </c>
      <c r="P1812">
        <v>1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0.49341020546118342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0.49341020546118342</v>
      </c>
    </row>
    <row r="1813" spans="1:31" x14ac:dyDescent="0.25">
      <c r="A1813">
        <v>2057258</v>
      </c>
      <c r="B1813">
        <v>1</v>
      </c>
      <c r="C1813" t="s">
        <v>80</v>
      </c>
      <c r="D1813" t="s">
        <v>98</v>
      </c>
      <c r="E1813" t="s">
        <v>158</v>
      </c>
      <c r="F1813" t="s">
        <v>5508</v>
      </c>
      <c r="G1813" t="s">
        <v>160</v>
      </c>
      <c r="H1813" t="s">
        <v>143</v>
      </c>
      <c r="I1813" t="s">
        <v>135</v>
      </c>
      <c r="J1813" t="s">
        <v>136</v>
      </c>
      <c r="K1813" t="s">
        <v>137</v>
      </c>
      <c r="L1813" t="s">
        <v>5509</v>
      </c>
      <c r="M1813" t="s">
        <v>5510</v>
      </c>
      <c r="N1813">
        <v>0.98333333300000003</v>
      </c>
      <c r="O1813">
        <v>0</v>
      </c>
      <c r="P1813">
        <v>0</v>
      </c>
      <c r="Q1813">
        <v>0</v>
      </c>
      <c r="R1813">
        <v>1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1.1403702152985822</v>
      </c>
      <c r="AA1813">
        <v>0</v>
      </c>
      <c r="AB1813">
        <v>0</v>
      </c>
      <c r="AC1813">
        <v>0</v>
      </c>
      <c r="AD1813">
        <v>0</v>
      </c>
      <c r="AE1813">
        <v>1.1403702152985822</v>
      </c>
    </row>
    <row r="1814" spans="1:31" x14ac:dyDescent="0.25">
      <c r="A1814">
        <v>2057259</v>
      </c>
      <c r="B1814">
        <v>1</v>
      </c>
      <c r="C1814" t="s">
        <v>81</v>
      </c>
      <c r="D1814" t="s">
        <v>113</v>
      </c>
      <c r="E1814" t="s">
        <v>158</v>
      </c>
      <c r="F1814" t="s">
        <v>5511</v>
      </c>
      <c r="G1814" t="s">
        <v>160</v>
      </c>
      <c r="H1814" t="s">
        <v>143</v>
      </c>
      <c r="I1814" t="s">
        <v>135</v>
      </c>
      <c r="J1814" t="s">
        <v>136</v>
      </c>
      <c r="K1814" t="s">
        <v>137</v>
      </c>
      <c r="L1814" t="s">
        <v>5512</v>
      </c>
      <c r="M1814" t="s">
        <v>5513</v>
      </c>
      <c r="N1814">
        <v>1.7124999999999999</v>
      </c>
      <c r="O1814">
        <v>0</v>
      </c>
      <c r="P1814">
        <v>2</v>
      </c>
      <c r="Q1814">
        <v>0</v>
      </c>
      <c r="R1814">
        <v>0</v>
      </c>
      <c r="S1814">
        <v>0</v>
      </c>
      <c r="T1814">
        <v>1</v>
      </c>
      <c r="U1814">
        <v>0</v>
      </c>
      <c r="V1814">
        <v>0</v>
      </c>
      <c r="W1814">
        <v>0</v>
      </c>
      <c r="X1814">
        <v>1.0314426209811451</v>
      </c>
      <c r="Y1814">
        <v>0</v>
      </c>
      <c r="Z1814">
        <v>0</v>
      </c>
      <c r="AA1814">
        <v>0</v>
      </c>
      <c r="AB1814">
        <v>2.3172242970902026</v>
      </c>
      <c r="AC1814">
        <v>0</v>
      </c>
      <c r="AD1814">
        <v>0</v>
      </c>
      <c r="AE1814">
        <v>3.3486669180713475</v>
      </c>
    </row>
    <row r="1815" spans="1:31" x14ac:dyDescent="0.25">
      <c r="A1815">
        <v>2057261</v>
      </c>
      <c r="B1815">
        <v>1</v>
      </c>
      <c r="C1815" t="s">
        <v>80</v>
      </c>
      <c r="D1815" t="s">
        <v>84</v>
      </c>
      <c r="E1815" t="s">
        <v>177</v>
      </c>
      <c r="F1815" t="s">
        <v>5514</v>
      </c>
      <c r="G1815" t="s">
        <v>183</v>
      </c>
      <c r="H1815" t="s">
        <v>143</v>
      </c>
      <c r="I1815" t="s">
        <v>135</v>
      </c>
      <c r="J1815" t="s">
        <v>136</v>
      </c>
      <c r="K1815" t="s">
        <v>137</v>
      </c>
      <c r="L1815" t="s">
        <v>5515</v>
      </c>
      <c r="M1815" t="s">
        <v>5516</v>
      </c>
      <c r="N1815">
        <v>1.2813888879999999</v>
      </c>
      <c r="O1815">
        <v>0</v>
      </c>
      <c r="P1815">
        <v>0</v>
      </c>
      <c r="Q1815">
        <v>0</v>
      </c>
      <c r="R1815">
        <v>1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0.19627860765423807</v>
      </c>
      <c r="AA1815">
        <v>0</v>
      </c>
      <c r="AB1815">
        <v>0</v>
      </c>
      <c r="AC1815">
        <v>0</v>
      </c>
      <c r="AD1815">
        <v>0</v>
      </c>
      <c r="AE1815">
        <v>0.19627860765423807</v>
      </c>
    </row>
    <row r="1816" spans="1:31" x14ac:dyDescent="0.25">
      <c r="A1816">
        <v>2057262</v>
      </c>
      <c r="B1816">
        <v>1</v>
      </c>
      <c r="C1816" t="s">
        <v>81</v>
      </c>
      <c r="D1816" t="s">
        <v>113</v>
      </c>
      <c r="E1816" t="s">
        <v>158</v>
      </c>
      <c r="F1816" t="s">
        <v>5517</v>
      </c>
      <c r="G1816" t="s">
        <v>160</v>
      </c>
      <c r="H1816" t="s">
        <v>143</v>
      </c>
      <c r="I1816" t="s">
        <v>135</v>
      </c>
      <c r="J1816" t="s">
        <v>136</v>
      </c>
      <c r="K1816" t="s">
        <v>137</v>
      </c>
      <c r="L1816" t="s">
        <v>5518</v>
      </c>
      <c r="M1816" t="s">
        <v>5519</v>
      </c>
      <c r="N1816">
        <v>3.4713888879999999</v>
      </c>
      <c r="O1816">
        <v>0</v>
      </c>
      <c r="P1816">
        <v>14</v>
      </c>
      <c r="Q1816">
        <v>0</v>
      </c>
      <c r="R1816">
        <v>1</v>
      </c>
      <c r="S1816">
        <v>0</v>
      </c>
      <c r="T1816">
        <v>1</v>
      </c>
      <c r="U1816">
        <v>0</v>
      </c>
      <c r="V1816">
        <v>0</v>
      </c>
      <c r="W1816">
        <v>0</v>
      </c>
      <c r="X1816">
        <v>8.3947743884753194</v>
      </c>
      <c r="Y1816">
        <v>0</v>
      </c>
      <c r="Z1816">
        <v>0.17440979490722888</v>
      </c>
      <c r="AA1816">
        <v>0</v>
      </c>
      <c r="AB1816">
        <v>1.6890024074942467</v>
      </c>
      <c r="AC1816">
        <v>0</v>
      </c>
      <c r="AD1816">
        <v>0</v>
      </c>
      <c r="AE1816">
        <v>10.258186590876795</v>
      </c>
    </row>
    <row r="1817" spans="1:31" x14ac:dyDescent="0.25">
      <c r="A1817">
        <v>2057263</v>
      </c>
      <c r="B1817">
        <v>1</v>
      </c>
      <c r="C1817" t="s">
        <v>80</v>
      </c>
      <c r="D1817" t="s">
        <v>108</v>
      </c>
      <c r="E1817" t="s">
        <v>158</v>
      </c>
      <c r="F1817" t="s">
        <v>5520</v>
      </c>
      <c r="G1817" t="s">
        <v>160</v>
      </c>
      <c r="H1817" t="s">
        <v>143</v>
      </c>
      <c r="I1817" t="s">
        <v>135</v>
      </c>
      <c r="J1817" t="s">
        <v>136</v>
      </c>
      <c r="K1817" t="s">
        <v>137</v>
      </c>
      <c r="L1817" t="s">
        <v>5521</v>
      </c>
      <c r="M1817" t="s">
        <v>5522</v>
      </c>
      <c r="N1817">
        <v>3.914722222</v>
      </c>
      <c r="O1817">
        <v>0</v>
      </c>
      <c r="P1817">
        <v>19</v>
      </c>
      <c r="Q1817">
        <v>0</v>
      </c>
      <c r="R1817">
        <v>2</v>
      </c>
      <c r="S1817">
        <v>0</v>
      </c>
      <c r="T1817">
        <v>4</v>
      </c>
      <c r="U1817">
        <v>0</v>
      </c>
      <c r="V1817">
        <v>0</v>
      </c>
      <c r="W1817">
        <v>0</v>
      </c>
      <c r="X1817">
        <v>8.3217180291448116</v>
      </c>
      <c r="Y1817">
        <v>0</v>
      </c>
      <c r="Z1817">
        <v>0.92192779001759995</v>
      </c>
      <c r="AA1817">
        <v>0</v>
      </c>
      <c r="AB1817">
        <v>1.2690931207468266</v>
      </c>
      <c r="AC1817">
        <v>0</v>
      </c>
      <c r="AD1817">
        <v>0</v>
      </c>
      <c r="AE1817">
        <v>10.512738939909237</v>
      </c>
    </row>
    <row r="1818" spans="1:31" x14ac:dyDescent="0.25">
      <c r="A1818">
        <v>2057266</v>
      </c>
      <c r="B1818">
        <v>1</v>
      </c>
      <c r="C1818" t="s">
        <v>80</v>
      </c>
      <c r="D1818" t="s">
        <v>96</v>
      </c>
      <c r="E1818" t="s">
        <v>177</v>
      </c>
      <c r="F1818" t="s">
        <v>5523</v>
      </c>
      <c r="G1818" t="s">
        <v>324</v>
      </c>
      <c r="H1818" t="s">
        <v>143</v>
      </c>
      <c r="I1818" t="s">
        <v>135</v>
      </c>
      <c r="J1818" t="s">
        <v>136</v>
      </c>
      <c r="K1818" t="s">
        <v>137</v>
      </c>
      <c r="L1818" t="s">
        <v>5524</v>
      </c>
      <c r="M1818" t="s">
        <v>5525</v>
      </c>
      <c r="N1818">
        <v>0.80083333300000004</v>
      </c>
      <c r="O1818">
        <v>0</v>
      </c>
      <c r="P1818">
        <v>1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0.20342828343450223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0.20342828343450223</v>
      </c>
    </row>
    <row r="1819" spans="1:31" x14ac:dyDescent="0.25">
      <c r="A1819">
        <v>2057267</v>
      </c>
      <c r="B1819">
        <v>1</v>
      </c>
      <c r="C1819" t="s">
        <v>81</v>
      </c>
      <c r="D1819" t="s">
        <v>120</v>
      </c>
      <c r="E1819" t="s">
        <v>131</v>
      </c>
      <c r="F1819" t="s">
        <v>5526</v>
      </c>
      <c r="G1819" t="s">
        <v>133</v>
      </c>
      <c r="H1819" t="s">
        <v>134</v>
      </c>
      <c r="I1819" t="s">
        <v>135</v>
      </c>
      <c r="J1819" t="s">
        <v>136</v>
      </c>
      <c r="K1819" t="s">
        <v>137</v>
      </c>
      <c r="L1819" t="s">
        <v>5527</v>
      </c>
      <c r="M1819" t="s">
        <v>5528</v>
      </c>
      <c r="N1819">
        <v>1.4894444440000001</v>
      </c>
      <c r="O1819">
        <v>0</v>
      </c>
      <c r="P1819">
        <v>439</v>
      </c>
      <c r="Q1819">
        <v>13</v>
      </c>
      <c r="R1819">
        <v>29</v>
      </c>
      <c r="S1819">
        <v>2</v>
      </c>
      <c r="T1819">
        <v>33</v>
      </c>
      <c r="U1819">
        <v>0</v>
      </c>
      <c r="V1819">
        <v>0</v>
      </c>
      <c r="W1819">
        <v>0</v>
      </c>
      <c r="X1819">
        <v>135.66614761887476</v>
      </c>
      <c r="Y1819">
        <v>30.392709913462266</v>
      </c>
      <c r="Z1819">
        <v>95.355053594035354</v>
      </c>
      <c r="AA1819">
        <v>2.6589549136591186</v>
      </c>
      <c r="AB1819">
        <v>32.590657722340175</v>
      </c>
      <c r="AC1819">
        <v>0</v>
      </c>
      <c r="AD1819">
        <v>0</v>
      </c>
      <c r="AE1819">
        <v>296.6635237623716</v>
      </c>
    </row>
    <row r="1820" spans="1:31" x14ac:dyDescent="0.25">
      <c r="A1820">
        <v>2057272</v>
      </c>
      <c r="B1820">
        <v>1</v>
      </c>
      <c r="C1820" t="s">
        <v>81</v>
      </c>
      <c r="D1820" t="s">
        <v>117</v>
      </c>
      <c r="E1820" t="s">
        <v>146</v>
      </c>
      <c r="F1820" t="s">
        <v>5529</v>
      </c>
      <c r="G1820" t="s">
        <v>133</v>
      </c>
      <c r="H1820" t="s">
        <v>134</v>
      </c>
      <c r="I1820" t="s">
        <v>135</v>
      </c>
      <c r="J1820" t="s">
        <v>136</v>
      </c>
      <c r="K1820" t="s">
        <v>137</v>
      </c>
      <c r="L1820" t="s">
        <v>5530</v>
      </c>
      <c r="M1820" t="s">
        <v>5531</v>
      </c>
      <c r="N1820">
        <v>0.37638888799999998</v>
      </c>
      <c r="O1820">
        <v>0</v>
      </c>
      <c r="P1820">
        <v>375</v>
      </c>
      <c r="Q1820">
        <v>33</v>
      </c>
      <c r="R1820">
        <v>37</v>
      </c>
      <c r="S1820">
        <v>2</v>
      </c>
      <c r="T1820">
        <v>33</v>
      </c>
      <c r="U1820">
        <v>1</v>
      </c>
      <c r="V1820">
        <v>0</v>
      </c>
      <c r="W1820">
        <v>0</v>
      </c>
      <c r="X1820">
        <v>22.344868889460514</v>
      </c>
      <c r="Y1820">
        <v>18.206902542864349</v>
      </c>
      <c r="Z1820">
        <v>3.8319739953255056</v>
      </c>
      <c r="AA1820">
        <v>41.420529032773615</v>
      </c>
      <c r="AB1820">
        <v>10.274374042904135</v>
      </c>
      <c r="AC1820">
        <v>29.769438580614487</v>
      </c>
      <c r="AD1820">
        <v>0</v>
      </c>
      <c r="AE1820">
        <v>125.8480870839426</v>
      </c>
    </row>
    <row r="1821" spans="1:31" x14ac:dyDescent="0.25">
      <c r="A1821">
        <v>2057274</v>
      </c>
      <c r="B1821">
        <v>1</v>
      </c>
      <c r="C1821" t="s">
        <v>81</v>
      </c>
      <c r="D1821" t="s">
        <v>128</v>
      </c>
      <c r="E1821" t="s">
        <v>177</v>
      </c>
      <c r="F1821" t="s">
        <v>5532</v>
      </c>
      <c r="G1821" t="s">
        <v>196</v>
      </c>
      <c r="H1821" t="s">
        <v>143</v>
      </c>
      <c r="I1821" t="s">
        <v>135</v>
      </c>
      <c r="J1821" t="s">
        <v>136</v>
      </c>
      <c r="K1821" t="s">
        <v>137</v>
      </c>
      <c r="L1821" t="s">
        <v>5533</v>
      </c>
      <c r="M1821" t="s">
        <v>5534</v>
      </c>
      <c r="N1821">
        <v>1.6130555550000001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18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12.796269423130815</v>
      </c>
      <c r="AC1821">
        <v>0</v>
      </c>
      <c r="AD1821">
        <v>0</v>
      </c>
      <c r="AE1821">
        <v>12.796269423130815</v>
      </c>
    </row>
    <row r="1822" spans="1:31" x14ac:dyDescent="0.25">
      <c r="A1822">
        <v>2057275</v>
      </c>
      <c r="B1822">
        <v>1</v>
      </c>
      <c r="C1822" t="s">
        <v>80</v>
      </c>
      <c r="D1822" t="s">
        <v>111</v>
      </c>
      <c r="E1822" t="s">
        <v>177</v>
      </c>
      <c r="F1822" t="s">
        <v>5535</v>
      </c>
      <c r="G1822" t="s">
        <v>183</v>
      </c>
      <c r="H1822" t="s">
        <v>143</v>
      </c>
      <c r="I1822" t="s">
        <v>135</v>
      </c>
      <c r="J1822" t="s">
        <v>136</v>
      </c>
      <c r="K1822" t="s">
        <v>137</v>
      </c>
      <c r="L1822" t="s">
        <v>5536</v>
      </c>
      <c r="M1822" t="s">
        <v>5537</v>
      </c>
      <c r="N1822">
        <v>1.3875</v>
      </c>
      <c r="O1822">
        <v>0</v>
      </c>
      <c r="P1822">
        <v>1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0.11398261230572501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0.11398261230572501</v>
      </c>
    </row>
    <row r="1823" spans="1:31" x14ac:dyDescent="0.25">
      <c r="A1823">
        <v>2057278</v>
      </c>
      <c r="B1823">
        <v>1</v>
      </c>
      <c r="C1823" t="s">
        <v>81</v>
      </c>
      <c r="D1823" t="s">
        <v>123</v>
      </c>
      <c r="E1823" t="s">
        <v>177</v>
      </c>
      <c r="F1823" t="s">
        <v>5538</v>
      </c>
      <c r="G1823" t="s">
        <v>183</v>
      </c>
      <c r="H1823" t="s">
        <v>143</v>
      </c>
      <c r="I1823" t="s">
        <v>135</v>
      </c>
      <c r="J1823" t="s">
        <v>136</v>
      </c>
      <c r="K1823" t="s">
        <v>137</v>
      </c>
      <c r="L1823" t="s">
        <v>5539</v>
      </c>
      <c r="M1823" t="s">
        <v>5540</v>
      </c>
      <c r="N1823">
        <v>1.429444444</v>
      </c>
      <c r="O1823">
        <v>0</v>
      </c>
      <c r="P1823">
        <v>1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0.22855329504966082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0.22855329504966082</v>
      </c>
    </row>
    <row r="1824" spans="1:31" x14ac:dyDescent="0.25">
      <c r="A1824">
        <v>2057280</v>
      </c>
      <c r="B1824">
        <v>1</v>
      </c>
      <c r="C1824" t="s">
        <v>80</v>
      </c>
      <c r="D1824" t="s">
        <v>100</v>
      </c>
      <c r="E1824" t="s">
        <v>146</v>
      </c>
      <c r="F1824" t="s">
        <v>4756</v>
      </c>
      <c r="G1824" t="s">
        <v>133</v>
      </c>
      <c r="H1824" t="s">
        <v>134</v>
      </c>
      <c r="I1824" t="s">
        <v>135</v>
      </c>
      <c r="J1824" t="s">
        <v>136</v>
      </c>
      <c r="K1824" t="s">
        <v>137</v>
      </c>
      <c r="L1824" t="s">
        <v>5541</v>
      </c>
      <c r="M1824" t="s">
        <v>5542</v>
      </c>
      <c r="N1824">
        <v>0.48472222199999998</v>
      </c>
      <c r="O1824">
        <v>1</v>
      </c>
      <c r="P1824">
        <v>1245</v>
      </c>
      <c r="Q1824">
        <v>18</v>
      </c>
      <c r="R1824">
        <v>405</v>
      </c>
      <c r="S1824">
        <v>13</v>
      </c>
      <c r="T1824">
        <v>249</v>
      </c>
      <c r="U1824">
        <v>0</v>
      </c>
      <c r="V1824">
        <v>1</v>
      </c>
      <c r="W1824">
        <v>0.21401217409588891</v>
      </c>
      <c r="X1824">
        <v>153.68394621154459</v>
      </c>
      <c r="Y1824">
        <v>114.63101759178122</v>
      </c>
      <c r="Z1824">
        <v>169.59660512729076</v>
      </c>
      <c r="AA1824">
        <v>82.379958147815543</v>
      </c>
      <c r="AB1824">
        <v>94.131236952864143</v>
      </c>
      <c r="AC1824">
        <v>0</v>
      </c>
      <c r="AD1824">
        <v>0.53098038430297778</v>
      </c>
      <c r="AE1824">
        <v>615.16775658969516</v>
      </c>
    </row>
    <row r="1825" spans="1:31" x14ac:dyDescent="0.25">
      <c r="A1825">
        <v>2057281</v>
      </c>
      <c r="B1825">
        <v>1</v>
      </c>
      <c r="C1825" t="s">
        <v>81</v>
      </c>
      <c r="D1825" t="s">
        <v>128</v>
      </c>
      <c r="E1825" t="s">
        <v>177</v>
      </c>
      <c r="F1825" t="s">
        <v>5543</v>
      </c>
      <c r="G1825" t="s">
        <v>183</v>
      </c>
      <c r="H1825" t="s">
        <v>143</v>
      </c>
      <c r="I1825" t="s">
        <v>135</v>
      </c>
      <c r="J1825" t="s">
        <v>136</v>
      </c>
      <c r="K1825" t="s">
        <v>137</v>
      </c>
      <c r="L1825" t="s">
        <v>5544</v>
      </c>
      <c r="M1825" t="s">
        <v>5545</v>
      </c>
      <c r="N1825">
        <v>0.95888888800000005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1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</row>
    <row r="1826" spans="1:31" x14ac:dyDescent="0.25">
      <c r="A1826">
        <v>2057282</v>
      </c>
      <c r="B1826">
        <v>1</v>
      </c>
      <c r="C1826" t="s">
        <v>80</v>
      </c>
      <c r="D1826" t="s">
        <v>99</v>
      </c>
      <c r="E1826" t="s">
        <v>158</v>
      </c>
      <c r="F1826" t="s">
        <v>5546</v>
      </c>
      <c r="G1826" t="s">
        <v>385</v>
      </c>
      <c r="H1826" t="s">
        <v>143</v>
      </c>
      <c r="I1826" t="s">
        <v>135</v>
      </c>
      <c r="J1826" t="s">
        <v>136</v>
      </c>
      <c r="K1826" t="s">
        <v>137</v>
      </c>
      <c r="L1826" t="s">
        <v>5547</v>
      </c>
      <c r="M1826" t="s">
        <v>5548</v>
      </c>
      <c r="N1826">
        <v>1.6858333329999999</v>
      </c>
      <c r="O1826">
        <v>0</v>
      </c>
      <c r="P1826">
        <v>21</v>
      </c>
      <c r="Q1826">
        <v>0</v>
      </c>
      <c r="R1826">
        <v>1</v>
      </c>
      <c r="S1826">
        <v>0</v>
      </c>
      <c r="T1826">
        <v>27</v>
      </c>
      <c r="U1826">
        <v>0</v>
      </c>
      <c r="V1826">
        <v>1</v>
      </c>
      <c r="W1826">
        <v>0</v>
      </c>
      <c r="X1826">
        <v>6.7283097120161166</v>
      </c>
      <c r="Y1826">
        <v>0</v>
      </c>
      <c r="Z1826">
        <v>0.23175936669984587</v>
      </c>
      <c r="AA1826">
        <v>0</v>
      </c>
      <c r="AB1826">
        <v>60.208120039032103</v>
      </c>
      <c r="AC1826">
        <v>0</v>
      </c>
      <c r="AD1826">
        <v>27.788524646445715</v>
      </c>
      <c r="AE1826">
        <v>94.956713764193779</v>
      </c>
    </row>
    <row r="1827" spans="1:31" x14ac:dyDescent="0.25">
      <c r="A1827">
        <v>2057283</v>
      </c>
      <c r="B1827">
        <v>1</v>
      </c>
      <c r="C1827" t="s">
        <v>81</v>
      </c>
      <c r="D1827" t="s">
        <v>112</v>
      </c>
      <c r="E1827" t="s">
        <v>158</v>
      </c>
      <c r="F1827" t="s">
        <v>5549</v>
      </c>
      <c r="G1827" t="s">
        <v>160</v>
      </c>
      <c r="H1827" t="s">
        <v>143</v>
      </c>
      <c r="I1827" t="s">
        <v>135</v>
      </c>
      <c r="J1827" t="s">
        <v>136</v>
      </c>
      <c r="K1827" t="s">
        <v>137</v>
      </c>
      <c r="L1827" t="s">
        <v>5550</v>
      </c>
      <c r="M1827" t="s">
        <v>5551</v>
      </c>
      <c r="N1827">
        <v>1.0694444439999999</v>
      </c>
      <c r="O1827">
        <v>0</v>
      </c>
      <c r="P1827">
        <v>165</v>
      </c>
      <c r="Q1827">
        <v>0</v>
      </c>
      <c r="R1827">
        <v>2</v>
      </c>
      <c r="S1827">
        <v>0</v>
      </c>
      <c r="T1827">
        <v>5</v>
      </c>
      <c r="U1827">
        <v>0</v>
      </c>
      <c r="V1827">
        <v>0</v>
      </c>
      <c r="W1827">
        <v>0</v>
      </c>
      <c r="X1827">
        <v>36.994044882633595</v>
      </c>
      <c r="Y1827">
        <v>0</v>
      </c>
      <c r="Z1827">
        <v>8.197444077504501E-2</v>
      </c>
      <c r="AA1827">
        <v>0</v>
      </c>
      <c r="AB1827">
        <v>16.040594271328121</v>
      </c>
      <c r="AC1827">
        <v>0</v>
      </c>
      <c r="AD1827">
        <v>0</v>
      </c>
      <c r="AE1827">
        <v>53.116613594736762</v>
      </c>
    </row>
    <row r="1828" spans="1:31" x14ac:dyDescent="0.25">
      <c r="A1828">
        <v>2057285</v>
      </c>
      <c r="B1828">
        <v>1</v>
      </c>
      <c r="C1828" t="s">
        <v>80</v>
      </c>
      <c r="D1828" t="s">
        <v>96</v>
      </c>
      <c r="E1828" t="s">
        <v>177</v>
      </c>
      <c r="F1828" t="s">
        <v>5552</v>
      </c>
      <c r="G1828" t="s">
        <v>324</v>
      </c>
      <c r="H1828" t="s">
        <v>143</v>
      </c>
      <c r="I1828" t="s">
        <v>135</v>
      </c>
      <c r="J1828" t="s">
        <v>136</v>
      </c>
      <c r="K1828" t="s">
        <v>137</v>
      </c>
      <c r="L1828" t="s">
        <v>5553</v>
      </c>
      <c r="M1828" t="s">
        <v>5554</v>
      </c>
      <c r="N1828">
        <v>5.4372222219999999</v>
      </c>
      <c r="O1828">
        <v>0</v>
      </c>
      <c r="P1828">
        <v>1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1.8862412991799851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1.8862412991799851</v>
      </c>
    </row>
    <row r="1829" spans="1:31" x14ac:dyDescent="0.25">
      <c r="A1829">
        <v>2057291</v>
      </c>
      <c r="B1829">
        <v>1</v>
      </c>
      <c r="C1829" t="s">
        <v>80</v>
      </c>
      <c r="D1829" t="s">
        <v>100</v>
      </c>
      <c r="E1829" t="s">
        <v>177</v>
      </c>
      <c r="F1829" t="s">
        <v>5555</v>
      </c>
      <c r="G1829" t="s">
        <v>196</v>
      </c>
      <c r="H1829" t="s">
        <v>143</v>
      </c>
      <c r="I1829" t="s">
        <v>135</v>
      </c>
      <c r="J1829" t="s">
        <v>136</v>
      </c>
      <c r="K1829" t="s">
        <v>137</v>
      </c>
      <c r="L1829" t="s">
        <v>5556</v>
      </c>
      <c r="M1829" t="s">
        <v>5557</v>
      </c>
      <c r="N1829">
        <v>1.5774999999999999</v>
      </c>
      <c r="O1829">
        <v>0</v>
      </c>
      <c r="P1829">
        <v>1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0.33301194284798175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0.33301194284798175</v>
      </c>
    </row>
    <row r="1830" spans="1:31" x14ac:dyDescent="0.25">
      <c r="A1830">
        <v>2057293</v>
      </c>
      <c r="B1830">
        <v>1</v>
      </c>
      <c r="C1830" t="s">
        <v>80</v>
      </c>
      <c r="D1830" t="s">
        <v>92</v>
      </c>
      <c r="E1830" t="s">
        <v>177</v>
      </c>
      <c r="F1830" t="s">
        <v>5558</v>
      </c>
      <c r="G1830" t="s">
        <v>179</v>
      </c>
      <c r="H1830" t="s">
        <v>143</v>
      </c>
      <c r="I1830" t="s">
        <v>135</v>
      </c>
      <c r="J1830" t="s">
        <v>136</v>
      </c>
      <c r="K1830" t="s">
        <v>137</v>
      </c>
      <c r="L1830" t="s">
        <v>5559</v>
      </c>
      <c r="M1830" t="s">
        <v>5560</v>
      </c>
      <c r="N1830">
        <v>0.78944444400000002</v>
      </c>
      <c r="O1830">
        <v>0</v>
      </c>
      <c r="P1830">
        <v>1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1.0951566086745556E-2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1.0951566086745556E-2</v>
      </c>
    </row>
    <row r="1831" spans="1:31" x14ac:dyDescent="0.25">
      <c r="A1831">
        <v>2057294</v>
      </c>
      <c r="B1831">
        <v>1</v>
      </c>
      <c r="C1831" t="s">
        <v>80</v>
      </c>
      <c r="D1831" t="s">
        <v>93</v>
      </c>
      <c r="E1831" t="s">
        <v>158</v>
      </c>
      <c r="F1831" t="s">
        <v>5561</v>
      </c>
      <c r="G1831" t="s">
        <v>160</v>
      </c>
      <c r="H1831" t="s">
        <v>143</v>
      </c>
      <c r="I1831" t="s">
        <v>135</v>
      </c>
      <c r="J1831" t="s">
        <v>136</v>
      </c>
      <c r="K1831" t="s">
        <v>137</v>
      </c>
      <c r="L1831" t="s">
        <v>5562</v>
      </c>
      <c r="M1831" t="s">
        <v>5563</v>
      </c>
      <c r="N1831">
        <v>2.3569444439999998</v>
      </c>
      <c r="O1831">
        <v>0</v>
      </c>
      <c r="P1831">
        <v>4</v>
      </c>
      <c r="Q1831">
        <v>0</v>
      </c>
      <c r="R1831">
        <v>3</v>
      </c>
      <c r="S1831">
        <v>0</v>
      </c>
      <c r="T1831">
        <v>1</v>
      </c>
      <c r="U1831">
        <v>0</v>
      </c>
      <c r="V1831">
        <v>0</v>
      </c>
      <c r="W1831">
        <v>0</v>
      </c>
      <c r="X1831">
        <v>2.6042646530503823</v>
      </c>
      <c r="Y1831">
        <v>0</v>
      </c>
      <c r="Z1831">
        <v>1.8866940994958192</v>
      </c>
      <c r="AA1831">
        <v>0</v>
      </c>
      <c r="AB1831">
        <v>4.8348306029555269E-2</v>
      </c>
      <c r="AC1831">
        <v>0</v>
      </c>
      <c r="AD1831">
        <v>0</v>
      </c>
      <c r="AE1831">
        <v>4.5393070585757567</v>
      </c>
    </row>
    <row r="1832" spans="1:31" x14ac:dyDescent="0.25">
      <c r="A1832">
        <v>2057296</v>
      </c>
      <c r="B1832">
        <v>1</v>
      </c>
      <c r="C1832" t="s">
        <v>81</v>
      </c>
      <c r="D1832" t="s">
        <v>117</v>
      </c>
      <c r="E1832" t="s">
        <v>169</v>
      </c>
      <c r="F1832" t="s">
        <v>5564</v>
      </c>
      <c r="G1832" t="s">
        <v>171</v>
      </c>
      <c r="H1832" t="s">
        <v>134</v>
      </c>
      <c r="I1832" t="s">
        <v>135</v>
      </c>
      <c r="J1832" t="s">
        <v>136</v>
      </c>
      <c r="K1832" t="s">
        <v>137</v>
      </c>
      <c r="L1832" t="s">
        <v>5565</v>
      </c>
      <c r="M1832" t="s">
        <v>5566</v>
      </c>
      <c r="N1832">
        <v>2.1363888879999999</v>
      </c>
      <c r="O1832">
        <v>0</v>
      </c>
      <c r="P1832">
        <v>85</v>
      </c>
      <c r="Q1832">
        <v>14</v>
      </c>
      <c r="R1832">
        <v>23</v>
      </c>
      <c r="S1832">
        <v>1</v>
      </c>
      <c r="T1832">
        <v>8</v>
      </c>
      <c r="U1832">
        <v>0</v>
      </c>
      <c r="V1832">
        <v>0</v>
      </c>
      <c r="W1832">
        <v>0</v>
      </c>
      <c r="X1832">
        <v>34.335526556902366</v>
      </c>
      <c r="Y1832">
        <v>21.082058019160353</v>
      </c>
      <c r="Z1832">
        <v>20.398313370673375</v>
      </c>
      <c r="AA1832">
        <v>3.7528052061728903</v>
      </c>
      <c r="AB1832">
        <v>18.198982176249835</v>
      </c>
      <c r="AC1832">
        <v>0</v>
      </c>
      <c r="AD1832">
        <v>0</v>
      </c>
      <c r="AE1832">
        <v>97.767685329158837</v>
      </c>
    </row>
    <row r="1833" spans="1:31" x14ac:dyDescent="0.25">
      <c r="A1833">
        <v>2057299</v>
      </c>
      <c r="B1833">
        <v>1</v>
      </c>
      <c r="C1833" t="s">
        <v>81</v>
      </c>
      <c r="D1833" t="s">
        <v>112</v>
      </c>
      <c r="E1833" t="s">
        <v>158</v>
      </c>
      <c r="F1833" t="s">
        <v>5567</v>
      </c>
      <c r="G1833" t="s">
        <v>283</v>
      </c>
      <c r="H1833" t="s">
        <v>143</v>
      </c>
      <c r="I1833" t="s">
        <v>135</v>
      </c>
      <c r="J1833" t="s">
        <v>136</v>
      </c>
      <c r="K1833" t="s">
        <v>137</v>
      </c>
      <c r="L1833" t="s">
        <v>5568</v>
      </c>
      <c r="M1833" t="s">
        <v>5569</v>
      </c>
      <c r="N1833">
        <v>2.8488888879999998</v>
      </c>
      <c r="O1833">
        <v>0</v>
      </c>
      <c r="P1833">
        <v>73</v>
      </c>
      <c r="Q1833">
        <v>0</v>
      </c>
      <c r="R1833">
        <v>0</v>
      </c>
      <c r="S1833">
        <v>0</v>
      </c>
      <c r="T1833">
        <v>1</v>
      </c>
      <c r="U1833">
        <v>0</v>
      </c>
      <c r="V1833">
        <v>0</v>
      </c>
      <c r="W1833">
        <v>0</v>
      </c>
      <c r="X1833">
        <v>17.896514091399755</v>
      </c>
      <c r="Y1833">
        <v>0</v>
      </c>
      <c r="Z1833">
        <v>0</v>
      </c>
      <c r="AA1833">
        <v>0</v>
      </c>
      <c r="AB1833">
        <v>7.4215793801308324E-3</v>
      </c>
      <c r="AC1833">
        <v>0</v>
      </c>
      <c r="AD1833">
        <v>0</v>
      </c>
      <c r="AE1833">
        <v>17.903935670779887</v>
      </c>
    </row>
    <row r="1834" spans="1:31" x14ac:dyDescent="0.25">
      <c r="A1834">
        <v>2057300</v>
      </c>
      <c r="B1834">
        <v>1</v>
      </c>
      <c r="C1834" t="s">
        <v>80</v>
      </c>
      <c r="D1834" t="s">
        <v>82</v>
      </c>
      <c r="E1834" t="s">
        <v>505</v>
      </c>
      <c r="F1834" t="s">
        <v>5570</v>
      </c>
      <c r="G1834" t="s">
        <v>196</v>
      </c>
      <c r="H1834" t="s">
        <v>143</v>
      </c>
      <c r="I1834" t="s">
        <v>135</v>
      </c>
      <c r="J1834" t="s">
        <v>136</v>
      </c>
      <c r="K1834" t="s">
        <v>137</v>
      </c>
      <c r="L1834" t="s">
        <v>5571</v>
      </c>
      <c r="M1834" t="s">
        <v>5572</v>
      </c>
      <c r="N1834">
        <v>2.2127777769999999</v>
      </c>
      <c r="O1834">
        <v>0</v>
      </c>
      <c r="P1834">
        <v>43</v>
      </c>
      <c r="Q1834">
        <v>0</v>
      </c>
      <c r="R1834">
        <v>0</v>
      </c>
      <c r="S1834">
        <v>0</v>
      </c>
      <c r="T1834">
        <v>2</v>
      </c>
      <c r="U1834">
        <v>0</v>
      </c>
      <c r="V1834">
        <v>0</v>
      </c>
      <c r="W1834">
        <v>0</v>
      </c>
      <c r="X1834">
        <v>19.132552443860284</v>
      </c>
      <c r="Y1834">
        <v>0</v>
      </c>
      <c r="Z1834">
        <v>0</v>
      </c>
      <c r="AA1834">
        <v>0</v>
      </c>
      <c r="AB1834">
        <v>3.2965165487438304</v>
      </c>
      <c r="AC1834">
        <v>0</v>
      </c>
      <c r="AD1834">
        <v>0</v>
      </c>
      <c r="AE1834">
        <v>22.429068992604115</v>
      </c>
    </row>
    <row r="1835" spans="1:31" x14ac:dyDescent="0.25">
      <c r="A1835">
        <v>2057302</v>
      </c>
      <c r="B1835">
        <v>1</v>
      </c>
      <c r="C1835" t="s">
        <v>80</v>
      </c>
      <c r="D1835" t="s">
        <v>108</v>
      </c>
      <c r="E1835" t="s">
        <v>177</v>
      </c>
      <c r="F1835" t="s">
        <v>5573</v>
      </c>
      <c r="G1835" t="s">
        <v>183</v>
      </c>
      <c r="H1835" t="s">
        <v>143</v>
      </c>
      <c r="I1835" t="s">
        <v>135</v>
      </c>
      <c r="J1835" t="s">
        <v>136</v>
      </c>
      <c r="K1835" t="s">
        <v>137</v>
      </c>
      <c r="L1835" t="s">
        <v>5574</v>
      </c>
      <c r="M1835" t="s">
        <v>5575</v>
      </c>
      <c r="N1835">
        <v>3.1277777769999999</v>
      </c>
      <c r="O1835">
        <v>0</v>
      </c>
      <c r="P1835">
        <v>1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0.47767777130397782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0.47767777130397782</v>
      </c>
    </row>
    <row r="1836" spans="1:31" x14ac:dyDescent="0.25">
      <c r="A1836">
        <v>2057303</v>
      </c>
      <c r="B1836">
        <v>1</v>
      </c>
      <c r="C1836" t="s">
        <v>81</v>
      </c>
      <c r="D1836" t="s">
        <v>123</v>
      </c>
      <c r="E1836" t="s">
        <v>177</v>
      </c>
      <c r="F1836" t="s">
        <v>5576</v>
      </c>
      <c r="G1836" t="s">
        <v>183</v>
      </c>
      <c r="H1836" t="s">
        <v>143</v>
      </c>
      <c r="I1836" t="s">
        <v>135</v>
      </c>
      <c r="J1836" t="s">
        <v>136</v>
      </c>
      <c r="K1836" t="s">
        <v>137</v>
      </c>
      <c r="L1836" t="s">
        <v>5577</v>
      </c>
      <c r="M1836" t="s">
        <v>5578</v>
      </c>
      <c r="N1836">
        <v>4.3080555550000001</v>
      </c>
      <c r="O1836">
        <v>0</v>
      </c>
      <c r="P1836">
        <v>1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0.16241515078613944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0.16241515078613944</v>
      </c>
    </row>
    <row r="1837" spans="1:31" x14ac:dyDescent="0.25">
      <c r="A1837">
        <v>2057304</v>
      </c>
      <c r="B1837">
        <v>1</v>
      </c>
      <c r="C1837" t="s">
        <v>80</v>
      </c>
      <c r="D1837" t="s">
        <v>93</v>
      </c>
      <c r="E1837" t="s">
        <v>158</v>
      </c>
      <c r="F1837" t="s">
        <v>5579</v>
      </c>
      <c r="G1837" t="s">
        <v>385</v>
      </c>
      <c r="H1837" t="s">
        <v>143</v>
      </c>
      <c r="I1837" t="s">
        <v>135</v>
      </c>
      <c r="J1837" t="s">
        <v>136</v>
      </c>
      <c r="K1837" t="s">
        <v>137</v>
      </c>
      <c r="L1837" t="s">
        <v>5580</v>
      </c>
      <c r="M1837" t="s">
        <v>5581</v>
      </c>
      <c r="N1837">
        <v>1.8558333330000001</v>
      </c>
      <c r="O1837">
        <v>0</v>
      </c>
      <c r="P1837">
        <v>0</v>
      </c>
      <c r="Q1837">
        <v>0</v>
      </c>
      <c r="R1837">
        <v>1</v>
      </c>
      <c r="S1837">
        <v>0</v>
      </c>
      <c r="T1837">
        <v>1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34.654438373923988</v>
      </c>
      <c r="AA1837">
        <v>0</v>
      </c>
      <c r="AB1837">
        <v>20.92515945663688</v>
      </c>
      <c r="AC1837">
        <v>0</v>
      </c>
      <c r="AD1837">
        <v>0</v>
      </c>
      <c r="AE1837">
        <v>55.579597830560871</v>
      </c>
    </row>
    <row r="1838" spans="1:31" x14ac:dyDescent="0.25">
      <c r="A1838">
        <v>2057305</v>
      </c>
      <c r="B1838">
        <v>1</v>
      </c>
      <c r="C1838" t="s">
        <v>80</v>
      </c>
      <c r="D1838" t="s">
        <v>97</v>
      </c>
      <c r="E1838" t="s">
        <v>177</v>
      </c>
      <c r="F1838" t="s">
        <v>5582</v>
      </c>
      <c r="G1838" t="s">
        <v>183</v>
      </c>
      <c r="H1838" t="s">
        <v>143</v>
      </c>
      <c r="I1838" t="s">
        <v>135</v>
      </c>
      <c r="J1838" t="s">
        <v>136</v>
      </c>
      <c r="K1838" t="s">
        <v>137</v>
      </c>
      <c r="L1838" t="s">
        <v>5583</v>
      </c>
      <c r="M1838" t="s">
        <v>5584</v>
      </c>
      <c r="N1838">
        <v>1.3352777769999999</v>
      </c>
      <c r="O1838">
        <v>0</v>
      </c>
      <c r="P1838">
        <v>2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1.2260732162234853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1.2260732162234853</v>
      </c>
    </row>
    <row r="1839" spans="1:31" x14ac:dyDescent="0.25">
      <c r="A1839">
        <v>2057306</v>
      </c>
      <c r="B1839">
        <v>1</v>
      </c>
      <c r="C1839" t="s">
        <v>80</v>
      </c>
      <c r="D1839" t="s">
        <v>107</v>
      </c>
      <c r="E1839" t="s">
        <v>177</v>
      </c>
      <c r="F1839" t="s">
        <v>5585</v>
      </c>
      <c r="G1839" t="s">
        <v>183</v>
      </c>
      <c r="H1839" t="s">
        <v>143</v>
      </c>
      <c r="I1839" t="s">
        <v>135</v>
      </c>
      <c r="J1839" t="s">
        <v>136</v>
      </c>
      <c r="K1839" t="s">
        <v>137</v>
      </c>
      <c r="L1839" t="s">
        <v>5586</v>
      </c>
      <c r="M1839" t="s">
        <v>5587</v>
      </c>
      <c r="N1839">
        <v>3.1516666660000001</v>
      </c>
      <c r="O1839">
        <v>0</v>
      </c>
      <c r="P1839">
        <v>2</v>
      </c>
      <c r="Q1839">
        <v>0</v>
      </c>
      <c r="R1839">
        <v>0</v>
      </c>
      <c r="S1839">
        <v>0</v>
      </c>
      <c r="T1839">
        <v>1</v>
      </c>
      <c r="U1839">
        <v>0</v>
      </c>
      <c r="V1839">
        <v>0</v>
      </c>
      <c r="W1839">
        <v>0</v>
      </c>
      <c r="X1839">
        <v>2.8139396486796002</v>
      </c>
      <c r="Y1839">
        <v>0</v>
      </c>
      <c r="Z1839">
        <v>0</v>
      </c>
      <c r="AA1839">
        <v>0</v>
      </c>
      <c r="AB1839">
        <v>0.37073052708107995</v>
      </c>
      <c r="AC1839">
        <v>0</v>
      </c>
      <c r="AD1839">
        <v>0</v>
      </c>
      <c r="AE1839">
        <v>3.1846701757606803</v>
      </c>
    </row>
    <row r="1840" spans="1:31" x14ac:dyDescent="0.25">
      <c r="A1840">
        <v>2057307</v>
      </c>
      <c r="B1840">
        <v>1</v>
      </c>
      <c r="C1840" t="s">
        <v>81</v>
      </c>
      <c r="D1840" t="s">
        <v>118</v>
      </c>
      <c r="E1840" t="s">
        <v>158</v>
      </c>
      <c r="F1840" t="s">
        <v>5588</v>
      </c>
      <c r="G1840" t="s">
        <v>385</v>
      </c>
      <c r="H1840" t="s">
        <v>143</v>
      </c>
      <c r="I1840" t="s">
        <v>135</v>
      </c>
      <c r="J1840" t="s">
        <v>136</v>
      </c>
      <c r="K1840" t="s">
        <v>137</v>
      </c>
      <c r="L1840" t="s">
        <v>5589</v>
      </c>
      <c r="M1840" t="s">
        <v>5590</v>
      </c>
      <c r="N1840">
        <v>1.6405555549999999</v>
      </c>
      <c r="O1840">
        <v>0</v>
      </c>
      <c r="P1840">
        <v>41</v>
      </c>
      <c r="Q1840">
        <v>0</v>
      </c>
      <c r="R1840">
        <v>0</v>
      </c>
      <c r="S1840">
        <v>0</v>
      </c>
      <c r="T1840">
        <v>1</v>
      </c>
      <c r="U1840">
        <v>0</v>
      </c>
      <c r="V1840">
        <v>0</v>
      </c>
      <c r="W1840">
        <v>0</v>
      </c>
      <c r="X1840">
        <v>16.553337166447776</v>
      </c>
      <c r="Y1840">
        <v>0</v>
      </c>
      <c r="Z1840">
        <v>0</v>
      </c>
      <c r="AA1840">
        <v>0</v>
      </c>
      <c r="AB1840">
        <v>2.3950970224009658</v>
      </c>
      <c r="AC1840">
        <v>0</v>
      </c>
      <c r="AD1840">
        <v>0</v>
      </c>
      <c r="AE1840">
        <v>18.94843418884874</v>
      </c>
    </row>
    <row r="1841" spans="1:31" x14ac:dyDescent="0.25">
      <c r="A1841">
        <v>2057308</v>
      </c>
      <c r="B1841">
        <v>1</v>
      </c>
      <c r="C1841" t="s">
        <v>80</v>
      </c>
      <c r="D1841" t="s">
        <v>97</v>
      </c>
      <c r="E1841" t="s">
        <v>158</v>
      </c>
      <c r="F1841" t="s">
        <v>5591</v>
      </c>
      <c r="G1841" t="s">
        <v>160</v>
      </c>
      <c r="H1841" t="s">
        <v>143</v>
      </c>
      <c r="I1841" t="s">
        <v>135</v>
      </c>
      <c r="J1841" t="s">
        <v>136</v>
      </c>
      <c r="K1841" t="s">
        <v>137</v>
      </c>
      <c r="L1841" t="s">
        <v>5592</v>
      </c>
      <c r="M1841" t="s">
        <v>5593</v>
      </c>
      <c r="N1841">
        <v>1.6641666660000001</v>
      </c>
      <c r="O1841">
        <v>0</v>
      </c>
      <c r="P1841">
        <v>1</v>
      </c>
      <c r="Q1841">
        <v>0</v>
      </c>
      <c r="R1841">
        <v>9</v>
      </c>
      <c r="S1841">
        <v>0</v>
      </c>
      <c r="T1841">
        <v>1</v>
      </c>
      <c r="U1841">
        <v>0</v>
      </c>
      <c r="V1841">
        <v>0</v>
      </c>
      <c r="W1841">
        <v>0</v>
      </c>
      <c r="X1841">
        <v>6.8343640629389996E-2</v>
      </c>
      <c r="Y1841">
        <v>0</v>
      </c>
      <c r="Z1841">
        <v>8.8679975254989909</v>
      </c>
      <c r="AA1841">
        <v>0</v>
      </c>
      <c r="AB1841">
        <v>42.397847232758167</v>
      </c>
      <c r="AC1841">
        <v>0</v>
      </c>
      <c r="AD1841">
        <v>0</v>
      </c>
      <c r="AE1841">
        <v>51.334188398886546</v>
      </c>
    </row>
    <row r="1842" spans="1:31" x14ac:dyDescent="0.25">
      <c r="A1842">
        <v>2057309</v>
      </c>
      <c r="B1842">
        <v>1</v>
      </c>
      <c r="C1842" t="s">
        <v>81</v>
      </c>
      <c r="D1842" t="s">
        <v>123</v>
      </c>
      <c r="E1842" t="s">
        <v>158</v>
      </c>
      <c r="F1842" t="s">
        <v>5594</v>
      </c>
      <c r="G1842" t="s">
        <v>385</v>
      </c>
      <c r="H1842" t="s">
        <v>143</v>
      </c>
      <c r="I1842" t="s">
        <v>135</v>
      </c>
      <c r="J1842" t="s">
        <v>136</v>
      </c>
      <c r="K1842" t="s">
        <v>137</v>
      </c>
      <c r="L1842" t="s">
        <v>5595</v>
      </c>
      <c r="M1842" t="s">
        <v>5596</v>
      </c>
      <c r="N1842">
        <v>1.8444444440000001</v>
      </c>
      <c r="O1842">
        <v>0</v>
      </c>
      <c r="P1842">
        <v>323</v>
      </c>
      <c r="Q1842">
        <v>0</v>
      </c>
      <c r="R1842">
        <v>0</v>
      </c>
      <c r="S1842">
        <v>0</v>
      </c>
      <c r="T1842">
        <v>12</v>
      </c>
      <c r="U1842">
        <v>0</v>
      </c>
      <c r="V1842">
        <v>0</v>
      </c>
      <c r="W1842">
        <v>0</v>
      </c>
      <c r="X1842">
        <v>120.7749047237856</v>
      </c>
      <c r="Y1842">
        <v>0</v>
      </c>
      <c r="Z1842">
        <v>0</v>
      </c>
      <c r="AA1842">
        <v>0</v>
      </c>
      <c r="AB1842">
        <v>23.718290040529226</v>
      </c>
      <c r="AC1842">
        <v>0</v>
      </c>
      <c r="AD1842">
        <v>0</v>
      </c>
      <c r="AE1842">
        <v>144.49319476431481</v>
      </c>
    </row>
    <row r="1843" spans="1:31" x14ac:dyDescent="0.25">
      <c r="A1843">
        <v>2057310</v>
      </c>
      <c r="B1843">
        <v>1</v>
      </c>
      <c r="C1843" t="s">
        <v>80</v>
      </c>
      <c r="D1843" t="s">
        <v>105</v>
      </c>
      <c r="E1843" t="s">
        <v>177</v>
      </c>
      <c r="F1843" t="s">
        <v>5597</v>
      </c>
      <c r="G1843" t="s">
        <v>324</v>
      </c>
      <c r="H1843" t="s">
        <v>143</v>
      </c>
      <c r="I1843" t="s">
        <v>135</v>
      </c>
      <c r="J1843" t="s">
        <v>136</v>
      </c>
      <c r="K1843" t="s">
        <v>137</v>
      </c>
      <c r="L1843" t="s">
        <v>5598</v>
      </c>
      <c r="M1843" t="s">
        <v>5599</v>
      </c>
      <c r="N1843">
        <v>1.159444444</v>
      </c>
      <c r="O1843">
        <v>0</v>
      </c>
      <c r="P1843">
        <v>9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2.6924970814911298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2.6924970814911298</v>
      </c>
    </row>
    <row r="1844" spans="1:31" x14ac:dyDescent="0.25">
      <c r="A1844">
        <v>2057313</v>
      </c>
      <c r="B1844">
        <v>1</v>
      </c>
      <c r="C1844" t="s">
        <v>80</v>
      </c>
      <c r="D1844" t="s">
        <v>111</v>
      </c>
      <c r="E1844" t="s">
        <v>505</v>
      </c>
      <c r="F1844" t="s">
        <v>5600</v>
      </c>
      <c r="G1844" t="s">
        <v>366</v>
      </c>
      <c r="H1844" t="s">
        <v>143</v>
      </c>
      <c r="I1844" t="s">
        <v>135</v>
      </c>
      <c r="J1844" t="s">
        <v>136</v>
      </c>
      <c r="K1844" t="s">
        <v>137</v>
      </c>
      <c r="L1844" t="s">
        <v>5601</v>
      </c>
      <c r="M1844" t="s">
        <v>5602</v>
      </c>
      <c r="N1844">
        <v>6.414722222</v>
      </c>
      <c r="O1844">
        <v>0</v>
      </c>
      <c r="P1844">
        <v>216</v>
      </c>
      <c r="Q1844">
        <v>0</v>
      </c>
      <c r="R1844">
        <v>0</v>
      </c>
      <c r="S1844">
        <v>2</v>
      </c>
      <c r="T1844">
        <v>25</v>
      </c>
      <c r="U1844">
        <v>0</v>
      </c>
      <c r="V1844">
        <v>0</v>
      </c>
      <c r="W1844">
        <v>0</v>
      </c>
      <c r="X1844">
        <v>378.92939736412069</v>
      </c>
      <c r="Y1844">
        <v>0</v>
      </c>
      <c r="Z1844">
        <v>0</v>
      </c>
      <c r="AA1844">
        <v>93.854353417145518</v>
      </c>
      <c r="AB1844">
        <v>44.649797245064278</v>
      </c>
      <c r="AC1844">
        <v>0</v>
      </c>
      <c r="AD1844">
        <v>0</v>
      </c>
      <c r="AE1844">
        <v>517.43354802633053</v>
      </c>
    </row>
    <row r="1845" spans="1:31" x14ac:dyDescent="0.25">
      <c r="A1845">
        <v>2057316</v>
      </c>
      <c r="B1845">
        <v>1</v>
      </c>
      <c r="C1845" t="s">
        <v>81</v>
      </c>
      <c r="D1845" t="s">
        <v>115</v>
      </c>
      <c r="E1845" t="s">
        <v>140</v>
      </c>
      <c r="F1845" t="s">
        <v>5603</v>
      </c>
      <c r="G1845" t="s">
        <v>142</v>
      </c>
      <c r="H1845" t="s">
        <v>143</v>
      </c>
      <c r="I1845" t="s">
        <v>135</v>
      </c>
      <c r="J1845" t="s">
        <v>136</v>
      </c>
      <c r="K1845" t="s">
        <v>137</v>
      </c>
      <c r="L1845" t="s">
        <v>5604</v>
      </c>
      <c r="M1845" t="s">
        <v>5605</v>
      </c>
      <c r="N1845">
        <v>1.3194444439999999</v>
      </c>
      <c r="O1845">
        <v>0</v>
      </c>
      <c r="P1845">
        <v>19</v>
      </c>
      <c r="Q1845">
        <v>0</v>
      </c>
      <c r="R1845">
        <v>1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7.224039948119767</v>
      </c>
      <c r="Y1845">
        <v>0</v>
      </c>
      <c r="Z1845">
        <v>0.29142799488647053</v>
      </c>
      <c r="AA1845">
        <v>0</v>
      </c>
      <c r="AB1845">
        <v>0</v>
      </c>
      <c r="AC1845">
        <v>0</v>
      </c>
      <c r="AD1845">
        <v>0</v>
      </c>
      <c r="AE1845">
        <v>7.5154679430062377</v>
      </c>
    </row>
    <row r="1846" spans="1:31" x14ac:dyDescent="0.25">
      <c r="A1846">
        <v>2057317</v>
      </c>
      <c r="B1846">
        <v>1</v>
      </c>
      <c r="C1846" t="s">
        <v>81</v>
      </c>
      <c r="D1846" t="s">
        <v>121</v>
      </c>
      <c r="E1846" t="s">
        <v>177</v>
      </c>
      <c r="F1846" t="s">
        <v>5606</v>
      </c>
      <c r="G1846" t="s">
        <v>183</v>
      </c>
      <c r="H1846" t="s">
        <v>143</v>
      </c>
      <c r="I1846" t="s">
        <v>135</v>
      </c>
      <c r="J1846" t="s">
        <v>136</v>
      </c>
      <c r="K1846" t="s">
        <v>137</v>
      </c>
      <c r="L1846" t="s">
        <v>5607</v>
      </c>
      <c r="M1846" t="s">
        <v>5608</v>
      </c>
      <c r="N1846">
        <v>3.261111111</v>
      </c>
      <c r="O1846">
        <v>0</v>
      </c>
      <c r="P1846">
        <v>1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0.10093715178764001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0.10093715178764001</v>
      </c>
    </row>
    <row r="1847" spans="1:31" x14ac:dyDescent="0.25">
      <c r="A1847">
        <v>2057318</v>
      </c>
      <c r="B1847">
        <v>1</v>
      </c>
      <c r="C1847" t="s">
        <v>80</v>
      </c>
      <c r="D1847" t="s">
        <v>85</v>
      </c>
      <c r="E1847" t="s">
        <v>158</v>
      </c>
      <c r="F1847" t="s">
        <v>5609</v>
      </c>
      <c r="G1847" t="s">
        <v>160</v>
      </c>
      <c r="H1847" t="s">
        <v>143</v>
      </c>
      <c r="I1847" t="s">
        <v>135</v>
      </c>
      <c r="J1847" t="s">
        <v>136</v>
      </c>
      <c r="K1847" t="s">
        <v>137</v>
      </c>
      <c r="L1847" t="s">
        <v>5610</v>
      </c>
      <c r="M1847" t="s">
        <v>5611</v>
      </c>
      <c r="N1847">
        <v>1.8372222220000001</v>
      </c>
      <c r="O1847">
        <v>0</v>
      </c>
      <c r="P1847">
        <v>126</v>
      </c>
      <c r="Q1847">
        <v>0</v>
      </c>
      <c r="R1847">
        <v>0</v>
      </c>
      <c r="S1847">
        <v>0</v>
      </c>
      <c r="T1847">
        <v>18</v>
      </c>
      <c r="U1847">
        <v>0</v>
      </c>
      <c r="V1847">
        <v>0</v>
      </c>
      <c r="W1847">
        <v>0</v>
      </c>
      <c r="X1847">
        <v>66.081528903963971</v>
      </c>
      <c r="Y1847">
        <v>0</v>
      </c>
      <c r="Z1847">
        <v>0</v>
      </c>
      <c r="AA1847">
        <v>0</v>
      </c>
      <c r="AB1847">
        <v>11.082462162533377</v>
      </c>
      <c r="AC1847">
        <v>0</v>
      </c>
      <c r="AD1847">
        <v>0</v>
      </c>
      <c r="AE1847">
        <v>77.163991066497346</v>
      </c>
    </row>
    <row r="1848" spans="1:31" x14ac:dyDescent="0.25">
      <c r="A1848">
        <v>2057319</v>
      </c>
      <c r="B1848">
        <v>1</v>
      </c>
      <c r="C1848" t="s">
        <v>81</v>
      </c>
      <c r="D1848" t="s">
        <v>113</v>
      </c>
      <c r="E1848" t="s">
        <v>158</v>
      </c>
      <c r="F1848" t="s">
        <v>5612</v>
      </c>
      <c r="G1848" t="s">
        <v>160</v>
      </c>
      <c r="H1848" t="s">
        <v>143</v>
      </c>
      <c r="I1848" t="s">
        <v>135</v>
      </c>
      <c r="J1848" t="s">
        <v>136</v>
      </c>
      <c r="K1848" t="s">
        <v>137</v>
      </c>
      <c r="L1848" t="s">
        <v>5613</v>
      </c>
      <c r="M1848" t="s">
        <v>5614</v>
      </c>
      <c r="N1848">
        <v>3.5249999999999999</v>
      </c>
      <c r="O1848">
        <v>0</v>
      </c>
      <c r="P1848">
        <v>5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2.4911081205049008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2.4911081205049008</v>
      </c>
    </row>
    <row r="1849" spans="1:31" x14ac:dyDescent="0.25">
      <c r="A1849">
        <v>2057320</v>
      </c>
      <c r="B1849">
        <v>1</v>
      </c>
      <c r="C1849" t="s">
        <v>81</v>
      </c>
      <c r="D1849" t="s">
        <v>123</v>
      </c>
      <c r="E1849" t="s">
        <v>158</v>
      </c>
      <c r="F1849" t="s">
        <v>5615</v>
      </c>
      <c r="G1849" t="s">
        <v>385</v>
      </c>
      <c r="H1849" t="s">
        <v>143</v>
      </c>
      <c r="I1849" t="s">
        <v>135</v>
      </c>
      <c r="J1849" t="s">
        <v>136</v>
      </c>
      <c r="K1849" t="s">
        <v>137</v>
      </c>
      <c r="L1849" t="s">
        <v>5616</v>
      </c>
      <c r="M1849" t="s">
        <v>5617</v>
      </c>
      <c r="N1849">
        <v>2.0274999999999999</v>
      </c>
      <c r="O1849">
        <v>0</v>
      </c>
      <c r="P1849">
        <v>470</v>
      </c>
      <c r="Q1849">
        <v>0</v>
      </c>
      <c r="R1849">
        <v>0</v>
      </c>
      <c r="S1849">
        <v>0</v>
      </c>
      <c r="T1849">
        <v>47</v>
      </c>
      <c r="U1849">
        <v>0</v>
      </c>
      <c r="V1849">
        <v>0</v>
      </c>
      <c r="W1849">
        <v>0</v>
      </c>
      <c r="X1849">
        <v>182.39558034956116</v>
      </c>
      <c r="Y1849">
        <v>0</v>
      </c>
      <c r="Z1849">
        <v>0</v>
      </c>
      <c r="AA1849">
        <v>0</v>
      </c>
      <c r="AB1849">
        <v>23.766761115122211</v>
      </c>
      <c r="AC1849">
        <v>0</v>
      </c>
      <c r="AD1849">
        <v>0</v>
      </c>
      <c r="AE1849">
        <v>206.16234146468338</v>
      </c>
    </row>
    <row r="1850" spans="1:31" x14ac:dyDescent="0.25">
      <c r="A1850">
        <v>2057322</v>
      </c>
      <c r="B1850">
        <v>1</v>
      </c>
      <c r="C1850" t="s">
        <v>81</v>
      </c>
      <c r="D1850" t="s">
        <v>128</v>
      </c>
      <c r="E1850" t="s">
        <v>505</v>
      </c>
      <c r="F1850" t="s">
        <v>5618</v>
      </c>
      <c r="G1850" t="s">
        <v>1007</v>
      </c>
      <c r="H1850" t="s">
        <v>143</v>
      </c>
      <c r="I1850" t="s">
        <v>135</v>
      </c>
      <c r="J1850" t="s">
        <v>3</v>
      </c>
      <c r="K1850" t="s">
        <v>137</v>
      </c>
      <c r="L1850" t="s">
        <v>5619</v>
      </c>
      <c r="M1850" t="s">
        <v>5620</v>
      </c>
      <c r="N1850">
        <v>8.488888888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7</v>
      </c>
      <c r="U1850">
        <v>0</v>
      </c>
      <c r="V1850">
        <v>3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55.559138217100902</v>
      </c>
      <c r="AC1850">
        <v>0</v>
      </c>
      <c r="AD1850">
        <v>1432.546061724845</v>
      </c>
      <c r="AE1850">
        <v>1488.105199941946</v>
      </c>
    </row>
    <row r="1851" spans="1:31" x14ac:dyDescent="0.25">
      <c r="A1851">
        <v>2057323</v>
      </c>
      <c r="B1851">
        <v>1</v>
      </c>
      <c r="C1851" t="s">
        <v>81</v>
      </c>
      <c r="D1851" t="s">
        <v>114</v>
      </c>
      <c r="E1851" t="s">
        <v>131</v>
      </c>
      <c r="F1851" t="s">
        <v>5621</v>
      </c>
      <c r="G1851" t="s">
        <v>133</v>
      </c>
      <c r="H1851" t="s">
        <v>134</v>
      </c>
      <c r="I1851" t="s">
        <v>135</v>
      </c>
      <c r="J1851" t="s">
        <v>136</v>
      </c>
      <c r="K1851" t="s">
        <v>137</v>
      </c>
      <c r="L1851" t="s">
        <v>5622</v>
      </c>
      <c r="M1851" t="s">
        <v>5623</v>
      </c>
      <c r="N1851">
        <v>0.14444444400000001</v>
      </c>
      <c r="O1851">
        <v>0</v>
      </c>
      <c r="P1851">
        <v>2056</v>
      </c>
      <c r="Q1851">
        <v>2</v>
      </c>
      <c r="R1851">
        <v>16</v>
      </c>
      <c r="S1851">
        <v>11</v>
      </c>
      <c r="T1851">
        <v>165</v>
      </c>
      <c r="U1851">
        <v>0</v>
      </c>
      <c r="V1851">
        <v>0</v>
      </c>
      <c r="W1851">
        <v>0</v>
      </c>
      <c r="X1851">
        <v>41.498542913922918</v>
      </c>
      <c r="Y1851">
        <v>7.1076149086800003E-2</v>
      </c>
      <c r="Z1851">
        <v>0.18022386078969996</v>
      </c>
      <c r="AA1851">
        <v>8.2206916872832547</v>
      </c>
      <c r="AB1851">
        <v>8.8663325466850349</v>
      </c>
      <c r="AC1851">
        <v>0</v>
      </c>
      <c r="AD1851">
        <v>0</v>
      </c>
      <c r="AE1851">
        <v>58.836867157767713</v>
      </c>
    </row>
    <row r="1852" spans="1:31" x14ac:dyDescent="0.25">
      <c r="A1852">
        <v>2057327</v>
      </c>
      <c r="B1852">
        <v>1</v>
      </c>
      <c r="C1852" t="s">
        <v>80</v>
      </c>
      <c r="D1852" t="s">
        <v>87</v>
      </c>
      <c r="E1852" t="s">
        <v>177</v>
      </c>
      <c r="F1852" t="s">
        <v>5624</v>
      </c>
      <c r="G1852" t="s">
        <v>179</v>
      </c>
      <c r="H1852" t="s">
        <v>143</v>
      </c>
      <c r="I1852" t="s">
        <v>135</v>
      </c>
      <c r="J1852" t="s">
        <v>136</v>
      </c>
      <c r="K1852" t="s">
        <v>137</v>
      </c>
      <c r="L1852" t="s">
        <v>5625</v>
      </c>
      <c r="M1852" t="s">
        <v>5626</v>
      </c>
      <c r="N1852">
        <v>3.6066666660000002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4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15.232520643411121</v>
      </c>
      <c r="AC1852">
        <v>0</v>
      </c>
      <c r="AD1852">
        <v>0</v>
      </c>
      <c r="AE1852">
        <v>15.232520643411121</v>
      </c>
    </row>
    <row r="1853" spans="1:31" x14ac:dyDescent="0.25">
      <c r="A1853">
        <v>2057328</v>
      </c>
      <c r="B1853">
        <v>1</v>
      </c>
      <c r="C1853" t="s">
        <v>80</v>
      </c>
      <c r="D1853" t="s">
        <v>97</v>
      </c>
      <c r="E1853" t="s">
        <v>177</v>
      </c>
      <c r="F1853" t="s">
        <v>5627</v>
      </c>
      <c r="G1853" t="s">
        <v>183</v>
      </c>
      <c r="H1853" t="s">
        <v>143</v>
      </c>
      <c r="I1853" t="s">
        <v>135</v>
      </c>
      <c r="J1853" t="s">
        <v>136</v>
      </c>
      <c r="K1853" t="s">
        <v>137</v>
      </c>
      <c r="L1853" t="s">
        <v>5628</v>
      </c>
      <c r="M1853" t="s">
        <v>5629</v>
      </c>
      <c r="N1853">
        <v>1.943888888</v>
      </c>
      <c r="O1853">
        <v>0</v>
      </c>
      <c r="P1853">
        <v>1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1.8053952315397201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1.8053952315397201</v>
      </c>
    </row>
    <row r="1854" spans="1:31" x14ac:dyDescent="0.25">
      <c r="A1854">
        <v>2057330</v>
      </c>
      <c r="B1854">
        <v>1</v>
      </c>
      <c r="C1854" t="s">
        <v>80</v>
      </c>
      <c r="D1854" t="s">
        <v>97</v>
      </c>
      <c r="E1854" t="s">
        <v>177</v>
      </c>
      <c r="F1854" t="s">
        <v>5630</v>
      </c>
      <c r="G1854" t="s">
        <v>183</v>
      </c>
      <c r="H1854" t="s">
        <v>143</v>
      </c>
      <c r="I1854" t="s">
        <v>135</v>
      </c>
      <c r="J1854" t="s">
        <v>136</v>
      </c>
      <c r="K1854" t="s">
        <v>137</v>
      </c>
      <c r="L1854" t="s">
        <v>5631</v>
      </c>
      <c r="M1854" t="s">
        <v>5632</v>
      </c>
      <c r="N1854">
        <v>1.5319444440000001</v>
      </c>
      <c r="O1854">
        <v>0</v>
      </c>
      <c r="P1854">
        <v>1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1.0766560411154489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1.0766560411154489</v>
      </c>
    </row>
    <row r="1855" spans="1:31" x14ac:dyDescent="0.25">
      <c r="A1855">
        <v>2057333</v>
      </c>
      <c r="B1855">
        <v>1</v>
      </c>
      <c r="C1855" t="s">
        <v>81</v>
      </c>
      <c r="D1855" t="s">
        <v>128</v>
      </c>
      <c r="E1855" t="s">
        <v>177</v>
      </c>
      <c r="F1855" t="s">
        <v>5633</v>
      </c>
      <c r="G1855" t="s">
        <v>324</v>
      </c>
      <c r="H1855" t="s">
        <v>143</v>
      </c>
      <c r="I1855" t="s">
        <v>135</v>
      </c>
      <c r="J1855" t="s">
        <v>136</v>
      </c>
      <c r="K1855" t="s">
        <v>137</v>
      </c>
      <c r="L1855" t="s">
        <v>5634</v>
      </c>
      <c r="M1855" t="s">
        <v>5635</v>
      </c>
      <c r="N1855">
        <v>3.8163888880000001</v>
      </c>
      <c r="O1855">
        <v>0</v>
      </c>
      <c r="P1855">
        <v>2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0.17254529639089891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0.17254529639089891</v>
      </c>
    </row>
    <row r="1856" spans="1:31" x14ac:dyDescent="0.25">
      <c r="A1856">
        <v>2057335</v>
      </c>
      <c r="B1856">
        <v>1</v>
      </c>
      <c r="C1856" t="s">
        <v>80</v>
      </c>
      <c r="D1856" t="s">
        <v>88</v>
      </c>
      <c r="E1856" t="s">
        <v>505</v>
      </c>
      <c r="F1856" t="s">
        <v>5636</v>
      </c>
      <c r="G1856" t="s">
        <v>160</v>
      </c>
      <c r="H1856" t="s">
        <v>143</v>
      </c>
      <c r="I1856" t="s">
        <v>135</v>
      </c>
      <c r="J1856" t="s">
        <v>136</v>
      </c>
      <c r="K1856" t="s">
        <v>137</v>
      </c>
      <c r="L1856" t="s">
        <v>5637</v>
      </c>
      <c r="M1856" t="s">
        <v>5638</v>
      </c>
      <c r="N1856">
        <v>2.3875000000000002</v>
      </c>
      <c r="O1856">
        <v>0</v>
      </c>
      <c r="P1856">
        <v>45</v>
      </c>
      <c r="Q1856">
        <v>0</v>
      </c>
      <c r="R1856">
        <v>0</v>
      </c>
      <c r="S1856">
        <v>0</v>
      </c>
      <c r="T1856">
        <v>1</v>
      </c>
      <c r="U1856">
        <v>0</v>
      </c>
      <c r="V1856">
        <v>0</v>
      </c>
      <c r="W1856">
        <v>0</v>
      </c>
      <c r="X1856">
        <v>29.216898012840105</v>
      </c>
      <c r="Y1856">
        <v>0</v>
      </c>
      <c r="Z1856">
        <v>0</v>
      </c>
      <c r="AA1856">
        <v>0</v>
      </c>
      <c r="AB1856">
        <v>3.2041536755858333</v>
      </c>
      <c r="AC1856">
        <v>0</v>
      </c>
      <c r="AD1856">
        <v>0</v>
      </c>
      <c r="AE1856">
        <v>32.421051688425941</v>
      </c>
    </row>
    <row r="1857" spans="1:31" x14ac:dyDescent="0.25">
      <c r="A1857">
        <v>2057339</v>
      </c>
      <c r="B1857">
        <v>1</v>
      </c>
      <c r="C1857" t="s">
        <v>80</v>
      </c>
      <c r="D1857" t="s">
        <v>94</v>
      </c>
      <c r="E1857" t="s">
        <v>169</v>
      </c>
      <c r="F1857" t="s">
        <v>5639</v>
      </c>
      <c r="G1857" t="s">
        <v>171</v>
      </c>
      <c r="H1857" t="s">
        <v>134</v>
      </c>
      <c r="I1857" t="s">
        <v>135</v>
      </c>
      <c r="J1857" t="s">
        <v>136</v>
      </c>
      <c r="K1857" t="s">
        <v>137</v>
      </c>
      <c r="L1857" t="s">
        <v>5640</v>
      </c>
      <c r="M1857" t="s">
        <v>5641</v>
      </c>
      <c r="N1857">
        <v>1.900555555</v>
      </c>
      <c r="O1857">
        <v>0</v>
      </c>
      <c r="P1857">
        <v>281</v>
      </c>
      <c r="Q1857">
        <v>0</v>
      </c>
      <c r="R1857">
        <v>0</v>
      </c>
      <c r="S1857">
        <v>0</v>
      </c>
      <c r="T1857">
        <v>43</v>
      </c>
      <c r="U1857">
        <v>0</v>
      </c>
      <c r="V1857">
        <v>0</v>
      </c>
      <c r="W1857">
        <v>0</v>
      </c>
      <c r="X1857">
        <v>103.16825655518248</v>
      </c>
      <c r="Y1857">
        <v>0</v>
      </c>
      <c r="Z1857">
        <v>0</v>
      </c>
      <c r="AA1857">
        <v>0</v>
      </c>
      <c r="AB1857">
        <v>29.698348617754874</v>
      </c>
      <c r="AC1857">
        <v>0</v>
      </c>
      <c r="AD1857">
        <v>0</v>
      </c>
      <c r="AE1857">
        <v>132.86660517293734</v>
      </c>
    </row>
    <row r="1858" spans="1:31" x14ac:dyDescent="0.25">
      <c r="A1858">
        <v>2057340</v>
      </c>
      <c r="B1858">
        <v>1</v>
      </c>
      <c r="C1858" t="s">
        <v>81</v>
      </c>
      <c r="D1858" t="s">
        <v>114</v>
      </c>
      <c r="E1858" t="s">
        <v>131</v>
      </c>
      <c r="F1858" t="s">
        <v>5642</v>
      </c>
      <c r="G1858" t="s">
        <v>133</v>
      </c>
      <c r="H1858" t="s">
        <v>134</v>
      </c>
      <c r="I1858" t="s">
        <v>135</v>
      </c>
      <c r="J1858" t="s">
        <v>136</v>
      </c>
      <c r="K1858" t="s">
        <v>137</v>
      </c>
      <c r="L1858" t="s">
        <v>5643</v>
      </c>
      <c r="M1858" t="s">
        <v>5644</v>
      </c>
      <c r="N1858">
        <v>0.1875</v>
      </c>
      <c r="O1858">
        <v>0</v>
      </c>
      <c r="P1858">
        <v>2056</v>
      </c>
      <c r="Q1858">
        <v>2</v>
      </c>
      <c r="R1858">
        <v>16</v>
      </c>
      <c r="S1858">
        <v>11</v>
      </c>
      <c r="T1858">
        <v>165</v>
      </c>
      <c r="U1858">
        <v>0</v>
      </c>
      <c r="V1858">
        <v>0</v>
      </c>
      <c r="W1858">
        <v>0</v>
      </c>
      <c r="X1858">
        <v>53.868300897880687</v>
      </c>
      <c r="Y1858">
        <v>9.2262308910750018E-2</v>
      </c>
      <c r="Z1858">
        <v>0.2339444346789375</v>
      </c>
      <c r="AA1858">
        <v>10.671090170992688</v>
      </c>
      <c r="AB1858">
        <v>11.509181671177691</v>
      </c>
      <c r="AC1858">
        <v>0</v>
      </c>
      <c r="AD1858">
        <v>0</v>
      </c>
      <c r="AE1858">
        <v>76.374779483640751</v>
      </c>
    </row>
    <row r="1859" spans="1:31" x14ac:dyDescent="0.25">
      <c r="A1859">
        <v>2057343</v>
      </c>
      <c r="B1859">
        <v>1</v>
      </c>
      <c r="C1859" t="s">
        <v>81</v>
      </c>
      <c r="D1859" t="s">
        <v>127</v>
      </c>
      <c r="E1859" t="s">
        <v>177</v>
      </c>
      <c r="F1859" t="s">
        <v>5645</v>
      </c>
      <c r="G1859" t="s">
        <v>183</v>
      </c>
      <c r="H1859" t="s">
        <v>143</v>
      </c>
      <c r="I1859" t="s">
        <v>135</v>
      </c>
      <c r="J1859" t="s">
        <v>136</v>
      </c>
      <c r="K1859" t="s">
        <v>137</v>
      </c>
      <c r="L1859" t="s">
        <v>5646</v>
      </c>
      <c r="M1859" t="s">
        <v>5647</v>
      </c>
      <c r="N1859">
        <v>1.730555555</v>
      </c>
      <c r="O1859">
        <v>0</v>
      </c>
      <c r="P1859">
        <v>1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0.39500823515468891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0.39500823515468891</v>
      </c>
    </row>
    <row r="1860" spans="1:31" x14ac:dyDescent="0.25">
      <c r="A1860">
        <v>2057344</v>
      </c>
      <c r="B1860">
        <v>1</v>
      </c>
      <c r="C1860" t="s">
        <v>80</v>
      </c>
      <c r="D1860" t="s">
        <v>90</v>
      </c>
      <c r="E1860" t="s">
        <v>169</v>
      </c>
      <c r="F1860" t="s">
        <v>5648</v>
      </c>
      <c r="G1860" t="s">
        <v>1085</v>
      </c>
      <c r="H1860" t="s">
        <v>134</v>
      </c>
      <c r="I1860" t="s">
        <v>135</v>
      </c>
      <c r="J1860" t="s">
        <v>136</v>
      </c>
      <c r="K1860" t="s">
        <v>137</v>
      </c>
      <c r="L1860" t="s">
        <v>5566</v>
      </c>
      <c r="M1860" t="s">
        <v>5649</v>
      </c>
      <c r="N1860">
        <v>0.49361111099999999</v>
      </c>
      <c r="O1860">
        <v>0</v>
      </c>
      <c r="P1860">
        <v>310</v>
      </c>
      <c r="Q1860">
        <v>0</v>
      </c>
      <c r="R1860">
        <v>0</v>
      </c>
      <c r="S1860">
        <v>0</v>
      </c>
      <c r="T1860">
        <v>2</v>
      </c>
      <c r="U1860">
        <v>0</v>
      </c>
      <c r="V1860">
        <v>0</v>
      </c>
      <c r="W1860">
        <v>0</v>
      </c>
      <c r="X1860">
        <v>39.922526122831449</v>
      </c>
      <c r="Y1860">
        <v>0</v>
      </c>
      <c r="Z1860">
        <v>0</v>
      </c>
      <c r="AA1860">
        <v>0</v>
      </c>
      <c r="AB1860">
        <v>1.0381091558311866</v>
      </c>
      <c r="AC1860">
        <v>0</v>
      </c>
      <c r="AD1860">
        <v>0</v>
      </c>
      <c r="AE1860">
        <v>40.960635278662636</v>
      </c>
    </row>
    <row r="1861" spans="1:31" x14ac:dyDescent="0.25">
      <c r="A1861">
        <v>2057345</v>
      </c>
      <c r="B1861">
        <v>1</v>
      </c>
      <c r="C1861" t="s">
        <v>80</v>
      </c>
      <c r="D1861" t="s">
        <v>97</v>
      </c>
      <c r="E1861" t="s">
        <v>177</v>
      </c>
      <c r="F1861" t="s">
        <v>5650</v>
      </c>
      <c r="G1861" t="s">
        <v>179</v>
      </c>
      <c r="H1861" t="s">
        <v>143</v>
      </c>
      <c r="I1861" t="s">
        <v>135</v>
      </c>
      <c r="J1861" t="s">
        <v>136</v>
      </c>
      <c r="K1861" t="s">
        <v>137</v>
      </c>
      <c r="L1861" t="s">
        <v>5651</v>
      </c>
      <c r="M1861" t="s">
        <v>5652</v>
      </c>
      <c r="N1861">
        <v>1.321666666</v>
      </c>
      <c r="O1861">
        <v>0</v>
      </c>
      <c r="P1861">
        <v>1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0.55526743333006667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0.55526743333006667</v>
      </c>
    </row>
    <row r="1862" spans="1:31" x14ac:dyDescent="0.25">
      <c r="A1862">
        <v>2057347</v>
      </c>
      <c r="B1862">
        <v>1</v>
      </c>
      <c r="C1862" t="s">
        <v>81</v>
      </c>
      <c r="D1862" t="s">
        <v>128</v>
      </c>
      <c r="E1862" t="s">
        <v>177</v>
      </c>
      <c r="F1862" t="s">
        <v>5653</v>
      </c>
      <c r="G1862" t="s">
        <v>179</v>
      </c>
      <c r="H1862" t="s">
        <v>143</v>
      </c>
      <c r="I1862" t="s">
        <v>135</v>
      </c>
      <c r="J1862" t="s">
        <v>136</v>
      </c>
      <c r="K1862" t="s">
        <v>137</v>
      </c>
      <c r="L1862" t="s">
        <v>5654</v>
      </c>
      <c r="M1862" t="s">
        <v>5655</v>
      </c>
      <c r="N1862">
        <v>2.7022222220000001</v>
      </c>
      <c r="O1862">
        <v>0</v>
      </c>
      <c r="P1862">
        <v>9</v>
      </c>
      <c r="Q1862">
        <v>0</v>
      </c>
      <c r="R1862">
        <v>0</v>
      </c>
      <c r="S1862">
        <v>0</v>
      </c>
      <c r="T1862">
        <v>1</v>
      </c>
      <c r="U1862">
        <v>0</v>
      </c>
      <c r="V1862">
        <v>0</v>
      </c>
      <c r="W1862">
        <v>0</v>
      </c>
      <c r="X1862">
        <v>6.3033748829397176</v>
      </c>
      <c r="Y1862">
        <v>0</v>
      </c>
      <c r="Z1862">
        <v>0</v>
      </c>
      <c r="AA1862">
        <v>0</v>
      </c>
      <c r="AB1862">
        <v>1.1368507358949067</v>
      </c>
      <c r="AC1862">
        <v>0</v>
      </c>
      <c r="AD1862">
        <v>0</v>
      </c>
      <c r="AE1862">
        <v>7.4402256188346243</v>
      </c>
    </row>
    <row r="1863" spans="1:31" x14ac:dyDescent="0.25">
      <c r="A1863">
        <v>2057349</v>
      </c>
      <c r="B1863">
        <v>1</v>
      </c>
      <c r="C1863" t="s">
        <v>81</v>
      </c>
      <c r="D1863" t="s">
        <v>127</v>
      </c>
      <c r="E1863" t="s">
        <v>158</v>
      </c>
      <c r="F1863" t="s">
        <v>5656</v>
      </c>
      <c r="G1863" t="s">
        <v>1007</v>
      </c>
      <c r="H1863" t="s">
        <v>143</v>
      </c>
      <c r="I1863" t="s">
        <v>135</v>
      </c>
      <c r="J1863" t="s">
        <v>136</v>
      </c>
      <c r="K1863" t="s">
        <v>137</v>
      </c>
      <c r="L1863" t="s">
        <v>5657</v>
      </c>
      <c r="M1863" t="s">
        <v>5658</v>
      </c>
      <c r="N1863">
        <v>3.361111111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6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41.406442774277409</v>
      </c>
      <c r="AC1863">
        <v>0</v>
      </c>
      <c r="AD1863">
        <v>0</v>
      </c>
      <c r="AE1863">
        <v>41.406442774277409</v>
      </c>
    </row>
    <row r="1864" spans="1:31" x14ac:dyDescent="0.25">
      <c r="A1864">
        <v>2057350</v>
      </c>
      <c r="B1864">
        <v>1</v>
      </c>
      <c r="C1864" t="s">
        <v>80</v>
      </c>
      <c r="D1864" t="s">
        <v>103</v>
      </c>
      <c r="E1864" t="s">
        <v>158</v>
      </c>
      <c r="F1864" t="s">
        <v>5659</v>
      </c>
      <c r="G1864" t="s">
        <v>160</v>
      </c>
      <c r="H1864" t="s">
        <v>143</v>
      </c>
      <c r="I1864" t="s">
        <v>135</v>
      </c>
      <c r="J1864" t="s">
        <v>136</v>
      </c>
      <c r="K1864" t="s">
        <v>137</v>
      </c>
      <c r="L1864" t="s">
        <v>5660</v>
      </c>
      <c r="M1864" t="s">
        <v>5661</v>
      </c>
      <c r="N1864">
        <v>2.0724999999999998</v>
      </c>
      <c r="O1864">
        <v>0</v>
      </c>
      <c r="P1864">
        <v>2</v>
      </c>
      <c r="Q1864">
        <v>0</v>
      </c>
      <c r="R1864">
        <v>11</v>
      </c>
      <c r="S1864">
        <v>0</v>
      </c>
      <c r="T1864">
        <v>5</v>
      </c>
      <c r="U1864">
        <v>0</v>
      </c>
      <c r="V1864">
        <v>0</v>
      </c>
      <c r="W1864">
        <v>0</v>
      </c>
      <c r="X1864">
        <v>1.2180339957158401</v>
      </c>
      <c r="Y1864">
        <v>0</v>
      </c>
      <c r="Z1864">
        <v>5.1203211507679569</v>
      </c>
      <c r="AA1864">
        <v>0</v>
      </c>
      <c r="AB1864">
        <v>1.9704255739424668</v>
      </c>
      <c r="AC1864">
        <v>0</v>
      </c>
      <c r="AD1864">
        <v>0</v>
      </c>
      <c r="AE1864">
        <v>8.3087807204262649</v>
      </c>
    </row>
    <row r="1865" spans="1:31" x14ac:dyDescent="0.25">
      <c r="A1865">
        <v>2057351</v>
      </c>
      <c r="B1865">
        <v>1</v>
      </c>
      <c r="C1865" t="s">
        <v>80</v>
      </c>
      <c r="D1865" t="s">
        <v>83</v>
      </c>
      <c r="E1865" t="s">
        <v>177</v>
      </c>
      <c r="F1865" t="s">
        <v>5662</v>
      </c>
      <c r="G1865" t="s">
        <v>160</v>
      </c>
      <c r="H1865" t="s">
        <v>143</v>
      </c>
      <c r="I1865" t="s">
        <v>135</v>
      </c>
      <c r="J1865" t="s">
        <v>136</v>
      </c>
      <c r="K1865" t="s">
        <v>137</v>
      </c>
      <c r="L1865" t="s">
        <v>5663</v>
      </c>
      <c r="M1865" t="s">
        <v>5664</v>
      </c>
      <c r="N1865">
        <v>1.6333333329999999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1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0.29076771233159998</v>
      </c>
      <c r="AC1865">
        <v>0</v>
      </c>
      <c r="AD1865">
        <v>0</v>
      </c>
      <c r="AE1865">
        <v>0.29076771233159998</v>
      </c>
    </row>
    <row r="1866" spans="1:31" x14ac:dyDescent="0.25">
      <c r="A1866">
        <v>2057352</v>
      </c>
      <c r="B1866">
        <v>1</v>
      </c>
      <c r="C1866" t="s">
        <v>80</v>
      </c>
      <c r="D1866" t="s">
        <v>93</v>
      </c>
      <c r="E1866" t="s">
        <v>177</v>
      </c>
      <c r="F1866" t="s">
        <v>5665</v>
      </c>
      <c r="G1866" t="s">
        <v>183</v>
      </c>
      <c r="H1866" t="s">
        <v>143</v>
      </c>
      <c r="I1866" t="s">
        <v>135</v>
      </c>
      <c r="J1866" t="s">
        <v>136</v>
      </c>
      <c r="K1866" t="s">
        <v>137</v>
      </c>
      <c r="L1866" t="s">
        <v>5666</v>
      </c>
      <c r="M1866" t="s">
        <v>5667</v>
      </c>
      <c r="N1866">
        <v>2.0216666659999998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1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0.1233094450781111</v>
      </c>
      <c r="AC1866">
        <v>0</v>
      </c>
      <c r="AD1866">
        <v>0</v>
      </c>
      <c r="AE1866">
        <v>0.1233094450781111</v>
      </c>
    </row>
    <row r="1867" spans="1:31" x14ac:dyDescent="0.25">
      <c r="A1867">
        <v>2057355</v>
      </c>
      <c r="B1867">
        <v>1</v>
      </c>
      <c r="C1867" t="s">
        <v>81</v>
      </c>
      <c r="D1867" t="s">
        <v>123</v>
      </c>
      <c r="E1867" t="s">
        <v>177</v>
      </c>
      <c r="F1867" t="s">
        <v>5668</v>
      </c>
      <c r="G1867" t="s">
        <v>183</v>
      </c>
      <c r="H1867" t="s">
        <v>143</v>
      </c>
      <c r="I1867" t="s">
        <v>135</v>
      </c>
      <c r="J1867" t="s">
        <v>136</v>
      </c>
      <c r="K1867" t="s">
        <v>137</v>
      </c>
      <c r="L1867" t="s">
        <v>5669</v>
      </c>
      <c r="M1867" t="s">
        <v>5670</v>
      </c>
      <c r="N1867">
        <v>3.5463888880000001</v>
      </c>
      <c r="O1867">
        <v>0</v>
      </c>
      <c r="P1867">
        <v>1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4.7175080048508337E-2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4.7175080048508337E-2</v>
      </c>
    </row>
    <row r="1868" spans="1:31" x14ac:dyDescent="0.25">
      <c r="A1868">
        <v>2057356</v>
      </c>
      <c r="B1868">
        <v>1</v>
      </c>
      <c r="C1868" t="s">
        <v>80</v>
      </c>
      <c r="D1868" t="s">
        <v>93</v>
      </c>
      <c r="E1868" t="s">
        <v>158</v>
      </c>
      <c r="F1868" t="s">
        <v>5671</v>
      </c>
      <c r="G1868" t="s">
        <v>324</v>
      </c>
      <c r="H1868" t="s">
        <v>143</v>
      </c>
      <c r="I1868" t="s">
        <v>135</v>
      </c>
      <c r="J1868" t="s">
        <v>136</v>
      </c>
      <c r="K1868" t="s">
        <v>137</v>
      </c>
      <c r="L1868" t="s">
        <v>5672</v>
      </c>
      <c r="M1868" t="s">
        <v>5673</v>
      </c>
      <c r="N1868">
        <v>1.032777777</v>
      </c>
      <c r="O1868">
        <v>0</v>
      </c>
      <c r="P1868">
        <v>17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3.2078271000089171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3.2078271000089171</v>
      </c>
    </row>
    <row r="1869" spans="1:31" x14ac:dyDescent="0.25">
      <c r="A1869">
        <v>2057360</v>
      </c>
      <c r="B1869">
        <v>1</v>
      </c>
      <c r="C1869" t="s">
        <v>81</v>
      </c>
      <c r="D1869" t="s">
        <v>119</v>
      </c>
      <c r="E1869" t="s">
        <v>158</v>
      </c>
      <c r="F1869" t="s">
        <v>5674</v>
      </c>
      <c r="G1869" t="s">
        <v>160</v>
      </c>
      <c r="H1869" t="s">
        <v>143</v>
      </c>
      <c r="I1869" t="s">
        <v>135</v>
      </c>
      <c r="J1869" t="s">
        <v>136</v>
      </c>
      <c r="K1869" t="s">
        <v>137</v>
      </c>
      <c r="L1869" t="s">
        <v>5675</v>
      </c>
      <c r="M1869" t="s">
        <v>5676</v>
      </c>
      <c r="N1869">
        <v>1.8277777770000001</v>
      </c>
      <c r="O1869">
        <v>0</v>
      </c>
      <c r="P1869">
        <v>4</v>
      </c>
      <c r="Q1869">
        <v>0</v>
      </c>
      <c r="R1869">
        <v>0</v>
      </c>
      <c r="S1869">
        <v>0</v>
      </c>
      <c r="T1869">
        <v>1</v>
      </c>
      <c r="U1869">
        <v>0</v>
      </c>
      <c r="V1869">
        <v>0</v>
      </c>
      <c r="W1869">
        <v>0</v>
      </c>
      <c r="X1869">
        <v>0.98120437159698348</v>
      </c>
      <c r="Y1869">
        <v>0</v>
      </c>
      <c r="Z1869">
        <v>0</v>
      </c>
      <c r="AA1869">
        <v>0</v>
      </c>
      <c r="AB1869">
        <v>0.26521328906740449</v>
      </c>
      <c r="AC1869">
        <v>0</v>
      </c>
      <c r="AD1869">
        <v>0</v>
      </c>
      <c r="AE1869">
        <v>1.246417660664388</v>
      </c>
    </row>
    <row r="1870" spans="1:31" x14ac:dyDescent="0.25">
      <c r="A1870">
        <v>2057362</v>
      </c>
      <c r="B1870">
        <v>1</v>
      </c>
      <c r="C1870" t="s">
        <v>80</v>
      </c>
      <c r="D1870" t="s">
        <v>104</v>
      </c>
      <c r="E1870" t="s">
        <v>158</v>
      </c>
      <c r="F1870" t="s">
        <v>5677</v>
      </c>
      <c r="G1870" t="s">
        <v>324</v>
      </c>
      <c r="H1870" t="s">
        <v>143</v>
      </c>
      <c r="I1870" t="s">
        <v>135</v>
      </c>
      <c r="J1870" t="s">
        <v>136</v>
      </c>
      <c r="K1870" t="s">
        <v>137</v>
      </c>
      <c r="L1870" t="s">
        <v>5678</v>
      </c>
      <c r="M1870" t="s">
        <v>5679</v>
      </c>
      <c r="N1870">
        <v>0.57083333300000005</v>
      </c>
      <c r="O1870">
        <v>0</v>
      </c>
      <c r="P1870">
        <v>60</v>
      </c>
      <c r="Q1870">
        <v>0</v>
      </c>
      <c r="R1870">
        <v>0</v>
      </c>
      <c r="S1870">
        <v>0</v>
      </c>
      <c r="T1870">
        <v>2</v>
      </c>
      <c r="U1870">
        <v>0</v>
      </c>
      <c r="V1870">
        <v>0</v>
      </c>
      <c r="W1870">
        <v>0</v>
      </c>
      <c r="X1870">
        <v>6.0041158176756593</v>
      </c>
      <c r="Y1870">
        <v>0</v>
      </c>
      <c r="Z1870">
        <v>0</v>
      </c>
      <c r="AA1870">
        <v>0</v>
      </c>
      <c r="AB1870">
        <v>1.2048688305988644</v>
      </c>
      <c r="AC1870">
        <v>0</v>
      </c>
      <c r="AD1870">
        <v>0</v>
      </c>
      <c r="AE1870">
        <v>7.2089846482745239</v>
      </c>
    </row>
    <row r="1871" spans="1:31" x14ac:dyDescent="0.25">
      <c r="A1871">
        <v>2057366</v>
      </c>
      <c r="B1871">
        <v>1</v>
      </c>
      <c r="C1871" t="s">
        <v>80</v>
      </c>
      <c r="D1871" t="s">
        <v>95</v>
      </c>
      <c r="E1871" t="s">
        <v>140</v>
      </c>
      <c r="F1871" t="s">
        <v>5680</v>
      </c>
      <c r="G1871" t="s">
        <v>324</v>
      </c>
      <c r="H1871" t="s">
        <v>143</v>
      </c>
      <c r="I1871" t="s">
        <v>135</v>
      </c>
      <c r="J1871" t="s">
        <v>136</v>
      </c>
      <c r="K1871" t="s">
        <v>137</v>
      </c>
      <c r="L1871" t="s">
        <v>5681</v>
      </c>
      <c r="M1871" t="s">
        <v>5682</v>
      </c>
      <c r="N1871">
        <v>0.66611111099999998</v>
      </c>
      <c r="O1871">
        <v>0</v>
      </c>
      <c r="P1871">
        <v>241</v>
      </c>
      <c r="Q1871">
        <v>0</v>
      </c>
      <c r="R1871">
        <v>0</v>
      </c>
      <c r="S1871">
        <v>0</v>
      </c>
      <c r="T1871">
        <v>12</v>
      </c>
      <c r="U1871">
        <v>0</v>
      </c>
      <c r="V1871">
        <v>0</v>
      </c>
      <c r="W1871">
        <v>0</v>
      </c>
      <c r="X1871">
        <v>25.627768579740593</v>
      </c>
      <c r="Y1871">
        <v>0</v>
      </c>
      <c r="Z1871">
        <v>0</v>
      </c>
      <c r="AA1871">
        <v>0</v>
      </c>
      <c r="AB1871">
        <v>1.7121512688639691</v>
      </c>
      <c r="AC1871">
        <v>0</v>
      </c>
      <c r="AD1871">
        <v>0</v>
      </c>
      <c r="AE1871">
        <v>27.339919848604563</v>
      </c>
    </row>
    <row r="1872" spans="1:31" x14ac:dyDescent="0.25">
      <c r="A1872">
        <v>2057370</v>
      </c>
      <c r="B1872">
        <v>1</v>
      </c>
      <c r="C1872" t="s">
        <v>81</v>
      </c>
      <c r="D1872" t="s">
        <v>128</v>
      </c>
      <c r="E1872" t="s">
        <v>177</v>
      </c>
      <c r="F1872" t="s">
        <v>5683</v>
      </c>
      <c r="G1872" t="s">
        <v>179</v>
      </c>
      <c r="H1872" t="s">
        <v>143</v>
      </c>
      <c r="I1872" t="s">
        <v>135</v>
      </c>
      <c r="J1872" t="s">
        <v>136</v>
      </c>
      <c r="K1872" t="s">
        <v>137</v>
      </c>
      <c r="L1872" t="s">
        <v>5684</v>
      </c>
      <c r="M1872" t="s">
        <v>5685</v>
      </c>
      <c r="N1872">
        <v>2.221666666</v>
      </c>
      <c r="O1872">
        <v>0</v>
      </c>
      <c r="P1872">
        <v>4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1</v>
      </c>
      <c r="W1872">
        <v>0</v>
      </c>
      <c r="X1872">
        <v>1.543267427025478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11.856992315655459</v>
      </c>
      <c r="AE1872">
        <v>13.400259742680937</v>
      </c>
    </row>
    <row r="1873" spans="1:31" x14ac:dyDescent="0.25">
      <c r="A1873">
        <v>2057371</v>
      </c>
      <c r="B1873">
        <v>1</v>
      </c>
      <c r="C1873" t="s">
        <v>80</v>
      </c>
      <c r="D1873" t="s">
        <v>107</v>
      </c>
      <c r="E1873" t="s">
        <v>158</v>
      </c>
      <c r="F1873" t="s">
        <v>5686</v>
      </c>
      <c r="G1873" t="s">
        <v>160</v>
      </c>
      <c r="H1873" t="s">
        <v>143</v>
      </c>
      <c r="I1873" t="s">
        <v>135</v>
      </c>
      <c r="J1873" t="s">
        <v>136</v>
      </c>
      <c r="K1873" t="s">
        <v>137</v>
      </c>
      <c r="L1873" t="s">
        <v>5687</v>
      </c>
      <c r="M1873" t="s">
        <v>5688</v>
      </c>
      <c r="N1873">
        <v>2.3725000000000001</v>
      </c>
      <c r="O1873">
        <v>0</v>
      </c>
      <c r="P1873">
        <v>29</v>
      </c>
      <c r="Q1873">
        <v>0</v>
      </c>
      <c r="R1873">
        <v>0</v>
      </c>
      <c r="S1873">
        <v>0</v>
      </c>
      <c r="T1873">
        <v>2</v>
      </c>
      <c r="U1873">
        <v>0</v>
      </c>
      <c r="V1873">
        <v>0</v>
      </c>
      <c r="W1873">
        <v>0</v>
      </c>
      <c r="X1873">
        <v>9.059477885060419</v>
      </c>
      <c r="Y1873">
        <v>0</v>
      </c>
      <c r="Z1873">
        <v>0</v>
      </c>
      <c r="AA1873">
        <v>0</v>
      </c>
      <c r="AB1873">
        <v>1.8281284980981751</v>
      </c>
      <c r="AC1873">
        <v>0</v>
      </c>
      <c r="AD1873">
        <v>0</v>
      </c>
      <c r="AE1873">
        <v>10.887606383158595</v>
      </c>
    </row>
    <row r="1874" spans="1:31" x14ac:dyDescent="0.25">
      <c r="A1874">
        <v>2057372</v>
      </c>
      <c r="B1874">
        <v>1</v>
      </c>
      <c r="C1874" t="s">
        <v>80</v>
      </c>
      <c r="D1874" t="s">
        <v>94</v>
      </c>
      <c r="E1874" t="s">
        <v>177</v>
      </c>
      <c r="F1874" t="s">
        <v>5689</v>
      </c>
      <c r="G1874" t="s">
        <v>183</v>
      </c>
      <c r="H1874" t="s">
        <v>143</v>
      </c>
      <c r="I1874" t="s">
        <v>135</v>
      </c>
      <c r="J1874" t="s">
        <v>136</v>
      </c>
      <c r="K1874" t="s">
        <v>137</v>
      </c>
      <c r="L1874" t="s">
        <v>5690</v>
      </c>
      <c r="M1874" t="s">
        <v>5691</v>
      </c>
      <c r="N1874">
        <v>1.7413888879999999</v>
      </c>
      <c r="O1874">
        <v>0</v>
      </c>
      <c r="P1874">
        <v>0</v>
      </c>
      <c r="Q1874">
        <v>0</v>
      </c>
      <c r="R1874">
        <v>1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</row>
    <row r="1875" spans="1:31" x14ac:dyDescent="0.25">
      <c r="A1875">
        <v>2057373</v>
      </c>
      <c r="B1875">
        <v>1</v>
      </c>
      <c r="C1875" t="s">
        <v>80</v>
      </c>
      <c r="D1875" t="s">
        <v>102</v>
      </c>
      <c r="E1875" t="s">
        <v>177</v>
      </c>
      <c r="F1875" t="s">
        <v>5692</v>
      </c>
      <c r="G1875" t="s">
        <v>183</v>
      </c>
      <c r="H1875" t="s">
        <v>143</v>
      </c>
      <c r="I1875" t="s">
        <v>135</v>
      </c>
      <c r="J1875" t="s">
        <v>136</v>
      </c>
      <c r="K1875" t="s">
        <v>137</v>
      </c>
      <c r="L1875" t="s">
        <v>5693</v>
      </c>
      <c r="M1875" t="s">
        <v>5694</v>
      </c>
      <c r="N1875">
        <v>0.46833333300000002</v>
      </c>
      <c r="O1875">
        <v>0</v>
      </c>
      <c r="P1875">
        <v>1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7.2317501327570005E-2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7.2317501327570005E-2</v>
      </c>
    </row>
    <row r="1876" spans="1:31" x14ac:dyDescent="0.25">
      <c r="A1876">
        <v>2057588</v>
      </c>
      <c r="B1876">
        <v>1</v>
      </c>
      <c r="C1876" t="s">
        <v>81</v>
      </c>
      <c r="D1876" t="s">
        <v>114</v>
      </c>
      <c r="E1876" t="s">
        <v>169</v>
      </c>
      <c r="F1876" t="s">
        <v>493</v>
      </c>
      <c r="G1876" t="s">
        <v>133</v>
      </c>
      <c r="H1876" t="s">
        <v>134</v>
      </c>
      <c r="I1876" t="s">
        <v>135</v>
      </c>
      <c r="J1876" t="s">
        <v>136</v>
      </c>
      <c r="K1876" t="s">
        <v>137</v>
      </c>
      <c r="L1876" t="s">
        <v>5695</v>
      </c>
      <c r="M1876" t="s">
        <v>5696</v>
      </c>
      <c r="N1876">
        <v>1.316944444</v>
      </c>
      <c r="O1876">
        <v>0</v>
      </c>
      <c r="P1876">
        <v>446</v>
      </c>
      <c r="Q1876">
        <v>0</v>
      </c>
      <c r="R1876">
        <v>0</v>
      </c>
      <c r="S1876">
        <v>0</v>
      </c>
      <c r="T1876">
        <v>31</v>
      </c>
      <c r="U1876">
        <v>0</v>
      </c>
      <c r="V1876">
        <v>0</v>
      </c>
      <c r="W1876">
        <v>0</v>
      </c>
      <c r="X1876">
        <v>71.022641333236635</v>
      </c>
      <c r="Y1876">
        <v>0</v>
      </c>
      <c r="Z1876">
        <v>0</v>
      </c>
      <c r="AA1876">
        <v>0</v>
      </c>
      <c r="AB1876">
        <v>4.5786939936425703</v>
      </c>
      <c r="AC1876">
        <v>0</v>
      </c>
      <c r="AD1876">
        <v>0</v>
      </c>
      <c r="AE1876">
        <v>75.601335326879209</v>
      </c>
    </row>
    <row r="1877" spans="1:31" x14ac:dyDescent="0.25">
      <c r="A1877">
        <v>2057376</v>
      </c>
      <c r="B1877">
        <v>1</v>
      </c>
      <c r="C1877" t="s">
        <v>80</v>
      </c>
      <c r="D1877" t="s">
        <v>103</v>
      </c>
      <c r="E1877" t="s">
        <v>158</v>
      </c>
      <c r="F1877" t="s">
        <v>5697</v>
      </c>
      <c r="G1877" t="s">
        <v>160</v>
      </c>
      <c r="H1877" t="s">
        <v>143</v>
      </c>
      <c r="I1877" t="s">
        <v>135</v>
      </c>
      <c r="J1877" t="s">
        <v>136</v>
      </c>
      <c r="K1877" t="s">
        <v>137</v>
      </c>
      <c r="L1877" t="s">
        <v>5698</v>
      </c>
      <c r="M1877" t="s">
        <v>5699</v>
      </c>
      <c r="N1877">
        <v>0.97555555500000002</v>
      </c>
      <c r="O1877">
        <v>0</v>
      </c>
      <c r="P1877">
        <v>3</v>
      </c>
      <c r="Q1877">
        <v>0</v>
      </c>
      <c r="R1877">
        <v>2</v>
      </c>
      <c r="S1877">
        <v>0</v>
      </c>
      <c r="T1877">
        <v>15</v>
      </c>
      <c r="U1877">
        <v>0</v>
      </c>
      <c r="V1877">
        <v>0</v>
      </c>
      <c r="W1877">
        <v>0</v>
      </c>
      <c r="X1877">
        <v>0.40910391312843108</v>
      </c>
      <c r="Y1877">
        <v>0</v>
      </c>
      <c r="Z1877">
        <v>0.41925269380863994</v>
      </c>
      <c r="AA1877">
        <v>0</v>
      </c>
      <c r="AB1877">
        <v>2.1210900258373182</v>
      </c>
      <c r="AC1877">
        <v>0</v>
      </c>
      <c r="AD1877">
        <v>0</v>
      </c>
      <c r="AE1877">
        <v>2.9494466327743893</v>
      </c>
    </row>
    <row r="1878" spans="1:31" x14ac:dyDescent="0.25">
      <c r="A1878">
        <v>2057377</v>
      </c>
      <c r="B1878">
        <v>1</v>
      </c>
      <c r="C1878" t="s">
        <v>81</v>
      </c>
      <c r="D1878" t="s">
        <v>128</v>
      </c>
      <c r="E1878" t="s">
        <v>146</v>
      </c>
      <c r="F1878" t="s">
        <v>5700</v>
      </c>
      <c r="G1878" t="s">
        <v>133</v>
      </c>
      <c r="H1878" t="s">
        <v>134</v>
      </c>
      <c r="I1878" t="s">
        <v>135</v>
      </c>
      <c r="J1878" t="s">
        <v>136</v>
      </c>
      <c r="K1878" t="s">
        <v>137</v>
      </c>
      <c r="L1878" t="s">
        <v>5701</v>
      </c>
      <c r="M1878" t="s">
        <v>5702</v>
      </c>
      <c r="N1878">
        <v>1.5041666659999999</v>
      </c>
      <c r="O1878">
        <v>0</v>
      </c>
      <c r="P1878">
        <v>969</v>
      </c>
      <c r="Q1878">
        <v>3</v>
      </c>
      <c r="R1878">
        <v>13</v>
      </c>
      <c r="S1878">
        <v>5</v>
      </c>
      <c r="T1878">
        <v>101</v>
      </c>
      <c r="U1878">
        <v>0</v>
      </c>
      <c r="V1878">
        <v>0</v>
      </c>
      <c r="W1878">
        <v>0</v>
      </c>
      <c r="X1878">
        <v>154.85175414419044</v>
      </c>
      <c r="Y1878">
        <v>31.686435131893422</v>
      </c>
      <c r="Z1878">
        <v>22.67240234401838</v>
      </c>
      <c r="AA1878">
        <v>46.731658744020372</v>
      </c>
      <c r="AB1878">
        <v>23.85599021299781</v>
      </c>
      <c r="AC1878">
        <v>0</v>
      </c>
      <c r="AD1878">
        <v>0</v>
      </c>
      <c r="AE1878">
        <v>279.79824057712045</v>
      </c>
    </row>
    <row r="1879" spans="1:31" x14ac:dyDescent="0.25">
      <c r="A1879">
        <v>2057378</v>
      </c>
      <c r="B1879">
        <v>1</v>
      </c>
      <c r="C1879" t="s">
        <v>81</v>
      </c>
      <c r="D1879" t="s">
        <v>119</v>
      </c>
      <c r="E1879" t="s">
        <v>158</v>
      </c>
      <c r="F1879" t="s">
        <v>5703</v>
      </c>
      <c r="G1879" t="s">
        <v>160</v>
      </c>
      <c r="H1879" t="s">
        <v>143</v>
      </c>
      <c r="I1879" t="s">
        <v>135</v>
      </c>
      <c r="J1879" t="s">
        <v>136</v>
      </c>
      <c r="K1879" t="s">
        <v>137</v>
      </c>
      <c r="L1879" t="s">
        <v>5704</v>
      </c>
      <c r="M1879" t="s">
        <v>5705</v>
      </c>
      <c r="N1879">
        <v>1.1597222220000001</v>
      </c>
      <c r="O1879">
        <v>0</v>
      </c>
      <c r="P1879">
        <v>21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1.9682889743555643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1.9682889743555643</v>
      </c>
    </row>
    <row r="1880" spans="1:31" x14ac:dyDescent="0.25">
      <c r="A1880">
        <v>2057380</v>
      </c>
      <c r="B1880">
        <v>1</v>
      </c>
      <c r="C1880" t="s">
        <v>80</v>
      </c>
      <c r="D1880" t="s">
        <v>96</v>
      </c>
      <c r="E1880" t="s">
        <v>146</v>
      </c>
      <c r="F1880" t="s">
        <v>5706</v>
      </c>
      <c r="G1880" t="s">
        <v>133</v>
      </c>
      <c r="H1880" t="s">
        <v>134</v>
      </c>
      <c r="I1880" t="s">
        <v>135</v>
      </c>
      <c r="J1880" t="s">
        <v>136</v>
      </c>
      <c r="K1880" t="s">
        <v>137</v>
      </c>
      <c r="L1880" t="s">
        <v>5707</v>
      </c>
      <c r="M1880" t="s">
        <v>5708</v>
      </c>
      <c r="N1880">
        <v>0.41555555500000002</v>
      </c>
      <c r="O1880">
        <v>0</v>
      </c>
      <c r="P1880">
        <v>1965</v>
      </c>
      <c r="Q1880">
        <v>0</v>
      </c>
      <c r="R1880">
        <v>1</v>
      </c>
      <c r="S1880">
        <v>1</v>
      </c>
      <c r="T1880">
        <v>654</v>
      </c>
      <c r="U1880">
        <v>0</v>
      </c>
      <c r="V1880">
        <v>0</v>
      </c>
      <c r="W1880">
        <v>0</v>
      </c>
      <c r="X1880">
        <v>149.1335590947661</v>
      </c>
      <c r="Y1880">
        <v>0</v>
      </c>
      <c r="Z1880">
        <v>7.3204516000000006E-3</v>
      </c>
      <c r="AA1880">
        <v>44.15811806800275</v>
      </c>
      <c r="AB1880">
        <v>244.46222969219369</v>
      </c>
      <c r="AC1880">
        <v>0</v>
      </c>
      <c r="AD1880">
        <v>0</v>
      </c>
      <c r="AE1880">
        <v>437.76122730656255</v>
      </c>
    </row>
    <row r="1881" spans="1:31" x14ac:dyDescent="0.25">
      <c r="A1881">
        <v>2057381</v>
      </c>
      <c r="B1881">
        <v>1</v>
      </c>
      <c r="C1881" t="s">
        <v>80</v>
      </c>
      <c r="D1881" t="s">
        <v>92</v>
      </c>
      <c r="E1881" t="s">
        <v>146</v>
      </c>
      <c r="F1881" t="s">
        <v>5709</v>
      </c>
      <c r="G1881" t="s">
        <v>133</v>
      </c>
      <c r="H1881" t="s">
        <v>134</v>
      </c>
      <c r="I1881" t="s">
        <v>135</v>
      </c>
      <c r="J1881" t="s">
        <v>136</v>
      </c>
      <c r="K1881" t="s">
        <v>137</v>
      </c>
      <c r="L1881" t="s">
        <v>5710</v>
      </c>
      <c r="M1881" t="s">
        <v>5711</v>
      </c>
      <c r="N1881">
        <v>0.58361111099999996</v>
      </c>
      <c r="O1881">
        <v>1</v>
      </c>
      <c r="P1881">
        <v>3303</v>
      </c>
      <c r="Q1881">
        <v>0</v>
      </c>
      <c r="R1881">
        <v>6</v>
      </c>
      <c r="S1881">
        <v>5</v>
      </c>
      <c r="T1881">
        <v>145</v>
      </c>
      <c r="U1881">
        <v>0</v>
      </c>
      <c r="V1881">
        <v>0</v>
      </c>
      <c r="W1881">
        <v>4.3182134799370004</v>
      </c>
      <c r="X1881">
        <v>234.08906559293209</v>
      </c>
      <c r="Y1881">
        <v>0</v>
      </c>
      <c r="Z1881">
        <v>0.23043720323555558</v>
      </c>
      <c r="AA1881">
        <v>45.626807576496802</v>
      </c>
      <c r="AB1881">
        <v>43.370017845007602</v>
      </c>
      <c r="AC1881">
        <v>0</v>
      </c>
      <c r="AD1881">
        <v>0</v>
      </c>
      <c r="AE1881">
        <v>327.63454169760905</v>
      </c>
    </row>
    <row r="1882" spans="1:31" x14ac:dyDescent="0.25">
      <c r="A1882">
        <v>2057383</v>
      </c>
      <c r="B1882">
        <v>1</v>
      </c>
      <c r="C1882" t="s">
        <v>80</v>
      </c>
      <c r="D1882" t="s">
        <v>107</v>
      </c>
      <c r="E1882" t="s">
        <v>140</v>
      </c>
      <c r="F1882" t="s">
        <v>5712</v>
      </c>
      <c r="G1882" t="s">
        <v>142</v>
      </c>
      <c r="H1882" t="s">
        <v>143</v>
      </c>
      <c r="I1882" t="s">
        <v>135</v>
      </c>
      <c r="J1882" t="s">
        <v>136</v>
      </c>
      <c r="K1882" t="s">
        <v>137</v>
      </c>
      <c r="L1882" t="s">
        <v>5713</v>
      </c>
      <c r="M1882" t="s">
        <v>5714</v>
      </c>
      <c r="N1882">
        <v>2.1244444439999999</v>
      </c>
      <c r="O1882">
        <v>0</v>
      </c>
      <c r="P1882">
        <v>118</v>
      </c>
      <c r="Q1882">
        <v>0</v>
      </c>
      <c r="R1882">
        <v>3</v>
      </c>
      <c r="S1882">
        <v>0</v>
      </c>
      <c r="T1882">
        <v>5</v>
      </c>
      <c r="U1882">
        <v>0</v>
      </c>
      <c r="V1882">
        <v>0</v>
      </c>
      <c r="W1882">
        <v>0</v>
      </c>
      <c r="X1882">
        <v>25.471841173634544</v>
      </c>
      <c r="Y1882">
        <v>0</v>
      </c>
      <c r="Z1882">
        <v>4.7454032061192395</v>
      </c>
      <c r="AA1882">
        <v>0</v>
      </c>
      <c r="AB1882">
        <v>16.420187312711164</v>
      </c>
      <c r="AC1882">
        <v>0</v>
      </c>
      <c r="AD1882">
        <v>0</v>
      </c>
      <c r="AE1882">
        <v>46.637431692464943</v>
      </c>
    </row>
    <row r="1883" spans="1:31" x14ac:dyDescent="0.25">
      <c r="A1883">
        <v>2057385</v>
      </c>
      <c r="B1883">
        <v>1</v>
      </c>
      <c r="C1883" t="s">
        <v>81</v>
      </c>
      <c r="D1883" t="s">
        <v>127</v>
      </c>
      <c r="E1883" t="s">
        <v>131</v>
      </c>
      <c r="F1883" t="s">
        <v>5715</v>
      </c>
      <c r="G1883" t="s">
        <v>133</v>
      </c>
      <c r="H1883" t="s">
        <v>134</v>
      </c>
      <c r="I1883" t="s">
        <v>135</v>
      </c>
      <c r="J1883" t="s">
        <v>136</v>
      </c>
      <c r="K1883" t="s">
        <v>137</v>
      </c>
      <c r="L1883" t="s">
        <v>5716</v>
      </c>
      <c r="M1883" t="s">
        <v>5717</v>
      </c>
      <c r="N1883">
        <v>5.125277777</v>
      </c>
      <c r="O1883">
        <v>0</v>
      </c>
      <c r="P1883">
        <v>0</v>
      </c>
      <c r="Q1883">
        <v>1</v>
      </c>
      <c r="R1883">
        <v>0</v>
      </c>
      <c r="S1883">
        <v>12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0.82549823442470616</v>
      </c>
      <c r="Z1883">
        <v>0</v>
      </c>
      <c r="AA1883">
        <v>175.43893315684829</v>
      </c>
      <c r="AB1883">
        <v>0</v>
      </c>
      <c r="AC1883">
        <v>0</v>
      </c>
      <c r="AD1883">
        <v>0</v>
      </c>
      <c r="AE1883">
        <v>176.26443139127301</v>
      </c>
    </row>
    <row r="1884" spans="1:31" x14ac:dyDescent="0.25">
      <c r="A1884">
        <v>2057386</v>
      </c>
      <c r="B1884">
        <v>1</v>
      </c>
      <c r="C1884" t="s">
        <v>80</v>
      </c>
      <c r="D1884" t="s">
        <v>108</v>
      </c>
      <c r="E1884" t="s">
        <v>131</v>
      </c>
      <c r="F1884" t="s">
        <v>5718</v>
      </c>
      <c r="G1884" t="s">
        <v>133</v>
      </c>
      <c r="H1884" t="s">
        <v>134</v>
      </c>
      <c r="I1884" t="s">
        <v>135</v>
      </c>
      <c r="J1884" t="s">
        <v>136</v>
      </c>
      <c r="K1884" t="s">
        <v>137</v>
      </c>
      <c r="L1884" t="s">
        <v>5719</v>
      </c>
      <c r="M1884" t="s">
        <v>5720</v>
      </c>
      <c r="N1884">
        <v>0.58444444399999995</v>
      </c>
      <c r="O1884">
        <v>0</v>
      </c>
      <c r="P1884">
        <v>665</v>
      </c>
      <c r="Q1884">
        <v>0</v>
      </c>
      <c r="R1884">
        <v>192</v>
      </c>
      <c r="S1884">
        <v>3</v>
      </c>
      <c r="T1884">
        <v>124</v>
      </c>
      <c r="U1884">
        <v>0</v>
      </c>
      <c r="V1884">
        <v>0</v>
      </c>
      <c r="W1884">
        <v>0</v>
      </c>
      <c r="X1884">
        <v>47.846667852566284</v>
      </c>
      <c r="Y1884">
        <v>0</v>
      </c>
      <c r="Z1884">
        <v>144.14512180535706</v>
      </c>
      <c r="AA1884">
        <v>3.5792435963809313</v>
      </c>
      <c r="AB1884">
        <v>62.382849025797661</v>
      </c>
      <c r="AC1884">
        <v>0</v>
      </c>
      <c r="AD1884">
        <v>0</v>
      </c>
      <c r="AE1884">
        <v>257.95388228010194</v>
      </c>
    </row>
    <row r="1885" spans="1:31" x14ac:dyDescent="0.25">
      <c r="A1885">
        <v>2057387</v>
      </c>
      <c r="B1885">
        <v>1</v>
      </c>
      <c r="C1885" t="s">
        <v>80</v>
      </c>
      <c r="D1885" t="s">
        <v>100</v>
      </c>
      <c r="E1885" t="s">
        <v>146</v>
      </c>
      <c r="F1885" t="s">
        <v>4364</v>
      </c>
      <c r="G1885" t="s">
        <v>133</v>
      </c>
      <c r="H1885" t="s">
        <v>134</v>
      </c>
      <c r="I1885" t="s">
        <v>135</v>
      </c>
      <c r="J1885" t="s">
        <v>136</v>
      </c>
      <c r="K1885" t="s">
        <v>137</v>
      </c>
      <c r="L1885" t="s">
        <v>5721</v>
      </c>
      <c r="M1885" t="s">
        <v>5722</v>
      </c>
      <c r="N1885">
        <v>0.101111111</v>
      </c>
      <c r="O1885">
        <v>1</v>
      </c>
      <c r="P1885">
        <v>1243</v>
      </c>
      <c r="Q1885">
        <v>15</v>
      </c>
      <c r="R1885">
        <v>137</v>
      </c>
      <c r="S1885">
        <v>29</v>
      </c>
      <c r="T1885">
        <v>88</v>
      </c>
      <c r="U1885">
        <v>2</v>
      </c>
      <c r="V1885">
        <v>0</v>
      </c>
      <c r="W1885">
        <v>2.1092118911702224E-2</v>
      </c>
      <c r="X1885">
        <v>37.129722759500041</v>
      </c>
      <c r="Y1885">
        <v>1.3108617282579</v>
      </c>
      <c r="Z1885">
        <v>12.799078162323077</v>
      </c>
      <c r="AA1885">
        <v>11.472335805205429</v>
      </c>
      <c r="AB1885">
        <v>6.834084368735466</v>
      </c>
      <c r="AC1885">
        <v>8.749201954263679</v>
      </c>
      <c r="AD1885">
        <v>0</v>
      </c>
      <c r="AE1885">
        <v>78.316376897197287</v>
      </c>
    </row>
    <row r="1886" spans="1:31" x14ac:dyDescent="0.25">
      <c r="A1886">
        <v>2057388</v>
      </c>
      <c r="B1886">
        <v>1</v>
      </c>
      <c r="C1886" t="s">
        <v>80</v>
      </c>
      <c r="D1886" t="s">
        <v>100</v>
      </c>
      <c r="E1886" t="s">
        <v>146</v>
      </c>
      <c r="F1886" t="s">
        <v>5723</v>
      </c>
      <c r="G1886" t="s">
        <v>133</v>
      </c>
      <c r="H1886" t="s">
        <v>134</v>
      </c>
      <c r="I1886" t="s">
        <v>135</v>
      </c>
      <c r="J1886" t="s">
        <v>136</v>
      </c>
      <c r="K1886" t="s">
        <v>137</v>
      </c>
      <c r="L1886" t="s">
        <v>5724</v>
      </c>
      <c r="M1886" t="s">
        <v>5725</v>
      </c>
      <c r="N1886">
        <v>0.33916666600000001</v>
      </c>
      <c r="O1886">
        <v>1</v>
      </c>
      <c r="P1886">
        <v>1245</v>
      </c>
      <c r="Q1886">
        <v>18</v>
      </c>
      <c r="R1886">
        <v>405</v>
      </c>
      <c r="S1886">
        <v>13</v>
      </c>
      <c r="T1886">
        <v>249</v>
      </c>
      <c r="U1886">
        <v>0</v>
      </c>
      <c r="V1886">
        <v>1</v>
      </c>
      <c r="W1886">
        <v>0.10260091534597779</v>
      </c>
      <c r="X1886">
        <v>73.606177324960072</v>
      </c>
      <c r="Y1886">
        <v>60.00291670060701</v>
      </c>
      <c r="Z1886">
        <v>102.33364031717907</v>
      </c>
      <c r="AA1886">
        <v>41.152616983663592</v>
      </c>
      <c r="AB1886">
        <v>41.731620687286338</v>
      </c>
      <c r="AC1886">
        <v>0</v>
      </c>
      <c r="AD1886">
        <v>0.18307069655846225</v>
      </c>
      <c r="AE1886">
        <v>319.11264362560053</v>
      </c>
    </row>
    <row r="1887" spans="1:31" x14ac:dyDescent="0.25">
      <c r="A1887">
        <v>2057389</v>
      </c>
      <c r="B1887">
        <v>1</v>
      </c>
      <c r="C1887" t="s">
        <v>80</v>
      </c>
      <c r="D1887" t="s">
        <v>97</v>
      </c>
      <c r="E1887" t="s">
        <v>146</v>
      </c>
      <c r="F1887" t="s">
        <v>5726</v>
      </c>
      <c r="G1887" t="s">
        <v>133</v>
      </c>
      <c r="H1887" t="s">
        <v>134</v>
      </c>
      <c r="I1887" t="s">
        <v>135</v>
      </c>
      <c r="J1887" t="s">
        <v>136</v>
      </c>
      <c r="K1887" t="s">
        <v>137</v>
      </c>
      <c r="L1887" t="s">
        <v>5727</v>
      </c>
      <c r="M1887" t="s">
        <v>5728</v>
      </c>
      <c r="N1887">
        <v>9.1666665999999994E-2</v>
      </c>
      <c r="O1887">
        <v>28</v>
      </c>
      <c r="P1887">
        <v>2256</v>
      </c>
      <c r="Q1887">
        <v>5</v>
      </c>
      <c r="R1887">
        <v>75</v>
      </c>
      <c r="S1887">
        <v>11</v>
      </c>
      <c r="T1887">
        <v>197</v>
      </c>
      <c r="U1887">
        <v>0</v>
      </c>
      <c r="V1887">
        <v>1</v>
      </c>
      <c r="W1887">
        <v>15.570980218928565</v>
      </c>
      <c r="X1887">
        <v>58.439679190526263</v>
      </c>
      <c r="Y1887">
        <v>0.26136480825803338</v>
      </c>
      <c r="Z1887">
        <v>4.3219104949217995</v>
      </c>
      <c r="AA1887">
        <v>30.593290811685335</v>
      </c>
      <c r="AB1887">
        <v>9.9644511581519648</v>
      </c>
      <c r="AC1887">
        <v>0</v>
      </c>
      <c r="AD1887">
        <v>0.28925521735687498</v>
      </c>
      <c r="AE1887">
        <v>119.44093189982884</v>
      </c>
    </row>
    <row r="1888" spans="1:31" x14ac:dyDescent="0.25">
      <c r="A1888">
        <v>2057390</v>
      </c>
      <c r="B1888">
        <v>1</v>
      </c>
      <c r="C1888" t="s">
        <v>80</v>
      </c>
      <c r="D1888" t="s">
        <v>97</v>
      </c>
      <c r="E1888" t="s">
        <v>295</v>
      </c>
      <c r="F1888" t="s">
        <v>758</v>
      </c>
      <c r="G1888" t="s">
        <v>133</v>
      </c>
      <c r="H1888" t="s">
        <v>134</v>
      </c>
      <c r="I1888" t="s">
        <v>135</v>
      </c>
      <c r="J1888" t="s">
        <v>136</v>
      </c>
      <c r="K1888" t="s">
        <v>137</v>
      </c>
      <c r="L1888" t="s">
        <v>5729</v>
      </c>
      <c r="M1888" t="s">
        <v>5730</v>
      </c>
      <c r="N1888">
        <v>0.116666666</v>
      </c>
      <c r="O1888">
        <v>25</v>
      </c>
      <c r="P1888">
        <v>5115</v>
      </c>
      <c r="Q1888">
        <v>1</v>
      </c>
      <c r="R1888">
        <v>113</v>
      </c>
      <c r="S1888">
        <v>10</v>
      </c>
      <c r="T1888">
        <v>455</v>
      </c>
      <c r="U1888">
        <v>0</v>
      </c>
      <c r="V1888">
        <v>0</v>
      </c>
      <c r="W1888">
        <v>21.620764043001667</v>
      </c>
      <c r="X1888">
        <v>147.4890345430228</v>
      </c>
      <c r="Y1888">
        <v>1.7184979749466669E-2</v>
      </c>
      <c r="Z1888">
        <v>8.1909565039918011</v>
      </c>
      <c r="AA1888">
        <v>17.121299757054032</v>
      </c>
      <c r="AB1888">
        <v>43.973699793735356</v>
      </c>
      <c r="AC1888">
        <v>0</v>
      </c>
      <c r="AD1888">
        <v>0</v>
      </c>
      <c r="AE1888">
        <v>238.41293962055511</v>
      </c>
    </row>
    <row r="1889" spans="1:31" x14ac:dyDescent="0.25">
      <c r="A1889">
        <v>2057391</v>
      </c>
      <c r="B1889">
        <v>1</v>
      </c>
      <c r="C1889" t="s">
        <v>80</v>
      </c>
      <c r="D1889" t="s">
        <v>97</v>
      </c>
      <c r="E1889" t="s">
        <v>169</v>
      </c>
      <c r="F1889" t="s">
        <v>5731</v>
      </c>
      <c r="G1889" t="s">
        <v>133</v>
      </c>
      <c r="H1889" t="s">
        <v>134</v>
      </c>
      <c r="I1889" t="s">
        <v>135</v>
      </c>
      <c r="J1889" t="s">
        <v>136</v>
      </c>
      <c r="K1889" t="s">
        <v>137</v>
      </c>
      <c r="L1889" t="s">
        <v>5732</v>
      </c>
      <c r="M1889" t="s">
        <v>5733</v>
      </c>
      <c r="N1889">
        <v>9.3611110999999997E-2</v>
      </c>
      <c r="O1889">
        <v>0</v>
      </c>
      <c r="P1889">
        <v>631</v>
      </c>
      <c r="Q1889">
        <v>0</v>
      </c>
      <c r="R1889">
        <v>4</v>
      </c>
      <c r="S1889">
        <v>1</v>
      </c>
      <c r="T1889">
        <v>65</v>
      </c>
      <c r="U1889">
        <v>0</v>
      </c>
      <c r="V1889">
        <v>0</v>
      </c>
      <c r="W1889">
        <v>0</v>
      </c>
      <c r="X1889">
        <v>12.696202522938876</v>
      </c>
      <c r="Y1889">
        <v>0</v>
      </c>
      <c r="Z1889">
        <v>5.0804823529546676E-2</v>
      </c>
      <c r="AA1889">
        <v>4.0396656802476283</v>
      </c>
      <c r="AB1889">
        <v>3.2875201306454032</v>
      </c>
      <c r="AC1889">
        <v>0</v>
      </c>
      <c r="AD1889">
        <v>0</v>
      </c>
      <c r="AE1889">
        <v>20.074193157361456</v>
      </c>
    </row>
    <row r="1890" spans="1:31" x14ac:dyDescent="0.25">
      <c r="A1890">
        <v>2057392</v>
      </c>
      <c r="B1890">
        <v>1</v>
      </c>
      <c r="C1890" t="s">
        <v>80</v>
      </c>
      <c r="D1890" t="s">
        <v>86</v>
      </c>
      <c r="E1890" t="s">
        <v>505</v>
      </c>
      <c r="F1890" t="s">
        <v>5367</v>
      </c>
      <c r="G1890" t="s">
        <v>569</v>
      </c>
      <c r="H1890" t="s">
        <v>143</v>
      </c>
      <c r="I1890" t="s">
        <v>135</v>
      </c>
      <c r="J1890" t="s">
        <v>136</v>
      </c>
      <c r="K1890" t="s">
        <v>137</v>
      </c>
      <c r="L1890" t="s">
        <v>5734</v>
      </c>
      <c r="M1890" t="s">
        <v>5735</v>
      </c>
      <c r="N1890">
        <v>2.3652777770000002</v>
      </c>
      <c r="O1890">
        <v>0</v>
      </c>
      <c r="P1890">
        <v>30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17.560512786716462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17.560512786716462</v>
      </c>
    </row>
    <row r="1891" spans="1:31" x14ac:dyDescent="0.25">
      <c r="A1891">
        <v>2057393</v>
      </c>
      <c r="B1891">
        <v>1</v>
      </c>
      <c r="C1891" t="s">
        <v>80</v>
      </c>
      <c r="D1891" t="s">
        <v>88</v>
      </c>
      <c r="E1891" t="s">
        <v>177</v>
      </c>
      <c r="F1891" t="s">
        <v>5736</v>
      </c>
      <c r="G1891" t="s">
        <v>196</v>
      </c>
      <c r="H1891" t="s">
        <v>143</v>
      </c>
      <c r="I1891" t="s">
        <v>135</v>
      </c>
      <c r="J1891" t="s">
        <v>136</v>
      </c>
      <c r="K1891" t="s">
        <v>137</v>
      </c>
      <c r="L1891" t="s">
        <v>5737</v>
      </c>
      <c r="M1891" t="s">
        <v>5738</v>
      </c>
      <c r="N1891">
        <v>1.375277777</v>
      </c>
      <c r="O1891">
        <v>0</v>
      </c>
      <c r="P1891">
        <v>14</v>
      </c>
      <c r="Q1891">
        <v>0</v>
      </c>
      <c r="R1891">
        <v>0</v>
      </c>
      <c r="S1891">
        <v>0</v>
      </c>
      <c r="T1891">
        <v>1</v>
      </c>
      <c r="U1891">
        <v>0</v>
      </c>
      <c r="V1891">
        <v>0</v>
      </c>
      <c r="W1891">
        <v>0</v>
      </c>
      <c r="X1891">
        <v>3.224580196220014</v>
      </c>
      <c r="Y1891">
        <v>0</v>
      </c>
      <c r="Z1891">
        <v>0</v>
      </c>
      <c r="AA1891">
        <v>0</v>
      </c>
      <c r="AB1891">
        <v>2.2874518731826672E-2</v>
      </c>
      <c r="AC1891">
        <v>0</v>
      </c>
      <c r="AD1891">
        <v>0</v>
      </c>
      <c r="AE1891">
        <v>3.2474547149518407</v>
      </c>
    </row>
    <row r="1892" spans="1:31" x14ac:dyDescent="0.25">
      <c r="A1892">
        <v>2057394</v>
      </c>
      <c r="B1892">
        <v>1</v>
      </c>
      <c r="C1892" t="s">
        <v>81</v>
      </c>
      <c r="D1892" t="s">
        <v>123</v>
      </c>
      <c r="E1892" t="s">
        <v>131</v>
      </c>
      <c r="F1892" t="s">
        <v>5739</v>
      </c>
      <c r="G1892" t="s">
        <v>133</v>
      </c>
      <c r="H1892" t="s">
        <v>134</v>
      </c>
      <c r="I1892" t="s">
        <v>135</v>
      </c>
      <c r="J1892" t="s">
        <v>136</v>
      </c>
      <c r="K1892" t="s">
        <v>137</v>
      </c>
      <c r="L1892" t="s">
        <v>5740</v>
      </c>
      <c r="M1892" t="s">
        <v>5741</v>
      </c>
      <c r="N1892">
        <v>0.516666666</v>
      </c>
      <c r="O1892">
        <v>0</v>
      </c>
      <c r="P1892">
        <v>5521</v>
      </c>
      <c r="Q1892">
        <v>0</v>
      </c>
      <c r="R1892">
        <v>5</v>
      </c>
      <c r="S1892">
        <v>1</v>
      </c>
      <c r="T1892">
        <v>407</v>
      </c>
      <c r="U1892">
        <v>0</v>
      </c>
      <c r="V1892">
        <v>4</v>
      </c>
      <c r="W1892">
        <v>0</v>
      </c>
      <c r="X1892">
        <v>434.53630360165135</v>
      </c>
      <c r="Y1892">
        <v>0</v>
      </c>
      <c r="Z1892">
        <v>1.6249721913660002</v>
      </c>
      <c r="AA1892">
        <v>0.96482933998530007</v>
      </c>
      <c r="AB1892">
        <v>111.30410599730659</v>
      </c>
      <c r="AC1892">
        <v>0</v>
      </c>
      <c r="AD1892">
        <v>6.7087001683422507</v>
      </c>
      <c r="AE1892">
        <v>555.13891129865146</v>
      </c>
    </row>
    <row r="1893" spans="1:31" x14ac:dyDescent="0.25">
      <c r="A1893">
        <v>2057396</v>
      </c>
      <c r="B1893">
        <v>1</v>
      </c>
      <c r="C1893" t="s">
        <v>80</v>
      </c>
      <c r="D1893" t="s">
        <v>108</v>
      </c>
      <c r="E1893" t="s">
        <v>158</v>
      </c>
      <c r="F1893" t="s">
        <v>5742</v>
      </c>
      <c r="G1893" t="s">
        <v>160</v>
      </c>
      <c r="H1893" t="s">
        <v>143</v>
      </c>
      <c r="I1893" t="s">
        <v>135</v>
      </c>
      <c r="J1893" t="s">
        <v>136</v>
      </c>
      <c r="K1893" t="s">
        <v>137</v>
      </c>
      <c r="L1893" t="s">
        <v>5743</v>
      </c>
      <c r="M1893" t="s">
        <v>5744</v>
      </c>
      <c r="N1893">
        <v>1.6497222220000001</v>
      </c>
      <c r="O1893">
        <v>0</v>
      </c>
      <c r="P1893">
        <v>12</v>
      </c>
      <c r="Q1893">
        <v>0</v>
      </c>
      <c r="R1893">
        <v>3</v>
      </c>
      <c r="S1893">
        <v>0</v>
      </c>
      <c r="T1893">
        <v>4</v>
      </c>
      <c r="U1893">
        <v>0</v>
      </c>
      <c r="V1893">
        <v>0</v>
      </c>
      <c r="W1893">
        <v>0</v>
      </c>
      <c r="X1893">
        <v>2.5846987351707362</v>
      </c>
      <c r="Y1893">
        <v>0</v>
      </c>
      <c r="Z1893">
        <v>9.0689725110019275</v>
      </c>
      <c r="AA1893">
        <v>0</v>
      </c>
      <c r="AB1893">
        <v>4.9064443840783998</v>
      </c>
      <c r="AC1893">
        <v>0</v>
      </c>
      <c r="AD1893">
        <v>0</v>
      </c>
      <c r="AE1893">
        <v>16.560115630251062</v>
      </c>
    </row>
    <row r="1894" spans="1:31" x14ac:dyDescent="0.25">
      <c r="A1894">
        <v>2057398</v>
      </c>
      <c r="B1894">
        <v>1</v>
      </c>
      <c r="C1894" t="s">
        <v>80</v>
      </c>
      <c r="D1894" t="s">
        <v>91</v>
      </c>
      <c r="E1894" t="s">
        <v>146</v>
      </c>
      <c r="F1894" t="s">
        <v>5745</v>
      </c>
      <c r="G1894" t="s">
        <v>133</v>
      </c>
      <c r="H1894" t="s">
        <v>134</v>
      </c>
      <c r="I1894" t="s">
        <v>135</v>
      </c>
      <c r="J1894" t="s">
        <v>136</v>
      </c>
      <c r="K1894" t="s">
        <v>137</v>
      </c>
      <c r="L1894" t="s">
        <v>5746</v>
      </c>
      <c r="M1894" t="s">
        <v>5747</v>
      </c>
      <c r="N1894">
        <v>5.7777777000000002E-2</v>
      </c>
      <c r="O1894">
        <v>0</v>
      </c>
      <c r="P1894">
        <v>8024</v>
      </c>
      <c r="Q1894">
        <v>0</v>
      </c>
      <c r="R1894">
        <v>3</v>
      </c>
      <c r="S1894">
        <v>1</v>
      </c>
      <c r="T1894">
        <v>357</v>
      </c>
      <c r="U1894">
        <v>1</v>
      </c>
      <c r="V1894">
        <v>0</v>
      </c>
      <c r="W1894">
        <v>0</v>
      </c>
      <c r="X1894">
        <v>69.32304711427193</v>
      </c>
      <c r="Y1894">
        <v>0</v>
      </c>
      <c r="Z1894">
        <v>6.4405746981333334E-2</v>
      </c>
      <c r="AA1894">
        <v>0.9037994031220844</v>
      </c>
      <c r="AB1894">
        <v>13.993229738871982</v>
      </c>
      <c r="AC1894">
        <v>0.26994676231466663</v>
      </c>
      <c r="AD1894">
        <v>0</v>
      </c>
      <c r="AE1894">
        <v>84.55442876556198</v>
      </c>
    </row>
    <row r="1895" spans="1:31" x14ac:dyDescent="0.25">
      <c r="A1895">
        <v>2057399</v>
      </c>
      <c r="B1895">
        <v>1</v>
      </c>
      <c r="C1895" t="s">
        <v>80</v>
      </c>
      <c r="D1895" t="s">
        <v>108</v>
      </c>
      <c r="E1895" t="s">
        <v>169</v>
      </c>
      <c r="F1895" t="s">
        <v>5748</v>
      </c>
      <c r="G1895" t="s">
        <v>171</v>
      </c>
      <c r="H1895" t="s">
        <v>134</v>
      </c>
      <c r="I1895" t="s">
        <v>135</v>
      </c>
      <c r="J1895" t="s">
        <v>136</v>
      </c>
      <c r="K1895" t="s">
        <v>137</v>
      </c>
      <c r="L1895" t="s">
        <v>5749</v>
      </c>
      <c r="M1895" t="s">
        <v>5750</v>
      </c>
      <c r="N1895">
        <v>3.134166666</v>
      </c>
      <c r="O1895">
        <v>0</v>
      </c>
      <c r="P1895">
        <v>53</v>
      </c>
      <c r="Q1895">
        <v>0</v>
      </c>
      <c r="R1895">
        <v>11</v>
      </c>
      <c r="S1895">
        <v>0</v>
      </c>
      <c r="T1895">
        <v>3</v>
      </c>
      <c r="U1895">
        <v>0</v>
      </c>
      <c r="V1895">
        <v>0</v>
      </c>
      <c r="W1895">
        <v>0</v>
      </c>
      <c r="X1895">
        <v>22.982481983040344</v>
      </c>
      <c r="Y1895">
        <v>0</v>
      </c>
      <c r="Z1895">
        <v>43.372471394791006</v>
      </c>
      <c r="AA1895">
        <v>0</v>
      </c>
      <c r="AB1895">
        <v>5.7244192656970529</v>
      </c>
      <c r="AC1895">
        <v>0</v>
      </c>
      <c r="AD1895">
        <v>0</v>
      </c>
      <c r="AE1895">
        <v>72.079372643528401</v>
      </c>
    </row>
    <row r="1896" spans="1:31" x14ac:dyDescent="0.25">
      <c r="A1896">
        <v>2057402</v>
      </c>
      <c r="B1896">
        <v>1</v>
      </c>
      <c r="C1896" t="s">
        <v>80</v>
      </c>
      <c r="D1896" t="s">
        <v>97</v>
      </c>
      <c r="E1896" t="s">
        <v>146</v>
      </c>
      <c r="F1896" t="s">
        <v>5751</v>
      </c>
      <c r="G1896" t="s">
        <v>2747</v>
      </c>
      <c r="H1896" t="s">
        <v>134</v>
      </c>
      <c r="I1896" t="s">
        <v>135</v>
      </c>
      <c r="J1896" t="s">
        <v>136</v>
      </c>
      <c r="K1896" t="s">
        <v>137</v>
      </c>
      <c r="L1896" t="s">
        <v>5752</v>
      </c>
      <c r="M1896" t="s">
        <v>5753</v>
      </c>
      <c r="N1896">
        <v>11.194166665999999</v>
      </c>
      <c r="O1896">
        <v>0</v>
      </c>
      <c r="P1896">
        <v>277</v>
      </c>
      <c r="Q1896">
        <v>0</v>
      </c>
      <c r="R1896">
        <v>0</v>
      </c>
      <c r="S1896">
        <v>3</v>
      </c>
      <c r="T1896">
        <v>14</v>
      </c>
      <c r="U1896">
        <v>0</v>
      </c>
      <c r="V1896">
        <v>0</v>
      </c>
      <c r="W1896">
        <v>0</v>
      </c>
      <c r="X1896">
        <v>916.00000549225069</v>
      </c>
      <c r="Y1896">
        <v>0</v>
      </c>
      <c r="Z1896">
        <v>0</v>
      </c>
      <c r="AA1896">
        <v>743.98468288486788</v>
      </c>
      <c r="AB1896">
        <v>202.24788632994728</v>
      </c>
      <c r="AC1896">
        <v>0</v>
      </c>
      <c r="AD1896">
        <v>0</v>
      </c>
      <c r="AE1896">
        <v>1862.2325747070659</v>
      </c>
    </row>
    <row r="1897" spans="1:31" x14ac:dyDescent="0.25">
      <c r="A1897">
        <v>2057403</v>
      </c>
      <c r="B1897">
        <v>1</v>
      </c>
      <c r="C1897" t="s">
        <v>81</v>
      </c>
      <c r="D1897" t="s">
        <v>113</v>
      </c>
      <c r="E1897" t="s">
        <v>131</v>
      </c>
      <c r="F1897" t="s">
        <v>5754</v>
      </c>
      <c r="G1897" t="s">
        <v>133</v>
      </c>
      <c r="H1897" t="s">
        <v>134</v>
      </c>
      <c r="I1897" t="s">
        <v>135</v>
      </c>
      <c r="J1897" t="s">
        <v>136</v>
      </c>
      <c r="K1897" t="s">
        <v>137</v>
      </c>
      <c r="L1897" t="s">
        <v>5755</v>
      </c>
      <c r="M1897" t="s">
        <v>5756</v>
      </c>
      <c r="N1897">
        <v>1.115</v>
      </c>
      <c r="O1897">
        <v>2</v>
      </c>
      <c r="P1897">
        <v>93</v>
      </c>
      <c r="Q1897">
        <v>4</v>
      </c>
      <c r="R1897">
        <v>3</v>
      </c>
      <c r="S1897">
        <v>8</v>
      </c>
      <c r="T1897">
        <v>9</v>
      </c>
      <c r="U1897">
        <v>2</v>
      </c>
      <c r="V1897">
        <v>0</v>
      </c>
      <c r="W1897">
        <v>0.25054073750209443</v>
      </c>
      <c r="X1897">
        <v>19.892804370064617</v>
      </c>
      <c r="Y1897">
        <v>12.060447239677003</v>
      </c>
      <c r="Z1897">
        <v>1.7433504567056337</v>
      </c>
      <c r="AA1897">
        <v>374.99477462038828</v>
      </c>
      <c r="AB1897">
        <v>12.638777100833252</v>
      </c>
      <c r="AC1897">
        <v>543.17434104255835</v>
      </c>
      <c r="AD1897">
        <v>0</v>
      </c>
      <c r="AE1897">
        <v>964.75503556772924</v>
      </c>
    </row>
    <row r="1898" spans="1:31" x14ac:dyDescent="0.25">
      <c r="A1898">
        <v>2057404</v>
      </c>
      <c r="B1898">
        <v>1</v>
      </c>
      <c r="C1898" t="s">
        <v>81</v>
      </c>
      <c r="D1898" t="s">
        <v>119</v>
      </c>
      <c r="E1898" t="s">
        <v>158</v>
      </c>
      <c r="F1898" t="s">
        <v>5757</v>
      </c>
      <c r="G1898" t="s">
        <v>160</v>
      </c>
      <c r="H1898" t="s">
        <v>143</v>
      </c>
      <c r="I1898" t="s">
        <v>135</v>
      </c>
      <c r="J1898" t="s">
        <v>136</v>
      </c>
      <c r="K1898" t="s">
        <v>137</v>
      </c>
      <c r="L1898" t="s">
        <v>5758</v>
      </c>
      <c r="M1898" t="s">
        <v>5759</v>
      </c>
      <c r="N1898">
        <v>2.4136111109999998</v>
      </c>
      <c r="O1898">
        <v>0</v>
      </c>
      <c r="P1898">
        <v>1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0.9976725880167856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0.9976725880167856</v>
      </c>
    </row>
    <row r="1899" spans="1:31" x14ac:dyDescent="0.25">
      <c r="A1899">
        <v>2057405</v>
      </c>
      <c r="B1899">
        <v>1</v>
      </c>
      <c r="C1899" t="s">
        <v>81</v>
      </c>
      <c r="D1899" t="s">
        <v>112</v>
      </c>
      <c r="E1899" t="s">
        <v>131</v>
      </c>
      <c r="F1899" t="s">
        <v>5760</v>
      </c>
      <c r="G1899" t="s">
        <v>133</v>
      </c>
      <c r="H1899" t="s">
        <v>134</v>
      </c>
      <c r="I1899" t="s">
        <v>259</v>
      </c>
      <c r="J1899" t="s">
        <v>136</v>
      </c>
      <c r="K1899" t="s">
        <v>137</v>
      </c>
      <c r="L1899" t="s">
        <v>5761</v>
      </c>
      <c r="M1899" t="s">
        <v>5762</v>
      </c>
      <c r="N1899">
        <v>8.3333330000000001E-3</v>
      </c>
      <c r="O1899">
        <v>0</v>
      </c>
      <c r="P1899">
        <v>215</v>
      </c>
      <c r="Q1899">
        <v>44</v>
      </c>
      <c r="R1899">
        <v>14</v>
      </c>
      <c r="S1899">
        <v>2</v>
      </c>
      <c r="T1899">
        <v>12</v>
      </c>
      <c r="U1899">
        <v>1</v>
      </c>
      <c r="V1899">
        <v>0</v>
      </c>
      <c r="W1899">
        <v>0</v>
      </c>
      <c r="X1899">
        <v>0.23691660850217502</v>
      </c>
      <c r="Y1899">
        <v>0.5546686028110499</v>
      </c>
      <c r="Z1899">
        <v>0.46336061062580003</v>
      </c>
      <c r="AA1899">
        <v>7.021502465429999E-2</v>
      </c>
      <c r="AB1899">
        <v>4.9606867578800007E-2</v>
      </c>
      <c r="AC1899">
        <v>0.27720261415675834</v>
      </c>
      <c r="AD1899">
        <v>0</v>
      </c>
      <c r="AE1899">
        <v>1.6519703283288834</v>
      </c>
    </row>
    <row r="1900" spans="1:31" x14ac:dyDescent="0.25">
      <c r="A1900">
        <v>2057406</v>
      </c>
      <c r="B1900">
        <v>1</v>
      </c>
      <c r="C1900" t="s">
        <v>80</v>
      </c>
      <c r="D1900" t="s">
        <v>100</v>
      </c>
      <c r="E1900" t="s">
        <v>169</v>
      </c>
      <c r="F1900" t="s">
        <v>5763</v>
      </c>
      <c r="G1900" t="s">
        <v>541</v>
      </c>
      <c r="H1900" t="s">
        <v>134</v>
      </c>
      <c r="I1900" t="s">
        <v>135</v>
      </c>
      <c r="J1900" t="s">
        <v>3</v>
      </c>
      <c r="K1900" t="s">
        <v>137</v>
      </c>
      <c r="L1900" t="s">
        <v>5764</v>
      </c>
      <c r="M1900" t="s">
        <v>5765</v>
      </c>
      <c r="N1900">
        <v>1.1588888879999999</v>
      </c>
      <c r="O1900">
        <v>0</v>
      </c>
      <c r="P1900">
        <v>14</v>
      </c>
      <c r="Q1900">
        <v>0</v>
      </c>
      <c r="R1900">
        <v>1</v>
      </c>
      <c r="S1900">
        <v>1</v>
      </c>
      <c r="T1900">
        <v>7</v>
      </c>
      <c r="U1900">
        <v>0</v>
      </c>
      <c r="V1900">
        <v>0</v>
      </c>
      <c r="W1900">
        <v>0</v>
      </c>
      <c r="X1900">
        <v>16.792862069024348</v>
      </c>
      <c r="Y1900">
        <v>0</v>
      </c>
      <c r="Z1900">
        <v>4.8411777673176148</v>
      </c>
      <c r="AA1900">
        <v>0.35374334175271005</v>
      </c>
      <c r="AB1900">
        <v>13.650128159890308</v>
      </c>
      <c r="AC1900">
        <v>0</v>
      </c>
      <c r="AD1900">
        <v>0</v>
      </c>
      <c r="AE1900">
        <v>35.637911337984981</v>
      </c>
    </row>
    <row r="1901" spans="1:31" x14ac:dyDescent="0.25">
      <c r="A1901">
        <v>2057407</v>
      </c>
      <c r="B1901">
        <v>1</v>
      </c>
      <c r="C1901" t="s">
        <v>80</v>
      </c>
      <c r="D1901" t="s">
        <v>103</v>
      </c>
      <c r="E1901" t="s">
        <v>131</v>
      </c>
      <c r="F1901" t="s">
        <v>5766</v>
      </c>
      <c r="G1901" t="s">
        <v>133</v>
      </c>
      <c r="H1901" t="s">
        <v>134</v>
      </c>
      <c r="I1901" t="s">
        <v>135</v>
      </c>
      <c r="J1901" t="s">
        <v>136</v>
      </c>
      <c r="K1901" t="s">
        <v>137</v>
      </c>
      <c r="L1901" t="s">
        <v>5767</v>
      </c>
      <c r="M1901" t="s">
        <v>5768</v>
      </c>
      <c r="N1901">
        <v>0.46194444400000001</v>
      </c>
      <c r="O1901">
        <v>18</v>
      </c>
      <c r="P1901">
        <v>2325</v>
      </c>
      <c r="Q1901">
        <v>30</v>
      </c>
      <c r="R1901">
        <v>173</v>
      </c>
      <c r="S1901">
        <v>52</v>
      </c>
      <c r="T1901">
        <v>411</v>
      </c>
      <c r="U1901">
        <v>5</v>
      </c>
      <c r="V1901">
        <v>1</v>
      </c>
      <c r="W1901">
        <v>3.755658898284981</v>
      </c>
      <c r="X1901">
        <v>151.21198224297731</v>
      </c>
      <c r="Y1901">
        <v>67.279043941902231</v>
      </c>
      <c r="Z1901">
        <v>19.152417354194064</v>
      </c>
      <c r="AA1901">
        <v>130.78515629955254</v>
      </c>
      <c r="AB1901">
        <v>66.778997106624033</v>
      </c>
      <c r="AC1901">
        <v>182.42307141997051</v>
      </c>
      <c r="AD1901">
        <v>6.0509360423488694</v>
      </c>
      <c r="AE1901">
        <v>627.43726330585457</v>
      </c>
    </row>
    <row r="1902" spans="1:31" x14ac:dyDescent="0.25">
      <c r="A1902">
        <v>2057408</v>
      </c>
      <c r="B1902">
        <v>1</v>
      </c>
      <c r="C1902" t="s">
        <v>80</v>
      </c>
      <c r="D1902" t="s">
        <v>91</v>
      </c>
      <c r="E1902" t="s">
        <v>169</v>
      </c>
      <c r="F1902" t="s">
        <v>5769</v>
      </c>
      <c r="G1902" t="s">
        <v>133</v>
      </c>
      <c r="H1902" t="s">
        <v>134</v>
      </c>
      <c r="I1902" t="s">
        <v>135</v>
      </c>
      <c r="J1902" t="s">
        <v>136</v>
      </c>
      <c r="K1902" t="s">
        <v>137</v>
      </c>
      <c r="L1902" t="s">
        <v>5770</v>
      </c>
      <c r="M1902" t="s">
        <v>5771</v>
      </c>
      <c r="N1902">
        <v>0.63305555499999999</v>
      </c>
      <c r="O1902">
        <v>0</v>
      </c>
      <c r="P1902">
        <v>4212</v>
      </c>
      <c r="Q1902">
        <v>0</v>
      </c>
      <c r="R1902">
        <v>0</v>
      </c>
      <c r="S1902">
        <v>1</v>
      </c>
      <c r="T1902">
        <v>262</v>
      </c>
      <c r="U1902">
        <v>0</v>
      </c>
      <c r="V1902">
        <v>0</v>
      </c>
      <c r="W1902">
        <v>0</v>
      </c>
      <c r="X1902">
        <v>494.40721728443862</v>
      </c>
      <c r="Y1902">
        <v>0</v>
      </c>
      <c r="Z1902">
        <v>0</v>
      </c>
      <c r="AA1902">
        <v>12.175999304881305</v>
      </c>
      <c r="AB1902">
        <v>151.14883622407589</v>
      </c>
      <c r="AC1902">
        <v>0</v>
      </c>
      <c r="AD1902">
        <v>0</v>
      </c>
      <c r="AE1902">
        <v>657.73205281339585</v>
      </c>
    </row>
    <row r="1903" spans="1:31" x14ac:dyDescent="0.25">
      <c r="A1903">
        <v>2057410</v>
      </c>
      <c r="B1903">
        <v>1</v>
      </c>
      <c r="C1903" t="s">
        <v>80</v>
      </c>
      <c r="D1903" t="s">
        <v>97</v>
      </c>
      <c r="E1903" t="s">
        <v>131</v>
      </c>
      <c r="F1903" t="s">
        <v>5772</v>
      </c>
      <c r="G1903" t="s">
        <v>133</v>
      </c>
      <c r="H1903" t="s">
        <v>134</v>
      </c>
      <c r="I1903" t="s">
        <v>135</v>
      </c>
      <c r="J1903" t="s">
        <v>136</v>
      </c>
      <c r="K1903" t="s">
        <v>137</v>
      </c>
      <c r="L1903" t="s">
        <v>5773</v>
      </c>
      <c r="M1903" t="s">
        <v>5774</v>
      </c>
      <c r="N1903">
        <v>1.171944444</v>
      </c>
      <c r="O1903">
        <v>0</v>
      </c>
      <c r="P1903">
        <v>0</v>
      </c>
      <c r="Q1903">
        <v>0</v>
      </c>
      <c r="R1903">
        <v>0</v>
      </c>
      <c r="S1903">
        <v>2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529.97753541897669</v>
      </c>
      <c r="AB1903">
        <v>0</v>
      </c>
      <c r="AC1903">
        <v>0</v>
      </c>
      <c r="AD1903">
        <v>0</v>
      </c>
      <c r="AE1903">
        <v>529.97753541897669</v>
      </c>
    </row>
    <row r="1904" spans="1:31" x14ac:dyDescent="0.25">
      <c r="A1904">
        <v>2057411</v>
      </c>
      <c r="B1904">
        <v>1</v>
      </c>
      <c r="C1904" t="s">
        <v>81</v>
      </c>
      <c r="D1904" t="s">
        <v>121</v>
      </c>
      <c r="E1904" t="s">
        <v>146</v>
      </c>
      <c r="F1904" t="s">
        <v>5775</v>
      </c>
      <c r="G1904" t="s">
        <v>133</v>
      </c>
      <c r="H1904" t="s">
        <v>134</v>
      </c>
      <c r="I1904" t="s">
        <v>259</v>
      </c>
      <c r="J1904" t="s">
        <v>136</v>
      </c>
      <c r="K1904" t="s">
        <v>137</v>
      </c>
      <c r="L1904" t="s">
        <v>5776</v>
      </c>
      <c r="M1904" t="s">
        <v>5777</v>
      </c>
      <c r="N1904">
        <v>9.1666660000000004E-3</v>
      </c>
      <c r="O1904">
        <v>0</v>
      </c>
      <c r="P1904">
        <v>1121</v>
      </c>
      <c r="Q1904">
        <v>3</v>
      </c>
      <c r="R1904">
        <v>105</v>
      </c>
      <c r="S1904">
        <v>6</v>
      </c>
      <c r="T1904">
        <v>70</v>
      </c>
      <c r="U1904">
        <v>0</v>
      </c>
      <c r="V1904">
        <v>0</v>
      </c>
      <c r="W1904">
        <v>0</v>
      </c>
      <c r="X1904">
        <v>1.1227659417658646</v>
      </c>
      <c r="Y1904">
        <v>3.0232987946699999E-2</v>
      </c>
      <c r="Z1904">
        <v>0.29978503105352083</v>
      </c>
      <c r="AA1904">
        <v>0.18289398395458664</v>
      </c>
      <c r="AB1904">
        <v>0.27533612853314343</v>
      </c>
      <c r="AC1904">
        <v>0</v>
      </c>
      <c r="AD1904">
        <v>0</v>
      </c>
      <c r="AE1904">
        <v>1.9110140732538157</v>
      </c>
    </row>
    <row r="1905" spans="1:31" x14ac:dyDescent="0.25">
      <c r="A1905">
        <v>2057413</v>
      </c>
      <c r="B1905">
        <v>1</v>
      </c>
      <c r="C1905" t="s">
        <v>81</v>
      </c>
      <c r="D1905" t="s">
        <v>123</v>
      </c>
      <c r="E1905" t="s">
        <v>169</v>
      </c>
      <c r="F1905" t="s">
        <v>5778</v>
      </c>
      <c r="G1905" t="s">
        <v>133</v>
      </c>
      <c r="H1905" t="s">
        <v>134</v>
      </c>
      <c r="I1905" t="s">
        <v>135</v>
      </c>
      <c r="J1905" t="s">
        <v>136</v>
      </c>
      <c r="K1905" t="s">
        <v>137</v>
      </c>
      <c r="L1905" t="s">
        <v>5777</v>
      </c>
      <c r="M1905" t="s">
        <v>5779</v>
      </c>
      <c r="N1905">
        <v>0.64805555500000001</v>
      </c>
      <c r="O1905">
        <v>1</v>
      </c>
      <c r="P1905">
        <v>974</v>
      </c>
      <c r="Q1905">
        <v>16</v>
      </c>
      <c r="R1905">
        <v>89</v>
      </c>
      <c r="S1905">
        <v>11</v>
      </c>
      <c r="T1905">
        <v>66</v>
      </c>
      <c r="U1905">
        <v>4</v>
      </c>
      <c r="V1905">
        <v>0</v>
      </c>
      <c r="W1905">
        <v>2.4145078028645E-2</v>
      </c>
      <c r="X1905">
        <v>100.84541230859286</v>
      </c>
      <c r="Y1905">
        <v>15.920951819992068</v>
      </c>
      <c r="Z1905">
        <v>29.747831208994548</v>
      </c>
      <c r="AA1905">
        <v>50.79688810128718</v>
      </c>
      <c r="AB1905">
        <v>22.201845746468365</v>
      </c>
      <c r="AC1905">
        <v>19.655419149861391</v>
      </c>
      <c r="AD1905">
        <v>0</v>
      </c>
      <c r="AE1905">
        <v>239.19249341322504</v>
      </c>
    </row>
    <row r="1906" spans="1:31" x14ac:dyDescent="0.25">
      <c r="A1906">
        <v>2057416</v>
      </c>
      <c r="B1906">
        <v>1</v>
      </c>
      <c r="C1906" t="s">
        <v>80</v>
      </c>
      <c r="D1906" t="s">
        <v>105</v>
      </c>
      <c r="E1906" t="s">
        <v>158</v>
      </c>
      <c r="F1906" t="s">
        <v>5780</v>
      </c>
      <c r="G1906" t="s">
        <v>385</v>
      </c>
      <c r="H1906" t="s">
        <v>143</v>
      </c>
      <c r="I1906" t="s">
        <v>135</v>
      </c>
      <c r="J1906" t="s">
        <v>136</v>
      </c>
      <c r="K1906" t="s">
        <v>137</v>
      </c>
      <c r="L1906" t="s">
        <v>5781</v>
      </c>
      <c r="M1906" t="s">
        <v>5782</v>
      </c>
      <c r="N1906">
        <v>2.3405555549999999</v>
      </c>
      <c r="O1906">
        <v>0</v>
      </c>
      <c r="P1906">
        <v>51</v>
      </c>
      <c r="Q1906">
        <v>0</v>
      </c>
      <c r="R1906">
        <v>0</v>
      </c>
      <c r="S1906">
        <v>0</v>
      </c>
      <c r="T1906">
        <v>2</v>
      </c>
      <c r="U1906">
        <v>0</v>
      </c>
      <c r="V1906">
        <v>0</v>
      </c>
      <c r="W1906">
        <v>0</v>
      </c>
      <c r="X1906">
        <v>22.285581780280562</v>
      </c>
      <c r="Y1906">
        <v>0</v>
      </c>
      <c r="Z1906">
        <v>0</v>
      </c>
      <c r="AA1906">
        <v>0</v>
      </c>
      <c r="AB1906">
        <v>3.9691533071096399</v>
      </c>
      <c r="AC1906">
        <v>0</v>
      </c>
      <c r="AD1906">
        <v>0</v>
      </c>
      <c r="AE1906">
        <v>26.254735087390202</v>
      </c>
    </row>
    <row r="1907" spans="1:31" x14ac:dyDescent="0.25">
      <c r="A1907">
        <v>2057418</v>
      </c>
      <c r="B1907">
        <v>1</v>
      </c>
      <c r="C1907" t="s">
        <v>80</v>
      </c>
      <c r="D1907" t="s">
        <v>85</v>
      </c>
      <c r="E1907" t="s">
        <v>140</v>
      </c>
      <c r="F1907" t="s">
        <v>5783</v>
      </c>
      <c r="G1907" t="s">
        <v>1017</v>
      </c>
      <c r="H1907" t="s">
        <v>143</v>
      </c>
      <c r="I1907" t="s">
        <v>135</v>
      </c>
      <c r="J1907" t="s">
        <v>136</v>
      </c>
      <c r="K1907" t="s">
        <v>137</v>
      </c>
      <c r="L1907" t="s">
        <v>5784</v>
      </c>
      <c r="M1907" t="s">
        <v>5785</v>
      </c>
      <c r="N1907">
        <v>0.56861111099999995</v>
      </c>
      <c r="O1907">
        <v>0</v>
      </c>
      <c r="P1907">
        <v>1096</v>
      </c>
      <c r="Q1907">
        <v>0</v>
      </c>
      <c r="R1907">
        <v>0</v>
      </c>
      <c r="S1907">
        <v>0</v>
      </c>
      <c r="T1907">
        <v>101</v>
      </c>
      <c r="U1907">
        <v>0</v>
      </c>
      <c r="V1907">
        <v>0</v>
      </c>
      <c r="W1907">
        <v>0</v>
      </c>
      <c r="X1907">
        <v>129.91540904653939</v>
      </c>
      <c r="Y1907">
        <v>0</v>
      </c>
      <c r="Z1907">
        <v>0</v>
      </c>
      <c r="AA1907">
        <v>0</v>
      </c>
      <c r="AB1907">
        <v>71.626326521403442</v>
      </c>
      <c r="AC1907">
        <v>0</v>
      </c>
      <c r="AD1907">
        <v>0</v>
      </c>
      <c r="AE1907">
        <v>201.54173556794285</v>
      </c>
    </row>
    <row r="1908" spans="1:31" x14ac:dyDescent="0.25">
      <c r="A1908">
        <v>2057419</v>
      </c>
      <c r="B1908">
        <v>1</v>
      </c>
      <c r="C1908" t="s">
        <v>81</v>
      </c>
      <c r="D1908" t="s">
        <v>120</v>
      </c>
      <c r="E1908" t="s">
        <v>131</v>
      </c>
      <c r="F1908" t="s">
        <v>4620</v>
      </c>
      <c r="G1908" t="s">
        <v>133</v>
      </c>
      <c r="H1908" t="s">
        <v>134</v>
      </c>
      <c r="I1908" t="s">
        <v>135</v>
      </c>
      <c r="J1908" t="s">
        <v>136</v>
      </c>
      <c r="K1908" t="s">
        <v>137</v>
      </c>
      <c r="L1908" t="s">
        <v>5786</v>
      </c>
      <c r="M1908" t="s">
        <v>5787</v>
      </c>
      <c r="N1908">
        <v>0.60777777700000002</v>
      </c>
      <c r="O1908">
        <v>0</v>
      </c>
      <c r="P1908">
        <v>428</v>
      </c>
      <c r="Q1908">
        <v>0</v>
      </c>
      <c r="R1908">
        <v>13</v>
      </c>
      <c r="S1908">
        <v>1</v>
      </c>
      <c r="T1908">
        <v>18</v>
      </c>
      <c r="U1908">
        <v>0</v>
      </c>
      <c r="V1908">
        <v>0</v>
      </c>
      <c r="W1908">
        <v>0</v>
      </c>
      <c r="X1908">
        <v>36.844986474707071</v>
      </c>
      <c r="Y1908">
        <v>0</v>
      </c>
      <c r="Z1908">
        <v>1.5767397389979745</v>
      </c>
      <c r="AA1908">
        <v>8.5656666875217322</v>
      </c>
      <c r="AB1908">
        <v>3.8926316271760357</v>
      </c>
      <c r="AC1908">
        <v>0</v>
      </c>
      <c r="AD1908">
        <v>0</v>
      </c>
      <c r="AE1908">
        <v>50.880024528402814</v>
      </c>
    </row>
    <row r="1909" spans="1:31" x14ac:dyDescent="0.25">
      <c r="A1909">
        <v>2057421</v>
      </c>
      <c r="B1909">
        <v>1</v>
      </c>
      <c r="C1909" t="s">
        <v>81</v>
      </c>
      <c r="D1909" t="s">
        <v>117</v>
      </c>
      <c r="E1909" t="s">
        <v>146</v>
      </c>
      <c r="F1909" t="s">
        <v>5788</v>
      </c>
      <c r="G1909" t="s">
        <v>133</v>
      </c>
      <c r="H1909" t="s">
        <v>134</v>
      </c>
      <c r="I1909" t="s">
        <v>259</v>
      </c>
      <c r="J1909" t="s">
        <v>136</v>
      </c>
      <c r="K1909" t="s">
        <v>137</v>
      </c>
      <c r="L1909" t="s">
        <v>5789</v>
      </c>
      <c r="M1909" t="s">
        <v>5790</v>
      </c>
      <c r="N1909">
        <v>3.2222222000000002E-2</v>
      </c>
      <c r="O1909">
        <v>0</v>
      </c>
      <c r="P1909">
        <v>2228</v>
      </c>
      <c r="Q1909">
        <v>33</v>
      </c>
      <c r="R1909">
        <v>76</v>
      </c>
      <c r="S1909">
        <v>17</v>
      </c>
      <c r="T1909">
        <v>191</v>
      </c>
      <c r="U1909">
        <v>7</v>
      </c>
      <c r="V1909">
        <v>1</v>
      </c>
      <c r="W1909">
        <v>0</v>
      </c>
      <c r="X1909">
        <v>8.4312889695440312</v>
      </c>
      <c r="Y1909">
        <v>4.4982825124882648</v>
      </c>
      <c r="Z1909">
        <v>1.2394976383276979</v>
      </c>
      <c r="AA1909">
        <v>2.3443573067584</v>
      </c>
      <c r="AB1909">
        <v>3.0026492567549918</v>
      </c>
      <c r="AC1909">
        <v>24.560871710826028</v>
      </c>
      <c r="AD1909">
        <v>0.11411878843707222</v>
      </c>
      <c r="AE1909">
        <v>44.191066183136492</v>
      </c>
    </row>
    <row r="1910" spans="1:31" x14ac:dyDescent="0.25">
      <c r="A1910">
        <v>2057425</v>
      </c>
      <c r="B1910">
        <v>1</v>
      </c>
      <c r="C1910" t="s">
        <v>80</v>
      </c>
      <c r="D1910" t="s">
        <v>108</v>
      </c>
      <c r="E1910" t="s">
        <v>131</v>
      </c>
      <c r="F1910" t="s">
        <v>5791</v>
      </c>
      <c r="G1910" t="s">
        <v>133</v>
      </c>
      <c r="H1910" t="s">
        <v>134</v>
      </c>
      <c r="I1910" t="s">
        <v>135</v>
      </c>
      <c r="J1910" t="s">
        <v>136</v>
      </c>
      <c r="K1910" t="s">
        <v>137</v>
      </c>
      <c r="L1910" t="s">
        <v>5792</v>
      </c>
      <c r="M1910" t="s">
        <v>5793</v>
      </c>
      <c r="N1910">
        <v>0.98277777700000002</v>
      </c>
      <c r="O1910">
        <v>0</v>
      </c>
      <c r="P1910">
        <v>519</v>
      </c>
      <c r="Q1910">
        <v>0</v>
      </c>
      <c r="R1910">
        <v>71</v>
      </c>
      <c r="S1910">
        <v>1</v>
      </c>
      <c r="T1910">
        <v>60</v>
      </c>
      <c r="U1910">
        <v>0</v>
      </c>
      <c r="V1910">
        <v>0</v>
      </c>
      <c r="W1910">
        <v>0</v>
      </c>
      <c r="X1910">
        <v>81.739761824184342</v>
      </c>
      <c r="Y1910">
        <v>0</v>
      </c>
      <c r="Z1910">
        <v>40.510016616972287</v>
      </c>
      <c r="AA1910">
        <v>6.0426154593972452</v>
      </c>
      <c r="AB1910">
        <v>43.350454515464421</v>
      </c>
      <c r="AC1910">
        <v>0</v>
      </c>
      <c r="AD1910">
        <v>0</v>
      </c>
      <c r="AE1910">
        <v>171.6428484160183</v>
      </c>
    </row>
    <row r="1911" spans="1:31" x14ac:dyDescent="0.25">
      <c r="A1911">
        <v>2057426</v>
      </c>
      <c r="B1911">
        <v>1</v>
      </c>
      <c r="C1911" t="s">
        <v>80</v>
      </c>
      <c r="D1911" t="s">
        <v>92</v>
      </c>
      <c r="E1911" t="s">
        <v>146</v>
      </c>
      <c r="F1911" t="s">
        <v>5794</v>
      </c>
      <c r="G1911" t="s">
        <v>133</v>
      </c>
      <c r="H1911" t="s">
        <v>134</v>
      </c>
      <c r="I1911" t="s">
        <v>135</v>
      </c>
      <c r="J1911" t="s">
        <v>136</v>
      </c>
      <c r="K1911" t="s">
        <v>137</v>
      </c>
      <c r="L1911" t="s">
        <v>5795</v>
      </c>
      <c r="M1911" t="s">
        <v>5796</v>
      </c>
      <c r="N1911">
        <v>9.8611111000000001E-2</v>
      </c>
      <c r="O1911">
        <v>0</v>
      </c>
      <c r="P1911">
        <v>31</v>
      </c>
      <c r="Q1911">
        <v>0</v>
      </c>
      <c r="R1911">
        <v>11</v>
      </c>
      <c r="S1911">
        <v>1</v>
      </c>
      <c r="T1911">
        <v>5</v>
      </c>
      <c r="U1911">
        <v>0</v>
      </c>
      <c r="V1911">
        <v>0</v>
      </c>
      <c r="W1911">
        <v>0</v>
      </c>
      <c r="X1911">
        <v>0.71769577736451384</v>
      </c>
      <c r="Y1911">
        <v>0</v>
      </c>
      <c r="Z1911">
        <v>0.36444295268757226</v>
      </c>
      <c r="AA1911">
        <v>0.13803609228216665</v>
      </c>
      <c r="AB1911">
        <v>0.25483582425190554</v>
      </c>
      <c r="AC1911">
        <v>0</v>
      </c>
      <c r="AD1911">
        <v>0</v>
      </c>
      <c r="AE1911">
        <v>1.4750106465861583</v>
      </c>
    </row>
    <row r="1912" spans="1:31" x14ac:dyDescent="0.25">
      <c r="A1912">
        <v>2057427</v>
      </c>
      <c r="B1912">
        <v>1</v>
      </c>
      <c r="C1912" t="s">
        <v>81</v>
      </c>
      <c r="D1912" t="s">
        <v>123</v>
      </c>
      <c r="E1912" t="s">
        <v>131</v>
      </c>
      <c r="F1912" t="s">
        <v>5797</v>
      </c>
      <c r="G1912" t="s">
        <v>133</v>
      </c>
      <c r="H1912" t="s">
        <v>134</v>
      </c>
      <c r="I1912" t="s">
        <v>135</v>
      </c>
      <c r="J1912" t="s">
        <v>136</v>
      </c>
      <c r="K1912" t="s">
        <v>137</v>
      </c>
      <c r="L1912" t="s">
        <v>5798</v>
      </c>
      <c r="M1912" t="s">
        <v>5799</v>
      </c>
      <c r="N1912">
        <v>1.6347222219999999</v>
      </c>
      <c r="O1912">
        <v>0</v>
      </c>
      <c r="P1912">
        <v>2033</v>
      </c>
      <c r="Q1912">
        <v>0</v>
      </c>
      <c r="R1912">
        <v>0</v>
      </c>
      <c r="S1912">
        <v>0</v>
      </c>
      <c r="T1912">
        <v>149</v>
      </c>
      <c r="U1912">
        <v>0</v>
      </c>
      <c r="V1912">
        <v>1</v>
      </c>
      <c r="W1912">
        <v>0</v>
      </c>
      <c r="X1912">
        <v>628.91776599624677</v>
      </c>
      <c r="Y1912">
        <v>0</v>
      </c>
      <c r="Z1912">
        <v>0</v>
      </c>
      <c r="AA1912">
        <v>0</v>
      </c>
      <c r="AB1912">
        <v>142.71559646942057</v>
      </c>
      <c r="AC1912">
        <v>0</v>
      </c>
      <c r="AD1912">
        <v>0</v>
      </c>
      <c r="AE1912">
        <v>771.63336246566735</v>
      </c>
    </row>
    <row r="1913" spans="1:31" x14ac:dyDescent="0.25">
      <c r="A1913">
        <v>2057428</v>
      </c>
      <c r="B1913">
        <v>1</v>
      </c>
      <c r="C1913" t="s">
        <v>80</v>
      </c>
      <c r="D1913" t="s">
        <v>100</v>
      </c>
      <c r="E1913" t="s">
        <v>146</v>
      </c>
      <c r="F1913" t="s">
        <v>4364</v>
      </c>
      <c r="G1913" t="s">
        <v>133</v>
      </c>
      <c r="H1913" t="s">
        <v>134</v>
      </c>
      <c r="I1913" t="s">
        <v>135</v>
      </c>
      <c r="J1913" t="s">
        <v>136</v>
      </c>
      <c r="K1913" t="s">
        <v>137</v>
      </c>
      <c r="L1913" t="s">
        <v>5800</v>
      </c>
      <c r="M1913" t="s">
        <v>5801</v>
      </c>
      <c r="N1913">
        <v>8.6666666000000003E-2</v>
      </c>
      <c r="O1913">
        <v>1</v>
      </c>
      <c r="P1913">
        <v>1243</v>
      </c>
      <c r="Q1913">
        <v>15</v>
      </c>
      <c r="R1913">
        <v>137</v>
      </c>
      <c r="S1913">
        <v>29</v>
      </c>
      <c r="T1913">
        <v>88</v>
      </c>
      <c r="U1913">
        <v>2</v>
      </c>
      <c r="V1913">
        <v>0</v>
      </c>
      <c r="W1913">
        <v>2.1900508219893332E-2</v>
      </c>
      <c r="X1913">
        <v>38.552793207521667</v>
      </c>
      <c r="Y1913">
        <v>1.4718829402160001</v>
      </c>
      <c r="Z1913">
        <v>12.442092727514055</v>
      </c>
      <c r="AA1913">
        <v>13.13060496595536</v>
      </c>
      <c r="AB1913">
        <v>8.5899021712261323</v>
      </c>
      <c r="AC1913">
        <v>12.228046942880081</v>
      </c>
      <c r="AD1913">
        <v>0</v>
      </c>
      <c r="AE1913">
        <v>86.437223463533186</v>
      </c>
    </row>
    <row r="1914" spans="1:31" x14ac:dyDescent="0.25">
      <c r="A1914">
        <v>2057429</v>
      </c>
      <c r="B1914">
        <v>1</v>
      </c>
      <c r="C1914" t="s">
        <v>81</v>
      </c>
      <c r="D1914" t="s">
        <v>128</v>
      </c>
      <c r="E1914" t="s">
        <v>177</v>
      </c>
      <c r="F1914" t="s">
        <v>5802</v>
      </c>
      <c r="G1914" t="s">
        <v>179</v>
      </c>
      <c r="H1914" t="s">
        <v>143</v>
      </c>
      <c r="I1914" t="s">
        <v>135</v>
      </c>
      <c r="J1914" t="s">
        <v>136</v>
      </c>
      <c r="K1914" t="s">
        <v>137</v>
      </c>
      <c r="L1914" t="s">
        <v>5803</v>
      </c>
      <c r="M1914" t="s">
        <v>5804</v>
      </c>
      <c r="N1914">
        <v>1.845277777</v>
      </c>
      <c r="O1914">
        <v>0</v>
      </c>
      <c r="P1914">
        <v>3</v>
      </c>
      <c r="Q1914">
        <v>0</v>
      </c>
      <c r="R1914">
        <v>0</v>
      </c>
      <c r="S1914">
        <v>0</v>
      </c>
      <c r="T1914">
        <v>1</v>
      </c>
      <c r="U1914">
        <v>0</v>
      </c>
      <c r="V1914">
        <v>0</v>
      </c>
      <c r="W1914">
        <v>0</v>
      </c>
      <c r="X1914">
        <v>0.60178549806195336</v>
      </c>
      <c r="Y1914">
        <v>0</v>
      </c>
      <c r="Z1914">
        <v>0</v>
      </c>
      <c r="AA1914">
        <v>0</v>
      </c>
      <c r="AB1914">
        <v>2.9680857832763912</v>
      </c>
      <c r="AC1914">
        <v>0</v>
      </c>
      <c r="AD1914">
        <v>0</v>
      </c>
      <c r="AE1914">
        <v>3.5698712813383446</v>
      </c>
    </row>
    <row r="1915" spans="1:31" x14ac:dyDescent="0.25">
      <c r="A1915">
        <v>2057430</v>
      </c>
      <c r="B1915">
        <v>1</v>
      </c>
      <c r="C1915" t="s">
        <v>81</v>
      </c>
      <c r="D1915" t="s">
        <v>119</v>
      </c>
      <c r="E1915" t="s">
        <v>158</v>
      </c>
      <c r="F1915" t="s">
        <v>5805</v>
      </c>
      <c r="G1915" t="s">
        <v>160</v>
      </c>
      <c r="H1915" t="s">
        <v>143</v>
      </c>
      <c r="I1915" t="s">
        <v>135</v>
      </c>
      <c r="J1915" t="s">
        <v>136</v>
      </c>
      <c r="K1915" t="s">
        <v>137</v>
      </c>
      <c r="L1915" t="s">
        <v>5806</v>
      </c>
      <c r="M1915" t="s">
        <v>5807</v>
      </c>
      <c r="N1915">
        <v>3.88</v>
      </c>
      <c r="O1915">
        <v>0</v>
      </c>
      <c r="P1915">
        <v>9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3.6158293677517759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3.6158293677517759</v>
      </c>
    </row>
    <row r="1916" spans="1:31" x14ac:dyDescent="0.25">
      <c r="A1916">
        <v>2057431</v>
      </c>
      <c r="B1916">
        <v>1</v>
      </c>
      <c r="C1916" t="s">
        <v>80</v>
      </c>
      <c r="D1916" t="s">
        <v>95</v>
      </c>
      <c r="E1916" t="s">
        <v>177</v>
      </c>
      <c r="F1916" t="s">
        <v>5808</v>
      </c>
      <c r="G1916" t="s">
        <v>183</v>
      </c>
      <c r="H1916" t="s">
        <v>143</v>
      </c>
      <c r="I1916" t="s">
        <v>135</v>
      </c>
      <c r="J1916" t="s">
        <v>136</v>
      </c>
      <c r="K1916" t="s">
        <v>137</v>
      </c>
      <c r="L1916" t="s">
        <v>5809</v>
      </c>
      <c r="M1916" t="s">
        <v>5810</v>
      </c>
      <c r="N1916">
        <v>3.1344444440000001</v>
      </c>
      <c r="O1916">
        <v>0</v>
      </c>
      <c r="P1916">
        <v>1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0.77932686534123008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0.77932686534123008</v>
      </c>
    </row>
    <row r="1917" spans="1:31" x14ac:dyDescent="0.25">
      <c r="A1917">
        <v>2057433</v>
      </c>
      <c r="B1917">
        <v>1</v>
      </c>
      <c r="C1917" t="s">
        <v>80</v>
      </c>
      <c r="D1917" t="s">
        <v>99</v>
      </c>
      <c r="E1917" t="s">
        <v>158</v>
      </c>
      <c r="F1917" t="s">
        <v>5811</v>
      </c>
      <c r="G1917" t="s">
        <v>160</v>
      </c>
      <c r="H1917" t="s">
        <v>143</v>
      </c>
      <c r="I1917" t="s">
        <v>135</v>
      </c>
      <c r="J1917" t="s">
        <v>136</v>
      </c>
      <c r="K1917" t="s">
        <v>137</v>
      </c>
      <c r="L1917" t="s">
        <v>5812</v>
      </c>
      <c r="M1917" t="s">
        <v>5813</v>
      </c>
      <c r="N1917">
        <v>3.7086111110000002</v>
      </c>
      <c r="O1917">
        <v>0</v>
      </c>
      <c r="P1917">
        <v>63</v>
      </c>
      <c r="Q1917">
        <v>0</v>
      </c>
      <c r="R1917">
        <v>3</v>
      </c>
      <c r="S1917">
        <v>0</v>
      </c>
      <c r="T1917">
        <v>8</v>
      </c>
      <c r="U1917">
        <v>0</v>
      </c>
      <c r="V1917">
        <v>1</v>
      </c>
      <c r="W1917">
        <v>0</v>
      </c>
      <c r="X1917">
        <v>39.035417048817294</v>
      </c>
      <c r="Y1917">
        <v>0</v>
      </c>
      <c r="Z1917">
        <v>0.55917608883051306</v>
      </c>
      <c r="AA1917">
        <v>0</v>
      </c>
      <c r="AB1917">
        <v>8.6627025247299247</v>
      </c>
      <c r="AC1917">
        <v>0</v>
      </c>
      <c r="AD1917">
        <v>0.803548058613205</v>
      </c>
      <c r="AE1917">
        <v>49.060843720990931</v>
      </c>
    </row>
    <row r="1918" spans="1:31" x14ac:dyDescent="0.25">
      <c r="A1918">
        <v>2057434</v>
      </c>
      <c r="B1918">
        <v>1</v>
      </c>
      <c r="C1918" t="s">
        <v>80</v>
      </c>
      <c r="D1918" t="s">
        <v>90</v>
      </c>
      <c r="E1918" t="s">
        <v>158</v>
      </c>
      <c r="F1918" t="s">
        <v>5814</v>
      </c>
      <c r="G1918" t="s">
        <v>273</v>
      </c>
      <c r="H1918" t="s">
        <v>143</v>
      </c>
      <c r="I1918" t="s">
        <v>135</v>
      </c>
      <c r="J1918" t="s">
        <v>136</v>
      </c>
      <c r="K1918" t="s">
        <v>155</v>
      </c>
      <c r="L1918" t="s">
        <v>5815</v>
      </c>
      <c r="M1918" t="s">
        <v>5816</v>
      </c>
      <c r="N1918">
        <v>1.373036111</v>
      </c>
      <c r="O1918">
        <v>0</v>
      </c>
      <c r="P1918">
        <v>302</v>
      </c>
      <c r="Q1918">
        <v>0</v>
      </c>
      <c r="R1918">
        <v>0</v>
      </c>
      <c r="S1918">
        <v>0</v>
      </c>
      <c r="T1918">
        <v>4</v>
      </c>
      <c r="U1918">
        <v>0</v>
      </c>
      <c r="V1918">
        <v>0</v>
      </c>
      <c r="W1918">
        <v>0</v>
      </c>
      <c r="X1918">
        <v>81.406026902170254</v>
      </c>
      <c r="Y1918">
        <v>0</v>
      </c>
      <c r="Z1918">
        <v>0</v>
      </c>
      <c r="AA1918">
        <v>0</v>
      </c>
      <c r="AB1918">
        <v>3.5116409741777077</v>
      </c>
      <c r="AC1918">
        <v>0</v>
      </c>
      <c r="AD1918">
        <v>0</v>
      </c>
      <c r="AE1918">
        <v>84.917667876347963</v>
      </c>
    </row>
    <row r="1919" spans="1:31" x14ac:dyDescent="0.25">
      <c r="A1919">
        <v>2057435</v>
      </c>
      <c r="B1919">
        <v>1</v>
      </c>
      <c r="C1919" t="s">
        <v>80</v>
      </c>
      <c r="D1919" t="s">
        <v>99</v>
      </c>
      <c r="E1919" t="s">
        <v>177</v>
      </c>
      <c r="F1919" t="s">
        <v>5817</v>
      </c>
      <c r="G1919" t="s">
        <v>183</v>
      </c>
      <c r="H1919" t="s">
        <v>143</v>
      </c>
      <c r="I1919" t="s">
        <v>135</v>
      </c>
      <c r="J1919" t="s">
        <v>136</v>
      </c>
      <c r="K1919" t="s">
        <v>137</v>
      </c>
      <c r="L1919" t="s">
        <v>5818</v>
      </c>
      <c r="M1919" t="s">
        <v>5819</v>
      </c>
      <c r="N1919">
        <v>2.321666666</v>
      </c>
      <c r="O1919">
        <v>0</v>
      </c>
      <c r="P1919">
        <v>3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1.0815382634166568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1.0815382634166568</v>
      </c>
    </row>
    <row r="1920" spans="1:31" x14ac:dyDescent="0.25">
      <c r="A1920">
        <v>2057436</v>
      </c>
      <c r="B1920">
        <v>1</v>
      </c>
      <c r="C1920" t="s">
        <v>80</v>
      </c>
      <c r="D1920" t="s">
        <v>107</v>
      </c>
      <c r="E1920" t="s">
        <v>158</v>
      </c>
      <c r="F1920" t="s">
        <v>5820</v>
      </c>
      <c r="G1920" t="s">
        <v>979</v>
      </c>
      <c r="H1920" t="s">
        <v>143</v>
      </c>
      <c r="I1920" t="s">
        <v>135</v>
      </c>
      <c r="J1920" t="s">
        <v>136</v>
      </c>
      <c r="K1920" t="s">
        <v>137</v>
      </c>
      <c r="L1920" t="s">
        <v>5821</v>
      </c>
      <c r="M1920" t="s">
        <v>5822</v>
      </c>
      <c r="N1920">
        <v>0.80416666599999997</v>
      </c>
      <c r="O1920">
        <v>0</v>
      </c>
      <c r="P1920">
        <v>96</v>
      </c>
      <c r="Q1920">
        <v>0</v>
      </c>
      <c r="R1920">
        <v>0</v>
      </c>
      <c r="S1920">
        <v>0</v>
      </c>
      <c r="T1920">
        <v>3</v>
      </c>
      <c r="U1920">
        <v>0</v>
      </c>
      <c r="V1920">
        <v>0</v>
      </c>
      <c r="W1920">
        <v>0</v>
      </c>
      <c r="X1920">
        <v>13.483561788786545</v>
      </c>
      <c r="Y1920">
        <v>0</v>
      </c>
      <c r="Z1920">
        <v>0</v>
      </c>
      <c r="AA1920">
        <v>0</v>
      </c>
      <c r="AB1920">
        <v>0.19022047901562497</v>
      </c>
      <c r="AC1920">
        <v>0</v>
      </c>
      <c r="AD1920">
        <v>0</v>
      </c>
      <c r="AE1920">
        <v>13.673782267802171</v>
      </c>
    </row>
    <row r="1921" spans="1:31" x14ac:dyDescent="0.25">
      <c r="A1921">
        <v>2057437</v>
      </c>
      <c r="B1921">
        <v>1</v>
      </c>
      <c r="C1921" t="s">
        <v>81</v>
      </c>
      <c r="D1921" t="s">
        <v>127</v>
      </c>
      <c r="E1921" t="s">
        <v>169</v>
      </c>
      <c r="F1921" t="s">
        <v>5823</v>
      </c>
      <c r="G1921" t="s">
        <v>171</v>
      </c>
      <c r="H1921" t="s">
        <v>134</v>
      </c>
      <c r="I1921" t="s">
        <v>135</v>
      </c>
      <c r="J1921" t="s">
        <v>136</v>
      </c>
      <c r="K1921" t="s">
        <v>137</v>
      </c>
      <c r="L1921" t="s">
        <v>5824</v>
      </c>
      <c r="M1921" t="s">
        <v>5825</v>
      </c>
      <c r="N1921">
        <v>2.7069444439999999</v>
      </c>
      <c r="O1921">
        <v>0</v>
      </c>
      <c r="P1921">
        <v>74</v>
      </c>
      <c r="Q1921">
        <v>0</v>
      </c>
      <c r="R1921">
        <v>22</v>
      </c>
      <c r="S1921">
        <v>1</v>
      </c>
      <c r="T1921">
        <v>8</v>
      </c>
      <c r="U1921">
        <v>0</v>
      </c>
      <c r="V1921">
        <v>1</v>
      </c>
      <c r="W1921">
        <v>0</v>
      </c>
      <c r="X1921">
        <v>45.467912081610031</v>
      </c>
      <c r="Y1921">
        <v>0</v>
      </c>
      <c r="Z1921">
        <v>45.421365473279835</v>
      </c>
      <c r="AA1921">
        <v>20.062829861440726</v>
      </c>
      <c r="AB1921">
        <v>18.603808117995584</v>
      </c>
      <c r="AC1921">
        <v>0</v>
      </c>
      <c r="AD1921">
        <v>4.0604025694018286</v>
      </c>
      <c r="AE1921">
        <v>133.61631810372799</v>
      </c>
    </row>
    <row r="1922" spans="1:31" x14ac:dyDescent="0.25">
      <c r="A1922">
        <v>2057438</v>
      </c>
      <c r="B1922">
        <v>1</v>
      </c>
      <c r="C1922" t="s">
        <v>80</v>
      </c>
      <c r="D1922" t="s">
        <v>93</v>
      </c>
      <c r="E1922" t="s">
        <v>146</v>
      </c>
      <c r="F1922" t="s">
        <v>5826</v>
      </c>
      <c r="G1922" t="s">
        <v>154</v>
      </c>
      <c r="H1922" t="s">
        <v>134</v>
      </c>
      <c r="I1922" t="s">
        <v>135</v>
      </c>
      <c r="J1922" t="s">
        <v>136</v>
      </c>
      <c r="K1922" t="s">
        <v>155</v>
      </c>
      <c r="L1922" t="s">
        <v>5827</v>
      </c>
      <c r="M1922" t="s">
        <v>5828</v>
      </c>
      <c r="N1922">
        <v>7.9722222220000001</v>
      </c>
      <c r="O1922">
        <v>0</v>
      </c>
      <c r="P1922">
        <v>176</v>
      </c>
      <c r="Q1922">
        <v>0</v>
      </c>
      <c r="R1922">
        <v>31</v>
      </c>
      <c r="S1922">
        <v>2</v>
      </c>
      <c r="T1922">
        <v>29</v>
      </c>
      <c r="U1922">
        <v>0</v>
      </c>
      <c r="V1922">
        <v>0</v>
      </c>
      <c r="W1922">
        <v>0</v>
      </c>
      <c r="X1922">
        <v>229.4146093157722</v>
      </c>
      <c r="Y1922">
        <v>0</v>
      </c>
      <c r="Z1922">
        <v>863.93223148148309</v>
      </c>
      <c r="AA1922">
        <v>25.274593974384185</v>
      </c>
      <c r="AB1922">
        <v>706.49502352029799</v>
      </c>
      <c r="AC1922">
        <v>0</v>
      </c>
      <c r="AD1922">
        <v>0</v>
      </c>
      <c r="AE1922">
        <v>1825.1164582919375</v>
      </c>
    </row>
    <row r="1923" spans="1:31" x14ac:dyDescent="0.25">
      <c r="A1923">
        <v>2057441</v>
      </c>
      <c r="B1923">
        <v>1</v>
      </c>
      <c r="C1923" t="s">
        <v>80</v>
      </c>
      <c r="D1923" t="s">
        <v>98</v>
      </c>
      <c r="E1923" t="s">
        <v>158</v>
      </c>
      <c r="F1923" t="s">
        <v>3499</v>
      </c>
      <c r="G1923" t="s">
        <v>154</v>
      </c>
      <c r="H1923" t="s">
        <v>143</v>
      </c>
      <c r="I1923" t="s">
        <v>135</v>
      </c>
      <c r="J1923" t="s">
        <v>136</v>
      </c>
      <c r="K1923" t="s">
        <v>155</v>
      </c>
      <c r="L1923" t="s">
        <v>5829</v>
      </c>
      <c r="M1923" t="s">
        <v>5830</v>
      </c>
      <c r="N1923">
        <v>0.16671277700000001</v>
      </c>
      <c r="O1923">
        <v>0</v>
      </c>
      <c r="P1923">
        <v>44</v>
      </c>
      <c r="Q1923">
        <v>0</v>
      </c>
      <c r="R1923">
        <v>0</v>
      </c>
      <c r="S1923">
        <v>0</v>
      </c>
      <c r="T1923">
        <v>3</v>
      </c>
      <c r="U1923">
        <v>0</v>
      </c>
      <c r="V1923">
        <v>0</v>
      </c>
      <c r="W1923">
        <v>0</v>
      </c>
      <c r="X1923">
        <v>0.60669005886318539</v>
      </c>
      <c r="Y1923">
        <v>0</v>
      </c>
      <c r="Z1923">
        <v>0</v>
      </c>
      <c r="AA1923">
        <v>0</v>
      </c>
      <c r="AB1923">
        <v>8.4355223220519998E-2</v>
      </c>
      <c r="AC1923">
        <v>0</v>
      </c>
      <c r="AD1923">
        <v>0</v>
      </c>
      <c r="AE1923">
        <v>0.69104528208370541</v>
      </c>
    </row>
    <row r="1924" spans="1:31" x14ac:dyDescent="0.25">
      <c r="A1924">
        <v>2057444</v>
      </c>
      <c r="B1924">
        <v>1</v>
      </c>
      <c r="C1924" t="s">
        <v>80</v>
      </c>
      <c r="D1924" t="s">
        <v>91</v>
      </c>
      <c r="E1924" t="s">
        <v>169</v>
      </c>
      <c r="F1924" t="s">
        <v>5831</v>
      </c>
      <c r="G1924" t="s">
        <v>133</v>
      </c>
      <c r="H1924" t="s">
        <v>134</v>
      </c>
      <c r="I1924" t="s">
        <v>135</v>
      </c>
      <c r="J1924" t="s">
        <v>136</v>
      </c>
      <c r="K1924" t="s">
        <v>137</v>
      </c>
      <c r="L1924" t="s">
        <v>5832</v>
      </c>
      <c r="M1924" t="s">
        <v>5833</v>
      </c>
      <c r="N1924">
        <v>1.18</v>
      </c>
      <c r="O1924">
        <v>0</v>
      </c>
      <c r="P1924">
        <v>173</v>
      </c>
      <c r="Q1924">
        <v>0</v>
      </c>
      <c r="R1924">
        <v>0</v>
      </c>
      <c r="S1924">
        <v>0</v>
      </c>
      <c r="T1924">
        <v>5</v>
      </c>
      <c r="U1924">
        <v>0</v>
      </c>
      <c r="V1924">
        <v>0</v>
      </c>
      <c r="W1924">
        <v>0</v>
      </c>
      <c r="X1924">
        <v>48.819706591950343</v>
      </c>
      <c r="Y1924">
        <v>0</v>
      </c>
      <c r="Z1924">
        <v>0</v>
      </c>
      <c r="AA1924">
        <v>0</v>
      </c>
      <c r="AB1924">
        <v>11.391878478473076</v>
      </c>
      <c r="AC1924">
        <v>0</v>
      </c>
      <c r="AD1924">
        <v>0</v>
      </c>
      <c r="AE1924">
        <v>60.211585070423418</v>
      </c>
    </row>
    <row r="1925" spans="1:31" x14ac:dyDescent="0.25">
      <c r="A1925">
        <v>2057445</v>
      </c>
      <c r="B1925">
        <v>1</v>
      </c>
      <c r="C1925" t="s">
        <v>81</v>
      </c>
      <c r="D1925" t="s">
        <v>119</v>
      </c>
      <c r="E1925" t="s">
        <v>177</v>
      </c>
      <c r="F1925" t="s">
        <v>5834</v>
      </c>
      <c r="G1925" t="s">
        <v>183</v>
      </c>
      <c r="H1925" t="s">
        <v>143</v>
      </c>
      <c r="I1925" t="s">
        <v>135</v>
      </c>
      <c r="J1925" t="s">
        <v>136</v>
      </c>
      <c r="K1925" t="s">
        <v>137</v>
      </c>
      <c r="L1925" t="s">
        <v>5835</v>
      </c>
      <c r="M1925" t="s">
        <v>5836</v>
      </c>
      <c r="N1925">
        <v>1.8038888879999999</v>
      </c>
      <c r="O1925">
        <v>0</v>
      </c>
      <c r="P1925">
        <v>1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0.19691869450037502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0.19691869450037502</v>
      </c>
    </row>
    <row r="1926" spans="1:31" x14ac:dyDescent="0.25">
      <c r="A1926">
        <v>2057446</v>
      </c>
      <c r="B1926">
        <v>1</v>
      </c>
      <c r="C1926" t="s">
        <v>81</v>
      </c>
      <c r="D1926" t="s">
        <v>120</v>
      </c>
      <c r="E1926" t="s">
        <v>140</v>
      </c>
      <c r="F1926" t="s">
        <v>5837</v>
      </c>
      <c r="G1926" t="s">
        <v>142</v>
      </c>
      <c r="H1926" t="s">
        <v>143</v>
      </c>
      <c r="I1926" t="s">
        <v>135</v>
      </c>
      <c r="J1926" t="s">
        <v>136</v>
      </c>
      <c r="K1926" t="s">
        <v>137</v>
      </c>
      <c r="L1926" t="s">
        <v>5838</v>
      </c>
      <c r="M1926" t="s">
        <v>5839</v>
      </c>
      <c r="N1926">
        <v>1.8544444440000001</v>
      </c>
      <c r="O1926">
        <v>0</v>
      </c>
      <c r="P1926">
        <v>164</v>
      </c>
      <c r="Q1926">
        <v>0</v>
      </c>
      <c r="R1926">
        <v>7</v>
      </c>
      <c r="S1926">
        <v>0</v>
      </c>
      <c r="T1926">
        <v>9</v>
      </c>
      <c r="U1926">
        <v>0</v>
      </c>
      <c r="V1926">
        <v>0</v>
      </c>
      <c r="W1926">
        <v>0</v>
      </c>
      <c r="X1926">
        <v>44.766823139834663</v>
      </c>
      <c r="Y1926">
        <v>0</v>
      </c>
      <c r="Z1926">
        <v>11.579049225789786</v>
      </c>
      <c r="AA1926">
        <v>0</v>
      </c>
      <c r="AB1926">
        <v>6.7199397217861776</v>
      </c>
      <c r="AC1926">
        <v>0</v>
      </c>
      <c r="AD1926">
        <v>0</v>
      </c>
      <c r="AE1926">
        <v>63.065812087410627</v>
      </c>
    </row>
    <row r="1927" spans="1:31" x14ac:dyDescent="0.25">
      <c r="A1927">
        <v>2057447</v>
      </c>
      <c r="B1927">
        <v>1</v>
      </c>
      <c r="C1927" t="s">
        <v>80</v>
      </c>
      <c r="D1927" t="s">
        <v>110</v>
      </c>
      <c r="E1927" t="s">
        <v>177</v>
      </c>
      <c r="F1927" t="s">
        <v>5840</v>
      </c>
      <c r="G1927" t="s">
        <v>179</v>
      </c>
      <c r="H1927" t="s">
        <v>143</v>
      </c>
      <c r="I1927" t="s">
        <v>135</v>
      </c>
      <c r="J1927" t="s">
        <v>136</v>
      </c>
      <c r="K1927" t="s">
        <v>137</v>
      </c>
      <c r="L1927" t="s">
        <v>5841</v>
      </c>
      <c r="M1927" t="s">
        <v>5842</v>
      </c>
      <c r="N1927">
        <v>4.2566666660000001</v>
      </c>
      <c r="O1927">
        <v>0</v>
      </c>
      <c r="P1927">
        <v>24</v>
      </c>
      <c r="Q1927">
        <v>0</v>
      </c>
      <c r="R1927">
        <v>0</v>
      </c>
      <c r="S1927">
        <v>0</v>
      </c>
      <c r="T1927">
        <v>3</v>
      </c>
      <c r="U1927">
        <v>0</v>
      </c>
      <c r="V1927">
        <v>0</v>
      </c>
      <c r="W1927">
        <v>0</v>
      </c>
      <c r="X1927">
        <v>22.149061316479198</v>
      </c>
      <c r="Y1927">
        <v>0</v>
      </c>
      <c r="Z1927">
        <v>0</v>
      </c>
      <c r="AA1927">
        <v>0</v>
      </c>
      <c r="AB1927">
        <v>4.5937991810839476</v>
      </c>
      <c r="AC1927">
        <v>0</v>
      </c>
      <c r="AD1927">
        <v>0</v>
      </c>
      <c r="AE1927">
        <v>26.742860497563147</v>
      </c>
    </row>
    <row r="1928" spans="1:31" x14ac:dyDescent="0.25">
      <c r="A1928">
        <v>2057450</v>
      </c>
      <c r="B1928">
        <v>1</v>
      </c>
      <c r="C1928" t="s">
        <v>81</v>
      </c>
      <c r="D1928" t="s">
        <v>115</v>
      </c>
      <c r="E1928" t="s">
        <v>131</v>
      </c>
      <c r="F1928" t="s">
        <v>5843</v>
      </c>
      <c r="G1928" t="s">
        <v>273</v>
      </c>
      <c r="H1928" t="s">
        <v>134</v>
      </c>
      <c r="I1928" t="s">
        <v>135</v>
      </c>
      <c r="J1928" t="s">
        <v>136</v>
      </c>
      <c r="K1928" t="s">
        <v>155</v>
      </c>
      <c r="L1928" t="s">
        <v>5844</v>
      </c>
      <c r="M1928" t="s">
        <v>5845</v>
      </c>
      <c r="N1928">
        <v>7.903333333</v>
      </c>
      <c r="O1928">
        <v>0</v>
      </c>
      <c r="P1928">
        <v>418</v>
      </c>
      <c r="Q1928">
        <v>3</v>
      </c>
      <c r="R1928">
        <v>16</v>
      </c>
      <c r="S1928">
        <v>0</v>
      </c>
      <c r="T1928">
        <v>29</v>
      </c>
      <c r="U1928">
        <v>0</v>
      </c>
      <c r="V1928">
        <v>1</v>
      </c>
      <c r="W1928">
        <v>0</v>
      </c>
      <c r="X1928">
        <v>342.57160324127744</v>
      </c>
      <c r="Y1928">
        <v>14.450104856858159</v>
      </c>
      <c r="Z1928">
        <v>61.127405857071452</v>
      </c>
      <c r="AA1928">
        <v>0</v>
      </c>
      <c r="AB1928">
        <v>46.095273721422458</v>
      </c>
      <c r="AC1928">
        <v>0</v>
      </c>
      <c r="AD1928">
        <v>6.8750167691176672E-2</v>
      </c>
      <c r="AE1928">
        <v>464.31313784432069</v>
      </c>
    </row>
    <row r="1929" spans="1:31" x14ac:dyDescent="0.25">
      <c r="A1929">
        <v>2057452</v>
      </c>
      <c r="B1929">
        <v>1</v>
      </c>
      <c r="C1929" t="s">
        <v>80</v>
      </c>
      <c r="D1929" t="s">
        <v>96</v>
      </c>
      <c r="E1929" t="s">
        <v>140</v>
      </c>
      <c r="F1929" t="s">
        <v>5846</v>
      </c>
      <c r="G1929" t="s">
        <v>4805</v>
      </c>
      <c r="H1929" t="s">
        <v>143</v>
      </c>
      <c r="I1929" t="s">
        <v>135</v>
      </c>
      <c r="J1929" t="s">
        <v>136</v>
      </c>
      <c r="K1929" t="s">
        <v>137</v>
      </c>
      <c r="L1929" t="s">
        <v>5847</v>
      </c>
      <c r="M1929" t="s">
        <v>5848</v>
      </c>
      <c r="N1929">
        <v>2.2405555549999998</v>
      </c>
      <c r="O1929">
        <v>0</v>
      </c>
      <c r="P1929">
        <v>121</v>
      </c>
      <c r="Q1929">
        <v>0</v>
      </c>
      <c r="R1929">
        <v>0</v>
      </c>
      <c r="S1929">
        <v>0</v>
      </c>
      <c r="T1929">
        <v>2</v>
      </c>
      <c r="U1929">
        <v>0</v>
      </c>
      <c r="V1929">
        <v>0</v>
      </c>
      <c r="W1929">
        <v>0</v>
      </c>
      <c r="X1929">
        <v>102.46026844508071</v>
      </c>
      <c r="Y1929">
        <v>0</v>
      </c>
      <c r="Z1929">
        <v>0</v>
      </c>
      <c r="AA1929">
        <v>0</v>
      </c>
      <c r="AB1929">
        <v>21.555393807936415</v>
      </c>
      <c r="AC1929">
        <v>0</v>
      </c>
      <c r="AD1929">
        <v>0</v>
      </c>
      <c r="AE1929">
        <v>124.01566225301713</v>
      </c>
    </row>
    <row r="1930" spans="1:31" x14ac:dyDescent="0.25">
      <c r="A1930">
        <v>2057453</v>
      </c>
      <c r="B1930">
        <v>1</v>
      </c>
      <c r="C1930" t="s">
        <v>80</v>
      </c>
      <c r="D1930" t="s">
        <v>98</v>
      </c>
      <c r="E1930" t="s">
        <v>158</v>
      </c>
      <c r="F1930" t="s">
        <v>3499</v>
      </c>
      <c r="G1930" t="s">
        <v>154</v>
      </c>
      <c r="H1930" t="s">
        <v>143</v>
      </c>
      <c r="I1930" t="s">
        <v>135</v>
      </c>
      <c r="J1930" t="s">
        <v>136</v>
      </c>
      <c r="K1930" t="s">
        <v>155</v>
      </c>
      <c r="L1930" t="s">
        <v>5849</v>
      </c>
      <c r="M1930" t="s">
        <v>5850</v>
      </c>
      <c r="N1930">
        <v>8.2705555549999996</v>
      </c>
      <c r="O1930">
        <v>0</v>
      </c>
      <c r="P1930">
        <v>44</v>
      </c>
      <c r="Q1930">
        <v>0</v>
      </c>
      <c r="R1930">
        <v>0</v>
      </c>
      <c r="S1930">
        <v>0</v>
      </c>
      <c r="T1930">
        <v>3</v>
      </c>
      <c r="U1930">
        <v>0</v>
      </c>
      <c r="V1930">
        <v>0</v>
      </c>
      <c r="W1930">
        <v>0</v>
      </c>
      <c r="X1930">
        <v>30.604200370982159</v>
      </c>
      <c r="Y1930">
        <v>0</v>
      </c>
      <c r="Z1930">
        <v>0</v>
      </c>
      <c r="AA1930">
        <v>0</v>
      </c>
      <c r="AB1930">
        <v>4.595273766809413</v>
      </c>
      <c r="AC1930">
        <v>0</v>
      </c>
      <c r="AD1930">
        <v>0</v>
      </c>
      <c r="AE1930">
        <v>35.199474137791569</v>
      </c>
    </row>
    <row r="1931" spans="1:31" x14ac:dyDescent="0.25">
      <c r="A1931">
        <v>2057455</v>
      </c>
      <c r="B1931">
        <v>1</v>
      </c>
      <c r="C1931" t="s">
        <v>81</v>
      </c>
      <c r="D1931" t="s">
        <v>123</v>
      </c>
      <c r="E1931" t="s">
        <v>131</v>
      </c>
      <c r="F1931" t="s">
        <v>5851</v>
      </c>
      <c r="G1931" t="s">
        <v>273</v>
      </c>
      <c r="H1931" t="s">
        <v>134</v>
      </c>
      <c r="I1931" t="s">
        <v>135</v>
      </c>
      <c r="J1931" t="s">
        <v>136</v>
      </c>
      <c r="K1931" t="s">
        <v>155</v>
      </c>
      <c r="L1931" t="s">
        <v>5852</v>
      </c>
      <c r="M1931" t="s">
        <v>5853</v>
      </c>
      <c r="N1931">
        <v>7.8008361109999997</v>
      </c>
      <c r="O1931">
        <v>0</v>
      </c>
      <c r="P1931">
        <v>665</v>
      </c>
      <c r="Q1931">
        <v>5</v>
      </c>
      <c r="R1931">
        <v>27</v>
      </c>
      <c r="S1931">
        <v>3</v>
      </c>
      <c r="T1931">
        <v>38</v>
      </c>
      <c r="U1931">
        <v>1</v>
      </c>
      <c r="V1931">
        <v>0</v>
      </c>
      <c r="W1931">
        <v>0</v>
      </c>
      <c r="X1931">
        <v>711.08005888003606</v>
      </c>
      <c r="Y1931">
        <v>16.728540506787738</v>
      </c>
      <c r="Z1931">
        <v>26.711251754782698</v>
      </c>
      <c r="AA1931">
        <v>125.19954497389048</v>
      </c>
      <c r="AB1931">
        <v>91.105933880979222</v>
      </c>
      <c r="AC1931">
        <v>232.08175851548981</v>
      </c>
      <c r="AD1931">
        <v>0</v>
      </c>
      <c r="AE1931">
        <v>1202.9070885119659</v>
      </c>
    </row>
    <row r="1932" spans="1:31" x14ac:dyDescent="0.25">
      <c r="A1932">
        <v>2057457</v>
      </c>
      <c r="B1932">
        <v>1</v>
      </c>
      <c r="C1932" t="s">
        <v>80</v>
      </c>
      <c r="D1932" t="s">
        <v>110</v>
      </c>
      <c r="E1932" t="s">
        <v>169</v>
      </c>
      <c r="F1932" t="s">
        <v>5854</v>
      </c>
      <c r="G1932" t="s">
        <v>273</v>
      </c>
      <c r="H1932" t="s">
        <v>134</v>
      </c>
      <c r="I1932" t="s">
        <v>135</v>
      </c>
      <c r="J1932" t="s">
        <v>136</v>
      </c>
      <c r="K1932" t="s">
        <v>155</v>
      </c>
      <c r="L1932" t="s">
        <v>5855</v>
      </c>
      <c r="M1932" t="s">
        <v>5856</v>
      </c>
      <c r="N1932">
        <v>9.3436111109999995</v>
      </c>
      <c r="O1932">
        <v>0</v>
      </c>
      <c r="P1932">
        <v>698</v>
      </c>
      <c r="Q1932">
        <v>0</v>
      </c>
      <c r="R1932">
        <v>0</v>
      </c>
      <c r="S1932">
        <v>0</v>
      </c>
      <c r="T1932">
        <v>26</v>
      </c>
      <c r="U1932">
        <v>0</v>
      </c>
      <c r="V1932">
        <v>0</v>
      </c>
      <c r="W1932">
        <v>0</v>
      </c>
      <c r="X1932">
        <v>1485.5984550708708</v>
      </c>
      <c r="Y1932">
        <v>0</v>
      </c>
      <c r="Z1932">
        <v>0</v>
      </c>
      <c r="AA1932">
        <v>0</v>
      </c>
      <c r="AB1932">
        <v>58.625877203977176</v>
      </c>
      <c r="AC1932">
        <v>0</v>
      </c>
      <c r="AD1932">
        <v>0</v>
      </c>
      <c r="AE1932">
        <v>1544.2243322748479</v>
      </c>
    </row>
    <row r="1933" spans="1:31" x14ac:dyDescent="0.25">
      <c r="A1933">
        <v>2057458</v>
      </c>
      <c r="B1933">
        <v>1</v>
      </c>
      <c r="C1933" t="s">
        <v>80</v>
      </c>
      <c r="D1933" t="s">
        <v>94</v>
      </c>
      <c r="E1933" t="s">
        <v>146</v>
      </c>
      <c r="F1933" t="s">
        <v>4226</v>
      </c>
      <c r="G1933" t="s">
        <v>133</v>
      </c>
      <c r="H1933" t="s">
        <v>134</v>
      </c>
      <c r="I1933" t="s">
        <v>135</v>
      </c>
      <c r="J1933" t="s">
        <v>136</v>
      </c>
      <c r="K1933" t="s">
        <v>137</v>
      </c>
      <c r="L1933" t="s">
        <v>5857</v>
      </c>
      <c r="M1933" t="s">
        <v>5858</v>
      </c>
      <c r="N1933">
        <v>5.1666666E-2</v>
      </c>
      <c r="O1933">
        <v>0</v>
      </c>
      <c r="P1933">
        <v>657</v>
      </c>
      <c r="Q1933">
        <v>34</v>
      </c>
      <c r="R1933">
        <v>67</v>
      </c>
      <c r="S1933">
        <v>13</v>
      </c>
      <c r="T1933">
        <v>74</v>
      </c>
      <c r="U1933">
        <v>2</v>
      </c>
      <c r="V1933">
        <v>0</v>
      </c>
      <c r="W1933">
        <v>0</v>
      </c>
      <c r="X1933">
        <v>6.6296388390855521</v>
      </c>
      <c r="Y1933">
        <v>1.1184945588593749</v>
      </c>
      <c r="Z1933">
        <v>2.3009454523879747</v>
      </c>
      <c r="AA1933">
        <v>4.4427145738262341</v>
      </c>
      <c r="AB1933">
        <v>3.3631420600115605</v>
      </c>
      <c r="AC1933">
        <v>6.8669361982306665</v>
      </c>
      <c r="AD1933">
        <v>0</v>
      </c>
      <c r="AE1933">
        <v>24.721871682401364</v>
      </c>
    </row>
    <row r="1934" spans="1:31" x14ac:dyDescent="0.25">
      <c r="A1934">
        <v>2057459</v>
      </c>
      <c r="B1934">
        <v>1</v>
      </c>
      <c r="C1934" t="s">
        <v>80</v>
      </c>
      <c r="D1934" t="s">
        <v>84</v>
      </c>
      <c r="E1934" t="s">
        <v>158</v>
      </c>
      <c r="F1934" t="s">
        <v>5859</v>
      </c>
      <c r="G1934" t="s">
        <v>154</v>
      </c>
      <c r="H1934" t="s">
        <v>143</v>
      </c>
      <c r="I1934" t="s">
        <v>135</v>
      </c>
      <c r="J1934" t="s">
        <v>136</v>
      </c>
      <c r="K1934" t="s">
        <v>155</v>
      </c>
      <c r="L1934" t="s">
        <v>5860</v>
      </c>
      <c r="M1934" t="s">
        <v>5861</v>
      </c>
      <c r="N1934">
        <v>8.1722369439999998</v>
      </c>
      <c r="O1934">
        <v>0</v>
      </c>
      <c r="P1934">
        <v>22</v>
      </c>
      <c r="Q1934">
        <v>0</v>
      </c>
      <c r="R1934">
        <v>0</v>
      </c>
      <c r="S1934">
        <v>0</v>
      </c>
      <c r="T1934">
        <v>14</v>
      </c>
      <c r="U1934">
        <v>0</v>
      </c>
      <c r="V1934">
        <v>0</v>
      </c>
      <c r="W1934">
        <v>0</v>
      </c>
      <c r="X1934">
        <v>49.845648435907471</v>
      </c>
      <c r="Y1934">
        <v>0</v>
      </c>
      <c r="Z1934">
        <v>0</v>
      </c>
      <c r="AA1934">
        <v>0</v>
      </c>
      <c r="AB1934">
        <v>106.13477852589611</v>
      </c>
      <c r="AC1934">
        <v>0</v>
      </c>
      <c r="AD1934">
        <v>0</v>
      </c>
      <c r="AE1934">
        <v>155.98042696180357</v>
      </c>
    </row>
    <row r="1935" spans="1:31" x14ac:dyDescent="0.25">
      <c r="A1935">
        <v>2057460</v>
      </c>
      <c r="B1935">
        <v>1</v>
      </c>
      <c r="C1935" t="s">
        <v>80</v>
      </c>
      <c r="D1935" t="s">
        <v>103</v>
      </c>
      <c r="E1935" t="s">
        <v>177</v>
      </c>
      <c r="F1935" t="s">
        <v>5862</v>
      </c>
      <c r="G1935" t="s">
        <v>196</v>
      </c>
      <c r="H1935" t="s">
        <v>143</v>
      </c>
      <c r="I1935" t="s">
        <v>135</v>
      </c>
      <c r="J1935" t="s">
        <v>136</v>
      </c>
      <c r="K1935" t="s">
        <v>137</v>
      </c>
      <c r="L1935" t="s">
        <v>5863</v>
      </c>
      <c r="M1935" t="s">
        <v>5864</v>
      </c>
      <c r="N1935">
        <v>3.3116666659999998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1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0.71427349052496503</v>
      </c>
      <c r="AC1935">
        <v>0</v>
      </c>
      <c r="AD1935">
        <v>0</v>
      </c>
      <c r="AE1935">
        <v>0.71427349052496503</v>
      </c>
    </row>
    <row r="1936" spans="1:31" x14ac:dyDescent="0.25">
      <c r="A1936">
        <v>2057461</v>
      </c>
      <c r="B1936">
        <v>1</v>
      </c>
      <c r="C1936" t="s">
        <v>81</v>
      </c>
      <c r="D1936" t="s">
        <v>120</v>
      </c>
      <c r="E1936" t="s">
        <v>131</v>
      </c>
      <c r="F1936" t="s">
        <v>5865</v>
      </c>
      <c r="G1936" t="s">
        <v>133</v>
      </c>
      <c r="H1936" t="s">
        <v>134</v>
      </c>
      <c r="I1936" t="s">
        <v>135</v>
      </c>
      <c r="J1936" t="s">
        <v>136</v>
      </c>
      <c r="K1936" t="s">
        <v>137</v>
      </c>
      <c r="L1936" t="s">
        <v>5866</v>
      </c>
      <c r="M1936" t="s">
        <v>5867</v>
      </c>
      <c r="N1936">
        <v>1.051666666</v>
      </c>
      <c r="O1936">
        <v>0</v>
      </c>
      <c r="P1936">
        <v>446</v>
      </c>
      <c r="Q1936">
        <v>0</v>
      </c>
      <c r="R1936">
        <v>3</v>
      </c>
      <c r="S1936">
        <v>0</v>
      </c>
      <c r="T1936">
        <v>24</v>
      </c>
      <c r="U1936">
        <v>0</v>
      </c>
      <c r="V1936">
        <v>0</v>
      </c>
      <c r="W1936">
        <v>0</v>
      </c>
      <c r="X1936">
        <v>82.21377823716675</v>
      </c>
      <c r="Y1936">
        <v>0</v>
      </c>
      <c r="Z1936">
        <v>9.7098899570662228E-2</v>
      </c>
      <c r="AA1936">
        <v>0</v>
      </c>
      <c r="AB1936">
        <v>50.867547934174183</v>
      </c>
      <c r="AC1936">
        <v>0</v>
      </c>
      <c r="AD1936">
        <v>0</v>
      </c>
      <c r="AE1936">
        <v>133.1784250709116</v>
      </c>
    </row>
    <row r="1937" spans="1:31" x14ac:dyDescent="0.25">
      <c r="A1937">
        <v>2057463</v>
      </c>
      <c r="B1937">
        <v>1</v>
      </c>
      <c r="C1937" t="s">
        <v>81</v>
      </c>
      <c r="D1937" t="s">
        <v>122</v>
      </c>
      <c r="E1937" t="s">
        <v>177</v>
      </c>
      <c r="F1937" t="s">
        <v>5868</v>
      </c>
      <c r="G1937" t="s">
        <v>196</v>
      </c>
      <c r="H1937" t="s">
        <v>143</v>
      </c>
      <c r="I1937" t="s">
        <v>135</v>
      </c>
      <c r="J1937" t="s">
        <v>136</v>
      </c>
      <c r="K1937" t="s">
        <v>137</v>
      </c>
      <c r="L1937" t="s">
        <v>5869</v>
      </c>
      <c r="M1937" t="s">
        <v>5870</v>
      </c>
      <c r="N1937">
        <v>0.4975</v>
      </c>
      <c r="O1937">
        <v>0</v>
      </c>
      <c r="P1937">
        <v>1</v>
      </c>
      <c r="Q1937">
        <v>0</v>
      </c>
      <c r="R1937">
        <v>0</v>
      </c>
      <c r="S1937">
        <v>0</v>
      </c>
      <c r="T1937">
        <v>2</v>
      </c>
      <c r="U1937">
        <v>0</v>
      </c>
      <c r="V1937">
        <v>0</v>
      </c>
      <c r="W1937">
        <v>0</v>
      </c>
      <c r="X1937">
        <v>0.25369669970901754</v>
      </c>
      <c r="Y1937">
        <v>0</v>
      </c>
      <c r="Z1937">
        <v>0</v>
      </c>
      <c r="AA1937">
        <v>0</v>
      </c>
      <c r="AB1937">
        <v>0.16065528373839003</v>
      </c>
      <c r="AC1937">
        <v>0</v>
      </c>
      <c r="AD1937">
        <v>0</v>
      </c>
      <c r="AE1937">
        <v>0.41435198344740753</v>
      </c>
    </row>
    <row r="1938" spans="1:31" x14ac:dyDescent="0.25">
      <c r="A1938">
        <v>2057464</v>
      </c>
      <c r="B1938">
        <v>1</v>
      </c>
      <c r="C1938" t="s">
        <v>80</v>
      </c>
      <c r="D1938" t="s">
        <v>107</v>
      </c>
      <c r="E1938" t="s">
        <v>158</v>
      </c>
      <c r="F1938" t="s">
        <v>5871</v>
      </c>
      <c r="G1938" t="s">
        <v>154</v>
      </c>
      <c r="H1938" t="s">
        <v>143</v>
      </c>
      <c r="I1938" t="s">
        <v>135</v>
      </c>
      <c r="J1938" t="s">
        <v>136</v>
      </c>
      <c r="K1938" t="s">
        <v>155</v>
      </c>
      <c r="L1938" t="s">
        <v>5872</v>
      </c>
      <c r="M1938" t="s">
        <v>5873</v>
      </c>
      <c r="N1938">
        <v>8.2490933329999994</v>
      </c>
      <c r="O1938">
        <v>0</v>
      </c>
      <c r="P1938">
        <v>76</v>
      </c>
      <c r="Q1938">
        <v>0</v>
      </c>
      <c r="R1938">
        <v>0</v>
      </c>
      <c r="S1938">
        <v>0</v>
      </c>
      <c r="T1938">
        <v>20</v>
      </c>
      <c r="U1938">
        <v>0</v>
      </c>
      <c r="V1938">
        <v>0</v>
      </c>
      <c r="W1938">
        <v>0</v>
      </c>
      <c r="X1938">
        <v>94.869773689158023</v>
      </c>
      <c r="Y1938">
        <v>0</v>
      </c>
      <c r="Z1938">
        <v>0</v>
      </c>
      <c r="AA1938">
        <v>0</v>
      </c>
      <c r="AB1938">
        <v>36.132176849314973</v>
      </c>
      <c r="AC1938">
        <v>0</v>
      </c>
      <c r="AD1938">
        <v>0</v>
      </c>
      <c r="AE1938">
        <v>131.00195053847301</v>
      </c>
    </row>
    <row r="1939" spans="1:31" x14ac:dyDescent="0.25">
      <c r="A1939">
        <v>2057465</v>
      </c>
      <c r="B1939">
        <v>1</v>
      </c>
      <c r="C1939" t="s">
        <v>80</v>
      </c>
      <c r="D1939" t="s">
        <v>103</v>
      </c>
      <c r="E1939" t="s">
        <v>140</v>
      </c>
      <c r="F1939" t="s">
        <v>4379</v>
      </c>
      <c r="G1939" t="s">
        <v>366</v>
      </c>
      <c r="H1939" t="s">
        <v>143</v>
      </c>
      <c r="I1939" t="s">
        <v>135</v>
      </c>
      <c r="J1939" t="s">
        <v>136</v>
      </c>
      <c r="K1939" t="s">
        <v>137</v>
      </c>
      <c r="L1939" t="s">
        <v>5874</v>
      </c>
      <c r="M1939" t="s">
        <v>5875</v>
      </c>
      <c r="N1939">
        <v>2.0886111110000001</v>
      </c>
      <c r="O1939">
        <v>0</v>
      </c>
      <c r="P1939">
        <v>61</v>
      </c>
      <c r="Q1939">
        <v>0</v>
      </c>
      <c r="R1939">
        <v>2</v>
      </c>
      <c r="S1939">
        <v>0</v>
      </c>
      <c r="T1939">
        <v>2</v>
      </c>
      <c r="U1939">
        <v>0</v>
      </c>
      <c r="V1939">
        <v>0</v>
      </c>
      <c r="W1939">
        <v>0</v>
      </c>
      <c r="X1939">
        <v>26.344751721828441</v>
      </c>
      <c r="Y1939">
        <v>0</v>
      </c>
      <c r="Z1939">
        <v>5.6609896659512451</v>
      </c>
      <c r="AA1939">
        <v>0</v>
      </c>
      <c r="AB1939">
        <v>3.6437686205373914</v>
      </c>
      <c r="AC1939">
        <v>0</v>
      </c>
      <c r="AD1939">
        <v>0</v>
      </c>
      <c r="AE1939">
        <v>35.64951000831708</v>
      </c>
    </row>
    <row r="1940" spans="1:31" x14ac:dyDescent="0.25">
      <c r="A1940">
        <v>2057468</v>
      </c>
      <c r="B1940">
        <v>1</v>
      </c>
      <c r="C1940" t="s">
        <v>80</v>
      </c>
      <c r="D1940" t="s">
        <v>88</v>
      </c>
      <c r="E1940" t="s">
        <v>169</v>
      </c>
      <c r="F1940" t="s">
        <v>5876</v>
      </c>
      <c r="G1940" t="s">
        <v>273</v>
      </c>
      <c r="H1940" t="s">
        <v>134</v>
      </c>
      <c r="I1940" t="s">
        <v>135</v>
      </c>
      <c r="J1940" t="s">
        <v>136</v>
      </c>
      <c r="K1940" t="s">
        <v>155</v>
      </c>
      <c r="L1940" t="s">
        <v>5877</v>
      </c>
      <c r="M1940" t="s">
        <v>5878</v>
      </c>
      <c r="N1940">
        <v>7.5505555549999999</v>
      </c>
      <c r="O1940">
        <v>0</v>
      </c>
      <c r="P1940">
        <v>158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285.30838289915835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285.30838289915835</v>
      </c>
    </row>
    <row r="1941" spans="1:31" x14ac:dyDescent="0.25">
      <c r="A1941">
        <v>2057469</v>
      </c>
      <c r="B1941">
        <v>1</v>
      </c>
      <c r="C1941" t="s">
        <v>81</v>
      </c>
      <c r="D1941" t="s">
        <v>112</v>
      </c>
      <c r="E1941" t="s">
        <v>177</v>
      </c>
      <c r="F1941" t="s">
        <v>5879</v>
      </c>
      <c r="G1941" t="s">
        <v>183</v>
      </c>
      <c r="H1941" t="s">
        <v>143</v>
      </c>
      <c r="I1941" t="s">
        <v>135</v>
      </c>
      <c r="J1941" t="s">
        <v>136</v>
      </c>
      <c r="K1941" t="s">
        <v>137</v>
      </c>
      <c r="L1941" t="s">
        <v>5880</v>
      </c>
      <c r="M1941" t="s">
        <v>5881</v>
      </c>
      <c r="N1941">
        <v>2.1097222219999998</v>
      </c>
      <c r="O1941">
        <v>0</v>
      </c>
      <c r="P1941">
        <v>1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0.59270826404277643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0.59270826404277643</v>
      </c>
    </row>
    <row r="1942" spans="1:31" x14ac:dyDescent="0.25">
      <c r="A1942">
        <v>2057472</v>
      </c>
      <c r="B1942">
        <v>1</v>
      </c>
      <c r="C1942" t="s">
        <v>80</v>
      </c>
      <c r="D1942" t="s">
        <v>97</v>
      </c>
      <c r="E1942" t="s">
        <v>158</v>
      </c>
      <c r="F1942" t="s">
        <v>5207</v>
      </c>
      <c r="G1942" t="s">
        <v>154</v>
      </c>
      <c r="H1942" t="s">
        <v>143</v>
      </c>
      <c r="I1942" t="s">
        <v>135</v>
      </c>
      <c r="J1942" t="s">
        <v>136</v>
      </c>
      <c r="K1942" t="s">
        <v>155</v>
      </c>
      <c r="L1942" t="s">
        <v>5882</v>
      </c>
      <c r="M1942" t="s">
        <v>5883</v>
      </c>
      <c r="N1942">
        <v>5.1124999999999998</v>
      </c>
      <c r="O1942">
        <v>0</v>
      </c>
      <c r="P1942">
        <v>6</v>
      </c>
      <c r="Q1942">
        <v>0</v>
      </c>
      <c r="R1942">
        <v>23</v>
      </c>
      <c r="S1942">
        <v>0</v>
      </c>
      <c r="T1942">
        <v>5</v>
      </c>
      <c r="U1942">
        <v>0</v>
      </c>
      <c r="V1942">
        <v>0</v>
      </c>
      <c r="W1942">
        <v>0</v>
      </c>
      <c r="X1942">
        <v>44.310003760255753</v>
      </c>
      <c r="Y1942">
        <v>0</v>
      </c>
      <c r="Z1942">
        <v>48.876958189022389</v>
      </c>
      <c r="AA1942">
        <v>0</v>
      </c>
      <c r="AB1942">
        <v>29.739022145990329</v>
      </c>
      <c r="AC1942">
        <v>0</v>
      </c>
      <c r="AD1942">
        <v>0</v>
      </c>
      <c r="AE1942">
        <v>122.92598409526848</v>
      </c>
    </row>
    <row r="1943" spans="1:31" x14ac:dyDescent="0.25">
      <c r="A1943">
        <v>2057474</v>
      </c>
      <c r="B1943">
        <v>1</v>
      </c>
      <c r="C1943" t="s">
        <v>80</v>
      </c>
      <c r="D1943" t="s">
        <v>108</v>
      </c>
      <c r="E1943" t="s">
        <v>131</v>
      </c>
      <c r="F1943" t="s">
        <v>5884</v>
      </c>
      <c r="G1943" t="s">
        <v>133</v>
      </c>
      <c r="H1943" t="s">
        <v>134</v>
      </c>
      <c r="I1943" t="s">
        <v>135</v>
      </c>
      <c r="J1943" t="s">
        <v>136</v>
      </c>
      <c r="K1943" t="s">
        <v>137</v>
      </c>
      <c r="L1943" t="s">
        <v>5885</v>
      </c>
      <c r="M1943" t="s">
        <v>5886</v>
      </c>
      <c r="N1943">
        <v>0.41444444400000002</v>
      </c>
      <c r="O1943">
        <v>0</v>
      </c>
      <c r="P1943">
        <v>380</v>
      </c>
      <c r="Q1943">
        <v>2</v>
      </c>
      <c r="R1943">
        <v>113</v>
      </c>
      <c r="S1943">
        <v>2</v>
      </c>
      <c r="T1943">
        <v>111</v>
      </c>
      <c r="U1943">
        <v>0</v>
      </c>
      <c r="V1943">
        <v>0</v>
      </c>
      <c r="W1943">
        <v>0</v>
      </c>
      <c r="X1943">
        <v>32.339420012910743</v>
      </c>
      <c r="Y1943">
        <v>3.485915686468978</v>
      </c>
      <c r="Z1943">
        <v>76.90189926352916</v>
      </c>
      <c r="AA1943">
        <v>12.986529415606457</v>
      </c>
      <c r="AB1943">
        <v>40.650398902858321</v>
      </c>
      <c r="AC1943">
        <v>0</v>
      </c>
      <c r="AD1943">
        <v>0</v>
      </c>
      <c r="AE1943">
        <v>166.36416328137366</v>
      </c>
    </row>
    <row r="1944" spans="1:31" x14ac:dyDescent="0.25">
      <c r="A1944">
        <v>2057476</v>
      </c>
      <c r="B1944">
        <v>1</v>
      </c>
      <c r="C1944" t="s">
        <v>81</v>
      </c>
      <c r="D1944" t="s">
        <v>123</v>
      </c>
      <c r="E1944" t="s">
        <v>131</v>
      </c>
      <c r="F1944" t="s">
        <v>5887</v>
      </c>
      <c r="G1944" t="s">
        <v>154</v>
      </c>
      <c r="H1944" t="s">
        <v>134</v>
      </c>
      <c r="I1944" t="s">
        <v>135</v>
      </c>
      <c r="J1944" t="s">
        <v>136</v>
      </c>
      <c r="K1944" t="s">
        <v>155</v>
      </c>
      <c r="L1944" t="s">
        <v>5888</v>
      </c>
      <c r="M1944" t="s">
        <v>5889</v>
      </c>
      <c r="N1944">
        <v>3.9705555549999998</v>
      </c>
      <c r="O1944">
        <v>2</v>
      </c>
      <c r="P1944">
        <v>197</v>
      </c>
      <c r="Q1944">
        <v>22</v>
      </c>
      <c r="R1944">
        <v>36</v>
      </c>
      <c r="S1944">
        <v>2</v>
      </c>
      <c r="T1944">
        <v>17</v>
      </c>
      <c r="U1944">
        <v>0</v>
      </c>
      <c r="V1944">
        <v>0</v>
      </c>
      <c r="W1944">
        <v>1.555432700036508</v>
      </c>
      <c r="X1944">
        <v>250.30762322180894</v>
      </c>
      <c r="Y1944">
        <v>335.00724459640253</v>
      </c>
      <c r="Z1944">
        <v>307.69665017408329</v>
      </c>
      <c r="AA1944">
        <v>162.69572164969685</v>
      </c>
      <c r="AB1944">
        <v>75.890253376494229</v>
      </c>
      <c r="AC1944">
        <v>0</v>
      </c>
      <c r="AD1944">
        <v>0</v>
      </c>
      <c r="AE1944">
        <v>1133.1529257185223</v>
      </c>
    </row>
    <row r="1945" spans="1:31" x14ac:dyDescent="0.25">
      <c r="A1945">
        <v>2057480</v>
      </c>
      <c r="B1945">
        <v>1</v>
      </c>
      <c r="C1945" t="s">
        <v>80</v>
      </c>
      <c r="D1945" t="s">
        <v>82</v>
      </c>
      <c r="E1945" t="s">
        <v>177</v>
      </c>
      <c r="F1945" t="s">
        <v>5890</v>
      </c>
      <c r="G1945" t="s">
        <v>179</v>
      </c>
      <c r="H1945" t="s">
        <v>143</v>
      </c>
      <c r="I1945" t="s">
        <v>135</v>
      </c>
      <c r="J1945" t="s">
        <v>136</v>
      </c>
      <c r="K1945" t="s">
        <v>137</v>
      </c>
      <c r="L1945" t="s">
        <v>5891</v>
      </c>
      <c r="M1945" t="s">
        <v>5892</v>
      </c>
      <c r="N1945">
        <v>1.487222222</v>
      </c>
      <c r="O1945">
        <v>0</v>
      </c>
      <c r="P1945">
        <v>16</v>
      </c>
      <c r="Q1945">
        <v>0</v>
      </c>
      <c r="R1945">
        <v>0</v>
      </c>
      <c r="S1945">
        <v>0</v>
      </c>
      <c r="T1945">
        <v>2</v>
      </c>
      <c r="U1945">
        <v>0</v>
      </c>
      <c r="V1945">
        <v>0</v>
      </c>
      <c r="W1945">
        <v>0</v>
      </c>
      <c r="X1945">
        <v>6.640839624232294</v>
      </c>
      <c r="Y1945">
        <v>0</v>
      </c>
      <c r="Z1945">
        <v>0</v>
      </c>
      <c r="AA1945">
        <v>0</v>
      </c>
      <c r="AB1945">
        <v>43.501618507025178</v>
      </c>
      <c r="AC1945">
        <v>0</v>
      </c>
      <c r="AD1945">
        <v>0</v>
      </c>
      <c r="AE1945">
        <v>50.14245813125747</v>
      </c>
    </row>
    <row r="1946" spans="1:31" x14ac:dyDescent="0.25">
      <c r="A1946">
        <v>2057482</v>
      </c>
      <c r="B1946">
        <v>1</v>
      </c>
      <c r="C1946" t="s">
        <v>80</v>
      </c>
      <c r="D1946" t="s">
        <v>105</v>
      </c>
      <c r="E1946" t="s">
        <v>146</v>
      </c>
      <c r="F1946" t="s">
        <v>5893</v>
      </c>
      <c r="G1946" t="s">
        <v>133</v>
      </c>
      <c r="H1946" t="s">
        <v>134</v>
      </c>
      <c r="I1946" t="s">
        <v>135</v>
      </c>
      <c r="J1946" t="s">
        <v>136</v>
      </c>
      <c r="K1946" t="s">
        <v>137</v>
      </c>
      <c r="L1946" t="s">
        <v>5894</v>
      </c>
      <c r="M1946" t="s">
        <v>5895</v>
      </c>
      <c r="N1946">
        <v>6.7222221999999998E-2</v>
      </c>
      <c r="O1946">
        <v>0</v>
      </c>
      <c r="P1946">
        <v>4273</v>
      </c>
      <c r="Q1946">
        <v>0</v>
      </c>
      <c r="R1946">
        <v>7</v>
      </c>
      <c r="S1946">
        <v>11</v>
      </c>
      <c r="T1946">
        <v>276</v>
      </c>
      <c r="U1946">
        <v>8</v>
      </c>
      <c r="V1946">
        <v>11</v>
      </c>
      <c r="W1946">
        <v>0</v>
      </c>
      <c r="X1946">
        <v>63.481072750411599</v>
      </c>
      <c r="Y1946">
        <v>0</v>
      </c>
      <c r="Z1946">
        <v>9.765219935043834E-2</v>
      </c>
      <c r="AA1946">
        <v>7.7452380335082873</v>
      </c>
      <c r="AB1946">
        <v>20.420394080888023</v>
      </c>
      <c r="AC1946">
        <v>189.62174534416945</v>
      </c>
      <c r="AD1946">
        <v>33.509582213050962</v>
      </c>
      <c r="AE1946">
        <v>314.87568462137881</v>
      </c>
    </row>
    <row r="1947" spans="1:31" x14ac:dyDescent="0.25">
      <c r="A1947">
        <v>2057484</v>
      </c>
      <c r="B1947">
        <v>1</v>
      </c>
      <c r="C1947" t="s">
        <v>80</v>
      </c>
      <c r="D1947" t="s">
        <v>108</v>
      </c>
      <c r="E1947" t="s">
        <v>158</v>
      </c>
      <c r="F1947" t="s">
        <v>5896</v>
      </c>
      <c r="G1947" t="s">
        <v>385</v>
      </c>
      <c r="H1947" t="s">
        <v>143</v>
      </c>
      <c r="I1947" t="s">
        <v>135</v>
      </c>
      <c r="J1947" t="s">
        <v>136</v>
      </c>
      <c r="K1947" t="s">
        <v>137</v>
      </c>
      <c r="L1947" t="s">
        <v>5897</v>
      </c>
      <c r="M1947" t="s">
        <v>5898</v>
      </c>
      <c r="N1947">
        <v>3.6483333330000001</v>
      </c>
      <c r="O1947">
        <v>0</v>
      </c>
      <c r="P1947">
        <v>7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3.9852802800860223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3.9852802800860223</v>
      </c>
    </row>
    <row r="1948" spans="1:31" x14ac:dyDescent="0.25">
      <c r="A1948">
        <v>2057486</v>
      </c>
      <c r="B1948">
        <v>1</v>
      </c>
      <c r="C1948" t="s">
        <v>80</v>
      </c>
      <c r="D1948" t="s">
        <v>98</v>
      </c>
      <c r="E1948" t="s">
        <v>158</v>
      </c>
      <c r="F1948" t="s">
        <v>5899</v>
      </c>
      <c r="G1948" t="s">
        <v>1283</v>
      </c>
      <c r="H1948" t="s">
        <v>143</v>
      </c>
      <c r="I1948" t="s">
        <v>135</v>
      </c>
      <c r="J1948" t="s">
        <v>136</v>
      </c>
      <c r="K1948" t="s">
        <v>137</v>
      </c>
      <c r="L1948" t="s">
        <v>5900</v>
      </c>
      <c r="M1948" t="s">
        <v>5901</v>
      </c>
      <c r="N1948">
        <v>0.69138888799999998</v>
      </c>
      <c r="O1948">
        <v>0</v>
      </c>
      <c r="P1948">
        <v>33</v>
      </c>
      <c r="Q1948">
        <v>0</v>
      </c>
      <c r="R1948">
        <v>0</v>
      </c>
      <c r="S1948">
        <v>0</v>
      </c>
      <c r="T1948">
        <v>4</v>
      </c>
      <c r="U1948">
        <v>0</v>
      </c>
      <c r="V1948">
        <v>0</v>
      </c>
      <c r="W1948">
        <v>0</v>
      </c>
      <c r="X1948">
        <v>3.8654150273568271</v>
      </c>
      <c r="Y1948">
        <v>0</v>
      </c>
      <c r="Z1948">
        <v>0</v>
      </c>
      <c r="AA1948">
        <v>0</v>
      </c>
      <c r="AB1948">
        <v>0.82724693813851768</v>
      </c>
      <c r="AC1948">
        <v>0</v>
      </c>
      <c r="AD1948">
        <v>0</v>
      </c>
      <c r="AE1948">
        <v>4.6926619654953452</v>
      </c>
    </row>
    <row r="1949" spans="1:31" x14ac:dyDescent="0.25">
      <c r="A1949">
        <v>2057487</v>
      </c>
      <c r="B1949">
        <v>1</v>
      </c>
      <c r="C1949" t="s">
        <v>80</v>
      </c>
      <c r="D1949" t="s">
        <v>96</v>
      </c>
      <c r="E1949" t="s">
        <v>158</v>
      </c>
      <c r="F1949" t="s">
        <v>5902</v>
      </c>
      <c r="G1949" t="s">
        <v>1378</v>
      </c>
      <c r="H1949" t="s">
        <v>143</v>
      </c>
      <c r="I1949" t="s">
        <v>135</v>
      </c>
      <c r="J1949" t="s">
        <v>136</v>
      </c>
      <c r="K1949" t="s">
        <v>137</v>
      </c>
      <c r="L1949" t="s">
        <v>5903</v>
      </c>
      <c r="M1949" t="s">
        <v>5904</v>
      </c>
      <c r="N1949">
        <v>4.6316666660000001</v>
      </c>
      <c r="O1949">
        <v>0</v>
      </c>
      <c r="P1949">
        <v>1</v>
      </c>
      <c r="Q1949">
        <v>0</v>
      </c>
      <c r="R1949">
        <v>1</v>
      </c>
      <c r="S1949">
        <v>0</v>
      </c>
      <c r="T1949">
        <v>1</v>
      </c>
      <c r="U1949">
        <v>0</v>
      </c>
      <c r="V1949">
        <v>0</v>
      </c>
      <c r="W1949">
        <v>0</v>
      </c>
      <c r="X1949">
        <v>1.5105841094677501</v>
      </c>
      <c r="Y1949">
        <v>0</v>
      </c>
      <c r="Z1949">
        <v>9.9116631121515031</v>
      </c>
      <c r="AA1949">
        <v>0</v>
      </c>
      <c r="AB1949">
        <v>0.18068741353097639</v>
      </c>
      <c r="AC1949">
        <v>0</v>
      </c>
      <c r="AD1949">
        <v>0</v>
      </c>
      <c r="AE1949">
        <v>11.60293463515023</v>
      </c>
    </row>
    <row r="1950" spans="1:31" x14ac:dyDescent="0.25">
      <c r="A1950">
        <v>2057488</v>
      </c>
      <c r="B1950">
        <v>1</v>
      </c>
      <c r="C1950" t="s">
        <v>81</v>
      </c>
      <c r="D1950" t="s">
        <v>122</v>
      </c>
      <c r="E1950" t="s">
        <v>146</v>
      </c>
      <c r="F1950" t="s">
        <v>5905</v>
      </c>
      <c r="G1950" t="s">
        <v>133</v>
      </c>
      <c r="H1950" t="s">
        <v>134</v>
      </c>
      <c r="I1950" t="s">
        <v>135</v>
      </c>
      <c r="J1950" t="s">
        <v>136</v>
      </c>
      <c r="K1950" t="s">
        <v>137</v>
      </c>
      <c r="L1950" t="s">
        <v>5906</v>
      </c>
      <c r="M1950" t="s">
        <v>5907</v>
      </c>
      <c r="N1950">
        <v>0.91722222200000003</v>
      </c>
      <c r="O1950">
        <v>0</v>
      </c>
      <c r="P1950">
        <v>155</v>
      </c>
      <c r="Q1950">
        <v>0</v>
      </c>
      <c r="R1950">
        <v>0</v>
      </c>
      <c r="S1950">
        <v>4</v>
      </c>
      <c r="T1950">
        <v>23</v>
      </c>
      <c r="U1950">
        <v>3</v>
      </c>
      <c r="V1950">
        <v>0</v>
      </c>
      <c r="W1950">
        <v>0</v>
      </c>
      <c r="X1950">
        <v>18.943601566460831</v>
      </c>
      <c r="Y1950">
        <v>0</v>
      </c>
      <c r="Z1950">
        <v>0</v>
      </c>
      <c r="AA1950">
        <v>7.8500833026650749</v>
      </c>
      <c r="AB1950">
        <v>18.408408400358244</v>
      </c>
      <c r="AC1950">
        <v>182.55259280390871</v>
      </c>
      <c r="AD1950">
        <v>0</v>
      </c>
      <c r="AE1950">
        <v>227.75468607339286</v>
      </c>
    </row>
    <row r="1951" spans="1:31" x14ac:dyDescent="0.25">
      <c r="A1951">
        <v>2057491</v>
      </c>
      <c r="B1951">
        <v>1</v>
      </c>
      <c r="C1951" t="s">
        <v>81</v>
      </c>
      <c r="D1951" t="s">
        <v>112</v>
      </c>
      <c r="E1951" t="s">
        <v>158</v>
      </c>
      <c r="F1951" t="s">
        <v>5908</v>
      </c>
      <c r="G1951" t="s">
        <v>160</v>
      </c>
      <c r="H1951" t="s">
        <v>143</v>
      </c>
      <c r="I1951" t="s">
        <v>135</v>
      </c>
      <c r="J1951" t="s">
        <v>136</v>
      </c>
      <c r="K1951" t="s">
        <v>137</v>
      </c>
      <c r="L1951" t="s">
        <v>5909</v>
      </c>
      <c r="M1951" t="s">
        <v>5910</v>
      </c>
      <c r="N1951">
        <v>1.3402777770000001</v>
      </c>
      <c r="O1951">
        <v>0</v>
      </c>
      <c r="P1951">
        <v>7</v>
      </c>
      <c r="Q1951">
        <v>0</v>
      </c>
      <c r="R1951">
        <v>3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0.68547747526140235</v>
      </c>
      <c r="Y1951">
        <v>0</v>
      </c>
      <c r="Z1951">
        <v>0.83752596349795005</v>
      </c>
      <c r="AA1951">
        <v>0</v>
      </c>
      <c r="AB1951">
        <v>0</v>
      </c>
      <c r="AC1951">
        <v>0</v>
      </c>
      <c r="AD1951">
        <v>0</v>
      </c>
      <c r="AE1951">
        <v>1.5230034387593525</v>
      </c>
    </row>
    <row r="1952" spans="1:31" x14ac:dyDescent="0.25">
      <c r="A1952">
        <v>2057492</v>
      </c>
      <c r="B1952">
        <v>1</v>
      </c>
      <c r="C1952" t="s">
        <v>81</v>
      </c>
      <c r="D1952" t="s">
        <v>119</v>
      </c>
      <c r="E1952" t="s">
        <v>158</v>
      </c>
      <c r="F1952" t="s">
        <v>5911</v>
      </c>
      <c r="G1952" t="s">
        <v>160</v>
      </c>
      <c r="H1952" t="s">
        <v>143</v>
      </c>
      <c r="I1952" t="s">
        <v>135</v>
      </c>
      <c r="J1952" t="s">
        <v>136</v>
      </c>
      <c r="K1952" t="s">
        <v>137</v>
      </c>
      <c r="L1952" t="s">
        <v>5912</v>
      </c>
      <c r="M1952" t="s">
        <v>5913</v>
      </c>
      <c r="N1952">
        <v>4.284166666</v>
      </c>
      <c r="O1952">
        <v>0</v>
      </c>
      <c r="P1952">
        <v>3</v>
      </c>
      <c r="Q1952">
        <v>0</v>
      </c>
      <c r="R1952">
        <v>1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0.78380790821546653</v>
      </c>
      <c r="Y1952">
        <v>0</v>
      </c>
      <c r="Z1952">
        <v>2.747827847256</v>
      </c>
      <c r="AA1952">
        <v>0</v>
      </c>
      <c r="AB1952">
        <v>0</v>
      </c>
      <c r="AC1952">
        <v>0</v>
      </c>
      <c r="AD1952">
        <v>0</v>
      </c>
      <c r="AE1952">
        <v>3.5316357554714664</v>
      </c>
    </row>
    <row r="1953" spans="1:31" x14ac:dyDescent="0.25">
      <c r="A1953">
        <v>2057495</v>
      </c>
      <c r="B1953">
        <v>1</v>
      </c>
      <c r="C1953" t="s">
        <v>81</v>
      </c>
      <c r="D1953" t="s">
        <v>120</v>
      </c>
      <c r="E1953" t="s">
        <v>177</v>
      </c>
      <c r="F1953" t="s">
        <v>5914</v>
      </c>
      <c r="G1953" t="s">
        <v>183</v>
      </c>
      <c r="H1953" t="s">
        <v>143</v>
      </c>
      <c r="I1953" t="s">
        <v>135</v>
      </c>
      <c r="J1953" t="s">
        <v>136</v>
      </c>
      <c r="K1953" t="s">
        <v>137</v>
      </c>
      <c r="L1953" t="s">
        <v>5915</v>
      </c>
      <c r="M1953" t="s">
        <v>5916</v>
      </c>
      <c r="N1953">
        <v>3.6830555550000001</v>
      </c>
      <c r="O1953">
        <v>0</v>
      </c>
      <c r="P1953">
        <v>2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0.96213488612883757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0.96213488612883757</v>
      </c>
    </row>
    <row r="1954" spans="1:31" x14ac:dyDescent="0.25">
      <c r="A1954">
        <v>2057496</v>
      </c>
      <c r="B1954">
        <v>1</v>
      </c>
      <c r="C1954" t="s">
        <v>80</v>
      </c>
      <c r="D1954" t="s">
        <v>86</v>
      </c>
      <c r="E1954" t="s">
        <v>505</v>
      </c>
      <c r="F1954" t="s">
        <v>5432</v>
      </c>
      <c r="G1954" t="s">
        <v>366</v>
      </c>
      <c r="H1954" t="s">
        <v>143</v>
      </c>
      <c r="I1954" t="s">
        <v>135</v>
      </c>
      <c r="J1954" t="s">
        <v>136</v>
      </c>
      <c r="K1954" t="s">
        <v>137</v>
      </c>
      <c r="L1954" t="s">
        <v>5917</v>
      </c>
      <c r="M1954" t="s">
        <v>5918</v>
      </c>
      <c r="N1954">
        <v>8.4247222219999998</v>
      </c>
      <c r="O1954">
        <v>0</v>
      </c>
      <c r="P1954">
        <v>32</v>
      </c>
      <c r="Q1954">
        <v>0</v>
      </c>
      <c r="R1954">
        <v>0</v>
      </c>
      <c r="S1954">
        <v>0</v>
      </c>
      <c r="T1954">
        <v>9</v>
      </c>
      <c r="U1954">
        <v>0</v>
      </c>
      <c r="V1954">
        <v>0</v>
      </c>
      <c r="W1954">
        <v>0</v>
      </c>
      <c r="X1954">
        <v>55.210887650301437</v>
      </c>
      <c r="Y1954">
        <v>0</v>
      </c>
      <c r="Z1954">
        <v>0</v>
      </c>
      <c r="AA1954">
        <v>0</v>
      </c>
      <c r="AB1954">
        <v>100.8663374963849</v>
      </c>
      <c r="AC1954">
        <v>0</v>
      </c>
      <c r="AD1954">
        <v>0</v>
      </c>
      <c r="AE1954">
        <v>156.07722514668635</v>
      </c>
    </row>
    <row r="1955" spans="1:31" x14ac:dyDescent="0.25">
      <c r="A1955">
        <v>2057499</v>
      </c>
      <c r="B1955">
        <v>1</v>
      </c>
      <c r="C1955" t="s">
        <v>80</v>
      </c>
      <c r="D1955" t="s">
        <v>110</v>
      </c>
      <c r="E1955" t="s">
        <v>158</v>
      </c>
      <c r="F1955" t="s">
        <v>5919</v>
      </c>
      <c r="G1955" t="s">
        <v>273</v>
      </c>
      <c r="H1955" t="s">
        <v>143</v>
      </c>
      <c r="I1955" t="s">
        <v>135</v>
      </c>
      <c r="J1955" t="s">
        <v>136</v>
      </c>
      <c r="K1955" t="s">
        <v>155</v>
      </c>
      <c r="L1955" t="s">
        <v>5920</v>
      </c>
      <c r="M1955" t="s">
        <v>5921</v>
      </c>
      <c r="N1955">
        <v>0.36388888800000002</v>
      </c>
      <c r="O1955">
        <v>0</v>
      </c>
      <c r="P1955">
        <v>64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5.6091005393962341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5.6091005393962341</v>
      </c>
    </row>
    <row r="1956" spans="1:31" x14ac:dyDescent="0.25">
      <c r="A1956">
        <v>2057500</v>
      </c>
      <c r="B1956">
        <v>1</v>
      </c>
      <c r="C1956" t="s">
        <v>80</v>
      </c>
      <c r="D1956" t="s">
        <v>83</v>
      </c>
      <c r="E1956" t="s">
        <v>177</v>
      </c>
      <c r="F1956" t="s">
        <v>5922</v>
      </c>
      <c r="G1956" t="s">
        <v>160</v>
      </c>
      <c r="H1956" t="s">
        <v>143</v>
      </c>
      <c r="I1956" t="s">
        <v>135</v>
      </c>
      <c r="J1956" t="s">
        <v>136</v>
      </c>
      <c r="K1956" t="s">
        <v>137</v>
      </c>
      <c r="L1956" t="s">
        <v>5923</v>
      </c>
      <c r="M1956" t="s">
        <v>5924</v>
      </c>
      <c r="N1956">
        <v>1.366944444</v>
      </c>
      <c r="O1956">
        <v>0</v>
      </c>
      <c r="P1956">
        <v>55</v>
      </c>
      <c r="Q1956">
        <v>0</v>
      </c>
      <c r="R1956">
        <v>0</v>
      </c>
      <c r="S1956">
        <v>0</v>
      </c>
      <c r="T1956">
        <v>20</v>
      </c>
      <c r="U1956">
        <v>0</v>
      </c>
      <c r="V1956">
        <v>0</v>
      </c>
      <c r="W1956">
        <v>0</v>
      </c>
      <c r="X1956">
        <v>22.667959549717686</v>
      </c>
      <c r="Y1956">
        <v>0</v>
      </c>
      <c r="Z1956">
        <v>0</v>
      </c>
      <c r="AA1956">
        <v>0</v>
      </c>
      <c r="AB1956">
        <v>16.464490439271806</v>
      </c>
      <c r="AC1956">
        <v>0</v>
      </c>
      <c r="AD1956">
        <v>0</v>
      </c>
      <c r="AE1956">
        <v>39.132449988989492</v>
      </c>
    </row>
    <row r="1957" spans="1:31" x14ac:dyDescent="0.25">
      <c r="A1957">
        <v>2057503</v>
      </c>
      <c r="B1957">
        <v>1</v>
      </c>
      <c r="C1957" t="s">
        <v>80</v>
      </c>
      <c r="D1957" t="s">
        <v>110</v>
      </c>
      <c r="E1957" t="s">
        <v>158</v>
      </c>
      <c r="F1957" t="s">
        <v>5925</v>
      </c>
      <c r="G1957" t="s">
        <v>273</v>
      </c>
      <c r="H1957" t="s">
        <v>143</v>
      </c>
      <c r="I1957" t="s">
        <v>135</v>
      </c>
      <c r="J1957" t="s">
        <v>136</v>
      </c>
      <c r="K1957" t="s">
        <v>155</v>
      </c>
      <c r="L1957" t="s">
        <v>5926</v>
      </c>
      <c r="M1957" t="s">
        <v>5927</v>
      </c>
      <c r="N1957">
        <v>0.65444055499999998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1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0.17513180933929332</v>
      </c>
      <c r="AC1957">
        <v>0</v>
      </c>
      <c r="AD1957">
        <v>0</v>
      </c>
      <c r="AE1957">
        <v>0.17513180933929332</v>
      </c>
    </row>
    <row r="1958" spans="1:31" x14ac:dyDescent="0.25">
      <c r="A1958">
        <v>2057505</v>
      </c>
      <c r="B1958">
        <v>1</v>
      </c>
      <c r="C1958" t="s">
        <v>80</v>
      </c>
      <c r="D1958" t="s">
        <v>110</v>
      </c>
      <c r="E1958" t="s">
        <v>158</v>
      </c>
      <c r="F1958" t="s">
        <v>5928</v>
      </c>
      <c r="G1958" t="s">
        <v>160</v>
      </c>
      <c r="H1958" t="s">
        <v>143</v>
      </c>
      <c r="I1958" t="s">
        <v>135</v>
      </c>
      <c r="J1958" t="s">
        <v>136</v>
      </c>
      <c r="K1958" t="s">
        <v>137</v>
      </c>
      <c r="L1958" t="s">
        <v>5929</v>
      </c>
      <c r="M1958" t="s">
        <v>5930</v>
      </c>
      <c r="N1958">
        <v>1.5313888879999999</v>
      </c>
      <c r="O1958">
        <v>0</v>
      </c>
      <c r="P1958">
        <v>34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1.4047830899291001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1.4047830899291001</v>
      </c>
    </row>
    <row r="1959" spans="1:31" x14ac:dyDescent="0.25">
      <c r="A1959">
        <v>2057508</v>
      </c>
      <c r="B1959">
        <v>1</v>
      </c>
      <c r="C1959" t="s">
        <v>80</v>
      </c>
      <c r="D1959" t="s">
        <v>92</v>
      </c>
      <c r="E1959" t="s">
        <v>177</v>
      </c>
      <c r="F1959" t="s">
        <v>5931</v>
      </c>
      <c r="G1959" t="s">
        <v>179</v>
      </c>
      <c r="H1959" t="s">
        <v>143</v>
      </c>
      <c r="I1959" t="s">
        <v>135</v>
      </c>
      <c r="J1959" t="s">
        <v>136</v>
      </c>
      <c r="K1959" t="s">
        <v>137</v>
      </c>
      <c r="L1959" t="s">
        <v>5932</v>
      </c>
      <c r="M1959" t="s">
        <v>5933</v>
      </c>
      <c r="N1959">
        <v>0.64749999999999996</v>
      </c>
      <c r="O1959">
        <v>0</v>
      </c>
      <c r="P1959">
        <v>5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0.28890024474779996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0.28890024474779996</v>
      </c>
    </row>
    <row r="1960" spans="1:31" x14ac:dyDescent="0.25">
      <c r="A1960">
        <v>2057509</v>
      </c>
      <c r="B1960">
        <v>1</v>
      </c>
      <c r="C1960" t="s">
        <v>80</v>
      </c>
      <c r="D1960" t="s">
        <v>103</v>
      </c>
      <c r="E1960" t="s">
        <v>177</v>
      </c>
      <c r="F1960" t="s">
        <v>5934</v>
      </c>
      <c r="G1960" t="s">
        <v>183</v>
      </c>
      <c r="H1960" t="s">
        <v>143</v>
      </c>
      <c r="I1960" t="s">
        <v>135</v>
      </c>
      <c r="J1960" t="s">
        <v>136</v>
      </c>
      <c r="K1960" t="s">
        <v>137</v>
      </c>
      <c r="L1960" t="s">
        <v>5935</v>
      </c>
      <c r="M1960" t="s">
        <v>5936</v>
      </c>
      <c r="N1960">
        <v>4.1433333330000002</v>
      </c>
      <c r="O1960">
        <v>0</v>
      </c>
      <c r="P1960">
        <v>6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3.9925081538356006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3.9925081538356006</v>
      </c>
    </row>
    <row r="1961" spans="1:31" x14ac:dyDescent="0.25">
      <c r="A1961">
        <v>2057513</v>
      </c>
      <c r="B1961">
        <v>1</v>
      </c>
      <c r="C1961" t="s">
        <v>80</v>
      </c>
      <c r="D1961" t="s">
        <v>106</v>
      </c>
      <c r="E1961" t="s">
        <v>131</v>
      </c>
      <c r="F1961" t="s">
        <v>5937</v>
      </c>
      <c r="G1961" t="s">
        <v>133</v>
      </c>
      <c r="H1961" t="s">
        <v>134</v>
      </c>
      <c r="I1961" t="s">
        <v>135</v>
      </c>
      <c r="J1961" t="s">
        <v>136</v>
      </c>
      <c r="K1961" t="s">
        <v>137</v>
      </c>
      <c r="L1961" t="s">
        <v>5938</v>
      </c>
      <c r="M1961" t="s">
        <v>5939</v>
      </c>
      <c r="N1961">
        <v>1.0680555549999999</v>
      </c>
      <c r="O1961">
        <v>0</v>
      </c>
      <c r="P1961">
        <v>36</v>
      </c>
      <c r="Q1961">
        <v>18</v>
      </c>
      <c r="R1961">
        <v>9</v>
      </c>
      <c r="S1961">
        <v>1</v>
      </c>
      <c r="T1961">
        <v>14</v>
      </c>
      <c r="U1961">
        <v>0</v>
      </c>
      <c r="V1961">
        <v>0</v>
      </c>
      <c r="W1961">
        <v>0</v>
      </c>
      <c r="X1961">
        <v>9.959105852100004</v>
      </c>
      <c r="Y1961">
        <v>93.127930724552016</v>
      </c>
      <c r="Z1961">
        <v>15.454300866263255</v>
      </c>
      <c r="AA1961">
        <v>0.4569031685521972</v>
      </c>
      <c r="AB1961">
        <v>26.13366061204772</v>
      </c>
      <c r="AC1961">
        <v>0</v>
      </c>
      <c r="AD1961">
        <v>0</v>
      </c>
      <c r="AE1961">
        <v>145.1319012235152</v>
      </c>
    </row>
    <row r="1962" spans="1:31" x14ac:dyDescent="0.25">
      <c r="A1962">
        <v>2057514</v>
      </c>
      <c r="B1962">
        <v>1</v>
      </c>
      <c r="C1962" t="s">
        <v>80</v>
      </c>
      <c r="D1962" t="s">
        <v>100</v>
      </c>
      <c r="E1962" t="s">
        <v>169</v>
      </c>
      <c r="F1962" t="s">
        <v>5940</v>
      </c>
      <c r="G1962" t="s">
        <v>171</v>
      </c>
      <c r="H1962" t="s">
        <v>134</v>
      </c>
      <c r="I1962" t="s">
        <v>135</v>
      </c>
      <c r="J1962" t="s">
        <v>136</v>
      </c>
      <c r="K1962" t="s">
        <v>137</v>
      </c>
      <c r="L1962" t="s">
        <v>5941</v>
      </c>
      <c r="M1962" t="s">
        <v>5942</v>
      </c>
      <c r="N1962">
        <v>1.321388888</v>
      </c>
      <c r="O1962">
        <v>0</v>
      </c>
      <c r="P1962">
        <v>72</v>
      </c>
      <c r="Q1962">
        <v>0</v>
      </c>
      <c r="R1962">
        <v>2</v>
      </c>
      <c r="S1962">
        <v>0</v>
      </c>
      <c r="T1962">
        <v>2</v>
      </c>
      <c r="U1962">
        <v>0</v>
      </c>
      <c r="V1962">
        <v>0</v>
      </c>
      <c r="W1962">
        <v>0</v>
      </c>
      <c r="X1962">
        <v>34.445347192045467</v>
      </c>
      <c r="Y1962">
        <v>0</v>
      </c>
      <c r="Z1962">
        <v>0.20949353307670002</v>
      </c>
      <c r="AA1962">
        <v>0</v>
      </c>
      <c r="AB1962">
        <v>1.8955426422388482</v>
      </c>
      <c r="AC1962">
        <v>0</v>
      </c>
      <c r="AD1962">
        <v>0</v>
      </c>
      <c r="AE1962">
        <v>36.550383367361022</v>
      </c>
    </row>
    <row r="1963" spans="1:31" x14ac:dyDescent="0.25">
      <c r="A1963">
        <v>2057517</v>
      </c>
      <c r="B1963">
        <v>1</v>
      </c>
      <c r="C1963" t="s">
        <v>81</v>
      </c>
      <c r="D1963" t="s">
        <v>118</v>
      </c>
      <c r="E1963" t="s">
        <v>169</v>
      </c>
      <c r="F1963" t="s">
        <v>5943</v>
      </c>
      <c r="G1963" t="s">
        <v>464</v>
      </c>
      <c r="H1963" t="s">
        <v>134</v>
      </c>
      <c r="I1963" t="s">
        <v>135</v>
      </c>
      <c r="J1963" t="s">
        <v>136</v>
      </c>
      <c r="K1963" t="s">
        <v>137</v>
      </c>
      <c r="L1963" t="s">
        <v>5944</v>
      </c>
      <c r="M1963" t="s">
        <v>5945</v>
      </c>
      <c r="N1963">
        <v>1.0263888880000001</v>
      </c>
      <c r="O1963">
        <v>0</v>
      </c>
      <c r="P1963">
        <v>6</v>
      </c>
      <c r="Q1963">
        <v>0</v>
      </c>
      <c r="R1963">
        <v>1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1.44542794578536</v>
      </c>
      <c r="Y1963">
        <v>0</v>
      </c>
      <c r="Z1963">
        <v>0.7757904752487389</v>
      </c>
      <c r="AA1963">
        <v>0</v>
      </c>
      <c r="AB1963">
        <v>0</v>
      </c>
      <c r="AC1963">
        <v>0</v>
      </c>
      <c r="AD1963">
        <v>0</v>
      </c>
      <c r="AE1963">
        <v>2.2212184210340991</v>
      </c>
    </row>
    <row r="1964" spans="1:31" x14ac:dyDescent="0.25">
      <c r="A1964">
        <v>2057519</v>
      </c>
      <c r="B1964">
        <v>1</v>
      </c>
      <c r="C1964" t="s">
        <v>81</v>
      </c>
      <c r="D1964" t="s">
        <v>120</v>
      </c>
      <c r="E1964" t="s">
        <v>177</v>
      </c>
      <c r="F1964" t="s">
        <v>5946</v>
      </c>
      <c r="G1964" t="s">
        <v>183</v>
      </c>
      <c r="H1964" t="s">
        <v>143</v>
      </c>
      <c r="I1964" t="s">
        <v>135</v>
      </c>
      <c r="J1964" t="s">
        <v>136</v>
      </c>
      <c r="K1964" t="s">
        <v>137</v>
      </c>
      <c r="L1964" t="s">
        <v>5947</v>
      </c>
      <c r="M1964" t="s">
        <v>5948</v>
      </c>
      <c r="N1964">
        <v>4.4108333330000002</v>
      </c>
      <c r="O1964">
        <v>0</v>
      </c>
      <c r="P1964">
        <v>1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1.290280317568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1.290280317568</v>
      </c>
    </row>
    <row r="1965" spans="1:31" x14ac:dyDescent="0.25">
      <c r="A1965">
        <v>2057522</v>
      </c>
      <c r="B1965">
        <v>1</v>
      </c>
      <c r="C1965" t="s">
        <v>81</v>
      </c>
      <c r="D1965" t="s">
        <v>127</v>
      </c>
      <c r="E1965" t="s">
        <v>131</v>
      </c>
      <c r="F1965" t="s">
        <v>3453</v>
      </c>
      <c r="G1965" t="s">
        <v>133</v>
      </c>
      <c r="H1965" t="s">
        <v>134</v>
      </c>
      <c r="I1965" t="s">
        <v>135</v>
      </c>
      <c r="J1965" t="s">
        <v>136</v>
      </c>
      <c r="K1965" t="s">
        <v>137</v>
      </c>
      <c r="L1965" t="s">
        <v>5949</v>
      </c>
      <c r="M1965" t="s">
        <v>5950</v>
      </c>
      <c r="N1965">
        <v>1.0152777770000001</v>
      </c>
      <c r="O1965">
        <v>3</v>
      </c>
      <c r="P1965">
        <v>442</v>
      </c>
      <c r="Q1965">
        <v>72</v>
      </c>
      <c r="R1965">
        <v>67</v>
      </c>
      <c r="S1965">
        <v>15</v>
      </c>
      <c r="T1965">
        <v>29</v>
      </c>
      <c r="U1965">
        <v>5</v>
      </c>
      <c r="V1965">
        <v>0</v>
      </c>
      <c r="W1965">
        <v>2.2558362215273333</v>
      </c>
      <c r="X1965">
        <v>90.484468694535934</v>
      </c>
      <c r="Y1965">
        <v>70.057551537321515</v>
      </c>
      <c r="Z1965">
        <v>74.625882058489807</v>
      </c>
      <c r="AA1965">
        <v>504.35228428631359</v>
      </c>
      <c r="AB1965">
        <v>15.541537017382019</v>
      </c>
      <c r="AC1965">
        <v>354.39543298729643</v>
      </c>
      <c r="AD1965">
        <v>0</v>
      </c>
      <c r="AE1965">
        <v>1111.7129928028667</v>
      </c>
    </row>
    <row r="1966" spans="1:31" x14ac:dyDescent="0.25">
      <c r="A1966">
        <v>2057525</v>
      </c>
      <c r="B1966">
        <v>1</v>
      </c>
      <c r="C1966" t="s">
        <v>80</v>
      </c>
      <c r="D1966" t="s">
        <v>108</v>
      </c>
      <c r="E1966" t="s">
        <v>140</v>
      </c>
      <c r="F1966" t="s">
        <v>2935</v>
      </c>
      <c r="G1966" t="s">
        <v>142</v>
      </c>
      <c r="H1966" t="s">
        <v>143</v>
      </c>
      <c r="I1966" t="s">
        <v>135</v>
      </c>
      <c r="J1966" t="s">
        <v>136</v>
      </c>
      <c r="K1966" t="s">
        <v>137</v>
      </c>
      <c r="L1966" t="s">
        <v>5951</v>
      </c>
      <c r="M1966" t="s">
        <v>5952</v>
      </c>
      <c r="N1966">
        <v>1.7436111110000001</v>
      </c>
      <c r="O1966">
        <v>0</v>
      </c>
      <c r="P1966">
        <v>27</v>
      </c>
      <c r="Q1966">
        <v>0</v>
      </c>
      <c r="R1966">
        <v>0</v>
      </c>
      <c r="S1966">
        <v>0</v>
      </c>
      <c r="T1966">
        <v>2</v>
      </c>
      <c r="U1966">
        <v>0</v>
      </c>
      <c r="V1966">
        <v>0</v>
      </c>
      <c r="W1966">
        <v>0</v>
      </c>
      <c r="X1966">
        <v>6.4837845396040441</v>
      </c>
      <c r="Y1966">
        <v>0</v>
      </c>
      <c r="Z1966">
        <v>0</v>
      </c>
      <c r="AA1966">
        <v>0</v>
      </c>
      <c r="AB1966">
        <v>1.6804671243793807</v>
      </c>
      <c r="AC1966">
        <v>0</v>
      </c>
      <c r="AD1966">
        <v>0</v>
      </c>
      <c r="AE1966">
        <v>8.1642516639834248</v>
      </c>
    </row>
    <row r="1967" spans="1:31" x14ac:dyDescent="0.25">
      <c r="A1967">
        <v>2057526</v>
      </c>
      <c r="B1967">
        <v>1</v>
      </c>
      <c r="C1967" t="s">
        <v>81</v>
      </c>
      <c r="D1967" t="s">
        <v>128</v>
      </c>
      <c r="E1967" t="s">
        <v>140</v>
      </c>
      <c r="F1967" t="s">
        <v>5290</v>
      </c>
      <c r="G1967" t="s">
        <v>142</v>
      </c>
      <c r="H1967" t="s">
        <v>143</v>
      </c>
      <c r="I1967" t="s">
        <v>135</v>
      </c>
      <c r="J1967" t="s">
        <v>136</v>
      </c>
      <c r="K1967" t="s">
        <v>137</v>
      </c>
      <c r="L1967" t="s">
        <v>5953</v>
      </c>
      <c r="M1967" t="s">
        <v>5954</v>
      </c>
      <c r="N1967">
        <v>1.991666666</v>
      </c>
      <c r="O1967">
        <v>0</v>
      </c>
      <c r="P1967">
        <v>50</v>
      </c>
      <c r="Q1967">
        <v>0</v>
      </c>
      <c r="R1967">
        <v>0</v>
      </c>
      <c r="S1967">
        <v>0</v>
      </c>
      <c r="T1967">
        <v>3</v>
      </c>
      <c r="U1967">
        <v>0</v>
      </c>
      <c r="V1967">
        <v>0</v>
      </c>
      <c r="W1967">
        <v>0</v>
      </c>
      <c r="X1967">
        <v>12.730578279097658</v>
      </c>
      <c r="Y1967">
        <v>0</v>
      </c>
      <c r="Z1967">
        <v>0</v>
      </c>
      <c r="AA1967">
        <v>0</v>
      </c>
      <c r="AB1967">
        <v>0.13702623046996887</v>
      </c>
      <c r="AC1967">
        <v>0</v>
      </c>
      <c r="AD1967">
        <v>0</v>
      </c>
      <c r="AE1967">
        <v>12.867604509567627</v>
      </c>
    </row>
    <row r="1968" spans="1:31" x14ac:dyDescent="0.25">
      <c r="A1968">
        <v>2057528</v>
      </c>
      <c r="B1968">
        <v>1</v>
      </c>
      <c r="C1968" t="s">
        <v>80</v>
      </c>
      <c r="D1968" t="s">
        <v>90</v>
      </c>
      <c r="E1968" t="s">
        <v>177</v>
      </c>
      <c r="F1968" t="s">
        <v>5955</v>
      </c>
      <c r="G1968" t="s">
        <v>179</v>
      </c>
      <c r="H1968" t="s">
        <v>143</v>
      </c>
      <c r="I1968" t="s">
        <v>135</v>
      </c>
      <c r="J1968" t="s">
        <v>136</v>
      </c>
      <c r="K1968" t="s">
        <v>137</v>
      </c>
      <c r="L1968" t="s">
        <v>5956</v>
      </c>
      <c r="M1968" t="s">
        <v>5957</v>
      </c>
      <c r="N1968">
        <v>3.3936111109999998</v>
      </c>
      <c r="O1968">
        <v>0</v>
      </c>
      <c r="P1968">
        <v>16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10.907988570569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10.907988570569</v>
      </c>
    </row>
    <row r="1969" spans="1:31" x14ac:dyDescent="0.25">
      <c r="A1969">
        <v>2057530</v>
      </c>
      <c r="B1969">
        <v>1</v>
      </c>
      <c r="C1969" t="s">
        <v>80</v>
      </c>
      <c r="D1969" t="s">
        <v>110</v>
      </c>
      <c r="E1969" t="s">
        <v>158</v>
      </c>
      <c r="F1969" t="s">
        <v>5958</v>
      </c>
      <c r="G1969" t="s">
        <v>273</v>
      </c>
      <c r="H1969" t="s">
        <v>143</v>
      </c>
      <c r="I1969" t="s">
        <v>135</v>
      </c>
      <c r="J1969" t="s">
        <v>136</v>
      </c>
      <c r="K1969" t="s">
        <v>155</v>
      </c>
      <c r="L1969" t="s">
        <v>5959</v>
      </c>
      <c r="M1969" t="s">
        <v>5960</v>
      </c>
      <c r="N1969">
        <v>0.31533972199999999</v>
      </c>
      <c r="O1969">
        <v>0</v>
      </c>
      <c r="P1969">
        <v>111</v>
      </c>
      <c r="Q1969">
        <v>0</v>
      </c>
      <c r="R1969">
        <v>0</v>
      </c>
      <c r="S1969">
        <v>0</v>
      </c>
      <c r="T1969">
        <v>11</v>
      </c>
      <c r="U1969">
        <v>0</v>
      </c>
      <c r="V1969">
        <v>0</v>
      </c>
      <c r="W1969">
        <v>0</v>
      </c>
      <c r="X1969">
        <v>9.0197137532023159</v>
      </c>
      <c r="Y1969">
        <v>0</v>
      </c>
      <c r="Z1969">
        <v>0</v>
      </c>
      <c r="AA1969">
        <v>0</v>
      </c>
      <c r="AB1969">
        <v>2.8955531831147998</v>
      </c>
      <c r="AC1969">
        <v>0</v>
      </c>
      <c r="AD1969">
        <v>0</v>
      </c>
      <c r="AE1969">
        <v>11.915266936317115</v>
      </c>
    </row>
    <row r="1970" spans="1:31" x14ac:dyDescent="0.25">
      <c r="A1970">
        <v>2057531</v>
      </c>
      <c r="B1970">
        <v>1</v>
      </c>
      <c r="C1970" t="s">
        <v>80</v>
      </c>
      <c r="D1970" t="s">
        <v>104</v>
      </c>
      <c r="E1970" t="s">
        <v>177</v>
      </c>
      <c r="F1970" t="s">
        <v>5961</v>
      </c>
      <c r="G1970" t="s">
        <v>179</v>
      </c>
      <c r="H1970" t="s">
        <v>143</v>
      </c>
      <c r="I1970" t="s">
        <v>135</v>
      </c>
      <c r="J1970" t="s">
        <v>136</v>
      </c>
      <c r="K1970" t="s">
        <v>137</v>
      </c>
      <c r="L1970" t="s">
        <v>5962</v>
      </c>
      <c r="M1970" t="s">
        <v>5963</v>
      </c>
      <c r="N1970">
        <v>4.6608333330000002</v>
      </c>
      <c r="O1970">
        <v>0</v>
      </c>
      <c r="P1970">
        <v>1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0.84564112863856511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0.84564112863856511</v>
      </c>
    </row>
    <row r="1971" spans="1:31" x14ac:dyDescent="0.25">
      <c r="A1971">
        <v>2057533</v>
      </c>
      <c r="B1971">
        <v>1</v>
      </c>
      <c r="C1971" t="s">
        <v>80</v>
      </c>
      <c r="D1971" t="s">
        <v>82</v>
      </c>
      <c r="E1971" t="s">
        <v>158</v>
      </c>
      <c r="F1971" t="s">
        <v>4945</v>
      </c>
      <c r="G1971" t="s">
        <v>160</v>
      </c>
      <c r="H1971" t="s">
        <v>143</v>
      </c>
      <c r="I1971" t="s">
        <v>135</v>
      </c>
      <c r="J1971" t="s">
        <v>136</v>
      </c>
      <c r="K1971" t="s">
        <v>137</v>
      </c>
      <c r="L1971" t="s">
        <v>5964</v>
      </c>
      <c r="M1971" t="s">
        <v>5965</v>
      </c>
      <c r="N1971">
        <v>1.1488888880000001</v>
      </c>
      <c r="O1971">
        <v>0</v>
      </c>
      <c r="P1971">
        <v>174</v>
      </c>
      <c r="Q1971">
        <v>0</v>
      </c>
      <c r="R1971">
        <v>0</v>
      </c>
      <c r="S1971">
        <v>0</v>
      </c>
      <c r="T1971">
        <v>24</v>
      </c>
      <c r="U1971">
        <v>0</v>
      </c>
      <c r="V1971">
        <v>0</v>
      </c>
      <c r="W1971">
        <v>0</v>
      </c>
      <c r="X1971">
        <v>33.378908767717654</v>
      </c>
      <c r="Y1971">
        <v>0</v>
      </c>
      <c r="Z1971">
        <v>0</v>
      </c>
      <c r="AA1971">
        <v>0</v>
      </c>
      <c r="AB1971">
        <v>8.6343150245840281</v>
      </c>
      <c r="AC1971">
        <v>0</v>
      </c>
      <c r="AD1971">
        <v>0</v>
      </c>
      <c r="AE1971">
        <v>42.01322379230168</v>
      </c>
    </row>
    <row r="1972" spans="1:31" x14ac:dyDescent="0.25">
      <c r="A1972">
        <v>2057534</v>
      </c>
      <c r="B1972">
        <v>1</v>
      </c>
      <c r="C1972" t="s">
        <v>80</v>
      </c>
      <c r="D1972" t="s">
        <v>98</v>
      </c>
      <c r="E1972" t="s">
        <v>158</v>
      </c>
      <c r="F1972" t="s">
        <v>5966</v>
      </c>
      <c r="G1972" t="s">
        <v>283</v>
      </c>
      <c r="H1972" t="s">
        <v>143</v>
      </c>
      <c r="I1972" t="s">
        <v>135</v>
      </c>
      <c r="J1972" t="s">
        <v>136</v>
      </c>
      <c r="K1972" t="s">
        <v>137</v>
      </c>
      <c r="L1972" t="s">
        <v>5967</v>
      </c>
      <c r="M1972" t="s">
        <v>5968</v>
      </c>
      <c r="N1972">
        <v>1.314444444</v>
      </c>
      <c r="O1972">
        <v>0</v>
      </c>
      <c r="P1972">
        <v>4</v>
      </c>
      <c r="Q1972">
        <v>0</v>
      </c>
      <c r="R1972">
        <v>12</v>
      </c>
      <c r="S1972">
        <v>0</v>
      </c>
      <c r="T1972">
        <v>3</v>
      </c>
      <c r="U1972">
        <v>0</v>
      </c>
      <c r="V1972">
        <v>0</v>
      </c>
      <c r="W1972">
        <v>0</v>
      </c>
      <c r="X1972">
        <v>1.9344696887588801</v>
      </c>
      <c r="Y1972">
        <v>0</v>
      </c>
      <c r="Z1972">
        <v>27.800256132955479</v>
      </c>
      <c r="AA1972">
        <v>0</v>
      </c>
      <c r="AB1972">
        <v>6.0505632391220683</v>
      </c>
      <c r="AC1972">
        <v>0</v>
      </c>
      <c r="AD1972">
        <v>0</v>
      </c>
      <c r="AE1972">
        <v>35.785289060836426</v>
      </c>
    </row>
    <row r="1973" spans="1:31" x14ac:dyDescent="0.25">
      <c r="A1973">
        <v>2057540</v>
      </c>
      <c r="B1973">
        <v>1</v>
      </c>
      <c r="C1973" t="s">
        <v>81</v>
      </c>
      <c r="D1973" t="s">
        <v>117</v>
      </c>
      <c r="E1973" t="s">
        <v>169</v>
      </c>
      <c r="F1973" t="s">
        <v>5969</v>
      </c>
      <c r="G1973" t="s">
        <v>5970</v>
      </c>
      <c r="H1973" t="s">
        <v>134</v>
      </c>
      <c r="I1973" t="s">
        <v>135</v>
      </c>
      <c r="J1973" t="s">
        <v>5</v>
      </c>
      <c r="K1973" t="s">
        <v>137</v>
      </c>
      <c r="L1973" t="s">
        <v>5971</v>
      </c>
      <c r="M1973" t="s">
        <v>5972</v>
      </c>
      <c r="N1973">
        <v>4.278611111</v>
      </c>
      <c r="O1973">
        <v>0</v>
      </c>
      <c r="P1973">
        <v>258</v>
      </c>
      <c r="Q1973">
        <v>0</v>
      </c>
      <c r="R1973">
        <v>8</v>
      </c>
      <c r="S1973">
        <v>0</v>
      </c>
      <c r="T1973">
        <v>14</v>
      </c>
      <c r="U1973">
        <v>0</v>
      </c>
      <c r="V1973">
        <v>0</v>
      </c>
      <c r="W1973">
        <v>0</v>
      </c>
      <c r="X1973">
        <v>237.00077513744833</v>
      </c>
      <c r="Y1973">
        <v>0</v>
      </c>
      <c r="Z1973">
        <v>9.6316650844244478</v>
      </c>
      <c r="AA1973">
        <v>0</v>
      </c>
      <c r="AB1973">
        <v>7.6353822076851632</v>
      </c>
      <c r="AC1973">
        <v>0</v>
      </c>
      <c r="AD1973">
        <v>0</v>
      </c>
      <c r="AE1973">
        <v>254.26782242955792</v>
      </c>
    </row>
    <row r="1974" spans="1:31" x14ac:dyDescent="0.25">
      <c r="A1974">
        <v>2057541</v>
      </c>
      <c r="B1974">
        <v>1</v>
      </c>
      <c r="C1974" t="s">
        <v>80</v>
      </c>
      <c r="D1974" t="s">
        <v>96</v>
      </c>
      <c r="E1974" t="s">
        <v>177</v>
      </c>
      <c r="F1974" t="s">
        <v>5973</v>
      </c>
      <c r="G1974" t="s">
        <v>183</v>
      </c>
      <c r="H1974" t="s">
        <v>143</v>
      </c>
      <c r="I1974" t="s">
        <v>135</v>
      </c>
      <c r="J1974" t="s">
        <v>136</v>
      </c>
      <c r="K1974" t="s">
        <v>137</v>
      </c>
      <c r="L1974" t="s">
        <v>5974</v>
      </c>
      <c r="M1974" t="s">
        <v>5975</v>
      </c>
      <c r="N1974">
        <v>4.6719444440000002</v>
      </c>
      <c r="O1974">
        <v>0</v>
      </c>
      <c r="P1974">
        <v>1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2.4621806394866752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2.4621806394866752</v>
      </c>
    </row>
    <row r="1975" spans="1:31" x14ac:dyDescent="0.25">
      <c r="A1975">
        <v>2057545</v>
      </c>
      <c r="B1975">
        <v>1</v>
      </c>
      <c r="C1975" t="s">
        <v>80</v>
      </c>
      <c r="D1975" t="s">
        <v>93</v>
      </c>
      <c r="E1975" t="s">
        <v>131</v>
      </c>
      <c r="F1975" t="s">
        <v>5976</v>
      </c>
      <c r="G1975" t="s">
        <v>133</v>
      </c>
      <c r="H1975" t="s">
        <v>134</v>
      </c>
      <c r="I1975" t="s">
        <v>135</v>
      </c>
      <c r="J1975" t="s">
        <v>136</v>
      </c>
      <c r="K1975" t="s">
        <v>137</v>
      </c>
      <c r="L1975" t="s">
        <v>5977</v>
      </c>
      <c r="M1975" t="s">
        <v>5978</v>
      </c>
      <c r="N1975">
        <v>2.6797222220000001</v>
      </c>
      <c r="O1975">
        <v>0</v>
      </c>
      <c r="P1975">
        <v>3</v>
      </c>
      <c r="Q1975">
        <v>20</v>
      </c>
      <c r="R1975">
        <v>19</v>
      </c>
      <c r="S1975">
        <v>2</v>
      </c>
      <c r="T1975">
        <v>6</v>
      </c>
      <c r="U1975">
        <v>0</v>
      </c>
      <c r="V1975">
        <v>0</v>
      </c>
      <c r="W1975">
        <v>0</v>
      </c>
      <c r="X1975">
        <v>1.1752088842804469</v>
      </c>
      <c r="Y1975">
        <v>508.8140606070138</v>
      </c>
      <c r="Z1975">
        <v>67.862028834139622</v>
      </c>
      <c r="AA1975">
        <v>22.509036967220922</v>
      </c>
      <c r="AB1975">
        <v>13.392071700388493</v>
      </c>
      <c r="AC1975">
        <v>0</v>
      </c>
      <c r="AD1975">
        <v>0</v>
      </c>
      <c r="AE1975">
        <v>613.75240699304322</v>
      </c>
    </row>
    <row r="1976" spans="1:31" x14ac:dyDescent="0.25">
      <c r="A1976">
        <v>2057546</v>
      </c>
      <c r="B1976">
        <v>1</v>
      </c>
      <c r="C1976" t="s">
        <v>80</v>
      </c>
      <c r="D1976" t="s">
        <v>94</v>
      </c>
      <c r="E1976" t="s">
        <v>177</v>
      </c>
      <c r="F1976" t="s">
        <v>5979</v>
      </c>
      <c r="G1976" t="s">
        <v>183</v>
      </c>
      <c r="H1976" t="s">
        <v>143</v>
      </c>
      <c r="I1976" t="s">
        <v>135</v>
      </c>
      <c r="J1976" t="s">
        <v>136</v>
      </c>
      <c r="K1976" t="s">
        <v>137</v>
      </c>
      <c r="L1976" t="s">
        <v>5980</v>
      </c>
      <c r="M1976" t="s">
        <v>5981</v>
      </c>
      <c r="N1976">
        <v>1.7327777769999999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1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0.87853759099968753</v>
      </c>
      <c r="AC1976">
        <v>0</v>
      </c>
      <c r="AD1976">
        <v>0</v>
      </c>
      <c r="AE1976">
        <v>0.87853759099968753</v>
      </c>
    </row>
    <row r="1977" spans="1:31" x14ac:dyDescent="0.25">
      <c r="A1977">
        <v>2057548</v>
      </c>
      <c r="B1977">
        <v>1</v>
      </c>
      <c r="C1977" t="s">
        <v>80</v>
      </c>
      <c r="D1977" t="s">
        <v>107</v>
      </c>
      <c r="E1977" t="s">
        <v>158</v>
      </c>
      <c r="F1977" t="s">
        <v>5982</v>
      </c>
      <c r="G1977" t="s">
        <v>385</v>
      </c>
      <c r="H1977" t="s">
        <v>143</v>
      </c>
      <c r="I1977" t="s">
        <v>135</v>
      </c>
      <c r="J1977" t="s">
        <v>136</v>
      </c>
      <c r="K1977" t="s">
        <v>137</v>
      </c>
      <c r="L1977" t="s">
        <v>5983</v>
      </c>
      <c r="M1977" t="s">
        <v>5984</v>
      </c>
      <c r="N1977">
        <v>1.1655555550000001</v>
      </c>
      <c r="O1977">
        <v>0</v>
      </c>
      <c r="P1977">
        <v>56</v>
      </c>
      <c r="Q1977">
        <v>0</v>
      </c>
      <c r="R1977">
        <v>2</v>
      </c>
      <c r="S1977">
        <v>0</v>
      </c>
      <c r="T1977">
        <v>3</v>
      </c>
      <c r="U1977">
        <v>0</v>
      </c>
      <c r="V1977">
        <v>0</v>
      </c>
      <c r="W1977">
        <v>0</v>
      </c>
      <c r="X1977">
        <v>12.977190433287156</v>
      </c>
      <c r="Y1977">
        <v>0</v>
      </c>
      <c r="Z1977">
        <v>0.38258000223883443</v>
      </c>
      <c r="AA1977">
        <v>0</v>
      </c>
      <c r="AB1977">
        <v>6.2444976590752148</v>
      </c>
      <c r="AC1977">
        <v>0</v>
      </c>
      <c r="AD1977">
        <v>0</v>
      </c>
      <c r="AE1977">
        <v>19.604268094601203</v>
      </c>
    </row>
    <row r="1978" spans="1:31" x14ac:dyDescent="0.25">
      <c r="A1978">
        <v>2057549</v>
      </c>
      <c r="B1978">
        <v>1</v>
      </c>
      <c r="C1978" t="s">
        <v>81</v>
      </c>
      <c r="D1978" t="s">
        <v>127</v>
      </c>
      <c r="E1978" t="s">
        <v>177</v>
      </c>
      <c r="F1978" t="s">
        <v>5985</v>
      </c>
      <c r="G1978" t="s">
        <v>1007</v>
      </c>
      <c r="H1978" t="s">
        <v>143</v>
      </c>
      <c r="I1978" t="s">
        <v>135</v>
      </c>
      <c r="J1978" t="s">
        <v>3</v>
      </c>
      <c r="K1978" t="s">
        <v>137</v>
      </c>
      <c r="L1978" t="s">
        <v>5986</v>
      </c>
      <c r="M1978" t="s">
        <v>5987</v>
      </c>
      <c r="N1978">
        <v>3.715833333</v>
      </c>
      <c r="O1978">
        <v>0</v>
      </c>
      <c r="P1978">
        <v>11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8.5252356668522715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8.5252356668522715</v>
      </c>
    </row>
    <row r="1979" spans="1:31" x14ac:dyDescent="0.25">
      <c r="A1979">
        <v>2057551</v>
      </c>
      <c r="B1979">
        <v>1</v>
      </c>
      <c r="C1979" t="s">
        <v>80</v>
      </c>
      <c r="D1979" t="s">
        <v>100</v>
      </c>
      <c r="E1979" t="s">
        <v>140</v>
      </c>
      <c r="F1979" t="s">
        <v>5988</v>
      </c>
      <c r="G1979" t="s">
        <v>1552</v>
      </c>
      <c r="H1979" t="s">
        <v>143</v>
      </c>
      <c r="I1979" t="s">
        <v>135</v>
      </c>
      <c r="J1979" t="s">
        <v>136</v>
      </c>
      <c r="K1979" t="s">
        <v>137</v>
      </c>
      <c r="L1979" t="s">
        <v>5989</v>
      </c>
      <c r="M1979" t="s">
        <v>5990</v>
      </c>
      <c r="N1979">
        <v>2.1269444439999998</v>
      </c>
      <c r="O1979">
        <v>0</v>
      </c>
      <c r="P1979">
        <v>438</v>
      </c>
      <c r="Q1979">
        <v>0</v>
      </c>
      <c r="R1979">
        <v>1</v>
      </c>
      <c r="S1979">
        <v>0</v>
      </c>
      <c r="T1979">
        <v>29</v>
      </c>
      <c r="U1979">
        <v>0</v>
      </c>
      <c r="V1979">
        <v>0</v>
      </c>
      <c r="W1979">
        <v>0</v>
      </c>
      <c r="X1979">
        <v>189.21078131636824</v>
      </c>
      <c r="Y1979">
        <v>0</v>
      </c>
      <c r="Z1979">
        <v>1.762167808204429</v>
      </c>
      <c r="AA1979">
        <v>0</v>
      </c>
      <c r="AB1979">
        <v>62.03161979838066</v>
      </c>
      <c r="AC1979">
        <v>0</v>
      </c>
      <c r="AD1979">
        <v>0</v>
      </c>
      <c r="AE1979">
        <v>253.00456892295333</v>
      </c>
    </row>
    <row r="1980" spans="1:31" x14ac:dyDescent="0.25">
      <c r="A1980">
        <v>2057552</v>
      </c>
      <c r="B1980">
        <v>1</v>
      </c>
      <c r="C1980" t="s">
        <v>80</v>
      </c>
      <c r="D1980" t="s">
        <v>84</v>
      </c>
      <c r="E1980" t="s">
        <v>177</v>
      </c>
      <c r="F1980" t="s">
        <v>5991</v>
      </c>
      <c r="G1980" t="s">
        <v>1007</v>
      </c>
      <c r="H1980" t="s">
        <v>143</v>
      </c>
      <c r="I1980" t="s">
        <v>135</v>
      </c>
      <c r="J1980" t="s">
        <v>3</v>
      </c>
      <c r="K1980" t="s">
        <v>137</v>
      </c>
      <c r="L1980" t="s">
        <v>5992</v>
      </c>
      <c r="M1980" t="s">
        <v>5993</v>
      </c>
      <c r="N1980">
        <v>4.989166666</v>
      </c>
      <c r="O1980">
        <v>0</v>
      </c>
      <c r="P1980">
        <v>18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13.300392912551363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13.300392912551363</v>
      </c>
    </row>
    <row r="1981" spans="1:31" x14ac:dyDescent="0.25">
      <c r="A1981">
        <v>2057557</v>
      </c>
      <c r="B1981">
        <v>1</v>
      </c>
      <c r="C1981" t="s">
        <v>81</v>
      </c>
      <c r="D1981" t="s">
        <v>122</v>
      </c>
      <c r="E1981" t="s">
        <v>177</v>
      </c>
      <c r="F1981" t="s">
        <v>5994</v>
      </c>
      <c r="G1981" t="s">
        <v>196</v>
      </c>
      <c r="H1981" t="s">
        <v>143</v>
      </c>
      <c r="I1981" t="s">
        <v>135</v>
      </c>
      <c r="J1981" t="s">
        <v>136</v>
      </c>
      <c r="K1981" t="s">
        <v>137</v>
      </c>
      <c r="L1981" t="s">
        <v>5995</v>
      </c>
      <c r="M1981" t="s">
        <v>5996</v>
      </c>
      <c r="N1981">
        <v>0.70499999999999996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1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4.2343393801933633</v>
      </c>
      <c r="AC1981">
        <v>0</v>
      </c>
      <c r="AD1981">
        <v>0</v>
      </c>
      <c r="AE1981">
        <v>4.2343393801933633</v>
      </c>
    </row>
    <row r="1982" spans="1:31" x14ac:dyDescent="0.25">
      <c r="A1982">
        <v>2057561</v>
      </c>
      <c r="B1982">
        <v>1</v>
      </c>
      <c r="C1982" t="s">
        <v>80</v>
      </c>
      <c r="D1982" t="s">
        <v>92</v>
      </c>
      <c r="E1982" t="s">
        <v>131</v>
      </c>
      <c r="F1982" t="s">
        <v>5997</v>
      </c>
      <c r="G1982" t="s">
        <v>133</v>
      </c>
      <c r="H1982" t="s">
        <v>134</v>
      </c>
      <c r="I1982" t="s">
        <v>135</v>
      </c>
      <c r="J1982" t="s">
        <v>136</v>
      </c>
      <c r="K1982" t="s">
        <v>137</v>
      </c>
      <c r="L1982" t="s">
        <v>5998</v>
      </c>
      <c r="M1982" t="s">
        <v>5999</v>
      </c>
      <c r="N1982">
        <v>0.54777777699999997</v>
      </c>
      <c r="O1982">
        <v>0</v>
      </c>
      <c r="P1982">
        <v>657</v>
      </c>
      <c r="Q1982">
        <v>0</v>
      </c>
      <c r="R1982">
        <v>6</v>
      </c>
      <c r="S1982">
        <v>1</v>
      </c>
      <c r="T1982">
        <v>47</v>
      </c>
      <c r="U1982">
        <v>0</v>
      </c>
      <c r="V1982">
        <v>1</v>
      </c>
      <c r="W1982">
        <v>0</v>
      </c>
      <c r="X1982">
        <v>80.851587912569656</v>
      </c>
      <c r="Y1982">
        <v>0</v>
      </c>
      <c r="Z1982">
        <v>0.74764429263330601</v>
      </c>
      <c r="AA1982">
        <v>5.5361465332128752</v>
      </c>
      <c r="AB1982">
        <v>20.167826989452454</v>
      </c>
      <c r="AC1982">
        <v>0</v>
      </c>
      <c r="AD1982">
        <v>0</v>
      </c>
      <c r="AE1982">
        <v>107.30320572786829</v>
      </c>
    </row>
    <row r="1983" spans="1:31" x14ac:dyDescent="0.25">
      <c r="A1983">
        <v>2057562</v>
      </c>
      <c r="B1983">
        <v>1</v>
      </c>
      <c r="C1983" t="s">
        <v>81</v>
      </c>
      <c r="D1983" t="s">
        <v>112</v>
      </c>
      <c r="E1983" t="s">
        <v>177</v>
      </c>
      <c r="F1983" t="s">
        <v>6000</v>
      </c>
      <c r="G1983" t="s">
        <v>196</v>
      </c>
      <c r="H1983" t="s">
        <v>143</v>
      </c>
      <c r="I1983" t="s">
        <v>135</v>
      </c>
      <c r="J1983" t="s">
        <v>136</v>
      </c>
      <c r="K1983" t="s">
        <v>137</v>
      </c>
      <c r="L1983" t="s">
        <v>6001</v>
      </c>
      <c r="M1983" t="s">
        <v>6002</v>
      </c>
      <c r="N1983">
        <v>1.1077777769999999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1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5.7612324621011162</v>
      </c>
      <c r="AC1983">
        <v>0</v>
      </c>
      <c r="AD1983">
        <v>0</v>
      </c>
      <c r="AE1983">
        <v>5.7612324621011162</v>
      </c>
    </row>
    <row r="1984" spans="1:31" x14ac:dyDescent="0.25">
      <c r="A1984">
        <v>2057564</v>
      </c>
      <c r="B1984">
        <v>1</v>
      </c>
      <c r="C1984" t="s">
        <v>81</v>
      </c>
      <c r="D1984" t="s">
        <v>127</v>
      </c>
      <c r="E1984" t="s">
        <v>177</v>
      </c>
      <c r="F1984" t="s">
        <v>6003</v>
      </c>
      <c r="G1984" t="s">
        <v>324</v>
      </c>
      <c r="H1984" t="s">
        <v>143</v>
      </c>
      <c r="I1984" t="s">
        <v>135</v>
      </c>
      <c r="J1984" t="s">
        <v>136</v>
      </c>
      <c r="K1984" t="s">
        <v>137</v>
      </c>
      <c r="L1984" t="s">
        <v>6004</v>
      </c>
      <c r="M1984" t="s">
        <v>6005</v>
      </c>
      <c r="N1984">
        <v>2.5794444439999999</v>
      </c>
      <c r="O1984">
        <v>0</v>
      </c>
      <c r="P1984">
        <v>1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0.48882152863807998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0.48882152863807998</v>
      </c>
    </row>
    <row r="1985" spans="1:31" x14ac:dyDescent="0.25">
      <c r="A1985">
        <v>2057566</v>
      </c>
      <c r="B1985">
        <v>1</v>
      </c>
      <c r="C1985" t="s">
        <v>81</v>
      </c>
      <c r="D1985" t="s">
        <v>128</v>
      </c>
      <c r="E1985" t="s">
        <v>131</v>
      </c>
      <c r="F1985" t="s">
        <v>6006</v>
      </c>
      <c r="G1985" t="s">
        <v>133</v>
      </c>
      <c r="H1985" t="s">
        <v>134</v>
      </c>
      <c r="I1985" t="s">
        <v>135</v>
      </c>
      <c r="J1985" t="s">
        <v>136</v>
      </c>
      <c r="K1985" t="s">
        <v>137</v>
      </c>
      <c r="L1985" t="s">
        <v>6007</v>
      </c>
      <c r="M1985" t="s">
        <v>6008</v>
      </c>
      <c r="N1985">
        <v>0.14805555500000001</v>
      </c>
      <c r="O1985">
        <v>6</v>
      </c>
      <c r="P1985">
        <v>1247</v>
      </c>
      <c r="Q1985">
        <v>21</v>
      </c>
      <c r="R1985">
        <v>16</v>
      </c>
      <c r="S1985">
        <v>11</v>
      </c>
      <c r="T1985">
        <v>89</v>
      </c>
      <c r="U1985">
        <v>0</v>
      </c>
      <c r="V1985">
        <v>0</v>
      </c>
      <c r="W1985">
        <v>0.3065067558454056</v>
      </c>
      <c r="X1985">
        <v>26.720948758129154</v>
      </c>
      <c r="Y1985">
        <v>15.366089665508483</v>
      </c>
      <c r="Z1985">
        <v>4.1890678531846746</v>
      </c>
      <c r="AA1985">
        <v>11.75650449912149</v>
      </c>
      <c r="AB1985">
        <v>4.1858346487874938</v>
      </c>
      <c r="AC1985">
        <v>0</v>
      </c>
      <c r="AD1985">
        <v>0</v>
      </c>
      <c r="AE1985">
        <v>62.524952180576697</v>
      </c>
    </row>
    <row r="1986" spans="1:31" x14ac:dyDescent="0.25">
      <c r="A1986">
        <v>2057568</v>
      </c>
      <c r="B1986">
        <v>1</v>
      </c>
      <c r="C1986" t="s">
        <v>80</v>
      </c>
      <c r="D1986" t="s">
        <v>108</v>
      </c>
      <c r="E1986" t="s">
        <v>158</v>
      </c>
      <c r="F1986" t="s">
        <v>3047</v>
      </c>
      <c r="G1986" t="s">
        <v>160</v>
      </c>
      <c r="H1986" t="s">
        <v>143</v>
      </c>
      <c r="I1986" t="s">
        <v>135</v>
      </c>
      <c r="J1986" t="s">
        <v>136</v>
      </c>
      <c r="K1986" t="s">
        <v>137</v>
      </c>
      <c r="L1986" t="s">
        <v>6009</v>
      </c>
      <c r="M1986" t="s">
        <v>6010</v>
      </c>
      <c r="N1986">
        <v>1.7936111109999999</v>
      </c>
      <c r="O1986">
        <v>0</v>
      </c>
      <c r="P1986">
        <v>12</v>
      </c>
      <c r="Q1986">
        <v>0</v>
      </c>
      <c r="R1986">
        <v>1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7.5434738142964726</v>
      </c>
      <c r="Y1986">
        <v>0</v>
      </c>
      <c r="Z1986">
        <v>1.4389408413966667</v>
      </c>
      <c r="AA1986">
        <v>0</v>
      </c>
      <c r="AB1986">
        <v>0</v>
      </c>
      <c r="AC1986">
        <v>0</v>
      </c>
      <c r="AD1986">
        <v>0</v>
      </c>
      <c r="AE1986">
        <v>8.9824146556931392</v>
      </c>
    </row>
    <row r="1987" spans="1:31" x14ac:dyDescent="0.25">
      <c r="A1987">
        <v>2057571</v>
      </c>
      <c r="B1987">
        <v>1</v>
      </c>
      <c r="C1987" t="s">
        <v>81</v>
      </c>
      <c r="D1987" t="s">
        <v>128</v>
      </c>
      <c r="E1987" t="s">
        <v>177</v>
      </c>
      <c r="F1987" t="s">
        <v>6011</v>
      </c>
      <c r="G1987" t="s">
        <v>324</v>
      </c>
      <c r="H1987" t="s">
        <v>143</v>
      </c>
      <c r="I1987" t="s">
        <v>135</v>
      </c>
      <c r="J1987" t="s">
        <v>136</v>
      </c>
      <c r="K1987" t="s">
        <v>137</v>
      </c>
      <c r="L1987" t="s">
        <v>6012</v>
      </c>
      <c r="M1987" t="s">
        <v>6013</v>
      </c>
      <c r="N1987">
        <v>1.2749999999999999</v>
      </c>
      <c r="O1987">
        <v>0</v>
      </c>
      <c r="P1987">
        <v>1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0.191727809026875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0.191727809026875</v>
      </c>
    </row>
    <row r="1988" spans="1:31" x14ac:dyDescent="0.25">
      <c r="A1988">
        <v>2057573</v>
      </c>
      <c r="B1988">
        <v>1</v>
      </c>
      <c r="C1988" t="s">
        <v>80</v>
      </c>
      <c r="D1988" t="s">
        <v>93</v>
      </c>
      <c r="E1988" t="s">
        <v>158</v>
      </c>
      <c r="F1988" t="s">
        <v>6014</v>
      </c>
      <c r="G1988" t="s">
        <v>385</v>
      </c>
      <c r="H1988" t="s">
        <v>143</v>
      </c>
      <c r="I1988" t="s">
        <v>135</v>
      </c>
      <c r="J1988" t="s">
        <v>136</v>
      </c>
      <c r="K1988" t="s">
        <v>137</v>
      </c>
      <c r="L1988" t="s">
        <v>6012</v>
      </c>
      <c r="M1988" t="s">
        <v>6015</v>
      </c>
      <c r="N1988">
        <v>2.5502777769999998</v>
      </c>
      <c r="O1988">
        <v>0</v>
      </c>
      <c r="P1988">
        <v>162</v>
      </c>
      <c r="Q1988">
        <v>0</v>
      </c>
      <c r="R1988">
        <v>0</v>
      </c>
      <c r="S1988">
        <v>0</v>
      </c>
      <c r="T1988">
        <v>4</v>
      </c>
      <c r="U1988">
        <v>0</v>
      </c>
      <c r="V1988">
        <v>0</v>
      </c>
      <c r="W1988">
        <v>0</v>
      </c>
      <c r="X1988">
        <v>73.997161962541881</v>
      </c>
      <c r="Y1988">
        <v>0</v>
      </c>
      <c r="Z1988">
        <v>0</v>
      </c>
      <c r="AA1988">
        <v>0</v>
      </c>
      <c r="AB1988">
        <v>37.391563820565509</v>
      </c>
      <c r="AC1988">
        <v>0</v>
      </c>
      <c r="AD1988">
        <v>0</v>
      </c>
      <c r="AE1988">
        <v>111.38872578310739</v>
      </c>
    </row>
    <row r="1989" spans="1:31" x14ac:dyDescent="0.25">
      <c r="A1989">
        <v>2057575</v>
      </c>
      <c r="B1989">
        <v>1</v>
      </c>
      <c r="C1989" t="s">
        <v>80</v>
      </c>
      <c r="D1989" t="s">
        <v>101</v>
      </c>
      <c r="E1989" t="s">
        <v>169</v>
      </c>
      <c r="F1989" t="s">
        <v>6016</v>
      </c>
      <c r="G1989" t="s">
        <v>6017</v>
      </c>
      <c r="H1989" t="s">
        <v>134</v>
      </c>
      <c r="I1989" t="s">
        <v>135</v>
      </c>
      <c r="J1989" t="s">
        <v>136</v>
      </c>
      <c r="K1989" t="s">
        <v>137</v>
      </c>
      <c r="L1989" t="s">
        <v>6018</v>
      </c>
      <c r="M1989" t="s">
        <v>6019</v>
      </c>
      <c r="N1989">
        <v>2.4194444439999998</v>
      </c>
      <c r="O1989">
        <v>0</v>
      </c>
      <c r="P1989">
        <v>384</v>
      </c>
      <c r="Q1989">
        <v>0</v>
      </c>
      <c r="R1989">
        <v>0</v>
      </c>
      <c r="S1989">
        <v>0</v>
      </c>
      <c r="T1989">
        <v>6</v>
      </c>
      <c r="U1989">
        <v>0</v>
      </c>
      <c r="V1989">
        <v>0</v>
      </c>
      <c r="W1989">
        <v>0</v>
      </c>
      <c r="X1989">
        <v>149.42471778693871</v>
      </c>
      <c r="Y1989">
        <v>0</v>
      </c>
      <c r="Z1989">
        <v>0</v>
      </c>
      <c r="AA1989">
        <v>0</v>
      </c>
      <c r="AB1989">
        <v>5.3601567079374721</v>
      </c>
      <c r="AC1989">
        <v>0</v>
      </c>
      <c r="AD1989">
        <v>0</v>
      </c>
      <c r="AE1989">
        <v>154.78487449487619</v>
      </c>
    </row>
    <row r="1990" spans="1:31" x14ac:dyDescent="0.25">
      <c r="A1990">
        <v>2057577</v>
      </c>
      <c r="B1990">
        <v>1</v>
      </c>
      <c r="C1990" t="s">
        <v>80</v>
      </c>
      <c r="D1990" t="s">
        <v>84</v>
      </c>
      <c r="E1990" t="s">
        <v>177</v>
      </c>
      <c r="F1990" t="s">
        <v>6020</v>
      </c>
      <c r="G1990" t="s">
        <v>1007</v>
      </c>
      <c r="H1990" t="s">
        <v>143</v>
      </c>
      <c r="I1990" t="s">
        <v>135</v>
      </c>
      <c r="J1990" t="s">
        <v>3</v>
      </c>
      <c r="K1990" t="s">
        <v>137</v>
      </c>
      <c r="L1990" t="s">
        <v>6021</v>
      </c>
      <c r="M1990" t="s">
        <v>6022</v>
      </c>
      <c r="N1990">
        <v>4.8894444439999996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3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22.132258529300266</v>
      </c>
      <c r="AC1990">
        <v>0</v>
      </c>
      <c r="AD1990">
        <v>0</v>
      </c>
      <c r="AE1990">
        <v>22.132258529300266</v>
      </c>
    </row>
    <row r="1991" spans="1:31" x14ac:dyDescent="0.25">
      <c r="A1991">
        <v>2057580</v>
      </c>
      <c r="B1991">
        <v>1</v>
      </c>
      <c r="C1991" t="s">
        <v>80</v>
      </c>
      <c r="D1991" t="s">
        <v>96</v>
      </c>
      <c r="E1991" t="s">
        <v>169</v>
      </c>
      <c r="F1991" t="s">
        <v>6023</v>
      </c>
      <c r="G1991" t="s">
        <v>273</v>
      </c>
      <c r="H1991" t="s">
        <v>134</v>
      </c>
      <c r="I1991" t="s">
        <v>135</v>
      </c>
      <c r="J1991" t="s">
        <v>136</v>
      </c>
      <c r="K1991" t="s">
        <v>155</v>
      </c>
      <c r="L1991" t="s">
        <v>6024</v>
      </c>
      <c r="M1991" t="s">
        <v>6025</v>
      </c>
      <c r="N1991">
        <v>1.3161111109999999</v>
      </c>
      <c r="O1991">
        <v>0</v>
      </c>
      <c r="P1991">
        <v>245</v>
      </c>
      <c r="Q1991">
        <v>0</v>
      </c>
      <c r="R1991">
        <v>3</v>
      </c>
      <c r="S1991">
        <v>3</v>
      </c>
      <c r="T1991">
        <v>37</v>
      </c>
      <c r="U1991">
        <v>0</v>
      </c>
      <c r="V1991">
        <v>0</v>
      </c>
      <c r="W1991">
        <v>0</v>
      </c>
      <c r="X1991">
        <v>175.58825865981561</v>
      </c>
      <c r="Y1991">
        <v>0</v>
      </c>
      <c r="Z1991">
        <v>0.64034759000743247</v>
      </c>
      <c r="AA1991">
        <v>25.083094542460973</v>
      </c>
      <c r="AB1991">
        <v>57.86144002553339</v>
      </c>
      <c r="AC1991">
        <v>0</v>
      </c>
      <c r="AD1991">
        <v>0</v>
      </c>
      <c r="AE1991">
        <v>259.1731408178174</v>
      </c>
    </row>
    <row r="1992" spans="1:31" x14ac:dyDescent="0.25">
      <c r="A1992">
        <v>2057583</v>
      </c>
      <c r="B1992">
        <v>1</v>
      </c>
      <c r="C1992" t="s">
        <v>80</v>
      </c>
      <c r="D1992" t="s">
        <v>105</v>
      </c>
      <c r="E1992" t="s">
        <v>177</v>
      </c>
      <c r="F1992" t="s">
        <v>6026</v>
      </c>
      <c r="G1992" t="s">
        <v>183</v>
      </c>
      <c r="H1992" t="s">
        <v>143</v>
      </c>
      <c r="I1992" t="s">
        <v>135</v>
      </c>
      <c r="J1992" t="s">
        <v>136</v>
      </c>
      <c r="K1992" t="s">
        <v>137</v>
      </c>
      <c r="L1992" t="s">
        <v>6027</v>
      </c>
      <c r="M1992" t="s">
        <v>6028</v>
      </c>
      <c r="N1992">
        <v>1.263055555</v>
      </c>
      <c r="O1992">
        <v>0</v>
      </c>
      <c r="P1992">
        <v>1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0.28845081822855534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0.28845081822855534</v>
      </c>
    </row>
    <row r="1993" spans="1:31" x14ac:dyDescent="0.25">
      <c r="A1993">
        <v>2057585</v>
      </c>
      <c r="B1993">
        <v>1</v>
      </c>
      <c r="C1993" t="s">
        <v>80</v>
      </c>
      <c r="D1993" t="s">
        <v>95</v>
      </c>
      <c r="E1993" t="s">
        <v>177</v>
      </c>
      <c r="F1993" t="s">
        <v>6029</v>
      </c>
      <c r="G1993" t="s">
        <v>324</v>
      </c>
      <c r="H1993" t="s">
        <v>143</v>
      </c>
      <c r="I1993" t="s">
        <v>135</v>
      </c>
      <c r="J1993" t="s">
        <v>136</v>
      </c>
      <c r="K1993" t="s">
        <v>137</v>
      </c>
      <c r="L1993" t="s">
        <v>6030</v>
      </c>
      <c r="M1993" t="s">
        <v>6031</v>
      </c>
      <c r="N1993">
        <v>2.236388888</v>
      </c>
      <c r="O1993">
        <v>0</v>
      </c>
      <c r="P1993">
        <v>1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0.37964445693205501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0.37964445693205501</v>
      </c>
    </row>
    <row r="1994" spans="1:31" x14ac:dyDescent="0.25">
      <c r="A1994">
        <v>2057587</v>
      </c>
      <c r="B1994">
        <v>1</v>
      </c>
      <c r="C1994" t="s">
        <v>81</v>
      </c>
      <c r="D1994" t="s">
        <v>120</v>
      </c>
      <c r="E1994" t="s">
        <v>131</v>
      </c>
      <c r="F1994" t="s">
        <v>6032</v>
      </c>
      <c r="G1994" t="s">
        <v>133</v>
      </c>
      <c r="H1994" t="s">
        <v>134</v>
      </c>
      <c r="I1994" t="s">
        <v>135</v>
      </c>
      <c r="J1994" t="s">
        <v>136</v>
      </c>
      <c r="K1994" t="s">
        <v>137</v>
      </c>
      <c r="L1994" t="s">
        <v>6033</v>
      </c>
      <c r="M1994" t="s">
        <v>6034</v>
      </c>
      <c r="N1994">
        <v>1.4924999999999999</v>
      </c>
      <c r="O1994">
        <v>0</v>
      </c>
      <c r="P1994">
        <v>71</v>
      </c>
      <c r="Q1994">
        <v>54</v>
      </c>
      <c r="R1994">
        <v>18</v>
      </c>
      <c r="S1994">
        <v>11</v>
      </c>
      <c r="T1994">
        <v>3</v>
      </c>
      <c r="U1994">
        <v>0</v>
      </c>
      <c r="V1994">
        <v>0</v>
      </c>
      <c r="W1994">
        <v>0</v>
      </c>
      <c r="X1994">
        <v>39.735327877157829</v>
      </c>
      <c r="Y1994">
        <v>50.935481541774266</v>
      </c>
      <c r="Z1994">
        <v>16.355998239543489</v>
      </c>
      <c r="AA1994">
        <v>44.87826541684889</v>
      </c>
      <c r="AB1994">
        <v>0.68218090446462454</v>
      </c>
      <c r="AC1994">
        <v>0</v>
      </c>
      <c r="AD1994">
        <v>0</v>
      </c>
      <c r="AE1994">
        <v>152.5872539797891</v>
      </c>
    </row>
    <row r="1995" spans="1:31" x14ac:dyDescent="0.25">
      <c r="A1995">
        <v>2057589</v>
      </c>
      <c r="B1995">
        <v>1</v>
      </c>
      <c r="C1995" t="s">
        <v>80</v>
      </c>
      <c r="D1995" t="s">
        <v>102</v>
      </c>
      <c r="E1995" t="s">
        <v>158</v>
      </c>
      <c r="F1995" t="s">
        <v>6035</v>
      </c>
      <c r="G1995" t="s">
        <v>160</v>
      </c>
      <c r="H1995" t="s">
        <v>143</v>
      </c>
      <c r="I1995" t="s">
        <v>135</v>
      </c>
      <c r="J1995" t="s">
        <v>136</v>
      </c>
      <c r="K1995" t="s">
        <v>137</v>
      </c>
      <c r="L1995" t="s">
        <v>6036</v>
      </c>
      <c r="M1995" t="s">
        <v>6037</v>
      </c>
      <c r="N1995">
        <v>1.216388888</v>
      </c>
      <c r="O1995">
        <v>0</v>
      </c>
      <c r="P1995">
        <v>4</v>
      </c>
      <c r="Q1995">
        <v>0</v>
      </c>
      <c r="R1995">
        <v>9</v>
      </c>
      <c r="S1995">
        <v>0</v>
      </c>
      <c r="T1995">
        <v>1</v>
      </c>
      <c r="U1995">
        <v>0</v>
      </c>
      <c r="V1995">
        <v>0</v>
      </c>
      <c r="W1995">
        <v>0</v>
      </c>
      <c r="X1995">
        <v>0.20221382784018893</v>
      </c>
      <c r="Y1995">
        <v>0</v>
      </c>
      <c r="Z1995">
        <v>11.108843059455619</v>
      </c>
      <c r="AA1995">
        <v>0</v>
      </c>
      <c r="AB1995">
        <v>6.2600410466982934</v>
      </c>
      <c r="AC1995">
        <v>0</v>
      </c>
      <c r="AD1995">
        <v>0</v>
      </c>
      <c r="AE1995">
        <v>17.571097933994103</v>
      </c>
    </row>
    <row r="1996" spans="1:31" x14ac:dyDescent="0.25">
      <c r="A1996">
        <v>2057598</v>
      </c>
      <c r="B1996">
        <v>1</v>
      </c>
      <c r="C1996" t="s">
        <v>80</v>
      </c>
      <c r="D1996" t="s">
        <v>100</v>
      </c>
      <c r="E1996" t="s">
        <v>177</v>
      </c>
      <c r="F1996" t="s">
        <v>6038</v>
      </c>
      <c r="G1996" t="s">
        <v>1007</v>
      </c>
      <c r="H1996" t="s">
        <v>143</v>
      </c>
      <c r="I1996" t="s">
        <v>135</v>
      </c>
      <c r="J1996" t="s">
        <v>136</v>
      </c>
      <c r="K1996" t="s">
        <v>137</v>
      </c>
      <c r="L1996" t="s">
        <v>6039</v>
      </c>
      <c r="M1996" t="s">
        <v>6040</v>
      </c>
      <c r="N1996">
        <v>1.8491666659999999</v>
      </c>
      <c r="O1996">
        <v>0</v>
      </c>
      <c r="P1996">
        <v>6</v>
      </c>
      <c r="Q1996">
        <v>0</v>
      </c>
      <c r="R1996">
        <v>0</v>
      </c>
      <c r="S1996">
        <v>0</v>
      </c>
      <c r="T1996">
        <v>1</v>
      </c>
      <c r="U1996">
        <v>0</v>
      </c>
      <c r="V1996">
        <v>0</v>
      </c>
      <c r="W1996">
        <v>0</v>
      </c>
      <c r="X1996">
        <v>3.5449676450923375</v>
      </c>
      <c r="Y1996">
        <v>0</v>
      </c>
      <c r="Z1996">
        <v>0</v>
      </c>
      <c r="AA1996">
        <v>0</v>
      </c>
      <c r="AB1996">
        <v>9.2383318799550002E-2</v>
      </c>
      <c r="AC1996">
        <v>0</v>
      </c>
      <c r="AD1996">
        <v>0</v>
      </c>
      <c r="AE1996">
        <v>3.6373509638918877</v>
      </c>
    </row>
    <row r="1997" spans="1:31" x14ac:dyDescent="0.25">
      <c r="A1997">
        <v>2057599</v>
      </c>
      <c r="B1997">
        <v>1</v>
      </c>
      <c r="C1997" t="s">
        <v>81</v>
      </c>
      <c r="D1997" t="s">
        <v>120</v>
      </c>
      <c r="E1997" t="s">
        <v>140</v>
      </c>
      <c r="F1997" t="s">
        <v>6041</v>
      </c>
      <c r="G1997" t="s">
        <v>1744</v>
      </c>
      <c r="H1997" t="s">
        <v>143</v>
      </c>
      <c r="I1997" t="s">
        <v>135</v>
      </c>
      <c r="J1997" t="s">
        <v>136</v>
      </c>
      <c r="K1997" t="s">
        <v>137</v>
      </c>
      <c r="L1997" t="s">
        <v>6042</v>
      </c>
      <c r="M1997" t="s">
        <v>6043</v>
      </c>
      <c r="N1997">
        <v>5.28</v>
      </c>
      <c r="O1997">
        <v>0</v>
      </c>
      <c r="P1997">
        <v>2</v>
      </c>
      <c r="Q1997">
        <v>0</v>
      </c>
      <c r="R1997">
        <v>2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0.96192759958051355</v>
      </c>
      <c r="Y1997">
        <v>0</v>
      </c>
      <c r="Z1997">
        <v>0.22567678564916335</v>
      </c>
      <c r="AA1997">
        <v>0</v>
      </c>
      <c r="AB1997">
        <v>0</v>
      </c>
      <c r="AC1997">
        <v>0</v>
      </c>
      <c r="AD1997">
        <v>0</v>
      </c>
      <c r="AE1997">
        <v>1.1876043852296769</v>
      </c>
    </row>
    <row r="1998" spans="1:31" x14ac:dyDescent="0.25">
      <c r="A1998">
        <v>2057600</v>
      </c>
      <c r="B1998">
        <v>1</v>
      </c>
      <c r="C1998" t="s">
        <v>80</v>
      </c>
      <c r="D1998" t="s">
        <v>93</v>
      </c>
      <c r="E1998" t="s">
        <v>177</v>
      </c>
      <c r="F1998" t="s">
        <v>6044</v>
      </c>
      <c r="G1998" t="s">
        <v>183</v>
      </c>
      <c r="H1998" t="s">
        <v>143</v>
      </c>
      <c r="I1998" t="s">
        <v>135</v>
      </c>
      <c r="J1998" t="s">
        <v>136</v>
      </c>
      <c r="K1998" t="s">
        <v>137</v>
      </c>
      <c r="L1998" t="s">
        <v>6045</v>
      </c>
      <c r="M1998" t="s">
        <v>6046</v>
      </c>
      <c r="N1998">
        <v>3.2922222219999999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1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7.3089422025030007E-2</v>
      </c>
      <c r="AC1998">
        <v>0</v>
      </c>
      <c r="AD1998">
        <v>0</v>
      </c>
      <c r="AE1998">
        <v>7.3089422025030007E-2</v>
      </c>
    </row>
    <row r="1999" spans="1:31" x14ac:dyDescent="0.25">
      <c r="A1999">
        <v>2057603</v>
      </c>
      <c r="B1999">
        <v>1</v>
      </c>
      <c r="C1999" t="s">
        <v>80</v>
      </c>
      <c r="D1999" t="s">
        <v>106</v>
      </c>
      <c r="E1999" t="s">
        <v>177</v>
      </c>
      <c r="F1999" t="s">
        <v>6047</v>
      </c>
      <c r="G1999" t="s">
        <v>196</v>
      </c>
      <c r="H1999" t="s">
        <v>143</v>
      </c>
      <c r="I1999" t="s">
        <v>135</v>
      </c>
      <c r="J1999" t="s">
        <v>136</v>
      </c>
      <c r="K1999" t="s">
        <v>137</v>
      </c>
      <c r="L1999" t="s">
        <v>6048</v>
      </c>
      <c r="M1999" t="s">
        <v>6049</v>
      </c>
      <c r="N1999">
        <v>1.5066666660000001</v>
      </c>
      <c r="O1999">
        <v>0</v>
      </c>
      <c r="P1999">
        <v>1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0.18188929389149502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0.18188929389149502</v>
      </c>
    </row>
    <row r="2000" spans="1:31" x14ac:dyDescent="0.25">
      <c r="A2000">
        <v>2057604</v>
      </c>
      <c r="B2000">
        <v>1</v>
      </c>
      <c r="C2000" t="s">
        <v>80</v>
      </c>
      <c r="D2000" t="s">
        <v>96</v>
      </c>
      <c r="E2000" t="s">
        <v>177</v>
      </c>
      <c r="F2000" t="s">
        <v>1811</v>
      </c>
      <c r="G2000" t="s">
        <v>179</v>
      </c>
      <c r="H2000" t="s">
        <v>143</v>
      </c>
      <c r="I2000" t="s">
        <v>135</v>
      </c>
      <c r="J2000" t="s">
        <v>136</v>
      </c>
      <c r="K2000" t="s">
        <v>137</v>
      </c>
      <c r="L2000" t="s">
        <v>6050</v>
      </c>
      <c r="M2000" t="s">
        <v>6051</v>
      </c>
      <c r="N2000">
        <v>1.7441666659999999</v>
      </c>
      <c r="O2000">
        <v>0</v>
      </c>
      <c r="P2000">
        <v>1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1.145669956668512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1.145669956668512</v>
      </c>
    </row>
    <row r="2001" spans="1:31" x14ac:dyDescent="0.25">
      <c r="A2001">
        <v>2057608</v>
      </c>
      <c r="B2001">
        <v>1</v>
      </c>
      <c r="C2001" t="s">
        <v>80</v>
      </c>
      <c r="D2001" t="s">
        <v>101</v>
      </c>
      <c r="E2001" t="s">
        <v>177</v>
      </c>
      <c r="F2001" t="s">
        <v>6052</v>
      </c>
      <c r="G2001" t="s">
        <v>324</v>
      </c>
      <c r="H2001" t="s">
        <v>143</v>
      </c>
      <c r="I2001" t="s">
        <v>135</v>
      </c>
      <c r="J2001" t="s">
        <v>136</v>
      </c>
      <c r="K2001" t="s">
        <v>137</v>
      </c>
      <c r="L2001" t="s">
        <v>6053</v>
      </c>
      <c r="M2001" t="s">
        <v>6054</v>
      </c>
      <c r="N2001">
        <v>4.0425000000000004</v>
      </c>
      <c r="O2001">
        <v>0</v>
      </c>
      <c r="P2001">
        <v>1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0.56838353338452341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0.56838353338452341</v>
      </c>
    </row>
    <row r="2002" spans="1:31" x14ac:dyDescent="0.25">
      <c r="A2002">
        <v>2057612</v>
      </c>
      <c r="B2002">
        <v>1</v>
      </c>
      <c r="C2002" t="s">
        <v>80</v>
      </c>
      <c r="D2002" t="s">
        <v>108</v>
      </c>
      <c r="E2002" t="s">
        <v>158</v>
      </c>
      <c r="F2002" t="s">
        <v>6055</v>
      </c>
      <c r="G2002" t="s">
        <v>160</v>
      </c>
      <c r="H2002" t="s">
        <v>143</v>
      </c>
      <c r="I2002" t="s">
        <v>135</v>
      </c>
      <c r="J2002" t="s">
        <v>136</v>
      </c>
      <c r="K2002" t="s">
        <v>137</v>
      </c>
      <c r="L2002" t="s">
        <v>6056</v>
      </c>
      <c r="M2002" t="s">
        <v>6057</v>
      </c>
      <c r="N2002">
        <v>2.4500000000000002</v>
      </c>
      <c r="O2002">
        <v>0</v>
      </c>
      <c r="P2002">
        <v>25</v>
      </c>
      <c r="Q2002">
        <v>0</v>
      </c>
      <c r="R2002">
        <v>6</v>
      </c>
      <c r="S2002">
        <v>0</v>
      </c>
      <c r="T2002">
        <v>18</v>
      </c>
      <c r="U2002">
        <v>0</v>
      </c>
      <c r="V2002">
        <v>0</v>
      </c>
      <c r="W2002">
        <v>0</v>
      </c>
      <c r="X2002">
        <v>10.925193827696567</v>
      </c>
      <c r="Y2002">
        <v>0</v>
      </c>
      <c r="Z2002">
        <v>6.5260353510212825</v>
      </c>
      <c r="AA2002">
        <v>0</v>
      </c>
      <c r="AB2002">
        <v>31.890950832403785</v>
      </c>
      <c r="AC2002">
        <v>0</v>
      </c>
      <c r="AD2002">
        <v>0</v>
      </c>
      <c r="AE2002">
        <v>49.342180011121634</v>
      </c>
    </row>
    <row r="2003" spans="1:31" x14ac:dyDescent="0.25">
      <c r="A2003">
        <v>2057619</v>
      </c>
      <c r="B2003">
        <v>1</v>
      </c>
      <c r="C2003" t="s">
        <v>81</v>
      </c>
      <c r="D2003" t="s">
        <v>113</v>
      </c>
      <c r="E2003" t="s">
        <v>158</v>
      </c>
      <c r="F2003" t="s">
        <v>6058</v>
      </c>
      <c r="G2003" t="s">
        <v>160</v>
      </c>
      <c r="H2003" t="s">
        <v>143</v>
      </c>
      <c r="I2003" t="s">
        <v>135</v>
      </c>
      <c r="J2003" t="s">
        <v>136</v>
      </c>
      <c r="K2003" t="s">
        <v>137</v>
      </c>
      <c r="L2003" t="s">
        <v>6059</v>
      </c>
      <c r="M2003" t="s">
        <v>6060</v>
      </c>
      <c r="N2003">
        <v>1.1158333330000001</v>
      </c>
      <c r="O2003">
        <v>0</v>
      </c>
      <c r="P2003">
        <v>28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6.3557106017169041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6.3557106017169041</v>
      </c>
    </row>
    <row r="2004" spans="1:31" x14ac:dyDescent="0.25">
      <c r="A2004">
        <v>2057620</v>
      </c>
      <c r="B2004">
        <v>1</v>
      </c>
      <c r="C2004" t="s">
        <v>81</v>
      </c>
      <c r="D2004" t="s">
        <v>112</v>
      </c>
      <c r="E2004" t="s">
        <v>177</v>
      </c>
      <c r="F2004" t="s">
        <v>6061</v>
      </c>
      <c r="G2004" t="s">
        <v>183</v>
      </c>
      <c r="H2004" t="s">
        <v>143</v>
      </c>
      <c r="I2004" t="s">
        <v>135</v>
      </c>
      <c r="J2004" t="s">
        <v>136</v>
      </c>
      <c r="K2004" t="s">
        <v>137</v>
      </c>
      <c r="L2004" t="s">
        <v>6062</v>
      </c>
      <c r="M2004" t="s">
        <v>6063</v>
      </c>
      <c r="N2004">
        <v>5.4358333329999997</v>
      </c>
      <c r="O2004">
        <v>0</v>
      </c>
      <c r="P2004">
        <v>1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0.28207447341548997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0.28207447341548997</v>
      </c>
    </row>
    <row r="2005" spans="1:31" x14ac:dyDescent="0.25">
      <c r="A2005">
        <v>2057621</v>
      </c>
      <c r="B2005">
        <v>1</v>
      </c>
      <c r="C2005" t="s">
        <v>81</v>
      </c>
      <c r="D2005" t="s">
        <v>112</v>
      </c>
      <c r="E2005" t="s">
        <v>177</v>
      </c>
      <c r="F2005" t="s">
        <v>6064</v>
      </c>
      <c r="G2005" t="s">
        <v>183</v>
      </c>
      <c r="H2005" t="s">
        <v>143</v>
      </c>
      <c r="I2005" t="s">
        <v>135</v>
      </c>
      <c r="J2005" t="s">
        <v>136</v>
      </c>
      <c r="K2005" t="s">
        <v>137</v>
      </c>
      <c r="L2005" t="s">
        <v>6065</v>
      </c>
      <c r="M2005" t="s">
        <v>6066</v>
      </c>
      <c r="N2005">
        <v>1.8730555550000001</v>
      </c>
      <c r="O2005">
        <v>0</v>
      </c>
      <c r="P2005">
        <v>1</v>
      </c>
      <c r="Q2005">
        <v>0</v>
      </c>
      <c r="R2005">
        <v>1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0.26266828003490672</v>
      </c>
      <c r="Y2005">
        <v>0</v>
      </c>
      <c r="Z2005">
        <v>6.7936191289600005E-3</v>
      </c>
      <c r="AA2005">
        <v>0</v>
      </c>
      <c r="AB2005">
        <v>0</v>
      </c>
      <c r="AC2005">
        <v>0</v>
      </c>
      <c r="AD2005">
        <v>0</v>
      </c>
      <c r="AE2005">
        <v>0.2694618991638667</v>
      </c>
    </row>
    <row r="2006" spans="1:31" x14ac:dyDescent="0.25">
      <c r="A2006">
        <v>2057622</v>
      </c>
      <c r="B2006">
        <v>1</v>
      </c>
      <c r="C2006" t="s">
        <v>81</v>
      </c>
      <c r="D2006" t="s">
        <v>118</v>
      </c>
      <c r="E2006" t="s">
        <v>505</v>
      </c>
      <c r="F2006" t="s">
        <v>6067</v>
      </c>
      <c r="G2006" t="s">
        <v>1007</v>
      </c>
      <c r="H2006" t="s">
        <v>143</v>
      </c>
      <c r="I2006" t="s">
        <v>135</v>
      </c>
      <c r="J2006" t="s">
        <v>3</v>
      </c>
      <c r="K2006" t="s">
        <v>137</v>
      </c>
      <c r="L2006" t="s">
        <v>6068</v>
      </c>
      <c r="M2006" t="s">
        <v>6069</v>
      </c>
      <c r="N2006">
        <v>1.629444444</v>
      </c>
      <c r="O2006">
        <v>0</v>
      </c>
      <c r="P2006">
        <v>20</v>
      </c>
      <c r="Q2006">
        <v>0</v>
      </c>
      <c r="R2006">
        <v>0</v>
      </c>
      <c r="S2006">
        <v>0</v>
      </c>
      <c r="T2006">
        <v>10</v>
      </c>
      <c r="U2006">
        <v>0</v>
      </c>
      <c r="V2006">
        <v>0</v>
      </c>
      <c r="W2006">
        <v>0</v>
      </c>
      <c r="X2006">
        <v>6.4910929981824275</v>
      </c>
      <c r="Y2006">
        <v>0</v>
      </c>
      <c r="Z2006">
        <v>0</v>
      </c>
      <c r="AA2006">
        <v>0</v>
      </c>
      <c r="AB2006">
        <v>36.970991618446995</v>
      </c>
      <c r="AC2006">
        <v>0</v>
      </c>
      <c r="AD2006">
        <v>0</v>
      </c>
      <c r="AE2006">
        <v>43.462084616629426</v>
      </c>
    </row>
    <row r="2007" spans="1:31" x14ac:dyDescent="0.25">
      <c r="A2007">
        <v>2057624</v>
      </c>
      <c r="B2007">
        <v>1</v>
      </c>
      <c r="C2007" t="s">
        <v>80</v>
      </c>
      <c r="D2007" t="s">
        <v>110</v>
      </c>
      <c r="E2007" t="s">
        <v>158</v>
      </c>
      <c r="F2007" t="s">
        <v>6070</v>
      </c>
      <c r="G2007" t="s">
        <v>273</v>
      </c>
      <c r="H2007" t="s">
        <v>143</v>
      </c>
      <c r="I2007" t="s">
        <v>135</v>
      </c>
      <c r="J2007" t="s">
        <v>136</v>
      </c>
      <c r="K2007" t="s">
        <v>155</v>
      </c>
      <c r="L2007" t="s">
        <v>6071</v>
      </c>
      <c r="M2007" t="s">
        <v>6072</v>
      </c>
      <c r="N2007">
        <v>0.316757222</v>
      </c>
      <c r="O2007">
        <v>0</v>
      </c>
      <c r="P2007">
        <v>25</v>
      </c>
      <c r="Q2007">
        <v>0</v>
      </c>
      <c r="R2007">
        <v>0</v>
      </c>
      <c r="S2007">
        <v>0</v>
      </c>
      <c r="T2007">
        <v>6</v>
      </c>
      <c r="U2007">
        <v>0</v>
      </c>
      <c r="V2007">
        <v>0</v>
      </c>
      <c r="W2007">
        <v>0</v>
      </c>
      <c r="X2007">
        <v>1.9925858990935725</v>
      </c>
      <c r="Y2007">
        <v>0</v>
      </c>
      <c r="Z2007">
        <v>0</v>
      </c>
      <c r="AA2007">
        <v>0</v>
      </c>
      <c r="AB2007">
        <v>1.366895438213054</v>
      </c>
      <c r="AC2007">
        <v>0</v>
      </c>
      <c r="AD2007">
        <v>0</v>
      </c>
      <c r="AE2007">
        <v>3.3594813373066268</v>
      </c>
    </row>
    <row r="2008" spans="1:31" x14ac:dyDescent="0.25">
      <c r="A2008">
        <v>2057627</v>
      </c>
      <c r="B2008">
        <v>1</v>
      </c>
      <c r="C2008" t="s">
        <v>80</v>
      </c>
      <c r="D2008" t="s">
        <v>109</v>
      </c>
      <c r="E2008" t="s">
        <v>177</v>
      </c>
      <c r="F2008" t="s">
        <v>6073</v>
      </c>
      <c r="G2008" t="s">
        <v>183</v>
      </c>
      <c r="H2008" t="s">
        <v>143</v>
      </c>
      <c r="I2008" t="s">
        <v>135</v>
      </c>
      <c r="J2008" t="s">
        <v>136</v>
      </c>
      <c r="K2008" t="s">
        <v>137</v>
      </c>
      <c r="L2008" t="s">
        <v>6074</v>
      </c>
      <c r="M2008" t="s">
        <v>6075</v>
      </c>
      <c r="N2008">
        <v>0.96055555500000001</v>
      </c>
      <c r="O2008">
        <v>0</v>
      </c>
      <c r="P2008">
        <v>1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0.30943662615714718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0.30943662615714718</v>
      </c>
    </row>
    <row r="2009" spans="1:31" x14ac:dyDescent="0.25">
      <c r="A2009">
        <v>2057630</v>
      </c>
      <c r="B2009">
        <v>1</v>
      </c>
      <c r="C2009" t="s">
        <v>80</v>
      </c>
      <c r="D2009" t="s">
        <v>105</v>
      </c>
      <c r="E2009" t="s">
        <v>177</v>
      </c>
      <c r="F2009" t="s">
        <v>6076</v>
      </c>
      <c r="G2009" t="s">
        <v>179</v>
      </c>
      <c r="H2009" t="s">
        <v>143</v>
      </c>
      <c r="I2009" t="s">
        <v>135</v>
      </c>
      <c r="J2009" t="s">
        <v>136</v>
      </c>
      <c r="K2009" t="s">
        <v>137</v>
      </c>
      <c r="L2009" t="s">
        <v>6077</v>
      </c>
      <c r="M2009" t="s">
        <v>6078</v>
      </c>
      <c r="N2009">
        <v>7.2230555550000002</v>
      </c>
      <c r="O2009">
        <v>0</v>
      </c>
      <c r="P2009">
        <v>11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22.164359953914843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22.164359953914843</v>
      </c>
    </row>
    <row r="2010" spans="1:31" x14ac:dyDescent="0.25">
      <c r="A2010">
        <v>2057632</v>
      </c>
      <c r="B2010">
        <v>1</v>
      </c>
      <c r="C2010" t="s">
        <v>81</v>
      </c>
      <c r="D2010" t="s">
        <v>113</v>
      </c>
      <c r="E2010" t="s">
        <v>177</v>
      </c>
      <c r="F2010" t="s">
        <v>6079</v>
      </c>
      <c r="G2010" t="s">
        <v>183</v>
      </c>
      <c r="H2010" t="s">
        <v>143</v>
      </c>
      <c r="I2010" t="s">
        <v>135</v>
      </c>
      <c r="J2010" t="s">
        <v>136</v>
      </c>
      <c r="K2010" t="s">
        <v>137</v>
      </c>
      <c r="L2010" t="s">
        <v>6080</v>
      </c>
      <c r="M2010" t="s">
        <v>6081</v>
      </c>
      <c r="N2010">
        <v>1.217222222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1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2.6774585296622719</v>
      </c>
      <c r="AC2010">
        <v>0</v>
      </c>
      <c r="AD2010">
        <v>0</v>
      </c>
      <c r="AE2010">
        <v>2.6774585296622719</v>
      </c>
    </row>
    <row r="2011" spans="1:31" x14ac:dyDescent="0.25">
      <c r="A2011">
        <v>2057634</v>
      </c>
      <c r="B2011">
        <v>1</v>
      </c>
      <c r="C2011" t="s">
        <v>80</v>
      </c>
      <c r="D2011" t="s">
        <v>100</v>
      </c>
      <c r="E2011" t="s">
        <v>177</v>
      </c>
      <c r="F2011" t="s">
        <v>6082</v>
      </c>
      <c r="G2011" t="s">
        <v>183</v>
      </c>
      <c r="H2011" t="s">
        <v>143</v>
      </c>
      <c r="I2011" t="s">
        <v>135</v>
      </c>
      <c r="J2011" t="s">
        <v>136</v>
      </c>
      <c r="K2011" t="s">
        <v>137</v>
      </c>
      <c r="L2011" t="s">
        <v>6083</v>
      </c>
      <c r="M2011" t="s">
        <v>6084</v>
      </c>
      <c r="N2011">
        <v>1.2422222220000001</v>
      </c>
      <c r="O2011">
        <v>0</v>
      </c>
      <c r="P2011">
        <v>3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0.49819058449173748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0.49819058449173748</v>
      </c>
    </row>
    <row r="2012" spans="1:31" x14ac:dyDescent="0.25">
      <c r="A2012">
        <v>2057635</v>
      </c>
      <c r="B2012">
        <v>1</v>
      </c>
      <c r="C2012" t="s">
        <v>80</v>
      </c>
      <c r="D2012" t="s">
        <v>100</v>
      </c>
      <c r="E2012" t="s">
        <v>140</v>
      </c>
      <c r="F2012" t="s">
        <v>5988</v>
      </c>
      <c r="G2012" t="s">
        <v>142</v>
      </c>
      <c r="H2012" t="s">
        <v>143</v>
      </c>
      <c r="I2012" t="s">
        <v>135</v>
      </c>
      <c r="J2012" t="s">
        <v>136</v>
      </c>
      <c r="K2012" t="s">
        <v>137</v>
      </c>
      <c r="L2012" t="s">
        <v>6085</v>
      </c>
      <c r="M2012" t="s">
        <v>6086</v>
      </c>
      <c r="N2012">
        <v>2.4358333330000002</v>
      </c>
      <c r="O2012">
        <v>0</v>
      </c>
      <c r="P2012">
        <v>438</v>
      </c>
      <c r="Q2012">
        <v>0</v>
      </c>
      <c r="R2012">
        <v>1</v>
      </c>
      <c r="S2012">
        <v>0</v>
      </c>
      <c r="T2012">
        <v>29</v>
      </c>
      <c r="U2012">
        <v>0</v>
      </c>
      <c r="V2012">
        <v>0</v>
      </c>
      <c r="W2012">
        <v>0</v>
      </c>
      <c r="X2012">
        <v>213.15704106007681</v>
      </c>
      <c r="Y2012">
        <v>0</v>
      </c>
      <c r="Z2012">
        <v>1.9526587453014597</v>
      </c>
      <c r="AA2012">
        <v>0</v>
      </c>
      <c r="AB2012">
        <v>74.133091557921418</v>
      </c>
      <c r="AC2012">
        <v>0</v>
      </c>
      <c r="AD2012">
        <v>0</v>
      </c>
      <c r="AE2012">
        <v>289.24279136329966</v>
      </c>
    </row>
    <row r="2013" spans="1:31" x14ac:dyDescent="0.25">
      <c r="A2013">
        <v>2057636</v>
      </c>
      <c r="B2013">
        <v>1</v>
      </c>
      <c r="C2013" t="s">
        <v>80</v>
      </c>
      <c r="D2013" t="s">
        <v>99</v>
      </c>
      <c r="E2013" t="s">
        <v>158</v>
      </c>
      <c r="F2013" t="s">
        <v>6087</v>
      </c>
      <c r="G2013" t="s">
        <v>160</v>
      </c>
      <c r="H2013" t="s">
        <v>143</v>
      </c>
      <c r="I2013" t="s">
        <v>135</v>
      </c>
      <c r="J2013" t="s">
        <v>136</v>
      </c>
      <c r="K2013" t="s">
        <v>137</v>
      </c>
      <c r="L2013" t="s">
        <v>6088</v>
      </c>
      <c r="M2013" t="s">
        <v>6089</v>
      </c>
      <c r="N2013">
        <v>2.1411111109999998</v>
      </c>
      <c r="O2013">
        <v>0</v>
      </c>
      <c r="P2013">
        <v>2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3.1544399797973601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3.1544399797973601</v>
      </c>
    </row>
    <row r="2014" spans="1:31" x14ac:dyDescent="0.25">
      <c r="A2014">
        <v>2057642</v>
      </c>
      <c r="B2014">
        <v>1</v>
      </c>
      <c r="C2014" t="s">
        <v>80</v>
      </c>
      <c r="D2014" t="s">
        <v>98</v>
      </c>
      <c r="E2014" t="s">
        <v>131</v>
      </c>
      <c r="F2014" t="s">
        <v>6090</v>
      </c>
      <c r="G2014" t="s">
        <v>133</v>
      </c>
      <c r="H2014" t="s">
        <v>134</v>
      </c>
      <c r="I2014" t="s">
        <v>135</v>
      </c>
      <c r="J2014" t="s">
        <v>136</v>
      </c>
      <c r="K2014" t="s">
        <v>137</v>
      </c>
      <c r="L2014" t="s">
        <v>6091</v>
      </c>
      <c r="M2014" t="s">
        <v>6092</v>
      </c>
      <c r="N2014">
        <v>0.79277777699999996</v>
      </c>
      <c r="O2014">
        <v>0</v>
      </c>
      <c r="P2014">
        <v>186</v>
      </c>
      <c r="Q2014">
        <v>0</v>
      </c>
      <c r="R2014">
        <v>56</v>
      </c>
      <c r="S2014">
        <v>2</v>
      </c>
      <c r="T2014">
        <v>37</v>
      </c>
      <c r="U2014">
        <v>0</v>
      </c>
      <c r="V2014">
        <v>0</v>
      </c>
      <c r="W2014">
        <v>0</v>
      </c>
      <c r="X2014">
        <v>42.331012455701263</v>
      </c>
      <c r="Y2014">
        <v>0</v>
      </c>
      <c r="Z2014">
        <v>72.33894785345052</v>
      </c>
      <c r="AA2014">
        <v>2.6662842172321444</v>
      </c>
      <c r="AB2014">
        <v>30.528962538436328</v>
      </c>
      <c r="AC2014">
        <v>0</v>
      </c>
      <c r="AD2014">
        <v>0</v>
      </c>
      <c r="AE2014">
        <v>147.86520706482025</v>
      </c>
    </row>
    <row r="2015" spans="1:31" x14ac:dyDescent="0.25">
      <c r="A2015">
        <v>2057643</v>
      </c>
      <c r="B2015">
        <v>1</v>
      </c>
      <c r="C2015" t="s">
        <v>80</v>
      </c>
      <c r="D2015" t="s">
        <v>92</v>
      </c>
      <c r="E2015" t="s">
        <v>177</v>
      </c>
      <c r="F2015" t="s">
        <v>6093</v>
      </c>
      <c r="G2015" t="s">
        <v>179</v>
      </c>
      <c r="H2015" t="s">
        <v>143</v>
      </c>
      <c r="I2015" t="s">
        <v>135</v>
      </c>
      <c r="J2015" t="s">
        <v>136</v>
      </c>
      <c r="K2015" t="s">
        <v>137</v>
      </c>
      <c r="L2015" t="s">
        <v>6094</v>
      </c>
      <c r="M2015" t="s">
        <v>6095</v>
      </c>
      <c r="N2015">
        <v>1.3258333330000001</v>
      </c>
      <c r="O2015">
        <v>0</v>
      </c>
      <c r="P2015">
        <v>1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1.2170524639679159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1.2170524639679159</v>
      </c>
    </row>
    <row r="2016" spans="1:31" x14ac:dyDescent="0.25">
      <c r="A2016">
        <v>2057648</v>
      </c>
      <c r="B2016">
        <v>1</v>
      </c>
      <c r="C2016" t="s">
        <v>80</v>
      </c>
      <c r="D2016" t="s">
        <v>85</v>
      </c>
      <c r="E2016" t="s">
        <v>177</v>
      </c>
      <c r="F2016" t="s">
        <v>6096</v>
      </c>
      <c r="G2016" t="s">
        <v>196</v>
      </c>
      <c r="H2016" t="s">
        <v>143</v>
      </c>
      <c r="I2016" t="s">
        <v>135</v>
      </c>
      <c r="J2016" t="s">
        <v>136</v>
      </c>
      <c r="K2016" t="s">
        <v>137</v>
      </c>
      <c r="L2016" t="s">
        <v>6097</v>
      </c>
      <c r="M2016" t="s">
        <v>6098</v>
      </c>
      <c r="N2016">
        <v>0.510833333</v>
      </c>
      <c r="O2016">
        <v>0</v>
      </c>
      <c r="P2016">
        <v>8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0.96073766718462006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0.96073766718462006</v>
      </c>
    </row>
    <row r="2017" spans="1:31" x14ac:dyDescent="0.25">
      <c r="A2017">
        <v>2057649</v>
      </c>
      <c r="B2017">
        <v>1</v>
      </c>
      <c r="C2017" t="s">
        <v>80</v>
      </c>
      <c r="D2017" t="s">
        <v>109</v>
      </c>
      <c r="E2017" t="s">
        <v>158</v>
      </c>
      <c r="F2017" t="s">
        <v>3320</v>
      </c>
      <c r="G2017" t="s">
        <v>160</v>
      </c>
      <c r="H2017" t="s">
        <v>143</v>
      </c>
      <c r="I2017" t="s">
        <v>135</v>
      </c>
      <c r="J2017" t="s">
        <v>136</v>
      </c>
      <c r="K2017" t="s">
        <v>137</v>
      </c>
      <c r="L2017" t="s">
        <v>6099</v>
      </c>
      <c r="M2017" t="s">
        <v>6100</v>
      </c>
      <c r="N2017">
        <v>1.519722222</v>
      </c>
      <c r="O2017">
        <v>0</v>
      </c>
      <c r="P2017">
        <v>6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0.78747994246819675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0.78747994246819675</v>
      </c>
    </row>
    <row r="2018" spans="1:31" x14ac:dyDescent="0.25">
      <c r="A2018">
        <v>2057650</v>
      </c>
      <c r="B2018">
        <v>1</v>
      </c>
      <c r="C2018" t="s">
        <v>80</v>
      </c>
      <c r="D2018" t="s">
        <v>93</v>
      </c>
      <c r="E2018" t="s">
        <v>177</v>
      </c>
      <c r="F2018" t="s">
        <v>6101</v>
      </c>
      <c r="G2018" t="s">
        <v>183</v>
      </c>
      <c r="H2018" t="s">
        <v>143</v>
      </c>
      <c r="I2018" t="s">
        <v>135</v>
      </c>
      <c r="J2018" t="s">
        <v>136</v>
      </c>
      <c r="K2018" t="s">
        <v>137</v>
      </c>
      <c r="L2018" t="s">
        <v>6102</v>
      </c>
      <c r="M2018" t="s">
        <v>6103</v>
      </c>
      <c r="N2018">
        <v>1.8925000000000001</v>
      </c>
      <c r="O2018">
        <v>0</v>
      </c>
      <c r="P2018">
        <v>1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0.41413836456779884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0.41413836456779884</v>
      </c>
    </row>
    <row r="2019" spans="1:31" x14ac:dyDescent="0.25">
      <c r="A2019">
        <v>2057657</v>
      </c>
      <c r="B2019">
        <v>1</v>
      </c>
      <c r="C2019" t="s">
        <v>80</v>
      </c>
      <c r="D2019" t="s">
        <v>103</v>
      </c>
      <c r="E2019" t="s">
        <v>131</v>
      </c>
      <c r="F2019" t="s">
        <v>4823</v>
      </c>
      <c r="G2019" t="s">
        <v>133</v>
      </c>
      <c r="H2019" t="s">
        <v>134</v>
      </c>
      <c r="I2019" t="s">
        <v>135</v>
      </c>
      <c r="J2019" t="s">
        <v>136</v>
      </c>
      <c r="K2019" t="s">
        <v>137</v>
      </c>
      <c r="L2019" t="s">
        <v>6104</v>
      </c>
      <c r="M2019" t="s">
        <v>6105</v>
      </c>
      <c r="N2019">
        <v>0.4</v>
      </c>
      <c r="O2019">
        <v>1</v>
      </c>
      <c r="P2019">
        <v>910</v>
      </c>
      <c r="Q2019">
        <v>5</v>
      </c>
      <c r="R2019">
        <v>59</v>
      </c>
      <c r="S2019">
        <v>3</v>
      </c>
      <c r="T2019">
        <v>85</v>
      </c>
      <c r="U2019">
        <v>0</v>
      </c>
      <c r="V2019">
        <v>0</v>
      </c>
      <c r="W2019">
        <v>0.64635525107760006</v>
      </c>
      <c r="X2019">
        <v>114.51325892745955</v>
      </c>
      <c r="Y2019">
        <v>12.166741277380801</v>
      </c>
      <c r="Z2019">
        <v>19.385401460541203</v>
      </c>
      <c r="AA2019">
        <v>7.7128939132475995</v>
      </c>
      <c r="AB2019">
        <v>69.456296566800006</v>
      </c>
      <c r="AC2019">
        <v>0</v>
      </c>
      <c r="AD2019">
        <v>0</v>
      </c>
      <c r="AE2019">
        <v>223.88094739650674</v>
      </c>
    </row>
    <row r="2020" spans="1:31" x14ac:dyDescent="0.25">
      <c r="A2020">
        <v>2057671</v>
      </c>
      <c r="B2020">
        <v>1</v>
      </c>
      <c r="C2020" t="s">
        <v>80</v>
      </c>
      <c r="D2020" t="s">
        <v>83</v>
      </c>
      <c r="E2020" t="s">
        <v>169</v>
      </c>
      <c r="F2020" t="s">
        <v>6106</v>
      </c>
      <c r="G2020" t="s">
        <v>133</v>
      </c>
      <c r="H2020" t="s">
        <v>134</v>
      </c>
      <c r="I2020" t="s">
        <v>135</v>
      </c>
      <c r="J2020" t="s">
        <v>136</v>
      </c>
      <c r="K2020" t="s">
        <v>137</v>
      </c>
      <c r="L2020" t="s">
        <v>6107</v>
      </c>
      <c r="M2020" t="s">
        <v>6108</v>
      </c>
      <c r="N2020">
        <v>0.90611111099999997</v>
      </c>
      <c r="O2020">
        <v>0</v>
      </c>
      <c r="P2020">
        <v>2463</v>
      </c>
      <c r="Q2020">
        <v>0</v>
      </c>
      <c r="R2020">
        <v>39</v>
      </c>
      <c r="S2020">
        <v>19</v>
      </c>
      <c r="T2020">
        <v>534</v>
      </c>
      <c r="U2020">
        <v>8</v>
      </c>
      <c r="V2020">
        <v>20</v>
      </c>
      <c r="W2020">
        <v>0</v>
      </c>
      <c r="X2020">
        <v>650.21470264205345</v>
      </c>
      <c r="Y2020">
        <v>0</v>
      </c>
      <c r="Z2020">
        <v>32.024424762267643</v>
      </c>
      <c r="AA2020">
        <v>249.38635752016586</v>
      </c>
      <c r="AB2020">
        <v>864.20539106246918</v>
      </c>
      <c r="AC2020">
        <v>648.6550201833893</v>
      </c>
      <c r="AD2020">
        <v>819.29225157346548</v>
      </c>
      <c r="AE2020">
        <v>3263.7781477438107</v>
      </c>
    </row>
    <row r="2021" spans="1:31" x14ac:dyDescent="0.25">
      <c r="A2021">
        <v>2057683</v>
      </c>
      <c r="B2021">
        <v>1</v>
      </c>
      <c r="C2021" t="s">
        <v>81</v>
      </c>
      <c r="D2021" t="s">
        <v>123</v>
      </c>
      <c r="E2021" t="s">
        <v>146</v>
      </c>
      <c r="F2021" t="s">
        <v>6109</v>
      </c>
      <c r="G2021" t="s">
        <v>133</v>
      </c>
      <c r="H2021" t="s">
        <v>134</v>
      </c>
      <c r="I2021" t="s">
        <v>135</v>
      </c>
      <c r="J2021" t="s">
        <v>136</v>
      </c>
      <c r="K2021" t="s">
        <v>137</v>
      </c>
      <c r="L2021" t="s">
        <v>6110</v>
      </c>
      <c r="M2021" t="s">
        <v>6111</v>
      </c>
      <c r="N2021">
        <v>0.82888888800000005</v>
      </c>
      <c r="O2021">
        <v>1</v>
      </c>
      <c r="P2021">
        <v>8734</v>
      </c>
      <c r="Q2021">
        <v>14</v>
      </c>
      <c r="R2021">
        <v>193</v>
      </c>
      <c r="S2021">
        <v>6</v>
      </c>
      <c r="T2021">
        <v>441</v>
      </c>
      <c r="U2021">
        <v>1</v>
      </c>
      <c r="V2021">
        <v>2</v>
      </c>
      <c r="W2021">
        <v>2.470914907252E-2</v>
      </c>
      <c r="X2021">
        <v>1371.9124850259802</v>
      </c>
      <c r="Y2021">
        <v>16.200116679963216</v>
      </c>
      <c r="Z2021">
        <v>67.902699242863619</v>
      </c>
      <c r="AA2021">
        <v>143.20871118451862</v>
      </c>
      <c r="AB2021">
        <v>317.5908410016059</v>
      </c>
      <c r="AC2021">
        <v>7.6625358069993341</v>
      </c>
      <c r="AD2021">
        <v>12.126190254250055</v>
      </c>
      <c r="AE2021">
        <v>1936.6282883452538</v>
      </c>
    </row>
    <row r="2022" spans="1:31" x14ac:dyDescent="0.25">
      <c r="A2022">
        <v>2057704</v>
      </c>
      <c r="B2022">
        <v>1</v>
      </c>
      <c r="C2022" t="s">
        <v>80</v>
      </c>
      <c r="D2022" t="s">
        <v>83</v>
      </c>
      <c r="E2022" t="s">
        <v>177</v>
      </c>
      <c r="F2022" t="s">
        <v>5922</v>
      </c>
      <c r="G2022" t="s">
        <v>179</v>
      </c>
      <c r="H2022" t="s">
        <v>143</v>
      </c>
      <c r="I2022" t="s">
        <v>135</v>
      </c>
      <c r="J2022" t="s">
        <v>136</v>
      </c>
      <c r="K2022" t="s">
        <v>137</v>
      </c>
      <c r="L2022" t="s">
        <v>6112</v>
      </c>
      <c r="M2022" t="s">
        <v>6113</v>
      </c>
      <c r="N2022">
        <v>7.4258333329999999</v>
      </c>
      <c r="O2022">
        <v>0</v>
      </c>
      <c r="P2022">
        <v>55</v>
      </c>
      <c r="Q2022">
        <v>0</v>
      </c>
      <c r="R2022">
        <v>0</v>
      </c>
      <c r="S2022">
        <v>0</v>
      </c>
      <c r="T2022">
        <v>20</v>
      </c>
      <c r="U2022">
        <v>0</v>
      </c>
      <c r="V2022">
        <v>0</v>
      </c>
      <c r="W2022">
        <v>0</v>
      </c>
      <c r="X2022">
        <v>130.19896143914082</v>
      </c>
      <c r="Y2022">
        <v>0</v>
      </c>
      <c r="Z2022">
        <v>0</v>
      </c>
      <c r="AA2022">
        <v>0</v>
      </c>
      <c r="AB2022">
        <v>83.720970450792024</v>
      </c>
      <c r="AC2022">
        <v>0</v>
      </c>
      <c r="AD2022">
        <v>0</v>
      </c>
      <c r="AE2022">
        <v>213.91993188993285</v>
      </c>
    </row>
    <row r="2023" spans="1:31" x14ac:dyDescent="0.25">
      <c r="A2023">
        <v>2057706</v>
      </c>
      <c r="B2023">
        <v>1</v>
      </c>
      <c r="C2023" t="s">
        <v>80</v>
      </c>
      <c r="D2023" t="s">
        <v>96</v>
      </c>
      <c r="E2023" t="s">
        <v>158</v>
      </c>
      <c r="F2023" t="s">
        <v>6114</v>
      </c>
      <c r="G2023" t="s">
        <v>385</v>
      </c>
      <c r="H2023" t="s">
        <v>143</v>
      </c>
      <c r="I2023" t="s">
        <v>135</v>
      </c>
      <c r="J2023" t="s">
        <v>136</v>
      </c>
      <c r="K2023" t="s">
        <v>137</v>
      </c>
      <c r="L2023" t="s">
        <v>6115</v>
      </c>
      <c r="M2023" t="s">
        <v>6116</v>
      </c>
      <c r="N2023">
        <v>4.1447222220000004</v>
      </c>
      <c r="O2023">
        <v>0</v>
      </c>
      <c r="P2023">
        <v>5</v>
      </c>
      <c r="Q2023">
        <v>0</v>
      </c>
      <c r="R2023">
        <v>1</v>
      </c>
      <c r="S2023">
        <v>0</v>
      </c>
      <c r="T2023">
        <v>1</v>
      </c>
      <c r="U2023">
        <v>0</v>
      </c>
      <c r="V2023">
        <v>0</v>
      </c>
      <c r="W2023">
        <v>0</v>
      </c>
      <c r="X2023">
        <v>8.689792867532228</v>
      </c>
      <c r="Y2023">
        <v>0</v>
      </c>
      <c r="Z2023">
        <v>10.710436113387068</v>
      </c>
      <c r="AA2023">
        <v>0</v>
      </c>
      <c r="AB2023">
        <v>12.843343352672731</v>
      </c>
      <c r="AC2023">
        <v>0</v>
      </c>
      <c r="AD2023">
        <v>0</v>
      </c>
      <c r="AE2023">
        <v>32.243572333592027</v>
      </c>
    </row>
    <row r="2024" spans="1:31" x14ac:dyDescent="0.25">
      <c r="A2024">
        <v>2057713</v>
      </c>
      <c r="B2024">
        <v>1</v>
      </c>
      <c r="C2024" t="s">
        <v>80</v>
      </c>
      <c r="D2024" t="s">
        <v>100</v>
      </c>
      <c r="E2024" t="s">
        <v>177</v>
      </c>
      <c r="F2024" t="s">
        <v>6117</v>
      </c>
      <c r="G2024" t="s">
        <v>183</v>
      </c>
      <c r="H2024" t="s">
        <v>143</v>
      </c>
      <c r="I2024" t="s">
        <v>135</v>
      </c>
      <c r="J2024" t="s">
        <v>136</v>
      </c>
      <c r="K2024" t="s">
        <v>137</v>
      </c>
      <c r="L2024" t="s">
        <v>6118</v>
      </c>
      <c r="M2024" t="s">
        <v>6119</v>
      </c>
      <c r="N2024">
        <v>4.2474999999999996</v>
      </c>
      <c r="O2024">
        <v>0</v>
      </c>
      <c r="P2024">
        <v>0</v>
      </c>
      <c r="Q2024">
        <v>0</v>
      </c>
      <c r="R2024">
        <v>1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8.7079690235253332E-2</v>
      </c>
      <c r="AA2024">
        <v>0</v>
      </c>
      <c r="AB2024">
        <v>0</v>
      </c>
      <c r="AC2024">
        <v>0</v>
      </c>
      <c r="AD2024">
        <v>0</v>
      </c>
      <c r="AE2024">
        <v>8.7079690235253332E-2</v>
      </c>
    </row>
    <row r="2025" spans="1:31" x14ac:dyDescent="0.25">
      <c r="A2025">
        <v>2057778</v>
      </c>
      <c r="B2025">
        <v>1</v>
      </c>
      <c r="C2025" t="s">
        <v>80</v>
      </c>
      <c r="D2025" t="s">
        <v>90</v>
      </c>
      <c r="E2025" t="s">
        <v>505</v>
      </c>
      <c r="F2025" t="s">
        <v>6120</v>
      </c>
      <c r="G2025" t="s">
        <v>160</v>
      </c>
      <c r="H2025" t="s">
        <v>143</v>
      </c>
      <c r="I2025" t="s">
        <v>135</v>
      </c>
      <c r="J2025" t="s">
        <v>136</v>
      </c>
      <c r="K2025" t="s">
        <v>137</v>
      </c>
      <c r="L2025" t="s">
        <v>6121</v>
      </c>
      <c r="M2025" t="s">
        <v>6122</v>
      </c>
      <c r="N2025">
        <v>3.8272222220000001</v>
      </c>
      <c r="O2025">
        <v>0</v>
      </c>
      <c r="P2025">
        <v>139</v>
      </c>
      <c r="Q2025">
        <v>0</v>
      </c>
      <c r="R2025">
        <v>0</v>
      </c>
      <c r="S2025">
        <v>0</v>
      </c>
      <c r="T2025">
        <v>20</v>
      </c>
      <c r="U2025">
        <v>0</v>
      </c>
      <c r="V2025">
        <v>0</v>
      </c>
      <c r="W2025">
        <v>0</v>
      </c>
      <c r="X2025">
        <v>119.81707913037518</v>
      </c>
      <c r="Y2025">
        <v>0</v>
      </c>
      <c r="Z2025">
        <v>0</v>
      </c>
      <c r="AA2025">
        <v>0</v>
      </c>
      <c r="AB2025">
        <v>96.034349150110586</v>
      </c>
      <c r="AC2025">
        <v>0</v>
      </c>
      <c r="AD2025">
        <v>0</v>
      </c>
      <c r="AE2025">
        <v>215.85142828048578</v>
      </c>
    </row>
    <row r="2026" spans="1:31" x14ac:dyDescent="0.25">
      <c r="A2026">
        <v>2057796</v>
      </c>
      <c r="B2026">
        <v>1</v>
      </c>
      <c r="C2026" t="s">
        <v>81</v>
      </c>
      <c r="D2026" t="s">
        <v>122</v>
      </c>
      <c r="E2026" t="s">
        <v>158</v>
      </c>
      <c r="F2026" t="s">
        <v>6123</v>
      </c>
      <c r="G2026" t="s">
        <v>385</v>
      </c>
      <c r="H2026" t="s">
        <v>143</v>
      </c>
      <c r="I2026" t="s">
        <v>135</v>
      </c>
      <c r="J2026" t="s">
        <v>136</v>
      </c>
      <c r="K2026" t="s">
        <v>137</v>
      </c>
      <c r="L2026" t="s">
        <v>6124</v>
      </c>
      <c r="M2026" t="s">
        <v>6125</v>
      </c>
      <c r="N2026">
        <v>1.8219444440000001</v>
      </c>
      <c r="O2026">
        <v>0</v>
      </c>
      <c r="P2026">
        <v>153</v>
      </c>
      <c r="Q2026">
        <v>0</v>
      </c>
      <c r="R2026">
        <v>0</v>
      </c>
      <c r="S2026">
        <v>0</v>
      </c>
      <c r="T2026">
        <v>6</v>
      </c>
      <c r="U2026">
        <v>0</v>
      </c>
      <c r="V2026">
        <v>0</v>
      </c>
      <c r="W2026">
        <v>0</v>
      </c>
      <c r="X2026">
        <v>38.201236615292544</v>
      </c>
      <c r="Y2026">
        <v>0</v>
      </c>
      <c r="Z2026">
        <v>0</v>
      </c>
      <c r="AA2026">
        <v>0</v>
      </c>
      <c r="AB2026">
        <v>0.38426412741946447</v>
      </c>
      <c r="AC2026">
        <v>0</v>
      </c>
      <c r="AD2026">
        <v>0</v>
      </c>
      <c r="AE2026">
        <v>38.585500742712007</v>
      </c>
    </row>
    <row r="2027" spans="1:31" x14ac:dyDescent="0.25">
      <c r="A2027">
        <v>2057809</v>
      </c>
      <c r="B2027">
        <v>1</v>
      </c>
      <c r="C2027" t="s">
        <v>80</v>
      </c>
      <c r="D2027" t="s">
        <v>106</v>
      </c>
      <c r="E2027" t="s">
        <v>177</v>
      </c>
      <c r="F2027" t="s">
        <v>6126</v>
      </c>
      <c r="G2027" t="s">
        <v>183</v>
      </c>
      <c r="H2027" t="s">
        <v>143</v>
      </c>
      <c r="I2027" t="s">
        <v>135</v>
      </c>
      <c r="J2027" t="s">
        <v>136</v>
      </c>
      <c r="K2027" t="s">
        <v>137</v>
      </c>
      <c r="L2027" t="s">
        <v>6127</v>
      </c>
      <c r="M2027" t="s">
        <v>6128</v>
      </c>
      <c r="N2027">
        <v>1.5963888879999999</v>
      </c>
      <c r="O2027">
        <v>0</v>
      </c>
      <c r="P2027">
        <v>2</v>
      </c>
      <c r="Q2027">
        <v>0</v>
      </c>
      <c r="R2027">
        <v>0</v>
      </c>
      <c r="S2027">
        <v>0</v>
      </c>
      <c r="T2027">
        <v>1</v>
      </c>
      <c r="U2027">
        <v>0</v>
      </c>
      <c r="V2027">
        <v>0</v>
      </c>
      <c r="W2027">
        <v>0</v>
      </c>
      <c r="X2027">
        <v>0.17305144827030472</v>
      </c>
      <c r="Y2027">
        <v>0</v>
      </c>
      <c r="Z2027">
        <v>0</v>
      </c>
      <c r="AA2027">
        <v>0</v>
      </c>
      <c r="AB2027">
        <v>1.8630945846019058</v>
      </c>
      <c r="AC2027">
        <v>0</v>
      </c>
      <c r="AD2027">
        <v>0</v>
      </c>
      <c r="AE2027">
        <v>2.0361460328722103</v>
      </c>
    </row>
    <row r="2028" spans="1:31" x14ac:dyDescent="0.25">
      <c r="A2028">
        <v>2057831</v>
      </c>
      <c r="B2028">
        <v>1</v>
      </c>
      <c r="C2028" t="s">
        <v>80</v>
      </c>
      <c r="D2028" t="s">
        <v>92</v>
      </c>
      <c r="E2028" t="s">
        <v>177</v>
      </c>
      <c r="F2028" t="s">
        <v>6129</v>
      </c>
      <c r="G2028" t="s">
        <v>183</v>
      </c>
      <c r="H2028" t="s">
        <v>143</v>
      </c>
      <c r="I2028" t="s">
        <v>135</v>
      </c>
      <c r="J2028" t="s">
        <v>136</v>
      </c>
      <c r="K2028" t="s">
        <v>137</v>
      </c>
      <c r="L2028" t="s">
        <v>6130</v>
      </c>
      <c r="M2028" t="s">
        <v>6131</v>
      </c>
      <c r="N2028">
        <v>4.2380555549999999</v>
      </c>
      <c r="O2028">
        <v>0</v>
      </c>
      <c r="P2028">
        <v>1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1.472696055167354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1.472696055167354</v>
      </c>
    </row>
    <row r="2029" spans="1:31" x14ac:dyDescent="0.25">
      <c r="A2029">
        <v>2057841</v>
      </c>
      <c r="B2029">
        <v>1</v>
      </c>
      <c r="C2029" t="s">
        <v>80</v>
      </c>
      <c r="D2029" t="s">
        <v>92</v>
      </c>
      <c r="E2029" t="s">
        <v>505</v>
      </c>
      <c r="F2029" t="s">
        <v>6132</v>
      </c>
      <c r="G2029" t="s">
        <v>569</v>
      </c>
      <c r="H2029" t="s">
        <v>143</v>
      </c>
      <c r="I2029" t="s">
        <v>135</v>
      </c>
      <c r="J2029" t="s">
        <v>136</v>
      </c>
      <c r="K2029" t="s">
        <v>137</v>
      </c>
      <c r="L2029" t="s">
        <v>6133</v>
      </c>
      <c r="M2029" t="s">
        <v>6134</v>
      </c>
      <c r="N2029">
        <v>1.145</v>
      </c>
      <c r="O2029">
        <v>0</v>
      </c>
      <c r="P2029">
        <v>45</v>
      </c>
      <c r="Q2029">
        <v>0</v>
      </c>
      <c r="R2029">
        <v>0</v>
      </c>
      <c r="S2029">
        <v>0</v>
      </c>
      <c r="T2029">
        <v>4</v>
      </c>
      <c r="U2029">
        <v>0</v>
      </c>
      <c r="V2029">
        <v>0</v>
      </c>
      <c r="W2029">
        <v>0</v>
      </c>
      <c r="X2029">
        <v>28.36310414266309</v>
      </c>
      <c r="Y2029">
        <v>0</v>
      </c>
      <c r="Z2029">
        <v>0</v>
      </c>
      <c r="AA2029">
        <v>0</v>
      </c>
      <c r="AB2029">
        <v>6.2386397349200866</v>
      </c>
      <c r="AC2029">
        <v>0</v>
      </c>
      <c r="AD2029">
        <v>0</v>
      </c>
      <c r="AE2029">
        <v>34.601743877583175</v>
      </c>
    </row>
    <row r="2030" spans="1:31" x14ac:dyDescent="0.25">
      <c r="A2030">
        <v>2057842</v>
      </c>
      <c r="B2030">
        <v>1</v>
      </c>
      <c r="C2030" t="s">
        <v>80</v>
      </c>
      <c r="D2030" t="s">
        <v>105</v>
      </c>
      <c r="E2030" t="s">
        <v>158</v>
      </c>
      <c r="F2030" t="s">
        <v>6135</v>
      </c>
      <c r="G2030" t="s">
        <v>1007</v>
      </c>
      <c r="H2030" t="s">
        <v>143</v>
      </c>
      <c r="I2030" t="s">
        <v>135</v>
      </c>
      <c r="J2030" t="s">
        <v>3</v>
      </c>
      <c r="K2030" t="s">
        <v>137</v>
      </c>
      <c r="L2030" t="s">
        <v>6136</v>
      </c>
      <c r="M2030" t="s">
        <v>6137</v>
      </c>
      <c r="N2030">
        <v>1.054166666</v>
      </c>
      <c r="O2030">
        <v>0</v>
      </c>
      <c r="P2030">
        <v>27</v>
      </c>
      <c r="Q2030">
        <v>0</v>
      </c>
      <c r="R2030">
        <v>0</v>
      </c>
      <c r="S2030">
        <v>0</v>
      </c>
      <c r="T2030">
        <v>3</v>
      </c>
      <c r="U2030">
        <v>0</v>
      </c>
      <c r="V2030">
        <v>1</v>
      </c>
      <c r="W2030">
        <v>0</v>
      </c>
      <c r="X2030">
        <v>6.1317836865018753</v>
      </c>
      <c r="Y2030">
        <v>0</v>
      </c>
      <c r="Z2030">
        <v>0</v>
      </c>
      <c r="AA2030">
        <v>0</v>
      </c>
      <c r="AB2030">
        <v>4.2583149010504329</v>
      </c>
      <c r="AC2030">
        <v>0</v>
      </c>
      <c r="AD2030">
        <v>15.657669394395635</v>
      </c>
      <c r="AE2030">
        <v>26.047767981947942</v>
      </c>
    </row>
    <row r="2031" spans="1:31" x14ac:dyDescent="0.25">
      <c r="A2031">
        <v>2057858</v>
      </c>
      <c r="B2031">
        <v>1</v>
      </c>
      <c r="C2031" t="s">
        <v>80</v>
      </c>
      <c r="D2031" t="s">
        <v>96</v>
      </c>
      <c r="E2031" t="s">
        <v>177</v>
      </c>
      <c r="F2031" t="s">
        <v>6138</v>
      </c>
      <c r="G2031" t="s">
        <v>183</v>
      </c>
      <c r="H2031" t="s">
        <v>143</v>
      </c>
      <c r="I2031" t="s">
        <v>135</v>
      </c>
      <c r="J2031" t="s">
        <v>136</v>
      </c>
      <c r="K2031" t="s">
        <v>137</v>
      </c>
      <c r="L2031" t="s">
        <v>6139</v>
      </c>
      <c r="M2031" t="s">
        <v>6140</v>
      </c>
      <c r="N2031">
        <v>3.497222222</v>
      </c>
      <c r="O2031">
        <v>0</v>
      </c>
      <c r="P2031">
        <v>1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0.29865101104117331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0.29865101104117331</v>
      </c>
    </row>
    <row r="2032" spans="1:31" x14ac:dyDescent="0.25">
      <c r="A2032">
        <v>2057862</v>
      </c>
      <c r="B2032">
        <v>1</v>
      </c>
      <c r="C2032" t="s">
        <v>80</v>
      </c>
      <c r="D2032" t="s">
        <v>90</v>
      </c>
      <c r="E2032" t="s">
        <v>505</v>
      </c>
      <c r="F2032" t="s">
        <v>6141</v>
      </c>
      <c r="G2032" t="s">
        <v>160</v>
      </c>
      <c r="H2032" t="s">
        <v>143</v>
      </c>
      <c r="I2032" t="s">
        <v>135</v>
      </c>
      <c r="J2032" t="s">
        <v>136</v>
      </c>
      <c r="K2032" t="s">
        <v>137</v>
      </c>
      <c r="L2032" t="s">
        <v>6142</v>
      </c>
      <c r="M2032" t="s">
        <v>6143</v>
      </c>
      <c r="N2032">
        <v>1.5963888879999999</v>
      </c>
      <c r="O2032">
        <v>0</v>
      </c>
      <c r="P2032">
        <v>61</v>
      </c>
      <c r="Q2032">
        <v>0</v>
      </c>
      <c r="R2032">
        <v>0</v>
      </c>
      <c r="S2032">
        <v>0</v>
      </c>
      <c r="T2032">
        <v>1</v>
      </c>
      <c r="U2032">
        <v>0</v>
      </c>
      <c r="V2032">
        <v>0</v>
      </c>
      <c r="W2032">
        <v>0</v>
      </c>
      <c r="X2032">
        <v>21.153911715520007</v>
      </c>
      <c r="Y2032">
        <v>0</v>
      </c>
      <c r="Z2032">
        <v>0</v>
      </c>
      <c r="AA2032">
        <v>0</v>
      </c>
      <c r="AB2032">
        <v>2.1809341070583308</v>
      </c>
      <c r="AC2032">
        <v>0</v>
      </c>
      <c r="AD2032">
        <v>0</v>
      </c>
      <c r="AE2032">
        <v>23.334845822578338</v>
      </c>
    </row>
    <row r="2033" spans="1:31" x14ac:dyDescent="0.25">
      <c r="A2033">
        <v>2057864</v>
      </c>
      <c r="B2033">
        <v>1</v>
      </c>
      <c r="C2033" t="s">
        <v>80</v>
      </c>
      <c r="D2033" t="s">
        <v>110</v>
      </c>
      <c r="E2033" t="s">
        <v>158</v>
      </c>
      <c r="F2033" t="s">
        <v>6144</v>
      </c>
      <c r="G2033" t="s">
        <v>385</v>
      </c>
      <c r="H2033" t="s">
        <v>143</v>
      </c>
      <c r="I2033" t="s">
        <v>135</v>
      </c>
      <c r="J2033" t="s">
        <v>136</v>
      </c>
      <c r="K2033" t="s">
        <v>137</v>
      </c>
      <c r="L2033" t="s">
        <v>6145</v>
      </c>
      <c r="M2033" t="s">
        <v>6146</v>
      </c>
      <c r="N2033">
        <v>1.4688888879999999</v>
      </c>
      <c r="O2033">
        <v>0</v>
      </c>
      <c r="P2033">
        <v>115</v>
      </c>
      <c r="Q2033">
        <v>0</v>
      </c>
      <c r="R2033">
        <v>0</v>
      </c>
      <c r="S2033">
        <v>0</v>
      </c>
      <c r="T2033">
        <v>3</v>
      </c>
      <c r="U2033">
        <v>0</v>
      </c>
      <c r="V2033">
        <v>0</v>
      </c>
      <c r="W2033">
        <v>0</v>
      </c>
      <c r="X2033">
        <v>45.804541596301462</v>
      </c>
      <c r="Y2033">
        <v>0</v>
      </c>
      <c r="Z2033">
        <v>0</v>
      </c>
      <c r="AA2033">
        <v>0</v>
      </c>
      <c r="AB2033">
        <v>1.6311673704349965</v>
      </c>
      <c r="AC2033">
        <v>0</v>
      </c>
      <c r="AD2033">
        <v>0</v>
      </c>
      <c r="AE2033">
        <v>47.435708966736456</v>
      </c>
    </row>
    <row r="2034" spans="1:31" x14ac:dyDescent="0.25">
      <c r="A2034">
        <v>2057880</v>
      </c>
      <c r="B2034">
        <v>1</v>
      </c>
      <c r="C2034" t="s">
        <v>80</v>
      </c>
      <c r="D2034" t="s">
        <v>96</v>
      </c>
      <c r="E2034" t="s">
        <v>177</v>
      </c>
      <c r="F2034" t="s">
        <v>6147</v>
      </c>
      <c r="G2034" t="s">
        <v>1007</v>
      </c>
      <c r="H2034" t="s">
        <v>143</v>
      </c>
      <c r="I2034" t="s">
        <v>135</v>
      </c>
      <c r="J2034" t="s">
        <v>136</v>
      </c>
      <c r="K2034" t="s">
        <v>137</v>
      </c>
      <c r="L2034" t="s">
        <v>6148</v>
      </c>
      <c r="M2034" t="s">
        <v>6149</v>
      </c>
      <c r="N2034">
        <v>2.2075</v>
      </c>
      <c r="O2034">
        <v>0</v>
      </c>
      <c r="P2034">
        <v>1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0.33558982539970006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0.33558982539970006</v>
      </c>
    </row>
    <row r="2035" spans="1:31" x14ac:dyDescent="0.25">
      <c r="A2035">
        <v>2057893</v>
      </c>
      <c r="B2035">
        <v>1</v>
      </c>
      <c r="C2035" t="s">
        <v>80</v>
      </c>
      <c r="D2035" t="s">
        <v>103</v>
      </c>
      <c r="E2035" t="s">
        <v>131</v>
      </c>
      <c r="F2035" t="s">
        <v>4823</v>
      </c>
      <c r="G2035" t="s">
        <v>263</v>
      </c>
      <c r="H2035" t="s">
        <v>134</v>
      </c>
      <c r="I2035" t="s">
        <v>135</v>
      </c>
      <c r="J2035" t="s">
        <v>136</v>
      </c>
      <c r="K2035" t="s">
        <v>137</v>
      </c>
      <c r="L2035" t="s">
        <v>6150</v>
      </c>
      <c r="M2035" t="s">
        <v>6151</v>
      </c>
      <c r="N2035">
        <v>1.359444444</v>
      </c>
      <c r="O2035">
        <v>1</v>
      </c>
      <c r="P2035">
        <v>910</v>
      </c>
      <c r="Q2035">
        <v>5</v>
      </c>
      <c r="R2035">
        <v>59</v>
      </c>
      <c r="S2035">
        <v>3</v>
      </c>
      <c r="T2035">
        <v>85</v>
      </c>
      <c r="U2035">
        <v>0</v>
      </c>
      <c r="V2035">
        <v>0</v>
      </c>
      <c r="W2035">
        <v>2.1311657877207288</v>
      </c>
      <c r="X2035">
        <v>377.57362473284923</v>
      </c>
      <c r="Y2035">
        <v>40.456765404634751</v>
      </c>
      <c r="Z2035">
        <v>65.729714481293897</v>
      </c>
      <c r="AA2035">
        <v>25.57447772217952</v>
      </c>
      <c r="AB2035">
        <v>231.5457322137573</v>
      </c>
      <c r="AC2035">
        <v>0</v>
      </c>
      <c r="AD2035">
        <v>0</v>
      </c>
      <c r="AE2035">
        <v>743.01148034243533</v>
      </c>
    </row>
    <row r="2036" spans="1:31" x14ac:dyDescent="0.25">
      <c r="A2036">
        <v>2057894</v>
      </c>
      <c r="B2036">
        <v>1</v>
      </c>
      <c r="C2036" t="s">
        <v>81</v>
      </c>
      <c r="D2036" t="s">
        <v>120</v>
      </c>
      <c r="E2036" t="s">
        <v>131</v>
      </c>
      <c r="F2036" t="s">
        <v>6152</v>
      </c>
      <c r="G2036" t="s">
        <v>133</v>
      </c>
      <c r="H2036" t="s">
        <v>134</v>
      </c>
      <c r="I2036" t="s">
        <v>135</v>
      </c>
      <c r="J2036" t="s">
        <v>136</v>
      </c>
      <c r="K2036" t="s">
        <v>137</v>
      </c>
      <c r="L2036" t="s">
        <v>6153</v>
      </c>
      <c r="M2036" t="s">
        <v>6154</v>
      </c>
      <c r="N2036">
        <v>1.3474999999999999</v>
      </c>
      <c r="O2036">
        <v>0</v>
      </c>
      <c r="P2036">
        <v>71</v>
      </c>
      <c r="Q2036">
        <v>54</v>
      </c>
      <c r="R2036">
        <v>18</v>
      </c>
      <c r="S2036">
        <v>11</v>
      </c>
      <c r="T2036">
        <v>3</v>
      </c>
      <c r="U2036">
        <v>0</v>
      </c>
      <c r="V2036">
        <v>0</v>
      </c>
      <c r="W2036">
        <v>0</v>
      </c>
      <c r="X2036">
        <v>34.772481897246379</v>
      </c>
      <c r="Y2036">
        <v>47.654618200156278</v>
      </c>
      <c r="Z2036">
        <v>14.139355518951007</v>
      </c>
      <c r="AA2036">
        <v>42.455179562544508</v>
      </c>
      <c r="AB2036">
        <v>0.64049332399524705</v>
      </c>
      <c r="AC2036">
        <v>0</v>
      </c>
      <c r="AD2036">
        <v>0</v>
      </c>
      <c r="AE2036">
        <v>139.66212850289344</v>
      </c>
    </row>
    <row r="2037" spans="1:31" x14ac:dyDescent="0.25">
      <c r="A2037">
        <v>2057897</v>
      </c>
      <c r="B2037">
        <v>1</v>
      </c>
      <c r="C2037" t="s">
        <v>81</v>
      </c>
      <c r="D2037" t="s">
        <v>125</v>
      </c>
      <c r="E2037" t="s">
        <v>169</v>
      </c>
      <c r="F2037" t="s">
        <v>6155</v>
      </c>
      <c r="G2037" t="s">
        <v>171</v>
      </c>
      <c r="H2037" t="s">
        <v>134</v>
      </c>
      <c r="I2037" t="s">
        <v>135</v>
      </c>
      <c r="J2037" t="s">
        <v>136</v>
      </c>
      <c r="K2037" t="s">
        <v>137</v>
      </c>
      <c r="L2037" t="s">
        <v>6156</v>
      </c>
      <c r="M2037" t="s">
        <v>6157</v>
      </c>
      <c r="N2037">
        <v>1.864166666</v>
      </c>
      <c r="O2037">
        <v>0</v>
      </c>
      <c r="P2037">
        <v>0</v>
      </c>
      <c r="Q2037">
        <v>0</v>
      </c>
      <c r="R2037">
        <v>7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0.33461282230380002</v>
      </c>
      <c r="AA2037">
        <v>0</v>
      </c>
      <c r="AB2037">
        <v>0</v>
      </c>
      <c r="AC2037">
        <v>0</v>
      </c>
      <c r="AD2037">
        <v>0</v>
      </c>
      <c r="AE2037">
        <v>0.33461282230380002</v>
      </c>
    </row>
    <row r="2038" spans="1:31" x14ac:dyDescent="0.25">
      <c r="A2038">
        <v>2057901</v>
      </c>
      <c r="B2038">
        <v>1</v>
      </c>
      <c r="C2038" t="s">
        <v>80</v>
      </c>
      <c r="D2038" t="s">
        <v>96</v>
      </c>
      <c r="E2038" t="s">
        <v>177</v>
      </c>
      <c r="F2038" t="s">
        <v>6158</v>
      </c>
      <c r="G2038" t="s">
        <v>179</v>
      </c>
      <c r="H2038" t="s">
        <v>143</v>
      </c>
      <c r="I2038" t="s">
        <v>135</v>
      </c>
      <c r="J2038" t="s">
        <v>136</v>
      </c>
      <c r="K2038" t="s">
        <v>137</v>
      </c>
      <c r="L2038" t="s">
        <v>6159</v>
      </c>
      <c r="M2038" t="s">
        <v>6160</v>
      </c>
      <c r="N2038">
        <v>3.3991666660000002</v>
      </c>
      <c r="O2038">
        <v>0</v>
      </c>
      <c r="P2038">
        <v>1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</row>
    <row r="2039" spans="1:31" x14ac:dyDescent="0.25">
      <c r="A2039">
        <v>2057902</v>
      </c>
      <c r="B2039">
        <v>1</v>
      </c>
      <c r="C2039" t="s">
        <v>80</v>
      </c>
      <c r="D2039" t="s">
        <v>103</v>
      </c>
      <c r="E2039" t="s">
        <v>177</v>
      </c>
      <c r="F2039" t="s">
        <v>6161</v>
      </c>
      <c r="G2039" t="s">
        <v>179</v>
      </c>
      <c r="H2039" t="s">
        <v>143</v>
      </c>
      <c r="I2039" t="s">
        <v>135</v>
      </c>
      <c r="J2039" t="s">
        <v>136</v>
      </c>
      <c r="K2039" t="s">
        <v>137</v>
      </c>
      <c r="L2039" t="s">
        <v>6162</v>
      </c>
      <c r="M2039" t="s">
        <v>6163</v>
      </c>
      <c r="N2039">
        <v>3.664722222</v>
      </c>
      <c r="O2039">
        <v>0</v>
      </c>
      <c r="P2039">
        <v>2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4.7999266071301552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4.7999266071301552</v>
      </c>
    </row>
    <row r="2040" spans="1:31" x14ac:dyDescent="0.25">
      <c r="A2040">
        <v>2057904</v>
      </c>
      <c r="B2040">
        <v>1</v>
      </c>
      <c r="C2040" t="s">
        <v>80</v>
      </c>
      <c r="D2040" t="s">
        <v>108</v>
      </c>
      <c r="E2040" t="s">
        <v>158</v>
      </c>
      <c r="F2040" t="s">
        <v>6164</v>
      </c>
      <c r="G2040" t="s">
        <v>1283</v>
      </c>
      <c r="H2040" t="s">
        <v>143</v>
      </c>
      <c r="I2040" t="s">
        <v>135</v>
      </c>
      <c r="J2040" t="s">
        <v>136</v>
      </c>
      <c r="K2040" t="s">
        <v>137</v>
      </c>
      <c r="L2040" t="s">
        <v>6165</v>
      </c>
      <c r="M2040" t="s">
        <v>6166</v>
      </c>
      <c r="N2040">
        <v>2.4394444439999998</v>
      </c>
      <c r="O2040">
        <v>0</v>
      </c>
      <c r="P2040">
        <v>14</v>
      </c>
      <c r="Q2040">
        <v>0</v>
      </c>
      <c r="R2040">
        <v>1</v>
      </c>
      <c r="S2040">
        <v>0</v>
      </c>
      <c r="T2040">
        <v>3</v>
      </c>
      <c r="U2040">
        <v>0</v>
      </c>
      <c r="V2040">
        <v>0</v>
      </c>
      <c r="W2040">
        <v>0</v>
      </c>
      <c r="X2040">
        <v>3.7770378128824524</v>
      </c>
      <c r="Y2040">
        <v>0</v>
      </c>
      <c r="Z2040">
        <v>0.74179500273005827</v>
      </c>
      <c r="AA2040">
        <v>0</v>
      </c>
      <c r="AB2040">
        <v>3.2285908199580731</v>
      </c>
      <c r="AC2040">
        <v>0</v>
      </c>
      <c r="AD2040">
        <v>0</v>
      </c>
      <c r="AE2040">
        <v>7.7474236355705841</v>
      </c>
    </row>
    <row r="2041" spans="1:31" x14ac:dyDescent="0.25">
      <c r="A2041">
        <v>2057905</v>
      </c>
      <c r="B2041">
        <v>1</v>
      </c>
      <c r="C2041" t="s">
        <v>80</v>
      </c>
      <c r="D2041" t="s">
        <v>83</v>
      </c>
      <c r="E2041" t="s">
        <v>140</v>
      </c>
      <c r="F2041" t="s">
        <v>6167</v>
      </c>
      <c r="G2041" t="s">
        <v>324</v>
      </c>
      <c r="H2041" t="s">
        <v>143</v>
      </c>
      <c r="I2041" t="s">
        <v>135</v>
      </c>
      <c r="J2041" t="s">
        <v>136</v>
      </c>
      <c r="K2041" t="s">
        <v>137</v>
      </c>
      <c r="L2041" t="s">
        <v>6168</v>
      </c>
      <c r="M2041" t="s">
        <v>6169</v>
      </c>
      <c r="N2041">
        <v>2.4202777769999999</v>
      </c>
      <c r="O2041">
        <v>0</v>
      </c>
      <c r="P2041">
        <v>501</v>
      </c>
      <c r="Q2041">
        <v>0</v>
      </c>
      <c r="R2041">
        <v>0</v>
      </c>
      <c r="S2041">
        <v>0</v>
      </c>
      <c r="T2041">
        <v>131</v>
      </c>
      <c r="U2041">
        <v>0</v>
      </c>
      <c r="V2041">
        <v>0</v>
      </c>
      <c r="W2041">
        <v>0</v>
      </c>
      <c r="X2041">
        <v>309.34705547852667</v>
      </c>
      <c r="Y2041">
        <v>0</v>
      </c>
      <c r="Z2041">
        <v>0</v>
      </c>
      <c r="AA2041">
        <v>0</v>
      </c>
      <c r="AB2041">
        <v>459.00341763979196</v>
      </c>
      <c r="AC2041">
        <v>0</v>
      </c>
      <c r="AD2041">
        <v>0</v>
      </c>
      <c r="AE2041">
        <v>768.35047311831863</v>
      </c>
    </row>
    <row r="2042" spans="1:31" x14ac:dyDescent="0.25">
      <c r="A2042">
        <v>2057906</v>
      </c>
      <c r="B2042">
        <v>1</v>
      </c>
      <c r="C2042" t="s">
        <v>81</v>
      </c>
      <c r="D2042" t="s">
        <v>117</v>
      </c>
      <c r="E2042" t="s">
        <v>131</v>
      </c>
      <c r="F2042" t="s">
        <v>5156</v>
      </c>
      <c r="G2042" t="s">
        <v>133</v>
      </c>
      <c r="H2042" t="s">
        <v>134</v>
      </c>
      <c r="I2042" t="s">
        <v>259</v>
      </c>
      <c r="J2042" t="s">
        <v>136</v>
      </c>
      <c r="K2042" t="s">
        <v>137</v>
      </c>
      <c r="L2042" t="s">
        <v>6170</v>
      </c>
      <c r="M2042" t="s">
        <v>6171</v>
      </c>
      <c r="N2042">
        <v>9.4444439999999998E-3</v>
      </c>
      <c r="O2042">
        <v>0</v>
      </c>
      <c r="P2042">
        <v>959</v>
      </c>
      <c r="Q2042">
        <v>8</v>
      </c>
      <c r="R2042">
        <v>49</v>
      </c>
      <c r="S2042">
        <v>5</v>
      </c>
      <c r="T2042">
        <v>102</v>
      </c>
      <c r="U2042">
        <v>2</v>
      </c>
      <c r="V2042">
        <v>0</v>
      </c>
      <c r="W2042">
        <v>0</v>
      </c>
      <c r="X2042">
        <v>1.1724193776201188</v>
      </c>
      <c r="Y2042">
        <v>0.45535379563201173</v>
      </c>
      <c r="Z2042">
        <v>0.15440771137361109</v>
      </c>
      <c r="AA2042">
        <v>0.19629372117628224</v>
      </c>
      <c r="AB2042">
        <v>0.65115434092999613</v>
      </c>
      <c r="AC2042">
        <v>1.0919209402366665</v>
      </c>
      <c r="AD2042">
        <v>0</v>
      </c>
      <c r="AE2042">
        <v>3.7215498869686865</v>
      </c>
    </row>
    <row r="2043" spans="1:31" x14ac:dyDescent="0.25">
      <c r="A2043">
        <v>2057908</v>
      </c>
      <c r="B2043">
        <v>1</v>
      </c>
      <c r="C2043" t="s">
        <v>80</v>
      </c>
      <c r="D2043" t="s">
        <v>97</v>
      </c>
      <c r="E2043" t="s">
        <v>177</v>
      </c>
      <c r="F2043" t="s">
        <v>6172</v>
      </c>
      <c r="G2043" t="s">
        <v>183</v>
      </c>
      <c r="H2043" t="s">
        <v>143</v>
      </c>
      <c r="I2043" t="s">
        <v>135</v>
      </c>
      <c r="J2043" t="s">
        <v>136</v>
      </c>
      <c r="K2043" t="s">
        <v>137</v>
      </c>
      <c r="L2043" t="s">
        <v>6173</v>
      </c>
      <c r="M2043" t="s">
        <v>6174</v>
      </c>
      <c r="N2043">
        <v>0.65361111100000002</v>
      </c>
      <c r="O2043">
        <v>0</v>
      </c>
      <c r="P2043">
        <v>1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1.3241070036063676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1.3241070036063676</v>
      </c>
    </row>
    <row r="2044" spans="1:31" x14ac:dyDescent="0.25">
      <c r="A2044">
        <v>2057911</v>
      </c>
      <c r="B2044">
        <v>1</v>
      </c>
      <c r="C2044" t="s">
        <v>80</v>
      </c>
      <c r="D2044" t="s">
        <v>106</v>
      </c>
      <c r="E2044" t="s">
        <v>177</v>
      </c>
      <c r="F2044" t="s">
        <v>6175</v>
      </c>
      <c r="G2044" t="s">
        <v>183</v>
      </c>
      <c r="H2044" t="s">
        <v>143</v>
      </c>
      <c r="I2044" t="s">
        <v>135</v>
      </c>
      <c r="J2044" t="s">
        <v>136</v>
      </c>
      <c r="K2044" t="s">
        <v>137</v>
      </c>
      <c r="L2044" t="s">
        <v>6176</v>
      </c>
      <c r="M2044" t="s">
        <v>6177</v>
      </c>
      <c r="N2044">
        <v>1.5677777770000001</v>
      </c>
      <c r="O2044">
        <v>0</v>
      </c>
      <c r="P2044">
        <v>4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0.28890470975372418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0.28890470975372418</v>
      </c>
    </row>
    <row r="2045" spans="1:31" x14ac:dyDescent="0.25">
      <c r="A2045">
        <v>2057913</v>
      </c>
      <c r="B2045">
        <v>1</v>
      </c>
      <c r="C2045" t="s">
        <v>80</v>
      </c>
      <c r="D2045" t="s">
        <v>93</v>
      </c>
      <c r="E2045" t="s">
        <v>158</v>
      </c>
      <c r="F2045" t="s">
        <v>6178</v>
      </c>
      <c r="G2045" t="s">
        <v>385</v>
      </c>
      <c r="H2045" t="s">
        <v>143</v>
      </c>
      <c r="I2045" t="s">
        <v>135</v>
      </c>
      <c r="J2045" t="s">
        <v>136</v>
      </c>
      <c r="K2045" t="s">
        <v>137</v>
      </c>
      <c r="L2045" t="s">
        <v>6179</v>
      </c>
      <c r="M2045" t="s">
        <v>6180</v>
      </c>
      <c r="N2045">
        <v>1.359444444</v>
      </c>
      <c r="O2045">
        <v>0</v>
      </c>
      <c r="P2045">
        <v>10</v>
      </c>
      <c r="Q2045">
        <v>0</v>
      </c>
      <c r="R2045">
        <v>1</v>
      </c>
      <c r="S2045">
        <v>0</v>
      </c>
      <c r="T2045">
        <v>1</v>
      </c>
      <c r="U2045">
        <v>0</v>
      </c>
      <c r="V2045">
        <v>0</v>
      </c>
      <c r="W2045">
        <v>0</v>
      </c>
      <c r="X2045">
        <v>2.7607588362192073</v>
      </c>
      <c r="Y2045">
        <v>0</v>
      </c>
      <c r="Z2045">
        <v>7.3333062103353956</v>
      </c>
      <c r="AA2045">
        <v>0</v>
      </c>
      <c r="AB2045">
        <v>2.4064974945821138</v>
      </c>
      <c r="AC2045">
        <v>0</v>
      </c>
      <c r="AD2045">
        <v>0</v>
      </c>
      <c r="AE2045">
        <v>12.500562541136716</v>
      </c>
    </row>
    <row r="2046" spans="1:31" x14ac:dyDescent="0.25">
      <c r="A2046">
        <v>2057920</v>
      </c>
      <c r="B2046">
        <v>1</v>
      </c>
      <c r="C2046" t="s">
        <v>80</v>
      </c>
      <c r="D2046" t="s">
        <v>90</v>
      </c>
      <c r="E2046" t="s">
        <v>140</v>
      </c>
      <c r="F2046" t="s">
        <v>6181</v>
      </c>
      <c r="G2046" t="s">
        <v>324</v>
      </c>
      <c r="H2046" t="s">
        <v>143</v>
      </c>
      <c r="I2046" t="s">
        <v>135</v>
      </c>
      <c r="J2046" t="s">
        <v>136</v>
      </c>
      <c r="K2046" t="s">
        <v>137</v>
      </c>
      <c r="L2046" t="s">
        <v>6182</v>
      </c>
      <c r="M2046" t="s">
        <v>6183</v>
      </c>
      <c r="N2046">
        <v>1.135</v>
      </c>
      <c r="O2046">
        <v>0</v>
      </c>
      <c r="P2046">
        <v>317</v>
      </c>
      <c r="Q2046">
        <v>0</v>
      </c>
      <c r="R2046">
        <v>0</v>
      </c>
      <c r="S2046">
        <v>0</v>
      </c>
      <c r="T2046">
        <v>11</v>
      </c>
      <c r="U2046">
        <v>0</v>
      </c>
      <c r="V2046">
        <v>0</v>
      </c>
      <c r="W2046">
        <v>0</v>
      </c>
      <c r="X2046">
        <v>81.101315403874352</v>
      </c>
      <c r="Y2046">
        <v>0</v>
      </c>
      <c r="Z2046">
        <v>0</v>
      </c>
      <c r="AA2046">
        <v>0</v>
      </c>
      <c r="AB2046">
        <v>4.9337213077964321</v>
      </c>
      <c r="AC2046">
        <v>0</v>
      </c>
      <c r="AD2046">
        <v>0</v>
      </c>
      <c r="AE2046">
        <v>86.035036711670784</v>
      </c>
    </row>
    <row r="2047" spans="1:31" x14ac:dyDescent="0.25">
      <c r="A2047">
        <v>2057922</v>
      </c>
      <c r="B2047">
        <v>1</v>
      </c>
      <c r="C2047" t="s">
        <v>81</v>
      </c>
      <c r="D2047" t="s">
        <v>113</v>
      </c>
      <c r="E2047" t="s">
        <v>177</v>
      </c>
      <c r="F2047" t="s">
        <v>6184</v>
      </c>
      <c r="G2047" t="s">
        <v>179</v>
      </c>
      <c r="H2047" t="s">
        <v>143</v>
      </c>
      <c r="I2047" t="s">
        <v>135</v>
      </c>
      <c r="J2047" t="s">
        <v>136</v>
      </c>
      <c r="K2047" t="s">
        <v>137</v>
      </c>
      <c r="L2047" t="s">
        <v>6185</v>
      </c>
      <c r="M2047" t="s">
        <v>6186</v>
      </c>
      <c r="N2047">
        <v>3.3108333330000002</v>
      </c>
      <c r="O2047">
        <v>0</v>
      </c>
      <c r="P2047">
        <v>21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18.148786760375014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18.148786760375014</v>
      </c>
    </row>
    <row r="2048" spans="1:31" x14ac:dyDescent="0.25">
      <c r="A2048">
        <v>2057924</v>
      </c>
      <c r="B2048">
        <v>1</v>
      </c>
      <c r="C2048" t="s">
        <v>81</v>
      </c>
      <c r="D2048" t="s">
        <v>114</v>
      </c>
      <c r="E2048" t="s">
        <v>169</v>
      </c>
      <c r="F2048" t="s">
        <v>4598</v>
      </c>
      <c r="G2048" t="s">
        <v>171</v>
      </c>
      <c r="H2048" t="s">
        <v>134</v>
      </c>
      <c r="I2048" t="s">
        <v>135</v>
      </c>
      <c r="J2048" t="s">
        <v>136</v>
      </c>
      <c r="K2048" t="s">
        <v>137</v>
      </c>
      <c r="L2048" t="s">
        <v>6187</v>
      </c>
      <c r="M2048" t="s">
        <v>6188</v>
      </c>
      <c r="N2048">
        <v>0.80861111100000005</v>
      </c>
      <c r="O2048">
        <v>0</v>
      </c>
      <c r="P2048">
        <v>259</v>
      </c>
      <c r="Q2048">
        <v>0</v>
      </c>
      <c r="R2048">
        <v>1</v>
      </c>
      <c r="S2048">
        <v>0</v>
      </c>
      <c r="T2048">
        <v>21</v>
      </c>
      <c r="U2048">
        <v>0</v>
      </c>
      <c r="V2048">
        <v>0</v>
      </c>
      <c r="W2048">
        <v>0</v>
      </c>
      <c r="X2048">
        <v>27.435076231676014</v>
      </c>
      <c r="Y2048">
        <v>0</v>
      </c>
      <c r="Z2048">
        <v>0.35984794889994448</v>
      </c>
      <c r="AA2048">
        <v>0</v>
      </c>
      <c r="AB2048">
        <v>2.7304989299744546</v>
      </c>
      <c r="AC2048">
        <v>0</v>
      </c>
      <c r="AD2048">
        <v>0</v>
      </c>
      <c r="AE2048">
        <v>30.525423110550413</v>
      </c>
    </row>
    <row r="2049" spans="1:31" x14ac:dyDescent="0.25">
      <c r="A2049">
        <v>2057925</v>
      </c>
      <c r="B2049">
        <v>1</v>
      </c>
      <c r="C2049" t="s">
        <v>80</v>
      </c>
      <c r="D2049" t="s">
        <v>100</v>
      </c>
      <c r="E2049" t="s">
        <v>158</v>
      </c>
      <c r="F2049" t="s">
        <v>6189</v>
      </c>
      <c r="G2049" t="s">
        <v>1378</v>
      </c>
      <c r="H2049" t="s">
        <v>143</v>
      </c>
      <c r="I2049" t="s">
        <v>135</v>
      </c>
      <c r="J2049" t="s">
        <v>136</v>
      </c>
      <c r="K2049" t="s">
        <v>137</v>
      </c>
      <c r="L2049" t="s">
        <v>6190</v>
      </c>
      <c r="M2049" t="s">
        <v>6191</v>
      </c>
      <c r="N2049">
        <v>1.2180555550000001</v>
      </c>
      <c r="O2049">
        <v>0</v>
      </c>
      <c r="P2049">
        <v>47</v>
      </c>
      <c r="Q2049">
        <v>0</v>
      </c>
      <c r="R2049">
        <v>6</v>
      </c>
      <c r="S2049">
        <v>0</v>
      </c>
      <c r="T2049">
        <v>4</v>
      </c>
      <c r="U2049">
        <v>0</v>
      </c>
      <c r="V2049">
        <v>0</v>
      </c>
      <c r="W2049">
        <v>0</v>
      </c>
      <c r="X2049">
        <v>16.444177532416667</v>
      </c>
      <c r="Y2049">
        <v>0</v>
      </c>
      <c r="Z2049">
        <v>2.0274518750006174</v>
      </c>
      <c r="AA2049">
        <v>0</v>
      </c>
      <c r="AB2049">
        <v>4.7489238463311336</v>
      </c>
      <c r="AC2049">
        <v>0</v>
      </c>
      <c r="AD2049">
        <v>0</v>
      </c>
      <c r="AE2049">
        <v>23.22055325374842</v>
      </c>
    </row>
    <row r="2050" spans="1:31" x14ac:dyDescent="0.25">
      <c r="A2050">
        <v>2057927</v>
      </c>
      <c r="B2050">
        <v>1</v>
      </c>
      <c r="C2050" t="s">
        <v>80</v>
      </c>
      <c r="D2050" t="s">
        <v>103</v>
      </c>
      <c r="E2050" t="s">
        <v>177</v>
      </c>
      <c r="F2050" t="s">
        <v>6192</v>
      </c>
      <c r="G2050" t="s">
        <v>183</v>
      </c>
      <c r="H2050" t="s">
        <v>143</v>
      </c>
      <c r="I2050" t="s">
        <v>135</v>
      </c>
      <c r="J2050" t="s">
        <v>136</v>
      </c>
      <c r="K2050" t="s">
        <v>137</v>
      </c>
      <c r="L2050" t="s">
        <v>6193</v>
      </c>
      <c r="M2050" t="s">
        <v>6194</v>
      </c>
      <c r="N2050">
        <v>1.3458333330000001</v>
      </c>
      <c r="O2050">
        <v>0</v>
      </c>
      <c r="P2050">
        <v>1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0.33080158629938333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0.33080158629938333</v>
      </c>
    </row>
    <row r="2051" spans="1:31" x14ac:dyDescent="0.25">
      <c r="A2051">
        <v>2057928</v>
      </c>
      <c r="B2051">
        <v>1</v>
      </c>
      <c r="C2051" t="s">
        <v>80</v>
      </c>
      <c r="D2051" t="s">
        <v>103</v>
      </c>
      <c r="E2051" t="s">
        <v>158</v>
      </c>
      <c r="F2051" t="s">
        <v>6195</v>
      </c>
      <c r="G2051" t="s">
        <v>160</v>
      </c>
      <c r="H2051" t="s">
        <v>143</v>
      </c>
      <c r="I2051" t="s">
        <v>135</v>
      </c>
      <c r="J2051" t="s">
        <v>136</v>
      </c>
      <c r="K2051" t="s">
        <v>137</v>
      </c>
      <c r="L2051" t="s">
        <v>6196</v>
      </c>
      <c r="M2051" t="s">
        <v>6197</v>
      </c>
      <c r="N2051">
        <v>4.6124999999999998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9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30.075405593398887</v>
      </c>
      <c r="AC2051">
        <v>0</v>
      </c>
      <c r="AD2051">
        <v>0</v>
      </c>
      <c r="AE2051">
        <v>30.075405593398887</v>
      </c>
    </row>
    <row r="2052" spans="1:31" x14ac:dyDescent="0.25">
      <c r="A2052">
        <v>2057930</v>
      </c>
      <c r="B2052">
        <v>1</v>
      </c>
      <c r="C2052" t="s">
        <v>80</v>
      </c>
      <c r="D2052" t="s">
        <v>104</v>
      </c>
      <c r="E2052" t="s">
        <v>177</v>
      </c>
      <c r="F2052" t="s">
        <v>6198</v>
      </c>
      <c r="G2052" t="s">
        <v>324</v>
      </c>
      <c r="H2052" t="s">
        <v>143</v>
      </c>
      <c r="I2052" t="s">
        <v>135</v>
      </c>
      <c r="J2052" t="s">
        <v>136</v>
      </c>
      <c r="K2052" t="s">
        <v>137</v>
      </c>
      <c r="L2052" t="s">
        <v>6199</v>
      </c>
      <c r="M2052" t="s">
        <v>6200</v>
      </c>
      <c r="N2052">
        <v>2.2038888879999998</v>
      </c>
      <c r="O2052">
        <v>0</v>
      </c>
      <c r="P2052">
        <v>2</v>
      </c>
      <c r="Q2052">
        <v>0</v>
      </c>
      <c r="R2052">
        <v>1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1.2217830132380607</v>
      </c>
      <c r="Y2052">
        <v>0</v>
      </c>
      <c r="Z2052">
        <v>0.48950381424810679</v>
      </c>
      <c r="AA2052">
        <v>0</v>
      </c>
      <c r="AB2052">
        <v>0</v>
      </c>
      <c r="AC2052">
        <v>0</v>
      </c>
      <c r="AD2052">
        <v>0</v>
      </c>
      <c r="AE2052">
        <v>1.7112868274861675</v>
      </c>
    </row>
    <row r="2053" spans="1:31" x14ac:dyDescent="0.25">
      <c r="A2053">
        <v>2057931</v>
      </c>
      <c r="B2053">
        <v>1</v>
      </c>
      <c r="C2053" t="s">
        <v>80</v>
      </c>
      <c r="D2053" t="s">
        <v>89</v>
      </c>
      <c r="E2053" t="s">
        <v>177</v>
      </c>
      <c r="F2053" t="s">
        <v>6201</v>
      </c>
      <c r="G2053" t="s">
        <v>1007</v>
      </c>
      <c r="H2053" t="s">
        <v>143</v>
      </c>
      <c r="I2053" t="s">
        <v>135</v>
      </c>
      <c r="J2053" t="s">
        <v>3</v>
      </c>
      <c r="K2053" t="s">
        <v>137</v>
      </c>
      <c r="L2053" t="s">
        <v>6202</v>
      </c>
      <c r="M2053" t="s">
        <v>6203</v>
      </c>
      <c r="N2053">
        <v>3.3197222219999998</v>
      </c>
      <c r="O2053">
        <v>0</v>
      </c>
      <c r="P2053">
        <v>1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0.82706543714438063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0.82706543714438063</v>
      </c>
    </row>
    <row r="2054" spans="1:31" x14ac:dyDescent="0.25">
      <c r="A2054">
        <v>2057932</v>
      </c>
      <c r="B2054">
        <v>1</v>
      </c>
      <c r="C2054" t="s">
        <v>80</v>
      </c>
      <c r="D2054" t="s">
        <v>103</v>
      </c>
      <c r="E2054" t="s">
        <v>177</v>
      </c>
      <c r="F2054" t="s">
        <v>6204</v>
      </c>
      <c r="G2054" t="s">
        <v>183</v>
      </c>
      <c r="H2054" t="s">
        <v>143</v>
      </c>
      <c r="I2054" t="s">
        <v>135</v>
      </c>
      <c r="J2054" t="s">
        <v>136</v>
      </c>
      <c r="K2054" t="s">
        <v>137</v>
      </c>
      <c r="L2054" t="s">
        <v>6205</v>
      </c>
      <c r="M2054" t="s">
        <v>6206</v>
      </c>
      <c r="N2054">
        <v>5.9627777770000003</v>
      </c>
      <c r="O2054">
        <v>0</v>
      </c>
      <c r="P2054">
        <v>1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1.8299663780802082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1.8299663780802082</v>
      </c>
    </row>
    <row r="2055" spans="1:31" x14ac:dyDescent="0.25">
      <c r="A2055">
        <v>2057934</v>
      </c>
      <c r="B2055">
        <v>1</v>
      </c>
      <c r="C2055" t="s">
        <v>81</v>
      </c>
      <c r="D2055" t="s">
        <v>123</v>
      </c>
      <c r="E2055" t="s">
        <v>177</v>
      </c>
      <c r="F2055" t="s">
        <v>6207</v>
      </c>
      <c r="G2055" t="s">
        <v>183</v>
      </c>
      <c r="H2055" t="s">
        <v>143</v>
      </c>
      <c r="I2055" t="s">
        <v>135</v>
      </c>
      <c r="J2055" t="s">
        <v>136</v>
      </c>
      <c r="K2055" t="s">
        <v>137</v>
      </c>
      <c r="L2055" t="s">
        <v>6208</v>
      </c>
      <c r="M2055" t="s">
        <v>6209</v>
      </c>
      <c r="N2055">
        <v>1.5447222220000001</v>
      </c>
      <c r="O2055">
        <v>0</v>
      </c>
      <c r="P2055">
        <v>1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0.25751908566563664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0.25751908566563664</v>
      </c>
    </row>
    <row r="2056" spans="1:31" x14ac:dyDescent="0.25">
      <c r="A2056">
        <v>2057935</v>
      </c>
      <c r="B2056">
        <v>1</v>
      </c>
      <c r="C2056" t="s">
        <v>80</v>
      </c>
      <c r="D2056" t="s">
        <v>90</v>
      </c>
      <c r="E2056" t="s">
        <v>505</v>
      </c>
      <c r="F2056" t="s">
        <v>6141</v>
      </c>
      <c r="G2056" t="s">
        <v>160</v>
      </c>
      <c r="H2056" t="s">
        <v>143</v>
      </c>
      <c r="I2056" t="s">
        <v>135</v>
      </c>
      <c r="J2056" t="s">
        <v>136</v>
      </c>
      <c r="K2056" t="s">
        <v>137</v>
      </c>
      <c r="L2056" t="s">
        <v>6210</v>
      </c>
      <c r="M2056" t="s">
        <v>6211</v>
      </c>
      <c r="N2056">
        <v>1.271666666</v>
      </c>
      <c r="O2056">
        <v>0</v>
      </c>
      <c r="P2056">
        <v>61</v>
      </c>
      <c r="Q2056">
        <v>0</v>
      </c>
      <c r="R2056">
        <v>0</v>
      </c>
      <c r="S2056">
        <v>0</v>
      </c>
      <c r="T2056">
        <v>1</v>
      </c>
      <c r="U2056">
        <v>0</v>
      </c>
      <c r="V2056">
        <v>0</v>
      </c>
      <c r="W2056">
        <v>0</v>
      </c>
      <c r="X2056">
        <v>17.701814858266005</v>
      </c>
      <c r="Y2056">
        <v>0</v>
      </c>
      <c r="Z2056">
        <v>0</v>
      </c>
      <c r="AA2056">
        <v>0</v>
      </c>
      <c r="AB2056">
        <v>1.5570993488109668</v>
      </c>
      <c r="AC2056">
        <v>0</v>
      </c>
      <c r="AD2056">
        <v>0</v>
      </c>
      <c r="AE2056">
        <v>19.25891420707697</v>
      </c>
    </row>
    <row r="2057" spans="1:31" x14ac:dyDescent="0.25">
      <c r="A2057">
        <v>2057936</v>
      </c>
      <c r="B2057">
        <v>1</v>
      </c>
      <c r="C2057" t="s">
        <v>80</v>
      </c>
      <c r="D2057" t="s">
        <v>100</v>
      </c>
      <c r="E2057" t="s">
        <v>158</v>
      </c>
      <c r="F2057" t="s">
        <v>6212</v>
      </c>
      <c r="G2057" t="s">
        <v>160</v>
      </c>
      <c r="H2057" t="s">
        <v>143</v>
      </c>
      <c r="I2057" t="s">
        <v>135</v>
      </c>
      <c r="J2057" t="s">
        <v>136</v>
      </c>
      <c r="K2057" t="s">
        <v>137</v>
      </c>
      <c r="L2057" t="s">
        <v>6213</v>
      </c>
      <c r="M2057" t="s">
        <v>6214</v>
      </c>
      <c r="N2057">
        <v>1.393333333</v>
      </c>
      <c r="O2057">
        <v>0</v>
      </c>
      <c r="P2057">
        <v>11</v>
      </c>
      <c r="Q2057">
        <v>0</v>
      </c>
      <c r="R2057">
        <v>12</v>
      </c>
      <c r="S2057">
        <v>0</v>
      </c>
      <c r="T2057">
        <v>1</v>
      </c>
      <c r="U2057">
        <v>0</v>
      </c>
      <c r="V2057">
        <v>0</v>
      </c>
      <c r="W2057">
        <v>0</v>
      </c>
      <c r="X2057">
        <v>10.93988921307608</v>
      </c>
      <c r="Y2057">
        <v>0</v>
      </c>
      <c r="Z2057">
        <v>4.6582600937594956</v>
      </c>
      <c r="AA2057">
        <v>0</v>
      </c>
      <c r="AB2057">
        <v>1.4538809035229443</v>
      </c>
      <c r="AC2057">
        <v>0</v>
      </c>
      <c r="AD2057">
        <v>0</v>
      </c>
      <c r="AE2057">
        <v>17.05203021035852</v>
      </c>
    </row>
    <row r="2058" spans="1:31" x14ac:dyDescent="0.25">
      <c r="A2058">
        <v>2057937</v>
      </c>
      <c r="B2058">
        <v>1</v>
      </c>
      <c r="C2058" t="s">
        <v>80</v>
      </c>
      <c r="D2058" t="s">
        <v>107</v>
      </c>
      <c r="E2058" t="s">
        <v>177</v>
      </c>
      <c r="F2058" t="s">
        <v>6215</v>
      </c>
      <c r="G2058" t="s">
        <v>183</v>
      </c>
      <c r="H2058" t="s">
        <v>143</v>
      </c>
      <c r="I2058" t="s">
        <v>135</v>
      </c>
      <c r="J2058" t="s">
        <v>136</v>
      </c>
      <c r="K2058" t="s">
        <v>137</v>
      </c>
      <c r="L2058" t="s">
        <v>6216</v>
      </c>
      <c r="M2058" t="s">
        <v>6217</v>
      </c>
      <c r="N2058">
        <v>2.3972222219999999</v>
      </c>
      <c r="O2058">
        <v>0</v>
      </c>
      <c r="P2058">
        <v>1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4.8016805551850006E-2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4.8016805551850006E-2</v>
      </c>
    </row>
    <row r="2059" spans="1:31" x14ac:dyDescent="0.25">
      <c r="A2059">
        <v>2057939</v>
      </c>
      <c r="B2059">
        <v>1</v>
      </c>
      <c r="C2059" t="s">
        <v>81</v>
      </c>
      <c r="D2059" t="s">
        <v>121</v>
      </c>
      <c r="E2059" t="s">
        <v>140</v>
      </c>
      <c r="F2059" t="s">
        <v>6218</v>
      </c>
      <c r="G2059" t="s">
        <v>142</v>
      </c>
      <c r="H2059" t="s">
        <v>143</v>
      </c>
      <c r="I2059" t="s">
        <v>135</v>
      </c>
      <c r="J2059" t="s">
        <v>136</v>
      </c>
      <c r="K2059" t="s">
        <v>137</v>
      </c>
      <c r="L2059" t="s">
        <v>6219</v>
      </c>
      <c r="M2059" t="s">
        <v>6220</v>
      </c>
      <c r="N2059">
        <v>1.2633333330000001</v>
      </c>
      <c r="O2059">
        <v>0</v>
      </c>
      <c r="P2059">
        <v>8</v>
      </c>
      <c r="Q2059">
        <v>0</v>
      </c>
      <c r="R2059">
        <v>41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2.0543992655659307</v>
      </c>
      <c r="Y2059">
        <v>0</v>
      </c>
      <c r="Z2059">
        <v>4.3590035510733705</v>
      </c>
      <c r="AA2059">
        <v>0</v>
      </c>
      <c r="AB2059">
        <v>0</v>
      </c>
      <c r="AC2059">
        <v>0</v>
      </c>
      <c r="AD2059">
        <v>0</v>
      </c>
      <c r="AE2059">
        <v>6.4134028166393016</v>
      </c>
    </row>
    <row r="2060" spans="1:31" x14ac:dyDescent="0.25">
      <c r="A2060">
        <v>2057940</v>
      </c>
      <c r="B2060">
        <v>1</v>
      </c>
      <c r="C2060" t="s">
        <v>80</v>
      </c>
      <c r="D2060" t="s">
        <v>100</v>
      </c>
      <c r="E2060" t="s">
        <v>177</v>
      </c>
      <c r="F2060" t="s">
        <v>6221</v>
      </c>
      <c r="G2060" t="s">
        <v>179</v>
      </c>
      <c r="H2060" t="s">
        <v>143</v>
      </c>
      <c r="I2060" t="s">
        <v>135</v>
      </c>
      <c r="J2060" t="s">
        <v>136</v>
      </c>
      <c r="K2060" t="s">
        <v>137</v>
      </c>
      <c r="L2060" t="s">
        <v>6222</v>
      </c>
      <c r="M2060" t="s">
        <v>6223</v>
      </c>
      <c r="N2060">
        <v>0.47583333300000002</v>
      </c>
      <c r="O2060">
        <v>0</v>
      </c>
      <c r="P2060">
        <v>1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0.12878079679639665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0.12878079679639665</v>
      </c>
    </row>
    <row r="2061" spans="1:31" x14ac:dyDescent="0.25">
      <c r="A2061">
        <v>2057941</v>
      </c>
      <c r="B2061">
        <v>1</v>
      </c>
      <c r="C2061" t="s">
        <v>80</v>
      </c>
      <c r="D2061" t="s">
        <v>93</v>
      </c>
      <c r="E2061" t="s">
        <v>177</v>
      </c>
      <c r="F2061" t="s">
        <v>6224</v>
      </c>
      <c r="G2061" t="s">
        <v>183</v>
      </c>
      <c r="H2061" t="s">
        <v>143</v>
      </c>
      <c r="I2061" t="s">
        <v>135</v>
      </c>
      <c r="J2061" t="s">
        <v>136</v>
      </c>
      <c r="K2061" t="s">
        <v>137</v>
      </c>
      <c r="L2061" t="s">
        <v>6225</v>
      </c>
      <c r="M2061" t="s">
        <v>6226</v>
      </c>
      <c r="N2061">
        <v>1.7894444439999999</v>
      </c>
      <c r="O2061">
        <v>0</v>
      </c>
      <c r="P2061">
        <v>1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2.7485021286383334E-3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2.7485021286383334E-3</v>
      </c>
    </row>
    <row r="2062" spans="1:31" x14ac:dyDescent="0.25">
      <c r="A2062">
        <v>2057942</v>
      </c>
      <c r="B2062">
        <v>1</v>
      </c>
      <c r="C2062" t="s">
        <v>81</v>
      </c>
      <c r="D2062" t="s">
        <v>119</v>
      </c>
      <c r="E2062" t="s">
        <v>505</v>
      </c>
      <c r="F2062" t="s">
        <v>5055</v>
      </c>
      <c r="G2062" t="s">
        <v>366</v>
      </c>
      <c r="H2062" t="s">
        <v>143</v>
      </c>
      <c r="I2062" t="s">
        <v>135</v>
      </c>
      <c r="J2062" t="s">
        <v>136</v>
      </c>
      <c r="K2062" t="s">
        <v>137</v>
      </c>
      <c r="L2062" t="s">
        <v>6227</v>
      </c>
      <c r="M2062" t="s">
        <v>6228</v>
      </c>
      <c r="N2062">
        <v>1.5505555550000001</v>
      </c>
      <c r="O2062">
        <v>0</v>
      </c>
      <c r="P2062">
        <v>43</v>
      </c>
      <c r="Q2062">
        <v>0</v>
      </c>
      <c r="R2062">
        <v>0</v>
      </c>
      <c r="S2062">
        <v>0</v>
      </c>
      <c r="T2062">
        <v>4</v>
      </c>
      <c r="U2062">
        <v>0</v>
      </c>
      <c r="V2062">
        <v>0</v>
      </c>
      <c r="W2062">
        <v>0</v>
      </c>
      <c r="X2062">
        <v>12.692254378025606</v>
      </c>
      <c r="Y2062">
        <v>0</v>
      </c>
      <c r="Z2062">
        <v>0</v>
      </c>
      <c r="AA2062">
        <v>0</v>
      </c>
      <c r="AB2062">
        <v>3.6264134784228665</v>
      </c>
      <c r="AC2062">
        <v>0</v>
      </c>
      <c r="AD2062">
        <v>0</v>
      </c>
      <c r="AE2062">
        <v>16.318667856448471</v>
      </c>
    </row>
    <row r="2063" spans="1:31" x14ac:dyDescent="0.25">
      <c r="A2063">
        <v>2057944</v>
      </c>
      <c r="B2063">
        <v>1</v>
      </c>
      <c r="C2063" t="s">
        <v>80</v>
      </c>
      <c r="D2063" t="s">
        <v>104</v>
      </c>
      <c r="E2063" t="s">
        <v>131</v>
      </c>
      <c r="F2063" t="s">
        <v>6229</v>
      </c>
      <c r="G2063" t="s">
        <v>133</v>
      </c>
      <c r="H2063" t="s">
        <v>134</v>
      </c>
      <c r="I2063" t="s">
        <v>135</v>
      </c>
      <c r="J2063" t="s">
        <v>136</v>
      </c>
      <c r="K2063" t="s">
        <v>137</v>
      </c>
      <c r="L2063" t="s">
        <v>6230</v>
      </c>
      <c r="M2063" t="s">
        <v>6231</v>
      </c>
      <c r="N2063">
        <v>0.22083333299999999</v>
      </c>
      <c r="O2063">
        <v>4</v>
      </c>
      <c r="P2063">
        <v>1691</v>
      </c>
      <c r="Q2063">
        <v>10</v>
      </c>
      <c r="R2063">
        <v>17</v>
      </c>
      <c r="S2063">
        <v>15</v>
      </c>
      <c r="T2063">
        <v>181</v>
      </c>
      <c r="U2063">
        <v>3</v>
      </c>
      <c r="V2063">
        <v>0</v>
      </c>
      <c r="W2063">
        <v>8.723317919358195E-2</v>
      </c>
      <c r="X2063">
        <v>74.963103552224112</v>
      </c>
      <c r="Y2063">
        <v>2.3205747991909722</v>
      </c>
      <c r="Z2063">
        <v>1.0976710418660005</v>
      </c>
      <c r="AA2063">
        <v>88.069377647201094</v>
      </c>
      <c r="AB2063">
        <v>26.706622923981623</v>
      </c>
      <c r="AC2063">
        <v>8.8674328267776339</v>
      </c>
      <c r="AD2063">
        <v>0</v>
      </c>
      <c r="AE2063">
        <v>202.11201597043504</v>
      </c>
    </row>
    <row r="2064" spans="1:31" x14ac:dyDescent="0.25">
      <c r="A2064">
        <v>2057947</v>
      </c>
      <c r="B2064">
        <v>1</v>
      </c>
      <c r="C2064" t="s">
        <v>81</v>
      </c>
      <c r="D2064" t="s">
        <v>127</v>
      </c>
      <c r="E2064" t="s">
        <v>177</v>
      </c>
      <c r="F2064" t="s">
        <v>6232</v>
      </c>
      <c r="G2064" t="s">
        <v>183</v>
      </c>
      <c r="H2064" t="s">
        <v>143</v>
      </c>
      <c r="I2064" t="s">
        <v>135</v>
      </c>
      <c r="J2064" t="s">
        <v>136</v>
      </c>
      <c r="K2064" t="s">
        <v>137</v>
      </c>
      <c r="L2064" t="s">
        <v>6233</v>
      </c>
      <c r="M2064" t="s">
        <v>6234</v>
      </c>
      <c r="N2064">
        <v>1.0744444440000001</v>
      </c>
      <c r="O2064">
        <v>0</v>
      </c>
      <c r="P2064">
        <v>2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0.32844329265236999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0.32844329265236999</v>
      </c>
    </row>
    <row r="2065" spans="1:31" x14ac:dyDescent="0.25">
      <c r="A2065">
        <v>2057951</v>
      </c>
      <c r="B2065">
        <v>1</v>
      </c>
      <c r="C2065" t="s">
        <v>80</v>
      </c>
      <c r="D2065" t="s">
        <v>107</v>
      </c>
      <c r="E2065" t="s">
        <v>177</v>
      </c>
      <c r="F2065" t="s">
        <v>6235</v>
      </c>
      <c r="G2065" t="s">
        <v>196</v>
      </c>
      <c r="H2065" t="s">
        <v>143</v>
      </c>
      <c r="I2065" t="s">
        <v>135</v>
      </c>
      <c r="J2065" t="s">
        <v>136</v>
      </c>
      <c r="K2065" t="s">
        <v>137</v>
      </c>
      <c r="L2065" t="s">
        <v>6236</v>
      </c>
      <c r="M2065" t="s">
        <v>6237</v>
      </c>
      <c r="N2065">
        <v>2.923888888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1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</row>
    <row r="2066" spans="1:31" x14ac:dyDescent="0.25">
      <c r="A2066">
        <v>2057952</v>
      </c>
      <c r="B2066">
        <v>1</v>
      </c>
      <c r="C2066" t="s">
        <v>80</v>
      </c>
      <c r="D2066" t="s">
        <v>106</v>
      </c>
      <c r="E2066" t="s">
        <v>158</v>
      </c>
      <c r="F2066" t="s">
        <v>6238</v>
      </c>
      <c r="G2066" t="s">
        <v>160</v>
      </c>
      <c r="H2066" t="s">
        <v>143</v>
      </c>
      <c r="I2066" t="s">
        <v>135</v>
      </c>
      <c r="J2066" t="s">
        <v>136</v>
      </c>
      <c r="K2066" t="s">
        <v>137</v>
      </c>
      <c r="L2066" t="s">
        <v>6239</v>
      </c>
      <c r="M2066" t="s">
        <v>6240</v>
      </c>
      <c r="N2066">
        <v>0.64861111100000002</v>
      </c>
      <c r="O2066">
        <v>0</v>
      </c>
      <c r="P2066">
        <v>211</v>
      </c>
      <c r="Q2066">
        <v>0</v>
      </c>
      <c r="R2066">
        <v>0</v>
      </c>
      <c r="S2066">
        <v>0</v>
      </c>
      <c r="T2066">
        <v>4</v>
      </c>
      <c r="U2066">
        <v>0</v>
      </c>
      <c r="V2066">
        <v>0</v>
      </c>
      <c r="W2066">
        <v>0</v>
      </c>
      <c r="X2066">
        <v>27.206268951557718</v>
      </c>
      <c r="Y2066">
        <v>0</v>
      </c>
      <c r="Z2066">
        <v>0</v>
      </c>
      <c r="AA2066">
        <v>0</v>
      </c>
      <c r="AB2066">
        <v>0.91246427170188893</v>
      </c>
      <c r="AC2066">
        <v>0</v>
      </c>
      <c r="AD2066">
        <v>0</v>
      </c>
      <c r="AE2066">
        <v>28.118733223259607</v>
      </c>
    </row>
    <row r="2067" spans="1:31" x14ac:dyDescent="0.25">
      <c r="A2067">
        <v>2057954</v>
      </c>
      <c r="B2067">
        <v>1</v>
      </c>
      <c r="C2067" t="s">
        <v>81</v>
      </c>
      <c r="D2067" t="s">
        <v>117</v>
      </c>
      <c r="E2067" t="s">
        <v>131</v>
      </c>
      <c r="F2067" t="s">
        <v>6241</v>
      </c>
      <c r="G2067" t="s">
        <v>133</v>
      </c>
      <c r="H2067" t="s">
        <v>134</v>
      </c>
      <c r="I2067" t="s">
        <v>259</v>
      </c>
      <c r="J2067" t="s">
        <v>136</v>
      </c>
      <c r="K2067" t="s">
        <v>137</v>
      </c>
      <c r="L2067" t="s">
        <v>6242</v>
      </c>
      <c r="M2067" t="s">
        <v>6243</v>
      </c>
      <c r="N2067">
        <v>7.2222220000000004E-3</v>
      </c>
      <c r="O2067">
        <v>1</v>
      </c>
      <c r="P2067">
        <v>717</v>
      </c>
      <c r="Q2067">
        <v>2</v>
      </c>
      <c r="R2067">
        <v>17</v>
      </c>
      <c r="S2067">
        <v>3</v>
      </c>
      <c r="T2067">
        <v>18</v>
      </c>
      <c r="U2067">
        <v>0</v>
      </c>
      <c r="V2067">
        <v>0</v>
      </c>
      <c r="W2067">
        <v>2.9426391243888889E-3</v>
      </c>
      <c r="X2067">
        <v>0.6825022726274419</v>
      </c>
      <c r="Y2067">
        <v>1.0672478134716668E-2</v>
      </c>
      <c r="Z2067">
        <v>2.0459435791506109E-2</v>
      </c>
      <c r="AA2067">
        <v>7.0624005951228891E-2</v>
      </c>
      <c r="AB2067">
        <v>3.1060837324746661E-2</v>
      </c>
      <c r="AC2067">
        <v>0</v>
      </c>
      <c r="AD2067">
        <v>0</v>
      </c>
      <c r="AE2067">
        <v>0.81826166895402896</v>
      </c>
    </row>
    <row r="2068" spans="1:31" x14ac:dyDescent="0.25">
      <c r="A2068">
        <v>2057955</v>
      </c>
      <c r="B2068">
        <v>1</v>
      </c>
      <c r="C2068" t="s">
        <v>80</v>
      </c>
      <c r="D2068" t="s">
        <v>103</v>
      </c>
      <c r="E2068" t="s">
        <v>140</v>
      </c>
      <c r="F2068" t="s">
        <v>6244</v>
      </c>
      <c r="G2068" t="s">
        <v>1160</v>
      </c>
      <c r="H2068" t="s">
        <v>143</v>
      </c>
      <c r="I2068" t="s">
        <v>135</v>
      </c>
      <c r="J2068" t="s">
        <v>136</v>
      </c>
      <c r="K2068" t="s">
        <v>137</v>
      </c>
      <c r="L2068" t="s">
        <v>6245</v>
      </c>
      <c r="M2068" t="s">
        <v>6246</v>
      </c>
      <c r="N2068">
        <v>4.4358333329999997</v>
      </c>
      <c r="O2068">
        <v>0</v>
      </c>
      <c r="P2068">
        <v>0</v>
      </c>
      <c r="Q2068">
        <v>0</v>
      </c>
      <c r="R2068">
        <v>15</v>
      </c>
      <c r="S2068">
        <v>0</v>
      </c>
      <c r="T2068">
        <v>1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232.16004049611436</v>
      </c>
      <c r="AA2068">
        <v>0</v>
      </c>
      <c r="AB2068">
        <v>6.2509792747540427</v>
      </c>
      <c r="AC2068">
        <v>0</v>
      </c>
      <c r="AD2068">
        <v>0</v>
      </c>
      <c r="AE2068">
        <v>238.41101977086839</v>
      </c>
    </row>
    <row r="2069" spans="1:31" x14ac:dyDescent="0.25">
      <c r="A2069">
        <v>2057956</v>
      </c>
      <c r="B2069">
        <v>1</v>
      </c>
      <c r="C2069" t="s">
        <v>81</v>
      </c>
      <c r="D2069" t="s">
        <v>128</v>
      </c>
      <c r="E2069" t="s">
        <v>140</v>
      </c>
      <c r="F2069" t="s">
        <v>6247</v>
      </c>
      <c r="G2069" t="s">
        <v>142</v>
      </c>
      <c r="H2069" t="s">
        <v>143</v>
      </c>
      <c r="I2069" t="s">
        <v>135</v>
      </c>
      <c r="J2069" t="s">
        <v>136</v>
      </c>
      <c r="K2069" t="s">
        <v>137</v>
      </c>
      <c r="L2069" t="s">
        <v>6248</v>
      </c>
      <c r="M2069" t="s">
        <v>6249</v>
      </c>
      <c r="N2069">
        <v>1.2041666660000001</v>
      </c>
      <c r="O2069">
        <v>0</v>
      </c>
      <c r="P2069">
        <v>313</v>
      </c>
      <c r="Q2069">
        <v>0</v>
      </c>
      <c r="R2069">
        <v>1</v>
      </c>
      <c r="S2069">
        <v>0</v>
      </c>
      <c r="T2069">
        <v>6</v>
      </c>
      <c r="U2069">
        <v>0</v>
      </c>
      <c r="V2069">
        <v>0</v>
      </c>
      <c r="W2069">
        <v>0</v>
      </c>
      <c r="X2069">
        <v>106.35113738771267</v>
      </c>
      <c r="Y2069">
        <v>0</v>
      </c>
      <c r="Z2069">
        <v>0.60439135562619728</v>
      </c>
      <c r="AA2069">
        <v>0</v>
      </c>
      <c r="AB2069">
        <v>5.7962844366565012</v>
      </c>
      <c r="AC2069">
        <v>0</v>
      </c>
      <c r="AD2069">
        <v>0</v>
      </c>
      <c r="AE2069">
        <v>112.75181317999537</v>
      </c>
    </row>
    <row r="2070" spans="1:31" x14ac:dyDescent="0.25">
      <c r="A2070">
        <v>2057957</v>
      </c>
      <c r="B2070">
        <v>1</v>
      </c>
      <c r="C2070" t="s">
        <v>80</v>
      </c>
      <c r="D2070" t="s">
        <v>93</v>
      </c>
      <c r="E2070" t="s">
        <v>177</v>
      </c>
      <c r="F2070" t="s">
        <v>6250</v>
      </c>
      <c r="G2070" t="s">
        <v>183</v>
      </c>
      <c r="H2070" t="s">
        <v>143</v>
      </c>
      <c r="I2070" t="s">
        <v>135</v>
      </c>
      <c r="J2070" t="s">
        <v>136</v>
      </c>
      <c r="K2070" t="s">
        <v>137</v>
      </c>
      <c r="L2070" t="s">
        <v>6251</v>
      </c>
      <c r="M2070" t="s">
        <v>6252</v>
      </c>
      <c r="N2070">
        <v>2.2088888880000002</v>
      </c>
      <c r="O2070">
        <v>0</v>
      </c>
      <c r="P2070">
        <v>1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0.22353284741674334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0.22353284741674334</v>
      </c>
    </row>
    <row r="2071" spans="1:31" x14ac:dyDescent="0.25">
      <c r="A2071">
        <v>2057958</v>
      </c>
      <c r="B2071">
        <v>1</v>
      </c>
      <c r="C2071" t="s">
        <v>81</v>
      </c>
      <c r="D2071" t="s">
        <v>112</v>
      </c>
      <c r="E2071" t="s">
        <v>177</v>
      </c>
      <c r="F2071" t="s">
        <v>6253</v>
      </c>
      <c r="G2071" t="s">
        <v>183</v>
      </c>
      <c r="H2071" t="s">
        <v>143</v>
      </c>
      <c r="I2071" t="s">
        <v>135</v>
      </c>
      <c r="J2071" t="s">
        <v>136</v>
      </c>
      <c r="K2071" t="s">
        <v>137</v>
      </c>
      <c r="L2071" t="s">
        <v>6254</v>
      </c>
      <c r="M2071" t="s">
        <v>6255</v>
      </c>
      <c r="N2071">
        <v>0.495</v>
      </c>
      <c r="O2071">
        <v>0</v>
      </c>
      <c r="P2071">
        <v>1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0.11779845824537999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0.11779845824537999</v>
      </c>
    </row>
    <row r="2072" spans="1:31" x14ac:dyDescent="0.25">
      <c r="A2072">
        <v>2057959</v>
      </c>
      <c r="B2072">
        <v>1</v>
      </c>
      <c r="C2072" t="s">
        <v>80</v>
      </c>
      <c r="D2072" t="s">
        <v>93</v>
      </c>
      <c r="E2072" t="s">
        <v>140</v>
      </c>
      <c r="F2072" t="s">
        <v>6256</v>
      </c>
      <c r="G2072" t="s">
        <v>142</v>
      </c>
      <c r="H2072" t="s">
        <v>143</v>
      </c>
      <c r="I2072" t="s">
        <v>135</v>
      </c>
      <c r="J2072" t="s">
        <v>136</v>
      </c>
      <c r="K2072" t="s">
        <v>137</v>
      </c>
      <c r="L2072" t="s">
        <v>6257</v>
      </c>
      <c r="M2072" t="s">
        <v>6258</v>
      </c>
      <c r="N2072">
        <v>1.7016666659999999</v>
      </c>
      <c r="O2072">
        <v>0</v>
      </c>
      <c r="P2072">
        <v>157</v>
      </c>
      <c r="Q2072">
        <v>0</v>
      </c>
      <c r="R2072">
        <v>10</v>
      </c>
      <c r="S2072">
        <v>0</v>
      </c>
      <c r="T2072">
        <v>27</v>
      </c>
      <c r="U2072">
        <v>0</v>
      </c>
      <c r="V2072">
        <v>0</v>
      </c>
      <c r="W2072">
        <v>0</v>
      </c>
      <c r="X2072">
        <v>86.761845344741701</v>
      </c>
      <c r="Y2072">
        <v>0</v>
      </c>
      <c r="Z2072">
        <v>19.351407524229604</v>
      </c>
      <c r="AA2072">
        <v>0</v>
      </c>
      <c r="AB2072">
        <v>27.671314758279575</v>
      </c>
      <c r="AC2072">
        <v>0</v>
      </c>
      <c r="AD2072">
        <v>0</v>
      </c>
      <c r="AE2072">
        <v>133.78456762725088</v>
      </c>
    </row>
    <row r="2073" spans="1:31" x14ac:dyDescent="0.25">
      <c r="A2073">
        <v>2057961</v>
      </c>
      <c r="B2073">
        <v>1</v>
      </c>
      <c r="C2073" t="s">
        <v>80</v>
      </c>
      <c r="D2073" t="s">
        <v>84</v>
      </c>
      <c r="E2073" t="s">
        <v>177</v>
      </c>
      <c r="F2073" t="s">
        <v>6259</v>
      </c>
      <c r="G2073" t="s">
        <v>196</v>
      </c>
      <c r="H2073" t="s">
        <v>143</v>
      </c>
      <c r="I2073" t="s">
        <v>135</v>
      </c>
      <c r="J2073" t="s">
        <v>136</v>
      </c>
      <c r="K2073" t="s">
        <v>137</v>
      </c>
      <c r="L2073" t="s">
        <v>6260</v>
      </c>
      <c r="M2073" t="s">
        <v>6261</v>
      </c>
      <c r="N2073">
        <v>2.1383333329999998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2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1.1934043625035011</v>
      </c>
      <c r="AC2073">
        <v>0</v>
      </c>
      <c r="AD2073">
        <v>0</v>
      </c>
      <c r="AE2073">
        <v>1.1934043625035011</v>
      </c>
    </row>
    <row r="2074" spans="1:31" x14ac:dyDescent="0.25">
      <c r="A2074">
        <v>2057962</v>
      </c>
      <c r="B2074">
        <v>1</v>
      </c>
      <c r="C2074" t="s">
        <v>80</v>
      </c>
      <c r="D2074" t="s">
        <v>82</v>
      </c>
      <c r="E2074" t="s">
        <v>505</v>
      </c>
      <c r="F2074" t="s">
        <v>6262</v>
      </c>
      <c r="G2074" t="s">
        <v>569</v>
      </c>
      <c r="H2074" t="s">
        <v>143</v>
      </c>
      <c r="I2074" t="s">
        <v>135</v>
      </c>
      <c r="J2074" t="s">
        <v>136</v>
      </c>
      <c r="K2074" t="s">
        <v>137</v>
      </c>
      <c r="L2074" t="s">
        <v>6263</v>
      </c>
      <c r="M2074" t="s">
        <v>6264</v>
      </c>
      <c r="N2074">
        <v>3.2766666660000001</v>
      </c>
      <c r="O2074">
        <v>0</v>
      </c>
      <c r="P2074">
        <v>131</v>
      </c>
      <c r="Q2074">
        <v>0</v>
      </c>
      <c r="R2074">
        <v>0</v>
      </c>
      <c r="S2074">
        <v>0</v>
      </c>
      <c r="T2074">
        <v>19</v>
      </c>
      <c r="U2074">
        <v>0</v>
      </c>
      <c r="V2074">
        <v>0</v>
      </c>
      <c r="W2074">
        <v>0</v>
      </c>
      <c r="X2074">
        <v>108.15136320397554</v>
      </c>
      <c r="Y2074">
        <v>0</v>
      </c>
      <c r="Z2074">
        <v>0</v>
      </c>
      <c r="AA2074">
        <v>0</v>
      </c>
      <c r="AB2074">
        <v>79.474601045450584</v>
      </c>
      <c r="AC2074">
        <v>0</v>
      </c>
      <c r="AD2074">
        <v>0</v>
      </c>
      <c r="AE2074">
        <v>187.62596424942612</v>
      </c>
    </row>
    <row r="2075" spans="1:31" x14ac:dyDescent="0.25">
      <c r="A2075">
        <v>2057964</v>
      </c>
      <c r="B2075">
        <v>1</v>
      </c>
      <c r="C2075" t="s">
        <v>80</v>
      </c>
      <c r="D2075" t="s">
        <v>93</v>
      </c>
      <c r="E2075" t="s">
        <v>158</v>
      </c>
      <c r="F2075" t="s">
        <v>6265</v>
      </c>
      <c r="G2075" t="s">
        <v>1378</v>
      </c>
      <c r="H2075" t="s">
        <v>143</v>
      </c>
      <c r="I2075" t="s">
        <v>135</v>
      </c>
      <c r="J2075" t="s">
        <v>136</v>
      </c>
      <c r="K2075" t="s">
        <v>137</v>
      </c>
      <c r="L2075" t="s">
        <v>6266</v>
      </c>
      <c r="M2075" t="s">
        <v>6267</v>
      </c>
      <c r="N2075">
        <v>2.1466666659999998</v>
      </c>
      <c r="O2075">
        <v>0</v>
      </c>
      <c r="P2075">
        <v>32</v>
      </c>
      <c r="Q2075">
        <v>0</v>
      </c>
      <c r="R2075">
        <v>0</v>
      </c>
      <c r="S2075">
        <v>0</v>
      </c>
      <c r="T2075">
        <v>11</v>
      </c>
      <c r="U2075">
        <v>0</v>
      </c>
      <c r="V2075">
        <v>0</v>
      </c>
      <c r="W2075">
        <v>0</v>
      </c>
      <c r="X2075">
        <v>12.400835559223944</v>
      </c>
      <c r="Y2075">
        <v>0</v>
      </c>
      <c r="Z2075">
        <v>0</v>
      </c>
      <c r="AA2075">
        <v>0</v>
      </c>
      <c r="AB2075">
        <v>2.1846801908958615</v>
      </c>
      <c r="AC2075">
        <v>0</v>
      </c>
      <c r="AD2075">
        <v>0</v>
      </c>
      <c r="AE2075">
        <v>14.585515750119805</v>
      </c>
    </row>
    <row r="2076" spans="1:31" x14ac:dyDescent="0.25">
      <c r="A2076">
        <v>2057967</v>
      </c>
      <c r="B2076">
        <v>1</v>
      </c>
      <c r="C2076" t="s">
        <v>81</v>
      </c>
      <c r="D2076" t="s">
        <v>128</v>
      </c>
      <c r="E2076" t="s">
        <v>177</v>
      </c>
      <c r="F2076" t="s">
        <v>6268</v>
      </c>
      <c r="G2076" t="s">
        <v>183</v>
      </c>
      <c r="H2076" t="s">
        <v>143</v>
      </c>
      <c r="I2076" t="s">
        <v>135</v>
      </c>
      <c r="J2076" t="s">
        <v>136</v>
      </c>
      <c r="K2076" t="s">
        <v>137</v>
      </c>
      <c r="L2076" t="s">
        <v>6269</v>
      </c>
      <c r="M2076" t="s">
        <v>6270</v>
      </c>
      <c r="N2076">
        <v>3.4436111110000001</v>
      </c>
      <c r="O2076">
        <v>0</v>
      </c>
      <c r="P2076">
        <v>1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0.43531298387219108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0.43531298387219108</v>
      </c>
    </row>
    <row r="2077" spans="1:31" x14ac:dyDescent="0.25">
      <c r="A2077">
        <v>2057968</v>
      </c>
      <c r="B2077">
        <v>1</v>
      </c>
      <c r="C2077" t="s">
        <v>80</v>
      </c>
      <c r="D2077" t="s">
        <v>94</v>
      </c>
      <c r="E2077" t="s">
        <v>177</v>
      </c>
      <c r="F2077" t="s">
        <v>6271</v>
      </c>
      <c r="G2077" t="s">
        <v>183</v>
      </c>
      <c r="H2077" t="s">
        <v>143</v>
      </c>
      <c r="I2077" t="s">
        <v>135</v>
      </c>
      <c r="J2077" t="s">
        <v>136</v>
      </c>
      <c r="K2077" t="s">
        <v>137</v>
      </c>
      <c r="L2077" t="s">
        <v>6272</v>
      </c>
      <c r="M2077" t="s">
        <v>6273</v>
      </c>
      <c r="N2077">
        <v>1.671944444</v>
      </c>
      <c r="O2077">
        <v>0</v>
      </c>
      <c r="P2077">
        <v>1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0.31546257781675391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0.31546257781675391</v>
      </c>
    </row>
    <row r="2078" spans="1:31" x14ac:dyDescent="0.25">
      <c r="A2078">
        <v>2057971</v>
      </c>
      <c r="B2078">
        <v>1</v>
      </c>
      <c r="C2078" t="s">
        <v>80</v>
      </c>
      <c r="D2078" t="s">
        <v>90</v>
      </c>
      <c r="E2078" t="s">
        <v>505</v>
      </c>
      <c r="F2078" t="s">
        <v>6141</v>
      </c>
      <c r="G2078" t="s">
        <v>160</v>
      </c>
      <c r="H2078" t="s">
        <v>143</v>
      </c>
      <c r="I2078" t="s">
        <v>135</v>
      </c>
      <c r="J2078" t="s">
        <v>136</v>
      </c>
      <c r="K2078" t="s">
        <v>137</v>
      </c>
      <c r="L2078" t="s">
        <v>6274</v>
      </c>
      <c r="M2078" t="s">
        <v>6275</v>
      </c>
      <c r="N2078">
        <v>3.0927777769999998</v>
      </c>
      <c r="O2078">
        <v>0</v>
      </c>
      <c r="P2078">
        <v>61</v>
      </c>
      <c r="Q2078">
        <v>0</v>
      </c>
      <c r="R2078">
        <v>0</v>
      </c>
      <c r="S2078">
        <v>0</v>
      </c>
      <c r="T2078">
        <v>1</v>
      </c>
      <c r="U2078">
        <v>0</v>
      </c>
      <c r="V2078">
        <v>0</v>
      </c>
      <c r="W2078">
        <v>0</v>
      </c>
      <c r="X2078">
        <v>50.391649230371819</v>
      </c>
      <c r="Y2078">
        <v>0</v>
      </c>
      <c r="Z2078">
        <v>0</v>
      </c>
      <c r="AA2078">
        <v>0</v>
      </c>
      <c r="AB2078">
        <v>3.2692926580485198</v>
      </c>
      <c r="AC2078">
        <v>0</v>
      </c>
      <c r="AD2078">
        <v>0</v>
      </c>
      <c r="AE2078">
        <v>53.660941888420339</v>
      </c>
    </row>
    <row r="2079" spans="1:31" x14ac:dyDescent="0.25">
      <c r="A2079">
        <v>2057973</v>
      </c>
      <c r="B2079">
        <v>1</v>
      </c>
      <c r="C2079" t="s">
        <v>80</v>
      </c>
      <c r="D2079" t="s">
        <v>108</v>
      </c>
      <c r="E2079" t="s">
        <v>140</v>
      </c>
      <c r="F2079" t="s">
        <v>6276</v>
      </c>
      <c r="G2079" t="s">
        <v>979</v>
      </c>
      <c r="H2079" t="s">
        <v>143</v>
      </c>
      <c r="I2079" t="s">
        <v>135</v>
      </c>
      <c r="J2079" t="s">
        <v>136</v>
      </c>
      <c r="K2079" t="s">
        <v>137</v>
      </c>
      <c r="L2079" t="s">
        <v>6277</v>
      </c>
      <c r="M2079" t="s">
        <v>6278</v>
      </c>
      <c r="N2079">
        <v>0.40861111100000003</v>
      </c>
      <c r="O2079">
        <v>0</v>
      </c>
      <c r="P2079">
        <v>38</v>
      </c>
      <c r="Q2079">
        <v>0</v>
      </c>
      <c r="R2079">
        <v>10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2.3047166142946613</v>
      </c>
      <c r="Y2079">
        <v>0</v>
      </c>
      <c r="Z2079">
        <v>0.50696976310882447</v>
      </c>
      <c r="AA2079">
        <v>0</v>
      </c>
      <c r="AB2079">
        <v>0</v>
      </c>
      <c r="AC2079">
        <v>0</v>
      </c>
      <c r="AD2079">
        <v>0</v>
      </c>
      <c r="AE2079">
        <v>2.8116863774034857</v>
      </c>
    </row>
    <row r="2080" spans="1:31" x14ac:dyDescent="0.25">
      <c r="A2080">
        <v>2057974</v>
      </c>
      <c r="B2080">
        <v>1</v>
      </c>
      <c r="C2080" t="s">
        <v>81</v>
      </c>
      <c r="D2080" t="s">
        <v>123</v>
      </c>
      <c r="E2080" t="s">
        <v>140</v>
      </c>
      <c r="F2080" t="s">
        <v>5052</v>
      </c>
      <c r="G2080" t="s">
        <v>142</v>
      </c>
      <c r="H2080" t="s">
        <v>143</v>
      </c>
      <c r="I2080" t="s">
        <v>135</v>
      </c>
      <c r="J2080" t="s">
        <v>136</v>
      </c>
      <c r="K2080" t="s">
        <v>137</v>
      </c>
      <c r="L2080" t="s">
        <v>6279</v>
      </c>
      <c r="M2080" t="s">
        <v>6280</v>
      </c>
      <c r="N2080">
        <v>0.45472222200000001</v>
      </c>
      <c r="O2080">
        <v>0</v>
      </c>
      <c r="P2080">
        <v>115</v>
      </c>
      <c r="Q2080">
        <v>0</v>
      </c>
      <c r="R2080">
        <v>2</v>
      </c>
      <c r="S2080">
        <v>0</v>
      </c>
      <c r="T2080">
        <v>4</v>
      </c>
      <c r="U2080">
        <v>0</v>
      </c>
      <c r="V2080">
        <v>0</v>
      </c>
      <c r="W2080">
        <v>0</v>
      </c>
      <c r="X2080">
        <v>12.858987924335905</v>
      </c>
      <c r="Y2080">
        <v>0</v>
      </c>
      <c r="Z2080">
        <v>0.10113551972428834</v>
      </c>
      <c r="AA2080">
        <v>0</v>
      </c>
      <c r="AB2080">
        <v>0.82913328745985015</v>
      </c>
      <c r="AC2080">
        <v>0</v>
      </c>
      <c r="AD2080">
        <v>0</v>
      </c>
      <c r="AE2080">
        <v>13.789256731520043</v>
      </c>
    </row>
    <row r="2081" spans="1:31" x14ac:dyDescent="0.25">
      <c r="A2081">
        <v>2057975</v>
      </c>
      <c r="B2081">
        <v>1</v>
      </c>
      <c r="C2081" t="s">
        <v>81</v>
      </c>
      <c r="D2081" t="s">
        <v>123</v>
      </c>
      <c r="E2081" t="s">
        <v>177</v>
      </c>
      <c r="F2081" t="s">
        <v>6281</v>
      </c>
      <c r="G2081" t="s">
        <v>183</v>
      </c>
      <c r="H2081" t="s">
        <v>143</v>
      </c>
      <c r="I2081" t="s">
        <v>135</v>
      </c>
      <c r="J2081" t="s">
        <v>136</v>
      </c>
      <c r="K2081" t="s">
        <v>137</v>
      </c>
      <c r="L2081" t="s">
        <v>6282</v>
      </c>
      <c r="M2081" t="s">
        <v>6283</v>
      </c>
      <c r="N2081">
        <v>1.4325000000000001</v>
      </c>
      <c r="O2081">
        <v>0</v>
      </c>
      <c r="P2081">
        <v>1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0.19748969336113917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0.19748969336113917</v>
      </c>
    </row>
    <row r="2082" spans="1:31" x14ac:dyDescent="0.25">
      <c r="A2082">
        <v>2057980</v>
      </c>
      <c r="B2082">
        <v>1</v>
      </c>
      <c r="C2082" t="s">
        <v>80</v>
      </c>
      <c r="D2082" t="s">
        <v>90</v>
      </c>
      <c r="E2082" t="s">
        <v>177</v>
      </c>
      <c r="F2082" t="s">
        <v>6284</v>
      </c>
      <c r="G2082" t="s">
        <v>179</v>
      </c>
      <c r="H2082" t="s">
        <v>143</v>
      </c>
      <c r="I2082" t="s">
        <v>135</v>
      </c>
      <c r="J2082" t="s">
        <v>136</v>
      </c>
      <c r="K2082" t="s">
        <v>137</v>
      </c>
      <c r="L2082" t="s">
        <v>6285</v>
      </c>
      <c r="M2082" t="s">
        <v>6286</v>
      </c>
      <c r="N2082">
        <v>3.7338888880000001</v>
      </c>
      <c r="O2082">
        <v>0</v>
      </c>
      <c r="P2082">
        <v>2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1.2499394517870002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1.2499394517870002</v>
      </c>
    </row>
    <row r="2083" spans="1:31" x14ac:dyDescent="0.25">
      <c r="A2083">
        <v>2057982</v>
      </c>
      <c r="B2083">
        <v>1</v>
      </c>
      <c r="C2083" t="s">
        <v>80</v>
      </c>
      <c r="D2083" t="s">
        <v>101</v>
      </c>
      <c r="E2083" t="s">
        <v>158</v>
      </c>
      <c r="F2083" t="s">
        <v>6287</v>
      </c>
      <c r="G2083" t="s">
        <v>160</v>
      </c>
      <c r="H2083" t="s">
        <v>143</v>
      </c>
      <c r="I2083" t="s">
        <v>135</v>
      </c>
      <c r="J2083" t="s">
        <v>136</v>
      </c>
      <c r="K2083" t="s">
        <v>137</v>
      </c>
      <c r="L2083" t="s">
        <v>6288</v>
      </c>
      <c r="M2083" t="s">
        <v>6289</v>
      </c>
      <c r="N2083">
        <v>0.85888888799999996</v>
      </c>
      <c r="O2083">
        <v>0</v>
      </c>
      <c r="P2083">
        <v>55</v>
      </c>
      <c r="Q2083">
        <v>0</v>
      </c>
      <c r="R2083">
        <v>7</v>
      </c>
      <c r="S2083">
        <v>0</v>
      </c>
      <c r="T2083">
        <v>19</v>
      </c>
      <c r="U2083">
        <v>0</v>
      </c>
      <c r="V2083">
        <v>0</v>
      </c>
      <c r="W2083">
        <v>0</v>
      </c>
      <c r="X2083">
        <v>13.486150608249538</v>
      </c>
      <c r="Y2083">
        <v>0</v>
      </c>
      <c r="Z2083">
        <v>1.0828433290793689</v>
      </c>
      <c r="AA2083">
        <v>0</v>
      </c>
      <c r="AB2083">
        <v>21.732383625372091</v>
      </c>
      <c r="AC2083">
        <v>0</v>
      </c>
      <c r="AD2083">
        <v>0</v>
      </c>
      <c r="AE2083">
        <v>36.301377562700999</v>
      </c>
    </row>
    <row r="2084" spans="1:31" x14ac:dyDescent="0.25">
      <c r="A2084">
        <v>2057984</v>
      </c>
      <c r="B2084">
        <v>1</v>
      </c>
      <c r="C2084" t="s">
        <v>80</v>
      </c>
      <c r="D2084" t="s">
        <v>94</v>
      </c>
      <c r="E2084" t="s">
        <v>158</v>
      </c>
      <c r="F2084" t="s">
        <v>6290</v>
      </c>
      <c r="G2084" t="s">
        <v>160</v>
      </c>
      <c r="H2084" t="s">
        <v>143</v>
      </c>
      <c r="I2084" t="s">
        <v>135</v>
      </c>
      <c r="J2084" t="s">
        <v>136</v>
      </c>
      <c r="K2084" t="s">
        <v>137</v>
      </c>
      <c r="L2084" t="s">
        <v>6291</v>
      </c>
      <c r="M2084" t="s">
        <v>6292</v>
      </c>
      <c r="N2084">
        <v>1.4794444440000001</v>
      </c>
      <c r="O2084">
        <v>0</v>
      </c>
      <c r="P2084">
        <v>92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37.542363687208841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37.542363687208841</v>
      </c>
    </row>
    <row r="2085" spans="1:31" x14ac:dyDescent="0.25">
      <c r="A2085">
        <v>2057986</v>
      </c>
      <c r="B2085">
        <v>1</v>
      </c>
      <c r="C2085" t="s">
        <v>80</v>
      </c>
      <c r="D2085" t="s">
        <v>100</v>
      </c>
      <c r="E2085" t="s">
        <v>177</v>
      </c>
      <c r="F2085" t="s">
        <v>6293</v>
      </c>
      <c r="G2085" t="s">
        <v>183</v>
      </c>
      <c r="H2085" t="s">
        <v>143</v>
      </c>
      <c r="I2085" t="s">
        <v>135</v>
      </c>
      <c r="J2085" t="s">
        <v>136</v>
      </c>
      <c r="K2085" t="s">
        <v>137</v>
      </c>
      <c r="L2085" t="s">
        <v>6294</v>
      </c>
      <c r="M2085" t="s">
        <v>6295</v>
      </c>
      <c r="N2085">
        <v>2.7602777770000002</v>
      </c>
      <c r="O2085">
        <v>0</v>
      </c>
      <c r="P2085">
        <v>0</v>
      </c>
      <c r="Q2085">
        <v>0</v>
      </c>
      <c r="R2085">
        <v>1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3.3753395768402222E-2</v>
      </c>
      <c r="AA2085">
        <v>0</v>
      </c>
      <c r="AB2085">
        <v>0</v>
      </c>
      <c r="AC2085">
        <v>0</v>
      </c>
      <c r="AD2085">
        <v>0</v>
      </c>
      <c r="AE2085">
        <v>3.3753395768402222E-2</v>
      </c>
    </row>
    <row r="2086" spans="1:31" x14ac:dyDescent="0.25">
      <c r="A2086">
        <v>2057988</v>
      </c>
      <c r="B2086">
        <v>1</v>
      </c>
      <c r="C2086" t="s">
        <v>80</v>
      </c>
      <c r="D2086" t="s">
        <v>83</v>
      </c>
      <c r="E2086" t="s">
        <v>177</v>
      </c>
      <c r="F2086" t="s">
        <v>6296</v>
      </c>
      <c r="G2086" t="s">
        <v>183</v>
      </c>
      <c r="H2086" t="s">
        <v>143</v>
      </c>
      <c r="I2086" t="s">
        <v>135</v>
      </c>
      <c r="J2086" t="s">
        <v>136</v>
      </c>
      <c r="K2086" t="s">
        <v>137</v>
      </c>
      <c r="L2086" t="s">
        <v>6297</v>
      </c>
      <c r="M2086" t="s">
        <v>6298</v>
      </c>
      <c r="N2086">
        <v>0.56444444400000005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15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7.9983798930069971</v>
      </c>
      <c r="AC2086">
        <v>0</v>
      </c>
      <c r="AD2086">
        <v>0</v>
      </c>
      <c r="AE2086">
        <v>7.9983798930069971</v>
      </c>
    </row>
    <row r="2087" spans="1:31" x14ac:dyDescent="0.25">
      <c r="A2087">
        <v>2057989</v>
      </c>
      <c r="B2087">
        <v>1</v>
      </c>
      <c r="C2087" t="s">
        <v>80</v>
      </c>
      <c r="D2087" t="s">
        <v>96</v>
      </c>
      <c r="E2087" t="s">
        <v>146</v>
      </c>
      <c r="F2087" t="s">
        <v>5706</v>
      </c>
      <c r="G2087" t="s">
        <v>133</v>
      </c>
      <c r="H2087" t="s">
        <v>134</v>
      </c>
      <c r="I2087" t="s">
        <v>135</v>
      </c>
      <c r="J2087" t="s">
        <v>136</v>
      </c>
      <c r="K2087" t="s">
        <v>137</v>
      </c>
      <c r="L2087" t="s">
        <v>6299</v>
      </c>
      <c r="M2087" t="s">
        <v>6300</v>
      </c>
      <c r="N2087">
        <v>0.12416666599999999</v>
      </c>
      <c r="O2087">
        <v>0</v>
      </c>
      <c r="P2087">
        <v>1965</v>
      </c>
      <c r="Q2087">
        <v>0</v>
      </c>
      <c r="R2087">
        <v>1</v>
      </c>
      <c r="S2087">
        <v>1</v>
      </c>
      <c r="T2087">
        <v>654</v>
      </c>
      <c r="U2087">
        <v>0</v>
      </c>
      <c r="V2087">
        <v>0</v>
      </c>
      <c r="W2087">
        <v>0</v>
      </c>
      <c r="X2087">
        <v>78.392461747136082</v>
      </c>
      <c r="Y2087">
        <v>0</v>
      </c>
      <c r="Z2087">
        <v>3.0154294683333331E-3</v>
      </c>
      <c r="AA2087">
        <v>17.864465168552119</v>
      </c>
      <c r="AB2087">
        <v>116.81943743010694</v>
      </c>
      <c r="AC2087">
        <v>0</v>
      </c>
      <c r="AD2087">
        <v>0</v>
      </c>
      <c r="AE2087">
        <v>213.07937977526348</v>
      </c>
    </row>
    <row r="2088" spans="1:31" x14ac:dyDescent="0.25">
      <c r="A2088">
        <v>2057990</v>
      </c>
      <c r="B2088">
        <v>1</v>
      </c>
      <c r="C2088" t="s">
        <v>80</v>
      </c>
      <c r="D2088" t="s">
        <v>84</v>
      </c>
      <c r="E2088" t="s">
        <v>505</v>
      </c>
      <c r="F2088" t="s">
        <v>6301</v>
      </c>
      <c r="G2088" t="s">
        <v>569</v>
      </c>
      <c r="H2088" t="s">
        <v>143</v>
      </c>
      <c r="I2088" t="s">
        <v>135</v>
      </c>
      <c r="J2088" t="s">
        <v>136</v>
      </c>
      <c r="K2088" t="s">
        <v>137</v>
      </c>
      <c r="L2088" t="s">
        <v>6302</v>
      </c>
      <c r="M2088" t="s">
        <v>6303</v>
      </c>
      <c r="N2088">
        <v>1.691944444</v>
      </c>
      <c r="O2088">
        <v>0</v>
      </c>
      <c r="P2088">
        <v>32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15.283901944097659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15.283901944097659</v>
      </c>
    </row>
    <row r="2089" spans="1:31" x14ac:dyDescent="0.25">
      <c r="A2089">
        <v>2057994</v>
      </c>
      <c r="B2089">
        <v>1</v>
      </c>
      <c r="C2089" t="s">
        <v>80</v>
      </c>
      <c r="D2089" t="s">
        <v>101</v>
      </c>
      <c r="E2089" t="s">
        <v>169</v>
      </c>
      <c r="F2089" t="s">
        <v>6304</v>
      </c>
      <c r="G2089" t="s">
        <v>133</v>
      </c>
      <c r="H2089" t="s">
        <v>134</v>
      </c>
      <c r="I2089" t="s">
        <v>135</v>
      </c>
      <c r="J2089" t="s">
        <v>136</v>
      </c>
      <c r="K2089" t="s">
        <v>137</v>
      </c>
      <c r="L2089" t="s">
        <v>6305</v>
      </c>
      <c r="M2089" t="s">
        <v>6306</v>
      </c>
      <c r="N2089">
        <v>0.72</v>
      </c>
      <c r="O2089">
        <v>0</v>
      </c>
      <c r="P2089">
        <v>1809</v>
      </c>
      <c r="Q2089">
        <v>0</v>
      </c>
      <c r="R2089">
        <v>1</v>
      </c>
      <c r="S2089">
        <v>1</v>
      </c>
      <c r="T2089">
        <v>61</v>
      </c>
      <c r="U2089">
        <v>1</v>
      </c>
      <c r="V2089">
        <v>0</v>
      </c>
      <c r="W2089">
        <v>0</v>
      </c>
      <c r="X2089">
        <v>280.95851030037136</v>
      </c>
      <c r="Y2089">
        <v>0</v>
      </c>
      <c r="Z2089">
        <v>5.4188770097039998E-2</v>
      </c>
      <c r="AA2089">
        <v>6.8684808654616614</v>
      </c>
      <c r="AB2089">
        <v>47.391281940517338</v>
      </c>
      <c r="AC2089">
        <v>66.145979895759595</v>
      </c>
      <c r="AD2089">
        <v>0</v>
      </c>
      <c r="AE2089">
        <v>401.41844177220696</v>
      </c>
    </row>
    <row r="2090" spans="1:31" x14ac:dyDescent="0.25">
      <c r="A2090">
        <v>2057996</v>
      </c>
      <c r="B2090">
        <v>1</v>
      </c>
      <c r="C2090" t="s">
        <v>81</v>
      </c>
      <c r="D2090" t="s">
        <v>123</v>
      </c>
      <c r="E2090" t="s">
        <v>177</v>
      </c>
      <c r="F2090" t="s">
        <v>6307</v>
      </c>
      <c r="G2090" t="s">
        <v>183</v>
      </c>
      <c r="H2090" t="s">
        <v>143</v>
      </c>
      <c r="I2090" t="s">
        <v>135</v>
      </c>
      <c r="J2090" t="s">
        <v>136</v>
      </c>
      <c r="K2090" t="s">
        <v>137</v>
      </c>
      <c r="L2090" t="s">
        <v>6308</v>
      </c>
      <c r="M2090" t="s">
        <v>6309</v>
      </c>
      <c r="N2090">
        <v>1.3444444440000001</v>
      </c>
      <c r="O2090">
        <v>0</v>
      </c>
      <c r="P2090">
        <v>1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0.24541274522901113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0.24541274522901113</v>
      </c>
    </row>
    <row r="2091" spans="1:31" x14ac:dyDescent="0.25">
      <c r="A2091">
        <v>2057997</v>
      </c>
      <c r="B2091">
        <v>1</v>
      </c>
      <c r="C2091" t="s">
        <v>81</v>
      </c>
      <c r="D2091" t="s">
        <v>128</v>
      </c>
      <c r="E2091" t="s">
        <v>177</v>
      </c>
      <c r="F2091" t="s">
        <v>6310</v>
      </c>
      <c r="G2091" t="s">
        <v>324</v>
      </c>
      <c r="H2091" t="s">
        <v>143</v>
      </c>
      <c r="I2091" t="s">
        <v>135</v>
      </c>
      <c r="J2091" t="s">
        <v>136</v>
      </c>
      <c r="K2091" t="s">
        <v>137</v>
      </c>
      <c r="L2091" t="s">
        <v>6311</v>
      </c>
      <c r="M2091" t="s">
        <v>6312</v>
      </c>
      <c r="N2091">
        <v>3.1613888879999998</v>
      </c>
      <c r="O2091">
        <v>0</v>
      </c>
      <c r="P2091">
        <v>10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5.2020138575173034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5.2020138575173034</v>
      </c>
    </row>
    <row r="2092" spans="1:31" x14ac:dyDescent="0.25">
      <c r="A2092">
        <v>2057999</v>
      </c>
      <c r="B2092">
        <v>1</v>
      </c>
      <c r="C2092" t="s">
        <v>80</v>
      </c>
      <c r="D2092" t="s">
        <v>82</v>
      </c>
      <c r="E2092" t="s">
        <v>295</v>
      </c>
      <c r="F2092" t="s">
        <v>6313</v>
      </c>
      <c r="G2092" t="s">
        <v>2747</v>
      </c>
      <c r="H2092" t="s">
        <v>134</v>
      </c>
      <c r="I2092" t="s">
        <v>135</v>
      </c>
      <c r="J2092" t="s">
        <v>136</v>
      </c>
      <c r="K2092" t="s">
        <v>137</v>
      </c>
      <c r="L2092" t="s">
        <v>6314</v>
      </c>
      <c r="M2092" t="s">
        <v>6315</v>
      </c>
      <c r="N2092">
        <v>0.55249999999999999</v>
      </c>
      <c r="O2092">
        <v>0</v>
      </c>
      <c r="P2092">
        <v>905</v>
      </c>
      <c r="Q2092">
        <v>0</v>
      </c>
      <c r="R2092">
        <v>0</v>
      </c>
      <c r="S2092">
        <v>5</v>
      </c>
      <c r="T2092">
        <v>1278</v>
      </c>
      <c r="U2092">
        <v>1</v>
      </c>
      <c r="V2092">
        <v>20</v>
      </c>
      <c r="W2092">
        <v>0</v>
      </c>
      <c r="X2092">
        <v>131.14544362694886</v>
      </c>
      <c r="Y2092">
        <v>0</v>
      </c>
      <c r="Z2092">
        <v>0</v>
      </c>
      <c r="AA2092">
        <v>1131.2352425702866</v>
      </c>
      <c r="AB2092">
        <v>849.32271787505999</v>
      </c>
      <c r="AC2092">
        <v>38.803562417462963</v>
      </c>
      <c r="AD2092">
        <v>50.334242280617687</v>
      </c>
      <c r="AE2092">
        <v>2200.8412087703764</v>
      </c>
    </row>
    <row r="2093" spans="1:31" x14ac:dyDescent="0.25">
      <c r="A2093">
        <v>2058002</v>
      </c>
      <c r="B2093">
        <v>1</v>
      </c>
      <c r="C2093" t="s">
        <v>80</v>
      </c>
      <c r="D2093" t="s">
        <v>90</v>
      </c>
      <c r="E2093" t="s">
        <v>140</v>
      </c>
      <c r="F2093" t="s">
        <v>5459</v>
      </c>
      <c r="G2093" t="s">
        <v>366</v>
      </c>
      <c r="H2093" t="s">
        <v>143</v>
      </c>
      <c r="I2093" t="s">
        <v>135</v>
      </c>
      <c r="J2093" t="s">
        <v>136</v>
      </c>
      <c r="K2093" t="s">
        <v>137</v>
      </c>
      <c r="L2093" t="s">
        <v>6316</v>
      </c>
      <c r="M2093" t="s">
        <v>6317</v>
      </c>
      <c r="N2093">
        <v>3.1430555550000001</v>
      </c>
      <c r="O2093">
        <v>0</v>
      </c>
      <c r="P2093">
        <v>310</v>
      </c>
      <c r="Q2093">
        <v>0</v>
      </c>
      <c r="R2093">
        <v>0</v>
      </c>
      <c r="S2093">
        <v>0</v>
      </c>
      <c r="T2093">
        <v>2</v>
      </c>
      <c r="U2093">
        <v>0</v>
      </c>
      <c r="V2093">
        <v>0</v>
      </c>
      <c r="W2093">
        <v>0</v>
      </c>
      <c r="X2093">
        <v>193.93800806886244</v>
      </c>
      <c r="Y2093">
        <v>0</v>
      </c>
      <c r="Z2093">
        <v>0</v>
      </c>
      <c r="AA2093">
        <v>0</v>
      </c>
      <c r="AB2093">
        <v>4.825735848105829</v>
      </c>
      <c r="AC2093">
        <v>0</v>
      </c>
      <c r="AD2093">
        <v>0</v>
      </c>
      <c r="AE2093">
        <v>198.76374391696828</v>
      </c>
    </row>
    <row r="2094" spans="1:31" x14ac:dyDescent="0.25">
      <c r="A2094">
        <v>2058005</v>
      </c>
      <c r="B2094">
        <v>1</v>
      </c>
      <c r="C2094" t="s">
        <v>80</v>
      </c>
      <c r="D2094" t="s">
        <v>98</v>
      </c>
      <c r="E2094" t="s">
        <v>131</v>
      </c>
      <c r="F2094" t="s">
        <v>6318</v>
      </c>
      <c r="G2094" t="s">
        <v>133</v>
      </c>
      <c r="H2094" t="s">
        <v>134</v>
      </c>
      <c r="I2094" t="s">
        <v>135</v>
      </c>
      <c r="J2094" t="s">
        <v>136</v>
      </c>
      <c r="K2094" t="s">
        <v>137</v>
      </c>
      <c r="L2094" t="s">
        <v>6319</v>
      </c>
      <c r="M2094" t="s">
        <v>6320</v>
      </c>
      <c r="N2094">
        <v>0.889444444</v>
      </c>
      <c r="O2094">
        <v>0</v>
      </c>
      <c r="P2094">
        <v>352</v>
      </c>
      <c r="Q2094">
        <v>1</v>
      </c>
      <c r="R2094">
        <v>70</v>
      </c>
      <c r="S2094">
        <v>1</v>
      </c>
      <c r="T2094">
        <v>168</v>
      </c>
      <c r="U2094">
        <v>0</v>
      </c>
      <c r="V2094">
        <v>0</v>
      </c>
      <c r="W2094">
        <v>0</v>
      </c>
      <c r="X2094">
        <v>52.840966766319667</v>
      </c>
      <c r="Y2094">
        <v>0.64007204222382674</v>
      </c>
      <c r="Z2094">
        <v>12.356965284422193</v>
      </c>
      <c r="AA2094">
        <v>4.8275210320198667</v>
      </c>
      <c r="AB2094">
        <v>30.683199189836319</v>
      </c>
      <c r="AC2094">
        <v>0</v>
      </c>
      <c r="AD2094">
        <v>0</v>
      </c>
      <c r="AE2094">
        <v>101.34872431482187</v>
      </c>
    </row>
    <row r="2095" spans="1:31" x14ac:dyDescent="0.25">
      <c r="A2095">
        <v>2058006</v>
      </c>
      <c r="B2095">
        <v>1</v>
      </c>
      <c r="C2095" t="s">
        <v>80</v>
      </c>
      <c r="D2095" t="s">
        <v>84</v>
      </c>
      <c r="E2095" t="s">
        <v>505</v>
      </c>
      <c r="F2095" t="s">
        <v>6321</v>
      </c>
      <c r="G2095" t="s">
        <v>160</v>
      </c>
      <c r="H2095" t="s">
        <v>143</v>
      </c>
      <c r="I2095" t="s">
        <v>135</v>
      </c>
      <c r="J2095" t="s">
        <v>136</v>
      </c>
      <c r="K2095" t="s">
        <v>137</v>
      </c>
      <c r="L2095" t="s">
        <v>6322</v>
      </c>
      <c r="M2095" t="s">
        <v>6323</v>
      </c>
      <c r="N2095">
        <v>1.125555555</v>
      </c>
      <c r="O2095">
        <v>0</v>
      </c>
      <c r="P2095">
        <v>145</v>
      </c>
      <c r="Q2095">
        <v>0</v>
      </c>
      <c r="R2095">
        <v>0</v>
      </c>
      <c r="S2095">
        <v>0</v>
      </c>
      <c r="T2095">
        <v>5</v>
      </c>
      <c r="U2095">
        <v>0</v>
      </c>
      <c r="V2095">
        <v>0</v>
      </c>
      <c r="W2095">
        <v>0</v>
      </c>
      <c r="X2095">
        <v>39.986478663482387</v>
      </c>
      <c r="Y2095">
        <v>0</v>
      </c>
      <c r="Z2095">
        <v>0</v>
      </c>
      <c r="AA2095">
        <v>0</v>
      </c>
      <c r="AB2095">
        <v>0.29896724965387783</v>
      </c>
      <c r="AC2095">
        <v>0</v>
      </c>
      <c r="AD2095">
        <v>0</v>
      </c>
      <c r="AE2095">
        <v>40.285445913136265</v>
      </c>
    </row>
    <row r="2096" spans="1:31" x14ac:dyDescent="0.25">
      <c r="A2096">
        <v>2058007</v>
      </c>
      <c r="B2096">
        <v>1</v>
      </c>
      <c r="C2096" t="s">
        <v>80</v>
      </c>
      <c r="D2096" t="s">
        <v>107</v>
      </c>
      <c r="E2096" t="s">
        <v>177</v>
      </c>
      <c r="F2096" t="s">
        <v>6324</v>
      </c>
      <c r="G2096" t="s">
        <v>196</v>
      </c>
      <c r="H2096" t="s">
        <v>143</v>
      </c>
      <c r="I2096" t="s">
        <v>135</v>
      </c>
      <c r="J2096" t="s">
        <v>136</v>
      </c>
      <c r="K2096" t="s">
        <v>137</v>
      </c>
      <c r="L2096" t="s">
        <v>6325</v>
      </c>
      <c r="M2096" t="s">
        <v>6326</v>
      </c>
      <c r="N2096">
        <v>1.4497222219999999</v>
      </c>
      <c r="O2096">
        <v>0</v>
      </c>
      <c r="P2096">
        <v>17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3.3306716158607417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3.3306716158607417</v>
      </c>
    </row>
    <row r="2097" spans="1:31" x14ac:dyDescent="0.25">
      <c r="A2097">
        <v>2058011</v>
      </c>
      <c r="B2097">
        <v>1</v>
      </c>
      <c r="C2097" t="s">
        <v>80</v>
      </c>
      <c r="D2097" t="s">
        <v>82</v>
      </c>
      <c r="E2097" t="s">
        <v>177</v>
      </c>
      <c r="F2097" t="s">
        <v>6327</v>
      </c>
      <c r="G2097" t="s">
        <v>179</v>
      </c>
      <c r="H2097" t="s">
        <v>143</v>
      </c>
      <c r="I2097" t="s">
        <v>135</v>
      </c>
      <c r="J2097" t="s">
        <v>136</v>
      </c>
      <c r="K2097" t="s">
        <v>137</v>
      </c>
      <c r="L2097" t="s">
        <v>6328</v>
      </c>
      <c r="M2097" t="s">
        <v>6329</v>
      </c>
      <c r="N2097">
        <v>1.9416666659999999</v>
      </c>
      <c r="O2097">
        <v>0</v>
      </c>
      <c r="P2097">
        <v>5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2.2322380520380003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2.2322380520380003</v>
      </c>
    </row>
    <row r="2098" spans="1:31" x14ac:dyDescent="0.25">
      <c r="A2098">
        <v>2058015</v>
      </c>
      <c r="B2098">
        <v>1</v>
      </c>
      <c r="C2098" t="s">
        <v>80</v>
      </c>
      <c r="D2098" t="s">
        <v>98</v>
      </c>
      <c r="E2098" t="s">
        <v>169</v>
      </c>
      <c r="F2098" t="s">
        <v>6330</v>
      </c>
      <c r="G2098" t="s">
        <v>263</v>
      </c>
      <c r="H2098" t="s">
        <v>134</v>
      </c>
      <c r="I2098" t="s">
        <v>135</v>
      </c>
      <c r="J2098" t="s">
        <v>136</v>
      </c>
      <c r="K2098" t="s">
        <v>137</v>
      </c>
      <c r="L2098" t="s">
        <v>6331</v>
      </c>
      <c r="M2098" t="s">
        <v>6332</v>
      </c>
      <c r="N2098">
        <v>1.296944444</v>
      </c>
      <c r="O2098">
        <v>0</v>
      </c>
      <c r="P2098">
        <v>23</v>
      </c>
      <c r="Q2098">
        <v>0</v>
      </c>
      <c r="R2098">
        <v>29</v>
      </c>
      <c r="S2098">
        <v>0</v>
      </c>
      <c r="T2098">
        <v>33</v>
      </c>
      <c r="U2098">
        <v>0</v>
      </c>
      <c r="V2098">
        <v>0</v>
      </c>
      <c r="W2098">
        <v>0</v>
      </c>
      <c r="X2098">
        <v>3.6219067187778973</v>
      </c>
      <c r="Y2098">
        <v>0</v>
      </c>
      <c r="Z2098">
        <v>6.4901809208945824</v>
      </c>
      <c r="AA2098">
        <v>0</v>
      </c>
      <c r="AB2098">
        <v>5.6963502670189357</v>
      </c>
      <c r="AC2098">
        <v>0</v>
      </c>
      <c r="AD2098">
        <v>0</v>
      </c>
      <c r="AE2098">
        <v>15.808437906691415</v>
      </c>
    </row>
    <row r="2099" spans="1:31" x14ac:dyDescent="0.25">
      <c r="A2099">
        <v>2058016</v>
      </c>
      <c r="B2099">
        <v>1</v>
      </c>
      <c r="C2099" t="s">
        <v>80</v>
      </c>
      <c r="D2099" t="s">
        <v>88</v>
      </c>
      <c r="E2099" t="s">
        <v>295</v>
      </c>
      <c r="F2099" t="s">
        <v>3186</v>
      </c>
      <c r="G2099" t="s">
        <v>513</v>
      </c>
      <c r="H2099" t="s">
        <v>134</v>
      </c>
      <c r="I2099" t="s">
        <v>259</v>
      </c>
      <c r="J2099" t="s">
        <v>136</v>
      </c>
      <c r="K2099" t="s">
        <v>155</v>
      </c>
      <c r="L2099" t="s">
        <v>6333</v>
      </c>
      <c r="M2099" t="s">
        <v>6334</v>
      </c>
      <c r="N2099">
        <v>2.1388888000000002E-2</v>
      </c>
      <c r="O2099">
        <v>0</v>
      </c>
      <c r="P2099">
        <v>5826</v>
      </c>
      <c r="Q2099">
        <v>0</v>
      </c>
      <c r="R2099">
        <v>0</v>
      </c>
      <c r="S2099">
        <v>2</v>
      </c>
      <c r="T2099">
        <v>336</v>
      </c>
      <c r="U2099">
        <v>0</v>
      </c>
      <c r="V2099">
        <v>1</v>
      </c>
      <c r="W2099">
        <v>0</v>
      </c>
      <c r="X2099">
        <v>23.862285887508612</v>
      </c>
      <c r="Y2099">
        <v>0</v>
      </c>
      <c r="Z2099">
        <v>0</v>
      </c>
      <c r="AA2099">
        <v>1.7728143654031705</v>
      </c>
      <c r="AB2099">
        <v>3.2897381724396508</v>
      </c>
      <c r="AC2099">
        <v>0</v>
      </c>
      <c r="AD2099">
        <v>6.8434558247247493E-2</v>
      </c>
      <c r="AE2099">
        <v>28.993272983598683</v>
      </c>
    </row>
    <row r="2100" spans="1:31" x14ac:dyDescent="0.25">
      <c r="A2100">
        <v>2058020</v>
      </c>
      <c r="B2100">
        <v>1</v>
      </c>
      <c r="C2100" t="s">
        <v>80</v>
      </c>
      <c r="D2100" t="s">
        <v>88</v>
      </c>
      <c r="E2100" t="s">
        <v>146</v>
      </c>
      <c r="F2100" t="s">
        <v>6335</v>
      </c>
      <c r="G2100" t="s">
        <v>263</v>
      </c>
      <c r="H2100" t="s">
        <v>134</v>
      </c>
      <c r="I2100" t="s">
        <v>135</v>
      </c>
      <c r="J2100" t="s">
        <v>136</v>
      </c>
      <c r="K2100" t="s">
        <v>137</v>
      </c>
      <c r="L2100" t="s">
        <v>6336</v>
      </c>
      <c r="M2100" t="s">
        <v>6337</v>
      </c>
      <c r="N2100">
        <v>2.3586111110000001</v>
      </c>
      <c r="O2100">
        <v>0</v>
      </c>
      <c r="P2100">
        <v>1484</v>
      </c>
      <c r="Q2100">
        <v>0</v>
      </c>
      <c r="R2100">
        <v>0</v>
      </c>
      <c r="S2100">
        <v>0</v>
      </c>
      <c r="T2100">
        <v>11</v>
      </c>
      <c r="U2100">
        <v>0</v>
      </c>
      <c r="V2100">
        <v>0</v>
      </c>
      <c r="W2100">
        <v>0</v>
      </c>
      <c r="X2100">
        <v>599.22719301573761</v>
      </c>
      <c r="Y2100">
        <v>0</v>
      </c>
      <c r="Z2100">
        <v>0</v>
      </c>
      <c r="AA2100">
        <v>0</v>
      </c>
      <c r="AB2100">
        <v>25.751332317500122</v>
      </c>
      <c r="AC2100">
        <v>0</v>
      </c>
      <c r="AD2100">
        <v>0</v>
      </c>
      <c r="AE2100">
        <v>624.97852533323771</v>
      </c>
    </row>
    <row r="2101" spans="1:31" x14ac:dyDescent="0.25">
      <c r="A2101">
        <v>2058021</v>
      </c>
      <c r="B2101">
        <v>1</v>
      </c>
      <c r="C2101" t="s">
        <v>80</v>
      </c>
      <c r="D2101" t="s">
        <v>105</v>
      </c>
      <c r="E2101" t="s">
        <v>505</v>
      </c>
      <c r="F2101" t="s">
        <v>6338</v>
      </c>
      <c r="G2101" t="s">
        <v>366</v>
      </c>
      <c r="H2101" t="s">
        <v>143</v>
      </c>
      <c r="I2101" t="s">
        <v>135</v>
      </c>
      <c r="J2101" t="s">
        <v>136</v>
      </c>
      <c r="K2101" t="s">
        <v>137</v>
      </c>
      <c r="L2101" t="s">
        <v>6339</v>
      </c>
      <c r="M2101" t="s">
        <v>6340</v>
      </c>
      <c r="N2101">
        <v>0.78194444399999996</v>
      </c>
      <c r="O2101">
        <v>0</v>
      </c>
      <c r="P2101">
        <v>179</v>
      </c>
      <c r="Q2101">
        <v>0</v>
      </c>
      <c r="R2101">
        <v>0</v>
      </c>
      <c r="S2101">
        <v>0</v>
      </c>
      <c r="T2101">
        <v>52</v>
      </c>
      <c r="U2101">
        <v>0</v>
      </c>
      <c r="V2101">
        <v>0</v>
      </c>
      <c r="W2101">
        <v>0</v>
      </c>
      <c r="X2101">
        <v>17.756688468403361</v>
      </c>
      <c r="Y2101">
        <v>0</v>
      </c>
      <c r="Z2101">
        <v>0</v>
      </c>
      <c r="AA2101">
        <v>0</v>
      </c>
      <c r="AB2101">
        <v>15.668010469813318</v>
      </c>
      <c r="AC2101">
        <v>0</v>
      </c>
      <c r="AD2101">
        <v>0</v>
      </c>
      <c r="AE2101">
        <v>33.424698938216679</v>
      </c>
    </row>
    <row r="2102" spans="1:31" x14ac:dyDescent="0.25">
      <c r="A2102">
        <v>2058022</v>
      </c>
      <c r="B2102">
        <v>1</v>
      </c>
      <c r="C2102" t="s">
        <v>80</v>
      </c>
      <c r="D2102" t="s">
        <v>104</v>
      </c>
      <c r="E2102" t="s">
        <v>146</v>
      </c>
      <c r="F2102" t="s">
        <v>6341</v>
      </c>
      <c r="G2102" t="s">
        <v>133</v>
      </c>
      <c r="H2102" t="s">
        <v>134</v>
      </c>
      <c r="I2102" t="s">
        <v>135</v>
      </c>
      <c r="J2102" t="s">
        <v>136</v>
      </c>
      <c r="K2102" t="s">
        <v>137</v>
      </c>
      <c r="L2102" t="s">
        <v>6342</v>
      </c>
      <c r="M2102" t="s">
        <v>6343</v>
      </c>
      <c r="N2102">
        <v>1.2966666659999999</v>
      </c>
      <c r="O2102">
        <v>3</v>
      </c>
      <c r="P2102">
        <v>989</v>
      </c>
      <c r="Q2102">
        <v>21</v>
      </c>
      <c r="R2102">
        <v>45</v>
      </c>
      <c r="S2102">
        <v>12</v>
      </c>
      <c r="T2102">
        <v>216</v>
      </c>
      <c r="U2102">
        <v>2</v>
      </c>
      <c r="V2102">
        <v>0</v>
      </c>
      <c r="W2102">
        <v>1.2159950483540314</v>
      </c>
      <c r="X2102">
        <v>205.52784440884898</v>
      </c>
      <c r="Y2102">
        <v>117.96812274900608</v>
      </c>
      <c r="Z2102">
        <v>47.744411293762951</v>
      </c>
      <c r="AA2102">
        <v>127.74894571322315</v>
      </c>
      <c r="AB2102">
        <v>131.75056635850194</v>
      </c>
      <c r="AC2102">
        <v>121.69700191347577</v>
      </c>
      <c r="AD2102">
        <v>0</v>
      </c>
      <c r="AE2102">
        <v>753.65288748517298</v>
      </c>
    </row>
    <row r="2103" spans="1:31" x14ac:dyDescent="0.25">
      <c r="A2103">
        <v>2058025</v>
      </c>
      <c r="B2103">
        <v>1</v>
      </c>
      <c r="C2103" t="s">
        <v>81</v>
      </c>
      <c r="D2103" t="s">
        <v>118</v>
      </c>
      <c r="E2103" t="s">
        <v>295</v>
      </c>
      <c r="F2103" t="s">
        <v>6344</v>
      </c>
      <c r="G2103" t="s">
        <v>133</v>
      </c>
      <c r="H2103" t="s">
        <v>134</v>
      </c>
      <c r="I2103" t="s">
        <v>135</v>
      </c>
      <c r="J2103" t="s">
        <v>136</v>
      </c>
      <c r="K2103" t="s">
        <v>137</v>
      </c>
      <c r="L2103" t="s">
        <v>6345</v>
      </c>
      <c r="M2103" t="s">
        <v>6346</v>
      </c>
      <c r="N2103">
        <v>0.26833333300000001</v>
      </c>
      <c r="O2103">
        <v>2</v>
      </c>
      <c r="P2103">
        <v>1141</v>
      </c>
      <c r="Q2103">
        <v>142</v>
      </c>
      <c r="R2103">
        <v>266</v>
      </c>
      <c r="S2103">
        <v>17</v>
      </c>
      <c r="T2103">
        <v>131</v>
      </c>
      <c r="U2103">
        <v>2</v>
      </c>
      <c r="V2103">
        <v>1</v>
      </c>
      <c r="W2103">
        <v>7.5654319400572503E-2</v>
      </c>
      <c r="X2103">
        <v>39.150428938678665</v>
      </c>
      <c r="Y2103">
        <v>58.978583036104098</v>
      </c>
      <c r="Z2103">
        <v>58.288136667673726</v>
      </c>
      <c r="AA2103">
        <v>19.914456532783447</v>
      </c>
      <c r="AB2103">
        <v>12.351753850401192</v>
      </c>
      <c r="AC2103">
        <v>43.704807452354629</v>
      </c>
      <c r="AD2103">
        <v>3.2202422083782265</v>
      </c>
      <c r="AE2103">
        <v>235.68406300577459</v>
      </c>
    </row>
    <row r="2104" spans="1:31" x14ac:dyDescent="0.25">
      <c r="A2104">
        <v>2058026</v>
      </c>
      <c r="B2104">
        <v>1</v>
      </c>
      <c r="C2104" t="s">
        <v>81</v>
      </c>
      <c r="D2104" t="s">
        <v>117</v>
      </c>
      <c r="E2104" t="s">
        <v>177</v>
      </c>
      <c r="F2104" t="s">
        <v>6347</v>
      </c>
      <c r="G2104" t="s">
        <v>196</v>
      </c>
      <c r="H2104" t="s">
        <v>143</v>
      </c>
      <c r="I2104" t="s">
        <v>135</v>
      </c>
      <c r="J2104" t="s">
        <v>136</v>
      </c>
      <c r="K2104" t="s">
        <v>137</v>
      </c>
      <c r="L2104" t="s">
        <v>6348</v>
      </c>
      <c r="M2104" t="s">
        <v>6349</v>
      </c>
      <c r="N2104">
        <v>1.4624999999999999</v>
      </c>
      <c r="O2104">
        <v>0</v>
      </c>
      <c r="P2104">
        <v>1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0.47979844969456942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0.47979844969456942</v>
      </c>
    </row>
    <row r="2105" spans="1:31" x14ac:dyDescent="0.25">
      <c r="A2105">
        <v>2058027</v>
      </c>
      <c r="B2105">
        <v>1</v>
      </c>
      <c r="C2105" t="s">
        <v>80</v>
      </c>
      <c r="D2105" t="s">
        <v>107</v>
      </c>
      <c r="E2105" t="s">
        <v>177</v>
      </c>
      <c r="F2105" t="s">
        <v>6350</v>
      </c>
      <c r="G2105" t="s">
        <v>179</v>
      </c>
      <c r="H2105" t="s">
        <v>143</v>
      </c>
      <c r="I2105" t="s">
        <v>135</v>
      </c>
      <c r="J2105" t="s">
        <v>136</v>
      </c>
      <c r="K2105" t="s">
        <v>137</v>
      </c>
      <c r="L2105" t="s">
        <v>6351</v>
      </c>
      <c r="M2105" t="s">
        <v>6352</v>
      </c>
      <c r="N2105">
        <v>2.5447222219999999</v>
      </c>
      <c r="O2105">
        <v>0</v>
      </c>
      <c r="P2105">
        <v>1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0.26245643752216335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0.26245643752216335</v>
      </c>
    </row>
    <row r="2106" spans="1:31" x14ac:dyDescent="0.25">
      <c r="A2106">
        <v>2058028</v>
      </c>
      <c r="B2106">
        <v>1</v>
      </c>
      <c r="C2106" t="s">
        <v>80</v>
      </c>
      <c r="D2106" t="s">
        <v>93</v>
      </c>
      <c r="E2106" t="s">
        <v>146</v>
      </c>
      <c r="F2106" t="s">
        <v>6353</v>
      </c>
      <c r="G2106" t="s">
        <v>133</v>
      </c>
      <c r="H2106" t="s">
        <v>134</v>
      </c>
      <c r="I2106" t="s">
        <v>135</v>
      </c>
      <c r="J2106" t="s">
        <v>136</v>
      </c>
      <c r="K2106" t="s">
        <v>137</v>
      </c>
      <c r="L2106" t="s">
        <v>6354</v>
      </c>
      <c r="M2106" t="s">
        <v>6355</v>
      </c>
      <c r="N2106">
        <v>8.6111111000000004E-2</v>
      </c>
      <c r="O2106">
        <v>0</v>
      </c>
      <c r="P2106">
        <v>390</v>
      </c>
      <c r="Q2106">
        <v>46</v>
      </c>
      <c r="R2106">
        <v>323</v>
      </c>
      <c r="S2106">
        <v>13</v>
      </c>
      <c r="T2106">
        <v>201</v>
      </c>
      <c r="U2106">
        <v>0</v>
      </c>
      <c r="V2106">
        <v>0</v>
      </c>
      <c r="W2106">
        <v>0</v>
      </c>
      <c r="X2106">
        <v>5.4422125998751829</v>
      </c>
      <c r="Y2106">
        <v>5.9300206546569028</v>
      </c>
      <c r="Z2106">
        <v>35.827649306318612</v>
      </c>
      <c r="AA2106">
        <v>6.9198555899002141</v>
      </c>
      <c r="AB2106">
        <v>19.504758974711098</v>
      </c>
      <c r="AC2106">
        <v>0</v>
      </c>
      <c r="AD2106">
        <v>0</v>
      </c>
      <c r="AE2106">
        <v>73.624497125462014</v>
      </c>
    </row>
    <row r="2107" spans="1:31" x14ac:dyDescent="0.25">
      <c r="A2107">
        <v>2058029</v>
      </c>
      <c r="B2107">
        <v>1</v>
      </c>
      <c r="C2107" t="s">
        <v>81</v>
      </c>
      <c r="D2107" t="s">
        <v>113</v>
      </c>
      <c r="E2107" t="s">
        <v>146</v>
      </c>
      <c r="F2107" t="s">
        <v>6356</v>
      </c>
      <c r="G2107" t="s">
        <v>133</v>
      </c>
      <c r="H2107" t="s">
        <v>134</v>
      </c>
      <c r="I2107" t="s">
        <v>259</v>
      </c>
      <c r="J2107" t="s">
        <v>136</v>
      </c>
      <c r="K2107" t="s">
        <v>137</v>
      </c>
      <c r="L2107" t="s">
        <v>6357</v>
      </c>
      <c r="M2107" t="s">
        <v>6358</v>
      </c>
      <c r="N2107">
        <v>3.8888880000000001E-3</v>
      </c>
      <c r="O2107">
        <v>0</v>
      </c>
      <c r="P2107">
        <v>1180</v>
      </c>
      <c r="Q2107">
        <v>2</v>
      </c>
      <c r="R2107">
        <v>387</v>
      </c>
      <c r="S2107">
        <v>2</v>
      </c>
      <c r="T2107">
        <v>53</v>
      </c>
      <c r="U2107">
        <v>0</v>
      </c>
      <c r="V2107">
        <v>1</v>
      </c>
      <c r="W2107">
        <v>0</v>
      </c>
      <c r="X2107">
        <v>0.45357085355614618</v>
      </c>
      <c r="Y2107">
        <v>7.2124667958785554E-2</v>
      </c>
      <c r="Z2107">
        <v>0.73335980162260672</v>
      </c>
      <c r="AA2107">
        <v>1.0859387028847776E-2</v>
      </c>
      <c r="AB2107">
        <v>6.2323223328753306E-2</v>
      </c>
      <c r="AC2107">
        <v>0</v>
      </c>
      <c r="AD2107">
        <v>0</v>
      </c>
      <c r="AE2107">
        <v>1.3322379334951397</v>
      </c>
    </row>
    <row r="2108" spans="1:31" x14ac:dyDescent="0.25">
      <c r="A2108">
        <v>2058030</v>
      </c>
      <c r="B2108">
        <v>1</v>
      </c>
      <c r="C2108" t="s">
        <v>80</v>
      </c>
      <c r="D2108" t="s">
        <v>93</v>
      </c>
      <c r="E2108" t="s">
        <v>158</v>
      </c>
      <c r="F2108" t="s">
        <v>6359</v>
      </c>
      <c r="G2108" t="s">
        <v>160</v>
      </c>
      <c r="H2108" t="s">
        <v>143</v>
      </c>
      <c r="I2108" t="s">
        <v>135</v>
      </c>
      <c r="J2108" t="s">
        <v>136</v>
      </c>
      <c r="K2108" t="s">
        <v>137</v>
      </c>
      <c r="L2108" t="s">
        <v>6360</v>
      </c>
      <c r="M2108" t="s">
        <v>6361</v>
      </c>
      <c r="N2108">
        <v>2.4641666660000001</v>
      </c>
      <c r="O2108">
        <v>0</v>
      </c>
      <c r="P2108">
        <v>1</v>
      </c>
      <c r="Q2108">
        <v>0</v>
      </c>
      <c r="R2108">
        <v>7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0.18126521811007501</v>
      </c>
      <c r="Y2108">
        <v>0</v>
      </c>
      <c r="Z2108">
        <v>21.567671435969427</v>
      </c>
      <c r="AA2108">
        <v>0</v>
      </c>
      <c r="AB2108">
        <v>0</v>
      </c>
      <c r="AC2108">
        <v>0</v>
      </c>
      <c r="AD2108">
        <v>0</v>
      </c>
      <c r="AE2108">
        <v>21.7489366540795</v>
      </c>
    </row>
    <row r="2109" spans="1:31" x14ac:dyDescent="0.25">
      <c r="A2109">
        <v>2058031</v>
      </c>
      <c r="B2109">
        <v>1</v>
      </c>
      <c r="C2109" t="s">
        <v>80</v>
      </c>
      <c r="D2109" t="s">
        <v>98</v>
      </c>
      <c r="E2109" t="s">
        <v>146</v>
      </c>
      <c r="F2109" t="s">
        <v>2683</v>
      </c>
      <c r="G2109" t="s">
        <v>133</v>
      </c>
      <c r="H2109" t="s">
        <v>134</v>
      </c>
      <c r="I2109" t="s">
        <v>135</v>
      </c>
      <c r="J2109" t="s">
        <v>136</v>
      </c>
      <c r="K2109" t="s">
        <v>137</v>
      </c>
      <c r="L2109" t="s">
        <v>6362</v>
      </c>
      <c r="M2109" t="s">
        <v>6363</v>
      </c>
      <c r="N2109">
        <v>1.1261111109999999</v>
      </c>
      <c r="O2109">
        <v>1</v>
      </c>
      <c r="P2109">
        <v>230</v>
      </c>
      <c r="Q2109">
        <v>3</v>
      </c>
      <c r="R2109">
        <v>13</v>
      </c>
      <c r="S2109">
        <v>6</v>
      </c>
      <c r="T2109">
        <v>51</v>
      </c>
      <c r="U2109">
        <v>2</v>
      </c>
      <c r="V2109">
        <v>0</v>
      </c>
      <c r="W2109">
        <v>0.48576659827312502</v>
      </c>
      <c r="X2109">
        <v>50.288552848375922</v>
      </c>
      <c r="Y2109">
        <v>2.4677136415536483</v>
      </c>
      <c r="Z2109">
        <v>19.851041210893442</v>
      </c>
      <c r="AA2109">
        <v>94.514684825178847</v>
      </c>
      <c r="AB2109">
        <v>33.818454557640415</v>
      </c>
      <c r="AC2109">
        <v>186.28916387418548</v>
      </c>
      <c r="AD2109">
        <v>0</v>
      </c>
      <c r="AE2109">
        <v>387.71537755610086</v>
      </c>
    </row>
    <row r="2110" spans="1:31" x14ac:dyDescent="0.25">
      <c r="A2110">
        <v>2058034</v>
      </c>
      <c r="B2110">
        <v>1</v>
      </c>
      <c r="C2110" t="s">
        <v>80</v>
      </c>
      <c r="D2110" t="s">
        <v>83</v>
      </c>
      <c r="E2110" t="s">
        <v>295</v>
      </c>
      <c r="F2110" t="s">
        <v>6364</v>
      </c>
      <c r="G2110" t="s">
        <v>133</v>
      </c>
      <c r="H2110" t="s">
        <v>134</v>
      </c>
      <c r="I2110" t="s">
        <v>135</v>
      </c>
      <c r="J2110" t="s">
        <v>136</v>
      </c>
      <c r="K2110" t="s">
        <v>137</v>
      </c>
      <c r="L2110" t="s">
        <v>6365</v>
      </c>
      <c r="M2110" t="s">
        <v>6366</v>
      </c>
      <c r="N2110">
        <v>0.111111111</v>
      </c>
      <c r="O2110">
        <v>13</v>
      </c>
      <c r="P2110">
        <v>1889</v>
      </c>
      <c r="Q2110">
        <v>21</v>
      </c>
      <c r="R2110">
        <v>367</v>
      </c>
      <c r="S2110">
        <v>90</v>
      </c>
      <c r="T2110">
        <v>733</v>
      </c>
      <c r="U2110">
        <v>9</v>
      </c>
      <c r="V2110">
        <v>3</v>
      </c>
      <c r="W2110">
        <v>0.65587292675422226</v>
      </c>
      <c r="X2110">
        <v>57.646370049714342</v>
      </c>
      <c r="Y2110">
        <v>3.5079895798142222</v>
      </c>
      <c r="Z2110">
        <v>24.972400576309667</v>
      </c>
      <c r="AA2110">
        <v>77.754428379605216</v>
      </c>
      <c r="AB2110">
        <v>110.03980574847601</v>
      </c>
      <c r="AC2110">
        <v>131.35221746805556</v>
      </c>
      <c r="AD2110">
        <v>19.331549847832441</v>
      </c>
      <c r="AE2110">
        <v>425.26063457656164</v>
      </c>
    </row>
    <row r="2111" spans="1:31" x14ac:dyDescent="0.25">
      <c r="A2111">
        <v>2058036</v>
      </c>
      <c r="B2111">
        <v>1</v>
      </c>
      <c r="C2111" t="s">
        <v>81</v>
      </c>
      <c r="D2111" t="s">
        <v>113</v>
      </c>
      <c r="E2111" t="s">
        <v>505</v>
      </c>
      <c r="F2111" t="s">
        <v>6367</v>
      </c>
      <c r="G2111" t="s">
        <v>160</v>
      </c>
      <c r="H2111" t="s">
        <v>143</v>
      </c>
      <c r="I2111" t="s">
        <v>135</v>
      </c>
      <c r="J2111" t="s">
        <v>136</v>
      </c>
      <c r="K2111" t="s">
        <v>137</v>
      </c>
      <c r="L2111" t="s">
        <v>6368</v>
      </c>
      <c r="M2111" t="s">
        <v>6369</v>
      </c>
      <c r="N2111">
        <v>2.3602777769999999</v>
      </c>
      <c r="O2111">
        <v>0</v>
      </c>
      <c r="P2111">
        <v>59</v>
      </c>
      <c r="Q2111">
        <v>0</v>
      </c>
      <c r="R2111">
        <v>0</v>
      </c>
      <c r="S2111">
        <v>0</v>
      </c>
      <c r="T2111">
        <v>2</v>
      </c>
      <c r="U2111">
        <v>0</v>
      </c>
      <c r="V2111">
        <v>0</v>
      </c>
      <c r="W2111">
        <v>0</v>
      </c>
      <c r="X2111">
        <v>24.344584153315253</v>
      </c>
      <c r="Y2111">
        <v>0</v>
      </c>
      <c r="Z2111">
        <v>0</v>
      </c>
      <c r="AA2111">
        <v>0</v>
      </c>
      <c r="AB2111">
        <v>0.48803869716925335</v>
      </c>
      <c r="AC2111">
        <v>0</v>
      </c>
      <c r="AD2111">
        <v>0</v>
      </c>
      <c r="AE2111">
        <v>24.832622850484505</v>
      </c>
    </row>
    <row r="2112" spans="1:31" x14ac:dyDescent="0.25">
      <c r="A2112">
        <v>2058039</v>
      </c>
      <c r="B2112">
        <v>1</v>
      </c>
      <c r="C2112" t="s">
        <v>80</v>
      </c>
      <c r="D2112" t="s">
        <v>88</v>
      </c>
      <c r="E2112" t="s">
        <v>169</v>
      </c>
      <c r="F2112" t="s">
        <v>6370</v>
      </c>
      <c r="G2112" t="s">
        <v>263</v>
      </c>
      <c r="H2112" t="s">
        <v>134</v>
      </c>
      <c r="I2112" t="s">
        <v>135</v>
      </c>
      <c r="J2112" t="s">
        <v>136</v>
      </c>
      <c r="K2112" t="s">
        <v>137</v>
      </c>
      <c r="L2112" t="s">
        <v>6371</v>
      </c>
      <c r="M2112" t="s">
        <v>6372</v>
      </c>
      <c r="N2112">
        <v>1.6994444440000001</v>
      </c>
      <c r="O2112">
        <v>0</v>
      </c>
      <c r="P2112">
        <v>29</v>
      </c>
      <c r="Q2112">
        <v>0</v>
      </c>
      <c r="R2112">
        <v>0</v>
      </c>
      <c r="S2112">
        <v>0</v>
      </c>
      <c r="T2112">
        <v>3</v>
      </c>
      <c r="U2112">
        <v>0</v>
      </c>
      <c r="V2112">
        <v>0</v>
      </c>
      <c r="W2112">
        <v>0</v>
      </c>
      <c r="X2112">
        <v>12.164326726739104</v>
      </c>
      <c r="Y2112">
        <v>0</v>
      </c>
      <c r="Z2112">
        <v>0</v>
      </c>
      <c r="AA2112">
        <v>0</v>
      </c>
      <c r="AB2112">
        <v>6.229643678015881</v>
      </c>
      <c r="AC2112">
        <v>0</v>
      </c>
      <c r="AD2112">
        <v>0</v>
      </c>
      <c r="AE2112">
        <v>18.393970404754985</v>
      </c>
    </row>
    <row r="2113" spans="1:31" x14ac:dyDescent="0.25">
      <c r="A2113">
        <v>2058040</v>
      </c>
      <c r="B2113">
        <v>1</v>
      </c>
      <c r="C2113" t="s">
        <v>81</v>
      </c>
      <c r="D2113" t="s">
        <v>123</v>
      </c>
      <c r="E2113" t="s">
        <v>131</v>
      </c>
      <c r="F2113" t="s">
        <v>6373</v>
      </c>
      <c r="G2113" t="s">
        <v>133</v>
      </c>
      <c r="H2113" t="s">
        <v>134</v>
      </c>
      <c r="I2113" t="s">
        <v>135</v>
      </c>
      <c r="J2113" t="s">
        <v>136</v>
      </c>
      <c r="K2113" t="s">
        <v>137</v>
      </c>
      <c r="L2113" t="s">
        <v>6374</v>
      </c>
      <c r="M2113" t="s">
        <v>6375</v>
      </c>
      <c r="N2113">
        <v>2.1913888880000001</v>
      </c>
      <c r="O2113">
        <v>0</v>
      </c>
      <c r="P2113">
        <v>1</v>
      </c>
      <c r="Q2113">
        <v>1</v>
      </c>
      <c r="R2113">
        <v>35</v>
      </c>
      <c r="S2113">
        <v>0</v>
      </c>
      <c r="T2113">
        <v>4</v>
      </c>
      <c r="U2113">
        <v>0</v>
      </c>
      <c r="V2113">
        <v>0</v>
      </c>
      <c r="W2113">
        <v>0</v>
      </c>
      <c r="X2113">
        <v>0.50258966553265882</v>
      </c>
      <c r="Y2113">
        <v>23.115554202434804</v>
      </c>
      <c r="Z2113">
        <v>89.691006471433454</v>
      </c>
      <c r="AA2113">
        <v>0</v>
      </c>
      <c r="AB2113">
        <v>13.726634439702019</v>
      </c>
      <c r="AC2113">
        <v>0</v>
      </c>
      <c r="AD2113">
        <v>0</v>
      </c>
      <c r="AE2113">
        <v>127.03578477910294</v>
      </c>
    </row>
    <row r="2114" spans="1:31" x14ac:dyDescent="0.25">
      <c r="A2114">
        <v>2058041</v>
      </c>
      <c r="B2114">
        <v>1</v>
      </c>
      <c r="C2114" t="s">
        <v>80</v>
      </c>
      <c r="D2114" t="s">
        <v>90</v>
      </c>
      <c r="E2114" t="s">
        <v>177</v>
      </c>
      <c r="F2114" t="s">
        <v>6376</v>
      </c>
      <c r="G2114" t="s">
        <v>183</v>
      </c>
      <c r="H2114" t="s">
        <v>143</v>
      </c>
      <c r="I2114" t="s">
        <v>135</v>
      </c>
      <c r="J2114" t="s">
        <v>136</v>
      </c>
      <c r="K2114" t="s">
        <v>137</v>
      </c>
      <c r="L2114" t="s">
        <v>6377</v>
      </c>
      <c r="M2114" t="s">
        <v>6378</v>
      </c>
      <c r="N2114">
        <v>0.91194444399999997</v>
      </c>
      <c r="O2114">
        <v>0</v>
      </c>
      <c r="P2114">
        <v>3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0.39389860301517676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0.39389860301517676</v>
      </c>
    </row>
    <row r="2115" spans="1:31" x14ac:dyDescent="0.25">
      <c r="A2115">
        <v>2058043</v>
      </c>
      <c r="B2115">
        <v>1</v>
      </c>
      <c r="C2115" t="s">
        <v>80</v>
      </c>
      <c r="D2115" t="s">
        <v>82</v>
      </c>
      <c r="E2115" t="s">
        <v>158</v>
      </c>
      <c r="F2115" t="s">
        <v>6379</v>
      </c>
      <c r="G2115" t="s">
        <v>979</v>
      </c>
      <c r="H2115" t="s">
        <v>143</v>
      </c>
      <c r="I2115" t="s">
        <v>135</v>
      </c>
      <c r="J2115" t="s">
        <v>136</v>
      </c>
      <c r="K2115" t="s">
        <v>137</v>
      </c>
      <c r="L2115" t="s">
        <v>6380</v>
      </c>
      <c r="M2115" t="s">
        <v>6381</v>
      </c>
      <c r="N2115">
        <v>1.3958333329999999</v>
      </c>
      <c r="O2115">
        <v>0</v>
      </c>
      <c r="P2115">
        <v>323</v>
      </c>
      <c r="Q2115">
        <v>0</v>
      </c>
      <c r="R2115">
        <v>0</v>
      </c>
      <c r="S2115">
        <v>0</v>
      </c>
      <c r="T2115">
        <v>12</v>
      </c>
      <c r="U2115">
        <v>0</v>
      </c>
      <c r="V2115">
        <v>0</v>
      </c>
      <c r="W2115">
        <v>0</v>
      </c>
      <c r="X2115">
        <v>98.037036211711026</v>
      </c>
      <c r="Y2115">
        <v>0</v>
      </c>
      <c r="Z2115">
        <v>0</v>
      </c>
      <c r="AA2115">
        <v>0</v>
      </c>
      <c r="AB2115">
        <v>5.7600691822276886</v>
      </c>
      <c r="AC2115">
        <v>0</v>
      </c>
      <c r="AD2115">
        <v>0</v>
      </c>
      <c r="AE2115">
        <v>103.79710539393872</v>
      </c>
    </row>
    <row r="2116" spans="1:31" x14ac:dyDescent="0.25">
      <c r="A2116">
        <v>2058044</v>
      </c>
      <c r="B2116">
        <v>1</v>
      </c>
      <c r="C2116" t="s">
        <v>81</v>
      </c>
      <c r="D2116" t="s">
        <v>120</v>
      </c>
      <c r="E2116" t="s">
        <v>131</v>
      </c>
      <c r="F2116" t="s">
        <v>4620</v>
      </c>
      <c r="G2116" t="s">
        <v>133</v>
      </c>
      <c r="H2116" t="s">
        <v>134</v>
      </c>
      <c r="I2116" t="s">
        <v>135</v>
      </c>
      <c r="J2116" t="s">
        <v>136</v>
      </c>
      <c r="K2116" t="s">
        <v>137</v>
      </c>
      <c r="L2116" t="s">
        <v>6382</v>
      </c>
      <c r="M2116" t="s">
        <v>6383</v>
      </c>
      <c r="N2116">
        <v>0.36749999999999999</v>
      </c>
      <c r="O2116">
        <v>0</v>
      </c>
      <c r="P2116">
        <v>428</v>
      </c>
      <c r="Q2116">
        <v>0</v>
      </c>
      <c r="R2116">
        <v>13</v>
      </c>
      <c r="S2116">
        <v>1</v>
      </c>
      <c r="T2116">
        <v>18</v>
      </c>
      <c r="U2116">
        <v>0</v>
      </c>
      <c r="V2116">
        <v>0</v>
      </c>
      <c r="W2116">
        <v>0</v>
      </c>
      <c r="X2116">
        <v>22.966605645637568</v>
      </c>
      <c r="Y2116">
        <v>0</v>
      </c>
      <c r="Z2116">
        <v>1.0055013648436575</v>
      </c>
      <c r="AA2116">
        <v>5.1688231272557248</v>
      </c>
      <c r="AB2116">
        <v>2.366685939810885</v>
      </c>
      <c r="AC2116">
        <v>0</v>
      </c>
      <c r="AD2116">
        <v>0</v>
      </c>
      <c r="AE2116">
        <v>31.507616077547834</v>
      </c>
    </row>
    <row r="2117" spans="1:31" x14ac:dyDescent="0.25">
      <c r="A2117">
        <v>2058045</v>
      </c>
      <c r="B2117">
        <v>1</v>
      </c>
      <c r="C2117" t="s">
        <v>81</v>
      </c>
      <c r="D2117" t="s">
        <v>121</v>
      </c>
      <c r="E2117" t="s">
        <v>146</v>
      </c>
      <c r="F2117" t="s">
        <v>5775</v>
      </c>
      <c r="G2117" t="s">
        <v>133</v>
      </c>
      <c r="H2117" t="s">
        <v>134</v>
      </c>
      <c r="I2117" t="s">
        <v>259</v>
      </c>
      <c r="J2117" t="s">
        <v>136</v>
      </c>
      <c r="K2117" t="s">
        <v>137</v>
      </c>
      <c r="L2117" t="s">
        <v>6384</v>
      </c>
      <c r="M2117" t="s">
        <v>6385</v>
      </c>
      <c r="N2117">
        <v>8.3333330000000001E-3</v>
      </c>
      <c r="O2117">
        <v>0</v>
      </c>
      <c r="P2117">
        <v>1121</v>
      </c>
      <c r="Q2117">
        <v>3</v>
      </c>
      <c r="R2117">
        <v>105</v>
      </c>
      <c r="S2117">
        <v>6</v>
      </c>
      <c r="T2117">
        <v>70</v>
      </c>
      <c r="U2117">
        <v>0</v>
      </c>
      <c r="V2117">
        <v>0</v>
      </c>
      <c r="W2117">
        <v>0</v>
      </c>
      <c r="X2117">
        <v>1.0522100101835086</v>
      </c>
      <c r="Y2117">
        <v>2.8260665832700003E-2</v>
      </c>
      <c r="Z2117">
        <v>0.28742687557377494</v>
      </c>
      <c r="AA2117">
        <v>0.16593270939983332</v>
      </c>
      <c r="AB2117">
        <v>0.25168364949480831</v>
      </c>
      <c r="AC2117">
        <v>0</v>
      </c>
      <c r="AD2117">
        <v>0</v>
      </c>
      <c r="AE2117">
        <v>1.7855139104846252</v>
      </c>
    </row>
    <row r="2118" spans="1:31" x14ac:dyDescent="0.25">
      <c r="A2118">
        <v>2058046</v>
      </c>
      <c r="B2118">
        <v>1</v>
      </c>
      <c r="C2118" t="s">
        <v>81</v>
      </c>
      <c r="D2118" t="s">
        <v>120</v>
      </c>
      <c r="E2118" t="s">
        <v>158</v>
      </c>
      <c r="F2118" t="s">
        <v>6386</v>
      </c>
      <c r="G2118" t="s">
        <v>160</v>
      </c>
      <c r="H2118" t="s">
        <v>143</v>
      </c>
      <c r="I2118" t="s">
        <v>135</v>
      </c>
      <c r="J2118" t="s">
        <v>136</v>
      </c>
      <c r="K2118" t="s">
        <v>137</v>
      </c>
      <c r="L2118" t="s">
        <v>6387</v>
      </c>
      <c r="M2118" t="s">
        <v>6388</v>
      </c>
      <c r="N2118">
        <v>2.7025000000000001</v>
      </c>
      <c r="O2118">
        <v>0</v>
      </c>
      <c r="P2118">
        <v>18</v>
      </c>
      <c r="Q2118">
        <v>0</v>
      </c>
      <c r="R2118">
        <v>2</v>
      </c>
      <c r="S2118">
        <v>0</v>
      </c>
      <c r="T2118">
        <v>1</v>
      </c>
      <c r="U2118">
        <v>0</v>
      </c>
      <c r="V2118">
        <v>0</v>
      </c>
      <c r="W2118">
        <v>0</v>
      </c>
      <c r="X2118">
        <v>6.0049572825048392</v>
      </c>
      <c r="Y2118">
        <v>0</v>
      </c>
      <c r="Z2118">
        <v>8.4259676055455799</v>
      </c>
      <c r="AA2118">
        <v>0</v>
      </c>
      <c r="AB2118">
        <v>4.419506431852283</v>
      </c>
      <c r="AC2118">
        <v>0</v>
      </c>
      <c r="AD2118">
        <v>0</v>
      </c>
      <c r="AE2118">
        <v>18.850431319902704</v>
      </c>
    </row>
    <row r="2119" spans="1:31" x14ac:dyDescent="0.25">
      <c r="A2119">
        <v>2058048</v>
      </c>
      <c r="B2119">
        <v>1</v>
      </c>
      <c r="C2119" t="s">
        <v>81</v>
      </c>
      <c r="D2119" t="s">
        <v>121</v>
      </c>
      <c r="E2119" t="s">
        <v>131</v>
      </c>
      <c r="F2119" t="s">
        <v>6389</v>
      </c>
      <c r="G2119" t="s">
        <v>133</v>
      </c>
      <c r="H2119" t="s">
        <v>134</v>
      </c>
      <c r="I2119" t="s">
        <v>135</v>
      </c>
      <c r="J2119" t="s">
        <v>136</v>
      </c>
      <c r="K2119" t="s">
        <v>137</v>
      </c>
      <c r="L2119" t="s">
        <v>6390</v>
      </c>
      <c r="M2119" t="s">
        <v>6391</v>
      </c>
      <c r="N2119">
        <v>0.949722222</v>
      </c>
      <c r="O2119">
        <v>0</v>
      </c>
      <c r="P2119">
        <v>875</v>
      </c>
      <c r="Q2119">
        <v>1</v>
      </c>
      <c r="R2119">
        <v>43</v>
      </c>
      <c r="S2119">
        <v>2</v>
      </c>
      <c r="T2119">
        <v>59</v>
      </c>
      <c r="U2119">
        <v>0</v>
      </c>
      <c r="V2119">
        <v>0</v>
      </c>
      <c r="W2119">
        <v>0</v>
      </c>
      <c r="X2119">
        <v>97.153875996953744</v>
      </c>
      <c r="Y2119">
        <v>0.27344385702508778</v>
      </c>
      <c r="Z2119">
        <v>6.6145202834466037</v>
      </c>
      <c r="AA2119">
        <v>0.59692289413857669</v>
      </c>
      <c r="AB2119">
        <v>29.732473166773755</v>
      </c>
      <c r="AC2119">
        <v>0</v>
      </c>
      <c r="AD2119">
        <v>0</v>
      </c>
      <c r="AE2119">
        <v>134.37123619833775</v>
      </c>
    </row>
    <row r="2120" spans="1:31" x14ac:dyDescent="0.25">
      <c r="A2120">
        <v>2058049</v>
      </c>
      <c r="B2120">
        <v>1</v>
      </c>
      <c r="C2120" t="s">
        <v>81</v>
      </c>
      <c r="D2120" t="s">
        <v>114</v>
      </c>
      <c r="E2120" t="s">
        <v>131</v>
      </c>
      <c r="F2120" t="s">
        <v>6392</v>
      </c>
      <c r="G2120" t="s">
        <v>133</v>
      </c>
      <c r="H2120" t="s">
        <v>134</v>
      </c>
      <c r="I2120" t="s">
        <v>259</v>
      </c>
      <c r="J2120" t="s">
        <v>136</v>
      </c>
      <c r="K2120" t="s">
        <v>137</v>
      </c>
      <c r="L2120" t="s">
        <v>6393</v>
      </c>
      <c r="M2120" t="s">
        <v>6394</v>
      </c>
      <c r="N2120">
        <v>5.277777E-3</v>
      </c>
      <c r="O2120">
        <v>0</v>
      </c>
      <c r="P2120">
        <v>505</v>
      </c>
      <c r="Q2120">
        <v>2</v>
      </c>
      <c r="R2120">
        <v>1</v>
      </c>
      <c r="S2120">
        <v>5</v>
      </c>
      <c r="T2120">
        <v>41</v>
      </c>
      <c r="U2120">
        <v>0</v>
      </c>
      <c r="V2120">
        <v>0</v>
      </c>
      <c r="W2120">
        <v>0</v>
      </c>
      <c r="X2120">
        <v>0.24729867305152597</v>
      </c>
      <c r="Y2120">
        <v>2.7129273528077782E-3</v>
      </c>
      <c r="Z2120">
        <v>1.6643810970583335E-4</v>
      </c>
      <c r="AA2120">
        <v>0.16846659957861143</v>
      </c>
      <c r="AB2120">
        <v>3.5590925701466665E-2</v>
      </c>
      <c r="AC2120">
        <v>0</v>
      </c>
      <c r="AD2120">
        <v>0</v>
      </c>
      <c r="AE2120">
        <v>0.45423556379411767</v>
      </c>
    </row>
    <row r="2121" spans="1:31" x14ac:dyDescent="0.25">
      <c r="A2121">
        <v>2058051</v>
      </c>
      <c r="B2121">
        <v>1</v>
      </c>
      <c r="C2121" t="s">
        <v>81</v>
      </c>
      <c r="D2121" t="s">
        <v>123</v>
      </c>
      <c r="E2121" t="s">
        <v>146</v>
      </c>
      <c r="F2121" t="s">
        <v>6395</v>
      </c>
      <c r="G2121" t="s">
        <v>133</v>
      </c>
      <c r="H2121" t="s">
        <v>134</v>
      </c>
      <c r="I2121" t="s">
        <v>135</v>
      </c>
      <c r="J2121" t="s">
        <v>136</v>
      </c>
      <c r="K2121" t="s">
        <v>137</v>
      </c>
      <c r="L2121" t="s">
        <v>6396</v>
      </c>
      <c r="M2121" t="s">
        <v>6397</v>
      </c>
      <c r="N2121">
        <v>1.0905555549999999</v>
      </c>
      <c r="O2121">
        <v>3</v>
      </c>
      <c r="P2121">
        <v>23</v>
      </c>
      <c r="Q2121">
        <v>244</v>
      </c>
      <c r="R2121">
        <v>278</v>
      </c>
      <c r="S2121">
        <v>26</v>
      </c>
      <c r="T2121">
        <v>52</v>
      </c>
      <c r="U2121">
        <v>0</v>
      </c>
      <c r="V2121">
        <v>0</v>
      </c>
      <c r="W2121">
        <v>0.40106381397670748</v>
      </c>
      <c r="X2121">
        <v>4.9871695803225968</v>
      </c>
      <c r="Y2121">
        <v>86.535736870464859</v>
      </c>
      <c r="Z2121">
        <v>101.97623010895951</v>
      </c>
      <c r="AA2121">
        <v>15.324327248382938</v>
      </c>
      <c r="AB2121">
        <v>29.679879588187799</v>
      </c>
      <c r="AC2121">
        <v>0</v>
      </c>
      <c r="AD2121">
        <v>0</v>
      </c>
      <c r="AE2121">
        <v>238.90440721029441</v>
      </c>
    </row>
    <row r="2122" spans="1:31" x14ac:dyDescent="0.25">
      <c r="A2122">
        <v>2058054</v>
      </c>
      <c r="B2122">
        <v>1</v>
      </c>
      <c r="C2122" t="s">
        <v>80</v>
      </c>
      <c r="D2122" t="s">
        <v>100</v>
      </c>
      <c r="E2122" t="s">
        <v>169</v>
      </c>
      <c r="F2122" t="s">
        <v>6398</v>
      </c>
      <c r="G2122" t="s">
        <v>171</v>
      </c>
      <c r="H2122" t="s">
        <v>134</v>
      </c>
      <c r="I2122" t="s">
        <v>135</v>
      </c>
      <c r="J2122" t="s">
        <v>136</v>
      </c>
      <c r="K2122" t="s">
        <v>137</v>
      </c>
      <c r="L2122" t="s">
        <v>6399</v>
      </c>
      <c r="M2122" t="s">
        <v>6400</v>
      </c>
      <c r="N2122">
        <v>1.2691666660000001</v>
      </c>
      <c r="O2122">
        <v>0</v>
      </c>
      <c r="P2122">
        <v>34</v>
      </c>
      <c r="Q2122">
        <v>0</v>
      </c>
      <c r="R2122">
        <v>13</v>
      </c>
      <c r="S2122">
        <v>0</v>
      </c>
      <c r="T2122">
        <v>15</v>
      </c>
      <c r="U2122">
        <v>0</v>
      </c>
      <c r="V2122">
        <v>0</v>
      </c>
      <c r="W2122">
        <v>0</v>
      </c>
      <c r="X2122">
        <v>8.7246220246160586</v>
      </c>
      <c r="Y2122">
        <v>0</v>
      </c>
      <c r="Z2122">
        <v>24.673559162154586</v>
      </c>
      <c r="AA2122">
        <v>0</v>
      </c>
      <c r="AB2122">
        <v>25.953755569288901</v>
      </c>
      <c r="AC2122">
        <v>0</v>
      </c>
      <c r="AD2122">
        <v>0</v>
      </c>
      <c r="AE2122">
        <v>59.351936756059544</v>
      </c>
    </row>
    <row r="2123" spans="1:31" x14ac:dyDescent="0.25">
      <c r="A2123">
        <v>2058056</v>
      </c>
      <c r="B2123">
        <v>1</v>
      </c>
      <c r="C2123" t="s">
        <v>80</v>
      </c>
      <c r="D2123" t="s">
        <v>83</v>
      </c>
      <c r="E2123" t="s">
        <v>177</v>
      </c>
      <c r="F2123" t="s">
        <v>6401</v>
      </c>
      <c r="G2123" t="s">
        <v>196</v>
      </c>
      <c r="H2123" t="s">
        <v>143</v>
      </c>
      <c r="I2123" t="s">
        <v>135</v>
      </c>
      <c r="J2123" t="s">
        <v>136</v>
      </c>
      <c r="K2123" t="s">
        <v>137</v>
      </c>
      <c r="L2123" t="s">
        <v>6402</v>
      </c>
      <c r="M2123" t="s">
        <v>6403</v>
      </c>
      <c r="N2123">
        <v>1.509166666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2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2.5539995228860204</v>
      </c>
      <c r="AC2123">
        <v>0</v>
      </c>
      <c r="AD2123">
        <v>0</v>
      </c>
      <c r="AE2123">
        <v>2.5539995228860204</v>
      </c>
    </row>
    <row r="2124" spans="1:31" x14ac:dyDescent="0.25">
      <c r="A2124">
        <v>2058057</v>
      </c>
      <c r="B2124">
        <v>1</v>
      </c>
      <c r="C2124" t="s">
        <v>80</v>
      </c>
      <c r="D2124" t="s">
        <v>97</v>
      </c>
      <c r="E2124" t="s">
        <v>169</v>
      </c>
      <c r="F2124" t="s">
        <v>6404</v>
      </c>
      <c r="G2124" t="s">
        <v>154</v>
      </c>
      <c r="H2124" t="s">
        <v>134</v>
      </c>
      <c r="I2124" t="s">
        <v>135</v>
      </c>
      <c r="J2124" t="s">
        <v>136</v>
      </c>
      <c r="K2124" t="s">
        <v>155</v>
      </c>
      <c r="L2124" t="s">
        <v>6405</v>
      </c>
      <c r="M2124" t="s">
        <v>6406</v>
      </c>
      <c r="N2124">
        <v>8.0735472220000002</v>
      </c>
      <c r="O2124">
        <v>0</v>
      </c>
      <c r="P2124">
        <v>39</v>
      </c>
      <c r="Q2124">
        <v>0</v>
      </c>
      <c r="R2124">
        <v>77</v>
      </c>
      <c r="S2124">
        <v>0</v>
      </c>
      <c r="T2124">
        <v>16</v>
      </c>
      <c r="U2124">
        <v>0</v>
      </c>
      <c r="V2124">
        <v>0</v>
      </c>
      <c r="W2124">
        <v>0</v>
      </c>
      <c r="X2124">
        <v>235.22955456606482</v>
      </c>
      <c r="Y2124">
        <v>0</v>
      </c>
      <c r="Z2124">
        <v>227.39862689718166</v>
      </c>
      <c r="AA2124">
        <v>0</v>
      </c>
      <c r="AB2124">
        <v>134.61407529673318</v>
      </c>
      <c r="AC2124">
        <v>0</v>
      </c>
      <c r="AD2124">
        <v>0</v>
      </c>
      <c r="AE2124">
        <v>597.24225675997968</v>
      </c>
    </row>
    <row r="2125" spans="1:31" x14ac:dyDescent="0.25">
      <c r="A2125">
        <v>2058058</v>
      </c>
      <c r="B2125">
        <v>1</v>
      </c>
      <c r="C2125" t="s">
        <v>81</v>
      </c>
      <c r="D2125" t="s">
        <v>118</v>
      </c>
      <c r="E2125" t="s">
        <v>158</v>
      </c>
      <c r="F2125" t="s">
        <v>6407</v>
      </c>
      <c r="G2125" t="s">
        <v>154</v>
      </c>
      <c r="H2125" t="s">
        <v>143</v>
      </c>
      <c r="I2125" t="s">
        <v>135</v>
      </c>
      <c r="J2125" t="s">
        <v>136</v>
      </c>
      <c r="K2125" t="s">
        <v>155</v>
      </c>
      <c r="L2125" t="s">
        <v>6408</v>
      </c>
      <c r="M2125" t="s">
        <v>6409</v>
      </c>
      <c r="N2125">
        <v>8.1501572220000007</v>
      </c>
      <c r="O2125">
        <v>0</v>
      </c>
      <c r="P2125">
        <v>11</v>
      </c>
      <c r="Q2125">
        <v>0</v>
      </c>
      <c r="R2125">
        <v>2</v>
      </c>
      <c r="S2125">
        <v>0</v>
      </c>
      <c r="T2125">
        <v>1</v>
      </c>
      <c r="U2125">
        <v>0</v>
      </c>
      <c r="V2125">
        <v>0</v>
      </c>
      <c r="W2125">
        <v>0</v>
      </c>
      <c r="X2125">
        <v>24.199898978804754</v>
      </c>
      <c r="Y2125">
        <v>0</v>
      </c>
      <c r="Z2125">
        <v>13.616151813805821</v>
      </c>
      <c r="AA2125">
        <v>0</v>
      </c>
      <c r="AB2125">
        <v>8.2672047414527654</v>
      </c>
      <c r="AC2125">
        <v>0</v>
      </c>
      <c r="AD2125">
        <v>0</v>
      </c>
      <c r="AE2125">
        <v>46.083255534063341</v>
      </c>
    </row>
    <row r="2126" spans="1:31" x14ac:dyDescent="0.25">
      <c r="A2126">
        <v>2058059</v>
      </c>
      <c r="B2126">
        <v>1</v>
      </c>
      <c r="C2126" t="s">
        <v>80</v>
      </c>
      <c r="D2126" t="s">
        <v>98</v>
      </c>
      <c r="E2126" t="s">
        <v>158</v>
      </c>
      <c r="F2126" t="s">
        <v>3499</v>
      </c>
      <c r="G2126" t="s">
        <v>154</v>
      </c>
      <c r="H2126" t="s">
        <v>143</v>
      </c>
      <c r="I2126" t="s">
        <v>135</v>
      </c>
      <c r="J2126" t="s">
        <v>136</v>
      </c>
      <c r="K2126" t="s">
        <v>155</v>
      </c>
      <c r="L2126" t="s">
        <v>6410</v>
      </c>
      <c r="M2126" t="s">
        <v>6411</v>
      </c>
      <c r="N2126">
        <v>9.6611111110000003</v>
      </c>
      <c r="O2126">
        <v>0</v>
      </c>
      <c r="P2126">
        <v>44</v>
      </c>
      <c r="Q2126">
        <v>0</v>
      </c>
      <c r="R2126">
        <v>0</v>
      </c>
      <c r="S2126">
        <v>0</v>
      </c>
      <c r="T2126">
        <v>3</v>
      </c>
      <c r="U2126">
        <v>0</v>
      </c>
      <c r="V2126">
        <v>0</v>
      </c>
      <c r="W2126">
        <v>0</v>
      </c>
      <c r="X2126">
        <v>35.638610646259629</v>
      </c>
      <c r="Y2126">
        <v>0</v>
      </c>
      <c r="Z2126">
        <v>0</v>
      </c>
      <c r="AA2126">
        <v>0</v>
      </c>
      <c r="AB2126">
        <v>5.1734656787808948</v>
      </c>
      <c r="AC2126">
        <v>0</v>
      </c>
      <c r="AD2126">
        <v>0</v>
      </c>
      <c r="AE2126">
        <v>40.812076325040522</v>
      </c>
    </row>
    <row r="2127" spans="1:31" x14ac:dyDescent="0.25">
      <c r="A2127">
        <v>2058060</v>
      </c>
      <c r="B2127">
        <v>1</v>
      </c>
      <c r="C2127" t="s">
        <v>80</v>
      </c>
      <c r="D2127" t="s">
        <v>103</v>
      </c>
      <c r="E2127" t="s">
        <v>140</v>
      </c>
      <c r="F2127" t="s">
        <v>6412</v>
      </c>
      <c r="G2127" t="s">
        <v>273</v>
      </c>
      <c r="H2127" t="s">
        <v>143</v>
      </c>
      <c r="I2127" t="s">
        <v>135</v>
      </c>
      <c r="J2127" t="s">
        <v>136</v>
      </c>
      <c r="K2127" t="s">
        <v>155</v>
      </c>
      <c r="L2127" t="s">
        <v>6413</v>
      </c>
      <c r="M2127" t="s">
        <v>6414</v>
      </c>
      <c r="N2127">
        <v>3.0391666659999999</v>
      </c>
      <c r="O2127">
        <v>0</v>
      </c>
      <c r="P2127">
        <v>161</v>
      </c>
      <c r="Q2127">
        <v>0</v>
      </c>
      <c r="R2127">
        <v>3</v>
      </c>
      <c r="S2127">
        <v>0</v>
      </c>
      <c r="T2127">
        <v>32</v>
      </c>
      <c r="U2127">
        <v>0</v>
      </c>
      <c r="V2127">
        <v>0</v>
      </c>
      <c r="W2127">
        <v>0</v>
      </c>
      <c r="X2127">
        <v>99.701901646941721</v>
      </c>
      <c r="Y2127">
        <v>0</v>
      </c>
      <c r="Z2127">
        <v>1.8450074541074626</v>
      </c>
      <c r="AA2127">
        <v>0</v>
      </c>
      <c r="AB2127">
        <v>79.647818161919446</v>
      </c>
      <c r="AC2127">
        <v>0</v>
      </c>
      <c r="AD2127">
        <v>0</v>
      </c>
      <c r="AE2127">
        <v>181.19472726296863</v>
      </c>
    </row>
    <row r="2128" spans="1:31" x14ac:dyDescent="0.25">
      <c r="A2128">
        <v>2058063</v>
      </c>
      <c r="B2128">
        <v>1</v>
      </c>
      <c r="C2128" t="s">
        <v>80</v>
      </c>
      <c r="D2128" t="s">
        <v>108</v>
      </c>
      <c r="E2128" t="s">
        <v>158</v>
      </c>
      <c r="F2128" t="s">
        <v>6415</v>
      </c>
      <c r="G2128" t="s">
        <v>154</v>
      </c>
      <c r="H2128" t="s">
        <v>143</v>
      </c>
      <c r="I2128" t="s">
        <v>135</v>
      </c>
      <c r="J2128" t="s">
        <v>136</v>
      </c>
      <c r="K2128" t="s">
        <v>155</v>
      </c>
      <c r="L2128" t="s">
        <v>6416</v>
      </c>
      <c r="M2128" t="s">
        <v>6417</v>
      </c>
      <c r="N2128">
        <v>8.0997183330000002</v>
      </c>
      <c r="O2128">
        <v>0</v>
      </c>
      <c r="P2128">
        <v>0</v>
      </c>
      <c r="Q2128">
        <v>0</v>
      </c>
      <c r="R2128">
        <v>2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67.431884073131684</v>
      </c>
      <c r="AA2128">
        <v>0</v>
      </c>
      <c r="AB2128">
        <v>0</v>
      </c>
      <c r="AC2128">
        <v>0</v>
      </c>
      <c r="AD2128">
        <v>0</v>
      </c>
      <c r="AE2128">
        <v>67.431884073131684</v>
      </c>
    </row>
    <row r="2129" spans="1:31" x14ac:dyDescent="0.25">
      <c r="A2129">
        <v>2058064</v>
      </c>
      <c r="B2129">
        <v>1</v>
      </c>
      <c r="C2129" t="s">
        <v>81</v>
      </c>
      <c r="D2129" t="s">
        <v>112</v>
      </c>
      <c r="E2129" t="s">
        <v>146</v>
      </c>
      <c r="F2129" t="s">
        <v>6418</v>
      </c>
      <c r="G2129" t="s">
        <v>154</v>
      </c>
      <c r="H2129" t="s">
        <v>134</v>
      </c>
      <c r="I2129" t="s">
        <v>135</v>
      </c>
      <c r="J2129" t="s">
        <v>136</v>
      </c>
      <c r="K2129" t="s">
        <v>155</v>
      </c>
      <c r="L2129" t="s">
        <v>6419</v>
      </c>
      <c r="M2129" t="s">
        <v>6420</v>
      </c>
      <c r="N2129">
        <v>5.1755555549999999</v>
      </c>
      <c r="O2129">
        <v>1</v>
      </c>
      <c r="P2129">
        <v>786</v>
      </c>
      <c r="Q2129">
        <v>84</v>
      </c>
      <c r="R2129">
        <v>134</v>
      </c>
      <c r="S2129">
        <v>29</v>
      </c>
      <c r="T2129">
        <v>91</v>
      </c>
      <c r="U2129">
        <v>4</v>
      </c>
      <c r="V2129">
        <v>3</v>
      </c>
      <c r="W2129">
        <v>0.25043309382628892</v>
      </c>
      <c r="X2129">
        <v>845.65719159834032</v>
      </c>
      <c r="Y2129">
        <v>2626.4361072369288</v>
      </c>
      <c r="Z2129">
        <v>436.07532676665528</v>
      </c>
      <c r="AA2129">
        <v>1738.3551470376053</v>
      </c>
      <c r="AB2129">
        <v>415.06450173805905</v>
      </c>
      <c r="AC2129">
        <v>3661.5222483322577</v>
      </c>
      <c r="AD2129">
        <v>91.972915848206412</v>
      </c>
      <c r="AE2129">
        <v>9815.3338716518792</v>
      </c>
    </row>
    <row r="2130" spans="1:31" x14ac:dyDescent="0.25">
      <c r="A2130">
        <v>2058065</v>
      </c>
      <c r="B2130">
        <v>1</v>
      </c>
      <c r="C2130" t="s">
        <v>81</v>
      </c>
      <c r="D2130" t="s">
        <v>123</v>
      </c>
      <c r="E2130" t="s">
        <v>131</v>
      </c>
      <c r="F2130" t="s">
        <v>5223</v>
      </c>
      <c r="G2130" t="s">
        <v>273</v>
      </c>
      <c r="H2130" t="s">
        <v>134</v>
      </c>
      <c r="I2130" t="s">
        <v>135</v>
      </c>
      <c r="J2130" t="s">
        <v>136</v>
      </c>
      <c r="K2130" t="s">
        <v>155</v>
      </c>
      <c r="L2130" t="s">
        <v>6421</v>
      </c>
      <c r="M2130" t="s">
        <v>6422</v>
      </c>
      <c r="N2130">
        <v>9.3524999999999991</v>
      </c>
      <c r="O2130">
        <v>0</v>
      </c>
      <c r="P2130">
        <v>665</v>
      </c>
      <c r="Q2130">
        <v>5</v>
      </c>
      <c r="R2130">
        <v>27</v>
      </c>
      <c r="S2130">
        <v>3</v>
      </c>
      <c r="T2130">
        <v>38</v>
      </c>
      <c r="U2130">
        <v>1</v>
      </c>
      <c r="V2130">
        <v>0</v>
      </c>
      <c r="W2130">
        <v>0</v>
      </c>
      <c r="X2130">
        <v>847.71289932560126</v>
      </c>
      <c r="Y2130">
        <v>19.940867096248024</v>
      </c>
      <c r="Z2130">
        <v>32.514005074478511</v>
      </c>
      <c r="AA2130">
        <v>144.82645753424902</v>
      </c>
      <c r="AB2130">
        <v>105.30420678629923</v>
      </c>
      <c r="AC2130">
        <v>272.17348801039856</v>
      </c>
      <c r="AD2130">
        <v>0</v>
      </c>
      <c r="AE2130">
        <v>1422.4719238272746</v>
      </c>
    </row>
    <row r="2131" spans="1:31" x14ac:dyDescent="0.25">
      <c r="A2131">
        <v>2058066</v>
      </c>
      <c r="B2131">
        <v>1</v>
      </c>
      <c r="C2131" t="s">
        <v>81</v>
      </c>
      <c r="D2131" t="s">
        <v>113</v>
      </c>
      <c r="E2131" t="s">
        <v>169</v>
      </c>
      <c r="F2131" t="s">
        <v>6423</v>
      </c>
      <c r="G2131" t="s">
        <v>154</v>
      </c>
      <c r="H2131" t="s">
        <v>134</v>
      </c>
      <c r="I2131" t="s">
        <v>135</v>
      </c>
      <c r="J2131" t="s">
        <v>136</v>
      </c>
      <c r="K2131" t="s">
        <v>155</v>
      </c>
      <c r="L2131" t="s">
        <v>6424</v>
      </c>
      <c r="M2131" t="s">
        <v>6425</v>
      </c>
      <c r="N2131">
        <v>7.8890119439999999</v>
      </c>
      <c r="O2131">
        <v>0</v>
      </c>
      <c r="P2131">
        <v>0</v>
      </c>
      <c r="Q2131">
        <v>0</v>
      </c>
      <c r="R2131">
        <v>0</v>
      </c>
      <c r="S2131">
        <v>2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31.423160972212578</v>
      </c>
      <c r="AB2131">
        <v>0</v>
      </c>
      <c r="AC2131">
        <v>0</v>
      </c>
      <c r="AD2131">
        <v>0</v>
      </c>
      <c r="AE2131">
        <v>31.423160972212578</v>
      </c>
    </row>
    <row r="2132" spans="1:31" x14ac:dyDescent="0.25">
      <c r="A2132">
        <v>2058067</v>
      </c>
      <c r="B2132">
        <v>1</v>
      </c>
      <c r="C2132" t="s">
        <v>81</v>
      </c>
      <c r="D2132" t="s">
        <v>118</v>
      </c>
      <c r="E2132" t="s">
        <v>131</v>
      </c>
      <c r="F2132" t="s">
        <v>4545</v>
      </c>
      <c r="G2132" t="s">
        <v>133</v>
      </c>
      <c r="H2132" t="s">
        <v>134</v>
      </c>
      <c r="I2132" t="s">
        <v>259</v>
      </c>
      <c r="J2132" t="s">
        <v>136</v>
      </c>
      <c r="K2132" t="s">
        <v>137</v>
      </c>
      <c r="L2132" t="s">
        <v>6426</v>
      </c>
      <c r="M2132" t="s">
        <v>6427</v>
      </c>
      <c r="N2132">
        <v>1.6666666E-2</v>
      </c>
      <c r="O2132">
        <v>1</v>
      </c>
      <c r="P2132">
        <v>247</v>
      </c>
      <c r="Q2132">
        <v>56</v>
      </c>
      <c r="R2132">
        <v>23</v>
      </c>
      <c r="S2132">
        <v>5</v>
      </c>
      <c r="T2132">
        <v>22</v>
      </c>
      <c r="U2132">
        <v>0</v>
      </c>
      <c r="V2132">
        <v>0</v>
      </c>
      <c r="W2132">
        <v>1.3414438693316667E-2</v>
      </c>
      <c r="X2132">
        <v>0.77672819627045042</v>
      </c>
      <c r="Y2132">
        <v>0.75704218405518342</v>
      </c>
      <c r="Z2132">
        <v>0.78855790910150014</v>
      </c>
      <c r="AA2132">
        <v>0.19519545733801666</v>
      </c>
      <c r="AB2132">
        <v>0.12997379878253332</v>
      </c>
      <c r="AC2132">
        <v>0</v>
      </c>
      <c r="AD2132">
        <v>0</v>
      </c>
      <c r="AE2132">
        <v>2.6609119842410007</v>
      </c>
    </row>
    <row r="2133" spans="1:31" x14ac:dyDescent="0.25">
      <c r="A2133">
        <v>2058068</v>
      </c>
      <c r="B2133">
        <v>1</v>
      </c>
      <c r="C2133" t="s">
        <v>80</v>
      </c>
      <c r="D2133" t="s">
        <v>107</v>
      </c>
      <c r="E2133" t="s">
        <v>140</v>
      </c>
      <c r="F2133" t="s">
        <v>6428</v>
      </c>
      <c r="G2133" t="s">
        <v>154</v>
      </c>
      <c r="H2133" t="s">
        <v>143</v>
      </c>
      <c r="I2133" t="s">
        <v>135</v>
      </c>
      <c r="J2133" t="s">
        <v>136</v>
      </c>
      <c r="K2133" t="s">
        <v>155</v>
      </c>
      <c r="L2133" t="s">
        <v>6429</v>
      </c>
      <c r="M2133" t="s">
        <v>6430</v>
      </c>
      <c r="N2133">
        <v>0.577505555</v>
      </c>
      <c r="O2133">
        <v>0</v>
      </c>
      <c r="P2133">
        <v>570</v>
      </c>
      <c r="Q2133">
        <v>0</v>
      </c>
      <c r="R2133">
        <v>0</v>
      </c>
      <c r="S2133">
        <v>0</v>
      </c>
      <c r="T2133">
        <v>26</v>
      </c>
      <c r="U2133">
        <v>0</v>
      </c>
      <c r="V2133">
        <v>0</v>
      </c>
      <c r="W2133">
        <v>0</v>
      </c>
      <c r="X2133">
        <v>50.535109734991572</v>
      </c>
      <c r="Y2133">
        <v>0</v>
      </c>
      <c r="Z2133">
        <v>0</v>
      </c>
      <c r="AA2133">
        <v>0</v>
      </c>
      <c r="AB2133">
        <v>9.8952019381384009</v>
      </c>
      <c r="AC2133">
        <v>0</v>
      </c>
      <c r="AD2133">
        <v>0</v>
      </c>
      <c r="AE2133">
        <v>60.430311673129971</v>
      </c>
    </row>
    <row r="2134" spans="1:31" x14ac:dyDescent="0.25">
      <c r="A2134">
        <v>2058069</v>
      </c>
      <c r="B2134">
        <v>1</v>
      </c>
      <c r="C2134" t="s">
        <v>80</v>
      </c>
      <c r="D2134" t="s">
        <v>90</v>
      </c>
      <c r="E2134" t="s">
        <v>169</v>
      </c>
      <c r="F2134" t="s">
        <v>6431</v>
      </c>
      <c r="G2134" t="s">
        <v>171</v>
      </c>
      <c r="H2134" t="s">
        <v>134</v>
      </c>
      <c r="I2134" t="s">
        <v>135</v>
      </c>
      <c r="J2134" t="s">
        <v>136</v>
      </c>
      <c r="K2134" t="s">
        <v>137</v>
      </c>
      <c r="L2134" t="s">
        <v>6432</v>
      </c>
      <c r="M2134" t="s">
        <v>6433</v>
      </c>
      <c r="N2134">
        <v>2.9769444439999999</v>
      </c>
      <c r="O2134">
        <v>0</v>
      </c>
      <c r="P2134">
        <v>46</v>
      </c>
      <c r="Q2134">
        <v>0</v>
      </c>
      <c r="R2134">
        <v>0</v>
      </c>
      <c r="S2134">
        <v>0</v>
      </c>
      <c r="T2134">
        <v>1</v>
      </c>
      <c r="U2134">
        <v>0</v>
      </c>
      <c r="V2134">
        <v>0</v>
      </c>
      <c r="W2134">
        <v>0</v>
      </c>
      <c r="X2134">
        <v>27.902459717261983</v>
      </c>
      <c r="Y2134">
        <v>0</v>
      </c>
      <c r="Z2134">
        <v>0</v>
      </c>
      <c r="AA2134">
        <v>0</v>
      </c>
      <c r="AB2134">
        <v>0.19362024879004833</v>
      </c>
      <c r="AC2134">
        <v>0</v>
      </c>
      <c r="AD2134">
        <v>0</v>
      </c>
      <c r="AE2134">
        <v>28.096079966052031</v>
      </c>
    </row>
    <row r="2135" spans="1:31" x14ac:dyDescent="0.25">
      <c r="A2135">
        <v>2058075</v>
      </c>
      <c r="B2135">
        <v>1</v>
      </c>
      <c r="C2135" t="s">
        <v>81</v>
      </c>
      <c r="D2135" t="s">
        <v>128</v>
      </c>
      <c r="E2135" t="s">
        <v>169</v>
      </c>
      <c r="F2135" t="s">
        <v>6434</v>
      </c>
      <c r="G2135" t="s">
        <v>133</v>
      </c>
      <c r="H2135" t="s">
        <v>134</v>
      </c>
      <c r="I2135" t="s">
        <v>135</v>
      </c>
      <c r="J2135" t="s">
        <v>136</v>
      </c>
      <c r="K2135" t="s">
        <v>137</v>
      </c>
      <c r="L2135" t="s">
        <v>6435</v>
      </c>
      <c r="M2135" t="s">
        <v>6436</v>
      </c>
      <c r="N2135">
        <v>0.99777777700000003</v>
      </c>
      <c r="O2135">
        <v>0</v>
      </c>
      <c r="P2135">
        <v>15</v>
      </c>
      <c r="Q2135">
        <v>0</v>
      </c>
      <c r="R2135">
        <v>19</v>
      </c>
      <c r="S2135">
        <v>8</v>
      </c>
      <c r="T2135">
        <v>4</v>
      </c>
      <c r="U2135">
        <v>2</v>
      </c>
      <c r="V2135">
        <v>0</v>
      </c>
      <c r="W2135">
        <v>0</v>
      </c>
      <c r="X2135">
        <v>3.931964298120763</v>
      </c>
      <c r="Y2135">
        <v>0</v>
      </c>
      <c r="Z2135">
        <v>6.9889581181734988</v>
      </c>
      <c r="AA2135">
        <v>1026.7811721313105</v>
      </c>
      <c r="AB2135">
        <v>13.77720089947873</v>
      </c>
      <c r="AC2135">
        <v>415.84078815344924</v>
      </c>
      <c r="AD2135">
        <v>0</v>
      </c>
      <c r="AE2135">
        <v>1467.3200836005326</v>
      </c>
    </row>
    <row r="2136" spans="1:31" x14ac:dyDescent="0.25">
      <c r="A2136">
        <v>2058078</v>
      </c>
      <c r="B2136">
        <v>1</v>
      </c>
      <c r="C2136" t="s">
        <v>80</v>
      </c>
      <c r="D2136" t="s">
        <v>97</v>
      </c>
      <c r="E2136" t="s">
        <v>177</v>
      </c>
      <c r="F2136" t="s">
        <v>6437</v>
      </c>
      <c r="G2136" t="s">
        <v>324</v>
      </c>
      <c r="H2136" t="s">
        <v>143</v>
      </c>
      <c r="I2136" t="s">
        <v>135</v>
      </c>
      <c r="J2136" t="s">
        <v>136</v>
      </c>
      <c r="K2136" t="s">
        <v>137</v>
      </c>
      <c r="L2136" t="s">
        <v>6438</v>
      </c>
      <c r="M2136" t="s">
        <v>6439</v>
      </c>
      <c r="N2136">
        <v>0.79</v>
      </c>
      <c r="O2136">
        <v>0</v>
      </c>
      <c r="P2136">
        <v>1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0.18367515011729335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0.18367515011729335</v>
      </c>
    </row>
    <row r="2137" spans="1:31" x14ac:dyDescent="0.25">
      <c r="A2137">
        <v>2058079</v>
      </c>
      <c r="B2137">
        <v>1</v>
      </c>
      <c r="C2137" t="s">
        <v>81</v>
      </c>
      <c r="D2137" t="s">
        <v>120</v>
      </c>
      <c r="E2137" t="s">
        <v>140</v>
      </c>
      <c r="F2137" t="s">
        <v>2894</v>
      </c>
      <c r="G2137" t="s">
        <v>154</v>
      </c>
      <c r="H2137" t="s">
        <v>143</v>
      </c>
      <c r="I2137" t="s">
        <v>135</v>
      </c>
      <c r="J2137" t="s">
        <v>136</v>
      </c>
      <c r="K2137" t="s">
        <v>155</v>
      </c>
      <c r="L2137" t="s">
        <v>6440</v>
      </c>
      <c r="M2137" t="s">
        <v>6441</v>
      </c>
      <c r="N2137">
        <v>8.377643333</v>
      </c>
      <c r="O2137">
        <v>0</v>
      </c>
      <c r="P2137">
        <v>112</v>
      </c>
      <c r="Q2137">
        <v>0</v>
      </c>
      <c r="R2137">
        <v>1</v>
      </c>
      <c r="S2137">
        <v>0</v>
      </c>
      <c r="T2137">
        <v>6</v>
      </c>
      <c r="U2137">
        <v>0</v>
      </c>
      <c r="V2137">
        <v>0</v>
      </c>
      <c r="W2137">
        <v>0</v>
      </c>
      <c r="X2137">
        <v>145.13909630802692</v>
      </c>
      <c r="Y2137">
        <v>0</v>
      </c>
      <c r="Z2137">
        <v>4.7167809737645463</v>
      </c>
      <c r="AA2137">
        <v>0</v>
      </c>
      <c r="AB2137">
        <v>20.820592838464158</v>
      </c>
      <c r="AC2137">
        <v>0</v>
      </c>
      <c r="AD2137">
        <v>0</v>
      </c>
      <c r="AE2137">
        <v>170.67647012025563</v>
      </c>
    </row>
    <row r="2138" spans="1:31" x14ac:dyDescent="0.25">
      <c r="A2138">
        <v>2058080</v>
      </c>
      <c r="B2138">
        <v>1</v>
      </c>
      <c r="C2138" t="s">
        <v>80</v>
      </c>
      <c r="D2138" t="s">
        <v>102</v>
      </c>
      <c r="E2138" t="s">
        <v>158</v>
      </c>
      <c r="F2138" t="s">
        <v>6442</v>
      </c>
      <c r="G2138" t="s">
        <v>1283</v>
      </c>
      <c r="H2138" t="s">
        <v>143</v>
      </c>
      <c r="I2138" t="s">
        <v>135</v>
      </c>
      <c r="J2138" t="s">
        <v>136</v>
      </c>
      <c r="K2138" t="s">
        <v>137</v>
      </c>
      <c r="L2138" t="s">
        <v>6443</v>
      </c>
      <c r="M2138" t="s">
        <v>6444</v>
      </c>
      <c r="N2138">
        <v>0.93027777700000003</v>
      </c>
      <c r="O2138">
        <v>0</v>
      </c>
      <c r="P2138">
        <v>11</v>
      </c>
      <c r="Q2138">
        <v>0</v>
      </c>
      <c r="R2138">
        <v>0</v>
      </c>
      <c r="S2138">
        <v>0</v>
      </c>
      <c r="T2138">
        <v>1</v>
      </c>
      <c r="U2138">
        <v>0</v>
      </c>
      <c r="V2138">
        <v>0</v>
      </c>
      <c r="W2138">
        <v>0</v>
      </c>
      <c r="X2138">
        <v>1.5669187361651724</v>
      </c>
      <c r="Y2138">
        <v>0</v>
      </c>
      <c r="Z2138">
        <v>0</v>
      </c>
      <c r="AA2138">
        <v>0</v>
      </c>
      <c r="AB2138">
        <v>0.22524865786361942</v>
      </c>
      <c r="AC2138">
        <v>0</v>
      </c>
      <c r="AD2138">
        <v>0</v>
      </c>
      <c r="AE2138">
        <v>1.7921673940287919</v>
      </c>
    </row>
    <row r="2139" spans="1:31" x14ac:dyDescent="0.25">
      <c r="A2139">
        <v>2058081</v>
      </c>
      <c r="B2139">
        <v>1</v>
      </c>
      <c r="C2139" t="s">
        <v>80</v>
      </c>
      <c r="D2139" t="s">
        <v>104</v>
      </c>
      <c r="E2139" t="s">
        <v>169</v>
      </c>
      <c r="F2139" t="s">
        <v>6445</v>
      </c>
      <c r="G2139" t="s">
        <v>154</v>
      </c>
      <c r="H2139" t="s">
        <v>134</v>
      </c>
      <c r="I2139" t="s">
        <v>135</v>
      </c>
      <c r="J2139" t="s">
        <v>136</v>
      </c>
      <c r="K2139" t="s">
        <v>155</v>
      </c>
      <c r="L2139" t="s">
        <v>6446</v>
      </c>
      <c r="M2139" t="s">
        <v>6447</v>
      </c>
      <c r="N2139">
        <v>10.946388888</v>
      </c>
      <c r="O2139">
        <v>4</v>
      </c>
      <c r="P2139">
        <v>141</v>
      </c>
      <c r="Q2139">
        <v>6</v>
      </c>
      <c r="R2139">
        <v>9</v>
      </c>
      <c r="S2139">
        <v>4</v>
      </c>
      <c r="T2139">
        <v>10</v>
      </c>
      <c r="U2139">
        <v>0</v>
      </c>
      <c r="V2139">
        <v>0</v>
      </c>
      <c r="W2139">
        <v>4.3514112720252083</v>
      </c>
      <c r="X2139">
        <v>270.95461966152004</v>
      </c>
      <c r="Y2139">
        <v>30.69068687645024</v>
      </c>
      <c r="Z2139">
        <v>31.273223432934884</v>
      </c>
      <c r="AA2139">
        <v>1335.7432947892569</v>
      </c>
      <c r="AB2139">
        <v>52.03313740798869</v>
      </c>
      <c r="AC2139">
        <v>0</v>
      </c>
      <c r="AD2139">
        <v>0</v>
      </c>
      <c r="AE2139">
        <v>1725.046373440176</v>
      </c>
    </row>
    <row r="2140" spans="1:31" x14ac:dyDescent="0.25">
      <c r="A2140">
        <v>2058082</v>
      </c>
      <c r="B2140">
        <v>1</v>
      </c>
      <c r="C2140" t="s">
        <v>81</v>
      </c>
      <c r="D2140" t="s">
        <v>128</v>
      </c>
      <c r="E2140" t="s">
        <v>177</v>
      </c>
      <c r="F2140" t="s">
        <v>6448</v>
      </c>
      <c r="G2140" t="s">
        <v>196</v>
      </c>
      <c r="H2140" t="s">
        <v>143</v>
      </c>
      <c r="I2140" t="s">
        <v>135</v>
      </c>
      <c r="J2140" t="s">
        <v>136</v>
      </c>
      <c r="K2140" t="s">
        <v>137</v>
      </c>
      <c r="L2140" t="s">
        <v>6449</v>
      </c>
      <c r="M2140" t="s">
        <v>6450</v>
      </c>
      <c r="N2140">
        <v>1.4472222219999999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11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12.737870485511843</v>
      </c>
      <c r="AC2140">
        <v>0</v>
      </c>
      <c r="AD2140">
        <v>0</v>
      </c>
      <c r="AE2140">
        <v>12.737870485511843</v>
      </c>
    </row>
    <row r="2141" spans="1:31" x14ac:dyDescent="0.25">
      <c r="A2141">
        <v>2058083</v>
      </c>
      <c r="B2141">
        <v>1</v>
      </c>
      <c r="C2141" t="s">
        <v>80</v>
      </c>
      <c r="D2141" t="s">
        <v>84</v>
      </c>
      <c r="E2141" t="s">
        <v>169</v>
      </c>
      <c r="F2141" t="s">
        <v>6451</v>
      </c>
      <c r="G2141" t="s">
        <v>273</v>
      </c>
      <c r="H2141" t="s">
        <v>134</v>
      </c>
      <c r="I2141" t="s">
        <v>135</v>
      </c>
      <c r="J2141" t="s">
        <v>136</v>
      </c>
      <c r="K2141" t="s">
        <v>155</v>
      </c>
      <c r="L2141" t="s">
        <v>6452</v>
      </c>
      <c r="M2141" t="s">
        <v>6453</v>
      </c>
      <c r="N2141">
        <v>8.1389322219999993</v>
      </c>
      <c r="O2141">
        <v>0</v>
      </c>
      <c r="P2141">
        <v>687</v>
      </c>
      <c r="Q2141">
        <v>0</v>
      </c>
      <c r="R2141">
        <v>0</v>
      </c>
      <c r="S2141">
        <v>0</v>
      </c>
      <c r="T2141">
        <v>35</v>
      </c>
      <c r="U2141">
        <v>0</v>
      </c>
      <c r="V2141">
        <v>0</v>
      </c>
      <c r="W2141">
        <v>0</v>
      </c>
      <c r="X2141">
        <v>1160.578213096953</v>
      </c>
      <c r="Y2141">
        <v>0</v>
      </c>
      <c r="Z2141">
        <v>0</v>
      </c>
      <c r="AA2141">
        <v>0</v>
      </c>
      <c r="AB2141">
        <v>640.22155130430065</v>
      </c>
      <c r="AC2141">
        <v>0</v>
      </c>
      <c r="AD2141">
        <v>0</v>
      </c>
      <c r="AE2141">
        <v>1800.7997644012537</v>
      </c>
    </row>
    <row r="2142" spans="1:31" x14ac:dyDescent="0.25">
      <c r="A2142">
        <v>2058084</v>
      </c>
      <c r="B2142">
        <v>1</v>
      </c>
      <c r="C2142" t="s">
        <v>80</v>
      </c>
      <c r="D2142" t="s">
        <v>106</v>
      </c>
      <c r="E2142" t="s">
        <v>169</v>
      </c>
      <c r="F2142" t="s">
        <v>6454</v>
      </c>
      <c r="G2142" t="s">
        <v>154</v>
      </c>
      <c r="H2142" t="s">
        <v>134</v>
      </c>
      <c r="I2142" t="s">
        <v>135</v>
      </c>
      <c r="J2142" t="s">
        <v>136</v>
      </c>
      <c r="K2142" t="s">
        <v>155</v>
      </c>
      <c r="L2142" t="s">
        <v>6455</v>
      </c>
      <c r="M2142" t="s">
        <v>6456</v>
      </c>
      <c r="N2142">
        <v>2.508888888</v>
      </c>
      <c r="O2142">
        <v>0</v>
      </c>
      <c r="P2142">
        <v>214</v>
      </c>
      <c r="Q2142">
        <v>0</v>
      </c>
      <c r="R2142">
        <v>5</v>
      </c>
      <c r="S2142">
        <v>0</v>
      </c>
      <c r="T2142">
        <v>21</v>
      </c>
      <c r="U2142">
        <v>0</v>
      </c>
      <c r="V2142">
        <v>0</v>
      </c>
      <c r="W2142">
        <v>0</v>
      </c>
      <c r="X2142">
        <v>139.6017712242699</v>
      </c>
      <c r="Y2142">
        <v>0</v>
      </c>
      <c r="Z2142">
        <v>23.708371595694228</v>
      </c>
      <c r="AA2142">
        <v>0</v>
      </c>
      <c r="AB2142">
        <v>44.522619207108924</v>
      </c>
      <c r="AC2142">
        <v>0</v>
      </c>
      <c r="AD2142">
        <v>0</v>
      </c>
      <c r="AE2142">
        <v>207.83276202707304</v>
      </c>
    </row>
    <row r="2143" spans="1:31" x14ac:dyDescent="0.25">
      <c r="A2143">
        <v>2058086</v>
      </c>
      <c r="B2143">
        <v>1</v>
      </c>
      <c r="C2143" t="s">
        <v>81</v>
      </c>
      <c r="D2143" t="s">
        <v>123</v>
      </c>
      <c r="E2143" t="s">
        <v>140</v>
      </c>
      <c r="F2143" t="s">
        <v>6457</v>
      </c>
      <c r="G2143" t="s">
        <v>154</v>
      </c>
      <c r="H2143" t="s">
        <v>143</v>
      </c>
      <c r="I2143" t="s">
        <v>135</v>
      </c>
      <c r="J2143" t="s">
        <v>136</v>
      </c>
      <c r="K2143" t="s">
        <v>155</v>
      </c>
      <c r="L2143" t="s">
        <v>6458</v>
      </c>
      <c r="M2143" t="s">
        <v>6459</v>
      </c>
      <c r="N2143">
        <v>8.0112100000000002</v>
      </c>
      <c r="O2143">
        <v>0</v>
      </c>
      <c r="P2143">
        <v>42</v>
      </c>
      <c r="Q2143">
        <v>0</v>
      </c>
      <c r="R2143">
        <v>2</v>
      </c>
      <c r="S2143">
        <v>0</v>
      </c>
      <c r="T2143">
        <v>4</v>
      </c>
      <c r="U2143">
        <v>0</v>
      </c>
      <c r="V2143">
        <v>0</v>
      </c>
      <c r="W2143">
        <v>0</v>
      </c>
      <c r="X2143">
        <v>112.30955134134119</v>
      </c>
      <c r="Y2143">
        <v>0</v>
      </c>
      <c r="Z2143">
        <v>8.304632717873158</v>
      </c>
      <c r="AA2143">
        <v>0</v>
      </c>
      <c r="AB2143">
        <v>11.200552829420072</v>
      </c>
      <c r="AC2143">
        <v>0</v>
      </c>
      <c r="AD2143">
        <v>0</v>
      </c>
      <c r="AE2143">
        <v>131.81473688863443</v>
      </c>
    </row>
    <row r="2144" spans="1:31" x14ac:dyDescent="0.25">
      <c r="A2144">
        <v>2058088</v>
      </c>
      <c r="B2144">
        <v>1</v>
      </c>
      <c r="C2144" t="s">
        <v>81</v>
      </c>
      <c r="D2144" t="s">
        <v>124</v>
      </c>
      <c r="E2144" t="s">
        <v>158</v>
      </c>
      <c r="F2144" t="s">
        <v>6460</v>
      </c>
      <c r="G2144" t="s">
        <v>160</v>
      </c>
      <c r="H2144" t="s">
        <v>143</v>
      </c>
      <c r="I2144" t="s">
        <v>135</v>
      </c>
      <c r="J2144" t="s">
        <v>136</v>
      </c>
      <c r="K2144" t="s">
        <v>137</v>
      </c>
      <c r="L2144" t="s">
        <v>6461</v>
      </c>
      <c r="M2144" t="s">
        <v>6462</v>
      </c>
      <c r="N2144">
        <v>0.73277777700000002</v>
      </c>
      <c r="O2144">
        <v>0</v>
      </c>
      <c r="P2144">
        <v>90</v>
      </c>
      <c r="Q2144">
        <v>0</v>
      </c>
      <c r="R2144">
        <v>0</v>
      </c>
      <c r="S2144">
        <v>0</v>
      </c>
      <c r="T2144">
        <v>10</v>
      </c>
      <c r="U2144">
        <v>0</v>
      </c>
      <c r="V2144">
        <v>0</v>
      </c>
      <c r="W2144">
        <v>0</v>
      </c>
      <c r="X2144">
        <v>10.316319459497358</v>
      </c>
      <c r="Y2144">
        <v>0</v>
      </c>
      <c r="Z2144">
        <v>0</v>
      </c>
      <c r="AA2144">
        <v>0</v>
      </c>
      <c r="AB2144">
        <v>2.4597393721452665</v>
      </c>
      <c r="AC2144">
        <v>0</v>
      </c>
      <c r="AD2144">
        <v>0</v>
      </c>
      <c r="AE2144">
        <v>12.776058831642624</v>
      </c>
    </row>
    <row r="2145" spans="1:31" x14ac:dyDescent="0.25">
      <c r="A2145">
        <v>2058090</v>
      </c>
      <c r="B2145">
        <v>1</v>
      </c>
      <c r="C2145" t="s">
        <v>80</v>
      </c>
      <c r="D2145" t="s">
        <v>106</v>
      </c>
      <c r="E2145" t="s">
        <v>177</v>
      </c>
      <c r="F2145" t="s">
        <v>6463</v>
      </c>
      <c r="G2145" t="s">
        <v>183</v>
      </c>
      <c r="H2145" t="s">
        <v>143</v>
      </c>
      <c r="I2145" t="s">
        <v>135</v>
      </c>
      <c r="J2145" t="s">
        <v>136</v>
      </c>
      <c r="K2145" t="s">
        <v>137</v>
      </c>
      <c r="L2145" t="s">
        <v>6464</v>
      </c>
      <c r="M2145" t="s">
        <v>6465</v>
      </c>
      <c r="N2145">
        <v>1.9230555549999999</v>
      </c>
      <c r="O2145">
        <v>0</v>
      </c>
      <c r="P2145">
        <v>1</v>
      </c>
      <c r="Q2145">
        <v>0</v>
      </c>
      <c r="R2145">
        <v>0</v>
      </c>
      <c r="S2145">
        <v>0</v>
      </c>
      <c r="T2145">
        <v>1</v>
      </c>
      <c r="U2145">
        <v>0</v>
      </c>
      <c r="V2145">
        <v>0</v>
      </c>
      <c r="W2145">
        <v>0</v>
      </c>
      <c r="X2145">
        <v>0.14318215112883029</v>
      </c>
      <c r="Y2145">
        <v>0</v>
      </c>
      <c r="Z2145">
        <v>0</v>
      </c>
      <c r="AA2145">
        <v>0</v>
      </c>
      <c r="AB2145">
        <v>2.0955767624059507</v>
      </c>
      <c r="AC2145">
        <v>0</v>
      </c>
      <c r="AD2145">
        <v>0</v>
      </c>
      <c r="AE2145">
        <v>2.238758913534781</v>
      </c>
    </row>
    <row r="2146" spans="1:31" x14ac:dyDescent="0.25">
      <c r="A2146">
        <v>2058091</v>
      </c>
      <c r="B2146">
        <v>1</v>
      </c>
      <c r="C2146" t="s">
        <v>80</v>
      </c>
      <c r="D2146" t="s">
        <v>85</v>
      </c>
      <c r="E2146" t="s">
        <v>169</v>
      </c>
      <c r="F2146" t="s">
        <v>6466</v>
      </c>
      <c r="G2146" t="s">
        <v>273</v>
      </c>
      <c r="H2146" t="s">
        <v>134</v>
      </c>
      <c r="I2146" t="s">
        <v>135</v>
      </c>
      <c r="J2146" t="s">
        <v>136</v>
      </c>
      <c r="K2146" t="s">
        <v>155</v>
      </c>
      <c r="L2146" t="s">
        <v>6467</v>
      </c>
      <c r="M2146" t="s">
        <v>6468</v>
      </c>
      <c r="N2146">
        <v>5.1669444440000003</v>
      </c>
      <c r="O2146">
        <v>0</v>
      </c>
      <c r="P2146">
        <v>536</v>
      </c>
      <c r="Q2146">
        <v>0</v>
      </c>
      <c r="R2146">
        <v>0</v>
      </c>
      <c r="S2146">
        <v>0</v>
      </c>
      <c r="T2146">
        <v>76</v>
      </c>
      <c r="U2146">
        <v>0</v>
      </c>
      <c r="V2146">
        <v>0</v>
      </c>
      <c r="W2146">
        <v>0</v>
      </c>
      <c r="X2146">
        <v>651.74990152327177</v>
      </c>
      <c r="Y2146">
        <v>0</v>
      </c>
      <c r="Z2146">
        <v>0</v>
      </c>
      <c r="AA2146">
        <v>0</v>
      </c>
      <c r="AB2146">
        <v>431.67525951750656</v>
      </c>
      <c r="AC2146">
        <v>0</v>
      </c>
      <c r="AD2146">
        <v>0</v>
      </c>
      <c r="AE2146">
        <v>1083.4251610407782</v>
      </c>
    </row>
    <row r="2147" spans="1:31" x14ac:dyDescent="0.25">
      <c r="A2147">
        <v>2058092</v>
      </c>
      <c r="B2147">
        <v>1</v>
      </c>
      <c r="C2147" t="s">
        <v>81</v>
      </c>
      <c r="D2147" t="s">
        <v>124</v>
      </c>
      <c r="E2147" t="s">
        <v>169</v>
      </c>
      <c r="F2147" t="s">
        <v>6469</v>
      </c>
      <c r="G2147" t="s">
        <v>273</v>
      </c>
      <c r="H2147" t="s">
        <v>134</v>
      </c>
      <c r="I2147" t="s">
        <v>135</v>
      </c>
      <c r="J2147" t="s">
        <v>136</v>
      </c>
      <c r="K2147" t="s">
        <v>155</v>
      </c>
      <c r="L2147" t="s">
        <v>6470</v>
      </c>
      <c r="M2147" t="s">
        <v>6471</v>
      </c>
      <c r="N2147">
        <v>6.5622222219999999</v>
      </c>
      <c r="O2147">
        <v>0</v>
      </c>
      <c r="P2147">
        <v>66</v>
      </c>
      <c r="Q2147">
        <v>0</v>
      </c>
      <c r="R2147">
        <v>13</v>
      </c>
      <c r="S2147">
        <v>0</v>
      </c>
      <c r="T2147">
        <v>3</v>
      </c>
      <c r="U2147">
        <v>0</v>
      </c>
      <c r="V2147">
        <v>0</v>
      </c>
      <c r="W2147">
        <v>0</v>
      </c>
      <c r="X2147">
        <v>90.040614329333238</v>
      </c>
      <c r="Y2147">
        <v>0</v>
      </c>
      <c r="Z2147">
        <v>14.299175122316532</v>
      </c>
      <c r="AA2147">
        <v>0</v>
      </c>
      <c r="AB2147">
        <v>11.635114922363531</v>
      </c>
      <c r="AC2147">
        <v>0</v>
      </c>
      <c r="AD2147">
        <v>0</v>
      </c>
      <c r="AE2147">
        <v>115.97490437401329</v>
      </c>
    </row>
    <row r="2148" spans="1:31" x14ac:dyDescent="0.25">
      <c r="A2148">
        <v>2058094</v>
      </c>
      <c r="B2148">
        <v>1</v>
      </c>
      <c r="C2148" t="s">
        <v>80</v>
      </c>
      <c r="D2148" t="s">
        <v>84</v>
      </c>
      <c r="E2148" t="s">
        <v>140</v>
      </c>
      <c r="F2148" t="s">
        <v>6472</v>
      </c>
      <c r="G2148" t="s">
        <v>154</v>
      </c>
      <c r="H2148" t="s">
        <v>143</v>
      </c>
      <c r="I2148" t="s">
        <v>135</v>
      </c>
      <c r="J2148" t="s">
        <v>136</v>
      </c>
      <c r="K2148" t="s">
        <v>155</v>
      </c>
      <c r="L2148" t="s">
        <v>6473</v>
      </c>
      <c r="M2148" t="s">
        <v>6474</v>
      </c>
      <c r="N2148">
        <v>9.0874805550000008</v>
      </c>
      <c r="O2148">
        <v>0</v>
      </c>
      <c r="P2148">
        <v>807</v>
      </c>
      <c r="Q2148">
        <v>0</v>
      </c>
      <c r="R2148">
        <v>0</v>
      </c>
      <c r="S2148">
        <v>0</v>
      </c>
      <c r="T2148">
        <v>57</v>
      </c>
      <c r="U2148">
        <v>0</v>
      </c>
      <c r="V2148">
        <v>0</v>
      </c>
      <c r="W2148">
        <v>0</v>
      </c>
      <c r="X2148">
        <v>1549.5407773047659</v>
      </c>
      <c r="Y2148">
        <v>0</v>
      </c>
      <c r="Z2148">
        <v>0</v>
      </c>
      <c r="AA2148">
        <v>0</v>
      </c>
      <c r="AB2148">
        <v>693.94478741444141</v>
      </c>
      <c r="AC2148">
        <v>0</v>
      </c>
      <c r="AD2148">
        <v>0</v>
      </c>
      <c r="AE2148">
        <v>2243.4855647192071</v>
      </c>
    </row>
    <row r="2149" spans="1:31" x14ac:dyDescent="0.25">
      <c r="A2149">
        <v>2058095</v>
      </c>
      <c r="B2149">
        <v>1</v>
      </c>
      <c r="C2149" t="s">
        <v>80</v>
      </c>
      <c r="D2149" t="s">
        <v>108</v>
      </c>
      <c r="E2149" t="s">
        <v>158</v>
      </c>
      <c r="F2149" t="s">
        <v>6475</v>
      </c>
      <c r="G2149" t="s">
        <v>979</v>
      </c>
      <c r="H2149" t="s">
        <v>143</v>
      </c>
      <c r="I2149" t="s">
        <v>135</v>
      </c>
      <c r="J2149" t="s">
        <v>136</v>
      </c>
      <c r="K2149" t="s">
        <v>137</v>
      </c>
      <c r="L2149" t="s">
        <v>6476</v>
      </c>
      <c r="M2149" t="s">
        <v>6477</v>
      </c>
      <c r="N2149">
        <v>2.855277777</v>
      </c>
      <c r="O2149">
        <v>0</v>
      </c>
      <c r="P2149">
        <v>119</v>
      </c>
      <c r="Q2149">
        <v>0</v>
      </c>
      <c r="R2149">
        <v>1</v>
      </c>
      <c r="S2149">
        <v>0</v>
      </c>
      <c r="T2149">
        <v>6</v>
      </c>
      <c r="U2149">
        <v>0</v>
      </c>
      <c r="V2149">
        <v>0</v>
      </c>
      <c r="W2149">
        <v>0</v>
      </c>
      <c r="X2149">
        <v>62.323062234555834</v>
      </c>
      <c r="Y2149">
        <v>0</v>
      </c>
      <c r="Z2149">
        <v>0.13181705585726999</v>
      </c>
      <c r="AA2149">
        <v>0</v>
      </c>
      <c r="AB2149">
        <v>17.059220383863185</v>
      </c>
      <c r="AC2149">
        <v>0</v>
      </c>
      <c r="AD2149">
        <v>0</v>
      </c>
      <c r="AE2149">
        <v>79.514099674276281</v>
      </c>
    </row>
    <row r="2150" spans="1:31" x14ac:dyDescent="0.25">
      <c r="A2150">
        <v>2058098</v>
      </c>
      <c r="B2150">
        <v>1</v>
      </c>
      <c r="C2150" t="s">
        <v>80</v>
      </c>
      <c r="D2150" t="s">
        <v>85</v>
      </c>
      <c r="E2150" t="s">
        <v>169</v>
      </c>
      <c r="F2150" t="s">
        <v>6478</v>
      </c>
      <c r="G2150" t="s">
        <v>273</v>
      </c>
      <c r="H2150" t="s">
        <v>134</v>
      </c>
      <c r="I2150" t="s">
        <v>135</v>
      </c>
      <c r="J2150" t="s">
        <v>136</v>
      </c>
      <c r="K2150" t="s">
        <v>155</v>
      </c>
      <c r="L2150" t="s">
        <v>6479</v>
      </c>
      <c r="M2150" t="s">
        <v>6480</v>
      </c>
      <c r="N2150">
        <v>5.6580555549999998</v>
      </c>
      <c r="O2150">
        <v>0</v>
      </c>
      <c r="P2150">
        <v>149</v>
      </c>
      <c r="Q2150">
        <v>0</v>
      </c>
      <c r="R2150">
        <v>0</v>
      </c>
      <c r="S2150">
        <v>0</v>
      </c>
      <c r="T2150">
        <v>65</v>
      </c>
      <c r="U2150">
        <v>0</v>
      </c>
      <c r="V2150">
        <v>0</v>
      </c>
      <c r="W2150">
        <v>0</v>
      </c>
      <c r="X2150">
        <v>216.64885219162664</v>
      </c>
      <c r="Y2150">
        <v>0</v>
      </c>
      <c r="Z2150">
        <v>0</v>
      </c>
      <c r="AA2150">
        <v>0</v>
      </c>
      <c r="AB2150">
        <v>595.89827623924384</v>
      </c>
      <c r="AC2150">
        <v>0</v>
      </c>
      <c r="AD2150">
        <v>0</v>
      </c>
      <c r="AE2150">
        <v>812.54712843087054</v>
      </c>
    </row>
    <row r="2151" spans="1:31" x14ac:dyDescent="0.25">
      <c r="A2151">
        <v>2058104</v>
      </c>
      <c r="B2151">
        <v>1</v>
      </c>
      <c r="C2151" t="s">
        <v>80</v>
      </c>
      <c r="D2151" t="s">
        <v>103</v>
      </c>
      <c r="E2151" t="s">
        <v>169</v>
      </c>
      <c r="F2151" t="s">
        <v>2799</v>
      </c>
      <c r="G2151" t="s">
        <v>273</v>
      </c>
      <c r="H2151" t="s">
        <v>134</v>
      </c>
      <c r="I2151" t="s">
        <v>135</v>
      </c>
      <c r="J2151" t="s">
        <v>136</v>
      </c>
      <c r="K2151" t="s">
        <v>155</v>
      </c>
      <c r="L2151" t="s">
        <v>6481</v>
      </c>
      <c r="M2151" t="s">
        <v>6482</v>
      </c>
      <c r="N2151">
        <v>2.5236111110000001</v>
      </c>
      <c r="O2151">
        <v>0</v>
      </c>
      <c r="P2151">
        <v>271</v>
      </c>
      <c r="Q2151">
        <v>0</v>
      </c>
      <c r="R2151">
        <v>6</v>
      </c>
      <c r="S2151">
        <v>0</v>
      </c>
      <c r="T2151">
        <v>27</v>
      </c>
      <c r="U2151">
        <v>0</v>
      </c>
      <c r="V2151">
        <v>0</v>
      </c>
      <c r="W2151">
        <v>0</v>
      </c>
      <c r="X2151">
        <v>140.87944994492719</v>
      </c>
      <c r="Y2151">
        <v>0</v>
      </c>
      <c r="Z2151">
        <v>6.2593870615097371</v>
      </c>
      <c r="AA2151">
        <v>0</v>
      </c>
      <c r="AB2151">
        <v>195.09297744704199</v>
      </c>
      <c r="AC2151">
        <v>0</v>
      </c>
      <c r="AD2151">
        <v>0</v>
      </c>
      <c r="AE2151">
        <v>342.23181445347893</v>
      </c>
    </row>
    <row r="2152" spans="1:31" x14ac:dyDescent="0.25">
      <c r="A2152">
        <v>2058107</v>
      </c>
      <c r="B2152">
        <v>1</v>
      </c>
      <c r="C2152" t="s">
        <v>81</v>
      </c>
      <c r="D2152" t="s">
        <v>119</v>
      </c>
      <c r="E2152" t="s">
        <v>131</v>
      </c>
      <c r="F2152" t="s">
        <v>6483</v>
      </c>
      <c r="G2152" t="s">
        <v>133</v>
      </c>
      <c r="H2152" t="s">
        <v>134</v>
      </c>
      <c r="I2152" t="s">
        <v>259</v>
      </c>
      <c r="J2152" t="s">
        <v>136</v>
      </c>
      <c r="K2152" t="s">
        <v>137</v>
      </c>
      <c r="L2152" t="s">
        <v>6484</v>
      </c>
      <c r="M2152" t="s">
        <v>6485</v>
      </c>
      <c r="N2152">
        <v>8.3333330000000001E-3</v>
      </c>
      <c r="O2152">
        <v>0</v>
      </c>
      <c r="P2152">
        <v>1483</v>
      </c>
      <c r="Q2152">
        <v>92</v>
      </c>
      <c r="R2152">
        <v>335</v>
      </c>
      <c r="S2152">
        <v>2</v>
      </c>
      <c r="T2152">
        <v>66</v>
      </c>
      <c r="U2152">
        <v>0</v>
      </c>
      <c r="V2152">
        <v>0</v>
      </c>
      <c r="W2152">
        <v>0</v>
      </c>
      <c r="X2152">
        <v>1.8251509343877077</v>
      </c>
      <c r="Y2152">
        <v>2.5039176172679753</v>
      </c>
      <c r="Z2152">
        <v>5.6942730318194128</v>
      </c>
      <c r="AA2152">
        <v>5.3950734465325001E-2</v>
      </c>
      <c r="AB2152">
        <v>0.32168130026895836</v>
      </c>
      <c r="AC2152">
        <v>0</v>
      </c>
      <c r="AD2152">
        <v>0</v>
      </c>
      <c r="AE2152">
        <v>10.398973618209379</v>
      </c>
    </row>
    <row r="2153" spans="1:31" x14ac:dyDescent="0.25">
      <c r="A2153">
        <v>2058111</v>
      </c>
      <c r="B2153">
        <v>1</v>
      </c>
      <c r="C2153" t="s">
        <v>81</v>
      </c>
      <c r="D2153" t="s">
        <v>113</v>
      </c>
      <c r="E2153" t="s">
        <v>158</v>
      </c>
      <c r="F2153" t="s">
        <v>6486</v>
      </c>
      <c r="G2153" t="s">
        <v>160</v>
      </c>
      <c r="H2153" t="s">
        <v>143</v>
      </c>
      <c r="I2153" t="s">
        <v>135</v>
      </c>
      <c r="J2153" t="s">
        <v>136</v>
      </c>
      <c r="K2153" t="s">
        <v>137</v>
      </c>
      <c r="L2153" t="s">
        <v>6487</v>
      </c>
      <c r="M2153" t="s">
        <v>6488</v>
      </c>
      <c r="N2153">
        <v>1.6944444439999999</v>
      </c>
      <c r="O2153">
        <v>0</v>
      </c>
      <c r="P2153">
        <v>26</v>
      </c>
      <c r="Q2153">
        <v>0</v>
      </c>
      <c r="R2153">
        <v>18</v>
      </c>
      <c r="S2153">
        <v>0</v>
      </c>
      <c r="T2153">
        <v>2</v>
      </c>
      <c r="U2153">
        <v>0</v>
      </c>
      <c r="V2153">
        <v>0</v>
      </c>
      <c r="W2153">
        <v>0</v>
      </c>
      <c r="X2153">
        <v>6.9260710151812237</v>
      </c>
      <c r="Y2153">
        <v>0</v>
      </c>
      <c r="Z2153">
        <v>10.282516913331349</v>
      </c>
      <c r="AA2153">
        <v>0</v>
      </c>
      <c r="AB2153">
        <v>0.64497284595147919</v>
      </c>
      <c r="AC2153">
        <v>0</v>
      </c>
      <c r="AD2153">
        <v>0</v>
      </c>
      <c r="AE2153">
        <v>17.85356077446405</v>
      </c>
    </row>
    <row r="2154" spans="1:31" x14ac:dyDescent="0.25">
      <c r="A2154">
        <v>2058115</v>
      </c>
      <c r="B2154">
        <v>1</v>
      </c>
      <c r="C2154" t="s">
        <v>80</v>
      </c>
      <c r="D2154" t="s">
        <v>97</v>
      </c>
      <c r="E2154" t="s">
        <v>146</v>
      </c>
      <c r="F2154" t="s">
        <v>6489</v>
      </c>
      <c r="G2154" t="s">
        <v>133</v>
      </c>
      <c r="H2154" t="s">
        <v>134</v>
      </c>
      <c r="I2154" t="s">
        <v>135</v>
      </c>
      <c r="J2154" t="s">
        <v>136</v>
      </c>
      <c r="K2154" t="s">
        <v>137</v>
      </c>
      <c r="L2154" t="s">
        <v>6490</v>
      </c>
      <c r="M2154" t="s">
        <v>6491</v>
      </c>
      <c r="N2154">
        <v>7.1944443999999996E-2</v>
      </c>
      <c r="O2154">
        <v>0</v>
      </c>
      <c r="P2154">
        <v>3251</v>
      </c>
      <c r="Q2154">
        <v>0</v>
      </c>
      <c r="R2154">
        <v>10</v>
      </c>
      <c r="S2154">
        <v>5</v>
      </c>
      <c r="T2154">
        <v>303</v>
      </c>
      <c r="U2154">
        <v>0</v>
      </c>
      <c r="V2154">
        <v>0</v>
      </c>
      <c r="W2154">
        <v>0</v>
      </c>
      <c r="X2154">
        <v>67.329075128101678</v>
      </c>
      <c r="Y2154">
        <v>0</v>
      </c>
      <c r="Z2154">
        <v>8.3104569540747228E-2</v>
      </c>
      <c r="AA2154">
        <v>9.5245777589985039</v>
      </c>
      <c r="AB2154">
        <v>28.216614528912189</v>
      </c>
      <c r="AC2154">
        <v>0</v>
      </c>
      <c r="AD2154">
        <v>0</v>
      </c>
      <c r="AE2154">
        <v>105.15337198555312</v>
      </c>
    </row>
    <row r="2155" spans="1:31" x14ac:dyDescent="0.25">
      <c r="A2155">
        <v>2058117</v>
      </c>
      <c r="B2155">
        <v>1</v>
      </c>
      <c r="C2155" t="s">
        <v>80</v>
      </c>
      <c r="D2155" t="s">
        <v>106</v>
      </c>
      <c r="E2155" t="s">
        <v>158</v>
      </c>
      <c r="F2155" t="s">
        <v>6492</v>
      </c>
      <c r="G2155" t="s">
        <v>160</v>
      </c>
      <c r="H2155" t="s">
        <v>143</v>
      </c>
      <c r="I2155" t="s">
        <v>135</v>
      </c>
      <c r="J2155" t="s">
        <v>136</v>
      </c>
      <c r="K2155" t="s">
        <v>137</v>
      </c>
      <c r="L2155" t="s">
        <v>6493</v>
      </c>
      <c r="M2155" t="s">
        <v>6494</v>
      </c>
      <c r="N2155">
        <v>1.8616666660000001</v>
      </c>
      <c r="O2155">
        <v>0</v>
      </c>
      <c r="P2155">
        <v>0</v>
      </c>
      <c r="Q2155">
        <v>0</v>
      </c>
      <c r="R2155">
        <v>2</v>
      </c>
      <c r="S2155">
        <v>0</v>
      </c>
      <c r="T2155">
        <v>4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18.379830712656332</v>
      </c>
      <c r="AA2155">
        <v>0</v>
      </c>
      <c r="AB2155">
        <v>24.52801296268715</v>
      </c>
      <c r="AC2155">
        <v>0</v>
      </c>
      <c r="AD2155">
        <v>0</v>
      </c>
      <c r="AE2155">
        <v>42.907843675343486</v>
      </c>
    </row>
    <row r="2156" spans="1:31" x14ac:dyDescent="0.25">
      <c r="A2156">
        <v>2058118</v>
      </c>
      <c r="B2156">
        <v>1</v>
      </c>
      <c r="C2156" t="s">
        <v>80</v>
      </c>
      <c r="D2156" t="s">
        <v>82</v>
      </c>
      <c r="E2156" t="s">
        <v>505</v>
      </c>
      <c r="F2156" t="s">
        <v>6495</v>
      </c>
      <c r="G2156" t="s">
        <v>2153</v>
      </c>
      <c r="H2156" t="s">
        <v>143</v>
      </c>
      <c r="I2156" t="s">
        <v>135</v>
      </c>
      <c r="J2156" t="s">
        <v>136</v>
      </c>
      <c r="K2156" t="s">
        <v>137</v>
      </c>
      <c r="L2156" t="s">
        <v>6496</v>
      </c>
      <c r="M2156" t="s">
        <v>6497</v>
      </c>
      <c r="N2156">
        <v>0.38527777699999999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31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5.1864857247035729</v>
      </c>
      <c r="AC2156">
        <v>0</v>
      </c>
      <c r="AD2156">
        <v>0</v>
      </c>
      <c r="AE2156">
        <v>5.1864857247035729</v>
      </c>
    </row>
    <row r="2157" spans="1:31" x14ac:dyDescent="0.25">
      <c r="A2157">
        <v>2058119</v>
      </c>
      <c r="B2157">
        <v>1</v>
      </c>
      <c r="C2157" t="s">
        <v>81</v>
      </c>
      <c r="D2157" t="s">
        <v>112</v>
      </c>
      <c r="E2157" t="s">
        <v>158</v>
      </c>
      <c r="F2157" t="s">
        <v>6498</v>
      </c>
      <c r="G2157" t="s">
        <v>1378</v>
      </c>
      <c r="H2157" t="s">
        <v>143</v>
      </c>
      <c r="I2157" t="s">
        <v>135</v>
      </c>
      <c r="J2157" t="s">
        <v>136</v>
      </c>
      <c r="K2157" t="s">
        <v>137</v>
      </c>
      <c r="L2157" t="s">
        <v>6499</v>
      </c>
      <c r="M2157" t="s">
        <v>6500</v>
      </c>
      <c r="N2157">
        <v>7.9686111110000004</v>
      </c>
      <c r="O2157">
        <v>0</v>
      </c>
      <c r="P2157">
        <v>86</v>
      </c>
      <c r="Q2157">
        <v>0</v>
      </c>
      <c r="R2157">
        <v>0</v>
      </c>
      <c r="S2157">
        <v>0</v>
      </c>
      <c r="T2157">
        <v>3</v>
      </c>
      <c r="U2157">
        <v>0</v>
      </c>
      <c r="V2157">
        <v>0</v>
      </c>
      <c r="W2157">
        <v>0</v>
      </c>
      <c r="X2157">
        <v>112.89636302309424</v>
      </c>
      <c r="Y2157">
        <v>0</v>
      </c>
      <c r="Z2157">
        <v>0</v>
      </c>
      <c r="AA2157">
        <v>0</v>
      </c>
      <c r="AB2157">
        <v>13.576105765855733</v>
      </c>
      <c r="AC2157">
        <v>0</v>
      </c>
      <c r="AD2157">
        <v>0</v>
      </c>
      <c r="AE2157">
        <v>126.47246878894997</v>
      </c>
    </row>
    <row r="2158" spans="1:31" x14ac:dyDescent="0.25">
      <c r="A2158">
        <v>2058121</v>
      </c>
      <c r="B2158">
        <v>1</v>
      </c>
      <c r="C2158" t="s">
        <v>80</v>
      </c>
      <c r="D2158" t="s">
        <v>99</v>
      </c>
      <c r="E2158" t="s">
        <v>177</v>
      </c>
      <c r="F2158" t="s">
        <v>6501</v>
      </c>
      <c r="G2158" t="s">
        <v>183</v>
      </c>
      <c r="H2158" t="s">
        <v>143</v>
      </c>
      <c r="I2158" t="s">
        <v>135</v>
      </c>
      <c r="J2158" t="s">
        <v>136</v>
      </c>
      <c r="K2158" t="s">
        <v>137</v>
      </c>
      <c r="L2158" t="s">
        <v>6502</v>
      </c>
      <c r="M2158" t="s">
        <v>6503</v>
      </c>
      <c r="N2158">
        <v>3.3513888879999998</v>
      </c>
      <c r="O2158">
        <v>0</v>
      </c>
      <c r="P2158">
        <v>1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0.29085465638076385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0.29085465638076385</v>
      </c>
    </row>
    <row r="2159" spans="1:31" x14ac:dyDescent="0.25">
      <c r="A2159">
        <v>2058126</v>
      </c>
      <c r="B2159">
        <v>1</v>
      </c>
      <c r="C2159" t="s">
        <v>80</v>
      </c>
      <c r="D2159" t="s">
        <v>97</v>
      </c>
      <c r="E2159" t="s">
        <v>169</v>
      </c>
      <c r="F2159" t="s">
        <v>6504</v>
      </c>
      <c r="G2159" t="s">
        <v>133</v>
      </c>
      <c r="H2159" t="s">
        <v>134</v>
      </c>
      <c r="I2159" t="s">
        <v>135</v>
      </c>
      <c r="J2159" t="s">
        <v>136</v>
      </c>
      <c r="K2159" t="s">
        <v>137</v>
      </c>
      <c r="L2159" t="s">
        <v>6505</v>
      </c>
      <c r="M2159" t="s">
        <v>6506</v>
      </c>
      <c r="N2159">
        <v>0.81083333300000004</v>
      </c>
      <c r="O2159">
        <v>0</v>
      </c>
      <c r="P2159">
        <v>2166</v>
      </c>
      <c r="Q2159">
        <v>0</v>
      </c>
      <c r="R2159">
        <v>9</v>
      </c>
      <c r="S2159">
        <v>1</v>
      </c>
      <c r="T2159">
        <v>214</v>
      </c>
      <c r="U2159">
        <v>0</v>
      </c>
      <c r="V2159">
        <v>0</v>
      </c>
      <c r="W2159">
        <v>0</v>
      </c>
      <c r="X2159">
        <v>490.66169011792323</v>
      </c>
      <c r="Y2159">
        <v>0</v>
      </c>
      <c r="Z2159">
        <v>0.50672110584438756</v>
      </c>
      <c r="AA2159">
        <v>19.964947656196554</v>
      </c>
      <c r="AB2159">
        <v>245.61552062154195</v>
      </c>
      <c r="AC2159">
        <v>0</v>
      </c>
      <c r="AD2159">
        <v>0</v>
      </c>
      <c r="AE2159">
        <v>756.74887950150617</v>
      </c>
    </row>
    <row r="2160" spans="1:31" x14ac:dyDescent="0.25">
      <c r="A2160">
        <v>2058127</v>
      </c>
      <c r="B2160">
        <v>1</v>
      </c>
      <c r="C2160" t="s">
        <v>80</v>
      </c>
      <c r="D2160" t="s">
        <v>90</v>
      </c>
      <c r="E2160" t="s">
        <v>505</v>
      </c>
      <c r="F2160" t="s">
        <v>6141</v>
      </c>
      <c r="G2160" t="s">
        <v>366</v>
      </c>
      <c r="H2160" t="s">
        <v>143</v>
      </c>
      <c r="I2160" t="s">
        <v>135</v>
      </c>
      <c r="J2160" t="s">
        <v>136</v>
      </c>
      <c r="K2160" t="s">
        <v>137</v>
      </c>
      <c r="L2160" t="s">
        <v>6507</v>
      </c>
      <c r="M2160" t="s">
        <v>6508</v>
      </c>
      <c r="N2160">
        <v>3.8588888880000001</v>
      </c>
      <c r="O2160">
        <v>0</v>
      </c>
      <c r="P2160">
        <v>61</v>
      </c>
      <c r="Q2160">
        <v>0</v>
      </c>
      <c r="R2160">
        <v>0</v>
      </c>
      <c r="S2160">
        <v>0</v>
      </c>
      <c r="T2160">
        <v>1</v>
      </c>
      <c r="U2160">
        <v>0</v>
      </c>
      <c r="V2160">
        <v>0</v>
      </c>
      <c r="W2160">
        <v>0</v>
      </c>
      <c r="X2160">
        <v>52.562478500569114</v>
      </c>
      <c r="Y2160">
        <v>0</v>
      </c>
      <c r="Z2160">
        <v>0</v>
      </c>
      <c r="AA2160">
        <v>0</v>
      </c>
      <c r="AB2160">
        <v>4.9849257841944592</v>
      </c>
      <c r="AC2160">
        <v>0</v>
      </c>
      <c r="AD2160">
        <v>0</v>
      </c>
      <c r="AE2160">
        <v>57.547404284763573</v>
      </c>
    </row>
    <row r="2161" spans="1:31" x14ac:dyDescent="0.25">
      <c r="A2161">
        <v>2058129</v>
      </c>
      <c r="B2161">
        <v>1</v>
      </c>
      <c r="C2161" t="s">
        <v>80</v>
      </c>
      <c r="D2161" t="s">
        <v>93</v>
      </c>
      <c r="E2161" t="s">
        <v>146</v>
      </c>
      <c r="F2161" t="s">
        <v>6509</v>
      </c>
      <c r="G2161" t="s">
        <v>154</v>
      </c>
      <c r="H2161" t="s">
        <v>134</v>
      </c>
      <c r="I2161" t="s">
        <v>135</v>
      </c>
      <c r="J2161" t="s">
        <v>136</v>
      </c>
      <c r="K2161" t="s">
        <v>155</v>
      </c>
      <c r="L2161" t="s">
        <v>6510</v>
      </c>
      <c r="M2161" t="s">
        <v>6511</v>
      </c>
      <c r="N2161">
        <v>2.2833333329999999</v>
      </c>
      <c r="O2161">
        <v>0</v>
      </c>
      <c r="P2161">
        <v>480</v>
      </c>
      <c r="Q2161">
        <v>2</v>
      </c>
      <c r="R2161">
        <v>90</v>
      </c>
      <c r="S2161">
        <v>6</v>
      </c>
      <c r="T2161">
        <v>76</v>
      </c>
      <c r="U2161">
        <v>1</v>
      </c>
      <c r="V2161">
        <v>0</v>
      </c>
      <c r="W2161">
        <v>0</v>
      </c>
      <c r="X2161">
        <v>194.88044181006217</v>
      </c>
      <c r="Y2161">
        <v>18.7131369839835</v>
      </c>
      <c r="Z2161">
        <v>262.97390771177504</v>
      </c>
      <c r="AA2161">
        <v>81.352525252572008</v>
      </c>
      <c r="AB2161">
        <v>165.13052341823615</v>
      </c>
      <c r="AC2161">
        <v>17.755612118418302</v>
      </c>
      <c r="AD2161">
        <v>0</v>
      </c>
      <c r="AE2161">
        <v>740.80614729504725</v>
      </c>
    </row>
    <row r="2162" spans="1:31" x14ac:dyDescent="0.25">
      <c r="A2162">
        <v>2058130</v>
      </c>
      <c r="B2162">
        <v>1</v>
      </c>
      <c r="C2162" t="s">
        <v>80</v>
      </c>
      <c r="D2162" t="s">
        <v>96</v>
      </c>
      <c r="E2162" t="s">
        <v>158</v>
      </c>
      <c r="F2162" t="s">
        <v>6512</v>
      </c>
      <c r="G2162" t="s">
        <v>273</v>
      </c>
      <c r="H2162" t="s">
        <v>143</v>
      </c>
      <c r="I2162" t="s">
        <v>135</v>
      </c>
      <c r="J2162" t="s">
        <v>136</v>
      </c>
      <c r="K2162" t="s">
        <v>155</v>
      </c>
      <c r="L2162" t="s">
        <v>6513</v>
      </c>
      <c r="M2162" t="s">
        <v>6514</v>
      </c>
      <c r="N2162">
        <v>3.4353500000000001</v>
      </c>
      <c r="O2162">
        <v>0</v>
      </c>
      <c r="P2162">
        <v>63</v>
      </c>
      <c r="Q2162">
        <v>0</v>
      </c>
      <c r="R2162">
        <v>0</v>
      </c>
      <c r="S2162">
        <v>0</v>
      </c>
      <c r="T2162">
        <v>1</v>
      </c>
      <c r="U2162">
        <v>0</v>
      </c>
      <c r="V2162">
        <v>0</v>
      </c>
      <c r="W2162">
        <v>0</v>
      </c>
      <c r="X2162">
        <v>153.59376638181595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153.59376638181595</v>
      </c>
    </row>
    <row r="2163" spans="1:31" x14ac:dyDescent="0.25">
      <c r="A2163">
        <v>2058131</v>
      </c>
      <c r="B2163">
        <v>1</v>
      </c>
      <c r="C2163" t="s">
        <v>80</v>
      </c>
      <c r="D2163" t="s">
        <v>87</v>
      </c>
      <c r="E2163" t="s">
        <v>505</v>
      </c>
      <c r="F2163" t="s">
        <v>6515</v>
      </c>
      <c r="G2163" t="s">
        <v>569</v>
      </c>
      <c r="H2163" t="s">
        <v>143</v>
      </c>
      <c r="I2163" t="s">
        <v>135</v>
      </c>
      <c r="J2163" t="s">
        <v>136</v>
      </c>
      <c r="K2163" t="s">
        <v>137</v>
      </c>
      <c r="L2163" t="s">
        <v>6516</v>
      </c>
      <c r="M2163" t="s">
        <v>6517</v>
      </c>
      <c r="N2163">
        <v>1.3577777769999999</v>
      </c>
      <c r="O2163">
        <v>0</v>
      </c>
      <c r="P2163">
        <v>20</v>
      </c>
      <c r="Q2163">
        <v>0</v>
      </c>
      <c r="R2163">
        <v>0</v>
      </c>
      <c r="S2163">
        <v>0</v>
      </c>
      <c r="T2163">
        <v>9</v>
      </c>
      <c r="U2163">
        <v>0</v>
      </c>
      <c r="V2163">
        <v>0</v>
      </c>
      <c r="W2163">
        <v>0</v>
      </c>
      <c r="X2163">
        <v>5.4768435258713328</v>
      </c>
      <c r="Y2163">
        <v>0</v>
      </c>
      <c r="Z2163">
        <v>0</v>
      </c>
      <c r="AA2163">
        <v>0</v>
      </c>
      <c r="AB2163">
        <v>3.949329362573196</v>
      </c>
      <c r="AC2163">
        <v>0</v>
      </c>
      <c r="AD2163">
        <v>0</v>
      </c>
      <c r="AE2163">
        <v>9.4261728884445297</v>
      </c>
    </row>
    <row r="2164" spans="1:31" x14ac:dyDescent="0.25">
      <c r="A2164">
        <v>2058134</v>
      </c>
      <c r="B2164">
        <v>1</v>
      </c>
      <c r="C2164" t="s">
        <v>81</v>
      </c>
      <c r="D2164" t="s">
        <v>116</v>
      </c>
      <c r="E2164" t="s">
        <v>177</v>
      </c>
      <c r="F2164" t="s">
        <v>6518</v>
      </c>
      <c r="G2164" t="s">
        <v>183</v>
      </c>
      <c r="H2164" t="s">
        <v>143</v>
      </c>
      <c r="I2164" t="s">
        <v>135</v>
      </c>
      <c r="J2164" t="s">
        <v>136</v>
      </c>
      <c r="K2164" t="s">
        <v>137</v>
      </c>
      <c r="L2164" t="s">
        <v>6519</v>
      </c>
      <c r="M2164" t="s">
        <v>6520</v>
      </c>
      <c r="N2164">
        <v>2.9397222219999999</v>
      </c>
      <c r="O2164">
        <v>0</v>
      </c>
      <c r="P2164">
        <v>1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2.3738060982494446E-3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2.3738060982494446E-3</v>
      </c>
    </row>
    <row r="2165" spans="1:31" x14ac:dyDescent="0.25">
      <c r="A2165">
        <v>2058140</v>
      </c>
      <c r="B2165">
        <v>1</v>
      </c>
      <c r="C2165" t="s">
        <v>80</v>
      </c>
      <c r="D2165" t="s">
        <v>85</v>
      </c>
      <c r="E2165" t="s">
        <v>177</v>
      </c>
      <c r="F2165" t="s">
        <v>734</v>
      </c>
      <c r="G2165" t="s">
        <v>196</v>
      </c>
      <c r="H2165" t="s">
        <v>143</v>
      </c>
      <c r="I2165" t="s">
        <v>135</v>
      </c>
      <c r="J2165" t="s">
        <v>136</v>
      </c>
      <c r="K2165" t="s">
        <v>137</v>
      </c>
      <c r="L2165" t="s">
        <v>6521</v>
      </c>
      <c r="M2165" t="s">
        <v>6522</v>
      </c>
      <c r="N2165">
        <v>0.88972222199999995</v>
      </c>
      <c r="O2165">
        <v>0</v>
      </c>
      <c r="P2165">
        <v>7</v>
      </c>
      <c r="Q2165">
        <v>0</v>
      </c>
      <c r="R2165">
        <v>0</v>
      </c>
      <c r="S2165">
        <v>0</v>
      </c>
      <c r="T2165">
        <v>1</v>
      </c>
      <c r="U2165">
        <v>0</v>
      </c>
      <c r="V2165">
        <v>0</v>
      </c>
      <c r="W2165">
        <v>0</v>
      </c>
      <c r="X2165">
        <v>0.58059995449459845</v>
      </c>
      <c r="Y2165">
        <v>0</v>
      </c>
      <c r="Z2165">
        <v>0</v>
      </c>
      <c r="AA2165">
        <v>0</v>
      </c>
      <c r="AB2165">
        <v>1.1691749360314434</v>
      </c>
      <c r="AC2165">
        <v>0</v>
      </c>
      <c r="AD2165">
        <v>0</v>
      </c>
      <c r="AE2165">
        <v>1.7497748905260417</v>
      </c>
    </row>
    <row r="2166" spans="1:31" x14ac:dyDescent="0.25">
      <c r="A2166">
        <v>2058143</v>
      </c>
      <c r="B2166">
        <v>1</v>
      </c>
      <c r="C2166" t="s">
        <v>80</v>
      </c>
      <c r="D2166" t="s">
        <v>93</v>
      </c>
      <c r="E2166" t="s">
        <v>146</v>
      </c>
      <c r="F2166" t="s">
        <v>6523</v>
      </c>
      <c r="G2166" t="s">
        <v>133</v>
      </c>
      <c r="H2166" t="s">
        <v>134</v>
      </c>
      <c r="I2166" t="s">
        <v>135</v>
      </c>
      <c r="J2166" t="s">
        <v>136</v>
      </c>
      <c r="K2166" t="s">
        <v>137</v>
      </c>
      <c r="L2166" t="s">
        <v>6524</v>
      </c>
      <c r="M2166" t="s">
        <v>6525</v>
      </c>
      <c r="N2166">
        <v>0.17</v>
      </c>
      <c r="O2166">
        <v>3</v>
      </c>
      <c r="P2166">
        <v>241</v>
      </c>
      <c r="Q2166">
        <v>40</v>
      </c>
      <c r="R2166">
        <v>25</v>
      </c>
      <c r="S2166">
        <v>5</v>
      </c>
      <c r="T2166">
        <v>25</v>
      </c>
      <c r="U2166">
        <v>0</v>
      </c>
      <c r="V2166">
        <v>0</v>
      </c>
      <c r="W2166">
        <v>0.55434736925456007</v>
      </c>
      <c r="X2166">
        <v>8.6156844462501638</v>
      </c>
      <c r="Y2166">
        <v>26.930994437852874</v>
      </c>
      <c r="Z2166">
        <v>16.156388664421673</v>
      </c>
      <c r="AA2166">
        <v>9.8209238885791805</v>
      </c>
      <c r="AB2166">
        <v>4.8072358880472787</v>
      </c>
      <c r="AC2166">
        <v>0</v>
      </c>
      <c r="AD2166">
        <v>0</v>
      </c>
      <c r="AE2166">
        <v>66.885574694405733</v>
      </c>
    </row>
    <row r="2167" spans="1:31" x14ac:dyDescent="0.25">
      <c r="A2167">
        <v>2058144</v>
      </c>
      <c r="B2167">
        <v>1</v>
      </c>
      <c r="C2167" t="s">
        <v>80</v>
      </c>
      <c r="D2167" t="s">
        <v>89</v>
      </c>
      <c r="E2167" t="s">
        <v>146</v>
      </c>
      <c r="F2167" t="s">
        <v>6526</v>
      </c>
      <c r="G2167" t="s">
        <v>154</v>
      </c>
      <c r="H2167" t="s">
        <v>134</v>
      </c>
      <c r="I2167" t="s">
        <v>135</v>
      </c>
      <c r="J2167" t="s">
        <v>136</v>
      </c>
      <c r="K2167" t="s">
        <v>155</v>
      </c>
      <c r="L2167" t="s">
        <v>6527</v>
      </c>
      <c r="M2167" t="s">
        <v>6528</v>
      </c>
      <c r="N2167">
        <v>1.085555555</v>
      </c>
      <c r="O2167">
        <v>1</v>
      </c>
      <c r="P2167">
        <v>646</v>
      </c>
      <c r="Q2167">
        <v>1</v>
      </c>
      <c r="R2167">
        <v>17</v>
      </c>
      <c r="S2167">
        <v>9</v>
      </c>
      <c r="T2167">
        <v>76</v>
      </c>
      <c r="U2167">
        <v>0</v>
      </c>
      <c r="V2167">
        <v>0</v>
      </c>
      <c r="W2167">
        <v>50.107330133801909</v>
      </c>
      <c r="X2167">
        <v>420.30965982091652</v>
      </c>
      <c r="Y2167">
        <v>0.80327309605653763</v>
      </c>
      <c r="Z2167">
        <v>4.9042966821202043</v>
      </c>
      <c r="AA2167">
        <v>160.31253097346871</v>
      </c>
      <c r="AB2167">
        <v>210.37241875071368</v>
      </c>
      <c r="AC2167">
        <v>0</v>
      </c>
      <c r="AD2167">
        <v>0</v>
      </c>
      <c r="AE2167">
        <v>846.80950945707764</v>
      </c>
    </row>
    <row r="2168" spans="1:31" x14ac:dyDescent="0.25">
      <c r="A2168">
        <v>2058146</v>
      </c>
      <c r="B2168">
        <v>1</v>
      </c>
      <c r="C2168" t="s">
        <v>80</v>
      </c>
      <c r="D2168" t="s">
        <v>100</v>
      </c>
      <c r="E2168" t="s">
        <v>146</v>
      </c>
      <c r="F2168" t="s">
        <v>6529</v>
      </c>
      <c r="G2168" t="s">
        <v>133</v>
      </c>
      <c r="H2168" t="s">
        <v>134</v>
      </c>
      <c r="I2168" t="s">
        <v>135</v>
      </c>
      <c r="J2168" t="s">
        <v>136</v>
      </c>
      <c r="K2168" t="s">
        <v>137</v>
      </c>
      <c r="L2168" t="s">
        <v>6530</v>
      </c>
      <c r="M2168" t="s">
        <v>6531</v>
      </c>
      <c r="N2168">
        <v>0.340277777</v>
      </c>
      <c r="O2168">
        <v>0</v>
      </c>
      <c r="P2168">
        <v>689</v>
      </c>
      <c r="Q2168">
        <v>2</v>
      </c>
      <c r="R2168">
        <v>34</v>
      </c>
      <c r="S2168">
        <v>9</v>
      </c>
      <c r="T2168">
        <v>80</v>
      </c>
      <c r="U2168">
        <v>4</v>
      </c>
      <c r="V2168">
        <v>4</v>
      </c>
      <c r="W2168">
        <v>0</v>
      </c>
      <c r="X2168">
        <v>59.216767153979688</v>
      </c>
      <c r="Y2168">
        <v>0.60833707348400001</v>
      </c>
      <c r="Z2168">
        <v>7.9015032281279804</v>
      </c>
      <c r="AA2168">
        <v>22.197826268814538</v>
      </c>
      <c r="AB2168">
        <v>35.380358026834614</v>
      </c>
      <c r="AC2168">
        <v>19.381415610661804</v>
      </c>
      <c r="AD2168">
        <v>83.621023551407816</v>
      </c>
      <c r="AE2168">
        <v>228.30723091331043</v>
      </c>
    </row>
    <row r="2169" spans="1:31" x14ac:dyDescent="0.25">
      <c r="A2169">
        <v>2058151</v>
      </c>
      <c r="B2169">
        <v>1</v>
      </c>
      <c r="C2169" t="s">
        <v>80</v>
      </c>
      <c r="D2169" t="s">
        <v>99</v>
      </c>
      <c r="E2169" t="s">
        <v>158</v>
      </c>
      <c r="F2169" t="s">
        <v>6532</v>
      </c>
      <c r="G2169" t="s">
        <v>385</v>
      </c>
      <c r="H2169" t="s">
        <v>143</v>
      </c>
      <c r="I2169" t="s">
        <v>135</v>
      </c>
      <c r="J2169" t="s">
        <v>136</v>
      </c>
      <c r="K2169" t="s">
        <v>137</v>
      </c>
      <c r="L2169" t="s">
        <v>6533</v>
      </c>
      <c r="M2169" t="s">
        <v>6534</v>
      </c>
      <c r="N2169">
        <v>6.8783333329999996</v>
      </c>
      <c r="O2169">
        <v>0</v>
      </c>
      <c r="P2169">
        <v>58</v>
      </c>
      <c r="Q2169">
        <v>0</v>
      </c>
      <c r="R2169">
        <v>0</v>
      </c>
      <c r="S2169">
        <v>0</v>
      </c>
      <c r="T2169">
        <v>1</v>
      </c>
      <c r="U2169">
        <v>0</v>
      </c>
      <c r="V2169">
        <v>0</v>
      </c>
      <c r="W2169">
        <v>0</v>
      </c>
      <c r="X2169">
        <v>78.259510740214949</v>
      </c>
      <c r="Y2169">
        <v>0</v>
      </c>
      <c r="Z2169">
        <v>0</v>
      </c>
      <c r="AA2169">
        <v>0</v>
      </c>
      <c r="AB2169">
        <v>0.87479187792654001</v>
      </c>
      <c r="AC2169">
        <v>0</v>
      </c>
      <c r="AD2169">
        <v>0</v>
      </c>
      <c r="AE2169">
        <v>79.13430261814149</v>
      </c>
    </row>
    <row r="2170" spans="1:31" x14ac:dyDescent="0.25">
      <c r="A2170">
        <v>2058154</v>
      </c>
      <c r="B2170">
        <v>1</v>
      </c>
      <c r="C2170" t="s">
        <v>80</v>
      </c>
      <c r="D2170" t="s">
        <v>107</v>
      </c>
      <c r="E2170" t="s">
        <v>140</v>
      </c>
      <c r="F2170" t="s">
        <v>6428</v>
      </c>
      <c r="G2170" t="s">
        <v>154</v>
      </c>
      <c r="H2170" t="s">
        <v>143</v>
      </c>
      <c r="I2170" t="s">
        <v>135</v>
      </c>
      <c r="J2170" t="s">
        <v>136</v>
      </c>
      <c r="K2170" t="s">
        <v>155</v>
      </c>
      <c r="L2170" t="s">
        <v>6535</v>
      </c>
      <c r="M2170" t="s">
        <v>6536</v>
      </c>
      <c r="N2170">
        <v>7.3166666659999997</v>
      </c>
      <c r="O2170">
        <v>0</v>
      </c>
      <c r="P2170">
        <v>570</v>
      </c>
      <c r="Q2170">
        <v>0</v>
      </c>
      <c r="R2170">
        <v>0</v>
      </c>
      <c r="S2170">
        <v>0</v>
      </c>
      <c r="T2170">
        <v>26</v>
      </c>
      <c r="U2170">
        <v>0</v>
      </c>
      <c r="V2170">
        <v>0</v>
      </c>
      <c r="W2170">
        <v>0</v>
      </c>
      <c r="X2170">
        <v>633.99738003316168</v>
      </c>
      <c r="Y2170">
        <v>0</v>
      </c>
      <c r="Z2170">
        <v>0</v>
      </c>
      <c r="AA2170">
        <v>0</v>
      </c>
      <c r="AB2170">
        <v>135.30600098345454</v>
      </c>
      <c r="AC2170">
        <v>0</v>
      </c>
      <c r="AD2170">
        <v>0</v>
      </c>
      <c r="AE2170">
        <v>769.30338101661619</v>
      </c>
    </row>
    <row r="2171" spans="1:31" x14ac:dyDescent="0.25">
      <c r="A2171">
        <v>2058157</v>
      </c>
      <c r="B2171">
        <v>1</v>
      </c>
      <c r="C2171" t="s">
        <v>81</v>
      </c>
      <c r="D2171" t="s">
        <v>112</v>
      </c>
      <c r="E2171" t="s">
        <v>131</v>
      </c>
      <c r="F2171" t="s">
        <v>6537</v>
      </c>
      <c r="G2171" t="s">
        <v>133</v>
      </c>
      <c r="H2171" t="s">
        <v>134</v>
      </c>
      <c r="I2171" t="s">
        <v>135</v>
      </c>
      <c r="J2171" t="s">
        <v>136</v>
      </c>
      <c r="K2171" t="s">
        <v>137</v>
      </c>
      <c r="L2171" t="s">
        <v>6538</v>
      </c>
      <c r="M2171" t="s">
        <v>6539</v>
      </c>
      <c r="N2171">
        <v>1.311388888</v>
      </c>
      <c r="O2171">
        <v>0</v>
      </c>
      <c r="P2171">
        <v>1397</v>
      </c>
      <c r="Q2171">
        <v>198</v>
      </c>
      <c r="R2171">
        <v>59</v>
      </c>
      <c r="S2171">
        <v>15</v>
      </c>
      <c r="T2171">
        <v>123</v>
      </c>
      <c r="U2171">
        <v>4</v>
      </c>
      <c r="V2171">
        <v>1</v>
      </c>
      <c r="W2171">
        <v>0</v>
      </c>
      <c r="X2171">
        <v>305.57197674854388</v>
      </c>
      <c r="Y2171">
        <v>284.65330345544737</v>
      </c>
      <c r="Z2171">
        <v>116.0587987347776</v>
      </c>
      <c r="AA2171">
        <v>35.768382341295627</v>
      </c>
      <c r="AB2171">
        <v>58.975187716858244</v>
      </c>
      <c r="AC2171">
        <v>280.07608529499419</v>
      </c>
      <c r="AD2171">
        <v>1.2875355936122223E-2</v>
      </c>
      <c r="AE2171">
        <v>1081.116609647853</v>
      </c>
    </row>
    <row r="2172" spans="1:31" x14ac:dyDescent="0.25">
      <c r="A2172">
        <v>2058158</v>
      </c>
      <c r="B2172">
        <v>1</v>
      </c>
      <c r="C2172" t="s">
        <v>80</v>
      </c>
      <c r="D2172" t="s">
        <v>93</v>
      </c>
      <c r="E2172" t="s">
        <v>505</v>
      </c>
      <c r="F2172" t="s">
        <v>6540</v>
      </c>
      <c r="G2172" t="s">
        <v>366</v>
      </c>
      <c r="H2172" t="s">
        <v>143</v>
      </c>
      <c r="I2172" t="s">
        <v>135</v>
      </c>
      <c r="J2172" t="s">
        <v>136</v>
      </c>
      <c r="K2172" t="s">
        <v>137</v>
      </c>
      <c r="L2172" t="s">
        <v>6541</v>
      </c>
      <c r="M2172" t="s">
        <v>6542</v>
      </c>
      <c r="N2172">
        <v>4.9858333330000004</v>
      </c>
      <c r="O2172">
        <v>0</v>
      </c>
      <c r="P2172">
        <v>19</v>
      </c>
      <c r="Q2172">
        <v>0</v>
      </c>
      <c r="R2172">
        <v>1</v>
      </c>
      <c r="S2172">
        <v>0</v>
      </c>
      <c r="T2172">
        <v>4</v>
      </c>
      <c r="U2172">
        <v>0</v>
      </c>
      <c r="V2172">
        <v>0</v>
      </c>
      <c r="W2172">
        <v>0</v>
      </c>
      <c r="X2172">
        <v>14.843451784098086</v>
      </c>
      <c r="Y2172">
        <v>0</v>
      </c>
      <c r="Z2172">
        <v>0.95641316309026592</v>
      </c>
      <c r="AA2172">
        <v>0</v>
      </c>
      <c r="AB2172">
        <v>2.9535532390783863</v>
      </c>
      <c r="AC2172">
        <v>0</v>
      </c>
      <c r="AD2172">
        <v>0</v>
      </c>
      <c r="AE2172">
        <v>18.753418186266739</v>
      </c>
    </row>
    <row r="2173" spans="1:31" x14ac:dyDescent="0.25">
      <c r="A2173">
        <v>2058162</v>
      </c>
      <c r="B2173">
        <v>1</v>
      </c>
      <c r="C2173" t="s">
        <v>81</v>
      </c>
      <c r="D2173" t="s">
        <v>119</v>
      </c>
      <c r="E2173" t="s">
        <v>505</v>
      </c>
      <c r="F2173" t="s">
        <v>6543</v>
      </c>
      <c r="G2173" t="s">
        <v>366</v>
      </c>
      <c r="H2173" t="s">
        <v>143</v>
      </c>
      <c r="I2173" t="s">
        <v>135</v>
      </c>
      <c r="J2173" t="s">
        <v>136</v>
      </c>
      <c r="K2173" t="s">
        <v>137</v>
      </c>
      <c r="L2173" t="s">
        <v>6544</v>
      </c>
      <c r="M2173" t="s">
        <v>6545</v>
      </c>
      <c r="N2173">
        <v>1.5294444439999999</v>
      </c>
      <c r="O2173">
        <v>0</v>
      </c>
      <c r="P2173">
        <v>47</v>
      </c>
      <c r="Q2173">
        <v>0</v>
      </c>
      <c r="R2173">
        <v>0</v>
      </c>
      <c r="S2173">
        <v>0</v>
      </c>
      <c r="T2173">
        <v>9</v>
      </c>
      <c r="U2173">
        <v>0</v>
      </c>
      <c r="V2173">
        <v>0</v>
      </c>
      <c r="W2173">
        <v>0</v>
      </c>
      <c r="X2173">
        <v>12.507873406119593</v>
      </c>
      <c r="Y2173">
        <v>0</v>
      </c>
      <c r="Z2173">
        <v>0</v>
      </c>
      <c r="AA2173">
        <v>0</v>
      </c>
      <c r="AB2173">
        <v>12.648348873088615</v>
      </c>
      <c r="AC2173">
        <v>0</v>
      </c>
      <c r="AD2173">
        <v>0</v>
      </c>
      <c r="AE2173">
        <v>25.156222279208208</v>
      </c>
    </row>
    <row r="2174" spans="1:31" x14ac:dyDescent="0.25">
      <c r="A2174">
        <v>2058165</v>
      </c>
      <c r="B2174">
        <v>1</v>
      </c>
      <c r="C2174" t="s">
        <v>81</v>
      </c>
      <c r="D2174" t="s">
        <v>120</v>
      </c>
      <c r="E2174" t="s">
        <v>177</v>
      </c>
      <c r="F2174" t="s">
        <v>6546</v>
      </c>
      <c r="G2174" t="s">
        <v>183</v>
      </c>
      <c r="H2174" t="s">
        <v>143</v>
      </c>
      <c r="I2174" t="s">
        <v>135</v>
      </c>
      <c r="J2174" t="s">
        <v>136</v>
      </c>
      <c r="K2174" t="s">
        <v>137</v>
      </c>
      <c r="L2174" t="s">
        <v>6547</v>
      </c>
      <c r="M2174" t="s">
        <v>6548</v>
      </c>
      <c r="N2174">
        <v>8.1461111109999997</v>
      </c>
      <c r="O2174">
        <v>0</v>
      </c>
      <c r="P2174">
        <v>1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0.88302077510974741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0.88302077510974741</v>
      </c>
    </row>
    <row r="2175" spans="1:31" x14ac:dyDescent="0.25">
      <c r="A2175">
        <v>2058166</v>
      </c>
      <c r="B2175">
        <v>1</v>
      </c>
      <c r="C2175" t="s">
        <v>81</v>
      </c>
      <c r="D2175" t="s">
        <v>113</v>
      </c>
      <c r="E2175" t="s">
        <v>146</v>
      </c>
      <c r="F2175" t="s">
        <v>6549</v>
      </c>
      <c r="G2175" t="s">
        <v>133</v>
      </c>
      <c r="H2175" t="s">
        <v>134</v>
      </c>
      <c r="I2175" t="s">
        <v>135</v>
      </c>
      <c r="J2175" t="s">
        <v>136</v>
      </c>
      <c r="K2175" t="s">
        <v>137</v>
      </c>
      <c r="L2175" t="s">
        <v>6550</v>
      </c>
      <c r="M2175" t="s">
        <v>6551</v>
      </c>
      <c r="N2175">
        <v>0.70833333300000001</v>
      </c>
      <c r="O2175">
        <v>0</v>
      </c>
      <c r="P2175">
        <v>287</v>
      </c>
      <c r="Q2175">
        <v>0</v>
      </c>
      <c r="R2175">
        <v>18</v>
      </c>
      <c r="S2175">
        <v>0</v>
      </c>
      <c r="T2175">
        <v>116</v>
      </c>
      <c r="U2175">
        <v>0</v>
      </c>
      <c r="V2175">
        <v>1</v>
      </c>
      <c r="W2175">
        <v>0</v>
      </c>
      <c r="X2175">
        <v>26.163700768634747</v>
      </c>
      <c r="Y2175">
        <v>0</v>
      </c>
      <c r="Z2175">
        <v>6.3102310948991747</v>
      </c>
      <c r="AA2175">
        <v>0</v>
      </c>
      <c r="AB2175">
        <v>32.868153862230045</v>
      </c>
      <c r="AC2175">
        <v>0</v>
      </c>
      <c r="AD2175">
        <v>0.32124318571982535</v>
      </c>
      <c r="AE2175">
        <v>65.663328911483788</v>
      </c>
    </row>
    <row r="2176" spans="1:31" x14ac:dyDescent="0.25">
      <c r="A2176">
        <v>2058168</v>
      </c>
      <c r="B2176">
        <v>1</v>
      </c>
      <c r="C2176" t="s">
        <v>80</v>
      </c>
      <c r="D2176" t="s">
        <v>110</v>
      </c>
      <c r="E2176" t="s">
        <v>158</v>
      </c>
      <c r="F2176" t="s">
        <v>6552</v>
      </c>
      <c r="G2176" t="s">
        <v>385</v>
      </c>
      <c r="H2176" t="s">
        <v>143</v>
      </c>
      <c r="I2176" t="s">
        <v>135</v>
      </c>
      <c r="J2176" t="s">
        <v>136</v>
      </c>
      <c r="K2176" t="s">
        <v>137</v>
      </c>
      <c r="L2176" t="s">
        <v>6553</v>
      </c>
      <c r="M2176" t="s">
        <v>6554</v>
      </c>
      <c r="N2176">
        <v>3.9877777769999998</v>
      </c>
      <c r="O2176">
        <v>0</v>
      </c>
      <c r="P2176">
        <v>246</v>
      </c>
      <c r="Q2176">
        <v>0</v>
      </c>
      <c r="R2176">
        <v>0</v>
      </c>
      <c r="S2176">
        <v>0</v>
      </c>
      <c r="T2176">
        <v>15</v>
      </c>
      <c r="U2176">
        <v>0</v>
      </c>
      <c r="V2176">
        <v>1</v>
      </c>
      <c r="W2176">
        <v>0</v>
      </c>
      <c r="X2176">
        <v>244.71166035937389</v>
      </c>
      <c r="Y2176">
        <v>0</v>
      </c>
      <c r="Z2176">
        <v>0</v>
      </c>
      <c r="AA2176">
        <v>0</v>
      </c>
      <c r="AB2176">
        <v>33.79865886681403</v>
      </c>
      <c r="AC2176">
        <v>0</v>
      </c>
      <c r="AD2176">
        <v>13.490303927766981</v>
      </c>
      <c r="AE2176">
        <v>292.0006231539549</v>
      </c>
    </row>
    <row r="2177" spans="1:31" x14ac:dyDescent="0.25">
      <c r="A2177">
        <v>2058172</v>
      </c>
      <c r="B2177">
        <v>1</v>
      </c>
      <c r="C2177" t="s">
        <v>80</v>
      </c>
      <c r="D2177" t="s">
        <v>92</v>
      </c>
      <c r="E2177" t="s">
        <v>158</v>
      </c>
      <c r="F2177" t="s">
        <v>6555</v>
      </c>
      <c r="G2177" t="s">
        <v>1283</v>
      </c>
      <c r="H2177" t="s">
        <v>143</v>
      </c>
      <c r="I2177" t="s">
        <v>135</v>
      </c>
      <c r="J2177" t="s">
        <v>136</v>
      </c>
      <c r="K2177" t="s">
        <v>137</v>
      </c>
      <c r="L2177" t="s">
        <v>6556</v>
      </c>
      <c r="M2177" t="s">
        <v>6557</v>
      </c>
      <c r="N2177">
        <v>1.5844444440000001</v>
      </c>
      <c r="O2177">
        <v>0</v>
      </c>
      <c r="P2177">
        <v>2</v>
      </c>
      <c r="Q2177">
        <v>0</v>
      </c>
      <c r="R2177">
        <v>3</v>
      </c>
      <c r="S2177">
        <v>0</v>
      </c>
      <c r="T2177">
        <v>3</v>
      </c>
      <c r="U2177">
        <v>0</v>
      </c>
      <c r="V2177">
        <v>0</v>
      </c>
      <c r="W2177">
        <v>0</v>
      </c>
      <c r="X2177">
        <v>0.33286012493927114</v>
      </c>
      <c r="Y2177">
        <v>0</v>
      </c>
      <c r="Z2177">
        <v>2.0043927332090941</v>
      </c>
      <c r="AA2177">
        <v>0</v>
      </c>
      <c r="AB2177">
        <v>4.2123290039658299</v>
      </c>
      <c r="AC2177">
        <v>0</v>
      </c>
      <c r="AD2177">
        <v>0</v>
      </c>
      <c r="AE2177">
        <v>6.549581862114195</v>
      </c>
    </row>
    <row r="2178" spans="1:31" x14ac:dyDescent="0.25">
      <c r="A2178">
        <v>2058176</v>
      </c>
      <c r="B2178">
        <v>1</v>
      </c>
      <c r="C2178" t="s">
        <v>80</v>
      </c>
      <c r="D2178" t="s">
        <v>96</v>
      </c>
      <c r="E2178" t="s">
        <v>505</v>
      </c>
      <c r="F2178" t="s">
        <v>6558</v>
      </c>
      <c r="G2178" t="s">
        <v>569</v>
      </c>
      <c r="H2178" t="s">
        <v>143</v>
      </c>
      <c r="I2178" t="s">
        <v>135</v>
      </c>
      <c r="J2178" t="s">
        <v>136</v>
      </c>
      <c r="K2178" t="s">
        <v>137</v>
      </c>
      <c r="L2178" t="s">
        <v>6559</v>
      </c>
      <c r="M2178" t="s">
        <v>6560</v>
      </c>
      <c r="N2178">
        <v>1.4311111110000001</v>
      </c>
      <c r="O2178">
        <v>0</v>
      </c>
      <c r="P2178">
        <v>7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10.619208274957247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10.619208274957247</v>
      </c>
    </row>
    <row r="2179" spans="1:31" x14ac:dyDescent="0.25">
      <c r="A2179">
        <v>2058180</v>
      </c>
      <c r="B2179">
        <v>1</v>
      </c>
      <c r="C2179" t="s">
        <v>80</v>
      </c>
      <c r="D2179" t="s">
        <v>92</v>
      </c>
      <c r="E2179" t="s">
        <v>177</v>
      </c>
      <c r="F2179" t="s">
        <v>6561</v>
      </c>
      <c r="G2179" t="s">
        <v>183</v>
      </c>
      <c r="H2179" t="s">
        <v>143</v>
      </c>
      <c r="I2179" t="s">
        <v>135</v>
      </c>
      <c r="J2179" t="s">
        <v>136</v>
      </c>
      <c r="K2179" t="s">
        <v>137</v>
      </c>
      <c r="L2179" t="s">
        <v>6562</v>
      </c>
      <c r="M2179" t="s">
        <v>6563</v>
      </c>
      <c r="N2179">
        <v>2.468611111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1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0.21145967392507636</v>
      </c>
      <c r="AC2179">
        <v>0</v>
      </c>
      <c r="AD2179">
        <v>0</v>
      </c>
      <c r="AE2179">
        <v>0.21145967392507636</v>
      </c>
    </row>
    <row r="2180" spans="1:31" x14ac:dyDescent="0.25">
      <c r="A2180">
        <v>2058185</v>
      </c>
      <c r="B2180">
        <v>1</v>
      </c>
      <c r="C2180" t="s">
        <v>80</v>
      </c>
      <c r="D2180" t="s">
        <v>83</v>
      </c>
      <c r="E2180" t="s">
        <v>177</v>
      </c>
      <c r="F2180" t="s">
        <v>6564</v>
      </c>
      <c r="G2180" t="s">
        <v>196</v>
      </c>
      <c r="H2180" t="s">
        <v>143</v>
      </c>
      <c r="I2180" t="s">
        <v>135</v>
      </c>
      <c r="J2180" t="s">
        <v>136</v>
      </c>
      <c r="K2180" t="s">
        <v>137</v>
      </c>
      <c r="L2180" t="s">
        <v>6565</v>
      </c>
      <c r="M2180" t="s">
        <v>6566</v>
      </c>
      <c r="N2180">
        <v>1.1675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2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5.6060920536744208</v>
      </c>
      <c r="AC2180">
        <v>0</v>
      </c>
      <c r="AD2180">
        <v>0</v>
      </c>
      <c r="AE2180">
        <v>5.6060920536744208</v>
      </c>
    </row>
    <row r="2181" spans="1:31" x14ac:dyDescent="0.25">
      <c r="A2181">
        <v>2058191</v>
      </c>
      <c r="B2181">
        <v>1</v>
      </c>
      <c r="C2181" t="s">
        <v>81</v>
      </c>
      <c r="D2181" t="s">
        <v>112</v>
      </c>
      <c r="E2181" t="s">
        <v>146</v>
      </c>
      <c r="F2181" t="s">
        <v>6567</v>
      </c>
      <c r="G2181" t="s">
        <v>133</v>
      </c>
      <c r="H2181" t="s">
        <v>134</v>
      </c>
      <c r="I2181" t="s">
        <v>135</v>
      </c>
      <c r="J2181" t="s">
        <v>136</v>
      </c>
      <c r="K2181" t="s">
        <v>137</v>
      </c>
      <c r="L2181" t="s">
        <v>6568</v>
      </c>
      <c r="M2181" t="s">
        <v>6569</v>
      </c>
      <c r="N2181">
        <v>0.53027777700000001</v>
      </c>
      <c r="O2181">
        <v>0</v>
      </c>
      <c r="P2181">
        <v>691</v>
      </c>
      <c r="Q2181">
        <v>17</v>
      </c>
      <c r="R2181">
        <v>99</v>
      </c>
      <c r="S2181">
        <v>27</v>
      </c>
      <c r="T2181">
        <v>272</v>
      </c>
      <c r="U2181">
        <v>3</v>
      </c>
      <c r="V2181">
        <v>0</v>
      </c>
      <c r="W2181">
        <v>0</v>
      </c>
      <c r="X2181">
        <v>62.804674028593368</v>
      </c>
      <c r="Y2181">
        <v>5.0965336584584815</v>
      </c>
      <c r="Z2181">
        <v>23.518608571970532</v>
      </c>
      <c r="AA2181">
        <v>222.43392289095362</v>
      </c>
      <c r="AB2181">
        <v>111.22771915136471</v>
      </c>
      <c r="AC2181">
        <v>357.04700194669948</v>
      </c>
      <c r="AD2181">
        <v>0</v>
      </c>
      <c r="AE2181">
        <v>782.12846024804026</v>
      </c>
    </row>
    <row r="2182" spans="1:31" x14ac:dyDescent="0.25">
      <c r="A2182">
        <v>2058198</v>
      </c>
      <c r="B2182">
        <v>1</v>
      </c>
      <c r="C2182" t="s">
        <v>80</v>
      </c>
      <c r="D2182" t="s">
        <v>105</v>
      </c>
      <c r="E2182" t="s">
        <v>131</v>
      </c>
      <c r="F2182" t="s">
        <v>4034</v>
      </c>
      <c r="G2182" t="s">
        <v>133</v>
      </c>
      <c r="H2182" t="s">
        <v>134</v>
      </c>
      <c r="I2182" t="s">
        <v>135</v>
      </c>
      <c r="J2182" t="s">
        <v>136</v>
      </c>
      <c r="K2182" t="s">
        <v>137</v>
      </c>
      <c r="L2182" t="s">
        <v>6570</v>
      </c>
      <c r="M2182" t="s">
        <v>6571</v>
      </c>
      <c r="N2182">
        <v>0.56861111099999995</v>
      </c>
      <c r="O2182">
        <v>13</v>
      </c>
      <c r="P2182">
        <v>31</v>
      </c>
      <c r="Q2182">
        <v>5</v>
      </c>
      <c r="R2182">
        <v>64</v>
      </c>
      <c r="S2182">
        <v>10</v>
      </c>
      <c r="T2182">
        <v>20</v>
      </c>
      <c r="U2182">
        <v>1</v>
      </c>
      <c r="V2182">
        <v>0</v>
      </c>
      <c r="W2182">
        <v>4.3376674092665253</v>
      </c>
      <c r="X2182">
        <v>5.3642892161297153</v>
      </c>
      <c r="Y2182">
        <v>2.552356062692914</v>
      </c>
      <c r="Z2182">
        <v>18.601418148475503</v>
      </c>
      <c r="AA2182">
        <v>22.002470645246692</v>
      </c>
      <c r="AB2182">
        <v>10.538222449991915</v>
      </c>
      <c r="AC2182">
        <v>170.6021708498098</v>
      </c>
      <c r="AD2182">
        <v>0</v>
      </c>
      <c r="AE2182">
        <v>233.99859478161306</v>
      </c>
    </row>
    <row r="2183" spans="1:31" x14ac:dyDescent="0.25">
      <c r="A2183">
        <v>2058207</v>
      </c>
      <c r="B2183">
        <v>1</v>
      </c>
      <c r="C2183" t="s">
        <v>80</v>
      </c>
      <c r="D2183" t="s">
        <v>94</v>
      </c>
      <c r="E2183" t="s">
        <v>177</v>
      </c>
      <c r="F2183" t="s">
        <v>6572</v>
      </c>
      <c r="G2183" t="s">
        <v>183</v>
      </c>
      <c r="H2183" t="s">
        <v>143</v>
      </c>
      <c r="I2183" t="s">
        <v>135</v>
      </c>
      <c r="J2183" t="s">
        <v>136</v>
      </c>
      <c r="K2183" t="s">
        <v>137</v>
      </c>
      <c r="L2183" t="s">
        <v>6573</v>
      </c>
      <c r="M2183" t="s">
        <v>6574</v>
      </c>
      <c r="N2183">
        <v>5.7102777769999999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1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0.4191911298653867</v>
      </c>
      <c r="AC2183">
        <v>0</v>
      </c>
      <c r="AD2183">
        <v>0</v>
      </c>
      <c r="AE2183">
        <v>0.4191911298653867</v>
      </c>
    </row>
    <row r="2184" spans="1:31" x14ac:dyDescent="0.25">
      <c r="A2184">
        <v>2058215</v>
      </c>
      <c r="B2184">
        <v>1</v>
      </c>
      <c r="C2184" t="s">
        <v>80</v>
      </c>
      <c r="D2184" t="s">
        <v>99</v>
      </c>
      <c r="E2184" t="s">
        <v>505</v>
      </c>
      <c r="F2184" t="s">
        <v>6575</v>
      </c>
      <c r="G2184" t="s">
        <v>160</v>
      </c>
      <c r="H2184" t="s">
        <v>143</v>
      </c>
      <c r="I2184" t="s">
        <v>135</v>
      </c>
      <c r="J2184" t="s">
        <v>136</v>
      </c>
      <c r="K2184" t="s">
        <v>137</v>
      </c>
      <c r="L2184" t="s">
        <v>6576</v>
      </c>
      <c r="M2184" t="s">
        <v>6577</v>
      </c>
      <c r="N2184">
        <v>3.7491666659999998</v>
      </c>
      <c r="O2184">
        <v>0</v>
      </c>
      <c r="P2184">
        <v>52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53.515943818790255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53.515943818790255</v>
      </c>
    </row>
    <row r="2185" spans="1:31" x14ac:dyDescent="0.25">
      <c r="A2185">
        <v>2058225</v>
      </c>
      <c r="B2185">
        <v>1</v>
      </c>
      <c r="C2185" t="s">
        <v>81</v>
      </c>
      <c r="D2185" t="s">
        <v>112</v>
      </c>
      <c r="E2185" t="s">
        <v>131</v>
      </c>
      <c r="F2185" t="s">
        <v>6578</v>
      </c>
      <c r="G2185" t="s">
        <v>133</v>
      </c>
      <c r="H2185" t="s">
        <v>134</v>
      </c>
      <c r="I2185" t="s">
        <v>135</v>
      </c>
      <c r="J2185" t="s">
        <v>136</v>
      </c>
      <c r="K2185" t="s">
        <v>137</v>
      </c>
      <c r="L2185" t="s">
        <v>6579</v>
      </c>
      <c r="M2185" t="s">
        <v>6580</v>
      </c>
      <c r="N2185">
        <v>1.092777777</v>
      </c>
      <c r="O2185">
        <v>0</v>
      </c>
      <c r="P2185">
        <v>765</v>
      </c>
      <c r="Q2185">
        <v>18</v>
      </c>
      <c r="R2185">
        <v>131</v>
      </c>
      <c r="S2185">
        <v>8</v>
      </c>
      <c r="T2185">
        <v>24</v>
      </c>
      <c r="U2185">
        <v>1</v>
      </c>
      <c r="V2185">
        <v>0</v>
      </c>
      <c r="W2185">
        <v>0</v>
      </c>
      <c r="X2185">
        <v>121.00632146491294</v>
      </c>
      <c r="Y2185">
        <v>71.664444203270335</v>
      </c>
      <c r="Z2185">
        <v>58.405861316999243</v>
      </c>
      <c r="AA2185">
        <v>64.328788818489585</v>
      </c>
      <c r="AB2185">
        <v>10.135823249399518</v>
      </c>
      <c r="AC2185">
        <v>193.64198555798154</v>
      </c>
      <c r="AD2185">
        <v>0</v>
      </c>
      <c r="AE2185">
        <v>519.18322461105311</v>
      </c>
    </row>
    <row r="2186" spans="1:31" x14ac:dyDescent="0.25">
      <c r="A2186">
        <v>2058227</v>
      </c>
      <c r="B2186">
        <v>1</v>
      </c>
      <c r="C2186" t="s">
        <v>80</v>
      </c>
      <c r="D2186" t="s">
        <v>105</v>
      </c>
      <c r="E2186" t="s">
        <v>177</v>
      </c>
      <c r="F2186" t="s">
        <v>6581</v>
      </c>
      <c r="G2186" t="s">
        <v>196</v>
      </c>
      <c r="H2186" t="s">
        <v>143</v>
      </c>
      <c r="I2186" t="s">
        <v>135</v>
      </c>
      <c r="J2186" t="s">
        <v>136</v>
      </c>
      <c r="K2186" t="s">
        <v>137</v>
      </c>
      <c r="L2186" t="s">
        <v>6582</v>
      </c>
      <c r="M2186" t="s">
        <v>6583</v>
      </c>
      <c r="N2186">
        <v>1.2863888880000001</v>
      </c>
      <c r="O2186">
        <v>0</v>
      </c>
      <c r="P2186">
        <v>7</v>
      </c>
      <c r="Q2186">
        <v>0</v>
      </c>
      <c r="R2186">
        <v>0</v>
      </c>
      <c r="S2186">
        <v>0</v>
      </c>
      <c r="T2186">
        <v>2</v>
      </c>
      <c r="U2186">
        <v>0</v>
      </c>
      <c r="V2186">
        <v>0</v>
      </c>
      <c r="W2186">
        <v>0</v>
      </c>
      <c r="X2186">
        <v>1.2766896279772892</v>
      </c>
      <c r="Y2186">
        <v>0</v>
      </c>
      <c r="Z2186">
        <v>0</v>
      </c>
      <c r="AA2186">
        <v>0</v>
      </c>
      <c r="AB2186">
        <v>0.48010815952998837</v>
      </c>
      <c r="AC2186">
        <v>0</v>
      </c>
      <c r="AD2186">
        <v>0</v>
      </c>
      <c r="AE2186">
        <v>1.7567977875072776</v>
      </c>
    </row>
    <row r="2187" spans="1:31" x14ac:dyDescent="0.25">
      <c r="A2187">
        <v>2058230</v>
      </c>
      <c r="B2187">
        <v>1</v>
      </c>
      <c r="C2187" t="s">
        <v>80</v>
      </c>
      <c r="D2187" t="s">
        <v>83</v>
      </c>
      <c r="E2187" t="s">
        <v>177</v>
      </c>
      <c r="F2187" t="s">
        <v>6584</v>
      </c>
      <c r="G2187" t="s">
        <v>196</v>
      </c>
      <c r="H2187" t="s">
        <v>143</v>
      </c>
      <c r="I2187" t="s">
        <v>135</v>
      </c>
      <c r="J2187" t="s">
        <v>136</v>
      </c>
      <c r="K2187" t="s">
        <v>137</v>
      </c>
      <c r="L2187" t="s">
        <v>6585</v>
      </c>
      <c r="M2187" t="s">
        <v>6586</v>
      </c>
      <c r="N2187">
        <v>1.083611111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3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9.0203955590006561</v>
      </c>
      <c r="AC2187">
        <v>0</v>
      </c>
      <c r="AD2187">
        <v>0</v>
      </c>
      <c r="AE2187">
        <v>9.0203955590006561</v>
      </c>
    </row>
    <row r="2188" spans="1:31" x14ac:dyDescent="0.25">
      <c r="A2188">
        <v>2058232</v>
      </c>
      <c r="B2188">
        <v>1</v>
      </c>
      <c r="C2188" t="s">
        <v>80</v>
      </c>
      <c r="D2188" t="s">
        <v>107</v>
      </c>
      <c r="E2188" t="s">
        <v>177</v>
      </c>
      <c r="F2188" t="s">
        <v>6587</v>
      </c>
      <c r="G2188" t="s">
        <v>1007</v>
      </c>
      <c r="H2188" t="s">
        <v>143</v>
      </c>
      <c r="I2188" t="s">
        <v>135</v>
      </c>
      <c r="J2188" t="s">
        <v>136</v>
      </c>
      <c r="K2188" t="s">
        <v>137</v>
      </c>
      <c r="L2188" t="s">
        <v>6588</v>
      </c>
      <c r="M2188" t="s">
        <v>6589</v>
      </c>
      <c r="N2188">
        <v>7.4622222220000003</v>
      </c>
      <c r="O2188">
        <v>0</v>
      </c>
      <c r="P2188">
        <v>9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16.527324472763031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16.527324472763031</v>
      </c>
    </row>
    <row r="2189" spans="1:31" x14ac:dyDescent="0.25">
      <c r="A2189">
        <v>2058236</v>
      </c>
      <c r="B2189">
        <v>1</v>
      </c>
      <c r="C2189" t="s">
        <v>81</v>
      </c>
      <c r="D2189" t="s">
        <v>119</v>
      </c>
      <c r="E2189" t="s">
        <v>177</v>
      </c>
      <c r="F2189" t="s">
        <v>6590</v>
      </c>
      <c r="G2189" t="s">
        <v>183</v>
      </c>
      <c r="H2189" t="s">
        <v>143</v>
      </c>
      <c r="I2189" t="s">
        <v>135</v>
      </c>
      <c r="J2189" t="s">
        <v>136</v>
      </c>
      <c r="K2189" t="s">
        <v>137</v>
      </c>
      <c r="L2189" t="s">
        <v>6591</v>
      </c>
      <c r="M2189" t="s">
        <v>6592</v>
      </c>
      <c r="N2189">
        <v>3.633611111</v>
      </c>
      <c r="O2189">
        <v>0</v>
      </c>
      <c r="P2189">
        <v>1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0.70929392958301252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0.70929392958301252</v>
      </c>
    </row>
    <row r="2190" spans="1:31" x14ac:dyDescent="0.25">
      <c r="A2190">
        <v>2058239</v>
      </c>
      <c r="B2190">
        <v>1</v>
      </c>
      <c r="C2190" t="s">
        <v>81</v>
      </c>
      <c r="D2190" t="s">
        <v>119</v>
      </c>
      <c r="E2190" t="s">
        <v>131</v>
      </c>
      <c r="F2190" t="s">
        <v>6483</v>
      </c>
      <c r="G2190" t="s">
        <v>133</v>
      </c>
      <c r="H2190" t="s">
        <v>134</v>
      </c>
      <c r="I2190" t="s">
        <v>259</v>
      </c>
      <c r="J2190" t="s">
        <v>136</v>
      </c>
      <c r="K2190" t="s">
        <v>137</v>
      </c>
      <c r="L2190" t="s">
        <v>6593</v>
      </c>
      <c r="M2190" t="s">
        <v>6594</v>
      </c>
      <c r="N2190">
        <v>8.3333330000000001E-3</v>
      </c>
      <c r="O2190">
        <v>0</v>
      </c>
      <c r="P2190">
        <v>1483</v>
      </c>
      <c r="Q2190">
        <v>92</v>
      </c>
      <c r="R2190">
        <v>335</v>
      </c>
      <c r="S2190">
        <v>2</v>
      </c>
      <c r="T2190">
        <v>66</v>
      </c>
      <c r="U2190">
        <v>0</v>
      </c>
      <c r="V2190">
        <v>0</v>
      </c>
      <c r="W2190">
        <v>0</v>
      </c>
      <c r="X2190">
        <v>1.8189406440968769</v>
      </c>
      <c r="Y2190">
        <v>2.6049086115943001</v>
      </c>
      <c r="Z2190">
        <v>5.9193142627116968</v>
      </c>
      <c r="AA2190">
        <v>5.5542741516750004E-2</v>
      </c>
      <c r="AB2190">
        <v>0.34548586754595845</v>
      </c>
      <c r="AC2190">
        <v>0</v>
      </c>
      <c r="AD2190">
        <v>0</v>
      </c>
      <c r="AE2190">
        <v>10.744192127465583</v>
      </c>
    </row>
    <row r="2191" spans="1:31" x14ac:dyDescent="0.25">
      <c r="A2191">
        <v>2058245</v>
      </c>
      <c r="B2191">
        <v>1</v>
      </c>
      <c r="C2191" t="s">
        <v>80</v>
      </c>
      <c r="D2191" t="s">
        <v>103</v>
      </c>
      <c r="E2191" t="s">
        <v>140</v>
      </c>
      <c r="F2191" t="s">
        <v>6412</v>
      </c>
      <c r="G2191" t="s">
        <v>273</v>
      </c>
      <c r="H2191" t="s">
        <v>143</v>
      </c>
      <c r="I2191" t="s">
        <v>135</v>
      </c>
      <c r="J2191" t="s">
        <v>136</v>
      </c>
      <c r="K2191" t="s">
        <v>155</v>
      </c>
      <c r="L2191" t="s">
        <v>6595</v>
      </c>
      <c r="M2191" t="s">
        <v>6596</v>
      </c>
      <c r="N2191">
        <v>5.0666666659999997</v>
      </c>
      <c r="O2191">
        <v>0</v>
      </c>
      <c r="P2191">
        <v>161</v>
      </c>
      <c r="Q2191">
        <v>0</v>
      </c>
      <c r="R2191">
        <v>3</v>
      </c>
      <c r="S2191">
        <v>0</v>
      </c>
      <c r="T2191">
        <v>32</v>
      </c>
      <c r="U2191">
        <v>0</v>
      </c>
      <c r="V2191">
        <v>0</v>
      </c>
      <c r="W2191">
        <v>0</v>
      </c>
      <c r="X2191">
        <v>162.23257400030118</v>
      </c>
      <c r="Y2191">
        <v>0</v>
      </c>
      <c r="Z2191">
        <v>3.1216822851492005</v>
      </c>
      <c r="AA2191">
        <v>0</v>
      </c>
      <c r="AB2191">
        <v>137.70582061192687</v>
      </c>
      <c r="AC2191">
        <v>0</v>
      </c>
      <c r="AD2191">
        <v>0</v>
      </c>
      <c r="AE2191">
        <v>303.06007689737726</v>
      </c>
    </row>
    <row r="2192" spans="1:31" x14ac:dyDescent="0.25">
      <c r="A2192">
        <v>2058247</v>
      </c>
      <c r="B2192">
        <v>1</v>
      </c>
      <c r="C2192" t="s">
        <v>80</v>
      </c>
      <c r="D2192" t="s">
        <v>99</v>
      </c>
      <c r="E2192" t="s">
        <v>505</v>
      </c>
      <c r="F2192" t="s">
        <v>6597</v>
      </c>
      <c r="G2192" t="s">
        <v>366</v>
      </c>
      <c r="H2192" t="s">
        <v>143</v>
      </c>
      <c r="I2192" t="s">
        <v>135</v>
      </c>
      <c r="J2192" t="s">
        <v>136</v>
      </c>
      <c r="K2192" t="s">
        <v>137</v>
      </c>
      <c r="L2192" t="s">
        <v>6598</v>
      </c>
      <c r="M2192" t="s">
        <v>6599</v>
      </c>
      <c r="N2192">
        <v>2.7569444440000002</v>
      </c>
      <c r="O2192">
        <v>0</v>
      </c>
      <c r="P2192">
        <v>28</v>
      </c>
      <c r="Q2192">
        <v>0</v>
      </c>
      <c r="R2192">
        <v>0</v>
      </c>
      <c r="S2192">
        <v>0</v>
      </c>
      <c r="T2192">
        <v>2</v>
      </c>
      <c r="U2192">
        <v>0</v>
      </c>
      <c r="V2192">
        <v>0</v>
      </c>
      <c r="W2192">
        <v>0</v>
      </c>
      <c r="X2192">
        <v>16.311713336970005</v>
      </c>
      <c r="Y2192">
        <v>0</v>
      </c>
      <c r="Z2192">
        <v>0</v>
      </c>
      <c r="AA2192">
        <v>0</v>
      </c>
      <c r="AB2192">
        <v>0.71794564387257376</v>
      </c>
      <c r="AC2192">
        <v>0</v>
      </c>
      <c r="AD2192">
        <v>0</v>
      </c>
      <c r="AE2192">
        <v>17.02965898084258</v>
      </c>
    </row>
    <row r="2193" spans="1:31" x14ac:dyDescent="0.25">
      <c r="A2193">
        <v>2058248</v>
      </c>
      <c r="B2193">
        <v>1</v>
      </c>
      <c r="C2193" t="s">
        <v>81</v>
      </c>
      <c r="D2193" t="s">
        <v>118</v>
      </c>
      <c r="E2193" t="s">
        <v>169</v>
      </c>
      <c r="F2193" t="s">
        <v>6600</v>
      </c>
      <c r="G2193" t="s">
        <v>464</v>
      </c>
      <c r="H2193" t="s">
        <v>134</v>
      </c>
      <c r="I2193" t="s">
        <v>135</v>
      </c>
      <c r="J2193" t="s">
        <v>136</v>
      </c>
      <c r="K2193" t="s">
        <v>137</v>
      </c>
      <c r="L2193" t="s">
        <v>6601</v>
      </c>
      <c r="M2193" t="s">
        <v>6602</v>
      </c>
      <c r="N2193">
        <v>1.7875000000000001</v>
      </c>
      <c r="O2193">
        <v>0</v>
      </c>
      <c r="P2193">
        <v>0</v>
      </c>
      <c r="Q2193">
        <v>8</v>
      </c>
      <c r="R2193">
        <v>4</v>
      </c>
      <c r="S2193">
        <v>2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38.112848762879949</v>
      </c>
      <c r="Z2193">
        <v>34.010791674383121</v>
      </c>
      <c r="AA2193">
        <v>3.4952631857914445</v>
      </c>
      <c r="AB2193">
        <v>0</v>
      </c>
      <c r="AC2193">
        <v>0</v>
      </c>
      <c r="AD2193">
        <v>0</v>
      </c>
      <c r="AE2193">
        <v>75.618903623054521</v>
      </c>
    </row>
    <row r="2194" spans="1:31" x14ac:dyDescent="0.25">
      <c r="A2194">
        <v>2058250</v>
      </c>
      <c r="B2194">
        <v>1</v>
      </c>
      <c r="C2194" t="s">
        <v>80</v>
      </c>
      <c r="D2194" t="s">
        <v>82</v>
      </c>
      <c r="E2194" t="s">
        <v>177</v>
      </c>
      <c r="F2194" t="s">
        <v>6603</v>
      </c>
      <c r="G2194" t="s">
        <v>183</v>
      </c>
      <c r="H2194" t="s">
        <v>143</v>
      </c>
      <c r="I2194" t="s">
        <v>135</v>
      </c>
      <c r="J2194" t="s">
        <v>136</v>
      </c>
      <c r="K2194" t="s">
        <v>137</v>
      </c>
      <c r="L2194" t="s">
        <v>6604</v>
      </c>
      <c r="M2194" t="s">
        <v>6605</v>
      </c>
      <c r="N2194">
        <v>2.2311111110000001</v>
      </c>
      <c r="O2194">
        <v>0</v>
      </c>
      <c r="P2194">
        <v>1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0.83279174472111328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0.83279174472111328</v>
      </c>
    </row>
    <row r="2195" spans="1:31" x14ac:dyDescent="0.25">
      <c r="A2195">
        <v>2058251</v>
      </c>
      <c r="B2195">
        <v>1</v>
      </c>
      <c r="C2195" t="s">
        <v>80</v>
      </c>
      <c r="D2195" t="s">
        <v>95</v>
      </c>
      <c r="E2195" t="s">
        <v>158</v>
      </c>
      <c r="F2195" t="s">
        <v>6606</v>
      </c>
      <c r="G2195" t="s">
        <v>385</v>
      </c>
      <c r="H2195" t="s">
        <v>143</v>
      </c>
      <c r="I2195" t="s">
        <v>135</v>
      </c>
      <c r="J2195" t="s">
        <v>136</v>
      </c>
      <c r="K2195" t="s">
        <v>137</v>
      </c>
      <c r="L2195" t="s">
        <v>6607</v>
      </c>
      <c r="M2195" t="s">
        <v>6608</v>
      </c>
      <c r="N2195">
        <v>2.5841666659999998</v>
      </c>
      <c r="O2195">
        <v>0</v>
      </c>
      <c r="P2195">
        <v>31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19.995055087867573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19.995055087867573</v>
      </c>
    </row>
    <row r="2196" spans="1:31" x14ac:dyDescent="0.25">
      <c r="A2196">
        <v>2058255</v>
      </c>
      <c r="B2196">
        <v>1</v>
      </c>
      <c r="C2196" t="s">
        <v>80</v>
      </c>
      <c r="D2196" t="s">
        <v>95</v>
      </c>
      <c r="E2196" t="s">
        <v>140</v>
      </c>
      <c r="F2196" t="s">
        <v>6609</v>
      </c>
      <c r="G2196" t="s">
        <v>142</v>
      </c>
      <c r="H2196" t="s">
        <v>143</v>
      </c>
      <c r="I2196" t="s">
        <v>135</v>
      </c>
      <c r="J2196" t="s">
        <v>136</v>
      </c>
      <c r="K2196" t="s">
        <v>137</v>
      </c>
      <c r="L2196" t="s">
        <v>6610</v>
      </c>
      <c r="M2196" t="s">
        <v>6611</v>
      </c>
      <c r="N2196">
        <v>0.900277777</v>
      </c>
      <c r="O2196">
        <v>0</v>
      </c>
      <c r="P2196">
        <v>15</v>
      </c>
      <c r="Q2196">
        <v>0</v>
      </c>
      <c r="R2196">
        <v>1</v>
      </c>
      <c r="S2196">
        <v>0</v>
      </c>
      <c r="T2196">
        <v>1</v>
      </c>
      <c r="U2196">
        <v>0</v>
      </c>
      <c r="V2196">
        <v>0</v>
      </c>
      <c r="W2196">
        <v>0</v>
      </c>
      <c r="X2196">
        <v>1.1065048381099685</v>
      </c>
      <c r="Y2196">
        <v>0</v>
      </c>
      <c r="Z2196">
        <v>7.0370748703164981E-2</v>
      </c>
      <c r="AA2196">
        <v>0</v>
      </c>
      <c r="AB2196">
        <v>0</v>
      </c>
      <c r="AC2196">
        <v>0</v>
      </c>
      <c r="AD2196">
        <v>0</v>
      </c>
      <c r="AE2196">
        <v>1.1768755868131335</v>
      </c>
    </row>
    <row r="2197" spans="1:31" x14ac:dyDescent="0.25">
      <c r="A2197">
        <v>2058258</v>
      </c>
      <c r="B2197">
        <v>1</v>
      </c>
      <c r="C2197" t="s">
        <v>80</v>
      </c>
      <c r="D2197" t="s">
        <v>100</v>
      </c>
      <c r="E2197" t="s">
        <v>177</v>
      </c>
      <c r="F2197" t="s">
        <v>6612</v>
      </c>
      <c r="G2197" t="s">
        <v>324</v>
      </c>
      <c r="H2197" t="s">
        <v>143</v>
      </c>
      <c r="I2197" t="s">
        <v>135</v>
      </c>
      <c r="J2197" t="s">
        <v>136</v>
      </c>
      <c r="K2197" t="s">
        <v>137</v>
      </c>
      <c r="L2197" t="s">
        <v>6613</v>
      </c>
      <c r="M2197" t="s">
        <v>6614</v>
      </c>
      <c r="N2197">
        <v>1.186666666</v>
      </c>
      <c r="O2197">
        <v>0</v>
      </c>
      <c r="P2197">
        <v>1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0.13527346841188445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0.13527346841188445</v>
      </c>
    </row>
    <row r="2198" spans="1:31" x14ac:dyDescent="0.25">
      <c r="A2198">
        <v>2058263</v>
      </c>
      <c r="B2198">
        <v>1</v>
      </c>
      <c r="C2198" t="s">
        <v>81</v>
      </c>
      <c r="D2198" t="s">
        <v>113</v>
      </c>
      <c r="E2198" t="s">
        <v>177</v>
      </c>
      <c r="F2198" t="s">
        <v>6615</v>
      </c>
      <c r="G2198" t="s">
        <v>183</v>
      </c>
      <c r="H2198" t="s">
        <v>143</v>
      </c>
      <c r="I2198" t="s">
        <v>135</v>
      </c>
      <c r="J2198" t="s">
        <v>136</v>
      </c>
      <c r="K2198" t="s">
        <v>137</v>
      </c>
      <c r="L2198" t="s">
        <v>6616</v>
      </c>
      <c r="M2198" t="s">
        <v>6617</v>
      </c>
      <c r="N2198">
        <v>1.283055555</v>
      </c>
      <c r="O2198">
        <v>0</v>
      </c>
      <c r="P2198">
        <v>1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0.23409754655128553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0.23409754655128553</v>
      </c>
    </row>
    <row r="2199" spans="1:31" x14ac:dyDescent="0.25">
      <c r="A2199">
        <v>2058264</v>
      </c>
      <c r="B2199">
        <v>1</v>
      </c>
      <c r="C2199" t="s">
        <v>80</v>
      </c>
      <c r="D2199" t="s">
        <v>96</v>
      </c>
      <c r="E2199" t="s">
        <v>177</v>
      </c>
      <c r="F2199" t="s">
        <v>6618</v>
      </c>
      <c r="G2199" t="s">
        <v>183</v>
      </c>
      <c r="H2199" t="s">
        <v>143</v>
      </c>
      <c r="I2199" t="s">
        <v>135</v>
      </c>
      <c r="J2199" t="s">
        <v>136</v>
      </c>
      <c r="K2199" t="s">
        <v>137</v>
      </c>
      <c r="L2199" t="s">
        <v>6619</v>
      </c>
      <c r="M2199" t="s">
        <v>6620</v>
      </c>
      <c r="N2199">
        <v>4.1316666660000001</v>
      </c>
      <c r="O2199">
        <v>0</v>
      </c>
      <c r="P2199">
        <v>1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4.7021445590826279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4.7021445590826279</v>
      </c>
    </row>
    <row r="2200" spans="1:31" x14ac:dyDescent="0.25">
      <c r="A2200">
        <v>2058269</v>
      </c>
      <c r="B2200">
        <v>1</v>
      </c>
      <c r="C2200" t="s">
        <v>81</v>
      </c>
      <c r="D2200" t="s">
        <v>128</v>
      </c>
      <c r="E2200" t="s">
        <v>177</v>
      </c>
      <c r="F2200" t="s">
        <v>1635</v>
      </c>
      <c r="G2200" t="s">
        <v>196</v>
      </c>
      <c r="H2200" t="s">
        <v>143</v>
      </c>
      <c r="I2200" t="s">
        <v>135</v>
      </c>
      <c r="J2200" t="s">
        <v>136</v>
      </c>
      <c r="K2200" t="s">
        <v>137</v>
      </c>
      <c r="L2200" t="s">
        <v>6621</v>
      </c>
      <c r="M2200" t="s">
        <v>6622</v>
      </c>
      <c r="N2200">
        <v>1.394722222</v>
      </c>
      <c r="O2200">
        <v>0</v>
      </c>
      <c r="P2200">
        <v>10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3.0097490525536541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3.0097490525536541</v>
      </c>
    </row>
    <row r="2201" spans="1:31" x14ac:dyDescent="0.25">
      <c r="A2201">
        <v>2058270</v>
      </c>
      <c r="B2201">
        <v>1</v>
      </c>
      <c r="C2201" t="s">
        <v>80</v>
      </c>
      <c r="D2201" t="s">
        <v>100</v>
      </c>
      <c r="E2201" t="s">
        <v>177</v>
      </c>
      <c r="F2201" t="s">
        <v>6623</v>
      </c>
      <c r="G2201" t="s">
        <v>183</v>
      </c>
      <c r="H2201" t="s">
        <v>143</v>
      </c>
      <c r="I2201" t="s">
        <v>135</v>
      </c>
      <c r="J2201" t="s">
        <v>136</v>
      </c>
      <c r="K2201" t="s">
        <v>137</v>
      </c>
      <c r="L2201" t="s">
        <v>6624</v>
      </c>
      <c r="M2201" t="s">
        <v>6625</v>
      </c>
      <c r="N2201">
        <v>1.325</v>
      </c>
      <c r="O2201">
        <v>0</v>
      </c>
      <c r="P2201">
        <v>1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0.30155888506367945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0.30155888506367945</v>
      </c>
    </row>
    <row r="2202" spans="1:31" x14ac:dyDescent="0.25">
      <c r="A2202">
        <v>2058274</v>
      </c>
      <c r="B2202">
        <v>1</v>
      </c>
      <c r="C2202" t="s">
        <v>81</v>
      </c>
      <c r="D2202" t="s">
        <v>122</v>
      </c>
      <c r="E2202" t="s">
        <v>177</v>
      </c>
      <c r="F2202" t="s">
        <v>6626</v>
      </c>
      <c r="G2202" t="s">
        <v>196</v>
      </c>
      <c r="H2202" t="s">
        <v>143</v>
      </c>
      <c r="I2202" t="s">
        <v>135</v>
      </c>
      <c r="J2202" t="s">
        <v>136</v>
      </c>
      <c r="K2202" t="s">
        <v>137</v>
      </c>
      <c r="L2202" t="s">
        <v>6627</v>
      </c>
      <c r="M2202" t="s">
        <v>6628</v>
      </c>
      <c r="N2202">
        <v>1.59</v>
      </c>
      <c r="O2202">
        <v>0</v>
      </c>
      <c r="P2202">
        <v>6</v>
      </c>
      <c r="Q2202">
        <v>0</v>
      </c>
      <c r="R2202">
        <v>0</v>
      </c>
      <c r="S2202">
        <v>0</v>
      </c>
      <c r="T2202">
        <v>1</v>
      </c>
      <c r="U2202">
        <v>0</v>
      </c>
      <c r="V2202">
        <v>0</v>
      </c>
      <c r="W2202">
        <v>0</v>
      </c>
      <c r="X2202">
        <v>2.3496311589474335</v>
      </c>
      <c r="Y2202">
        <v>0</v>
      </c>
      <c r="Z2202">
        <v>0</v>
      </c>
      <c r="AA2202">
        <v>0</v>
      </c>
      <c r="AB2202">
        <v>0.2598118281042916</v>
      </c>
      <c r="AC2202">
        <v>0</v>
      </c>
      <c r="AD2202">
        <v>0</v>
      </c>
      <c r="AE2202">
        <v>2.6094429870517253</v>
      </c>
    </row>
    <row r="2203" spans="1:31" x14ac:dyDescent="0.25">
      <c r="A2203">
        <v>2058276</v>
      </c>
      <c r="B2203">
        <v>1</v>
      </c>
      <c r="C2203" t="s">
        <v>80</v>
      </c>
      <c r="D2203" t="s">
        <v>102</v>
      </c>
      <c r="E2203" t="s">
        <v>146</v>
      </c>
      <c r="F2203" t="s">
        <v>6629</v>
      </c>
      <c r="G2203" t="s">
        <v>1007</v>
      </c>
      <c r="H2203" t="s">
        <v>134</v>
      </c>
      <c r="I2203" t="s">
        <v>135</v>
      </c>
      <c r="J2203" t="s">
        <v>3</v>
      </c>
      <c r="K2203" t="s">
        <v>137</v>
      </c>
      <c r="L2203" t="s">
        <v>6630</v>
      </c>
      <c r="M2203" t="s">
        <v>6631</v>
      </c>
      <c r="N2203">
        <v>0.323333333</v>
      </c>
      <c r="O2203">
        <v>0</v>
      </c>
      <c r="P2203">
        <v>2818</v>
      </c>
      <c r="Q2203">
        <v>0</v>
      </c>
      <c r="R2203">
        <v>109</v>
      </c>
      <c r="S2203">
        <v>3</v>
      </c>
      <c r="T2203">
        <v>481</v>
      </c>
      <c r="U2203">
        <v>1</v>
      </c>
      <c r="V2203">
        <v>1</v>
      </c>
      <c r="W2203">
        <v>0</v>
      </c>
      <c r="X2203">
        <v>168.07828354265391</v>
      </c>
      <c r="Y2203">
        <v>0</v>
      </c>
      <c r="Z2203">
        <v>8.162511536849637</v>
      </c>
      <c r="AA2203">
        <v>21.705664943911248</v>
      </c>
      <c r="AB2203">
        <v>91.967160501488834</v>
      </c>
      <c r="AC2203">
        <v>26.71951074901575</v>
      </c>
      <c r="AD2203">
        <v>0.48054967497949336</v>
      </c>
      <c r="AE2203">
        <v>317.11368094889889</v>
      </c>
    </row>
    <row r="2204" spans="1:31" x14ac:dyDescent="0.25">
      <c r="A2204">
        <v>2058278</v>
      </c>
      <c r="B2204">
        <v>1</v>
      </c>
      <c r="C2204" t="s">
        <v>81</v>
      </c>
      <c r="D2204" t="s">
        <v>127</v>
      </c>
      <c r="E2204" t="s">
        <v>177</v>
      </c>
      <c r="F2204" t="s">
        <v>6632</v>
      </c>
      <c r="G2204" t="s">
        <v>183</v>
      </c>
      <c r="H2204" t="s">
        <v>143</v>
      </c>
      <c r="I2204" t="s">
        <v>135</v>
      </c>
      <c r="J2204" t="s">
        <v>136</v>
      </c>
      <c r="K2204" t="s">
        <v>137</v>
      </c>
      <c r="L2204" t="s">
        <v>6633</v>
      </c>
      <c r="M2204" t="s">
        <v>6634</v>
      </c>
      <c r="N2204">
        <v>3.2963888880000001</v>
      </c>
      <c r="O2204">
        <v>0</v>
      </c>
      <c r="P2204">
        <v>0</v>
      </c>
      <c r="Q2204">
        <v>0</v>
      </c>
      <c r="R2204">
        <v>1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0.68217302457266116</v>
      </c>
      <c r="AA2204">
        <v>0</v>
      </c>
      <c r="AB2204">
        <v>0</v>
      </c>
      <c r="AC2204">
        <v>0</v>
      </c>
      <c r="AD2204">
        <v>0</v>
      </c>
      <c r="AE2204">
        <v>0.68217302457266116</v>
      </c>
    </row>
    <row r="2205" spans="1:31" x14ac:dyDescent="0.25">
      <c r="A2205">
        <v>2058279</v>
      </c>
      <c r="B2205">
        <v>1</v>
      </c>
      <c r="C2205" t="s">
        <v>81</v>
      </c>
      <c r="D2205" t="s">
        <v>112</v>
      </c>
      <c r="E2205" t="s">
        <v>177</v>
      </c>
      <c r="F2205" t="s">
        <v>6635</v>
      </c>
      <c r="G2205" t="s">
        <v>196</v>
      </c>
      <c r="H2205" t="s">
        <v>143</v>
      </c>
      <c r="I2205" t="s">
        <v>135</v>
      </c>
      <c r="J2205" t="s">
        <v>136</v>
      </c>
      <c r="K2205" t="s">
        <v>137</v>
      </c>
      <c r="L2205" t="s">
        <v>6636</v>
      </c>
      <c r="M2205" t="s">
        <v>6637</v>
      </c>
      <c r="N2205">
        <v>3.8205555549999999</v>
      </c>
      <c r="O2205">
        <v>0</v>
      </c>
      <c r="P2205">
        <v>2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2.3744013343037018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2.3744013343037018</v>
      </c>
    </row>
    <row r="2206" spans="1:31" x14ac:dyDescent="0.25">
      <c r="A2206">
        <v>2058280</v>
      </c>
      <c r="B2206">
        <v>1</v>
      </c>
      <c r="C2206" t="s">
        <v>80</v>
      </c>
      <c r="D2206" t="s">
        <v>92</v>
      </c>
      <c r="E2206" t="s">
        <v>177</v>
      </c>
      <c r="F2206" t="s">
        <v>6093</v>
      </c>
      <c r="G2206" t="s">
        <v>179</v>
      </c>
      <c r="H2206" t="s">
        <v>143</v>
      </c>
      <c r="I2206" t="s">
        <v>135</v>
      </c>
      <c r="J2206" t="s">
        <v>136</v>
      </c>
      <c r="K2206" t="s">
        <v>137</v>
      </c>
      <c r="L2206" t="s">
        <v>6638</v>
      </c>
      <c r="M2206" t="s">
        <v>6639</v>
      </c>
      <c r="N2206">
        <v>0.79444444400000003</v>
      </c>
      <c r="O2206">
        <v>0</v>
      </c>
      <c r="P2206">
        <v>1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0.7267774383385589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0.7267774383385589</v>
      </c>
    </row>
    <row r="2207" spans="1:31" x14ac:dyDescent="0.25">
      <c r="A2207">
        <v>2058281</v>
      </c>
      <c r="B2207">
        <v>1</v>
      </c>
      <c r="C2207" t="s">
        <v>80</v>
      </c>
      <c r="D2207" t="s">
        <v>103</v>
      </c>
      <c r="E2207" t="s">
        <v>177</v>
      </c>
      <c r="F2207" t="s">
        <v>6640</v>
      </c>
      <c r="G2207" t="s">
        <v>179</v>
      </c>
      <c r="H2207" t="s">
        <v>143</v>
      </c>
      <c r="I2207" t="s">
        <v>135</v>
      </c>
      <c r="J2207" t="s">
        <v>136</v>
      </c>
      <c r="K2207" t="s">
        <v>137</v>
      </c>
      <c r="L2207" t="s">
        <v>6641</v>
      </c>
      <c r="M2207" t="s">
        <v>6642</v>
      </c>
      <c r="N2207">
        <v>5.1913888879999996</v>
      </c>
      <c r="O2207">
        <v>0</v>
      </c>
      <c r="P2207">
        <v>20</v>
      </c>
      <c r="Q2207">
        <v>0</v>
      </c>
      <c r="R2207">
        <v>0</v>
      </c>
      <c r="S2207">
        <v>0</v>
      </c>
      <c r="T2207">
        <v>1</v>
      </c>
      <c r="U2207">
        <v>0</v>
      </c>
      <c r="V2207">
        <v>0</v>
      </c>
      <c r="W2207">
        <v>0</v>
      </c>
      <c r="X2207">
        <v>20.491965447759451</v>
      </c>
      <c r="Y2207">
        <v>0</v>
      </c>
      <c r="Z2207">
        <v>0</v>
      </c>
      <c r="AA2207">
        <v>0</v>
      </c>
      <c r="AB2207">
        <v>0.24588156200610281</v>
      </c>
      <c r="AC2207">
        <v>0</v>
      </c>
      <c r="AD2207">
        <v>0</v>
      </c>
      <c r="AE2207">
        <v>20.737847009765556</v>
      </c>
    </row>
    <row r="2208" spans="1:31" x14ac:dyDescent="0.25">
      <c r="A2208">
        <v>2058284</v>
      </c>
      <c r="B2208">
        <v>1</v>
      </c>
      <c r="C2208" t="s">
        <v>80</v>
      </c>
      <c r="D2208" t="s">
        <v>84</v>
      </c>
      <c r="E2208" t="s">
        <v>177</v>
      </c>
      <c r="F2208" t="s">
        <v>6643</v>
      </c>
      <c r="G2208" t="s">
        <v>183</v>
      </c>
      <c r="H2208" t="s">
        <v>143</v>
      </c>
      <c r="I2208" t="s">
        <v>135</v>
      </c>
      <c r="J2208" t="s">
        <v>136</v>
      </c>
      <c r="K2208" t="s">
        <v>137</v>
      </c>
      <c r="L2208" t="s">
        <v>6644</v>
      </c>
      <c r="M2208" t="s">
        <v>6645</v>
      </c>
      <c r="N2208">
        <v>5.9669444440000001</v>
      </c>
      <c r="O2208">
        <v>0</v>
      </c>
      <c r="P2208">
        <v>3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2.0693114211184001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2.0693114211184001</v>
      </c>
    </row>
    <row r="2209" spans="1:31" x14ac:dyDescent="0.25">
      <c r="A2209">
        <v>2058285</v>
      </c>
      <c r="B2209">
        <v>1</v>
      </c>
      <c r="C2209" t="s">
        <v>80</v>
      </c>
      <c r="D2209" t="s">
        <v>90</v>
      </c>
      <c r="E2209" t="s">
        <v>505</v>
      </c>
      <c r="F2209" t="s">
        <v>6646</v>
      </c>
      <c r="G2209" t="s">
        <v>1552</v>
      </c>
      <c r="H2209" t="s">
        <v>143</v>
      </c>
      <c r="I2209" t="s">
        <v>135</v>
      </c>
      <c r="J2209" t="s">
        <v>136</v>
      </c>
      <c r="K2209" t="s">
        <v>137</v>
      </c>
      <c r="L2209" t="s">
        <v>6647</v>
      </c>
      <c r="M2209" t="s">
        <v>6648</v>
      </c>
      <c r="N2209">
        <v>3.201944444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1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5.6569485865349245</v>
      </c>
      <c r="AC2209">
        <v>0</v>
      </c>
      <c r="AD2209">
        <v>0</v>
      </c>
      <c r="AE2209">
        <v>5.6569485865349245</v>
      </c>
    </row>
    <row r="2210" spans="1:31" x14ac:dyDescent="0.25">
      <c r="A2210">
        <v>2058291</v>
      </c>
      <c r="B2210">
        <v>1</v>
      </c>
      <c r="C2210" t="s">
        <v>80</v>
      </c>
      <c r="D2210" t="s">
        <v>93</v>
      </c>
      <c r="E2210" t="s">
        <v>177</v>
      </c>
      <c r="F2210" t="s">
        <v>6649</v>
      </c>
      <c r="G2210" t="s">
        <v>179</v>
      </c>
      <c r="H2210" t="s">
        <v>143</v>
      </c>
      <c r="I2210" t="s">
        <v>135</v>
      </c>
      <c r="J2210" t="s">
        <v>136</v>
      </c>
      <c r="K2210" t="s">
        <v>137</v>
      </c>
      <c r="L2210" t="s">
        <v>6650</v>
      </c>
      <c r="M2210" t="s">
        <v>6651</v>
      </c>
      <c r="N2210">
        <v>2.352222222</v>
      </c>
      <c r="O2210">
        <v>0</v>
      </c>
      <c r="P2210">
        <v>7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4.5762601250323822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4.5762601250323822</v>
      </c>
    </row>
    <row r="2211" spans="1:31" x14ac:dyDescent="0.25">
      <c r="A2211">
        <v>2058294</v>
      </c>
      <c r="B2211">
        <v>1</v>
      </c>
      <c r="C2211" t="s">
        <v>81</v>
      </c>
      <c r="D2211" t="s">
        <v>128</v>
      </c>
      <c r="E2211" t="s">
        <v>177</v>
      </c>
      <c r="F2211" t="s">
        <v>6652</v>
      </c>
      <c r="G2211" t="s">
        <v>183</v>
      </c>
      <c r="H2211" t="s">
        <v>143</v>
      </c>
      <c r="I2211" t="s">
        <v>135</v>
      </c>
      <c r="J2211" t="s">
        <v>136</v>
      </c>
      <c r="K2211" t="s">
        <v>137</v>
      </c>
      <c r="L2211" t="s">
        <v>6653</v>
      </c>
      <c r="M2211" t="s">
        <v>6654</v>
      </c>
      <c r="N2211">
        <v>4.8027777770000002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1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4.7931040048458329E-2</v>
      </c>
      <c r="AC2211">
        <v>0</v>
      </c>
      <c r="AD2211">
        <v>0</v>
      </c>
      <c r="AE2211">
        <v>4.7931040048458329E-2</v>
      </c>
    </row>
    <row r="2212" spans="1:31" x14ac:dyDescent="0.25">
      <c r="A2212">
        <v>2058295</v>
      </c>
      <c r="B2212">
        <v>1</v>
      </c>
      <c r="C2212" t="s">
        <v>80</v>
      </c>
      <c r="D2212" t="s">
        <v>108</v>
      </c>
      <c r="E2212" t="s">
        <v>158</v>
      </c>
      <c r="F2212" t="s">
        <v>6655</v>
      </c>
      <c r="G2212" t="s">
        <v>160</v>
      </c>
      <c r="H2212" t="s">
        <v>143</v>
      </c>
      <c r="I2212" t="s">
        <v>135</v>
      </c>
      <c r="J2212" t="s">
        <v>136</v>
      </c>
      <c r="K2212" t="s">
        <v>137</v>
      </c>
      <c r="L2212" t="s">
        <v>6656</v>
      </c>
      <c r="M2212" t="s">
        <v>6657</v>
      </c>
      <c r="N2212">
        <v>1.4680555550000001</v>
      </c>
      <c r="O2212">
        <v>0</v>
      </c>
      <c r="P2212">
        <v>7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0.87157750241299503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0.87157750241299503</v>
      </c>
    </row>
    <row r="2213" spans="1:31" x14ac:dyDescent="0.25">
      <c r="A2213">
        <v>2058297</v>
      </c>
      <c r="B2213">
        <v>1</v>
      </c>
      <c r="C2213" t="s">
        <v>81</v>
      </c>
      <c r="D2213" t="s">
        <v>114</v>
      </c>
      <c r="E2213" t="s">
        <v>158</v>
      </c>
      <c r="F2213" t="s">
        <v>6658</v>
      </c>
      <c r="G2213" t="s">
        <v>160</v>
      </c>
      <c r="H2213" t="s">
        <v>143</v>
      </c>
      <c r="I2213" t="s">
        <v>135</v>
      </c>
      <c r="J2213" t="s">
        <v>136</v>
      </c>
      <c r="K2213" t="s">
        <v>137</v>
      </c>
      <c r="L2213" t="s">
        <v>6659</v>
      </c>
      <c r="M2213" t="s">
        <v>6660</v>
      </c>
      <c r="N2213">
        <v>0.77305555500000001</v>
      </c>
      <c r="O2213">
        <v>0</v>
      </c>
      <c r="P2213">
        <v>8</v>
      </c>
      <c r="Q2213">
        <v>0</v>
      </c>
      <c r="R2213">
        <v>11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1.1162852856264176</v>
      </c>
      <c r="Y2213">
        <v>0</v>
      </c>
      <c r="Z2213">
        <v>0.91295207345127505</v>
      </c>
      <c r="AA2213">
        <v>0</v>
      </c>
      <c r="AB2213">
        <v>0</v>
      </c>
      <c r="AC2213">
        <v>0</v>
      </c>
      <c r="AD2213">
        <v>0</v>
      </c>
      <c r="AE2213">
        <v>2.0292373590776926</v>
      </c>
    </row>
    <row r="2214" spans="1:31" x14ac:dyDescent="0.25">
      <c r="A2214">
        <v>2058304</v>
      </c>
      <c r="B2214">
        <v>1</v>
      </c>
      <c r="C2214" t="s">
        <v>81</v>
      </c>
      <c r="D2214" t="s">
        <v>123</v>
      </c>
      <c r="E2214" t="s">
        <v>158</v>
      </c>
      <c r="F2214" t="s">
        <v>6661</v>
      </c>
      <c r="G2214" t="s">
        <v>160</v>
      </c>
      <c r="H2214" t="s">
        <v>143</v>
      </c>
      <c r="I2214" t="s">
        <v>135</v>
      </c>
      <c r="J2214" t="s">
        <v>136</v>
      </c>
      <c r="K2214" t="s">
        <v>137</v>
      </c>
      <c r="L2214" t="s">
        <v>6662</v>
      </c>
      <c r="M2214" t="s">
        <v>6663</v>
      </c>
      <c r="N2214">
        <v>0.90333333299999996</v>
      </c>
      <c r="O2214">
        <v>0</v>
      </c>
      <c r="P2214">
        <v>54</v>
      </c>
      <c r="Q2214">
        <v>0</v>
      </c>
      <c r="R2214">
        <v>0</v>
      </c>
      <c r="S2214">
        <v>0</v>
      </c>
      <c r="T2214">
        <v>2</v>
      </c>
      <c r="U2214">
        <v>0</v>
      </c>
      <c r="V2214">
        <v>0</v>
      </c>
      <c r="W2214">
        <v>0</v>
      </c>
      <c r="X2214">
        <v>11.083693105969576</v>
      </c>
      <c r="Y2214">
        <v>0</v>
      </c>
      <c r="Z2214">
        <v>0</v>
      </c>
      <c r="AA2214">
        <v>0</v>
      </c>
      <c r="AB2214">
        <v>2.17556841958449</v>
      </c>
      <c r="AC2214">
        <v>0</v>
      </c>
      <c r="AD2214">
        <v>0</v>
      </c>
      <c r="AE2214">
        <v>13.259261525554066</v>
      </c>
    </row>
    <row r="2215" spans="1:31" x14ac:dyDescent="0.25">
      <c r="A2215">
        <v>2058305</v>
      </c>
      <c r="B2215">
        <v>1</v>
      </c>
      <c r="C2215" t="s">
        <v>81</v>
      </c>
      <c r="D2215" t="s">
        <v>123</v>
      </c>
      <c r="E2215" t="s">
        <v>177</v>
      </c>
      <c r="F2215" t="s">
        <v>6664</v>
      </c>
      <c r="G2215" t="s">
        <v>196</v>
      </c>
      <c r="H2215" t="s">
        <v>143</v>
      </c>
      <c r="I2215" t="s">
        <v>135</v>
      </c>
      <c r="J2215" t="s">
        <v>136</v>
      </c>
      <c r="K2215" t="s">
        <v>137</v>
      </c>
      <c r="L2215" t="s">
        <v>6665</v>
      </c>
      <c r="M2215" t="s">
        <v>6666</v>
      </c>
      <c r="N2215">
        <v>1.8725000000000001</v>
      </c>
      <c r="O2215">
        <v>0</v>
      </c>
      <c r="P2215">
        <v>1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0.50927425213419841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0.50927425213419841</v>
      </c>
    </row>
    <row r="2216" spans="1:31" x14ac:dyDescent="0.25">
      <c r="A2216">
        <v>2058307</v>
      </c>
      <c r="B2216">
        <v>1</v>
      </c>
      <c r="C2216" t="s">
        <v>80</v>
      </c>
      <c r="D2216" t="s">
        <v>84</v>
      </c>
      <c r="E2216" t="s">
        <v>140</v>
      </c>
      <c r="F2216" t="s">
        <v>6667</v>
      </c>
      <c r="G2216" t="s">
        <v>324</v>
      </c>
      <c r="H2216" t="s">
        <v>143</v>
      </c>
      <c r="I2216" t="s">
        <v>135</v>
      </c>
      <c r="J2216" t="s">
        <v>136</v>
      </c>
      <c r="K2216" t="s">
        <v>137</v>
      </c>
      <c r="L2216" t="s">
        <v>6668</v>
      </c>
      <c r="M2216" t="s">
        <v>6669</v>
      </c>
      <c r="N2216">
        <v>1.4727777769999999</v>
      </c>
      <c r="O2216">
        <v>0</v>
      </c>
      <c r="P2216">
        <v>325</v>
      </c>
      <c r="Q2216">
        <v>0</v>
      </c>
      <c r="R2216">
        <v>0</v>
      </c>
      <c r="S2216">
        <v>0</v>
      </c>
      <c r="T2216">
        <v>7</v>
      </c>
      <c r="U2216">
        <v>0</v>
      </c>
      <c r="V2216">
        <v>0</v>
      </c>
      <c r="W2216">
        <v>0</v>
      </c>
      <c r="X2216">
        <v>98.96774321766101</v>
      </c>
      <c r="Y2216">
        <v>0</v>
      </c>
      <c r="Z2216">
        <v>0</v>
      </c>
      <c r="AA2216">
        <v>0</v>
      </c>
      <c r="AB2216">
        <v>15.171444204339435</v>
      </c>
      <c r="AC2216">
        <v>0</v>
      </c>
      <c r="AD2216">
        <v>0</v>
      </c>
      <c r="AE2216">
        <v>114.13918742200045</v>
      </c>
    </row>
    <row r="2217" spans="1:31" x14ac:dyDescent="0.25">
      <c r="A2217">
        <v>2058309</v>
      </c>
      <c r="B2217">
        <v>1</v>
      </c>
      <c r="C2217" t="s">
        <v>80</v>
      </c>
      <c r="D2217" t="s">
        <v>84</v>
      </c>
      <c r="E2217" t="s">
        <v>177</v>
      </c>
      <c r="F2217" t="s">
        <v>6670</v>
      </c>
      <c r="G2217" t="s">
        <v>1007</v>
      </c>
      <c r="H2217" t="s">
        <v>143</v>
      </c>
      <c r="I2217" t="s">
        <v>135</v>
      </c>
      <c r="J2217" t="s">
        <v>136</v>
      </c>
      <c r="K2217" t="s">
        <v>137</v>
      </c>
      <c r="L2217" t="s">
        <v>6671</v>
      </c>
      <c r="M2217" t="s">
        <v>6672</v>
      </c>
      <c r="N2217">
        <v>2.1752777769999998</v>
      </c>
      <c r="O2217">
        <v>0</v>
      </c>
      <c r="P2217">
        <v>8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4.6976289497290784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4.6976289497290784</v>
      </c>
    </row>
    <row r="2218" spans="1:31" x14ac:dyDescent="0.25">
      <c r="A2218">
        <v>2058312</v>
      </c>
      <c r="B2218">
        <v>1</v>
      </c>
      <c r="C2218" t="s">
        <v>80</v>
      </c>
      <c r="D2218" t="s">
        <v>107</v>
      </c>
      <c r="E2218" t="s">
        <v>146</v>
      </c>
      <c r="F2218" t="s">
        <v>6673</v>
      </c>
      <c r="G2218" t="s">
        <v>1007</v>
      </c>
      <c r="H2218" t="s">
        <v>134</v>
      </c>
      <c r="I2218" t="s">
        <v>135</v>
      </c>
      <c r="J2218" t="s">
        <v>3</v>
      </c>
      <c r="K2218" t="s">
        <v>137</v>
      </c>
      <c r="L2218" t="s">
        <v>6674</v>
      </c>
      <c r="M2218" t="s">
        <v>6675</v>
      </c>
      <c r="N2218">
        <v>0.36222222199999998</v>
      </c>
      <c r="O2218">
        <v>0</v>
      </c>
      <c r="P2218">
        <v>7269</v>
      </c>
      <c r="Q2218">
        <v>1</v>
      </c>
      <c r="R2218">
        <v>5</v>
      </c>
      <c r="S2218">
        <v>2</v>
      </c>
      <c r="T2218">
        <v>893</v>
      </c>
      <c r="U2218">
        <v>1</v>
      </c>
      <c r="V2218">
        <v>2</v>
      </c>
      <c r="W2218">
        <v>0</v>
      </c>
      <c r="X2218">
        <v>862.48857539069184</v>
      </c>
      <c r="Y2218">
        <v>0.43991235449966665</v>
      </c>
      <c r="Z2218">
        <v>2.1798712117866668</v>
      </c>
      <c r="AA2218">
        <v>7.4323538080317153</v>
      </c>
      <c r="AB2218">
        <v>381.31860383746459</v>
      </c>
      <c r="AC2218">
        <v>19.826139848150849</v>
      </c>
      <c r="AD2218">
        <v>4.293790235087787</v>
      </c>
      <c r="AE2218">
        <v>1277.9792466857132</v>
      </c>
    </row>
    <row r="2219" spans="1:31" x14ac:dyDescent="0.25">
      <c r="A2219">
        <v>2058314</v>
      </c>
      <c r="B2219">
        <v>1</v>
      </c>
      <c r="C2219" t="s">
        <v>80</v>
      </c>
      <c r="D2219" t="s">
        <v>97</v>
      </c>
      <c r="E2219" t="s">
        <v>177</v>
      </c>
      <c r="F2219" t="s">
        <v>6676</v>
      </c>
      <c r="G2219" t="s">
        <v>196</v>
      </c>
      <c r="H2219" t="s">
        <v>143</v>
      </c>
      <c r="I2219" t="s">
        <v>135</v>
      </c>
      <c r="J2219" t="s">
        <v>136</v>
      </c>
      <c r="K2219" t="s">
        <v>137</v>
      </c>
      <c r="L2219" t="s">
        <v>6677</v>
      </c>
      <c r="M2219" t="s">
        <v>6678</v>
      </c>
      <c r="N2219">
        <v>0.99222222199999999</v>
      </c>
      <c r="O2219">
        <v>0</v>
      </c>
      <c r="P2219">
        <v>1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</row>
    <row r="2220" spans="1:31" x14ac:dyDescent="0.25">
      <c r="A2220">
        <v>2058315</v>
      </c>
      <c r="B2220">
        <v>1</v>
      </c>
      <c r="C2220" t="s">
        <v>81</v>
      </c>
      <c r="D2220" t="s">
        <v>118</v>
      </c>
      <c r="E2220" t="s">
        <v>169</v>
      </c>
      <c r="F2220" t="s">
        <v>6679</v>
      </c>
      <c r="G2220" t="s">
        <v>133</v>
      </c>
      <c r="H2220" t="s">
        <v>134</v>
      </c>
      <c r="I2220" t="s">
        <v>259</v>
      </c>
      <c r="J2220" t="s">
        <v>136</v>
      </c>
      <c r="K2220" t="s">
        <v>137</v>
      </c>
      <c r="L2220" t="s">
        <v>6680</v>
      </c>
      <c r="M2220" t="s">
        <v>6681</v>
      </c>
      <c r="N2220">
        <v>2.0277777E-2</v>
      </c>
      <c r="O2220">
        <v>2</v>
      </c>
      <c r="P2220">
        <v>228</v>
      </c>
      <c r="Q2220">
        <v>73</v>
      </c>
      <c r="R2220">
        <v>93</v>
      </c>
      <c r="S2220">
        <v>3</v>
      </c>
      <c r="T2220">
        <v>16</v>
      </c>
      <c r="U2220">
        <v>1</v>
      </c>
      <c r="V2220">
        <v>0</v>
      </c>
      <c r="W2220">
        <v>2.3727310765724995E-3</v>
      </c>
      <c r="X2220">
        <v>0.95769068367311494</v>
      </c>
      <c r="Y2220">
        <v>5.1682752220362858</v>
      </c>
      <c r="Z2220">
        <v>3.9707251719353622</v>
      </c>
      <c r="AA2220">
        <v>6.9277675171322217E-2</v>
      </c>
      <c r="AB2220">
        <v>0.12071439484049001</v>
      </c>
      <c r="AC2220">
        <v>0.39967929632693366</v>
      </c>
      <c r="AD2220">
        <v>0</v>
      </c>
      <c r="AE2220">
        <v>10.688735175060083</v>
      </c>
    </row>
    <row r="2221" spans="1:31" x14ac:dyDescent="0.25">
      <c r="A2221">
        <v>2058316</v>
      </c>
      <c r="B2221">
        <v>1</v>
      </c>
      <c r="C2221" t="s">
        <v>80</v>
      </c>
      <c r="D2221" t="s">
        <v>97</v>
      </c>
      <c r="E2221" t="s">
        <v>177</v>
      </c>
      <c r="F2221" t="s">
        <v>6682</v>
      </c>
      <c r="G2221" t="s">
        <v>179</v>
      </c>
      <c r="H2221" t="s">
        <v>143</v>
      </c>
      <c r="I2221" t="s">
        <v>135</v>
      </c>
      <c r="J2221" t="s">
        <v>136</v>
      </c>
      <c r="K2221" t="s">
        <v>137</v>
      </c>
      <c r="L2221" t="s">
        <v>6683</v>
      </c>
      <c r="M2221" t="s">
        <v>6684</v>
      </c>
      <c r="N2221">
        <v>0.561111111</v>
      </c>
      <c r="O2221">
        <v>0</v>
      </c>
      <c r="P2221">
        <v>1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0.32993215042407498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0.32993215042407498</v>
      </c>
    </row>
    <row r="2222" spans="1:31" x14ac:dyDescent="0.25">
      <c r="A2222">
        <v>2058319</v>
      </c>
      <c r="B2222">
        <v>1</v>
      </c>
      <c r="C2222" t="s">
        <v>80</v>
      </c>
      <c r="D2222" t="s">
        <v>82</v>
      </c>
      <c r="E2222" t="s">
        <v>177</v>
      </c>
      <c r="F2222" t="s">
        <v>6685</v>
      </c>
      <c r="G2222" t="s">
        <v>196</v>
      </c>
      <c r="H2222" t="s">
        <v>143</v>
      </c>
      <c r="I2222" t="s">
        <v>135</v>
      </c>
      <c r="J2222" t="s">
        <v>136</v>
      </c>
      <c r="K2222" t="s">
        <v>137</v>
      </c>
      <c r="L2222" t="s">
        <v>6686</v>
      </c>
      <c r="M2222" t="s">
        <v>6687</v>
      </c>
      <c r="N2222">
        <v>1.4780555550000001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13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28.672219961142183</v>
      </c>
      <c r="AC2222">
        <v>0</v>
      </c>
      <c r="AD2222">
        <v>0</v>
      </c>
      <c r="AE2222">
        <v>28.672219961142183</v>
      </c>
    </row>
    <row r="2223" spans="1:31" x14ac:dyDescent="0.25">
      <c r="A2223">
        <v>2058320</v>
      </c>
      <c r="B2223">
        <v>1</v>
      </c>
      <c r="C2223" t="s">
        <v>81</v>
      </c>
      <c r="D2223" t="s">
        <v>124</v>
      </c>
      <c r="E2223" t="s">
        <v>177</v>
      </c>
      <c r="F2223" t="s">
        <v>6688</v>
      </c>
      <c r="G2223" t="s">
        <v>183</v>
      </c>
      <c r="H2223" t="s">
        <v>143</v>
      </c>
      <c r="I2223" t="s">
        <v>135</v>
      </c>
      <c r="J2223" t="s">
        <v>136</v>
      </c>
      <c r="K2223" t="s">
        <v>137</v>
      </c>
      <c r="L2223" t="s">
        <v>6689</v>
      </c>
      <c r="M2223" t="s">
        <v>6690</v>
      </c>
      <c r="N2223">
        <v>3.114166666</v>
      </c>
      <c r="O2223">
        <v>0</v>
      </c>
      <c r="P2223">
        <v>1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0.29445796645478672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0.29445796645478672</v>
      </c>
    </row>
    <row r="2224" spans="1:31" x14ac:dyDescent="0.25">
      <c r="A2224">
        <v>2058321</v>
      </c>
      <c r="B2224">
        <v>1</v>
      </c>
      <c r="C2224" t="s">
        <v>81</v>
      </c>
      <c r="D2224" t="s">
        <v>118</v>
      </c>
      <c r="E2224" t="s">
        <v>169</v>
      </c>
      <c r="F2224" t="s">
        <v>6691</v>
      </c>
      <c r="G2224" t="s">
        <v>171</v>
      </c>
      <c r="H2224" t="s">
        <v>134</v>
      </c>
      <c r="I2224" t="s">
        <v>135</v>
      </c>
      <c r="J2224" t="s">
        <v>136</v>
      </c>
      <c r="K2224" t="s">
        <v>137</v>
      </c>
      <c r="L2224" t="s">
        <v>6692</v>
      </c>
      <c r="M2224" t="s">
        <v>6693</v>
      </c>
      <c r="N2224">
        <v>2.4019444440000002</v>
      </c>
      <c r="O2224">
        <v>0</v>
      </c>
      <c r="P2224">
        <v>86</v>
      </c>
      <c r="Q2224">
        <v>0</v>
      </c>
      <c r="R2224">
        <v>5</v>
      </c>
      <c r="S2224">
        <v>0</v>
      </c>
      <c r="T2224">
        <v>6</v>
      </c>
      <c r="U2224">
        <v>0</v>
      </c>
      <c r="V2224">
        <v>0</v>
      </c>
      <c r="W2224">
        <v>0</v>
      </c>
      <c r="X2224">
        <v>37.798495620891948</v>
      </c>
      <c r="Y2224">
        <v>0</v>
      </c>
      <c r="Z2224">
        <v>26.288894171894615</v>
      </c>
      <c r="AA2224">
        <v>0</v>
      </c>
      <c r="AB2224">
        <v>3.9526267770838155</v>
      </c>
      <c r="AC2224">
        <v>0</v>
      </c>
      <c r="AD2224">
        <v>0</v>
      </c>
      <c r="AE2224">
        <v>68.040016569870389</v>
      </c>
    </row>
    <row r="2225" spans="1:31" x14ac:dyDescent="0.25">
      <c r="A2225">
        <v>2058323</v>
      </c>
      <c r="B2225">
        <v>1</v>
      </c>
      <c r="C2225" t="s">
        <v>81</v>
      </c>
      <c r="D2225" t="s">
        <v>122</v>
      </c>
      <c r="E2225" t="s">
        <v>177</v>
      </c>
      <c r="F2225" t="s">
        <v>6694</v>
      </c>
      <c r="G2225" t="s">
        <v>324</v>
      </c>
      <c r="H2225" t="s">
        <v>143</v>
      </c>
      <c r="I2225" t="s">
        <v>135</v>
      </c>
      <c r="J2225" t="s">
        <v>136</v>
      </c>
      <c r="K2225" t="s">
        <v>137</v>
      </c>
      <c r="L2225" t="s">
        <v>6695</v>
      </c>
      <c r="M2225" t="s">
        <v>6696</v>
      </c>
      <c r="N2225">
        <v>2.3708333330000002</v>
      </c>
      <c r="O2225">
        <v>0</v>
      </c>
      <c r="P2225">
        <v>10</v>
      </c>
      <c r="Q2225">
        <v>0</v>
      </c>
      <c r="R2225">
        <v>0</v>
      </c>
      <c r="S2225">
        <v>0</v>
      </c>
      <c r="T2225">
        <v>5</v>
      </c>
      <c r="U2225">
        <v>0</v>
      </c>
      <c r="V2225">
        <v>0</v>
      </c>
      <c r="W2225">
        <v>0</v>
      </c>
      <c r="X2225">
        <v>6.1180395100748743</v>
      </c>
      <c r="Y2225">
        <v>0</v>
      </c>
      <c r="Z2225">
        <v>0</v>
      </c>
      <c r="AA2225">
        <v>0</v>
      </c>
      <c r="AB2225">
        <v>7.0533641699796297</v>
      </c>
      <c r="AC2225">
        <v>0</v>
      </c>
      <c r="AD2225">
        <v>0</v>
      </c>
      <c r="AE2225">
        <v>13.171403680054503</v>
      </c>
    </row>
    <row r="2226" spans="1:31" x14ac:dyDescent="0.25">
      <c r="A2226">
        <v>2058324</v>
      </c>
      <c r="B2226">
        <v>1</v>
      </c>
      <c r="C2226" t="s">
        <v>80</v>
      </c>
      <c r="D2226" t="s">
        <v>96</v>
      </c>
      <c r="E2226" t="s">
        <v>177</v>
      </c>
      <c r="F2226" t="s">
        <v>6697</v>
      </c>
      <c r="G2226" t="s">
        <v>183</v>
      </c>
      <c r="H2226" t="s">
        <v>143</v>
      </c>
      <c r="I2226" t="s">
        <v>135</v>
      </c>
      <c r="J2226" t="s">
        <v>136</v>
      </c>
      <c r="K2226" t="s">
        <v>137</v>
      </c>
      <c r="L2226" t="s">
        <v>6698</v>
      </c>
      <c r="M2226" t="s">
        <v>6699</v>
      </c>
      <c r="N2226">
        <v>2.5672222219999998</v>
      </c>
      <c r="O2226">
        <v>0</v>
      </c>
      <c r="P2226">
        <v>1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0.29527767233061331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0.29527767233061331</v>
      </c>
    </row>
    <row r="2227" spans="1:31" x14ac:dyDescent="0.25">
      <c r="A2227">
        <v>2058325</v>
      </c>
      <c r="B2227">
        <v>1</v>
      </c>
      <c r="C2227" t="s">
        <v>81</v>
      </c>
      <c r="D2227" t="s">
        <v>113</v>
      </c>
      <c r="E2227" t="s">
        <v>177</v>
      </c>
      <c r="F2227" t="s">
        <v>6700</v>
      </c>
      <c r="G2227" t="s">
        <v>183</v>
      </c>
      <c r="H2227" t="s">
        <v>143</v>
      </c>
      <c r="I2227" t="s">
        <v>135</v>
      </c>
      <c r="J2227" t="s">
        <v>136</v>
      </c>
      <c r="K2227" t="s">
        <v>137</v>
      </c>
      <c r="L2227" t="s">
        <v>6701</v>
      </c>
      <c r="M2227" t="s">
        <v>6702</v>
      </c>
      <c r="N2227">
        <v>1.608333333</v>
      </c>
      <c r="O2227">
        <v>0</v>
      </c>
      <c r="P2227">
        <v>1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1.6029403358699998E-2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1.6029403358699998E-2</v>
      </c>
    </row>
    <row r="2228" spans="1:31" x14ac:dyDescent="0.25">
      <c r="A2228">
        <v>2058327</v>
      </c>
      <c r="B2228">
        <v>1</v>
      </c>
      <c r="C2228" t="s">
        <v>80</v>
      </c>
      <c r="D2228" t="s">
        <v>103</v>
      </c>
      <c r="E2228" t="s">
        <v>131</v>
      </c>
      <c r="F2228" t="s">
        <v>6703</v>
      </c>
      <c r="G2228" t="s">
        <v>133</v>
      </c>
      <c r="H2228" t="s">
        <v>134</v>
      </c>
      <c r="I2228" t="s">
        <v>135</v>
      </c>
      <c r="J2228" t="s">
        <v>136</v>
      </c>
      <c r="K2228" t="s">
        <v>137</v>
      </c>
      <c r="L2228" t="s">
        <v>6704</v>
      </c>
      <c r="M2228" t="s">
        <v>6705</v>
      </c>
      <c r="N2228">
        <v>0.48277777700000002</v>
      </c>
      <c r="O2228">
        <v>0</v>
      </c>
      <c r="P2228">
        <v>0</v>
      </c>
      <c r="Q2228">
        <v>0</v>
      </c>
      <c r="R2228">
        <v>0</v>
      </c>
      <c r="S2228">
        <v>10</v>
      </c>
      <c r="T2228">
        <v>0</v>
      </c>
      <c r="U2228">
        <v>13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28.533842307145076</v>
      </c>
      <c r="AB2228">
        <v>0</v>
      </c>
      <c r="AC2228">
        <v>428.85751074134788</v>
      </c>
      <c r="AD2228">
        <v>0</v>
      </c>
      <c r="AE2228">
        <v>457.39135304849293</v>
      </c>
    </row>
    <row r="2229" spans="1:31" x14ac:dyDescent="0.25">
      <c r="A2229">
        <v>2058328</v>
      </c>
      <c r="B2229">
        <v>1</v>
      </c>
      <c r="C2229" t="s">
        <v>80</v>
      </c>
      <c r="D2229" t="s">
        <v>111</v>
      </c>
      <c r="E2229" t="s">
        <v>177</v>
      </c>
      <c r="F2229" t="s">
        <v>6706</v>
      </c>
      <c r="G2229" t="s">
        <v>183</v>
      </c>
      <c r="H2229" t="s">
        <v>143</v>
      </c>
      <c r="I2229" t="s">
        <v>135</v>
      </c>
      <c r="J2229" t="s">
        <v>136</v>
      </c>
      <c r="K2229" t="s">
        <v>137</v>
      </c>
      <c r="L2229" t="s">
        <v>6707</v>
      </c>
      <c r="M2229" t="s">
        <v>6708</v>
      </c>
      <c r="N2229">
        <v>1.9527777770000001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1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2.3966792784081257</v>
      </c>
      <c r="AC2229">
        <v>0</v>
      </c>
      <c r="AD2229">
        <v>0</v>
      </c>
      <c r="AE2229">
        <v>2.3966792784081257</v>
      </c>
    </row>
    <row r="2230" spans="1:31" x14ac:dyDescent="0.25">
      <c r="A2230">
        <v>2058332</v>
      </c>
      <c r="B2230">
        <v>1</v>
      </c>
      <c r="C2230" t="s">
        <v>81</v>
      </c>
      <c r="D2230" t="s">
        <v>118</v>
      </c>
      <c r="E2230" t="s">
        <v>169</v>
      </c>
      <c r="F2230" t="s">
        <v>6709</v>
      </c>
      <c r="G2230" t="s">
        <v>133</v>
      </c>
      <c r="H2230" t="s">
        <v>134</v>
      </c>
      <c r="I2230" t="s">
        <v>259</v>
      </c>
      <c r="J2230" t="s">
        <v>136</v>
      </c>
      <c r="K2230" t="s">
        <v>137</v>
      </c>
      <c r="L2230" t="s">
        <v>6710</v>
      </c>
      <c r="M2230" t="s">
        <v>6711</v>
      </c>
      <c r="N2230">
        <v>6.3888879999999997E-3</v>
      </c>
      <c r="O2230">
        <v>2</v>
      </c>
      <c r="P2230">
        <v>1305</v>
      </c>
      <c r="Q2230">
        <v>141</v>
      </c>
      <c r="R2230">
        <v>144</v>
      </c>
      <c r="S2230">
        <v>12</v>
      </c>
      <c r="T2230">
        <v>110</v>
      </c>
      <c r="U2230">
        <v>1</v>
      </c>
      <c r="V2230">
        <v>0</v>
      </c>
      <c r="W2230">
        <v>2.4398468265150004E-3</v>
      </c>
      <c r="X2230">
        <v>1.1253617743152058</v>
      </c>
      <c r="Y2230">
        <v>2.4200488646467782</v>
      </c>
      <c r="Z2230">
        <v>0.9520621533076119</v>
      </c>
      <c r="AA2230">
        <v>0.35508833235761672</v>
      </c>
      <c r="AB2230">
        <v>0.25657347880451853</v>
      </c>
      <c r="AC2230">
        <v>1.9470679736840555E-2</v>
      </c>
      <c r="AD2230">
        <v>0</v>
      </c>
      <c r="AE2230">
        <v>5.1310451299950852</v>
      </c>
    </row>
    <row r="2231" spans="1:31" x14ac:dyDescent="0.25">
      <c r="A2231">
        <v>2058333</v>
      </c>
      <c r="B2231">
        <v>1</v>
      </c>
      <c r="C2231" t="s">
        <v>80</v>
      </c>
      <c r="D2231" t="s">
        <v>87</v>
      </c>
      <c r="E2231" t="s">
        <v>177</v>
      </c>
      <c r="F2231" t="s">
        <v>6712</v>
      </c>
      <c r="G2231" t="s">
        <v>179</v>
      </c>
      <c r="H2231" t="s">
        <v>143</v>
      </c>
      <c r="I2231" t="s">
        <v>135</v>
      </c>
      <c r="J2231" t="s">
        <v>136</v>
      </c>
      <c r="K2231" t="s">
        <v>137</v>
      </c>
      <c r="L2231" t="s">
        <v>6713</v>
      </c>
      <c r="M2231" t="s">
        <v>6714</v>
      </c>
      <c r="N2231">
        <v>1.099722222</v>
      </c>
      <c r="O2231">
        <v>0</v>
      </c>
      <c r="P2231">
        <v>17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4.3284085386864968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4.3284085386864968</v>
      </c>
    </row>
    <row r="2232" spans="1:31" x14ac:dyDescent="0.25">
      <c r="A2232">
        <v>2058335</v>
      </c>
      <c r="B2232">
        <v>1</v>
      </c>
      <c r="C2232" t="s">
        <v>81</v>
      </c>
      <c r="D2232" t="s">
        <v>122</v>
      </c>
      <c r="E2232" t="s">
        <v>177</v>
      </c>
      <c r="F2232" t="s">
        <v>6715</v>
      </c>
      <c r="G2232" t="s">
        <v>183</v>
      </c>
      <c r="H2232" t="s">
        <v>143</v>
      </c>
      <c r="I2232" t="s">
        <v>135</v>
      </c>
      <c r="J2232" t="s">
        <v>136</v>
      </c>
      <c r="K2232" t="s">
        <v>137</v>
      </c>
      <c r="L2232" t="s">
        <v>6716</v>
      </c>
      <c r="M2232" t="s">
        <v>6717</v>
      </c>
      <c r="N2232">
        <v>3.4991666659999998</v>
      </c>
      <c r="O2232">
        <v>0</v>
      </c>
      <c r="P2232">
        <v>1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0.54130905186945277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0.54130905186945277</v>
      </c>
    </row>
    <row r="2233" spans="1:31" x14ac:dyDescent="0.25">
      <c r="A2233">
        <v>2058340</v>
      </c>
      <c r="B2233">
        <v>1</v>
      </c>
      <c r="C2233" t="s">
        <v>80</v>
      </c>
      <c r="D2233" t="s">
        <v>94</v>
      </c>
      <c r="E2233" t="s">
        <v>158</v>
      </c>
      <c r="F2233" t="s">
        <v>6718</v>
      </c>
      <c r="G2233" t="s">
        <v>160</v>
      </c>
      <c r="H2233" t="s">
        <v>143</v>
      </c>
      <c r="I2233" t="s">
        <v>135</v>
      </c>
      <c r="J2233" t="s">
        <v>136</v>
      </c>
      <c r="K2233" t="s">
        <v>137</v>
      </c>
      <c r="L2233" t="s">
        <v>6719</v>
      </c>
      <c r="M2233" t="s">
        <v>6720</v>
      </c>
      <c r="N2233">
        <v>2.1066666660000002</v>
      </c>
      <c r="O2233">
        <v>0</v>
      </c>
      <c r="P2233">
        <v>35</v>
      </c>
      <c r="Q2233">
        <v>0</v>
      </c>
      <c r="R2233">
        <v>1</v>
      </c>
      <c r="S2233">
        <v>0</v>
      </c>
      <c r="T2233">
        <v>1</v>
      </c>
      <c r="U2233">
        <v>0</v>
      </c>
      <c r="V2233">
        <v>0</v>
      </c>
      <c r="W2233">
        <v>0</v>
      </c>
      <c r="X2233">
        <v>14.081223623991402</v>
      </c>
      <c r="Y2233">
        <v>0</v>
      </c>
      <c r="Z2233">
        <v>1.3113503941542799</v>
      </c>
      <c r="AA2233">
        <v>0</v>
      </c>
      <c r="AB2233">
        <v>0.56041022231309912</v>
      </c>
      <c r="AC2233">
        <v>0</v>
      </c>
      <c r="AD2233">
        <v>0</v>
      </c>
      <c r="AE2233">
        <v>15.952984240458781</v>
      </c>
    </row>
    <row r="2234" spans="1:31" x14ac:dyDescent="0.25">
      <c r="A2234">
        <v>2058342</v>
      </c>
      <c r="B2234">
        <v>1</v>
      </c>
      <c r="C2234" t="s">
        <v>81</v>
      </c>
      <c r="D2234" t="s">
        <v>112</v>
      </c>
      <c r="E2234" t="s">
        <v>177</v>
      </c>
      <c r="F2234" t="s">
        <v>6721</v>
      </c>
      <c r="G2234" t="s">
        <v>183</v>
      </c>
      <c r="H2234" t="s">
        <v>143</v>
      </c>
      <c r="I2234" t="s">
        <v>135</v>
      </c>
      <c r="J2234" t="s">
        <v>136</v>
      </c>
      <c r="K2234" t="s">
        <v>137</v>
      </c>
      <c r="L2234" t="s">
        <v>6722</v>
      </c>
      <c r="M2234" t="s">
        <v>6723</v>
      </c>
      <c r="N2234">
        <v>3.1047222219999999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1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6.3716615521319441E-3</v>
      </c>
      <c r="AC2234">
        <v>0</v>
      </c>
      <c r="AD2234">
        <v>0</v>
      </c>
      <c r="AE2234">
        <v>6.3716615521319441E-3</v>
      </c>
    </row>
    <row r="2235" spans="1:31" x14ac:dyDescent="0.25">
      <c r="A2235">
        <v>2058343</v>
      </c>
      <c r="B2235">
        <v>1</v>
      </c>
      <c r="C2235" t="s">
        <v>81</v>
      </c>
      <c r="D2235" t="s">
        <v>127</v>
      </c>
      <c r="E2235" t="s">
        <v>158</v>
      </c>
      <c r="F2235" t="s">
        <v>6724</v>
      </c>
      <c r="G2235" t="s">
        <v>1552</v>
      </c>
      <c r="H2235" t="s">
        <v>143</v>
      </c>
      <c r="I2235" t="s">
        <v>135</v>
      </c>
      <c r="J2235" t="s">
        <v>136</v>
      </c>
      <c r="K2235" t="s">
        <v>137</v>
      </c>
      <c r="L2235" t="s">
        <v>6725</v>
      </c>
      <c r="M2235" t="s">
        <v>6726</v>
      </c>
      <c r="N2235">
        <v>1.8886111109999999</v>
      </c>
      <c r="O2235">
        <v>0</v>
      </c>
      <c r="P2235">
        <v>99</v>
      </c>
      <c r="Q2235">
        <v>0</v>
      </c>
      <c r="R2235">
        <v>0</v>
      </c>
      <c r="S2235">
        <v>0</v>
      </c>
      <c r="T2235">
        <v>4</v>
      </c>
      <c r="U2235">
        <v>0</v>
      </c>
      <c r="V2235">
        <v>0</v>
      </c>
      <c r="W2235">
        <v>0</v>
      </c>
      <c r="X2235">
        <v>38.241967266039794</v>
      </c>
      <c r="Y2235">
        <v>0</v>
      </c>
      <c r="Z2235">
        <v>0</v>
      </c>
      <c r="AA2235">
        <v>0</v>
      </c>
      <c r="AB2235">
        <v>8.863087655988684</v>
      </c>
      <c r="AC2235">
        <v>0</v>
      </c>
      <c r="AD2235">
        <v>0</v>
      </c>
      <c r="AE2235">
        <v>47.105054922028479</v>
      </c>
    </row>
    <row r="2236" spans="1:31" x14ac:dyDescent="0.25">
      <c r="A2236">
        <v>2058344</v>
      </c>
      <c r="B2236">
        <v>1</v>
      </c>
      <c r="C2236" t="s">
        <v>80</v>
      </c>
      <c r="D2236" t="s">
        <v>84</v>
      </c>
      <c r="E2236" t="s">
        <v>158</v>
      </c>
      <c r="F2236" t="s">
        <v>6727</v>
      </c>
      <c r="G2236" t="s">
        <v>324</v>
      </c>
      <c r="H2236" t="s">
        <v>143</v>
      </c>
      <c r="I2236" t="s">
        <v>135</v>
      </c>
      <c r="J2236" t="s">
        <v>136</v>
      </c>
      <c r="K2236" t="s">
        <v>137</v>
      </c>
      <c r="L2236" t="s">
        <v>6728</v>
      </c>
      <c r="M2236" t="s">
        <v>6729</v>
      </c>
      <c r="N2236">
        <v>0.579166666</v>
      </c>
      <c r="O2236">
        <v>0</v>
      </c>
      <c r="P2236">
        <v>115</v>
      </c>
      <c r="Q2236">
        <v>0</v>
      </c>
      <c r="R2236">
        <v>0</v>
      </c>
      <c r="S2236">
        <v>0</v>
      </c>
      <c r="T2236">
        <v>7</v>
      </c>
      <c r="U2236">
        <v>0</v>
      </c>
      <c r="V2236">
        <v>0</v>
      </c>
      <c r="W2236">
        <v>0</v>
      </c>
      <c r="X2236">
        <v>14.07031334368925</v>
      </c>
      <c r="Y2236">
        <v>0</v>
      </c>
      <c r="Z2236">
        <v>0</v>
      </c>
      <c r="AA2236">
        <v>0</v>
      </c>
      <c r="AB2236">
        <v>6.5143799497010768</v>
      </c>
      <c r="AC2236">
        <v>0</v>
      </c>
      <c r="AD2236">
        <v>0</v>
      </c>
      <c r="AE2236">
        <v>20.584693293390327</v>
      </c>
    </row>
    <row r="2237" spans="1:31" x14ac:dyDescent="0.25">
      <c r="A2237">
        <v>2058347</v>
      </c>
      <c r="B2237">
        <v>1</v>
      </c>
      <c r="C2237" t="s">
        <v>80</v>
      </c>
      <c r="D2237" t="s">
        <v>104</v>
      </c>
      <c r="E2237" t="s">
        <v>177</v>
      </c>
      <c r="F2237" t="s">
        <v>6730</v>
      </c>
      <c r="G2237" t="s">
        <v>183</v>
      </c>
      <c r="H2237" t="s">
        <v>143</v>
      </c>
      <c r="I2237" t="s">
        <v>135</v>
      </c>
      <c r="J2237" t="s">
        <v>136</v>
      </c>
      <c r="K2237" t="s">
        <v>137</v>
      </c>
      <c r="L2237" t="s">
        <v>6731</v>
      </c>
      <c r="M2237" t="s">
        <v>6732</v>
      </c>
      <c r="N2237">
        <v>1.633888888</v>
      </c>
      <c r="O2237">
        <v>0</v>
      </c>
      <c r="P2237">
        <v>0</v>
      </c>
      <c r="Q2237">
        <v>0</v>
      </c>
      <c r="R2237">
        <v>1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11.001311119442329</v>
      </c>
      <c r="AA2237">
        <v>0</v>
      </c>
      <c r="AB2237">
        <v>0</v>
      </c>
      <c r="AC2237">
        <v>0</v>
      </c>
      <c r="AD2237">
        <v>0</v>
      </c>
      <c r="AE2237">
        <v>11.001311119442329</v>
      </c>
    </row>
    <row r="2238" spans="1:31" x14ac:dyDescent="0.25">
      <c r="A2238">
        <v>2058351</v>
      </c>
      <c r="B2238">
        <v>1</v>
      </c>
      <c r="C2238" t="s">
        <v>80</v>
      </c>
      <c r="D2238" t="s">
        <v>100</v>
      </c>
      <c r="E2238" t="s">
        <v>177</v>
      </c>
      <c r="F2238" t="s">
        <v>6733</v>
      </c>
      <c r="G2238" t="s">
        <v>183</v>
      </c>
      <c r="H2238" t="s">
        <v>143</v>
      </c>
      <c r="I2238" t="s">
        <v>135</v>
      </c>
      <c r="J2238" t="s">
        <v>136</v>
      </c>
      <c r="K2238" t="s">
        <v>137</v>
      </c>
      <c r="L2238" t="s">
        <v>6734</v>
      </c>
      <c r="M2238" t="s">
        <v>6735</v>
      </c>
      <c r="N2238">
        <v>1.6730555549999999</v>
      </c>
      <c r="O2238">
        <v>0</v>
      </c>
      <c r="P2238">
        <v>2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1.155242348080185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1.155242348080185</v>
      </c>
    </row>
    <row r="2239" spans="1:31" x14ac:dyDescent="0.25">
      <c r="A2239">
        <v>2058353</v>
      </c>
      <c r="B2239">
        <v>1</v>
      </c>
      <c r="C2239" t="s">
        <v>81</v>
      </c>
      <c r="D2239" t="s">
        <v>118</v>
      </c>
      <c r="E2239" t="s">
        <v>169</v>
      </c>
      <c r="F2239" t="s">
        <v>6736</v>
      </c>
      <c r="G2239" t="s">
        <v>133</v>
      </c>
      <c r="H2239" t="s">
        <v>134</v>
      </c>
      <c r="I2239" t="s">
        <v>259</v>
      </c>
      <c r="J2239" t="s">
        <v>136</v>
      </c>
      <c r="K2239" t="s">
        <v>137</v>
      </c>
      <c r="L2239" t="s">
        <v>6737</v>
      </c>
      <c r="M2239" t="s">
        <v>6738</v>
      </c>
      <c r="N2239">
        <v>1.0277777E-2</v>
      </c>
      <c r="O2239">
        <v>0</v>
      </c>
      <c r="P2239">
        <v>690</v>
      </c>
      <c r="Q2239">
        <v>1</v>
      </c>
      <c r="R2239">
        <v>15</v>
      </c>
      <c r="S2239">
        <v>0</v>
      </c>
      <c r="T2239">
        <v>27</v>
      </c>
      <c r="U2239">
        <v>0</v>
      </c>
      <c r="V2239">
        <v>0</v>
      </c>
      <c r="W2239">
        <v>0</v>
      </c>
      <c r="X2239">
        <v>0.96727259159254486</v>
      </c>
      <c r="Y2239">
        <v>5.3832701779204441E-2</v>
      </c>
      <c r="Z2239">
        <v>0.14241170722863333</v>
      </c>
      <c r="AA2239">
        <v>0</v>
      </c>
      <c r="AB2239">
        <v>0.11082037874249892</v>
      </c>
      <c r="AC2239">
        <v>0</v>
      </c>
      <c r="AD2239">
        <v>0</v>
      </c>
      <c r="AE2239">
        <v>1.2743373793428814</v>
      </c>
    </row>
    <row r="2240" spans="1:31" x14ac:dyDescent="0.25">
      <c r="A2240">
        <v>2058354</v>
      </c>
      <c r="B2240">
        <v>1</v>
      </c>
      <c r="C2240" t="s">
        <v>80</v>
      </c>
      <c r="D2240" t="s">
        <v>96</v>
      </c>
      <c r="E2240" t="s">
        <v>295</v>
      </c>
      <c r="F2240" t="s">
        <v>6739</v>
      </c>
      <c r="G2240" t="s">
        <v>133</v>
      </c>
      <c r="H2240" t="s">
        <v>134</v>
      </c>
      <c r="I2240" t="s">
        <v>135</v>
      </c>
      <c r="J2240" t="s">
        <v>136</v>
      </c>
      <c r="K2240" t="s">
        <v>137</v>
      </c>
      <c r="L2240" t="s">
        <v>6740</v>
      </c>
      <c r="M2240" t="s">
        <v>6741</v>
      </c>
      <c r="N2240">
        <v>1.0861111109999999</v>
      </c>
      <c r="O2240">
        <v>0</v>
      </c>
      <c r="P2240">
        <v>1516</v>
      </c>
      <c r="Q2240">
        <v>1</v>
      </c>
      <c r="R2240">
        <v>32</v>
      </c>
      <c r="S2240">
        <v>4</v>
      </c>
      <c r="T2240">
        <v>15</v>
      </c>
      <c r="U2240">
        <v>0</v>
      </c>
      <c r="V2240">
        <v>0</v>
      </c>
      <c r="W2240">
        <v>0</v>
      </c>
      <c r="X2240">
        <v>463.41390488824595</v>
      </c>
      <c r="Y2240">
        <v>1.9905115651942713</v>
      </c>
      <c r="Z2240">
        <v>27.291651740823056</v>
      </c>
      <c r="AA2240">
        <v>21.326841131745738</v>
      </c>
      <c r="AB2240">
        <v>85.28065402543541</v>
      </c>
      <c r="AC2240">
        <v>0</v>
      </c>
      <c r="AD2240">
        <v>0</v>
      </c>
      <c r="AE2240">
        <v>599.30356335144438</v>
      </c>
    </row>
    <row r="2241" spans="1:31" x14ac:dyDescent="0.25">
      <c r="A2241">
        <v>2058356</v>
      </c>
      <c r="B2241">
        <v>1</v>
      </c>
      <c r="C2241" t="s">
        <v>80</v>
      </c>
      <c r="D2241" t="s">
        <v>105</v>
      </c>
      <c r="E2241" t="s">
        <v>131</v>
      </c>
      <c r="F2241" t="s">
        <v>6742</v>
      </c>
      <c r="G2241" t="s">
        <v>133</v>
      </c>
      <c r="H2241" t="s">
        <v>134</v>
      </c>
      <c r="I2241" t="s">
        <v>135</v>
      </c>
      <c r="J2241" t="s">
        <v>136</v>
      </c>
      <c r="K2241" t="s">
        <v>137</v>
      </c>
      <c r="L2241" t="s">
        <v>6743</v>
      </c>
      <c r="M2241" t="s">
        <v>6744</v>
      </c>
      <c r="N2241">
        <v>0.87</v>
      </c>
      <c r="O2241">
        <v>1</v>
      </c>
      <c r="P2241">
        <v>2</v>
      </c>
      <c r="Q2241">
        <v>0</v>
      </c>
      <c r="R2241">
        <v>2</v>
      </c>
      <c r="S2241">
        <v>6</v>
      </c>
      <c r="T2241">
        <v>6</v>
      </c>
      <c r="U2241">
        <v>1</v>
      </c>
      <c r="V2241">
        <v>0</v>
      </c>
      <c r="W2241">
        <v>3.0769781698029752</v>
      </c>
      <c r="X2241">
        <v>0.47387195381179498</v>
      </c>
      <c r="Y2241">
        <v>0</v>
      </c>
      <c r="Z2241">
        <v>1.1081156343722098</v>
      </c>
      <c r="AA2241">
        <v>18.684239603047835</v>
      </c>
      <c r="AB2241">
        <v>13.526125198240477</v>
      </c>
      <c r="AC2241">
        <v>517.79263376805307</v>
      </c>
      <c r="AD2241">
        <v>0</v>
      </c>
      <c r="AE2241">
        <v>554.66196432732841</v>
      </c>
    </row>
    <row r="2242" spans="1:31" x14ac:dyDescent="0.25">
      <c r="A2242">
        <v>2058359</v>
      </c>
      <c r="B2242">
        <v>1</v>
      </c>
      <c r="C2242" t="s">
        <v>80</v>
      </c>
      <c r="D2242" t="s">
        <v>96</v>
      </c>
      <c r="E2242" t="s">
        <v>158</v>
      </c>
      <c r="F2242" t="s">
        <v>6745</v>
      </c>
      <c r="G2242" t="s">
        <v>385</v>
      </c>
      <c r="H2242" t="s">
        <v>143</v>
      </c>
      <c r="I2242" t="s">
        <v>135</v>
      </c>
      <c r="J2242" t="s">
        <v>136</v>
      </c>
      <c r="K2242" t="s">
        <v>137</v>
      </c>
      <c r="L2242" t="s">
        <v>6746</v>
      </c>
      <c r="M2242" t="s">
        <v>6747</v>
      </c>
      <c r="N2242">
        <v>0.82944444399999995</v>
      </c>
      <c r="O2242">
        <v>0</v>
      </c>
      <c r="P2242">
        <v>2</v>
      </c>
      <c r="Q2242">
        <v>0</v>
      </c>
      <c r="R2242">
        <v>0</v>
      </c>
      <c r="S2242">
        <v>0</v>
      </c>
      <c r="T2242">
        <v>1</v>
      </c>
      <c r="U2242">
        <v>0</v>
      </c>
      <c r="V2242">
        <v>0</v>
      </c>
      <c r="W2242">
        <v>0</v>
      </c>
      <c r="X2242">
        <v>0.20520916767</v>
      </c>
      <c r="Y2242">
        <v>0</v>
      </c>
      <c r="Z2242">
        <v>0</v>
      </c>
      <c r="AA2242">
        <v>0</v>
      </c>
      <c r="AB2242">
        <v>1.5982138181790901</v>
      </c>
      <c r="AC2242">
        <v>0</v>
      </c>
      <c r="AD2242">
        <v>0</v>
      </c>
      <c r="AE2242">
        <v>1.8034229858490902</v>
      </c>
    </row>
    <row r="2243" spans="1:31" x14ac:dyDescent="0.25">
      <c r="A2243">
        <v>2058367</v>
      </c>
      <c r="B2243">
        <v>1</v>
      </c>
      <c r="C2243" t="s">
        <v>80</v>
      </c>
      <c r="D2243" t="s">
        <v>104</v>
      </c>
      <c r="E2243" t="s">
        <v>169</v>
      </c>
      <c r="F2243" t="s">
        <v>6748</v>
      </c>
      <c r="G2243" t="s">
        <v>171</v>
      </c>
      <c r="H2243" t="s">
        <v>134</v>
      </c>
      <c r="I2243" t="s">
        <v>135</v>
      </c>
      <c r="J2243" t="s">
        <v>136</v>
      </c>
      <c r="K2243" t="s">
        <v>137</v>
      </c>
      <c r="L2243" t="s">
        <v>6749</v>
      </c>
      <c r="M2243" t="s">
        <v>6750</v>
      </c>
      <c r="N2243">
        <v>2.6355555549999998</v>
      </c>
      <c r="O2243">
        <v>0</v>
      </c>
      <c r="P2243">
        <v>64</v>
      </c>
      <c r="Q2243">
        <v>0</v>
      </c>
      <c r="R2243">
        <v>23</v>
      </c>
      <c r="S2243">
        <v>0</v>
      </c>
      <c r="T2243">
        <v>15</v>
      </c>
      <c r="U2243">
        <v>0</v>
      </c>
      <c r="V2243">
        <v>0</v>
      </c>
      <c r="W2243">
        <v>0</v>
      </c>
      <c r="X2243">
        <v>31.966867972307632</v>
      </c>
      <c r="Y2243">
        <v>0</v>
      </c>
      <c r="Z2243">
        <v>15.789550332392839</v>
      </c>
      <c r="AA2243">
        <v>0</v>
      </c>
      <c r="AB2243">
        <v>14.085310262669486</v>
      </c>
      <c r="AC2243">
        <v>0</v>
      </c>
      <c r="AD2243">
        <v>0</v>
      </c>
      <c r="AE2243">
        <v>61.841728567369962</v>
      </c>
    </row>
    <row r="2244" spans="1:31" x14ac:dyDescent="0.25">
      <c r="A2244">
        <v>2058368</v>
      </c>
      <c r="B2244">
        <v>1</v>
      </c>
      <c r="C2244" t="s">
        <v>81</v>
      </c>
      <c r="D2244" t="s">
        <v>115</v>
      </c>
      <c r="E2244" t="s">
        <v>177</v>
      </c>
      <c r="F2244" t="s">
        <v>6751</v>
      </c>
      <c r="G2244" t="s">
        <v>183</v>
      </c>
      <c r="H2244" t="s">
        <v>143</v>
      </c>
      <c r="I2244" t="s">
        <v>135</v>
      </c>
      <c r="J2244" t="s">
        <v>136</v>
      </c>
      <c r="K2244" t="s">
        <v>137</v>
      </c>
      <c r="L2244" t="s">
        <v>6752</v>
      </c>
      <c r="M2244" t="s">
        <v>6753</v>
      </c>
      <c r="N2244">
        <v>1.4680555550000001</v>
      </c>
      <c r="O2244">
        <v>0</v>
      </c>
      <c r="P2244">
        <v>1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0.21185268293787501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0.21185268293787501</v>
      </c>
    </row>
    <row r="2245" spans="1:31" x14ac:dyDescent="0.25">
      <c r="A2245">
        <v>2058369</v>
      </c>
      <c r="B2245">
        <v>1</v>
      </c>
      <c r="C2245" t="s">
        <v>80</v>
      </c>
      <c r="D2245" t="s">
        <v>94</v>
      </c>
      <c r="E2245" t="s">
        <v>140</v>
      </c>
      <c r="F2245" t="s">
        <v>6754</v>
      </c>
      <c r="G2245" t="s">
        <v>142</v>
      </c>
      <c r="H2245" t="s">
        <v>143</v>
      </c>
      <c r="I2245" t="s">
        <v>135</v>
      </c>
      <c r="J2245" t="s">
        <v>136</v>
      </c>
      <c r="K2245" t="s">
        <v>137</v>
      </c>
      <c r="L2245" t="s">
        <v>6755</v>
      </c>
      <c r="M2245" t="s">
        <v>6756</v>
      </c>
      <c r="N2245">
        <v>1.9650000000000001</v>
      </c>
      <c r="O2245">
        <v>0</v>
      </c>
      <c r="P2245">
        <v>97</v>
      </c>
      <c r="Q2245">
        <v>0</v>
      </c>
      <c r="R2245">
        <v>1</v>
      </c>
      <c r="S2245">
        <v>0</v>
      </c>
      <c r="T2245">
        <v>12</v>
      </c>
      <c r="U2245">
        <v>0</v>
      </c>
      <c r="V2245">
        <v>0</v>
      </c>
      <c r="W2245">
        <v>0</v>
      </c>
      <c r="X2245">
        <v>16.108841201897238</v>
      </c>
      <c r="Y2245">
        <v>0</v>
      </c>
      <c r="Z2245">
        <v>1.2661968333174389</v>
      </c>
      <c r="AA2245">
        <v>0</v>
      </c>
      <c r="AB2245">
        <v>6.6326947357062789</v>
      </c>
      <c r="AC2245">
        <v>0</v>
      </c>
      <c r="AD2245">
        <v>0</v>
      </c>
      <c r="AE2245">
        <v>24.00773277092096</v>
      </c>
    </row>
    <row r="2246" spans="1:31" x14ac:dyDescent="0.25">
      <c r="A2246">
        <v>2058370</v>
      </c>
      <c r="B2246">
        <v>1</v>
      </c>
      <c r="C2246" t="s">
        <v>81</v>
      </c>
      <c r="D2246" t="s">
        <v>118</v>
      </c>
      <c r="E2246" t="s">
        <v>158</v>
      </c>
      <c r="F2246" t="s">
        <v>6757</v>
      </c>
      <c r="G2246" t="s">
        <v>160</v>
      </c>
      <c r="H2246" t="s">
        <v>143</v>
      </c>
      <c r="I2246" t="s">
        <v>135</v>
      </c>
      <c r="J2246" t="s">
        <v>136</v>
      </c>
      <c r="K2246" t="s">
        <v>137</v>
      </c>
      <c r="L2246" t="s">
        <v>6758</v>
      </c>
      <c r="M2246" t="s">
        <v>6759</v>
      </c>
      <c r="N2246">
        <v>5.4950000000000001</v>
      </c>
      <c r="O2246">
        <v>0</v>
      </c>
      <c r="P2246">
        <v>12</v>
      </c>
      <c r="Q2246">
        <v>0</v>
      </c>
      <c r="R2246">
        <v>0</v>
      </c>
      <c r="S2246">
        <v>0</v>
      </c>
      <c r="T2246">
        <v>1</v>
      </c>
      <c r="U2246">
        <v>0</v>
      </c>
      <c r="V2246">
        <v>0</v>
      </c>
      <c r="W2246">
        <v>0</v>
      </c>
      <c r="X2246">
        <v>13.756778811721915</v>
      </c>
      <c r="Y2246">
        <v>0</v>
      </c>
      <c r="Z2246">
        <v>0</v>
      </c>
      <c r="AA2246">
        <v>0</v>
      </c>
      <c r="AB2246">
        <v>0.1973284207977514</v>
      </c>
      <c r="AC2246">
        <v>0</v>
      </c>
      <c r="AD2246">
        <v>0</v>
      </c>
      <c r="AE2246">
        <v>13.954107232519666</v>
      </c>
    </row>
    <row r="2247" spans="1:31" x14ac:dyDescent="0.25">
      <c r="A2247">
        <v>2058373</v>
      </c>
      <c r="B2247">
        <v>1</v>
      </c>
      <c r="C2247" t="s">
        <v>80</v>
      </c>
      <c r="D2247" t="s">
        <v>95</v>
      </c>
      <c r="E2247" t="s">
        <v>177</v>
      </c>
      <c r="F2247" t="s">
        <v>6760</v>
      </c>
      <c r="G2247" t="s">
        <v>183</v>
      </c>
      <c r="H2247" t="s">
        <v>143</v>
      </c>
      <c r="I2247" t="s">
        <v>135</v>
      </c>
      <c r="J2247" t="s">
        <v>136</v>
      </c>
      <c r="K2247" t="s">
        <v>137</v>
      </c>
      <c r="L2247" t="s">
        <v>6761</v>
      </c>
      <c r="M2247" t="s">
        <v>6762</v>
      </c>
      <c r="N2247">
        <v>1.5122222219999999</v>
      </c>
      <c r="O2247">
        <v>0</v>
      </c>
      <c r="P2247">
        <v>1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1.5842781885734999E-2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1.5842781885734999E-2</v>
      </c>
    </row>
    <row r="2248" spans="1:31" x14ac:dyDescent="0.25">
      <c r="A2248">
        <v>2058375</v>
      </c>
      <c r="B2248">
        <v>1</v>
      </c>
      <c r="C2248" t="s">
        <v>80</v>
      </c>
      <c r="D2248" t="s">
        <v>92</v>
      </c>
      <c r="E2248" t="s">
        <v>177</v>
      </c>
      <c r="F2248" t="s">
        <v>6763</v>
      </c>
      <c r="G2248" t="s">
        <v>179</v>
      </c>
      <c r="H2248" t="s">
        <v>143</v>
      </c>
      <c r="I2248" t="s">
        <v>135</v>
      </c>
      <c r="J2248" t="s">
        <v>136</v>
      </c>
      <c r="K2248" t="s">
        <v>137</v>
      </c>
      <c r="L2248" t="s">
        <v>6764</v>
      </c>
      <c r="M2248" t="s">
        <v>6765</v>
      </c>
      <c r="N2248">
        <v>2.878333333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1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10.482929934442792</v>
      </c>
      <c r="AC2248">
        <v>0</v>
      </c>
      <c r="AD2248">
        <v>0</v>
      </c>
      <c r="AE2248">
        <v>10.482929934442792</v>
      </c>
    </row>
    <row r="2249" spans="1:31" x14ac:dyDescent="0.25">
      <c r="A2249">
        <v>2058379</v>
      </c>
      <c r="B2249">
        <v>1</v>
      </c>
      <c r="C2249" t="s">
        <v>81</v>
      </c>
      <c r="D2249" t="s">
        <v>128</v>
      </c>
      <c r="E2249" t="s">
        <v>140</v>
      </c>
      <c r="F2249" t="s">
        <v>6766</v>
      </c>
      <c r="G2249" t="s">
        <v>1552</v>
      </c>
      <c r="H2249" t="s">
        <v>143</v>
      </c>
      <c r="I2249" t="s">
        <v>135</v>
      </c>
      <c r="J2249" t="s">
        <v>136</v>
      </c>
      <c r="K2249" t="s">
        <v>137</v>
      </c>
      <c r="L2249" t="s">
        <v>6767</v>
      </c>
      <c r="M2249" t="s">
        <v>6768</v>
      </c>
      <c r="N2249">
        <v>3.090833333</v>
      </c>
      <c r="O2249">
        <v>0</v>
      </c>
      <c r="P2249">
        <v>24</v>
      </c>
      <c r="Q2249">
        <v>0</v>
      </c>
      <c r="R2249">
        <v>5</v>
      </c>
      <c r="S2249">
        <v>0</v>
      </c>
      <c r="T2249">
        <v>2</v>
      </c>
      <c r="U2249">
        <v>0</v>
      </c>
      <c r="V2249">
        <v>0</v>
      </c>
      <c r="W2249">
        <v>0</v>
      </c>
      <c r="X2249">
        <v>10.450795218294642</v>
      </c>
      <c r="Y2249">
        <v>0</v>
      </c>
      <c r="Z2249">
        <v>12.631610518141652</v>
      </c>
      <c r="AA2249">
        <v>0</v>
      </c>
      <c r="AB2249">
        <v>7.3819527500514255</v>
      </c>
      <c r="AC2249">
        <v>0</v>
      </c>
      <c r="AD2249">
        <v>0</v>
      </c>
      <c r="AE2249">
        <v>30.464358486487718</v>
      </c>
    </row>
    <row r="2250" spans="1:31" x14ac:dyDescent="0.25">
      <c r="A2250">
        <v>2058381</v>
      </c>
      <c r="B2250">
        <v>1</v>
      </c>
      <c r="C2250" t="s">
        <v>80</v>
      </c>
      <c r="D2250" t="s">
        <v>83</v>
      </c>
      <c r="E2250" t="s">
        <v>505</v>
      </c>
      <c r="F2250" t="s">
        <v>6769</v>
      </c>
      <c r="G2250" t="s">
        <v>366</v>
      </c>
      <c r="H2250" t="s">
        <v>143</v>
      </c>
      <c r="I2250" t="s">
        <v>135</v>
      </c>
      <c r="J2250" t="s">
        <v>136</v>
      </c>
      <c r="K2250" t="s">
        <v>137</v>
      </c>
      <c r="L2250" t="s">
        <v>6770</v>
      </c>
      <c r="M2250" t="s">
        <v>6771</v>
      </c>
      <c r="N2250">
        <v>6.7766666659999997</v>
      </c>
      <c r="O2250">
        <v>0</v>
      </c>
      <c r="P2250">
        <v>106</v>
      </c>
      <c r="Q2250">
        <v>0</v>
      </c>
      <c r="R2250">
        <v>0</v>
      </c>
      <c r="S2250">
        <v>0</v>
      </c>
      <c r="T2250">
        <v>13</v>
      </c>
      <c r="U2250">
        <v>0</v>
      </c>
      <c r="V2250">
        <v>0</v>
      </c>
      <c r="W2250">
        <v>0</v>
      </c>
      <c r="X2250">
        <v>228.22442563585983</v>
      </c>
      <c r="Y2250">
        <v>0</v>
      </c>
      <c r="Z2250">
        <v>0</v>
      </c>
      <c r="AA2250">
        <v>0</v>
      </c>
      <c r="AB2250">
        <v>441.15594207192959</v>
      </c>
      <c r="AC2250">
        <v>0</v>
      </c>
      <c r="AD2250">
        <v>0</v>
      </c>
      <c r="AE2250">
        <v>669.38036770778945</v>
      </c>
    </row>
    <row r="2251" spans="1:31" x14ac:dyDescent="0.25">
      <c r="A2251">
        <v>2058382</v>
      </c>
      <c r="B2251">
        <v>1</v>
      </c>
      <c r="C2251" t="s">
        <v>80</v>
      </c>
      <c r="D2251" t="s">
        <v>92</v>
      </c>
      <c r="E2251" t="s">
        <v>177</v>
      </c>
      <c r="F2251" t="s">
        <v>6772</v>
      </c>
      <c r="G2251" t="s">
        <v>179</v>
      </c>
      <c r="H2251" t="s">
        <v>143</v>
      </c>
      <c r="I2251" t="s">
        <v>135</v>
      </c>
      <c r="J2251" t="s">
        <v>136</v>
      </c>
      <c r="K2251" t="s">
        <v>137</v>
      </c>
      <c r="L2251" t="s">
        <v>6773</v>
      </c>
      <c r="M2251" t="s">
        <v>6774</v>
      </c>
      <c r="N2251">
        <v>1.808333333</v>
      </c>
      <c r="O2251">
        <v>0</v>
      </c>
      <c r="P2251">
        <v>5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2.3161641945925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2.3161641945925</v>
      </c>
    </row>
    <row r="2252" spans="1:31" x14ac:dyDescent="0.25">
      <c r="A2252">
        <v>2058383</v>
      </c>
      <c r="B2252">
        <v>1</v>
      </c>
      <c r="C2252" t="s">
        <v>81</v>
      </c>
      <c r="D2252" t="s">
        <v>113</v>
      </c>
      <c r="E2252" t="s">
        <v>146</v>
      </c>
      <c r="F2252" t="s">
        <v>6356</v>
      </c>
      <c r="G2252" t="s">
        <v>133</v>
      </c>
      <c r="H2252" t="s">
        <v>134</v>
      </c>
      <c r="I2252" t="s">
        <v>135</v>
      </c>
      <c r="J2252" t="s">
        <v>136</v>
      </c>
      <c r="K2252" t="s">
        <v>137</v>
      </c>
      <c r="L2252" t="s">
        <v>6775</v>
      </c>
      <c r="M2252" t="s">
        <v>6776</v>
      </c>
      <c r="N2252">
        <v>2.4713888879999999</v>
      </c>
      <c r="O2252">
        <v>0</v>
      </c>
      <c r="P2252">
        <v>1160</v>
      </c>
      <c r="Q2252">
        <v>2</v>
      </c>
      <c r="R2252">
        <v>363</v>
      </c>
      <c r="S2252">
        <v>2</v>
      </c>
      <c r="T2252">
        <v>51</v>
      </c>
      <c r="U2252">
        <v>0</v>
      </c>
      <c r="V2252">
        <v>1</v>
      </c>
      <c r="W2252">
        <v>0</v>
      </c>
      <c r="X2252">
        <v>419.2845953459809</v>
      </c>
      <c r="Y2252">
        <v>52.767661163370924</v>
      </c>
      <c r="Z2252">
        <v>459.7274745891005</v>
      </c>
      <c r="AA2252">
        <v>9.0538790566578911</v>
      </c>
      <c r="AB2252">
        <v>55.114166393062185</v>
      </c>
      <c r="AC2252">
        <v>0</v>
      </c>
      <c r="AD2252">
        <v>0</v>
      </c>
      <c r="AE2252">
        <v>995.94777654817244</v>
      </c>
    </row>
    <row r="2253" spans="1:31" x14ac:dyDescent="0.25">
      <c r="A2253">
        <v>2058386</v>
      </c>
      <c r="B2253">
        <v>1</v>
      </c>
      <c r="C2253" t="s">
        <v>80</v>
      </c>
      <c r="D2253" t="s">
        <v>84</v>
      </c>
      <c r="E2253" t="s">
        <v>177</v>
      </c>
      <c r="F2253" t="s">
        <v>6777</v>
      </c>
      <c r="G2253" t="s">
        <v>196</v>
      </c>
      <c r="H2253" t="s">
        <v>143</v>
      </c>
      <c r="I2253" t="s">
        <v>135</v>
      </c>
      <c r="J2253" t="s">
        <v>136</v>
      </c>
      <c r="K2253" t="s">
        <v>137</v>
      </c>
      <c r="L2253" t="s">
        <v>6778</v>
      </c>
      <c r="M2253" t="s">
        <v>6779</v>
      </c>
      <c r="N2253">
        <v>2.7663888879999998</v>
      </c>
      <c r="O2253">
        <v>0</v>
      </c>
      <c r="P2253">
        <v>5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2.0009694522139463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2.0009694522139463</v>
      </c>
    </row>
    <row r="2254" spans="1:31" x14ac:dyDescent="0.25">
      <c r="A2254">
        <v>2058388</v>
      </c>
      <c r="B2254">
        <v>1</v>
      </c>
      <c r="C2254" t="s">
        <v>80</v>
      </c>
      <c r="D2254" t="s">
        <v>84</v>
      </c>
      <c r="E2254" t="s">
        <v>158</v>
      </c>
      <c r="F2254" t="s">
        <v>6780</v>
      </c>
      <c r="G2254" t="s">
        <v>1283</v>
      </c>
      <c r="H2254" t="s">
        <v>143</v>
      </c>
      <c r="I2254" t="s">
        <v>135</v>
      </c>
      <c r="J2254" t="s">
        <v>136</v>
      </c>
      <c r="K2254" t="s">
        <v>137</v>
      </c>
      <c r="L2254" t="s">
        <v>6781</v>
      </c>
      <c r="M2254" t="s">
        <v>6782</v>
      </c>
      <c r="N2254">
        <v>3.1091666660000001</v>
      </c>
      <c r="O2254">
        <v>0</v>
      </c>
      <c r="P2254">
        <v>4</v>
      </c>
      <c r="Q2254">
        <v>0</v>
      </c>
      <c r="R2254">
        <v>0</v>
      </c>
      <c r="S2254">
        <v>0</v>
      </c>
      <c r="T2254">
        <v>20</v>
      </c>
      <c r="U2254">
        <v>0</v>
      </c>
      <c r="V2254">
        <v>2</v>
      </c>
      <c r="W2254">
        <v>0</v>
      </c>
      <c r="X2254">
        <v>5.6889629305932097</v>
      </c>
      <c r="Y2254">
        <v>0</v>
      </c>
      <c r="Z2254">
        <v>0</v>
      </c>
      <c r="AA2254">
        <v>0</v>
      </c>
      <c r="AB2254">
        <v>30.923261342039797</v>
      </c>
      <c r="AC2254">
        <v>0</v>
      </c>
      <c r="AD2254">
        <v>445.2228011403264</v>
      </c>
      <c r="AE2254">
        <v>481.8350254129594</v>
      </c>
    </row>
    <row r="2255" spans="1:31" x14ac:dyDescent="0.25">
      <c r="A2255">
        <v>2058389</v>
      </c>
      <c r="B2255">
        <v>1</v>
      </c>
      <c r="C2255" t="s">
        <v>81</v>
      </c>
      <c r="D2255" t="s">
        <v>119</v>
      </c>
      <c r="E2255" t="s">
        <v>169</v>
      </c>
      <c r="F2255" t="s">
        <v>6783</v>
      </c>
      <c r="G2255" t="s">
        <v>133</v>
      </c>
      <c r="H2255" t="s">
        <v>134</v>
      </c>
      <c r="I2255" t="s">
        <v>135</v>
      </c>
      <c r="J2255" t="s">
        <v>136</v>
      </c>
      <c r="K2255" t="s">
        <v>137</v>
      </c>
      <c r="L2255" t="s">
        <v>6784</v>
      </c>
      <c r="M2255" t="s">
        <v>6785</v>
      </c>
      <c r="N2255">
        <v>0.57305555500000005</v>
      </c>
      <c r="O2255">
        <v>0</v>
      </c>
      <c r="P2255">
        <v>179</v>
      </c>
      <c r="Q2255">
        <v>0</v>
      </c>
      <c r="R2255">
        <v>62</v>
      </c>
      <c r="S2255">
        <v>0</v>
      </c>
      <c r="T2255">
        <v>10</v>
      </c>
      <c r="U2255">
        <v>0</v>
      </c>
      <c r="V2255">
        <v>0</v>
      </c>
      <c r="W2255">
        <v>0</v>
      </c>
      <c r="X2255">
        <v>19.231517344714696</v>
      </c>
      <c r="Y2255">
        <v>0</v>
      </c>
      <c r="Z2255">
        <v>44.289194459906469</v>
      </c>
      <c r="AA2255">
        <v>0</v>
      </c>
      <c r="AB2255">
        <v>9.3698063856785243</v>
      </c>
      <c r="AC2255">
        <v>0</v>
      </c>
      <c r="AD2255">
        <v>0</v>
      </c>
      <c r="AE2255">
        <v>72.890518190299687</v>
      </c>
    </row>
    <row r="2256" spans="1:31" x14ac:dyDescent="0.25">
      <c r="A2256">
        <v>2058390</v>
      </c>
      <c r="B2256">
        <v>1</v>
      </c>
      <c r="C2256" t="s">
        <v>80</v>
      </c>
      <c r="D2256" t="s">
        <v>102</v>
      </c>
      <c r="E2256" t="s">
        <v>177</v>
      </c>
      <c r="F2256" t="s">
        <v>6786</v>
      </c>
      <c r="G2256" t="s">
        <v>324</v>
      </c>
      <c r="H2256" t="s">
        <v>143</v>
      </c>
      <c r="I2256" t="s">
        <v>135</v>
      </c>
      <c r="J2256" t="s">
        <v>136</v>
      </c>
      <c r="K2256" t="s">
        <v>137</v>
      </c>
      <c r="L2256" t="s">
        <v>6787</v>
      </c>
      <c r="M2256" t="s">
        <v>6788</v>
      </c>
      <c r="N2256">
        <v>0.84333333300000002</v>
      </c>
      <c r="O2256">
        <v>0</v>
      </c>
      <c r="P2256">
        <v>2</v>
      </c>
      <c r="Q2256">
        <v>0</v>
      </c>
      <c r="R2256">
        <v>0</v>
      </c>
      <c r="S2256">
        <v>0</v>
      </c>
      <c r="T2256">
        <v>1</v>
      </c>
      <c r="U2256">
        <v>0</v>
      </c>
      <c r="V2256">
        <v>0</v>
      </c>
      <c r="W2256">
        <v>0</v>
      </c>
      <c r="X2256">
        <v>0.45519343677397334</v>
      </c>
      <c r="Y2256">
        <v>0</v>
      </c>
      <c r="Z2256">
        <v>0</v>
      </c>
      <c r="AA2256">
        <v>0</v>
      </c>
      <c r="AB2256">
        <v>4.6471656335794425</v>
      </c>
      <c r="AC2256">
        <v>0</v>
      </c>
      <c r="AD2256">
        <v>0</v>
      </c>
      <c r="AE2256">
        <v>5.1023590703534154</v>
      </c>
    </row>
    <row r="2257" spans="1:31" x14ac:dyDescent="0.25">
      <c r="A2257">
        <v>2058391</v>
      </c>
      <c r="B2257">
        <v>1</v>
      </c>
      <c r="C2257" t="s">
        <v>80</v>
      </c>
      <c r="D2257" t="s">
        <v>96</v>
      </c>
      <c r="E2257" t="s">
        <v>177</v>
      </c>
      <c r="F2257" t="s">
        <v>6789</v>
      </c>
      <c r="G2257" t="s">
        <v>183</v>
      </c>
      <c r="H2257" t="s">
        <v>143</v>
      </c>
      <c r="I2257" t="s">
        <v>135</v>
      </c>
      <c r="J2257" t="s">
        <v>136</v>
      </c>
      <c r="K2257" t="s">
        <v>137</v>
      </c>
      <c r="L2257" t="s">
        <v>6790</v>
      </c>
      <c r="M2257" t="s">
        <v>6791</v>
      </c>
      <c r="N2257">
        <v>0.85194444400000002</v>
      </c>
      <c r="O2257">
        <v>0</v>
      </c>
      <c r="P2257">
        <v>1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0.65068372674390007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0.65068372674390007</v>
      </c>
    </row>
    <row r="2258" spans="1:31" x14ac:dyDescent="0.25">
      <c r="A2258">
        <v>2058393</v>
      </c>
      <c r="B2258">
        <v>1</v>
      </c>
      <c r="C2258" t="s">
        <v>80</v>
      </c>
      <c r="D2258" t="s">
        <v>108</v>
      </c>
      <c r="E2258" t="s">
        <v>177</v>
      </c>
      <c r="F2258" t="s">
        <v>6792</v>
      </c>
      <c r="G2258" t="s">
        <v>183</v>
      </c>
      <c r="H2258" t="s">
        <v>143</v>
      </c>
      <c r="I2258" t="s">
        <v>135</v>
      </c>
      <c r="J2258" t="s">
        <v>136</v>
      </c>
      <c r="K2258" t="s">
        <v>137</v>
      </c>
      <c r="L2258" t="s">
        <v>6793</v>
      </c>
      <c r="M2258" t="s">
        <v>6794</v>
      </c>
      <c r="N2258">
        <v>0.97916666600000002</v>
      </c>
      <c r="O2258">
        <v>0</v>
      </c>
      <c r="P2258">
        <v>1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9.5978933047261114E-2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9.5978933047261114E-2</v>
      </c>
    </row>
    <row r="2259" spans="1:31" x14ac:dyDescent="0.25">
      <c r="A2259">
        <v>2058394</v>
      </c>
      <c r="B2259">
        <v>1</v>
      </c>
      <c r="C2259" t="s">
        <v>81</v>
      </c>
      <c r="D2259" t="s">
        <v>128</v>
      </c>
      <c r="E2259" t="s">
        <v>505</v>
      </c>
      <c r="F2259" t="s">
        <v>6795</v>
      </c>
      <c r="G2259" t="s">
        <v>1007</v>
      </c>
      <c r="H2259" t="s">
        <v>143</v>
      </c>
      <c r="I2259" t="s">
        <v>135</v>
      </c>
      <c r="J2259" t="s">
        <v>136</v>
      </c>
      <c r="K2259" t="s">
        <v>137</v>
      </c>
      <c r="L2259" t="s">
        <v>6796</v>
      </c>
      <c r="M2259" t="s">
        <v>6797</v>
      </c>
      <c r="N2259">
        <v>3.5611111110000002</v>
      </c>
      <c r="O2259">
        <v>0</v>
      </c>
      <c r="P2259">
        <v>136</v>
      </c>
      <c r="Q2259">
        <v>0</v>
      </c>
      <c r="R2259">
        <v>0</v>
      </c>
      <c r="S2259">
        <v>0</v>
      </c>
      <c r="T2259">
        <v>2</v>
      </c>
      <c r="U2259">
        <v>0</v>
      </c>
      <c r="V2259">
        <v>0</v>
      </c>
      <c r="W2259">
        <v>0</v>
      </c>
      <c r="X2259">
        <v>112.36112549908779</v>
      </c>
      <c r="Y2259">
        <v>0</v>
      </c>
      <c r="Z2259">
        <v>0</v>
      </c>
      <c r="AA2259">
        <v>0</v>
      </c>
      <c r="AB2259">
        <v>2.278508716440673</v>
      </c>
      <c r="AC2259">
        <v>0</v>
      </c>
      <c r="AD2259">
        <v>0</v>
      </c>
      <c r="AE2259">
        <v>114.63963421552846</v>
      </c>
    </row>
    <row r="2260" spans="1:31" x14ac:dyDescent="0.25">
      <c r="A2260">
        <v>2058395</v>
      </c>
      <c r="B2260">
        <v>1</v>
      </c>
      <c r="C2260" t="s">
        <v>81</v>
      </c>
      <c r="D2260" t="s">
        <v>127</v>
      </c>
      <c r="E2260" t="s">
        <v>131</v>
      </c>
      <c r="F2260" t="s">
        <v>2862</v>
      </c>
      <c r="G2260" t="s">
        <v>133</v>
      </c>
      <c r="H2260" t="s">
        <v>134</v>
      </c>
      <c r="I2260" t="s">
        <v>135</v>
      </c>
      <c r="J2260" t="s">
        <v>136</v>
      </c>
      <c r="K2260" t="s">
        <v>137</v>
      </c>
      <c r="L2260" t="s">
        <v>6798</v>
      </c>
      <c r="M2260" t="s">
        <v>6799</v>
      </c>
      <c r="N2260">
        <v>0.72250000000000003</v>
      </c>
      <c r="O2260">
        <v>0</v>
      </c>
      <c r="P2260">
        <v>764</v>
      </c>
      <c r="Q2260">
        <v>26</v>
      </c>
      <c r="R2260">
        <v>31</v>
      </c>
      <c r="S2260">
        <v>2</v>
      </c>
      <c r="T2260">
        <v>79</v>
      </c>
      <c r="U2260">
        <v>0</v>
      </c>
      <c r="V2260">
        <v>0</v>
      </c>
      <c r="W2260">
        <v>0</v>
      </c>
      <c r="X2260">
        <v>89.633667811431152</v>
      </c>
      <c r="Y2260">
        <v>31.26600973879393</v>
      </c>
      <c r="Z2260">
        <v>19.94922890571441</v>
      </c>
      <c r="AA2260">
        <v>2.5860041670517262</v>
      </c>
      <c r="AB2260">
        <v>29.53588938958378</v>
      </c>
      <c r="AC2260">
        <v>0</v>
      </c>
      <c r="AD2260">
        <v>0</v>
      </c>
      <c r="AE2260">
        <v>172.97080001257501</v>
      </c>
    </row>
    <row r="2261" spans="1:31" x14ac:dyDescent="0.25">
      <c r="A2261">
        <v>2058398</v>
      </c>
      <c r="B2261">
        <v>1</v>
      </c>
      <c r="C2261" t="s">
        <v>80</v>
      </c>
      <c r="D2261" t="s">
        <v>98</v>
      </c>
      <c r="E2261" t="s">
        <v>177</v>
      </c>
      <c r="F2261" t="s">
        <v>6800</v>
      </c>
      <c r="G2261" t="s">
        <v>183</v>
      </c>
      <c r="H2261" t="s">
        <v>143</v>
      </c>
      <c r="I2261" t="s">
        <v>135</v>
      </c>
      <c r="J2261" t="s">
        <v>136</v>
      </c>
      <c r="K2261" t="s">
        <v>137</v>
      </c>
      <c r="L2261" t="s">
        <v>6801</v>
      </c>
      <c r="M2261" t="s">
        <v>6802</v>
      </c>
      <c r="N2261">
        <v>3.5244444439999998</v>
      </c>
      <c r="O2261">
        <v>0</v>
      </c>
      <c r="P2261">
        <v>1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0.87328713381470002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0.87328713381470002</v>
      </c>
    </row>
    <row r="2262" spans="1:31" x14ac:dyDescent="0.25">
      <c r="A2262">
        <v>2058399</v>
      </c>
      <c r="B2262">
        <v>1</v>
      </c>
      <c r="C2262" t="s">
        <v>80</v>
      </c>
      <c r="D2262" t="s">
        <v>99</v>
      </c>
      <c r="E2262" t="s">
        <v>177</v>
      </c>
      <c r="F2262" t="s">
        <v>6803</v>
      </c>
      <c r="G2262" t="s">
        <v>183</v>
      </c>
      <c r="H2262" t="s">
        <v>143</v>
      </c>
      <c r="I2262" t="s">
        <v>135</v>
      </c>
      <c r="J2262" t="s">
        <v>136</v>
      </c>
      <c r="K2262" t="s">
        <v>137</v>
      </c>
      <c r="L2262" t="s">
        <v>6804</v>
      </c>
      <c r="M2262" t="s">
        <v>6805</v>
      </c>
      <c r="N2262">
        <v>1.2777777770000001</v>
      </c>
      <c r="O2262">
        <v>0</v>
      </c>
      <c r="P2262">
        <v>1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0.31693457699200006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0.31693457699200006</v>
      </c>
    </row>
    <row r="2263" spans="1:31" x14ac:dyDescent="0.25">
      <c r="A2263">
        <v>2058400</v>
      </c>
      <c r="B2263">
        <v>1</v>
      </c>
      <c r="C2263" t="s">
        <v>80</v>
      </c>
      <c r="D2263" t="s">
        <v>92</v>
      </c>
      <c r="E2263" t="s">
        <v>177</v>
      </c>
      <c r="F2263" t="s">
        <v>6806</v>
      </c>
      <c r="G2263" t="s">
        <v>183</v>
      </c>
      <c r="H2263" t="s">
        <v>143</v>
      </c>
      <c r="I2263" t="s">
        <v>135</v>
      </c>
      <c r="J2263" t="s">
        <v>136</v>
      </c>
      <c r="K2263" t="s">
        <v>137</v>
      </c>
      <c r="L2263" t="s">
        <v>6807</v>
      </c>
      <c r="M2263" t="s">
        <v>6808</v>
      </c>
      <c r="N2263">
        <v>4.4361111109999998</v>
      </c>
      <c r="O2263">
        <v>0</v>
      </c>
      <c r="P2263">
        <v>1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0.63210200096696667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0.63210200096696667</v>
      </c>
    </row>
    <row r="2264" spans="1:31" x14ac:dyDescent="0.25">
      <c r="A2264">
        <v>2058401</v>
      </c>
      <c r="B2264">
        <v>1</v>
      </c>
      <c r="C2264" t="s">
        <v>80</v>
      </c>
      <c r="D2264" t="s">
        <v>107</v>
      </c>
      <c r="E2264" t="s">
        <v>158</v>
      </c>
      <c r="F2264" t="s">
        <v>6809</v>
      </c>
      <c r="G2264" t="s">
        <v>1007</v>
      </c>
      <c r="H2264" t="s">
        <v>143</v>
      </c>
      <c r="I2264" t="s">
        <v>135</v>
      </c>
      <c r="J2264" t="s">
        <v>3</v>
      </c>
      <c r="K2264" t="s">
        <v>137</v>
      </c>
      <c r="L2264" t="s">
        <v>6810</v>
      </c>
      <c r="M2264" t="s">
        <v>6811</v>
      </c>
      <c r="N2264">
        <v>1.7213888879999999</v>
      </c>
      <c r="O2264">
        <v>0</v>
      </c>
      <c r="P2264">
        <v>27</v>
      </c>
      <c r="Q2264">
        <v>0</v>
      </c>
      <c r="R2264">
        <v>1</v>
      </c>
      <c r="S2264">
        <v>0</v>
      </c>
      <c r="T2264">
        <v>12</v>
      </c>
      <c r="U2264">
        <v>0</v>
      </c>
      <c r="V2264">
        <v>0</v>
      </c>
      <c r="W2264">
        <v>0</v>
      </c>
      <c r="X2264">
        <v>9.2513290534147128</v>
      </c>
      <c r="Y2264">
        <v>0</v>
      </c>
      <c r="Z2264">
        <v>0.49727593474978532</v>
      </c>
      <c r="AA2264">
        <v>0</v>
      </c>
      <c r="AB2264">
        <v>45.209200287279451</v>
      </c>
      <c r="AC2264">
        <v>0</v>
      </c>
      <c r="AD2264">
        <v>0</v>
      </c>
      <c r="AE2264">
        <v>54.957805275443945</v>
      </c>
    </row>
    <row r="2265" spans="1:31" x14ac:dyDescent="0.25">
      <c r="A2265">
        <v>2058402</v>
      </c>
      <c r="B2265">
        <v>1</v>
      </c>
      <c r="C2265" t="s">
        <v>80</v>
      </c>
      <c r="D2265" t="s">
        <v>84</v>
      </c>
      <c r="E2265" t="s">
        <v>177</v>
      </c>
      <c r="F2265" t="s">
        <v>6812</v>
      </c>
      <c r="G2265" t="s">
        <v>196</v>
      </c>
      <c r="H2265" t="s">
        <v>143</v>
      </c>
      <c r="I2265" t="s">
        <v>135</v>
      </c>
      <c r="J2265" t="s">
        <v>136</v>
      </c>
      <c r="K2265" t="s">
        <v>137</v>
      </c>
      <c r="L2265" t="s">
        <v>6813</v>
      </c>
      <c r="M2265" t="s">
        <v>6814</v>
      </c>
      <c r="N2265">
        <v>0.455555555</v>
      </c>
      <c r="O2265">
        <v>0</v>
      </c>
      <c r="P2265">
        <v>17</v>
      </c>
      <c r="Q2265">
        <v>0</v>
      </c>
      <c r="R2265">
        <v>0</v>
      </c>
      <c r="S2265">
        <v>0</v>
      </c>
      <c r="T2265">
        <v>2</v>
      </c>
      <c r="U2265">
        <v>0</v>
      </c>
      <c r="V2265">
        <v>0</v>
      </c>
      <c r="W2265">
        <v>0</v>
      </c>
      <c r="X2265">
        <v>1.5081998654510667</v>
      </c>
      <c r="Y2265">
        <v>0</v>
      </c>
      <c r="Z2265">
        <v>0</v>
      </c>
      <c r="AA2265">
        <v>0</v>
      </c>
      <c r="AB2265">
        <v>0.10638319858713943</v>
      </c>
      <c r="AC2265">
        <v>0</v>
      </c>
      <c r="AD2265">
        <v>0</v>
      </c>
      <c r="AE2265">
        <v>1.6145830640382062</v>
      </c>
    </row>
    <row r="2266" spans="1:31" x14ac:dyDescent="0.25">
      <c r="A2266">
        <v>2058403</v>
      </c>
      <c r="B2266">
        <v>1</v>
      </c>
      <c r="C2266" t="s">
        <v>81</v>
      </c>
      <c r="D2266" t="s">
        <v>118</v>
      </c>
      <c r="E2266" t="s">
        <v>169</v>
      </c>
      <c r="F2266" t="s">
        <v>6815</v>
      </c>
      <c r="G2266" t="s">
        <v>171</v>
      </c>
      <c r="H2266" t="s">
        <v>134</v>
      </c>
      <c r="I2266" t="s">
        <v>135</v>
      </c>
      <c r="J2266" t="s">
        <v>136</v>
      </c>
      <c r="K2266" t="s">
        <v>137</v>
      </c>
      <c r="L2266" t="s">
        <v>6810</v>
      </c>
      <c r="M2266" t="s">
        <v>6816</v>
      </c>
      <c r="N2266">
        <v>0.78527777700000001</v>
      </c>
      <c r="O2266">
        <v>0</v>
      </c>
      <c r="P2266">
        <v>19</v>
      </c>
      <c r="Q2266">
        <v>8</v>
      </c>
      <c r="R2266">
        <v>53</v>
      </c>
      <c r="S2266">
        <v>0</v>
      </c>
      <c r="T2266">
        <v>2</v>
      </c>
      <c r="U2266">
        <v>1</v>
      </c>
      <c r="V2266">
        <v>0</v>
      </c>
      <c r="W2266">
        <v>0</v>
      </c>
      <c r="X2266">
        <v>2.9328076643530312</v>
      </c>
      <c r="Y2266">
        <v>15.559718796717581</v>
      </c>
      <c r="Z2266">
        <v>83.869035301591097</v>
      </c>
      <c r="AA2266">
        <v>0</v>
      </c>
      <c r="AB2266">
        <v>0.55266194660104939</v>
      </c>
      <c r="AC2266">
        <v>11.13948944086421</v>
      </c>
      <c r="AD2266">
        <v>0</v>
      </c>
      <c r="AE2266">
        <v>114.05371315012697</v>
      </c>
    </row>
    <row r="2267" spans="1:31" x14ac:dyDescent="0.25">
      <c r="A2267">
        <v>2058409</v>
      </c>
      <c r="B2267">
        <v>1</v>
      </c>
      <c r="C2267" t="s">
        <v>81</v>
      </c>
      <c r="D2267" t="s">
        <v>117</v>
      </c>
      <c r="E2267" t="s">
        <v>146</v>
      </c>
      <c r="F2267" t="s">
        <v>5529</v>
      </c>
      <c r="G2267" t="s">
        <v>133</v>
      </c>
      <c r="H2267" t="s">
        <v>134</v>
      </c>
      <c r="I2267" t="s">
        <v>135</v>
      </c>
      <c r="J2267" t="s">
        <v>136</v>
      </c>
      <c r="K2267" t="s">
        <v>137</v>
      </c>
      <c r="L2267" t="s">
        <v>6817</v>
      </c>
      <c r="M2267" t="s">
        <v>6818</v>
      </c>
      <c r="N2267">
        <v>0.60666666599999997</v>
      </c>
      <c r="O2267">
        <v>0</v>
      </c>
      <c r="P2267">
        <v>375</v>
      </c>
      <c r="Q2267">
        <v>33</v>
      </c>
      <c r="R2267">
        <v>37</v>
      </c>
      <c r="S2267">
        <v>2</v>
      </c>
      <c r="T2267">
        <v>33</v>
      </c>
      <c r="U2267">
        <v>1</v>
      </c>
      <c r="V2267">
        <v>0</v>
      </c>
      <c r="W2267">
        <v>0</v>
      </c>
      <c r="X2267">
        <v>37.006098414275002</v>
      </c>
      <c r="Y2267">
        <v>28.231186309443391</v>
      </c>
      <c r="Z2267">
        <v>5.908713214267201</v>
      </c>
      <c r="AA2267">
        <v>62.898382165143097</v>
      </c>
      <c r="AB2267">
        <v>15.686732872969543</v>
      </c>
      <c r="AC2267">
        <v>42.671632451232313</v>
      </c>
      <c r="AD2267">
        <v>0</v>
      </c>
      <c r="AE2267">
        <v>192.40274542733053</v>
      </c>
    </row>
    <row r="2268" spans="1:31" x14ac:dyDescent="0.25">
      <c r="A2268">
        <v>2058412</v>
      </c>
      <c r="B2268">
        <v>1</v>
      </c>
      <c r="C2268" t="s">
        <v>80</v>
      </c>
      <c r="D2268" t="s">
        <v>110</v>
      </c>
      <c r="E2268" t="s">
        <v>177</v>
      </c>
      <c r="F2268" t="s">
        <v>6819</v>
      </c>
      <c r="G2268" t="s">
        <v>183</v>
      </c>
      <c r="H2268" t="s">
        <v>143</v>
      </c>
      <c r="I2268" t="s">
        <v>135</v>
      </c>
      <c r="J2268" t="s">
        <v>136</v>
      </c>
      <c r="K2268" t="s">
        <v>137</v>
      </c>
      <c r="L2268" t="s">
        <v>6820</v>
      </c>
      <c r="M2268" t="s">
        <v>6821</v>
      </c>
      <c r="N2268">
        <v>0.898888888</v>
      </c>
      <c r="O2268">
        <v>0</v>
      </c>
      <c r="P2268">
        <v>1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1.9411311856716669E-3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1.9411311856716669E-3</v>
      </c>
    </row>
    <row r="2269" spans="1:31" x14ac:dyDescent="0.25">
      <c r="A2269">
        <v>2058413</v>
      </c>
      <c r="B2269">
        <v>1</v>
      </c>
      <c r="C2269" t="s">
        <v>80</v>
      </c>
      <c r="D2269" t="s">
        <v>93</v>
      </c>
      <c r="E2269" t="s">
        <v>177</v>
      </c>
      <c r="F2269" t="s">
        <v>6822</v>
      </c>
      <c r="G2269" t="s">
        <v>183</v>
      </c>
      <c r="H2269" t="s">
        <v>143</v>
      </c>
      <c r="I2269" t="s">
        <v>135</v>
      </c>
      <c r="J2269" t="s">
        <v>136</v>
      </c>
      <c r="K2269" t="s">
        <v>137</v>
      </c>
      <c r="L2269" t="s">
        <v>6823</v>
      </c>
      <c r="M2269" t="s">
        <v>6824</v>
      </c>
      <c r="N2269">
        <v>2.929166666</v>
      </c>
      <c r="O2269">
        <v>0</v>
      </c>
      <c r="P2269">
        <v>1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1.0686140549184002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1.0686140549184002</v>
      </c>
    </row>
    <row r="2270" spans="1:31" x14ac:dyDescent="0.25">
      <c r="A2270">
        <v>2058415</v>
      </c>
      <c r="B2270">
        <v>1</v>
      </c>
      <c r="C2270" t="s">
        <v>81</v>
      </c>
      <c r="D2270" t="s">
        <v>127</v>
      </c>
      <c r="E2270" t="s">
        <v>158</v>
      </c>
      <c r="F2270" t="s">
        <v>6825</v>
      </c>
      <c r="G2270" t="s">
        <v>160</v>
      </c>
      <c r="H2270" t="s">
        <v>143</v>
      </c>
      <c r="I2270" t="s">
        <v>135</v>
      </c>
      <c r="J2270" t="s">
        <v>136</v>
      </c>
      <c r="K2270" t="s">
        <v>137</v>
      </c>
      <c r="L2270" t="s">
        <v>6826</v>
      </c>
      <c r="M2270" t="s">
        <v>6827</v>
      </c>
      <c r="N2270">
        <v>1.5280555549999999</v>
      </c>
      <c r="O2270">
        <v>0</v>
      </c>
      <c r="P2270">
        <v>9</v>
      </c>
      <c r="Q2270">
        <v>0</v>
      </c>
      <c r="R2270">
        <v>0</v>
      </c>
      <c r="S2270">
        <v>0</v>
      </c>
      <c r="T2270">
        <v>3</v>
      </c>
      <c r="U2270">
        <v>0</v>
      </c>
      <c r="V2270">
        <v>0</v>
      </c>
      <c r="W2270">
        <v>0</v>
      </c>
      <c r="X2270">
        <v>1.8818351558550765</v>
      </c>
      <c r="Y2270">
        <v>0</v>
      </c>
      <c r="Z2270">
        <v>0</v>
      </c>
      <c r="AA2270">
        <v>0</v>
      </c>
      <c r="AB2270">
        <v>4.4385024751197104</v>
      </c>
      <c r="AC2270">
        <v>0</v>
      </c>
      <c r="AD2270">
        <v>0</v>
      </c>
      <c r="AE2270">
        <v>6.3203376309747874</v>
      </c>
    </row>
    <row r="2271" spans="1:31" x14ac:dyDescent="0.25">
      <c r="A2271">
        <v>2058416</v>
      </c>
      <c r="B2271">
        <v>1</v>
      </c>
      <c r="C2271" t="s">
        <v>81</v>
      </c>
      <c r="D2271" t="s">
        <v>116</v>
      </c>
      <c r="E2271" t="s">
        <v>140</v>
      </c>
      <c r="F2271" t="s">
        <v>6828</v>
      </c>
      <c r="G2271" t="s">
        <v>1007</v>
      </c>
      <c r="H2271" t="s">
        <v>143</v>
      </c>
      <c r="I2271" t="s">
        <v>135</v>
      </c>
      <c r="J2271" t="s">
        <v>136</v>
      </c>
      <c r="K2271" t="s">
        <v>137</v>
      </c>
      <c r="L2271" t="s">
        <v>6829</v>
      </c>
      <c r="M2271" t="s">
        <v>6830</v>
      </c>
      <c r="N2271">
        <v>0.91527777700000001</v>
      </c>
      <c r="O2271">
        <v>0</v>
      </c>
      <c r="P2271">
        <v>49</v>
      </c>
      <c r="Q2271">
        <v>0</v>
      </c>
      <c r="R2271">
        <v>0</v>
      </c>
      <c r="S2271">
        <v>0</v>
      </c>
      <c r="T2271">
        <v>9</v>
      </c>
      <c r="U2271">
        <v>0</v>
      </c>
      <c r="V2271">
        <v>0</v>
      </c>
      <c r="W2271">
        <v>0</v>
      </c>
      <c r="X2271">
        <v>7.7708999704068153</v>
      </c>
      <c r="Y2271">
        <v>0</v>
      </c>
      <c r="Z2271">
        <v>0</v>
      </c>
      <c r="AA2271">
        <v>0</v>
      </c>
      <c r="AB2271">
        <v>1.4880577510770698</v>
      </c>
      <c r="AC2271">
        <v>0</v>
      </c>
      <c r="AD2271">
        <v>0</v>
      </c>
      <c r="AE2271">
        <v>9.2589577214838847</v>
      </c>
    </row>
    <row r="2272" spans="1:31" x14ac:dyDescent="0.25">
      <c r="A2272">
        <v>2058419</v>
      </c>
      <c r="B2272">
        <v>1</v>
      </c>
      <c r="C2272" t="s">
        <v>80</v>
      </c>
      <c r="D2272" t="s">
        <v>103</v>
      </c>
      <c r="E2272" t="s">
        <v>158</v>
      </c>
      <c r="F2272" t="s">
        <v>6831</v>
      </c>
      <c r="G2272" t="s">
        <v>160</v>
      </c>
      <c r="H2272" t="s">
        <v>143</v>
      </c>
      <c r="I2272" t="s">
        <v>135</v>
      </c>
      <c r="J2272" t="s">
        <v>136</v>
      </c>
      <c r="K2272" t="s">
        <v>137</v>
      </c>
      <c r="L2272" t="s">
        <v>6832</v>
      </c>
      <c r="M2272" t="s">
        <v>6833</v>
      </c>
      <c r="N2272">
        <v>0.66916666599999997</v>
      </c>
      <c r="O2272">
        <v>0</v>
      </c>
      <c r="P2272">
        <v>0</v>
      </c>
      <c r="Q2272">
        <v>0</v>
      </c>
      <c r="R2272">
        <v>9</v>
      </c>
      <c r="S2272">
        <v>0</v>
      </c>
      <c r="T2272">
        <v>1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17.184372705180753</v>
      </c>
      <c r="AA2272">
        <v>0</v>
      </c>
      <c r="AB2272">
        <v>1.0014348095875445</v>
      </c>
      <c r="AC2272">
        <v>0</v>
      </c>
      <c r="AD2272">
        <v>0</v>
      </c>
      <c r="AE2272">
        <v>18.185807514768296</v>
      </c>
    </row>
    <row r="2273" spans="1:31" x14ac:dyDescent="0.25">
      <c r="A2273">
        <v>2058420</v>
      </c>
      <c r="B2273">
        <v>1</v>
      </c>
      <c r="C2273" t="s">
        <v>80</v>
      </c>
      <c r="D2273" t="s">
        <v>93</v>
      </c>
      <c r="E2273" t="s">
        <v>505</v>
      </c>
      <c r="F2273" t="s">
        <v>6834</v>
      </c>
      <c r="G2273" t="s">
        <v>1552</v>
      </c>
      <c r="H2273" t="s">
        <v>143</v>
      </c>
      <c r="I2273" t="s">
        <v>135</v>
      </c>
      <c r="J2273" t="s">
        <v>136</v>
      </c>
      <c r="K2273" t="s">
        <v>137</v>
      </c>
      <c r="L2273" t="s">
        <v>6835</v>
      </c>
      <c r="M2273" t="s">
        <v>6836</v>
      </c>
      <c r="N2273">
        <v>0.64638888800000005</v>
      </c>
      <c r="O2273">
        <v>0</v>
      </c>
      <c r="P2273">
        <v>45</v>
      </c>
      <c r="Q2273">
        <v>0</v>
      </c>
      <c r="R2273">
        <v>0</v>
      </c>
      <c r="S2273">
        <v>0</v>
      </c>
      <c r="T2273">
        <v>4</v>
      </c>
      <c r="U2273">
        <v>0</v>
      </c>
      <c r="V2273">
        <v>0</v>
      </c>
      <c r="W2273">
        <v>0</v>
      </c>
      <c r="X2273">
        <v>4.3079719252287436</v>
      </c>
      <c r="Y2273">
        <v>0</v>
      </c>
      <c r="Z2273">
        <v>0</v>
      </c>
      <c r="AA2273">
        <v>0</v>
      </c>
      <c r="AB2273">
        <v>1.999780080223055</v>
      </c>
      <c r="AC2273">
        <v>0</v>
      </c>
      <c r="AD2273">
        <v>0</v>
      </c>
      <c r="AE2273">
        <v>6.3077520054517988</v>
      </c>
    </row>
    <row r="2274" spans="1:31" x14ac:dyDescent="0.25">
      <c r="A2274">
        <v>2058421</v>
      </c>
      <c r="B2274">
        <v>1</v>
      </c>
      <c r="C2274" t="s">
        <v>80</v>
      </c>
      <c r="D2274" t="s">
        <v>97</v>
      </c>
      <c r="E2274" t="s">
        <v>177</v>
      </c>
      <c r="F2274" t="s">
        <v>6837</v>
      </c>
      <c r="G2274" t="s">
        <v>196</v>
      </c>
      <c r="H2274" t="s">
        <v>143</v>
      </c>
      <c r="I2274" t="s">
        <v>135</v>
      </c>
      <c r="J2274" t="s">
        <v>136</v>
      </c>
      <c r="K2274" t="s">
        <v>137</v>
      </c>
      <c r="L2274" t="s">
        <v>6838</v>
      </c>
      <c r="M2274" t="s">
        <v>6839</v>
      </c>
      <c r="N2274">
        <v>0.55500000000000005</v>
      </c>
      <c r="O2274">
        <v>0</v>
      </c>
      <c r="P2274">
        <v>2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0.37631873257089998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0.37631873257089998</v>
      </c>
    </row>
    <row r="2275" spans="1:31" x14ac:dyDescent="0.25">
      <c r="A2275">
        <v>2058422</v>
      </c>
      <c r="B2275">
        <v>1</v>
      </c>
      <c r="C2275" t="s">
        <v>81</v>
      </c>
      <c r="D2275" t="s">
        <v>118</v>
      </c>
      <c r="E2275" t="s">
        <v>177</v>
      </c>
      <c r="F2275" t="s">
        <v>6840</v>
      </c>
      <c r="G2275" t="s">
        <v>183</v>
      </c>
      <c r="H2275" t="s">
        <v>143</v>
      </c>
      <c r="I2275" t="s">
        <v>135</v>
      </c>
      <c r="J2275" t="s">
        <v>136</v>
      </c>
      <c r="K2275" t="s">
        <v>137</v>
      </c>
      <c r="L2275" t="s">
        <v>6841</v>
      </c>
      <c r="M2275" t="s">
        <v>6842</v>
      </c>
      <c r="N2275">
        <v>0.64222222200000001</v>
      </c>
      <c r="O2275">
        <v>0</v>
      </c>
      <c r="P2275">
        <v>1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5.9834697823355557E-2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5.9834697823355557E-2</v>
      </c>
    </row>
    <row r="2276" spans="1:31" x14ac:dyDescent="0.25">
      <c r="A2276">
        <v>2058423</v>
      </c>
      <c r="B2276">
        <v>1</v>
      </c>
      <c r="C2276" t="s">
        <v>80</v>
      </c>
      <c r="D2276" t="s">
        <v>96</v>
      </c>
      <c r="E2276" t="s">
        <v>177</v>
      </c>
      <c r="F2276" t="s">
        <v>6843</v>
      </c>
      <c r="G2276" t="s">
        <v>179</v>
      </c>
      <c r="H2276" t="s">
        <v>143</v>
      </c>
      <c r="I2276" t="s">
        <v>135</v>
      </c>
      <c r="J2276" t="s">
        <v>136</v>
      </c>
      <c r="K2276" t="s">
        <v>137</v>
      </c>
      <c r="L2276" t="s">
        <v>6844</v>
      </c>
      <c r="M2276" t="s">
        <v>6845</v>
      </c>
      <c r="N2276">
        <v>1.288611111</v>
      </c>
      <c r="O2276">
        <v>0</v>
      </c>
      <c r="P2276">
        <v>1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3.8740091425773338E-2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3.8740091425773338E-2</v>
      </c>
    </row>
    <row r="2277" spans="1:31" x14ac:dyDescent="0.25">
      <c r="A2277">
        <v>2058429</v>
      </c>
      <c r="B2277">
        <v>1</v>
      </c>
      <c r="C2277" t="s">
        <v>81</v>
      </c>
      <c r="D2277" t="s">
        <v>123</v>
      </c>
      <c r="E2277" t="s">
        <v>177</v>
      </c>
      <c r="F2277" t="s">
        <v>6846</v>
      </c>
      <c r="G2277" t="s">
        <v>196</v>
      </c>
      <c r="H2277" t="s">
        <v>143</v>
      </c>
      <c r="I2277" t="s">
        <v>135</v>
      </c>
      <c r="J2277" t="s">
        <v>136</v>
      </c>
      <c r="K2277" t="s">
        <v>137</v>
      </c>
      <c r="L2277" t="s">
        <v>6847</v>
      </c>
      <c r="M2277" t="s">
        <v>6848</v>
      </c>
      <c r="N2277">
        <v>2.1244444439999999</v>
      </c>
      <c r="O2277">
        <v>0</v>
      </c>
      <c r="P2277">
        <v>2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1.5054194741579923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1.5054194741579923</v>
      </c>
    </row>
    <row r="2278" spans="1:31" x14ac:dyDescent="0.25">
      <c r="A2278">
        <v>2058431</v>
      </c>
      <c r="B2278">
        <v>1</v>
      </c>
      <c r="C2278" t="s">
        <v>81</v>
      </c>
      <c r="D2278" t="s">
        <v>120</v>
      </c>
      <c r="E2278" t="s">
        <v>158</v>
      </c>
      <c r="F2278" t="s">
        <v>6849</v>
      </c>
      <c r="G2278" t="s">
        <v>160</v>
      </c>
      <c r="H2278" t="s">
        <v>143</v>
      </c>
      <c r="I2278" t="s">
        <v>135</v>
      </c>
      <c r="J2278" t="s">
        <v>136</v>
      </c>
      <c r="K2278" t="s">
        <v>137</v>
      </c>
      <c r="L2278" t="s">
        <v>6850</v>
      </c>
      <c r="M2278" t="s">
        <v>6851</v>
      </c>
      <c r="N2278">
        <v>1.797222222</v>
      </c>
      <c r="O2278">
        <v>0</v>
      </c>
      <c r="P2278">
        <v>37</v>
      </c>
      <c r="Q2278">
        <v>0</v>
      </c>
      <c r="R2278">
        <v>5</v>
      </c>
      <c r="S2278">
        <v>0</v>
      </c>
      <c r="T2278">
        <v>3</v>
      </c>
      <c r="U2278">
        <v>0</v>
      </c>
      <c r="V2278">
        <v>0</v>
      </c>
      <c r="W2278">
        <v>0</v>
      </c>
      <c r="X2278">
        <v>16.684605620026382</v>
      </c>
      <c r="Y2278">
        <v>0</v>
      </c>
      <c r="Z2278">
        <v>3.0677901466217956</v>
      </c>
      <c r="AA2278">
        <v>0</v>
      </c>
      <c r="AB2278">
        <v>0.21216062919300721</v>
      </c>
      <c r="AC2278">
        <v>0</v>
      </c>
      <c r="AD2278">
        <v>0</v>
      </c>
      <c r="AE2278">
        <v>19.964556395841186</v>
      </c>
    </row>
    <row r="2279" spans="1:31" x14ac:dyDescent="0.25">
      <c r="A2279">
        <v>2058432</v>
      </c>
      <c r="B2279">
        <v>1</v>
      </c>
      <c r="C2279" t="s">
        <v>81</v>
      </c>
      <c r="D2279" t="s">
        <v>128</v>
      </c>
      <c r="E2279" t="s">
        <v>177</v>
      </c>
      <c r="F2279" t="s">
        <v>6852</v>
      </c>
      <c r="G2279" t="s">
        <v>179</v>
      </c>
      <c r="H2279" t="s">
        <v>143</v>
      </c>
      <c r="I2279" t="s">
        <v>135</v>
      </c>
      <c r="J2279" t="s">
        <v>136</v>
      </c>
      <c r="K2279" t="s">
        <v>137</v>
      </c>
      <c r="L2279" t="s">
        <v>6853</v>
      </c>
      <c r="M2279" t="s">
        <v>6854</v>
      </c>
      <c r="N2279">
        <v>4.3875000000000002</v>
      </c>
      <c r="O2279">
        <v>0</v>
      </c>
      <c r="P2279">
        <v>10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8.7404083483849657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8.7404083483849657</v>
      </c>
    </row>
    <row r="2280" spans="1:31" x14ac:dyDescent="0.25">
      <c r="A2280">
        <v>2058433</v>
      </c>
      <c r="B2280">
        <v>1</v>
      </c>
      <c r="C2280" t="s">
        <v>80</v>
      </c>
      <c r="D2280" t="s">
        <v>103</v>
      </c>
      <c r="E2280" t="s">
        <v>158</v>
      </c>
      <c r="F2280" t="s">
        <v>6855</v>
      </c>
      <c r="G2280" t="s">
        <v>160</v>
      </c>
      <c r="H2280" t="s">
        <v>143</v>
      </c>
      <c r="I2280" t="s">
        <v>135</v>
      </c>
      <c r="J2280" t="s">
        <v>136</v>
      </c>
      <c r="K2280" t="s">
        <v>137</v>
      </c>
      <c r="L2280" t="s">
        <v>6856</v>
      </c>
      <c r="M2280" t="s">
        <v>6857</v>
      </c>
      <c r="N2280">
        <v>0.84777777700000001</v>
      </c>
      <c r="O2280">
        <v>0</v>
      </c>
      <c r="P2280">
        <v>29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6.2177803993984693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6.2177803993984693</v>
      </c>
    </row>
    <row r="2281" spans="1:31" x14ac:dyDescent="0.25">
      <c r="A2281">
        <v>2058435</v>
      </c>
      <c r="B2281">
        <v>1</v>
      </c>
      <c r="C2281" t="s">
        <v>80</v>
      </c>
      <c r="D2281" t="s">
        <v>96</v>
      </c>
      <c r="E2281" t="s">
        <v>140</v>
      </c>
      <c r="F2281" t="s">
        <v>6858</v>
      </c>
      <c r="G2281" t="s">
        <v>1744</v>
      </c>
      <c r="H2281" t="s">
        <v>143</v>
      </c>
      <c r="I2281" t="s">
        <v>135</v>
      </c>
      <c r="J2281" t="s">
        <v>136</v>
      </c>
      <c r="K2281" t="s">
        <v>137</v>
      </c>
      <c r="L2281" t="s">
        <v>6859</v>
      </c>
      <c r="M2281" t="s">
        <v>6860</v>
      </c>
      <c r="N2281">
        <v>3.8616666660000001</v>
      </c>
      <c r="O2281">
        <v>0</v>
      </c>
      <c r="P2281">
        <v>127</v>
      </c>
      <c r="Q2281">
        <v>0</v>
      </c>
      <c r="R2281">
        <v>0</v>
      </c>
      <c r="S2281">
        <v>0</v>
      </c>
      <c r="T2281">
        <v>8</v>
      </c>
      <c r="U2281">
        <v>0</v>
      </c>
      <c r="V2281">
        <v>0</v>
      </c>
      <c r="W2281">
        <v>0</v>
      </c>
      <c r="X2281">
        <v>204.84062427176576</v>
      </c>
      <c r="Y2281">
        <v>0</v>
      </c>
      <c r="Z2281">
        <v>0</v>
      </c>
      <c r="AA2281">
        <v>0</v>
      </c>
      <c r="AB2281">
        <v>14.900437107074117</v>
      </c>
      <c r="AC2281">
        <v>0</v>
      </c>
      <c r="AD2281">
        <v>0</v>
      </c>
      <c r="AE2281">
        <v>219.74106137883987</v>
      </c>
    </row>
    <row r="2282" spans="1:31" x14ac:dyDescent="0.25">
      <c r="A2282">
        <v>2058437</v>
      </c>
      <c r="B2282">
        <v>1</v>
      </c>
      <c r="C2282" t="s">
        <v>80</v>
      </c>
      <c r="D2282" t="s">
        <v>96</v>
      </c>
      <c r="E2282" t="s">
        <v>177</v>
      </c>
      <c r="F2282" t="s">
        <v>6861</v>
      </c>
      <c r="G2282" t="s">
        <v>179</v>
      </c>
      <c r="H2282" t="s">
        <v>143</v>
      </c>
      <c r="I2282" t="s">
        <v>135</v>
      </c>
      <c r="J2282" t="s">
        <v>136</v>
      </c>
      <c r="K2282" t="s">
        <v>137</v>
      </c>
      <c r="L2282" t="s">
        <v>6862</v>
      </c>
      <c r="M2282" t="s">
        <v>6863</v>
      </c>
      <c r="N2282">
        <v>2.2202777770000002</v>
      </c>
      <c r="O2282">
        <v>0</v>
      </c>
      <c r="P2282">
        <v>1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1.899434010177778E-4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1.899434010177778E-4</v>
      </c>
    </row>
    <row r="2283" spans="1:31" x14ac:dyDescent="0.25">
      <c r="A2283">
        <v>2058438</v>
      </c>
      <c r="B2283">
        <v>1</v>
      </c>
      <c r="C2283" t="s">
        <v>80</v>
      </c>
      <c r="D2283" t="s">
        <v>94</v>
      </c>
      <c r="E2283" t="s">
        <v>158</v>
      </c>
      <c r="F2283" t="s">
        <v>6864</v>
      </c>
      <c r="G2283" t="s">
        <v>1283</v>
      </c>
      <c r="H2283" t="s">
        <v>143</v>
      </c>
      <c r="I2283" t="s">
        <v>135</v>
      </c>
      <c r="J2283" t="s">
        <v>136</v>
      </c>
      <c r="K2283" t="s">
        <v>137</v>
      </c>
      <c r="L2283" t="s">
        <v>6865</v>
      </c>
      <c r="M2283" t="s">
        <v>6866</v>
      </c>
      <c r="N2283">
        <v>1.2625</v>
      </c>
      <c r="O2283">
        <v>0</v>
      </c>
      <c r="P2283">
        <v>270</v>
      </c>
      <c r="Q2283">
        <v>0</v>
      </c>
      <c r="R2283">
        <v>2</v>
      </c>
      <c r="S2283">
        <v>0</v>
      </c>
      <c r="T2283">
        <v>8</v>
      </c>
      <c r="U2283">
        <v>0</v>
      </c>
      <c r="V2283">
        <v>0</v>
      </c>
      <c r="W2283">
        <v>0</v>
      </c>
      <c r="X2283">
        <v>73.121053793045334</v>
      </c>
      <c r="Y2283">
        <v>0</v>
      </c>
      <c r="Z2283">
        <v>2.8937057527541632</v>
      </c>
      <c r="AA2283">
        <v>0</v>
      </c>
      <c r="AB2283">
        <v>7.9680511407589938</v>
      </c>
      <c r="AC2283">
        <v>0</v>
      </c>
      <c r="AD2283">
        <v>0</v>
      </c>
      <c r="AE2283">
        <v>83.98281068655848</v>
      </c>
    </row>
    <row r="2284" spans="1:31" x14ac:dyDescent="0.25">
      <c r="A2284">
        <v>2058439</v>
      </c>
      <c r="B2284">
        <v>1</v>
      </c>
      <c r="C2284" t="s">
        <v>80</v>
      </c>
      <c r="D2284" t="s">
        <v>107</v>
      </c>
      <c r="E2284" t="s">
        <v>177</v>
      </c>
      <c r="F2284" t="s">
        <v>6867</v>
      </c>
      <c r="G2284" t="s">
        <v>179</v>
      </c>
      <c r="H2284" t="s">
        <v>143</v>
      </c>
      <c r="I2284" t="s">
        <v>135</v>
      </c>
      <c r="J2284" t="s">
        <v>136</v>
      </c>
      <c r="K2284" t="s">
        <v>137</v>
      </c>
      <c r="L2284" t="s">
        <v>6868</v>
      </c>
      <c r="M2284" t="s">
        <v>6869</v>
      </c>
      <c r="N2284">
        <v>1.332222222</v>
      </c>
      <c r="O2284">
        <v>0</v>
      </c>
      <c r="P2284">
        <v>3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1.2175971840289834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1.2175971840289834</v>
      </c>
    </row>
    <row r="2285" spans="1:31" x14ac:dyDescent="0.25">
      <c r="A2285">
        <v>2058440</v>
      </c>
      <c r="B2285">
        <v>1</v>
      </c>
      <c r="C2285" t="s">
        <v>81</v>
      </c>
      <c r="D2285" t="s">
        <v>113</v>
      </c>
      <c r="E2285" t="s">
        <v>169</v>
      </c>
      <c r="F2285" t="s">
        <v>6870</v>
      </c>
      <c r="G2285" t="s">
        <v>1007</v>
      </c>
      <c r="H2285" t="s">
        <v>134</v>
      </c>
      <c r="I2285" t="s">
        <v>135</v>
      </c>
      <c r="J2285" t="s">
        <v>3</v>
      </c>
      <c r="K2285" t="s">
        <v>137</v>
      </c>
      <c r="L2285" t="s">
        <v>6871</v>
      </c>
      <c r="M2285" t="s">
        <v>6872</v>
      </c>
      <c r="N2285">
        <v>7.2797222220000002</v>
      </c>
      <c r="O2285">
        <v>0</v>
      </c>
      <c r="P2285">
        <v>63</v>
      </c>
      <c r="Q2285">
        <v>0</v>
      </c>
      <c r="R2285">
        <v>29</v>
      </c>
      <c r="S2285">
        <v>0</v>
      </c>
      <c r="T2285">
        <v>9</v>
      </c>
      <c r="U2285">
        <v>0</v>
      </c>
      <c r="V2285">
        <v>0</v>
      </c>
      <c r="W2285">
        <v>0</v>
      </c>
      <c r="X2285">
        <v>54.850350729716212</v>
      </c>
      <c r="Y2285">
        <v>0</v>
      </c>
      <c r="Z2285">
        <v>32.23263772759757</v>
      </c>
      <c r="AA2285">
        <v>0</v>
      </c>
      <c r="AB2285">
        <v>10.581984343926084</v>
      </c>
      <c r="AC2285">
        <v>0</v>
      </c>
      <c r="AD2285">
        <v>0</v>
      </c>
      <c r="AE2285">
        <v>97.664972801239855</v>
      </c>
    </row>
    <row r="2286" spans="1:31" x14ac:dyDescent="0.25">
      <c r="A2286">
        <v>2058443</v>
      </c>
      <c r="B2286">
        <v>1</v>
      </c>
      <c r="C2286" t="s">
        <v>80</v>
      </c>
      <c r="D2286" t="s">
        <v>107</v>
      </c>
      <c r="E2286" t="s">
        <v>177</v>
      </c>
      <c r="F2286" t="s">
        <v>6873</v>
      </c>
      <c r="G2286" t="s">
        <v>196</v>
      </c>
      <c r="H2286" t="s">
        <v>143</v>
      </c>
      <c r="I2286" t="s">
        <v>135</v>
      </c>
      <c r="J2286" t="s">
        <v>136</v>
      </c>
      <c r="K2286" t="s">
        <v>137</v>
      </c>
      <c r="L2286" t="s">
        <v>6874</v>
      </c>
      <c r="M2286" t="s">
        <v>6875</v>
      </c>
      <c r="N2286">
        <v>0.78166666600000001</v>
      </c>
      <c r="O2286">
        <v>0</v>
      </c>
      <c r="P2286">
        <v>8</v>
      </c>
      <c r="Q2286">
        <v>0</v>
      </c>
      <c r="R2286">
        <v>0</v>
      </c>
      <c r="S2286">
        <v>0</v>
      </c>
      <c r="T2286">
        <v>2</v>
      </c>
      <c r="U2286">
        <v>0</v>
      </c>
      <c r="V2286">
        <v>0</v>
      </c>
      <c r="W2286">
        <v>0</v>
      </c>
      <c r="X2286">
        <v>1.1601894522258678</v>
      </c>
      <c r="Y2286">
        <v>0</v>
      </c>
      <c r="Z2286">
        <v>0</v>
      </c>
      <c r="AA2286">
        <v>0</v>
      </c>
      <c r="AB2286">
        <v>1.2923210128562861</v>
      </c>
      <c r="AC2286">
        <v>0</v>
      </c>
      <c r="AD2286">
        <v>0</v>
      </c>
      <c r="AE2286">
        <v>2.4525104650821539</v>
      </c>
    </row>
    <row r="2287" spans="1:31" x14ac:dyDescent="0.25">
      <c r="A2287">
        <v>2058444</v>
      </c>
      <c r="B2287">
        <v>1</v>
      </c>
      <c r="C2287" t="s">
        <v>81</v>
      </c>
      <c r="D2287" t="s">
        <v>116</v>
      </c>
      <c r="E2287" t="s">
        <v>131</v>
      </c>
      <c r="F2287" t="s">
        <v>6876</v>
      </c>
      <c r="G2287" t="s">
        <v>133</v>
      </c>
      <c r="H2287" t="s">
        <v>134</v>
      </c>
      <c r="I2287" t="s">
        <v>135</v>
      </c>
      <c r="J2287" t="s">
        <v>136</v>
      </c>
      <c r="K2287" t="s">
        <v>137</v>
      </c>
      <c r="L2287" t="s">
        <v>6877</v>
      </c>
      <c r="M2287" t="s">
        <v>6878</v>
      </c>
      <c r="N2287">
        <v>2.5705555549999999</v>
      </c>
      <c r="O2287">
        <v>0</v>
      </c>
      <c r="P2287">
        <v>157</v>
      </c>
      <c r="Q2287">
        <v>104</v>
      </c>
      <c r="R2287">
        <v>121</v>
      </c>
      <c r="S2287">
        <v>3</v>
      </c>
      <c r="T2287">
        <v>19</v>
      </c>
      <c r="U2287">
        <v>0</v>
      </c>
      <c r="V2287">
        <v>0</v>
      </c>
      <c r="W2287">
        <v>0</v>
      </c>
      <c r="X2287">
        <v>59.74125163729169</v>
      </c>
      <c r="Y2287">
        <v>202.99759178629625</v>
      </c>
      <c r="Z2287">
        <v>93.501238246152809</v>
      </c>
      <c r="AA2287">
        <v>18.84109741291687</v>
      </c>
      <c r="AB2287">
        <v>10.758141359222774</v>
      </c>
      <c r="AC2287">
        <v>0</v>
      </c>
      <c r="AD2287">
        <v>0</v>
      </c>
      <c r="AE2287">
        <v>385.83932044188037</v>
      </c>
    </row>
    <row r="2288" spans="1:31" x14ac:dyDescent="0.25">
      <c r="A2288">
        <v>2058448</v>
      </c>
      <c r="B2288">
        <v>1</v>
      </c>
      <c r="C2288" t="s">
        <v>80</v>
      </c>
      <c r="D2288" t="s">
        <v>97</v>
      </c>
      <c r="E2288" t="s">
        <v>177</v>
      </c>
      <c r="F2288" t="s">
        <v>6879</v>
      </c>
      <c r="G2288" t="s">
        <v>183</v>
      </c>
      <c r="H2288" t="s">
        <v>143</v>
      </c>
      <c r="I2288" t="s">
        <v>135</v>
      </c>
      <c r="J2288" t="s">
        <v>136</v>
      </c>
      <c r="K2288" t="s">
        <v>137</v>
      </c>
      <c r="L2288" t="s">
        <v>6880</v>
      </c>
      <c r="M2288" t="s">
        <v>6881</v>
      </c>
      <c r="N2288">
        <v>1.508611111</v>
      </c>
      <c r="O2288">
        <v>0</v>
      </c>
      <c r="P2288">
        <v>1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0.92546782017707341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0.92546782017707341</v>
      </c>
    </row>
    <row r="2289" spans="1:31" x14ac:dyDescent="0.25">
      <c r="A2289">
        <v>2058449</v>
      </c>
      <c r="B2289">
        <v>1</v>
      </c>
      <c r="C2289" t="s">
        <v>80</v>
      </c>
      <c r="D2289" t="s">
        <v>84</v>
      </c>
      <c r="E2289" t="s">
        <v>177</v>
      </c>
      <c r="F2289" t="s">
        <v>6882</v>
      </c>
      <c r="G2289" t="s">
        <v>183</v>
      </c>
      <c r="H2289" t="s">
        <v>143</v>
      </c>
      <c r="I2289" t="s">
        <v>135</v>
      </c>
      <c r="J2289" t="s">
        <v>136</v>
      </c>
      <c r="K2289" t="s">
        <v>137</v>
      </c>
      <c r="L2289" t="s">
        <v>6883</v>
      </c>
      <c r="M2289" t="s">
        <v>6884</v>
      </c>
      <c r="N2289">
        <v>4.1913888879999996</v>
      </c>
      <c r="O2289">
        <v>0</v>
      </c>
      <c r="P2289">
        <v>4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6.6948982426464765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6.6948982426464765</v>
      </c>
    </row>
    <row r="2290" spans="1:31" x14ac:dyDescent="0.25">
      <c r="A2290">
        <v>2058450</v>
      </c>
      <c r="B2290">
        <v>1</v>
      </c>
      <c r="C2290" t="s">
        <v>81</v>
      </c>
      <c r="D2290" t="s">
        <v>113</v>
      </c>
      <c r="E2290" t="s">
        <v>140</v>
      </c>
      <c r="F2290" t="s">
        <v>276</v>
      </c>
      <c r="G2290" t="s">
        <v>142</v>
      </c>
      <c r="H2290" t="s">
        <v>143</v>
      </c>
      <c r="I2290" t="s">
        <v>135</v>
      </c>
      <c r="J2290" t="s">
        <v>136</v>
      </c>
      <c r="K2290" t="s">
        <v>137</v>
      </c>
      <c r="L2290" t="s">
        <v>6885</v>
      </c>
      <c r="M2290" t="s">
        <v>6886</v>
      </c>
      <c r="N2290">
        <v>1.831388888</v>
      </c>
      <c r="O2290">
        <v>0</v>
      </c>
      <c r="P2290">
        <v>24</v>
      </c>
      <c r="Q2290">
        <v>0</v>
      </c>
      <c r="R2290">
        <v>7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7.7405694704806107</v>
      </c>
      <c r="Y2290">
        <v>0</v>
      </c>
      <c r="Z2290">
        <v>10.675960232773752</v>
      </c>
      <c r="AA2290">
        <v>0</v>
      </c>
      <c r="AB2290">
        <v>0</v>
      </c>
      <c r="AC2290">
        <v>0</v>
      </c>
      <c r="AD2290">
        <v>0</v>
      </c>
      <c r="AE2290">
        <v>18.416529703254362</v>
      </c>
    </row>
    <row r="2291" spans="1:31" x14ac:dyDescent="0.25">
      <c r="A2291">
        <v>2058451</v>
      </c>
      <c r="B2291">
        <v>1</v>
      </c>
      <c r="C2291" t="s">
        <v>80</v>
      </c>
      <c r="D2291" t="s">
        <v>105</v>
      </c>
      <c r="E2291" t="s">
        <v>158</v>
      </c>
      <c r="F2291" t="s">
        <v>6887</v>
      </c>
      <c r="G2291" t="s">
        <v>1007</v>
      </c>
      <c r="H2291" t="s">
        <v>143</v>
      </c>
      <c r="I2291" t="s">
        <v>135</v>
      </c>
      <c r="J2291" t="s">
        <v>3</v>
      </c>
      <c r="K2291" t="s">
        <v>137</v>
      </c>
      <c r="L2291" t="s">
        <v>6888</v>
      </c>
      <c r="M2291" t="s">
        <v>6889</v>
      </c>
      <c r="N2291">
        <v>1.7794444439999999</v>
      </c>
      <c r="O2291">
        <v>0</v>
      </c>
      <c r="P2291">
        <v>26</v>
      </c>
      <c r="Q2291">
        <v>0</v>
      </c>
      <c r="R2291">
        <v>2</v>
      </c>
      <c r="S2291">
        <v>0</v>
      </c>
      <c r="T2291">
        <v>2</v>
      </c>
      <c r="U2291">
        <v>0</v>
      </c>
      <c r="V2291">
        <v>0</v>
      </c>
      <c r="W2291">
        <v>0</v>
      </c>
      <c r="X2291">
        <v>11.948803423735438</v>
      </c>
      <c r="Y2291">
        <v>0</v>
      </c>
      <c r="Z2291">
        <v>9.3464825791060111</v>
      </c>
      <c r="AA2291">
        <v>0</v>
      </c>
      <c r="AB2291">
        <v>2.8250433521369365</v>
      </c>
      <c r="AC2291">
        <v>0</v>
      </c>
      <c r="AD2291">
        <v>0</v>
      </c>
      <c r="AE2291">
        <v>24.120329354978388</v>
      </c>
    </row>
    <row r="2292" spans="1:31" x14ac:dyDescent="0.25">
      <c r="A2292">
        <v>2058452</v>
      </c>
      <c r="B2292">
        <v>1</v>
      </c>
      <c r="C2292" t="s">
        <v>80</v>
      </c>
      <c r="D2292" t="s">
        <v>93</v>
      </c>
      <c r="E2292" t="s">
        <v>177</v>
      </c>
      <c r="F2292" t="s">
        <v>6890</v>
      </c>
      <c r="G2292" t="s">
        <v>183</v>
      </c>
      <c r="H2292" t="s">
        <v>143</v>
      </c>
      <c r="I2292" t="s">
        <v>135</v>
      </c>
      <c r="J2292" t="s">
        <v>136</v>
      </c>
      <c r="K2292" t="s">
        <v>137</v>
      </c>
      <c r="L2292" t="s">
        <v>6891</v>
      </c>
      <c r="M2292" t="s">
        <v>6892</v>
      </c>
      <c r="N2292">
        <v>0.51472222199999995</v>
      </c>
      <c r="O2292">
        <v>0</v>
      </c>
      <c r="P2292">
        <v>1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0.32103253088107109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0.32103253088107109</v>
      </c>
    </row>
    <row r="2293" spans="1:31" x14ac:dyDescent="0.25">
      <c r="A2293">
        <v>2058453</v>
      </c>
      <c r="B2293">
        <v>1</v>
      </c>
      <c r="C2293" t="s">
        <v>81</v>
      </c>
      <c r="D2293" t="s">
        <v>120</v>
      </c>
      <c r="E2293" t="s">
        <v>177</v>
      </c>
      <c r="F2293" t="s">
        <v>6893</v>
      </c>
      <c r="G2293" t="s">
        <v>183</v>
      </c>
      <c r="H2293" t="s">
        <v>143</v>
      </c>
      <c r="I2293" t="s">
        <v>135</v>
      </c>
      <c r="J2293" t="s">
        <v>136</v>
      </c>
      <c r="K2293" t="s">
        <v>137</v>
      </c>
      <c r="L2293" t="s">
        <v>6894</v>
      </c>
      <c r="M2293" t="s">
        <v>6895</v>
      </c>
      <c r="N2293">
        <v>3.2980555549999999</v>
      </c>
      <c r="O2293">
        <v>0</v>
      </c>
      <c r="P2293">
        <v>1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0.4856706459102117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0.4856706459102117</v>
      </c>
    </row>
    <row r="2294" spans="1:31" x14ac:dyDescent="0.25">
      <c r="A2294">
        <v>2058454</v>
      </c>
      <c r="B2294">
        <v>1</v>
      </c>
      <c r="C2294" t="s">
        <v>80</v>
      </c>
      <c r="D2294" t="s">
        <v>93</v>
      </c>
      <c r="E2294" t="s">
        <v>505</v>
      </c>
      <c r="F2294" t="s">
        <v>6896</v>
      </c>
      <c r="G2294" t="s">
        <v>160</v>
      </c>
      <c r="H2294" t="s">
        <v>143</v>
      </c>
      <c r="I2294" t="s">
        <v>135</v>
      </c>
      <c r="J2294" t="s">
        <v>136</v>
      </c>
      <c r="K2294" t="s">
        <v>137</v>
      </c>
      <c r="L2294" t="s">
        <v>6897</v>
      </c>
      <c r="M2294" t="s">
        <v>6898</v>
      </c>
      <c r="N2294">
        <v>1.0888888880000001</v>
      </c>
      <c r="O2294">
        <v>0</v>
      </c>
      <c r="P2294">
        <v>14</v>
      </c>
      <c r="Q2294">
        <v>0</v>
      </c>
      <c r="R2294">
        <v>0</v>
      </c>
      <c r="S2294">
        <v>0</v>
      </c>
      <c r="T2294">
        <v>2</v>
      </c>
      <c r="U2294">
        <v>0</v>
      </c>
      <c r="V2294">
        <v>0</v>
      </c>
      <c r="W2294">
        <v>0</v>
      </c>
      <c r="X2294">
        <v>2.7111990291721835</v>
      </c>
      <c r="Y2294">
        <v>0</v>
      </c>
      <c r="Z2294">
        <v>0</v>
      </c>
      <c r="AA2294">
        <v>0</v>
      </c>
      <c r="AB2294">
        <v>0.43667912360156946</v>
      </c>
      <c r="AC2294">
        <v>0</v>
      </c>
      <c r="AD2294">
        <v>0</v>
      </c>
      <c r="AE2294">
        <v>3.1478781527737532</v>
      </c>
    </row>
    <row r="2295" spans="1:31" x14ac:dyDescent="0.25">
      <c r="A2295">
        <v>2058462</v>
      </c>
      <c r="B2295">
        <v>1</v>
      </c>
      <c r="C2295" t="s">
        <v>80</v>
      </c>
      <c r="D2295" t="s">
        <v>98</v>
      </c>
      <c r="E2295" t="s">
        <v>177</v>
      </c>
      <c r="F2295" t="s">
        <v>6899</v>
      </c>
      <c r="G2295" t="s">
        <v>183</v>
      </c>
      <c r="H2295" t="s">
        <v>143</v>
      </c>
      <c r="I2295" t="s">
        <v>135</v>
      </c>
      <c r="J2295" t="s">
        <v>136</v>
      </c>
      <c r="K2295" t="s">
        <v>137</v>
      </c>
      <c r="L2295" t="s">
        <v>6900</v>
      </c>
      <c r="M2295" t="s">
        <v>6901</v>
      </c>
      <c r="N2295">
        <v>0.936111111</v>
      </c>
      <c r="O2295">
        <v>0</v>
      </c>
      <c r="P2295">
        <v>1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0.15900912312887783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0.15900912312887783</v>
      </c>
    </row>
    <row r="2296" spans="1:31" x14ac:dyDescent="0.25">
      <c r="A2296">
        <v>2058464</v>
      </c>
      <c r="B2296">
        <v>1</v>
      </c>
      <c r="C2296" t="s">
        <v>80</v>
      </c>
      <c r="D2296" t="s">
        <v>96</v>
      </c>
      <c r="E2296" t="s">
        <v>169</v>
      </c>
      <c r="F2296" t="s">
        <v>6902</v>
      </c>
      <c r="G2296" t="s">
        <v>133</v>
      </c>
      <c r="H2296" t="s">
        <v>134</v>
      </c>
      <c r="I2296" t="s">
        <v>135</v>
      </c>
      <c r="J2296" t="s">
        <v>136</v>
      </c>
      <c r="K2296" t="s">
        <v>137</v>
      </c>
      <c r="L2296" t="s">
        <v>6903</v>
      </c>
      <c r="M2296" t="s">
        <v>6904</v>
      </c>
      <c r="N2296">
        <v>0.38555555499999999</v>
      </c>
      <c r="O2296">
        <v>0</v>
      </c>
      <c r="P2296">
        <v>206</v>
      </c>
      <c r="Q2296">
        <v>0</v>
      </c>
      <c r="R2296">
        <v>0</v>
      </c>
      <c r="S2296">
        <v>3</v>
      </c>
      <c r="T2296">
        <v>8</v>
      </c>
      <c r="U2296">
        <v>0</v>
      </c>
      <c r="V2296">
        <v>0</v>
      </c>
      <c r="W2296">
        <v>0</v>
      </c>
      <c r="X2296">
        <v>25.816800190910499</v>
      </c>
      <c r="Y2296">
        <v>0</v>
      </c>
      <c r="Z2296">
        <v>0</v>
      </c>
      <c r="AA2296">
        <v>20.77776193870292</v>
      </c>
      <c r="AB2296">
        <v>1.2501351322037066</v>
      </c>
      <c r="AC2296">
        <v>0</v>
      </c>
      <c r="AD2296">
        <v>0</v>
      </c>
      <c r="AE2296">
        <v>47.844697261817132</v>
      </c>
    </row>
    <row r="2297" spans="1:31" x14ac:dyDescent="0.25">
      <c r="A2297">
        <v>2058469</v>
      </c>
      <c r="B2297">
        <v>1</v>
      </c>
      <c r="C2297" t="s">
        <v>80</v>
      </c>
      <c r="D2297" t="s">
        <v>100</v>
      </c>
      <c r="E2297" t="s">
        <v>177</v>
      </c>
      <c r="F2297" t="s">
        <v>6905</v>
      </c>
      <c r="G2297" t="s">
        <v>183</v>
      </c>
      <c r="H2297" t="s">
        <v>143</v>
      </c>
      <c r="I2297" t="s">
        <v>135</v>
      </c>
      <c r="J2297" t="s">
        <v>136</v>
      </c>
      <c r="K2297" t="s">
        <v>137</v>
      </c>
      <c r="L2297" t="s">
        <v>6906</v>
      </c>
      <c r="M2297" t="s">
        <v>6907</v>
      </c>
      <c r="N2297">
        <v>1.3877777769999999</v>
      </c>
      <c r="O2297">
        <v>0</v>
      </c>
      <c r="P2297">
        <v>2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2.019983601023609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2.019983601023609</v>
      </c>
    </row>
    <row r="2298" spans="1:31" x14ac:dyDescent="0.25">
      <c r="A2298">
        <v>2058472</v>
      </c>
      <c r="B2298">
        <v>1</v>
      </c>
      <c r="C2298" t="s">
        <v>81</v>
      </c>
      <c r="D2298" t="s">
        <v>114</v>
      </c>
      <c r="E2298" t="s">
        <v>169</v>
      </c>
      <c r="F2298" t="s">
        <v>4220</v>
      </c>
      <c r="G2298" t="s">
        <v>133</v>
      </c>
      <c r="H2298" t="s">
        <v>134</v>
      </c>
      <c r="I2298" t="s">
        <v>259</v>
      </c>
      <c r="J2298" t="s">
        <v>136</v>
      </c>
      <c r="K2298" t="s">
        <v>137</v>
      </c>
      <c r="L2298" t="s">
        <v>6908</v>
      </c>
      <c r="M2298" t="s">
        <v>6909</v>
      </c>
      <c r="N2298">
        <v>1.0277777E-2</v>
      </c>
      <c r="O2298">
        <v>0</v>
      </c>
      <c r="P2298">
        <v>462</v>
      </c>
      <c r="Q2298">
        <v>1</v>
      </c>
      <c r="R2298">
        <v>10</v>
      </c>
      <c r="S2298">
        <v>1</v>
      </c>
      <c r="T2298">
        <v>44</v>
      </c>
      <c r="U2298">
        <v>0</v>
      </c>
      <c r="V2298">
        <v>0</v>
      </c>
      <c r="W2298">
        <v>0</v>
      </c>
      <c r="X2298">
        <v>0.42519952917566994</v>
      </c>
      <c r="Y2298">
        <v>4.1402651574288891E-3</v>
      </c>
      <c r="Z2298">
        <v>1.331552080891139E-2</v>
      </c>
      <c r="AA2298">
        <v>0.21432021055204833</v>
      </c>
      <c r="AB2298">
        <v>7.2674478717472221E-2</v>
      </c>
      <c r="AC2298">
        <v>0</v>
      </c>
      <c r="AD2298">
        <v>0</v>
      </c>
      <c r="AE2298">
        <v>0.72965000441153083</v>
      </c>
    </row>
    <row r="2299" spans="1:31" x14ac:dyDescent="0.25">
      <c r="A2299">
        <v>2058474</v>
      </c>
      <c r="B2299">
        <v>1</v>
      </c>
      <c r="C2299" t="s">
        <v>81</v>
      </c>
      <c r="D2299" t="s">
        <v>113</v>
      </c>
      <c r="E2299" t="s">
        <v>146</v>
      </c>
      <c r="F2299" t="s">
        <v>6356</v>
      </c>
      <c r="G2299" t="s">
        <v>133</v>
      </c>
      <c r="H2299" t="s">
        <v>134</v>
      </c>
      <c r="I2299" t="s">
        <v>135</v>
      </c>
      <c r="J2299" t="s">
        <v>136</v>
      </c>
      <c r="K2299" t="s">
        <v>137</v>
      </c>
      <c r="L2299" t="s">
        <v>6910</v>
      </c>
      <c r="M2299" t="s">
        <v>6911</v>
      </c>
      <c r="N2299">
        <v>0.18305555500000001</v>
      </c>
      <c r="O2299">
        <v>0</v>
      </c>
      <c r="P2299">
        <v>1117</v>
      </c>
      <c r="Q2299">
        <v>2</v>
      </c>
      <c r="R2299">
        <v>358</v>
      </c>
      <c r="S2299">
        <v>2</v>
      </c>
      <c r="T2299">
        <v>44</v>
      </c>
      <c r="U2299">
        <v>0</v>
      </c>
      <c r="V2299">
        <v>1</v>
      </c>
      <c r="W2299">
        <v>0</v>
      </c>
      <c r="X2299">
        <v>19.486100754896007</v>
      </c>
      <c r="Y2299">
        <v>2.7453572434900577</v>
      </c>
      <c r="Z2299">
        <v>23.413631362427846</v>
      </c>
      <c r="AA2299">
        <v>0.51077437486785637</v>
      </c>
      <c r="AB2299">
        <v>2.1717247211052237</v>
      </c>
      <c r="AC2299">
        <v>0</v>
      </c>
      <c r="AD2299">
        <v>0</v>
      </c>
      <c r="AE2299">
        <v>48.327588456786991</v>
      </c>
    </row>
    <row r="2300" spans="1:31" x14ac:dyDescent="0.25">
      <c r="A2300">
        <v>2058475</v>
      </c>
      <c r="B2300">
        <v>1</v>
      </c>
      <c r="C2300" t="s">
        <v>80</v>
      </c>
      <c r="D2300" t="s">
        <v>96</v>
      </c>
      <c r="E2300" t="s">
        <v>146</v>
      </c>
      <c r="F2300" t="s">
        <v>5706</v>
      </c>
      <c r="G2300" t="s">
        <v>133</v>
      </c>
      <c r="H2300" t="s">
        <v>134</v>
      </c>
      <c r="I2300" t="s">
        <v>135</v>
      </c>
      <c r="J2300" t="s">
        <v>136</v>
      </c>
      <c r="K2300" t="s">
        <v>137</v>
      </c>
      <c r="L2300" t="s">
        <v>6912</v>
      </c>
      <c r="M2300" t="s">
        <v>6913</v>
      </c>
      <c r="N2300">
        <v>9.8888887999999994E-2</v>
      </c>
      <c r="O2300">
        <v>0</v>
      </c>
      <c r="P2300">
        <v>1965</v>
      </c>
      <c r="Q2300">
        <v>0</v>
      </c>
      <c r="R2300">
        <v>1</v>
      </c>
      <c r="S2300">
        <v>1</v>
      </c>
      <c r="T2300">
        <v>654</v>
      </c>
      <c r="U2300">
        <v>0</v>
      </c>
      <c r="V2300">
        <v>0</v>
      </c>
      <c r="W2300">
        <v>0</v>
      </c>
      <c r="X2300">
        <v>36.815533351839768</v>
      </c>
      <c r="Y2300">
        <v>0</v>
      </c>
      <c r="Z2300">
        <v>1.6447977761111111E-3</v>
      </c>
      <c r="AA2300">
        <v>10.467693631195134</v>
      </c>
      <c r="AB2300">
        <v>57.117871062388247</v>
      </c>
      <c r="AC2300">
        <v>0</v>
      </c>
      <c r="AD2300">
        <v>0</v>
      </c>
      <c r="AE2300">
        <v>104.40274284319926</v>
      </c>
    </row>
    <row r="2301" spans="1:31" x14ac:dyDescent="0.25">
      <c r="A2301">
        <v>2058476</v>
      </c>
      <c r="B2301">
        <v>1</v>
      </c>
      <c r="C2301" t="s">
        <v>80</v>
      </c>
      <c r="D2301" t="s">
        <v>97</v>
      </c>
      <c r="E2301" t="s">
        <v>169</v>
      </c>
      <c r="F2301" t="s">
        <v>6914</v>
      </c>
      <c r="G2301" t="s">
        <v>171</v>
      </c>
      <c r="H2301" t="s">
        <v>134</v>
      </c>
      <c r="I2301" t="s">
        <v>135</v>
      </c>
      <c r="J2301" t="s">
        <v>136</v>
      </c>
      <c r="K2301" t="s">
        <v>137</v>
      </c>
      <c r="L2301" t="s">
        <v>6915</v>
      </c>
      <c r="M2301" t="s">
        <v>6916</v>
      </c>
      <c r="N2301">
        <v>6.1413888879999998</v>
      </c>
      <c r="O2301">
        <v>0</v>
      </c>
      <c r="P2301">
        <v>29</v>
      </c>
      <c r="Q2301">
        <v>0</v>
      </c>
      <c r="R2301">
        <v>19</v>
      </c>
      <c r="S2301">
        <v>0</v>
      </c>
      <c r="T2301">
        <v>7</v>
      </c>
      <c r="U2301">
        <v>0</v>
      </c>
      <c r="V2301">
        <v>0</v>
      </c>
      <c r="W2301">
        <v>0</v>
      </c>
      <c r="X2301">
        <v>136.03997071044481</v>
      </c>
      <c r="Y2301">
        <v>0</v>
      </c>
      <c r="Z2301">
        <v>45.954913567546853</v>
      </c>
      <c r="AA2301">
        <v>0</v>
      </c>
      <c r="AB2301">
        <v>34.016521815016411</v>
      </c>
      <c r="AC2301">
        <v>0</v>
      </c>
      <c r="AD2301">
        <v>0</v>
      </c>
      <c r="AE2301">
        <v>216.01140609300808</v>
      </c>
    </row>
    <row r="2302" spans="1:31" x14ac:dyDescent="0.25">
      <c r="A2302">
        <v>2058477</v>
      </c>
      <c r="B2302">
        <v>1</v>
      </c>
      <c r="C2302" t="s">
        <v>80</v>
      </c>
      <c r="D2302" t="s">
        <v>97</v>
      </c>
      <c r="E2302" t="s">
        <v>146</v>
      </c>
      <c r="F2302" t="s">
        <v>6917</v>
      </c>
      <c r="G2302" t="s">
        <v>133</v>
      </c>
      <c r="H2302" t="s">
        <v>134</v>
      </c>
      <c r="I2302" t="s">
        <v>135</v>
      </c>
      <c r="J2302" t="s">
        <v>136</v>
      </c>
      <c r="K2302" t="s">
        <v>137</v>
      </c>
      <c r="L2302" t="s">
        <v>6918</v>
      </c>
      <c r="M2302" t="s">
        <v>6919</v>
      </c>
      <c r="N2302">
        <v>0.54222222200000003</v>
      </c>
      <c r="O2302">
        <v>0</v>
      </c>
      <c r="P2302">
        <v>277</v>
      </c>
      <c r="Q2302">
        <v>0</v>
      </c>
      <c r="R2302">
        <v>0</v>
      </c>
      <c r="S2302">
        <v>3</v>
      </c>
      <c r="T2302">
        <v>14</v>
      </c>
      <c r="U2302">
        <v>0</v>
      </c>
      <c r="V2302">
        <v>0</v>
      </c>
      <c r="W2302">
        <v>0</v>
      </c>
      <c r="X2302">
        <v>30.165152491515855</v>
      </c>
      <c r="Y2302">
        <v>0</v>
      </c>
      <c r="Z2302">
        <v>0</v>
      </c>
      <c r="AA2302">
        <v>22.020056670532679</v>
      </c>
      <c r="AB2302">
        <v>5.0652173451494518</v>
      </c>
      <c r="AC2302">
        <v>0</v>
      </c>
      <c r="AD2302">
        <v>0</v>
      </c>
      <c r="AE2302">
        <v>57.250426507197986</v>
      </c>
    </row>
    <row r="2303" spans="1:31" x14ac:dyDescent="0.25">
      <c r="A2303">
        <v>2058479</v>
      </c>
      <c r="B2303">
        <v>1</v>
      </c>
      <c r="C2303" t="s">
        <v>81</v>
      </c>
      <c r="D2303" t="s">
        <v>127</v>
      </c>
      <c r="E2303" t="s">
        <v>131</v>
      </c>
      <c r="F2303" t="s">
        <v>5473</v>
      </c>
      <c r="G2303" t="s">
        <v>273</v>
      </c>
      <c r="H2303" t="s">
        <v>134</v>
      </c>
      <c r="I2303" t="s">
        <v>135</v>
      </c>
      <c r="J2303" t="s">
        <v>136</v>
      </c>
      <c r="K2303" t="s">
        <v>155</v>
      </c>
      <c r="L2303" t="s">
        <v>6920</v>
      </c>
      <c r="M2303" t="s">
        <v>6921</v>
      </c>
      <c r="N2303">
        <v>2.679444444</v>
      </c>
      <c r="O2303">
        <v>3</v>
      </c>
      <c r="P2303">
        <v>442</v>
      </c>
      <c r="Q2303">
        <v>72</v>
      </c>
      <c r="R2303">
        <v>67</v>
      </c>
      <c r="S2303">
        <v>15</v>
      </c>
      <c r="T2303">
        <v>29</v>
      </c>
      <c r="U2303">
        <v>5</v>
      </c>
      <c r="V2303">
        <v>0</v>
      </c>
      <c r="W2303">
        <v>4.6024537893423503</v>
      </c>
      <c r="X2303">
        <v>184.61035306430702</v>
      </c>
      <c r="Y2303">
        <v>148.85719347311357</v>
      </c>
      <c r="Z2303">
        <v>158.57057436038687</v>
      </c>
      <c r="AA2303">
        <v>961.06895103561067</v>
      </c>
      <c r="AB2303">
        <v>24.391151609241323</v>
      </c>
      <c r="AC2303">
        <v>654.55230798351886</v>
      </c>
      <c r="AD2303">
        <v>0</v>
      </c>
      <c r="AE2303">
        <v>2136.6529853155207</v>
      </c>
    </row>
    <row r="2304" spans="1:31" x14ac:dyDescent="0.25">
      <c r="A2304">
        <v>2058480</v>
      </c>
      <c r="B2304">
        <v>1</v>
      </c>
      <c r="C2304" t="s">
        <v>80</v>
      </c>
      <c r="D2304" t="s">
        <v>99</v>
      </c>
      <c r="E2304" t="s">
        <v>158</v>
      </c>
      <c r="F2304" t="s">
        <v>6922</v>
      </c>
      <c r="G2304" t="s">
        <v>160</v>
      </c>
      <c r="H2304" t="s">
        <v>143</v>
      </c>
      <c r="I2304" t="s">
        <v>135</v>
      </c>
      <c r="J2304" t="s">
        <v>136</v>
      </c>
      <c r="K2304" t="s">
        <v>137</v>
      </c>
      <c r="L2304" t="s">
        <v>6923</v>
      </c>
      <c r="M2304" t="s">
        <v>6924</v>
      </c>
      <c r="N2304">
        <v>3.1030555550000001</v>
      </c>
      <c r="O2304">
        <v>0</v>
      </c>
      <c r="P2304">
        <v>55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23.00012182536177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23.00012182536177</v>
      </c>
    </row>
    <row r="2305" spans="1:31" x14ac:dyDescent="0.25">
      <c r="A2305">
        <v>2058481</v>
      </c>
      <c r="B2305">
        <v>1</v>
      </c>
      <c r="C2305" t="s">
        <v>80</v>
      </c>
      <c r="D2305" t="s">
        <v>83</v>
      </c>
      <c r="E2305" t="s">
        <v>505</v>
      </c>
      <c r="F2305" t="s">
        <v>6769</v>
      </c>
      <c r="G2305" t="s">
        <v>366</v>
      </c>
      <c r="H2305" t="s">
        <v>143</v>
      </c>
      <c r="I2305" t="s">
        <v>135</v>
      </c>
      <c r="J2305" t="s">
        <v>136</v>
      </c>
      <c r="K2305" t="s">
        <v>137</v>
      </c>
      <c r="L2305" t="s">
        <v>6925</v>
      </c>
      <c r="M2305" t="s">
        <v>6926</v>
      </c>
      <c r="N2305">
        <v>2.594166666</v>
      </c>
      <c r="O2305">
        <v>0</v>
      </c>
      <c r="P2305">
        <v>106</v>
      </c>
      <c r="Q2305">
        <v>0</v>
      </c>
      <c r="R2305">
        <v>0</v>
      </c>
      <c r="S2305">
        <v>0</v>
      </c>
      <c r="T2305">
        <v>13</v>
      </c>
      <c r="U2305">
        <v>0</v>
      </c>
      <c r="V2305">
        <v>0</v>
      </c>
      <c r="W2305">
        <v>0</v>
      </c>
      <c r="X2305">
        <v>69.220521251323291</v>
      </c>
      <c r="Y2305">
        <v>0</v>
      </c>
      <c r="Z2305">
        <v>0</v>
      </c>
      <c r="AA2305">
        <v>0</v>
      </c>
      <c r="AB2305">
        <v>168.3991354685877</v>
      </c>
      <c r="AC2305">
        <v>0</v>
      </c>
      <c r="AD2305">
        <v>0</v>
      </c>
      <c r="AE2305">
        <v>237.61965671991101</v>
      </c>
    </row>
    <row r="2306" spans="1:31" x14ac:dyDescent="0.25">
      <c r="A2306">
        <v>2058484</v>
      </c>
      <c r="B2306">
        <v>1</v>
      </c>
      <c r="C2306" t="s">
        <v>80</v>
      </c>
      <c r="D2306" t="s">
        <v>107</v>
      </c>
      <c r="E2306" t="s">
        <v>169</v>
      </c>
      <c r="F2306" t="s">
        <v>6927</v>
      </c>
      <c r="G2306" t="s">
        <v>171</v>
      </c>
      <c r="H2306" t="s">
        <v>134</v>
      </c>
      <c r="I2306" t="s">
        <v>135</v>
      </c>
      <c r="J2306" t="s">
        <v>136</v>
      </c>
      <c r="K2306" t="s">
        <v>137</v>
      </c>
      <c r="L2306" t="s">
        <v>6928</v>
      </c>
      <c r="M2306" t="s">
        <v>6929</v>
      </c>
      <c r="N2306">
        <v>2.8705555550000001</v>
      </c>
      <c r="O2306">
        <v>0</v>
      </c>
      <c r="P2306">
        <v>0</v>
      </c>
      <c r="Q2306">
        <v>0</v>
      </c>
      <c r="R2306">
        <v>6</v>
      </c>
      <c r="S2306">
        <v>0</v>
      </c>
      <c r="T2306">
        <v>1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3.1747562285988753</v>
      </c>
      <c r="AA2306">
        <v>0</v>
      </c>
      <c r="AB2306">
        <v>4.1023546193035889</v>
      </c>
      <c r="AC2306">
        <v>0</v>
      </c>
      <c r="AD2306">
        <v>0</v>
      </c>
      <c r="AE2306">
        <v>7.2771108479024642</v>
      </c>
    </row>
    <row r="2307" spans="1:31" x14ac:dyDescent="0.25">
      <c r="A2307">
        <v>2058485</v>
      </c>
      <c r="B2307">
        <v>1</v>
      </c>
      <c r="C2307" t="s">
        <v>80</v>
      </c>
      <c r="D2307" t="s">
        <v>104</v>
      </c>
      <c r="E2307" t="s">
        <v>146</v>
      </c>
      <c r="F2307" t="s">
        <v>6930</v>
      </c>
      <c r="G2307" t="s">
        <v>133</v>
      </c>
      <c r="H2307" t="s">
        <v>134</v>
      </c>
      <c r="I2307" t="s">
        <v>135</v>
      </c>
      <c r="J2307" t="s">
        <v>136</v>
      </c>
      <c r="K2307" t="s">
        <v>137</v>
      </c>
      <c r="L2307" t="s">
        <v>6931</v>
      </c>
      <c r="M2307" t="s">
        <v>6932</v>
      </c>
      <c r="N2307">
        <v>0.27250000000000002</v>
      </c>
      <c r="O2307">
        <v>90</v>
      </c>
      <c r="P2307">
        <v>5682</v>
      </c>
      <c r="Q2307">
        <v>108</v>
      </c>
      <c r="R2307">
        <v>137</v>
      </c>
      <c r="S2307">
        <v>31</v>
      </c>
      <c r="T2307">
        <v>726</v>
      </c>
      <c r="U2307">
        <v>9</v>
      </c>
      <c r="V2307">
        <v>1</v>
      </c>
      <c r="W2307">
        <v>8.6580287263390101</v>
      </c>
      <c r="X2307">
        <v>214.95530823049759</v>
      </c>
      <c r="Y2307">
        <v>28.289102333199949</v>
      </c>
      <c r="Z2307">
        <v>8.95287759220958</v>
      </c>
      <c r="AA2307">
        <v>9.2872358136519644</v>
      </c>
      <c r="AB2307">
        <v>71.922958751405488</v>
      </c>
      <c r="AC2307">
        <v>77.265882689347251</v>
      </c>
      <c r="AD2307">
        <v>0</v>
      </c>
      <c r="AE2307">
        <v>419.33139413665083</v>
      </c>
    </row>
    <row r="2308" spans="1:31" x14ac:dyDescent="0.25">
      <c r="A2308">
        <v>2058486</v>
      </c>
      <c r="B2308">
        <v>1</v>
      </c>
      <c r="C2308" t="s">
        <v>80</v>
      </c>
      <c r="D2308" t="s">
        <v>100</v>
      </c>
      <c r="E2308" t="s">
        <v>131</v>
      </c>
      <c r="F2308" t="s">
        <v>6933</v>
      </c>
      <c r="G2308" t="s">
        <v>133</v>
      </c>
      <c r="H2308" t="s">
        <v>134</v>
      </c>
      <c r="I2308" t="s">
        <v>135</v>
      </c>
      <c r="J2308" t="s">
        <v>136</v>
      </c>
      <c r="K2308" t="s">
        <v>137</v>
      </c>
      <c r="L2308" t="s">
        <v>6934</v>
      </c>
      <c r="M2308" t="s">
        <v>6935</v>
      </c>
      <c r="N2308">
        <v>1.5022222220000001</v>
      </c>
      <c r="O2308">
        <v>1</v>
      </c>
      <c r="P2308">
        <v>0</v>
      </c>
      <c r="Q2308">
        <v>2</v>
      </c>
      <c r="R2308">
        <v>2</v>
      </c>
      <c r="S2308">
        <v>4</v>
      </c>
      <c r="T2308">
        <v>0</v>
      </c>
      <c r="U2308">
        <v>4</v>
      </c>
      <c r="V2308">
        <v>0</v>
      </c>
      <c r="W2308">
        <v>0.48251608203247343</v>
      </c>
      <c r="X2308">
        <v>0</v>
      </c>
      <c r="Y2308">
        <v>56.508104166268012</v>
      </c>
      <c r="Z2308">
        <v>15.323987257316041</v>
      </c>
      <c r="AA2308">
        <v>12.162446109631063</v>
      </c>
      <c r="AB2308">
        <v>0</v>
      </c>
      <c r="AC2308">
        <v>137.90033694454473</v>
      </c>
      <c r="AD2308">
        <v>0</v>
      </c>
      <c r="AE2308">
        <v>222.37739055979233</v>
      </c>
    </row>
    <row r="2309" spans="1:31" x14ac:dyDescent="0.25">
      <c r="A2309">
        <v>2058488</v>
      </c>
      <c r="B2309">
        <v>1</v>
      </c>
      <c r="C2309" t="s">
        <v>81</v>
      </c>
      <c r="D2309" t="s">
        <v>116</v>
      </c>
      <c r="E2309" t="s">
        <v>146</v>
      </c>
      <c r="F2309" t="s">
        <v>6936</v>
      </c>
      <c r="G2309" t="s">
        <v>133</v>
      </c>
      <c r="H2309" t="s">
        <v>134</v>
      </c>
      <c r="I2309" t="s">
        <v>135</v>
      </c>
      <c r="J2309" t="s">
        <v>136</v>
      </c>
      <c r="K2309" t="s">
        <v>137</v>
      </c>
      <c r="L2309" t="s">
        <v>6937</v>
      </c>
      <c r="M2309" t="s">
        <v>6938</v>
      </c>
      <c r="N2309">
        <v>1.2102777769999999</v>
      </c>
      <c r="O2309">
        <v>0</v>
      </c>
      <c r="P2309">
        <v>634</v>
      </c>
      <c r="Q2309">
        <v>48</v>
      </c>
      <c r="R2309">
        <v>64</v>
      </c>
      <c r="S2309">
        <v>6</v>
      </c>
      <c r="T2309">
        <v>52</v>
      </c>
      <c r="U2309">
        <v>1</v>
      </c>
      <c r="V2309">
        <v>0</v>
      </c>
      <c r="W2309">
        <v>0</v>
      </c>
      <c r="X2309">
        <v>111.57982499324928</v>
      </c>
      <c r="Y2309">
        <v>83.844614856908592</v>
      </c>
      <c r="Z2309">
        <v>40.803134671801864</v>
      </c>
      <c r="AA2309">
        <v>17.846291225885732</v>
      </c>
      <c r="AB2309">
        <v>11.297306545588645</v>
      </c>
      <c r="AC2309">
        <v>3.3677131376079394</v>
      </c>
      <c r="AD2309">
        <v>0</v>
      </c>
      <c r="AE2309">
        <v>268.73888543104204</v>
      </c>
    </row>
    <row r="2310" spans="1:31" x14ac:dyDescent="0.25">
      <c r="A2310">
        <v>2058491</v>
      </c>
      <c r="B2310">
        <v>1</v>
      </c>
      <c r="C2310" t="s">
        <v>80</v>
      </c>
      <c r="D2310" t="s">
        <v>109</v>
      </c>
      <c r="E2310" t="s">
        <v>177</v>
      </c>
      <c r="F2310" t="s">
        <v>6939</v>
      </c>
      <c r="G2310" t="s">
        <v>1007</v>
      </c>
      <c r="H2310" t="s">
        <v>143</v>
      </c>
      <c r="I2310" t="s">
        <v>135</v>
      </c>
      <c r="J2310" t="s">
        <v>136</v>
      </c>
      <c r="K2310" t="s">
        <v>137</v>
      </c>
      <c r="L2310" t="s">
        <v>6940</v>
      </c>
      <c r="M2310" t="s">
        <v>6941</v>
      </c>
      <c r="N2310">
        <v>1.4797222219999999</v>
      </c>
      <c r="O2310">
        <v>0</v>
      </c>
      <c r="P2310">
        <v>3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0.88294153643021078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0.88294153643021078</v>
      </c>
    </row>
    <row r="2311" spans="1:31" x14ac:dyDescent="0.25">
      <c r="A2311">
        <v>2058498</v>
      </c>
      <c r="B2311">
        <v>1</v>
      </c>
      <c r="C2311" t="s">
        <v>80</v>
      </c>
      <c r="D2311" t="s">
        <v>107</v>
      </c>
      <c r="E2311" t="s">
        <v>177</v>
      </c>
      <c r="F2311" t="s">
        <v>6942</v>
      </c>
      <c r="G2311" t="s">
        <v>1007</v>
      </c>
      <c r="H2311" t="s">
        <v>143</v>
      </c>
      <c r="I2311" t="s">
        <v>135</v>
      </c>
      <c r="J2311" t="s">
        <v>3</v>
      </c>
      <c r="K2311" t="s">
        <v>137</v>
      </c>
      <c r="L2311" t="s">
        <v>6943</v>
      </c>
      <c r="M2311" t="s">
        <v>6944</v>
      </c>
      <c r="N2311">
        <v>4.8811111110000001</v>
      </c>
      <c r="O2311">
        <v>0</v>
      </c>
      <c r="P2311">
        <v>6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6.9249269042359893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6.9249269042359893</v>
      </c>
    </row>
    <row r="2312" spans="1:31" x14ac:dyDescent="0.25">
      <c r="A2312">
        <v>2058499</v>
      </c>
      <c r="B2312">
        <v>1</v>
      </c>
      <c r="C2312" t="s">
        <v>81</v>
      </c>
      <c r="D2312" t="s">
        <v>123</v>
      </c>
      <c r="E2312" t="s">
        <v>140</v>
      </c>
      <c r="F2312" t="s">
        <v>6945</v>
      </c>
      <c r="G2312" t="s">
        <v>142</v>
      </c>
      <c r="H2312" t="s">
        <v>143</v>
      </c>
      <c r="I2312" t="s">
        <v>135</v>
      </c>
      <c r="J2312" t="s">
        <v>136</v>
      </c>
      <c r="K2312" t="s">
        <v>137</v>
      </c>
      <c r="L2312" t="s">
        <v>6946</v>
      </c>
      <c r="M2312" t="s">
        <v>6947</v>
      </c>
      <c r="N2312">
        <v>1.030277777</v>
      </c>
      <c r="O2312">
        <v>0</v>
      </c>
      <c r="P2312">
        <v>0</v>
      </c>
      <c r="Q2312">
        <v>0</v>
      </c>
      <c r="R2312">
        <v>4</v>
      </c>
      <c r="S2312">
        <v>0</v>
      </c>
      <c r="T2312">
        <v>1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1.3051714730415349</v>
      </c>
      <c r="AA2312">
        <v>0</v>
      </c>
      <c r="AB2312">
        <v>0</v>
      </c>
      <c r="AC2312">
        <v>0</v>
      </c>
      <c r="AD2312">
        <v>0</v>
      </c>
      <c r="AE2312">
        <v>1.3051714730415349</v>
      </c>
    </row>
    <row r="2313" spans="1:31" x14ac:dyDescent="0.25">
      <c r="A2313">
        <v>2058501</v>
      </c>
      <c r="B2313">
        <v>1</v>
      </c>
      <c r="C2313" t="s">
        <v>81</v>
      </c>
      <c r="D2313" t="s">
        <v>123</v>
      </c>
      <c r="E2313" t="s">
        <v>140</v>
      </c>
      <c r="F2313" t="s">
        <v>6457</v>
      </c>
      <c r="G2313" t="s">
        <v>154</v>
      </c>
      <c r="H2313" t="s">
        <v>143</v>
      </c>
      <c r="I2313" t="s">
        <v>135</v>
      </c>
      <c r="J2313" t="s">
        <v>136</v>
      </c>
      <c r="K2313" t="s">
        <v>155</v>
      </c>
      <c r="L2313" t="s">
        <v>6948</v>
      </c>
      <c r="M2313" t="s">
        <v>6949</v>
      </c>
      <c r="N2313">
        <v>8.3836583329999996</v>
      </c>
      <c r="O2313">
        <v>0</v>
      </c>
      <c r="P2313">
        <v>42</v>
      </c>
      <c r="Q2313">
        <v>0</v>
      </c>
      <c r="R2313">
        <v>2</v>
      </c>
      <c r="S2313">
        <v>0</v>
      </c>
      <c r="T2313">
        <v>4</v>
      </c>
      <c r="U2313">
        <v>0</v>
      </c>
      <c r="V2313">
        <v>0</v>
      </c>
      <c r="W2313">
        <v>0</v>
      </c>
      <c r="X2313">
        <v>117.92112015661365</v>
      </c>
      <c r="Y2313">
        <v>0</v>
      </c>
      <c r="Z2313">
        <v>7.8973108405524668</v>
      </c>
      <c r="AA2313">
        <v>0</v>
      </c>
      <c r="AB2313">
        <v>11.205742014738632</v>
      </c>
      <c r="AC2313">
        <v>0</v>
      </c>
      <c r="AD2313">
        <v>0</v>
      </c>
      <c r="AE2313">
        <v>137.02417301190474</v>
      </c>
    </row>
    <row r="2314" spans="1:31" x14ac:dyDescent="0.25">
      <c r="A2314">
        <v>2058502</v>
      </c>
      <c r="B2314">
        <v>1</v>
      </c>
      <c r="C2314" t="s">
        <v>80</v>
      </c>
      <c r="D2314" t="s">
        <v>103</v>
      </c>
      <c r="E2314" t="s">
        <v>146</v>
      </c>
      <c r="F2314" t="s">
        <v>6950</v>
      </c>
      <c r="G2314" t="s">
        <v>154</v>
      </c>
      <c r="H2314" t="s">
        <v>134</v>
      </c>
      <c r="I2314" t="s">
        <v>135</v>
      </c>
      <c r="J2314" t="s">
        <v>136</v>
      </c>
      <c r="K2314" t="s">
        <v>155</v>
      </c>
      <c r="L2314" t="s">
        <v>6951</v>
      </c>
      <c r="M2314" t="s">
        <v>6952</v>
      </c>
      <c r="N2314">
        <v>3.5394444439999999</v>
      </c>
      <c r="O2314">
        <v>1</v>
      </c>
      <c r="P2314">
        <v>1321</v>
      </c>
      <c r="Q2314">
        <v>4</v>
      </c>
      <c r="R2314">
        <v>37</v>
      </c>
      <c r="S2314">
        <v>3</v>
      </c>
      <c r="T2314">
        <v>91</v>
      </c>
      <c r="U2314">
        <v>0</v>
      </c>
      <c r="V2314">
        <v>0</v>
      </c>
      <c r="W2314">
        <v>2.6918320781777779E-4</v>
      </c>
      <c r="X2314">
        <v>1144.2262084356055</v>
      </c>
      <c r="Y2314">
        <v>26.167394537589033</v>
      </c>
      <c r="Z2314">
        <v>215.2194263856905</v>
      </c>
      <c r="AA2314">
        <v>36.335625026232023</v>
      </c>
      <c r="AB2314">
        <v>306.98729899746928</v>
      </c>
      <c r="AC2314">
        <v>0</v>
      </c>
      <c r="AD2314">
        <v>0</v>
      </c>
      <c r="AE2314">
        <v>1728.936222565794</v>
      </c>
    </row>
    <row r="2315" spans="1:31" x14ac:dyDescent="0.25">
      <c r="A2315">
        <v>2058503</v>
      </c>
      <c r="B2315">
        <v>1</v>
      </c>
      <c r="C2315" t="s">
        <v>81</v>
      </c>
      <c r="D2315" t="s">
        <v>128</v>
      </c>
      <c r="E2315" t="s">
        <v>158</v>
      </c>
      <c r="F2315" t="s">
        <v>6953</v>
      </c>
      <c r="G2315" t="s">
        <v>385</v>
      </c>
      <c r="H2315" t="s">
        <v>143</v>
      </c>
      <c r="I2315" t="s">
        <v>135</v>
      </c>
      <c r="J2315" t="s">
        <v>136</v>
      </c>
      <c r="K2315" t="s">
        <v>137</v>
      </c>
      <c r="L2315" t="s">
        <v>6954</v>
      </c>
      <c r="M2315" t="s">
        <v>6955</v>
      </c>
      <c r="N2315">
        <v>5.3144444440000003</v>
      </c>
      <c r="O2315">
        <v>0</v>
      </c>
      <c r="P2315">
        <v>91</v>
      </c>
      <c r="Q2315">
        <v>0</v>
      </c>
      <c r="R2315">
        <v>0</v>
      </c>
      <c r="S2315">
        <v>0</v>
      </c>
      <c r="T2315">
        <v>7</v>
      </c>
      <c r="U2315">
        <v>0</v>
      </c>
      <c r="V2315">
        <v>0</v>
      </c>
      <c r="W2315">
        <v>0</v>
      </c>
      <c r="X2315">
        <v>61.980379897050518</v>
      </c>
      <c r="Y2315">
        <v>0</v>
      </c>
      <c r="Z2315">
        <v>0</v>
      </c>
      <c r="AA2315">
        <v>0</v>
      </c>
      <c r="AB2315">
        <v>20.992041754604337</v>
      </c>
      <c r="AC2315">
        <v>0</v>
      </c>
      <c r="AD2315">
        <v>0</v>
      </c>
      <c r="AE2315">
        <v>82.972421651654855</v>
      </c>
    </row>
    <row r="2316" spans="1:31" x14ac:dyDescent="0.25">
      <c r="A2316">
        <v>2058504</v>
      </c>
      <c r="B2316">
        <v>1</v>
      </c>
      <c r="C2316" t="s">
        <v>81</v>
      </c>
      <c r="D2316" t="s">
        <v>123</v>
      </c>
      <c r="E2316" t="s">
        <v>146</v>
      </c>
      <c r="F2316" t="s">
        <v>6956</v>
      </c>
      <c r="G2316" t="s">
        <v>133</v>
      </c>
      <c r="H2316" t="s">
        <v>134</v>
      </c>
      <c r="I2316" t="s">
        <v>135</v>
      </c>
      <c r="J2316" t="s">
        <v>136</v>
      </c>
      <c r="K2316" t="s">
        <v>137</v>
      </c>
      <c r="L2316" t="s">
        <v>6957</v>
      </c>
      <c r="M2316" t="s">
        <v>6958</v>
      </c>
      <c r="N2316">
        <v>1.197777777</v>
      </c>
      <c r="O2316">
        <v>0</v>
      </c>
      <c r="P2316">
        <v>8</v>
      </c>
      <c r="Q2316">
        <v>0</v>
      </c>
      <c r="R2316">
        <v>14</v>
      </c>
      <c r="S2316">
        <v>12</v>
      </c>
      <c r="T2316">
        <v>335</v>
      </c>
      <c r="U2316">
        <v>11</v>
      </c>
      <c r="V2316">
        <v>13</v>
      </c>
      <c r="W2316">
        <v>0</v>
      </c>
      <c r="X2316">
        <v>2.393180696794071</v>
      </c>
      <c r="Y2316">
        <v>0</v>
      </c>
      <c r="Z2316">
        <v>5.5764359401188148</v>
      </c>
      <c r="AA2316">
        <v>262.48377392992961</v>
      </c>
      <c r="AB2316">
        <v>549.79527484698679</v>
      </c>
      <c r="AC2316">
        <v>2815.8307897768054</v>
      </c>
      <c r="AD2316">
        <v>528.33985195863318</v>
      </c>
      <c r="AE2316">
        <v>4164.4193071492682</v>
      </c>
    </row>
    <row r="2317" spans="1:31" x14ac:dyDescent="0.25">
      <c r="A2317">
        <v>2058506</v>
      </c>
      <c r="B2317">
        <v>1</v>
      </c>
      <c r="C2317" t="s">
        <v>81</v>
      </c>
      <c r="D2317" t="s">
        <v>112</v>
      </c>
      <c r="E2317" t="s">
        <v>158</v>
      </c>
      <c r="F2317" t="s">
        <v>6959</v>
      </c>
      <c r="G2317" t="s">
        <v>154</v>
      </c>
      <c r="H2317" t="s">
        <v>143</v>
      </c>
      <c r="I2317" t="s">
        <v>135</v>
      </c>
      <c r="J2317" t="s">
        <v>136</v>
      </c>
      <c r="K2317" t="s">
        <v>155</v>
      </c>
      <c r="L2317" t="s">
        <v>6960</v>
      </c>
      <c r="M2317" t="s">
        <v>6961</v>
      </c>
      <c r="N2317">
        <v>8.0657925000000006</v>
      </c>
      <c r="O2317">
        <v>0</v>
      </c>
      <c r="P2317">
        <v>3</v>
      </c>
      <c r="Q2317">
        <v>0</v>
      </c>
      <c r="R2317">
        <v>2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3.0975743353157199</v>
      </c>
      <c r="Y2317">
        <v>0</v>
      </c>
      <c r="Z2317">
        <v>8.0527908095738745</v>
      </c>
      <c r="AA2317">
        <v>0</v>
      </c>
      <c r="AB2317">
        <v>0</v>
      </c>
      <c r="AC2317">
        <v>0</v>
      </c>
      <c r="AD2317">
        <v>0</v>
      </c>
      <c r="AE2317">
        <v>11.150365144889594</v>
      </c>
    </row>
    <row r="2318" spans="1:31" x14ac:dyDescent="0.25">
      <c r="A2318">
        <v>2058508</v>
      </c>
      <c r="B2318">
        <v>1</v>
      </c>
      <c r="C2318" t="s">
        <v>80</v>
      </c>
      <c r="D2318" t="s">
        <v>84</v>
      </c>
      <c r="E2318" t="s">
        <v>169</v>
      </c>
      <c r="F2318" t="s">
        <v>6962</v>
      </c>
      <c r="G2318" t="s">
        <v>273</v>
      </c>
      <c r="H2318" t="s">
        <v>134</v>
      </c>
      <c r="I2318" t="s">
        <v>135</v>
      </c>
      <c r="J2318" t="s">
        <v>136</v>
      </c>
      <c r="K2318" t="s">
        <v>155</v>
      </c>
      <c r="L2318" t="s">
        <v>6963</v>
      </c>
      <c r="M2318" t="s">
        <v>6964</v>
      </c>
      <c r="N2318">
        <v>3.1480516660000002</v>
      </c>
      <c r="O2318">
        <v>0</v>
      </c>
      <c r="P2318">
        <v>277</v>
      </c>
      <c r="Q2318">
        <v>0</v>
      </c>
      <c r="R2318">
        <v>0</v>
      </c>
      <c r="S2318">
        <v>0</v>
      </c>
      <c r="T2318">
        <v>3</v>
      </c>
      <c r="U2318">
        <v>0</v>
      </c>
      <c r="V2318">
        <v>0</v>
      </c>
      <c r="W2318">
        <v>0</v>
      </c>
      <c r="X2318">
        <v>200.0114174145011</v>
      </c>
      <c r="Y2318">
        <v>0</v>
      </c>
      <c r="Z2318">
        <v>0</v>
      </c>
      <c r="AA2318">
        <v>0</v>
      </c>
      <c r="AB2318">
        <v>44.992054441267918</v>
      </c>
      <c r="AC2318">
        <v>0</v>
      </c>
      <c r="AD2318">
        <v>0</v>
      </c>
      <c r="AE2318">
        <v>245.00347185576902</v>
      </c>
    </row>
    <row r="2319" spans="1:31" x14ac:dyDescent="0.25">
      <c r="A2319">
        <v>2058509</v>
      </c>
      <c r="B2319">
        <v>1</v>
      </c>
      <c r="C2319" t="s">
        <v>80</v>
      </c>
      <c r="D2319" t="s">
        <v>108</v>
      </c>
      <c r="E2319" t="s">
        <v>140</v>
      </c>
      <c r="F2319" t="s">
        <v>6965</v>
      </c>
      <c r="G2319" t="s">
        <v>154</v>
      </c>
      <c r="H2319" t="s">
        <v>143</v>
      </c>
      <c r="I2319" t="s">
        <v>135</v>
      </c>
      <c r="J2319" t="s">
        <v>136</v>
      </c>
      <c r="K2319" t="s">
        <v>155</v>
      </c>
      <c r="L2319" t="s">
        <v>6966</v>
      </c>
      <c r="M2319" t="s">
        <v>6967</v>
      </c>
      <c r="N2319">
        <v>8.0936111109999995</v>
      </c>
      <c r="O2319">
        <v>0</v>
      </c>
      <c r="P2319">
        <v>16</v>
      </c>
      <c r="Q2319">
        <v>0</v>
      </c>
      <c r="R2319">
        <v>10</v>
      </c>
      <c r="S2319">
        <v>0</v>
      </c>
      <c r="T2319">
        <v>4</v>
      </c>
      <c r="U2319">
        <v>0</v>
      </c>
      <c r="V2319">
        <v>0</v>
      </c>
      <c r="W2319">
        <v>0</v>
      </c>
      <c r="X2319">
        <v>24.405659369822814</v>
      </c>
      <c r="Y2319">
        <v>0</v>
      </c>
      <c r="Z2319">
        <v>40.925553772199791</v>
      </c>
      <c r="AA2319">
        <v>0</v>
      </c>
      <c r="AB2319">
        <v>34.81070903050189</v>
      </c>
      <c r="AC2319">
        <v>0</v>
      </c>
      <c r="AD2319">
        <v>0</v>
      </c>
      <c r="AE2319">
        <v>100.14192217252449</v>
      </c>
    </row>
    <row r="2320" spans="1:31" x14ac:dyDescent="0.25">
      <c r="A2320">
        <v>2058510</v>
      </c>
      <c r="B2320">
        <v>1</v>
      </c>
      <c r="C2320" t="s">
        <v>80</v>
      </c>
      <c r="D2320" t="s">
        <v>93</v>
      </c>
      <c r="E2320" t="s">
        <v>146</v>
      </c>
      <c r="F2320" t="s">
        <v>6968</v>
      </c>
      <c r="G2320" t="s">
        <v>154</v>
      </c>
      <c r="H2320" t="s">
        <v>134</v>
      </c>
      <c r="I2320" t="s">
        <v>135</v>
      </c>
      <c r="J2320" t="s">
        <v>136</v>
      </c>
      <c r="K2320" t="s">
        <v>155</v>
      </c>
      <c r="L2320" t="s">
        <v>6969</v>
      </c>
      <c r="M2320" t="s">
        <v>6970</v>
      </c>
      <c r="N2320">
        <v>7.9091555549999999</v>
      </c>
      <c r="O2320">
        <v>1</v>
      </c>
      <c r="P2320">
        <v>315</v>
      </c>
      <c r="Q2320">
        <v>2</v>
      </c>
      <c r="R2320">
        <v>9</v>
      </c>
      <c r="S2320">
        <v>5</v>
      </c>
      <c r="T2320">
        <v>23</v>
      </c>
      <c r="U2320">
        <v>1</v>
      </c>
      <c r="V2320">
        <v>0</v>
      </c>
      <c r="W2320">
        <v>5.172164599698875</v>
      </c>
      <c r="X2320">
        <v>220.83200665491535</v>
      </c>
      <c r="Y2320">
        <v>106.00914406083027</v>
      </c>
      <c r="Z2320">
        <v>77.021551745749932</v>
      </c>
      <c r="AA2320">
        <v>79.198662950892711</v>
      </c>
      <c r="AB2320">
        <v>72.091698296327309</v>
      </c>
      <c r="AC2320">
        <v>28.809914912342975</v>
      </c>
      <c r="AD2320">
        <v>0</v>
      </c>
      <c r="AE2320">
        <v>589.13514322075741</v>
      </c>
    </row>
    <row r="2321" spans="1:31" x14ac:dyDescent="0.25">
      <c r="A2321">
        <v>2058511</v>
      </c>
      <c r="B2321">
        <v>1</v>
      </c>
      <c r="C2321" t="s">
        <v>80</v>
      </c>
      <c r="D2321" t="s">
        <v>84</v>
      </c>
      <c r="E2321" t="s">
        <v>158</v>
      </c>
      <c r="F2321" t="s">
        <v>6971</v>
      </c>
      <c r="G2321" t="s">
        <v>154</v>
      </c>
      <c r="H2321" t="s">
        <v>143</v>
      </c>
      <c r="I2321" t="s">
        <v>135</v>
      </c>
      <c r="J2321" t="s">
        <v>136</v>
      </c>
      <c r="K2321" t="s">
        <v>155</v>
      </c>
      <c r="L2321" t="s">
        <v>6972</v>
      </c>
      <c r="M2321" t="s">
        <v>6973</v>
      </c>
      <c r="N2321">
        <v>2.7047083330000001</v>
      </c>
      <c r="O2321">
        <v>0</v>
      </c>
      <c r="P2321">
        <v>112</v>
      </c>
      <c r="Q2321">
        <v>0</v>
      </c>
      <c r="R2321">
        <v>0</v>
      </c>
      <c r="S2321">
        <v>0</v>
      </c>
      <c r="T2321">
        <v>9</v>
      </c>
      <c r="U2321">
        <v>0</v>
      </c>
      <c r="V2321">
        <v>0</v>
      </c>
      <c r="W2321">
        <v>0</v>
      </c>
      <c r="X2321">
        <v>73.301199743276428</v>
      </c>
      <c r="Y2321">
        <v>0</v>
      </c>
      <c r="Z2321">
        <v>0</v>
      </c>
      <c r="AA2321">
        <v>0</v>
      </c>
      <c r="AB2321">
        <v>19.153131174270783</v>
      </c>
      <c r="AC2321">
        <v>0</v>
      </c>
      <c r="AD2321">
        <v>0</v>
      </c>
      <c r="AE2321">
        <v>92.45433091754721</v>
      </c>
    </row>
    <row r="2322" spans="1:31" x14ac:dyDescent="0.25">
      <c r="A2322">
        <v>2058512</v>
      </c>
      <c r="B2322">
        <v>1</v>
      </c>
      <c r="C2322" t="s">
        <v>80</v>
      </c>
      <c r="D2322" t="s">
        <v>108</v>
      </c>
      <c r="E2322" t="s">
        <v>140</v>
      </c>
      <c r="F2322" t="s">
        <v>6974</v>
      </c>
      <c r="G2322" t="s">
        <v>154</v>
      </c>
      <c r="H2322" t="s">
        <v>143</v>
      </c>
      <c r="I2322" t="s">
        <v>135</v>
      </c>
      <c r="J2322" t="s">
        <v>136</v>
      </c>
      <c r="K2322" t="s">
        <v>155</v>
      </c>
      <c r="L2322" t="s">
        <v>6975</v>
      </c>
      <c r="M2322" t="s">
        <v>6976</v>
      </c>
      <c r="N2322">
        <v>8.0622888879999994</v>
      </c>
      <c r="O2322">
        <v>0</v>
      </c>
      <c r="P2322">
        <v>98</v>
      </c>
      <c r="Q2322">
        <v>0</v>
      </c>
      <c r="R2322">
        <v>17</v>
      </c>
      <c r="S2322">
        <v>0</v>
      </c>
      <c r="T2322">
        <v>20</v>
      </c>
      <c r="U2322">
        <v>0</v>
      </c>
      <c r="V2322">
        <v>0</v>
      </c>
      <c r="W2322">
        <v>0</v>
      </c>
      <c r="X2322">
        <v>172.75261614519042</v>
      </c>
      <c r="Y2322">
        <v>0</v>
      </c>
      <c r="Z2322">
        <v>63.431846519516078</v>
      </c>
      <c r="AA2322">
        <v>0</v>
      </c>
      <c r="AB2322">
        <v>192.59299405967727</v>
      </c>
      <c r="AC2322">
        <v>0</v>
      </c>
      <c r="AD2322">
        <v>0</v>
      </c>
      <c r="AE2322">
        <v>428.7774567243838</v>
      </c>
    </row>
    <row r="2323" spans="1:31" x14ac:dyDescent="0.25">
      <c r="A2323">
        <v>2058513</v>
      </c>
      <c r="B2323">
        <v>1</v>
      </c>
      <c r="C2323" t="s">
        <v>80</v>
      </c>
      <c r="D2323" t="s">
        <v>96</v>
      </c>
      <c r="E2323" t="s">
        <v>158</v>
      </c>
      <c r="F2323" t="s">
        <v>2857</v>
      </c>
      <c r="G2323" t="s">
        <v>273</v>
      </c>
      <c r="H2323" t="s">
        <v>143</v>
      </c>
      <c r="I2323" t="s">
        <v>135</v>
      </c>
      <c r="J2323" t="s">
        <v>136</v>
      </c>
      <c r="K2323" t="s">
        <v>155</v>
      </c>
      <c r="L2323" t="s">
        <v>6977</v>
      </c>
      <c r="M2323" t="s">
        <v>6978</v>
      </c>
      <c r="N2323">
        <v>4.6676452770000001</v>
      </c>
      <c r="O2323">
        <v>0</v>
      </c>
      <c r="P2323">
        <v>32</v>
      </c>
      <c r="Q2323">
        <v>0</v>
      </c>
      <c r="R2323">
        <v>1</v>
      </c>
      <c r="S2323">
        <v>0</v>
      </c>
      <c r="T2323">
        <v>3</v>
      </c>
      <c r="U2323">
        <v>0</v>
      </c>
      <c r="V2323">
        <v>0</v>
      </c>
      <c r="W2323">
        <v>0</v>
      </c>
      <c r="X2323">
        <v>222.9840379442785</v>
      </c>
      <c r="Y2323">
        <v>0</v>
      </c>
      <c r="Z2323">
        <v>0.12673695922109887</v>
      </c>
      <c r="AA2323">
        <v>0</v>
      </c>
      <c r="AB2323">
        <v>21.695701196612141</v>
      </c>
      <c r="AC2323">
        <v>0</v>
      </c>
      <c r="AD2323">
        <v>0</v>
      </c>
      <c r="AE2323">
        <v>244.80647610011172</v>
      </c>
    </row>
    <row r="2324" spans="1:31" x14ac:dyDescent="0.25">
      <c r="A2324">
        <v>2058514</v>
      </c>
      <c r="B2324">
        <v>1</v>
      </c>
      <c r="C2324" t="s">
        <v>80</v>
      </c>
      <c r="D2324" t="s">
        <v>82</v>
      </c>
      <c r="E2324" t="s">
        <v>158</v>
      </c>
      <c r="F2324" t="s">
        <v>6979</v>
      </c>
      <c r="G2324" t="s">
        <v>273</v>
      </c>
      <c r="H2324" t="s">
        <v>143</v>
      </c>
      <c r="I2324" t="s">
        <v>135</v>
      </c>
      <c r="J2324" t="s">
        <v>136</v>
      </c>
      <c r="K2324" t="s">
        <v>155</v>
      </c>
      <c r="L2324" t="s">
        <v>6980</v>
      </c>
      <c r="M2324" t="s">
        <v>6981</v>
      </c>
      <c r="N2324">
        <v>0.79643333299999997</v>
      </c>
      <c r="O2324">
        <v>0</v>
      </c>
      <c r="P2324">
        <v>114</v>
      </c>
      <c r="Q2324">
        <v>0</v>
      </c>
      <c r="R2324">
        <v>0</v>
      </c>
      <c r="S2324">
        <v>0</v>
      </c>
      <c r="T2324">
        <v>7</v>
      </c>
      <c r="U2324">
        <v>0</v>
      </c>
      <c r="V2324">
        <v>0</v>
      </c>
      <c r="W2324">
        <v>0</v>
      </c>
      <c r="X2324">
        <v>20.188450946851042</v>
      </c>
      <c r="Y2324">
        <v>0</v>
      </c>
      <c r="Z2324">
        <v>0</v>
      </c>
      <c r="AA2324">
        <v>0</v>
      </c>
      <c r="AB2324">
        <v>7.1090591334149771</v>
      </c>
      <c r="AC2324">
        <v>0</v>
      </c>
      <c r="AD2324">
        <v>0</v>
      </c>
      <c r="AE2324">
        <v>27.297510080266019</v>
      </c>
    </row>
    <row r="2325" spans="1:31" x14ac:dyDescent="0.25">
      <c r="A2325">
        <v>2058523</v>
      </c>
      <c r="B2325">
        <v>1</v>
      </c>
      <c r="C2325" t="s">
        <v>80</v>
      </c>
      <c r="D2325" t="s">
        <v>83</v>
      </c>
      <c r="E2325" t="s">
        <v>158</v>
      </c>
      <c r="F2325" t="s">
        <v>5307</v>
      </c>
      <c r="G2325" t="s">
        <v>366</v>
      </c>
      <c r="H2325" t="s">
        <v>143</v>
      </c>
      <c r="I2325" t="s">
        <v>135</v>
      </c>
      <c r="J2325" t="s">
        <v>136</v>
      </c>
      <c r="K2325" t="s">
        <v>137</v>
      </c>
      <c r="L2325" t="s">
        <v>6982</v>
      </c>
      <c r="M2325" t="s">
        <v>6983</v>
      </c>
      <c r="N2325">
        <v>1.368333333</v>
      </c>
      <c r="O2325">
        <v>0</v>
      </c>
      <c r="P2325">
        <v>213</v>
      </c>
      <c r="Q2325">
        <v>0</v>
      </c>
      <c r="R2325">
        <v>0</v>
      </c>
      <c r="S2325">
        <v>0</v>
      </c>
      <c r="T2325">
        <v>44</v>
      </c>
      <c r="U2325">
        <v>0</v>
      </c>
      <c r="V2325">
        <v>0</v>
      </c>
      <c r="W2325">
        <v>0</v>
      </c>
      <c r="X2325">
        <v>71.850447110678729</v>
      </c>
      <c r="Y2325">
        <v>0</v>
      </c>
      <c r="Z2325">
        <v>0</v>
      </c>
      <c r="AA2325">
        <v>0</v>
      </c>
      <c r="AB2325">
        <v>47.968454594066095</v>
      </c>
      <c r="AC2325">
        <v>0</v>
      </c>
      <c r="AD2325">
        <v>0</v>
      </c>
      <c r="AE2325">
        <v>119.81890170474483</v>
      </c>
    </row>
    <row r="2326" spans="1:31" x14ac:dyDescent="0.25">
      <c r="A2326">
        <v>2058524</v>
      </c>
      <c r="B2326">
        <v>1</v>
      </c>
      <c r="C2326" t="s">
        <v>80</v>
      </c>
      <c r="D2326" t="s">
        <v>106</v>
      </c>
      <c r="E2326" t="s">
        <v>146</v>
      </c>
      <c r="F2326" t="s">
        <v>6984</v>
      </c>
      <c r="G2326" t="s">
        <v>133</v>
      </c>
      <c r="H2326" t="s">
        <v>134</v>
      </c>
      <c r="I2326" t="s">
        <v>135</v>
      </c>
      <c r="J2326" t="s">
        <v>136</v>
      </c>
      <c r="K2326" t="s">
        <v>137</v>
      </c>
      <c r="L2326" t="s">
        <v>6985</v>
      </c>
      <c r="M2326" t="s">
        <v>6986</v>
      </c>
      <c r="N2326">
        <v>1.251944444</v>
      </c>
      <c r="O2326">
        <v>0</v>
      </c>
      <c r="P2326">
        <v>4</v>
      </c>
      <c r="Q2326">
        <v>30</v>
      </c>
      <c r="R2326">
        <v>224</v>
      </c>
      <c r="S2326">
        <v>8</v>
      </c>
      <c r="T2326">
        <v>44</v>
      </c>
      <c r="U2326">
        <v>0</v>
      </c>
      <c r="V2326">
        <v>0</v>
      </c>
      <c r="W2326">
        <v>0</v>
      </c>
      <c r="X2326">
        <v>0.9748533928060894</v>
      </c>
      <c r="Y2326">
        <v>79.236656427981387</v>
      </c>
      <c r="Z2326">
        <v>629.35844362648413</v>
      </c>
      <c r="AA2326">
        <v>86.69821332927765</v>
      </c>
      <c r="AB2326">
        <v>132.8079601670145</v>
      </c>
      <c r="AC2326">
        <v>0</v>
      </c>
      <c r="AD2326">
        <v>0</v>
      </c>
      <c r="AE2326">
        <v>929.07612694356374</v>
      </c>
    </row>
    <row r="2327" spans="1:31" x14ac:dyDescent="0.25">
      <c r="A2327">
        <v>2058525</v>
      </c>
      <c r="B2327">
        <v>1</v>
      </c>
      <c r="C2327" t="s">
        <v>81</v>
      </c>
      <c r="D2327" t="s">
        <v>120</v>
      </c>
      <c r="E2327" t="s">
        <v>140</v>
      </c>
      <c r="F2327" t="s">
        <v>2894</v>
      </c>
      <c r="G2327" t="s">
        <v>154</v>
      </c>
      <c r="H2327" t="s">
        <v>143</v>
      </c>
      <c r="I2327" t="s">
        <v>135</v>
      </c>
      <c r="J2327" t="s">
        <v>136</v>
      </c>
      <c r="K2327" t="s">
        <v>155</v>
      </c>
      <c r="L2327" t="s">
        <v>6987</v>
      </c>
      <c r="M2327" t="s">
        <v>6988</v>
      </c>
      <c r="N2327">
        <v>4.5187999999999997</v>
      </c>
      <c r="O2327">
        <v>0</v>
      </c>
      <c r="P2327">
        <v>112</v>
      </c>
      <c r="Q2327">
        <v>0</v>
      </c>
      <c r="R2327">
        <v>1</v>
      </c>
      <c r="S2327">
        <v>0</v>
      </c>
      <c r="T2327">
        <v>6</v>
      </c>
      <c r="U2327">
        <v>0</v>
      </c>
      <c r="V2327">
        <v>0</v>
      </c>
      <c r="W2327">
        <v>0</v>
      </c>
      <c r="X2327">
        <v>79.827630813592052</v>
      </c>
      <c r="Y2327">
        <v>0</v>
      </c>
      <c r="Z2327">
        <v>2.3360733319608</v>
      </c>
      <c r="AA2327">
        <v>0</v>
      </c>
      <c r="AB2327">
        <v>10.790630069182892</v>
      </c>
      <c r="AC2327">
        <v>0</v>
      </c>
      <c r="AD2327">
        <v>0</v>
      </c>
      <c r="AE2327">
        <v>92.954334214735752</v>
      </c>
    </row>
    <row r="2328" spans="1:31" x14ac:dyDescent="0.25">
      <c r="A2328">
        <v>2058526</v>
      </c>
      <c r="B2328">
        <v>1</v>
      </c>
      <c r="C2328" t="s">
        <v>81</v>
      </c>
      <c r="D2328" t="s">
        <v>118</v>
      </c>
      <c r="E2328" t="s">
        <v>140</v>
      </c>
      <c r="F2328" t="s">
        <v>6989</v>
      </c>
      <c r="G2328" t="s">
        <v>154</v>
      </c>
      <c r="H2328" t="s">
        <v>143</v>
      </c>
      <c r="I2328" t="s">
        <v>135</v>
      </c>
      <c r="J2328" t="s">
        <v>136</v>
      </c>
      <c r="K2328" t="s">
        <v>155</v>
      </c>
      <c r="L2328" t="s">
        <v>6990</v>
      </c>
      <c r="M2328" t="s">
        <v>6991</v>
      </c>
      <c r="N2328">
        <v>8.4666666660000001</v>
      </c>
      <c r="O2328">
        <v>0</v>
      </c>
      <c r="P2328">
        <v>26</v>
      </c>
      <c r="Q2328">
        <v>0</v>
      </c>
      <c r="R2328">
        <v>7</v>
      </c>
      <c r="S2328">
        <v>0</v>
      </c>
      <c r="T2328">
        <v>9</v>
      </c>
      <c r="U2328">
        <v>0</v>
      </c>
      <c r="V2328">
        <v>0</v>
      </c>
      <c r="W2328">
        <v>0</v>
      </c>
      <c r="X2328">
        <v>34.797770093758913</v>
      </c>
      <c r="Y2328">
        <v>0</v>
      </c>
      <c r="Z2328">
        <v>21.724642173708297</v>
      </c>
      <c r="AA2328">
        <v>0</v>
      </c>
      <c r="AB2328">
        <v>109.59580922291828</v>
      </c>
      <c r="AC2328">
        <v>0</v>
      </c>
      <c r="AD2328">
        <v>0</v>
      </c>
      <c r="AE2328">
        <v>166.11822149038548</v>
      </c>
    </row>
    <row r="2329" spans="1:31" x14ac:dyDescent="0.25">
      <c r="A2329">
        <v>2058529</v>
      </c>
      <c r="B2329">
        <v>1</v>
      </c>
      <c r="C2329" t="s">
        <v>80</v>
      </c>
      <c r="D2329" t="s">
        <v>97</v>
      </c>
      <c r="E2329" t="s">
        <v>177</v>
      </c>
      <c r="F2329" t="s">
        <v>6992</v>
      </c>
      <c r="G2329" t="s">
        <v>183</v>
      </c>
      <c r="H2329" t="s">
        <v>143</v>
      </c>
      <c r="I2329" t="s">
        <v>135</v>
      </c>
      <c r="J2329" t="s">
        <v>136</v>
      </c>
      <c r="K2329" t="s">
        <v>137</v>
      </c>
      <c r="L2329" t="s">
        <v>6993</v>
      </c>
      <c r="M2329" t="s">
        <v>6994</v>
      </c>
      <c r="N2329">
        <v>2.4849999999999999</v>
      </c>
      <c r="O2329">
        <v>0</v>
      </c>
      <c r="P2329">
        <v>0</v>
      </c>
      <c r="Q2329">
        <v>0</v>
      </c>
      <c r="R2329">
        <v>1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0.78495551605411507</v>
      </c>
      <c r="AA2329">
        <v>0</v>
      </c>
      <c r="AB2329">
        <v>0</v>
      </c>
      <c r="AC2329">
        <v>0</v>
      </c>
      <c r="AD2329">
        <v>0</v>
      </c>
      <c r="AE2329">
        <v>0.78495551605411507</v>
      </c>
    </row>
    <row r="2330" spans="1:31" x14ac:dyDescent="0.25">
      <c r="A2330">
        <v>2058530</v>
      </c>
      <c r="B2330">
        <v>1</v>
      </c>
      <c r="C2330" t="s">
        <v>80</v>
      </c>
      <c r="D2330" t="s">
        <v>95</v>
      </c>
      <c r="E2330" t="s">
        <v>158</v>
      </c>
      <c r="F2330" t="s">
        <v>6995</v>
      </c>
      <c r="G2330" t="s">
        <v>154</v>
      </c>
      <c r="H2330" t="s">
        <v>143</v>
      </c>
      <c r="I2330" t="s">
        <v>135</v>
      </c>
      <c r="J2330" t="s">
        <v>136</v>
      </c>
      <c r="K2330" t="s">
        <v>155</v>
      </c>
      <c r="L2330" t="s">
        <v>6996</v>
      </c>
      <c r="M2330" t="s">
        <v>6997</v>
      </c>
      <c r="N2330">
        <v>6.7670916659999998</v>
      </c>
      <c r="O2330">
        <v>0</v>
      </c>
      <c r="P2330">
        <v>56</v>
      </c>
      <c r="Q2330">
        <v>0</v>
      </c>
      <c r="R2330">
        <v>0</v>
      </c>
      <c r="S2330">
        <v>0</v>
      </c>
      <c r="T2330">
        <v>1</v>
      </c>
      <c r="U2330">
        <v>0</v>
      </c>
      <c r="V2330">
        <v>0</v>
      </c>
      <c r="W2330">
        <v>0</v>
      </c>
      <c r="X2330">
        <v>78.971956744367631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78.971956744367631</v>
      </c>
    </row>
    <row r="2331" spans="1:31" x14ac:dyDescent="0.25">
      <c r="A2331">
        <v>2058532</v>
      </c>
      <c r="B2331">
        <v>1</v>
      </c>
      <c r="C2331" t="s">
        <v>81</v>
      </c>
      <c r="D2331" t="s">
        <v>123</v>
      </c>
      <c r="E2331" t="s">
        <v>158</v>
      </c>
      <c r="F2331" t="s">
        <v>6998</v>
      </c>
      <c r="G2331" t="s">
        <v>385</v>
      </c>
      <c r="H2331" t="s">
        <v>143</v>
      </c>
      <c r="I2331" t="s">
        <v>135</v>
      </c>
      <c r="J2331" t="s">
        <v>136</v>
      </c>
      <c r="K2331" t="s">
        <v>137</v>
      </c>
      <c r="L2331" t="s">
        <v>6999</v>
      </c>
      <c r="M2331" t="s">
        <v>7000</v>
      </c>
      <c r="N2331">
        <v>1.766388888</v>
      </c>
      <c r="O2331">
        <v>0</v>
      </c>
      <c r="P2331">
        <v>13</v>
      </c>
      <c r="Q2331">
        <v>0</v>
      </c>
      <c r="R2331">
        <v>9</v>
      </c>
      <c r="S2331">
        <v>0</v>
      </c>
      <c r="T2331">
        <v>2</v>
      </c>
      <c r="U2331">
        <v>0</v>
      </c>
      <c r="V2331">
        <v>0</v>
      </c>
      <c r="W2331">
        <v>0</v>
      </c>
      <c r="X2331">
        <v>3.7186127105953859</v>
      </c>
      <c r="Y2331">
        <v>0</v>
      </c>
      <c r="Z2331">
        <v>6.3709160537662601</v>
      </c>
      <c r="AA2331">
        <v>0</v>
      </c>
      <c r="AB2331">
        <v>2.9407292195286905</v>
      </c>
      <c r="AC2331">
        <v>0</v>
      </c>
      <c r="AD2331">
        <v>0</v>
      </c>
      <c r="AE2331">
        <v>13.030257983890337</v>
      </c>
    </row>
    <row r="2332" spans="1:31" x14ac:dyDescent="0.25">
      <c r="A2332">
        <v>2058534</v>
      </c>
      <c r="B2332">
        <v>1</v>
      </c>
      <c r="C2332" t="s">
        <v>81</v>
      </c>
      <c r="D2332" t="s">
        <v>128</v>
      </c>
      <c r="E2332" t="s">
        <v>505</v>
      </c>
      <c r="F2332" t="s">
        <v>7001</v>
      </c>
      <c r="G2332" t="s">
        <v>154</v>
      </c>
      <c r="H2332" t="s">
        <v>143</v>
      </c>
      <c r="I2332" t="s">
        <v>135</v>
      </c>
      <c r="J2332" t="s">
        <v>136</v>
      </c>
      <c r="K2332" t="s">
        <v>155</v>
      </c>
      <c r="L2332" t="s">
        <v>7002</v>
      </c>
      <c r="M2332" t="s">
        <v>7003</v>
      </c>
      <c r="N2332">
        <v>7.2108444440000001</v>
      </c>
      <c r="O2332">
        <v>0</v>
      </c>
      <c r="P2332">
        <v>41</v>
      </c>
      <c r="Q2332">
        <v>0</v>
      </c>
      <c r="R2332">
        <v>0</v>
      </c>
      <c r="S2332">
        <v>0</v>
      </c>
      <c r="T2332">
        <v>1</v>
      </c>
      <c r="U2332">
        <v>0</v>
      </c>
      <c r="V2332">
        <v>0</v>
      </c>
      <c r="W2332">
        <v>0</v>
      </c>
      <c r="X2332">
        <v>60.984120553229765</v>
      </c>
      <c r="Y2332">
        <v>0</v>
      </c>
      <c r="Z2332">
        <v>0</v>
      </c>
      <c r="AA2332">
        <v>0</v>
      </c>
      <c r="AB2332">
        <v>4.2661457014328619</v>
      </c>
      <c r="AC2332">
        <v>0</v>
      </c>
      <c r="AD2332">
        <v>0</v>
      </c>
      <c r="AE2332">
        <v>65.25026625466262</v>
      </c>
    </row>
    <row r="2333" spans="1:31" x14ac:dyDescent="0.25">
      <c r="A2333">
        <v>2058535</v>
      </c>
      <c r="B2333">
        <v>1</v>
      </c>
      <c r="C2333" t="s">
        <v>81</v>
      </c>
      <c r="D2333" t="s">
        <v>113</v>
      </c>
      <c r="E2333" t="s">
        <v>158</v>
      </c>
      <c r="F2333" t="s">
        <v>7004</v>
      </c>
      <c r="G2333" t="s">
        <v>160</v>
      </c>
      <c r="H2333" t="s">
        <v>143</v>
      </c>
      <c r="I2333" t="s">
        <v>135</v>
      </c>
      <c r="J2333" t="s">
        <v>136</v>
      </c>
      <c r="K2333" t="s">
        <v>137</v>
      </c>
      <c r="L2333" t="s">
        <v>7005</v>
      </c>
      <c r="M2333" t="s">
        <v>7006</v>
      </c>
      <c r="N2333">
        <v>1.3091666660000001</v>
      </c>
      <c r="O2333">
        <v>0</v>
      </c>
      <c r="P2333">
        <v>14</v>
      </c>
      <c r="Q2333">
        <v>0</v>
      </c>
      <c r="R2333">
        <v>5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3.4441377053633095</v>
      </c>
      <c r="Y2333">
        <v>0</v>
      </c>
      <c r="Z2333">
        <v>3.8403401026516133</v>
      </c>
      <c r="AA2333">
        <v>0</v>
      </c>
      <c r="AB2333">
        <v>0</v>
      </c>
      <c r="AC2333">
        <v>0</v>
      </c>
      <c r="AD2333">
        <v>0</v>
      </c>
      <c r="AE2333">
        <v>7.2844778080149233</v>
      </c>
    </row>
    <row r="2334" spans="1:31" x14ac:dyDescent="0.25">
      <c r="A2334">
        <v>2058537</v>
      </c>
      <c r="B2334">
        <v>1</v>
      </c>
      <c r="C2334" t="s">
        <v>80</v>
      </c>
      <c r="D2334" t="s">
        <v>83</v>
      </c>
      <c r="E2334" t="s">
        <v>140</v>
      </c>
      <c r="F2334" t="s">
        <v>7007</v>
      </c>
      <c r="G2334" t="s">
        <v>154</v>
      </c>
      <c r="H2334" t="s">
        <v>143</v>
      </c>
      <c r="I2334" t="s">
        <v>135</v>
      </c>
      <c r="J2334" t="s">
        <v>136</v>
      </c>
      <c r="K2334" t="s">
        <v>155</v>
      </c>
      <c r="L2334" t="s">
        <v>7008</v>
      </c>
      <c r="M2334" t="s">
        <v>7009</v>
      </c>
      <c r="N2334">
        <v>1.8166666659999999</v>
      </c>
      <c r="O2334">
        <v>0</v>
      </c>
      <c r="P2334">
        <v>268</v>
      </c>
      <c r="Q2334">
        <v>0</v>
      </c>
      <c r="R2334">
        <v>0</v>
      </c>
      <c r="S2334">
        <v>0</v>
      </c>
      <c r="T2334">
        <v>61</v>
      </c>
      <c r="U2334">
        <v>0</v>
      </c>
      <c r="V2334">
        <v>0</v>
      </c>
      <c r="W2334">
        <v>0</v>
      </c>
      <c r="X2334">
        <v>126.01896948099919</v>
      </c>
      <c r="Y2334">
        <v>0</v>
      </c>
      <c r="Z2334">
        <v>0</v>
      </c>
      <c r="AA2334">
        <v>0</v>
      </c>
      <c r="AB2334">
        <v>56.535639660329188</v>
      </c>
      <c r="AC2334">
        <v>0</v>
      </c>
      <c r="AD2334">
        <v>0</v>
      </c>
      <c r="AE2334">
        <v>182.55460914132837</v>
      </c>
    </row>
    <row r="2335" spans="1:31" x14ac:dyDescent="0.25">
      <c r="A2335">
        <v>2058542</v>
      </c>
      <c r="B2335">
        <v>1</v>
      </c>
      <c r="C2335" t="s">
        <v>80</v>
      </c>
      <c r="D2335" t="s">
        <v>100</v>
      </c>
      <c r="E2335" t="s">
        <v>169</v>
      </c>
      <c r="F2335" t="s">
        <v>7010</v>
      </c>
      <c r="G2335" t="s">
        <v>171</v>
      </c>
      <c r="H2335" t="s">
        <v>134</v>
      </c>
      <c r="I2335" t="s">
        <v>135</v>
      </c>
      <c r="J2335" t="s">
        <v>136</v>
      </c>
      <c r="K2335" t="s">
        <v>137</v>
      </c>
      <c r="L2335" t="s">
        <v>7011</v>
      </c>
      <c r="M2335" t="s">
        <v>7012</v>
      </c>
      <c r="N2335">
        <v>2.477777777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1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329.14412632648884</v>
      </c>
      <c r="AD2335">
        <v>0</v>
      </c>
      <c r="AE2335">
        <v>329.14412632648884</v>
      </c>
    </row>
    <row r="2336" spans="1:31" x14ac:dyDescent="0.25">
      <c r="A2336">
        <v>2058543</v>
      </c>
      <c r="B2336">
        <v>1</v>
      </c>
      <c r="C2336" t="s">
        <v>80</v>
      </c>
      <c r="D2336" t="s">
        <v>101</v>
      </c>
      <c r="E2336" t="s">
        <v>140</v>
      </c>
      <c r="F2336" t="s">
        <v>7013</v>
      </c>
      <c r="G2336" t="s">
        <v>154</v>
      </c>
      <c r="H2336" t="s">
        <v>143</v>
      </c>
      <c r="I2336" t="s">
        <v>135</v>
      </c>
      <c r="J2336" t="s">
        <v>136</v>
      </c>
      <c r="K2336" t="s">
        <v>155</v>
      </c>
      <c r="L2336" t="s">
        <v>7014</v>
      </c>
      <c r="M2336" t="s">
        <v>7015</v>
      </c>
      <c r="N2336">
        <v>7.2231444439999999</v>
      </c>
      <c r="O2336">
        <v>0</v>
      </c>
      <c r="P2336">
        <v>281</v>
      </c>
      <c r="Q2336">
        <v>0</v>
      </c>
      <c r="R2336">
        <v>1</v>
      </c>
      <c r="S2336">
        <v>0</v>
      </c>
      <c r="T2336">
        <v>53</v>
      </c>
      <c r="U2336">
        <v>0</v>
      </c>
      <c r="V2336">
        <v>0</v>
      </c>
      <c r="W2336">
        <v>0</v>
      </c>
      <c r="X2336">
        <v>474.48302940496376</v>
      </c>
      <c r="Y2336">
        <v>0</v>
      </c>
      <c r="Z2336">
        <v>0.59026426601156667</v>
      </c>
      <c r="AA2336">
        <v>0</v>
      </c>
      <c r="AB2336">
        <v>569.60974325851862</v>
      </c>
      <c r="AC2336">
        <v>0</v>
      </c>
      <c r="AD2336">
        <v>0</v>
      </c>
      <c r="AE2336">
        <v>1044.6830369294939</v>
      </c>
    </row>
    <row r="2337" spans="1:31" x14ac:dyDescent="0.25">
      <c r="A2337">
        <v>2058545</v>
      </c>
      <c r="B2337">
        <v>1</v>
      </c>
      <c r="C2337" t="s">
        <v>81</v>
      </c>
      <c r="D2337" t="s">
        <v>120</v>
      </c>
      <c r="E2337" t="s">
        <v>131</v>
      </c>
      <c r="F2337" t="s">
        <v>7016</v>
      </c>
      <c r="G2337" t="s">
        <v>133</v>
      </c>
      <c r="H2337" t="s">
        <v>134</v>
      </c>
      <c r="I2337" t="s">
        <v>135</v>
      </c>
      <c r="J2337" t="s">
        <v>136</v>
      </c>
      <c r="K2337" t="s">
        <v>137</v>
      </c>
      <c r="L2337" t="s">
        <v>7017</v>
      </c>
      <c r="M2337" t="s">
        <v>7018</v>
      </c>
      <c r="N2337">
        <v>1.0161111110000001</v>
      </c>
      <c r="O2337">
        <v>0</v>
      </c>
      <c r="P2337">
        <v>0</v>
      </c>
      <c r="Q2337">
        <v>44</v>
      </c>
      <c r="R2337">
        <v>0</v>
      </c>
      <c r="S2337">
        <v>2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21.022228958600209</v>
      </c>
      <c r="Z2337">
        <v>0</v>
      </c>
      <c r="AA2337">
        <v>0.70337625134734227</v>
      </c>
      <c r="AB2337">
        <v>0</v>
      </c>
      <c r="AC2337">
        <v>0</v>
      </c>
      <c r="AD2337">
        <v>0</v>
      </c>
      <c r="AE2337">
        <v>21.725605209947553</v>
      </c>
    </row>
    <row r="2338" spans="1:31" x14ac:dyDescent="0.25">
      <c r="A2338">
        <v>2058550</v>
      </c>
      <c r="B2338">
        <v>1</v>
      </c>
      <c r="C2338" t="s">
        <v>80</v>
      </c>
      <c r="D2338" t="s">
        <v>106</v>
      </c>
      <c r="E2338" t="s">
        <v>169</v>
      </c>
      <c r="F2338" t="s">
        <v>7019</v>
      </c>
      <c r="G2338" t="s">
        <v>154</v>
      </c>
      <c r="H2338" t="s">
        <v>134</v>
      </c>
      <c r="I2338" t="s">
        <v>135</v>
      </c>
      <c r="J2338" t="s">
        <v>136</v>
      </c>
      <c r="K2338" t="s">
        <v>155</v>
      </c>
      <c r="L2338" t="s">
        <v>7020</v>
      </c>
      <c r="M2338" t="s">
        <v>7021</v>
      </c>
      <c r="N2338">
        <v>2.7119444439999998</v>
      </c>
      <c r="O2338">
        <v>0</v>
      </c>
      <c r="P2338">
        <v>248</v>
      </c>
      <c r="Q2338">
        <v>0</v>
      </c>
      <c r="R2338">
        <v>1</v>
      </c>
      <c r="S2338">
        <v>0</v>
      </c>
      <c r="T2338">
        <v>30</v>
      </c>
      <c r="U2338">
        <v>0</v>
      </c>
      <c r="V2338">
        <v>0</v>
      </c>
      <c r="W2338">
        <v>0</v>
      </c>
      <c r="X2338">
        <v>78.722269069986453</v>
      </c>
      <c r="Y2338">
        <v>0</v>
      </c>
      <c r="Z2338">
        <v>0.52329075963856508</v>
      </c>
      <c r="AA2338">
        <v>0</v>
      </c>
      <c r="AB2338">
        <v>39.061583947200276</v>
      </c>
      <c r="AC2338">
        <v>0</v>
      </c>
      <c r="AD2338">
        <v>0</v>
      </c>
      <c r="AE2338">
        <v>118.3071437768253</v>
      </c>
    </row>
    <row r="2339" spans="1:31" x14ac:dyDescent="0.25">
      <c r="A2339">
        <v>2058551</v>
      </c>
      <c r="B2339">
        <v>1</v>
      </c>
      <c r="C2339" t="s">
        <v>81</v>
      </c>
      <c r="D2339" t="s">
        <v>127</v>
      </c>
      <c r="E2339" t="s">
        <v>158</v>
      </c>
      <c r="F2339" t="s">
        <v>7022</v>
      </c>
      <c r="G2339" t="s">
        <v>160</v>
      </c>
      <c r="H2339" t="s">
        <v>143</v>
      </c>
      <c r="I2339" t="s">
        <v>135</v>
      </c>
      <c r="J2339" t="s">
        <v>136</v>
      </c>
      <c r="K2339" t="s">
        <v>137</v>
      </c>
      <c r="L2339" t="s">
        <v>7023</v>
      </c>
      <c r="M2339" t="s">
        <v>7024</v>
      </c>
      <c r="N2339">
        <v>3.2916666659999998</v>
      </c>
      <c r="O2339">
        <v>0</v>
      </c>
      <c r="P2339">
        <v>10</v>
      </c>
      <c r="Q2339">
        <v>0</v>
      </c>
      <c r="R2339">
        <v>4</v>
      </c>
      <c r="S2339">
        <v>0</v>
      </c>
      <c r="T2339">
        <v>1</v>
      </c>
      <c r="U2339">
        <v>0</v>
      </c>
      <c r="V2339">
        <v>0</v>
      </c>
      <c r="W2339">
        <v>0</v>
      </c>
      <c r="X2339">
        <v>7.0827376693162893</v>
      </c>
      <c r="Y2339">
        <v>0</v>
      </c>
      <c r="Z2339">
        <v>21.12157227219593</v>
      </c>
      <c r="AA2339">
        <v>0</v>
      </c>
      <c r="AB2339">
        <v>0.19879422508261557</v>
      </c>
      <c r="AC2339">
        <v>0</v>
      </c>
      <c r="AD2339">
        <v>0</v>
      </c>
      <c r="AE2339">
        <v>28.403104166594836</v>
      </c>
    </row>
    <row r="2340" spans="1:31" x14ac:dyDescent="0.25">
      <c r="A2340">
        <v>2058552</v>
      </c>
      <c r="B2340">
        <v>1</v>
      </c>
      <c r="C2340" t="s">
        <v>81</v>
      </c>
      <c r="D2340" t="s">
        <v>120</v>
      </c>
      <c r="E2340" t="s">
        <v>131</v>
      </c>
      <c r="F2340" t="s">
        <v>7025</v>
      </c>
      <c r="G2340" t="s">
        <v>133</v>
      </c>
      <c r="H2340" t="s">
        <v>134</v>
      </c>
      <c r="I2340" t="s">
        <v>135</v>
      </c>
      <c r="J2340" t="s">
        <v>136</v>
      </c>
      <c r="K2340" t="s">
        <v>137</v>
      </c>
      <c r="L2340" t="s">
        <v>7026</v>
      </c>
      <c r="M2340" t="s">
        <v>7027</v>
      </c>
      <c r="N2340">
        <v>0.331666666</v>
      </c>
      <c r="O2340">
        <v>0</v>
      </c>
      <c r="P2340">
        <v>0</v>
      </c>
      <c r="Q2340">
        <v>0</v>
      </c>
      <c r="R2340">
        <v>0</v>
      </c>
      <c r="S2340">
        <v>1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42.798729869612643</v>
      </c>
      <c r="AB2340">
        <v>0</v>
      </c>
      <c r="AC2340">
        <v>0</v>
      </c>
      <c r="AD2340">
        <v>0</v>
      </c>
      <c r="AE2340">
        <v>42.798729869612643</v>
      </c>
    </row>
    <row r="2341" spans="1:31" x14ac:dyDescent="0.25">
      <c r="A2341">
        <v>2058554</v>
      </c>
      <c r="B2341">
        <v>1</v>
      </c>
      <c r="C2341" t="s">
        <v>80</v>
      </c>
      <c r="D2341" t="s">
        <v>104</v>
      </c>
      <c r="E2341" t="s">
        <v>169</v>
      </c>
      <c r="F2341" t="s">
        <v>7028</v>
      </c>
      <c r="G2341" t="s">
        <v>171</v>
      </c>
      <c r="H2341" t="s">
        <v>134</v>
      </c>
      <c r="I2341" t="s">
        <v>135</v>
      </c>
      <c r="J2341" t="s">
        <v>136</v>
      </c>
      <c r="K2341" t="s">
        <v>137</v>
      </c>
      <c r="L2341" t="s">
        <v>7029</v>
      </c>
      <c r="M2341" t="s">
        <v>7030</v>
      </c>
      <c r="N2341">
        <v>3.1344444440000001</v>
      </c>
      <c r="O2341">
        <v>0</v>
      </c>
      <c r="P2341">
        <v>0</v>
      </c>
      <c r="Q2341">
        <v>0</v>
      </c>
      <c r="R2341">
        <v>5</v>
      </c>
      <c r="S2341">
        <v>0</v>
      </c>
      <c r="T2341">
        <v>2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5.9682802203134049</v>
      </c>
      <c r="AA2341">
        <v>0</v>
      </c>
      <c r="AB2341">
        <v>1.6645446810644566</v>
      </c>
      <c r="AC2341">
        <v>0</v>
      </c>
      <c r="AD2341">
        <v>0</v>
      </c>
      <c r="AE2341">
        <v>7.6328249013778615</v>
      </c>
    </row>
    <row r="2342" spans="1:31" x14ac:dyDescent="0.25">
      <c r="A2342">
        <v>2058556</v>
      </c>
      <c r="B2342">
        <v>1</v>
      </c>
      <c r="C2342" t="s">
        <v>81</v>
      </c>
      <c r="D2342" t="s">
        <v>117</v>
      </c>
      <c r="E2342" t="s">
        <v>177</v>
      </c>
      <c r="F2342" t="s">
        <v>7031</v>
      </c>
      <c r="G2342" t="s">
        <v>196</v>
      </c>
      <c r="H2342" t="s">
        <v>143</v>
      </c>
      <c r="I2342" t="s">
        <v>135</v>
      </c>
      <c r="J2342" t="s">
        <v>136</v>
      </c>
      <c r="K2342" t="s">
        <v>137</v>
      </c>
      <c r="L2342" t="s">
        <v>7032</v>
      </c>
      <c r="M2342" t="s">
        <v>7033</v>
      </c>
      <c r="N2342">
        <v>0.42555555499999997</v>
      </c>
      <c r="O2342">
        <v>0</v>
      </c>
      <c r="P2342">
        <v>1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0.13508053400624667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0.13508053400624667</v>
      </c>
    </row>
    <row r="2343" spans="1:31" x14ac:dyDescent="0.25">
      <c r="A2343">
        <v>2058557</v>
      </c>
      <c r="B2343">
        <v>1</v>
      </c>
      <c r="C2343" t="s">
        <v>80</v>
      </c>
      <c r="D2343" t="s">
        <v>101</v>
      </c>
      <c r="E2343" t="s">
        <v>169</v>
      </c>
      <c r="F2343" t="s">
        <v>7034</v>
      </c>
      <c r="G2343" t="s">
        <v>171</v>
      </c>
      <c r="H2343" t="s">
        <v>134</v>
      </c>
      <c r="I2343" t="s">
        <v>135</v>
      </c>
      <c r="J2343" t="s">
        <v>136</v>
      </c>
      <c r="K2343" t="s">
        <v>137</v>
      </c>
      <c r="L2343" t="s">
        <v>7035</v>
      </c>
      <c r="M2343" t="s">
        <v>7036</v>
      </c>
      <c r="N2343">
        <v>1.806944444</v>
      </c>
      <c r="O2343">
        <v>0</v>
      </c>
      <c r="P2343">
        <v>51</v>
      </c>
      <c r="Q2343">
        <v>0</v>
      </c>
      <c r="R2343">
        <v>9</v>
      </c>
      <c r="S2343">
        <v>0</v>
      </c>
      <c r="T2343">
        <v>7</v>
      </c>
      <c r="U2343">
        <v>0</v>
      </c>
      <c r="V2343">
        <v>0</v>
      </c>
      <c r="W2343">
        <v>0</v>
      </c>
      <c r="X2343">
        <v>22.109039821843115</v>
      </c>
      <c r="Y2343">
        <v>0</v>
      </c>
      <c r="Z2343">
        <v>1.8808205583561131</v>
      </c>
      <c r="AA2343">
        <v>0</v>
      </c>
      <c r="AB2343">
        <v>8.5731972544209363</v>
      </c>
      <c r="AC2343">
        <v>0</v>
      </c>
      <c r="AD2343">
        <v>0</v>
      </c>
      <c r="AE2343">
        <v>32.563057634620165</v>
      </c>
    </row>
    <row r="2344" spans="1:31" x14ac:dyDescent="0.25">
      <c r="A2344">
        <v>2058562</v>
      </c>
      <c r="B2344">
        <v>1</v>
      </c>
      <c r="C2344" t="s">
        <v>81</v>
      </c>
      <c r="D2344" t="s">
        <v>116</v>
      </c>
      <c r="E2344" t="s">
        <v>146</v>
      </c>
      <c r="F2344" t="s">
        <v>6936</v>
      </c>
      <c r="G2344" t="s">
        <v>133</v>
      </c>
      <c r="H2344" t="s">
        <v>134</v>
      </c>
      <c r="I2344" t="s">
        <v>135</v>
      </c>
      <c r="J2344" t="s">
        <v>136</v>
      </c>
      <c r="K2344" t="s">
        <v>137</v>
      </c>
      <c r="L2344" t="s">
        <v>7037</v>
      </c>
      <c r="M2344" t="s">
        <v>7038</v>
      </c>
      <c r="N2344">
        <v>0.36555555499999998</v>
      </c>
      <c r="O2344">
        <v>0</v>
      </c>
      <c r="P2344">
        <v>634</v>
      </c>
      <c r="Q2344">
        <v>48</v>
      </c>
      <c r="R2344">
        <v>64</v>
      </c>
      <c r="S2344">
        <v>6</v>
      </c>
      <c r="T2344">
        <v>52</v>
      </c>
      <c r="U2344">
        <v>1</v>
      </c>
      <c r="V2344">
        <v>0</v>
      </c>
      <c r="W2344">
        <v>0</v>
      </c>
      <c r="X2344">
        <v>44.505893196754592</v>
      </c>
      <c r="Y2344">
        <v>28.727728332468811</v>
      </c>
      <c r="Z2344">
        <v>13.547679804516761</v>
      </c>
      <c r="AA2344">
        <v>6.8752316567232672</v>
      </c>
      <c r="AB2344">
        <v>4.6877270164025315</v>
      </c>
      <c r="AC2344">
        <v>1.3727061568523646</v>
      </c>
      <c r="AD2344">
        <v>0</v>
      </c>
      <c r="AE2344">
        <v>99.716966163718325</v>
      </c>
    </row>
    <row r="2345" spans="1:31" x14ac:dyDescent="0.25">
      <c r="A2345">
        <v>2058563</v>
      </c>
      <c r="B2345">
        <v>1</v>
      </c>
      <c r="C2345" t="s">
        <v>80</v>
      </c>
      <c r="D2345" t="s">
        <v>99</v>
      </c>
      <c r="E2345" t="s">
        <v>158</v>
      </c>
      <c r="F2345" t="s">
        <v>6922</v>
      </c>
      <c r="G2345" t="s">
        <v>1378</v>
      </c>
      <c r="H2345" t="s">
        <v>143</v>
      </c>
      <c r="I2345" t="s">
        <v>135</v>
      </c>
      <c r="J2345" t="s">
        <v>136</v>
      </c>
      <c r="K2345" t="s">
        <v>137</v>
      </c>
      <c r="L2345" t="s">
        <v>7039</v>
      </c>
      <c r="M2345" t="s">
        <v>7040</v>
      </c>
      <c r="N2345">
        <v>2.3091666659999999</v>
      </c>
      <c r="O2345">
        <v>0</v>
      </c>
      <c r="P2345">
        <v>55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20.692157546587218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20.692157546587218</v>
      </c>
    </row>
    <row r="2346" spans="1:31" x14ac:dyDescent="0.25">
      <c r="A2346">
        <v>2058566</v>
      </c>
      <c r="B2346">
        <v>1</v>
      </c>
      <c r="C2346" t="s">
        <v>80</v>
      </c>
      <c r="D2346" t="s">
        <v>103</v>
      </c>
      <c r="E2346" t="s">
        <v>146</v>
      </c>
      <c r="F2346" t="s">
        <v>7041</v>
      </c>
      <c r="G2346" t="s">
        <v>273</v>
      </c>
      <c r="H2346" t="s">
        <v>134</v>
      </c>
      <c r="I2346" t="s">
        <v>135</v>
      </c>
      <c r="J2346" t="s">
        <v>136</v>
      </c>
      <c r="K2346" t="s">
        <v>155</v>
      </c>
      <c r="L2346" t="s">
        <v>7042</v>
      </c>
      <c r="M2346" t="s">
        <v>7043</v>
      </c>
      <c r="N2346">
        <v>7.063055555</v>
      </c>
      <c r="O2346">
        <v>0</v>
      </c>
      <c r="P2346">
        <v>609</v>
      </c>
      <c r="Q2346">
        <v>10</v>
      </c>
      <c r="R2346">
        <v>27</v>
      </c>
      <c r="S2346">
        <v>9</v>
      </c>
      <c r="T2346">
        <v>64</v>
      </c>
      <c r="U2346">
        <v>2</v>
      </c>
      <c r="V2346">
        <v>0</v>
      </c>
      <c r="W2346">
        <v>0</v>
      </c>
      <c r="X2346">
        <v>1131.2933441528983</v>
      </c>
      <c r="Y2346">
        <v>380.3588629452351</v>
      </c>
      <c r="Z2346">
        <v>514.08922564046475</v>
      </c>
      <c r="AA2346">
        <v>438.38387261655305</v>
      </c>
      <c r="AB2346">
        <v>760.57783454506091</v>
      </c>
      <c r="AC2346">
        <v>4696.4605978702984</v>
      </c>
      <c r="AD2346">
        <v>0</v>
      </c>
      <c r="AE2346">
        <v>7921.1637377705101</v>
      </c>
    </row>
    <row r="2347" spans="1:31" x14ac:dyDescent="0.25">
      <c r="A2347">
        <v>2058570</v>
      </c>
      <c r="B2347">
        <v>1</v>
      </c>
      <c r="C2347" t="s">
        <v>81</v>
      </c>
      <c r="D2347" t="s">
        <v>115</v>
      </c>
      <c r="E2347" t="s">
        <v>131</v>
      </c>
      <c r="F2347" t="s">
        <v>289</v>
      </c>
      <c r="G2347" t="s">
        <v>133</v>
      </c>
      <c r="H2347" t="s">
        <v>134</v>
      </c>
      <c r="I2347" t="s">
        <v>259</v>
      </c>
      <c r="J2347" t="s">
        <v>136</v>
      </c>
      <c r="K2347" t="s">
        <v>137</v>
      </c>
      <c r="L2347" t="s">
        <v>7044</v>
      </c>
      <c r="M2347" t="s">
        <v>7045</v>
      </c>
      <c r="N2347">
        <v>8.3333330000000001E-3</v>
      </c>
      <c r="O2347">
        <v>0</v>
      </c>
      <c r="P2347">
        <v>530</v>
      </c>
      <c r="Q2347">
        <v>2</v>
      </c>
      <c r="R2347">
        <v>20</v>
      </c>
      <c r="S2347">
        <v>4</v>
      </c>
      <c r="T2347">
        <v>28</v>
      </c>
      <c r="U2347">
        <v>0</v>
      </c>
      <c r="V2347">
        <v>0</v>
      </c>
      <c r="W2347">
        <v>0</v>
      </c>
      <c r="X2347">
        <v>0.83408472828680047</v>
      </c>
      <c r="Y2347">
        <v>4.9512117512808332E-2</v>
      </c>
      <c r="Z2347">
        <v>0.17667482671039997</v>
      </c>
      <c r="AA2347">
        <v>0.26657251773430002</v>
      </c>
      <c r="AB2347">
        <v>0.11573067331201667</v>
      </c>
      <c r="AC2347">
        <v>0</v>
      </c>
      <c r="AD2347">
        <v>0</v>
      </c>
      <c r="AE2347">
        <v>1.4425748635563254</v>
      </c>
    </row>
    <row r="2348" spans="1:31" x14ac:dyDescent="0.25">
      <c r="A2348">
        <v>2058573</v>
      </c>
      <c r="B2348">
        <v>1</v>
      </c>
      <c r="C2348" t="s">
        <v>81</v>
      </c>
      <c r="D2348" t="s">
        <v>120</v>
      </c>
      <c r="E2348" t="s">
        <v>131</v>
      </c>
      <c r="F2348" t="s">
        <v>6152</v>
      </c>
      <c r="G2348" t="s">
        <v>133</v>
      </c>
      <c r="H2348" t="s">
        <v>134</v>
      </c>
      <c r="I2348" t="s">
        <v>135</v>
      </c>
      <c r="J2348" t="s">
        <v>136</v>
      </c>
      <c r="K2348" t="s">
        <v>137</v>
      </c>
      <c r="L2348" t="s">
        <v>7046</v>
      </c>
      <c r="M2348" t="s">
        <v>7047</v>
      </c>
      <c r="N2348">
        <v>0.63277777700000004</v>
      </c>
      <c r="O2348">
        <v>0</v>
      </c>
      <c r="P2348">
        <v>71</v>
      </c>
      <c r="Q2348">
        <v>54</v>
      </c>
      <c r="R2348">
        <v>18</v>
      </c>
      <c r="S2348">
        <v>11</v>
      </c>
      <c r="T2348">
        <v>3</v>
      </c>
      <c r="U2348">
        <v>0</v>
      </c>
      <c r="V2348">
        <v>0</v>
      </c>
      <c r="W2348">
        <v>0</v>
      </c>
      <c r="X2348">
        <v>17.273059960172532</v>
      </c>
      <c r="Y2348">
        <v>20.399121511818066</v>
      </c>
      <c r="Z2348">
        <v>6.4700217417079742</v>
      </c>
      <c r="AA2348">
        <v>18.151881494080204</v>
      </c>
      <c r="AB2348">
        <v>0.27234311094522778</v>
      </c>
      <c r="AC2348">
        <v>0</v>
      </c>
      <c r="AD2348">
        <v>0</v>
      </c>
      <c r="AE2348">
        <v>62.566427818724009</v>
      </c>
    </row>
    <row r="2349" spans="1:31" x14ac:dyDescent="0.25">
      <c r="A2349">
        <v>2058574</v>
      </c>
      <c r="B2349">
        <v>1</v>
      </c>
      <c r="C2349" t="s">
        <v>80</v>
      </c>
      <c r="D2349" t="s">
        <v>107</v>
      </c>
      <c r="E2349" t="s">
        <v>158</v>
      </c>
      <c r="F2349" t="s">
        <v>7048</v>
      </c>
      <c r="G2349" t="s">
        <v>154</v>
      </c>
      <c r="H2349" t="s">
        <v>143</v>
      </c>
      <c r="I2349" t="s">
        <v>135</v>
      </c>
      <c r="J2349" t="s">
        <v>136</v>
      </c>
      <c r="K2349" t="s">
        <v>155</v>
      </c>
      <c r="L2349" t="s">
        <v>7049</v>
      </c>
      <c r="M2349" t="s">
        <v>7050</v>
      </c>
      <c r="N2349">
        <v>6.8695916659999998</v>
      </c>
      <c r="O2349">
        <v>0</v>
      </c>
      <c r="P2349">
        <v>310</v>
      </c>
      <c r="Q2349">
        <v>0</v>
      </c>
      <c r="R2349">
        <v>0</v>
      </c>
      <c r="S2349">
        <v>0</v>
      </c>
      <c r="T2349">
        <v>2</v>
      </c>
      <c r="U2349">
        <v>0</v>
      </c>
      <c r="V2349">
        <v>0</v>
      </c>
      <c r="W2349">
        <v>0</v>
      </c>
      <c r="X2349">
        <v>337.65280612484929</v>
      </c>
      <c r="Y2349">
        <v>0</v>
      </c>
      <c r="Z2349">
        <v>0</v>
      </c>
      <c r="AA2349">
        <v>0</v>
      </c>
      <c r="AB2349">
        <v>1.5984817764194366</v>
      </c>
      <c r="AC2349">
        <v>0</v>
      </c>
      <c r="AD2349">
        <v>0</v>
      </c>
      <c r="AE2349">
        <v>339.25128790126871</v>
      </c>
    </row>
    <row r="2350" spans="1:31" x14ac:dyDescent="0.25">
      <c r="A2350">
        <v>2058576</v>
      </c>
      <c r="B2350">
        <v>1</v>
      </c>
      <c r="C2350" t="s">
        <v>80</v>
      </c>
      <c r="D2350" t="s">
        <v>103</v>
      </c>
      <c r="E2350" t="s">
        <v>140</v>
      </c>
      <c r="F2350" t="s">
        <v>7051</v>
      </c>
      <c r="G2350" t="s">
        <v>142</v>
      </c>
      <c r="H2350" t="s">
        <v>143</v>
      </c>
      <c r="I2350" t="s">
        <v>135</v>
      </c>
      <c r="J2350" t="s">
        <v>136</v>
      </c>
      <c r="K2350" t="s">
        <v>137</v>
      </c>
      <c r="L2350" t="s">
        <v>7052</v>
      </c>
      <c r="M2350" t="s">
        <v>7053</v>
      </c>
      <c r="N2350">
        <v>0.83361111099999996</v>
      </c>
      <c r="O2350">
        <v>0</v>
      </c>
      <c r="P2350">
        <v>256</v>
      </c>
      <c r="Q2350">
        <v>0</v>
      </c>
      <c r="R2350">
        <v>2</v>
      </c>
      <c r="S2350">
        <v>0</v>
      </c>
      <c r="T2350">
        <v>23</v>
      </c>
      <c r="U2350">
        <v>0</v>
      </c>
      <c r="V2350">
        <v>0</v>
      </c>
      <c r="W2350">
        <v>0</v>
      </c>
      <c r="X2350">
        <v>45.810310679652702</v>
      </c>
      <c r="Y2350">
        <v>0</v>
      </c>
      <c r="Z2350">
        <v>0.15716943075474998</v>
      </c>
      <c r="AA2350">
        <v>0</v>
      </c>
      <c r="AB2350">
        <v>26.635764739211886</v>
      </c>
      <c r="AC2350">
        <v>0</v>
      </c>
      <c r="AD2350">
        <v>0</v>
      </c>
      <c r="AE2350">
        <v>72.60324484961933</v>
      </c>
    </row>
    <row r="2351" spans="1:31" x14ac:dyDescent="0.25">
      <c r="A2351">
        <v>2058580</v>
      </c>
      <c r="B2351">
        <v>1</v>
      </c>
      <c r="C2351" t="s">
        <v>81</v>
      </c>
      <c r="D2351" t="s">
        <v>123</v>
      </c>
      <c r="E2351" t="s">
        <v>131</v>
      </c>
      <c r="F2351" t="s">
        <v>7054</v>
      </c>
      <c r="G2351" t="s">
        <v>133</v>
      </c>
      <c r="H2351" t="s">
        <v>134</v>
      </c>
      <c r="I2351" t="s">
        <v>135</v>
      </c>
      <c r="J2351" t="s">
        <v>136</v>
      </c>
      <c r="K2351" t="s">
        <v>137</v>
      </c>
      <c r="L2351" t="s">
        <v>7055</v>
      </c>
      <c r="M2351" t="s">
        <v>7056</v>
      </c>
      <c r="N2351">
        <v>1.2338888880000001</v>
      </c>
      <c r="O2351">
        <v>2</v>
      </c>
      <c r="P2351">
        <v>155</v>
      </c>
      <c r="Q2351">
        <v>22</v>
      </c>
      <c r="R2351">
        <v>34</v>
      </c>
      <c r="S2351">
        <v>2</v>
      </c>
      <c r="T2351">
        <v>13</v>
      </c>
      <c r="U2351">
        <v>0</v>
      </c>
      <c r="V2351">
        <v>0</v>
      </c>
      <c r="W2351">
        <v>0.49229673359739778</v>
      </c>
      <c r="X2351">
        <v>61.245243058211699</v>
      </c>
      <c r="Y2351">
        <v>98.925842464566912</v>
      </c>
      <c r="Z2351">
        <v>88.53434548366539</v>
      </c>
      <c r="AA2351">
        <v>48.237360664369213</v>
      </c>
      <c r="AB2351">
        <v>20.876930237872486</v>
      </c>
      <c r="AC2351">
        <v>0</v>
      </c>
      <c r="AD2351">
        <v>0</v>
      </c>
      <c r="AE2351">
        <v>318.31201864228308</v>
      </c>
    </row>
    <row r="2352" spans="1:31" x14ac:dyDescent="0.25">
      <c r="A2352">
        <v>2058585</v>
      </c>
      <c r="B2352">
        <v>1</v>
      </c>
      <c r="C2352" t="s">
        <v>81</v>
      </c>
      <c r="D2352" t="s">
        <v>128</v>
      </c>
      <c r="E2352" t="s">
        <v>177</v>
      </c>
      <c r="F2352" t="s">
        <v>7057</v>
      </c>
      <c r="G2352" t="s">
        <v>183</v>
      </c>
      <c r="H2352" t="s">
        <v>143</v>
      </c>
      <c r="I2352" t="s">
        <v>135</v>
      </c>
      <c r="J2352" t="s">
        <v>136</v>
      </c>
      <c r="K2352" t="s">
        <v>137</v>
      </c>
      <c r="L2352" t="s">
        <v>7058</v>
      </c>
      <c r="M2352" t="s">
        <v>7059</v>
      </c>
      <c r="N2352">
        <v>8.2730555549999991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1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</row>
    <row r="2353" spans="1:31" x14ac:dyDescent="0.25">
      <c r="A2353">
        <v>2058588</v>
      </c>
      <c r="B2353">
        <v>1</v>
      </c>
      <c r="C2353" t="s">
        <v>80</v>
      </c>
      <c r="D2353" t="s">
        <v>92</v>
      </c>
      <c r="E2353" t="s">
        <v>177</v>
      </c>
      <c r="F2353" t="s">
        <v>6763</v>
      </c>
      <c r="G2353" t="s">
        <v>183</v>
      </c>
      <c r="H2353" t="s">
        <v>143</v>
      </c>
      <c r="I2353" t="s">
        <v>135</v>
      </c>
      <c r="J2353" t="s">
        <v>136</v>
      </c>
      <c r="K2353" t="s">
        <v>137</v>
      </c>
      <c r="L2353" t="s">
        <v>7060</v>
      </c>
      <c r="M2353" t="s">
        <v>7061</v>
      </c>
      <c r="N2353">
        <v>2.4669444440000001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1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9.8337445291164016</v>
      </c>
      <c r="AC2353">
        <v>0</v>
      </c>
      <c r="AD2353">
        <v>0</v>
      </c>
      <c r="AE2353">
        <v>9.8337445291164016</v>
      </c>
    </row>
    <row r="2354" spans="1:31" x14ac:dyDescent="0.25">
      <c r="A2354">
        <v>2058592</v>
      </c>
      <c r="B2354">
        <v>1</v>
      </c>
      <c r="C2354" t="s">
        <v>80</v>
      </c>
      <c r="D2354" t="s">
        <v>84</v>
      </c>
      <c r="E2354" t="s">
        <v>177</v>
      </c>
      <c r="F2354" t="s">
        <v>7062</v>
      </c>
      <c r="G2354" t="s">
        <v>1007</v>
      </c>
      <c r="H2354" t="s">
        <v>143</v>
      </c>
      <c r="I2354" t="s">
        <v>135</v>
      </c>
      <c r="J2354" t="s">
        <v>3</v>
      </c>
      <c r="K2354" t="s">
        <v>137</v>
      </c>
      <c r="L2354" t="s">
        <v>7063</v>
      </c>
      <c r="M2354" t="s">
        <v>7064</v>
      </c>
      <c r="N2354">
        <v>6.7572222220000002</v>
      </c>
      <c r="O2354">
        <v>0</v>
      </c>
      <c r="P2354">
        <v>7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7.1669017499533281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7.1669017499533281</v>
      </c>
    </row>
    <row r="2355" spans="1:31" x14ac:dyDescent="0.25">
      <c r="A2355">
        <v>2058593</v>
      </c>
      <c r="B2355">
        <v>1</v>
      </c>
      <c r="C2355" t="s">
        <v>80</v>
      </c>
      <c r="D2355" t="s">
        <v>82</v>
      </c>
      <c r="E2355" t="s">
        <v>158</v>
      </c>
      <c r="F2355" t="s">
        <v>7065</v>
      </c>
      <c r="G2355" t="s">
        <v>273</v>
      </c>
      <c r="H2355" t="s">
        <v>143</v>
      </c>
      <c r="I2355" t="s">
        <v>135</v>
      </c>
      <c r="J2355" t="s">
        <v>136</v>
      </c>
      <c r="K2355" t="s">
        <v>155</v>
      </c>
      <c r="L2355" t="s">
        <v>7066</v>
      </c>
      <c r="M2355" t="s">
        <v>7067</v>
      </c>
      <c r="N2355">
        <v>1.7640702770000001</v>
      </c>
      <c r="O2355">
        <v>0</v>
      </c>
      <c r="P2355">
        <v>64</v>
      </c>
      <c r="Q2355">
        <v>0</v>
      </c>
      <c r="R2355">
        <v>0</v>
      </c>
      <c r="S2355">
        <v>0</v>
      </c>
      <c r="T2355">
        <v>50</v>
      </c>
      <c r="U2355">
        <v>0</v>
      </c>
      <c r="V2355">
        <v>0</v>
      </c>
      <c r="W2355">
        <v>0</v>
      </c>
      <c r="X2355">
        <v>28.50446269238093</v>
      </c>
      <c r="Y2355">
        <v>0</v>
      </c>
      <c r="Z2355">
        <v>0</v>
      </c>
      <c r="AA2355">
        <v>0</v>
      </c>
      <c r="AB2355">
        <v>148.11029104609148</v>
      </c>
      <c r="AC2355">
        <v>0</v>
      </c>
      <c r="AD2355">
        <v>0</v>
      </c>
      <c r="AE2355">
        <v>176.61475373847242</v>
      </c>
    </row>
    <row r="2356" spans="1:31" x14ac:dyDescent="0.25">
      <c r="A2356">
        <v>2058594</v>
      </c>
      <c r="B2356">
        <v>1</v>
      </c>
      <c r="C2356" t="s">
        <v>81</v>
      </c>
      <c r="D2356" t="s">
        <v>127</v>
      </c>
      <c r="E2356" t="s">
        <v>158</v>
      </c>
      <c r="F2356" t="s">
        <v>7068</v>
      </c>
      <c r="G2356" t="s">
        <v>979</v>
      </c>
      <c r="H2356" t="s">
        <v>143</v>
      </c>
      <c r="I2356" t="s">
        <v>135</v>
      </c>
      <c r="J2356" t="s">
        <v>136</v>
      </c>
      <c r="K2356" t="s">
        <v>137</v>
      </c>
      <c r="L2356" t="s">
        <v>7069</v>
      </c>
      <c r="M2356" t="s">
        <v>7070</v>
      </c>
      <c r="N2356">
        <v>2.2538888880000001</v>
      </c>
      <c r="O2356">
        <v>0</v>
      </c>
      <c r="P2356">
        <v>108</v>
      </c>
      <c r="Q2356">
        <v>0</v>
      </c>
      <c r="R2356">
        <v>0</v>
      </c>
      <c r="S2356">
        <v>0</v>
      </c>
      <c r="T2356">
        <v>2</v>
      </c>
      <c r="U2356">
        <v>0</v>
      </c>
      <c r="V2356">
        <v>0</v>
      </c>
      <c r="W2356">
        <v>0</v>
      </c>
      <c r="X2356">
        <v>54.394470703627604</v>
      </c>
      <c r="Y2356">
        <v>0</v>
      </c>
      <c r="Z2356">
        <v>0</v>
      </c>
      <c r="AA2356">
        <v>0</v>
      </c>
      <c r="AB2356">
        <v>4.0466713951524005</v>
      </c>
      <c r="AC2356">
        <v>0</v>
      </c>
      <c r="AD2356">
        <v>0</v>
      </c>
      <c r="AE2356">
        <v>58.441142098780006</v>
      </c>
    </row>
    <row r="2357" spans="1:31" x14ac:dyDescent="0.25">
      <c r="A2357">
        <v>2058595</v>
      </c>
      <c r="B2357">
        <v>1</v>
      </c>
      <c r="C2357" t="s">
        <v>80</v>
      </c>
      <c r="D2357" t="s">
        <v>104</v>
      </c>
      <c r="E2357" t="s">
        <v>131</v>
      </c>
      <c r="F2357" t="s">
        <v>6229</v>
      </c>
      <c r="G2357" t="s">
        <v>133</v>
      </c>
      <c r="H2357" t="s">
        <v>134</v>
      </c>
      <c r="I2357" t="s">
        <v>135</v>
      </c>
      <c r="J2357" t="s">
        <v>136</v>
      </c>
      <c r="K2357" t="s">
        <v>137</v>
      </c>
      <c r="L2357" t="s">
        <v>7071</v>
      </c>
      <c r="M2357" t="s">
        <v>7072</v>
      </c>
      <c r="N2357">
        <v>0.127222222</v>
      </c>
      <c r="O2357">
        <v>4</v>
      </c>
      <c r="P2357">
        <v>1691</v>
      </c>
      <c r="Q2357">
        <v>10</v>
      </c>
      <c r="R2357">
        <v>17</v>
      </c>
      <c r="S2357">
        <v>15</v>
      </c>
      <c r="T2357">
        <v>181</v>
      </c>
      <c r="U2357">
        <v>3</v>
      </c>
      <c r="V2357">
        <v>0</v>
      </c>
      <c r="W2357">
        <v>5.0046798203025551E-2</v>
      </c>
      <c r="X2357">
        <v>42.899410880362666</v>
      </c>
      <c r="Y2357">
        <v>1.3038256878222221</v>
      </c>
      <c r="Z2357">
        <v>0.62279698724810006</v>
      </c>
      <c r="AA2357">
        <v>52.409578031926209</v>
      </c>
      <c r="AB2357">
        <v>15.508351484330277</v>
      </c>
      <c r="AC2357">
        <v>6.1622679936586167</v>
      </c>
      <c r="AD2357">
        <v>0</v>
      </c>
      <c r="AE2357">
        <v>118.95627786355112</v>
      </c>
    </row>
    <row r="2358" spans="1:31" x14ac:dyDescent="0.25">
      <c r="A2358">
        <v>2058596</v>
      </c>
      <c r="B2358">
        <v>1</v>
      </c>
      <c r="C2358" t="s">
        <v>81</v>
      </c>
      <c r="D2358" t="s">
        <v>113</v>
      </c>
      <c r="E2358" t="s">
        <v>177</v>
      </c>
      <c r="F2358" t="s">
        <v>7073</v>
      </c>
      <c r="G2358" t="s">
        <v>183</v>
      </c>
      <c r="H2358" t="s">
        <v>143</v>
      </c>
      <c r="I2358" t="s">
        <v>135</v>
      </c>
      <c r="J2358" t="s">
        <v>136</v>
      </c>
      <c r="K2358" t="s">
        <v>137</v>
      </c>
      <c r="L2358" t="s">
        <v>7074</v>
      </c>
      <c r="M2358" t="s">
        <v>7075</v>
      </c>
      <c r="N2358">
        <v>0.86138888800000002</v>
      </c>
      <c r="O2358">
        <v>0</v>
      </c>
      <c r="P2358">
        <v>1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6.0912301657355568E-2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6.0912301657355568E-2</v>
      </c>
    </row>
    <row r="2359" spans="1:31" x14ac:dyDescent="0.25">
      <c r="A2359">
        <v>2058597</v>
      </c>
      <c r="B2359">
        <v>1</v>
      </c>
      <c r="C2359" t="s">
        <v>80</v>
      </c>
      <c r="D2359" t="s">
        <v>104</v>
      </c>
      <c r="E2359" t="s">
        <v>131</v>
      </c>
      <c r="F2359" t="s">
        <v>6229</v>
      </c>
      <c r="G2359" t="s">
        <v>133</v>
      </c>
      <c r="H2359" t="s">
        <v>134</v>
      </c>
      <c r="I2359" t="s">
        <v>135</v>
      </c>
      <c r="J2359" t="s">
        <v>136</v>
      </c>
      <c r="K2359" t="s">
        <v>137</v>
      </c>
      <c r="L2359" t="s">
        <v>7076</v>
      </c>
      <c r="M2359" t="s">
        <v>7077</v>
      </c>
      <c r="N2359">
        <v>0.33833333300000001</v>
      </c>
      <c r="O2359">
        <v>0</v>
      </c>
      <c r="P2359">
        <v>1691</v>
      </c>
      <c r="Q2359">
        <v>7</v>
      </c>
      <c r="R2359">
        <v>17</v>
      </c>
      <c r="S2359">
        <v>13</v>
      </c>
      <c r="T2359">
        <v>181</v>
      </c>
      <c r="U2359">
        <v>3</v>
      </c>
      <c r="V2359">
        <v>0</v>
      </c>
      <c r="W2359">
        <v>0</v>
      </c>
      <c r="X2359">
        <v>114.08620622768925</v>
      </c>
      <c r="Y2359">
        <v>2.9446170533725868</v>
      </c>
      <c r="Z2359">
        <v>1.6562592368300999</v>
      </c>
      <c r="AA2359">
        <v>104.8845019439442</v>
      </c>
      <c r="AB2359">
        <v>41.242733860074821</v>
      </c>
      <c r="AC2359">
        <v>16.387865537720948</v>
      </c>
      <c r="AD2359">
        <v>0</v>
      </c>
      <c r="AE2359">
        <v>281.20218385963187</v>
      </c>
    </row>
    <row r="2360" spans="1:31" x14ac:dyDescent="0.25">
      <c r="A2360">
        <v>2058599</v>
      </c>
      <c r="B2360">
        <v>1</v>
      </c>
      <c r="C2360" t="s">
        <v>80</v>
      </c>
      <c r="D2360" t="s">
        <v>94</v>
      </c>
      <c r="E2360" t="s">
        <v>146</v>
      </c>
      <c r="F2360" t="s">
        <v>1594</v>
      </c>
      <c r="G2360" t="s">
        <v>133</v>
      </c>
      <c r="H2360" t="s">
        <v>134</v>
      </c>
      <c r="I2360" t="s">
        <v>259</v>
      </c>
      <c r="J2360" t="s">
        <v>136</v>
      </c>
      <c r="K2360" t="s">
        <v>137</v>
      </c>
      <c r="L2360" t="s">
        <v>7078</v>
      </c>
      <c r="M2360" t="s">
        <v>7079</v>
      </c>
      <c r="N2360">
        <v>5.5555550000000002E-3</v>
      </c>
      <c r="O2360">
        <v>0</v>
      </c>
      <c r="P2360">
        <v>3243</v>
      </c>
      <c r="Q2360">
        <v>80</v>
      </c>
      <c r="R2360">
        <v>735</v>
      </c>
      <c r="S2360">
        <v>18</v>
      </c>
      <c r="T2360">
        <v>396</v>
      </c>
      <c r="U2360">
        <v>4</v>
      </c>
      <c r="V2360">
        <v>2</v>
      </c>
      <c r="W2360">
        <v>0</v>
      </c>
      <c r="X2360">
        <v>2.6374539549696534</v>
      </c>
      <c r="Y2360">
        <v>0.29964887569777787</v>
      </c>
      <c r="Z2360">
        <v>1.1017384322537664</v>
      </c>
      <c r="AA2360">
        <v>0.84386554450055562</v>
      </c>
      <c r="AB2360">
        <v>1.4169399883660332</v>
      </c>
      <c r="AC2360">
        <v>1.2791676389603615</v>
      </c>
      <c r="AD2360">
        <v>0.10614184872606666</v>
      </c>
      <c r="AE2360">
        <v>7.6849562834742144</v>
      </c>
    </row>
    <row r="2361" spans="1:31" x14ac:dyDescent="0.25">
      <c r="A2361">
        <v>2058602</v>
      </c>
      <c r="B2361">
        <v>1</v>
      </c>
      <c r="C2361" t="s">
        <v>80</v>
      </c>
      <c r="D2361" t="s">
        <v>100</v>
      </c>
      <c r="E2361" t="s">
        <v>140</v>
      </c>
      <c r="F2361" t="s">
        <v>7080</v>
      </c>
      <c r="G2361" t="s">
        <v>154</v>
      </c>
      <c r="H2361" t="s">
        <v>143</v>
      </c>
      <c r="I2361" t="s">
        <v>135</v>
      </c>
      <c r="J2361" t="s">
        <v>136</v>
      </c>
      <c r="K2361" t="s">
        <v>155</v>
      </c>
      <c r="L2361" t="s">
        <v>7081</v>
      </c>
      <c r="M2361" t="s">
        <v>7082</v>
      </c>
      <c r="N2361">
        <v>0.71805555499999996</v>
      </c>
      <c r="O2361">
        <v>0</v>
      </c>
      <c r="P2361">
        <v>53</v>
      </c>
      <c r="Q2361">
        <v>0</v>
      </c>
      <c r="R2361">
        <v>2</v>
      </c>
      <c r="S2361">
        <v>0</v>
      </c>
      <c r="T2361">
        <v>17</v>
      </c>
      <c r="U2361">
        <v>0</v>
      </c>
      <c r="V2361">
        <v>0</v>
      </c>
      <c r="W2361">
        <v>0</v>
      </c>
      <c r="X2361">
        <v>11.147216586689954</v>
      </c>
      <c r="Y2361">
        <v>0</v>
      </c>
      <c r="Z2361">
        <v>0.22939265693402919</v>
      </c>
      <c r="AA2361">
        <v>0</v>
      </c>
      <c r="AB2361">
        <v>16.012174625233101</v>
      </c>
      <c r="AC2361">
        <v>0</v>
      </c>
      <c r="AD2361">
        <v>0</v>
      </c>
      <c r="AE2361">
        <v>27.388783868857082</v>
      </c>
    </row>
    <row r="2362" spans="1:31" x14ac:dyDescent="0.25">
      <c r="A2362">
        <v>2058603</v>
      </c>
      <c r="B2362">
        <v>1</v>
      </c>
      <c r="C2362" t="s">
        <v>81</v>
      </c>
      <c r="D2362" t="s">
        <v>123</v>
      </c>
      <c r="E2362" t="s">
        <v>177</v>
      </c>
      <c r="F2362" t="s">
        <v>7083</v>
      </c>
      <c r="G2362" t="s">
        <v>183</v>
      </c>
      <c r="H2362" t="s">
        <v>143</v>
      </c>
      <c r="I2362" t="s">
        <v>135</v>
      </c>
      <c r="J2362" t="s">
        <v>136</v>
      </c>
      <c r="K2362" t="s">
        <v>137</v>
      </c>
      <c r="L2362" t="s">
        <v>7084</v>
      </c>
      <c r="M2362" t="s">
        <v>7085</v>
      </c>
      <c r="N2362">
        <v>2.6311111110000001</v>
      </c>
      <c r="O2362">
        <v>0</v>
      </c>
      <c r="P2362">
        <v>1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0.29110435932400003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0.29110435932400003</v>
      </c>
    </row>
    <row r="2363" spans="1:31" x14ac:dyDescent="0.25">
      <c r="A2363">
        <v>2058605</v>
      </c>
      <c r="B2363">
        <v>1</v>
      </c>
      <c r="C2363" t="s">
        <v>80</v>
      </c>
      <c r="D2363" t="s">
        <v>104</v>
      </c>
      <c r="E2363" t="s">
        <v>140</v>
      </c>
      <c r="F2363" t="s">
        <v>2786</v>
      </c>
      <c r="G2363" t="s">
        <v>273</v>
      </c>
      <c r="H2363" t="s">
        <v>143</v>
      </c>
      <c r="I2363" t="s">
        <v>135</v>
      </c>
      <c r="J2363" t="s">
        <v>136</v>
      </c>
      <c r="K2363" t="s">
        <v>155</v>
      </c>
      <c r="L2363" t="s">
        <v>7086</v>
      </c>
      <c r="M2363" t="s">
        <v>7087</v>
      </c>
      <c r="N2363">
        <v>1.0944444440000001</v>
      </c>
      <c r="O2363">
        <v>0</v>
      </c>
      <c r="P2363">
        <v>82</v>
      </c>
      <c r="Q2363">
        <v>0</v>
      </c>
      <c r="R2363">
        <v>10</v>
      </c>
      <c r="S2363">
        <v>0</v>
      </c>
      <c r="T2363">
        <v>14</v>
      </c>
      <c r="U2363">
        <v>0</v>
      </c>
      <c r="V2363">
        <v>0</v>
      </c>
      <c r="W2363">
        <v>0</v>
      </c>
      <c r="X2363">
        <v>17.895812179505757</v>
      </c>
      <c r="Y2363">
        <v>0</v>
      </c>
      <c r="Z2363">
        <v>3.7687734916976328</v>
      </c>
      <c r="AA2363">
        <v>0</v>
      </c>
      <c r="AB2363">
        <v>24.589174856778307</v>
      </c>
      <c r="AC2363">
        <v>0</v>
      </c>
      <c r="AD2363">
        <v>0</v>
      </c>
      <c r="AE2363">
        <v>46.253760527981697</v>
      </c>
    </row>
    <row r="2364" spans="1:31" x14ac:dyDescent="0.25">
      <c r="A2364">
        <v>2058606</v>
      </c>
      <c r="B2364">
        <v>1</v>
      </c>
      <c r="C2364" t="s">
        <v>80</v>
      </c>
      <c r="D2364" t="s">
        <v>98</v>
      </c>
      <c r="E2364" t="s">
        <v>177</v>
      </c>
      <c r="F2364" t="s">
        <v>7088</v>
      </c>
      <c r="G2364" t="s">
        <v>183</v>
      </c>
      <c r="H2364" t="s">
        <v>143</v>
      </c>
      <c r="I2364" t="s">
        <v>135</v>
      </c>
      <c r="J2364" t="s">
        <v>136</v>
      </c>
      <c r="K2364" t="s">
        <v>137</v>
      </c>
      <c r="L2364" t="s">
        <v>7089</v>
      </c>
      <c r="M2364" t="s">
        <v>7090</v>
      </c>
      <c r="N2364">
        <v>1.8802777770000001</v>
      </c>
      <c r="O2364">
        <v>0</v>
      </c>
      <c r="P2364">
        <v>1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0.54173940234244167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0.54173940234244167</v>
      </c>
    </row>
    <row r="2365" spans="1:31" x14ac:dyDescent="0.25">
      <c r="A2365">
        <v>2058608</v>
      </c>
      <c r="B2365">
        <v>1</v>
      </c>
      <c r="C2365" t="s">
        <v>80</v>
      </c>
      <c r="D2365" t="s">
        <v>104</v>
      </c>
      <c r="E2365" t="s">
        <v>169</v>
      </c>
      <c r="F2365" t="s">
        <v>7091</v>
      </c>
      <c r="G2365" t="s">
        <v>133</v>
      </c>
      <c r="H2365" t="s">
        <v>134</v>
      </c>
      <c r="I2365" t="s">
        <v>135</v>
      </c>
      <c r="J2365" t="s">
        <v>136</v>
      </c>
      <c r="K2365" t="s">
        <v>137</v>
      </c>
      <c r="L2365" t="s">
        <v>7092</v>
      </c>
      <c r="M2365" t="s">
        <v>7093</v>
      </c>
      <c r="N2365">
        <v>1.735833333</v>
      </c>
      <c r="O2365">
        <v>4</v>
      </c>
      <c r="P2365">
        <v>0</v>
      </c>
      <c r="Q2365">
        <v>3</v>
      </c>
      <c r="R2365">
        <v>0</v>
      </c>
      <c r="S2365">
        <v>2</v>
      </c>
      <c r="T2365">
        <v>0</v>
      </c>
      <c r="U2365">
        <v>0</v>
      </c>
      <c r="V2365">
        <v>0</v>
      </c>
      <c r="W2365">
        <v>0.67028186333727502</v>
      </c>
      <c r="X2365">
        <v>0</v>
      </c>
      <c r="Y2365">
        <v>2.6787643934581831</v>
      </c>
      <c r="Z2365">
        <v>0</v>
      </c>
      <c r="AA2365">
        <v>173.88979082658352</v>
      </c>
      <c r="AB2365">
        <v>0</v>
      </c>
      <c r="AC2365">
        <v>0</v>
      </c>
      <c r="AD2365">
        <v>0</v>
      </c>
      <c r="AE2365">
        <v>177.23883708337897</v>
      </c>
    </row>
    <row r="2366" spans="1:31" x14ac:dyDescent="0.25">
      <c r="A2366">
        <v>2058611</v>
      </c>
      <c r="B2366">
        <v>1</v>
      </c>
      <c r="C2366" t="s">
        <v>80</v>
      </c>
      <c r="D2366" t="s">
        <v>107</v>
      </c>
      <c r="E2366" t="s">
        <v>177</v>
      </c>
      <c r="F2366" t="s">
        <v>7094</v>
      </c>
      <c r="G2366" t="s">
        <v>183</v>
      </c>
      <c r="H2366" t="s">
        <v>143</v>
      </c>
      <c r="I2366" t="s">
        <v>135</v>
      </c>
      <c r="J2366" t="s">
        <v>136</v>
      </c>
      <c r="K2366" t="s">
        <v>137</v>
      </c>
      <c r="L2366" t="s">
        <v>7095</v>
      </c>
      <c r="M2366" t="s">
        <v>7096</v>
      </c>
      <c r="N2366">
        <v>4.4422222219999998</v>
      </c>
      <c r="O2366">
        <v>0</v>
      </c>
      <c r="P2366">
        <v>1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0.24721330037932307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0.24721330037932307</v>
      </c>
    </row>
    <row r="2367" spans="1:31" x14ac:dyDescent="0.25">
      <c r="A2367">
        <v>2058612</v>
      </c>
      <c r="B2367">
        <v>1</v>
      </c>
      <c r="C2367" t="s">
        <v>80</v>
      </c>
      <c r="D2367" t="s">
        <v>96</v>
      </c>
      <c r="E2367" t="s">
        <v>158</v>
      </c>
      <c r="F2367" t="s">
        <v>6512</v>
      </c>
      <c r="G2367" t="s">
        <v>366</v>
      </c>
      <c r="H2367" t="s">
        <v>143</v>
      </c>
      <c r="I2367" t="s">
        <v>135</v>
      </c>
      <c r="J2367" t="s">
        <v>136</v>
      </c>
      <c r="K2367" t="s">
        <v>137</v>
      </c>
      <c r="L2367" t="s">
        <v>7097</v>
      </c>
      <c r="M2367" t="s">
        <v>7098</v>
      </c>
      <c r="N2367">
        <v>1.8644444440000001</v>
      </c>
      <c r="O2367">
        <v>0</v>
      </c>
      <c r="P2367">
        <v>63</v>
      </c>
      <c r="Q2367">
        <v>0</v>
      </c>
      <c r="R2367">
        <v>0</v>
      </c>
      <c r="S2367">
        <v>0</v>
      </c>
      <c r="T2367">
        <v>1</v>
      </c>
      <c r="U2367">
        <v>0</v>
      </c>
      <c r="V2367">
        <v>0</v>
      </c>
      <c r="W2367">
        <v>0</v>
      </c>
      <c r="X2367">
        <v>82.820537382274438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82.820537382274438</v>
      </c>
    </row>
    <row r="2368" spans="1:31" x14ac:dyDescent="0.25">
      <c r="A2368">
        <v>2058615</v>
      </c>
      <c r="B2368">
        <v>1</v>
      </c>
      <c r="C2368" t="s">
        <v>81</v>
      </c>
      <c r="D2368" t="s">
        <v>112</v>
      </c>
      <c r="E2368" t="s">
        <v>169</v>
      </c>
      <c r="F2368" t="s">
        <v>7099</v>
      </c>
      <c r="G2368" t="s">
        <v>171</v>
      </c>
      <c r="H2368" t="s">
        <v>134</v>
      </c>
      <c r="I2368" t="s">
        <v>135</v>
      </c>
      <c r="J2368" t="s">
        <v>136</v>
      </c>
      <c r="K2368" t="s">
        <v>137</v>
      </c>
      <c r="L2368" t="s">
        <v>7100</v>
      </c>
      <c r="M2368" t="s">
        <v>7101</v>
      </c>
      <c r="N2368">
        <v>1.322777777</v>
      </c>
      <c r="O2368">
        <v>0</v>
      </c>
      <c r="P2368">
        <v>0</v>
      </c>
      <c r="Q2368">
        <v>0</v>
      </c>
      <c r="R2368">
        <v>6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1.8554262139829114</v>
      </c>
      <c r="AA2368">
        <v>0</v>
      </c>
      <c r="AB2368">
        <v>0</v>
      </c>
      <c r="AC2368">
        <v>0</v>
      </c>
      <c r="AD2368">
        <v>0</v>
      </c>
      <c r="AE2368">
        <v>1.8554262139829114</v>
      </c>
    </row>
    <row r="2369" spans="1:31" x14ac:dyDescent="0.25">
      <c r="A2369">
        <v>2058617</v>
      </c>
      <c r="B2369">
        <v>1</v>
      </c>
      <c r="C2369" t="s">
        <v>80</v>
      </c>
      <c r="D2369" t="s">
        <v>103</v>
      </c>
      <c r="E2369" t="s">
        <v>177</v>
      </c>
      <c r="F2369" t="s">
        <v>7102</v>
      </c>
      <c r="G2369" t="s">
        <v>179</v>
      </c>
      <c r="H2369" t="s">
        <v>143</v>
      </c>
      <c r="I2369" t="s">
        <v>135</v>
      </c>
      <c r="J2369" t="s">
        <v>136</v>
      </c>
      <c r="K2369" t="s">
        <v>137</v>
      </c>
      <c r="L2369" t="s">
        <v>7103</v>
      </c>
      <c r="M2369" t="s">
        <v>7104</v>
      </c>
      <c r="N2369">
        <v>1.7380555550000001</v>
      </c>
      <c r="O2369">
        <v>0</v>
      </c>
      <c r="P2369">
        <v>4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1.3812297254214747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1.3812297254214747</v>
      </c>
    </row>
    <row r="2370" spans="1:31" x14ac:dyDescent="0.25">
      <c r="A2370">
        <v>2058618</v>
      </c>
      <c r="B2370">
        <v>1</v>
      </c>
      <c r="C2370" t="s">
        <v>80</v>
      </c>
      <c r="D2370" t="s">
        <v>104</v>
      </c>
      <c r="E2370" t="s">
        <v>131</v>
      </c>
      <c r="F2370" t="s">
        <v>7105</v>
      </c>
      <c r="G2370" t="s">
        <v>133</v>
      </c>
      <c r="H2370" t="s">
        <v>134</v>
      </c>
      <c r="I2370" t="s">
        <v>135</v>
      </c>
      <c r="J2370" t="s">
        <v>136</v>
      </c>
      <c r="K2370" t="s">
        <v>137</v>
      </c>
      <c r="L2370" t="s">
        <v>7106</v>
      </c>
      <c r="M2370" t="s">
        <v>7107</v>
      </c>
      <c r="N2370">
        <v>3.3227777770000002</v>
      </c>
      <c r="O2370">
        <v>4</v>
      </c>
      <c r="P2370">
        <v>19</v>
      </c>
      <c r="Q2370">
        <v>25</v>
      </c>
      <c r="R2370">
        <v>40</v>
      </c>
      <c r="S2370">
        <v>8</v>
      </c>
      <c r="T2370">
        <v>18</v>
      </c>
      <c r="U2370">
        <v>0</v>
      </c>
      <c r="V2370">
        <v>0</v>
      </c>
      <c r="W2370">
        <v>5.2947539829789152</v>
      </c>
      <c r="X2370">
        <v>11.700247634219235</v>
      </c>
      <c r="Y2370">
        <v>82.51472533565007</v>
      </c>
      <c r="Z2370">
        <v>138.95565085916846</v>
      </c>
      <c r="AA2370">
        <v>42.206351547459171</v>
      </c>
      <c r="AB2370">
        <v>17.060463284981648</v>
      </c>
      <c r="AC2370">
        <v>0</v>
      </c>
      <c r="AD2370">
        <v>0</v>
      </c>
      <c r="AE2370">
        <v>297.73219264445748</v>
      </c>
    </row>
    <row r="2371" spans="1:31" x14ac:dyDescent="0.25">
      <c r="A2371">
        <v>2058623</v>
      </c>
      <c r="B2371">
        <v>1</v>
      </c>
      <c r="C2371" t="s">
        <v>80</v>
      </c>
      <c r="D2371" t="s">
        <v>104</v>
      </c>
      <c r="E2371" t="s">
        <v>131</v>
      </c>
      <c r="F2371" t="s">
        <v>6229</v>
      </c>
      <c r="G2371" t="s">
        <v>133</v>
      </c>
      <c r="H2371" t="s">
        <v>134</v>
      </c>
      <c r="I2371" t="s">
        <v>135</v>
      </c>
      <c r="J2371" t="s">
        <v>136</v>
      </c>
      <c r="K2371" t="s">
        <v>137</v>
      </c>
      <c r="L2371" t="s">
        <v>7108</v>
      </c>
      <c r="M2371" t="s">
        <v>7109</v>
      </c>
      <c r="N2371">
        <v>1.195277777</v>
      </c>
      <c r="O2371">
        <v>0</v>
      </c>
      <c r="P2371">
        <v>1691</v>
      </c>
      <c r="Q2371">
        <v>7</v>
      </c>
      <c r="R2371">
        <v>17</v>
      </c>
      <c r="S2371">
        <v>13</v>
      </c>
      <c r="T2371">
        <v>181</v>
      </c>
      <c r="U2371">
        <v>3</v>
      </c>
      <c r="V2371">
        <v>0</v>
      </c>
      <c r="W2371">
        <v>0</v>
      </c>
      <c r="X2371">
        <v>395.51410099894872</v>
      </c>
      <c r="Y2371">
        <v>10.303791229427187</v>
      </c>
      <c r="Z2371">
        <v>5.7368551806268506</v>
      </c>
      <c r="AA2371">
        <v>361.24584867890098</v>
      </c>
      <c r="AB2371">
        <v>144.5802684690791</v>
      </c>
      <c r="AC2371">
        <v>51.963339694819254</v>
      </c>
      <c r="AD2371">
        <v>0</v>
      </c>
      <c r="AE2371">
        <v>969.34420425180213</v>
      </c>
    </row>
    <row r="2372" spans="1:31" x14ac:dyDescent="0.25">
      <c r="A2372">
        <v>2058629</v>
      </c>
      <c r="B2372">
        <v>1</v>
      </c>
      <c r="C2372" t="s">
        <v>81</v>
      </c>
      <c r="D2372" t="s">
        <v>112</v>
      </c>
      <c r="E2372" t="s">
        <v>177</v>
      </c>
      <c r="F2372" t="s">
        <v>7110</v>
      </c>
      <c r="G2372" t="s">
        <v>183</v>
      </c>
      <c r="H2372" t="s">
        <v>143</v>
      </c>
      <c r="I2372" t="s">
        <v>135</v>
      </c>
      <c r="J2372" t="s">
        <v>136</v>
      </c>
      <c r="K2372" t="s">
        <v>137</v>
      </c>
      <c r="L2372" t="s">
        <v>7111</v>
      </c>
      <c r="M2372" t="s">
        <v>7112</v>
      </c>
      <c r="N2372">
        <v>5.1788888880000004</v>
      </c>
      <c r="O2372">
        <v>0</v>
      </c>
      <c r="P2372">
        <v>1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6.7193695062356951E-2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6.7193695062356951E-2</v>
      </c>
    </row>
    <row r="2373" spans="1:31" x14ac:dyDescent="0.25">
      <c r="A2373">
        <v>2058634</v>
      </c>
      <c r="B2373">
        <v>1</v>
      </c>
      <c r="C2373" t="s">
        <v>80</v>
      </c>
      <c r="D2373" t="s">
        <v>85</v>
      </c>
      <c r="E2373" t="s">
        <v>295</v>
      </c>
      <c r="F2373" t="s">
        <v>7113</v>
      </c>
      <c r="G2373" t="s">
        <v>133</v>
      </c>
      <c r="H2373" t="s">
        <v>134</v>
      </c>
      <c r="I2373" t="s">
        <v>135</v>
      </c>
      <c r="J2373" t="s">
        <v>136</v>
      </c>
      <c r="K2373" t="s">
        <v>137</v>
      </c>
      <c r="L2373" t="s">
        <v>7114</v>
      </c>
      <c r="M2373" t="s">
        <v>7115</v>
      </c>
      <c r="N2373">
        <v>7.8611110999999997E-2</v>
      </c>
      <c r="O2373">
        <v>0</v>
      </c>
      <c r="P2373">
        <v>4668</v>
      </c>
      <c r="Q2373">
        <v>0</v>
      </c>
      <c r="R2373">
        <v>0</v>
      </c>
      <c r="S2373">
        <v>2</v>
      </c>
      <c r="T2373">
        <v>235</v>
      </c>
      <c r="U2373">
        <v>0</v>
      </c>
      <c r="V2373">
        <v>0</v>
      </c>
      <c r="W2373">
        <v>0</v>
      </c>
      <c r="X2373">
        <v>341.40274261614661</v>
      </c>
      <c r="Y2373">
        <v>0</v>
      </c>
      <c r="Z2373">
        <v>0</v>
      </c>
      <c r="AA2373">
        <v>2.4224889376547458</v>
      </c>
      <c r="AB2373">
        <v>27.60554297982787</v>
      </c>
      <c r="AC2373">
        <v>0</v>
      </c>
      <c r="AD2373">
        <v>0</v>
      </c>
      <c r="AE2373">
        <v>371.43077453362923</v>
      </c>
    </row>
    <row r="2374" spans="1:31" x14ac:dyDescent="0.25">
      <c r="A2374">
        <v>2058635</v>
      </c>
      <c r="B2374">
        <v>1</v>
      </c>
      <c r="C2374" t="s">
        <v>80</v>
      </c>
      <c r="D2374" t="s">
        <v>85</v>
      </c>
      <c r="E2374" t="s">
        <v>295</v>
      </c>
      <c r="F2374" t="s">
        <v>7116</v>
      </c>
      <c r="G2374" t="s">
        <v>1007</v>
      </c>
      <c r="H2374" t="s">
        <v>134</v>
      </c>
      <c r="I2374" t="s">
        <v>135</v>
      </c>
      <c r="J2374" t="s">
        <v>3</v>
      </c>
      <c r="K2374" t="s">
        <v>137</v>
      </c>
      <c r="L2374" t="s">
        <v>7117</v>
      </c>
      <c r="M2374" t="s">
        <v>7118</v>
      </c>
      <c r="N2374">
        <v>0.89583333300000001</v>
      </c>
      <c r="O2374">
        <v>0</v>
      </c>
      <c r="P2374">
        <v>8642</v>
      </c>
      <c r="Q2374">
        <v>0</v>
      </c>
      <c r="R2374">
        <v>1</v>
      </c>
      <c r="S2374">
        <v>1</v>
      </c>
      <c r="T2374">
        <v>658</v>
      </c>
      <c r="U2374">
        <v>0</v>
      </c>
      <c r="V2374">
        <v>1</v>
      </c>
      <c r="W2374">
        <v>0</v>
      </c>
      <c r="X2374">
        <v>1992.2316271322093</v>
      </c>
      <c r="Y2374">
        <v>0</v>
      </c>
      <c r="Z2374">
        <v>1.0325626086602293</v>
      </c>
      <c r="AA2374">
        <v>8.0549564810034457</v>
      </c>
      <c r="AB2374">
        <v>699.79553280186576</v>
      </c>
      <c r="AC2374">
        <v>0</v>
      </c>
      <c r="AD2374">
        <v>9.9439569602937663</v>
      </c>
      <c r="AE2374">
        <v>2711.0586359840327</v>
      </c>
    </row>
    <row r="2375" spans="1:31" x14ac:dyDescent="0.25">
      <c r="A2375">
        <v>2058637</v>
      </c>
      <c r="B2375">
        <v>1</v>
      </c>
      <c r="C2375" t="s">
        <v>80</v>
      </c>
      <c r="D2375" t="s">
        <v>110</v>
      </c>
      <c r="E2375" t="s">
        <v>146</v>
      </c>
      <c r="F2375" t="s">
        <v>7119</v>
      </c>
      <c r="G2375" t="s">
        <v>133</v>
      </c>
      <c r="H2375" t="s">
        <v>134</v>
      </c>
      <c r="I2375" t="s">
        <v>135</v>
      </c>
      <c r="J2375" t="s">
        <v>136</v>
      </c>
      <c r="K2375" t="s">
        <v>137</v>
      </c>
      <c r="L2375" t="s">
        <v>7120</v>
      </c>
      <c r="M2375" t="s">
        <v>7104</v>
      </c>
      <c r="N2375">
        <v>0.117222222</v>
      </c>
      <c r="O2375">
        <v>0</v>
      </c>
      <c r="P2375">
        <v>7563</v>
      </c>
      <c r="Q2375">
        <v>0</v>
      </c>
      <c r="R2375">
        <v>0</v>
      </c>
      <c r="S2375">
        <v>1</v>
      </c>
      <c r="T2375">
        <v>562</v>
      </c>
      <c r="U2375">
        <v>0</v>
      </c>
      <c r="V2375">
        <v>1</v>
      </c>
      <c r="W2375">
        <v>0</v>
      </c>
      <c r="X2375">
        <v>247.83122242788636</v>
      </c>
      <c r="Y2375">
        <v>0</v>
      </c>
      <c r="Z2375">
        <v>0</v>
      </c>
      <c r="AA2375">
        <v>28.058212981079002</v>
      </c>
      <c r="AB2375">
        <v>69.343365810750839</v>
      </c>
      <c r="AC2375">
        <v>0</v>
      </c>
      <c r="AD2375">
        <v>2.5893866791672839</v>
      </c>
      <c r="AE2375">
        <v>347.82218789888344</v>
      </c>
    </row>
    <row r="2376" spans="1:31" x14ac:dyDescent="0.25">
      <c r="A2376">
        <v>2058638</v>
      </c>
      <c r="B2376">
        <v>1</v>
      </c>
      <c r="C2376" t="s">
        <v>80</v>
      </c>
      <c r="D2376" t="s">
        <v>110</v>
      </c>
      <c r="E2376" t="s">
        <v>146</v>
      </c>
      <c r="F2376" t="s">
        <v>7121</v>
      </c>
      <c r="G2376" t="s">
        <v>133</v>
      </c>
      <c r="H2376" t="s">
        <v>134</v>
      </c>
      <c r="I2376" t="s">
        <v>135</v>
      </c>
      <c r="J2376" t="s">
        <v>136</v>
      </c>
      <c r="K2376" t="s">
        <v>137</v>
      </c>
      <c r="L2376" t="s">
        <v>7120</v>
      </c>
      <c r="M2376" t="s">
        <v>7122</v>
      </c>
      <c r="N2376">
        <v>8.9444443999999998E-2</v>
      </c>
      <c r="O2376">
        <v>0</v>
      </c>
      <c r="P2376">
        <v>21815</v>
      </c>
      <c r="Q2376">
        <v>0</v>
      </c>
      <c r="R2376">
        <v>2</v>
      </c>
      <c r="S2376">
        <v>2</v>
      </c>
      <c r="T2376">
        <v>1299</v>
      </c>
      <c r="U2376">
        <v>0</v>
      </c>
      <c r="V2376">
        <v>5</v>
      </c>
      <c r="W2376">
        <v>0</v>
      </c>
      <c r="X2376">
        <v>443.95937554067382</v>
      </c>
      <c r="Y2376">
        <v>0</v>
      </c>
      <c r="Z2376">
        <v>5.6759237316284995E-2</v>
      </c>
      <c r="AA2376">
        <v>143.03190902527243</v>
      </c>
      <c r="AB2376">
        <v>131.26292457691454</v>
      </c>
      <c r="AC2376">
        <v>0</v>
      </c>
      <c r="AD2376">
        <v>20.223208511315466</v>
      </c>
      <c r="AE2376">
        <v>738.53417689149251</v>
      </c>
    </row>
    <row r="2377" spans="1:31" x14ac:dyDescent="0.25">
      <c r="A2377">
        <v>2058645</v>
      </c>
      <c r="B2377">
        <v>1</v>
      </c>
      <c r="C2377" t="s">
        <v>80</v>
      </c>
      <c r="D2377" t="s">
        <v>103</v>
      </c>
      <c r="E2377" t="s">
        <v>140</v>
      </c>
      <c r="F2377" t="s">
        <v>7123</v>
      </c>
      <c r="G2377" t="s">
        <v>160</v>
      </c>
      <c r="H2377" t="s">
        <v>143</v>
      </c>
      <c r="I2377" t="s">
        <v>135</v>
      </c>
      <c r="J2377" t="s">
        <v>136</v>
      </c>
      <c r="K2377" t="s">
        <v>137</v>
      </c>
      <c r="L2377" t="s">
        <v>7124</v>
      </c>
      <c r="M2377" t="s">
        <v>7125</v>
      </c>
      <c r="N2377">
        <v>0.61416666600000003</v>
      </c>
      <c r="O2377">
        <v>0</v>
      </c>
      <c r="P2377">
        <v>1</v>
      </c>
      <c r="Q2377">
        <v>0</v>
      </c>
      <c r="R2377">
        <v>10</v>
      </c>
      <c r="S2377">
        <v>0</v>
      </c>
      <c r="T2377">
        <v>5</v>
      </c>
      <c r="U2377">
        <v>0</v>
      </c>
      <c r="V2377">
        <v>0</v>
      </c>
      <c r="W2377">
        <v>0</v>
      </c>
      <c r="X2377">
        <v>0.24953289766592918</v>
      </c>
      <c r="Y2377">
        <v>0</v>
      </c>
      <c r="Z2377">
        <v>24.85224151469945</v>
      </c>
      <c r="AA2377">
        <v>0</v>
      </c>
      <c r="AB2377">
        <v>20.214188929172067</v>
      </c>
      <c r="AC2377">
        <v>0</v>
      </c>
      <c r="AD2377">
        <v>0</v>
      </c>
      <c r="AE2377">
        <v>45.315963341537447</v>
      </c>
    </row>
    <row r="2378" spans="1:31" x14ac:dyDescent="0.25">
      <c r="A2378">
        <v>2058646</v>
      </c>
      <c r="B2378">
        <v>1</v>
      </c>
      <c r="C2378" t="s">
        <v>80</v>
      </c>
      <c r="D2378" t="s">
        <v>85</v>
      </c>
      <c r="E2378" t="s">
        <v>158</v>
      </c>
      <c r="F2378" t="s">
        <v>7126</v>
      </c>
      <c r="G2378" t="s">
        <v>1072</v>
      </c>
      <c r="H2378" t="s">
        <v>143</v>
      </c>
      <c r="I2378" t="s">
        <v>135</v>
      </c>
      <c r="J2378" t="s">
        <v>136</v>
      </c>
      <c r="K2378" t="s">
        <v>137</v>
      </c>
      <c r="L2378" t="s">
        <v>7127</v>
      </c>
      <c r="M2378" t="s">
        <v>7128</v>
      </c>
      <c r="N2378">
        <v>2.7850000000000001</v>
      </c>
      <c r="O2378">
        <v>0</v>
      </c>
      <c r="P2378">
        <v>17</v>
      </c>
      <c r="Q2378">
        <v>0</v>
      </c>
      <c r="R2378">
        <v>0</v>
      </c>
      <c r="S2378">
        <v>0</v>
      </c>
      <c r="T2378">
        <v>2</v>
      </c>
      <c r="U2378">
        <v>0</v>
      </c>
      <c r="V2378">
        <v>0</v>
      </c>
      <c r="W2378">
        <v>0</v>
      </c>
      <c r="X2378">
        <v>10.939565787439646</v>
      </c>
      <c r="Y2378">
        <v>0</v>
      </c>
      <c r="Z2378">
        <v>0</v>
      </c>
      <c r="AA2378">
        <v>0</v>
      </c>
      <c r="AB2378">
        <v>0.42049943880052332</v>
      </c>
      <c r="AC2378">
        <v>0</v>
      </c>
      <c r="AD2378">
        <v>0</v>
      </c>
      <c r="AE2378">
        <v>11.360065226240168</v>
      </c>
    </row>
    <row r="2379" spans="1:31" x14ac:dyDescent="0.25">
      <c r="A2379">
        <v>2058649</v>
      </c>
      <c r="B2379">
        <v>1</v>
      </c>
      <c r="C2379" t="s">
        <v>80</v>
      </c>
      <c r="D2379" t="s">
        <v>103</v>
      </c>
      <c r="E2379" t="s">
        <v>140</v>
      </c>
      <c r="F2379" t="s">
        <v>7129</v>
      </c>
      <c r="G2379" t="s">
        <v>154</v>
      </c>
      <c r="H2379" t="s">
        <v>143</v>
      </c>
      <c r="I2379" t="s">
        <v>135</v>
      </c>
      <c r="J2379" t="s">
        <v>136</v>
      </c>
      <c r="K2379" t="s">
        <v>155</v>
      </c>
      <c r="L2379" t="s">
        <v>7130</v>
      </c>
      <c r="M2379" t="s">
        <v>7131</v>
      </c>
      <c r="N2379">
        <v>1.5676961110000001</v>
      </c>
      <c r="O2379">
        <v>0</v>
      </c>
      <c r="P2379">
        <v>148</v>
      </c>
      <c r="Q2379">
        <v>0</v>
      </c>
      <c r="R2379">
        <v>8</v>
      </c>
      <c r="S2379">
        <v>0</v>
      </c>
      <c r="T2379">
        <v>11</v>
      </c>
      <c r="U2379">
        <v>0</v>
      </c>
      <c r="V2379">
        <v>0</v>
      </c>
      <c r="W2379">
        <v>0</v>
      </c>
      <c r="X2379">
        <v>52.023122499976296</v>
      </c>
      <c r="Y2379">
        <v>0</v>
      </c>
      <c r="Z2379">
        <v>24.722054291591331</v>
      </c>
      <c r="AA2379">
        <v>0</v>
      </c>
      <c r="AB2379">
        <v>23.975440553051104</v>
      </c>
      <c r="AC2379">
        <v>0</v>
      </c>
      <c r="AD2379">
        <v>0</v>
      </c>
      <c r="AE2379">
        <v>100.72061734461873</v>
      </c>
    </row>
    <row r="2380" spans="1:31" x14ac:dyDescent="0.25">
      <c r="A2380">
        <v>2058650</v>
      </c>
      <c r="B2380">
        <v>1</v>
      </c>
      <c r="C2380" t="s">
        <v>80</v>
      </c>
      <c r="D2380" t="s">
        <v>87</v>
      </c>
      <c r="E2380" t="s">
        <v>177</v>
      </c>
      <c r="F2380" t="s">
        <v>7132</v>
      </c>
      <c r="G2380" t="s">
        <v>196</v>
      </c>
      <c r="H2380" t="s">
        <v>143</v>
      </c>
      <c r="I2380" t="s">
        <v>135</v>
      </c>
      <c r="J2380" t="s">
        <v>136</v>
      </c>
      <c r="K2380" t="s">
        <v>137</v>
      </c>
      <c r="L2380" t="s">
        <v>7133</v>
      </c>
      <c r="M2380" t="s">
        <v>7134</v>
      </c>
      <c r="N2380">
        <v>1.874166666</v>
      </c>
      <c r="O2380">
        <v>0</v>
      </c>
      <c r="P2380">
        <v>20</v>
      </c>
      <c r="Q2380">
        <v>0</v>
      </c>
      <c r="R2380">
        <v>0</v>
      </c>
      <c r="S2380">
        <v>0</v>
      </c>
      <c r="T2380">
        <v>1</v>
      </c>
      <c r="U2380">
        <v>0</v>
      </c>
      <c r="V2380">
        <v>0</v>
      </c>
      <c r="W2380">
        <v>0</v>
      </c>
      <c r="X2380">
        <v>10.740912813697166</v>
      </c>
      <c r="Y2380">
        <v>0</v>
      </c>
      <c r="Z2380">
        <v>0</v>
      </c>
      <c r="AA2380">
        <v>0</v>
      </c>
      <c r="AB2380">
        <v>3.1772951946202248</v>
      </c>
      <c r="AC2380">
        <v>0</v>
      </c>
      <c r="AD2380">
        <v>0</v>
      </c>
      <c r="AE2380">
        <v>13.918208008317391</v>
      </c>
    </row>
    <row r="2381" spans="1:31" x14ac:dyDescent="0.25">
      <c r="A2381">
        <v>2058651</v>
      </c>
      <c r="B2381">
        <v>1</v>
      </c>
      <c r="C2381" t="s">
        <v>80</v>
      </c>
      <c r="D2381" t="s">
        <v>84</v>
      </c>
      <c r="E2381" t="s">
        <v>158</v>
      </c>
      <c r="F2381" t="s">
        <v>1863</v>
      </c>
      <c r="G2381" t="s">
        <v>1007</v>
      </c>
      <c r="H2381" t="s">
        <v>143</v>
      </c>
      <c r="I2381" t="s">
        <v>135</v>
      </c>
      <c r="J2381" t="s">
        <v>3</v>
      </c>
      <c r="K2381" t="s">
        <v>137</v>
      </c>
      <c r="L2381" t="s">
        <v>7135</v>
      </c>
      <c r="M2381" t="s">
        <v>7136</v>
      </c>
      <c r="N2381">
        <v>2.622777777</v>
      </c>
      <c r="O2381">
        <v>0</v>
      </c>
      <c r="P2381">
        <v>153</v>
      </c>
      <c r="Q2381">
        <v>0</v>
      </c>
      <c r="R2381">
        <v>0</v>
      </c>
      <c r="S2381">
        <v>0</v>
      </c>
      <c r="T2381">
        <v>12</v>
      </c>
      <c r="U2381">
        <v>0</v>
      </c>
      <c r="V2381">
        <v>0</v>
      </c>
      <c r="W2381">
        <v>0</v>
      </c>
      <c r="X2381">
        <v>83.493672200349152</v>
      </c>
      <c r="Y2381">
        <v>0</v>
      </c>
      <c r="Z2381">
        <v>0</v>
      </c>
      <c r="AA2381">
        <v>0</v>
      </c>
      <c r="AB2381">
        <v>16.107124599965019</v>
      </c>
      <c r="AC2381">
        <v>0</v>
      </c>
      <c r="AD2381">
        <v>0</v>
      </c>
      <c r="AE2381">
        <v>99.600796800314171</v>
      </c>
    </row>
    <row r="2382" spans="1:31" x14ac:dyDescent="0.25">
      <c r="A2382">
        <v>2058652</v>
      </c>
      <c r="B2382">
        <v>1</v>
      </c>
      <c r="C2382" t="s">
        <v>81</v>
      </c>
      <c r="D2382" t="s">
        <v>114</v>
      </c>
      <c r="E2382" t="s">
        <v>169</v>
      </c>
      <c r="F2382" t="s">
        <v>2080</v>
      </c>
      <c r="G2382" t="s">
        <v>171</v>
      </c>
      <c r="H2382" t="s">
        <v>134</v>
      </c>
      <c r="I2382" t="s">
        <v>135</v>
      </c>
      <c r="J2382" t="s">
        <v>136</v>
      </c>
      <c r="K2382" t="s">
        <v>137</v>
      </c>
      <c r="L2382" t="s">
        <v>7137</v>
      </c>
      <c r="M2382" t="s">
        <v>7138</v>
      </c>
      <c r="N2382">
        <v>1.731944444</v>
      </c>
      <c r="O2382">
        <v>0</v>
      </c>
      <c r="P2382">
        <v>679</v>
      </c>
      <c r="Q2382">
        <v>0</v>
      </c>
      <c r="R2382">
        <v>10</v>
      </c>
      <c r="S2382">
        <v>0</v>
      </c>
      <c r="T2382">
        <v>91</v>
      </c>
      <c r="U2382">
        <v>0</v>
      </c>
      <c r="V2382">
        <v>1</v>
      </c>
      <c r="W2382">
        <v>0</v>
      </c>
      <c r="X2382">
        <v>133.64301797054793</v>
      </c>
      <c r="Y2382">
        <v>0</v>
      </c>
      <c r="Z2382">
        <v>0.25280201601613089</v>
      </c>
      <c r="AA2382">
        <v>0</v>
      </c>
      <c r="AB2382">
        <v>51.441493489066509</v>
      </c>
      <c r="AC2382">
        <v>0</v>
      </c>
      <c r="AD2382">
        <v>0</v>
      </c>
      <c r="AE2382">
        <v>185.33731347563057</v>
      </c>
    </row>
    <row r="2383" spans="1:31" x14ac:dyDescent="0.25">
      <c r="A2383">
        <v>2058653</v>
      </c>
      <c r="B2383">
        <v>1</v>
      </c>
      <c r="C2383" t="s">
        <v>80</v>
      </c>
      <c r="D2383" t="s">
        <v>83</v>
      </c>
      <c r="E2383" t="s">
        <v>169</v>
      </c>
      <c r="F2383" t="s">
        <v>7139</v>
      </c>
      <c r="G2383" t="s">
        <v>171</v>
      </c>
      <c r="H2383" t="s">
        <v>134</v>
      </c>
      <c r="I2383" t="s">
        <v>135</v>
      </c>
      <c r="J2383" t="s">
        <v>136</v>
      </c>
      <c r="K2383" t="s">
        <v>137</v>
      </c>
      <c r="L2383" t="s">
        <v>7140</v>
      </c>
      <c r="M2383" t="s">
        <v>7141</v>
      </c>
      <c r="N2383">
        <v>1.5552777769999999</v>
      </c>
      <c r="O2383">
        <v>0</v>
      </c>
      <c r="P2383">
        <v>0</v>
      </c>
      <c r="Q2383">
        <v>0</v>
      </c>
      <c r="R2383">
        <v>0</v>
      </c>
      <c r="S2383">
        <v>2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4.9392367648234723</v>
      </c>
      <c r="AB2383">
        <v>0</v>
      </c>
      <c r="AC2383">
        <v>0</v>
      </c>
      <c r="AD2383">
        <v>0</v>
      </c>
      <c r="AE2383">
        <v>4.9392367648234723</v>
      </c>
    </row>
    <row r="2384" spans="1:31" x14ac:dyDescent="0.25">
      <c r="A2384">
        <v>2058655</v>
      </c>
      <c r="B2384">
        <v>1</v>
      </c>
      <c r="C2384" t="s">
        <v>80</v>
      </c>
      <c r="D2384" t="s">
        <v>82</v>
      </c>
      <c r="E2384" t="s">
        <v>177</v>
      </c>
      <c r="F2384" t="s">
        <v>7142</v>
      </c>
      <c r="G2384" t="s">
        <v>183</v>
      </c>
      <c r="H2384" t="s">
        <v>143</v>
      </c>
      <c r="I2384" t="s">
        <v>135</v>
      </c>
      <c r="J2384" t="s">
        <v>136</v>
      </c>
      <c r="K2384" t="s">
        <v>137</v>
      </c>
      <c r="L2384" t="s">
        <v>7143</v>
      </c>
      <c r="M2384" t="s">
        <v>7144</v>
      </c>
      <c r="N2384">
        <v>2.0877777769999999</v>
      </c>
      <c r="O2384">
        <v>0</v>
      </c>
      <c r="P2384">
        <v>1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5.7251106311000002E-4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5.7251106311000002E-4</v>
      </c>
    </row>
    <row r="2385" spans="1:31" x14ac:dyDescent="0.25">
      <c r="A2385">
        <v>2058656</v>
      </c>
      <c r="B2385">
        <v>1</v>
      </c>
      <c r="C2385" t="s">
        <v>80</v>
      </c>
      <c r="D2385" t="s">
        <v>100</v>
      </c>
      <c r="E2385" t="s">
        <v>169</v>
      </c>
      <c r="F2385" t="s">
        <v>7145</v>
      </c>
      <c r="G2385" t="s">
        <v>171</v>
      </c>
      <c r="H2385" t="s">
        <v>134</v>
      </c>
      <c r="I2385" t="s">
        <v>135</v>
      </c>
      <c r="J2385" t="s">
        <v>136</v>
      </c>
      <c r="K2385" t="s">
        <v>137</v>
      </c>
      <c r="L2385" t="s">
        <v>7146</v>
      </c>
      <c r="M2385" t="s">
        <v>7147</v>
      </c>
      <c r="N2385">
        <v>1.529722222</v>
      </c>
      <c r="O2385">
        <v>0</v>
      </c>
      <c r="P2385">
        <v>0</v>
      </c>
      <c r="Q2385">
        <v>0</v>
      </c>
      <c r="R2385">
        <v>0</v>
      </c>
      <c r="S2385">
        <v>1</v>
      </c>
      <c r="T2385">
        <v>41</v>
      </c>
      <c r="U2385">
        <v>4</v>
      </c>
      <c r="V2385">
        <v>19</v>
      </c>
      <c r="W2385">
        <v>0</v>
      </c>
      <c r="X2385">
        <v>0</v>
      </c>
      <c r="Y2385">
        <v>0</v>
      </c>
      <c r="Z2385">
        <v>0</v>
      </c>
      <c r="AA2385">
        <v>2.4431724208994803</v>
      </c>
      <c r="AB2385">
        <v>181.08171065689882</v>
      </c>
      <c r="AC2385">
        <v>185.29386389258912</v>
      </c>
      <c r="AD2385">
        <v>1050.7743612733</v>
      </c>
      <c r="AE2385">
        <v>1419.5931082436873</v>
      </c>
    </row>
    <row r="2386" spans="1:31" x14ac:dyDescent="0.25">
      <c r="A2386">
        <v>2058658</v>
      </c>
      <c r="B2386">
        <v>1</v>
      </c>
      <c r="C2386" t="s">
        <v>80</v>
      </c>
      <c r="D2386" t="s">
        <v>85</v>
      </c>
      <c r="E2386" t="s">
        <v>169</v>
      </c>
      <c r="F2386" t="s">
        <v>7148</v>
      </c>
      <c r="G2386" t="s">
        <v>1007</v>
      </c>
      <c r="H2386" t="s">
        <v>134</v>
      </c>
      <c r="I2386" t="s">
        <v>135</v>
      </c>
      <c r="J2386" t="s">
        <v>3</v>
      </c>
      <c r="K2386" t="s">
        <v>137</v>
      </c>
      <c r="L2386" t="s">
        <v>7149</v>
      </c>
      <c r="M2386" t="s">
        <v>7150</v>
      </c>
      <c r="N2386">
        <v>0.51555555500000005</v>
      </c>
      <c r="O2386">
        <v>0</v>
      </c>
      <c r="P2386">
        <v>5674</v>
      </c>
      <c r="Q2386">
        <v>0</v>
      </c>
      <c r="R2386">
        <v>1</v>
      </c>
      <c r="S2386">
        <v>1</v>
      </c>
      <c r="T2386">
        <v>391</v>
      </c>
      <c r="U2386">
        <v>0</v>
      </c>
      <c r="V2386">
        <v>1</v>
      </c>
      <c r="W2386">
        <v>0</v>
      </c>
      <c r="X2386">
        <v>742.89544047138702</v>
      </c>
      <c r="Y2386">
        <v>0</v>
      </c>
      <c r="Z2386">
        <v>0.58676706528855116</v>
      </c>
      <c r="AA2386">
        <v>4.7573129137556087</v>
      </c>
      <c r="AB2386">
        <v>252.43238706160369</v>
      </c>
      <c r="AC2386">
        <v>0</v>
      </c>
      <c r="AD2386">
        <v>5.6838580043113245</v>
      </c>
      <c r="AE2386">
        <v>1006.3557655163462</v>
      </c>
    </row>
    <row r="2387" spans="1:31" x14ac:dyDescent="0.25">
      <c r="A2387">
        <v>2058659</v>
      </c>
      <c r="B2387">
        <v>1</v>
      </c>
      <c r="C2387" t="s">
        <v>80</v>
      </c>
      <c r="D2387" t="s">
        <v>105</v>
      </c>
      <c r="E2387" t="s">
        <v>177</v>
      </c>
      <c r="F2387" t="s">
        <v>7151</v>
      </c>
      <c r="G2387" t="s">
        <v>183</v>
      </c>
      <c r="H2387" t="s">
        <v>143</v>
      </c>
      <c r="I2387" t="s">
        <v>135</v>
      </c>
      <c r="J2387" t="s">
        <v>136</v>
      </c>
      <c r="K2387" t="s">
        <v>137</v>
      </c>
      <c r="L2387" t="s">
        <v>7152</v>
      </c>
      <c r="M2387" t="s">
        <v>7153</v>
      </c>
      <c r="N2387">
        <v>1.882777777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1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0.63387891995507506</v>
      </c>
      <c r="AC2387">
        <v>0</v>
      </c>
      <c r="AD2387">
        <v>0</v>
      </c>
      <c r="AE2387">
        <v>0.63387891995507506</v>
      </c>
    </row>
    <row r="2388" spans="1:31" x14ac:dyDescent="0.25">
      <c r="A2388">
        <v>2058662</v>
      </c>
      <c r="B2388">
        <v>1</v>
      </c>
      <c r="C2388" t="s">
        <v>80</v>
      </c>
      <c r="D2388" t="s">
        <v>92</v>
      </c>
      <c r="E2388" t="s">
        <v>177</v>
      </c>
      <c r="F2388" t="s">
        <v>7154</v>
      </c>
      <c r="G2388" t="s">
        <v>183</v>
      </c>
      <c r="H2388" t="s">
        <v>143</v>
      </c>
      <c r="I2388" t="s">
        <v>135</v>
      </c>
      <c r="J2388" t="s">
        <v>136</v>
      </c>
      <c r="K2388" t="s">
        <v>137</v>
      </c>
      <c r="L2388" t="s">
        <v>7155</v>
      </c>
      <c r="M2388" t="s">
        <v>7156</v>
      </c>
      <c r="N2388">
        <v>3.9824999999999999</v>
      </c>
      <c r="O2388">
        <v>0</v>
      </c>
      <c r="P2388">
        <v>1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1.0763509180422002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1.0763509180422002</v>
      </c>
    </row>
    <row r="2389" spans="1:31" x14ac:dyDescent="0.25">
      <c r="A2389">
        <v>2058665</v>
      </c>
      <c r="B2389">
        <v>1</v>
      </c>
      <c r="C2389" t="s">
        <v>80</v>
      </c>
      <c r="D2389" t="s">
        <v>104</v>
      </c>
      <c r="E2389" t="s">
        <v>158</v>
      </c>
      <c r="F2389" t="s">
        <v>7157</v>
      </c>
      <c r="G2389" t="s">
        <v>385</v>
      </c>
      <c r="H2389" t="s">
        <v>143</v>
      </c>
      <c r="I2389" t="s">
        <v>135</v>
      </c>
      <c r="J2389" t="s">
        <v>136</v>
      </c>
      <c r="K2389" t="s">
        <v>137</v>
      </c>
      <c r="L2389" t="s">
        <v>7158</v>
      </c>
      <c r="M2389" t="s">
        <v>7159</v>
      </c>
      <c r="N2389">
        <v>5.1188888879999999</v>
      </c>
      <c r="O2389">
        <v>0</v>
      </c>
      <c r="P2389">
        <v>49</v>
      </c>
      <c r="Q2389">
        <v>0</v>
      </c>
      <c r="R2389">
        <v>2</v>
      </c>
      <c r="S2389">
        <v>0</v>
      </c>
      <c r="T2389">
        <v>6</v>
      </c>
      <c r="U2389">
        <v>0</v>
      </c>
      <c r="V2389">
        <v>0</v>
      </c>
      <c r="W2389">
        <v>0</v>
      </c>
      <c r="X2389">
        <v>45.95631621982929</v>
      </c>
      <c r="Y2389">
        <v>0</v>
      </c>
      <c r="Z2389">
        <v>0.81023718913060883</v>
      </c>
      <c r="AA2389">
        <v>0</v>
      </c>
      <c r="AB2389">
        <v>14.841996354743314</v>
      </c>
      <c r="AC2389">
        <v>0</v>
      </c>
      <c r="AD2389">
        <v>0</v>
      </c>
      <c r="AE2389">
        <v>61.608549763703216</v>
      </c>
    </row>
    <row r="2390" spans="1:31" x14ac:dyDescent="0.25">
      <c r="A2390">
        <v>2058669</v>
      </c>
      <c r="B2390">
        <v>1</v>
      </c>
      <c r="C2390" t="s">
        <v>80</v>
      </c>
      <c r="D2390" t="s">
        <v>89</v>
      </c>
      <c r="E2390" t="s">
        <v>177</v>
      </c>
      <c r="F2390" t="s">
        <v>7160</v>
      </c>
      <c r="G2390" t="s">
        <v>196</v>
      </c>
      <c r="H2390" t="s">
        <v>143</v>
      </c>
      <c r="I2390" t="s">
        <v>135</v>
      </c>
      <c r="J2390" t="s">
        <v>136</v>
      </c>
      <c r="K2390" t="s">
        <v>137</v>
      </c>
      <c r="L2390" t="s">
        <v>7161</v>
      </c>
      <c r="M2390" t="s">
        <v>7162</v>
      </c>
      <c r="N2390">
        <v>1.939444444</v>
      </c>
      <c r="O2390">
        <v>0</v>
      </c>
      <c r="P2390">
        <v>9</v>
      </c>
      <c r="Q2390">
        <v>0</v>
      </c>
      <c r="R2390">
        <v>0</v>
      </c>
      <c r="S2390">
        <v>0</v>
      </c>
      <c r="T2390">
        <v>1</v>
      </c>
      <c r="U2390">
        <v>0</v>
      </c>
      <c r="V2390">
        <v>0</v>
      </c>
      <c r="W2390">
        <v>0</v>
      </c>
      <c r="X2390">
        <v>4.8207934409608306</v>
      </c>
      <c r="Y2390">
        <v>0</v>
      </c>
      <c r="Z2390">
        <v>0</v>
      </c>
      <c r="AA2390">
        <v>0</v>
      </c>
      <c r="AB2390">
        <v>0.21630124838569501</v>
      </c>
      <c r="AC2390">
        <v>0</v>
      </c>
      <c r="AD2390">
        <v>0</v>
      </c>
      <c r="AE2390">
        <v>5.0370946893465254</v>
      </c>
    </row>
    <row r="2391" spans="1:31" x14ac:dyDescent="0.25">
      <c r="A2391">
        <v>2058672</v>
      </c>
      <c r="B2391">
        <v>1</v>
      </c>
      <c r="C2391" t="s">
        <v>80</v>
      </c>
      <c r="D2391" t="s">
        <v>82</v>
      </c>
      <c r="E2391" t="s">
        <v>158</v>
      </c>
      <c r="F2391" t="s">
        <v>7163</v>
      </c>
      <c r="G2391" t="s">
        <v>273</v>
      </c>
      <c r="H2391" t="s">
        <v>143</v>
      </c>
      <c r="I2391" t="s">
        <v>135</v>
      </c>
      <c r="J2391" t="s">
        <v>136</v>
      </c>
      <c r="K2391" t="s">
        <v>155</v>
      </c>
      <c r="L2391" t="s">
        <v>7164</v>
      </c>
      <c r="M2391" t="s">
        <v>7165</v>
      </c>
      <c r="N2391">
        <v>1.341388888</v>
      </c>
      <c r="O2391">
        <v>0</v>
      </c>
      <c r="P2391">
        <v>4</v>
      </c>
      <c r="Q2391">
        <v>0</v>
      </c>
      <c r="R2391">
        <v>0</v>
      </c>
      <c r="S2391">
        <v>0</v>
      </c>
      <c r="T2391">
        <v>1</v>
      </c>
      <c r="U2391">
        <v>0</v>
      </c>
      <c r="V2391">
        <v>0</v>
      </c>
      <c r="W2391">
        <v>0</v>
      </c>
      <c r="X2391">
        <v>1.0713927398027701</v>
      </c>
      <c r="Y2391">
        <v>0</v>
      </c>
      <c r="Z2391">
        <v>0</v>
      </c>
      <c r="AA2391">
        <v>0</v>
      </c>
      <c r="AB2391">
        <v>0.38647718723731339</v>
      </c>
      <c r="AC2391">
        <v>0</v>
      </c>
      <c r="AD2391">
        <v>0</v>
      </c>
      <c r="AE2391">
        <v>1.4578699270400834</v>
      </c>
    </row>
    <row r="2392" spans="1:31" x14ac:dyDescent="0.25">
      <c r="A2392">
        <v>2058675</v>
      </c>
      <c r="B2392">
        <v>1</v>
      </c>
      <c r="C2392" t="s">
        <v>80</v>
      </c>
      <c r="D2392" t="s">
        <v>104</v>
      </c>
      <c r="E2392" t="s">
        <v>140</v>
      </c>
      <c r="F2392" t="s">
        <v>2786</v>
      </c>
      <c r="G2392" t="s">
        <v>273</v>
      </c>
      <c r="H2392" t="s">
        <v>143</v>
      </c>
      <c r="I2392" t="s">
        <v>135</v>
      </c>
      <c r="J2392" t="s">
        <v>136</v>
      </c>
      <c r="K2392" t="s">
        <v>155</v>
      </c>
      <c r="L2392" t="s">
        <v>7166</v>
      </c>
      <c r="M2392" t="s">
        <v>7167</v>
      </c>
      <c r="N2392">
        <v>2.1333333329999999</v>
      </c>
      <c r="O2392">
        <v>0</v>
      </c>
      <c r="P2392">
        <v>82</v>
      </c>
      <c r="Q2392">
        <v>0</v>
      </c>
      <c r="R2392">
        <v>10</v>
      </c>
      <c r="S2392">
        <v>0</v>
      </c>
      <c r="T2392">
        <v>14</v>
      </c>
      <c r="U2392">
        <v>0</v>
      </c>
      <c r="V2392">
        <v>0</v>
      </c>
      <c r="W2392">
        <v>0</v>
      </c>
      <c r="X2392">
        <v>34.226846543516601</v>
      </c>
      <c r="Y2392">
        <v>0</v>
      </c>
      <c r="Z2392">
        <v>7.1728217044236509</v>
      </c>
      <c r="AA2392">
        <v>0</v>
      </c>
      <c r="AB2392">
        <v>48.446417021058011</v>
      </c>
      <c r="AC2392">
        <v>0</v>
      </c>
      <c r="AD2392">
        <v>0</v>
      </c>
      <c r="AE2392">
        <v>89.846085268998266</v>
      </c>
    </row>
    <row r="2393" spans="1:31" x14ac:dyDescent="0.25">
      <c r="A2393">
        <v>2058677</v>
      </c>
      <c r="B2393">
        <v>1</v>
      </c>
      <c r="C2393" t="s">
        <v>81</v>
      </c>
      <c r="D2393" t="s">
        <v>128</v>
      </c>
      <c r="E2393" t="s">
        <v>158</v>
      </c>
      <c r="F2393" t="s">
        <v>7168</v>
      </c>
      <c r="G2393" t="s">
        <v>160</v>
      </c>
      <c r="H2393" t="s">
        <v>143</v>
      </c>
      <c r="I2393" t="s">
        <v>135</v>
      </c>
      <c r="J2393" t="s">
        <v>136</v>
      </c>
      <c r="K2393" t="s">
        <v>137</v>
      </c>
      <c r="L2393" t="s">
        <v>7169</v>
      </c>
      <c r="M2393" t="s">
        <v>7170</v>
      </c>
      <c r="N2393">
        <v>2.255833333</v>
      </c>
      <c r="O2393">
        <v>0</v>
      </c>
      <c r="P2393">
        <v>1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7.6508535165399991E-3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7.6508535165399991E-3</v>
      </c>
    </row>
    <row r="2394" spans="1:31" x14ac:dyDescent="0.25">
      <c r="A2394">
        <v>2058678</v>
      </c>
      <c r="B2394">
        <v>1</v>
      </c>
      <c r="C2394" t="s">
        <v>81</v>
      </c>
      <c r="D2394" t="s">
        <v>120</v>
      </c>
      <c r="E2394" t="s">
        <v>158</v>
      </c>
      <c r="F2394" t="s">
        <v>7171</v>
      </c>
      <c r="G2394" t="s">
        <v>160</v>
      </c>
      <c r="H2394" t="s">
        <v>143</v>
      </c>
      <c r="I2394" t="s">
        <v>135</v>
      </c>
      <c r="J2394" t="s">
        <v>136</v>
      </c>
      <c r="K2394" t="s">
        <v>137</v>
      </c>
      <c r="L2394" t="s">
        <v>7172</v>
      </c>
      <c r="M2394" t="s">
        <v>7173</v>
      </c>
      <c r="N2394">
        <v>0.884444444</v>
      </c>
      <c r="O2394">
        <v>0</v>
      </c>
      <c r="P2394">
        <v>53</v>
      </c>
      <c r="Q2394">
        <v>0</v>
      </c>
      <c r="R2394">
        <v>0</v>
      </c>
      <c r="S2394">
        <v>0</v>
      </c>
      <c r="T2394">
        <v>2</v>
      </c>
      <c r="U2394">
        <v>0</v>
      </c>
      <c r="V2394">
        <v>0</v>
      </c>
      <c r="W2394">
        <v>0</v>
      </c>
      <c r="X2394">
        <v>7.7265265999174604</v>
      </c>
      <c r="Y2394">
        <v>0</v>
      </c>
      <c r="Z2394">
        <v>0</v>
      </c>
      <c r="AA2394">
        <v>0</v>
      </c>
      <c r="AB2394">
        <v>3.2923127855048935</v>
      </c>
      <c r="AC2394">
        <v>0</v>
      </c>
      <c r="AD2394">
        <v>0</v>
      </c>
      <c r="AE2394">
        <v>11.018839385422353</v>
      </c>
    </row>
    <row r="2395" spans="1:31" x14ac:dyDescent="0.25">
      <c r="A2395">
        <v>2058679</v>
      </c>
      <c r="B2395">
        <v>1</v>
      </c>
      <c r="C2395" t="s">
        <v>81</v>
      </c>
      <c r="D2395" t="s">
        <v>120</v>
      </c>
      <c r="E2395" t="s">
        <v>140</v>
      </c>
      <c r="F2395" t="s">
        <v>2894</v>
      </c>
      <c r="G2395" t="s">
        <v>154</v>
      </c>
      <c r="H2395" t="s">
        <v>143</v>
      </c>
      <c r="I2395" t="s">
        <v>135</v>
      </c>
      <c r="J2395" t="s">
        <v>136</v>
      </c>
      <c r="K2395" t="s">
        <v>155</v>
      </c>
      <c r="L2395" t="s">
        <v>7174</v>
      </c>
      <c r="M2395" t="s">
        <v>7175</v>
      </c>
      <c r="N2395">
        <v>4.2908333330000001</v>
      </c>
      <c r="O2395">
        <v>0</v>
      </c>
      <c r="P2395">
        <v>112</v>
      </c>
      <c r="Q2395">
        <v>0</v>
      </c>
      <c r="R2395">
        <v>1</v>
      </c>
      <c r="S2395">
        <v>0</v>
      </c>
      <c r="T2395">
        <v>6</v>
      </c>
      <c r="U2395">
        <v>0</v>
      </c>
      <c r="V2395">
        <v>0</v>
      </c>
      <c r="W2395">
        <v>0</v>
      </c>
      <c r="X2395">
        <v>73.907993586382858</v>
      </c>
      <c r="Y2395">
        <v>0</v>
      </c>
      <c r="Z2395">
        <v>2.1867808975051606</v>
      </c>
      <c r="AA2395">
        <v>0</v>
      </c>
      <c r="AB2395">
        <v>10.120107962084729</v>
      </c>
      <c r="AC2395">
        <v>0</v>
      </c>
      <c r="AD2395">
        <v>0</v>
      </c>
      <c r="AE2395">
        <v>86.214882445972748</v>
      </c>
    </row>
    <row r="2396" spans="1:31" x14ac:dyDescent="0.25">
      <c r="A2396">
        <v>2058680</v>
      </c>
      <c r="B2396">
        <v>1</v>
      </c>
      <c r="C2396" t="s">
        <v>80</v>
      </c>
      <c r="D2396" t="s">
        <v>100</v>
      </c>
      <c r="E2396" t="s">
        <v>169</v>
      </c>
      <c r="F2396" t="s">
        <v>7176</v>
      </c>
      <c r="G2396" t="s">
        <v>209</v>
      </c>
      <c r="H2396" t="s">
        <v>134</v>
      </c>
      <c r="I2396" t="s">
        <v>135</v>
      </c>
      <c r="J2396" t="s">
        <v>136</v>
      </c>
      <c r="K2396" t="s">
        <v>137</v>
      </c>
      <c r="L2396" t="s">
        <v>7177</v>
      </c>
      <c r="M2396" t="s">
        <v>7178</v>
      </c>
      <c r="N2396">
        <v>3.3461111109999999</v>
      </c>
      <c r="O2396">
        <v>0</v>
      </c>
      <c r="P2396">
        <v>63</v>
      </c>
      <c r="Q2396">
        <v>0</v>
      </c>
      <c r="R2396">
        <v>5</v>
      </c>
      <c r="S2396">
        <v>0</v>
      </c>
      <c r="T2396">
        <v>9</v>
      </c>
      <c r="U2396">
        <v>0</v>
      </c>
      <c r="V2396">
        <v>3</v>
      </c>
      <c r="W2396">
        <v>0</v>
      </c>
      <c r="X2396">
        <v>57.397078718918685</v>
      </c>
      <c r="Y2396">
        <v>0</v>
      </c>
      <c r="Z2396">
        <v>4.1240048700498999</v>
      </c>
      <c r="AA2396">
        <v>0</v>
      </c>
      <c r="AB2396">
        <v>34.033139392428623</v>
      </c>
      <c r="AC2396">
        <v>0</v>
      </c>
      <c r="AD2396">
        <v>717.82688128773646</v>
      </c>
      <c r="AE2396">
        <v>813.38110426913363</v>
      </c>
    </row>
    <row r="2397" spans="1:31" x14ac:dyDescent="0.25">
      <c r="A2397">
        <v>2058685</v>
      </c>
      <c r="B2397">
        <v>1</v>
      </c>
      <c r="C2397" t="s">
        <v>81</v>
      </c>
      <c r="D2397" t="s">
        <v>124</v>
      </c>
      <c r="E2397" t="s">
        <v>177</v>
      </c>
      <c r="F2397" t="s">
        <v>7179</v>
      </c>
      <c r="G2397" t="s">
        <v>183</v>
      </c>
      <c r="H2397" t="s">
        <v>143</v>
      </c>
      <c r="I2397" t="s">
        <v>135</v>
      </c>
      <c r="J2397" t="s">
        <v>136</v>
      </c>
      <c r="K2397" t="s">
        <v>137</v>
      </c>
      <c r="L2397" t="s">
        <v>7180</v>
      </c>
      <c r="M2397" t="s">
        <v>7181</v>
      </c>
      <c r="N2397">
        <v>0.81222222200000005</v>
      </c>
      <c r="O2397">
        <v>0</v>
      </c>
      <c r="P2397">
        <v>1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0.14475368297404057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0.14475368297404057</v>
      </c>
    </row>
    <row r="2398" spans="1:31" x14ac:dyDescent="0.25">
      <c r="A2398">
        <v>2058686</v>
      </c>
      <c r="B2398">
        <v>1</v>
      </c>
      <c r="C2398" t="s">
        <v>80</v>
      </c>
      <c r="D2398" t="s">
        <v>103</v>
      </c>
      <c r="E2398" t="s">
        <v>140</v>
      </c>
      <c r="F2398" t="s">
        <v>7182</v>
      </c>
      <c r="G2398" t="s">
        <v>142</v>
      </c>
      <c r="H2398" t="s">
        <v>143</v>
      </c>
      <c r="I2398" t="s">
        <v>135</v>
      </c>
      <c r="J2398" t="s">
        <v>136</v>
      </c>
      <c r="K2398" t="s">
        <v>137</v>
      </c>
      <c r="L2398" t="s">
        <v>7183</v>
      </c>
      <c r="M2398" t="s">
        <v>7184</v>
      </c>
      <c r="N2398">
        <v>1.103888888</v>
      </c>
      <c r="O2398">
        <v>0</v>
      </c>
      <c r="P2398">
        <v>153</v>
      </c>
      <c r="Q2398">
        <v>0</v>
      </c>
      <c r="R2398">
        <v>2</v>
      </c>
      <c r="S2398">
        <v>0</v>
      </c>
      <c r="T2398">
        <v>10</v>
      </c>
      <c r="U2398">
        <v>0</v>
      </c>
      <c r="V2398">
        <v>0</v>
      </c>
      <c r="W2398">
        <v>0</v>
      </c>
      <c r="X2398">
        <v>45.25480559001538</v>
      </c>
      <c r="Y2398">
        <v>0</v>
      </c>
      <c r="Z2398">
        <v>0.49857004979322284</v>
      </c>
      <c r="AA2398">
        <v>0</v>
      </c>
      <c r="AB2398">
        <v>20.519834770668442</v>
      </c>
      <c r="AC2398">
        <v>0</v>
      </c>
      <c r="AD2398">
        <v>0</v>
      </c>
      <c r="AE2398">
        <v>66.273210410477049</v>
      </c>
    </row>
    <row r="2399" spans="1:31" x14ac:dyDescent="0.25">
      <c r="A2399">
        <v>2058693</v>
      </c>
      <c r="B2399">
        <v>1</v>
      </c>
      <c r="C2399" t="s">
        <v>81</v>
      </c>
      <c r="D2399" t="s">
        <v>117</v>
      </c>
      <c r="E2399" t="s">
        <v>177</v>
      </c>
      <c r="F2399" t="s">
        <v>7185</v>
      </c>
      <c r="G2399" t="s">
        <v>183</v>
      </c>
      <c r="H2399" t="s">
        <v>143</v>
      </c>
      <c r="I2399" t="s">
        <v>135</v>
      </c>
      <c r="J2399" t="s">
        <v>136</v>
      </c>
      <c r="K2399" t="s">
        <v>137</v>
      </c>
      <c r="L2399" t="s">
        <v>7186</v>
      </c>
      <c r="M2399" t="s">
        <v>7187</v>
      </c>
      <c r="N2399">
        <v>1.386666666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1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2.9637227193280005E-2</v>
      </c>
      <c r="AC2399">
        <v>0</v>
      </c>
      <c r="AD2399">
        <v>0</v>
      </c>
      <c r="AE2399">
        <v>2.9637227193280005E-2</v>
      </c>
    </row>
    <row r="2400" spans="1:31" x14ac:dyDescent="0.25">
      <c r="A2400">
        <v>2058695</v>
      </c>
      <c r="B2400">
        <v>1</v>
      </c>
      <c r="C2400" t="s">
        <v>80</v>
      </c>
      <c r="D2400" t="s">
        <v>100</v>
      </c>
      <c r="E2400" t="s">
        <v>146</v>
      </c>
      <c r="F2400" t="s">
        <v>7188</v>
      </c>
      <c r="G2400" t="s">
        <v>133</v>
      </c>
      <c r="H2400" t="s">
        <v>134</v>
      </c>
      <c r="I2400" t="s">
        <v>135</v>
      </c>
      <c r="J2400" t="s">
        <v>136</v>
      </c>
      <c r="K2400" t="s">
        <v>137</v>
      </c>
      <c r="L2400" t="s">
        <v>7189</v>
      </c>
      <c r="M2400" t="s">
        <v>7190</v>
      </c>
      <c r="N2400">
        <v>0.32861111100000001</v>
      </c>
      <c r="O2400">
        <v>1</v>
      </c>
      <c r="P2400">
        <v>8118</v>
      </c>
      <c r="Q2400">
        <v>0</v>
      </c>
      <c r="R2400">
        <v>77</v>
      </c>
      <c r="S2400">
        <v>12</v>
      </c>
      <c r="T2400">
        <v>694</v>
      </c>
      <c r="U2400">
        <v>0</v>
      </c>
      <c r="V2400">
        <v>0</v>
      </c>
      <c r="W2400">
        <v>3.5036813668695972</v>
      </c>
      <c r="X2400">
        <v>485.6884225009465</v>
      </c>
      <c r="Y2400">
        <v>0</v>
      </c>
      <c r="Z2400">
        <v>6.2342924701154177</v>
      </c>
      <c r="AA2400">
        <v>60.99632127718877</v>
      </c>
      <c r="AB2400">
        <v>222.81298824112156</v>
      </c>
      <c r="AC2400">
        <v>0</v>
      </c>
      <c r="AD2400">
        <v>0</v>
      </c>
      <c r="AE2400">
        <v>779.23570585624179</v>
      </c>
    </row>
    <row r="2401" spans="1:31" x14ac:dyDescent="0.25">
      <c r="A2401">
        <v>2058698</v>
      </c>
      <c r="B2401">
        <v>1</v>
      </c>
      <c r="C2401" t="s">
        <v>80</v>
      </c>
      <c r="D2401" t="s">
        <v>96</v>
      </c>
      <c r="E2401" t="s">
        <v>140</v>
      </c>
      <c r="F2401" t="s">
        <v>7191</v>
      </c>
      <c r="G2401" t="s">
        <v>1283</v>
      </c>
      <c r="H2401" t="s">
        <v>143</v>
      </c>
      <c r="I2401" t="s">
        <v>135</v>
      </c>
      <c r="J2401" t="s">
        <v>136</v>
      </c>
      <c r="K2401" t="s">
        <v>137</v>
      </c>
      <c r="L2401" t="s">
        <v>7167</v>
      </c>
      <c r="M2401" t="s">
        <v>7192</v>
      </c>
      <c r="N2401">
        <v>0.99194444400000004</v>
      </c>
      <c r="O2401">
        <v>0</v>
      </c>
      <c r="P2401">
        <v>262</v>
      </c>
      <c r="Q2401">
        <v>0</v>
      </c>
      <c r="R2401">
        <v>0</v>
      </c>
      <c r="S2401">
        <v>0</v>
      </c>
      <c r="T2401">
        <v>8</v>
      </c>
      <c r="U2401">
        <v>0</v>
      </c>
      <c r="V2401">
        <v>0</v>
      </c>
      <c r="W2401">
        <v>0</v>
      </c>
      <c r="X2401">
        <v>71.456194136839514</v>
      </c>
      <c r="Y2401">
        <v>0</v>
      </c>
      <c r="Z2401">
        <v>0</v>
      </c>
      <c r="AA2401">
        <v>0</v>
      </c>
      <c r="AB2401">
        <v>3.6764198753460748</v>
      </c>
      <c r="AC2401">
        <v>0</v>
      </c>
      <c r="AD2401">
        <v>0</v>
      </c>
      <c r="AE2401">
        <v>75.132614012185584</v>
      </c>
    </row>
    <row r="2402" spans="1:31" x14ac:dyDescent="0.25">
      <c r="A2402">
        <v>2058700</v>
      </c>
      <c r="B2402">
        <v>1</v>
      </c>
      <c r="C2402" t="s">
        <v>80</v>
      </c>
      <c r="D2402" t="s">
        <v>100</v>
      </c>
      <c r="E2402" t="s">
        <v>169</v>
      </c>
      <c r="F2402" t="s">
        <v>7193</v>
      </c>
      <c r="G2402" t="s">
        <v>171</v>
      </c>
      <c r="H2402" t="s">
        <v>134</v>
      </c>
      <c r="I2402" t="s">
        <v>135</v>
      </c>
      <c r="J2402" t="s">
        <v>136</v>
      </c>
      <c r="K2402" t="s">
        <v>137</v>
      </c>
      <c r="L2402" t="s">
        <v>7194</v>
      </c>
      <c r="M2402" t="s">
        <v>7195</v>
      </c>
      <c r="N2402">
        <v>0.83250000000000002</v>
      </c>
      <c r="O2402">
        <v>0</v>
      </c>
      <c r="P2402">
        <v>56</v>
      </c>
      <c r="Q2402">
        <v>0</v>
      </c>
      <c r="R2402">
        <v>4</v>
      </c>
      <c r="S2402">
        <v>0</v>
      </c>
      <c r="T2402">
        <v>7</v>
      </c>
      <c r="U2402">
        <v>0</v>
      </c>
      <c r="V2402">
        <v>0</v>
      </c>
      <c r="W2402">
        <v>0</v>
      </c>
      <c r="X2402">
        <v>12.268463658673982</v>
      </c>
      <c r="Y2402">
        <v>0</v>
      </c>
      <c r="Z2402">
        <v>3.3578982876713859</v>
      </c>
      <c r="AA2402">
        <v>0</v>
      </c>
      <c r="AB2402">
        <v>14.616384066362169</v>
      </c>
      <c r="AC2402">
        <v>0</v>
      </c>
      <c r="AD2402">
        <v>0</v>
      </c>
      <c r="AE2402">
        <v>30.242746012707535</v>
      </c>
    </row>
    <row r="2403" spans="1:31" x14ac:dyDescent="0.25">
      <c r="A2403">
        <v>2058701</v>
      </c>
      <c r="B2403">
        <v>1</v>
      </c>
      <c r="C2403" t="s">
        <v>81</v>
      </c>
      <c r="D2403" t="s">
        <v>112</v>
      </c>
      <c r="E2403" t="s">
        <v>158</v>
      </c>
      <c r="F2403" t="s">
        <v>7196</v>
      </c>
      <c r="G2403" t="s">
        <v>385</v>
      </c>
      <c r="H2403" t="s">
        <v>143</v>
      </c>
      <c r="I2403" t="s">
        <v>135</v>
      </c>
      <c r="J2403" t="s">
        <v>136</v>
      </c>
      <c r="K2403" t="s">
        <v>137</v>
      </c>
      <c r="L2403" t="s">
        <v>7197</v>
      </c>
      <c r="M2403" t="s">
        <v>7198</v>
      </c>
      <c r="N2403">
        <v>1.0149999999999999</v>
      </c>
      <c r="O2403">
        <v>0</v>
      </c>
      <c r="P2403">
        <v>40</v>
      </c>
      <c r="Q2403">
        <v>0</v>
      </c>
      <c r="R2403">
        <v>0</v>
      </c>
      <c r="S2403">
        <v>0</v>
      </c>
      <c r="T2403">
        <v>3</v>
      </c>
      <c r="U2403">
        <v>0</v>
      </c>
      <c r="V2403">
        <v>0</v>
      </c>
      <c r="W2403">
        <v>0</v>
      </c>
      <c r="X2403">
        <v>6.9600010526094342</v>
      </c>
      <c r="Y2403">
        <v>0</v>
      </c>
      <c r="Z2403">
        <v>0</v>
      </c>
      <c r="AA2403">
        <v>0</v>
      </c>
      <c r="AB2403">
        <v>0.32198309778029999</v>
      </c>
      <c r="AC2403">
        <v>0</v>
      </c>
      <c r="AD2403">
        <v>0</v>
      </c>
      <c r="AE2403">
        <v>7.281984150389734</v>
      </c>
    </row>
    <row r="2404" spans="1:31" x14ac:dyDescent="0.25">
      <c r="A2404">
        <v>2058702</v>
      </c>
      <c r="B2404">
        <v>1</v>
      </c>
      <c r="C2404" t="s">
        <v>80</v>
      </c>
      <c r="D2404" t="s">
        <v>84</v>
      </c>
      <c r="E2404" t="s">
        <v>140</v>
      </c>
      <c r="F2404" t="s">
        <v>4724</v>
      </c>
      <c r="G2404" t="s">
        <v>154</v>
      </c>
      <c r="H2404" t="s">
        <v>143</v>
      </c>
      <c r="I2404" t="s">
        <v>135</v>
      </c>
      <c r="J2404" t="s">
        <v>136</v>
      </c>
      <c r="K2404" t="s">
        <v>155</v>
      </c>
      <c r="L2404" t="s">
        <v>7199</v>
      </c>
      <c r="M2404" t="s">
        <v>7200</v>
      </c>
      <c r="N2404">
        <v>1.8945833329999999</v>
      </c>
      <c r="O2404">
        <v>0</v>
      </c>
      <c r="P2404">
        <v>13</v>
      </c>
      <c r="Q2404">
        <v>0</v>
      </c>
      <c r="R2404">
        <v>14</v>
      </c>
      <c r="S2404">
        <v>0</v>
      </c>
      <c r="T2404">
        <v>1</v>
      </c>
      <c r="U2404">
        <v>0</v>
      </c>
      <c r="V2404">
        <v>0</v>
      </c>
      <c r="W2404">
        <v>0</v>
      </c>
      <c r="X2404">
        <v>15.272523518091948</v>
      </c>
      <c r="Y2404">
        <v>0</v>
      </c>
      <c r="Z2404">
        <v>19.83874659564086</v>
      </c>
      <c r="AA2404">
        <v>0</v>
      </c>
      <c r="AB2404">
        <v>0.16159034434542835</v>
      </c>
      <c r="AC2404">
        <v>0</v>
      </c>
      <c r="AD2404">
        <v>0</v>
      </c>
      <c r="AE2404">
        <v>35.272860458078235</v>
      </c>
    </row>
    <row r="2405" spans="1:31" x14ac:dyDescent="0.25">
      <c r="A2405">
        <v>2058703</v>
      </c>
      <c r="B2405">
        <v>1</v>
      </c>
      <c r="C2405" t="s">
        <v>80</v>
      </c>
      <c r="D2405" t="s">
        <v>93</v>
      </c>
      <c r="E2405" t="s">
        <v>177</v>
      </c>
      <c r="F2405" t="s">
        <v>7201</v>
      </c>
      <c r="G2405" t="s">
        <v>196</v>
      </c>
      <c r="H2405" t="s">
        <v>143</v>
      </c>
      <c r="I2405" t="s">
        <v>135</v>
      </c>
      <c r="J2405" t="s">
        <v>136</v>
      </c>
      <c r="K2405" t="s">
        <v>137</v>
      </c>
      <c r="L2405" t="s">
        <v>7202</v>
      </c>
      <c r="M2405" t="s">
        <v>7203</v>
      </c>
      <c r="N2405">
        <v>2.7961111110000001</v>
      </c>
      <c r="O2405">
        <v>0</v>
      </c>
      <c r="P2405">
        <v>4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3.1037374344953252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3.1037374344953252</v>
      </c>
    </row>
    <row r="2406" spans="1:31" x14ac:dyDescent="0.25">
      <c r="A2406">
        <v>2058705</v>
      </c>
      <c r="B2406">
        <v>1</v>
      </c>
      <c r="C2406" t="s">
        <v>80</v>
      </c>
      <c r="D2406" t="s">
        <v>92</v>
      </c>
      <c r="E2406" t="s">
        <v>146</v>
      </c>
      <c r="F2406" t="s">
        <v>7204</v>
      </c>
      <c r="G2406" t="s">
        <v>133</v>
      </c>
      <c r="H2406" t="s">
        <v>134</v>
      </c>
      <c r="I2406" t="s">
        <v>135</v>
      </c>
      <c r="J2406" t="s">
        <v>136</v>
      </c>
      <c r="K2406" t="s">
        <v>137</v>
      </c>
      <c r="L2406" t="s">
        <v>7205</v>
      </c>
      <c r="M2406" t="s">
        <v>7206</v>
      </c>
      <c r="N2406">
        <v>0.71472222200000002</v>
      </c>
      <c r="O2406">
        <v>1</v>
      </c>
      <c r="P2406">
        <v>3303</v>
      </c>
      <c r="Q2406">
        <v>0</v>
      </c>
      <c r="R2406">
        <v>6</v>
      </c>
      <c r="S2406">
        <v>5</v>
      </c>
      <c r="T2406">
        <v>145</v>
      </c>
      <c r="U2406">
        <v>0</v>
      </c>
      <c r="V2406">
        <v>0</v>
      </c>
      <c r="W2406">
        <v>7.5741908955564963</v>
      </c>
      <c r="X2406">
        <v>422.01280070056146</v>
      </c>
      <c r="Y2406">
        <v>0</v>
      </c>
      <c r="Z2406">
        <v>0.39658877429773559</v>
      </c>
      <c r="AA2406">
        <v>88.832715071906591</v>
      </c>
      <c r="AB2406">
        <v>95.883925083485209</v>
      </c>
      <c r="AC2406">
        <v>0</v>
      </c>
      <c r="AD2406">
        <v>0</v>
      </c>
      <c r="AE2406">
        <v>614.70022052580759</v>
      </c>
    </row>
    <row r="2407" spans="1:31" x14ac:dyDescent="0.25">
      <c r="A2407">
        <v>2058707</v>
      </c>
      <c r="B2407">
        <v>1</v>
      </c>
      <c r="C2407" t="s">
        <v>81</v>
      </c>
      <c r="D2407" t="s">
        <v>123</v>
      </c>
      <c r="E2407" t="s">
        <v>177</v>
      </c>
      <c r="F2407" t="s">
        <v>7207</v>
      </c>
      <c r="G2407" t="s">
        <v>183</v>
      </c>
      <c r="H2407" t="s">
        <v>143</v>
      </c>
      <c r="I2407" t="s">
        <v>135</v>
      </c>
      <c r="J2407" t="s">
        <v>136</v>
      </c>
      <c r="K2407" t="s">
        <v>137</v>
      </c>
      <c r="L2407" t="s">
        <v>7208</v>
      </c>
      <c r="M2407" t="s">
        <v>7209</v>
      </c>
      <c r="N2407">
        <v>1.1983333329999999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1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3.1418565502905969</v>
      </c>
      <c r="AC2407">
        <v>0</v>
      </c>
      <c r="AD2407">
        <v>0</v>
      </c>
      <c r="AE2407">
        <v>3.1418565502905969</v>
      </c>
    </row>
    <row r="2408" spans="1:31" x14ac:dyDescent="0.25">
      <c r="A2408">
        <v>2058709</v>
      </c>
      <c r="B2408">
        <v>1</v>
      </c>
      <c r="C2408" t="s">
        <v>81</v>
      </c>
      <c r="D2408" t="s">
        <v>118</v>
      </c>
      <c r="E2408" t="s">
        <v>131</v>
      </c>
      <c r="F2408" t="s">
        <v>7210</v>
      </c>
      <c r="G2408" t="s">
        <v>133</v>
      </c>
      <c r="H2408" t="s">
        <v>134</v>
      </c>
      <c r="I2408" t="s">
        <v>259</v>
      </c>
      <c r="J2408" t="s">
        <v>136</v>
      </c>
      <c r="K2408" t="s">
        <v>137</v>
      </c>
      <c r="L2408" t="s">
        <v>7211</v>
      </c>
      <c r="M2408" t="s">
        <v>7212</v>
      </c>
      <c r="N2408">
        <v>8.3333330000000001E-3</v>
      </c>
      <c r="O2408">
        <v>2</v>
      </c>
      <c r="P2408">
        <v>2899</v>
      </c>
      <c r="Q2408">
        <v>85</v>
      </c>
      <c r="R2408">
        <v>123</v>
      </c>
      <c r="S2408">
        <v>6</v>
      </c>
      <c r="T2408">
        <v>220</v>
      </c>
      <c r="U2408">
        <v>0</v>
      </c>
      <c r="V2408">
        <v>1</v>
      </c>
      <c r="W2408">
        <v>3.1080043555166666E-3</v>
      </c>
      <c r="X2408">
        <v>4.3555640991891176</v>
      </c>
      <c r="Y2408">
        <v>0.47250344626241653</v>
      </c>
      <c r="Z2408">
        <v>0.63329872212658345</v>
      </c>
      <c r="AA2408">
        <v>0.27633955854281672</v>
      </c>
      <c r="AB2408">
        <v>0.67988758596707488</v>
      </c>
      <c r="AC2408">
        <v>0</v>
      </c>
      <c r="AD2408">
        <v>6.6408569754050004E-2</v>
      </c>
      <c r="AE2408">
        <v>6.4871099861975763</v>
      </c>
    </row>
    <row r="2409" spans="1:31" x14ac:dyDescent="0.25">
      <c r="A2409">
        <v>2058710</v>
      </c>
      <c r="B2409">
        <v>1</v>
      </c>
      <c r="C2409" t="s">
        <v>81</v>
      </c>
      <c r="D2409" t="s">
        <v>127</v>
      </c>
      <c r="E2409" t="s">
        <v>158</v>
      </c>
      <c r="F2409" t="s">
        <v>1986</v>
      </c>
      <c r="G2409" t="s">
        <v>160</v>
      </c>
      <c r="H2409" t="s">
        <v>143</v>
      </c>
      <c r="I2409" t="s">
        <v>135</v>
      </c>
      <c r="J2409" t="s">
        <v>136</v>
      </c>
      <c r="K2409" t="s">
        <v>137</v>
      </c>
      <c r="L2409" t="s">
        <v>7213</v>
      </c>
      <c r="M2409" t="s">
        <v>7214</v>
      </c>
      <c r="N2409">
        <v>3.8819444440000002</v>
      </c>
      <c r="O2409">
        <v>0</v>
      </c>
      <c r="P2409">
        <v>39</v>
      </c>
      <c r="Q2409">
        <v>0</v>
      </c>
      <c r="R2409">
        <v>1</v>
      </c>
      <c r="S2409">
        <v>0</v>
      </c>
      <c r="T2409">
        <v>3</v>
      </c>
      <c r="U2409">
        <v>0</v>
      </c>
      <c r="V2409">
        <v>0</v>
      </c>
      <c r="W2409">
        <v>0</v>
      </c>
      <c r="X2409">
        <v>23.999528950514332</v>
      </c>
      <c r="Y2409">
        <v>0</v>
      </c>
      <c r="Z2409">
        <v>0.1083153490083139</v>
      </c>
      <c r="AA2409">
        <v>0</v>
      </c>
      <c r="AB2409">
        <v>6.4992796853837307</v>
      </c>
      <c r="AC2409">
        <v>0</v>
      </c>
      <c r="AD2409">
        <v>0</v>
      </c>
      <c r="AE2409">
        <v>30.607123984906377</v>
      </c>
    </row>
    <row r="2410" spans="1:31" x14ac:dyDescent="0.25">
      <c r="A2410">
        <v>2058713</v>
      </c>
      <c r="B2410">
        <v>1</v>
      </c>
      <c r="C2410" t="s">
        <v>80</v>
      </c>
      <c r="D2410" t="s">
        <v>95</v>
      </c>
      <c r="E2410" t="s">
        <v>146</v>
      </c>
      <c r="F2410" t="s">
        <v>7215</v>
      </c>
      <c r="G2410" t="s">
        <v>133</v>
      </c>
      <c r="H2410" t="s">
        <v>134</v>
      </c>
      <c r="I2410" t="s">
        <v>135</v>
      </c>
      <c r="J2410" t="s">
        <v>136</v>
      </c>
      <c r="K2410" t="s">
        <v>137</v>
      </c>
      <c r="L2410" t="s">
        <v>7216</v>
      </c>
      <c r="M2410" t="s">
        <v>7217</v>
      </c>
      <c r="N2410">
        <v>0.100555555</v>
      </c>
      <c r="O2410">
        <v>0</v>
      </c>
      <c r="P2410">
        <v>0</v>
      </c>
      <c r="Q2410">
        <v>0</v>
      </c>
      <c r="R2410">
        <v>0</v>
      </c>
      <c r="S2410">
        <v>1</v>
      </c>
      <c r="T2410">
        <v>0</v>
      </c>
      <c r="U2410">
        <v>1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6.0392633266704623</v>
      </c>
      <c r="AB2410">
        <v>0</v>
      </c>
      <c r="AC2410">
        <v>0.33830034754562227</v>
      </c>
      <c r="AD2410">
        <v>0</v>
      </c>
      <c r="AE2410">
        <v>6.3775636742160842</v>
      </c>
    </row>
    <row r="2411" spans="1:31" x14ac:dyDescent="0.25">
      <c r="A2411">
        <v>2058715</v>
      </c>
      <c r="B2411">
        <v>1</v>
      </c>
      <c r="C2411" t="s">
        <v>81</v>
      </c>
      <c r="D2411" t="s">
        <v>128</v>
      </c>
      <c r="E2411" t="s">
        <v>177</v>
      </c>
      <c r="F2411" t="s">
        <v>7218</v>
      </c>
      <c r="G2411" t="s">
        <v>1007</v>
      </c>
      <c r="H2411" t="s">
        <v>143</v>
      </c>
      <c r="I2411" t="s">
        <v>135</v>
      </c>
      <c r="J2411" t="s">
        <v>136</v>
      </c>
      <c r="K2411" t="s">
        <v>137</v>
      </c>
      <c r="L2411" t="s">
        <v>7219</v>
      </c>
      <c r="M2411" t="s">
        <v>7220</v>
      </c>
      <c r="N2411">
        <v>0.56638888799999998</v>
      </c>
      <c r="O2411">
        <v>0</v>
      </c>
      <c r="P2411">
        <v>2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0.28857319730211395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0.28857319730211395</v>
      </c>
    </row>
    <row r="2412" spans="1:31" x14ac:dyDescent="0.25">
      <c r="A2412">
        <v>2058718</v>
      </c>
      <c r="B2412">
        <v>1</v>
      </c>
      <c r="C2412" t="s">
        <v>81</v>
      </c>
      <c r="D2412" t="s">
        <v>128</v>
      </c>
      <c r="E2412" t="s">
        <v>177</v>
      </c>
      <c r="F2412" t="s">
        <v>7221</v>
      </c>
      <c r="G2412" t="s">
        <v>1007</v>
      </c>
      <c r="H2412" t="s">
        <v>143</v>
      </c>
      <c r="I2412" t="s">
        <v>135</v>
      </c>
      <c r="J2412" t="s">
        <v>136</v>
      </c>
      <c r="K2412" t="s">
        <v>137</v>
      </c>
      <c r="L2412" t="s">
        <v>7222</v>
      </c>
      <c r="M2412" t="s">
        <v>7223</v>
      </c>
      <c r="N2412">
        <v>0.61638888800000002</v>
      </c>
      <c r="O2412">
        <v>0</v>
      </c>
      <c r="P2412">
        <v>2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0.17659063090375388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0.17659063090375388</v>
      </c>
    </row>
    <row r="2413" spans="1:31" x14ac:dyDescent="0.25">
      <c r="A2413">
        <v>2058721</v>
      </c>
      <c r="B2413">
        <v>1</v>
      </c>
      <c r="C2413" t="s">
        <v>80</v>
      </c>
      <c r="D2413" t="s">
        <v>105</v>
      </c>
      <c r="E2413" t="s">
        <v>177</v>
      </c>
      <c r="F2413" t="s">
        <v>7224</v>
      </c>
      <c r="G2413" t="s">
        <v>179</v>
      </c>
      <c r="H2413" t="s">
        <v>143</v>
      </c>
      <c r="I2413" t="s">
        <v>135</v>
      </c>
      <c r="J2413" t="s">
        <v>136</v>
      </c>
      <c r="K2413" t="s">
        <v>137</v>
      </c>
      <c r="L2413" t="s">
        <v>7225</v>
      </c>
      <c r="M2413" t="s">
        <v>7226</v>
      </c>
      <c r="N2413">
        <v>2.261666666</v>
      </c>
      <c r="O2413">
        <v>0</v>
      </c>
      <c r="P2413">
        <v>6</v>
      </c>
      <c r="Q2413">
        <v>0</v>
      </c>
      <c r="R2413">
        <v>0</v>
      </c>
      <c r="S2413">
        <v>0</v>
      </c>
      <c r="T2413">
        <v>1</v>
      </c>
      <c r="U2413">
        <v>0</v>
      </c>
      <c r="V2413">
        <v>0</v>
      </c>
      <c r="W2413">
        <v>0</v>
      </c>
      <c r="X2413">
        <v>2.8061525868532726</v>
      </c>
      <c r="Y2413">
        <v>0</v>
      </c>
      <c r="Z2413">
        <v>0</v>
      </c>
      <c r="AA2413">
        <v>0</v>
      </c>
      <c r="AB2413">
        <v>15.064205906750459</v>
      </c>
      <c r="AC2413">
        <v>0</v>
      </c>
      <c r="AD2413">
        <v>0</v>
      </c>
      <c r="AE2413">
        <v>17.870358493603732</v>
      </c>
    </row>
    <row r="2414" spans="1:31" x14ac:dyDescent="0.25">
      <c r="A2414">
        <v>2058724</v>
      </c>
      <c r="B2414">
        <v>1</v>
      </c>
      <c r="C2414" t="s">
        <v>81</v>
      </c>
      <c r="D2414" t="s">
        <v>112</v>
      </c>
      <c r="E2414" t="s">
        <v>177</v>
      </c>
      <c r="F2414" t="s">
        <v>7227</v>
      </c>
      <c r="G2414" t="s">
        <v>183</v>
      </c>
      <c r="H2414" t="s">
        <v>143</v>
      </c>
      <c r="I2414" t="s">
        <v>135</v>
      </c>
      <c r="J2414" t="s">
        <v>136</v>
      </c>
      <c r="K2414" t="s">
        <v>137</v>
      </c>
      <c r="L2414" t="s">
        <v>7228</v>
      </c>
      <c r="M2414" t="s">
        <v>7229</v>
      </c>
      <c r="N2414">
        <v>2.6408333329999998</v>
      </c>
      <c r="O2414">
        <v>0</v>
      </c>
      <c r="P2414">
        <v>1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0.45032456091855838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0.45032456091855838</v>
      </c>
    </row>
    <row r="2415" spans="1:31" x14ac:dyDescent="0.25">
      <c r="A2415">
        <v>2058726</v>
      </c>
      <c r="B2415">
        <v>1</v>
      </c>
      <c r="C2415" t="s">
        <v>81</v>
      </c>
      <c r="D2415" t="s">
        <v>118</v>
      </c>
      <c r="E2415" t="s">
        <v>169</v>
      </c>
      <c r="F2415" t="s">
        <v>7230</v>
      </c>
      <c r="G2415" t="s">
        <v>171</v>
      </c>
      <c r="H2415" t="s">
        <v>134</v>
      </c>
      <c r="I2415" t="s">
        <v>135</v>
      </c>
      <c r="J2415" t="s">
        <v>136</v>
      </c>
      <c r="K2415" t="s">
        <v>137</v>
      </c>
      <c r="L2415" t="s">
        <v>7231</v>
      </c>
      <c r="M2415" t="s">
        <v>7232</v>
      </c>
      <c r="N2415">
        <v>0.58194444400000001</v>
      </c>
      <c r="O2415">
        <v>0</v>
      </c>
      <c r="P2415">
        <v>405</v>
      </c>
      <c r="Q2415">
        <v>0</v>
      </c>
      <c r="R2415">
        <v>8</v>
      </c>
      <c r="S2415">
        <v>0</v>
      </c>
      <c r="T2415">
        <v>23</v>
      </c>
      <c r="U2415">
        <v>0</v>
      </c>
      <c r="V2415">
        <v>1</v>
      </c>
      <c r="W2415">
        <v>0</v>
      </c>
      <c r="X2415">
        <v>48.000358705903317</v>
      </c>
      <c r="Y2415">
        <v>0</v>
      </c>
      <c r="Z2415">
        <v>5.1276007426297001</v>
      </c>
      <c r="AA2415">
        <v>0</v>
      </c>
      <c r="AB2415">
        <v>4.9659953382748014</v>
      </c>
      <c r="AC2415">
        <v>0</v>
      </c>
      <c r="AD2415">
        <v>4.6031634742591923</v>
      </c>
      <c r="AE2415">
        <v>62.697118261067011</v>
      </c>
    </row>
    <row r="2416" spans="1:31" x14ac:dyDescent="0.25">
      <c r="A2416">
        <v>2058727</v>
      </c>
      <c r="B2416">
        <v>1</v>
      </c>
      <c r="C2416" t="s">
        <v>80</v>
      </c>
      <c r="D2416" t="s">
        <v>83</v>
      </c>
      <c r="E2416" t="s">
        <v>177</v>
      </c>
      <c r="F2416" t="s">
        <v>7233</v>
      </c>
      <c r="G2416" t="s">
        <v>183</v>
      </c>
      <c r="H2416" t="s">
        <v>143</v>
      </c>
      <c r="I2416" t="s">
        <v>135</v>
      </c>
      <c r="J2416" t="s">
        <v>136</v>
      </c>
      <c r="K2416" t="s">
        <v>137</v>
      </c>
      <c r="L2416" t="s">
        <v>7234</v>
      </c>
      <c r="M2416" t="s">
        <v>7235</v>
      </c>
      <c r="N2416">
        <v>1.4797222219999999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1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1.9209316172064173E-2</v>
      </c>
      <c r="AC2416">
        <v>0</v>
      </c>
      <c r="AD2416">
        <v>0</v>
      </c>
      <c r="AE2416">
        <v>1.9209316172064173E-2</v>
      </c>
    </row>
    <row r="2417" spans="1:31" x14ac:dyDescent="0.25">
      <c r="A2417">
        <v>2058729</v>
      </c>
      <c r="B2417">
        <v>1</v>
      </c>
      <c r="C2417" t="s">
        <v>80</v>
      </c>
      <c r="D2417" t="s">
        <v>82</v>
      </c>
      <c r="E2417" t="s">
        <v>177</v>
      </c>
      <c r="F2417" t="s">
        <v>7236</v>
      </c>
      <c r="G2417" t="s">
        <v>179</v>
      </c>
      <c r="H2417" t="s">
        <v>143</v>
      </c>
      <c r="I2417" t="s">
        <v>135</v>
      </c>
      <c r="J2417" t="s">
        <v>136</v>
      </c>
      <c r="K2417" t="s">
        <v>137</v>
      </c>
      <c r="L2417" t="s">
        <v>7237</v>
      </c>
      <c r="M2417" t="s">
        <v>7238</v>
      </c>
      <c r="N2417">
        <v>1.9069444440000001</v>
      </c>
      <c r="O2417">
        <v>0</v>
      </c>
      <c r="P2417">
        <v>6</v>
      </c>
      <c r="Q2417">
        <v>0</v>
      </c>
      <c r="R2417">
        <v>0</v>
      </c>
      <c r="S2417">
        <v>0</v>
      </c>
      <c r="T2417">
        <v>1</v>
      </c>
      <c r="U2417">
        <v>0</v>
      </c>
      <c r="V2417">
        <v>0</v>
      </c>
      <c r="W2417">
        <v>0</v>
      </c>
      <c r="X2417">
        <v>1.5121882873938695</v>
      </c>
      <c r="Y2417">
        <v>0</v>
      </c>
      <c r="Z2417">
        <v>0</v>
      </c>
      <c r="AA2417">
        <v>0</v>
      </c>
      <c r="AB2417">
        <v>0.27794549113170197</v>
      </c>
      <c r="AC2417">
        <v>0</v>
      </c>
      <c r="AD2417">
        <v>0</v>
      </c>
      <c r="AE2417">
        <v>1.7901337785255715</v>
      </c>
    </row>
    <row r="2418" spans="1:31" x14ac:dyDescent="0.25">
      <c r="A2418">
        <v>2058730</v>
      </c>
      <c r="B2418">
        <v>1</v>
      </c>
      <c r="C2418" t="s">
        <v>80</v>
      </c>
      <c r="D2418" t="s">
        <v>83</v>
      </c>
      <c r="E2418" t="s">
        <v>177</v>
      </c>
      <c r="F2418" t="s">
        <v>7239</v>
      </c>
      <c r="G2418" t="s">
        <v>183</v>
      </c>
      <c r="H2418" t="s">
        <v>143</v>
      </c>
      <c r="I2418" t="s">
        <v>135</v>
      </c>
      <c r="J2418" t="s">
        <v>136</v>
      </c>
      <c r="K2418" t="s">
        <v>137</v>
      </c>
      <c r="L2418" t="s">
        <v>7240</v>
      </c>
      <c r="M2418" t="s">
        <v>7241</v>
      </c>
      <c r="N2418">
        <v>1.957777777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8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25.096438101033787</v>
      </c>
      <c r="AC2418">
        <v>0</v>
      </c>
      <c r="AD2418">
        <v>0</v>
      </c>
      <c r="AE2418">
        <v>25.096438101033787</v>
      </c>
    </row>
    <row r="2419" spans="1:31" x14ac:dyDescent="0.25">
      <c r="A2419">
        <v>2058733</v>
      </c>
      <c r="B2419">
        <v>1</v>
      </c>
      <c r="C2419" t="s">
        <v>80</v>
      </c>
      <c r="D2419" t="s">
        <v>88</v>
      </c>
      <c r="E2419" t="s">
        <v>177</v>
      </c>
      <c r="F2419" t="s">
        <v>7242</v>
      </c>
      <c r="G2419" t="s">
        <v>183</v>
      </c>
      <c r="H2419" t="s">
        <v>143</v>
      </c>
      <c r="I2419" t="s">
        <v>135</v>
      </c>
      <c r="J2419" t="s">
        <v>136</v>
      </c>
      <c r="K2419" t="s">
        <v>137</v>
      </c>
      <c r="L2419" t="s">
        <v>7243</v>
      </c>
      <c r="M2419" t="s">
        <v>7244</v>
      </c>
      <c r="N2419">
        <v>3.650555555</v>
      </c>
      <c r="O2419">
        <v>0</v>
      </c>
      <c r="P2419">
        <v>2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1.6216427049004214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1.6216427049004214</v>
      </c>
    </row>
    <row r="2420" spans="1:31" x14ac:dyDescent="0.25">
      <c r="A2420">
        <v>2058737</v>
      </c>
      <c r="B2420">
        <v>1</v>
      </c>
      <c r="C2420" t="s">
        <v>81</v>
      </c>
      <c r="D2420" t="s">
        <v>118</v>
      </c>
      <c r="E2420" t="s">
        <v>131</v>
      </c>
      <c r="F2420" t="s">
        <v>7210</v>
      </c>
      <c r="G2420" t="s">
        <v>133</v>
      </c>
      <c r="H2420" t="s">
        <v>134</v>
      </c>
      <c r="I2420" t="s">
        <v>259</v>
      </c>
      <c r="J2420" t="s">
        <v>136</v>
      </c>
      <c r="K2420" t="s">
        <v>137</v>
      </c>
      <c r="L2420" t="s">
        <v>7245</v>
      </c>
      <c r="M2420" t="s">
        <v>7246</v>
      </c>
      <c r="N2420">
        <v>1.6666666E-2</v>
      </c>
      <c r="O2420">
        <v>2</v>
      </c>
      <c r="P2420">
        <v>2777</v>
      </c>
      <c r="Q2420">
        <v>85</v>
      </c>
      <c r="R2420">
        <v>121</v>
      </c>
      <c r="S2420">
        <v>6</v>
      </c>
      <c r="T2420">
        <v>217</v>
      </c>
      <c r="U2420">
        <v>0</v>
      </c>
      <c r="V2420">
        <v>1</v>
      </c>
      <c r="W2420">
        <v>6.2160087110333332E-3</v>
      </c>
      <c r="X2420">
        <v>8.2597368275732901</v>
      </c>
      <c r="Y2420">
        <v>0.94500689252483328</v>
      </c>
      <c r="Z2420">
        <v>1.2599093910354837</v>
      </c>
      <c r="AA2420">
        <v>0.55267911708563344</v>
      </c>
      <c r="AB2420">
        <v>1.3422263288047995</v>
      </c>
      <c r="AC2420">
        <v>0</v>
      </c>
      <c r="AD2420">
        <v>0.13281713950810001</v>
      </c>
      <c r="AE2420">
        <v>12.498591705243173</v>
      </c>
    </row>
    <row r="2421" spans="1:31" x14ac:dyDescent="0.25">
      <c r="A2421">
        <v>2058740</v>
      </c>
      <c r="B2421">
        <v>1</v>
      </c>
      <c r="C2421" t="s">
        <v>80</v>
      </c>
      <c r="D2421" t="s">
        <v>105</v>
      </c>
      <c r="E2421" t="s">
        <v>169</v>
      </c>
      <c r="F2421" t="s">
        <v>7247</v>
      </c>
      <c r="G2421" t="s">
        <v>171</v>
      </c>
      <c r="H2421" t="s">
        <v>134</v>
      </c>
      <c r="I2421" t="s">
        <v>135</v>
      </c>
      <c r="J2421" t="s">
        <v>136</v>
      </c>
      <c r="K2421" t="s">
        <v>137</v>
      </c>
      <c r="L2421" t="s">
        <v>7248</v>
      </c>
      <c r="M2421" t="s">
        <v>7249</v>
      </c>
      <c r="N2421">
        <v>0.72777777700000001</v>
      </c>
      <c r="O2421">
        <v>0</v>
      </c>
      <c r="P2421">
        <v>13</v>
      </c>
      <c r="Q2421">
        <v>0</v>
      </c>
      <c r="R2421">
        <v>3</v>
      </c>
      <c r="S2421">
        <v>0</v>
      </c>
      <c r="T2421">
        <v>2</v>
      </c>
      <c r="U2421">
        <v>0</v>
      </c>
      <c r="V2421">
        <v>0</v>
      </c>
      <c r="W2421">
        <v>0</v>
      </c>
      <c r="X2421">
        <v>2.4764114465844003</v>
      </c>
      <c r="Y2421">
        <v>0</v>
      </c>
      <c r="Z2421">
        <v>0.96613171492754435</v>
      </c>
      <c r="AA2421">
        <v>0</v>
      </c>
      <c r="AB2421">
        <v>1.2733148199688888</v>
      </c>
      <c r="AC2421">
        <v>0</v>
      </c>
      <c r="AD2421">
        <v>0</v>
      </c>
      <c r="AE2421">
        <v>4.7158579814808341</v>
      </c>
    </row>
    <row r="2422" spans="1:31" x14ac:dyDescent="0.25">
      <c r="A2422">
        <v>2058746</v>
      </c>
      <c r="B2422">
        <v>1</v>
      </c>
      <c r="C2422" t="s">
        <v>81</v>
      </c>
      <c r="D2422" t="s">
        <v>120</v>
      </c>
      <c r="E2422" t="s">
        <v>131</v>
      </c>
      <c r="F2422" t="s">
        <v>7250</v>
      </c>
      <c r="G2422" t="s">
        <v>133</v>
      </c>
      <c r="H2422" t="s">
        <v>134</v>
      </c>
      <c r="I2422" t="s">
        <v>135</v>
      </c>
      <c r="J2422" t="s">
        <v>136</v>
      </c>
      <c r="K2422" t="s">
        <v>137</v>
      </c>
      <c r="L2422" t="s">
        <v>7251</v>
      </c>
      <c r="M2422" t="s">
        <v>7252</v>
      </c>
      <c r="N2422">
        <v>0.55055555499999997</v>
      </c>
      <c r="O2422">
        <v>0</v>
      </c>
      <c r="P2422">
        <v>428</v>
      </c>
      <c r="Q2422">
        <v>0</v>
      </c>
      <c r="R2422">
        <v>13</v>
      </c>
      <c r="S2422">
        <v>1</v>
      </c>
      <c r="T2422">
        <v>18</v>
      </c>
      <c r="U2422">
        <v>0</v>
      </c>
      <c r="V2422">
        <v>0</v>
      </c>
      <c r="W2422">
        <v>0</v>
      </c>
      <c r="X2422">
        <v>38.739130244636286</v>
      </c>
      <c r="Y2422">
        <v>0</v>
      </c>
      <c r="Z2422">
        <v>1.3827035433107828</v>
      </c>
      <c r="AA2422">
        <v>8.6001437883485323</v>
      </c>
      <c r="AB2422">
        <v>4.153704584940777</v>
      </c>
      <c r="AC2422">
        <v>0</v>
      </c>
      <c r="AD2422">
        <v>0</v>
      </c>
      <c r="AE2422">
        <v>52.875682161236377</v>
      </c>
    </row>
    <row r="2423" spans="1:31" x14ac:dyDescent="0.25">
      <c r="A2423">
        <v>2058749</v>
      </c>
      <c r="B2423">
        <v>1</v>
      </c>
      <c r="C2423" t="s">
        <v>80</v>
      </c>
      <c r="D2423" t="s">
        <v>96</v>
      </c>
      <c r="E2423" t="s">
        <v>158</v>
      </c>
      <c r="F2423" t="s">
        <v>7253</v>
      </c>
      <c r="G2423" t="s">
        <v>385</v>
      </c>
      <c r="H2423" t="s">
        <v>143</v>
      </c>
      <c r="I2423" t="s">
        <v>135</v>
      </c>
      <c r="J2423" t="s">
        <v>136</v>
      </c>
      <c r="K2423" t="s">
        <v>137</v>
      </c>
      <c r="L2423" t="s">
        <v>7254</v>
      </c>
      <c r="M2423" t="s">
        <v>7255</v>
      </c>
      <c r="N2423">
        <v>1.6527777770000001</v>
      </c>
      <c r="O2423">
        <v>0</v>
      </c>
      <c r="P2423">
        <v>2</v>
      </c>
      <c r="Q2423">
        <v>0</v>
      </c>
      <c r="R2423">
        <v>2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1.6228218820647498</v>
      </c>
      <c r="Y2423">
        <v>0</v>
      </c>
      <c r="Z2423">
        <v>1.7232315025104858</v>
      </c>
      <c r="AA2423">
        <v>0</v>
      </c>
      <c r="AB2423">
        <v>0</v>
      </c>
      <c r="AC2423">
        <v>0</v>
      </c>
      <c r="AD2423">
        <v>0</v>
      </c>
      <c r="AE2423">
        <v>3.3460533845752356</v>
      </c>
    </row>
    <row r="2424" spans="1:31" x14ac:dyDescent="0.25">
      <c r="A2424">
        <v>2058751</v>
      </c>
      <c r="B2424">
        <v>1</v>
      </c>
      <c r="C2424" t="s">
        <v>80</v>
      </c>
      <c r="D2424" t="s">
        <v>110</v>
      </c>
      <c r="E2424" t="s">
        <v>177</v>
      </c>
      <c r="F2424" t="s">
        <v>7256</v>
      </c>
      <c r="G2424" t="s">
        <v>183</v>
      </c>
      <c r="H2424" t="s">
        <v>143</v>
      </c>
      <c r="I2424" t="s">
        <v>135</v>
      </c>
      <c r="J2424" t="s">
        <v>136</v>
      </c>
      <c r="K2424" t="s">
        <v>137</v>
      </c>
      <c r="L2424" t="s">
        <v>7257</v>
      </c>
      <c r="M2424" t="s">
        <v>7258</v>
      </c>
      <c r="N2424">
        <v>1.403611111</v>
      </c>
      <c r="O2424">
        <v>0</v>
      </c>
      <c r="P2424">
        <v>18</v>
      </c>
      <c r="Q2424">
        <v>0</v>
      </c>
      <c r="R2424">
        <v>0</v>
      </c>
      <c r="S2424">
        <v>0</v>
      </c>
      <c r="T2424">
        <v>41</v>
      </c>
      <c r="U2424">
        <v>0</v>
      </c>
      <c r="V2424">
        <v>0</v>
      </c>
      <c r="W2424">
        <v>0</v>
      </c>
      <c r="X2424">
        <v>14.320397159690865</v>
      </c>
      <c r="Y2424">
        <v>0</v>
      </c>
      <c r="Z2424">
        <v>0</v>
      </c>
      <c r="AA2424">
        <v>0</v>
      </c>
      <c r="AB2424">
        <v>50.965767023159778</v>
      </c>
      <c r="AC2424">
        <v>0</v>
      </c>
      <c r="AD2424">
        <v>0</v>
      </c>
      <c r="AE2424">
        <v>65.286164182850641</v>
      </c>
    </row>
    <row r="2425" spans="1:31" x14ac:dyDescent="0.25">
      <c r="A2425">
        <v>2058753</v>
      </c>
      <c r="B2425">
        <v>1</v>
      </c>
      <c r="C2425" t="s">
        <v>80</v>
      </c>
      <c r="D2425" t="s">
        <v>96</v>
      </c>
      <c r="E2425" t="s">
        <v>158</v>
      </c>
      <c r="F2425" t="s">
        <v>7259</v>
      </c>
      <c r="G2425" t="s">
        <v>1283</v>
      </c>
      <c r="H2425" t="s">
        <v>143</v>
      </c>
      <c r="I2425" t="s">
        <v>135</v>
      </c>
      <c r="J2425" t="s">
        <v>136</v>
      </c>
      <c r="K2425" t="s">
        <v>137</v>
      </c>
      <c r="L2425" t="s">
        <v>7260</v>
      </c>
      <c r="M2425" t="s">
        <v>7261</v>
      </c>
      <c r="N2425">
        <v>2.8333333330000001</v>
      </c>
      <c r="O2425">
        <v>0</v>
      </c>
      <c r="P2425">
        <v>54</v>
      </c>
      <c r="Q2425">
        <v>0</v>
      </c>
      <c r="R2425">
        <v>0</v>
      </c>
      <c r="S2425">
        <v>0</v>
      </c>
      <c r="T2425">
        <v>4</v>
      </c>
      <c r="U2425">
        <v>0</v>
      </c>
      <c r="V2425">
        <v>0</v>
      </c>
      <c r="W2425">
        <v>0</v>
      </c>
      <c r="X2425">
        <v>36.87390558460627</v>
      </c>
      <c r="Y2425">
        <v>0</v>
      </c>
      <c r="Z2425">
        <v>0</v>
      </c>
      <c r="AA2425">
        <v>0</v>
      </c>
      <c r="AB2425">
        <v>25.034750287500451</v>
      </c>
      <c r="AC2425">
        <v>0</v>
      </c>
      <c r="AD2425">
        <v>0</v>
      </c>
      <c r="AE2425">
        <v>61.908655872106721</v>
      </c>
    </row>
    <row r="2426" spans="1:31" x14ac:dyDescent="0.25">
      <c r="A2426">
        <v>2058754</v>
      </c>
      <c r="B2426">
        <v>1</v>
      </c>
      <c r="C2426" t="s">
        <v>81</v>
      </c>
      <c r="D2426" t="s">
        <v>128</v>
      </c>
      <c r="E2426" t="s">
        <v>169</v>
      </c>
      <c r="F2426" t="s">
        <v>5441</v>
      </c>
      <c r="G2426" t="s">
        <v>133</v>
      </c>
      <c r="H2426" t="s">
        <v>134</v>
      </c>
      <c r="I2426" t="s">
        <v>259</v>
      </c>
      <c r="J2426" t="s">
        <v>136</v>
      </c>
      <c r="K2426" t="s">
        <v>137</v>
      </c>
      <c r="L2426" t="s">
        <v>7262</v>
      </c>
      <c r="M2426" t="s">
        <v>7263</v>
      </c>
      <c r="N2426">
        <v>8.3333330000000001E-3</v>
      </c>
      <c r="O2426">
        <v>0</v>
      </c>
      <c r="P2426">
        <v>497</v>
      </c>
      <c r="Q2426">
        <v>3</v>
      </c>
      <c r="R2426">
        <v>26</v>
      </c>
      <c r="S2426">
        <v>2</v>
      </c>
      <c r="T2426">
        <v>55</v>
      </c>
      <c r="U2426">
        <v>0</v>
      </c>
      <c r="V2426">
        <v>0</v>
      </c>
      <c r="W2426">
        <v>0</v>
      </c>
      <c r="X2426">
        <v>0.73633861992054106</v>
      </c>
      <c r="Y2426">
        <v>2.7251364072400003E-2</v>
      </c>
      <c r="Z2426">
        <v>9.9663681060050011E-2</v>
      </c>
      <c r="AA2426">
        <v>5.1651060687999996E-3</v>
      </c>
      <c r="AB2426">
        <v>0.22236395438356665</v>
      </c>
      <c r="AC2426">
        <v>0</v>
      </c>
      <c r="AD2426">
        <v>0</v>
      </c>
      <c r="AE2426">
        <v>1.0907827255053577</v>
      </c>
    </row>
    <row r="2427" spans="1:31" x14ac:dyDescent="0.25">
      <c r="A2427">
        <v>2058756</v>
      </c>
      <c r="B2427">
        <v>1</v>
      </c>
      <c r="C2427" t="s">
        <v>81</v>
      </c>
      <c r="D2427" t="s">
        <v>124</v>
      </c>
      <c r="E2427" t="s">
        <v>158</v>
      </c>
      <c r="F2427" t="s">
        <v>7264</v>
      </c>
      <c r="G2427" t="s">
        <v>7265</v>
      </c>
      <c r="H2427" t="s">
        <v>143</v>
      </c>
      <c r="I2427" t="s">
        <v>135</v>
      </c>
      <c r="J2427" t="s">
        <v>5</v>
      </c>
      <c r="K2427" t="s">
        <v>137</v>
      </c>
      <c r="L2427" t="s">
        <v>7266</v>
      </c>
      <c r="M2427" t="s">
        <v>7267</v>
      </c>
      <c r="N2427">
        <v>2.6091666660000001</v>
      </c>
      <c r="O2427">
        <v>0</v>
      </c>
      <c r="P2427">
        <v>2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0.20140262906324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0.20140262906324</v>
      </c>
    </row>
    <row r="2428" spans="1:31" x14ac:dyDescent="0.25">
      <c r="A2428">
        <v>2058757</v>
      </c>
      <c r="B2428">
        <v>1</v>
      </c>
      <c r="C2428" t="s">
        <v>80</v>
      </c>
      <c r="D2428" t="s">
        <v>100</v>
      </c>
      <c r="E2428" t="s">
        <v>146</v>
      </c>
      <c r="F2428" t="s">
        <v>639</v>
      </c>
      <c r="G2428" t="s">
        <v>133</v>
      </c>
      <c r="H2428" t="s">
        <v>134</v>
      </c>
      <c r="I2428" t="s">
        <v>135</v>
      </c>
      <c r="J2428" t="s">
        <v>136</v>
      </c>
      <c r="K2428" t="s">
        <v>137</v>
      </c>
      <c r="L2428" t="s">
        <v>7268</v>
      </c>
      <c r="M2428" t="s">
        <v>7269</v>
      </c>
      <c r="N2428">
        <v>1.0891666659999999</v>
      </c>
      <c r="O2428">
        <v>0</v>
      </c>
      <c r="P2428">
        <v>626</v>
      </c>
      <c r="Q2428">
        <v>2</v>
      </c>
      <c r="R2428">
        <v>29</v>
      </c>
      <c r="S2428">
        <v>9</v>
      </c>
      <c r="T2428">
        <v>71</v>
      </c>
      <c r="U2428">
        <v>4</v>
      </c>
      <c r="V2428">
        <v>1</v>
      </c>
      <c r="W2428">
        <v>0</v>
      </c>
      <c r="X2428">
        <v>167.42789228382526</v>
      </c>
      <c r="Y2428">
        <v>1.9398237333995203</v>
      </c>
      <c r="Z2428">
        <v>21.997809393098425</v>
      </c>
      <c r="AA2428">
        <v>66.291837745480819</v>
      </c>
      <c r="AB2428">
        <v>94.271431786700063</v>
      </c>
      <c r="AC2428">
        <v>51.80651571757592</v>
      </c>
      <c r="AD2428">
        <v>6.1387845486148329</v>
      </c>
      <c r="AE2428">
        <v>409.87409520869483</v>
      </c>
    </row>
    <row r="2429" spans="1:31" x14ac:dyDescent="0.25">
      <c r="A2429">
        <v>2058758</v>
      </c>
      <c r="B2429">
        <v>1</v>
      </c>
      <c r="C2429" t="s">
        <v>80</v>
      </c>
      <c r="D2429" t="s">
        <v>100</v>
      </c>
      <c r="E2429" t="s">
        <v>146</v>
      </c>
      <c r="F2429" t="s">
        <v>258</v>
      </c>
      <c r="G2429" t="s">
        <v>133</v>
      </c>
      <c r="H2429" t="s">
        <v>134</v>
      </c>
      <c r="I2429" t="s">
        <v>135</v>
      </c>
      <c r="J2429" t="s">
        <v>136</v>
      </c>
      <c r="K2429" t="s">
        <v>137</v>
      </c>
      <c r="L2429" t="s">
        <v>7270</v>
      </c>
      <c r="M2429" t="s">
        <v>7271</v>
      </c>
      <c r="N2429">
        <v>1.009166666</v>
      </c>
      <c r="O2429">
        <v>4</v>
      </c>
      <c r="P2429">
        <v>324</v>
      </c>
      <c r="Q2429">
        <v>3</v>
      </c>
      <c r="R2429">
        <v>58</v>
      </c>
      <c r="S2429">
        <v>15</v>
      </c>
      <c r="T2429">
        <v>80</v>
      </c>
      <c r="U2429">
        <v>4</v>
      </c>
      <c r="V2429">
        <v>0</v>
      </c>
      <c r="W2429">
        <v>2.650586501007377</v>
      </c>
      <c r="X2429">
        <v>156.17139571713057</v>
      </c>
      <c r="Y2429">
        <v>3.3416027314595449</v>
      </c>
      <c r="Z2429">
        <v>71.317472748743072</v>
      </c>
      <c r="AA2429">
        <v>69.265370289546368</v>
      </c>
      <c r="AB2429">
        <v>82.10151493317764</v>
      </c>
      <c r="AC2429">
        <v>183.47588776601037</v>
      </c>
      <c r="AD2429">
        <v>0</v>
      </c>
      <c r="AE2429">
        <v>568.32383068707497</v>
      </c>
    </row>
    <row r="2430" spans="1:31" x14ac:dyDescent="0.25">
      <c r="A2430">
        <v>2058762</v>
      </c>
      <c r="B2430">
        <v>1</v>
      </c>
      <c r="C2430" t="s">
        <v>81</v>
      </c>
      <c r="D2430" t="s">
        <v>120</v>
      </c>
      <c r="E2430" t="s">
        <v>158</v>
      </c>
      <c r="F2430" t="s">
        <v>7272</v>
      </c>
      <c r="G2430" t="s">
        <v>160</v>
      </c>
      <c r="H2430" t="s">
        <v>143</v>
      </c>
      <c r="I2430" t="s">
        <v>135</v>
      </c>
      <c r="J2430" t="s">
        <v>136</v>
      </c>
      <c r="K2430" t="s">
        <v>137</v>
      </c>
      <c r="L2430" t="s">
        <v>7273</v>
      </c>
      <c r="M2430" t="s">
        <v>7274</v>
      </c>
      <c r="N2430">
        <v>3.7705555550000001</v>
      </c>
      <c r="O2430">
        <v>0</v>
      </c>
      <c r="P2430">
        <v>2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1</v>
      </c>
      <c r="W2430">
        <v>0</v>
      </c>
      <c r="X2430">
        <v>3.3203428544459004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63.323506873000412</v>
      </c>
      <c r="AE2430">
        <v>66.643849727446309</v>
      </c>
    </row>
    <row r="2431" spans="1:31" x14ac:dyDescent="0.25">
      <c r="A2431">
        <v>2058764</v>
      </c>
      <c r="B2431">
        <v>1</v>
      </c>
      <c r="C2431" t="s">
        <v>81</v>
      </c>
      <c r="D2431" t="s">
        <v>120</v>
      </c>
      <c r="E2431" t="s">
        <v>177</v>
      </c>
      <c r="F2431" t="s">
        <v>7275</v>
      </c>
      <c r="G2431" t="s">
        <v>183</v>
      </c>
      <c r="H2431" t="s">
        <v>143</v>
      </c>
      <c r="I2431" t="s">
        <v>135</v>
      </c>
      <c r="J2431" t="s">
        <v>136</v>
      </c>
      <c r="K2431" t="s">
        <v>137</v>
      </c>
      <c r="L2431" t="s">
        <v>7276</v>
      </c>
      <c r="M2431" t="s">
        <v>7277</v>
      </c>
      <c r="N2431">
        <v>2.9516666659999999</v>
      </c>
      <c r="O2431">
        <v>0</v>
      </c>
      <c r="P2431">
        <v>1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9.8447184761053352E-2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9.8447184761053352E-2</v>
      </c>
    </row>
    <row r="2432" spans="1:31" x14ac:dyDescent="0.25">
      <c r="A2432">
        <v>2058765</v>
      </c>
      <c r="B2432">
        <v>1</v>
      </c>
      <c r="C2432" t="s">
        <v>81</v>
      </c>
      <c r="D2432" t="s">
        <v>126</v>
      </c>
      <c r="E2432" t="s">
        <v>131</v>
      </c>
      <c r="F2432" t="s">
        <v>7278</v>
      </c>
      <c r="G2432" t="s">
        <v>133</v>
      </c>
      <c r="H2432" t="s">
        <v>134</v>
      </c>
      <c r="I2432" t="s">
        <v>259</v>
      </c>
      <c r="J2432" t="s">
        <v>136</v>
      </c>
      <c r="K2432" t="s">
        <v>137</v>
      </c>
      <c r="L2432" t="s">
        <v>7279</v>
      </c>
      <c r="M2432" t="s">
        <v>7280</v>
      </c>
      <c r="N2432">
        <v>6.1111109999999998E-3</v>
      </c>
      <c r="O2432">
        <v>0</v>
      </c>
      <c r="P2432">
        <v>757</v>
      </c>
      <c r="Q2432">
        <v>37</v>
      </c>
      <c r="R2432">
        <v>106</v>
      </c>
      <c r="S2432">
        <v>8</v>
      </c>
      <c r="T2432">
        <v>45</v>
      </c>
      <c r="U2432">
        <v>0</v>
      </c>
      <c r="V2432">
        <v>0</v>
      </c>
      <c r="W2432">
        <v>0</v>
      </c>
      <c r="X2432">
        <v>0.57944953230467111</v>
      </c>
      <c r="Y2432">
        <v>0.55596091307538831</v>
      </c>
      <c r="Z2432">
        <v>0.29227858536867213</v>
      </c>
      <c r="AA2432">
        <v>0.13670463721493334</v>
      </c>
      <c r="AB2432">
        <v>0.1665763349487539</v>
      </c>
      <c r="AC2432">
        <v>0</v>
      </c>
      <c r="AD2432">
        <v>0</v>
      </c>
      <c r="AE2432">
        <v>1.7309700029124189</v>
      </c>
    </row>
    <row r="2433" spans="1:31" x14ac:dyDescent="0.25">
      <c r="A2433">
        <v>2058767</v>
      </c>
      <c r="B2433">
        <v>1</v>
      </c>
      <c r="C2433" t="s">
        <v>81</v>
      </c>
      <c r="D2433" t="s">
        <v>128</v>
      </c>
      <c r="E2433" t="s">
        <v>140</v>
      </c>
      <c r="F2433" t="s">
        <v>7281</v>
      </c>
      <c r="G2433" t="s">
        <v>1007</v>
      </c>
      <c r="H2433" t="s">
        <v>143</v>
      </c>
      <c r="I2433" t="s">
        <v>135</v>
      </c>
      <c r="J2433" t="s">
        <v>3</v>
      </c>
      <c r="K2433" t="s">
        <v>137</v>
      </c>
      <c r="L2433" t="s">
        <v>7282</v>
      </c>
      <c r="M2433" t="s">
        <v>7283</v>
      </c>
      <c r="N2433">
        <v>2.289722222</v>
      </c>
      <c r="O2433">
        <v>0</v>
      </c>
      <c r="P2433">
        <v>110</v>
      </c>
      <c r="Q2433">
        <v>0</v>
      </c>
      <c r="R2433">
        <v>0</v>
      </c>
      <c r="S2433">
        <v>0</v>
      </c>
      <c r="T2433">
        <v>37</v>
      </c>
      <c r="U2433">
        <v>0</v>
      </c>
      <c r="V2433">
        <v>0</v>
      </c>
      <c r="W2433">
        <v>0</v>
      </c>
      <c r="X2433">
        <v>56.412751103401277</v>
      </c>
      <c r="Y2433">
        <v>0</v>
      </c>
      <c r="Z2433">
        <v>0</v>
      </c>
      <c r="AA2433">
        <v>0</v>
      </c>
      <c r="AB2433">
        <v>60.128926451942228</v>
      </c>
      <c r="AC2433">
        <v>0</v>
      </c>
      <c r="AD2433">
        <v>0</v>
      </c>
      <c r="AE2433">
        <v>116.54167755534351</v>
      </c>
    </row>
    <row r="2434" spans="1:31" x14ac:dyDescent="0.25">
      <c r="A2434">
        <v>2058769</v>
      </c>
      <c r="B2434">
        <v>1</v>
      </c>
      <c r="C2434" t="s">
        <v>80</v>
      </c>
      <c r="D2434" t="s">
        <v>102</v>
      </c>
      <c r="E2434" t="s">
        <v>158</v>
      </c>
      <c r="F2434" t="s">
        <v>7284</v>
      </c>
      <c r="G2434" t="s">
        <v>160</v>
      </c>
      <c r="H2434" t="s">
        <v>143</v>
      </c>
      <c r="I2434" t="s">
        <v>135</v>
      </c>
      <c r="J2434" t="s">
        <v>136</v>
      </c>
      <c r="K2434" t="s">
        <v>137</v>
      </c>
      <c r="L2434" t="s">
        <v>7285</v>
      </c>
      <c r="M2434" t="s">
        <v>7286</v>
      </c>
      <c r="N2434">
        <v>3.3166666660000002</v>
      </c>
      <c r="O2434">
        <v>0</v>
      </c>
      <c r="P2434">
        <v>6</v>
      </c>
      <c r="Q2434">
        <v>0</v>
      </c>
      <c r="R2434">
        <v>2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3.5942289362620814</v>
      </c>
      <c r="Y2434">
        <v>0</v>
      </c>
      <c r="Z2434">
        <v>2.2983046037350002E-2</v>
      </c>
      <c r="AA2434">
        <v>0</v>
      </c>
      <c r="AB2434">
        <v>0</v>
      </c>
      <c r="AC2434">
        <v>0</v>
      </c>
      <c r="AD2434">
        <v>0</v>
      </c>
      <c r="AE2434">
        <v>3.6172119822994313</v>
      </c>
    </row>
    <row r="2435" spans="1:31" x14ac:dyDescent="0.25">
      <c r="A2435">
        <v>2058774</v>
      </c>
      <c r="B2435">
        <v>1</v>
      </c>
      <c r="C2435" t="s">
        <v>80</v>
      </c>
      <c r="D2435" t="s">
        <v>90</v>
      </c>
      <c r="E2435" t="s">
        <v>158</v>
      </c>
      <c r="F2435" t="s">
        <v>7287</v>
      </c>
      <c r="G2435" t="s">
        <v>160</v>
      </c>
      <c r="H2435" t="s">
        <v>143</v>
      </c>
      <c r="I2435" t="s">
        <v>135</v>
      </c>
      <c r="J2435" t="s">
        <v>136</v>
      </c>
      <c r="K2435" t="s">
        <v>137</v>
      </c>
      <c r="L2435" t="s">
        <v>7288</v>
      </c>
      <c r="M2435" t="s">
        <v>7064</v>
      </c>
      <c r="N2435">
        <v>1.2352777770000001</v>
      </c>
      <c r="O2435">
        <v>0</v>
      </c>
      <c r="P2435">
        <v>118</v>
      </c>
      <c r="Q2435">
        <v>0</v>
      </c>
      <c r="R2435">
        <v>0</v>
      </c>
      <c r="S2435">
        <v>0</v>
      </c>
      <c r="T2435">
        <v>6</v>
      </c>
      <c r="U2435">
        <v>0</v>
      </c>
      <c r="V2435">
        <v>0</v>
      </c>
      <c r="W2435">
        <v>0</v>
      </c>
      <c r="X2435">
        <v>36.444454550192432</v>
      </c>
      <c r="Y2435">
        <v>0</v>
      </c>
      <c r="Z2435">
        <v>0</v>
      </c>
      <c r="AA2435">
        <v>0</v>
      </c>
      <c r="AB2435">
        <v>3.6268181350558573</v>
      </c>
      <c r="AC2435">
        <v>0</v>
      </c>
      <c r="AD2435">
        <v>0</v>
      </c>
      <c r="AE2435">
        <v>40.071272685248289</v>
      </c>
    </row>
    <row r="2436" spans="1:31" x14ac:dyDescent="0.25">
      <c r="A2436">
        <v>2058776</v>
      </c>
      <c r="B2436">
        <v>1</v>
      </c>
      <c r="C2436" t="s">
        <v>80</v>
      </c>
      <c r="D2436" t="s">
        <v>92</v>
      </c>
      <c r="E2436" t="s">
        <v>146</v>
      </c>
      <c r="F2436" t="s">
        <v>7204</v>
      </c>
      <c r="G2436" t="s">
        <v>133</v>
      </c>
      <c r="H2436" t="s">
        <v>134</v>
      </c>
      <c r="I2436" t="s">
        <v>135</v>
      </c>
      <c r="J2436" t="s">
        <v>136</v>
      </c>
      <c r="K2436" t="s">
        <v>137</v>
      </c>
      <c r="L2436" t="s">
        <v>7289</v>
      </c>
      <c r="M2436" t="s">
        <v>7290</v>
      </c>
      <c r="N2436">
        <v>0.72750000000000004</v>
      </c>
      <c r="O2436">
        <v>1</v>
      </c>
      <c r="P2436">
        <v>3303</v>
      </c>
      <c r="Q2436">
        <v>0</v>
      </c>
      <c r="R2436">
        <v>6</v>
      </c>
      <c r="S2436">
        <v>5</v>
      </c>
      <c r="T2436">
        <v>145</v>
      </c>
      <c r="U2436">
        <v>0</v>
      </c>
      <c r="V2436">
        <v>0</v>
      </c>
      <c r="W2436">
        <v>7.9387752144170118</v>
      </c>
      <c r="X2436">
        <v>443.74987868344658</v>
      </c>
      <c r="Y2436">
        <v>0</v>
      </c>
      <c r="Z2436">
        <v>0.40279187466077998</v>
      </c>
      <c r="AA2436">
        <v>84.999369363037658</v>
      </c>
      <c r="AB2436">
        <v>91.338836324334167</v>
      </c>
      <c r="AC2436">
        <v>0</v>
      </c>
      <c r="AD2436">
        <v>0</v>
      </c>
      <c r="AE2436">
        <v>628.42965145989615</v>
      </c>
    </row>
    <row r="2437" spans="1:31" x14ac:dyDescent="0.25">
      <c r="A2437">
        <v>2058780</v>
      </c>
      <c r="B2437">
        <v>1</v>
      </c>
      <c r="C2437" t="s">
        <v>80</v>
      </c>
      <c r="D2437" t="s">
        <v>90</v>
      </c>
      <c r="E2437" t="s">
        <v>177</v>
      </c>
      <c r="F2437" t="s">
        <v>7291</v>
      </c>
      <c r="G2437" t="s">
        <v>1007</v>
      </c>
      <c r="H2437" t="s">
        <v>143</v>
      </c>
      <c r="I2437" t="s">
        <v>135</v>
      </c>
      <c r="J2437" t="s">
        <v>136</v>
      </c>
      <c r="K2437" t="s">
        <v>137</v>
      </c>
      <c r="L2437" t="s">
        <v>7292</v>
      </c>
      <c r="M2437" t="s">
        <v>7293</v>
      </c>
      <c r="N2437">
        <v>5.2711111109999997</v>
      </c>
      <c r="O2437">
        <v>0</v>
      </c>
      <c r="P2437">
        <v>13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14.004903296967662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14.004903296967662</v>
      </c>
    </row>
    <row r="2438" spans="1:31" x14ac:dyDescent="0.25">
      <c r="A2438">
        <v>2058781</v>
      </c>
      <c r="B2438">
        <v>1</v>
      </c>
      <c r="C2438" t="s">
        <v>81</v>
      </c>
      <c r="D2438" t="s">
        <v>115</v>
      </c>
      <c r="E2438" t="s">
        <v>158</v>
      </c>
      <c r="F2438" t="s">
        <v>7294</v>
      </c>
      <c r="G2438" t="s">
        <v>160</v>
      </c>
      <c r="H2438" t="s">
        <v>143</v>
      </c>
      <c r="I2438" t="s">
        <v>135</v>
      </c>
      <c r="J2438" t="s">
        <v>136</v>
      </c>
      <c r="K2438" t="s">
        <v>137</v>
      </c>
      <c r="L2438" t="s">
        <v>7295</v>
      </c>
      <c r="M2438" t="s">
        <v>7296</v>
      </c>
      <c r="N2438">
        <v>2.2569444440000002</v>
      </c>
      <c r="O2438">
        <v>0</v>
      </c>
      <c r="P2438">
        <v>60</v>
      </c>
      <c r="Q2438">
        <v>0</v>
      </c>
      <c r="R2438">
        <v>0</v>
      </c>
      <c r="S2438">
        <v>0</v>
      </c>
      <c r="T2438">
        <v>11</v>
      </c>
      <c r="U2438">
        <v>0</v>
      </c>
      <c r="V2438">
        <v>0</v>
      </c>
      <c r="W2438">
        <v>0</v>
      </c>
      <c r="X2438">
        <v>7.1597757324174705</v>
      </c>
      <c r="Y2438">
        <v>0</v>
      </c>
      <c r="Z2438">
        <v>0</v>
      </c>
      <c r="AA2438">
        <v>0</v>
      </c>
      <c r="AB2438">
        <v>11.086326188279148</v>
      </c>
      <c r="AC2438">
        <v>0</v>
      </c>
      <c r="AD2438">
        <v>0</v>
      </c>
      <c r="AE2438">
        <v>18.246101920696617</v>
      </c>
    </row>
    <row r="2439" spans="1:31" x14ac:dyDescent="0.25">
      <c r="A2439">
        <v>2058782</v>
      </c>
      <c r="B2439">
        <v>1</v>
      </c>
      <c r="C2439" t="s">
        <v>80</v>
      </c>
      <c r="D2439" t="s">
        <v>83</v>
      </c>
      <c r="E2439" t="s">
        <v>177</v>
      </c>
      <c r="F2439" t="s">
        <v>7297</v>
      </c>
      <c r="G2439" t="s">
        <v>179</v>
      </c>
      <c r="H2439" t="s">
        <v>143</v>
      </c>
      <c r="I2439" t="s">
        <v>135</v>
      </c>
      <c r="J2439" t="s">
        <v>136</v>
      </c>
      <c r="K2439" t="s">
        <v>137</v>
      </c>
      <c r="L2439" t="s">
        <v>7298</v>
      </c>
      <c r="M2439" t="s">
        <v>7299</v>
      </c>
      <c r="N2439">
        <v>2.2797222220000002</v>
      </c>
      <c r="O2439">
        <v>0</v>
      </c>
      <c r="P2439">
        <v>17</v>
      </c>
      <c r="Q2439">
        <v>0</v>
      </c>
      <c r="R2439">
        <v>0</v>
      </c>
      <c r="S2439">
        <v>0</v>
      </c>
      <c r="T2439">
        <v>2</v>
      </c>
      <c r="U2439">
        <v>0</v>
      </c>
      <c r="V2439">
        <v>0</v>
      </c>
      <c r="W2439">
        <v>0</v>
      </c>
      <c r="X2439">
        <v>11.098480381625572</v>
      </c>
      <c r="Y2439">
        <v>0</v>
      </c>
      <c r="Z2439">
        <v>0</v>
      </c>
      <c r="AA2439">
        <v>0</v>
      </c>
      <c r="AB2439">
        <v>0.7523484311948675</v>
      </c>
      <c r="AC2439">
        <v>0</v>
      </c>
      <c r="AD2439">
        <v>0</v>
      </c>
      <c r="AE2439">
        <v>11.85082881282044</v>
      </c>
    </row>
    <row r="2440" spans="1:31" x14ac:dyDescent="0.25">
      <c r="A2440">
        <v>2058783</v>
      </c>
      <c r="B2440">
        <v>1</v>
      </c>
      <c r="C2440" t="s">
        <v>80</v>
      </c>
      <c r="D2440" t="s">
        <v>105</v>
      </c>
      <c r="E2440" t="s">
        <v>146</v>
      </c>
      <c r="F2440" t="s">
        <v>7300</v>
      </c>
      <c r="G2440" t="s">
        <v>133</v>
      </c>
      <c r="H2440" t="s">
        <v>134</v>
      </c>
      <c r="I2440" t="s">
        <v>135</v>
      </c>
      <c r="J2440" t="s">
        <v>136</v>
      </c>
      <c r="K2440" t="s">
        <v>137</v>
      </c>
      <c r="L2440" t="s">
        <v>7301</v>
      </c>
      <c r="M2440" t="s">
        <v>7302</v>
      </c>
      <c r="N2440">
        <v>0.28111111100000002</v>
      </c>
      <c r="O2440">
        <v>0</v>
      </c>
      <c r="P2440">
        <v>4574</v>
      </c>
      <c r="Q2440">
        <v>0</v>
      </c>
      <c r="R2440">
        <v>0</v>
      </c>
      <c r="S2440">
        <v>0</v>
      </c>
      <c r="T2440">
        <v>242</v>
      </c>
      <c r="U2440">
        <v>0</v>
      </c>
      <c r="V2440">
        <v>1</v>
      </c>
      <c r="W2440">
        <v>0</v>
      </c>
      <c r="X2440">
        <v>316.44407305431406</v>
      </c>
      <c r="Y2440">
        <v>0</v>
      </c>
      <c r="Z2440">
        <v>0</v>
      </c>
      <c r="AA2440">
        <v>0</v>
      </c>
      <c r="AB2440">
        <v>79.050974689616908</v>
      </c>
      <c r="AC2440">
        <v>0</v>
      </c>
      <c r="AD2440">
        <v>1.2660661710185377</v>
      </c>
      <c r="AE2440">
        <v>396.76111391494953</v>
      </c>
    </row>
    <row r="2441" spans="1:31" x14ac:dyDescent="0.25">
      <c r="A2441">
        <v>2058786</v>
      </c>
      <c r="B2441">
        <v>1</v>
      </c>
      <c r="C2441" t="s">
        <v>81</v>
      </c>
      <c r="D2441" t="s">
        <v>122</v>
      </c>
      <c r="E2441" t="s">
        <v>131</v>
      </c>
      <c r="F2441" t="s">
        <v>4433</v>
      </c>
      <c r="G2441" t="s">
        <v>133</v>
      </c>
      <c r="H2441" t="s">
        <v>134</v>
      </c>
      <c r="I2441" t="s">
        <v>135</v>
      </c>
      <c r="J2441" t="s">
        <v>136</v>
      </c>
      <c r="K2441" t="s">
        <v>137</v>
      </c>
      <c r="L2441" t="s">
        <v>7303</v>
      </c>
      <c r="M2441" t="s">
        <v>7304</v>
      </c>
      <c r="N2441">
        <v>0.203333333</v>
      </c>
      <c r="O2441">
        <v>1</v>
      </c>
      <c r="P2441">
        <v>462</v>
      </c>
      <c r="Q2441">
        <v>4</v>
      </c>
      <c r="R2441">
        <v>0</v>
      </c>
      <c r="S2441">
        <v>2</v>
      </c>
      <c r="T2441">
        <v>18</v>
      </c>
      <c r="U2441">
        <v>0</v>
      </c>
      <c r="V2441">
        <v>0</v>
      </c>
      <c r="W2441">
        <v>3.1131810699653338E-2</v>
      </c>
      <c r="X2441">
        <v>9.74241382021596</v>
      </c>
      <c r="Y2441">
        <v>0.66468698751240674</v>
      </c>
      <c r="Z2441">
        <v>0</v>
      </c>
      <c r="AA2441">
        <v>2.0262029259658765</v>
      </c>
      <c r="AB2441">
        <v>0.36806927599143668</v>
      </c>
      <c r="AC2441">
        <v>0</v>
      </c>
      <c r="AD2441">
        <v>0</v>
      </c>
      <c r="AE2441">
        <v>12.832504820385333</v>
      </c>
    </row>
    <row r="2442" spans="1:31" x14ac:dyDescent="0.25">
      <c r="A2442">
        <v>2058787</v>
      </c>
      <c r="B2442">
        <v>1</v>
      </c>
      <c r="C2442" t="s">
        <v>80</v>
      </c>
      <c r="D2442" t="s">
        <v>92</v>
      </c>
      <c r="E2442" t="s">
        <v>177</v>
      </c>
      <c r="F2442" t="s">
        <v>7305</v>
      </c>
      <c r="G2442" t="s">
        <v>179</v>
      </c>
      <c r="H2442" t="s">
        <v>143</v>
      </c>
      <c r="I2442" t="s">
        <v>135</v>
      </c>
      <c r="J2442" t="s">
        <v>136</v>
      </c>
      <c r="K2442" t="s">
        <v>137</v>
      </c>
      <c r="L2442" t="s">
        <v>7306</v>
      </c>
      <c r="M2442" t="s">
        <v>7307</v>
      </c>
      <c r="N2442">
        <v>2.545555555</v>
      </c>
      <c r="O2442">
        <v>0</v>
      </c>
      <c r="P2442">
        <v>1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0.91813250323067019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0.91813250323067019</v>
      </c>
    </row>
    <row r="2443" spans="1:31" x14ac:dyDescent="0.25">
      <c r="A2443">
        <v>2058790</v>
      </c>
      <c r="B2443">
        <v>1</v>
      </c>
      <c r="C2443" t="s">
        <v>80</v>
      </c>
      <c r="D2443" t="s">
        <v>94</v>
      </c>
      <c r="E2443" t="s">
        <v>177</v>
      </c>
      <c r="F2443" t="s">
        <v>7308</v>
      </c>
      <c r="G2443" t="s">
        <v>196</v>
      </c>
      <c r="H2443" t="s">
        <v>143</v>
      </c>
      <c r="I2443" t="s">
        <v>135</v>
      </c>
      <c r="J2443" t="s">
        <v>136</v>
      </c>
      <c r="K2443" t="s">
        <v>137</v>
      </c>
      <c r="L2443" t="s">
        <v>7309</v>
      </c>
      <c r="M2443" t="s">
        <v>7310</v>
      </c>
      <c r="N2443">
        <v>0.637222222</v>
      </c>
      <c r="O2443">
        <v>0</v>
      </c>
      <c r="P2443">
        <v>1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0.36610811409510841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0.36610811409510841</v>
      </c>
    </row>
    <row r="2444" spans="1:31" x14ac:dyDescent="0.25">
      <c r="A2444">
        <v>2058797</v>
      </c>
      <c r="B2444">
        <v>1</v>
      </c>
      <c r="C2444" t="s">
        <v>80</v>
      </c>
      <c r="D2444" t="s">
        <v>84</v>
      </c>
      <c r="E2444" t="s">
        <v>177</v>
      </c>
      <c r="F2444" t="s">
        <v>7311</v>
      </c>
      <c r="G2444" t="s">
        <v>196</v>
      </c>
      <c r="H2444" t="s">
        <v>143</v>
      </c>
      <c r="I2444" t="s">
        <v>135</v>
      </c>
      <c r="J2444" t="s">
        <v>136</v>
      </c>
      <c r="K2444" t="s">
        <v>137</v>
      </c>
      <c r="L2444" t="s">
        <v>7312</v>
      </c>
      <c r="M2444" t="s">
        <v>7313</v>
      </c>
      <c r="N2444">
        <v>1.1541666660000001</v>
      </c>
      <c r="O2444">
        <v>0</v>
      </c>
      <c r="P2444">
        <v>1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0.22779890420342253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0.22779890420342253</v>
      </c>
    </row>
    <row r="2445" spans="1:31" x14ac:dyDescent="0.25">
      <c r="A2445">
        <v>2058798</v>
      </c>
      <c r="B2445">
        <v>1</v>
      </c>
      <c r="C2445" t="s">
        <v>81</v>
      </c>
      <c r="D2445" t="s">
        <v>120</v>
      </c>
      <c r="E2445" t="s">
        <v>131</v>
      </c>
      <c r="F2445" t="s">
        <v>6152</v>
      </c>
      <c r="G2445" t="s">
        <v>133</v>
      </c>
      <c r="H2445" t="s">
        <v>134</v>
      </c>
      <c r="I2445" t="s">
        <v>135</v>
      </c>
      <c r="J2445" t="s">
        <v>136</v>
      </c>
      <c r="K2445" t="s">
        <v>137</v>
      </c>
      <c r="L2445" t="s">
        <v>7314</v>
      </c>
      <c r="M2445" t="s">
        <v>7315</v>
      </c>
      <c r="N2445">
        <v>1.023055555</v>
      </c>
      <c r="O2445">
        <v>0</v>
      </c>
      <c r="P2445">
        <v>71</v>
      </c>
      <c r="Q2445">
        <v>54</v>
      </c>
      <c r="R2445">
        <v>18</v>
      </c>
      <c r="S2445">
        <v>11</v>
      </c>
      <c r="T2445">
        <v>3</v>
      </c>
      <c r="U2445">
        <v>0</v>
      </c>
      <c r="V2445">
        <v>0</v>
      </c>
      <c r="W2445">
        <v>0</v>
      </c>
      <c r="X2445">
        <v>28.084582430132411</v>
      </c>
      <c r="Y2445">
        <v>34.908346003635984</v>
      </c>
      <c r="Z2445">
        <v>10.187796026155485</v>
      </c>
      <c r="AA2445">
        <v>27.711562292044746</v>
      </c>
      <c r="AB2445">
        <v>0.4050987170010803</v>
      </c>
      <c r="AC2445">
        <v>0</v>
      </c>
      <c r="AD2445">
        <v>0</v>
      </c>
      <c r="AE2445">
        <v>101.29738546896971</v>
      </c>
    </row>
    <row r="2446" spans="1:31" x14ac:dyDescent="0.25">
      <c r="A2446">
        <v>2058803</v>
      </c>
      <c r="B2446">
        <v>1</v>
      </c>
      <c r="C2446" t="s">
        <v>80</v>
      </c>
      <c r="D2446" t="s">
        <v>106</v>
      </c>
      <c r="E2446" t="s">
        <v>169</v>
      </c>
      <c r="F2446" t="s">
        <v>7316</v>
      </c>
      <c r="G2446" t="s">
        <v>209</v>
      </c>
      <c r="H2446" t="s">
        <v>134</v>
      </c>
      <c r="I2446" t="s">
        <v>135</v>
      </c>
      <c r="J2446" t="s">
        <v>136</v>
      </c>
      <c r="K2446" t="s">
        <v>137</v>
      </c>
      <c r="L2446" t="s">
        <v>7317</v>
      </c>
      <c r="M2446" t="s">
        <v>7318</v>
      </c>
      <c r="N2446">
        <v>2.3161111110000001</v>
      </c>
      <c r="O2446">
        <v>0</v>
      </c>
      <c r="P2446">
        <v>0</v>
      </c>
      <c r="Q2446">
        <v>0</v>
      </c>
      <c r="R2446">
        <v>3</v>
      </c>
      <c r="S2446">
        <v>0</v>
      </c>
      <c r="T2446">
        <v>1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36.682053678808721</v>
      </c>
      <c r="AA2446">
        <v>0</v>
      </c>
      <c r="AB2446">
        <v>6.4234900754834605</v>
      </c>
      <c r="AC2446">
        <v>0</v>
      </c>
      <c r="AD2446">
        <v>0</v>
      </c>
      <c r="AE2446">
        <v>43.105543754292185</v>
      </c>
    </row>
    <row r="2447" spans="1:31" x14ac:dyDescent="0.25">
      <c r="A2447">
        <v>2058804</v>
      </c>
      <c r="B2447">
        <v>1</v>
      </c>
      <c r="C2447" t="s">
        <v>80</v>
      </c>
      <c r="D2447" t="s">
        <v>84</v>
      </c>
      <c r="E2447" t="s">
        <v>177</v>
      </c>
      <c r="F2447" t="s">
        <v>6777</v>
      </c>
      <c r="G2447" t="s">
        <v>196</v>
      </c>
      <c r="H2447" t="s">
        <v>143</v>
      </c>
      <c r="I2447" t="s">
        <v>135</v>
      </c>
      <c r="J2447" t="s">
        <v>136</v>
      </c>
      <c r="K2447" t="s">
        <v>137</v>
      </c>
      <c r="L2447" t="s">
        <v>7319</v>
      </c>
      <c r="M2447" t="s">
        <v>7320</v>
      </c>
      <c r="N2447">
        <v>4.3550000000000004</v>
      </c>
      <c r="O2447">
        <v>0</v>
      </c>
      <c r="P2447">
        <v>5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3.3488808039916216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3.3488808039916216</v>
      </c>
    </row>
    <row r="2448" spans="1:31" x14ac:dyDescent="0.25">
      <c r="A2448">
        <v>2058806</v>
      </c>
      <c r="B2448">
        <v>1</v>
      </c>
      <c r="C2448" t="s">
        <v>80</v>
      </c>
      <c r="D2448" t="s">
        <v>82</v>
      </c>
      <c r="E2448" t="s">
        <v>177</v>
      </c>
      <c r="F2448" t="s">
        <v>7321</v>
      </c>
      <c r="G2448" t="s">
        <v>179</v>
      </c>
      <c r="H2448" t="s">
        <v>143</v>
      </c>
      <c r="I2448" t="s">
        <v>135</v>
      </c>
      <c r="J2448" t="s">
        <v>136</v>
      </c>
      <c r="K2448" t="s">
        <v>137</v>
      </c>
      <c r="L2448" t="s">
        <v>7322</v>
      </c>
      <c r="M2448" t="s">
        <v>7323</v>
      </c>
      <c r="N2448">
        <v>3.821666666</v>
      </c>
      <c r="O2448">
        <v>0</v>
      </c>
      <c r="P2448">
        <v>22</v>
      </c>
      <c r="Q2448">
        <v>0</v>
      </c>
      <c r="R2448">
        <v>0</v>
      </c>
      <c r="S2448">
        <v>0</v>
      </c>
      <c r="T2448">
        <v>2</v>
      </c>
      <c r="U2448">
        <v>0</v>
      </c>
      <c r="V2448">
        <v>0</v>
      </c>
      <c r="W2448">
        <v>0</v>
      </c>
      <c r="X2448">
        <v>20.537338682911479</v>
      </c>
      <c r="Y2448">
        <v>0</v>
      </c>
      <c r="Z2448">
        <v>0</v>
      </c>
      <c r="AA2448">
        <v>0</v>
      </c>
      <c r="AB2448">
        <v>2.8461870502591644</v>
      </c>
      <c r="AC2448">
        <v>0</v>
      </c>
      <c r="AD2448">
        <v>0</v>
      </c>
      <c r="AE2448">
        <v>23.383525733170643</v>
      </c>
    </row>
    <row r="2449" spans="1:31" x14ac:dyDescent="0.25">
      <c r="A2449">
        <v>2058809</v>
      </c>
      <c r="B2449">
        <v>1</v>
      </c>
      <c r="C2449" t="s">
        <v>80</v>
      </c>
      <c r="D2449" t="s">
        <v>103</v>
      </c>
      <c r="E2449" t="s">
        <v>131</v>
      </c>
      <c r="F2449" t="s">
        <v>6703</v>
      </c>
      <c r="G2449" t="s">
        <v>133</v>
      </c>
      <c r="H2449" t="s">
        <v>134</v>
      </c>
      <c r="I2449" t="s">
        <v>135</v>
      </c>
      <c r="J2449" t="s">
        <v>136</v>
      </c>
      <c r="K2449" t="s">
        <v>137</v>
      </c>
      <c r="L2449" t="s">
        <v>7324</v>
      </c>
      <c r="M2449" t="s">
        <v>7325</v>
      </c>
      <c r="N2449">
        <v>0.91138888799999995</v>
      </c>
      <c r="O2449">
        <v>0</v>
      </c>
      <c r="P2449">
        <v>0</v>
      </c>
      <c r="Q2449">
        <v>0</v>
      </c>
      <c r="R2449">
        <v>0</v>
      </c>
      <c r="S2449">
        <v>10</v>
      </c>
      <c r="T2449">
        <v>0</v>
      </c>
      <c r="U2449">
        <v>13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45.451183690673943</v>
      </c>
      <c r="AB2449">
        <v>0</v>
      </c>
      <c r="AC2449">
        <v>574.47146142312999</v>
      </c>
      <c r="AD2449">
        <v>0</v>
      </c>
      <c r="AE2449">
        <v>619.92264511380392</v>
      </c>
    </row>
    <row r="2450" spans="1:31" x14ac:dyDescent="0.25">
      <c r="A2450">
        <v>2058814</v>
      </c>
      <c r="B2450">
        <v>1</v>
      </c>
      <c r="C2450" t="s">
        <v>81</v>
      </c>
      <c r="D2450" t="s">
        <v>121</v>
      </c>
      <c r="E2450" t="s">
        <v>169</v>
      </c>
      <c r="F2450" t="s">
        <v>1228</v>
      </c>
      <c r="G2450" t="s">
        <v>133</v>
      </c>
      <c r="H2450" t="s">
        <v>134</v>
      </c>
      <c r="I2450" t="s">
        <v>135</v>
      </c>
      <c r="J2450" t="s">
        <v>136</v>
      </c>
      <c r="K2450" t="s">
        <v>137</v>
      </c>
      <c r="L2450" t="s">
        <v>7326</v>
      </c>
      <c r="M2450" t="s">
        <v>7327</v>
      </c>
      <c r="N2450">
        <v>1.1758333329999999</v>
      </c>
      <c r="O2450">
        <v>0</v>
      </c>
      <c r="P2450">
        <v>8</v>
      </c>
      <c r="Q2450">
        <v>0</v>
      </c>
      <c r="R2450">
        <v>41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2.0058039050760206</v>
      </c>
      <c r="Y2450">
        <v>0</v>
      </c>
      <c r="Z2450">
        <v>3.9432317381678916</v>
      </c>
      <c r="AA2450">
        <v>0</v>
      </c>
      <c r="AB2450">
        <v>0</v>
      </c>
      <c r="AC2450">
        <v>0</v>
      </c>
      <c r="AD2450">
        <v>0</v>
      </c>
      <c r="AE2450">
        <v>5.9490356432439118</v>
      </c>
    </row>
    <row r="2451" spans="1:31" x14ac:dyDescent="0.25">
      <c r="A2451">
        <v>2058815</v>
      </c>
      <c r="B2451">
        <v>1</v>
      </c>
      <c r="C2451" t="s">
        <v>81</v>
      </c>
      <c r="D2451" t="s">
        <v>122</v>
      </c>
      <c r="E2451" t="s">
        <v>131</v>
      </c>
      <c r="F2451" t="s">
        <v>7328</v>
      </c>
      <c r="G2451" t="s">
        <v>133</v>
      </c>
      <c r="H2451" t="s">
        <v>134</v>
      </c>
      <c r="I2451" t="s">
        <v>135</v>
      </c>
      <c r="J2451" t="s">
        <v>136</v>
      </c>
      <c r="K2451" t="s">
        <v>137</v>
      </c>
      <c r="L2451" t="s">
        <v>7329</v>
      </c>
      <c r="M2451" t="s">
        <v>7330</v>
      </c>
      <c r="N2451">
        <v>1.6972222219999999</v>
      </c>
      <c r="O2451">
        <v>1</v>
      </c>
      <c r="P2451">
        <v>3</v>
      </c>
      <c r="Q2451">
        <v>12</v>
      </c>
      <c r="R2451">
        <v>2</v>
      </c>
      <c r="S2451">
        <v>8</v>
      </c>
      <c r="T2451">
        <v>0</v>
      </c>
      <c r="U2451">
        <v>0</v>
      </c>
      <c r="V2451">
        <v>0</v>
      </c>
      <c r="W2451">
        <v>0.43471956177751109</v>
      </c>
      <c r="X2451">
        <v>1.0658812923046312</v>
      </c>
      <c r="Y2451">
        <v>18.03821803497236</v>
      </c>
      <c r="Z2451">
        <v>0.80252411962969772</v>
      </c>
      <c r="AA2451">
        <v>40.074564500681454</v>
      </c>
      <c r="AB2451">
        <v>0</v>
      </c>
      <c r="AC2451">
        <v>0</v>
      </c>
      <c r="AD2451">
        <v>0</v>
      </c>
      <c r="AE2451">
        <v>60.415907509365653</v>
      </c>
    </row>
    <row r="2452" spans="1:31" x14ac:dyDescent="0.25">
      <c r="A2452">
        <v>2058817</v>
      </c>
      <c r="B2452">
        <v>1</v>
      </c>
      <c r="C2452" t="s">
        <v>81</v>
      </c>
      <c r="D2452" t="s">
        <v>112</v>
      </c>
      <c r="E2452" t="s">
        <v>131</v>
      </c>
      <c r="F2452" t="s">
        <v>7331</v>
      </c>
      <c r="G2452" t="s">
        <v>133</v>
      </c>
      <c r="H2452" t="s">
        <v>134</v>
      </c>
      <c r="I2452" t="s">
        <v>135</v>
      </c>
      <c r="J2452" t="s">
        <v>136</v>
      </c>
      <c r="K2452" t="s">
        <v>137</v>
      </c>
      <c r="L2452" t="s">
        <v>7332</v>
      </c>
      <c r="M2452" t="s">
        <v>7333</v>
      </c>
      <c r="N2452">
        <v>1.3291666660000001</v>
      </c>
      <c r="O2452">
        <v>0</v>
      </c>
      <c r="P2452">
        <v>708</v>
      </c>
      <c r="Q2452">
        <v>5</v>
      </c>
      <c r="R2452">
        <v>87</v>
      </c>
      <c r="S2452">
        <v>13</v>
      </c>
      <c r="T2452">
        <v>85</v>
      </c>
      <c r="U2452">
        <v>3</v>
      </c>
      <c r="V2452">
        <v>3</v>
      </c>
      <c r="W2452">
        <v>0</v>
      </c>
      <c r="X2452">
        <v>220.81419731755526</v>
      </c>
      <c r="Y2452">
        <v>500.10476275235555</v>
      </c>
      <c r="Z2452">
        <v>42.592834486177431</v>
      </c>
      <c r="AA2452">
        <v>334.28297715297151</v>
      </c>
      <c r="AB2452">
        <v>88.511103197552373</v>
      </c>
      <c r="AC2452">
        <v>880.93505384651655</v>
      </c>
      <c r="AD2452">
        <v>14.644134174957978</v>
      </c>
      <c r="AE2452">
        <v>2081.8850629280864</v>
      </c>
    </row>
    <row r="2453" spans="1:31" x14ac:dyDescent="0.25">
      <c r="A2453">
        <v>2058818</v>
      </c>
      <c r="B2453">
        <v>1</v>
      </c>
      <c r="C2453" t="s">
        <v>80</v>
      </c>
      <c r="D2453" t="s">
        <v>110</v>
      </c>
      <c r="E2453" t="s">
        <v>169</v>
      </c>
      <c r="F2453" t="s">
        <v>7334</v>
      </c>
      <c r="G2453" t="s">
        <v>2747</v>
      </c>
      <c r="H2453" t="s">
        <v>134</v>
      </c>
      <c r="I2453" t="s">
        <v>135</v>
      </c>
      <c r="J2453" t="s">
        <v>136</v>
      </c>
      <c r="K2453" t="s">
        <v>137</v>
      </c>
      <c r="L2453" t="s">
        <v>7335</v>
      </c>
      <c r="M2453" t="s">
        <v>7336</v>
      </c>
      <c r="N2453">
        <v>13.029444443999999</v>
      </c>
      <c r="O2453">
        <v>0</v>
      </c>
      <c r="P2453">
        <v>104</v>
      </c>
      <c r="Q2453">
        <v>0</v>
      </c>
      <c r="R2453">
        <v>0</v>
      </c>
      <c r="S2453">
        <v>0</v>
      </c>
      <c r="T2453">
        <v>9</v>
      </c>
      <c r="U2453">
        <v>0</v>
      </c>
      <c r="V2453">
        <v>0</v>
      </c>
      <c r="W2453">
        <v>0</v>
      </c>
      <c r="X2453">
        <v>414.58279934751147</v>
      </c>
      <c r="Y2453">
        <v>0</v>
      </c>
      <c r="Z2453">
        <v>0</v>
      </c>
      <c r="AA2453">
        <v>0</v>
      </c>
      <c r="AB2453">
        <v>50.338366249613095</v>
      </c>
      <c r="AC2453">
        <v>0</v>
      </c>
      <c r="AD2453">
        <v>0</v>
      </c>
      <c r="AE2453">
        <v>464.92116559712457</v>
      </c>
    </row>
    <row r="2454" spans="1:31" x14ac:dyDescent="0.25">
      <c r="A2454">
        <v>2058819</v>
      </c>
      <c r="B2454">
        <v>1</v>
      </c>
      <c r="C2454" t="s">
        <v>80</v>
      </c>
      <c r="D2454" t="s">
        <v>93</v>
      </c>
      <c r="E2454" t="s">
        <v>140</v>
      </c>
      <c r="F2454" t="s">
        <v>7337</v>
      </c>
      <c r="G2454" t="s">
        <v>142</v>
      </c>
      <c r="H2454" t="s">
        <v>143</v>
      </c>
      <c r="I2454" t="s">
        <v>135</v>
      </c>
      <c r="J2454" t="s">
        <v>136</v>
      </c>
      <c r="K2454" t="s">
        <v>137</v>
      </c>
      <c r="L2454" t="s">
        <v>7338</v>
      </c>
      <c r="M2454" t="s">
        <v>7339</v>
      </c>
      <c r="N2454">
        <v>2.372222222</v>
      </c>
      <c r="O2454">
        <v>0</v>
      </c>
      <c r="P2454">
        <v>0</v>
      </c>
      <c r="Q2454">
        <v>0</v>
      </c>
      <c r="R2454">
        <v>34</v>
      </c>
      <c r="S2454">
        <v>0</v>
      </c>
      <c r="T2454">
        <v>5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74.405626463552267</v>
      </c>
      <c r="AA2454">
        <v>0</v>
      </c>
      <c r="AB2454">
        <v>9.3234500627530341</v>
      </c>
      <c r="AC2454">
        <v>0</v>
      </c>
      <c r="AD2454">
        <v>0</v>
      </c>
      <c r="AE2454">
        <v>83.729076526305306</v>
      </c>
    </row>
    <row r="2455" spans="1:31" x14ac:dyDescent="0.25">
      <c r="A2455">
        <v>2058821</v>
      </c>
      <c r="B2455">
        <v>1</v>
      </c>
      <c r="C2455" t="s">
        <v>80</v>
      </c>
      <c r="D2455" t="s">
        <v>95</v>
      </c>
      <c r="E2455" t="s">
        <v>131</v>
      </c>
      <c r="F2455" t="s">
        <v>7340</v>
      </c>
      <c r="G2455" t="s">
        <v>133</v>
      </c>
      <c r="H2455" t="s">
        <v>134</v>
      </c>
      <c r="I2455" t="s">
        <v>135</v>
      </c>
      <c r="J2455" t="s">
        <v>136</v>
      </c>
      <c r="K2455" t="s">
        <v>137</v>
      </c>
      <c r="L2455" t="s">
        <v>7341</v>
      </c>
      <c r="M2455" t="s">
        <v>7342</v>
      </c>
      <c r="N2455">
        <v>0.59055555500000001</v>
      </c>
      <c r="O2455">
        <v>0</v>
      </c>
      <c r="P2455">
        <v>0</v>
      </c>
      <c r="Q2455">
        <v>0</v>
      </c>
      <c r="R2455">
        <v>0</v>
      </c>
      <c r="S2455">
        <v>17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49.257771777025276</v>
      </c>
      <c r="AB2455">
        <v>0</v>
      </c>
      <c r="AC2455">
        <v>0</v>
      </c>
      <c r="AD2455">
        <v>0</v>
      </c>
      <c r="AE2455">
        <v>49.257771777025276</v>
      </c>
    </row>
    <row r="2456" spans="1:31" x14ac:dyDescent="0.25">
      <c r="A2456">
        <v>2058822</v>
      </c>
      <c r="B2456">
        <v>1</v>
      </c>
      <c r="C2456" t="s">
        <v>80</v>
      </c>
      <c r="D2456" t="s">
        <v>103</v>
      </c>
      <c r="E2456" t="s">
        <v>158</v>
      </c>
      <c r="F2456" t="s">
        <v>3946</v>
      </c>
      <c r="G2456" t="s">
        <v>160</v>
      </c>
      <c r="H2456" t="s">
        <v>143</v>
      </c>
      <c r="I2456" t="s">
        <v>135</v>
      </c>
      <c r="J2456" t="s">
        <v>136</v>
      </c>
      <c r="K2456" t="s">
        <v>137</v>
      </c>
      <c r="L2456" t="s">
        <v>7343</v>
      </c>
      <c r="M2456" t="s">
        <v>7344</v>
      </c>
      <c r="N2456">
        <v>0.59250000000000003</v>
      </c>
      <c r="O2456">
        <v>0</v>
      </c>
      <c r="P2456">
        <v>103</v>
      </c>
      <c r="Q2456">
        <v>0</v>
      </c>
      <c r="R2456">
        <v>0</v>
      </c>
      <c r="S2456">
        <v>0</v>
      </c>
      <c r="T2456">
        <v>20</v>
      </c>
      <c r="U2456">
        <v>0</v>
      </c>
      <c r="V2456">
        <v>0</v>
      </c>
      <c r="W2456">
        <v>0</v>
      </c>
      <c r="X2456">
        <v>15.257295415361758</v>
      </c>
      <c r="Y2456">
        <v>0</v>
      </c>
      <c r="Z2456">
        <v>0</v>
      </c>
      <c r="AA2456">
        <v>0</v>
      </c>
      <c r="AB2456">
        <v>4.3688248652889241</v>
      </c>
      <c r="AC2456">
        <v>0</v>
      </c>
      <c r="AD2456">
        <v>0</v>
      </c>
      <c r="AE2456">
        <v>19.626120280650682</v>
      </c>
    </row>
    <row r="2457" spans="1:31" x14ac:dyDescent="0.25">
      <c r="A2457">
        <v>2058826</v>
      </c>
      <c r="B2457">
        <v>1</v>
      </c>
      <c r="C2457" t="s">
        <v>80</v>
      </c>
      <c r="D2457" t="s">
        <v>106</v>
      </c>
      <c r="E2457" t="s">
        <v>131</v>
      </c>
      <c r="F2457" t="s">
        <v>7345</v>
      </c>
      <c r="G2457" t="s">
        <v>133</v>
      </c>
      <c r="H2457" t="s">
        <v>134</v>
      </c>
      <c r="I2457" t="s">
        <v>135</v>
      </c>
      <c r="J2457" t="s">
        <v>136</v>
      </c>
      <c r="K2457" t="s">
        <v>137</v>
      </c>
      <c r="L2457" t="s">
        <v>7346</v>
      </c>
      <c r="M2457" t="s">
        <v>7347</v>
      </c>
      <c r="N2457">
        <v>0.67222222200000004</v>
      </c>
      <c r="O2457">
        <v>1</v>
      </c>
      <c r="P2457">
        <v>2</v>
      </c>
      <c r="Q2457">
        <v>13</v>
      </c>
      <c r="R2457">
        <v>17</v>
      </c>
      <c r="S2457">
        <v>0</v>
      </c>
      <c r="T2457">
        <v>1</v>
      </c>
      <c r="U2457">
        <v>0</v>
      </c>
      <c r="V2457">
        <v>0</v>
      </c>
      <c r="W2457">
        <v>0.4359897641083112</v>
      </c>
      <c r="X2457">
        <v>0.73870737653411112</v>
      </c>
      <c r="Y2457">
        <v>25.786237800805107</v>
      </c>
      <c r="Z2457">
        <v>48.103344433141018</v>
      </c>
      <c r="AA2457">
        <v>0</v>
      </c>
      <c r="AB2457">
        <v>2.5382269196472226E-2</v>
      </c>
      <c r="AC2457">
        <v>0</v>
      </c>
      <c r="AD2457">
        <v>0</v>
      </c>
      <c r="AE2457">
        <v>75.089661643785021</v>
      </c>
    </row>
    <row r="2458" spans="1:31" x14ac:dyDescent="0.25">
      <c r="A2458">
        <v>2058827</v>
      </c>
      <c r="B2458">
        <v>1</v>
      </c>
      <c r="C2458" t="s">
        <v>80</v>
      </c>
      <c r="D2458" t="s">
        <v>82</v>
      </c>
      <c r="E2458" t="s">
        <v>177</v>
      </c>
      <c r="F2458" t="s">
        <v>7348</v>
      </c>
      <c r="G2458" t="s">
        <v>183</v>
      </c>
      <c r="H2458" t="s">
        <v>143</v>
      </c>
      <c r="I2458" t="s">
        <v>135</v>
      </c>
      <c r="J2458" t="s">
        <v>136</v>
      </c>
      <c r="K2458" t="s">
        <v>137</v>
      </c>
      <c r="L2458" t="s">
        <v>7349</v>
      </c>
      <c r="M2458" t="s">
        <v>7350</v>
      </c>
      <c r="N2458">
        <v>2.0411111110000002</v>
      </c>
      <c r="O2458">
        <v>0</v>
      </c>
      <c r="P2458">
        <v>3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1.1672673124068558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1.1672673124068558</v>
      </c>
    </row>
    <row r="2459" spans="1:31" x14ac:dyDescent="0.25">
      <c r="A2459">
        <v>2058831</v>
      </c>
      <c r="B2459">
        <v>1</v>
      </c>
      <c r="C2459" t="s">
        <v>81</v>
      </c>
      <c r="D2459" t="s">
        <v>123</v>
      </c>
      <c r="E2459" t="s">
        <v>158</v>
      </c>
      <c r="F2459" t="s">
        <v>7351</v>
      </c>
      <c r="G2459" t="s">
        <v>160</v>
      </c>
      <c r="H2459" t="s">
        <v>143</v>
      </c>
      <c r="I2459" t="s">
        <v>135</v>
      </c>
      <c r="J2459" t="s">
        <v>136</v>
      </c>
      <c r="K2459" t="s">
        <v>137</v>
      </c>
      <c r="L2459" t="s">
        <v>7352</v>
      </c>
      <c r="M2459" t="s">
        <v>7353</v>
      </c>
      <c r="N2459">
        <v>2.5208333330000001</v>
      </c>
      <c r="O2459">
        <v>0</v>
      </c>
      <c r="P2459">
        <v>392</v>
      </c>
      <c r="Q2459">
        <v>0</v>
      </c>
      <c r="R2459">
        <v>0</v>
      </c>
      <c r="S2459">
        <v>0</v>
      </c>
      <c r="T2459">
        <v>21</v>
      </c>
      <c r="U2459">
        <v>0</v>
      </c>
      <c r="V2459">
        <v>0</v>
      </c>
      <c r="W2459">
        <v>0</v>
      </c>
      <c r="X2459">
        <v>219.96764328591124</v>
      </c>
      <c r="Y2459">
        <v>0</v>
      </c>
      <c r="Z2459">
        <v>0</v>
      </c>
      <c r="AA2459">
        <v>0</v>
      </c>
      <c r="AB2459">
        <v>39.051006494661991</v>
      </c>
      <c r="AC2459">
        <v>0</v>
      </c>
      <c r="AD2459">
        <v>0</v>
      </c>
      <c r="AE2459">
        <v>259.01864978057324</v>
      </c>
    </row>
    <row r="2460" spans="1:31" x14ac:dyDescent="0.25">
      <c r="A2460">
        <v>2058832</v>
      </c>
      <c r="B2460">
        <v>1</v>
      </c>
      <c r="C2460" t="s">
        <v>80</v>
      </c>
      <c r="D2460" t="s">
        <v>96</v>
      </c>
      <c r="E2460" t="s">
        <v>140</v>
      </c>
      <c r="F2460" t="s">
        <v>7354</v>
      </c>
      <c r="G2460" t="s">
        <v>324</v>
      </c>
      <c r="H2460" t="s">
        <v>143</v>
      </c>
      <c r="I2460" t="s">
        <v>135</v>
      </c>
      <c r="J2460" t="s">
        <v>136</v>
      </c>
      <c r="K2460" t="s">
        <v>137</v>
      </c>
      <c r="L2460" t="s">
        <v>7355</v>
      </c>
      <c r="M2460" t="s">
        <v>7356</v>
      </c>
      <c r="N2460">
        <v>1.2733333330000001</v>
      </c>
      <c r="O2460">
        <v>0</v>
      </c>
      <c r="P2460">
        <v>85</v>
      </c>
      <c r="Q2460">
        <v>0</v>
      </c>
      <c r="R2460">
        <v>0</v>
      </c>
      <c r="S2460">
        <v>0</v>
      </c>
      <c r="T2460">
        <v>11</v>
      </c>
      <c r="U2460">
        <v>0</v>
      </c>
      <c r="V2460">
        <v>0</v>
      </c>
      <c r="W2460">
        <v>0</v>
      </c>
      <c r="X2460">
        <v>31.938938695216347</v>
      </c>
      <c r="Y2460">
        <v>0</v>
      </c>
      <c r="Z2460">
        <v>0</v>
      </c>
      <c r="AA2460">
        <v>0</v>
      </c>
      <c r="AB2460">
        <v>14.306608024635713</v>
      </c>
      <c r="AC2460">
        <v>0</v>
      </c>
      <c r="AD2460">
        <v>0</v>
      </c>
      <c r="AE2460">
        <v>46.245546719852058</v>
      </c>
    </row>
    <row r="2461" spans="1:31" x14ac:dyDescent="0.25">
      <c r="A2461">
        <v>2058835</v>
      </c>
      <c r="B2461">
        <v>1</v>
      </c>
      <c r="C2461" t="s">
        <v>81</v>
      </c>
      <c r="D2461" t="s">
        <v>118</v>
      </c>
      <c r="E2461" t="s">
        <v>177</v>
      </c>
      <c r="F2461" t="s">
        <v>7357</v>
      </c>
      <c r="G2461" t="s">
        <v>183</v>
      </c>
      <c r="H2461" t="s">
        <v>143</v>
      </c>
      <c r="I2461" t="s">
        <v>135</v>
      </c>
      <c r="J2461" t="s">
        <v>136</v>
      </c>
      <c r="K2461" t="s">
        <v>137</v>
      </c>
      <c r="L2461" t="s">
        <v>7358</v>
      </c>
      <c r="M2461" t="s">
        <v>7359</v>
      </c>
      <c r="N2461">
        <v>0.64249999999999996</v>
      </c>
      <c r="O2461">
        <v>0</v>
      </c>
      <c r="P2461">
        <v>1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0.21854137045622002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0.21854137045622002</v>
      </c>
    </row>
    <row r="2462" spans="1:31" x14ac:dyDescent="0.25">
      <c r="A2462">
        <v>2058838</v>
      </c>
      <c r="B2462">
        <v>1</v>
      </c>
      <c r="C2462" t="s">
        <v>80</v>
      </c>
      <c r="D2462" t="s">
        <v>88</v>
      </c>
      <c r="E2462" t="s">
        <v>177</v>
      </c>
      <c r="F2462" t="s">
        <v>7360</v>
      </c>
      <c r="G2462" t="s">
        <v>179</v>
      </c>
      <c r="H2462" t="s">
        <v>143</v>
      </c>
      <c r="I2462" t="s">
        <v>135</v>
      </c>
      <c r="J2462" t="s">
        <v>136</v>
      </c>
      <c r="K2462" t="s">
        <v>137</v>
      </c>
      <c r="L2462" t="s">
        <v>7361</v>
      </c>
      <c r="M2462" t="s">
        <v>7362</v>
      </c>
      <c r="N2462">
        <v>0.57777777699999999</v>
      </c>
      <c r="O2462">
        <v>0</v>
      </c>
      <c r="P2462">
        <v>2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0.39342984431119449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0.39342984431119449</v>
      </c>
    </row>
    <row r="2463" spans="1:31" x14ac:dyDescent="0.25">
      <c r="A2463">
        <v>2058841</v>
      </c>
      <c r="B2463">
        <v>1</v>
      </c>
      <c r="C2463" t="s">
        <v>80</v>
      </c>
      <c r="D2463" t="s">
        <v>108</v>
      </c>
      <c r="E2463" t="s">
        <v>169</v>
      </c>
      <c r="F2463" t="s">
        <v>7363</v>
      </c>
      <c r="G2463" t="s">
        <v>464</v>
      </c>
      <c r="H2463" t="s">
        <v>134</v>
      </c>
      <c r="I2463" t="s">
        <v>135</v>
      </c>
      <c r="J2463" t="s">
        <v>136</v>
      </c>
      <c r="K2463" t="s">
        <v>137</v>
      </c>
      <c r="L2463" t="s">
        <v>7364</v>
      </c>
      <c r="M2463" t="s">
        <v>7365</v>
      </c>
      <c r="N2463">
        <v>0.89416666600000005</v>
      </c>
      <c r="O2463">
        <v>0</v>
      </c>
      <c r="P2463">
        <v>43</v>
      </c>
      <c r="Q2463">
        <v>0</v>
      </c>
      <c r="R2463">
        <v>5</v>
      </c>
      <c r="S2463">
        <v>0</v>
      </c>
      <c r="T2463">
        <v>16</v>
      </c>
      <c r="U2463">
        <v>0</v>
      </c>
      <c r="V2463">
        <v>0</v>
      </c>
      <c r="W2463">
        <v>0</v>
      </c>
      <c r="X2463">
        <v>12.290299691276786</v>
      </c>
      <c r="Y2463">
        <v>0</v>
      </c>
      <c r="Z2463">
        <v>14.758913008497652</v>
      </c>
      <c r="AA2463">
        <v>0</v>
      </c>
      <c r="AB2463">
        <v>8.9892122965366461</v>
      </c>
      <c r="AC2463">
        <v>0</v>
      </c>
      <c r="AD2463">
        <v>0</v>
      </c>
      <c r="AE2463">
        <v>36.038424996311079</v>
      </c>
    </row>
    <row r="2464" spans="1:31" x14ac:dyDescent="0.25">
      <c r="A2464">
        <v>2058843</v>
      </c>
      <c r="B2464">
        <v>1</v>
      </c>
      <c r="C2464" t="s">
        <v>81</v>
      </c>
      <c r="D2464" t="s">
        <v>123</v>
      </c>
      <c r="E2464" t="s">
        <v>158</v>
      </c>
      <c r="F2464" t="s">
        <v>7366</v>
      </c>
      <c r="G2464" t="s">
        <v>1007</v>
      </c>
      <c r="H2464" t="s">
        <v>143</v>
      </c>
      <c r="I2464" t="s">
        <v>135</v>
      </c>
      <c r="J2464" t="s">
        <v>3</v>
      </c>
      <c r="K2464" t="s">
        <v>137</v>
      </c>
      <c r="L2464" t="s">
        <v>7367</v>
      </c>
      <c r="M2464" t="s">
        <v>7368</v>
      </c>
      <c r="N2464">
        <v>1.1369444440000001</v>
      </c>
      <c r="O2464">
        <v>0</v>
      </c>
      <c r="P2464">
        <v>21</v>
      </c>
      <c r="Q2464">
        <v>0</v>
      </c>
      <c r="R2464">
        <v>0</v>
      </c>
      <c r="S2464">
        <v>0</v>
      </c>
      <c r="T2464">
        <v>1</v>
      </c>
      <c r="U2464">
        <v>0</v>
      </c>
      <c r="V2464">
        <v>0</v>
      </c>
      <c r="W2464">
        <v>0</v>
      </c>
      <c r="X2464">
        <v>4.5673251114029192</v>
      </c>
      <c r="Y2464">
        <v>0</v>
      </c>
      <c r="Z2464">
        <v>0</v>
      </c>
      <c r="AA2464">
        <v>0</v>
      </c>
      <c r="AB2464">
        <v>1.6070581179069861</v>
      </c>
      <c r="AC2464">
        <v>0</v>
      </c>
      <c r="AD2464">
        <v>0</v>
      </c>
      <c r="AE2464">
        <v>6.174383229309905</v>
      </c>
    </row>
    <row r="2465" spans="1:31" x14ac:dyDescent="0.25">
      <c r="A2465">
        <v>2058845</v>
      </c>
      <c r="B2465">
        <v>1</v>
      </c>
      <c r="C2465" t="s">
        <v>80</v>
      </c>
      <c r="D2465" t="s">
        <v>100</v>
      </c>
      <c r="E2465" t="s">
        <v>169</v>
      </c>
      <c r="F2465" t="s">
        <v>7369</v>
      </c>
      <c r="G2465" t="s">
        <v>171</v>
      </c>
      <c r="H2465" t="s">
        <v>134</v>
      </c>
      <c r="I2465" t="s">
        <v>135</v>
      </c>
      <c r="J2465" t="s">
        <v>136</v>
      </c>
      <c r="K2465" t="s">
        <v>137</v>
      </c>
      <c r="L2465" t="s">
        <v>7370</v>
      </c>
      <c r="M2465" t="s">
        <v>7371</v>
      </c>
      <c r="N2465">
        <v>1.8080555549999999</v>
      </c>
      <c r="O2465">
        <v>0</v>
      </c>
      <c r="P2465">
        <v>44</v>
      </c>
      <c r="Q2465">
        <v>0</v>
      </c>
      <c r="R2465">
        <v>19</v>
      </c>
      <c r="S2465">
        <v>0</v>
      </c>
      <c r="T2465">
        <v>18</v>
      </c>
      <c r="U2465">
        <v>0</v>
      </c>
      <c r="V2465">
        <v>0</v>
      </c>
      <c r="W2465">
        <v>0</v>
      </c>
      <c r="X2465">
        <v>67.819342143120906</v>
      </c>
      <c r="Y2465">
        <v>0</v>
      </c>
      <c r="Z2465">
        <v>35.192474953439024</v>
      </c>
      <c r="AA2465">
        <v>0</v>
      </c>
      <c r="AB2465">
        <v>25.406233274030839</v>
      </c>
      <c r="AC2465">
        <v>0</v>
      </c>
      <c r="AD2465">
        <v>0</v>
      </c>
      <c r="AE2465">
        <v>128.41805037059078</v>
      </c>
    </row>
    <row r="2466" spans="1:31" x14ac:dyDescent="0.25">
      <c r="A2466">
        <v>2058847</v>
      </c>
      <c r="B2466">
        <v>1</v>
      </c>
      <c r="C2466" t="s">
        <v>80</v>
      </c>
      <c r="D2466" t="s">
        <v>87</v>
      </c>
      <c r="E2466" t="s">
        <v>177</v>
      </c>
      <c r="F2466" t="s">
        <v>7372</v>
      </c>
      <c r="G2466" t="s">
        <v>183</v>
      </c>
      <c r="H2466" t="s">
        <v>143</v>
      </c>
      <c r="I2466" t="s">
        <v>135</v>
      </c>
      <c r="J2466" t="s">
        <v>136</v>
      </c>
      <c r="K2466" t="s">
        <v>137</v>
      </c>
      <c r="L2466" t="s">
        <v>7373</v>
      </c>
      <c r="M2466" t="s">
        <v>7374</v>
      </c>
      <c r="N2466">
        <v>3.4622222219999998</v>
      </c>
      <c r="O2466">
        <v>0</v>
      </c>
      <c r="P2466">
        <v>2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2.0836390014330846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2.0836390014330846</v>
      </c>
    </row>
    <row r="2467" spans="1:31" x14ac:dyDescent="0.25">
      <c r="A2467">
        <v>2058848</v>
      </c>
      <c r="B2467">
        <v>1</v>
      </c>
      <c r="C2467" t="s">
        <v>80</v>
      </c>
      <c r="D2467" t="s">
        <v>82</v>
      </c>
      <c r="E2467" t="s">
        <v>177</v>
      </c>
      <c r="F2467" t="s">
        <v>7375</v>
      </c>
      <c r="G2467" t="s">
        <v>179</v>
      </c>
      <c r="H2467" t="s">
        <v>143</v>
      </c>
      <c r="I2467" t="s">
        <v>135</v>
      </c>
      <c r="J2467" t="s">
        <v>136</v>
      </c>
      <c r="K2467" t="s">
        <v>137</v>
      </c>
      <c r="L2467" t="s">
        <v>7376</v>
      </c>
      <c r="M2467" t="s">
        <v>7377</v>
      </c>
      <c r="N2467">
        <v>2.028611111</v>
      </c>
      <c r="O2467">
        <v>0</v>
      </c>
      <c r="P2467">
        <v>6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1.9749489493973205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1.9749489493973205</v>
      </c>
    </row>
    <row r="2468" spans="1:31" x14ac:dyDescent="0.25">
      <c r="A2468">
        <v>2058850</v>
      </c>
      <c r="B2468">
        <v>1</v>
      </c>
      <c r="C2468" t="s">
        <v>80</v>
      </c>
      <c r="D2468" t="s">
        <v>103</v>
      </c>
      <c r="E2468" t="s">
        <v>158</v>
      </c>
      <c r="F2468" t="s">
        <v>7378</v>
      </c>
      <c r="G2468" t="s">
        <v>160</v>
      </c>
      <c r="H2468" t="s">
        <v>143</v>
      </c>
      <c r="I2468" t="s">
        <v>135</v>
      </c>
      <c r="J2468" t="s">
        <v>136</v>
      </c>
      <c r="K2468" t="s">
        <v>137</v>
      </c>
      <c r="L2468" t="s">
        <v>7379</v>
      </c>
      <c r="M2468" t="s">
        <v>7380</v>
      </c>
      <c r="N2468">
        <v>1.4927777769999999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18</v>
      </c>
      <c r="U2468">
        <v>0</v>
      </c>
      <c r="V2468">
        <v>1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13.54751041496964</v>
      </c>
      <c r="AC2468">
        <v>0</v>
      </c>
      <c r="AD2468">
        <v>5.537031998719498</v>
      </c>
      <c r="AE2468">
        <v>19.084542413689139</v>
      </c>
    </row>
    <row r="2469" spans="1:31" x14ac:dyDescent="0.25">
      <c r="A2469">
        <v>2058852</v>
      </c>
      <c r="B2469">
        <v>1</v>
      </c>
      <c r="C2469" t="s">
        <v>81</v>
      </c>
      <c r="D2469" t="s">
        <v>112</v>
      </c>
      <c r="E2469" t="s">
        <v>158</v>
      </c>
      <c r="F2469" t="s">
        <v>689</v>
      </c>
      <c r="G2469" t="s">
        <v>160</v>
      </c>
      <c r="H2469" t="s">
        <v>143</v>
      </c>
      <c r="I2469" t="s">
        <v>135</v>
      </c>
      <c r="J2469" t="s">
        <v>136</v>
      </c>
      <c r="K2469" t="s">
        <v>137</v>
      </c>
      <c r="L2469" t="s">
        <v>7381</v>
      </c>
      <c r="M2469" t="s">
        <v>7382</v>
      </c>
      <c r="N2469">
        <v>2.3147222219999999</v>
      </c>
      <c r="O2469">
        <v>0</v>
      </c>
      <c r="P2469">
        <v>27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13.901187582505734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13.901187582505734</v>
      </c>
    </row>
    <row r="2470" spans="1:31" x14ac:dyDescent="0.25">
      <c r="A2470">
        <v>2058859</v>
      </c>
      <c r="B2470">
        <v>1</v>
      </c>
      <c r="C2470" t="s">
        <v>80</v>
      </c>
      <c r="D2470" t="s">
        <v>100</v>
      </c>
      <c r="E2470" t="s">
        <v>146</v>
      </c>
      <c r="F2470" t="s">
        <v>258</v>
      </c>
      <c r="G2470" t="s">
        <v>513</v>
      </c>
      <c r="H2470" t="s">
        <v>134</v>
      </c>
      <c r="I2470" t="s">
        <v>135</v>
      </c>
      <c r="J2470" t="s">
        <v>136</v>
      </c>
      <c r="K2470" t="s">
        <v>137</v>
      </c>
      <c r="L2470" t="s">
        <v>7383</v>
      </c>
      <c r="M2470" t="s">
        <v>7384</v>
      </c>
      <c r="N2470">
        <v>6.1388888000000003E-2</v>
      </c>
      <c r="O2470">
        <v>4</v>
      </c>
      <c r="P2470">
        <v>324</v>
      </c>
      <c r="Q2470">
        <v>3</v>
      </c>
      <c r="R2470">
        <v>58</v>
      </c>
      <c r="S2470">
        <v>15</v>
      </c>
      <c r="T2470">
        <v>80</v>
      </c>
      <c r="U2470">
        <v>4</v>
      </c>
      <c r="V2470">
        <v>0</v>
      </c>
      <c r="W2470">
        <v>0.20363708634895447</v>
      </c>
      <c r="X2470">
        <v>12.002110132621024</v>
      </c>
      <c r="Y2470">
        <v>0.18235292647775778</v>
      </c>
      <c r="Z2470">
        <v>4.4176945113172996</v>
      </c>
      <c r="AA2470">
        <v>3.7974602836310725</v>
      </c>
      <c r="AB2470">
        <v>4.4366553041061136</v>
      </c>
      <c r="AC2470">
        <v>8.195470357030791</v>
      </c>
      <c r="AD2470">
        <v>0</v>
      </c>
      <c r="AE2470">
        <v>33.235380601533016</v>
      </c>
    </row>
    <row r="2471" spans="1:31" x14ac:dyDescent="0.25">
      <c r="A2471">
        <v>2058860</v>
      </c>
      <c r="B2471">
        <v>1</v>
      </c>
      <c r="C2471" t="s">
        <v>81</v>
      </c>
      <c r="D2471" t="s">
        <v>113</v>
      </c>
      <c r="E2471" t="s">
        <v>177</v>
      </c>
      <c r="F2471" t="s">
        <v>7385</v>
      </c>
      <c r="G2471" t="s">
        <v>183</v>
      </c>
      <c r="H2471" t="s">
        <v>143</v>
      </c>
      <c r="I2471" t="s">
        <v>135</v>
      </c>
      <c r="J2471" t="s">
        <v>136</v>
      </c>
      <c r="K2471" t="s">
        <v>137</v>
      </c>
      <c r="L2471" t="s">
        <v>7386</v>
      </c>
      <c r="M2471" t="s">
        <v>7387</v>
      </c>
      <c r="N2471">
        <v>2.2999999999999998</v>
      </c>
      <c r="O2471">
        <v>0</v>
      </c>
      <c r="P2471">
        <v>1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0.60994458269999996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0.60994458269999996</v>
      </c>
    </row>
    <row r="2472" spans="1:31" x14ac:dyDescent="0.25">
      <c r="A2472">
        <v>2058862</v>
      </c>
      <c r="B2472">
        <v>1</v>
      </c>
      <c r="C2472" t="s">
        <v>80</v>
      </c>
      <c r="D2472" t="s">
        <v>82</v>
      </c>
      <c r="E2472" t="s">
        <v>140</v>
      </c>
      <c r="F2472" t="s">
        <v>7388</v>
      </c>
      <c r="G2472" t="s">
        <v>324</v>
      </c>
      <c r="H2472" t="s">
        <v>143</v>
      </c>
      <c r="I2472" t="s">
        <v>135</v>
      </c>
      <c r="J2472" t="s">
        <v>136</v>
      </c>
      <c r="K2472" t="s">
        <v>137</v>
      </c>
      <c r="L2472" t="s">
        <v>7389</v>
      </c>
      <c r="M2472" t="s">
        <v>7390</v>
      </c>
      <c r="N2472">
        <v>1.194722222</v>
      </c>
      <c r="O2472">
        <v>0</v>
      </c>
      <c r="P2472">
        <v>447</v>
      </c>
      <c r="Q2472">
        <v>0</v>
      </c>
      <c r="R2472">
        <v>0</v>
      </c>
      <c r="S2472">
        <v>0</v>
      </c>
      <c r="T2472">
        <v>22</v>
      </c>
      <c r="U2472">
        <v>0</v>
      </c>
      <c r="V2472">
        <v>0</v>
      </c>
      <c r="W2472">
        <v>0</v>
      </c>
      <c r="X2472">
        <v>149.11416633704908</v>
      </c>
      <c r="Y2472">
        <v>0</v>
      </c>
      <c r="Z2472">
        <v>0</v>
      </c>
      <c r="AA2472">
        <v>0</v>
      </c>
      <c r="AB2472">
        <v>9.2029551781162109</v>
      </c>
      <c r="AC2472">
        <v>0</v>
      </c>
      <c r="AD2472">
        <v>0</v>
      </c>
      <c r="AE2472">
        <v>158.3171215151653</v>
      </c>
    </row>
    <row r="2473" spans="1:31" x14ac:dyDescent="0.25">
      <c r="A2473">
        <v>2058863</v>
      </c>
      <c r="B2473">
        <v>1</v>
      </c>
      <c r="C2473" t="s">
        <v>80</v>
      </c>
      <c r="D2473" t="s">
        <v>106</v>
      </c>
      <c r="E2473" t="s">
        <v>140</v>
      </c>
      <c r="F2473" t="s">
        <v>7391</v>
      </c>
      <c r="G2473" t="s">
        <v>283</v>
      </c>
      <c r="H2473" t="s">
        <v>143</v>
      </c>
      <c r="I2473" t="s">
        <v>135</v>
      </c>
      <c r="J2473" t="s">
        <v>136</v>
      </c>
      <c r="K2473" t="s">
        <v>137</v>
      </c>
      <c r="L2473" t="s">
        <v>7392</v>
      </c>
      <c r="M2473" t="s">
        <v>7393</v>
      </c>
      <c r="N2473">
        <v>1.6044444440000001</v>
      </c>
      <c r="O2473">
        <v>0</v>
      </c>
      <c r="P2473">
        <v>0</v>
      </c>
      <c r="Q2473">
        <v>0</v>
      </c>
      <c r="R2473">
        <v>3</v>
      </c>
      <c r="S2473">
        <v>0</v>
      </c>
      <c r="T2473">
        <v>1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21.471466768417123</v>
      </c>
      <c r="AA2473">
        <v>0</v>
      </c>
      <c r="AB2473">
        <v>3.9079538443321202</v>
      </c>
      <c r="AC2473">
        <v>0</v>
      </c>
      <c r="AD2473">
        <v>0</v>
      </c>
      <c r="AE2473">
        <v>25.379420612749243</v>
      </c>
    </row>
    <row r="2474" spans="1:31" x14ac:dyDescent="0.25">
      <c r="A2474">
        <v>2058864</v>
      </c>
      <c r="B2474">
        <v>1</v>
      </c>
      <c r="C2474" t="s">
        <v>80</v>
      </c>
      <c r="D2474" t="s">
        <v>103</v>
      </c>
      <c r="E2474" t="s">
        <v>140</v>
      </c>
      <c r="F2474" t="s">
        <v>7182</v>
      </c>
      <c r="G2474" t="s">
        <v>1378</v>
      </c>
      <c r="H2474" t="s">
        <v>143</v>
      </c>
      <c r="I2474" t="s">
        <v>135</v>
      </c>
      <c r="J2474" t="s">
        <v>136</v>
      </c>
      <c r="K2474" t="s">
        <v>137</v>
      </c>
      <c r="L2474" t="s">
        <v>7394</v>
      </c>
      <c r="M2474" t="s">
        <v>7395</v>
      </c>
      <c r="N2474">
        <v>2.9083333329999999</v>
      </c>
      <c r="O2474">
        <v>0</v>
      </c>
      <c r="P2474">
        <v>153</v>
      </c>
      <c r="Q2474">
        <v>0</v>
      </c>
      <c r="R2474">
        <v>2</v>
      </c>
      <c r="S2474">
        <v>0</v>
      </c>
      <c r="T2474">
        <v>10</v>
      </c>
      <c r="U2474">
        <v>0</v>
      </c>
      <c r="V2474">
        <v>0</v>
      </c>
      <c r="W2474">
        <v>0</v>
      </c>
      <c r="X2474">
        <v>140.75107315613792</v>
      </c>
      <c r="Y2474">
        <v>0</v>
      </c>
      <c r="Z2474">
        <v>1.0893373396938304</v>
      </c>
      <c r="AA2474">
        <v>0</v>
      </c>
      <c r="AB2474">
        <v>38.114538775644114</v>
      </c>
      <c r="AC2474">
        <v>0</v>
      </c>
      <c r="AD2474">
        <v>0</v>
      </c>
      <c r="AE2474">
        <v>179.95494927147587</v>
      </c>
    </row>
    <row r="2475" spans="1:31" x14ac:dyDescent="0.25">
      <c r="A2475">
        <v>2058865</v>
      </c>
      <c r="B2475">
        <v>1</v>
      </c>
      <c r="C2475" t="s">
        <v>81</v>
      </c>
      <c r="D2475" t="s">
        <v>128</v>
      </c>
      <c r="E2475" t="s">
        <v>177</v>
      </c>
      <c r="F2475" t="s">
        <v>7396</v>
      </c>
      <c r="G2475" t="s">
        <v>183</v>
      </c>
      <c r="H2475" t="s">
        <v>143</v>
      </c>
      <c r="I2475" t="s">
        <v>135</v>
      </c>
      <c r="J2475" t="s">
        <v>136</v>
      </c>
      <c r="K2475" t="s">
        <v>137</v>
      </c>
      <c r="L2475" t="s">
        <v>7397</v>
      </c>
      <c r="M2475" t="s">
        <v>7398</v>
      </c>
      <c r="N2475">
        <v>1.778333333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1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2.2017506647234972</v>
      </c>
      <c r="AC2475">
        <v>0</v>
      </c>
      <c r="AD2475">
        <v>0</v>
      </c>
      <c r="AE2475">
        <v>2.2017506647234972</v>
      </c>
    </row>
    <row r="2476" spans="1:31" x14ac:dyDescent="0.25">
      <c r="A2476">
        <v>2058866</v>
      </c>
      <c r="B2476">
        <v>1</v>
      </c>
      <c r="C2476" t="s">
        <v>80</v>
      </c>
      <c r="D2476" t="s">
        <v>83</v>
      </c>
      <c r="E2476" t="s">
        <v>177</v>
      </c>
      <c r="F2476" t="s">
        <v>7399</v>
      </c>
      <c r="G2476" t="s">
        <v>196</v>
      </c>
      <c r="H2476" t="s">
        <v>143</v>
      </c>
      <c r="I2476" t="s">
        <v>135</v>
      </c>
      <c r="J2476" t="s">
        <v>136</v>
      </c>
      <c r="K2476" t="s">
        <v>137</v>
      </c>
      <c r="L2476" t="s">
        <v>7400</v>
      </c>
      <c r="M2476" t="s">
        <v>7401</v>
      </c>
      <c r="N2476">
        <v>0.93055555499999998</v>
      </c>
      <c r="O2476">
        <v>0</v>
      </c>
      <c r="P2476">
        <v>1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0.28215672388447499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0.28215672388447499</v>
      </c>
    </row>
    <row r="2477" spans="1:31" x14ac:dyDescent="0.25">
      <c r="A2477">
        <v>2058867</v>
      </c>
      <c r="B2477">
        <v>1</v>
      </c>
      <c r="C2477" t="s">
        <v>81</v>
      </c>
      <c r="D2477" t="s">
        <v>116</v>
      </c>
      <c r="E2477" t="s">
        <v>177</v>
      </c>
      <c r="F2477" t="s">
        <v>7402</v>
      </c>
      <c r="G2477" t="s">
        <v>183</v>
      </c>
      <c r="H2477" t="s">
        <v>143</v>
      </c>
      <c r="I2477" t="s">
        <v>135</v>
      </c>
      <c r="J2477" t="s">
        <v>136</v>
      </c>
      <c r="K2477" t="s">
        <v>137</v>
      </c>
      <c r="L2477" t="s">
        <v>7403</v>
      </c>
      <c r="M2477" t="s">
        <v>7404</v>
      </c>
      <c r="N2477">
        <v>3.71</v>
      </c>
      <c r="O2477">
        <v>0</v>
      </c>
      <c r="P2477">
        <v>1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0.54540367677704116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0.54540367677704116</v>
      </c>
    </row>
    <row r="2478" spans="1:31" x14ac:dyDescent="0.25">
      <c r="A2478">
        <v>2058873</v>
      </c>
      <c r="B2478">
        <v>1</v>
      </c>
      <c r="C2478" t="s">
        <v>80</v>
      </c>
      <c r="D2478" t="s">
        <v>110</v>
      </c>
      <c r="E2478" t="s">
        <v>177</v>
      </c>
      <c r="F2478" t="s">
        <v>7405</v>
      </c>
      <c r="G2478" t="s">
        <v>324</v>
      </c>
      <c r="H2478" t="s">
        <v>143</v>
      </c>
      <c r="I2478" t="s">
        <v>135</v>
      </c>
      <c r="J2478" t="s">
        <v>136</v>
      </c>
      <c r="K2478" t="s">
        <v>137</v>
      </c>
      <c r="L2478" t="s">
        <v>7406</v>
      </c>
      <c r="M2478" t="s">
        <v>7407</v>
      </c>
      <c r="N2478">
        <v>1.7424999999999999</v>
      </c>
      <c r="O2478">
        <v>0</v>
      </c>
      <c r="P2478">
        <v>1</v>
      </c>
      <c r="Q2478">
        <v>0</v>
      </c>
      <c r="R2478">
        <v>0</v>
      </c>
      <c r="S2478">
        <v>0</v>
      </c>
      <c r="T2478">
        <v>6</v>
      </c>
      <c r="U2478">
        <v>0</v>
      </c>
      <c r="V2478">
        <v>0</v>
      </c>
      <c r="W2478">
        <v>0</v>
      </c>
      <c r="X2478">
        <v>0.46089468867131661</v>
      </c>
      <c r="Y2478">
        <v>0</v>
      </c>
      <c r="Z2478">
        <v>0</v>
      </c>
      <c r="AA2478">
        <v>0</v>
      </c>
      <c r="AB2478">
        <v>21.866207651467267</v>
      </c>
      <c r="AC2478">
        <v>0</v>
      </c>
      <c r="AD2478">
        <v>0</v>
      </c>
      <c r="AE2478">
        <v>22.327102340138584</v>
      </c>
    </row>
    <row r="2479" spans="1:31" x14ac:dyDescent="0.25">
      <c r="A2479">
        <v>2058875</v>
      </c>
      <c r="B2479">
        <v>1</v>
      </c>
      <c r="C2479" t="s">
        <v>80</v>
      </c>
      <c r="D2479" t="s">
        <v>100</v>
      </c>
      <c r="E2479" t="s">
        <v>177</v>
      </c>
      <c r="F2479" t="s">
        <v>7408</v>
      </c>
      <c r="G2479" t="s">
        <v>183</v>
      </c>
      <c r="H2479" t="s">
        <v>143</v>
      </c>
      <c r="I2479" t="s">
        <v>135</v>
      </c>
      <c r="J2479" t="s">
        <v>136</v>
      </c>
      <c r="K2479" t="s">
        <v>137</v>
      </c>
      <c r="L2479" t="s">
        <v>7409</v>
      </c>
      <c r="M2479" t="s">
        <v>7410</v>
      </c>
      <c r="N2479">
        <v>1.349444444</v>
      </c>
      <c r="O2479">
        <v>0</v>
      </c>
      <c r="P2479">
        <v>1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0.34828290555471553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0.34828290555471553</v>
      </c>
    </row>
    <row r="2480" spans="1:31" x14ac:dyDescent="0.25">
      <c r="A2480">
        <v>2058880</v>
      </c>
      <c r="B2480">
        <v>1</v>
      </c>
      <c r="C2480" t="s">
        <v>80</v>
      </c>
      <c r="D2480" t="s">
        <v>83</v>
      </c>
      <c r="E2480" t="s">
        <v>131</v>
      </c>
      <c r="F2480" t="s">
        <v>7411</v>
      </c>
      <c r="G2480" t="s">
        <v>133</v>
      </c>
      <c r="H2480" t="s">
        <v>134</v>
      </c>
      <c r="I2480" t="s">
        <v>135</v>
      </c>
      <c r="J2480" t="s">
        <v>136</v>
      </c>
      <c r="K2480" t="s">
        <v>137</v>
      </c>
      <c r="L2480" t="s">
        <v>7412</v>
      </c>
      <c r="M2480" t="s">
        <v>7413</v>
      </c>
      <c r="N2480">
        <v>0.32027777699999999</v>
      </c>
      <c r="O2480">
        <v>0</v>
      </c>
      <c r="P2480">
        <v>0</v>
      </c>
      <c r="Q2480">
        <v>1</v>
      </c>
      <c r="R2480">
        <v>0</v>
      </c>
      <c r="S2480">
        <v>8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0.23440251074058749</v>
      </c>
      <c r="Z2480">
        <v>0</v>
      </c>
      <c r="AA2480">
        <v>13.960336819935081</v>
      </c>
      <c r="AB2480">
        <v>0</v>
      </c>
      <c r="AC2480">
        <v>0</v>
      </c>
      <c r="AD2480">
        <v>0</v>
      </c>
      <c r="AE2480">
        <v>14.194739330675668</v>
      </c>
    </row>
    <row r="2481" spans="1:31" x14ac:dyDescent="0.25">
      <c r="A2481">
        <v>2058883</v>
      </c>
      <c r="B2481">
        <v>1</v>
      </c>
      <c r="C2481" t="s">
        <v>81</v>
      </c>
      <c r="D2481" t="s">
        <v>122</v>
      </c>
      <c r="E2481" t="s">
        <v>146</v>
      </c>
      <c r="F2481" t="s">
        <v>2719</v>
      </c>
      <c r="G2481" t="s">
        <v>133</v>
      </c>
      <c r="H2481" t="s">
        <v>134</v>
      </c>
      <c r="I2481" t="s">
        <v>135</v>
      </c>
      <c r="J2481" t="s">
        <v>136</v>
      </c>
      <c r="K2481" t="s">
        <v>137</v>
      </c>
      <c r="L2481" t="s">
        <v>7414</v>
      </c>
      <c r="M2481" t="s">
        <v>7415</v>
      </c>
      <c r="N2481">
        <v>0.51833333299999995</v>
      </c>
      <c r="O2481">
        <v>23</v>
      </c>
      <c r="P2481">
        <v>693</v>
      </c>
      <c r="Q2481">
        <v>66</v>
      </c>
      <c r="R2481">
        <v>21</v>
      </c>
      <c r="S2481">
        <v>18</v>
      </c>
      <c r="T2481">
        <v>45</v>
      </c>
      <c r="U2481">
        <v>0</v>
      </c>
      <c r="V2481">
        <v>1</v>
      </c>
      <c r="W2481">
        <v>3.2211496100038755</v>
      </c>
      <c r="X2481">
        <v>54.879636691712115</v>
      </c>
      <c r="Y2481">
        <v>31.649467303079639</v>
      </c>
      <c r="Z2481">
        <v>4.4171409783681641</v>
      </c>
      <c r="AA2481">
        <v>23.279598698511204</v>
      </c>
      <c r="AB2481">
        <v>9.9217341903818568</v>
      </c>
      <c r="AC2481">
        <v>0</v>
      </c>
      <c r="AD2481">
        <v>1.5481744380147</v>
      </c>
      <c r="AE2481">
        <v>128.91690191007157</v>
      </c>
    </row>
    <row r="2482" spans="1:31" x14ac:dyDescent="0.25">
      <c r="A2482">
        <v>2058884</v>
      </c>
      <c r="B2482">
        <v>1</v>
      </c>
      <c r="C2482" t="s">
        <v>80</v>
      </c>
      <c r="D2482" t="s">
        <v>96</v>
      </c>
      <c r="E2482" t="s">
        <v>177</v>
      </c>
      <c r="F2482" t="s">
        <v>7416</v>
      </c>
      <c r="G2482" t="s">
        <v>196</v>
      </c>
      <c r="H2482" t="s">
        <v>143</v>
      </c>
      <c r="I2482" t="s">
        <v>135</v>
      </c>
      <c r="J2482" t="s">
        <v>136</v>
      </c>
      <c r="K2482" t="s">
        <v>137</v>
      </c>
      <c r="L2482" t="s">
        <v>7417</v>
      </c>
      <c r="M2482" t="s">
        <v>7418</v>
      </c>
      <c r="N2482">
        <v>0.70250000000000001</v>
      </c>
      <c r="O2482">
        <v>0</v>
      </c>
      <c r="P2482">
        <v>1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0.67520848646048015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0.67520848646048015</v>
      </c>
    </row>
    <row r="2483" spans="1:31" x14ac:dyDescent="0.25">
      <c r="A2483">
        <v>2058885</v>
      </c>
      <c r="B2483">
        <v>1</v>
      </c>
      <c r="C2483" t="s">
        <v>81</v>
      </c>
      <c r="D2483" t="s">
        <v>119</v>
      </c>
      <c r="E2483" t="s">
        <v>146</v>
      </c>
      <c r="F2483" t="s">
        <v>4524</v>
      </c>
      <c r="G2483" t="s">
        <v>133</v>
      </c>
      <c r="H2483" t="s">
        <v>134</v>
      </c>
      <c r="I2483" t="s">
        <v>135</v>
      </c>
      <c r="J2483" t="s">
        <v>136</v>
      </c>
      <c r="K2483" t="s">
        <v>137</v>
      </c>
      <c r="L2483" t="s">
        <v>7419</v>
      </c>
      <c r="M2483" t="s">
        <v>7420</v>
      </c>
      <c r="N2483">
        <v>7.6111110999999995E-2</v>
      </c>
      <c r="O2483">
        <v>0</v>
      </c>
      <c r="P2483">
        <v>928</v>
      </c>
      <c r="Q2483">
        <v>17</v>
      </c>
      <c r="R2483">
        <v>198</v>
      </c>
      <c r="S2483">
        <v>0</v>
      </c>
      <c r="T2483">
        <v>53</v>
      </c>
      <c r="U2483">
        <v>0</v>
      </c>
      <c r="V2483">
        <v>0</v>
      </c>
      <c r="W2483">
        <v>0</v>
      </c>
      <c r="X2483">
        <v>15.001567307265818</v>
      </c>
      <c r="Y2483">
        <v>1.0115378004857731</v>
      </c>
      <c r="Z2483">
        <v>8.1067697563413876</v>
      </c>
      <c r="AA2483">
        <v>0</v>
      </c>
      <c r="AB2483">
        <v>1.2032927022943658</v>
      </c>
      <c r="AC2483">
        <v>0</v>
      </c>
      <c r="AD2483">
        <v>0</v>
      </c>
      <c r="AE2483">
        <v>25.323167566387344</v>
      </c>
    </row>
    <row r="2484" spans="1:31" x14ac:dyDescent="0.25">
      <c r="A2484">
        <v>2058886</v>
      </c>
      <c r="B2484">
        <v>1</v>
      </c>
      <c r="C2484" t="s">
        <v>80</v>
      </c>
      <c r="D2484" t="s">
        <v>102</v>
      </c>
      <c r="E2484" t="s">
        <v>140</v>
      </c>
      <c r="F2484" t="s">
        <v>7421</v>
      </c>
      <c r="G2484" t="s">
        <v>385</v>
      </c>
      <c r="H2484" t="s">
        <v>143</v>
      </c>
      <c r="I2484" t="s">
        <v>135</v>
      </c>
      <c r="J2484" t="s">
        <v>136</v>
      </c>
      <c r="K2484" t="s">
        <v>137</v>
      </c>
      <c r="L2484" t="s">
        <v>7422</v>
      </c>
      <c r="M2484" t="s">
        <v>7423</v>
      </c>
      <c r="N2484">
        <v>0.62527777699999998</v>
      </c>
      <c r="O2484">
        <v>0</v>
      </c>
      <c r="P2484">
        <v>38</v>
      </c>
      <c r="Q2484">
        <v>0</v>
      </c>
      <c r="R2484">
        <v>16</v>
      </c>
      <c r="S2484">
        <v>0</v>
      </c>
      <c r="T2484">
        <v>4</v>
      </c>
      <c r="U2484">
        <v>0</v>
      </c>
      <c r="V2484">
        <v>0</v>
      </c>
      <c r="W2484">
        <v>0</v>
      </c>
      <c r="X2484">
        <v>6.101647086623621</v>
      </c>
      <c r="Y2484">
        <v>0</v>
      </c>
      <c r="Z2484">
        <v>1.501376052034328</v>
      </c>
      <c r="AA2484">
        <v>0</v>
      </c>
      <c r="AB2484">
        <v>0.24377603219676414</v>
      </c>
      <c r="AC2484">
        <v>0</v>
      </c>
      <c r="AD2484">
        <v>0</v>
      </c>
      <c r="AE2484">
        <v>7.8467991708547133</v>
      </c>
    </row>
    <row r="2485" spans="1:31" x14ac:dyDescent="0.25">
      <c r="A2485">
        <v>2058889</v>
      </c>
      <c r="B2485">
        <v>1</v>
      </c>
      <c r="C2485" t="s">
        <v>80</v>
      </c>
      <c r="D2485" t="s">
        <v>94</v>
      </c>
      <c r="E2485" t="s">
        <v>177</v>
      </c>
      <c r="F2485" t="s">
        <v>7308</v>
      </c>
      <c r="G2485" t="s">
        <v>196</v>
      </c>
      <c r="H2485" t="s">
        <v>143</v>
      </c>
      <c r="I2485" t="s">
        <v>135</v>
      </c>
      <c r="J2485" t="s">
        <v>136</v>
      </c>
      <c r="K2485" t="s">
        <v>137</v>
      </c>
      <c r="L2485" t="s">
        <v>7424</v>
      </c>
      <c r="M2485" t="s">
        <v>7425</v>
      </c>
      <c r="N2485">
        <v>0.74444444399999998</v>
      </c>
      <c r="O2485">
        <v>0</v>
      </c>
      <c r="P2485">
        <v>1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0.4276857430106667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0.4276857430106667</v>
      </c>
    </row>
    <row r="2486" spans="1:31" x14ac:dyDescent="0.25">
      <c r="A2486">
        <v>2058891</v>
      </c>
      <c r="B2486">
        <v>1</v>
      </c>
      <c r="C2486" t="s">
        <v>80</v>
      </c>
      <c r="D2486" t="s">
        <v>102</v>
      </c>
      <c r="E2486" t="s">
        <v>177</v>
      </c>
      <c r="F2486" t="s">
        <v>7426</v>
      </c>
      <c r="G2486" t="s">
        <v>196</v>
      </c>
      <c r="H2486" t="s">
        <v>143</v>
      </c>
      <c r="I2486" t="s">
        <v>135</v>
      </c>
      <c r="J2486" t="s">
        <v>136</v>
      </c>
      <c r="K2486" t="s">
        <v>137</v>
      </c>
      <c r="L2486" t="s">
        <v>7427</v>
      </c>
      <c r="M2486" t="s">
        <v>7428</v>
      </c>
      <c r="N2486">
        <v>0.321944444</v>
      </c>
      <c r="O2486">
        <v>0</v>
      </c>
      <c r="P2486">
        <v>1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4.6563117830730832E-2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4.6563117830730832E-2</v>
      </c>
    </row>
    <row r="2487" spans="1:31" x14ac:dyDescent="0.25">
      <c r="A2487">
        <v>2059088</v>
      </c>
      <c r="B2487">
        <v>1</v>
      </c>
      <c r="C2487" t="s">
        <v>80</v>
      </c>
      <c r="D2487" t="s">
        <v>110</v>
      </c>
      <c r="E2487" t="s">
        <v>158</v>
      </c>
      <c r="F2487" t="s">
        <v>7429</v>
      </c>
      <c r="G2487" t="s">
        <v>154</v>
      </c>
      <c r="H2487" t="s">
        <v>143</v>
      </c>
      <c r="I2487" t="s">
        <v>135</v>
      </c>
      <c r="J2487" t="s">
        <v>136</v>
      </c>
      <c r="K2487" t="s">
        <v>155</v>
      </c>
      <c r="L2487" t="s">
        <v>7430</v>
      </c>
      <c r="M2487" t="s">
        <v>7431</v>
      </c>
      <c r="N2487">
        <v>6.545555555</v>
      </c>
      <c r="O2487">
        <v>0</v>
      </c>
      <c r="P2487">
        <v>134</v>
      </c>
      <c r="Q2487">
        <v>0</v>
      </c>
      <c r="R2487">
        <v>0</v>
      </c>
      <c r="S2487">
        <v>0</v>
      </c>
      <c r="T2487">
        <v>15</v>
      </c>
      <c r="U2487">
        <v>0</v>
      </c>
      <c r="V2487">
        <v>0</v>
      </c>
      <c r="W2487">
        <v>0</v>
      </c>
      <c r="X2487">
        <v>227.91374665944352</v>
      </c>
      <c r="Y2487">
        <v>0</v>
      </c>
      <c r="Z2487">
        <v>0</v>
      </c>
      <c r="AA2487">
        <v>0</v>
      </c>
      <c r="AB2487">
        <v>14.01068234333265</v>
      </c>
      <c r="AC2487">
        <v>0</v>
      </c>
      <c r="AD2487">
        <v>0</v>
      </c>
      <c r="AE2487">
        <v>241.92442900277618</v>
      </c>
    </row>
    <row r="2488" spans="1:31" x14ac:dyDescent="0.25">
      <c r="A2488">
        <v>2059134</v>
      </c>
      <c r="B2488">
        <v>1</v>
      </c>
      <c r="C2488" t="s">
        <v>80</v>
      </c>
      <c r="D2488" t="s">
        <v>94</v>
      </c>
      <c r="E2488" t="s">
        <v>140</v>
      </c>
      <c r="F2488" t="s">
        <v>7432</v>
      </c>
      <c r="G2488" t="s">
        <v>142</v>
      </c>
      <c r="H2488" t="s">
        <v>143</v>
      </c>
      <c r="I2488" t="s">
        <v>135</v>
      </c>
      <c r="J2488" t="s">
        <v>136</v>
      </c>
      <c r="K2488" t="s">
        <v>137</v>
      </c>
      <c r="L2488" t="s">
        <v>7433</v>
      </c>
      <c r="M2488" t="s">
        <v>7434</v>
      </c>
      <c r="N2488">
        <v>2.0466666660000001</v>
      </c>
      <c r="O2488">
        <v>0</v>
      </c>
      <c r="P2488">
        <v>144</v>
      </c>
      <c r="Q2488">
        <v>0</v>
      </c>
      <c r="R2488">
        <v>1</v>
      </c>
      <c r="S2488">
        <v>0</v>
      </c>
      <c r="T2488">
        <v>8</v>
      </c>
      <c r="U2488">
        <v>0</v>
      </c>
      <c r="V2488">
        <v>0</v>
      </c>
      <c r="W2488">
        <v>0</v>
      </c>
      <c r="X2488">
        <v>63.582405446514464</v>
      </c>
      <c r="Y2488">
        <v>0</v>
      </c>
      <c r="Z2488">
        <v>0.69999060216850228</v>
      </c>
      <c r="AA2488">
        <v>0</v>
      </c>
      <c r="AB2488">
        <v>21.611239688859047</v>
      </c>
      <c r="AC2488">
        <v>0</v>
      </c>
      <c r="AD2488">
        <v>0</v>
      </c>
      <c r="AE2488">
        <v>85.893635737542013</v>
      </c>
    </row>
    <row r="2489" spans="1:31" x14ac:dyDescent="0.25">
      <c r="A2489">
        <v>2058925</v>
      </c>
      <c r="B2489">
        <v>1</v>
      </c>
      <c r="C2489" t="s">
        <v>81</v>
      </c>
      <c r="D2489" t="s">
        <v>118</v>
      </c>
      <c r="E2489" t="s">
        <v>169</v>
      </c>
      <c r="F2489" t="s">
        <v>7435</v>
      </c>
      <c r="G2489" t="s">
        <v>171</v>
      </c>
      <c r="H2489" t="s">
        <v>134</v>
      </c>
      <c r="I2489" t="s">
        <v>135</v>
      </c>
      <c r="J2489" t="s">
        <v>136</v>
      </c>
      <c r="K2489" t="s">
        <v>137</v>
      </c>
      <c r="L2489" t="s">
        <v>7436</v>
      </c>
      <c r="M2489" t="s">
        <v>7437</v>
      </c>
      <c r="N2489">
        <v>1.179166666</v>
      </c>
      <c r="O2489">
        <v>0</v>
      </c>
      <c r="P2489">
        <v>0</v>
      </c>
      <c r="Q2489">
        <v>7</v>
      </c>
      <c r="R2489">
        <v>5</v>
      </c>
      <c r="S2489">
        <v>4</v>
      </c>
      <c r="T2489">
        <v>1</v>
      </c>
      <c r="U2489">
        <v>1</v>
      </c>
      <c r="V2489">
        <v>0</v>
      </c>
      <c r="W2489">
        <v>0</v>
      </c>
      <c r="X2489">
        <v>0</v>
      </c>
      <c r="Y2489">
        <v>40.520699978766075</v>
      </c>
      <c r="Z2489">
        <v>4.0740896899382752</v>
      </c>
      <c r="AA2489">
        <v>5.5735199166727467</v>
      </c>
      <c r="AB2489">
        <v>1.203123947816868</v>
      </c>
      <c r="AC2489">
        <v>199.15218488555075</v>
      </c>
      <c r="AD2489">
        <v>0</v>
      </c>
      <c r="AE2489">
        <v>250.52361841874472</v>
      </c>
    </row>
    <row r="2490" spans="1:31" x14ac:dyDescent="0.25">
      <c r="A2490">
        <v>2058902</v>
      </c>
      <c r="B2490">
        <v>1</v>
      </c>
      <c r="C2490" t="s">
        <v>81</v>
      </c>
      <c r="D2490" t="s">
        <v>118</v>
      </c>
      <c r="E2490" t="s">
        <v>131</v>
      </c>
      <c r="F2490" t="s">
        <v>7438</v>
      </c>
      <c r="G2490" t="s">
        <v>133</v>
      </c>
      <c r="H2490" t="s">
        <v>134</v>
      </c>
      <c r="I2490" t="s">
        <v>135</v>
      </c>
      <c r="J2490" t="s">
        <v>136</v>
      </c>
      <c r="K2490" t="s">
        <v>137</v>
      </c>
      <c r="L2490" t="s">
        <v>7439</v>
      </c>
      <c r="M2490" t="s">
        <v>7440</v>
      </c>
      <c r="N2490">
        <v>0.36694444399999998</v>
      </c>
      <c r="O2490">
        <v>1</v>
      </c>
      <c r="P2490">
        <v>0</v>
      </c>
      <c r="Q2490">
        <v>30</v>
      </c>
      <c r="R2490">
        <v>0</v>
      </c>
      <c r="S2490">
        <v>5</v>
      </c>
      <c r="T2490">
        <v>0</v>
      </c>
      <c r="U2490">
        <v>3</v>
      </c>
      <c r="V2490">
        <v>0</v>
      </c>
      <c r="W2490">
        <v>0.1106827503557139</v>
      </c>
      <c r="X2490">
        <v>0</v>
      </c>
      <c r="Y2490">
        <v>12.475793933114682</v>
      </c>
      <c r="Z2490">
        <v>0</v>
      </c>
      <c r="AA2490">
        <v>5.0503678724866248</v>
      </c>
      <c r="AB2490">
        <v>0</v>
      </c>
      <c r="AC2490">
        <v>17.748901521811391</v>
      </c>
      <c r="AD2490">
        <v>0</v>
      </c>
      <c r="AE2490">
        <v>35.38574607776841</v>
      </c>
    </row>
    <row r="2491" spans="1:31" x14ac:dyDescent="0.25">
      <c r="A2491">
        <v>2059297</v>
      </c>
      <c r="B2491">
        <v>1</v>
      </c>
      <c r="C2491" t="s">
        <v>81</v>
      </c>
      <c r="D2491" t="s">
        <v>126</v>
      </c>
      <c r="E2491" t="s">
        <v>177</v>
      </c>
      <c r="F2491" t="s">
        <v>7441</v>
      </c>
      <c r="G2491" t="s">
        <v>183</v>
      </c>
      <c r="H2491" t="s">
        <v>143</v>
      </c>
      <c r="I2491" t="s">
        <v>135</v>
      </c>
      <c r="J2491" t="s">
        <v>136</v>
      </c>
      <c r="K2491" t="s">
        <v>137</v>
      </c>
      <c r="L2491" t="s">
        <v>7442</v>
      </c>
      <c r="M2491" t="s">
        <v>7443</v>
      </c>
      <c r="N2491">
        <v>1.0536111109999999</v>
      </c>
      <c r="O2491">
        <v>0</v>
      </c>
      <c r="P2491">
        <v>1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0.20685785582804417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0.20685785582804417</v>
      </c>
    </row>
    <row r="2492" spans="1:31" x14ac:dyDescent="0.25">
      <c r="A2492">
        <v>2069307</v>
      </c>
      <c r="B2492">
        <v>1</v>
      </c>
      <c r="C2492" t="s">
        <v>80</v>
      </c>
      <c r="D2492" t="s">
        <v>89</v>
      </c>
      <c r="E2492" t="s">
        <v>146</v>
      </c>
      <c r="F2492" t="s">
        <v>7444</v>
      </c>
      <c r="G2492" t="s">
        <v>133</v>
      </c>
      <c r="H2492" t="s">
        <v>134</v>
      </c>
      <c r="I2492" t="s">
        <v>135</v>
      </c>
      <c r="J2492" t="s">
        <v>136</v>
      </c>
      <c r="K2492" t="s">
        <v>137</v>
      </c>
      <c r="L2492" t="s">
        <v>7445</v>
      </c>
      <c r="M2492" t="s">
        <v>7446</v>
      </c>
      <c r="N2492">
        <v>0.394166666</v>
      </c>
      <c r="O2492">
        <v>1</v>
      </c>
      <c r="P2492">
        <v>272</v>
      </c>
      <c r="Q2492">
        <v>1</v>
      </c>
      <c r="R2492">
        <v>51</v>
      </c>
      <c r="S2492">
        <v>1</v>
      </c>
      <c r="T2492">
        <v>138</v>
      </c>
      <c r="U2492">
        <v>0</v>
      </c>
      <c r="V2492">
        <v>0</v>
      </c>
      <c r="W2492">
        <v>1.4242696852581753</v>
      </c>
      <c r="X2492">
        <v>40.296794142533521</v>
      </c>
      <c r="Y2492">
        <v>1.3149992890476634</v>
      </c>
      <c r="Z2492">
        <v>8.6689413729898988</v>
      </c>
      <c r="AA2492">
        <v>0.12543196912370252</v>
      </c>
      <c r="AB2492">
        <v>40.980378145897241</v>
      </c>
      <c r="AC2492">
        <v>0</v>
      </c>
      <c r="AD2492">
        <v>0</v>
      </c>
      <c r="AE2492">
        <v>92.810814604850208</v>
      </c>
    </row>
    <row r="2493" spans="1:31" x14ac:dyDescent="0.25">
      <c r="A2493">
        <v>2059071</v>
      </c>
      <c r="B2493">
        <v>1</v>
      </c>
      <c r="C2493" t="s">
        <v>80</v>
      </c>
      <c r="D2493" t="s">
        <v>84</v>
      </c>
      <c r="E2493" t="s">
        <v>158</v>
      </c>
      <c r="F2493" t="s">
        <v>7447</v>
      </c>
      <c r="G2493" t="s">
        <v>1007</v>
      </c>
      <c r="H2493" t="s">
        <v>143</v>
      </c>
      <c r="I2493" t="s">
        <v>135</v>
      </c>
      <c r="J2493" t="s">
        <v>3</v>
      </c>
      <c r="K2493" t="s">
        <v>137</v>
      </c>
      <c r="L2493" t="s">
        <v>7448</v>
      </c>
      <c r="M2493" t="s">
        <v>7449</v>
      </c>
      <c r="N2493">
        <v>2.701944444</v>
      </c>
      <c r="O2493">
        <v>0</v>
      </c>
      <c r="P2493">
        <v>206</v>
      </c>
      <c r="Q2493">
        <v>0</v>
      </c>
      <c r="R2493">
        <v>0</v>
      </c>
      <c r="S2493">
        <v>0</v>
      </c>
      <c r="T2493">
        <v>5</v>
      </c>
      <c r="U2493">
        <v>0</v>
      </c>
      <c r="V2493">
        <v>0</v>
      </c>
      <c r="W2493">
        <v>0</v>
      </c>
      <c r="X2493">
        <v>132.90227597232845</v>
      </c>
      <c r="Y2493">
        <v>0</v>
      </c>
      <c r="Z2493">
        <v>0</v>
      </c>
      <c r="AA2493">
        <v>0</v>
      </c>
      <c r="AB2493">
        <v>14.276449633064219</v>
      </c>
      <c r="AC2493">
        <v>0</v>
      </c>
      <c r="AD2493">
        <v>0</v>
      </c>
      <c r="AE2493">
        <v>147.17872560539269</v>
      </c>
    </row>
    <row r="2494" spans="1:31" x14ac:dyDescent="0.25">
      <c r="A2494">
        <v>2058919</v>
      </c>
      <c r="B2494">
        <v>1</v>
      </c>
      <c r="C2494" t="s">
        <v>80</v>
      </c>
      <c r="D2494" t="s">
        <v>83</v>
      </c>
      <c r="E2494" t="s">
        <v>177</v>
      </c>
      <c r="F2494" t="s">
        <v>7450</v>
      </c>
      <c r="G2494" t="s">
        <v>183</v>
      </c>
      <c r="H2494" t="s">
        <v>143</v>
      </c>
      <c r="I2494" t="s">
        <v>135</v>
      </c>
      <c r="J2494" t="s">
        <v>136</v>
      </c>
      <c r="K2494" t="s">
        <v>137</v>
      </c>
      <c r="L2494" t="s">
        <v>7451</v>
      </c>
      <c r="M2494" t="s">
        <v>7452</v>
      </c>
      <c r="N2494">
        <v>2.1277777769999999</v>
      </c>
      <c r="O2494">
        <v>0</v>
      </c>
      <c r="P2494">
        <v>3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1.604550732115225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1.604550732115225</v>
      </c>
    </row>
    <row r="2495" spans="1:31" x14ac:dyDescent="0.25">
      <c r="A2495">
        <v>2058982</v>
      </c>
      <c r="B2495">
        <v>1</v>
      </c>
      <c r="C2495" t="s">
        <v>80</v>
      </c>
      <c r="D2495" t="s">
        <v>104</v>
      </c>
      <c r="E2495" t="s">
        <v>169</v>
      </c>
      <c r="F2495" t="s">
        <v>7453</v>
      </c>
      <c r="G2495" t="s">
        <v>154</v>
      </c>
      <c r="H2495" t="s">
        <v>134</v>
      </c>
      <c r="I2495" t="s">
        <v>135</v>
      </c>
      <c r="J2495" t="s">
        <v>136</v>
      </c>
      <c r="K2495" t="s">
        <v>155</v>
      </c>
      <c r="L2495" t="s">
        <v>7454</v>
      </c>
      <c r="M2495" t="s">
        <v>7455</v>
      </c>
      <c r="N2495">
        <v>7.2035805550000003</v>
      </c>
      <c r="O2495">
        <v>3</v>
      </c>
      <c r="P2495">
        <v>0</v>
      </c>
      <c r="Q2495">
        <v>9</v>
      </c>
      <c r="R2495">
        <v>0</v>
      </c>
      <c r="S2495">
        <v>1</v>
      </c>
      <c r="T2495">
        <v>0</v>
      </c>
      <c r="U2495">
        <v>0</v>
      </c>
      <c r="V2495">
        <v>0</v>
      </c>
      <c r="W2495">
        <v>9.4634480165791963</v>
      </c>
      <c r="X2495">
        <v>0</v>
      </c>
      <c r="Y2495">
        <v>39.042924031930447</v>
      </c>
      <c r="Z2495">
        <v>0</v>
      </c>
      <c r="AA2495">
        <v>10.006296255656821</v>
      </c>
      <c r="AB2495">
        <v>0</v>
      </c>
      <c r="AC2495">
        <v>0</v>
      </c>
      <c r="AD2495">
        <v>0</v>
      </c>
      <c r="AE2495">
        <v>58.512668304166468</v>
      </c>
    </row>
    <row r="2496" spans="1:31" x14ac:dyDescent="0.25">
      <c r="A2496">
        <v>2059217</v>
      </c>
      <c r="B2496">
        <v>1</v>
      </c>
      <c r="C2496" t="s">
        <v>81</v>
      </c>
      <c r="D2496" t="s">
        <v>119</v>
      </c>
      <c r="E2496" t="s">
        <v>131</v>
      </c>
      <c r="F2496" t="s">
        <v>7456</v>
      </c>
      <c r="G2496" t="s">
        <v>133</v>
      </c>
      <c r="H2496" t="s">
        <v>134</v>
      </c>
      <c r="I2496" t="s">
        <v>259</v>
      </c>
      <c r="J2496" t="s">
        <v>136</v>
      </c>
      <c r="K2496" t="s">
        <v>137</v>
      </c>
      <c r="L2496" t="s">
        <v>7457</v>
      </c>
      <c r="M2496" t="s">
        <v>7458</v>
      </c>
      <c r="N2496">
        <v>8.3333330000000001E-3</v>
      </c>
      <c r="O2496">
        <v>1</v>
      </c>
      <c r="P2496">
        <v>1258</v>
      </c>
      <c r="Q2496">
        <v>113</v>
      </c>
      <c r="R2496">
        <v>215</v>
      </c>
      <c r="S2496">
        <v>0</v>
      </c>
      <c r="T2496">
        <v>79</v>
      </c>
      <c r="U2496">
        <v>0</v>
      </c>
      <c r="V2496">
        <v>0</v>
      </c>
      <c r="W2496">
        <v>1.4913498599999999E-3</v>
      </c>
      <c r="X2496">
        <v>1.6281826804649258</v>
      </c>
      <c r="Y2496">
        <v>0.59498346648851685</v>
      </c>
      <c r="Z2496">
        <v>0.59088085084054964</v>
      </c>
      <c r="AA2496">
        <v>0</v>
      </c>
      <c r="AB2496">
        <v>0.36733984119589164</v>
      </c>
      <c r="AC2496">
        <v>0</v>
      </c>
      <c r="AD2496">
        <v>0</v>
      </c>
      <c r="AE2496">
        <v>3.1828781888498834</v>
      </c>
    </row>
    <row r="2497" spans="1:31" x14ac:dyDescent="0.25">
      <c r="A2497">
        <v>2059194</v>
      </c>
      <c r="B2497">
        <v>1</v>
      </c>
      <c r="C2497" t="s">
        <v>80</v>
      </c>
      <c r="D2497" t="s">
        <v>98</v>
      </c>
      <c r="E2497" t="s">
        <v>177</v>
      </c>
      <c r="F2497" t="s">
        <v>7459</v>
      </c>
      <c r="G2497" t="s">
        <v>183</v>
      </c>
      <c r="H2497" t="s">
        <v>143</v>
      </c>
      <c r="I2497" t="s">
        <v>135</v>
      </c>
      <c r="J2497" t="s">
        <v>136</v>
      </c>
      <c r="K2497" t="s">
        <v>137</v>
      </c>
      <c r="L2497" t="s">
        <v>7460</v>
      </c>
      <c r="M2497" t="s">
        <v>7461</v>
      </c>
      <c r="N2497">
        <v>1.8619444439999999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1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1.0339829933759002</v>
      </c>
      <c r="AC2497">
        <v>0</v>
      </c>
      <c r="AD2497">
        <v>0</v>
      </c>
      <c r="AE2497">
        <v>1.0339829933759002</v>
      </c>
    </row>
    <row r="2498" spans="1:31" x14ac:dyDescent="0.25">
      <c r="A2498">
        <v>2059002</v>
      </c>
      <c r="B2498">
        <v>1</v>
      </c>
      <c r="C2498" t="s">
        <v>80</v>
      </c>
      <c r="D2498" t="s">
        <v>96</v>
      </c>
      <c r="E2498" t="s">
        <v>131</v>
      </c>
      <c r="F2498" t="s">
        <v>7462</v>
      </c>
      <c r="G2498" t="s">
        <v>263</v>
      </c>
      <c r="H2498" t="s">
        <v>134</v>
      </c>
      <c r="I2498" t="s">
        <v>135</v>
      </c>
      <c r="J2498" t="s">
        <v>136</v>
      </c>
      <c r="K2498" t="s">
        <v>137</v>
      </c>
      <c r="L2498" t="s">
        <v>7463</v>
      </c>
      <c r="M2498" t="s">
        <v>7464</v>
      </c>
      <c r="N2498">
        <v>5.3497222219999996</v>
      </c>
      <c r="O2498">
        <v>0</v>
      </c>
      <c r="P2498">
        <v>425</v>
      </c>
      <c r="Q2498">
        <v>3</v>
      </c>
      <c r="R2498">
        <v>0</v>
      </c>
      <c r="S2498">
        <v>0</v>
      </c>
      <c r="T2498">
        <v>8</v>
      </c>
      <c r="U2498">
        <v>0</v>
      </c>
      <c r="V2498">
        <v>0</v>
      </c>
      <c r="W2498">
        <v>0</v>
      </c>
      <c r="X2498">
        <v>527.63824787190072</v>
      </c>
      <c r="Y2498">
        <v>3801.3347796002204</v>
      </c>
      <c r="Z2498">
        <v>0</v>
      </c>
      <c r="AA2498">
        <v>0</v>
      </c>
      <c r="AB2498">
        <v>97.353789900435714</v>
      </c>
      <c r="AC2498">
        <v>0</v>
      </c>
      <c r="AD2498">
        <v>0</v>
      </c>
      <c r="AE2498">
        <v>4426.3268173725573</v>
      </c>
    </row>
    <row r="2499" spans="1:31" x14ac:dyDescent="0.25">
      <c r="A2499">
        <v>2059025</v>
      </c>
      <c r="B2499">
        <v>1</v>
      </c>
      <c r="C2499" t="s">
        <v>80</v>
      </c>
      <c r="D2499" t="s">
        <v>95</v>
      </c>
      <c r="E2499" t="s">
        <v>146</v>
      </c>
      <c r="F2499" t="s">
        <v>7465</v>
      </c>
      <c r="G2499" t="s">
        <v>133</v>
      </c>
      <c r="H2499" t="s">
        <v>134</v>
      </c>
      <c r="I2499" t="s">
        <v>135</v>
      </c>
      <c r="J2499" t="s">
        <v>136</v>
      </c>
      <c r="K2499" t="s">
        <v>137</v>
      </c>
      <c r="L2499" t="s">
        <v>7466</v>
      </c>
      <c r="M2499" t="s">
        <v>7467</v>
      </c>
      <c r="N2499">
        <v>5.5555555E-2</v>
      </c>
      <c r="O2499">
        <v>0</v>
      </c>
      <c r="P2499">
        <v>266</v>
      </c>
      <c r="Q2499">
        <v>0</v>
      </c>
      <c r="R2499">
        <v>4</v>
      </c>
      <c r="S2499">
        <v>0</v>
      </c>
      <c r="T2499">
        <v>1</v>
      </c>
      <c r="U2499">
        <v>0</v>
      </c>
      <c r="V2499">
        <v>0</v>
      </c>
      <c r="W2499">
        <v>0</v>
      </c>
      <c r="X2499">
        <v>3.3144492143869457</v>
      </c>
      <c r="Y2499">
        <v>0</v>
      </c>
      <c r="Z2499">
        <v>1.2089348999999997E-2</v>
      </c>
      <c r="AA2499">
        <v>0</v>
      </c>
      <c r="AB2499">
        <v>2.0447880959888889E-2</v>
      </c>
      <c r="AC2499">
        <v>0</v>
      </c>
      <c r="AD2499">
        <v>0</v>
      </c>
      <c r="AE2499">
        <v>3.3469864443468347</v>
      </c>
    </row>
    <row r="2500" spans="1:31" x14ac:dyDescent="0.25">
      <c r="A2500">
        <v>2059294</v>
      </c>
      <c r="B2500">
        <v>1</v>
      </c>
      <c r="C2500" t="s">
        <v>80</v>
      </c>
      <c r="D2500" t="s">
        <v>97</v>
      </c>
      <c r="E2500" t="s">
        <v>146</v>
      </c>
      <c r="F2500" t="s">
        <v>7468</v>
      </c>
      <c r="G2500" t="s">
        <v>133</v>
      </c>
      <c r="H2500" t="s">
        <v>134</v>
      </c>
      <c r="I2500" t="s">
        <v>259</v>
      </c>
      <c r="J2500" t="s">
        <v>136</v>
      </c>
      <c r="K2500" t="s">
        <v>137</v>
      </c>
      <c r="L2500" t="s">
        <v>7469</v>
      </c>
      <c r="M2500" t="s">
        <v>7470</v>
      </c>
      <c r="N2500">
        <v>4.0277777000000001E-2</v>
      </c>
      <c r="O2500">
        <v>19</v>
      </c>
      <c r="P2500">
        <v>101</v>
      </c>
      <c r="Q2500">
        <v>5</v>
      </c>
      <c r="R2500">
        <v>28</v>
      </c>
      <c r="S2500">
        <v>3</v>
      </c>
      <c r="T2500">
        <v>15</v>
      </c>
      <c r="U2500">
        <v>0</v>
      </c>
      <c r="V2500">
        <v>0</v>
      </c>
      <c r="W2500">
        <v>3.1681186355245008</v>
      </c>
      <c r="X2500">
        <v>6.4250427000388122</v>
      </c>
      <c r="Y2500">
        <v>0.11358082226715557</v>
      </c>
      <c r="Z2500">
        <v>0.4660165907614528</v>
      </c>
      <c r="AA2500">
        <v>0.51407477275437508</v>
      </c>
      <c r="AB2500">
        <v>0.29717239087501535</v>
      </c>
      <c r="AC2500">
        <v>0</v>
      </c>
      <c r="AD2500">
        <v>0</v>
      </c>
      <c r="AE2500">
        <v>10.984005912221312</v>
      </c>
    </row>
    <row r="2501" spans="1:31" x14ac:dyDescent="0.25">
      <c r="A2501">
        <v>2059045</v>
      </c>
      <c r="B2501">
        <v>1</v>
      </c>
      <c r="C2501" t="s">
        <v>80</v>
      </c>
      <c r="D2501" t="s">
        <v>96</v>
      </c>
      <c r="E2501" t="s">
        <v>158</v>
      </c>
      <c r="F2501" t="s">
        <v>7471</v>
      </c>
      <c r="G2501" t="s">
        <v>385</v>
      </c>
      <c r="H2501" t="s">
        <v>143</v>
      </c>
      <c r="I2501" t="s">
        <v>135</v>
      </c>
      <c r="J2501" t="s">
        <v>136</v>
      </c>
      <c r="K2501" t="s">
        <v>137</v>
      </c>
      <c r="L2501" t="s">
        <v>7472</v>
      </c>
      <c r="M2501" t="s">
        <v>7473</v>
      </c>
      <c r="N2501">
        <v>0.75</v>
      </c>
      <c r="O2501">
        <v>0</v>
      </c>
      <c r="P2501">
        <v>42</v>
      </c>
      <c r="Q2501">
        <v>0</v>
      </c>
      <c r="R2501">
        <v>0</v>
      </c>
      <c r="S2501">
        <v>0</v>
      </c>
      <c r="T2501">
        <v>2</v>
      </c>
      <c r="U2501">
        <v>0</v>
      </c>
      <c r="V2501">
        <v>0</v>
      </c>
      <c r="W2501">
        <v>0</v>
      </c>
      <c r="X2501">
        <v>18.51898097535868</v>
      </c>
      <c r="Y2501">
        <v>0</v>
      </c>
      <c r="Z2501">
        <v>0</v>
      </c>
      <c r="AA2501">
        <v>0</v>
      </c>
      <c r="AB2501">
        <v>0.52025653053700005</v>
      </c>
      <c r="AC2501">
        <v>0</v>
      </c>
      <c r="AD2501">
        <v>0</v>
      </c>
      <c r="AE2501">
        <v>19.039237505895681</v>
      </c>
    </row>
    <row r="2502" spans="1:31" x14ac:dyDescent="0.25">
      <c r="A2502">
        <v>2058922</v>
      </c>
      <c r="B2502">
        <v>1</v>
      </c>
      <c r="C2502" t="s">
        <v>80</v>
      </c>
      <c r="D2502" t="s">
        <v>96</v>
      </c>
      <c r="E2502" t="s">
        <v>131</v>
      </c>
      <c r="F2502" t="s">
        <v>7474</v>
      </c>
      <c r="G2502" t="s">
        <v>133</v>
      </c>
      <c r="H2502" t="s">
        <v>134</v>
      </c>
      <c r="I2502" t="s">
        <v>135</v>
      </c>
      <c r="J2502" t="s">
        <v>136</v>
      </c>
      <c r="K2502" t="s">
        <v>137</v>
      </c>
      <c r="L2502" t="s">
        <v>7475</v>
      </c>
      <c r="M2502" t="s">
        <v>7476</v>
      </c>
      <c r="N2502">
        <v>0.96499999999999997</v>
      </c>
      <c r="O2502">
        <v>0</v>
      </c>
      <c r="P2502">
        <v>258</v>
      </c>
      <c r="Q2502">
        <v>11</v>
      </c>
      <c r="R2502">
        <v>21</v>
      </c>
      <c r="S2502">
        <v>7</v>
      </c>
      <c r="T2502">
        <v>28</v>
      </c>
      <c r="U2502">
        <v>3</v>
      </c>
      <c r="V2502">
        <v>0</v>
      </c>
      <c r="W2502">
        <v>0</v>
      </c>
      <c r="X2502">
        <v>71.827786393940528</v>
      </c>
      <c r="Y2502">
        <v>5.2988531411381352</v>
      </c>
      <c r="Z2502">
        <v>10.429315066382147</v>
      </c>
      <c r="AA2502">
        <v>28.1118583243451</v>
      </c>
      <c r="AB2502">
        <v>12.42550787592951</v>
      </c>
      <c r="AC2502">
        <v>166.48008911725037</v>
      </c>
      <c r="AD2502">
        <v>0</v>
      </c>
      <c r="AE2502">
        <v>294.57340991898582</v>
      </c>
    </row>
    <row r="2503" spans="1:31" x14ac:dyDescent="0.25">
      <c r="A2503">
        <v>2058945</v>
      </c>
      <c r="B2503">
        <v>1</v>
      </c>
      <c r="C2503" t="s">
        <v>81</v>
      </c>
      <c r="D2503" t="s">
        <v>112</v>
      </c>
      <c r="E2503" t="s">
        <v>158</v>
      </c>
      <c r="F2503" t="s">
        <v>6959</v>
      </c>
      <c r="G2503" t="s">
        <v>154</v>
      </c>
      <c r="H2503" t="s">
        <v>143</v>
      </c>
      <c r="I2503" t="s">
        <v>135</v>
      </c>
      <c r="J2503" t="s">
        <v>136</v>
      </c>
      <c r="K2503" t="s">
        <v>155</v>
      </c>
      <c r="L2503" t="s">
        <v>7477</v>
      </c>
      <c r="M2503" t="s">
        <v>7478</v>
      </c>
      <c r="N2503">
        <v>8.1209822220000003</v>
      </c>
      <c r="O2503">
        <v>0</v>
      </c>
      <c r="P2503">
        <v>3</v>
      </c>
      <c r="Q2503">
        <v>0</v>
      </c>
      <c r="R2503">
        <v>2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3.402989748975787</v>
      </c>
      <c r="Y2503">
        <v>0</v>
      </c>
      <c r="Z2503">
        <v>8.6375274600360967</v>
      </c>
      <c r="AA2503">
        <v>0</v>
      </c>
      <c r="AB2503">
        <v>0</v>
      </c>
      <c r="AC2503">
        <v>0</v>
      </c>
      <c r="AD2503">
        <v>0</v>
      </c>
      <c r="AE2503">
        <v>12.040517209011885</v>
      </c>
    </row>
    <row r="2504" spans="1:31" x14ac:dyDescent="0.25">
      <c r="A2504">
        <v>2058899</v>
      </c>
      <c r="B2504">
        <v>1</v>
      </c>
      <c r="C2504" t="s">
        <v>81</v>
      </c>
      <c r="D2504" t="s">
        <v>128</v>
      </c>
      <c r="E2504" t="s">
        <v>177</v>
      </c>
      <c r="F2504" t="s">
        <v>7479</v>
      </c>
      <c r="G2504" t="s">
        <v>179</v>
      </c>
      <c r="H2504" t="s">
        <v>143</v>
      </c>
      <c r="I2504" t="s">
        <v>135</v>
      </c>
      <c r="J2504" t="s">
        <v>136</v>
      </c>
      <c r="K2504" t="s">
        <v>137</v>
      </c>
      <c r="L2504" t="s">
        <v>7480</v>
      </c>
      <c r="M2504" t="s">
        <v>7481</v>
      </c>
      <c r="N2504">
        <v>3.3174999999999999</v>
      </c>
      <c r="O2504">
        <v>0</v>
      </c>
      <c r="P2504">
        <v>3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1.644923619976937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1.644923619976937</v>
      </c>
    </row>
    <row r="2505" spans="1:31" x14ac:dyDescent="0.25">
      <c r="A2505">
        <v>2059231</v>
      </c>
      <c r="B2505">
        <v>1</v>
      </c>
      <c r="C2505" t="s">
        <v>81</v>
      </c>
      <c r="D2505" t="s">
        <v>127</v>
      </c>
      <c r="E2505" t="s">
        <v>177</v>
      </c>
      <c r="F2505" t="s">
        <v>7482</v>
      </c>
      <c r="G2505" t="s">
        <v>183</v>
      </c>
      <c r="H2505" t="s">
        <v>143</v>
      </c>
      <c r="I2505" t="s">
        <v>135</v>
      </c>
      <c r="J2505" t="s">
        <v>136</v>
      </c>
      <c r="K2505" t="s">
        <v>137</v>
      </c>
      <c r="L2505" t="s">
        <v>7483</v>
      </c>
      <c r="M2505" t="s">
        <v>7484</v>
      </c>
      <c r="N2505">
        <v>1.5449999999999999</v>
      </c>
      <c r="O2505">
        <v>0</v>
      </c>
      <c r="P2505">
        <v>3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1.0106190402508917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1.0106190402508917</v>
      </c>
    </row>
    <row r="2506" spans="1:31" x14ac:dyDescent="0.25">
      <c r="A2506">
        <v>2059300</v>
      </c>
      <c r="B2506">
        <v>1</v>
      </c>
      <c r="C2506" t="s">
        <v>81</v>
      </c>
      <c r="D2506" t="s">
        <v>113</v>
      </c>
      <c r="E2506" t="s">
        <v>140</v>
      </c>
      <c r="F2506" t="s">
        <v>7485</v>
      </c>
      <c r="G2506" t="s">
        <v>324</v>
      </c>
      <c r="H2506" t="s">
        <v>143</v>
      </c>
      <c r="I2506" t="s">
        <v>135</v>
      </c>
      <c r="J2506" t="s">
        <v>136</v>
      </c>
      <c r="K2506" t="s">
        <v>137</v>
      </c>
      <c r="L2506" t="s">
        <v>7486</v>
      </c>
      <c r="M2506" t="s">
        <v>7487</v>
      </c>
      <c r="N2506">
        <v>0.95666666600000005</v>
      </c>
      <c r="O2506">
        <v>0</v>
      </c>
      <c r="P2506">
        <v>58</v>
      </c>
      <c r="Q2506">
        <v>0</v>
      </c>
      <c r="R2506">
        <v>4</v>
      </c>
      <c r="S2506">
        <v>0</v>
      </c>
      <c r="T2506">
        <v>3</v>
      </c>
      <c r="U2506">
        <v>0</v>
      </c>
      <c r="V2506">
        <v>0</v>
      </c>
      <c r="W2506">
        <v>0</v>
      </c>
      <c r="X2506">
        <v>7.4667261517086176</v>
      </c>
      <c r="Y2506">
        <v>0</v>
      </c>
      <c r="Z2506">
        <v>3.3847906461047197</v>
      </c>
      <c r="AA2506">
        <v>0</v>
      </c>
      <c r="AB2506">
        <v>0.32226282702902753</v>
      </c>
      <c r="AC2506">
        <v>0</v>
      </c>
      <c r="AD2506">
        <v>0</v>
      </c>
      <c r="AE2506">
        <v>11.173779624842364</v>
      </c>
    </row>
    <row r="2507" spans="1:31" x14ac:dyDescent="0.25">
      <c r="A2507">
        <v>2059154</v>
      </c>
      <c r="B2507">
        <v>1</v>
      </c>
      <c r="C2507" t="s">
        <v>80</v>
      </c>
      <c r="D2507" t="s">
        <v>108</v>
      </c>
      <c r="E2507" t="s">
        <v>131</v>
      </c>
      <c r="F2507" t="s">
        <v>7488</v>
      </c>
      <c r="G2507" t="s">
        <v>7265</v>
      </c>
      <c r="H2507" t="s">
        <v>134</v>
      </c>
      <c r="I2507" t="s">
        <v>135</v>
      </c>
      <c r="J2507" t="s">
        <v>5</v>
      </c>
      <c r="K2507" t="s">
        <v>137</v>
      </c>
      <c r="L2507" t="s">
        <v>7489</v>
      </c>
      <c r="M2507" t="s">
        <v>7490</v>
      </c>
      <c r="N2507">
        <v>2.281666666</v>
      </c>
      <c r="O2507">
        <v>0</v>
      </c>
      <c r="P2507">
        <v>516</v>
      </c>
      <c r="Q2507">
        <v>0</v>
      </c>
      <c r="R2507">
        <v>69</v>
      </c>
      <c r="S2507">
        <v>1</v>
      </c>
      <c r="T2507">
        <v>60</v>
      </c>
      <c r="U2507">
        <v>0</v>
      </c>
      <c r="V2507">
        <v>0</v>
      </c>
      <c r="W2507">
        <v>0</v>
      </c>
      <c r="X2507">
        <v>221.10093603952564</v>
      </c>
      <c r="Y2507">
        <v>0</v>
      </c>
      <c r="Z2507">
        <v>92.043662898236619</v>
      </c>
      <c r="AA2507">
        <v>13.039779170054002</v>
      </c>
      <c r="AB2507">
        <v>97.315412647067831</v>
      </c>
      <c r="AC2507">
        <v>0</v>
      </c>
      <c r="AD2507">
        <v>0</v>
      </c>
      <c r="AE2507">
        <v>423.49979075488403</v>
      </c>
    </row>
    <row r="2508" spans="1:31" x14ac:dyDescent="0.25">
      <c r="A2508">
        <v>2069350</v>
      </c>
      <c r="B2508">
        <v>1</v>
      </c>
      <c r="C2508" t="s">
        <v>80</v>
      </c>
      <c r="D2508" t="s">
        <v>97</v>
      </c>
      <c r="E2508" t="s">
        <v>146</v>
      </c>
      <c r="F2508" t="s">
        <v>6917</v>
      </c>
      <c r="G2508" t="s">
        <v>133</v>
      </c>
      <c r="H2508" t="s">
        <v>134</v>
      </c>
      <c r="I2508" t="s">
        <v>135</v>
      </c>
      <c r="J2508" t="s">
        <v>136</v>
      </c>
      <c r="K2508" t="s">
        <v>137</v>
      </c>
      <c r="L2508" t="s">
        <v>7491</v>
      </c>
      <c r="M2508" t="s">
        <v>7492</v>
      </c>
      <c r="N2508">
        <v>10</v>
      </c>
      <c r="O2508">
        <v>0</v>
      </c>
      <c r="P2508">
        <v>306</v>
      </c>
      <c r="Q2508">
        <v>0</v>
      </c>
      <c r="R2508">
        <v>19</v>
      </c>
      <c r="S2508">
        <v>3</v>
      </c>
      <c r="T2508">
        <v>21</v>
      </c>
      <c r="U2508">
        <v>0</v>
      </c>
      <c r="V2508">
        <v>0</v>
      </c>
      <c r="W2508">
        <v>0</v>
      </c>
      <c r="X2508">
        <v>897.15173901922071</v>
      </c>
      <c r="Y2508">
        <v>0</v>
      </c>
      <c r="Z2508">
        <v>77.511541781296685</v>
      </c>
      <c r="AA2508">
        <v>422.5949520489558</v>
      </c>
      <c r="AB2508">
        <v>153.70556055623553</v>
      </c>
      <c r="AC2508">
        <v>0</v>
      </c>
      <c r="AD2508">
        <v>0</v>
      </c>
      <c r="AE2508">
        <v>1550.9637934057087</v>
      </c>
    </row>
    <row r="2509" spans="1:31" x14ac:dyDescent="0.25">
      <c r="A2509">
        <v>2059068</v>
      </c>
      <c r="B2509">
        <v>1</v>
      </c>
      <c r="C2509" t="s">
        <v>80</v>
      </c>
      <c r="D2509" t="s">
        <v>96</v>
      </c>
      <c r="E2509" t="s">
        <v>146</v>
      </c>
      <c r="F2509" t="s">
        <v>7493</v>
      </c>
      <c r="G2509" t="s">
        <v>133</v>
      </c>
      <c r="H2509" t="s">
        <v>134</v>
      </c>
      <c r="I2509" t="s">
        <v>259</v>
      </c>
      <c r="J2509" t="s">
        <v>136</v>
      </c>
      <c r="K2509" t="s">
        <v>137</v>
      </c>
      <c r="L2509" t="s">
        <v>7494</v>
      </c>
      <c r="M2509" t="s">
        <v>7495</v>
      </c>
      <c r="N2509">
        <v>2.5555555000000001E-2</v>
      </c>
      <c r="O2509">
        <v>8</v>
      </c>
      <c r="P2509">
        <v>6243</v>
      </c>
      <c r="Q2509">
        <v>8</v>
      </c>
      <c r="R2509">
        <v>15</v>
      </c>
      <c r="S2509">
        <v>14</v>
      </c>
      <c r="T2509">
        <v>334</v>
      </c>
      <c r="U2509">
        <v>1</v>
      </c>
      <c r="V2509">
        <v>1</v>
      </c>
      <c r="W2509">
        <v>3.2192619969380507</v>
      </c>
      <c r="X2509">
        <v>46.904521742849241</v>
      </c>
      <c r="Y2509">
        <v>17.929309793740963</v>
      </c>
      <c r="Z2509">
        <v>0.25747482895533336</v>
      </c>
      <c r="AA2509">
        <v>2.7916518256136138</v>
      </c>
      <c r="AB2509">
        <v>9.6798433715838037</v>
      </c>
      <c r="AC2509">
        <v>0.56656210389163009</v>
      </c>
      <c r="AD2509">
        <v>3.2924503941816667E-2</v>
      </c>
      <c r="AE2509">
        <v>81.381550167514447</v>
      </c>
    </row>
    <row r="2510" spans="1:31" x14ac:dyDescent="0.25">
      <c r="A2510">
        <v>2059005</v>
      </c>
      <c r="B2510">
        <v>1</v>
      </c>
      <c r="C2510" t="s">
        <v>80</v>
      </c>
      <c r="D2510" t="s">
        <v>106</v>
      </c>
      <c r="E2510" t="s">
        <v>146</v>
      </c>
      <c r="F2510" t="s">
        <v>3227</v>
      </c>
      <c r="G2510" t="s">
        <v>133</v>
      </c>
      <c r="H2510" t="s">
        <v>134</v>
      </c>
      <c r="I2510" t="s">
        <v>135</v>
      </c>
      <c r="J2510" t="s">
        <v>136</v>
      </c>
      <c r="K2510" t="s">
        <v>137</v>
      </c>
      <c r="L2510" t="s">
        <v>7496</v>
      </c>
      <c r="M2510" t="s">
        <v>7497</v>
      </c>
      <c r="N2510">
        <v>0.41944444400000003</v>
      </c>
      <c r="O2510">
        <v>0</v>
      </c>
      <c r="P2510">
        <v>7</v>
      </c>
      <c r="Q2510">
        <v>29</v>
      </c>
      <c r="R2510">
        <v>55</v>
      </c>
      <c r="S2510">
        <v>9</v>
      </c>
      <c r="T2510">
        <v>12</v>
      </c>
      <c r="U2510">
        <v>1</v>
      </c>
      <c r="V2510">
        <v>0</v>
      </c>
      <c r="W2510">
        <v>0</v>
      </c>
      <c r="X2510">
        <v>2.4929642492054391</v>
      </c>
      <c r="Y2510">
        <v>54.135289014365171</v>
      </c>
      <c r="Z2510">
        <v>77.263662572080833</v>
      </c>
      <c r="AA2510">
        <v>16.537839486567581</v>
      </c>
      <c r="AB2510">
        <v>23.890712399243082</v>
      </c>
      <c r="AC2510">
        <v>6.4317438789806269</v>
      </c>
      <c r="AD2510">
        <v>0</v>
      </c>
      <c r="AE2510">
        <v>180.75221160044273</v>
      </c>
    </row>
    <row r="2511" spans="1:31" x14ac:dyDescent="0.25">
      <c r="A2511">
        <v>2059197</v>
      </c>
      <c r="B2511">
        <v>1</v>
      </c>
      <c r="C2511" t="s">
        <v>81</v>
      </c>
      <c r="D2511" t="s">
        <v>112</v>
      </c>
      <c r="E2511" t="s">
        <v>169</v>
      </c>
      <c r="F2511" t="s">
        <v>7498</v>
      </c>
      <c r="G2511" t="s">
        <v>133</v>
      </c>
      <c r="H2511" t="s">
        <v>134</v>
      </c>
      <c r="I2511" t="s">
        <v>259</v>
      </c>
      <c r="J2511" t="s">
        <v>136</v>
      </c>
      <c r="K2511" t="s">
        <v>137</v>
      </c>
      <c r="L2511" t="s">
        <v>7499</v>
      </c>
      <c r="M2511" t="s">
        <v>7500</v>
      </c>
      <c r="N2511">
        <v>8.3333330000000001E-3</v>
      </c>
      <c r="O2511">
        <v>0</v>
      </c>
      <c r="P2511">
        <v>664</v>
      </c>
      <c r="Q2511">
        <v>104</v>
      </c>
      <c r="R2511">
        <v>44</v>
      </c>
      <c r="S2511">
        <v>10</v>
      </c>
      <c r="T2511">
        <v>81</v>
      </c>
      <c r="U2511">
        <v>5</v>
      </c>
      <c r="V2511">
        <v>0</v>
      </c>
      <c r="W2511">
        <v>0</v>
      </c>
      <c r="X2511">
        <v>1.0182329600535092</v>
      </c>
      <c r="Y2511">
        <v>1.762847611185733</v>
      </c>
      <c r="Z2511">
        <v>0.10235564472177501</v>
      </c>
      <c r="AA2511">
        <v>0.71475511698286676</v>
      </c>
      <c r="AB2511">
        <v>0.21024795626465009</v>
      </c>
      <c r="AC2511">
        <v>2.7399316873206252</v>
      </c>
      <c r="AD2511">
        <v>0</v>
      </c>
      <c r="AE2511">
        <v>6.5483709765291582</v>
      </c>
    </row>
    <row r="2512" spans="1:31" x14ac:dyDescent="0.25">
      <c r="A2512">
        <v>2059128</v>
      </c>
      <c r="B2512">
        <v>1</v>
      </c>
      <c r="C2512" t="s">
        <v>81</v>
      </c>
      <c r="D2512" t="s">
        <v>116</v>
      </c>
      <c r="E2512" t="s">
        <v>131</v>
      </c>
      <c r="F2512" t="s">
        <v>7501</v>
      </c>
      <c r="G2512" t="s">
        <v>133</v>
      </c>
      <c r="H2512" t="s">
        <v>134</v>
      </c>
      <c r="I2512" t="s">
        <v>135</v>
      </c>
      <c r="J2512" t="s">
        <v>136</v>
      </c>
      <c r="K2512" t="s">
        <v>137</v>
      </c>
      <c r="L2512" t="s">
        <v>7502</v>
      </c>
      <c r="M2512" t="s">
        <v>7503</v>
      </c>
      <c r="N2512">
        <v>1.364166666</v>
      </c>
      <c r="O2512">
        <v>1</v>
      </c>
      <c r="P2512">
        <v>43</v>
      </c>
      <c r="Q2512">
        <v>117</v>
      </c>
      <c r="R2512">
        <v>36</v>
      </c>
      <c r="S2512">
        <v>1</v>
      </c>
      <c r="T2512">
        <v>0</v>
      </c>
      <c r="U2512">
        <v>0</v>
      </c>
      <c r="V2512">
        <v>0</v>
      </c>
      <c r="W2512">
        <v>6.5013732517999995E-2</v>
      </c>
      <c r="X2512">
        <v>16.19813275820939</v>
      </c>
      <c r="Y2512">
        <v>85.826997479278262</v>
      </c>
      <c r="Z2512">
        <v>44.8148689360006</v>
      </c>
      <c r="AA2512">
        <v>0.17811305785236667</v>
      </c>
      <c r="AB2512">
        <v>0</v>
      </c>
      <c r="AC2512">
        <v>0</v>
      </c>
      <c r="AD2512">
        <v>0</v>
      </c>
      <c r="AE2512">
        <v>147.08312596385861</v>
      </c>
    </row>
    <row r="2513" spans="1:31" x14ac:dyDescent="0.25">
      <c r="A2513">
        <v>2059028</v>
      </c>
      <c r="B2513">
        <v>1</v>
      </c>
      <c r="C2513" t="s">
        <v>80</v>
      </c>
      <c r="D2513" t="s">
        <v>97</v>
      </c>
      <c r="E2513" t="s">
        <v>177</v>
      </c>
      <c r="F2513" t="s">
        <v>7504</v>
      </c>
      <c r="G2513" t="s">
        <v>179</v>
      </c>
      <c r="H2513" t="s">
        <v>143</v>
      </c>
      <c r="I2513" t="s">
        <v>135</v>
      </c>
      <c r="J2513" t="s">
        <v>136</v>
      </c>
      <c r="K2513" t="s">
        <v>137</v>
      </c>
      <c r="L2513" t="s">
        <v>7505</v>
      </c>
      <c r="M2513" t="s">
        <v>7506</v>
      </c>
      <c r="N2513">
        <v>6.4702777769999997</v>
      </c>
      <c r="O2513">
        <v>0</v>
      </c>
      <c r="P2513">
        <v>1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3.1739304907368995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3.1739304907368995</v>
      </c>
    </row>
    <row r="2514" spans="1:31" x14ac:dyDescent="0.25">
      <c r="A2514">
        <v>2058985</v>
      </c>
      <c r="B2514">
        <v>1</v>
      </c>
      <c r="C2514" t="s">
        <v>80</v>
      </c>
      <c r="D2514" t="s">
        <v>84</v>
      </c>
      <c r="E2514" t="s">
        <v>140</v>
      </c>
      <c r="F2514" t="s">
        <v>7507</v>
      </c>
      <c r="G2514" t="s">
        <v>273</v>
      </c>
      <c r="H2514" t="s">
        <v>143</v>
      </c>
      <c r="I2514" t="s">
        <v>135</v>
      </c>
      <c r="J2514" t="s">
        <v>136</v>
      </c>
      <c r="K2514" t="s">
        <v>155</v>
      </c>
      <c r="L2514" t="s">
        <v>7508</v>
      </c>
      <c r="M2514" t="s">
        <v>7509</v>
      </c>
      <c r="N2514">
        <v>0.68333333299999999</v>
      </c>
      <c r="O2514">
        <v>0</v>
      </c>
      <c r="P2514">
        <v>209</v>
      </c>
      <c r="Q2514">
        <v>0</v>
      </c>
      <c r="R2514">
        <v>0</v>
      </c>
      <c r="S2514">
        <v>0</v>
      </c>
      <c r="T2514">
        <v>19</v>
      </c>
      <c r="U2514">
        <v>0</v>
      </c>
      <c r="V2514">
        <v>0</v>
      </c>
      <c r="W2514">
        <v>0</v>
      </c>
      <c r="X2514">
        <v>32.179091029229681</v>
      </c>
      <c r="Y2514">
        <v>0</v>
      </c>
      <c r="Z2514">
        <v>0</v>
      </c>
      <c r="AA2514">
        <v>0</v>
      </c>
      <c r="AB2514">
        <v>12.591393395517567</v>
      </c>
      <c r="AC2514">
        <v>0</v>
      </c>
      <c r="AD2514">
        <v>0</v>
      </c>
      <c r="AE2514">
        <v>44.770484424747252</v>
      </c>
    </row>
    <row r="2515" spans="1:31" x14ac:dyDescent="0.25">
      <c r="A2515">
        <v>2059091</v>
      </c>
      <c r="B2515">
        <v>1</v>
      </c>
      <c r="C2515" t="s">
        <v>80</v>
      </c>
      <c r="D2515" t="s">
        <v>97</v>
      </c>
      <c r="E2515" t="s">
        <v>177</v>
      </c>
      <c r="F2515" t="s">
        <v>7510</v>
      </c>
      <c r="G2515" t="s">
        <v>183</v>
      </c>
      <c r="H2515" t="s">
        <v>143</v>
      </c>
      <c r="I2515" t="s">
        <v>135</v>
      </c>
      <c r="J2515" t="s">
        <v>136</v>
      </c>
      <c r="K2515" t="s">
        <v>137</v>
      </c>
      <c r="L2515" t="s">
        <v>7511</v>
      </c>
      <c r="M2515" t="s">
        <v>7512</v>
      </c>
      <c r="N2515">
        <v>1.6886111109999999</v>
      </c>
      <c r="O2515">
        <v>0</v>
      </c>
      <c r="P2515">
        <v>1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0.58496318857308438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0.58496318857308438</v>
      </c>
    </row>
    <row r="2516" spans="1:31" x14ac:dyDescent="0.25">
      <c r="A2516">
        <v>2059234</v>
      </c>
      <c r="B2516">
        <v>1</v>
      </c>
      <c r="C2516" t="s">
        <v>80</v>
      </c>
      <c r="D2516" t="s">
        <v>95</v>
      </c>
      <c r="E2516" t="s">
        <v>177</v>
      </c>
      <c r="F2516" t="s">
        <v>7513</v>
      </c>
      <c r="G2516" t="s">
        <v>183</v>
      </c>
      <c r="H2516" t="s">
        <v>143</v>
      </c>
      <c r="I2516" t="s">
        <v>135</v>
      </c>
      <c r="J2516" t="s">
        <v>136</v>
      </c>
      <c r="K2516" t="s">
        <v>137</v>
      </c>
      <c r="L2516" t="s">
        <v>7514</v>
      </c>
      <c r="M2516" t="s">
        <v>7515</v>
      </c>
      <c r="N2516">
        <v>1.2547222220000001</v>
      </c>
      <c r="O2516">
        <v>0</v>
      </c>
      <c r="P2516">
        <v>1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6.1217046192222221E-2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6.1217046192222221E-2</v>
      </c>
    </row>
    <row r="2517" spans="1:31" x14ac:dyDescent="0.25">
      <c r="A2517">
        <v>2058942</v>
      </c>
      <c r="B2517">
        <v>1</v>
      </c>
      <c r="C2517" t="s">
        <v>81</v>
      </c>
      <c r="D2517" t="s">
        <v>112</v>
      </c>
      <c r="E2517" t="s">
        <v>131</v>
      </c>
      <c r="F2517" t="s">
        <v>7516</v>
      </c>
      <c r="G2517" t="s">
        <v>133</v>
      </c>
      <c r="H2517" t="s">
        <v>134</v>
      </c>
      <c r="I2517" t="s">
        <v>259</v>
      </c>
      <c r="J2517" t="s">
        <v>136</v>
      </c>
      <c r="K2517" t="s">
        <v>137</v>
      </c>
      <c r="L2517" t="s">
        <v>7517</v>
      </c>
      <c r="M2517" t="s">
        <v>7518</v>
      </c>
      <c r="N2517">
        <v>5.5555550000000002E-3</v>
      </c>
      <c r="O2517">
        <v>0</v>
      </c>
      <c r="P2517">
        <v>901</v>
      </c>
      <c r="Q2517">
        <v>1</v>
      </c>
      <c r="R2517">
        <v>7</v>
      </c>
      <c r="S2517">
        <v>4</v>
      </c>
      <c r="T2517">
        <v>42</v>
      </c>
      <c r="U2517">
        <v>0</v>
      </c>
      <c r="V2517">
        <v>1</v>
      </c>
      <c r="W2517">
        <v>0</v>
      </c>
      <c r="X2517">
        <v>0.42677163224218301</v>
      </c>
      <c r="Y2517">
        <v>1.3676868093333333E-3</v>
      </c>
      <c r="Z2517">
        <v>7.9131333673555567E-3</v>
      </c>
      <c r="AA2517">
        <v>0.97896818143875564</v>
      </c>
      <c r="AB2517">
        <v>3.0029904496322223E-2</v>
      </c>
      <c r="AC2517">
        <v>0</v>
      </c>
      <c r="AD2517">
        <v>3.9814716624222229E-2</v>
      </c>
      <c r="AE2517">
        <v>1.4848652549781718</v>
      </c>
    </row>
    <row r="2518" spans="1:31" x14ac:dyDescent="0.25">
      <c r="A2518">
        <v>2058994</v>
      </c>
      <c r="B2518">
        <v>1</v>
      </c>
      <c r="C2518" t="s">
        <v>81</v>
      </c>
      <c r="D2518" t="s">
        <v>122</v>
      </c>
      <c r="E2518" t="s">
        <v>146</v>
      </c>
      <c r="F2518" t="s">
        <v>2719</v>
      </c>
      <c r="G2518" t="s">
        <v>133</v>
      </c>
      <c r="H2518" t="s">
        <v>134</v>
      </c>
      <c r="I2518" t="s">
        <v>135</v>
      </c>
      <c r="J2518" t="s">
        <v>136</v>
      </c>
      <c r="K2518" t="s">
        <v>137</v>
      </c>
      <c r="L2518" t="s">
        <v>7519</v>
      </c>
      <c r="M2518" t="s">
        <v>7520</v>
      </c>
      <c r="N2518">
        <v>0.45583333300000001</v>
      </c>
      <c r="O2518">
        <v>23</v>
      </c>
      <c r="P2518">
        <v>693</v>
      </c>
      <c r="Q2518">
        <v>66</v>
      </c>
      <c r="R2518">
        <v>21</v>
      </c>
      <c r="S2518">
        <v>18</v>
      </c>
      <c r="T2518">
        <v>45</v>
      </c>
      <c r="U2518">
        <v>0</v>
      </c>
      <c r="V2518">
        <v>1</v>
      </c>
      <c r="W2518">
        <v>2.8439405816383263</v>
      </c>
      <c r="X2518">
        <v>48.491263866435268</v>
      </c>
      <c r="Y2518">
        <v>34.672160258431212</v>
      </c>
      <c r="Z2518">
        <v>5.3840569587704019</v>
      </c>
      <c r="AA2518">
        <v>23.535365283192959</v>
      </c>
      <c r="AB2518">
        <v>11.227472856771181</v>
      </c>
      <c r="AC2518">
        <v>0</v>
      </c>
      <c r="AD2518">
        <v>2.6118735383392511</v>
      </c>
      <c r="AE2518">
        <v>128.76613334357859</v>
      </c>
    </row>
    <row r="2519" spans="1:31" x14ac:dyDescent="0.25">
      <c r="A2519">
        <v>2058971</v>
      </c>
      <c r="B2519">
        <v>1</v>
      </c>
      <c r="C2519" t="s">
        <v>81</v>
      </c>
      <c r="D2519" t="s">
        <v>116</v>
      </c>
      <c r="E2519" t="s">
        <v>169</v>
      </c>
      <c r="F2519" t="s">
        <v>7521</v>
      </c>
      <c r="G2519" t="s">
        <v>154</v>
      </c>
      <c r="H2519" t="s">
        <v>134</v>
      </c>
      <c r="I2519" t="s">
        <v>135</v>
      </c>
      <c r="J2519" t="s">
        <v>136</v>
      </c>
      <c r="K2519" t="s">
        <v>155</v>
      </c>
      <c r="L2519" t="s">
        <v>7522</v>
      </c>
      <c r="M2519" t="s">
        <v>7523</v>
      </c>
      <c r="N2519">
        <v>6.5133333330000003</v>
      </c>
      <c r="O2519">
        <v>0</v>
      </c>
      <c r="P2519">
        <v>1494</v>
      </c>
      <c r="Q2519">
        <v>0</v>
      </c>
      <c r="R2519">
        <v>0</v>
      </c>
      <c r="S2519">
        <v>0</v>
      </c>
      <c r="T2519">
        <v>65</v>
      </c>
      <c r="U2519">
        <v>0</v>
      </c>
      <c r="V2519">
        <v>0</v>
      </c>
      <c r="W2519">
        <v>0</v>
      </c>
      <c r="X2519">
        <v>1670.2404457822529</v>
      </c>
      <c r="Y2519">
        <v>0</v>
      </c>
      <c r="Z2519">
        <v>0</v>
      </c>
      <c r="AA2519">
        <v>0</v>
      </c>
      <c r="AB2519">
        <v>207.04118191541616</v>
      </c>
      <c r="AC2519">
        <v>0</v>
      </c>
      <c r="AD2519">
        <v>0</v>
      </c>
      <c r="AE2519">
        <v>1877.2816276976691</v>
      </c>
    </row>
    <row r="2520" spans="1:31" x14ac:dyDescent="0.25">
      <c r="A2520">
        <v>2059157</v>
      </c>
      <c r="B2520">
        <v>1</v>
      </c>
      <c r="C2520" t="s">
        <v>80</v>
      </c>
      <c r="D2520" t="s">
        <v>101</v>
      </c>
      <c r="E2520" t="s">
        <v>140</v>
      </c>
      <c r="F2520" t="s">
        <v>7013</v>
      </c>
      <c r="G2520" t="s">
        <v>154</v>
      </c>
      <c r="H2520" t="s">
        <v>143</v>
      </c>
      <c r="I2520" t="s">
        <v>135</v>
      </c>
      <c r="J2520" t="s">
        <v>136</v>
      </c>
      <c r="K2520" t="s">
        <v>155</v>
      </c>
      <c r="L2520" t="s">
        <v>7524</v>
      </c>
      <c r="M2520" t="s">
        <v>7525</v>
      </c>
      <c r="N2520">
        <v>6.7666666659999999</v>
      </c>
      <c r="O2520">
        <v>0</v>
      </c>
      <c r="P2520">
        <v>281</v>
      </c>
      <c r="Q2520">
        <v>0</v>
      </c>
      <c r="R2520">
        <v>1</v>
      </c>
      <c r="S2520">
        <v>0</v>
      </c>
      <c r="T2520">
        <v>53</v>
      </c>
      <c r="U2520">
        <v>0</v>
      </c>
      <c r="V2520">
        <v>0</v>
      </c>
      <c r="W2520">
        <v>0</v>
      </c>
      <c r="X2520">
        <v>486.37231357403982</v>
      </c>
      <c r="Y2520">
        <v>0</v>
      </c>
      <c r="Z2520">
        <v>0.58790145913799996</v>
      </c>
      <c r="AA2520">
        <v>0</v>
      </c>
      <c r="AB2520">
        <v>469.17782592088275</v>
      </c>
      <c r="AC2520">
        <v>0</v>
      </c>
      <c r="AD2520">
        <v>0</v>
      </c>
      <c r="AE2520">
        <v>956.13804095406056</v>
      </c>
    </row>
    <row r="2521" spans="1:31" x14ac:dyDescent="0.25">
      <c r="A2521">
        <v>2058948</v>
      </c>
      <c r="B2521">
        <v>1</v>
      </c>
      <c r="C2521" t="s">
        <v>80</v>
      </c>
      <c r="D2521" t="s">
        <v>104</v>
      </c>
      <c r="E2521" t="s">
        <v>505</v>
      </c>
      <c r="F2521" t="s">
        <v>7526</v>
      </c>
      <c r="G2521" t="s">
        <v>979</v>
      </c>
      <c r="H2521" t="s">
        <v>143</v>
      </c>
      <c r="I2521" t="s">
        <v>135</v>
      </c>
      <c r="J2521" t="s">
        <v>136</v>
      </c>
      <c r="K2521" t="s">
        <v>137</v>
      </c>
      <c r="L2521" t="s">
        <v>7527</v>
      </c>
      <c r="M2521" t="s">
        <v>7528</v>
      </c>
      <c r="N2521">
        <v>2.0972222220000001</v>
      </c>
      <c r="O2521">
        <v>0</v>
      </c>
      <c r="P2521">
        <v>108</v>
      </c>
      <c r="Q2521">
        <v>0</v>
      </c>
      <c r="R2521">
        <v>0</v>
      </c>
      <c r="S2521">
        <v>0</v>
      </c>
      <c r="T2521">
        <v>4</v>
      </c>
      <c r="U2521">
        <v>0</v>
      </c>
      <c r="V2521">
        <v>0</v>
      </c>
      <c r="W2521">
        <v>0</v>
      </c>
      <c r="X2521">
        <v>46.89715983272216</v>
      </c>
      <c r="Y2521">
        <v>0</v>
      </c>
      <c r="Z2521">
        <v>0</v>
      </c>
      <c r="AA2521">
        <v>0</v>
      </c>
      <c r="AB2521">
        <v>4.7991416218302909</v>
      </c>
      <c r="AC2521">
        <v>0</v>
      </c>
      <c r="AD2521">
        <v>0</v>
      </c>
      <c r="AE2521">
        <v>51.696301454552454</v>
      </c>
    </row>
    <row r="2522" spans="1:31" x14ac:dyDescent="0.25">
      <c r="A2522">
        <v>2059203</v>
      </c>
      <c r="B2522">
        <v>1</v>
      </c>
      <c r="C2522" t="s">
        <v>80</v>
      </c>
      <c r="D2522" t="s">
        <v>87</v>
      </c>
      <c r="E2522" t="s">
        <v>146</v>
      </c>
      <c r="F2522" t="s">
        <v>7529</v>
      </c>
      <c r="G2522" t="s">
        <v>2153</v>
      </c>
      <c r="H2522" t="s">
        <v>134</v>
      </c>
      <c r="I2522" t="s">
        <v>135</v>
      </c>
      <c r="J2522" t="s">
        <v>136</v>
      </c>
      <c r="K2522" t="s">
        <v>137</v>
      </c>
      <c r="L2522" t="s">
        <v>7530</v>
      </c>
      <c r="M2522" t="s">
        <v>7531</v>
      </c>
      <c r="N2522">
        <v>0.18333333299999999</v>
      </c>
      <c r="O2522">
        <v>0</v>
      </c>
      <c r="P2522">
        <v>1650</v>
      </c>
      <c r="Q2522">
        <v>0</v>
      </c>
      <c r="R2522">
        <v>1</v>
      </c>
      <c r="S2522">
        <v>4</v>
      </c>
      <c r="T2522">
        <v>68</v>
      </c>
      <c r="U2522">
        <v>0</v>
      </c>
      <c r="V2522">
        <v>0</v>
      </c>
      <c r="W2522">
        <v>0</v>
      </c>
      <c r="X2522">
        <v>80.401015224942284</v>
      </c>
      <c r="Y2522">
        <v>0</v>
      </c>
      <c r="Z2522">
        <v>2.9457055438799999E-2</v>
      </c>
      <c r="AA2522">
        <v>5.2921050174309165</v>
      </c>
      <c r="AB2522">
        <v>16.165652260917135</v>
      </c>
      <c r="AC2522">
        <v>0</v>
      </c>
      <c r="AD2522">
        <v>0</v>
      </c>
      <c r="AE2522">
        <v>101.88822955872914</v>
      </c>
    </row>
    <row r="2523" spans="1:31" x14ac:dyDescent="0.25">
      <c r="A2523">
        <v>2059011</v>
      </c>
      <c r="B2523">
        <v>1</v>
      </c>
      <c r="C2523" t="s">
        <v>81</v>
      </c>
      <c r="D2523" t="s">
        <v>123</v>
      </c>
      <c r="E2523" t="s">
        <v>146</v>
      </c>
      <c r="F2523" t="s">
        <v>7532</v>
      </c>
      <c r="G2523" t="s">
        <v>133</v>
      </c>
      <c r="H2523" t="s">
        <v>134</v>
      </c>
      <c r="I2523" t="s">
        <v>135</v>
      </c>
      <c r="J2523" t="s">
        <v>136</v>
      </c>
      <c r="K2523" t="s">
        <v>137</v>
      </c>
      <c r="L2523" t="s">
        <v>7533</v>
      </c>
      <c r="M2523" t="s">
        <v>7534</v>
      </c>
      <c r="N2523">
        <v>0.323333333</v>
      </c>
      <c r="O2523">
        <v>0</v>
      </c>
      <c r="P2523">
        <v>1006</v>
      </c>
      <c r="Q2523">
        <v>10</v>
      </c>
      <c r="R2523">
        <v>108</v>
      </c>
      <c r="S2523">
        <v>6</v>
      </c>
      <c r="T2523">
        <v>73</v>
      </c>
      <c r="U2523">
        <v>2</v>
      </c>
      <c r="V2523">
        <v>0</v>
      </c>
      <c r="W2523">
        <v>0</v>
      </c>
      <c r="X2523">
        <v>64.984699828336247</v>
      </c>
      <c r="Y2523">
        <v>8.9940460843275769</v>
      </c>
      <c r="Z2523">
        <v>26.001113532952964</v>
      </c>
      <c r="AA2523">
        <v>9.3854721172113322</v>
      </c>
      <c r="AB2523">
        <v>12.542412797687062</v>
      </c>
      <c r="AC2523">
        <v>10.837890381959998</v>
      </c>
      <c r="AD2523">
        <v>0</v>
      </c>
      <c r="AE2523">
        <v>132.7456347424752</v>
      </c>
    </row>
    <row r="2524" spans="1:31" x14ac:dyDescent="0.25">
      <c r="A2524">
        <v>2059057</v>
      </c>
      <c r="B2524">
        <v>1</v>
      </c>
      <c r="C2524" t="s">
        <v>80</v>
      </c>
      <c r="D2524" t="s">
        <v>97</v>
      </c>
      <c r="E2524" t="s">
        <v>158</v>
      </c>
      <c r="F2524" t="s">
        <v>7535</v>
      </c>
      <c r="G2524" t="s">
        <v>1283</v>
      </c>
      <c r="H2524" t="s">
        <v>143</v>
      </c>
      <c r="I2524" t="s">
        <v>135</v>
      </c>
      <c r="J2524" t="s">
        <v>136</v>
      </c>
      <c r="K2524" t="s">
        <v>137</v>
      </c>
      <c r="L2524" t="s">
        <v>7536</v>
      </c>
      <c r="M2524" t="s">
        <v>7537</v>
      </c>
      <c r="N2524">
        <v>4.3786111109999997</v>
      </c>
      <c r="O2524">
        <v>0</v>
      </c>
      <c r="P2524">
        <v>66</v>
      </c>
      <c r="Q2524">
        <v>0</v>
      </c>
      <c r="R2524">
        <v>3</v>
      </c>
      <c r="S2524">
        <v>0</v>
      </c>
      <c r="T2524">
        <v>3</v>
      </c>
      <c r="U2524">
        <v>0</v>
      </c>
      <c r="V2524">
        <v>0</v>
      </c>
      <c r="W2524">
        <v>0</v>
      </c>
      <c r="X2524">
        <v>108.53415005067536</v>
      </c>
      <c r="Y2524">
        <v>0</v>
      </c>
      <c r="Z2524">
        <v>9.9824252168711123</v>
      </c>
      <c r="AA2524">
        <v>0</v>
      </c>
      <c r="AB2524">
        <v>8.8812590867037002</v>
      </c>
      <c r="AC2524">
        <v>0</v>
      </c>
      <c r="AD2524">
        <v>0</v>
      </c>
      <c r="AE2524">
        <v>127.39783435425016</v>
      </c>
    </row>
    <row r="2525" spans="1:31" x14ac:dyDescent="0.25">
      <c r="A2525">
        <v>2059100</v>
      </c>
      <c r="B2525">
        <v>1</v>
      </c>
      <c r="C2525" t="s">
        <v>80</v>
      </c>
      <c r="D2525" t="s">
        <v>110</v>
      </c>
      <c r="E2525" t="s">
        <v>158</v>
      </c>
      <c r="F2525" t="s">
        <v>7538</v>
      </c>
      <c r="G2525" t="s">
        <v>154</v>
      </c>
      <c r="H2525" t="s">
        <v>143</v>
      </c>
      <c r="I2525" t="s">
        <v>135</v>
      </c>
      <c r="J2525" t="s">
        <v>136</v>
      </c>
      <c r="K2525" t="s">
        <v>155</v>
      </c>
      <c r="L2525" t="s">
        <v>7539</v>
      </c>
      <c r="M2525" t="s">
        <v>7540</v>
      </c>
      <c r="N2525">
        <v>3.7394444440000001</v>
      </c>
      <c r="O2525">
        <v>0</v>
      </c>
      <c r="P2525">
        <v>137</v>
      </c>
      <c r="Q2525">
        <v>0</v>
      </c>
      <c r="R2525">
        <v>0</v>
      </c>
      <c r="S2525">
        <v>0</v>
      </c>
      <c r="T2525">
        <v>22</v>
      </c>
      <c r="U2525">
        <v>0</v>
      </c>
      <c r="V2525">
        <v>0</v>
      </c>
      <c r="W2525">
        <v>0</v>
      </c>
      <c r="X2525">
        <v>143.81959129913946</v>
      </c>
      <c r="Y2525">
        <v>0</v>
      </c>
      <c r="Z2525">
        <v>0</v>
      </c>
      <c r="AA2525">
        <v>0</v>
      </c>
      <c r="AB2525">
        <v>40.234488208484684</v>
      </c>
      <c r="AC2525">
        <v>0</v>
      </c>
      <c r="AD2525">
        <v>0</v>
      </c>
      <c r="AE2525">
        <v>184.05407950762415</v>
      </c>
    </row>
    <row r="2526" spans="1:31" x14ac:dyDescent="0.25">
      <c r="A2526">
        <v>2059266</v>
      </c>
      <c r="B2526">
        <v>1</v>
      </c>
      <c r="C2526" t="s">
        <v>80</v>
      </c>
      <c r="D2526" t="s">
        <v>97</v>
      </c>
      <c r="E2526" t="s">
        <v>177</v>
      </c>
      <c r="F2526" t="s">
        <v>7541</v>
      </c>
      <c r="G2526" t="s">
        <v>1802</v>
      </c>
      <c r="H2526" t="s">
        <v>143</v>
      </c>
      <c r="I2526" t="s">
        <v>135</v>
      </c>
      <c r="J2526" t="s">
        <v>136</v>
      </c>
      <c r="K2526" t="s">
        <v>137</v>
      </c>
      <c r="L2526" t="s">
        <v>7542</v>
      </c>
      <c r="M2526" t="s">
        <v>7543</v>
      </c>
      <c r="N2526">
        <v>0.21666666600000001</v>
      </c>
      <c r="O2526">
        <v>0</v>
      </c>
      <c r="P2526">
        <v>2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0.24941614196590001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0.24941614196590001</v>
      </c>
    </row>
    <row r="2527" spans="1:31" x14ac:dyDescent="0.25">
      <c r="A2527">
        <v>2059243</v>
      </c>
      <c r="B2527">
        <v>1</v>
      </c>
      <c r="C2527" t="s">
        <v>80</v>
      </c>
      <c r="D2527" t="s">
        <v>83</v>
      </c>
      <c r="E2527" t="s">
        <v>169</v>
      </c>
      <c r="F2527" t="s">
        <v>3116</v>
      </c>
      <c r="G2527" t="s">
        <v>513</v>
      </c>
      <c r="H2527" t="s">
        <v>134</v>
      </c>
      <c r="I2527" t="s">
        <v>135</v>
      </c>
      <c r="J2527" t="s">
        <v>136</v>
      </c>
      <c r="K2527" t="s">
        <v>137</v>
      </c>
      <c r="L2527" t="s">
        <v>7544</v>
      </c>
      <c r="M2527" t="s">
        <v>7545</v>
      </c>
      <c r="N2527">
        <v>8.5555555000000005E-2</v>
      </c>
      <c r="O2527">
        <v>0</v>
      </c>
      <c r="P2527">
        <v>149</v>
      </c>
      <c r="Q2527">
        <v>0</v>
      </c>
      <c r="R2527">
        <v>0</v>
      </c>
      <c r="S2527">
        <v>0</v>
      </c>
      <c r="T2527">
        <v>45</v>
      </c>
      <c r="U2527">
        <v>1</v>
      </c>
      <c r="V2527">
        <v>1</v>
      </c>
      <c r="W2527">
        <v>0</v>
      </c>
      <c r="X2527">
        <v>5.2033049586376823</v>
      </c>
      <c r="Y2527">
        <v>0</v>
      </c>
      <c r="Z2527">
        <v>0</v>
      </c>
      <c r="AA2527">
        <v>0</v>
      </c>
      <c r="AB2527">
        <v>2.1968766443035381</v>
      </c>
      <c r="AC2527">
        <v>0</v>
      </c>
      <c r="AD2527">
        <v>0.64038132459797215</v>
      </c>
      <c r="AE2527">
        <v>8.0405629275391917</v>
      </c>
    </row>
    <row r="2528" spans="1:31" x14ac:dyDescent="0.25">
      <c r="A2528">
        <v>2058931</v>
      </c>
      <c r="B2528">
        <v>1</v>
      </c>
      <c r="C2528" t="s">
        <v>80</v>
      </c>
      <c r="D2528" t="s">
        <v>97</v>
      </c>
      <c r="E2528" t="s">
        <v>177</v>
      </c>
      <c r="F2528" t="s">
        <v>7546</v>
      </c>
      <c r="G2528" t="s">
        <v>183</v>
      </c>
      <c r="H2528" t="s">
        <v>143</v>
      </c>
      <c r="I2528" t="s">
        <v>135</v>
      </c>
      <c r="J2528" t="s">
        <v>136</v>
      </c>
      <c r="K2528" t="s">
        <v>137</v>
      </c>
      <c r="L2528" t="s">
        <v>7547</v>
      </c>
      <c r="M2528" t="s">
        <v>7548</v>
      </c>
      <c r="N2528">
        <v>1.267222222</v>
      </c>
      <c r="O2528">
        <v>0</v>
      </c>
      <c r="P2528">
        <v>1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</row>
    <row r="2529" spans="1:31" x14ac:dyDescent="0.25">
      <c r="A2529">
        <v>2059074</v>
      </c>
      <c r="B2529">
        <v>1</v>
      </c>
      <c r="C2529" t="s">
        <v>81</v>
      </c>
      <c r="D2529" t="s">
        <v>114</v>
      </c>
      <c r="E2529" t="s">
        <v>146</v>
      </c>
      <c r="F2529" t="s">
        <v>2607</v>
      </c>
      <c r="G2529" t="s">
        <v>133</v>
      </c>
      <c r="H2529" t="s">
        <v>134</v>
      </c>
      <c r="I2529" t="s">
        <v>135</v>
      </c>
      <c r="J2529" t="s">
        <v>136</v>
      </c>
      <c r="K2529" t="s">
        <v>137</v>
      </c>
      <c r="L2529" t="s">
        <v>7549</v>
      </c>
      <c r="M2529" t="s">
        <v>7550</v>
      </c>
      <c r="N2529">
        <v>5.2499999999999998E-2</v>
      </c>
      <c r="O2529">
        <v>0</v>
      </c>
      <c r="P2529">
        <v>1610</v>
      </c>
      <c r="Q2529">
        <v>0</v>
      </c>
      <c r="R2529">
        <v>44</v>
      </c>
      <c r="S2529">
        <v>2</v>
      </c>
      <c r="T2529">
        <v>139</v>
      </c>
      <c r="U2529">
        <v>0</v>
      </c>
      <c r="V2529">
        <v>1</v>
      </c>
      <c r="W2529">
        <v>0</v>
      </c>
      <c r="X2529">
        <v>9.1780669403965884</v>
      </c>
      <c r="Y2529">
        <v>0</v>
      </c>
      <c r="Z2529">
        <v>0.11516690848152002</v>
      </c>
      <c r="AA2529">
        <v>0.18118158210825752</v>
      </c>
      <c r="AB2529">
        <v>1.7680298721244416</v>
      </c>
      <c r="AC2529">
        <v>0</v>
      </c>
      <c r="AD2529">
        <v>0</v>
      </c>
      <c r="AE2529">
        <v>11.242445303110808</v>
      </c>
    </row>
    <row r="2530" spans="1:31" x14ac:dyDescent="0.25">
      <c r="A2530">
        <v>2059031</v>
      </c>
      <c r="B2530">
        <v>1</v>
      </c>
      <c r="C2530" t="s">
        <v>81</v>
      </c>
      <c r="D2530" t="s">
        <v>119</v>
      </c>
      <c r="E2530" t="s">
        <v>177</v>
      </c>
      <c r="F2530" t="s">
        <v>7551</v>
      </c>
      <c r="G2530" t="s">
        <v>183</v>
      </c>
      <c r="H2530" t="s">
        <v>143</v>
      </c>
      <c r="I2530" t="s">
        <v>135</v>
      </c>
      <c r="J2530" t="s">
        <v>136</v>
      </c>
      <c r="K2530" t="s">
        <v>137</v>
      </c>
      <c r="L2530" t="s">
        <v>7552</v>
      </c>
      <c r="M2530" t="s">
        <v>7553</v>
      </c>
      <c r="N2530">
        <v>0.93722222200000005</v>
      </c>
      <c r="O2530">
        <v>0</v>
      </c>
      <c r="P2530">
        <v>2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0.15499296754666667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0.15499296754666667</v>
      </c>
    </row>
    <row r="2531" spans="1:31" x14ac:dyDescent="0.25">
      <c r="A2531">
        <v>2058951</v>
      </c>
      <c r="B2531">
        <v>1</v>
      </c>
      <c r="C2531" t="s">
        <v>80</v>
      </c>
      <c r="D2531" t="s">
        <v>110</v>
      </c>
      <c r="E2531" t="s">
        <v>169</v>
      </c>
      <c r="F2531" t="s">
        <v>7554</v>
      </c>
      <c r="G2531" t="s">
        <v>154</v>
      </c>
      <c r="H2531" t="s">
        <v>134</v>
      </c>
      <c r="I2531" t="s">
        <v>135</v>
      </c>
      <c r="J2531" t="s">
        <v>136</v>
      </c>
      <c r="K2531" t="s">
        <v>155</v>
      </c>
      <c r="L2531" t="s">
        <v>7555</v>
      </c>
      <c r="M2531" t="s">
        <v>7556</v>
      </c>
      <c r="N2531">
        <v>2.568333333</v>
      </c>
      <c r="O2531">
        <v>0</v>
      </c>
      <c r="P2531">
        <v>4354</v>
      </c>
      <c r="Q2531">
        <v>0</v>
      </c>
      <c r="R2531">
        <v>0</v>
      </c>
      <c r="S2531">
        <v>0</v>
      </c>
      <c r="T2531">
        <v>258</v>
      </c>
      <c r="U2531">
        <v>0</v>
      </c>
      <c r="V2531">
        <v>1</v>
      </c>
      <c r="W2531">
        <v>0</v>
      </c>
      <c r="X2531">
        <v>3087.8214236921131</v>
      </c>
      <c r="Y2531">
        <v>0</v>
      </c>
      <c r="Z2531">
        <v>0</v>
      </c>
      <c r="AA2531">
        <v>0</v>
      </c>
      <c r="AB2531">
        <v>432.86200526886842</v>
      </c>
      <c r="AC2531">
        <v>0</v>
      </c>
      <c r="AD2531">
        <v>17.759689409871449</v>
      </c>
      <c r="AE2531">
        <v>3538.443118370853</v>
      </c>
    </row>
    <row r="2532" spans="1:31" x14ac:dyDescent="0.25">
      <c r="A2532">
        <v>2069316</v>
      </c>
      <c r="B2532">
        <v>1</v>
      </c>
      <c r="C2532" t="s">
        <v>80</v>
      </c>
      <c r="D2532" t="s">
        <v>89</v>
      </c>
      <c r="E2532" t="s">
        <v>169</v>
      </c>
      <c r="F2532" t="s">
        <v>7557</v>
      </c>
      <c r="G2532" t="s">
        <v>171</v>
      </c>
      <c r="H2532" t="s">
        <v>134</v>
      </c>
      <c r="I2532" t="s">
        <v>135</v>
      </c>
      <c r="J2532" t="s">
        <v>136</v>
      </c>
      <c r="K2532" t="s">
        <v>137</v>
      </c>
      <c r="L2532" t="s">
        <v>7558</v>
      </c>
      <c r="M2532" t="s">
        <v>7559</v>
      </c>
      <c r="N2532">
        <v>1.099444444</v>
      </c>
      <c r="O2532">
        <v>0</v>
      </c>
      <c r="P2532">
        <v>17</v>
      </c>
      <c r="Q2532">
        <v>0</v>
      </c>
      <c r="R2532">
        <v>4</v>
      </c>
      <c r="S2532">
        <v>0</v>
      </c>
      <c r="T2532">
        <v>16</v>
      </c>
      <c r="U2532">
        <v>0</v>
      </c>
      <c r="V2532">
        <v>0</v>
      </c>
      <c r="W2532">
        <v>0</v>
      </c>
      <c r="X2532">
        <v>14.735290452746542</v>
      </c>
      <c r="Y2532">
        <v>0</v>
      </c>
      <c r="Z2532">
        <v>0.96818643507839997</v>
      </c>
      <c r="AA2532">
        <v>0</v>
      </c>
      <c r="AB2532">
        <v>39.862173483357815</v>
      </c>
      <c r="AC2532">
        <v>0</v>
      </c>
      <c r="AD2532">
        <v>0</v>
      </c>
      <c r="AE2532">
        <v>55.565650371182755</v>
      </c>
    </row>
    <row r="2533" spans="1:31" x14ac:dyDescent="0.25">
      <c r="A2533">
        <v>2059037</v>
      </c>
      <c r="B2533">
        <v>1</v>
      </c>
      <c r="C2533" t="s">
        <v>80</v>
      </c>
      <c r="D2533" t="s">
        <v>107</v>
      </c>
      <c r="E2533" t="s">
        <v>131</v>
      </c>
      <c r="F2533" t="s">
        <v>7560</v>
      </c>
      <c r="G2533" t="s">
        <v>133</v>
      </c>
      <c r="H2533" t="s">
        <v>134</v>
      </c>
      <c r="I2533" t="s">
        <v>135</v>
      </c>
      <c r="J2533" t="s">
        <v>136</v>
      </c>
      <c r="K2533" t="s">
        <v>137</v>
      </c>
      <c r="L2533" t="s">
        <v>7561</v>
      </c>
      <c r="M2533" t="s">
        <v>7562</v>
      </c>
      <c r="N2533">
        <v>0.85333333300000003</v>
      </c>
      <c r="O2533">
        <v>2</v>
      </c>
      <c r="P2533">
        <v>300</v>
      </c>
      <c r="Q2533">
        <v>41</v>
      </c>
      <c r="R2533">
        <v>17</v>
      </c>
      <c r="S2533">
        <v>7</v>
      </c>
      <c r="T2533">
        <v>39</v>
      </c>
      <c r="U2533">
        <v>0</v>
      </c>
      <c r="V2533">
        <v>0</v>
      </c>
      <c r="W2533">
        <v>1.6199513430471293</v>
      </c>
      <c r="X2533">
        <v>44.072877773646923</v>
      </c>
      <c r="Y2533">
        <v>36.243492662880364</v>
      </c>
      <c r="Z2533">
        <v>4.2234211962424331</v>
      </c>
      <c r="AA2533">
        <v>85.558069110349749</v>
      </c>
      <c r="AB2533">
        <v>7.974003308484706</v>
      </c>
      <c r="AC2533">
        <v>0</v>
      </c>
      <c r="AD2533">
        <v>0</v>
      </c>
      <c r="AE2533">
        <v>179.69181539465129</v>
      </c>
    </row>
    <row r="2534" spans="1:31" x14ac:dyDescent="0.25">
      <c r="A2534">
        <v>2059137</v>
      </c>
      <c r="B2534">
        <v>1</v>
      </c>
      <c r="C2534" t="s">
        <v>80</v>
      </c>
      <c r="D2534" t="s">
        <v>96</v>
      </c>
      <c r="E2534" t="s">
        <v>177</v>
      </c>
      <c r="F2534" t="s">
        <v>7563</v>
      </c>
      <c r="G2534" t="s">
        <v>183</v>
      </c>
      <c r="H2534" t="s">
        <v>143</v>
      </c>
      <c r="I2534" t="s">
        <v>135</v>
      </c>
      <c r="J2534" t="s">
        <v>136</v>
      </c>
      <c r="K2534" t="s">
        <v>137</v>
      </c>
      <c r="L2534" t="s">
        <v>7564</v>
      </c>
      <c r="M2534" t="s">
        <v>7565</v>
      </c>
      <c r="N2534">
        <v>2.2280555550000001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2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1.7026840155869523</v>
      </c>
      <c r="AC2534">
        <v>0</v>
      </c>
      <c r="AD2534">
        <v>0</v>
      </c>
      <c r="AE2534">
        <v>1.7026840155869523</v>
      </c>
    </row>
    <row r="2535" spans="1:31" x14ac:dyDescent="0.25">
      <c r="A2535">
        <v>2059183</v>
      </c>
      <c r="B2535">
        <v>1</v>
      </c>
      <c r="C2535" t="s">
        <v>80</v>
      </c>
      <c r="D2535" t="s">
        <v>99</v>
      </c>
      <c r="E2535" t="s">
        <v>177</v>
      </c>
      <c r="F2535" t="s">
        <v>7566</v>
      </c>
      <c r="G2535" t="s">
        <v>183</v>
      </c>
      <c r="H2535" t="s">
        <v>143</v>
      </c>
      <c r="I2535" t="s">
        <v>135</v>
      </c>
      <c r="J2535" t="s">
        <v>136</v>
      </c>
      <c r="K2535" t="s">
        <v>137</v>
      </c>
      <c r="L2535" t="s">
        <v>7567</v>
      </c>
      <c r="M2535" t="s">
        <v>7568</v>
      </c>
      <c r="N2535">
        <v>5.0205555549999996</v>
      </c>
      <c r="O2535">
        <v>0</v>
      </c>
      <c r="P2535">
        <v>1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3.4636047302638886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3.4636047302638886</v>
      </c>
    </row>
    <row r="2536" spans="1:31" x14ac:dyDescent="0.25">
      <c r="A2536">
        <v>2059160</v>
      </c>
      <c r="B2536">
        <v>1</v>
      </c>
      <c r="C2536" t="s">
        <v>80</v>
      </c>
      <c r="D2536" t="s">
        <v>83</v>
      </c>
      <c r="E2536" t="s">
        <v>177</v>
      </c>
      <c r="F2536" t="s">
        <v>4108</v>
      </c>
      <c r="G2536" t="s">
        <v>324</v>
      </c>
      <c r="H2536" t="s">
        <v>143</v>
      </c>
      <c r="I2536" t="s">
        <v>135</v>
      </c>
      <c r="J2536" t="s">
        <v>136</v>
      </c>
      <c r="K2536" t="s">
        <v>137</v>
      </c>
      <c r="L2536" t="s">
        <v>7569</v>
      </c>
      <c r="M2536" t="s">
        <v>7570</v>
      </c>
      <c r="N2536">
        <v>0.99944444399999999</v>
      </c>
      <c r="O2536">
        <v>0</v>
      </c>
      <c r="P2536">
        <v>3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0.69982091738680008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0.69982091738680008</v>
      </c>
    </row>
    <row r="2537" spans="1:31" x14ac:dyDescent="0.25">
      <c r="A2537">
        <v>2058928</v>
      </c>
      <c r="B2537">
        <v>1</v>
      </c>
      <c r="C2537" t="s">
        <v>80</v>
      </c>
      <c r="D2537" t="s">
        <v>96</v>
      </c>
      <c r="E2537" t="s">
        <v>146</v>
      </c>
      <c r="F2537" t="s">
        <v>7571</v>
      </c>
      <c r="G2537" t="s">
        <v>263</v>
      </c>
      <c r="H2537" t="s">
        <v>134</v>
      </c>
      <c r="I2537" t="s">
        <v>135</v>
      </c>
      <c r="J2537" t="s">
        <v>136</v>
      </c>
      <c r="K2537" t="s">
        <v>137</v>
      </c>
      <c r="L2537" t="s">
        <v>7572</v>
      </c>
      <c r="M2537" t="s">
        <v>7573</v>
      </c>
      <c r="N2537">
        <v>2.7669444439999999</v>
      </c>
      <c r="O2537">
        <v>1</v>
      </c>
      <c r="P2537">
        <v>423</v>
      </c>
      <c r="Q2537">
        <v>0</v>
      </c>
      <c r="R2537">
        <v>0</v>
      </c>
      <c r="S2537">
        <v>1</v>
      </c>
      <c r="T2537">
        <v>10</v>
      </c>
      <c r="U2537">
        <v>0</v>
      </c>
      <c r="V2537">
        <v>0</v>
      </c>
      <c r="W2537">
        <v>29.950146918038662</v>
      </c>
      <c r="X2537">
        <v>392.71317052416197</v>
      </c>
      <c r="Y2537">
        <v>0</v>
      </c>
      <c r="Z2537">
        <v>0</v>
      </c>
      <c r="AA2537">
        <v>6.9240255701989035</v>
      </c>
      <c r="AB2537">
        <v>22.489256144236393</v>
      </c>
      <c r="AC2537">
        <v>0</v>
      </c>
      <c r="AD2537">
        <v>0</v>
      </c>
      <c r="AE2537">
        <v>452.07659915663595</v>
      </c>
    </row>
    <row r="2538" spans="1:31" x14ac:dyDescent="0.25">
      <c r="A2538">
        <v>2059014</v>
      </c>
      <c r="B2538">
        <v>1</v>
      </c>
      <c r="C2538" t="s">
        <v>80</v>
      </c>
      <c r="D2538" t="s">
        <v>96</v>
      </c>
      <c r="E2538" t="s">
        <v>146</v>
      </c>
      <c r="F2538" t="s">
        <v>7574</v>
      </c>
      <c r="G2538" t="s">
        <v>133</v>
      </c>
      <c r="H2538" t="s">
        <v>134</v>
      </c>
      <c r="I2538" t="s">
        <v>259</v>
      </c>
      <c r="J2538" t="s">
        <v>136</v>
      </c>
      <c r="K2538" t="s">
        <v>137</v>
      </c>
      <c r="L2538" t="s">
        <v>7575</v>
      </c>
      <c r="M2538" t="s">
        <v>7576</v>
      </c>
      <c r="N2538">
        <v>5.8333329999999996E-3</v>
      </c>
      <c r="O2538">
        <v>0</v>
      </c>
      <c r="P2538">
        <v>1463</v>
      </c>
      <c r="Q2538">
        <v>0</v>
      </c>
      <c r="R2538">
        <v>0</v>
      </c>
      <c r="S2538">
        <v>3</v>
      </c>
      <c r="T2538">
        <v>274</v>
      </c>
      <c r="U2538">
        <v>0</v>
      </c>
      <c r="V2538">
        <v>0</v>
      </c>
      <c r="W2538">
        <v>0</v>
      </c>
      <c r="X2538">
        <v>2.8986758634254053</v>
      </c>
      <c r="Y2538">
        <v>0</v>
      </c>
      <c r="Z2538">
        <v>0</v>
      </c>
      <c r="AA2538">
        <v>0.29458503218392496</v>
      </c>
      <c r="AB2538">
        <v>1.9644797304661266</v>
      </c>
      <c r="AC2538">
        <v>0</v>
      </c>
      <c r="AD2538">
        <v>0</v>
      </c>
      <c r="AE2538">
        <v>5.1577406260754568</v>
      </c>
    </row>
    <row r="2539" spans="1:31" x14ac:dyDescent="0.25">
      <c r="A2539">
        <v>2059114</v>
      </c>
      <c r="B2539">
        <v>1</v>
      </c>
      <c r="C2539" t="s">
        <v>81</v>
      </c>
      <c r="D2539" t="s">
        <v>112</v>
      </c>
      <c r="E2539" t="s">
        <v>177</v>
      </c>
      <c r="F2539" t="s">
        <v>7577</v>
      </c>
      <c r="G2539" t="s">
        <v>183</v>
      </c>
      <c r="H2539" t="s">
        <v>143</v>
      </c>
      <c r="I2539" t="s">
        <v>135</v>
      </c>
      <c r="J2539" t="s">
        <v>136</v>
      </c>
      <c r="K2539" t="s">
        <v>137</v>
      </c>
      <c r="L2539" t="s">
        <v>7578</v>
      </c>
      <c r="M2539" t="s">
        <v>7579</v>
      </c>
      <c r="N2539">
        <v>1.4475</v>
      </c>
      <c r="O2539">
        <v>0</v>
      </c>
      <c r="P2539">
        <v>1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1.1398299630866669E-2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1.1398299630866669E-2</v>
      </c>
    </row>
    <row r="2540" spans="1:31" x14ac:dyDescent="0.25">
      <c r="A2540">
        <v>2059220</v>
      </c>
      <c r="B2540">
        <v>1</v>
      </c>
      <c r="C2540" t="s">
        <v>80</v>
      </c>
      <c r="D2540" t="s">
        <v>108</v>
      </c>
      <c r="E2540" t="s">
        <v>158</v>
      </c>
      <c r="F2540" t="s">
        <v>7580</v>
      </c>
      <c r="G2540" t="s">
        <v>385</v>
      </c>
      <c r="H2540" t="s">
        <v>143</v>
      </c>
      <c r="I2540" t="s">
        <v>135</v>
      </c>
      <c r="J2540" t="s">
        <v>136</v>
      </c>
      <c r="K2540" t="s">
        <v>137</v>
      </c>
      <c r="L2540" t="s">
        <v>7581</v>
      </c>
      <c r="M2540" t="s">
        <v>7582</v>
      </c>
      <c r="N2540">
        <v>2.7972222219999998</v>
      </c>
      <c r="O2540">
        <v>0</v>
      </c>
      <c r="P2540">
        <v>3</v>
      </c>
      <c r="Q2540">
        <v>0</v>
      </c>
      <c r="R2540">
        <v>2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13.49061180363694</v>
      </c>
      <c r="Y2540">
        <v>0</v>
      </c>
      <c r="Z2540">
        <v>4.3102254640534143</v>
      </c>
      <c r="AA2540">
        <v>0</v>
      </c>
      <c r="AB2540">
        <v>0</v>
      </c>
      <c r="AC2540">
        <v>0</v>
      </c>
      <c r="AD2540">
        <v>0</v>
      </c>
      <c r="AE2540">
        <v>17.800837267690355</v>
      </c>
    </row>
    <row r="2541" spans="1:31" x14ac:dyDescent="0.25">
      <c r="A2541">
        <v>2058911</v>
      </c>
      <c r="B2541">
        <v>1</v>
      </c>
      <c r="C2541" t="s">
        <v>81</v>
      </c>
      <c r="D2541" t="s">
        <v>123</v>
      </c>
      <c r="E2541" t="s">
        <v>140</v>
      </c>
      <c r="F2541" t="s">
        <v>7583</v>
      </c>
      <c r="G2541" t="s">
        <v>142</v>
      </c>
      <c r="H2541" t="s">
        <v>143</v>
      </c>
      <c r="I2541" t="s">
        <v>135</v>
      </c>
      <c r="J2541" t="s">
        <v>136</v>
      </c>
      <c r="K2541" t="s">
        <v>137</v>
      </c>
      <c r="L2541" t="s">
        <v>7584</v>
      </c>
      <c r="M2541" t="s">
        <v>7585</v>
      </c>
      <c r="N2541">
        <v>1.9450000000000001</v>
      </c>
      <c r="O2541">
        <v>0</v>
      </c>
      <c r="P2541">
        <v>578</v>
      </c>
      <c r="Q2541">
        <v>0</v>
      </c>
      <c r="R2541">
        <v>0</v>
      </c>
      <c r="S2541">
        <v>0</v>
      </c>
      <c r="T2541">
        <v>55</v>
      </c>
      <c r="U2541">
        <v>0</v>
      </c>
      <c r="V2541">
        <v>1</v>
      </c>
      <c r="W2541">
        <v>0</v>
      </c>
      <c r="X2541">
        <v>155.82017330534526</v>
      </c>
      <c r="Y2541">
        <v>0</v>
      </c>
      <c r="Z2541">
        <v>0</v>
      </c>
      <c r="AA2541">
        <v>0</v>
      </c>
      <c r="AB2541">
        <v>69.061724756908788</v>
      </c>
      <c r="AC2541">
        <v>0</v>
      </c>
      <c r="AD2541">
        <v>40.063161423696705</v>
      </c>
      <c r="AE2541">
        <v>264.94505948595076</v>
      </c>
    </row>
    <row r="2542" spans="1:31" x14ac:dyDescent="0.25">
      <c r="A2542">
        <v>2059246</v>
      </c>
      <c r="B2542">
        <v>1</v>
      </c>
      <c r="C2542" t="s">
        <v>80</v>
      </c>
      <c r="D2542" t="s">
        <v>97</v>
      </c>
      <c r="E2542" t="s">
        <v>177</v>
      </c>
      <c r="F2542" t="s">
        <v>7586</v>
      </c>
      <c r="G2542" t="s">
        <v>183</v>
      </c>
      <c r="H2542" t="s">
        <v>143</v>
      </c>
      <c r="I2542" t="s">
        <v>135</v>
      </c>
      <c r="J2542" t="s">
        <v>136</v>
      </c>
      <c r="K2542" t="s">
        <v>137</v>
      </c>
      <c r="L2542" t="s">
        <v>7587</v>
      </c>
      <c r="M2542" t="s">
        <v>7588</v>
      </c>
      <c r="N2542">
        <v>2.2680555550000001</v>
      </c>
      <c r="O2542">
        <v>0</v>
      </c>
      <c r="P2542">
        <v>1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1.4828159274197499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1.4828159274197499</v>
      </c>
    </row>
    <row r="2543" spans="1:31" x14ac:dyDescent="0.25">
      <c r="A2543">
        <v>2059077</v>
      </c>
      <c r="B2543">
        <v>1</v>
      </c>
      <c r="C2543" t="s">
        <v>80</v>
      </c>
      <c r="D2543" t="s">
        <v>87</v>
      </c>
      <c r="E2543" t="s">
        <v>177</v>
      </c>
      <c r="F2543" t="s">
        <v>7589</v>
      </c>
      <c r="G2543" t="s">
        <v>196</v>
      </c>
      <c r="H2543" t="s">
        <v>143</v>
      </c>
      <c r="I2543" t="s">
        <v>135</v>
      </c>
      <c r="J2543" t="s">
        <v>136</v>
      </c>
      <c r="K2543" t="s">
        <v>137</v>
      </c>
      <c r="L2543" t="s">
        <v>7590</v>
      </c>
      <c r="M2543" t="s">
        <v>7591</v>
      </c>
      <c r="N2543">
        <v>1.795833333</v>
      </c>
      <c r="O2543">
        <v>0</v>
      </c>
      <c r="P2543">
        <v>9</v>
      </c>
      <c r="Q2543">
        <v>0</v>
      </c>
      <c r="R2543">
        <v>0</v>
      </c>
      <c r="S2543">
        <v>0</v>
      </c>
      <c r="T2543">
        <v>4</v>
      </c>
      <c r="U2543">
        <v>0</v>
      </c>
      <c r="V2543">
        <v>0</v>
      </c>
      <c r="W2543">
        <v>0</v>
      </c>
      <c r="X2543">
        <v>4.9177532084952231</v>
      </c>
      <c r="Y2543">
        <v>0</v>
      </c>
      <c r="Z2543">
        <v>0</v>
      </c>
      <c r="AA2543">
        <v>0</v>
      </c>
      <c r="AB2543">
        <v>8.7750380571437798</v>
      </c>
      <c r="AC2543">
        <v>0</v>
      </c>
      <c r="AD2543">
        <v>0</v>
      </c>
      <c r="AE2543">
        <v>13.692791265639002</v>
      </c>
    </row>
    <row r="2544" spans="1:31" x14ac:dyDescent="0.25">
      <c r="A2544">
        <v>2058954</v>
      </c>
      <c r="B2544">
        <v>1</v>
      </c>
      <c r="C2544" t="s">
        <v>81</v>
      </c>
      <c r="D2544" t="s">
        <v>128</v>
      </c>
      <c r="E2544" t="s">
        <v>146</v>
      </c>
      <c r="F2544" t="s">
        <v>7592</v>
      </c>
      <c r="G2544" t="s">
        <v>154</v>
      </c>
      <c r="H2544" t="s">
        <v>134</v>
      </c>
      <c r="I2544" t="s">
        <v>135</v>
      </c>
      <c r="J2544" t="s">
        <v>136</v>
      </c>
      <c r="K2544" t="s">
        <v>155</v>
      </c>
      <c r="L2544" t="s">
        <v>7593</v>
      </c>
      <c r="M2544" t="s">
        <v>7594</v>
      </c>
      <c r="N2544">
        <v>3.2556155549999999</v>
      </c>
      <c r="O2544">
        <v>0</v>
      </c>
      <c r="P2544">
        <v>3542</v>
      </c>
      <c r="Q2544">
        <v>0</v>
      </c>
      <c r="R2544">
        <v>0</v>
      </c>
      <c r="S2544">
        <v>1</v>
      </c>
      <c r="T2544">
        <v>292</v>
      </c>
      <c r="U2544">
        <v>0</v>
      </c>
      <c r="V2544">
        <v>0</v>
      </c>
      <c r="W2544">
        <v>0</v>
      </c>
      <c r="X2544">
        <v>2544.767240465962</v>
      </c>
      <c r="Y2544">
        <v>0</v>
      </c>
      <c r="Z2544">
        <v>0</v>
      </c>
      <c r="AA2544">
        <v>505.65547169200448</v>
      </c>
      <c r="AB2544">
        <v>1373.9206560004045</v>
      </c>
      <c r="AC2544">
        <v>0</v>
      </c>
      <c r="AD2544">
        <v>0</v>
      </c>
      <c r="AE2544">
        <v>4424.343368158371</v>
      </c>
    </row>
    <row r="2545" spans="1:31" x14ac:dyDescent="0.25">
      <c r="A2545">
        <v>2059240</v>
      </c>
      <c r="B2545">
        <v>1</v>
      </c>
      <c r="C2545" t="s">
        <v>80</v>
      </c>
      <c r="D2545" t="s">
        <v>93</v>
      </c>
      <c r="E2545" t="s">
        <v>158</v>
      </c>
      <c r="F2545" t="s">
        <v>877</v>
      </c>
      <c r="G2545" t="s">
        <v>160</v>
      </c>
      <c r="H2545" t="s">
        <v>143</v>
      </c>
      <c r="I2545" t="s">
        <v>135</v>
      </c>
      <c r="J2545" t="s">
        <v>136</v>
      </c>
      <c r="K2545" t="s">
        <v>137</v>
      </c>
      <c r="L2545" t="s">
        <v>7595</v>
      </c>
      <c r="M2545" t="s">
        <v>7596</v>
      </c>
      <c r="N2545">
        <v>0.58305555499999995</v>
      </c>
      <c r="O2545">
        <v>0</v>
      </c>
      <c r="P2545">
        <v>12</v>
      </c>
      <c r="Q2545">
        <v>0</v>
      </c>
      <c r="R2545">
        <v>4</v>
      </c>
      <c r="S2545">
        <v>0</v>
      </c>
      <c r="T2545">
        <v>7</v>
      </c>
      <c r="U2545">
        <v>0</v>
      </c>
      <c r="V2545">
        <v>0</v>
      </c>
      <c r="W2545">
        <v>0</v>
      </c>
      <c r="X2545">
        <v>3.128358115437333</v>
      </c>
      <c r="Y2545">
        <v>0</v>
      </c>
      <c r="Z2545">
        <v>0.46933762503922882</v>
      </c>
      <c r="AA2545">
        <v>0</v>
      </c>
      <c r="AB2545">
        <v>3.0888784316250053</v>
      </c>
      <c r="AC2545">
        <v>0</v>
      </c>
      <c r="AD2545">
        <v>0</v>
      </c>
      <c r="AE2545">
        <v>6.686574172101567</v>
      </c>
    </row>
    <row r="2546" spans="1:31" x14ac:dyDescent="0.25">
      <c r="A2546">
        <v>2058991</v>
      </c>
      <c r="B2546">
        <v>1</v>
      </c>
      <c r="C2546" t="s">
        <v>80</v>
      </c>
      <c r="D2546" t="s">
        <v>87</v>
      </c>
      <c r="E2546" t="s">
        <v>177</v>
      </c>
      <c r="F2546" t="s">
        <v>7597</v>
      </c>
      <c r="G2546" t="s">
        <v>1802</v>
      </c>
      <c r="H2546" t="s">
        <v>143</v>
      </c>
      <c r="I2546" t="s">
        <v>135</v>
      </c>
      <c r="J2546" t="s">
        <v>136</v>
      </c>
      <c r="K2546" t="s">
        <v>137</v>
      </c>
      <c r="L2546" t="s">
        <v>7598</v>
      </c>
      <c r="M2546" t="s">
        <v>7599</v>
      </c>
      <c r="N2546">
        <v>0.99416666600000003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1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18.842988585939104</v>
      </c>
      <c r="AE2546">
        <v>18.842988585939104</v>
      </c>
    </row>
    <row r="2547" spans="1:31" x14ac:dyDescent="0.25">
      <c r="A2547">
        <v>2059226</v>
      </c>
      <c r="B2547">
        <v>1</v>
      </c>
      <c r="C2547" t="s">
        <v>80</v>
      </c>
      <c r="D2547" t="s">
        <v>93</v>
      </c>
      <c r="E2547" t="s">
        <v>158</v>
      </c>
      <c r="F2547" t="s">
        <v>7600</v>
      </c>
      <c r="G2547" t="s">
        <v>160</v>
      </c>
      <c r="H2547" t="s">
        <v>143</v>
      </c>
      <c r="I2547" t="s">
        <v>135</v>
      </c>
      <c r="J2547" t="s">
        <v>136</v>
      </c>
      <c r="K2547" t="s">
        <v>137</v>
      </c>
      <c r="L2547" t="s">
        <v>7601</v>
      </c>
      <c r="M2547" t="s">
        <v>7602</v>
      </c>
      <c r="N2547">
        <v>3.7625000000000002</v>
      </c>
      <c r="O2547">
        <v>0</v>
      </c>
      <c r="P2547">
        <v>27</v>
      </c>
      <c r="Q2547">
        <v>0</v>
      </c>
      <c r="R2547">
        <v>9</v>
      </c>
      <c r="S2547">
        <v>0</v>
      </c>
      <c r="T2547">
        <v>8</v>
      </c>
      <c r="U2547">
        <v>0</v>
      </c>
      <c r="V2547">
        <v>0</v>
      </c>
      <c r="W2547">
        <v>0</v>
      </c>
      <c r="X2547">
        <v>10.543557614518491</v>
      </c>
      <c r="Y2547">
        <v>0</v>
      </c>
      <c r="Z2547">
        <v>12.544743246001611</v>
      </c>
      <c r="AA2547">
        <v>0</v>
      </c>
      <c r="AB2547">
        <v>2.3635540486808808</v>
      </c>
      <c r="AC2547">
        <v>0</v>
      </c>
      <c r="AD2547">
        <v>0</v>
      </c>
      <c r="AE2547">
        <v>25.451854909200982</v>
      </c>
    </row>
    <row r="2548" spans="1:31" x14ac:dyDescent="0.25">
      <c r="A2548">
        <v>2059023</v>
      </c>
      <c r="B2548">
        <v>1</v>
      </c>
      <c r="C2548" t="s">
        <v>81</v>
      </c>
      <c r="D2548" t="s">
        <v>120</v>
      </c>
      <c r="E2548" t="s">
        <v>158</v>
      </c>
      <c r="F2548" t="s">
        <v>7603</v>
      </c>
      <c r="G2548" t="s">
        <v>324</v>
      </c>
      <c r="H2548" t="s">
        <v>143</v>
      </c>
      <c r="I2548" t="s">
        <v>135</v>
      </c>
      <c r="J2548" t="s">
        <v>136</v>
      </c>
      <c r="K2548" t="s">
        <v>137</v>
      </c>
      <c r="L2548" t="s">
        <v>7604</v>
      </c>
      <c r="M2548" t="s">
        <v>7605</v>
      </c>
      <c r="N2548">
        <v>2.6247222219999999</v>
      </c>
      <c r="O2548">
        <v>0</v>
      </c>
      <c r="P2548">
        <v>80</v>
      </c>
      <c r="Q2548">
        <v>0</v>
      </c>
      <c r="R2548">
        <v>0</v>
      </c>
      <c r="S2548">
        <v>0</v>
      </c>
      <c r="T2548">
        <v>2</v>
      </c>
      <c r="U2548">
        <v>0</v>
      </c>
      <c r="V2548">
        <v>0</v>
      </c>
      <c r="W2548">
        <v>0</v>
      </c>
      <c r="X2548">
        <v>35.954070862797337</v>
      </c>
      <c r="Y2548">
        <v>0</v>
      </c>
      <c r="Z2548">
        <v>0</v>
      </c>
      <c r="AA2548">
        <v>0</v>
      </c>
      <c r="AB2548">
        <v>0.99432599191518933</v>
      </c>
      <c r="AC2548">
        <v>0</v>
      </c>
      <c r="AD2548">
        <v>0</v>
      </c>
      <c r="AE2548">
        <v>36.948396854712527</v>
      </c>
    </row>
    <row r="2549" spans="1:31" x14ac:dyDescent="0.25">
      <c r="A2549">
        <v>2059272</v>
      </c>
      <c r="B2549">
        <v>1</v>
      </c>
      <c r="C2549" t="s">
        <v>81</v>
      </c>
      <c r="D2549" t="s">
        <v>112</v>
      </c>
      <c r="E2549" t="s">
        <v>177</v>
      </c>
      <c r="F2549" t="s">
        <v>7606</v>
      </c>
      <c r="G2549" t="s">
        <v>183</v>
      </c>
      <c r="H2549" t="s">
        <v>143</v>
      </c>
      <c r="I2549" t="s">
        <v>135</v>
      </c>
      <c r="J2549" t="s">
        <v>136</v>
      </c>
      <c r="K2549" t="s">
        <v>137</v>
      </c>
      <c r="L2549" t="s">
        <v>7607</v>
      </c>
      <c r="M2549" t="s">
        <v>7608</v>
      </c>
      <c r="N2549">
        <v>1.321666666</v>
      </c>
      <c r="O2549">
        <v>0</v>
      </c>
      <c r="P2549">
        <v>2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0.81498621354280276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0.81498621354280276</v>
      </c>
    </row>
    <row r="2550" spans="1:31" x14ac:dyDescent="0.25">
      <c r="A2550">
        <v>2059209</v>
      </c>
      <c r="B2550">
        <v>1</v>
      </c>
      <c r="C2550" t="s">
        <v>81</v>
      </c>
      <c r="D2550" t="s">
        <v>123</v>
      </c>
      <c r="E2550" t="s">
        <v>131</v>
      </c>
      <c r="F2550" t="s">
        <v>7609</v>
      </c>
      <c r="G2550" t="s">
        <v>133</v>
      </c>
      <c r="H2550" t="s">
        <v>134</v>
      </c>
      <c r="I2550" t="s">
        <v>135</v>
      </c>
      <c r="J2550" t="s">
        <v>136</v>
      </c>
      <c r="K2550" t="s">
        <v>137</v>
      </c>
      <c r="L2550" t="s">
        <v>7610</v>
      </c>
      <c r="M2550" t="s">
        <v>7611</v>
      </c>
      <c r="N2550">
        <v>0.83333333300000001</v>
      </c>
      <c r="O2550">
        <v>0</v>
      </c>
      <c r="P2550">
        <v>0</v>
      </c>
      <c r="Q2550">
        <v>12</v>
      </c>
      <c r="R2550">
        <v>0</v>
      </c>
      <c r="S2550">
        <v>3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64.260270248358765</v>
      </c>
      <c r="Z2550">
        <v>0</v>
      </c>
      <c r="AA2550">
        <v>17.354570581047359</v>
      </c>
      <c r="AB2550">
        <v>0</v>
      </c>
      <c r="AC2550">
        <v>0</v>
      </c>
      <c r="AD2550">
        <v>0</v>
      </c>
      <c r="AE2550">
        <v>81.61484082940612</v>
      </c>
    </row>
    <row r="2551" spans="1:31" x14ac:dyDescent="0.25">
      <c r="A2551">
        <v>2058917</v>
      </c>
      <c r="B2551">
        <v>1</v>
      </c>
      <c r="C2551" t="s">
        <v>81</v>
      </c>
      <c r="D2551" t="s">
        <v>115</v>
      </c>
      <c r="E2551" t="s">
        <v>169</v>
      </c>
      <c r="F2551" t="s">
        <v>7612</v>
      </c>
      <c r="G2551" t="s">
        <v>133</v>
      </c>
      <c r="H2551" t="s">
        <v>134</v>
      </c>
      <c r="I2551" t="s">
        <v>259</v>
      </c>
      <c r="J2551" t="s">
        <v>136</v>
      </c>
      <c r="K2551" t="s">
        <v>137</v>
      </c>
      <c r="L2551" t="s">
        <v>7613</v>
      </c>
      <c r="M2551" t="s">
        <v>7614</v>
      </c>
      <c r="N2551">
        <v>2.4722221999999999E-2</v>
      </c>
      <c r="O2551">
        <v>0</v>
      </c>
      <c r="P2551">
        <v>242</v>
      </c>
      <c r="Q2551">
        <v>0</v>
      </c>
      <c r="R2551">
        <v>0</v>
      </c>
      <c r="S2551">
        <v>0</v>
      </c>
      <c r="T2551">
        <v>20</v>
      </c>
      <c r="U2551">
        <v>0</v>
      </c>
      <c r="V2551">
        <v>0</v>
      </c>
      <c r="W2551">
        <v>0</v>
      </c>
      <c r="X2551">
        <v>0.32194180083095769</v>
      </c>
      <c r="Y2551">
        <v>0</v>
      </c>
      <c r="Z2551">
        <v>0</v>
      </c>
      <c r="AA2551">
        <v>0</v>
      </c>
      <c r="AB2551">
        <v>1.7715750057368893E-2</v>
      </c>
      <c r="AC2551">
        <v>0</v>
      </c>
      <c r="AD2551">
        <v>0</v>
      </c>
      <c r="AE2551">
        <v>0.33965755088832661</v>
      </c>
    </row>
    <row r="2552" spans="1:31" x14ac:dyDescent="0.25">
      <c r="A2552">
        <v>2069322</v>
      </c>
      <c r="B2552">
        <v>1</v>
      </c>
      <c r="C2552" t="s">
        <v>80</v>
      </c>
      <c r="D2552" t="s">
        <v>89</v>
      </c>
      <c r="E2552" t="s">
        <v>146</v>
      </c>
      <c r="F2552" t="s">
        <v>7615</v>
      </c>
      <c r="G2552" t="s">
        <v>133</v>
      </c>
      <c r="H2552" t="s">
        <v>134</v>
      </c>
      <c r="I2552" t="s">
        <v>135</v>
      </c>
      <c r="J2552" t="s">
        <v>136</v>
      </c>
      <c r="K2552" t="s">
        <v>137</v>
      </c>
      <c r="L2552" t="s">
        <v>7616</v>
      </c>
      <c r="M2552" t="s">
        <v>7617</v>
      </c>
      <c r="N2552">
        <v>0.62166666599999998</v>
      </c>
      <c r="O2552">
        <v>11</v>
      </c>
      <c r="P2552">
        <v>8061</v>
      </c>
      <c r="Q2552">
        <v>2</v>
      </c>
      <c r="R2552">
        <v>86</v>
      </c>
      <c r="S2552">
        <v>22</v>
      </c>
      <c r="T2552">
        <v>602</v>
      </c>
      <c r="U2552">
        <v>1</v>
      </c>
      <c r="V2552">
        <v>4</v>
      </c>
      <c r="W2552">
        <v>139.60422249407603</v>
      </c>
      <c r="X2552">
        <v>1822.2111971119496</v>
      </c>
      <c r="Y2552">
        <v>0.94321089594519081</v>
      </c>
      <c r="Z2552">
        <v>20.768533753825</v>
      </c>
      <c r="AA2552">
        <v>363.96526945227862</v>
      </c>
      <c r="AB2552">
        <v>374.43888615904041</v>
      </c>
      <c r="AC2552">
        <v>0</v>
      </c>
      <c r="AD2552">
        <v>28.93193775602143</v>
      </c>
      <c r="AE2552">
        <v>2750.8632576231366</v>
      </c>
    </row>
    <row r="2553" spans="1:31" x14ac:dyDescent="0.25">
      <c r="A2553">
        <v>2058957</v>
      </c>
      <c r="B2553">
        <v>1</v>
      </c>
      <c r="C2553" t="s">
        <v>80</v>
      </c>
      <c r="D2553" t="s">
        <v>98</v>
      </c>
      <c r="E2553" t="s">
        <v>140</v>
      </c>
      <c r="F2553" t="s">
        <v>7618</v>
      </c>
      <c r="G2553" t="s">
        <v>154</v>
      </c>
      <c r="H2553" t="s">
        <v>143</v>
      </c>
      <c r="I2553" t="s">
        <v>135</v>
      </c>
      <c r="J2553" t="s">
        <v>136</v>
      </c>
      <c r="K2553" t="s">
        <v>155</v>
      </c>
      <c r="L2553" t="s">
        <v>7619</v>
      </c>
      <c r="M2553" t="s">
        <v>7620</v>
      </c>
      <c r="N2553">
        <v>8.4826063880000007</v>
      </c>
      <c r="O2553">
        <v>0</v>
      </c>
      <c r="P2553">
        <v>48</v>
      </c>
      <c r="Q2553">
        <v>0</v>
      </c>
      <c r="R2553">
        <v>0</v>
      </c>
      <c r="S2553">
        <v>0</v>
      </c>
      <c r="T2553">
        <v>4</v>
      </c>
      <c r="U2553">
        <v>0</v>
      </c>
      <c r="V2553">
        <v>0</v>
      </c>
      <c r="W2553">
        <v>0</v>
      </c>
      <c r="X2553">
        <v>48.648718856914989</v>
      </c>
      <c r="Y2553">
        <v>0</v>
      </c>
      <c r="Z2553">
        <v>0</v>
      </c>
      <c r="AA2553">
        <v>0</v>
      </c>
      <c r="AB2553">
        <v>13.401405069623653</v>
      </c>
      <c r="AC2553">
        <v>0</v>
      </c>
      <c r="AD2553">
        <v>0</v>
      </c>
      <c r="AE2553">
        <v>62.050123926538646</v>
      </c>
    </row>
    <row r="2554" spans="1:31" x14ac:dyDescent="0.25">
      <c r="A2554">
        <v>2059292</v>
      </c>
      <c r="B2554">
        <v>1</v>
      </c>
      <c r="C2554" t="s">
        <v>80</v>
      </c>
      <c r="D2554" t="s">
        <v>97</v>
      </c>
      <c r="E2554" t="s">
        <v>295</v>
      </c>
      <c r="F2554" t="s">
        <v>758</v>
      </c>
      <c r="G2554" t="s">
        <v>133</v>
      </c>
      <c r="H2554" t="s">
        <v>134</v>
      </c>
      <c r="I2554" t="s">
        <v>135</v>
      </c>
      <c r="J2554" t="s">
        <v>136</v>
      </c>
      <c r="K2554" t="s">
        <v>137</v>
      </c>
      <c r="L2554" t="s">
        <v>7621</v>
      </c>
      <c r="M2554" t="s">
        <v>7622</v>
      </c>
      <c r="N2554">
        <v>0.122777777</v>
      </c>
      <c r="O2554">
        <v>25</v>
      </c>
      <c r="P2554">
        <v>5115</v>
      </c>
      <c r="Q2554">
        <v>1</v>
      </c>
      <c r="R2554">
        <v>113</v>
      </c>
      <c r="S2554">
        <v>10</v>
      </c>
      <c r="T2554">
        <v>455</v>
      </c>
      <c r="U2554">
        <v>0</v>
      </c>
      <c r="V2554">
        <v>0</v>
      </c>
      <c r="W2554">
        <v>36.440620729069387</v>
      </c>
      <c r="X2554">
        <v>250.09102197653468</v>
      </c>
      <c r="Y2554">
        <v>1.7886519427804445E-2</v>
      </c>
      <c r="Z2554">
        <v>7.0288762730528722</v>
      </c>
      <c r="AA2554">
        <v>18.113523648181708</v>
      </c>
      <c r="AB2554">
        <v>47.078239603863082</v>
      </c>
      <c r="AC2554">
        <v>0</v>
      </c>
      <c r="AD2554">
        <v>0</v>
      </c>
      <c r="AE2554">
        <v>358.77016875012947</v>
      </c>
    </row>
    <row r="2555" spans="1:31" x14ac:dyDescent="0.25">
      <c r="A2555">
        <v>2059080</v>
      </c>
      <c r="B2555">
        <v>1</v>
      </c>
      <c r="C2555" t="s">
        <v>80</v>
      </c>
      <c r="D2555" t="s">
        <v>95</v>
      </c>
      <c r="E2555" t="s">
        <v>295</v>
      </c>
      <c r="F2555" t="s">
        <v>7623</v>
      </c>
      <c r="G2555" t="s">
        <v>133</v>
      </c>
      <c r="H2555" t="s">
        <v>134</v>
      </c>
      <c r="I2555" t="s">
        <v>135</v>
      </c>
      <c r="J2555" t="s">
        <v>136</v>
      </c>
      <c r="K2555" t="s">
        <v>137</v>
      </c>
      <c r="L2555" t="s">
        <v>7624</v>
      </c>
      <c r="M2555" t="s">
        <v>7625</v>
      </c>
      <c r="N2555">
        <v>0.46305555500000001</v>
      </c>
      <c r="O2555">
        <v>0</v>
      </c>
      <c r="P2555">
        <v>2434</v>
      </c>
      <c r="Q2555">
        <v>0</v>
      </c>
      <c r="R2555">
        <v>0</v>
      </c>
      <c r="S2555">
        <v>2</v>
      </c>
      <c r="T2555">
        <v>156</v>
      </c>
      <c r="U2555">
        <v>0</v>
      </c>
      <c r="V2555">
        <v>0</v>
      </c>
      <c r="W2555">
        <v>0</v>
      </c>
      <c r="X2555">
        <v>267.49698864195477</v>
      </c>
      <c r="Y2555">
        <v>0</v>
      </c>
      <c r="Z2555">
        <v>0</v>
      </c>
      <c r="AA2555">
        <v>75.891565503387923</v>
      </c>
      <c r="AB2555">
        <v>72.128162073410437</v>
      </c>
      <c r="AC2555">
        <v>0</v>
      </c>
      <c r="AD2555">
        <v>0</v>
      </c>
      <c r="AE2555">
        <v>415.51671621875312</v>
      </c>
    </row>
    <row r="2556" spans="1:31" x14ac:dyDescent="0.25">
      <c r="A2556">
        <v>2059129</v>
      </c>
      <c r="B2556">
        <v>1</v>
      </c>
      <c r="C2556" t="s">
        <v>80</v>
      </c>
      <c r="D2556" t="s">
        <v>92</v>
      </c>
      <c r="E2556" t="s">
        <v>158</v>
      </c>
      <c r="F2556" t="s">
        <v>7626</v>
      </c>
      <c r="G2556" t="s">
        <v>160</v>
      </c>
      <c r="H2556" t="s">
        <v>143</v>
      </c>
      <c r="I2556" t="s">
        <v>135</v>
      </c>
      <c r="J2556" t="s">
        <v>136</v>
      </c>
      <c r="K2556" t="s">
        <v>137</v>
      </c>
      <c r="L2556" t="s">
        <v>7627</v>
      </c>
      <c r="M2556" t="s">
        <v>7628</v>
      </c>
      <c r="N2556">
        <v>4.8105555549999997</v>
      </c>
      <c r="O2556">
        <v>0</v>
      </c>
      <c r="P2556">
        <v>6</v>
      </c>
      <c r="Q2556">
        <v>0</v>
      </c>
      <c r="R2556">
        <v>4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10.790706484059918</v>
      </c>
      <c r="Y2556">
        <v>0</v>
      </c>
      <c r="Z2556">
        <v>9.9995727100228269</v>
      </c>
      <c r="AA2556">
        <v>0</v>
      </c>
      <c r="AB2556">
        <v>0</v>
      </c>
      <c r="AC2556">
        <v>0</v>
      </c>
      <c r="AD2556">
        <v>0</v>
      </c>
      <c r="AE2556">
        <v>20.790279194082743</v>
      </c>
    </row>
    <row r="2557" spans="1:31" x14ac:dyDescent="0.25">
      <c r="A2557">
        <v>2059000</v>
      </c>
      <c r="B2557">
        <v>1</v>
      </c>
      <c r="C2557" t="s">
        <v>80</v>
      </c>
      <c r="D2557" t="s">
        <v>99</v>
      </c>
      <c r="E2557" t="s">
        <v>131</v>
      </c>
      <c r="F2557" t="s">
        <v>314</v>
      </c>
      <c r="G2557" t="s">
        <v>133</v>
      </c>
      <c r="H2557" t="s">
        <v>134</v>
      </c>
      <c r="I2557" t="s">
        <v>135</v>
      </c>
      <c r="J2557" t="s">
        <v>136</v>
      </c>
      <c r="K2557" t="s">
        <v>137</v>
      </c>
      <c r="L2557" t="s">
        <v>7629</v>
      </c>
      <c r="M2557" t="s">
        <v>7630</v>
      </c>
      <c r="N2557">
        <v>4.5441666659999997</v>
      </c>
      <c r="O2557">
        <v>0</v>
      </c>
      <c r="P2557">
        <v>0</v>
      </c>
      <c r="Q2557">
        <v>0</v>
      </c>
      <c r="R2557">
        <v>0</v>
      </c>
      <c r="S2557">
        <v>4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934.46943228401574</v>
      </c>
      <c r="AB2557">
        <v>0</v>
      </c>
      <c r="AC2557">
        <v>0</v>
      </c>
      <c r="AD2557">
        <v>0</v>
      </c>
      <c r="AE2557">
        <v>934.46943228401574</v>
      </c>
    </row>
    <row r="2558" spans="1:31" x14ac:dyDescent="0.25">
      <c r="A2558">
        <v>2059186</v>
      </c>
      <c r="B2558">
        <v>1</v>
      </c>
      <c r="C2558" t="s">
        <v>81</v>
      </c>
      <c r="D2558" t="s">
        <v>117</v>
      </c>
      <c r="E2558" t="s">
        <v>177</v>
      </c>
      <c r="F2558" t="s">
        <v>7631</v>
      </c>
      <c r="G2558" t="s">
        <v>183</v>
      </c>
      <c r="H2558" t="s">
        <v>143</v>
      </c>
      <c r="I2558" t="s">
        <v>135</v>
      </c>
      <c r="J2558" t="s">
        <v>136</v>
      </c>
      <c r="K2558" t="s">
        <v>137</v>
      </c>
      <c r="L2558" t="s">
        <v>7632</v>
      </c>
      <c r="M2558" t="s">
        <v>7633</v>
      </c>
      <c r="N2558">
        <v>1.5786111110000001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1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0.43917114324285</v>
      </c>
      <c r="AE2558">
        <v>0.43917114324285</v>
      </c>
    </row>
    <row r="2559" spans="1:31" x14ac:dyDescent="0.25">
      <c r="A2559">
        <v>2059086</v>
      </c>
      <c r="B2559">
        <v>1</v>
      </c>
      <c r="C2559" t="s">
        <v>80</v>
      </c>
      <c r="D2559" t="s">
        <v>99</v>
      </c>
      <c r="E2559" t="s">
        <v>177</v>
      </c>
      <c r="F2559" t="s">
        <v>7634</v>
      </c>
      <c r="G2559" t="s">
        <v>183</v>
      </c>
      <c r="H2559" t="s">
        <v>143</v>
      </c>
      <c r="I2559" t="s">
        <v>135</v>
      </c>
      <c r="J2559" t="s">
        <v>136</v>
      </c>
      <c r="K2559" t="s">
        <v>137</v>
      </c>
      <c r="L2559" t="s">
        <v>7635</v>
      </c>
      <c r="M2559" t="s">
        <v>7636</v>
      </c>
      <c r="N2559">
        <v>4.3283333329999998</v>
      </c>
      <c r="O2559">
        <v>0</v>
      </c>
      <c r="P2559">
        <v>2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2.5714589098491731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2.5714589098491731</v>
      </c>
    </row>
    <row r="2560" spans="1:31" x14ac:dyDescent="0.25">
      <c r="A2560">
        <v>2058897</v>
      </c>
      <c r="B2560">
        <v>1</v>
      </c>
      <c r="C2560" t="s">
        <v>80</v>
      </c>
      <c r="D2560" t="s">
        <v>82</v>
      </c>
      <c r="E2560" t="s">
        <v>295</v>
      </c>
      <c r="F2560" t="s">
        <v>7637</v>
      </c>
      <c r="G2560" t="s">
        <v>513</v>
      </c>
      <c r="H2560" t="s">
        <v>134</v>
      </c>
      <c r="I2560" t="s">
        <v>135</v>
      </c>
      <c r="J2560" t="s">
        <v>136</v>
      </c>
      <c r="K2560" t="s">
        <v>155</v>
      </c>
      <c r="L2560" t="s">
        <v>7638</v>
      </c>
      <c r="M2560" t="s">
        <v>7639</v>
      </c>
      <c r="N2560">
        <v>0.57250000000000001</v>
      </c>
      <c r="O2560">
        <v>0</v>
      </c>
      <c r="P2560">
        <v>256</v>
      </c>
      <c r="Q2560">
        <v>0</v>
      </c>
      <c r="R2560">
        <v>0</v>
      </c>
      <c r="S2560">
        <v>1</v>
      </c>
      <c r="T2560">
        <v>1307</v>
      </c>
      <c r="U2560">
        <v>0</v>
      </c>
      <c r="V2560">
        <v>8</v>
      </c>
      <c r="W2560">
        <v>0</v>
      </c>
      <c r="X2560">
        <v>18.814000548319392</v>
      </c>
      <c r="Y2560">
        <v>0</v>
      </c>
      <c r="Z2560">
        <v>0</v>
      </c>
      <c r="AA2560">
        <v>133.65399131973899</v>
      </c>
      <c r="AB2560">
        <v>352.42666409308288</v>
      </c>
      <c r="AC2560">
        <v>0</v>
      </c>
      <c r="AD2560">
        <v>37.369881559803282</v>
      </c>
      <c r="AE2560">
        <v>542.2645375209446</v>
      </c>
    </row>
    <row r="2561" spans="1:31" x14ac:dyDescent="0.25">
      <c r="A2561">
        <v>2059229</v>
      </c>
      <c r="B2561">
        <v>1</v>
      </c>
      <c r="C2561" t="s">
        <v>80</v>
      </c>
      <c r="D2561" t="s">
        <v>83</v>
      </c>
      <c r="E2561" t="s">
        <v>169</v>
      </c>
      <c r="F2561" t="s">
        <v>3782</v>
      </c>
      <c r="G2561" t="s">
        <v>171</v>
      </c>
      <c r="H2561" t="s">
        <v>134</v>
      </c>
      <c r="I2561" t="s">
        <v>135</v>
      </c>
      <c r="J2561" t="s">
        <v>136</v>
      </c>
      <c r="K2561" t="s">
        <v>137</v>
      </c>
      <c r="L2561" t="s">
        <v>7640</v>
      </c>
      <c r="M2561" t="s">
        <v>7641</v>
      </c>
      <c r="N2561">
        <v>0.62944444399999999</v>
      </c>
      <c r="O2561">
        <v>0</v>
      </c>
      <c r="P2561">
        <v>149</v>
      </c>
      <c r="Q2561">
        <v>0</v>
      </c>
      <c r="R2561">
        <v>0</v>
      </c>
      <c r="S2561">
        <v>0</v>
      </c>
      <c r="T2561">
        <v>45</v>
      </c>
      <c r="U2561">
        <v>1</v>
      </c>
      <c r="V2561">
        <v>1</v>
      </c>
      <c r="W2561">
        <v>0</v>
      </c>
      <c r="X2561">
        <v>35.212990658454252</v>
      </c>
      <c r="Y2561">
        <v>0</v>
      </c>
      <c r="Z2561">
        <v>0</v>
      </c>
      <c r="AA2561">
        <v>0</v>
      </c>
      <c r="AB2561">
        <v>16.377586464136211</v>
      </c>
      <c r="AC2561">
        <v>0</v>
      </c>
      <c r="AD2561">
        <v>5.1697455587481533</v>
      </c>
      <c r="AE2561">
        <v>56.760322681338614</v>
      </c>
    </row>
    <row r="2562" spans="1:31" x14ac:dyDescent="0.25">
      <c r="A2562">
        <v>2059275</v>
      </c>
      <c r="B2562">
        <v>1</v>
      </c>
      <c r="C2562" t="s">
        <v>81</v>
      </c>
      <c r="D2562" t="s">
        <v>128</v>
      </c>
      <c r="E2562" t="s">
        <v>131</v>
      </c>
      <c r="F2562" t="s">
        <v>7642</v>
      </c>
      <c r="G2562" t="s">
        <v>133</v>
      </c>
      <c r="H2562" t="s">
        <v>134</v>
      </c>
      <c r="I2562" t="s">
        <v>135</v>
      </c>
      <c r="J2562" t="s">
        <v>136</v>
      </c>
      <c r="K2562" t="s">
        <v>137</v>
      </c>
      <c r="L2562" t="s">
        <v>7643</v>
      </c>
      <c r="M2562" t="s">
        <v>7644</v>
      </c>
      <c r="N2562">
        <v>3.4016666660000001</v>
      </c>
      <c r="O2562">
        <v>0</v>
      </c>
      <c r="P2562">
        <v>0</v>
      </c>
      <c r="Q2562">
        <v>0</v>
      </c>
      <c r="R2562">
        <v>0</v>
      </c>
      <c r="S2562">
        <v>1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59.352841287777181</v>
      </c>
      <c r="AB2562">
        <v>0</v>
      </c>
      <c r="AC2562">
        <v>0</v>
      </c>
      <c r="AD2562">
        <v>0</v>
      </c>
      <c r="AE2562">
        <v>59.352841287777181</v>
      </c>
    </row>
    <row r="2563" spans="1:31" x14ac:dyDescent="0.25">
      <c r="A2563">
        <v>2059106</v>
      </c>
      <c r="B2563">
        <v>1</v>
      </c>
      <c r="C2563" t="s">
        <v>81</v>
      </c>
      <c r="D2563" t="s">
        <v>120</v>
      </c>
      <c r="E2563" t="s">
        <v>177</v>
      </c>
      <c r="F2563" t="s">
        <v>7645</v>
      </c>
      <c r="G2563" t="s">
        <v>183</v>
      </c>
      <c r="H2563" t="s">
        <v>143</v>
      </c>
      <c r="I2563" t="s">
        <v>135</v>
      </c>
      <c r="J2563" t="s">
        <v>136</v>
      </c>
      <c r="K2563" t="s">
        <v>137</v>
      </c>
      <c r="L2563" t="s">
        <v>7646</v>
      </c>
      <c r="M2563" t="s">
        <v>7647</v>
      </c>
      <c r="N2563">
        <v>1.198611111</v>
      </c>
      <c r="O2563">
        <v>0</v>
      </c>
      <c r="P2563">
        <v>2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0.17268311970326777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0.17268311970326777</v>
      </c>
    </row>
    <row r="2564" spans="1:31" x14ac:dyDescent="0.25">
      <c r="A2564">
        <v>2059166</v>
      </c>
      <c r="B2564">
        <v>1</v>
      </c>
      <c r="C2564" t="s">
        <v>81</v>
      </c>
      <c r="D2564" t="s">
        <v>118</v>
      </c>
      <c r="E2564" t="s">
        <v>146</v>
      </c>
      <c r="F2564" t="s">
        <v>7648</v>
      </c>
      <c r="G2564" t="s">
        <v>133</v>
      </c>
      <c r="H2564" t="s">
        <v>134</v>
      </c>
      <c r="I2564" t="s">
        <v>135</v>
      </c>
      <c r="J2564" t="s">
        <v>136</v>
      </c>
      <c r="K2564" t="s">
        <v>137</v>
      </c>
      <c r="L2564" t="s">
        <v>7649</v>
      </c>
      <c r="M2564" t="s">
        <v>7650</v>
      </c>
      <c r="N2564">
        <v>0.98638888800000002</v>
      </c>
      <c r="O2564">
        <v>14</v>
      </c>
      <c r="P2564">
        <v>1</v>
      </c>
      <c r="Q2564">
        <v>46</v>
      </c>
      <c r="R2564">
        <v>4</v>
      </c>
      <c r="S2564">
        <v>30</v>
      </c>
      <c r="T2564">
        <v>0</v>
      </c>
      <c r="U2564">
        <v>1</v>
      </c>
      <c r="V2564">
        <v>0</v>
      </c>
      <c r="W2564">
        <v>11.690234869640825</v>
      </c>
      <c r="X2564">
        <v>9.3028316886277759E-2</v>
      </c>
      <c r="Y2564">
        <v>44.154814157754778</v>
      </c>
      <c r="Z2564">
        <v>0.28627273393348496</v>
      </c>
      <c r="AA2564">
        <v>278.96371793452721</v>
      </c>
      <c r="AB2564">
        <v>0</v>
      </c>
      <c r="AC2564">
        <v>116.1809196090061</v>
      </c>
      <c r="AD2564">
        <v>0</v>
      </c>
      <c r="AE2564">
        <v>451.36898762174866</v>
      </c>
    </row>
    <row r="2565" spans="1:31" x14ac:dyDescent="0.25">
      <c r="A2565">
        <v>2059060</v>
      </c>
      <c r="B2565">
        <v>1</v>
      </c>
      <c r="C2565" t="s">
        <v>80</v>
      </c>
      <c r="D2565" t="s">
        <v>107</v>
      </c>
      <c r="E2565" t="s">
        <v>177</v>
      </c>
      <c r="F2565" t="s">
        <v>7651</v>
      </c>
      <c r="G2565" t="s">
        <v>196</v>
      </c>
      <c r="H2565" t="s">
        <v>143</v>
      </c>
      <c r="I2565" t="s">
        <v>135</v>
      </c>
      <c r="J2565" t="s">
        <v>136</v>
      </c>
      <c r="K2565" t="s">
        <v>137</v>
      </c>
      <c r="L2565" t="s">
        <v>7652</v>
      </c>
      <c r="M2565" t="s">
        <v>7653</v>
      </c>
      <c r="N2565">
        <v>2.1883333330000001</v>
      </c>
      <c r="O2565">
        <v>0</v>
      </c>
      <c r="P2565">
        <v>10</v>
      </c>
      <c r="Q2565">
        <v>0</v>
      </c>
      <c r="R2565">
        <v>0</v>
      </c>
      <c r="S2565">
        <v>0</v>
      </c>
      <c r="T2565">
        <v>1</v>
      </c>
      <c r="U2565">
        <v>0</v>
      </c>
      <c r="V2565">
        <v>0</v>
      </c>
      <c r="W2565">
        <v>0</v>
      </c>
      <c r="X2565">
        <v>4.9661547531690671</v>
      </c>
      <c r="Y2565">
        <v>0</v>
      </c>
      <c r="Z2565">
        <v>0</v>
      </c>
      <c r="AA2565">
        <v>0</v>
      </c>
      <c r="AB2565">
        <v>0.13590830272363666</v>
      </c>
      <c r="AC2565">
        <v>0</v>
      </c>
      <c r="AD2565">
        <v>0</v>
      </c>
      <c r="AE2565">
        <v>5.102063055892704</v>
      </c>
    </row>
    <row r="2566" spans="1:31" x14ac:dyDescent="0.25">
      <c r="A2566">
        <v>2059020</v>
      </c>
      <c r="B2566">
        <v>1</v>
      </c>
      <c r="C2566" t="s">
        <v>80</v>
      </c>
      <c r="D2566" t="s">
        <v>92</v>
      </c>
      <c r="E2566" t="s">
        <v>146</v>
      </c>
      <c r="F2566" t="s">
        <v>7204</v>
      </c>
      <c r="G2566" t="s">
        <v>133</v>
      </c>
      <c r="H2566" t="s">
        <v>134</v>
      </c>
      <c r="I2566" t="s">
        <v>135</v>
      </c>
      <c r="J2566" t="s">
        <v>136</v>
      </c>
      <c r="K2566" t="s">
        <v>137</v>
      </c>
      <c r="L2566" t="s">
        <v>7654</v>
      </c>
      <c r="M2566" t="s">
        <v>7655</v>
      </c>
      <c r="N2566">
        <v>1.4155555550000001</v>
      </c>
      <c r="O2566">
        <v>1</v>
      </c>
      <c r="P2566">
        <v>3303</v>
      </c>
      <c r="Q2566">
        <v>0</v>
      </c>
      <c r="R2566">
        <v>6</v>
      </c>
      <c r="S2566">
        <v>5</v>
      </c>
      <c r="T2566">
        <v>145</v>
      </c>
      <c r="U2566">
        <v>0</v>
      </c>
      <c r="V2566">
        <v>0</v>
      </c>
      <c r="W2566">
        <v>17.047840548093756</v>
      </c>
      <c r="X2566">
        <v>949.85731694026549</v>
      </c>
      <c r="Y2566">
        <v>0</v>
      </c>
      <c r="Z2566">
        <v>0.86810042169429336</v>
      </c>
      <c r="AA2566">
        <v>152.0503381419079</v>
      </c>
      <c r="AB2566">
        <v>166.82106372843293</v>
      </c>
      <c r="AC2566">
        <v>0</v>
      </c>
      <c r="AD2566">
        <v>0</v>
      </c>
      <c r="AE2566">
        <v>1286.6446597803942</v>
      </c>
    </row>
    <row r="2567" spans="1:31" x14ac:dyDescent="0.25">
      <c r="A2567">
        <v>2058914</v>
      </c>
      <c r="B2567">
        <v>1</v>
      </c>
      <c r="C2567" t="s">
        <v>80</v>
      </c>
      <c r="D2567" t="s">
        <v>104</v>
      </c>
      <c r="E2567" t="s">
        <v>158</v>
      </c>
      <c r="F2567" t="s">
        <v>7656</v>
      </c>
      <c r="G2567" t="s">
        <v>385</v>
      </c>
      <c r="H2567" t="s">
        <v>143</v>
      </c>
      <c r="I2567" t="s">
        <v>135</v>
      </c>
      <c r="J2567" t="s">
        <v>136</v>
      </c>
      <c r="K2567" t="s">
        <v>137</v>
      </c>
      <c r="L2567" t="s">
        <v>7657</v>
      </c>
      <c r="M2567" t="s">
        <v>7658</v>
      </c>
      <c r="N2567">
        <v>10.926666665999999</v>
      </c>
      <c r="O2567">
        <v>0</v>
      </c>
      <c r="P2567">
        <v>3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11.613238628697992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11.613238628697992</v>
      </c>
    </row>
    <row r="2568" spans="1:31" x14ac:dyDescent="0.25">
      <c r="A2568">
        <v>2059212</v>
      </c>
      <c r="B2568">
        <v>1</v>
      </c>
      <c r="C2568" t="s">
        <v>80</v>
      </c>
      <c r="D2568" t="s">
        <v>94</v>
      </c>
      <c r="E2568" t="s">
        <v>177</v>
      </c>
      <c r="F2568" t="s">
        <v>7659</v>
      </c>
      <c r="G2568" t="s">
        <v>183</v>
      </c>
      <c r="H2568" t="s">
        <v>143</v>
      </c>
      <c r="I2568" t="s">
        <v>135</v>
      </c>
      <c r="J2568" t="s">
        <v>136</v>
      </c>
      <c r="K2568" t="s">
        <v>137</v>
      </c>
      <c r="L2568" t="s">
        <v>7660</v>
      </c>
      <c r="M2568" t="s">
        <v>7661</v>
      </c>
      <c r="N2568">
        <v>0.48333333299999998</v>
      </c>
      <c r="O2568">
        <v>0</v>
      </c>
      <c r="P2568">
        <v>1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8.9738840797377775E-2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8.9738840797377775E-2</v>
      </c>
    </row>
    <row r="2569" spans="1:31" x14ac:dyDescent="0.25">
      <c r="A2569">
        <v>2059146</v>
      </c>
      <c r="B2569">
        <v>1</v>
      </c>
      <c r="C2569" t="s">
        <v>81</v>
      </c>
      <c r="D2569" t="s">
        <v>118</v>
      </c>
      <c r="E2569" t="s">
        <v>131</v>
      </c>
      <c r="F2569" t="s">
        <v>4545</v>
      </c>
      <c r="G2569" t="s">
        <v>133</v>
      </c>
      <c r="H2569" t="s">
        <v>134</v>
      </c>
      <c r="I2569" t="s">
        <v>259</v>
      </c>
      <c r="J2569" t="s">
        <v>136</v>
      </c>
      <c r="K2569" t="s">
        <v>137</v>
      </c>
      <c r="L2569" t="s">
        <v>7662</v>
      </c>
      <c r="M2569" t="s">
        <v>7663</v>
      </c>
      <c r="N2569">
        <v>1.9444444000000002E-2</v>
      </c>
      <c r="O2569">
        <v>1</v>
      </c>
      <c r="P2569">
        <v>247</v>
      </c>
      <c r="Q2569">
        <v>56</v>
      </c>
      <c r="R2569">
        <v>23</v>
      </c>
      <c r="S2569">
        <v>5</v>
      </c>
      <c r="T2569">
        <v>22</v>
      </c>
      <c r="U2569">
        <v>0</v>
      </c>
      <c r="V2569">
        <v>0</v>
      </c>
      <c r="W2569">
        <v>1.6685572957277777E-2</v>
      </c>
      <c r="X2569">
        <v>0.96613472118683386</v>
      </c>
      <c r="Y2569">
        <v>0.94037780705355301</v>
      </c>
      <c r="Z2569">
        <v>0.8718738747775</v>
      </c>
      <c r="AA2569">
        <v>0.20764948563893335</v>
      </c>
      <c r="AB2569">
        <v>0.13999342528509723</v>
      </c>
      <c r="AC2569">
        <v>0</v>
      </c>
      <c r="AD2569">
        <v>0</v>
      </c>
      <c r="AE2569">
        <v>3.1427148868991956</v>
      </c>
    </row>
    <row r="2570" spans="1:31" x14ac:dyDescent="0.25">
      <c r="A2570">
        <v>2058983</v>
      </c>
      <c r="B2570">
        <v>1</v>
      </c>
      <c r="C2570" t="s">
        <v>80</v>
      </c>
      <c r="D2570" t="s">
        <v>90</v>
      </c>
      <c r="E2570" t="s">
        <v>140</v>
      </c>
      <c r="F2570" t="s">
        <v>7664</v>
      </c>
      <c r="G2570" t="s">
        <v>324</v>
      </c>
      <c r="H2570" t="s">
        <v>143</v>
      </c>
      <c r="I2570" t="s">
        <v>135</v>
      </c>
      <c r="J2570" t="s">
        <v>136</v>
      </c>
      <c r="K2570" t="s">
        <v>137</v>
      </c>
      <c r="L2570" t="s">
        <v>7665</v>
      </c>
      <c r="M2570" t="s">
        <v>7666</v>
      </c>
      <c r="N2570">
        <v>0.59750000000000003</v>
      </c>
      <c r="O2570">
        <v>0</v>
      </c>
      <c r="P2570">
        <v>355</v>
      </c>
      <c r="Q2570">
        <v>0</v>
      </c>
      <c r="R2570">
        <v>0</v>
      </c>
      <c r="S2570">
        <v>0</v>
      </c>
      <c r="T2570">
        <v>24</v>
      </c>
      <c r="U2570">
        <v>0</v>
      </c>
      <c r="V2570">
        <v>0</v>
      </c>
      <c r="W2570">
        <v>0</v>
      </c>
      <c r="X2570">
        <v>58.575323240157701</v>
      </c>
      <c r="Y2570">
        <v>0</v>
      </c>
      <c r="Z2570">
        <v>0</v>
      </c>
      <c r="AA2570">
        <v>0</v>
      </c>
      <c r="AB2570">
        <v>3.9007234616653457</v>
      </c>
      <c r="AC2570">
        <v>0</v>
      </c>
      <c r="AD2570">
        <v>0</v>
      </c>
      <c r="AE2570">
        <v>62.476046701823044</v>
      </c>
    </row>
    <row r="2571" spans="1:31" x14ac:dyDescent="0.25">
      <c r="A2571">
        <v>2058960</v>
      </c>
      <c r="B2571">
        <v>1</v>
      </c>
      <c r="C2571" t="s">
        <v>80</v>
      </c>
      <c r="D2571" t="s">
        <v>100</v>
      </c>
      <c r="E2571" t="s">
        <v>295</v>
      </c>
      <c r="F2571" t="s">
        <v>7667</v>
      </c>
      <c r="G2571" t="s">
        <v>154</v>
      </c>
      <c r="H2571" t="s">
        <v>134</v>
      </c>
      <c r="I2571" t="s">
        <v>135</v>
      </c>
      <c r="J2571" t="s">
        <v>136</v>
      </c>
      <c r="K2571" t="s">
        <v>155</v>
      </c>
      <c r="L2571" t="s">
        <v>7668</v>
      </c>
      <c r="M2571" t="s">
        <v>7669</v>
      </c>
      <c r="N2571">
        <v>3.190833333</v>
      </c>
      <c r="O2571">
        <v>12</v>
      </c>
      <c r="P2571">
        <v>4055</v>
      </c>
      <c r="Q2571">
        <v>258</v>
      </c>
      <c r="R2571">
        <v>796</v>
      </c>
      <c r="S2571">
        <v>34</v>
      </c>
      <c r="T2571">
        <v>541</v>
      </c>
      <c r="U2571">
        <v>1</v>
      </c>
      <c r="V2571">
        <v>0</v>
      </c>
      <c r="W2571">
        <v>69.439454185418853</v>
      </c>
      <c r="X2571">
        <v>3860.4644918841095</v>
      </c>
      <c r="Y2571">
        <v>1586.5454634947764</v>
      </c>
      <c r="Z2571">
        <v>2169.3354312806432</v>
      </c>
      <c r="AA2571">
        <v>687.80923363043689</v>
      </c>
      <c r="AB2571">
        <v>1425.6689456447841</v>
      </c>
      <c r="AC2571">
        <v>33.89269733869525</v>
      </c>
      <c r="AD2571">
        <v>0</v>
      </c>
      <c r="AE2571">
        <v>9833.1557174588634</v>
      </c>
    </row>
    <row r="2572" spans="1:31" x14ac:dyDescent="0.25">
      <c r="A2572">
        <v>2059169</v>
      </c>
      <c r="B2572">
        <v>1</v>
      </c>
      <c r="C2572" t="s">
        <v>81</v>
      </c>
      <c r="D2572" t="s">
        <v>122</v>
      </c>
      <c r="E2572" t="s">
        <v>177</v>
      </c>
      <c r="F2572" t="s">
        <v>7670</v>
      </c>
      <c r="G2572" t="s">
        <v>196</v>
      </c>
      <c r="H2572" t="s">
        <v>143</v>
      </c>
      <c r="I2572" t="s">
        <v>135</v>
      </c>
      <c r="J2572" t="s">
        <v>136</v>
      </c>
      <c r="K2572" t="s">
        <v>137</v>
      </c>
      <c r="L2572" t="s">
        <v>7671</v>
      </c>
      <c r="M2572" t="s">
        <v>7672</v>
      </c>
      <c r="N2572">
        <v>1.826944444</v>
      </c>
      <c r="O2572">
        <v>0</v>
      </c>
      <c r="P2572">
        <v>1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0.63392999195730115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0.63392999195730115</v>
      </c>
    </row>
    <row r="2573" spans="1:31" x14ac:dyDescent="0.25">
      <c r="A2573">
        <v>2058977</v>
      </c>
      <c r="B2573">
        <v>1</v>
      </c>
      <c r="C2573" t="s">
        <v>80</v>
      </c>
      <c r="D2573" t="s">
        <v>100</v>
      </c>
      <c r="E2573" t="s">
        <v>295</v>
      </c>
      <c r="F2573" t="s">
        <v>7673</v>
      </c>
      <c r="G2573" t="s">
        <v>154</v>
      </c>
      <c r="H2573" t="s">
        <v>134</v>
      </c>
      <c r="I2573" t="s">
        <v>135</v>
      </c>
      <c r="J2573" t="s">
        <v>136</v>
      </c>
      <c r="K2573" t="s">
        <v>155</v>
      </c>
      <c r="L2573" t="s">
        <v>7508</v>
      </c>
      <c r="M2573" t="s">
        <v>7674</v>
      </c>
      <c r="N2573">
        <v>3.2794444440000001</v>
      </c>
      <c r="O2573">
        <v>1</v>
      </c>
      <c r="P2573">
        <v>15721</v>
      </c>
      <c r="Q2573">
        <v>19</v>
      </c>
      <c r="R2573">
        <v>331</v>
      </c>
      <c r="S2573">
        <v>21</v>
      </c>
      <c r="T2573">
        <v>1796</v>
      </c>
      <c r="U2573">
        <v>10</v>
      </c>
      <c r="V2573">
        <v>9</v>
      </c>
      <c r="W2573">
        <v>0.82188910074463895</v>
      </c>
      <c r="X2573">
        <v>13250.122730712917</v>
      </c>
      <c r="Y2573">
        <v>186.61772512571036</v>
      </c>
      <c r="Z2573">
        <v>767.60816920460059</v>
      </c>
      <c r="AA2573">
        <v>816.68925425985253</v>
      </c>
      <c r="AB2573">
        <v>5758.1867048637132</v>
      </c>
      <c r="AC2573">
        <v>2710.2672238388559</v>
      </c>
      <c r="AD2573">
        <v>1461.8589635918208</v>
      </c>
      <c r="AE2573">
        <v>24952.172660698216</v>
      </c>
    </row>
    <row r="2574" spans="1:31" x14ac:dyDescent="0.25">
      <c r="A2574">
        <v>2059003</v>
      </c>
      <c r="B2574">
        <v>1</v>
      </c>
      <c r="C2574" t="s">
        <v>80</v>
      </c>
      <c r="D2574" t="s">
        <v>99</v>
      </c>
      <c r="E2574" t="s">
        <v>146</v>
      </c>
      <c r="F2574" t="s">
        <v>7675</v>
      </c>
      <c r="G2574" t="s">
        <v>133</v>
      </c>
      <c r="H2574" t="s">
        <v>134</v>
      </c>
      <c r="I2574" t="s">
        <v>259</v>
      </c>
      <c r="J2574" t="s">
        <v>136</v>
      </c>
      <c r="K2574" t="s">
        <v>137</v>
      </c>
      <c r="L2574" t="s">
        <v>7676</v>
      </c>
      <c r="M2574" t="s">
        <v>7677</v>
      </c>
      <c r="N2574">
        <v>1.7777777000000002E-2</v>
      </c>
      <c r="O2574">
        <v>19</v>
      </c>
      <c r="P2574">
        <v>11105</v>
      </c>
      <c r="Q2574">
        <v>13</v>
      </c>
      <c r="R2574">
        <v>251</v>
      </c>
      <c r="S2574">
        <v>49</v>
      </c>
      <c r="T2574">
        <v>1073</v>
      </c>
      <c r="U2574">
        <v>2</v>
      </c>
      <c r="V2574">
        <v>16</v>
      </c>
      <c r="W2574">
        <v>3.0826985626406405</v>
      </c>
      <c r="X2574">
        <v>47.768554315999012</v>
      </c>
      <c r="Y2574">
        <v>0.37679086912533344</v>
      </c>
      <c r="Z2574">
        <v>1.1964631284659906</v>
      </c>
      <c r="AA2574">
        <v>6.4776321782538666</v>
      </c>
      <c r="AB2574">
        <v>16.441350472392067</v>
      </c>
      <c r="AC2574">
        <v>0.53877613955760006</v>
      </c>
      <c r="AD2574">
        <v>1.0449766793978668</v>
      </c>
      <c r="AE2574">
        <v>76.927242345832369</v>
      </c>
    </row>
    <row r="2575" spans="1:31" x14ac:dyDescent="0.25">
      <c r="A2575">
        <v>2059126</v>
      </c>
      <c r="B2575">
        <v>1</v>
      </c>
      <c r="C2575" t="s">
        <v>80</v>
      </c>
      <c r="D2575" t="s">
        <v>108</v>
      </c>
      <c r="E2575" t="s">
        <v>146</v>
      </c>
      <c r="F2575" t="s">
        <v>7678</v>
      </c>
      <c r="G2575" t="s">
        <v>513</v>
      </c>
      <c r="H2575" t="s">
        <v>134</v>
      </c>
      <c r="I2575" t="s">
        <v>135</v>
      </c>
      <c r="J2575" t="s">
        <v>136</v>
      </c>
      <c r="K2575" t="s">
        <v>137</v>
      </c>
      <c r="L2575" t="s">
        <v>7679</v>
      </c>
      <c r="M2575" t="s">
        <v>7680</v>
      </c>
      <c r="N2575">
        <v>6.3333333000000006E-2</v>
      </c>
      <c r="O2575">
        <v>0</v>
      </c>
      <c r="P2575">
        <v>2170</v>
      </c>
      <c r="Q2575">
        <v>3</v>
      </c>
      <c r="R2575">
        <v>324</v>
      </c>
      <c r="S2575">
        <v>8</v>
      </c>
      <c r="T2575">
        <v>318</v>
      </c>
      <c r="U2575">
        <v>1</v>
      </c>
      <c r="V2575">
        <v>0</v>
      </c>
      <c r="W2575">
        <v>0</v>
      </c>
      <c r="X2575">
        <v>28.625225777186419</v>
      </c>
      <c r="Y2575">
        <v>1.5427476315625501</v>
      </c>
      <c r="Z2575">
        <v>16.227437642009804</v>
      </c>
      <c r="AA2575">
        <v>3.5388853179620003</v>
      </c>
      <c r="AB2575">
        <v>17.547913352515629</v>
      </c>
      <c r="AC2575">
        <v>1.0273428260873068</v>
      </c>
      <c r="AD2575">
        <v>0</v>
      </c>
      <c r="AE2575">
        <v>68.509552547323707</v>
      </c>
    </row>
    <row r="2576" spans="1:31" x14ac:dyDescent="0.25">
      <c r="A2576">
        <v>2058940</v>
      </c>
      <c r="B2576">
        <v>1</v>
      </c>
      <c r="C2576" t="s">
        <v>81</v>
      </c>
      <c r="D2576" t="s">
        <v>118</v>
      </c>
      <c r="E2576" t="s">
        <v>169</v>
      </c>
      <c r="F2576" t="s">
        <v>7681</v>
      </c>
      <c r="G2576" t="s">
        <v>171</v>
      </c>
      <c r="H2576" t="s">
        <v>134</v>
      </c>
      <c r="I2576" t="s">
        <v>135</v>
      </c>
      <c r="J2576" t="s">
        <v>136</v>
      </c>
      <c r="K2576" t="s">
        <v>137</v>
      </c>
      <c r="L2576" t="s">
        <v>7682</v>
      </c>
      <c r="M2576" t="s">
        <v>7683</v>
      </c>
      <c r="N2576">
        <v>2.051666666</v>
      </c>
      <c r="O2576">
        <v>0</v>
      </c>
      <c r="P2576">
        <v>98</v>
      </c>
      <c r="Q2576">
        <v>0</v>
      </c>
      <c r="R2576">
        <v>9</v>
      </c>
      <c r="S2576">
        <v>0</v>
      </c>
      <c r="T2576">
        <v>12</v>
      </c>
      <c r="U2576">
        <v>0</v>
      </c>
      <c r="V2576">
        <v>0</v>
      </c>
      <c r="W2576">
        <v>0</v>
      </c>
      <c r="X2576">
        <v>56.594503122096391</v>
      </c>
      <c r="Y2576">
        <v>0</v>
      </c>
      <c r="Z2576">
        <v>1.1152042202109578</v>
      </c>
      <c r="AA2576">
        <v>0</v>
      </c>
      <c r="AB2576">
        <v>4.9788847636328404</v>
      </c>
      <c r="AC2576">
        <v>0</v>
      </c>
      <c r="AD2576">
        <v>0</v>
      </c>
      <c r="AE2576">
        <v>62.688592105940188</v>
      </c>
    </row>
    <row r="2577" spans="1:31" x14ac:dyDescent="0.25">
      <c r="A2577">
        <v>2059295</v>
      </c>
      <c r="B2577">
        <v>1</v>
      </c>
      <c r="C2577" t="s">
        <v>80</v>
      </c>
      <c r="D2577" t="s">
        <v>97</v>
      </c>
      <c r="E2577" t="s">
        <v>169</v>
      </c>
      <c r="F2577" t="s">
        <v>7684</v>
      </c>
      <c r="G2577" t="s">
        <v>171</v>
      </c>
      <c r="H2577" t="s">
        <v>134</v>
      </c>
      <c r="I2577" t="s">
        <v>135</v>
      </c>
      <c r="J2577" t="s">
        <v>136</v>
      </c>
      <c r="K2577" t="s">
        <v>137</v>
      </c>
      <c r="L2577" t="s">
        <v>7685</v>
      </c>
      <c r="M2577" t="s">
        <v>7686</v>
      </c>
      <c r="N2577">
        <v>1.8186111110000001</v>
      </c>
      <c r="O2577">
        <v>0</v>
      </c>
      <c r="P2577">
        <v>67</v>
      </c>
      <c r="Q2577">
        <v>0</v>
      </c>
      <c r="R2577">
        <v>8</v>
      </c>
      <c r="S2577">
        <v>0</v>
      </c>
      <c r="T2577">
        <v>13</v>
      </c>
      <c r="U2577">
        <v>0</v>
      </c>
      <c r="V2577">
        <v>0</v>
      </c>
      <c r="W2577">
        <v>0</v>
      </c>
      <c r="X2577">
        <v>33.4513743449901</v>
      </c>
      <c r="Y2577">
        <v>0</v>
      </c>
      <c r="Z2577">
        <v>2.9844971376781753</v>
      </c>
      <c r="AA2577">
        <v>0</v>
      </c>
      <c r="AB2577">
        <v>13.380366596289555</v>
      </c>
      <c r="AC2577">
        <v>0</v>
      </c>
      <c r="AD2577">
        <v>0</v>
      </c>
      <c r="AE2577">
        <v>49.816238078957831</v>
      </c>
    </row>
    <row r="2578" spans="1:31" x14ac:dyDescent="0.25">
      <c r="A2578">
        <v>2058997</v>
      </c>
      <c r="B2578">
        <v>1</v>
      </c>
      <c r="C2578" t="s">
        <v>80</v>
      </c>
      <c r="D2578" t="s">
        <v>82</v>
      </c>
      <c r="E2578" t="s">
        <v>169</v>
      </c>
      <c r="F2578" t="s">
        <v>7687</v>
      </c>
      <c r="G2578" t="s">
        <v>273</v>
      </c>
      <c r="H2578" t="s">
        <v>134</v>
      </c>
      <c r="I2578" t="s">
        <v>135</v>
      </c>
      <c r="J2578" t="s">
        <v>136</v>
      </c>
      <c r="K2578" t="s">
        <v>155</v>
      </c>
      <c r="L2578" t="s">
        <v>7688</v>
      </c>
      <c r="M2578" t="s">
        <v>7689</v>
      </c>
      <c r="N2578">
        <v>8.8286111110000007</v>
      </c>
      <c r="O2578">
        <v>0</v>
      </c>
      <c r="P2578">
        <v>209</v>
      </c>
      <c r="Q2578">
        <v>0</v>
      </c>
      <c r="R2578">
        <v>0</v>
      </c>
      <c r="S2578">
        <v>0</v>
      </c>
      <c r="T2578">
        <v>66</v>
      </c>
      <c r="U2578">
        <v>0</v>
      </c>
      <c r="V2578">
        <v>0</v>
      </c>
      <c r="W2578">
        <v>0</v>
      </c>
      <c r="X2578">
        <v>298.72942974696645</v>
      </c>
      <c r="Y2578">
        <v>0</v>
      </c>
      <c r="Z2578">
        <v>0</v>
      </c>
      <c r="AA2578">
        <v>0</v>
      </c>
      <c r="AB2578">
        <v>648.06248975590142</v>
      </c>
      <c r="AC2578">
        <v>0</v>
      </c>
      <c r="AD2578">
        <v>0</v>
      </c>
      <c r="AE2578">
        <v>946.79191950286781</v>
      </c>
    </row>
    <row r="2579" spans="1:31" x14ac:dyDescent="0.25">
      <c r="A2579">
        <v>2059046</v>
      </c>
      <c r="B2579">
        <v>1</v>
      </c>
      <c r="C2579" t="s">
        <v>80</v>
      </c>
      <c r="D2579" t="s">
        <v>98</v>
      </c>
      <c r="E2579" t="s">
        <v>177</v>
      </c>
      <c r="F2579" t="s">
        <v>7690</v>
      </c>
      <c r="G2579" t="s">
        <v>183</v>
      </c>
      <c r="H2579" t="s">
        <v>143</v>
      </c>
      <c r="I2579" t="s">
        <v>135</v>
      </c>
      <c r="J2579" t="s">
        <v>136</v>
      </c>
      <c r="K2579" t="s">
        <v>137</v>
      </c>
      <c r="L2579" t="s">
        <v>7691</v>
      </c>
      <c r="M2579" t="s">
        <v>7692</v>
      </c>
      <c r="N2579">
        <v>1.935277777</v>
      </c>
      <c r="O2579">
        <v>0</v>
      </c>
      <c r="P2579">
        <v>0</v>
      </c>
      <c r="Q2579">
        <v>0</v>
      </c>
      <c r="R2579">
        <v>1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1.4532112574755878</v>
      </c>
      <c r="AA2579">
        <v>0</v>
      </c>
      <c r="AB2579">
        <v>0</v>
      </c>
      <c r="AC2579">
        <v>0</v>
      </c>
      <c r="AD2579">
        <v>0</v>
      </c>
      <c r="AE2579">
        <v>1.4532112574755878</v>
      </c>
    </row>
    <row r="2580" spans="1:31" x14ac:dyDescent="0.25">
      <c r="A2580">
        <v>2059083</v>
      </c>
      <c r="B2580">
        <v>1</v>
      </c>
      <c r="C2580" t="s">
        <v>80</v>
      </c>
      <c r="D2580" t="s">
        <v>99</v>
      </c>
      <c r="E2580" t="s">
        <v>177</v>
      </c>
      <c r="F2580" t="s">
        <v>7693</v>
      </c>
      <c r="G2580" t="s">
        <v>179</v>
      </c>
      <c r="H2580" t="s">
        <v>143</v>
      </c>
      <c r="I2580" t="s">
        <v>135</v>
      </c>
      <c r="J2580" t="s">
        <v>136</v>
      </c>
      <c r="K2580" t="s">
        <v>137</v>
      </c>
      <c r="L2580" t="s">
        <v>7694</v>
      </c>
      <c r="M2580" t="s">
        <v>7695</v>
      </c>
      <c r="N2580">
        <v>8.6577777769999997</v>
      </c>
      <c r="O2580">
        <v>0</v>
      </c>
      <c r="P2580">
        <v>1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1.604129069090761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1.604129069090761</v>
      </c>
    </row>
    <row r="2581" spans="1:31" x14ac:dyDescent="0.25">
      <c r="A2581">
        <v>2069319</v>
      </c>
      <c r="B2581">
        <v>1</v>
      </c>
      <c r="C2581" t="s">
        <v>80</v>
      </c>
      <c r="D2581" t="s">
        <v>93</v>
      </c>
      <c r="E2581" t="s">
        <v>177</v>
      </c>
      <c r="F2581" t="s">
        <v>7696</v>
      </c>
      <c r="G2581" t="s">
        <v>179</v>
      </c>
      <c r="H2581" t="s">
        <v>143</v>
      </c>
      <c r="I2581" t="s">
        <v>135</v>
      </c>
      <c r="J2581" t="s">
        <v>136</v>
      </c>
      <c r="K2581" t="s">
        <v>137</v>
      </c>
      <c r="L2581" t="s">
        <v>7697</v>
      </c>
      <c r="M2581" t="s">
        <v>7698</v>
      </c>
      <c r="N2581">
        <v>1.1875</v>
      </c>
      <c r="O2581">
        <v>0</v>
      </c>
      <c r="P2581">
        <v>16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6.2638970528555307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6.2638970528555307</v>
      </c>
    </row>
    <row r="2582" spans="1:31" x14ac:dyDescent="0.25">
      <c r="A2582">
        <v>2058946</v>
      </c>
      <c r="B2582">
        <v>1</v>
      </c>
      <c r="C2582" t="s">
        <v>80</v>
      </c>
      <c r="D2582" t="s">
        <v>95</v>
      </c>
      <c r="E2582" t="s">
        <v>158</v>
      </c>
      <c r="F2582" t="s">
        <v>7699</v>
      </c>
      <c r="G2582" t="s">
        <v>385</v>
      </c>
      <c r="H2582" t="s">
        <v>143</v>
      </c>
      <c r="I2582" t="s">
        <v>135</v>
      </c>
      <c r="J2582" t="s">
        <v>136</v>
      </c>
      <c r="K2582" t="s">
        <v>137</v>
      </c>
      <c r="L2582" t="s">
        <v>7700</v>
      </c>
      <c r="M2582" t="s">
        <v>7701</v>
      </c>
      <c r="N2582">
        <v>1.753333333</v>
      </c>
      <c r="O2582">
        <v>0</v>
      </c>
      <c r="P2582">
        <v>81</v>
      </c>
      <c r="Q2582">
        <v>0</v>
      </c>
      <c r="R2582">
        <v>0</v>
      </c>
      <c r="S2582">
        <v>0</v>
      </c>
      <c r="T2582">
        <v>6</v>
      </c>
      <c r="U2582">
        <v>0</v>
      </c>
      <c r="V2582">
        <v>0</v>
      </c>
      <c r="W2582">
        <v>0</v>
      </c>
      <c r="X2582">
        <v>26.9197088845617</v>
      </c>
      <c r="Y2582">
        <v>0</v>
      </c>
      <c r="Z2582">
        <v>0</v>
      </c>
      <c r="AA2582">
        <v>0</v>
      </c>
      <c r="AB2582">
        <v>2.0082479816711332</v>
      </c>
      <c r="AC2582">
        <v>0</v>
      </c>
      <c r="AD2582">
        <v>0</v>
      </c>
      <c r="AE2582">
        <v>28.927956866232833</v>
      </c>
    </row>
    <row r="2583" spans="1:31" x14ac:dyDescent="0.25">
      <c r="A2583">
        <v>2059301</v>
      </c>
      <c r="B2583">
        <v>1</v>
      </c>
      <c r="C2583" t="s">
        <v>80</v>
      </c>
      <c r="D2583" t="s">
        <v>97</v>
      </c>
      <c r="E2583" t="s">
        <v>146</v>
      </c>
      <c r="F2583" t="s">
        <v>7702</v>
      </c>
      <c r="G2583" t="s">
        <v>133</v>
      </c>
      <c r="H2583" t="s">
        <v>134</v>
      </c>
      <c r="I2583" t="s">
        <v>135</v>
      </c>
      <c r="J2583" t="s">
        <v>136</v>
      </c>
      <c r="K2583" t="s">
        <v>137</v>
      </c>
      <c r="L2583" t="s">
        <v>7445</v>
      </c>
      <c r="M2583" t="s">
        <v>7703</v>
      </c>
      <c r="N2583">
        <v>7.7499999999999999E-2</v>
      </c>
      <c r="O2583">
        <v>9</v>
      </c>
      <c r="P2583">
        <v>1821</v>
      </c>
      <c r="Q2583">
        <v>0</v>
      </c>
      <c r="R2583">
        <v>27</v>
      </c>
      <c r="S2583">
        <v>5</v>
      </c>
      <c r="T2583">
        <v>159</v>
      </c>
      <c r="U2583">
        <v>0</v>
      </c>
      <c r="V2583">
        <v>1</v>
      </c>
      <c r="W2583">
        <v>13.852085750940413</v>
      </c>
      <c r="X2583">
        <v>51.765904738615923</v>
      </c>
      <c r="Y2583">
        <v>0</v>
      </c>
      <c r="Z2583">
        <v>1.1815630461505748</v>
      </c>
      <c r="AA2583">
        <v>20.183422381950852</v>
      </c>
      <c r="AB2583">
        <v>6.3523734949015145</v>
      </c>
      <c r="AC2583">
        <v>0</v>
      </c>
      <c r="AD2583">
        <v>0.1343636695839375</v>
      </c>
      <c r="AE2583">
        <v>93.469713082143201</v>
      </c>
    </row>
    <row r="2584" spans="1:31" x14ac:dyDescent="0.25">
      <c r="A2584">
        <v>2058969</v>
      </c>
      <c r="B2584">
        <v>1</v>
      </c>
      <c r="C2584" t="s">
        <v>81</v>
      </c>
      <c r="D2584" t="s">
        <v>118</v>
      </c>
      <c r="E2584" t="s">
        <v>169</v>
      </c>
      <c r="F2584" t="s">
        <v>7704</v>
      </c>
      <c r="G2584" t="s">
        <v>154</v>
      </c>
      <c r="H2584" t="s">
        <v>134</v>
      </c>
      <c r="I2584" t="s">
        <v>135</v>
      </c>
      <c r="J2584" t="s">
        <v>136</v>
      </c>
      <c r="K2584" t="s">
        <v>155</v>
      </c>
      <c r="L2584" t="s">
        <v>7705</v>
      </c>
      <c r="M2584" t="s">
        <v>7706</v>
      </c>
      <c r="N2584">
        <v>8.3713888880000003</v>
      </c>
      <c r="O2584">
        <v>0</v>
      </c>
      <c r="P2584">
        <v>64</v>
      </c>
      <c r="Q2584">
        <v>0</v>
      </c>
      <c r="R2584">
        <v>5</v>
      </c>
      <c r="S2584">
        <v>0</v>
      </c>
      <c r="T2584">
        <v>4</v>
      </c>
      <c r="U2584">
        <v>0</v>
      </c>
      <c r="V2584">
        <v>0</v>
      </c>
      <c r="W2584">
        <v>0</v>
      </c>
      <c r="X2584">
        <v>168.62891917625791</v>
      </c>
      <c r="Y2584">
        <v>0</v>
      </c>
      <c r="Z2584">
        <v>1.8325215962492754</v>
      </c>
      <c r="AA2584">
        <v>0</v>
      </c>
      <c r="AB2584">
        <v>5.2253374684868028</v>
      </c>
      <c r="AC2584">
        <v>0</v>
      </c>
      <c r="AD2584">
        <v>0</v>
      </c>
      <c r="AE2584">
        <v>175.68677824099399</v>
      </c>
    </row>
    <row r="2585" spans="1:31" x14ac:dyDescent="0.25">
      <c r="A2585">
        <v>2058963</v>
      </c>
      <c r="B2585">
        <v>1</v>
      </c>
      <c r="C2585" t="s">
        <v>81</v>
      </c>
      <c r="D2585" t="s">
        <v>127</v>
      </c>
      <c r="E2585" t="s">
        <v>177</v>
      </c>
      <c r="F2585" t="s">
        <v>7707</v>
      </c>
      <c r="G2585" t="s">
        <v>196</v>
      </c>
      <c r="H2585" t="s">
        <v>143</v>
      </c>
      <c r="I2585" t="s">
        <v>135</v>
      </c>
      <c r="J2585" t="s">
        <v>136</v>
      </c>
      <c r="K2585" t="s">
        <v>137</v>
      </c>
      <c r="L2585" t="s">
        <v>7708</v>
      </c>
      <c r="M2585" t="s">
        <v>7709</v>
      </c>
      <c r="N2585">
        <v>3.2830555549999998</v>
      </c>
      <c r="O2585">
        <v>0</v>
      </c>
      <c r="P2585">
        <v>5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2.4926134796841675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2.4926134796841675</v>
      </c>
    </row>
    <row r="2586" spans="1:31" x14ac:dyDescent="0.25">
      <c r="A2586">
        <v>2059069</v>
      </c>
      <c r="B2586">
        <v>1</v>
      </c>
      <c r="C2586" t="s">
        <v>81</v>
      </c>
      <c r="D2586" t="s">
        <v>118</v>
      </c>
      <c r="E2586" t="s">
        <v>158</v>
      </c>
      <c r="F2586" t="s">
        <v>7710</v>
      </c>
      <c r="G2586" t="s">
        <v>160</v>
      </c>
      <c r="H2586" t="s">
        <v>143</v>
      </c>
      <c r="I2586" t="s">
        <v>135</v>
      </c>
      <c r="J2586" t="s">
        <v>136</v>
      </c>
      <c r="K2586" t="s">
        <v>137</v>
      </c>
      <c r="L2586" t="s">
        <v>7711</v>
      </c>
      <c r="M2586" t="s">
        <v>7712</v>
      </c>
      <c r="N2586">
        <v>2.5813888880000002</v>
      </c>
      <c r="O2586">
        <v>0</v>
      </c>
      <c r="P2586">
        <v>22</v>
      </c>
      <c r="Q2586">
        <v>0</v>
      </c>
      <c r="R2586">
        <v>1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11.453071740072097</v>
      </c>
      <c r="Y2586">
        <v>0</v>
      </c>
      <c r="Z2586">
        <v>0.60289214205535557</v>
      </c>
      <c r="AA2586">
        <v>0</v>
      </c>
      <c r="AB2586">
        <v>0</v>
      </c>
      <c r="AC2586">
        <v>0</v>
      </c>
      <c r="AD2586">
        <v>0</v>
      </c>
      <c r="AE2586">
        <v>12.055963882127452</v>
      </c>
    </row>
    <row r="2587" spans="1:31" x14ac:dyDescent="0.25">
      <c r="A2587">
        <v>2059155</v>
      </c>
      <c r="B2587">
        <v>1</v>
      </c>
      <c r="C2587" t="s">
        <v>80</v>
      </c>
      <c r="D2587" t="s">
        <v>93</v>
      </c>
      <c r="E2587" t="s">
        <v>146</v>
      </c>
      <c r="F2587" t="s">
        <v>2777</v>
      </c>
      <c r="G2587" t="s">
        <v>133</v>
      </c>
      <c r="H2587" t="s">
        <v>134</v>
      </c>
      <c r="I2587" t="s">
        <v>135</v>
      </c>
      <c r="J2587" t="s">
        <v>136</v>
      </c>
      <c r="K2587" t="s">
        <v>137</v>
      </c>
      <c r="L2587" t="s">
        <v>7713</v>
      </c>
      <c r="M2587" t="s">
        <v>7714</v>
      </c>
      <c r="N2587">
        <v>0.61333333300000004</v>
      </c>
      <c r="O2587">
        <v>0</v>
      </c>
      <c r="P2587">
        <v>8</v>
      </c>
      <c r="Q2587">
        <v>29</v>
      </c>
      <c r="R2587">
        <v>94</v>
      </c>
      <c r="S2587">
        <v>6</v>
      </c>
      <c r="T2587">
        <v>15</v>
      </c>
      <c r="U2587">
        <v>0</v>
      </c>
      <c r="V2587">
        <v>0</v>
      </c>
      <c r="W2587">
        <v>0</v>
      </c>
      <c r="X2587">
        <v>1.8429768334015999</v>
      </c>
      <c r="Y2587">
        <v>42.680403879547278</v>
      </c>
      <c r="Z2587">
        <v>138.85911178064532</v>
      </c>
      <c r="AA2587">
        <v>135.06717834361999</v>
      </c>
      <c r="AB2587">
        <v>20.929847723565125</v>
      </c>
      <c r="AC2587">
        <v>0</v>
      </c>
      <c r="AD2587">
        <v>0</v>
      </c>
      <c r="AE2587">
        <v>339.37951856077927</v>
      </c>
    </row>
    <row r="2588" spans="1:31" x14ac:dyDescent="0.25">
      <c r="A2588">
        <v>2059109</v>
      </c>
      <c r="B2588">
        <v>1</v>
      </c>
      <c r="C2588" t="s">
        <v>80</v>
      </c>
      <c r="D2588" t="s">
        <v>103</v>
      </c>
      <c r="E2588" t="s">
        <v>177</v>
      </c>
      <c r="F2588" t="s">
        <v>7715</v>
      </c>
      <c r="G2588" t="s">
        <v>1007</v>
      </c>
      <c r="H2588" t="s">
        <v>143</v>
      </c>
      <c r="I2588" t="s">
        <v>135</v>
      </c>
      <c r="J2588" t="s">
        <v>3</v>
      </c>
      <c r="K2588" t="s">
        <v>137</v>
      </c>
      <c r="L2588" t="s">
        <v>7716</v>
      </c>
      <c r="M2588" t="s">
        <v>7717</v>
      </c>
      <c r="N2588">
        <v>6.1461111109999997</v>
      </c>
      <c r="O2588">
        <v>0</v>
      </c>
      <c r="P2588">
        <v>1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1.0251790723285601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1.0251790723285601</v>
      </c>
    </row>
    <row r="2589" spans="1:31" x14ac:dyDescent="0.25">
      <c r="A2589">
        <v>2059115</v>
      </c>
      <c r="B2589">
        <v>1</v>
      </c>
      <c r="C2589" t="s">
        <v>80</v>
      </c>
      <c r="D2589" t="s">
        <v>96</v>
      </c>
      <c r="E2589" t="s">
        <v>177</v>
      </c>
      <c r="F2589" t="s">
        <v>7718</v>
      </c>
      <c r="G2589" t="s">
        <v>179</v>
      </c>
      <c r="H2589" t="s">
        <v>143</v>
      </c>
      <c r="I2589" t="s">
        <v>135</v>
      </c>
      <c r="J2589" t="s">
        <v>136</v>
      </c>
      <c r="K2589" t="s">
        <v>137</v>
      </c>
      <c r="L2589" t="s">
        <v>7719</v>
      </c>
      <c r="M2589" t="s">
        <v>7720</v>
      </c>
      <c r="N2589">
        <v>4.2052777770000001</v>
      </c>
      <c r="O2589">
        <v>0</v>
      </c>
      <c r="P2589">
        <v>0</v>
      </c>
      <c r="Q2589">
        <v>0</v>
      </c>
      <c r="R2589">
        <v>0</v>
      </c>
      <c r="S2589">
        <v>1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104.27879518399696</v>
      </c>
      <c r="AB2589">
        <v>0</v>
      </c>
      <c r="AC2589">
        <v>0</v>
      </c>
      <c r="AD2589">
        <v>0</v>
      </c>
      <c r="AE2589">
        <v>104.27879518399696</v>
      </c>
    </row>
    <row r="2590" spans="1:31" x14ac:dyDescent="0.25">
      <c r="A2590">
        <v>2156593</v>
      </c>
      <c r="B2590">
        <v>1</v>
      </c>
      <c r="C2590" t="s">
        <v>80</v>
      </c>
      <c r="D2590" t="s">
        <v>97</v>
      </c>
      <c r="E2590" t="s">
        <v>146</v>
      </c>
      <c r="F2590" t="s">
        <v>7721</v>
      </c>
      <c r="G2590" t="s">
        <v>133</v>
      </c>
      <c r="H2590" t="s">
        <v>134</v>
      </c>
      <c r="I2590" t="s">
        <v>259</v>
      </c>
      <c r="J2590" t="s">
        <v>136</v>
      </c>
      <c r="K2590" t="s">
        <v>137</v>
      </c>
      <c r="L2590" t="s">
        <v>7722</v>
      </c>
      <c r="M2590" t="s">
        <v>7723</v>
      </c>
      <c r="N2590">
        <v>0.05</v>
      </c>
      <c r="O2590">
        <v>26</v>
      </c>
      <c r="P2590">
        <v>14914</v>
      </c>
      <c r="Q2590">
        <v>30</v>
      </c>
      <c r="R2590">
        <v>480</v>
      </c>
      <c r="S2590">
        <v>88</v>
      </c>
      <c r="T2590">
        <v>1497</v>
      </c>
      <c r="U2590">
        <v>4</v>
      </c>
      <c r="V2590">
        <v>15</v>
      </c>
      <c r="W2590">
        <v>8.3673952828739004</v>
      </c>
      <c r="X2590">
        <v>163.16222153020263</v>
      </c>
      <c r="Y2590">
        <v>1.6247230398621002</v>
      </c>
      <c r="Z2590">
        <v>4.9357548143280008</v>
      </c>
      <c r="AA2590">
        <v>33.994989462115157</v>
      </c>
      <c r="AB2590">
        <v>42.544189416594918</v>
      </c>
      <c r="AC2590">
        <v>4.1459875208377506</v>
      </c>
      <c r="AD2590">
        <v>0.9850344353738999</v>
      </c>
      <c r="AE2590">
        <v>259.76029550218834</v>
      </c>
    </row>
    <row r="2591" spans="1:31" x14ac:dyDescent="0.25">
      <c r="A2591">
        <v>2059029</v>
      </c>
      <c r="B2591">
        <v>1</v>
      </c>
      <c r="C2591" t="s">
        <v>80</v>
      </c>
      <c r="D2591" t="s">
        <v>82</v>
      </c>
      <c r="E2591" t="s">
        <v>505</v>
      </c>
      <c r="F2591" t="s">
        <v>7724</v>
      </c>
      <c r="G2591" t="s">
        <v>569</v>
      </c>
      <c r="H2591" t="s">
        <v>143</v>
      </c>
      <c r="I2591" t="s">
        <v>135</v>
      </c>
      <c r="J2591" t="s">
        <v>136</v>
      </c>
      <c r="K2591" t="s">
        <v>137</v>
      </c>
      <c r="L2591" t="s">
        <v>7725</v>
      </c>
      <c r="M2591" t="s">
        <v>7726</v>
      </c>
      <c r="N2591">
        <v>0.92</v>
      </c>
      <c r="O2591">
        <v>0</v>
      </c>
      <c r="P2591">
        <v>76</v>
      </c>
      <c r="Q2591">
        <v>0</v>
      </c>
      <c r="R2591">
        <v>0</v>
      </c>
      <c r="S2591">
        <v>0</v>
      </c>
      <c r="T2591">
        <v>7</v>
      </c>
      <c r="U2591">
        <v>0</v>
      </c>
      <c r="V2591">
        <v>0</v>
      </c>
      <c r="W2591">
        <v>0</v>
      </c>
      <c r="X2591">
        <v>18.250758119531373</v>
      </c>
      <c r="Y2591">
        <v>0</v>
      </c>
      <c r="Z2591">
        <v>0</v>
      </c>
      <c r="AA2591">
        <v>0</v>
      </c>
      <c r="AB2591">
        <v>1.1141779126540403</v>
      </c>
      <c r="AC2591">
        <v>0</v>
      </c>
      <c r="AD2591">
        <v>0</v>
      </c>
      <c r="AE2591">
        <v>19.364936032185412</v>
      </c>
    </row>
    <row r="2592" spans="1:31" x14ac:dyDescent="0.25">
      <c r="A2592">
        <v>2059006</v>
      </c>
      <c r="B2592">
        <v>1</v>
      </c>
      <c r="C2592" t="s">
        <v>81</v>
      </c>
      <c r="D2592" t="s">
        <v>118</v>
      </c>
      <c r="E2592" t="s">
        <v>146</v>
      </c>
      <c r="F2592" t="s">
        <v>7727</v>
      </c>
      <c r="G2592" t="s">
        <v>1007</v>
      </c>
      <c r="H2592" t="s">
        <v>134</v>
      </c>
      <c r="I2592" t="s">
        <v>135</v>
      </c>
      <c r="J2592" t="s">
        <v>3</v>
      </c>
      <c r="K2592" t="s">
        <v>137</v>
      </c>
      <c r="L2592" t="s">
        <v>7728</v>
      </c>
      <c r="M2592" t="s">
        <v>7729</v>
      </c>
      <c r="N2592">
        <v>2.6352777770000002</v>
      </c>
      <c r="O2592">
        <v>0</v>
      </c>
      <c r="P2592">
        <v>0</v>
      </c>
      <c r="Q2592">
        <v>32</v>
      </c>
      <c r="R2592">
        <v>5</v>
      </c>
      <c r="S2592">
        <v>7</v>
      </c>
      <c r="T2592">
        <v>1</v>
      </c>
      <c r="U2592">
        <v>1</v>
      </c>
      <c r="V2592">
        <v>0</v>
      </c>
      <c r="W2592">
        <v>0</v>
      </c>
      <c r="X2592">
        <v>0</v>
      </c>
      <c r="Y2592">
        <v>227.51778830643784</v>
      </c>
      <c r="Z2592">
        <v>9.6605280987498503</v>
      </c>
      <c r="AA2592">
        <v>24.793271253284388</v>
      </c>
      <c r="AB2592">
        <v>3.0631500978659898</v>
      </c>
      <c r="AC2592">
        <v>439.32227464025596</v>
      </c>
      <c r="AD2592">
        <v>0</v>
      </c>
      <c r="AE2592">
        <v>704.35701239659397</v>
      </c>
    </row>
    <row r="2593" spans="1:31" x14ac:dyDescent="0.25">
      <c r="A2593">
        <v>2098797</v>
      </c>
      <c r="B2593">
        <v>1</v>
      </c>
      <c r="C2593" t="s">
        <v>80</v>
      </c>
      <c r="D2593" t="s">
        <v>99</v>
      </c>
      <c r="E2593" t="s">
        <v>146</v>
      </c>
      <c r="F2593" t="s">
        <v>7730</v>
      </c>
      <c r="G2593" t="s">
        <v>133</v>
      </c>
      <c r="H2593" t="s">
        <v>134</v>
      </c>
      <c r="I2593" t="s">
        <v>135</v>
      </c>
      <c r="J2593" t="s">
        <v>136</v>
      </c>
      <c r="K2593" t="s">
        <v>137</v>
      </c>
      <c r="L2593" t="s">
        <v>7731</v>
      </c>
      <c r="M2593" t="s">
        <v>7732</v>
      </c>
      <c r="N2593">
        <v>0.6</v>
      </c>
      <c r="O2593">
        <v>0</v>
      </c>
      <c r="P2593">
        <v>112</v>
      </c>
      <c r="Q2593">
        <v>0</v>
      </c>
      <c r="R2593">
        <v>7</v>
      </c>
      <c r="S2593">
        <v>0</v>
      </c>
      <c r="T2593">
        <v>53</v>
      </c>
      <c r="U2593">
        <v>0</v>
      </c>
      <c r="V2593">
        <v>0</v>
      </c>
      <c r="W2593">
        <v>0</v>
      </c>
      <c r="X2593">
        <v>22.723164734029201</v>
      </c>
      <c r="Y2593">
        <v>0</v>
      </c>
      <c r="Z2593">
        <v>0.61453310218559998</v>
      </c>
      <c r="AA2593">
        <v>0</v>
      </c>
      <c r="AB2593">
        <v>20.590748299196996</v>
      </c>
      <c r="AC2593">
        <v>0</v>
      </c>
      <c r="AD2593">
        <v>0</v>
      </c>
      <c r="AE2593">
        <v>43.928446135411797</v>
      </c>
    </row>
    <row r="2594" spans="1:31" x14ac:dyDescent="0.25">
      <c r="A2594">
        <v>2059198</v>
      </c>
      <c r="B2594">
        <v>1</v>
      </c>
      <c r="C2594" t="s">
        <v>80</v>
      </c>
      <c r="D2594" t="s">
        <v>96</v>
      </c>
      <c r="E2594" t="s">
        <v>158</v>
      </c>
      <c r="F2594" t="s">
        <v>7733</v>
      </c>
      <c r="G2594" t="s">
        <v>160</v>
      </c>
      <c r="H2594" t="s">
        <v>143</v>
      </c>
      <c r="I2594" t="s">
        <v>135</v>
      </c>
      <c r="J2594" t="s">
        <v>136</v>
      </c>
      <c r="K2594" t="s">
        <v>137</v>
      </c>
      <c r="L2594" t="s">
        <v>7734</v>
      </c>
      <c r="M2594" t="s">
        <v>7735</v>
      </c>
      <c r="N2594">
        <v>1.3691666659999999</v>
      </c>
      <c r="O2594">
        <v>0</v>
      </c>
      <c r="P2594">
        <v>56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23.013535647844396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23.013535647844396</v>
      </c>
    </row>
    <row r="2595" spans="1:31" x14ac:dyDescent="0.25">
      <c r="A2595">
        <v>2059049</v>
      </c>
      <c r="B2595">
        <v>1</v>
      </c>
      <c r="C2595" t="s">
        <v>80</v>
      </c>
      <c r="D2595" t="s">
        <v>92</v>
      </c>
      <c r="E2595" t="s">
        <v>177</v>
      </c>
      <c r="F2595" t="s">
        <v>6772</v>
      </c>
      <c r="G2595" t="s">
        <v>179</v>
      </c>
      <c r="H2595" t="s">
        <v>143</v>
      </c>
      <c r="I2595" t="s">
        <v>135</v>
      </c>
      <c r="J2595" t="s">
        <v>136</v>
      </c>
      <c r="K2595" t="s">
        <v>137</v>
      </c>
      <c r="L2595" t="s">
        <v>7736</v>
      </c>
      <c r="M2595" t="s">
        <v>7737</v>
      </c>
      <c r="N2595">
        <v>3.4980555550000001</v>
      </c>
      <c r="O2595">
        <v>0</v>
      </c>
      <c r="P2595">
        <v>5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4.7945131476900213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4.7945131476900213</v>
      </c>
    </row>
    <row r="2596" spans="1:31" x14ac:dyDescent="0.25">
      <c r="A2596">
        <v>2058929</v>
      </c>
      <c r="B2596">
        <v>1</v>
      </c>
      <c r="C2596" t="s">
        <v>81</v>
      </c>
      <c r="D2596" t="s">
        <v>118</v>
      </c>
      <c r="E2596" t="s">
        <v>146</v>
      </c>
      <c r="F2596" t="s">
        <v>7727</v>
      </c>
      <c r="G2596" t="s">
        <v>133</v>
      </c>
      <c r="H2596" t="s">
        <v>134</v>
      </c>
      <c r="I2596" t="s">
        <v>135</v>
      </c>
      <c r="J2596" t="s">
        <v>136</v>
      </c>
      <c r="K2596" t="s">
        <v>137</v>
      </c>
      <c r="L2596" t="s">
        <v>7738</v>
      </c>
      <c r="M2596" t="s">
        <v>7739</v>
      </c>
      <c r="N2596">
        <v>0.72888888799999996</v>
      </c>
      <c r="O2596">
        <v>0</v>
      </c>
      <c r="P2596">
        <v>0</v>
      </c>
      <c r="Q2596">
        <v>32</v>
      </c>
      <c r="R2596">
        <v>5</v>
      </c>
      <c r="S2596">
        <v>7</v>
      </c>
      <c r="T2596">
        <v>1</v>
      </c>
      <c r="U2596">
        <v>1</v>
      </c>
      <c r="V2596">
        <v>0</v>
      </c>
      <c r="W2596">
        <v>0</v>
      </c>
      <c r="X2596">
        <v>0</v>
      </c>
      <c r="Y2596">
        <v>59.804942770375767</v>
      </c>
      <c r="Z2596">
        <v>2.4783902241466662</v>
      </c>
      <c r="AA2596">
        <v>6.083667021572313</v>
      </c>
      <c r="AB2596">
        <v>0.71363080996775374</v>
      </c>
      <c r="AC2596">
        <v>119.25189667679805</v>
      </c>
      <c r="AD2596">
        <v>0</v>
      </c>
      <c r="AE2596">
        <v>188.33252750286056</v>
      </c>
    </row>
    <row r="2597" spans="1:31" x14ac:dyDescent="0.25">
      <c r="A2597">
        <v>2058986</v>
      </c>
      <c r="B2597">
        <v>1</v>
      </c>
      <c r="C2597" t="s">
        <v>80</v>
      </c>
      <c r="D2597" t="s">
        <v>96</v>
      </c>
      <c r="E2597" t="s">
        <v>158</v>
      </c>
      <c r="F2597" t="s">
        <v>7740</v>
      </c>
      <c r="G2597" t="s">
        <v>160</v>
      </c>
      <c r="H2597" t="s">
        <v>143</v>
      </c>
      <c r="I2597" t="s">
        <v>135</v>
      </c>
      <c r="J2597" t="s">
        <v>136</v>
      </c>
      <c r="K2597" t="s">
        <v>137</v>
      </c>
      <c r="L2597" t="s">
        <v>7741</v>
      </c>
      <c r="M2597" t="s">
        <v>7742</v>
      </c>
      <c r="N2597">
        <v>6.8894444439999996</v>
      </c>
      <c r="O2597">
        <v>0</v>
      </c>
      <c r="P2597">
        <v>3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72.24150356854426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72.24150356854426</v>
      </c>
    </row>
    <row r="2598" spans="1:31" x14ac:dyDescent="0.25">
      <c r="A2598">
        <v>2058943</v>
      </c>
      <c r="B2598">
        <v>1</v>
      </c>
      <c r="C2598" t="s">
        <v>80</v>
      </c>
      <c r="D2598" t="s">
        <v>90</v>
      </c>
      <c r="E2598" t="s">
        <v>169</v>
      </c>
      <c r="F2598" t="s">
        <v>7743</v>
      </c>
      <c r="G2598" t="s">
        <v>273</v>
      </c>
      <c r="H2598" t="s">
        <v>134</v>
      </c>
      <c r="I2598" t="s">
        <v>135</v>
      </c>
      <c r="J2598" t="s">
        <v>136</v>
      </c>
      <c r="K2598" t="s">
        <v>155</v>
      </c>
      <c r="L2598" t="s">
        <v>7744</v>
      </c>
      <c r="M2598" t="s">
        <v>7745</v>
      </c>
      <c r="N2598">
        <v>8.5232555550000004</v>
      </c>
      <c r="O2598">
        <v>0</v>
      </c>
      <c r="P2598">
        <v>1917</v>
      </c>
      <c r="Q2598">
        <v>0</v>
      </c>
      <c r="R2598">
        <v>0</v>
      </c>
      <c r="S2598">
        <v>0</v>
      </c>
      <c r="T2598">
        <v>262</v>
      </c>
      <c r="U2598">
        <v>0</v>
      </c>
      <c r="V2598">
        <v>0</v>
      </c>
      <c r="W2598">
        <v>0</v>
      </c>
      <c r="X2598">
        <v>3932.0521818540001</v>
      </c>
      <c r="Y2598">
        <v>0</v>
      </c>
      <c r="Z2598">
        <v>0</v>
      </c>
      <c r="AA2598">
        <v>0</v>
      </c>
      <c r="AB2598">
        <v>1809.4030337662441</v>
      </c>
      <c r="AC2598">
        <v>0</v>
      </c>
      <c r="AD2598">
        <v>0</v>
      </c>
      <c r="AE2598">
        <v>5741.4552156202444</v>
      </c>
    </row>
    <row r="2599" spans="1:31" x14ac:dyDescent="0.25">
      <c r="A2599">
        <v>2059192</v>
      </c>
      <c r="B2599">
        <v>1</v>
      </c>
      <c r="C2599" t="s">
        <v>80</v>
      </c>
      <c r="D2599" t="s">
        <v>83</v>
      </c>
      <c r="E2599" t="s">
        <v>177</v>
      </c>
      <c r="F2599" t="s">
        <v>7746</v>
      </c>
      <c r="G2599" t="s">
        <v>179</v>
      </c>
      <c r="H2599" t="s">
        <v>143</v>
      </c>
      <c r="I2599" t="s">
        <v>135</v>
      </c>
      <c r="J2599" t="s">
        <v>136</v>
      </c>
      <c r="K2599" t="s">
        <v>137</v>
      </c>
      <c r="L2599" t="s">
        <v>7747</v>
      </c>
      <c r="M2599" t="s">
        <v>7748</v>
      </c>
      <c r="N2599">
        <v>1.0466666659999999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3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2.9923182799747687</v>
      </c>
      <c r="AC2599">
        <v>0</v>
      </c>
      <c r="AD2599">
        <v>0</v>
      </c>
      <c r="AE2599">
        <v>2.9923182799747687</v>
      </c>
    </row>
    <row r="2600" spans="1:31" x14ac:dyDescent="0.25">
      <c r="A2600">
        <v>2059092</v>
      </c>
      <c r="B2600">
        <v>1</v>
      </c>
      <c r="C2600" t="s">
        <v>80</v>
      </c>
      <c r="D2600" t="s">
        <v>90</v>
      </c>
      <c r="E2600" t="s">
        <v>158</v>
      </c>
      <c r="F2600" t="s">
        <v>7749</v>
      </c>
      <c r="G2600" t="s">
        <v>1378</v>
      </c>
      <c r="H2600" t="s">
        <v>143</v>
      </c>
      <c r="I2600" t="s">
        <v>135</v>
      </c>
      <c r="J2600" t="s">
        <v>136</v>
      </c>
      <c r="K2600" t="s">
        <v>137</v>
      </c>
      <c r="L2600" t="s">
        <v>7750</v>
      </c>
      <c r="M2600" t="s">
        <v>7751</v>
      </c>
      <c r="N2600">
        <v>1.9952777770000001</v>
      </c>
      <c r="O2600">
        <v>0</v>
      </c>
      <c r="P2600">
        <v>170</v>
      </c>
      <c r="Q2600">
        <v>0</v>
      </c>
      <c r="R2600">
        <v>0</v>
      </c>
      <c r="S2600">
        <v>0</v>
      </c>
      <c r="T2600">
        <v>4</v>
      </c>
      <c r="U2600">
        <v>0</v>
      </c>
      <c r="V2600">
        <v>0</v>
      </c>
      <c r="W2600">
        <v>0</v>
      </c>
      <c r="X2600">
        <v>93.2595469861689</v>
      </c>
      <c r="Y2600">
        <v>0</v>
      </c>
      <c r="Z2600">
        <v>0</v>
      </c>
      <c r="AA2600">
        <v>0</v>
      </c>
      <c r="AB2600">
        <v>2.8599191174918892</v>
      </c>
      <c r="AC2600">
        <v>0</v>
      </c>
      <c r="AD2600">
        <v>0</v>
      </c>
      <c r="AE2600">
        <v>96.119466103660784</v>
      </c>
    </row>
    <row r="2601" spans="1:31" x14ac:dyDescent="0.25">
      <c r="A2601">
        <v>2059158</v>
      </c>
      <c r="B2601">
        <v>1</v>
      </c>
      <c r="C2601" t="s">
        <v>80</v>
      </c>
      <c r="D2601" t="s">
        <v>83</v>
      </c>
      <c r="E2601" t="s">
        <v>177</v>
      </c>
      <c r="F2601" t="s">
        <v>7752</v>
      </c>
      <c r="G2601" t="s">
        <v>1802</v>
      </c>
      <c r="H2601" t="s">
        <v>143</v>
      </c>
      <c r="I2601" t="s">
        <v>135</v>
      </c>
      <c r="J2601" t="s">
        <v>136</v>
      </c>
      <c r="K2601" t="s">
        <v>137</v>
      </c>
      <c r="L2601" t="s">
        <v>7753</v>
      </c>
      <c r="M2601" t="s">
        <v>7754</v>
      </c>
      <c r="N2601">
        <v>3.1436111109999998</v>
      </c>
      <c r="O2601">
        <v>0</v>
      </c>
      <c r="P2601">
        <v>5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1.9747624981286667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1.9747624981286667</v>
      </c>
    </row>
    <row r="2602" spans="1:31" x14ac:dyDescent="0.25">
      <c r="A2602">
        <v>2058949</v>
      </c>
      <c r="B2602">
        <v>1</v>
      </c>
      <c r="C2602" t="s">
        <v>80</v>
      </c>
      <c r="D2602" t="s">
        <v>83</v>
      </c>
      <c r="E2602" t="s">
        <v>140</v>
      </c>
      <c r="F2602" t="s">
        <v>7755</v>
      </c>
      <c r="G2602" t="s">
        <v>154</v>
      </c>
      <c r="H2602" t="s">
        <v>143</v>
      </c>
      <c r="I2602" t="s">
        <v>135</v>
      </c>
      <c r="J2602" t="s">
        <v>136</v>
      </c>
      <c r="K2602" t="s">
        <v>155</v>
      </c>
      <c r="L2602" t="s">
        <v>7756</v>
      </c>
      <c r="M2602" t="s">
        <v>7757</v>
      </c>
      <c r="N2602">
        <v>0.56666666600000004</v>
      </c>
      <c r="O2602">
        <v>0</v>
      </c>
      <c r="P2602">
        <v>127</v>
      </c>
      <c r="Q2602">
        <v>0</v>
      </c>
      <c r="R2602">
        <v>0</v>
      </c>
      <c r="S2602">
        <v>0</v>
      </c>
      <c r="T2602">
        <v>45</v>
      </c>
      <c r="U2602">
        <v>0</v>
      </c>
      <c r="V2602">
        <v>0</v>
      </c>
      <c r="W2602">
        <v>0</v>
      </c>
      <c r="X2602">
        <v>23.834081709809798</v>
      </c>
      <c r="Y2602">
        <v>0</v>
      </c>
      <c r="Z2602">
        <v>0</v>
      </c>
      <c r="AA2602">
        <v>0</v>
      </c>
      <c r="AB2602">
        <v>7.7354343738974665</v>
      </c>
      <c r="AC2602">
        <v>0</v>
      </c>
      <c r="AD2602">
        <v>0</v>
      </c>
      <c r="AE2602">
        <v>31.569516083707263</v>
      </c>
    </row>
    <row r="2603" spans="1:31" x14ac:dyDescent="0.25">
      <c r="A2603">
        <v>2058926</v>
      </c>
      <c r="B2603">
        <v>1</v>
      </c>
      <c r="C2603" t="s">
        <v>81</v>
      </c>
      <c r="D2603" t="s">
        <v>123</v>
      </c>
      <c r="E2603" t="s">
        <v>169</v>
      </c>
      <c r="F2603" t="s">
        <v>7758</v>
      </c>
      <c r="G2603" t="s">
        <v>263</v>
      </c>
      <c r="H2603" t="s">
        <v>134</v>
      </c>
      <c r="I2603" t="s">
        <v>135</v>
      </c>
      <c r="J2603" t="s">
        <v>136</v>
      </c>
      <c r="K2603" t="s">
        <v>137</v>
      </c>
      <c r="L2603" t="s">
        <v>7759</v>
      </c>
      <c r="M2603" t="s">
        <v>7760</v>
      </c>
      <c r="N2603">
        <v>2.1633333330000002</v>
      </c>
      <c r="O2603">
        <v>0</v>
      </c>
      <c r="P2603">
        <v>1</v>
      </c>
      <c r="Q2603">
        <v>0</v>
      </c>
      <c r="R2603">
        <v>0</v>
      </c>
      <c r="S2603">
        <v>4</v>
      </c>
      <c r="T2603">
        <v>30</v>
      </c>
      <c r="U2603">
        <v>1</v>
      </c>
      <c r="V2603">
        <v>2</v>
      </c>
      <c r="W2603">
        <v>0</v>
      </c>
      <c r="X2603">
        <v>0.91330799310464961</v>
      </c>
      <c r="Y2603">
        <v>0</v>
      </c>
      <c r="Z2603">
        <v>0</v>
      </c>
      <c r="AA2603">
        <v>113.11738867375398</v>
      </c>
      <c r="AB2603">
        <v>80.199693007251156</v>
      </c>
      <c r="AC2603">
        <v>0</v>
      </c>
      <c r="AD2603">
        <v>299.95675586486715</v>
      </c>
      <c r="AE2603">
        <v>494.18714553897695</v>
      </c>
    </row>
    <row r="2604" spans="1:31" x14ac:dyDescent="0.25">
      <c r="A2604">
        <v>2069308</v>
      </c>
      <c r="B2604">
        <v>1</v>
      </c>
      <c r="C2604" t="s">
        <v>80</v>
      </c>
      <c r="D2604" t="s">
        <v>94</v>
      </c>
      <c r="E2604" t="s">
        <v>295</v>
      </c>
      <c r="F2604" t="s">
        <v>7761</v>
      </c>
      <c r="G2604" t="s">
        <v>133</v>
      </c>
      <c r="H2604" t="s">
        <v>134</v>
      </c>
      <c r="I2604" t="s">
        <v>135</v>
      </c>
      <c r="J2604" t="s">
        <v>136</v>
      </c>
      <c r="K2604" t="s">
        <v>137</v>
      </c>
      <c r="L2604" t="s">
        <v>7762</v>
      </c>
      <c r="M2604" t="s">
        <v>7763</v>
      </c>
      <c r="N2604">
        <v>0.16916666599999999</v>
      </c>
      <c r="O2604">
        <v>0</v>
      </c>
      <c r="P2604">
        <v>19340</v>
      </c>
      <c r="Q2604">
        <v>1</v>
      </c>
      <c r="R2604">
        <v>319</v>
      </c>
      <c r="S2604">
        <v>12</v>
      </c>
      <c r="T2604">
        <v>3322</v>
      </c>
      <c r="U2604">
        <v>2</v>
      </c>
      <c r="V2604">
        <v>11</v>
      </c>
      <c r="W2604">
        <v>0</v>
      </c>
      <c r="X2604">
        <v>673.02574689202788</v>
      </c>
      <c r="Y2604">
        <v>0.84315901049257513</v>
      </c>
      <c r="Z2604">
        <v>10.025409115243008</v>
      </c>
      <c r="AA2604">
        <v>131.79091394033452</v>
      </c>
      <c r="AB2604">
        <v>263.90715005917502</v>
      </c>
      <c r="AC2604">
        <v>22.932083278439833</v>
      </c>
      <c r="AD2604">
        <v>4.8902591429794189</v>
      </c>
      <c r="AE2604">
        <v>1107.4147214386926</v>
      </c>
    </row>
    <row r="2605" spans="1:31" x14ac:dyDescent="0.25">
      <c r="A2605">
        <v>2059072</v>
      </c>
      <c r="B2605">
        <v>1</v>
      </c>
      <c r="C2605" t="s">
        <v>81</v>
      </c>
      <c r="D2605" t="s">
        <v>112</v>
      </c>
      <c r="E2605" t="s">
        <v>158</v>
      </c>
      <c r="F2605" t="s">
        <v>7764</v>
      </c>
      <c r="G2605" t="s">
        <v>160</v>
      </c>
      <c r="H2605" t="s">
        <v>143</v>
      </c>
      <c r="I2605" t="s">
        <v>135</v>
      </c>
      <c r="J2605" t="s">
        <v>136</v>
      </c>
      <c r="K2605" t="s">
        <v>137</v>
      </c>
      <c r="L2605" t="s">
        <v>7765</v>
      </c>
      <c r="M2605" t="s">
        <v>7766</v>
      </c>
      <c r="N2605">
        <v>3.2027777770000001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1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1.1317016453549185</v>
      </c>
      <c r="AC2605">
        <v>0</v>
      </c>
      <c r="AD2605">
        <v>0</v>
      </c>
      <c r="AE2605">
        <v>1.1317016453549185</v>
      </c>
    </row>
    <row r="2606" spans="1:31" x14ac:dyDescent="0.25">
      <c r="A2606">
        <v>2058966</v>
      </c>
      <c r="B2606">
        <v>1</v>
      </c>
      <c r="C2606" t="s">
        <v>80</v>
      </c>
      <c r="D2606" t="s">
        <v>100</v>
      </c>
      <c r="E2606" t="s">
        <v>146</v>
      </c>
      <c r="F2606" t="s">
        <v>5723</v>
      </c>
      <c r="G2606" t="s">
        <v>154</v>
      </c>
      <c r="H2606" t="s">
        <v>134</v>
      </c>
      <c r="I2606" t="s">
        <v>135</v>
      </c>
      <c r="J2606" t="s">
        <v>136</v>
      </c>
      <c r="K2606" t="s">
        <v>155</v>
      </c>
      <c r="L2606" t="s">
        <v>7767</v>
      </c>
      <c r="M2606" t="s">
        <v>7768</v>
      </c>
      <c r="N2606">
        <v>6.2123749999999998</v>
      </c>
      <c r="O2606">
        <v>1</v>
      </c>
      <c r="P2606">
        <v>1245</v>
      </c>
      <c r="Q2606">
        <v>18</v>
      </c>
      <c r="R2606">
        <v>405</v>
      </c>
      <c r="S2606">
        <v>13</v>
      </c>
      <c r="T2606">
        <v>249</v>
      </c>
      <c r="U2606">
        <v>0</v>
      </c>
      <c r="V2606">
        <v>1</v>
      </c>
      <c r="W2606">
        <v>2.953315890654578</v>
      </c>
      <c r="X2606">
        <v>2118.7170006200904</v>
      </c>
      <c r="Y2606">
        <v>1474.1998882376288</v>
      </c>
      <c r="Z2606">
        <v>2092.3693772626689</v>
      </c>
      <c r="AA2606">
        <v>958.44869788768551</v>
      </c>
      <c r="AB2606">
        <v>1113.0320952208569</v>
      </c>
      <c r="AC2606">
        <v>0</v>
      </c>
      <c r="AD2606">
        <v>5.2221893565405963</v>
      </c>
      <c r="AE2606">
        <v>7764.9425644761259</v>
      </c>
    </row>
    <row r="2607" spans="1:31" x14ac:dyDescent="0.25">
      <c r="A2607">
        <v>2059218</v>
      </c>
      <c r="B2607">
        <v>1</v>
      </c>
      <c r="C2607" t="s">
        <v>80</v>
      </c>
      <c r="D2607" t="s">
        <v>101</v>
      </c>
      <c r="E2607" t="s">
        <v>177</v>
      </c>
      <c r="F2607" t="s">
        <v>7769</v>
      </c>
      <c r="G2607" t="s">
        <v>183</v>
      </c>
      <c r="H2607" t="s">
        <v>143</v>
      </c>
      <c r="I2607" t="s">
        <v>135</v>
      </c>
      <c r="J2607" t="s">
        <v>136</v>
      </c>
      <c r="K2607" t="s">
        <v>137</v>
      </c>
      <c r="L2607" t="s">
        <v>7770</v>
      </c>
      <c r="M2607" t="s">
        <v>7771</v>
      </c>
      <c r="N2607">
        <v>0.63555555500000005</v>
      </c>
      <c r="O2607">
        <v>0</v>
      </c>
      <c r="P2607">
        <v>1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0.30172234850434448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0.30172234850434448</v>
      </c>
    </row>
    <row r="2608" spans="1:31" x14ac:dyDescent="0.25">
      <c r="A2608">
        <v>2059026</v>
      </c>
      <c r="B2608">
        <v>1</v>
      </c>
      <c r="C2608" t="s">
        <v>80</v>
      </c>
      <c r="D2608" t="s">
        <v>84</v>
      </c>
      <c r="E2608" t="s">
        <v>177</v>
      </c>
      <c r="F2608" t="s">
        <v>7772</v>
      </c>
      <c r="G2608" t="s">
        <v>1007</v>
      </c>
      <c r="H2608" t="s">
        <v>143</v>
      </c>
      <c r="I2608" t="s">
        <v>135</v>
      </c>
      <c r="J2608" t="s">
        <v>136</v>
      </c>
      <c r="K2608" t="s">
        <v>137</v>
      </c>
      <c r="L2608" t="s">
        <v>7773</v>
      </c>
      <c r="M2608" t="s">
        <v>7774</v>
      </c>
      <c r="N2608">
        <v>1.499166666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1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0.56450398884235553</v>
      </c>
      <c r="AC2608">
        <v>0</v>
      </c>
      <c r="AD2608">
        <v>0</v>
      </c>
      <c r="AE2608">
        <v>0.56450398884235553</v>
      </c>
    </row>
    <row r="2609" spans="1:31" x14ac:dyDescent="0.25">
      <c r="A2609">
        <v>2059152</v>
      </c>
      <c r="B2609">
        <v>1</v>
      </c>
      <c r="C2609" t="s">
        <v>81</v>
      </c>
      <c r="D2609" t="s">
        <v>118</v>
      </c>
      <c r="E2609" t="s">
        <v>158</v>
      </c>
      <c r="F2609" t="s">
        <v>7775</v>
      </c>
      <c r="G2609" t="s">
        <v>385</v>
      </c>
      <c r="H2609" t="s">
        <v>143</v>
      </c>
      <c r="I2609" t="s">
        <v>135</v>
      </c>
      <c r="J2609" t="s">
        <v>136</v>
      </c>
      <c r="K2609" t="s">
        <v>137</v>
      </c>
      <c r="L2609" t="s">
        <v>7776</v>
      </c>
      <c r="M2609" t="s">
        <v>7777</v>
      </c>
      <c r="N2609">
        <v>1.497777777</v>
      </c>
      <c r="O2609">
        <v>0</v>
      </c>
      <c r="P2609">
        <v>264</v>
      </c>
      <c r="Q2609">
        <v>0</v>
      </c>
      <c r="R2609">
        <v>0</v>
      </c>
      <c r="S2609">
        <v>0</v>
      </c>
      <c r="T2609">
        <v>19</v>
      </c>
      <c r="U2609">
        <v>0</v>
      </c>
      <c r="V2609">
        <v>0</v>
      </c>
      <c r="W2609">
        <v>0</v>
      </c>
      <c r="X2609">
        <v>78.293177895381845</v>
      </c>
      <c r="Y2609">
        <v>0</v>
      </c>
      <c r="Z2609">
        <v>0</v>
      </c>
      <c r="AA2609">
        <v>0</v>
      </c>
      <c r="AB2609">
        <v>8.3087205016174988</v>
      </c>
      <c r="AC2609">
        <v>0</v>
      </c>
      <c r="AD2609">
        <v>0</v>
      </c>
      <c r="AE2609">
        <v>86.601898396999346</v>
      </c>
    </row>
    <row r="2610" spans="1:31" x14ac:dyDescent="0.25">
      <c r="A2610">
        <v>2059132</v>
      </c>
      <c r="B2610">
        <v>1</v>
      </c>
      <c r="C2610" t="s">
        <v>81</v>
      </c>
      <c r="D2610" t="s">
        <v>120</v>
      </c>
      <c r="E2610" t="s">
        <v>131</v>
      </c>
      <c r="F2610" t="s">
        <v>4620</v>
      </c>
      <c r="G2610" t="s">
        <v>133</v>
      </c>
      <c r="H2610" t="s">
        <v>134</v>
      </c>
      <c r="I2610" t="s">
        <v>135</v>
      </c>
      <c r="J2610" t="s">
        <v>136</v>
      </c>
      <c r="K2610" t="s">
        <v>137</v>
      </c>
      <c r="L2610" t="s">
        <v>7778</v>
      </c>
      <c r="M2610" t="s">
        <v>7779</v>
      </c>
      <c r="N2610">
        <v>0.82722222199999995</v>
      </c>
      <c r="O2610">
        <v>0</v>
      </c>
      <c r="P2610">
        <v>428</v>
      </c>
      <c r="Q2610">
        <v>0</v>
      </c>
      <c r="R2610">
        <v>13</v>
      </c>
      <c r="S2610">
        <v>1</v>
      </c>
      <c r="T2610">
        <v>18</v>
      </c>
      <c r="U2610">
        <v>0</v>
      </c>
      <c r="V2610">
        <v>0</v>
      </c>
      <c r="W2610">
        <v>0</v>
      </c>
      <c r="X2610">
        <v>64.43134877987022</v>
      </c>
      <c r="Y2610">
        <v>0</v>
      </c>
      <c r="Z2610">
        <v>2.1861934404513854</v>
      </c>
      <c r="AA2610">
        <v>11.7972927297892</v>
      </c>
      <c r="AB2610">
        <v>5.6629473453502683</v>
      </c>
      <c r="AC2610">
        <v>0</v>
      </c>
      <c r="AD2610">
        <v>0</v>
      </c>
      <c r="AE2610">
        <v>84.077782295461077</v>
      </c>
    </row>
    <row r="2611" spans="1:31" x14ac:dyDescent="0.25">
      <c r="A2611">
        <v>2059095</v>
      </c>
      <c r="B2611">
        <v>1</v>
      </c>
      <c r="C2611" t="s">
        <v>81</v>
      </c>
      <c r="D2611" t="s">
        <v>127</v>
      </c>
      <c r="E2611" t="s">
        <v>158</v>
      </c>
      <c r="F2611" t="s">
        <v>7780</v>
      </c>
      <c r="G2611" t="s">
        <v>160</v>
      </c>
      <c r="H2611" t="s">
        <v>143</v>
      </c>
      <c r="I2611" t="s">
        <v>135</v>
      </c>
      <c r="J2611" t="s">
        <v>136</v>
      </c>
      <c r="K2611" t="s">
        <v>137</v>
      </c>
      <c r="L2611" t="s">
        <v>7781</v>
      </c>
      <c r="M2611" t="s">
        <v>7782</v>
      </c>
      <c r="N2611">
        <v>2.6888888880000001</v>
      </c>
      <c r="O2611">
        <v>0</v>
      </c>
      <c r="P2611">
        <v>6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8.5265734613965591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8.5265734613965591</v>
      </c>
    </row>
    <row r="2612" spans="1:31" x14ac:dyDescent="0.25">
      <c r="A2612">
        <v>2058989</v>
      </c>
      <c r="B2612">
        <v>1</v>
      </c>
      <c r="C2612" t="s">
        <v>81</v>
      </c>
      <c r="D2612" t="s">
        <v>118</v>
      </c>
      <c r="E2612" t="s">
        <v>169</v>
      </c>
      <c r="F2612" t="s">
        <v>7783</v>
      </c>
      <c r="G2612" t="s">
        <v>154</v>
      </c>
      <c r="H2612" t="s">
        <v>134</v>
      </c>
      <c r="I2612" t="s">
        <v>135</v>
      </c>
      <c r="J2612" t="s">
        <v>136</v>
      </c>
      <c r="K2612" t="s">
        <v>155</v>
      </c>
      <c r="L2612" t="s">
        <v>7784</v>
      </c>
      <c r="M2612" t="s">
        <v>7785</v>
      </c>
      <c r="N2612">
        <v>6.4933333329999998</v>
      </c>
      <c r="O2612">
        <v>0</v>
      </c>
      <c r="P2612">
        <v>339</v>
      </c>
      <c r="Q2612">
        <v>0</v>
      </c>
      <c r="R2612">
        <v>14</v>
      </c>
      <c r="S2612">
        <v>0</v>
      </c>
      <c r="T2612">
        <v>33</v>
      </c>
      <c r="U2612">
        <v>0</v>
      </c>
      <c r="V2612">
        <v>0</v>
      </c>
      <c r="W2612">
        <v>0</v>
      </c>
      <c r="X2612">
        <v>658.35628646999317</v>
      </c>
      <c r="Y2612">
        <v>0</v>
      </c>
      <c r="Z2612">
        <v>44.953577769450696</v>
      </c>
      <c r="AA2612">
        <v>0</v>
      </c>
      <c r="AB2612">
        <v>75.199687658889289</v>
      </c>
      <c r="AC2612">
        <v>0</v>
      </c>
      <c r="AD2612">
        <v>0</v>
      </c>
      <c r="AE2612">
        <v>778.50955189833314</v>
      </c>
    </row>
    <row r="2613" spans="1:31" x14ac:dyDescent="0.25">
      <c r="A2613">
        <v>2059238</v>
      </c>
      <c r="B2613">
        <v>1</v>
      </c>
      <c r="C2613" t="s">
        <v>80</v>
      </c>
      <c r="D2613" t="s">
        <v>100</v>
      </c>
      <c r="E2613" t="s">
        <v>177</v>
      </c>
      <c r="F2613" t="s">
        <v>7786</v>
      </c>
      <c r="G2613" t="s">
        <v>324</v>
      </c>
      <c r="H2613" t="s">
        <v>143</v>
      </c>
      <c r="I2613" t="s">
        <v>135</v>
      </c>
      <c r="J2613" t="s">
        <v>136</v>
      </c>
      <c r="K2613" t="s">
        <v>137</v>
      </c>
      <c r="L2613" t="s">
        <v>7787</v>
      </c>
      <c r="M2613" t="s">
        <v>7788</v>
      </c>
      <c r="N2613">
        <v>0.98555555500000003</v>
      </c>
      <c r="O2613">
        <v>0</v>
      </c>
      <c r="P2613">
        <v>0</v>
      </c>
      <c r="Q2613">
        <v>0</v>
      </c>
      <c r="R2613">
        <v>2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0.36748487320259582</v>
      </c>
      <c r="AA2613">
        <v>0</v>
      </c>
      <c r="AB2613">
        <v>0</v>
      </c>
      <c r="AC2613">
        <v>0</v>
      </c>
      <c r="AD2613">
        <v>0</v>
      </c>
      <c r="AE2613">
        <v>0.36748487320259582</v>
      </c>
    </row>
    <row r="2614" spans="1:31" x14ac:dyDescent="0.25">
      <c r="A2614">
        <v>2059089</v>
      </c>
      <c r="B2614">
        <v>1</v>
      </c>
      <c r="C2614" t="s">
        <v>80</v>
      </c>
      <c r="D2614" t="s">
        <v>82</v>
      </c>
      <c r="E2614" t="s">
        <v>177</v>
      </c>
      <c r="F2614" t="s">
        <v>7789</v>
      </c>
      <c r="G2614" t="s">
        <v>196</v>
      </c>
      <c r="H2614" t="s">
        <v>143</v>
      </c>
      <c r="I2614" t="s">
        <v>135</v>
      </c>
      <c r="J2614" t="s">
        <v>136</v>
      </c>
      <c r="K2614" t="s">
        <v>137</v>
      </c>
      <c r="L2614" t="s">
        <v>7790</v>
      </c>
      <c r="M2614" t="s">
        <v>7791</v>
      </c>
      <c r="N2614">
        <v>1.3047222220000001</v>
      </c>
      <c r="O2614">
        <v>0</v>
      </c>
      <c r="P2614">
        <v>1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0.25534467767335389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0.25534467767335389</v>
      </c>
    </row>
    <row r="2615" spans="1:31" x14ac:dyDescent="0.25">
      <c r="A2615">
        <v>2059207</v>
      </c>
      <c r="B2615">
        <v>1</v>
      </c>
      <c r="C2615" t="s">
        <v>80</v>
      </c>
      <c r="D2615" t="s">
        <v>93</v>
      </c>
      <c r="E2615" t="s">
        <v>146</v>
      </c>
      <c r="F2615" t="s">
        <v>7792</v>
      </c>
      <c r="G2615" t="s">
        <v>133</v>
      </c>
      <c r="H2615" t="s">
        <v>134</v>
      </c>
      <c r="I2615" t="s">
        <v>135</v>
      </c>
      <c r="J2615" t="s">
        <v>136</v>
      </c>
      <c r="K2615" t="s">
        <v>137</v>
      </c>
      <c r="L2615" t="s">
        <v>7793</v>
      </c>
      <c r="M2615" t="s">
        <v>7794</v>
      </c>
      <c r="N2615">
        <v>1.4522222220000001</v>
      </c>
      <c r="O2615">
        <v>1</v>
      </c>
      <c r="P2615">
        <v>307</v>
      </c>
      <c r="Q2615">
        <v>37</v>
      </c>
      <c r="R2615">
        <v>160</v>
      </c>
      <c r="S2615">
        <v>7</v>
      </c>
      <c r="T2615">
        <v>95</v>
      </c>
      <c r="U2615">
        <v>0</v>
      </c>
      <c r="V2615">
        <v>0</v>
      </c>
      <c r="W2615">
        <v>3.5605314205689518</v>
      </c>
      <c r="X2615">
        <v>131.051438954324</v>
      </c>
      <c r="Y2615">
        <v>520.7280842199026</v>
      </c>
      <c r="Z2615">
        <v>616.51612929973226</v>
      </c>
      <c r="AA2615">
        <v>123.54121924373861</v>
      </c>
      <c r="AB2615">
        <v>290.16344002352031</v>
      </c>
      <c r="AC2615">
        <v>0</v>
      </c>
      <c r="AD2615">
        <v>0</v>
      </c>
      <c r="AE2615">
        <v>1685.5608431617868</v>
      </c>
    </row>
    <row r="2616" spans="1:31" x14ac:dyDescent="0.25">
      <c r="A2616">
        <v>2059184</v>
      </c>
      <c r="B2616">
        <v>1</v>
      </c>
      <c r="C2616" t="s">
        <v>81</v>
      </c>
      <c r="D2616" t="s">
        <v>128</v>
      </c>
      <c r="E2616" t="s">
        <v>169</v>
      </c>
      <c r="F2616" t="s">
        <v>7795</v>
      </c>
      <c r="G2616" t="s">
        <v>133</v>
      </c>
      <c r="H2616" t="s">
        <v>134</v>
      </c>
      <c r="I2616" t="s">
        <v>135</v>
      </c>
      <c r="J2616" t="s">
        <v>136</v>
      </c>
      <c r="K2616" t="s">
        <v>137</v>
      </c>
      <c r="L2616" t="s">
        <v>7796</v>
      </c>
      <c r="M2616" t="s">
        <v>7797</v>
      </c>
      <c r="N2616">
        <v>0.86416666600000003</v>
      </c>
      <c r="O2616">
        <v>0</v>
      </c>
      <c r="P2616">
        <v>582</v>
      </c>
      <c r="Q2616">
        <v>0</v>
      </c>
      <c r="R2616">
        <v>2</v>
      </c>
      <c r="S2616">
        <v>0</v>
      </c>
      <c r="T2616">
        <v>26</v>
      </c>
      <c r="U2616">
        <v>0</v>
      </c>
      <c r="V2616">
        <v>0</v>
      </c>
      <c r="W2616">
        <v>0</v>
      </c>
      <c r="X2616">
        <v>136.4569916958626</v>
      </c>
      <c r="Y2616">
        <v>0</v>
      </c>
      <c r="Z2616">
        <v>0.95186681263779893</v>
      </c>
      <c r="AA2616">
        <v>0</v>
      </c>
      <c r="AB2616">
        <v>5.6333275732663486</v>
      </c>
      <c r="AC2616">
        <v>0</v>
      </c>
      <c r="AD2616">
        <v>0</v>
      </c>
      <c r="AE2616">
        <v>143.04218608176674</v>
      </c>
    </row>
    <row r="2617" spans="1:31" x14ac:dyDescent="0.25">
      <c r="A2617">
        <v>2059201</v>
      </c>
      <c r="B2617">
        <v>1</v>
      </c>
      <c r="C2617" t="s">
        <v>81</v>
      </c>
      <c r="D2617" t="s">
        <v>118</v>
      </c>
      <c r="E2617" t="s">
        <v>169</v>
      </c>
      <c r="F2617" t="s">
        <v>2426</v>
      </c>
      <c r="G2617" t="s">
        <v>464</v>
      </c>
      <c r="H2617" t="s">
        <v>134</v>
      </c>
      <c r="I2617" t="s">
        <v>135</v>
      </c>
      <c r="J2617" t="s">
        <v>136</v>
      </c>
      <c r="K2617" t="s">
        <v>137</v>
      </c>
      <c r="L2617" t="s">
        <v>7798</v>
      </c>
      <c r="M2617" t="s">
        <v>7799</v>
      </c>
      <c r="N2617">
        <v>1.768611111</v>
      </c>
      <c r="O2617">
        <v>1</v>
      </c>
      <c r="P2617">
        <v>0</v>
      </c>
      <c r="Q2617">
        <v>27</v>
      </c>
      <c r="R2617">
        <v>49</v>
      </c>
      <c r="S2617">
        <v>6</v>
      </c>
      <c r="T2617">
        <v>7</v>
      </c>
      <c r="U2617">
        <v>0</v>
      </c>
      <c r="V2617">
        <v>0</v>
      </c>
      <c r="W2617">
        <v>7.4391183530130141</v>
      </c>
      <c r="X2617">
        <v>0</v>
      </c>
      <c r="Y2617">
        <v>56.820132078512081</v>
      </c>
      <c r="Z2617">
        <v>93.148014085869335</v>
      </c>
      <c r="AA2617">
        <v>35.865061857942564</v>
      </c>
      <c r="AB2617">
        <v>68.539100604464863</v>
      </c>
      <c r="AC2617">
        <v>0</v>
      </c>
      <c r="AD2617">
        <v>0</v>
      </c>
      <c r="AE2617">
        <v>261.81142697980187</v>
      </c>
    </row>
    <row r="2618" spans="1:31" x14ac:dyDescent="0.25">
      <c r="A2618">
        <v>2059161</v>
      </c>
      <c r="B2618">
        <v>1</v>
      </c>
      <c r="C2618" t="s">
        <v>81</v>
      </c>
      <c r="D2618" t="s">
        <v>118</v>
      </c>
      <c r="E2618" t="s">
        <v>131</v>
      </c>
      <c r="F2618" t="s">
        <v>7800</v>
      </c>
      <c r="G2618" t="s">
        <v>133</v>
      </c>
      <c r="H2618" t="s">
        <v>134</v>
      </c>
      <c r="I2618" t="s">
        <v>135</v>
      </c>
      <c r="J2618" t="s">
        <v>136</v>
      </c>
      <c r="K2618" t="s">
        <v>137</v>
      </c>
      <c r="L2618" t="s">
        <v>7801</v>
      </c>
      <c r="M2618" t="s">
        <v>7802</v>
      </c>
      <c r="N2618">
        <v>0.84416666600000001</v>
      </c>
      <c r="O2618">
        <v>2</v>
      </c>
      <c r="P2618">
        <v>0</v>
      </c>
      <c r="Q2618">
        <v>4</v>
      </c>
      <c r="R2618">
        <v>0</v>
      </c>
      <c r="S2618">
        <v>10</v>
      </c>
      <c r="T2618">
        <v>0</v>
      </c>
      <c r="U2618">
        <v>3</v>
      </c>
      <c r="V2618">
        <v>0</v>
      </c>
      <c r="W2618">
        <v>0.81162352206370558</v>
      </c>
      <c r="X2618">
        <v>0</v>
      </c>
      <c r="Y2618">
        <v>4.0003250938496846</v>
      </c>
      <c r="Z2618">
        <v>0</v>
      </c>
      <c r="AA2618">
        <v>96.738840639288028</v>
      </c>
      <c r="AB2618">
        <v>0</v>
      </c>
      <c r="AC2618">
        <v>28.710298311077679</v>
      </c>
      <c r="AD2618">
        <v>0</v>
      </c>
      <c r="AE2618">
        <v>130.26108756627912</v>
      </c>
    </row>
    <row r="2619" spans="1:31" x14ac:dyDescent="0.25">
      <c r="A2619">
        <v>2058915</v>
      </c>
      <c r="B2619">
        <v>1</v>
      </c>
      <c r="C2619" t="s">
        <v>80</v>
      </c>
      <c r="D2619" t="s">
        <v>109</v>
      </c>
      <c r="E2619" t="s">
        <v>140</v>
      </c>
      <c r="F2619" t="s">
        <v>7803</v>
      </c>
      <c r="G2619" t="s">
        <v>142</v>
      </c>
      <c r="H2619" t="s">
        <v>143</v>
      </c>
      <c r="I2619" t="s">
        <v>135</v>
      </c>
      <c r="J2619" t="s">
        <v>136</v>
      </c>
      <c r="K2619" t="s">
        <v>137</v>
      </c>
      <c r="L2619" t="s">
        <v>7804</v>
      </c>
      <c r="M2619" t="s">
        <v>7805</v>
      </c>
      <c r="N2619">
        <v>1.8391666659999999</v>
      </c>
      <c r="O2619">
        <v>0</v>
      </c>
      <c r="P2619">
        <v>33</v>
      </c>
      <c r="Q2619">
        <v>0</v>
      </c>
      <c r="R2619">
        <v>12</v>
      </c>
      <c r="S2619">
        <v>0</v>
      </c>
      <c r="T2619">
        <v>8</v>
      </c>
      <c r="U2619">
        <v>0</v>
      </c>
      <c r="V2619">
        <v>0</v>
      </c>
      <c r="W2619">
        <v>0</v>
      </c>
      <c r="X2619">
        <v>11.521504531077703</v>
      </c>
      <c r="Y2619">
        <v>0</v>
      </c>
      <c r="Z2619">
        <v>34.987213238062736</v>
      </c>
      <c r="AA2619">
        <v>0</v>
      </c>
      <c r="AB2619">
        <v>12.638485165109751</v>
      </c>
      <c r="AC2619">
        <v>0</v>
      </c>
      <c r="AD2619">
        <v>0</v>
      </c>
      <c r="AE2619">
        <v>59.147202934250188</v>
      </c>
    </row>
    <row r="2620" spans="1:31" x14ac:dyDescent="0.25">
      <c r="A2620">
        <v>2059015</v>
      </c>
      <c r="B2620">
        <v>1</v>
      </c>
      <c r="C2620" t="s">
        <v>80</v>
      </c>
      <c r="D2620" t="s">
        <v>103</v>
      </c>
      <c r="E2620" t="s">
        <v>131</v>
      </c>
      <c r="F2620" t="s">
        <v>7806</v>
      </c>
      <c r="G2620" t="s">
        <v>133</v>
      </c>
      <c r="H2620" t="s">
        <v>134</v>
      </c>
      <c r="I2620" t="s">
        <v>259</v>
      </c>
      <c r="J2620" t="s">
        <v>136</v>
      </c>
      <c r="K2620" t="s">
        <v>137</v>
      </c>
      <c r="L2620" t="s">
        <v>7807</v>
      </c>
      <c r="M2620" t="s">
        <v>7808</v>
      </c>
      <c r="N2620">
        <v>1.1111111E-2</v>
      </c>
      <c r="O2620">
        <v>3</v>
      </c>
      <c r="P2620">
        <v>2440</v>
      </c>
      <c r="Q2620">
        <v>21</v>
      </c>
      <c r="R2620">
        <v>342</v>
      </c>
      <c r="S2620">
        <v>22</v>
      </c>
      <c r="T2620">
        <v>624</v>
      </c>
      <c r="U2620">
        <v>3</v>
      </c>
      <c r="V2620">
        <v>2</v>
      </c>
      <c r="W2620">
        <v>1.1388859471600003E-2</v>
      </c>
      <c r="X2620">
        <v>5.1527148146595216</v>
      </c>
      <c r="Y2620">
        <v>0.63376848197331126</v>
      </c>
      <c r="Z2620">
        <v>1.2448798456146228</v>
      </c>
      <c r="AA2620">
        <v>1.2771012965180444</v>
      </c>
      <c r="AB2620">
        <v>2.8172955329513569</v>
      </c>
      <c r="AC2620">
        <v>0.69973787998080006</v>
      </c>
      <c r="AD2620">
        <v>1.5819043160586779</v>
      </c>
      <c r="AE2620">
        <v>13.418791027227934</v>
      </c>
    </row>
    <row r="2621" spans="1:31" x14ac:dyDescent="0.25">
      <c r="A2621">
        <v>2059290</v>
      </c>
      <c r="B2621">
        <v>1</v>
      </c>
      <c r="C2621" t="s">
        <v>80</v>
      </c>
      <c r="D2621" t="s">
        <v>93</v>
      </c>
      <c r="E2621" t="s">
        <v>177</v>
      </c>
      <c r="F2621" t="s">
        <v>7809</v>
      </c>
      <c r="G2621" t="s">
        <v>179</v>
      </c>
      <c r="H2621" t="s">
        <v>143</v>
      </c>
      <c r="I2621" t="s">
        <v>135</v>
      </c>
      <c r="J2621" t="s">
        <v>136</v>
      </c>
      <c r="K2621" t="s">
        <v>137</v>
      </c>
      <c r="L2621" t="s">
        <v>7810</v>
      </c>
      <c r="M2621" t="s">
        <v>7811</v>
      </c>
      <c r="N2621">
        <v>1.1625000000000001</v>
      </c>
      <c r="O2621">
        <v>0</v>
      </c>
      <c r="P2621">
        <v>0</v>
      </c>
      <c r="Q2621">
        <v>0</v>
      </c>
      <c r="R2621">
        <v>1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0.51071484294974245</v>
      </c>
      <c r="AA2621">
        <v>0</v>
      </c>
      <c r="AB2621">
        <v>0</v>
      </c>
      <c r="AC2621">
        <v>0</v>
      </c>
      <c r="AD2621">
        <v>0</v>
      </c>
      <c r="AE2621">
        <v>0.51071484294974245</v>
      </c>
    </row>
    <row r="2622" spans="1:31" x14ac:dyDescent="0.25">
      <c r="A2622">
        <v>2058912</v>
      </c>
      <c r="B2622">
        <v>1</v>
      </c>
      <c r="C2622" t="s">
        <v>80</v>
      </c>
      <c r="D2622" t="s">
        <v>92</v>
      </c>
      <c r="E2622" t="s">
        <v>146</v>
      </c>
      <c r="F2622" t="s">
        <v>7812</v>
      </c>
      <c r="G2622" t="s">
        <v>133</v>
      </c>
      <c r="H2622" t="s">
        <v>134</v>
      </c>
      <c r="I2622" t="s">
        <v>135</v>
      </c>
      <c r="J2622" t="s">
        <v>136</v>
      </c>
      <c r="K2622" t="s">
        <v>137</v>
      </c>
      <c r="L2622" t="s">
        <v>7813</v>
      </c>
      <c r="M2622" t="s">
        <v>7814</v>
      </c>
      <c r="N2622">
        <v>8.9166666000000006E-2</v>
      </c>
      <c r="O2622">
        <v>1</v>
      </c>
      <c r="P2622">
        <v>2753</v>
      </c>
      <c r="Q2622">
        <v>0</v>
      </c>
      <c r="R2622">
        <v>296</v>
      </c>
      <c r="S2622">
        <v>10</v>
      </c>
      <c r="T2622">
        <v>280</v>
      </c>
      <c r="U2622">
        <v>1</v>
      </c>
      <c r="V2622">
        <v>0</v>
      </c>
      <c r="W2622">
        <v>0</v>
      </c>
      <c r="X2622">
        <v>48.118331142646305</v>
      </c>
      <c r="Y2622">
        <v>0</v>
      </c>
      <c r="Z2622">
        <v>11.200038281660529</v>
      </c>
      <c r="AA2622">
        <v>13.242041871871365</v>
      </c>
      <c r="AB2622">
        <v>41.761195567762194</v>
      </c>
      <c r="AC2622">
        <v>2.4524938585391669E-2</v>
      </c>
      <c r="AD2622">
        <v>0</v>
      </c>
      <c r="AE2622">
        <v>114.34613180252578</v>
      </c>
    </row>
    <row r="2623" spans="1:31" x14ac:dyDescent="0.25">
      <c r="A2623">
        <v>2058955</v>
      </c>
      <c r="B2623">
        <v>1</v>
      </c>
      <c r="C2623" t="s">
        <v>81</v>
      </c>
      <c r="D2623" t="s">
        <v>120</v>
      </c>
      <c r="E2623" t="s">
        <v>140</v>
      </c>
      <c r="F2623" t="s">
        <v>2894</v>
      </c>
      <c r="G2623" t="s">
        <v>154</v>
      </c>
      <c r="H2623" t="s">
        <v>143</v>
      </c>
      <c r="I2623" t="s">
        <v>135</v>
      </c>
      <c r="J2623" t="s">
        <v>136</v>
      </c>
      <c r="K2623" t="s">
        <v>155</v>
      </c>
      <c r="L2623" t="s">
        <v>7815</v>
      </c>
      <c r="M2623" t="s">
        <v>7816</v>
      </c>
      <c r="N2623">
        <v>7.8471222220000003</v>
      </c>
      <c r="O2623">
        <v>0</v>
      </c>
      <c r="P2623">
        <v>112</v>
      </c>
      <c r="Q2623">
        <v>0</v>
      </c>
      <c r="R2623">
        <v>1</v>
      </c>
      <c r="S2623">
        <v>0</v>
      </c>
      <c r="T2623">
        <v>6</v>
      </c>
      <c r="U2623">
        <v>0</v>
      </c>
      <c r="V2623">
        <v>0</v>
      </c>
      <c r="W2623">
        <v>0</v>
      </c>
      <c r="X2623">
        <v>148.98920481597301</v>
      </c>
      <c r="Y2623">
        <v>0</v>
      </c>
      <c r="Z2623">
        <v>4.2869481697883334</v>
      </c>
      <c r="AA2623">
        <v>0</v>
      </c>
      <c r="AB2623">
        <v>16.558637914802915</v>
      </c>
      <c r="AC2623">
        <v>0</v>
      </c>
      <c r="AD2623">
        <v>0</v>
      </c>
      <c r="AE2623">
        <v>169.83479090056426</v>
      </c>
    </row>
    <row r="2624" spans="1:31" x14ac:dyDescent="0.25">
      <c r="A2624">
        <v>2059121</v>
      </c>
      <c r="B2624">
        <v>1</v>
      </c>
      <c r="C2624" t="s">
        <v>81</v>
      </c>
      <c r="D2624" t="s">
        <v>115</v>
      </c>
      <c r="E2624" t="s">
        <v>177</v>
      </c>
      <c r="F2624" t="s">
        <v>7817</v>
      </c>
      <c r="G2624" t="s">
        <v>183</v>
      </c>
      <c r="H2624" t="s">
        <v>143</v>
      </c>
      <c r="I2624" t="s">
        <v>135</v>
      </c>
      <c r="J2624" t="s">
        <v>136</v>
      </c>
      <c r="K2624" t="s">
        <v>137</v>
      </c>
      <c r="L2624" t="s">
        <v>7818</v>
      </c>
      <c r="M2624" t="s">
        <v>7819</v>
      </c>
      <c r="N2624">
        <v>1.7625</v>
      </c>
      <c r="O2624">
        <v>0</v>
      </c>
      <c r="P2624">
        <v>1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0.35036595907139723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0.35036595907139723</v>
      </c>
    </row>
    <row r="2625" spans="1:31" x14ac:dyDescent="0.25">
      <c r="A2625">
        <v>2059098</v>
      </c>
      <c r="B2625">
        <v>1</v>
      </c>
      <c r="C2625" t="s">
        <v>80</v>
      </c>
      <c r="D2625" t="s">
        <v>93</v>
      </c>
      <c r="E2625" t="s">
        <v>169</v>
      </c>
      <c r="F2625" t="s">
        <v>7820</v>
      </c>
      <c r="G2625" t="s">
        <v>133</v>
      </c>
      <c r="H2625" t="s">
        <v>134</v>
      </c>
      <c r="I2625" t="s">
        <v>135</v>
      </c>
      <c r="J2625" t="s">
        <v>136</v>
      </c>
      <c r="K2625" t="s">
        <v>137</v>
      </c>
      <c r="L2625" t="s">
        <v>7821</v>
      </c>
      <c r="M2625" t="s">
        <v>7822</v>
      </c>
      <c r="N2625">
        <v>0.44527777699999999</v>
      </c>
      <c r="O2625">
        <v>0</v>
      </c>
      <c r="P2625">
        <v>2785</v>
      </c>
      <c r="Q2625">
        <v>2</v>
      </c>
      <c r="R2625">
        <v>14</v>
      </c>
      <c r="S2625">
        <v>1</v>
      </c>
      <c r="T2625">
        <v>332</v>
      </c>
      <c r="U2625">
        <v>2</v>
      </c>
      <c r="V2625">
        <v>1</v>
      </c>
      <c r="W2625">
        <v>0</v>
      </c>
      <c r="X2625">
        <v>229.28437514239468</v>
      </c>
      <c r="Y2625">
        <v>4.4166025152155219</v>
      </c>
      <c r="Z2625">
        <v>9.2478131562947397</v>
      </c>
      <c r="AA2625">
        <v>0.62396334396958331</v>
      </c>
      <c r="AB2625">
        <v>104.86497371078531</v>
      </c>
      <c r="AC2625">
        <v>548.80340791178332</v>
      </c>
      <c r="AD2625">
        <v>10.032752606326486</v>
      </c>
      <c r="AE2625">
        <v>907.27388838676973</v>
      </c>
    </row>
    <row r="2626" spans="1:31" x14ac:dyDescent="0.25">
      <c r="A2626">
        <v>2059221</v>
      </c>
      <c r="B2626">
        <v>1</v>
      </c>
      <c r="C2626" t="s">
        <v>80</v>
      </c>
      <c r="D2626" t="s">
        <v>104</v>
      </c>
      <c r="E2626" t="s">
        <v>158</v>
      </c>
      <c r="F2626" t="s">
        <v>7823</v>
      </c>
      <c r="G2626" t="s">
        <v>385</v>
      </c>
      <c r="H2626" t="s">
        <v>143</v>
      </c>
      <c r="I2626" t="s">
        <v>135</v>
      </c>
      <c r="J2626" t="s">
        <v>136</v>
      </c>
      <c r="K2626" t="s">
        <v>137</v>
      </c>
      <c r="L2626" t="s">
        <v>7824</v>
      </c>
      <c r="M2626" t="s">
        <v>7825</v>
      </c>
      <c r="N2626">
        <v>1.125277777</v>
      </c>
      <c r="O2626">
        <v>0</v>
      </c>
      <c r="P2626">
        <v>1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0.26910644202315559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0.26910644202315559</v>
      </c>
    </row>
    <row r="2627" spans="1:31" x14ac:dyDescent="0.25">
      <c r="A2627">
        <v>2059247</v>
      </c>
      <c r="B2627">
        <v>1</v>
      </c>
      <c r="C2627" t="s">
        <v>80</v>
      </c>
      <c r="D2627" t="s">
        <v>96</v>
      </c>
      <c r="E2627" t="s">
        <v>177</v>
      </c>
      <c r="F2627" t="s">
        <v>7826</v>
      </c>
      <c r="G2627" t="s">
        <v>196</v>
      </c>
      <c r="H2627" t="s">
        <v>143</v>
      </c>
      <c r="I2627" t="s">
        <v>135</v>
      </c>
      <c r="J2627" t="s">
        <v>136</v>
      </c>
      <c r="K2627" t="s">
        <v>137</v>
      </c>
      <c r="L2627" t="s">
        <v>7827</v>
      </c>
      <c r="M2627" t="s">
        <v>7828</v>
      </c>
      <c r="N2627">
        <v>3.0525000000000002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1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4.0417458076405941</v>
      </c>
      <c r="AC2627">
        <v>0</v>
      </c>
      <c r="AD2627">
        <v>0</v>
      </c>
      <c r="AE2627">
        <v>4.0417458076405941</v>
      </c>
    </row>
    <row r="2628" spans="1:31" x14ac:dyDescent="0.25">
      <c r="A2628">
        <v>2059078</v>
      </c>
      <c r="B2628">
        <v>1</v>
      </c>
      <c r="C2628" t="s">
        <v>80</v>
      </c>
      <c r="D2628" t="s">
        <v>103</v>
      </c>
      <c r="E2628" t="s">
        <v>177</v>
      </c>
      <c r="F2628" t="s">
        <v>7829</v>
      </c>
      <c r="G2628" t="s">
        <v>1007</v>
      </c>
      <c r="H2628" t="s">
        <v>143</v>
      </c>
      <c r="I2628" t="s">
        <v>135</v>
      </c>
      <c r="J2628" t="s">
        <v>3</v>
      </c>
      <c r="K2628" t="s">
        <v>137</v>
      </c>
      <c r="L2628" t="s">
        <v>7830</v>
      </c>
      <c r="M2628" t="s">
        <v>7831</v>
      </c>
      <c r="N2628">
        <v>5.971944444</v>
      </c>
      <c r="O2628">
        <v>0</v>
      </c>
      <c r="P2628">
        <v>9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12.800830209361081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12.800830209361081</v>
      </c>
    </row>
    <row r="2629" spans="1:31" x14ac:dyDescent="0.25">
      <c r="A2629">
        <v>2058978</v>
      </c>
      <c r="B2629">
        <v>1</v>
      </c>
      <c r="C2629" t="s">
        <v>81</v>
      </c>
      <c r="D2629" t="s">
        <v>126</v>
      </c>
      <c r="E2629" t="s">
        <v>131</v>
      </c>
      <c r="F2629" t="s">
        <v>4539</v>
      </c>
      <c r="G2629" t="s">
        <v>133</v>
      </c>
      <c r="H2629" t="s">
        <v>134</v>
      </c>
      <c r="I2629" t="s">
        <v>259</v>
      </c>
      <c r="J2629" t="s">
        <v>136</v>
      </c>
      <c r="K2629" t="s">
        <v>137</v>
      </c>
      <c r="L2629" t="s">
        <v>7832</v>
      </c>
      <c r="M2629" t="s">
        <v>7833</v>
      </c>
      <c r="N2629">
        <v>8.3333330000000001E-3</v>
      </c>
      <c r="O2629">
        <v>2</v>
      </c>
      <c r="P2629">
        <v>230</v>
      </c>
      <c r="Q2629">
        <v>34</v>
      </c>
      <c r="R2629">
        <v>96</v>
      </c>
      <c r="S2629">
        <v>4</v>
      </c>
      <c r="T2629">
        <v>25</v>
      </c>
      <c r="U2629">
        <v>0</v>
      </c>
      <c r="V2629">
        <v>0</v>
      </c>
      <c r="W2629">
        <v>7.9627689913500006E-3</v>
      </c>
      <c r="X2629">
        <v>0.31894574648447482</v>
      </c>
      <c r="Y2629">
        <v>2.6621195536682496</v>
      </c>
      <c r="Z2629">
        <v>1.8729128195836173</v>
      </c>
      <c r="AA2629">
        <v>0.36479590261579997</v>
      </c>
      <c r="AB2629">
        <v>0.52928633820507509</v>
      </c>
      <c r="AC2629">
        <v>0</v>
      </c>
      <c r="AD2629">
        <v>0</v>
      </c>
      <c r="AE2629">
        <v>5.7560231295485664</v>
      </c>
    </row>
    <row r="2630" spans="1:31" x14ac:dyDescent="0.25">
      <c r="A2630">
        <v>2059284</v>
      </c>
      <c r="B2630">
        <v>1</v>
      </c>
      <c r="C2630" t="s">
        <v>80</v>
      </c>
      <c r="D2630" t="s">
        <v>110</v>
      </c>
      <c r="E2630" t="s">
        <v>177</v>
      </c>
      <c r="F2630" t="s">
        <v>7834</v>
      </c>
      <c r="G2630" t="s">
        <v>183</v>
      </c>
      <c r="H2630" t="s">
        <v>143</v>
      </c>
      <c r="I2630" t="s">
        <v>135</v>
      </c>
      <c r="J2630" t="s">
        <v>136</v>
      </c>
      <c r="K2630" t="s">
        <v>137</v>
      </c>
      <c r="L2630" t="s">
        <v>7835</v>
      </c>
      <c r="M2630" t="s">
        <v>7836</v>
      </c>
      <c r="N2630">
        <v>1.541666666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1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1.0493792048675E-2</v>
      </c>
      <c r="AC2630">
        <v>0</v>
      </c>
      <c r="AD2630">
        <v>0</v>
      </c>
      <c r="AE2630">
        <v>1.0493792048675E-2</v>
      </c>
    </row>
    <row r="2631" spans="1:31" x14ac:dyDescent="0.25">
      <c r="A2631">
        <v>2058998</v>
      </c>
      <c r="B2631">
        <v>1</v>
      </c>
      <c r="C2631" t="s">
        <v>80</v>
      </c>
      <c r="D2631" t="s">
        <v>93</v>
      </c>
      <c r="E2631" t="s">
        <v>158</v>
      </c>
      <c r="F2631" t="s">
        <v>7837</v>
      </c>
      <c r="G2631" t="s">
        <v>7838</v>
      </c>
      <c r="H2631" t="s">
        <v>143</v>
      </c>
      <c r="I2631" t="s">
        <v>135</v>
      </c>
      <c r="J2631" t="s">
        <v>136</v>
      </c>
      <c r="K2631" t="s">
        <v>137</v>
      </c>
      <c r="L2631" t="s">
        <v>7839</v>
      </c>
      <c r="M2631" t="s">
        <v>7840</v>
      </c>
      <c r="N2631">
        <v>1.6186111110000001</v>
      </c>
      <c r="O2631">
        <v>0</v>
      </c>
      <c r="P2631">
        <v>66</v>
      </c>
      <c r="Q2631">
        <v>0</v>
      </c>
      <c r="R2631">
        <v>3</v>
      </c>
      <c r="S2631">
        <v>0</v>
      </c>
      <c r="T2631">
        <v>10</v>
      </c>
      <c r="U2631">
        <v>0</v>
      </c>
      <c r="V2631">
        <v>0</v>
      </c>
      <c r="W2631">
        <v>0</v>
      </c>
      <c r="X2631">
        <v>22.112761881618411</v>
      </c>
      <c r="Y2631">
        <v>0</v>
      </c>
      <c r="Z2631">
        <v>18.596317328337658</v>
      </c>
      <c r="AA2631">
        <v>0</v>
      </c>
      <c r="AB2631">
        <v>16.705881936681259</v>
      </c>
      <c r="AC2631">
        <v>0</v>
      </c>
      <c r="AD2631">
        <v>0</v>
      </c>
      <c r="AE2631">
        <v>57.414961146637332</v>
      </c>
    </row>
    <row r="2632" spans="1:31" x14ac:dyDescent="0.25">
      <c r="A2632">
        <v>2058992</v>
      </c>
      <c r="B2632">
        <v>1</v>
      </c>
      <c r="C2632" t="s">
        <v>80</v>
      </c>
      <c r="D2632" t="s">
        <v>111</v>
      </c>
      <c r="E2632" t="s">
        <v>177</v>
      </c>
      <c r="F2632" t="s">
        <v>7841</v>
      </c>
      <c r="G2632" t="s">
        <v>183</v>
      </c>
      <c r="H2632" t="s">
        <v>143</v>
      </c>
      <c r="I2632" t="s">
        <v>135</v>
      </c>
      <c r="J2632" t="s">
        <v>136</v>
      </c>
      <c r="K2632" t="s">
        <v>137</v>
      </c>
      <c r="L2632" t="s">
        <v>7842</v>
      </c>
      <c r="M2632" t="s">
        <v>7843</v>
      </c>
      <c r="N2632">
        <v>6.7819444439999996</v>
      </c>
      <c r="O2632">
        <v>0</v>
      </c>
      <c r="P2632">
        <v>1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1.1569942502015418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1.1569942502015418</v>
      </c>
    </row>
    <row r="2633" spans="1:31" x14ac:dyDescent="0.25">
      <c r="A2633">
        <v>2058995</v>
      </c>
      <c r="B2633">
        <v>1</v>
      </c>
      <c r="C2633" t="s">
        <v>81</v>
      </c>
      <c r="D2633" t="s">
        <v>113</v>
      </c>
      <c r="E2633" t="s">
        <v>169</v>
      </c>
      <c r="F2633" t="s">
        <v>7844</v>
      </c>
      <c r="G2633" t="s">
        <v>464</v>
      </c>
      <c r="H2633" t="s">
        <v>134</v>
      </c>
      <c r="I2633" t="s">
        <v>135</v>
      </c>
      <c r="J2633" t="s">
        <v>136</v>
      </c>
      <c r="K2633" t="s">
        <v>137</v>
      </c>
      <c r="L2633" t="s">
        <v>7845</v>
      </c>
      <c r="M2633" t="s">
        <v>7846</v>
      </c>
      <c r="N2633">
        <v>2.3725000000000001</v>
      </c>
      <c r="O2633">
        <v>0</v>
      </c>
      <c r="P2633">
        <v>58</v>
      </c>
      <c r="Q2633">
        <v>0</v>
      </c>
      <c r="R2633">
        <v>4</v>
      </c>
      <c r="S2633">
        <v>0</v>
      </c>
      <c r="T2633">
        <v>3</v>
      </c>
      <c r="U2633">
        <v>0</v>
      </c>
      <c r="V2633">
        <v>0</v>
      </c>
      <c r="W2633">
        <v>0</v>
      </c>
      <c r="X2633">
        <v>20.445615967688497</v>
      </c>
      <c r="Y2633">
        <v>0</v>
      </c>
      <c r="Z2633">
        <v>12.535328050848687</v>
      </c>
      <c r="AA2633">
        <v>0</v>
      </c>
      <c r="AB2633">
        <v>1.1986227934347977</v>
      </c>
      <c r="AC2633">
        <v>0</v>
      </c>
      <c r="AD2633">
        <v>0</v>
      </c>
      <c r="AE2633">
        <v>34.179566811971988</v>
      </c>
    </row>
    <row r="2634" spans="1:31" x14ac:dyDescent="0.25">
      <c r="A2634">
        <v>2059181</v>
      </c>
      <c r="B2634">
        <v>1</v>
      </c>
      <c r="C2634" t="s">
        <v>80</v>
      </c>
      <c r="D2634" t="s">
        <v>95</v>
      </c>
      <c r="E2634" t="s">
        <v>177</v>
      </c>
      <c r="F2634" t="s">
        <v>7847</v>
      </c>
      <c r="G2634" t="s">
        <v>183</v>
      </c>
      <c r="H2634" t="s">
        <v>143</v>
      </c>
      <c r="I2634" t="s">
        <v>135</v>
      </c>
      <c r="J2634" t="s">
        <v>136</v>
      </c>
      <c r="K2634" t="s">
        <v>137</v>
      </c>
      <c r="L2634" t="s">
        <v>7848</v>
      </c>
      <c r="M2634" t="s">
        <v>7849</v>
      </c>
      <c r="N2634">
        <v>1.775555555</v>
      </c>
      <c r="O2634">
        <v>0</v>
      </c>
      <c r="P2634">
        <v>1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</row>
    <row r="2635" spans="1:31" x14ac:dyDescent="0.25">
      <c r="A2635">
        <v>2059204</v>
      </c>
      <c r="B2635">
        <v>1</v>
      </c>
      <c r="C2635" t="s">
        <v>80</v>
      </c>
      <c r="D2635" t="s">
        <v>85</v>
      </c>
      <c r="E2635" t="s">
        <v>505</v>
      </c>
      <c r="F2635" t="s">
        <v>7850</v>
      </c>
      <c r="G2635" t="s">
        <v>569</v>
      </c>
      <c r="H2635" t="s">
        <v>143</v>
      </c>
      <c r="I2635" t="s">
        <v>135</v>
      </c>
      <c r="J2635" t="s">
        <v>136</v>
      </c>
      <c r="K2635" t="s">
        <v>137</v>
      </c>
      <c r="L2635" t="s">
        <v>7851</v>
      </c>
      <c r="M2635" t="s">
        <v>7852</v>
      </c>
      <c r="N2635">
        <v>1.163888888</v>
      </c>
      <c r="O2635">
        <v>0</v>
      </c>
      <c r="P2635">
        <v>68</v>
      </c>
      <c r="Q2635">
        <v>0</v>
      </c>
      <c r="R2635">
        <v>0</v>
      </c>
      <c r="S2635">
        <v>0</v>
      </c>
      <c r="T2635">
        <v>5</v>
      </c>
      <c r="U2635">
        <v>0</v>
      </c>
      <c r="V2635">
        <v>0</v>
      </c>
      <c r="W2635">
        <v>0</v>
      </c>
      <c r="X2635">
        <v>18.400139390284608</v>
      </c>
      <c r="Y2635">
        <v>0</v>
      </c>
      <c r="Z2635">
        <v>0</v>
      </c>
      <c r="AA2635">
        <v>0</v>
      </c>
      <c r="AB2635">
        <v>0.82322256519811066</v>
      </c>
      <c r="AC2635">
        <v>0</v>
      </c>
      <c r="AD2635">
        <v>0</v>
      </c>
      <c r="AE2635">
        <v>19.223361955482719</v>
      </c>
    </row>
    <row r="2636" spans="1:31" x14ac:dyDescent="0.25">
      <c r="A2636">
        <v>2069377</v>
      </c>
      <c r="B2636">
        <v>1</v>
      </c>
      <c r="C2636" t="s">
        <v>80</v>
      </c>
      <c r="D2636" t="s">
        <v>97</v>
      </c>
      <c r="E2636" t="s">
        <v>295</v>
      </c>
      <c r="F2636" t="s">
        <v>758</v>
      </c>
      <c r="G2636" t="s">
        <v>513</v>
      </c>
      <c r="H2636" t="s">
        <v>680</v>
      </c>
      <c r="I2636" t="s">
        <v>135</v>
      </c>
      <c r="J2636" t="s">
        <v>136</v>
      </c>
      <c r="K2636" t="s">
        <v>155</v>
      </c>
      <c r="L2636" t="s">
        <v>7853</v>
      </c>
      <c r="M2636" t="s">
        <v>7854</v>
      </c>
      <c r="N2636">
        <v>0.1</v>
      </c>
      <c r="O2636">
        <v>25</v>
      </c>
      <c r="P2636">
        <v>5115</v>
      </c>
      <c r="Q2636">
        <v>1</v>
      </c>
      <c r="R2636">
        <v>113</v>
      </c>
      <c r="S2636">
        <v>10</v>
      </c>
      <c r="T2636">
        <v>455</v>
      </c>
      <c r="U2636">
        <v>0</v>
      </c>
      <c r="V2636">
        <v>0</v>
      </c>
      <c r="W2636">
        <v>27.065511095192505</v>
      </c>
      <c r="X2636">
        <v>185.74989010670069</v>
      </c>
      <c r="Y2636">
        <v>1.4102030113200003E-2</v>
      </c>
      <c r="Z2636">
        <v>5.3115162584239988</v>
      </c>
      <c r="AA2636">
        <v>13.886179134142703</v>
      </c>
      <c r="AB2636">
        <v>35.331571888673395</v>
      </c>
      <c r="AC2636">
        <v>0</v>
      </c>
      <c r="AD2636">
        <v>0</v>
      </c>
      <c r="AE2636">
        <v>267.3587705132465</v>
      </c>
    </row>
    <row r="2637" spans="1:31" x14ac:dyDescent="0.25">
      <c r="A2637">
        <v>2059227</v>
      </c>
      <c r="B2637">
        <v>1</v>
      </c>
      <c r="C2637" t="s">
        <v>80</v>
      </c>
      <c r="D2637" t="s">
        <v>88</v>
      </c>
      <c r="E2637" t="s">
        <v>505</v>
      </c>
      <c r="F2637" t="s">
        <v>7855</v>
      </c>
      <c r="G2637" t="s">
        <v>324</v>
      </c>
      <c r="H2637" t="s">
        <v>143</v>
      </c>
      <c r="I2637" t="s">
        <v>135</v>
      </c>
      <c r="J2637" t="s">
        <v>136</v>
      </c>
      <c r="K2637" t="s">
        <v>137</v>
      </c>
      <c r="L2637" t="s">
        <v>7856</v>
      </c>
      <c r="M2637" t="s">
        <v>7857</v>
      </c>
      <c r="N2637">
        <v>0.71666666599999995</v>
      </c>
      <c r="O2637">
        <v>0</v>
      </c>
      <c r="P2637">
        <v>72</v>
      </c>
      <c r="Q2637">
        <v>0</v>
      </c>
      <c r="R2637">
        <v>0</v>
      </c>
      <c r="S2637">
        <v>0</v>
      </c>
      <c r="T2637">
        <v>2</v>
      </c>
      <c r="U2637">
        <v>0</v>
      </c>
      <c r="V2637">
        <v>0</v>
      </c>
      <c r="W2637">
        <v>0</v>
      </c>
      <c r="X2637">
        <v>21.088703581344006</v>
      </c>
      <c r="Y2637">
        <v>0</v>
      </c>
      <c r="Z2637">
        <v>0</v>
      </c>
      <c r="AA2637">
        <v>0</v>
      </c>
      <c r="AB2637">
        <v>3.9498218347087501</v>
      </c>
      <c r="AC2637">
        <v>0</v>
      </c>
      <c r="AD2637">
        <v>0</v>
      </c>
      <c r="AE2637">
        <v>25.038525416052757</v>
      </c>
    </row>
    <row r="2638" spans="1:31" x14ac:dyDescent="0.25">
      <c r="A2638">
        <v>2059058</v>
      </c>
      <c r="B2638">
        <v>1</v>
      </c>
      <c r="C2638" t="s">
        <v>80</v>
      </c>
      <c r="D2638" t="s">
        <v>102</v>
      </c>
      <c r="E2638" t="s">
        <v>177</v>
      </c>
      <c r="F2638" t="s">
        <v>7858</v>
      </c>
      <c r="G2638" t="s">
        <v>183</v>
      </c>
      <c r="H2638" t="s">
        <v>143</v>
      </c>
      <c r="I2638" t="s">
        <v>135</v>
      </c>
      <c r="J2638" t="s">
        <v>136</v>
      </c>
      <c r="K2638" t="s">
        <v>137</v>
      </c>
      <c r="L2638" t="s">
        <v>7859</v>
      </c>
      <c r="M2638" t="s">
        <v>7860</v>
      </c>
      <c r="N2638">
        <v>1.7627777769999999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1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7.722637768883335E-2</v>
      </c>
      <c r="AC2638">
        <v>0</v>
      </c>
      <c r="AD2638">
        <v>0</v>
      </c>
      <c r="AE2638">
        <v>7.722637768883335E-2</v>
      </c>
    </row>
    <row r="2639" spans="1:31" x14ac:dyDescent="0.25">
      <c r="A2639">
        <v>2059164</v>
      </c>
      <c r="B2639">
        <v>1</v>
      </c>
      <c r="C2639" t="s">
        <v>80</v>
      </c>
      <c r="D2639" t="s">
        <v>93</v>
      </c>
      <c r="E2639" t="s">
        <v>505</v>
      </c>
      <c r="F2639" t="s">
        <v>7861</v>
      </c>
      <c r="G2639" t="s">
        <v>366</v>
      </c>
      <c r="H2639" t="s">
        <v>143</v>
      </c>
      <c r="I2639" t="s">
        <v>135</v>
      </c>
      <c r="J2639" t="s">
        <v>136</v>
      </c>
      <c r="K2639" t="s">
        <v>137</v>
      </c>
      <c r="L2639" t="s">
        <v>7862</v>
      </c>
      <c r="M2639" t="s">
        <v>7863</v>
      </c>
      <c r="N2639">
        <v>4.7344444440000002</v>
      </c>
      <c r="O2639">
        <v>0</v>
      </c>
      <c r="P2639">
        <v>12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26.661979820943085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26.661979820943085</v>
      </c>
    </row>
    <row r="2640" spans="1:31" x14ac:dyDescent="0.25">
      <c r="A2640">
        <v>2059124</v>
      </c>
      <c r="B2640">
        <v>1</v>
      </c>
      <c r="C2640" t="s">
        <v>80</v>
      </c>
      <c r="D2640" t="s">
        <v>86</v>
      </c>
      <c r="E2640" t="s">
        <v>169</v>
      </c>
      <c r="F2640" t="s">
        <v>7864</v>
      </c>
      <c r="G2640" t="s">
        <v>1338</v>
      </c>
      <c r="H2640" t="s">
        <v>134</v>
      </c>
      <c r="I2640" t="s">
        <v>135</v>
      </c>
      <c r="J2640" t="s">
        <v>136</v>
      </c>
      <c r="K2640" t="s">
        <v>137</v>
      </c>
      <c r="L2640" t="s">
        <v>7865</v>
      </c>
      <c r="M2640" t="s">
        <v>7866</v>
      </c>
      <c r="N2640">
        <v>0.13194444399999999</v>
      </c>
      <c r="O2640">
        <v>0</v>
      </c>
      <c r="P2640">
        <v>184</v>
      </c>
      <c r="Q2640">
        <v>0</v>
      </c>
      <c r="R2640">
        <v>0</v>
      </c>
      <c r="S2640">
        <v>0</v>
      </c>
      <c r="T2640">
        <v>16</v>
      </c>
      <c r="U2640">
        <v>0</v>
      </c>
      <c r="V2640">
        <v>0</v>
      </c>
      <c r="W2640">
        <v>0</v>
      </c>
      <c r="X2640">
        <v>7.729915257604187</v>
      </c>
      <c r="Y2640">
        <v>0</v>
      </c>
      <c r="Z2640">
        <v>0</v>
      </c>
      <c r="AA2640">
        <v>0</v>
      </c>
      <c r="AB2640">
        <v>3.6759666721923883</v>
      </c>
      <c r="AC2640">
        <v>0</v>
      </c>
      <c r="AD2640">
        <v>0</v>
      </c>
      <c r="AE2640">
        <v>11.405881929796575</v>
      </c>
    </row>
    <row r="2641" spans="1:31" x14ac:dyDescent="0.25">
      <c r="A2641">
        <v>2058909</v>
      </c>
      <c r="B2641">
        <v>1</v>
      </c>
      <c r="C2641" t="s">
        <v>81</v>
      </c>
      <c r="D2641" t="s">
        <v>123</v>
      </c>
      <c r="E2641" t="s">
        <v>146</v>
      </c>
      <c r="F2641" t="s">
        <v>7867</v>
      </c>
      <c r="G2641" t="s">
        <v>273</v>
      </c>
      <c r="H2641" t="s">
        <v>134</v>
      </c>
      <c r="I2641" t="s">
        <v>135</v>
      </c>
      <c r="J2641" t="s">
        <v>136</v>
      </c>
      <c r="K2641" t="s">
        <v>155</v>
      </c>
      <c r="L2641" t="s">
        <v>7868</v>
      </c>
      <c r="M2641" t="s">
        <v>7869</v>
      </c>
      <c r="N2641">
        <v>0.81055555499999998</v>
      </c>
      <c r="O2641">
        <v>9</v>
      </c>
      <c r="P2641">
        <v>6892</v>
      </c>
      <c r="Q2641">
        <v>43</v>
      </c>
      <c r="R2641">
        <v>160</v>
      </c>
      <c r="S2641">
        <v>25</v>
      </c>
      <c r="T2641">
        <v>418</v>
      </c>
      <c r="U2641">
        <v>5</v>
      </c>
      <c r="V2641">
        <v>0</v>
      </c>
      <c r="W2641">
        <v>1.0786014400889543</v>
      </c>
      <c r="X2641">
        <v>698.67733168660993</v>
      </c>
      <c r="Y2641">
        <v>35.182759435199195</v>
      </c>
      <c r="Z2641">
        <v>61.382590976309231</v>
      </c>
      <c r="AA2641">
        <v>79.834586008626417</v>
      </c>
      <c r="AB2641">
        <v>131.01235743966825</v>
      </c>
      <c r="AC2641">
        <v>24.984247838327967</v>
      </c>
      <c r="AD2641">
        <v>0</v>
      </c>
      <c r="AE2641">
        <v>1032.1524748248298</v>
      </c>
    </row>
    <row r="2642" spans="1:31" x14ac:dyDescent="0.25">
      <c r="A2642">
        <v>2059244</v>
      </c>
      <c r="B2642">
        <v>1</v>
      </c>
      <c r="C2642" t="s">
        <v>81</v>
      </c>
      <c r="D2642" t="s">
        <v>128</v>
      </c>
      <c r="E2642" t="s">
        <v>177</v>
      </c>
      <c r="F2642" t="s">
        <v>7870</v>
      </c>
      <c r="G2642" t="s">
        <v>196</v>
      </c>
      <c r="H2642" t="s">
        <v>143</v>
      </c>
      <c r="I2642" t="s">
        <v>135</v>
      </c>
      <c r="J2642" t="s">
        <v>136</v>
      </c>
      <c r="K2642" t="s">
        <v>137</v>
      </c>
      <c r="L2642" t="s">
        <v>7871</v>
      </c>
      <c r="M2642" t="s">
        <v>7872</v>
      </c>
      <c r="N2642">
        <v>2.9430555549999999</v>
      </c>
      <c r="O2642">
        <v>0</v>
      </c>
      <c r="P2642">
        <v>36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29.539337992949889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29.539337992949889</v>
      </c>
    </row>
    <row r="2643" spans="1:31" x14ac:dyDescent="0.25">
      <c r="A2643">
        <v>2058932</v>
      </c>
      <c r="B2643">
        <v>1</v>
      </c>
      <c r="C2643" t="s">
        <v>81</v>
      </c>
      <c r="D2643" t="s">
        <v>128</v>
      </c>
      <c r="E2643" t="s">
        <v>177</v>
      </c>
      <c r="F2643" t="s">
        <v>7873</v>
      </c>
      <c r="G2643" t="s">
        <v>179</v>
      </c>
      <c r="H2643" t="s">
        <v>143</v>
      </c>
      <c r="I2643" t="s">
        <v>135</v>
      </c>
      <c r="J2643" t="s">
        <v>136</v>
      </c>
      <c r="K2643" t="s">
        <v>137</v>
      </c>
      <c r="L2643" t="s">
        <v>7874</v>
      </c>
      <c r="M2643" t="s">
        <v>7875</v>
      </c>
      <c r="N2643">
        <v>5.8277777769999997</v>
      </c>
      <c r="O2643">
        <v>0</v>
      </c>
      <c r="P2643">
        <v>1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2.0808614527108391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2.0808614527108391</v>
      </c>
    </row>
    <row r="2644" spans="1:31" x14ac:dyDescent="0.25">
      <c r="A2644">
        <v>2059075</v>
      </c>
      <c r="B2644">
        <v>1</v>
      </c>
      <c r="C2644" t="s">
        <v>80</v>
      </c>
      <c r="D2644" t="s">
        <v>96</v>
      </c>
      <c r="E2644" t="s">
        <v>146</v>
      </c>
      <c r="F2644" t="s">
        <v>7876</v>
      </c>
      <c r="G2644" t="s">
        <v>133</v>
      </c>
      <c r="H2644" t="s">
        <v>134</v>
      </c>
      <c r="I2644" t="s">
        <v>135</v>
      </c>
      <c r="J2644" t="s">
        <v>136</v>
      </c>
      <c r="K2644" t="s">
        <v>137</v>
      </c>
      <c r="L2644" t="s">
        <v>7877</v>
      </c>
      <c r="M2644" t="s">
        <v>7878</v>
      </c>
      <c r="N2644">
        <v>2.315833333</v>
      </c>
      <c r="O2644">
        <v>2</v>
      </c>
      <c r="P2644">
        <v>23</v>
      </c>
      <c r="Q2644">
        <v>3</v>
      </c>
      <c r="R2644">
        <v>0</v>
      </c>
      <c r="S2644">
        <v>7</v>
      </c>
      <c r="T2644">
        <v>0</v>
      </c>
      <c r="U2644">
        <v>0</v>
      </c>
      <c r="V2644">
        <v>0</v>
      </c>
      <c r="W2644">
        <v>39.045419931596626</v>
      </c>
      <c r="X2644">
        <v>13.077561506930644</v>
      </c>
      <c r="Y2644">
        <v>2.2710715571983244</v>
      </c>
      <c r="Z2644">
        <v>0</v>
      </c>
      <c r="AA2644">
        <v>276.28873063379694</v>
      </c>
      <c r="AB2644">
        <v>0</v>
      </c>
      <c r="AC2644">
        <v>0</v>
      </c>
      <c r="AD2644">
        <v>0</v>
      </c>
      <c r="AE2644">
        <v>330.68278362952253</v>
      </c>
    </row>
    <row r="2645" spans="1:31" x14ac:dyDescent="0.25">
      <c r="A2645">
        <v>2059101</v>
      </c>
      <c r="B2645">
        <v>1</v>
      </c>
      <c r="C2645" t="s">
        <v>80</v>
      </c>
      <c r="D2645" t="s">
        <v>110</v>
      </c>
      <c r="E2645" t="s">
        <v>158</v>
      </c>
      <c r="F2645" t="s">
        <v>7879</v>
      </c>
      <c r="G2645" t="s">
        <v>154</v>
      </c>
      <c r="H2645" t="s">
        <v>143</v>
      </c>
      <c r="I2645" t="s">
        <v>135</v>
      </c>
      <c r="J2645" t="s">
        <v>136</v>
      </c>
      <c r="K2645" t="s">
        <v>155</v>
      </c>
      <c r="L2645" t="s">
        <v>7880</v>
      </c>
      <c r="M2645" t="s">
        <v>7881</v>
      </c>
      <c r="N2645">
        <v>3.4255925</v>
      </c>
      <c r="O2645">
        <v>0</v>
      </c>
      <c r="P2645">
        <v>135</v>
      </c>
      <c r="Q2645">
        <v>0</v>
      </c>
      <c r="R2645">
        <v>0</v>
      </c>
      <c r="S2645">
        <v>0</v>
      </c>
      <c r="T2645">
        <v>9</v>
      </c>
      <c r="U2645">
        <v>0</v>
      </c>
      <c r="V2645">
        <v>0</v>
      </c>
      <c r="W2645">
        <v>0</v>
      </c>
      <c r="X2645">
        <v>112.23645093079624</v>
      </c>
      <c r="Y2645">
        <v>0</v>
      </c>
      <c r="Z2645">
        <v>0</v>
      </c>
      <c r="AA2645">
        <v>0</v>
      </c>
      <c r="AB2645">
        <v>19.127809584907258</v>
      </c>
      <c r="AC2645">
        <v>0</v>
      </c>
      <c r="AD2645">
        <v>0</v>
      </c>
      <c r="AE2645">
        <v>131.36426051570351</v>
      </c>
    </row>
    <row r="2646" spans="1:31" x14ac:dyDescent="0.25">
      <c r="A2646">
        <v>2058952</v>
      </c>
      <c r="B2646">
        <v>1</v>
      </c>
      <c r="C2646" t="s">
        <v>80</v>
      </c>
      <c r="D2646" t="s">
        <v>82</v>
      </c>
      <c r="E2646" t="s">
        <v>158</v>
      </c>
      <c r="F2646" t="s">
        <v>7882</v>
      </c>
      <c r="G2646" t="s">
        <v>273</v>
      </c>
      <c r="H2646" t="s">
        <v>143</v>
      </c>
      <c r="I2646" t="s">
        <v>135</v>
      </c>
      <c r="J2646" t="s">
        <v>136</v>
      </c>
      <c r="K2646" t="s">
        <v>155</v>
      </c>
      <c r="L2646" t="s">
        <v>7883</v>
      </c>
      <c r="M2646" t="s">
        <v>7884</v>
      </c>
      <c r="N2646">
        <v>0.889444444</v>
      </c>
      <c r="O2646">
        <v>0</v>
      </c>
      <c r="P2646">
        <v>19</v>
      </c>
      <c r="Q2646">
        <v>0</v>
      </c>
      <c r="R2646">
        <v>0</v>
      </c>
      <c r="S2646">
        <v>0</v>
      </c>
      <c r="T2646">
        <v>8</v>
      </c>
      <c r="U2646">
        <v>0</v>
      </c>
      <c r="V2646">
        <v>0</v>
      </c>
      <c r="W2646">
        <v>0</v>
      </c>
      <c r="X2646">
        <v>3.8301907986988617</v>
      </c>
      <c r="Y2646">
        <v>0</v>
      </c>
      <c r="Z2646">
        <v>0</v>
      </c>
      <c r="AA2646">
        <v>0</v>
      </c>
      <c r="AB2646">
        <v>1.885519759906586</v>
      </c>
      <c r="AC2646">
        <v>0</v>
      </c>
      <c r="AD2646">
        <v>0</v>
      </c>
      <c r="AE2646">
        <v>5.7157105586054477</v>
      </c>
    </row>
    <row r="2647" spans="1:31" x14ac:dyDescent="0.25">
      <c r="A2647">
        <v>2059081</v>
      </c>
      <c r="B2647">
        <v>1</v>
      </c>
      <c r="C2647" t="s">
        <v>80</v>
      </c>
      <c r="D2647" t="s">
        <v>92</v>
      </c>
      <c r="E2647" t="s">
        <v>177</v>
      </c>
      <c r="F2647" t="s">
        <v>2929</v>
      </c>
      <c r="G2647" t="s">
        <v>179</v>
      </c>
      <c r="H2647" t="s">
        <v>143</v>
      </c>
      <c r="I2647" t="s">
        <v>135</v>
      </c>
      <c r="J2647" t="s">
        <v>136</v>
      </c>
      <c r="K2647" t="s">
        <v>137</v>
      </c>
      <c r="L2647" t="s">
        <v>7885</v>
      </c>
      <c r="M2647" t="s">
        <v>7886</v>
      </c>
      <c r="N2647">
        <v>1.3930555549999999</v>
      </c>
      <c r="O2647">
        <v>0</v>
      </c>
      <c r="P2647">
        <v>1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0.43394735433824666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0.43394735433824666</v>
      </c>
    </row>
    <row r="2648" spans="1:31" x14ac:dyDescent="0.25">
      <c r="A2648">
        <v>2059144</v>
      </c>
      <c r="B2648">
        <v>1</v>
      </c>
      <c r="C2648" t="s">
        <v>80</v>
      </c>
      <c r="D2648" t="s">
        <v>90</v>
      </c>
      <c r="E2648" t="s">
        <v>177</v>
      </c>
      <c r="F2648" t="s">
        <v>7887</v>
      </c>
      <c r="G2648" t="s">
        <v>196</v>
      </c>
      <c r="H2648" t="s">
        <v>143</v>
      </c>
      <c r="I2648" t="s">
        <v>135</v>
      </c>
      <c r="J2648" t="s">
        <v>136</v>
      </c>
      <c r="K2648" t="s">
        <v>137</v>
      </c>
      <c r="L2648" t="s">
        <v>7888</v>
      </c>
      <c r="M2648" t="s">
        <v>7889</v>
      </c>
      <c r="N2648">
        <v>3.0580555550000001</v>
      </c>
      <c r="O2648">
        <v>0</v>
      </c>
      <c r="P2648">
        <v>13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9.1808201388734219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9.1808201388734219</v>
      </c>
    </row>
    <row r="2649" spans="1:31" x14ac:dyDescent="0.25">
      <c r="A2649">
        <v>2059038</v>
      </c>
      <c r="B2649">
        <v>1</v>
      </c>
      <c r="C2649" t="s">
        <v>80</v>
      </c>
      <c r="D2649" t="s">
        <v>97</v>
      </c>
      <c r="E2649" t="s">
        <v>146</v>
      </c>
      <c r="F2649" t="s">
        <v>7890</v>
      </c>
      <c r="G2649" t="s">
        <v>133</v>
      </c>
      <c r="H2649" t="s">
        <v>134</v>
      </c>
      <c r="I2649" t="s">
        <v>135</v>
      </c>
      <c r="J2649" t="s">
        <v>136</v>
      </c>
      <c r="K2649" t="s">
        <v>137</v>
      </c>
      <c r="L2649" t="s">
        <v>7891</v>
      </c>
      <c r="M2649" t="s">
        <v>7892</v>
      </c>
      <c r="N2649">
        <v>2.599444444</v>
      </c>
      <c r="O2649">
        <v>1</v>
      </c>
      <c r="P2649">
        <v>3964</v>
      </c>
      <c r="Q2649">
        <v>6</v>
      </c>
      <c r="R2649">
        <v>129</v>
      </c>
      <c r="S2649">
        <v>12</v>
      </c>
      <c r="T2649">
        <v>404</v>
      </c>
      <c r="U2649">
        <v>2</v>
      </c>
      <c r="V2649">
        <v>0</v>
      </c>
      <c r="W2649">
        <v>0</v>
      </c>
      <c r="X2649">
        <v>2512.4700305819965</v>
      </c>
      <c r="Y2649">
        <v>5.2263253269972578</v>
      </c>
      <c r="Z2649">
        <v>77.822154521115408</v>
      </c>
      <c r="AA2649">
        <v>145.52651171633704</v>
      </c>
      <c r="AB2649">
        <v>864.43319334334933</v>
      </c>
      <c r="AC2649">
        <v>282.84153426013489</v>
      </c>
      <c r="AD2649">
        <v>0</v>
      </c>
      <c r="AE2649">
        <v>3888.3197497499305</v>
      </c>
    </row>
    <row r="2650" spans="1:31" x14ac:dyDescent="0.25">
      <c r="A2650">
        <v>2058895</v>
      </c>
      <c r="B2650">
        <v>1</v>
      </c>
      <c r="C2650" t="s">
        <v>80</v>
      </c>
      <c r="D2650" t="s">
        <v>86</v>
      </c>
      <c r="E2650" t="s">
        <v>169</v>
      </c>
      <c r="F2650" t="s">
        <v>7893</v>
      </c>
      <c r="G2650" t="s">
        <v>513</v>
      </c>
      <c r="H2650" t="s">
        <v>134</v>
      </c>
      <c r="I2650" t="s">
        <v>135</v>
      </c>
      <c r="J2650" t="s">
        <v>136</v>
      </c>
      <c r="K2650" t="s">
        <v>155</v>
      </c>
      <c r="L2650" t="s">
        <v>7894</v>
      </c>
      <c r="M2650" t="s">
        <v>7895</v>
      </c>
      <c r="N2650">
        <v>0.39833333300000001</v>
      </c>
      <c r="O2650">
        <v>0</v>
      </c>
      <c r="P2650">
        <v>2163</v>
      </c>
      <c r="Q2650">
        <v>0</v>
      </c>
      <c r="R2650">
        <v>0</v>
      </c>
      <c r="S2650">
        <v>0</v>
      </c>
      <c r="T2650">
        <v>131</v>
      </c>
      <c r="U2650">
        <v>1</v>
      </c>
      <c r="V2650">
        <v>1</v>
      </c>
      <c r="W2650">
        <v>0</v>
      </c>
      <c r="X2650">
        <v>182.70223575474091</v>
      </c>
      <c r="Y2650">
        <v>0</v>
      </c>
      <c r="Z2650">
        <v>0</v>
      </c>
      <c r="AA2650">
        <v>0</v>
      </c>
      <c r="AB2650">
        <v>19.704704407549727</v>
      </c>
      <c r="AC2650">
        <v>12.804272158072372</v>
      </c>
      <c r="AD2650">
        <v>1.37371587772364</v>
      </c>
      <c r="AE2650">
        <v>216.58492819808666</v>
      </c>
    </row>
    <row r="2651" spans="1:31" x14ac:dyDescent="0.25">
      <c r="A2651">
        <v>2069317</v>
      </c>
      <c r="B2651">
        <v>1</v>
      </c>
      <c r="C2651" t="s">
        <v>80</v>
      </c>
      <c r="D2651" t="s">
        <v>104</v>
      </c>
      <c r="E2651" t="s">
        <v>158</v>
      </c>
      <c r="F2651" t="s">
        <v>7896</v>
      </c>
      <c r="G2651" t="s">
        <v>160</v>
      </c>
      <c r="H2651" t="s">
        <v>143</v>
      </c>
      <c r="I2651" t="s">
        <v>135</v>
      </c>
      <c r="J2651" t="s">
        <v>136</v>
      </c>
      <c r="K2651" t="s">
        <v>137</v>
      </c>
      <c r="L2651" t="s">
        <v>7897</v>
      </c>
      <c r="M2651" t="s">
        <v>7898</v>
      </c>
      <c r="N2651">
        <v>1.521111111</v>
      </c>
      <c r="O2651">
        <v>0</v>
      </c>
      <c r="P2651">
        <v>0</v>
      </c>
      <c r="Q2651">
        <v>0</v>
      </c>
      <c r="R2651">
        <v>1</v>
      </c>
      <c r="S2651">
        <v>0</v>
      </c>
      <c r="T2651">
        <v>35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0.27388837639875552</v>
      </c>
      <c r="AA2651">
        <v>0</v>
      </c>
      <c r="AB2651">
        <v>49.838727913873193</v>
      </c>
      <c r="AC2651">
        <v>0</v>
      </c>
      <c r="AD2651">
        <v>0</v>
      </c>
      <c r="AE2651">
        <v>50.112616290271951</v>
      </c>
    </row>
    <row r="2652" spans="1:31" x14ac:dyDescent="0.25">
      <c r="A2652">
        <v>2058921</v>
      </c>
      <c r="B2652">
        <v>1</v>
      </c>
      <c r="C2652" t="s">
        <v>80</v>
      </c>
      <c r="D2652" t="s">
        <v>93</v>
      </c>
      <c r="E2652" t="s">
        <v>177</v>
      </c>
      <c r="F2652" t="s">
        <v>7899</v>
      </c>
      <c r="G2652" t="s">
        <v>196</v>
      </c>
      <c r="H2652" t="s">
        <v>143</v>
      </c>
      <c r="I2652" t="s">
        <v>135</v>
      </c>
      <c r="J2652" t="s">
        <v>136</v>
      </c>
      <c r="K2652" t="s">
        <v>137</v>
      </c>
      <c r="L2652" t="s">
        <v>7900</v>
      </c>
      <c r="M2652" t="s">
        <v>7901</v>
      </c>
      <c r="N2652">
        <v>0.73222222199999998</v>
      </c>
      <c r="O2652">
        <v>0</v>
      </c>
      <c r="P2652">
        <v>1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0.20713330339739891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0.20713330339739891</v>
      </c>
    </row>
    <row r="2653" spans="1:31" x14ac:dyDescent="0.25">
      <c r="A2653">
        <v>2058898</v>
      </c>
      <c r="B2653">
        <v>1</v>
      </c>
      <c r="C2653" t="s">
        <v>81</v>
      </c>
      <c r="D2653" t="s">
        <v>127</v>
      </c>
      <c r="E2653" t="s">
        <v>158</v>
      </c>
      <c r="F2653" t="s">
        <v>7902</v>
      </c>
      <c r="G2653" t="s">
        <v>385</v>
      </c>
      <c r="H2653" t="s">
        <v>143</v>
      </c>
      <c r="I2653" t="s">
        <v>135</v>
      </c>
      <c r="J2653" t="s">
        <v>136</v>
      </c>
      <c r="K2653" t="s">
        <v>137</v>
      </c>
      <c r="L2653" t="s">
        <v>7903</v>
      </c>
      <c r="M2653" t="s">
        <v>7904</v>
      </c>
      <c r="N2653">
        <v>2.051111111</v>
      </c>
      <c r="O2653">
        <v>0</v>
      </c>
      <c r="P2653">
        <v>15</v>
      </c>
      <c r="Q2653">
        <v>0</v>
      </c>
      <c r="R2653">
        <v>0</v>
      </c>
      <c r="S2653">
        <v>0</v>
      </c>
      <c r="T2653">
        <v>3</v>
      </c>
      <c r="U2653">
        <v>0</v>
      </c>
      <c r="V2653">
        <v>0</v>
      </c>
      <c r="W2653">
        <v>0</v>
      </c>
      <c r="X2653">
        <v>5.0495327377041148</v>
      </c>
      <c r="Y2653">
        <v>0</v>
      </c>
      <c r="Z2653">
        <v>0</v>
      </c>
      <c r="AA2653">
        <v>0</v>
      </c>
      <c r="AB2653">
        <v>0.42357455912636421</v>
      </c>
      <c r="AC2653">
        <v>0</v>
      </c>
      <c r="AD2653">
        <v>0</v>
      </c>
      <c r="AE2653">
        <v>5.473107296830479</v>
      </c>
    </row>
    <row r="2654" spans="1:31" x14ac:dyDescent="0.25">
      <c r="A2654">
        <v>2059213</v>
      </c>
      <c r="B2654">
        <v>1</v>
      </c>
      <c r="C2654" t="s">
        <v>81</v>
      </c>
      <c r="D2654" t="s">
        <v>127</v>
      </c>
      <c r="E2654" t="s">
        <v>131</v>
      </c>
      <c r="F2654" t="s">
        <v>5473</v>
      </c>
      <c r="G2654" t="s">
        <v>133</v>
      </c>
      <c r="H2654" t="s">
        <v>134</v>
      </c>
      <c r="I2654" t="s">
        <v>135</v>
      </c>
      <c r="J2654" t="s">
        <v>136</v>
      </c>
      <c r="K2654" t="s">
        <v>137</v>
      </c>
      <c r="L2654" t="s">
        <v>7905</v>
      </c>
      <c r="M2654" t="s">
        <v>7906</v>
      </c>
      <c r="N2654">
        <v>1.2833333330000001</v>
      </c>
      <c r="O2654">
        <v>3</v>
      </c>
      <c r="P2654">
        <v>442</v>
      </c>
      <c r="Q2654">
        <v>72</v>
      </c>
      <c r="R2654">
        <v>67</v>
      </c>
      <c r="S2654">
        <v>15</v>
      </c>
      <c r="T2654">
        <v>29</v>
      </c>
      <c r="U2654">
        <v>5</v>
      </c>
      <c r="V2654">
        <v>0</v>
      </c>
      <c r="W2654">
        <v>3.4260246939446666</v>
      </c>
      <c r="X2654">
        <v>138.4100763992044</v>
      </c>
      <c r="Y2654">
        <v>86.302509931173276</v>
      </c>
      <c r="Z2654">
        <v>87.293338762983126</v>
      </c>
      <c r="AA2654">
        <v>510.95519006914702</v>
      </c>
      <c r="AB2654">
        <v>14.120083819090253</v>
      </c>
      <c r="AC2654">
        <v>245.83826260982013</v>
      </c>
      <c r="AD2654">
        <v>0</v>
      </c>
      <c r="AE2654">
        <v>1086.3454862853628</v>
      </c>
    </row>
    <row r="2655" spans="1:31" x14ac:dyDescent="0.25">
      <c r="A2655">
        <v>2059167</v>
      </c>
      <c r="B2655">
        <v>1</v>
      </c>
      <c r="C2655" t="s">
        <v>80</v>
      </c>
      <c r="D2655" t="s">
        <v>108</v>
      </c>
      <c r="E2655" t="s">
        <v>177</v>
      </c>
      <c r="F2655" t="s">
        <v>7907</v>
      </c>
      <c r="G2655" t="s">
        <v>183</v>
      </c>
      <c r="H2655" t="s">
        <v>143</v>
      </c>
      <c r="I2655" t="s">
        <v>135</v>
      </c>
      <c r="J2655" t="s">
        <v>136</v>
      </c>
      <c r="K2655" t="s">
        <v>137</v>
      </c>
      <c r="L2655" t="s">
        <v>7908</v>
      </c>
      <c r="M2655" t="s">
        <v>7909</v>
      </c>
      <c r="N2655">
        <v>7.0838888879999997</v>
      </c>
      <c r="O2655">
        <v>0</v>
      </c>
      <c r="P2655">
        <v>1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0.45158811213212502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0.45158811213212502</v>
      </c>
    </row>
    <row r="2656" spans="1:31" x14ac:dyDescent="0.25">
      <c r="A2656">
        <v>2059021</v>
      </c>
      <c r="B2656">
        <v>1</v>
      </c>
      <c r="C2656" t="s">
        <v>81</v>
      </c>
      <c r="D2656" t="s">
        <v>122</v>
      </c>
      <c r="E2656" t="s">
        <v>131</v>
      </c>
      <c r="F2656" t="s">
        <v>4433</v>
      </c>
      <c r="G2656" t="s">
        <v>133</v>
      </c>
      <c r="H2656" t="s">
        <v>134</v>
      </c>
      <c r="I2656" t="s">
        <v>135</v>
      </c>
      <c r="J2656" t="s">
        <v>136</v>
      </c>
      <c r="K2656" t="s">
        <v>137</v>
      </c>
      <c r="L2656" t="s">
        <v>7910</v>
      </c>
      <c r="M2656" t="s">
        <v>7911</v>
      </c>
      <c r="N2656">
        <v>0.56277777699999998</v>
      </c>
      <c r="O2656">
        <v>1</v>
      </c>
      <c r="P2656">
        <v>462</v>
      </c>
      <c r="Q2656">
        <v>4</v>
      </c>
      <c r="R2656">
        <v>0</v>
      </c>
      <c r="S2656">
        <v>2</v>
      </c>
      <c r="T2656">
        <v>18</v>
      </c>
      <c r="U2656">
        <v>0</v>
      </c>
      <c r="V2656">
        <v>0</v>
      </c>
      <c r="W2656">
        <v>9.5340862205136684E-2</v>
      </c>
      <c r="X2656">
        <v>29.882646995609253</v>
      </c>
      <c r="Y2656">
        <v>1.8239933590654407</v>
      </c>
      <c r="Z2656">
        <v>0</v>
      </c>
      <c r="AA2656">
        <v>5.2959876621234425</v>
      </c>
      <c r="AB2656">
        <v>0.95966372853266213</v>
      </c>
      <c r="AC2656">
        <v>0</v>
      </c>
      <c r="AD2656">
        <v>0</v>
      </c>
      <c r="AE2656">
        <v>38.057632607535936</v>
      </c>
    </row>
    <row r="2657" spans="1:31" x14ac:dyDescent="0.25">
      <c r="A2657">
        <v>2058961</v>
      </c>
      <c r="B2657">
        <v>1</v>
      </c>
      <c r="C2657" t="s">
        <v>80</v>
      </c>
      <c r="D2657" t="s">
        <v>107</v>
      </c>
      <c r="E2657" t="s">
        <v>140</v>
      </c>
      <c r="F2657" t="s">
        <v>4709</v>
      </c>
      <c r="G2657" t="s">
        <v>154</v>
      </c>
      <c r="H2657" t="s">
        <v>143</v>
      </c>
      <c r="I2657" t="s">
        <v>135</v>
      </c>
      <c r="J2657" t="s">
        <v>136</v>
      </c>
      <c r="K2657" t="s">
        <v>155</v>
      </c>
      <c r="L2657" t="s">
        <v>7912</v>
      </c>
      <c r="M2657" t="s">
        <v>7913</v>
      </c>
      <c r="N2657">
        <v>8.1005527770000008</v>
      </c>
      <c r="O2657">
        <v>0</v>
      </c>
      <c r="P2657">
        <v>1094</v>
      </c>
      <c r="Q2657">
        <v>0</v>
      </c>
      <c r="R2657">
        <v>0</v>
      </c>
      <c r="S2657">
        <v>0</v>
      </c>
      <c r="T2657">
        <v>28</v>
      </c>
      <c r="U2657">
        <v>0</v>
      </c>
      <c r="V2657">
        <v>0</v>
      </c>
      <c r="W2657">
        <v>0</v>
      </c>
      <c r="X2657">
        <v>1506.5028819490528</v>
      </c>
      <c r="Y2657">
        <v>0</v>
      </c>
      <c r="Z2657">
        <v>0</v>
      </c>
      <c r="AA2657">
        <v>0</v>
      </c>
      <c r="AB2657">
        <v>188.42577047028897</v>
      </c>
      <c r="AC2657">
        <v>0</v>
      </c>
      <c r="AD2657">
        <v>0</v>
      </c>
      <c r="AE2657">
        <v>1694.9286524193417</v>
      </c>
    </row>
    <row r="2658" spans="1:31" x14ac:dyDescent="0.25">
      <c r="A2658">
        <v>2059104</v>
      </c>
      <c r="B2658">
        <v>1</v>
      </c>
      <c r="C2658" t="s">
        <v>80</v>
      </c>
      <c r="D2658" t="s">
        <v>110</v>
      </c>
      <c r="E2658" t="s">
        <v>158</v>
      </c>
      <c r="F2658" t="s">
        <v>7914</v>
      </c>
      <c r="G2658" t="s">
        <v>154</v>
      </c>
      <c r="H2658" t="s">
        <v>143</v>
      </c>
      <c r="I2658" t="s">
        <v>135</v>
      </c>
      <c r="J2658" t="s">
        <v>136</v>
      </c>
      <c r="K2658" t="s">
        <v>155</v>
      </c>
      <c r="L2658" t="s">
        <v>7915</v>
      </c>
      <c r="M2658" t="s">
        <v>7916</v>
      </c>
      <c r="N2658">
        <v>3.4282194439999998</v>
      </c>
      <c r="O2658">
        <v>0</v>
      </c>
      <c r="P2658">
        <v>96</v>
      </c>
      <c r="Q2658">
        <v>0</v>
      </c>
      <c r="R2658">
        <v>0</v>
      </c>
      <c r="S2658">
        <v>0</v>
      </c>
      <c r="T2658">
        <v>9</v>
      </c>
      <c r="U2658">
        <v>0</v>
      </c>
      <c r="V2658">
        <v>0</v>
      </c>
      <c r="W2658">
        <v>0</v>
      </c>
      <c r="X2658">
        <v>92.761477069748295</v>
      </c>
      <c r="Y2658">
        <v>0</v>
      </c>
      <c r="Z2658">
        <v>0</v>
      </c>
      <c r="AA2658">
        <v>0</v>
      </c>
      <c r="AB2658">
        <v>4.1143913177554587</v>
      </c>
      <c r="AC2658">
        <v>0</v>
      </c>
      <c r="AD2658">
        <v>0</v>
      </c>
      <c r="AE2658">
        <v>96.875868387503758</v>
      </c>
    </row>
    <row r="2659" spans="1:31" x14ac:dyDescent="0.25">
      <c r="A2659">
        <v>2059270</v>
      </c>
      <c r="B2659">
        <v>1</v>
      </c>
      <c r="C2659" t="s">
        <v>80</v>
      </c>
      <c r="D2659" t="s">
        <v>110</v>
      </c>
      <c r="E2659" t="s">
        <v>177</v>
      </c>
      <c r="F2659" t="s">
        <v>7917</v>
      </c>
      <c r="G2659" t="s">
        <v>160</v>
      </c>
      <c r="H2659" t="s">
        <v>143</v>
      </c>
      <c r="I2659" t="s">
        <v>135</v>
      </c>
      <c r="J2659" t="s">
        <v>136</v>
      </c>
      <c r="K2659" t="s">
        <v>137</v>
      </c>
      <c r="L2659" t="s">
        <v>7918</v>
      </c>
      <c r="M2659" t="s">
        <v>7919</v>
      </c>
      <c r="N2659">
        <v>0.88472222199999995</v>
      </c>
      <c r="O2659">
        <v>0</v>
      </c>
      <c r="P2659">
        <v>19</v>
      </c>
      <c r="Q2659">
        <v>0</v>
      </c>
      <c r="R2659">
        <v>0</v>
      </c>
      <c r="S2659">
        <v>0</v>
      </c>
      <c r="T2659">
        <v>2</v>
      </c>
      <c r="U2659">
        <v>0</v>
      </c>
      <c r="V2659">
        <v>0</v>
      </c>
      <c r="W2659">
        <v>0</v>
      </c>
      <c r="X2659">
        <v>6.1177009446152564</v>
      </c>
      <c r="Y2659">
        <v>0</v>
      </c>
      <c r="Z2659">
        <v>0</v>
      </c>
      <c r="AA2659">
        <v>0</v>
      </c>
      <c r="AB2659">
        <v>0.51512981562826843</v>
      </c>
      <c r="AC2659">
        <v>0</v>
      </c>
      <c r="AD2659">
        <v>0</v>
      </c>
      <c r="AE2659">
        <v>6.6328307602435252</v>
      </c>
    </row>
    <row r="2660" spans="1:31" x14ac:dyDescent="0.25">
      <c r="A2660">
        <v>2059027</v>
      </c>
      <c r="B2660">
        <v>1</v>
      </c>
      <c r="C2660" t="s">
        <v>80</v>
      </c>
      <c r="D2660" t="s">
        <v>99</v>
      </c>
      <c r="E2660" t="s">
        <v>158</v>
      </c>
      <c r="F2660" t="s">
        <v>7920</v>
      </c>
      <c r="G2660" t="s">
        <v>385</v>
      </c>
      <c r="H2660" t="s">
        <v>143</v>
      </c>
      <c r="I2660" t="s">
        <v>135</v>
      </c>
      <c r="J2660" t="s">
        <v>136</v>
      </c>
      <c r="K2660" t="s">
        <v>137</v>
      </c>
      <c r="L2660" t="s">
        <v>7921</v>
      </c>
      <c r="M2660" t="s">
        <v>7922</v>
      </c>
      <c r="N2660">
        <v>2.2761111110000001</v>
      </c>
      <c r="O2660">
        <v>0</v>
      </c>
      <c r="P2660">
        <v>9</v>
      </c>
      <c r="Q2660">
        <v>0</v>
      </c>
      <c r="R2660">
        <v>2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6.3206950006525933</v>
      </c>
      <c r="Y2660">
        <v>0</v>
      </c>
      <c r="Z2660">
        <v>9.408853511352E-2</v>
      </c>
      <c r="AA2660">
        <v>0</v>
      </c>
      <c r="AB2660">
        <v>0</v>
      </c>
      <c r="AC2660">
        <v>0</v>
      </c>
      <c r="AD2660">
        <v>0</v>
      </c>
      <c r="AE2660">
        <v>6.4147835357661132</v>
      </c>
    </row>
    <row r="2661" spans="1:31" x14ac:dyDescent="0.25">
      <c r="A2661">
        <v>2059296</v>
      </c>
      <c r="B2661">
        <v>1</v>
      </c>
      <c r="C2661" t="s">
        <v>81</v>
      </c>
      <c r="D2661" t="s">
        <v>113</v>
      </c>
      <c r="E2661" t="s">
        <v>505</v>
      </c>
      <c r="F2661" t="s">
        <v>7923</v>
      </c>
      <c r="G2661" t="s">
        <v>569</v>
      </c>
      <c r="H2661" t="s">
        <v>143</v>
      </c>
      <c r="I2661" t="s">
        <v>135</v>
      </c>
      <c r="J2661" t="s">
        <v>136</v>
      </c>
      <c r="K2661" t="s">
        <v>137</v>
      </c>
      <c r="L2661" t="s">
        <v>7924</v>
      </c>
      <c r="M2661" t="s">
        <v>7925</v>
      </c>
      <c r="N2661">
        <v>1.372222222</v>
      </c>
      <c r="O2661">
        <v>0</v>
      </c>
      <c r="P2661">
        <v>35</v>
      </c>
      <c r="Q2661">
        <v>0</v>
      </c>
      <c r="R2661">
        <v>0</v>
      </c>
      <c r="S2661">
        <v>0</v>
      </c>
      <c r="T2661">
        <v>6</v>
      </c>
      <c r="U2661">
        <v>0</v>
      </c>
      <c r="V2661">
        <v>0</v>
      </c>
      <c r="W2661">
        <v>0</v>
      </c>
      <c r="X2661">
        <v>11.403838103659146</v>
      </c>
      <c r="Y2661">
        <v>0</v>
      </c>
      <c r="Z2661">
        <v>0</v>
      </c>
      <c r="AA2661">
        <v>0</v>
      </c>
      <c r="AB2661">
        <v>9.2657983963412871</v>
      </c>
      <c r="AC2661">
        <v>0</v>
      </c>
      <c r="AD2661">
        <v>0</v>
      </c>
      <c r="AE2661">
        <v>20.669636500000433</v>
      </c>
    </row>
    <row r="2662" spans="1:31" x14ac:dyDescent="0.25">
      <c r="A2662">
        <v>2059047</v>
      </c>
      <c r="B2662">
        <v>1</v>
      </c>
      <c r="C2662" t="s">
        <v>80</v>
      </c>
      <c r="D2662" t="s">
        <v>92</v>
      </c>
      <c r="E2662" t="s">
        <v>177</v>
      </c>
      <c r="F2662" t="s">
        <v>7926</v>
      </c>
      <c r="G2662" t="s">
        <v>183</v>
      </c>
      <c r="H2662" t="s">
        <v>143</v>
      </c>
      <c r="I2662" t="s">
        <v>135</v>
      </c>
      <c r="J2662" t="s">
        <v>136</v>
      </c>
      <c r="K2662" t="s">
        <v>137</v>
      </c>
      <c r="L2662" t="s">
        <v>7927</v>
      </c>
      <c r="M2662" t="s">
        <v>7928</v>
      </c>
      <c r="N2662">
        <v>4.1886111110000002</v>
      </c>
      <c r="O2662">
        <v>0</v>
      </c>
      <c r="P2662">
        <v>0</v>
      </c>
      <c r="Q2662">
        <v>0</v>
      </c>
      <c r="R2662">
        <v>1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1.3489100652633199</v>
      </c>
      <c r="AA2662">
        <v>0</v>
      </c>
      <c r="AB2662">
        <v>0</v>
      </c>
      <c r="AC2662">
        <v>0</v>
      </c>
      <c r="AD2662">
        <v>0</v>
      </c>
      <c r="AE2662">
        <v>1.3489100652633199</v>
      </c>
    </row>
    <row r="2663" spans="1:31" x14ac:dyDescent="0.25">
      <c r="A2663">
        <v>2059084</v>
      </c>
      <c r="B2663">
        <v>1</v>
      </c>
      <c r="C2663" t="s">
        <v>80</v>
      </c>
      <c r="D2663" t="s">
        <v>83</v>
      </c>
      <c r="E2663" t="s">
        <v>169</v>
      </c>
      <c r="F2663" t="s">
        <v>3776</v>
      </c>
      <c r="G2663" t="s">
        <v>171</v>
      </c>
      <c r="H2663" t="s">
        <v>134</v>
      </c>
      <c r="I2663" t="s">
        <v>135</v>
      </c>
      <c r="J2663" t="s">
        <v>136</v>
      </c>
      <c r="K2663" t="s">
        <v>137</v>
      </c>
      <c r="L2663" t="s">
        <v>7929</v>
      </c>
      <c r="M2663" t="s">
        <v>7930</v>
      </c>
      <c r="N2663">
        <v>1.9780555550000001</v>
      </c>
      <c r="O2663">
        <v>0</v>
      </c>
      <c r="P2663">
        <v>149</v>
      </c>
      <c r="Q2663">
        <v>0</v>
      </c>
      <c r="R2663">
        <v>0</v>
      </c>
      <c r="S2663">
        <v>0</v>
      </c>
      <c r="T2663">
        <v>45</v>
      </c>
      <c r="U2663">
        <v>1</v>
      </c>
      <c r="V2663">
        <v>1</v>
      </c>
      <c r="W2663">
        <v>0</v>
      </c>
      <c r="X2663">
        <v>95.900656042366208</v>
      </c>
      <c r="Y2663">
        <v>0</v>
      </c>
      <c r="Z2663">
        <v>0</v>
      </c>
      <c r="AA2663">
        <v>0</v>
      </c>
      <c r="AB2663">
        <v>54.935478897592972</v>
      </c>
      <c r="AC2663">
        <v>0</v>
      </c>
      <c r="AD2663">
        <v>30.30864501625312</v>
      </c>
      <c r="AE2663">
        <v>181.14477995621229</v>
      </c>
    </row>
    <row r="2664" spans="1:31" x14ac:dyDescent="0.25">
      <c r="A2664">
        <v>2059090</v>
      </c>
      <c r="B2664">
        <v>1</v>
      </c>
      <c r="C2664" t="s">
        <v>81</v>
      </c>
      <c r="D2664" t="s">
        <v>117</v>
      </c>
      <c r="E2664" t="s">
        <v>158</v>
      </c>
      <c r="F2664" t="s">
        <v>7931</v>
      </c>
      <c r="G2664" t="s">
        <v>160</v>
      </c>
      <c r="H2664" t="s">
        <v>143</v>
      </c>
      <c r="I2664" t="s">
        <v>135</v>
      </c>
      <c r="J2664" t="s">
        <v>136</v>
      </c>
      <c r="K2664" t="s">
        <v>137</v>
      </c>
      <c r="L2664" t="s">
        <v>7932</v>
      </c>
      <c r="M2664" t="s">
        <v>7933</v>
      </c>
      <c r="N2664">
        <v>0.95499999999999996</v>
      </c>
      <c r="O2664">
        <v>0</v>
      </c>
      <c r="P2664">
        <v>25</v>
      </c>
      <c r="Q2664">
        <v>0</v>
      </c>
      <c r="R2664">
        <v>0</v>
      </c>
      <c r="S2664">
        <v>0</v>
      </c>
      <c r="T2664">
        <v>2</v>
      </c>
      <c r="U2664">
        <v>0</v>
      </c>
      <c r="V2664">
        <v>0</v>
      </c>
      <c r="W2664">
        <v>0</v>
      </c>
      <c r="X2664">
        <v>3.5352709559416118</v>
      </c>
      <c r="Y2664">
        <v>0</v>
      </c>
      <c r="Z2664">
        <v>0</v>
      </c>
      <c r="AA2664">
        <v>0</v>
      </c>
      <c r="AB2664">
        <v>0.125759927251265</v>
      </c>
      <c r="AC2664">
        <v>0</v>
      </c>
      <c r="AD2664">
        <v>0</v>
      </c>
      <c r="AE2664">
        <v>3.6610308831928768</v>
      </c>
    </row>
    <row r="2665" spans="1:31" x14ac:dyDescent="0.25">
      <c r="A2665">
        <v>2058941</v>
      </c>
      <c r="B2665">
        <v>1</v>
      </c>
      <c r="C2665" t="s">
        <v>80</v>
      </c>
      <c r="D2665" t="s">
        <v>99</v>
      </c>
      <c r="E2665" t="s">
        <v>146</v>
      </c>
      <c r="F2665" t="s">
        <v>7675</v>
      </c>
      <c r="G2665" t="s">
        <v>513</v>
      </c>
      <c r="H2665" t="s">
        <v>134</v>
      </c>
      <c r="I2665" t="s">
        <v>135</v>
      </c>
      <c r="J2665" t="s">
        <v>136</v>
      </c>
      <c r="K2665" t="s">
        <v>155</v>
      </c>
      <c r="L2665" t="s">
        <v>7934</v>
      </c>
      <c r="M2665" t="s">
        <v>7935</v>
      </c>
      <c r="N2665">
        <v>0.91305555500000002</v>
      </c>
      <c r="O2665">
        <v>19</v>
      </c>
      <c r="P2665">
        <v>11105</v>
      </c>
      <c r="Q2665">
        <v>13</v>
      </c>
      <c r="R2665">
        <v>251</v>
      </c>
      <c r="S2665">
        <v>49</v>
      </c>
      <c r="T2665">
        <v>1073</v>
      </c>
      <c r="U2665">
        <v>2</v>
      </c>
      <c r="V2665">
        <v>16</v>
      </c>
      <c r="W2665">
        <v>148.25185922451666</v>
      </c>
      <c r="X2665">
        <v>2297.2653860274736</v>
      </c>
      <c r="Y2665">
        <v>18.671419843407623</v>
      </c>
      <c r="Z2665">
        <v>60.603879012783203</v>
      </c>
      <c r="AA2665">
        <v>315.80086664139122</v>
      </c>
      <c r="AB2665">
        <v>793.7711850205078</v>
      </c>
      <c r="AC2665">
        <v>27.650382460335674</v>
      </c>
      <c r="AD2665">
        <v>53.77575880690312</v>
      </c>
      <c r="AE2665">
        <v>3715.7907370373182</v>
      </c>
    </row>
    <row r="2666" spans="1:31" x14ac:dyDescent="0.25">
      <c r="A2666">
        <v>2059041</v>
      </c>
      <c r="B2666">
        <v>1</v>
      </c>
      <c r="C2666" t="s">
        <v>80</v>
      </c>
      <c r="D2666" t="s">
        <v>101</v>
      </c>
      <c r="E2666" t="s">
        <v>169</v>
      </c>
      <c r="F2666" t="s">
        <v>818</v>
      </c>
      <c r="G2666" t="s">
        <v>133</v>
      </c>
      <c r="H2666" t="s">
        <v>134</v>
      </c>
      <c r="I2666" t="s">
        <v>135</v>
      </c>
      <c r="J2666" t="s">
        <v>136</v>
      </c>
      <c r="K2666" t="s">
        <v>137</v>
      </c>
      <c r="L2666" t="s">
        <v>7936</v>
      </c>
      <c r="M2666" t="s">
        <v>7937</v>
      </c>
      <c r="N2666">
        <v>0.61722222199999999</v>
      </c>
      <c r="O2666">
        <v>0</v>
      </c>
      <c r="P2666">
        <v>1260</v>
      </c>
      <c r="Q2666">
        <v>0</v>
      </c>
      <c r="R2666">
        <v>0</v>
      </c>
      <c r="S2666">
        <v>1</v>
      </c>
      <c r="T2666">
        <v>20</v>
      </c>
      <c r="U2666">
        <v>0</v>
      </c>
      <c r="V2666">
        <v>0</v>
      </c>
      <c r="W2666">
        <v>0</v>
      </c>
      <c r="X2666">
        <v>156.45290439724297</v>
      </c>
      <c r="Y2666">
        <v>0</v>
      </c>
      <c r="Z2666">
        <v>0</v>
      </c>
      <c r="AA2666">
        <v>3.14764784196</v>
      </c>
      <c r="AB2666">
        <v>10.527548065197701</v>
      </c>
      <c r="AC2666">
        <v>0</v>
      </c>
      <c r="AD2666">
        <v>0</v>
      </c>
      <c r="AE2666">
        <v>170.12810030440068</v>
      </c>
    </row>
    <row r="2667" spans="1:31" x14ac:dyDescent="0.25">
      <c r="A2667">
        <v>2059250</v>
      </c>
      <c r="B2667">
        <v>1</v>
      </c>
      <c r="C2667" t="s">
        <v>80</v>
      </c>
      <c r="D2667" t="s">
        <v>99</v>
      </c>
      <c r="E2667" t="s">
        <v>177</v>
      </c>
      <c r="F2667" t="s">
        <v>7938</v>
      </c>
      <c r="G2667" t="s">
        <v>183</v>
      </c>
      <c r="H2667" t="s">
        <v>143</v>
      </c>
      <c r="I2667" t="s">
        <v>135</v>
      </c>
      <c r="J2667" t="s">
        <v>136</v>
      </c>
      <c r="K2667" t="s">
        <v>137</v>
      </c>
      <c r="L2667" t="s">
        <v>7939</v>
      </c>
      <c r="M2667" t="s">
        <v>7940</v>
      </c>
      <c r="N2667">
        <v>3.6477777769999999</v>
      </c>
      <c r="O2667">
        <v>0</v>
      </c>
      <c r="P2667">
        <v>1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1.1171542066242501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1.1171542066242501</v>
      </c>
    </row>
    <row r="2668" spans="1:31" x14ac:dyDescent="0.25">
      <c r="A2668">
        <v>2058964</v>
      </c>
      <c r="B2668">
        <v>1</v>
      </c>
      <c r="C2668" t="s">
        <v>80</v>
      </c>
      <c r="D2668" t="s">
        <v>110</v>
      </c>
      <c r="E2668" t="s">
        <v>140</v>
      </c>
      <c r="F2668" t="s">
        <v>7941</v>
      </c>
      <c r="G2668" t="s">
        <v>154</v>
      </c>
      <c r="H2668" t="s">
        <v>143</v>
      </c>
      <c r="I2668" t="s">
        <v>135</v>
      </c>
      <c r="J2668" t="s">
        <v>136</v>
      </c>
      <c r="K2668" t="s">
        <v>155</v>
      </c>
      <c r="L2668" t="s">
        <v>7942</v>
      </c>
      <c r="M2668" t="s">
        <v>7943</v>
      </c>
      <c r="N2668">
        <v>3.7769444440000002</v>
      </c>
      <c r="O2668">
        <v>0</v>
      </c>
      <c r="P2668">
        <v>179</v>
      </c>
      <c r="Q2668">
        <v>0</v>
      </c>
      <c r="R2668">
        <v>0</v>
      </c>
      <c r="S2668">
        <v>0</v>
      </c>
      <c r="T2668">
        <v>21</v>
      </c>
      <c r="U2668">
        <v>0</v>
      </c>
      <c r="V2668">
        <v>0</v>
      </c>
      <c r="W2668">
        <v>0</v>
      </c>
      <c r="X2668">
        <v>171.18207626131402</v>
      </c>
      <c r="Y2668">
        <v>0</v>
      </c>
      <c r="Z2668">
        <v>0</v>
      </c>
      <c r="AA2668">
        <v>0</v>
      </c>
      <c r="AB2668">
        <v>12.113372442217869</v>
      </c>
      <c r="AC2668">
        <v>0</v>
      </c>
      <c r="AD2668">
        <v>0</v>
      </c>
      <c r="AE2668">
        <v>183.29544870353189</v>
      </c>
    </row>
    <row r="2669" spans="1:31" x14ac:dyDescent="0.25">
      <c r="A2669">
        <v>2059110</v>
      </c>
      <c r="B2669">
        <v>1</v>
      </c>
      <c r="C2669" t="s">
        <v>81</v>
      </c>
      <c r="D2669" t="s">
        <v>115</v>
      </c>
      <c r="E2669" t="s">
        <v>131</v>
      </c>
      <c r="F2669" t="s">
        <v>132</v>
      </c>
      <c r="G2669" t="s">
        <v>133</v>
      </c>
      <c r="H2669" t="s">
        <v>134</v>
      </c>
      <c r="I2669" t="s">
        <v>259</v>
      </c>
      <c r="J2669" t="s">
        <v>136</v>
      </c>
      <c r="K2669" t="s">
        <v>137</v>
      </c>
      <c r="L2669" t="s">
        <v>7944</v>
      </c>
      <c r="M2669" t="s">
        <v>7945</v>
      </c>
      <c r="N2669">
        <v>8.3333330000000001E-3</v>
      </c>
      <c r="O2669">
        <v>0</v>
      </c>
      <c r="P2669">
        <v>724</v>
      </c>
      <c r="Q2669">
        <v>0</v>
      </c>
      <c r="R2669">
        <v>3</v>
      </c>
      <c r="S2669">
        <v>0</v>
      </c>
      <c r="T2669">
        <v>40</v>
      </c>
      <c r="U2669">
        <v>0</v>
      </c>
      <c r="V2669">
        <v>0</v>
      </c>
      <c r="W2669">
        <v>0</v>
      </c>
      <c r="X2669">
        <v>0.6691421665455336</v>
      </c>
      <c r="Y2669">
        <v>0</v>
      </c>
      <c r="Z2669">
        <v>1.4933633729300001E-2</v>
      </c>
      <c r="AA2669">
        <v>0</v>
      </c>
      <c r="AB2669">
        <v>5.9413547945599998E-2</v>
      </c>
      <c r="AC2669">
        <v>0</v>
      </c>
      <c r="AD2669">
        <v>0</v>
      </c>
      <c r="AE2669">
        <v>0.74348934822043367</v>
      </c>
    </row>
    <row r="2670" spans="1:31" x14ac:dyDescent="0.25">
      <c r="A2670">
        <v>2058918</v>
      </c>
      <c r="B2670">
        <v>1</v>
      </c>
      <c r="C2670" t="s">
        <v>80</v>
      </c>
      <c r="D2670" t="s">
        <v>107</v>
      </c>
      <c r="E2670" t="s">
        <v>146</v>
      </c>
      <c r="F2670" t="s">
        <v>7946</v>
      </c>
      <c r="G2670" t="s">
        <v>133</v>
      </c>
      <c r="H2670" t="s">
        <v>134</v>
      </c>
      <c r="I2670" t="s">
        <v>135</v>
      </c>
      <c r="J2670" t="s">
        <v>136</v>
      </c>
      <c r="K2670" t="s">
        <v>137</v>
      </c>
      <c r="L2670" t="s">
        <v>7947</v>
      </c>
      <c r="M2670" t="s">
        <v>7874</v>
      </c>
      <c r="N2670">
        <v>0.62805555499999999</v>
      </c>
      <c r="O2670">
        <v>17</v>
      </c>
      <c r="P2670">
        <v>8380</v>
      </c>
      <c r="Q2670">
        <v>20</v>
      </c>
      <c r="R2670">
        <v>82</v>
      </c>
      <c r="S2670">
        <v>30</v>
      </c>
      <c r="T2670">
        <v>379</v>
      </c>
      <c r="U2670">
        <v>0</v>
      </c>
      <c r="V2670">
        <v>10</v>
      </c>
      <c r="W2670">
        <v>118.27345927701226</v>
      </c>
      <c r="X2670">
        <v>787.1546058798242</v>
      </c>
      <c r="Y2670">
        <v>19.001144563556828</v>
      </c>
      <c r="Z2670">
        <v>48.837382379193393</v>
      </c>
      <c r="AA2670">
        <v>294.33278285333529</v>
      </c>
      <c r="AB2670">
        <v>200.92903695999826</v>
      </c>
      <c r="AC2670">
        <v>0</v>
      </c>
      <c r="AD2670">
        <v>20.164487635811312</v>
      </c>
      <c r="AE2670">
        <v>1488.6928995487317</v>
      </c>
    </row>
    <row r="2671" spans="1:31" x14ac:dyDescent="0.25">
      <c r="A2671">
        <v>2059007</v>
      </c>
      <c r="B2671">
        <v>1</v>
      </c>
      <c r="C2671" t="s">
        <v>80</v>
      </c>
      <c r="D2671" t="s">
        <v>96</v>
      </c>
      <c r="E2671" t="s">
        <v>295</v>
      </c>
      <c r="F2671" t="s">
        <v>7948</v>
      </c>
      <c r="G2671" t="s">
        <v>263</v>
      </c>
      <c r="H2671" t="s">
        <v>134</v>
      </c>
      <c r="I2671" t="s">
        <v>135</v>
      </c>
      <c r="J2671" t="s">
        <v>136</v>
      </c>
      <c r="K2671" t="s">
        <v>137</v>
      </c>
      <c r="L2671" t="s">
        <v>7949</v>
      </c>
      <c r="M2671" t="s">
        <v>7950</v>
      </c>
      <c r="N2671">
        <v>5.2238888880000003</v>
      </c>
      <c r="O2671">
        <v>0</v>
      </c>
      <c r="P2671">
        <v>258</v>
      </c>
      <c r="Q2671">
        <v>14</v>
      </c>
      <c r="R2671">
        <v>21</v>
      </c>
      <c r="S2671">
        <v>19</v>
      </c>
      <c r="T2671">
        <v>28</v>
      </c>
      <c r="U2671">
        <v>5</v>
      </c>
      <c r="V2671">
        <v>0</v>
      </c>
      <c r="W2671">
        <v>0</v>
      </c>
      <c r="X2671">
        <v>450.51831240892386</v>
      </c>
      <c r="Y2671">
        <v>49.356897227613175</v>
      </c>
      <c r="Z2671">
        <v>59.193140060285856</v>
      </c>
      <c r="AA2671">
        <v>499.14521308476429</v>
      </c>
      <c r="AB2671">
        <v>78.71489177776418</v>
      </c>
      <c r="AC2671">
        <v>2554.8808041666389</v>
      </c>
      <c r="AD2671">
        <v>0</v>
      </c>
      <c r="AE2671">
        <v>3691.8092587259903</v>
      </c>
    </row>
    <row r="2672" spans="1:31" x14ac:dyDescent="0.25">
      <c r="A2672">
        <v>2059293</v>
      </c>
      <c r="B2672">
        <v>1</v>
      </c>
      <c r="C2672" t="s">
        <v>80</v>
      </c>
      <c r="D2672" t="s">
        <v>97</v>
      </c>
      <c r="E2672" t="s">
        <v>146</v>
      </c>
      <c r="F2672" t="s">
        <v>7951</v>
      </c>
      <c r="G2672" t="s">
        <v>133</v>
      </c>
      <c r="H2672" t="s">
        <v>134</v>
      </c>
      <c r="I2672" t="s">
        <v>135</v>
      </c>
      <c r="J2672" t="s">
        <v>136</v>
      </c>
      <c r="K2672" t="s">
        <v>137</v>
      </c>
      <c r="L2672" t="s">
        <v>7952</v>
      </c>
      <c r="M2672" t="s">
        <v>7953</v>
      </c>
      <c r="N2672">
        <v>8.3333332999999996E-2</v>
      </c>
      <c r="O2672">
        <v>14</v>
      </c>
      <c r="P2672">
        <v>1353</v>
      </c>
      <c r="Q2672">
        <v>20</v>
      </c>
      <c r="R2672">
        <v>449</v>
      </c>
      <c r="S2672">
        <v>39</v>
      </c>
      <c r="T2672">
        <v>258</v>
      </c>
      <c r="U2672">
        <v>4</v>
      </c>
      <c r="V2672">
        <v>0</v>
      </c>
      <c r="W2672">
        <v>56.452230833144995</v>
      </c>
      <c r="X2672">
        <v>46.242954555105001</v>
      </c>
      <c r="Y2672">
        <v>25.085457754519414</v>
      </c>
      <c r="Z2672">
        <v>13.826513687694005</v>
      </c>
      <c r="AA2672">
        <v>24.668875336209165</v>
      </c>
      <c r="AB2672">
        <v>20.030489330109155</v>
      </c>
      <c r="AC2672">
        <v>2.1338729214725833</v>
      </c>
      <c r="AD2672">
        <v>0</v>
      </c>
      <c r="AE2672">
        <v>188.44039441825433</v>
      </c>
    </row>
    <row r="2673" spans="1:31" x14ac:dyDescent="0.25">
      <c r="A2673">
        <v>2059173</v>
      </c>
      <c r="B2673">
        <v>1</v>
      </c>
      <c r="C2673" t="s">
        <v>80</v>
      </c>
      <c r="D2673" t="s">
        <v>99</v>
      </c>
      <c r="E2673" t="s">
        <v>158</v>
      </c>
      <c r="F2673" t="s">
        <v>7954</v>
      </c>
      <c r="G2673" t="s">
        <v>385</v>
      </c>
      <c r="H2673" t="s">
        <v>143</v>
      </c>
      <c r="I2673" t="s">
        <v>135</v>
      </c>
      <c r="J2673" t="s">
        <v>136</v>
      </c>
      <c r="K2673" t="s">
        <v>137</v>
      </c>
      <c r="L2673" t="s">
        <v>7955</v>
      </c>
      <c r="M2673" t="s">
        <v>7956</v>
      </c>
      <c r="N2673">
        <v>3.9338888879999998</v>
      </c>
      <c r="O2673">
        <v>0</v>
      </c>
      <c r="P2673">
        <v>0</v>
      </c>
      <c r="Q2673">
        <v>0</v>
      </c>
      <c r="R2673">
        <v>2</v>
      </c>
      <c r="S2673">
        <v>0</v>
      </c>
      <c r="T2673">
        <v>1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4.6161272134026001</v>
      </c>
      <c r="AA2673">
        <v>0</v>
      </c>
      <c r="AB2673">
        <v>0.3543103316505134</v>
      </c>
      <c r="AC2673">
        <v>0</v>
      </c>
      <c r="AD2673">
        <v>0</v>
      </c>
      <c r="AE2673">
        <v>4.9704375450531133</v>
      </c>
    </row>
    <row r="2674" spans="1:31" x14ac:dyDescent="0.25">
      <c r="A2674">
        <v>2059001</v>
      </c>
      <c r="B2674">
        <v>1</v>
      </c>
      <c r="C2674" t="s">
        <v>80</v>
      </c>
      <c r="D2674" t="s">
        <v>98</v>
      </c>
      <c r="E2674" t="s">
        <v>177</v>
      </c>
      <c r="F2674" t="s">
        <v>7957</v>
      </c>
      <c r="G2674" t="s">
        <v>183</v>
      </c>
      <c r="H2674" t="s">
        <v>143</v>
      </c>
      <c r="I2674" t="s">
        <v>135</v>
      </c>
      <c r="J2674" t="s">
        <v>136</v>
      </c>
      <c r="K2674" t="s">
        <v>137</v>
      </c>
      <c r="L2674" t="s">
        <v>7958</v>
      </c>
      <c r="M2674" t="s">
        <v>7959</v>
      </c>
      <c r="N2674">
        <v>1.3119444440000001</v>
      </c>
      <c r="O2674">
        <v>0</v>
      </c>
      <c r="P2674">
        <v>0</v>
      </c>
      <c r="Q2674">
        <v>0</v>
      </c>
      <c r="R2674">
        <v>1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0.15711188414846167</v>
      </c>
      <c r="AA2674">
        <v>0</v>
      </c>
      <c r="AB2674">
        <v>0</v>
      </c>
      <c r="AC2674">
        <v>0</v>
      </c>
      <c r="AD2674">
        <v>0</v>
      </c>
      <c r="AE2674">
        <v>0.15711188414846167</v>
      </c>
    </row>
    <row r="2675" spans="1:31" x14ac:dyDescent="0.25">
      <c r="A2675">
        <v>2058938</v>
      </c>
      <c r="B2675">
        <v>1</v>
      </c>
      <c r="C2675" t="s">
        <v>80</v>
      </c>
      <c r="D2675" t="s">
        <v>96</v>
      </c>
      <c r="E2675" t="s">
        <v>146</v>
      </c>
      <c r="F2675" t="s">
        <v>7960</v>
      </c>
      <c r="G2675" t="s">
        <v>133</v>
      </c>
      <c r="H2675" t="s">
        <v>134</v>
      </c>
      <c r="I2675" t="s">
        <v>135</v>
      </c>
      <c r="J2675" t="s">
        <v>136</v>
      </c>
      <c r="K2675" t="s">
        <v>137</v>
      </c>
      <c r="L2675" t="s">
        <v>7961</v>
      </c>
      <c r="M2675" t="s">
        <v>7962</v>
      </c>
      <c r="N2675">
        <v>1.0419444440000001</v>
      </c>
      <c r="O2675">
        <v>8</v>
      </c>
      <c r="P2675">
        <v>5818</v>
      </c>
      <c r="Q2675">
        <v>5</v>
      </c>
      <c r="R2675">
        <v>15</v>
      </c>
      <c r="S2675">
        <v>14</v>
      </c>
      <c r="T2675">
        <v>328</v>
      </c>
      <c r="U2675">
        <v>1</v>
      </c>
      <c r="V2675">
        <v>1</v>
      </c>
      <c r="W2675">
        <v>127.17130735558831</v>
      </c>
      <c r="X2675">
        <v>1754.5730461600874</v>
      </c>
      <c r="Y2675">
        <v>8.0076800097019571</v>
      </c>
      <c r="Z2675">
        <v>10.138135939196451</v>
      </c>
      <c r="AA2675">
        <v>109.04197394621065</v>
      </c>
      <c r="AB2675">
        <v>342.2567115963634</v>
      </c>
      <c r="AC2675">
        <v>26.5373607070212</v>
      </c>
      <c r="AD2675">
        <v>1.512974854964604</v>
      </c>
      <c r="AE2675">
        <v>2379.2391905691338</v>
      </c>
    </row>
    <row r="2676" spans="1:31" x14ac:dyDescent="0.25">
      <c r="A2676">
        <v>2059087</v>
      </c>
      <c r="B2676">
        <v>1</v>
      </c>
      <c r="C2676" t="s">
        <v>80</v>
      </c>
      <c r="D2676" t="s">
        <v>110</v>
      </c>
      <c r="E2676" t="s">
        <v>158</v>
      </c>
      <c r="F2676" t="s">
        <v>7963</v>
      </c>
      <c r="G2676" t="s">
        <v>154</v>
      </c>
      <c r="H2676" t="s">
        <v>143</v>
      </c>
      <c r="I2676" t="s">
        <v>135</v>
      </c>
      <c r="J2676" t="s">
        <v>136</v>
      </c>
      <c r="K2676" t="s">
        <v>155</v>
      </c>
      <c r="L2676" t="s">
        <v>7964</v>
      </c>
      <c r="M2676" t="s">
        <v>7965</v>
      </c>
      <c r="N2676">
        <v>6.5763480550000004</v>
      </c>
      <c r="O2676">
        <v>0</v>
      </c>
      <c r="P2676">
        <v>45</v>
      </c>
      <c r="Q2676">
        <v>0</v>
      </c>
      <c r="R2676">
        <v>0</v>
      </c>
      <c r="S2676">
        <v>0</v>
      </c>
      <c r="T2676">
        <v>5</v>
      </c>
      <c r="U2676">
        <v>0</v>
      </c>
      <c r="V2676">
        <v>0</v>
      </c>
      <c r="W2676">
        <v>0</v>
      </c>
      <c r="X2676">
        <v>83.223606909079336</v>
      </c>
      <c r="Y2676">
        <v>0</v>
      </c>
      <c r="Z2676">
        <v>0</v>
      </c>
      <c r="AA2676">
        <v>0</v>
      </c>
      <c r="AB2676">
        <v>1.6254171119817953</v>
      </c>
      <c r="AC2676">
        <v>0</v>
      </c>
      <c r="AD2676">
        <v>0</v>
      </c>
      <c r="AE2676">
        <v>84.849024021061126</v>
      </c>
    </row>
    <row r="2677" spans="1:31" x14ac:dyDescent="0.25">
      <c r="A2677">
        <v>2059187</v>
      </c>
      <c r="B2677">
        <v>1</v>
      </c>
      <c r="C2677" t="s">
        <v>80</v>
      </c>
      <c r="D2677" t="s">
        <v>96</v>
      </c>
      <c r="E2677" t="s">
        <v>131</v>
      </c>
      <c r="F2677" t="s">
        <v>7966</v>
      </c>
      <c r="G2677" t="s">
        <v>513</v>
      </c>
      <c r="H2677" t="s">
        <v>134</v>
      </c>
      <c r="I2677" t="s">
        <v>135</v>
      </c>
      <c r="J2677" t="s">
        <v>136</v>
      </c>
      <c r="K2677" t="s">
        <v>137</v>
      </c>
      <c r="L2677" t="s">
        <v>7967</v>
      </c>
      <c r="M2677" t="s">
        <v>7968</v>
      </c>
      <c r="N2677">
        <v>0.37694444399999999</v>
      </c>
      <c r="O2677">
        <v>0</v>
      </c>
      <c r="P2677">
        <v>258</v>
      </c>
      <c r="Q2677">
        <v>11</v>
      </c>
      <c r="R2677">
        <v>21</v>
      </c>
      <c r="S2677">
        <v>7</v>
      </c>
      <c r="T2677">
        <v>28</v>
      </c>
      <c r="U2677">
        <v>3</v>
      </c>
      <c r="V2677">
        <v>0</v>
      </c>
      <c r="W2677">
        <v>0</v>
      </c>
      <c r="X2677">
        <v>32.004823292790775</v>
      </c>
      <c r="Y2677">
        <v>2.2793702066492161</v>
      </c>
      <c r="Z2677">
        <v>4.2922050605117761</v>
      </c>
      <c r="AA2677">
        <v>12.24747011591624</v>
      </c>
      <c r="AB2677">
        <v>5.6072391184812131</v>
      </c>
      <c r="AC2677">
        <v>56.799463737467455</v>
      </c>
      <c r="AD2677">
        <v>0</v>
      </c>
      <c r="AE2677">
        <v>113.23057153181668</v>
      </c>
    </row>
    <row r="2678" spans="1:31" x14ac:dyDescent="0.25">
      <c r="A2678">
        <v>2059136</v>
      </c>
      <c r="B2678">
        <v>1</v>
      </c>
      <c r="C2678" t="s">
        <v>81</v>
      </c>
      <c r="D2678" t="s">
        <v>127</v>
      </c>
      <c r="E2678" t="s">
        <v>169</v>
      </c>
      <c r="F2678" t="s">
        <v>7969</v>
      </c>
      <c r="G2678" t="s">
        <v>171</v>
      </c>
      <c r="H2678" t="s">
        <v>134</v>
      </c>
      <c r="I2678" t="s">
        <v>135</v>
      </c>
      <c r="J2678" t="s">
        <v>136</v>
      </c>
      <c r="K2678" t="s">
        <v>137</v>
      </c>
      <c r="L2678" t="s">
        <v>7627</v>
      </c>
      <c r="M2678" t="s">
        <v>7970</v>
      </c>
      <c r="N2678">
        <v>3.6008333330000002</v>
      </c>
      <c r="O2678">
        <v>0</v>
      </c>
      <c r="P2678">
        <v>0</v>
      </c>
      <c r="Q2678">
        <v>8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25.435640225686043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25.435640225686043</v>
      </c>
    </row>
    <row r="2679" spans="1:31" x14ac:dyDescent="0.25">
      <c r="A2679">
        <v>2069309</v>
      </c>
      <c r="B2679">
        <v>1</v>
      </c>
      <c r="C2679" t="s">
        <v>80</v>
      </c>
      <c r="D2679" t="s">
        <v>94</v>
      </c>
      <c r="E2679" t="s">
        <v>146</v>
      </c>
      <c r="F2679" t="s">
        <v>7971</v>
      </c>
      <c r="G2679" t="s">
        <v>133</v>
      </c>
      <c r="H2679" t="s">
        <v>134</v>
      </c>
      <c r="I2679" t="s">
        <v>135</v>
      </c>
      <c r="J2679" t="s">
        <v>136</v>
      </c>
      <c r="K2679" t="s">
        <v>137</v>
      </c>
      <c r="L2679" t="s">
        <v>7762</v>
      </c>
      <c r="M2679" t="s">
        <v>7972</v>
      </c>
      <c r="N2679">
        <v>0.56916666599999999</v>
      </c>
      <c r="O2679">
        <v>0</v>
      </c>
      <c r="P2679">
        <v>484</v>
      </c>
      <c r="Q2679">
        <v>9</v>
      </c>
      <c r="R2679">
        <v>264</v>
      </c>
      <c r="S2679">
        <v>4</v>
      </c>
      <c r="T2679">
        <v>43</v>
      </c>
      <c r="U2679">
        <v>0</v>
      </c>
      <c r="V2679">
        <v>0</v>
      </c>
      <c r="W2679">
        <v>0</v>
      </c>
      <c r="X2679">
        <v>62.45150515861036</v>
      </c>
      <c r="Y2679">
        <v>1.6506034872808277</v>
      </c>
      <c r="Z2679">
        <v>25.116006344303283</v>
      </c>
      <c r="AA2679">
        <v>7.9228991262601847</v>
      </c>
      <c r="AB2679">
        <v>10.043762083969634</v>
      </c>
      <c r="AC2679">
        <v>0</v>
      </c>
      <c r="AD2679">
        <v>0</v>
      </c>
      <c r="AE2679">
        <v>107.18477620042431</v>
      </c>
    </row>
    <row r="2680" spans="1:31" x14ac:dyDescent="0.25">
      <c r="A2680">
        <v>2059159</v>
      </c>
      <c r="B2680">
        <v>1</v>
      </c>
      <c r="C2680" t="s">
        <v>80</v>
      </c>
      <c r="D2680" t="s">
        <v>101</v>
      </c>
      <c r="E2680" t="s">
        <v>158</v>
      </c>
      <c r="F2680" t="s">
        <v>957</v>
      </c>
      <c r="G2680" t="s">
        <v>154</v>
      </c>
      <c r="H2680" t="s">
        <v>143</v>
      </c>
      <c r="I2680" t="s">
        <v>135</v>
      </c>
      <c r="J2680" t="s">
        <v>136</v>
      </c>
      <c r="K2680" t="s">
        <v>155</v>
      </c>
      <c r="L2680" t="s">
        <v>7973</v>
      </c>
      <c r="M2680" t="s">
        <v>7974</v>
      </c>
      <c r="N2680">
        <v>6.9333333330000002</v>
      </c>
      <c r="O2680">
        <v>0</v>
      </c>
      <c r="P2680">
        <v>71</v>
      </c>
      <c r="Q2680">
        <v>0</v>
      </c>
      <c r="R2680">
        <v>2</v>
      </c>
      <c r="S2680">
        <v>0</v>
      </c>
      <c r="T2680">
        <v>10</v>
      </c>
      <c r="U2680">
        <v>0</v>
      </c>
      <c r="V2680">
        <v>0</v>
      </c>
      <c r="W2680">
        <v>0</v>
      </c>
      <c r="X2680">
        <v>126.88576921520503</v>
      </c>
      <c r="Y2680">
        <v>0</v>
      </c>
      <c r="Z2680">
        <v>14.783601009674801</v>
      </c>
      <c r="AA2680">
        <v>0</v>
      </c>
      <c r="AB2680">
        <v>33.198909119404867</v>
      </c>
      <c r="AC2680">
        <v>0</v>
      </c>
      <c r="AD2680">
        <v>0</v>
      </c>
      <c r="AE2680">
        <v>174.8682793442847</v>
      </c>
    </row>
    <row r="2681" spans="1:31" x14ac:dyDescent="0.25">
      <c r="A2681">
        <v>2058973</v>
      </c>
      <c r="B2681">
        <v>1</v>
      </c>
      <c r="C2681" t="s">
        <v>81</v>
      </c>
      <c r="D2681" t="s">
        <v>112</v>
      </c>
      <c r="E2681" t="s">
        <v>169</v>
      </c>
      <c r="F2681" t="s">
        <v>7975</v>
      </c>
      <c r="G2681" t="s">
        <v>154</v>
      </c>
      <c r="H2681" t="s">
        <v>134</v>
      </c>
      <c r="I2681" t="s">
        <v>135</v>
      </c>
      <c r="J2681" t="s">
        <v>136</v>
      </c>
      <c r="K2681" t="s">
        <v>155</v>
      </c>
      <c r="L2681" t="s">
        <v>7976</v>
      </c>
      <c r="M2681" t="s">
        <v>7977</v>
      </c>
      <c r="N2681">
        <v>5.1297222219999998</v>
      </c>
      <c r="O2681">
        <v>0</v>
      </c>
      <c r="P2681">
        <v>62</v>
      </c>
      <c r="Q2681">
        <v>0</v>
      </c>
      <c r="R2681">
        <v>0</v>
      </c>
      <c r="S2681">
        <v>0</v>
      </c>
      <c r="T2681">
        <v>3</v>
      </c>
      <c r="U2681">
        <v>0</v>
      </c>
      <c r="V2681">
        <v>0</v>
      </c>
      <c r="W2681">
        <v>0</v>
      </c>
      <c r="X2681">
        <v>56.583542747016388</v>
      </c>
      <c r="Y2681">
        <v>0</v>
      </c>
      <c r="Z2681">
        <v>0</v>
      </c>
      <c r="AA2681">
        <v>0</v>
      </c>
      <c r="AB2681">
        <v>14.006719657790955</v>
      </c>
      <c r="AC2681">
        <v>0</v>
      </c>
      <c r="AD2681">
        <v>0</v>
      </c>
      <c r="AE2681">
        <v>70.590262404807348</v>
      </c>
    </row>
    <row r="2682" spans="1:31" x14ac:dyDescent="0.25">
      <c r="A2682">
        <v>2059299</v>
      </c>
      <c r="B2682">
        <v>1</v>
      </c>
      <c r="C2682" t="s">
        <v>80</v>
      </c>
      <c r="D2682" t="s">
        <v>97</v>
      </c>
      <c r="E2682" t="s">
        <v>146</v>
      </c>
      <c r="F2682" t="s">
        <v>6917</v>
      </c>
      <c r="G2682" t="s">
        <v>133</v>
      </c>
      <c r="H2682" t="s">
        <v>134</v>
      </c>
      <c r="I2682" t="s">
        <v>135</v>
      </c>
      <c r="J2682" t="s">
        <v>136</v>
      </c>
      <c r="K2682" t="s">
        <v>137</v>
      </c>
      <c r="L2682" t="s">
        <v>7978</v>
      </c>
      <c r="M2682" t="s">
        <v>7979</v>
      </c>
      <c r="N2682">
        <v>5.7222222000000003E-2</v>
      </c>
      <c r="O2682">
        <v>0</v>
      </c>
      <c r="P2682">
        <v>306</v>
      </c>
      <c r="Q2682">
        <v>0</v>
      </c>
      <c r="R2682">
        <v>19</v>
      </c>
      <c r="S2682">
        <v>3</v>
      </c>
      <c r="T2682">
        <v>21</v>
      </c>
      <c r="U2682">
        <v>0</v>
      </c>
      <c r="V2682">
        <v>0</v>
      </c>
      <c r="W2682">
        <v>0</v>
      </c>
      <c r="X2682">
        <v>6.9135844675945162</v>
      </c>
      <c r="Y2682">
        <v>0</v>
      </c>
      <c r="Z2682">
        <v>0.40608289164249994</v>
      </c>
      <c r="AA2682">
        <v>2.6110301341234599</v>
      </c>
      <c r="AB2682">
        <v>0.93784873922829004</v>
      </c>
      <c r="AC2682">
        <v>0</v>
      </c>
      <c r="AD2682">
        <v>0</v>
      </c>
      <c r="AE2682">
        <v>10.868546232588766</v>
      </c>
    </row>
    <row r="2683" spans="1:31" x14ac:dyDescent="0.25">
      <c r="A2683">
        <v>2058950</v>
      </c>
      <c r="B2683">
        <v>1</v>
      </c>
      <c r="C2683" t="s">
        <v>80</v>
      </c>
      <c r="D2683" t="s">
        <v>90</v>
      </c>
      <c r="E2683" t="s">
        <v>158</v>
      </c>
      <c r="F2683" t="s">
        <v>7980</v>
      </c>
      <c r="G2683" t="s">
        <v>273</v>
      </c>
      <c r="H2683" t="s">
        <v>143</v>
      </c>
      <c r="I2683" t="s">
        <v>135</v>
      </c>
      <c r="J2683" t="s">
        <v>136</v>
      </c>
      <c r="K2683" t="s">
        <v>155</v>
      </c>
      <c r="L2683" t="s">
        <v>7981</v>
      </c>
      <c r="M2683" t="s">
        <v>7982</v>
      </c>
      <c r="N2683">
        <v>3.741944444</v>
      </c>
      <c r="O2683">
        <v>0</v>
      </c>
      <c r="P2683">
        <v>96</v>
      </c>
      <c r="Q2683">
        <v>0</v>
      </c>
      <c r="R2683">
        <v>0</v>
      </c>
      <c r="S2683">
        <v>0</v>
      </c>
      <c r="T2683">
        <v>15</v>
      </c>
      <c r="U2683">
        <v>0</v>
      </c>
      <c r="V2683">
        <v>0</v>
      </c>
      <c r="W2683">
        <v>0</v>
      </c>
      <c r="X2683">
        <v>70.391052971071204</v>
      </c>
      <c r="Y2683">
        <v>0</v>
      </c>
      <c r="Z2683">
        <v>0</v>
      </c>
      <c r="AA2683">
        <v>0</v>
      </c>
      <c r="AB2683">
        <v>51.630433757282383</v>
      </c>
      <c r="AC2683">
        <v>0</v>
      </c>
      <c r="AD2683">
        <v>0</v>
      </c>
      <c r="AE2683">
        <v>122.02148672835358</v>
      </c>
    </row>
    <row r="2684" spans="1:31" x14ac:dyDescent="0.25">
      <c r="A2684">
        <v>2058927</v>
      </c>
      <c r="B2684">
        <v>1</v>
      </c>
      <c r="C2684" t="s">
        <v>81</v>
      </c>
      <c r="D2684" t="s">
        <v>118</v>
      </c>
      <c r="E2684" t="s">
        <v>131</v>
      </c>
      <c r="F2684" t="s">
        <v>7983</v>
      </c>
      <c r="G2684" t="s">
        <v>133</v>
      </c>
      <c r="H2684" t="s">
        <v>134</v>
      </c>
      <c r="I2684" t="s">
        <v>135</v>
      </c>
      <c r="J2684" t="s">
        <v>136</v>
      </c>
      <c r="K2684" t="s">
        <v>137</v>
      </c>
      <c r="L2684" t="s">
        <v>7984</v>
      </c>
      <c r="M2684" t="s">
        <v>7985</v>
      </c>
      <c r="N2684">
        <v>7.4999999999999997E-2</v>
      </c>
      <c r="O2684">
        <v>1</v>
      </c>
      <c r="P2684">
        <v>367</v>
      </c>
      <c r="Q2684">
        <v>113</v>
      </c>
      <c r="R2684">
        <v>83</v>
      </c>
      <c r="S2684">
        <v>13</v>
      </c>
      <c r="T2684">
        <v>38</v>
      </c>
      <c r="U2684">
        <v>2</v>
      </c>
      <c r="V2684">
        <v>0</v>
      </c>
      <c r="W2684">
        <v>2.1564872510475001E-2</v>
      </c>
      <c r="X2684">
        <v>4.1573963925867012</v>
      </c>
      <c r="Y2684">
        <v>12.281817899899574</v>
      </c>
      <c r="Z2684">
        <v>5.5845580763910005</v>
      </c>
      <c r="AA2684">
        <v>3.8402837431697248</v>
      </c>
      <c r="AB2684">
        <v>0.72815094036967487</v>
      </c>
      <c r="AC2684">
        <v>16.051384499585925</v>
      </c>
      <c r="AD2684">
        <v>0</v>
      </c>
      <c r="AE2684">
        <v>42.665156424513071</v>
      </c>
    </row>
    <row r="2685" spans="1:31" x14ac:dyDescent="0.25">
      <c r="A2685">
        <v>2059119</v>
      </c>
      <c r="B2685">
        <v>1</v>
      </c>
      <c r="C2685" t="s">
        <v>80</v>
      </c>
      <c r="D2685" t="s">
        <v>97</v>
      </c>
      <c r="E2685" t="s">
        <v>177</v>
      </c>
      <c r="F2685" t="s">
        <v>7986</v>
      </c>
      <c r="G2685" t="s">
        <v>196</v>
      </c>
      <c r="H2685" t="s">
        <v>143</v>
      </c>
      <c r="I2685" t="s">
        <v>135</v>
      </c>
      <c r="J2685" t="s">
        <v>136</v>
      </c>
      <c r="K2685" t="s">
        <v>137</v>
      </c>
      <c r="L2685" t="s">
        <v>7987</v>
      </c>
      <c r="M2685" t="s">
        <v>7988</v>
      </c>
      <c r="N2685">
        <v>3.1747222220000002</v>
      </c>
      <c r="O2685">
        <v>0</v>
      </c>
      <c r="P2685">
        <v>1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0.47211630715617725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0.47211630715617725</v>
      </c>
    </row>
    <row r="2686" spans="1:31" x14ac:dyDescent="0.25">
      <c r="A2686">
        <v>2058967</v>
      </c>
      <c r="B2686">
        <v>1</v>
      </c>
      <c r="C2686" t="s">
        <v>80</v>
      </c>
      <c r="D2686" t="s">
        <v>103</v>
      </c>
      <c r="E2686" t="s">
        <v>158</v>
      </c>
      <c r="F2686" t="s">
        <v>7989</v>
      </c>
      <c r="G2686" t="s">
        <v>154</v>
      </c>
      <c r="H2686" t="s">
        <v>143</v>
      </c>
      <c r="I2686" t="s">
        <v>135</v>
      </c>
      <c r="J2686" t="s">
        <v>136</v>
      </c>
      <c r="K2686" t="s">
        <v>155</v>
      </c>
      <c r="L2686" t="s">
        <v>7990</v>
      </c>
      <c r="M2686" t="s">
        <v>7991</v>
      </c>
      <c r="N2686">
        <v>7.8182841659999998</v>
      </c>
      <c r="O2686">
        <v>0</v>
      </c>
      <c r="P2686">
        <v>58</v>
      </c>
      <c r="Q2686">
        <v>0</v>
      </c>
      <c r="R2686">
        <v>2</v>
      </c>
      <c r="S2686">
        <v>0</v>
      </c>
      <c r="T2686">
        <v>17</v>
      </c>
      <c r="U2686">
        <v>0</v>
      </c>
      <c r="V2686">
        <v>0</v>
      </c>
      <c r="W2686">
        <v>0</v>
      </c>
      <c r="X2686">
        <v>68.213396055805774</v>
      </c>
      <c r="Y2686">
        <v>0</v>
      </c>
      <c r="Z2686">
        <v>6.5629751957399067</v>
      </c>
      <c r="AA2686">
        <v>0</v>
      </c>
      <c r="AB2686">
        <v>45.554858814493315</v>
      </c>
      <c r="AC2686">
        <v>0</v>
      </c>
      <c r="AD2686">
        <v>0</v>
      </c>
      <c r="AE2686">
        <v>120.331230066039</v>
      </c>
    </row>
    <row r="2687" spans="1:31" x14ac:dyDescent="0.25">
      <c r="A2687">
        <v>2059013</v>
      </c>
      <c r="B2687">
        <v>1</v>
      </c>
      <c r="C2687" t="s">
        <v>80</v>
      </c>
      <c r="D2687" t="s">
        <v>106</v>
      </c>
      <c r="E2687" t="s">
        <v>169</v>
      </c>
      <c r="F2687" t="s">
        <v>7992</v>
      </c>
      <c r="G2687" t="s">
        <v>263</v>
      </c>
      <c r="H2687" t="s">
        <v>134</v>
      </c>
      <c r="I2687" t="s">
        <v>135</v>
      </c>
      <c r="J2687" t="s">
        <v>136</v>
      </c>
      <c r="K2687" t="s">
        <v>137</v>
      </c>
      <c r="L2687" t="s">
        <v>7993</v>
      </c>
      <c r="M2687" t="s">
        <v>7994</v>
      </c>
      <c r="N2687">
        <v>2.3905555550000002</v>
      </c>
      <c r="O2687">
        <v>0</v>
      </c>
      <c r="P2687">
        <v>0</v>
      </c>
      <c r="Q2687">
        <v>0</v>
      </c>
      <c r="R2687">
        <v>0</v>
      </c>
      <c r="S2687">
        <v>2</v>
      </c>
      <c r="T2687">
        <v>0</v>
      </c>
      <c r="U2687">
        <v>1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54.17584642976162</v>
      </c>
      <c r="AB2687">
        <v>0</v>
      </c>
      <c r="AC2687">
        <v>34.661968439634776</v>
      </c>
      <c r="AD2687">
        <v>0</v>
      </c>
      <c r="AE2687">
        <v>88.837814869396396</v>
      </c>
    </row>
    <row r="2688" spans="1:31" x14ac:dyDescent="0.25">
      <c r="A2688">
        <v>2059259</v>
      </c>
      <c r="B2688">
        <v>1</v>
      </c>
      <c r="C2688" t="s">
        <v>80</v>
      </c>
      <c r="D2688" t="s">
        <v>83</v>
      </c>
      <c r="E2688" t="s">
        <v>177</v>
      </c>
      <c r="F2688" t="s">
        <v>7995</v>
      </c>
      <c r="G2688" t="s">
        <v>183</v>
      </c>
      <c r="H2688" t="s">
        <v>143</v>
      </c>
      <c r="I2688" t="s">
        <v>135</v>
      </c>
      <c r="J2688" t="s">
        <v>136</v>
      </c>
      <c r="K2688" t="s">
        <v>137</v>
      </c>
      <c r="L2688" t="s">
        <v>7996</v>
      </c>
      <c r="M2688" t="s">
        <v>7997</v>
      </c>
      <c r="N2688">
        <v>1.665</v>
      </c>
      <c r="O2688">
        <v>0</v>
      </c>
      <c r="P2688">
        <v>1</v>
      </c>
      <c r="Q2688">
        <v>0</v>
      </c>
      <c r="R2688">
        <v>0</v>
      </c>
      <c r="S2688">
        <v>0</v>
      </c>
      <c r="T2688">
        <v>1</v>
      </c>
      <c r="U2688">
        <v>0</v>
      </c>
      <c r="V2688">
        <v>0</v>
      </c>
      <c r="W2688">
        <v>0</v>
      </c>
      <c r="X2688">
        <v>2.0836132438464943</v>
      </c>
      <c r="Y2688">
        <v>0</v>
      </c>
      <c r="Z2688">
        <v>0</v>
      </c>
      <c r="AA2688">
        <v>0</v>
      </c>
      <c r="AB2688">
        <v>0.15425486026562499</v>
      </c>
      <c r="AC2688">
        <v>0</v>
      </c>
      <c r="AD2688">
        <v>0</v>
      </c>
      <c r="AE2688">
        <v>2.2378681041121191</v>
      </c>
    </row>
    <row r="2689" spans="1:31" x14ac:dyDescent="0.25">
      <c r="A2689">
        <v>2059219</v>
      </c>
      <c r="B2689">
        <v>1</v>
      </c>
      <c r="C2689" t="s">
        <v>80</v>
      </c>
      <c r="D2689" t="s">
        <v>105</v>
      </c>
      <c r="E2689" t="s">
        <v>177</v>
      </c>
      <c r="F2689" t="s">
        <v>7998</v>
      </c>
      <c r="G2689" t="s">
        <v>179</v>
      </c>
      <c r="H2689" t="s">
        <v>143</v>
      </c>
      <c r="I2689" t="s">
        <v>135</v>
      </c>
      <c r="J2689" t="s">
        <v>136</v>
      </c>
      <c r="K2689" t="s">
        <v>137</v>
      </c>
      <c r="L2689" t="s">
        <v>7999</v>
      </c>
      <c r="M2689" t="s">
        <v>8000</v>
      </c>
      <c r="N2689">
        <v>1.8333333329999999</v>
      </c>
      <c r="O2689">
        <v>0</v>
      </c>
      <c r="P2689">
        <v>5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1.7007539247878667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1.7007539247878667</v>
      </c>
    </row>
    <row r="2690" spans="1:31" x14ac:dyDescent="0.25">
      <c r="A2690">
        <v>2058910</v>
      </c>
      <c r="B2690">
        <v>1</v>
      </c>
      <c r="C2690" t="s">
        <v>81</v>
      </c>
      <c r="D2690" t="s">
        <v>128</v>
      </c>
      <c r="E2690" t="s">
        <v>131</v>
      </c>
      <c r="F2690" t="s">
        <v>2186</v>
      </c>
      <c r="G2690" t="s">
        <v>273</v>
      </c>
      <c r="H2690" t="s">
        <v>134</v>
      </c>
      <c r="I2690" t="s">
        <v>135</v>
      </c>
      <c r="J2690" t="s">
        <v>136</v>
      </c>
      <c r="K2690" t="s">
        <v>155</v>
      </c>
      <c r="L2690" t="s">
        <v>8001</v>
      </c>
      <c r="M2690" t="s">
        <v>8002</v>
      </c>
      <c r="N2690">
        <v>1.7961111110000001</v>
      </c>
      <c r="O2690">
        <v>0</v>
      </c>
      <c r="P2690">
        <v>171</v>
      </c>
      <c r="Q2690">
        <v>0</v>
      </c>
      <c r="R2690">
        <v>8</v>
      </c>
      <c r="S2690">
        <v>0</v>
      </c>
      <c r="T2690">
        <v>2</v>
      </c>
      <c r="U2690">
        <v>0</v>
      </c>
      <c r="V2690">
        <v>0</v>
      </c>
      <c r="W2690">
        <v>0</v>
      </c>
      <c r="X2690">
        <v>29.300175690842782</v>
      </c>
      <c r="Y2690">
        <v>0</v>
      </c>
      <c r="Z2690">
        <v>2.9931310533451549</v>
      </c>
      <c r="AA2690">
        <v>0</v>
      </c>
      <c r="AB2690">
        <v>0.28695447502721994</v>
      </c>
      <c r="AC2690">
        <v>0</v>
      </c>
      <c r="AD2690">
        <v>0</v>
      </c>
      <c r="AE2690">
        <v>32.58026121921516</v>
      </c>
    </row>
    <row r="2691" spans="1:31" x14ac:dyDescent="0.25">
      <c r="A2691">
        <v>2059176</v>
      </c>
      <c r="B2691">
        <v>1</v>
      </c>
      <c r="C2691" t="s">
        <v>80</v>
      </c>
      <c r="D2691" t="s">
        <v>88</v>
      </c>
      <c r="E2691" t="s">
        <v>158</v>
      </c>
      <c r="F2691" t="s">
        <v>4857</v>
      </c>
      <c r="G2691" t="s">
        <v>324</v>
      </c>
      <c r="H2691" t="s">
        <v>143</v>
      </c>
      <c r="I2691" t="s">
        <v>135</v>
      </c>
      <c r="J2691" t="s">
        <v>136</v>
      </c>
      <c r="K2691" t="s">
        <v>137</v>
      </c>
      <c r="L2691" t="s">
        <v>8003</v>
      </c>
      <c r="M2691" t="s">
        <v>8004</v>
      </c>
      <c r="N2691">
        <v>0.42416666600000003</v>
      </c>
      <c r="O2691">
        <v>0</v>
      </c>
      <c r="P2691">
        <v>128</v>
      </c>
      <c r="Q2691">
        <v>0</v>
      </c>
      <c r="R2691">
        <v>0</v>
      </c>
      <c r="S2691">
        <v>0</v>
      </c>
      <c r="T2691">
        <v>7</v>
      </c>
      <c r="U2691">
        <v>0</v>
      </c>
      <c r="V2691">
        <v>0</v>
      </c>
      <c r="W2691">
        <v>0</v>
      </c>
      <c r="X2691">
        <v>12.763743855320554</v>
      </c>
      <c r="Y2691">
        <v>0</v>
      </c>
      <c r="Z2691">
        <v>0</v>
      </c>
      <c r="AA2691">
        <v>0</v>
      </c>
      <c r="AB2691">
        <v>2.0010033869810417</v>
      </c>
      <c r="AC2691">
        <v>0</v>
      </c>
      <c r="AD2691">
        <v>0</v>
      </c>
      <c r="AE2691">
        <v>14.764747242301596</v>
      </c>
    </row>
    <row r="2692" spans="1:31" x14ac:dyDescent="0.25">
      <c r="A2692">
        <v>2059076</v>
      </c>
      <c r="B2692">
        <v>1</v>
      </c>
      <c r="C2692" t="s">
        <v>80</v>
      </c>
      <c r="D2692" t="s">
        <v>90</v>
      </c>
      <c r="E2692" t="s">
        <v>505</v>
      </c>
      <c r="F2692" t="s">
        <v>8005</v>
      </c>
      <c r="G2692" t="s">
        <v>569</v>
      </c>
      <c r="H2692" t="s">
        <v>143</v>
      </c>
      <c r="I2692" t="s">
        <v>135</v>
      </c>
      <c r="J2692" t="s">
        <v>136</v>
      </c>
      <c r="K2692" t="s">
        <v>137</v>
      </c>
      <c r="L2692" t="s">
        <v>8006</v>
      </c>
      <c r="M2692" t="s">
        <v>8007</v>
      </c>
      <c r="N2692">
        <v>1.965833333</v>
      </c>
      <c r="O2692">
        <v>0</v>
      </c>
      <c r="P2692">
        <v>96</v>
      </c>
      <c r="Q2692">
        <v>0</v>
      </c>
      <c r="R2692">
        <v>0</v>
      </c>
      <c r="S2692">
        <v>0</v>
      </c>
      <c r="T2692">
        <v>25</v>
      </c>
      <c r="U2692">
        <v>0</v>
      </c>
      <c r="V2692">
        <v>0</v>
      </c>
      <c r="W2692">
        <v>0</v>
      </c>
      <c r="X2692">
        <v>42.293550824091298</v>
      </c>
      <c r="Y2692">
        <v>0</v>
      </c>
      <c r="Z2692">
        <v>0</v>
      </c>
      <c r="AA2692">
        <v>0</v>
      </c>
      <c r="AB2692">
        <v>113.18989636085631</v>
      </c>
      <c r="AC2692">
        <v>0</v>
      </c>
      <c r="AD2692">
        <v>0</v>
      </c>
      <c r="AE2692">
        <v>155.48344718494761</v>
      </c>
    </row>
    <row r="2693" spans="1:31" x14ac:dyDescent="0.25">
      <c r="A2693">
        <v>2059096</v>
      </c>
      <c r="B2693">
        <v>1</v>
      </c>
      <c r="C2693" t="s">
        <v>80</v>
      </c>
      <c r="D2693" t="s">
        <v>105</v>
      </c>
      <c r="E2693" t="s">
        <v>169</v>
      </c>
      <c r="F2693" t="s">
        <v>8008</v>
      </c>
      <c r="G2693" t="s">
        <v>133</v>
      </c>
      <c r="H2693" t="s">
        <v>134</v>
      </c>
      <c r="I2693" t="s">
        <v>135</v>
      </c>
      <c r="J2693" t="s">
        <v>136</v>
      </c>
      <c r="K2693" t="s">
        <v>137</v>
      </c>
      <c r="L2693" t="s">
        <v>8009</v>
      </c>
      <c r="M2693" t="s">
        <v>8010</v>
      </c>
      <c r="N2693">
        <v>0.77861111100000002</v>
      </c>
      <c r="O2693">
        <v>0</v>
      </c>
      <c r="P2693">
        <v>2354</v>
      </c>
      <c r="Q2693">
        <v>0</v>
      </c>
      <c r="R2693">
        <v>0</v>
      </c>
      <c r="S2693">
        <v>1</v>
      </c>
      <c r="T2693">
        <v>746</v>
      </c>
      <c r="U2693">
        <v>0</v>
      </c>
      <c r="V2693">
        <v>2</v>
      </c>
      <c r="W2693">
        <v>0</v>
      </c>
      <c r="X2693">
        <v>396.24490636414129</v>
      </c>
      <c r="Y2693">
        <v>0</v>
      </c>
      <c r="Z2693">
        <v>0</v>
      </c>
      <c r="AA2693">
        <v>39.610751170715425</v>
      </c>
      <c r="AB2693">
        <v>568.1349984120809</v>
      </c>
      <c r="AC2693">
        <v>0</v>
      </c>
      <c r="AD2693">
        <v>5.7322917426228006</v>
      </c>
      <c r="AE2693">
        <v>1009.7229476895604</v>
      </c>
    </row>
    <row r="2694" spans="1:31" x14ac:dyDescent="0.25">
      <c r="A2694">
        <v>2059133</v>
      </c>
      <c r="B2694">
        <v>1</v>
      </c>
      <c r="C2694" t="s">
        <v>80</v>
      </c>
      <c r="D2694" t="s">
        <v>87</v>
      </c>
      <c r="E2694" t="s">
        <v>140</v>
      </c>
      <c r="F2694" t="s">
        <v>8011</v>
      </c>
      <c r="G2694" t="s">
        <v>142</v>
      </c>
      <c r="H2694" t="s">
        <v>143</v>
      </c>
      <c r="I2694" t="s">
        <v>135</v>
      </c>
      <c r="J2694" t="s">
        <v>136</v>
      </c>
      <c r="K2694" t="s">
        <v>137</v>
      </c>
      <c r="L2694" t="s">
        <v>8012</v>
      </c>
      <c r="M2694" t="s">
        <v>8013</v>
      </c>
      <c r="N2694">
        <v>3.284444444</v>
      </c>
      <c r="O2694">
        <v>0</v>
      </c>
      <c r="P2694">
        <v>306</v>
      </c>
      <c r="Q2694">
        <v>0</v>
      </c>
      <c r="R2694">
        <v>0</v>
      </c>
      <c r="S2694">
        <v>0</v>
      </c>
      <c r="T2694">
        <v>5</v>
      </c>
      <c r="U2694">
        <v>0</v>
      </c>
      <c r="V2694">
        <v>0</v>
      </c>
      <c r="W2694">
        <v>0</v>
      </c>
      <c r="X2694">
        <v>283.50503897283693</v>
      </c>
      <c r="Y2694">
        <v>0</v>
      </c>
      <c r="Z2694">
        <v>0</v>
      </c>
      <c r="AA2694">
        <v>0</v>
      </c>
      <c r="AB2694">
        <v>26.663896978155037</v>
      </c>
      <c r="AC2694">
        <v>0</v>
      </c>
      <c r="AD2694">
        <v>0</v>
      </c>
      <c r="AE2694">
        <v>310.16893595099197</v>
      </c>
    </row>
    <row r="2695" spans="1:31" x14ac:dyDescent="0.25">
      <c r="A2695">
        <v>2059139</v>
      </c>
      <c r="B2695">
        <v>1</v>
      </c>
      <c r="C2695" t="s">
        <v>81</v>
      </c>
      <c r="D2695" t="s">
        <v>128</v>
      </c>
      <c r="E2695" t="s">
        <v>505</v>
      </c>
      <c r="F2695" t="s">
        <v>8014</v>
      </c>
      <c r="G2695" t="s">
        <v>569</v>
      </c>
      <c r="H2695" t="s">
        <v>143</v>
      </c>
      <c r="I2695" t="s">
        <v>135</v>
      </c>
      <c r="J2695" t="s">
        <v>136</v>
      </c>
      <c r="K2695" t="s">
        <v>137</v>
      </c>
      <c r="L2695" t="s">
        <v>8015</v>
      </c>
      <c r="M2695" t="s">
        <v>8016</v>
      </c>
      <c r="N2695">
        <v>2.5647222219999999</v>
      </c>
      <c r="O2695">
        <v>0</v>
      </c>
      <c r="P2695">
        <v>169</v>
      </c>
      <c r="Q2695">
        <v>0</v>
      </c>
      <c r="R2695">
        <v>0</v>
      </c>
      <c r="S2695">
        <v>0</v>
      </c>
      <c r="T2695">
        <v>11</v>
      </c>
      <c r="U2695">
        <v>0</v>
      </c>
      <c r="V2695">
        <v>0</v>
      </c>
      <c r="W2695">
        <v>0</v>
      </c>
      <c r="X2695">
        <v>102.59246196074481</v>
      </c>
      <c r="Y2695">
        <v>0</v>
      </c>
      <c r="Z2695">
        <v>0</v>
      </c>
      <c r="AA2695">
        <v>0</v>
      </c>
      <c r="AB2695">
        <v>20.684030412307752</v>
      </c>
      <c r="AC2695">
        <v>0</v>
      </c>
      <c r="AD2695">
        <v>0</v>
      </c>
      <c r="AE2695">
        <v>123.27649237305256</v>
      </c>
    </row>
    <row r="2696" spans="1:31" x14ac:dyDescent="0.25">
      <c r="A2696">
        <v>2059239</v>
      </c>
      <c r="B2696">
        <v>1</v>
      </c>
      <c r="C2696" t="s">
        <v>81</v>
      </c>
      <c r="D2696" t="s">
        <v>116</v>
      </c>
      <c r="E2696" t="s">
        <v>169</v>
      </c>
      <c r="F2696" t="s">
        <v>8017</v>
      </c>
      <c r="G2696" t="s">
        <v>171</v>
      </c>
      <c r="H2696" t="s">
        <v>134</v>
      </c>
      <c r="I2696" t="s">
        <v>135</v>
      </c>
      <c r="J2696" t="s">
        <v>136</v>
      </c>
      <c r="K2696" t="s">
        <v>137</v>
      </c>
      <c r="L2696" t="s">
        <v>8018</v>
      </c>
      <c r="M2696" t="s">
        <v>8019</v>
      </c>
      <c r="N2696">
        <v>2.2733333330000001</v>
      </c>
      <c r="O2696">
        <v>0</v>
      </c>
      <c r="P2696">
        <v>93</v>
      </c>
      <c r="Q2696">
        <v>0</v>
      </c>
      <c r="R2696">
        <v>0</v>
      </c>
      <c r="S2696">
        <v>0</v>
      </c>
      <c r="T2696">
        <v>6</v>
      </c>
      <c r="U2696">
        <v>0</v>
      </c>
      <c r="V2696">
        <v>0</v>
      </c>
      <c r="W2696">
        <v>0</v>
      </c>
      <c r="X2696">
        <v>24.648265282685674</v>
      </c>
      <c r="Y2696">
        <v>0</v>
      </c>
      <c r="Z2696">
        <v>0</v>
      </c>
      <c r="AA2696">
        <v>0</v>
      </c>
      <c r="AB2696">
        <v>1.7998569690307655</v>
      </c>
      <c r="AC2696">
        <v>0</v>
      </c>
      <c r="AD2696">
        <v>0</v>
      </c>
      <c r="AE2696">
        <v>26.448122251716441</v>
      </c>
    </row>
    <row r="2697" spans="1:31" x14ac:dyDescent="0.25">
      <c r="A2697">
        <v>2058990</v>
      </c>
      <c r="B2697">
        <v>1</v>
      </c>
      <c r="C2697" t="s">
        <v>81</v>
      </c>
      <c r="D2697" t="s">
        <v>128</v>
      </c>
      <c r="E2697" t="s">
        <v>131</v>
      </c>
      <c r="F2697" t="s">
        <v>8020</v>
      </c>
      <c r="G2697" t="s">
        <v>133</v>
      </c>
      <c r="H2697" t="s">
        <v>134</v>
      </c>
      <c r="I2697" t="s">
        <v>135</v>
      </c>
      <c r="J2697" t="s">
        <v>136</v>
      </c>
      <c r="K2697" t="s">
        <v>137</v>
      </c>
      <c r="L2697" t="s">
        <v>8021</v>
      </c>
      <c r="M2697" t="s">
        <v>8022</v>
      </c>
      <c r="N2697">
        <v>1.0169444439999999</v>
      </c>
      <c r="O2697">
        <v>5</v>
      </c>
      <c r="P2697">
        <v>278</v>
      </c>
      <c r="Q2697">
        <v>2</v>
      </c>
      <c r="R2697">
        <v>10</v>
      </c>
      <c r="S2697">
        <v>13</v>
      </c>
      <c r="T2697">
        <v>10</v>
      </c>
      <c r="U2697">
        <v>0</v>
      </c>
      <c r="V2697">
        <v>0</v>
      </c>
      <c r="W2697">
        <v>1.2592954245979153</v>
      </c>
      <c r="X2697">
        <v>68.758988325390121</v>
      </c>
      <c r="Y2697">
        <v>1.5993460772954997</v>
      </c>
      <c r="Z2697">
        <v>1.442015706952547</v>
      </c>
      <c r="AA2697">
        <v>79.456043262487043</v>
      </c>
      <c r="AB2697">
        <v>4.4387124770584485</v>
      </c>
      <c r="AC2697">
        <v>0</v>
      </c>
      <c r="AD2697">
        <v>0</v>
      </c>
      <c r="AE2697">
        <v>156.95440127378157</v>
      </c>
    </row>
    <row r="2698" spans="1:31" x14ac:dyDescent="0.25">
      <c r="A2698">
        <v>2059302</v>
      </c>
      <c r="B2698">
        <v>1</v>
      </c>
      <c r="C2698" t="s">
        <v>81</v>
      </c>
      <c r="D2698" t="s">
        <v>118</v>
      </c>
      <c r="E2698" t="s">
        <v>146</v>
      </c>
      <c r="F2698" t="s">
        <v>8023</v>
      </c>
      <c r="G2698" t="s">
        <v>133</v>
      </c>
      <c r="H2698" t="s">
        <v>134</v>
      </c>
      <c r="I2698" t="s">
        <v>135</v>
      </c>
      <c r="J2698" t="s">
        <v>136</v>
      </c>
      <c r="K2698" t="s">
        <v>137</v>
      </c>
      <c r="L2698" t="s">
        <v>8024</v>
      </c>
      <c r="M2698" t="s">
        <v>8025</v>
      </c>
      <c r="N2698">
        <v>0.61416666600000003</v>
      </c>
      <c r="O2698">
        <v>14</v>
      </c>
      <c r="P2698">
        <v>1</v>
      </c>
      <c r="Q2698">
        <v>46</v>
      </c>
      <c r="R2698">
        <v>4</v>
      </c>
      <c r="S2698">
        <v>30</v>
      </c>
      <c r="T2698">
        <v>0</v>
      </c>
      <c r="U2698">
        <v>1</v>
      </c>
      <c r="V2698">
        <v>0</v>
      </c>
      <c r="W2698">
        <v>6.8930263173900972</v>
      </c>
      <c r="X2698">
        <v>5.4853186758883329E-2</v>
      </c>
      <c r="Y2698">
        <v>20.341896521182733</v>
      </c>
      <c r="Z2698">
        <v>0.12095914443624001</v>
      </c>
      <c r="AA2698">
        <v>134.02515722519774</v>
      </c>
      <c r="AB2698">
        <v>0</v>
      </c>
      <c r="AC2698">
        <v>48.850203712711384</v>
      </c>
      <c r="AD2698">
        <v>0</v>
      </c>
      <c r="AE2698">
        <v>210.28609610767708</v>
      </c>
    </row>
    <row r="2699" spans="1:31" x14ac:dyDescent="0.25">
      <c r="A2699">
        <v>2058993</v>
      </c>
      <c r="B2699">
        <v>1</v>
      </c>
      <c r="C2699" t="s">
        <v>80</v>
      </c>
      <c r="D2699" t="s">
        <v>93</v>
      </c>
      <c r="E2699" t="s">
        <v>140</v>
      </c>
      <c r="F2699" t="s">
        <v>8026</v>
      </c>
      <c r="G2699" t="s">
        <v>979</v>
      </c>
      <c r="H2699" t="s">
        <v>143</v>
      </c>
      <c r="I2699" t="s">
        <v>135</v>
      </c>
      <c r="J2699" t="s">
        <v>136</v>
      </c>
      <c r="K2699" t="s">
        <v>137</v>
      </c>
      <c r="L2699" t="s">
        <v>8027</v>
      </c>
      <c r="M2699" t="s">
        <v>8028</v>
      </c>
      <c r="N2699">
        <v>0.98583333299999998</v>
      </c>
      <c r="O2699">
        <v>0</v>
      </c>
      <c r="P2699">
        <v>46</v>
      </c>
      <c r="Q2699">
        <v>0</v>
      </c>
      <c r="R2699">
        <v>2</v>
      </c>
      <c r="S2699">
        <v>0</v>
      </c>
      <c r="T2699">
        <v>16</v>
      </c>
      <c r="U2699">
        <v>0</v>
      </c>
      <c r="V2699">
        <v>0</v>
      </c>
      <c r="W2699">
        <v>0</v>
      </c>
      <c r="X2699">
        <v>7.3142719582126734</v>
      </c>
      <c r="Y2699">
        <v>0</v>
      </c>
      <c r="Z2699">
        <v>19.815902417734542</v>
      </c>
      <c r="AA2699">
        <v>0</v>
      </c>
      <c r="AB2699">
        <v>52.372938187196475</v>
      </c>
      <c r="AC2699">
        <v>0</v>
      </c>
      <c r="AD2699">
        <v>0</v>
      </c>
      <c r="AE2699">
        <v>79.503112563143688</v>
      </c>
    </row>
    <row r="2700" spans="1:31" x14ac:dyDescent="0.25">
      <c r="A2700">
        <v>2058924</v>
      </c>
      <c r="B2700">
        <v>1</v>
      </c>
      <c r="C2700" t="s">
        <v>80</v>
      </c>
      <c r="D2700" t="s">
        <v>106</v>
      </c>
      <c r="E2700" t="s">
        <v>177</v>
      </c>
      <c r="F2700" t="s">
        <v>8029</v>
      </c>
      <c r="G2700" t="s">
        <v>183</v>
      </c>
      <c r="H2700" t="s">
        <v>143</v>
      </c>
      <c r="I2700" t="s">
        <v>135</v>
      </c>
      <c r="J2700" t="s">
        <v>136</v>
      </c>
      <c r="K2700" t="s">
        <v>137</v>
      </c>
      <c r="L2700" t="s">
        <v>8030</v>
      </c>
      <c r="M2700" t="s">
        <v>8031</v>
      </c>
      <c r="N2700">
        <v>2.622777777</v>
      </c>
      <c r="O2700">
        <v>0</v>
      </c>
      <c r="P2700">
        <v>1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0.99404212951876669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0.99404212951876669</v>
      </c>
    </row>
    <row r="2701" spans="1:31" x14ac:dyDescent="0.25">
      <c r="A2701">
        <v>2058947</v>
      </c>
      <c r="B2701">
        <v>1</v>
      </c>
      <c r="C2701" t="s">
        <v>80</v>
      </c>
      <c r="D2701" t="s">
        <v>98</v>
      </c>
      <c r="E2701" t="s">
        <v>131</v>
      </c>
      <c r="F2701" t="s">
        <v>8032</v>
      </c>
      <c r="G2701" t="s">
        <v>513</v>
      </c>
      <c r="H2701" t="s">
        <v>134</v>
      </c>
      <c r="I2701" t="s">
        <v>135</v>
      </c>
      <c r="J2701" t="s">
        <v>136</v>
      </c>
      <c r="K2701" t="s">
        <v>137</v>
      </c>
      <c r="L2701" t="s">
        <v>8033</v>
      </c>
      <c r="M2701" t="s">
        <v>8034</v>
      </c>
      <c r="N2701">
        <v>0.186388888</v>
      </c>
      <c r="O2701">
        <v>0</v>
      </c>
      <c r="P2701">
        <v>328</v>
      </c>
      <c r="Q2701">
        <v>3</v>
      </c>
      <c r="R2701">
        <v>7</v>
      </c>
      <c r="S2701">
        <v>8</v>
      </c>
      <c r="T2701">
        <v>23</v>
      </c>
      <c r="U2701">
        <v>0</v>
      </c>
      <c r="V2701">
        <v>0</v>
      </c>
      <c r="W2701">
        <v>0</v>
      </c>
      <c r="X2701">
        <v>6.8652698531139933</v>
      </c>
      <c r="Y2701">
        <v>0.59540180363590656</v>
      </c>
      <c r="Z2701">
        <v>0.28442070532832919</v>
      </c>
      <c r="AA2701">
        <v>25.356535093385588</v>
      </c>
      <c r="AB2701">
        <v>0.64818524743547656</v>
      </c>
      <c r="AC2701">
        <v>0</v>
      </c>
      <c r="AD2701">
        <v>0</v>
      </c>
      <c r="AE2701">
        <v>33.749812702899298</v>
      </c>
    </row>
    <row r="2702" spans="1:31" x14ac:dyDescent="0.25">
      <c r="A2702">
        <v>2059202</v>
      </c>
      <c r="B2702">
        <v>1</v>
      </c>
      <c r="C2702" t="s">
        <v>81</v>
      </c>
      <c r="D2702" t="s">
        <v>118</v>
      </c>
      <c r="E2702" t="s">
        <v>169</v>
      </c>
      <c r="F2702" t="s">
        <v>8035</v>
      </c>
      <c r="G2702" t="s">
        <v>171</v>
      </c>
      <c r="H2702" t="s">
        <v>134</v>
      </c>
      <c r="I2702" t="s">
        <v>135</v>
      </c>
      <c r="J2702" t="s">
        <v>136</v>
      </c>
      <c r="K2702" t="s">
        <v>137</v>
      </c>
      <c r="L2702" t="s">
        <v>7793</v>
      </c>
      <c r="M2702" t="s">
        <v>8036</v>
      </c>
      <c r="N2702">
        <v>1.115555555</v>
      </c>
      <c r="O2702">
        <v>0</v>
      </c>
      <c r="P2702">
        <v>0</v>
      </c>
      <c r="Q2702">
        <v>1</v>
      </c>
      <c r="R2702">
        <v>0</v>
      </c>
      <c r="S2702">
        <v>2</v>
      </c>
      <c r="T2702">
        <v>0</v>
      </c>
      <c r="U2702">
        <v>1</v>
      </c>
      <c r="V2702">
        <v>0</v>
      </c>
      <c r="W2702">
        <v>0</v>
      </c>
      <c r="X2702">
        <v>0</v>
      </c>
      <c r="Y2702">
        <v>0.11557389154180225</v>
      </c>
      <c r="Z2702">
        <v>0</v>
      </c>
      <c r="AA2702">
        <v>239.26233226924847</v>
      </c>
      <c r="AB2702">
        <v>0</v>
      </c>
      <c r="AC2702">
        <v>112.94452294611932</v>
      </c>
      <c r="AD2702">
        <v>0</v>
      </c>
      <c r="AE2702">
        <v>352.32242910690957</v>
      </c>
    </row>
    <row r="2703" spans="1:31" x14ac:dyDescent="0.25">
      <c r="A2703">
        <v>2059010</v>
      </c>
      <c r="B2703">
        <v>1</v>
      </c>
      <c r="C2703" t="s">
        <v>80</v>
      </c>
      <c r="D2703" t="s">
        <v>84</v>
      </c>
      <c r="E2703" t="s">
        <v>158</v>
      </c>
      <c r="F2703" t="s">
        <v>8037</v>
      </c>
      <c r="G2703" t="s">
        <v>273</v>
      </c>
      <c r="H2703" t="s">
        <v>143</v>
      </c>
      <c r="I2703" t="s">
        <v>135</v>
      </c>
      <c r="J2703" t="s">
        <v>136</v>
      </c>
      <c r="K2703" t="s">
        <v>155</v>
      </c>
      <c r="L2703" t="s">
        <v>8038</v>
      </c>
      <c r="M2703" t="s">
        <v>8039</v>
      </c>
      <c r="N2703">
        <v>0.55357388799999996</v>
      </c>
      <c r="O2703">
        <v>0</v>
      </c>
      <c r="P2703">
        <v>161</v>
      </c>
      <c r="Q2703">
        <v>0</v>
      </c>
      <c r="R2703">
        <v>0</v>
      </c>
      <c r="S2703">
        <v>0</v>
      </c>
      <c r="T2703">
        <v>25</v>
      </c>
      <c r="U2703">
        <v>0</v>
      </c>
      <c r="V2703">
        <v>0</v>
      </c>
      <c r="W2703">
        <v>0</v>
      </c>
      <c r="X2703">
        <v>20.103459559698255</v>
      </c>
      <c r="Y2703">
        <v>0</v>
      </c>
      <c r="Z2703">
        <v>0</v>
      </c>
      <c r="AA2703">
        <v>0</v>
      </c>
      <c r="AB2703">
        <v>6.9436035427714886</v>
      </c>
      <c r="AC2703">
        <v>0</v>
      </c>
      <c r="AD2703">
        <v>0</v>
      </c>
      <c r="AE2703">
        <v>27.047063102469743</v>
      </c>
    </row>
    <row r="2704" spans="1:31" x14ac:dyDescent="0.25">
      <c r="A2704">
        <v>2059156</v>
      </c>
      <c r="B2704">
        <v>1</v>
      </c>
      <c r="C2704" t="s">
        <v>80</v>
      </c>
      <c r="D2704" t="s">
        <v>100</v>
      </c>
      <c r="E2704" t="s">
        <v>146</v>
      </c>
      <c r="F2704" t="s">
        <v>258</v>
      </c>
      <c r="G2704" t="s">
        <v>133</v>
      </c>
      <c r="H2704" t="s">
        <v>134</v>
      </c>
      <c r="I2704" t="s">
        <v>135</v>
      </c>
      <c r="J2704" t="s">
        <v>136</v>
      </c>
      <c r="K2704" t="s">
        <v>137</v>
      </c>
      <c r="L2704" t="s">
        <v>8040</v>
      </c>
      <c r="M2704" t="s">
        <v>8041</v>
      </c>
      <c r="N2704">
        <v>9.3333333000000004E-2</v>
      </c>
      <c r="O2704">
        <v>4</v>
      </c>
      <c r="P2704">
        <v>324</v>
      </c>
      <c r="Q2704">
        <v>3</v>
      </c>
      <c r="R2704">
        <v>58</v>
      </c>
      <c r="S2704">
        <v>15</v>
      </c>
      <c r="T2704">
        <v>80</v>
      </c>
      <c r="U2704">
        <v>4</v>
      </c>
      <c r="V2704">
        <v>0</v>
      </c>
      <c r="W2704">
        <v>0.26267928357253334</v>
      </c>
      <c r="X2704">
        <v>15.469120760443829</v>
      </c>
      <c r="Y2704">
        <v>0.32371983248835995</v>
      </c>
      <c r="Z2704">
        <v>6.9150676659343047</v>
      </c>
      <c r="AA2704">
        <v>6.0036745844531865</v>
      </c>
      <c r="AB2704">
        <v>7.1099678454559969</v>
      </c>
      <c r="AC2704">
        <v>14.790979968907802</v>
      </c>
      <c r="AD2704">
        <v>0</v>
      </c>
      <c r="AE2704">
        <v>50.875209941256017</v>
      </c>
    </row>
    <row r="2705" spans="1:31" x14ac:dyDescent="0.25">
      <c r="A2705">
        <v>2059070</v>
      </c>
      <c r="B2705">
        <v>1</v>
      </c>
      <c r="C2705" t="s">
        <v>80</v>
      </c>
      <c r="D2705" t="s">
        <v>83</v>
      </c>
      <c r="E2705" t="s">
        <v>177</v>
      </c>
      <c r="F2705" t="s">
        <v>8042</v>
      </c>
      <c r="G2705" t="s">
        <v>196</v>
      </c>
      <c r="H2705" t="s">
        <v>143</v>
      </c>
      <c r="I2705" t="s">
        <v>135</v>
      </c>
      <c r="J2705" t="s">
        <v>136</v>
      </c>
      <c r="K2705" t="s">
        <v>137</v>
      </c>
      <c r="L2705" t="s">
        <v>8043</v>
      </c>
      <c r="M2705" t="s">
        <v>8044</v>
      </c>
      <c r="N2705">
        <v>1.801388888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2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22.148523751155253</v>
      </c>
      <c r="AC2705">
        <v>0</v>
      </c>
      <c r="AD2705">
        <v>0</v>
      </c>
      <c r="AE2705">
        <v>22.148523751155253</v>
      </c>
    </row>
    <row r="2706" spans="1:31" x14ac:dyDescent="0.25">
      <c r="A2706">
        <v>2059216</v>
      </c>
      <c r="B2706">
        <v>1</v>
      </c>
      <c r="C2706" t="s">
        <v>80</v>
      </c>
      <c r="D2706" t="s">
        <v>101</v>
      </c>
      <c r="E2706" t="s">
        <v>177</v>
      </c>
      <c r="F2706" t="s">
        <v>8045</v>
      </c>
      <c r="G2706" t="s">
        <v>183</v>
      </c>
      <c r="H2706" t="s">
        <v>143</v>
      </c>
      <c r="I2706" t="s">
        <v>135</v>
      </c>
      <c r="J2706" t="s">
        <v>136</v>
      </c>
      <c r="K2706" t="s">
        <v>137</v>
      </c>
      <c r="L2706" t="s">
        <v>8046</v>
      </c>
      <c r="M2706" t="s">
        <v>8047</v>
      </c>
      <c r="N2706">
        <v>1.162222222</v>
      </c>
      <c r="O2706">
        <v>0</v>
      </c>
      <c r="P2706">
        <v>2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0.61137202063314011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0.61137202063314011</v>
      </c>
    </row>
    <row r="2707" spans="1:31" x14ac:dyDescent="0.25">
      <c r="A2707">
        <v>2059116</v>
      </c>
      <c r="B2707">
        <v>1</v>
      </c>
      <c r="C2707" t="s">
        <v>80</v>
      </c>
      <c r="D2707" t="s">
        <v>93</v>
      </c>
      <c r="E2707" t="s">
        <v>158</v>
      </c>
      <c r="F2707" t="s">
        <v>8048</v>
      </c>
      <c r="G2707" t="s">
        <v>1378</v>
      </c>
      <c r="H2707" t="s">
        <v>143</v>
      </c>
      <c r="I2707" t="s">
        <v>135</v>
      </c>
      <c r="J2707" t="s">
        <v>136</v>
      </c>
      <c r="K2707" t="s">
        <v>137</v>
      </c>
      <c r="L2707" t="s">
        <v>8049</v>
      </c>
      <c r="M2707" t="s">
        <v>8050</v>
      </c>
      <c r="N2707">
        <v>3.8741666659999998</v>
      </c>
      <c r="O2707">
        <v>0</v>
      </c>
      <c r="P2707">
        <v>6</v>
      </c>
      <c r="Q2707">
        <v>0</v>
      </c>
      <c r="R2707">
        <v>0</v>
      </c>
      <c r="S2707">
        <v>0</v>
      </c>
      <c r="T2707">
        <v>3</v>
      </c>
      <c r="U2707">
        <v>0</v>
      </c>
      <c r="V2707">
        <v>0</v>
      </c>
      <c r="W2707">
        <v>0</v>
      </c>
      <c r="X2707">
        <v>10.671617784873934</v>
      </c>
      <c r="Y2707">
        <v>0</v>
      </c>
      <c r="Z2707">
        <v>0</v>
      </c>
      <c r="AA2707">
        <v>0</v>
      </c>
      <c r="AB2707">
        <v>5.642888403244994</v>
      </c>
      <c r="AC2707">
        <v>0</v>
      </c>
      <c r="AD2707">
        <v>0</v>
      </c>
      <c r="AE2707">
        <v>16.314506188118926</v>
      </c>
    </row>
    <row r="2708" spans="1:31" x14ac:dyDescent="0.25">
      <c r="A2708">
        <v>2059030</v>
      </c>
      <c r="B2708">
        <v>1</v>
      </c>
      <c r="C2708" t="s">
        <v>80</v>
      </c>
      <c r="D2708" t="s">
        <v>98</v>
      </c>
      <c r="E2708" t="s">
        <v>140</v>
      </c>
      <c r="F2708" t="s">
        <v>8051</v>
      </c>
      <c r="G2708" t="s">
        <v>324</v>
      </c>
      <c r="H2708" t="s">
        <v>143</v>
      </c>
      <c r="I2708" t="s">
        <v>135</v>
      </c>
      <c r="J2708" t="s">
        <v>136</v>
      </c>
      <c r="K2708" t="s">
        <v>137</v>
      </c>
      <c r="L2708" t="s">
        <v>8052</v>
      </c>
      <c r="M2708" t="s">
        <v>8053</v>
      </c>
      <c r="N2708">
        <v>0.166944444</v>
      </c>
      <c r="O2708">
        <v>0</v>
      </c>
      <c r="P2708">
        <v>23</v>
      </c>
      <c r="Q2708">
        <v>0</v>
      </c>
      <c r="R2708">
        <v>29</v>
      </c>
      <c r="S2708">
        <v>0</v>
      </c>
      <c r="T2708">
        <v>33</v>
      </c>
      <c r="U2708">
        <v>0</v>
      </c>
      <c r="V2708">
        <v>0</v>
      </c>
      <c r="W2708">
        <v>0</v>
      </c>
      <c r="X2708">
        <v>0.70187561100621942</v>
      </c>
      <c r="Y2708">
        <v>0</v>
      </c>
      <c r="Z2708">
        <v>1.0231490615599597</v>
      </c>
      <c r="AA2708">
        <v>0</v>
      </c>
      <c r="AB2708">
        <v>1.2047643020943166</v>
      </c>
      <c r="AC2708">
        <v>0</v>
      </c>
      <c r="AD2708">
        <v>0</v>
      </c>
      <c r="AE2708">
        <v>2.9297889746604957</v>
      </c>
    </row>
    <row r="2709" spans="1:31" x14ac:dyDescent="0.25">
      <c r="A2709">
        <v>2059242</v>
      </c>
      <c r="B2709">
        <v>1</v>
      </c>
      <c r="C2709" t="s">
        <v>80</v>
      </c>
      <c r="D2709" t="s">
        <v>101</v>
      </c>
      <c r="E2709" t="s">
        <v>169</v>
      </c>
      <c r="F2709" t="s">
        <v>818</v>
      </c>
      <c r="G2709" t="s">
        <v>133</v>
      </c>
      <c r="H2709" t="s">
        <v>134</v>
      </c>
      <c r="I2709" t="s">
        <v>135</v>
      </c>
      <c r="J2709" t="s">
        <v>136</v>
      </c>
      <c r="K2709" t="s">
        <v>137</v>
      </c>
      <c r="L2709" t="s">
        <v>8054</v>
      </c>
      <c r="M2709" t="s">
        <v>8055</v>
      </c>
      <c r="N2709">
        <v>0.461666666</v>
      </c>
      <c r="O2709">
        <v>0</v>
      </c>
      <c r="P2709">
        <v>1260</v>
      </c>
      <c r="Q2709">
        <v>0</v>
      </c>
      <c r="R2709">
        <v>0</v>
      </c>
      <c r="S2709">
        <v>1</v>
      </c>
      <c r="T2709">
        <v>20</v>
      </c>
      <c r="U2709">
        <v>0</v>
      </c>
      <c r="V2709">
        <v>0</v>
      </c>
      <c r="W2709">
        <v>0</v>
      </c>
      <c r="X2709">
        <v>141.26293274058972</v>
      </c>
      <c r="Y2709">
        <v>0</v>
      </c>
      <c r="Z2709">
        <v>0</v>
      </c>
      <c r="AA2709">
        <v>2.2731236400333339</v>
      </c>
      <c r="AB2709">
        <v>7.4259385751044942</v>
      </c>
      <c r="AC2709">
        <v>0</v>
      </c>
      <c r="AD2709">
        <v>0</v>
      </c>
      <c r="AE2709">
        <v>150.96199495572753</v>
      </c>
    </row>
    <row r="2710" spans="1:31" x14ac:dyDescent="0.25">
      <c r="A2710">
        <v>2059050</v>
      </c>
      <c r="B2710">
        <v>1</v>
      </c>
      <c r="C2710" t="s">
        <v>80</v>
      </c>
      <c r="D2710" t="s">
        <v>100</v>
      </c>
      <c r="E2710" t="s">
        <v>169</v>
      </c>
      <c r="F2710" t="s">
        <v>8056</v>
      </c>
      <c r="G2710" t="s">
        <v>171</v>
      </c>
      <c r="H2710" t="s">
        <v>134</v>
      </c>
      <c r="I2710" t="s">
        <v>135</v>
      </c>
      <c r="J2710" t="s">
        <v>136</v>
      </c>
      <c r="K2710" t="s">
        <v>137</v>
      </c>
      <c r="L2710" t="s">
        <v>8057</v>
      </c>
      <c r="M2710" t="s">
        <v>8058</v>
      </c>
      <c r="N2710">
        <v>3.5991666659999999</v>
      </c>
      <c r="O2710">
        <v>0</v>
      </c>
      <c r="P2710">
        <v>54</v>
      </c>
      <c r="Q2710">
        <v>0</v>
      </c>
      <c r="R2710">
        <v>13</v>
      </c>
      <c r="S2710">
        <v>0</v>
      </c>
      <c r="T2710">
        <v>6</v>
      </c>
      <c r="U2710">
        <v>0</v>
      </c>
      <c r="V2710">
        <v>0</v>
      </c>
      <c r="W2710">
        <v>0</v>
      </c>
      <c r="X2710">
        <v>200.21012155862368</v>
      </c>
      <c r="Y2710">
        <v>0</v>
      </c>
      <c r="Z2710">
        <v>73.995080594060624</v>
      </c>
      <c r="AA2710">
        <v>0</v>
      </c>
      <c r="AB2710">
        <v>24.692424931561057</v>
      </c>
      <c r="AC2710">
        <v>0</v>
      </c>
      <c r="AD2710">
        <v>0</v>
      </c>
      <c r="AE2710">
        <v>298.89762708424536</v>
      </c>
    </row>
    <row r="2711" spans="1:31" x14ac:dyDescent="0.25">
      <c r="A2711">
        <v>2059222</v>
      </c>
      <c r="B2711">
        <v>1</v>
      </c>
      <c r="C2711" t="s">
        <v>81</v>
      </c>
      <c r="D2711" t="s">
        <v>121</v>
      </c>
      <c r="E2711" t="s">
        <v>131</v>
      </c>
      <c r="F2711" t="s">
        <v>8059</v>
      </c>
      <c r="G2711" t="s">
        <v>222</v>
      </c>
      <c r="H2711" t="s">
        <v>134</v>
      </c>
      <c r="I2711" t="s">
        <v>135</v>
      </c>
      <c r="J2711" t="s">
        <v>136</v>
      </c>
      <c r="K2711" t="s">
        <v>137</v>
      </c>
      <c r="L2711" t="s">
        <v>8060</v>
      </c>
      <c r="M2711" t="s">
        <v>8061</v>
      </c>
      <c r="N2711">
        <v>8.3149999999999995</v>
      </c>
      <c r="O2711">
        <v>0</v>
      </c>
      <c r="P2711">
        <v>323</v>
      </c>
      <c r="Q2711">
        <v>1</v>
      </c>
      <c r="R2711">
        <v>29</v>
      </c>
      <c r="S2711">
        <v>0</v>
      </c>
      <c r="T2711">
        <v>26</v>
      </c>
      <c r="U2711">
        <v>0</v>
      </c>
      <c r="V2711">
        <v>0</v>
      </c>
      <c r="W2711">
        <v>0</v>
      </c>
      <c r="X2711">
        <v>357.261828843822</v>
      </c>
      <c r="Y2711">
        <v>2.0195623530467266</v>
      </c>
      <c r="Z2711">
        <v>39.399897141956608</v>
      </c>
      <c r="AA2711">
        <v>0</v>
      </c>
      <c r="AB2711">
        <v>138.10752718275398</v>
      </c>
      <c r="AC2711">
        <v>0</v>
      </c>
      <c r="AD2711">
        <v>0</v>
      </c>
      <c r="AE2711">
        <v>536.78881552157941</v>
      </c>
    </row>
    <row r="2712" spans="1:31" x14ac:dyDescent="0.25">
      <c r="A2712">
        <v>2059073</v>
      </c>
      <c r="B2712">
        <v>1</v>
      </c>
      <c r="C2712" t="s">
        <v>80</v>
      </c>
      <c r="D2712" t="s">
        <v>110</v>
      </c>
      <c r="E2712" t="s">
        <v>295</v>
      </c>
      <c r="F2712" t="s">
        <v>8062</v>
      </c>
      <c r="G2712" t="s">
        <v>133</v>
      </c>
      <c r="H2712" t="s">
        <v>134</v>
      </c>
      <c r="I2712" t="s">
        <v>135</v>
      </c>
      <c r="J2712" t="s">
        <v>136</v>
      </c>
      <c r="K2712" t="s">
        <v>137</v>
      </c>
      <c r="L2712" t="s">
        <v>8063</v>
      </c>
      <c r="M2712" t="s">
        <v>8064</v>
      </c>
      <c r="N2712">
        <v>0.63055555500000005</v>
      </c>
      <c r="O2712">
        <v>0</v>
      </c>
      <c r="P2712">
        <v>5471</v>
      </c>
      <c r="Q2712">
        <v>0</v>
      </c>
      <c r="R2712">
        <v>0</v>
      </c>
      <c r="S2712">
        <v>0</v>
      </c>
      <c r="T2712">
        <v>244</v>
      </c>
      <c r="U2712">
        <v>1</v>
      </c>
      <c r="V2712">
        <v>2</v>
      </c>
      <c r="W2712">
        <v>0</v>
      </c>
      <c r="X2712">
        <v>797.56666731998416</v>
      </c>
      <c r="Y2712">
        <v>0</v>
      </c>
      <c r="Z2712">
        <v>0</v>
      </c>
      <c r="AA2712">
        <v>0</v>
      </c>
      <c r="AB2712">
        <v>238.48763836783178</v>
      </c>
      <c r="AC2712">
        <v>0</v>
      </c>
      <c r="AD2712">
        <v>18.643833915953834</v>
      </c>
      <c r="AE2712">
        <v>1054.6981396037697</v>
      </c>
    </row>
    <row r="2713" spans="1:31" x14ac:dyDescent="0.25">
      <c r="A2713">
        <v>2059199</v>
      </c>
      <c r="B2713">
        <v>1</v>
      </c>
      <c r="C2713" t="s">
        <v>81</v>
      </c>
      <c r="D2713" t="s">
        <v>114</v>
      </c>
      <c r="E2713" t="s">
        <v>158</v>
      </c>
      <c r="F2713" t="s">
        <v>8065</v>
      </c>
      <c r="G2713" t="s">
        <v>160</v>
      </c>
      <c r="H2713" t="s">
        <v>143</v>
      </c>
      <c r="I2713" t="s">
        <v>135</v>
      </c>
      <c r="J2713" t="s">
        <v>136</v>
      </c>
      <c r="K2713" t="s">
        <v>137</v>
      </c>
      <c r="L2713" t="s">
        <v>8066</v>
      </c>
      <c r="M2713" t="s">
        <v>8067</v>
      </c>
      <c r="N2713">
        <v>1.6936111110000001</v>
      </c>
      <c r="O2713">
        <v>0</v>
      </c>
      <c r="P2713">
        <v>57</v>
      </c>
      <c r="Q2713">
        <v>0</v>
      </c>
      <c r="R2713">
        <v>0</v>
      </c>
      <c r="S2713">
        <v>0</v>
      </c>
      <c r="T2713">
        <v>1</v>
      </c>
      <c r="U2713">
        <v>0</v>
      </c>
      <c r="V2713">
        <v>0</v>
      </c>
      <c r="W2713">
        <v>0</v>
      </c>
      <c r="X2713">
        <v>10.435794718939087</v>
      </c>
      <c r="Y2713">
        <v>0</v>
      </c>
      <c r="Z2713">
        <v>0</v>
      </c>
      <c r="AA2713">
        <v>0</v>
      </c>
      <c r="AB2713">
        <v>0.28328770893625027</v>
      </c>
      <c r="AC2713">
        <v>0</v>
      </c>
      <c r="AD2713">
        <v>0</v>
      </c>
      <c r="AE2713">
        <v>10.719082427875337</v>
      </c>
    </row>
    <row r="2714" spans="1:31" x14ac:dyDescent="0.25">
      <c r="A2714">
        <v>2058987</v>
      </c>
      <c r="B2714">
        <v>1</v>
      </c>
      <c r="C2714" t="s">
        <v>80</v>
      </c>
      <c r="D2714" t="s">
        <v>93</v>
      </c>
      <c r="E2714" t="s">
        <v>146</v>
      </c>
      <c r="F2714" t="s">
        <v>8068</v>
      </c>
      <c r="G2714" t="s">
        <v>154</v>
      </c>
      <c r="H2714" t="s">
        <v>134</v>
      </c>
      <c r="I2714" t="s">
        <v>135</v>
      </c>
      <c r="J2714" t="s">
        <v>136</v>
      </c>
      <c r="K2714" t="s">
        <v>155</v>
      </c>
      <c r="L2714" t="s">
        <v>8069</v>
      </c>
      <c r="M2714" t="s">
        <v>8070</v>
      </c>
      <c r="N2714">
        <v>8.6059238879999995</v>
      </c>
      <c r="O2714">
        <v>0</v>
      </c>
      <c r="P2714">
        <v>749</v>
      </c>
      <c r="Q2714">
        <v>0</v>
      </c>
      <c r="R2714">
        <v>125</v>
      </c>
      <c r="S2714">
        <v>2</v>
      </c>
      <c r="T2714">
        <v>148</v>
      </c>
      <c r="U2714">
        <v>0</v>
      </c>
      <c r="V2714">
        <v>0</v>
      </c>
      <c r="W2714">
        <v>0</v>
      </c>
      <c r="X2714">
        <v>1224.7472859961813</v>
      </c>
      <c r="Y2714">
        <v>0</v>
      </c>
      <c r="Z2714">
        <v>1290.6804885458462</v>
      </c>
      <c r="AA2714">
        <v>19.32412606012938</v>
      </c>
      <c r="AB2714">
        <v>1255.5420261916372</v>
      </c>
      <c r="AC2714">
        <v>0</v>
      </c>
      <c r="AD2714">
        <v>0</v>
      </c>
      <c r="AE2714">
        <v>3790.2939267937945</v>
      </c>
    </row>
    <row r="2715" spans="1:31" x14ac:dyDescent="0.25">
      <c r="A2715">
        <v>2069315</v>
      </c>
      <c r="B2715">
        <v>1</v>
      </c>
      <c r="C2715" t="s">
        <v>80</v>
      </c>
      <c r="D2715" t="s">
        <v>93</v>
      </c>
      <c r="E2715" t="s">
        <v>177</v>
      </c>
      <c r="F2715" t="s">
        <v>7809</v>
      </c>
      <c r="G2715" t="s">
        <v>179</v>
      </c>
      <c r="H2715" t="s">
        <v>143</v>
      </c>
      <c r="I2715" t="s">
        <v>135</v>
      </c>
      <c r="J2715" t="s">
        <v>136</v>
      </c>
      <c r="K2715" t="s">
        <v>137</v>
      </c>
      <c r="L2715" t="s">
        <v>8071</v>
      </c>
      <c r="M2715" t="s">
        <v>8072</v>
      </c>
      <c r="N2715">
        <v>0.62111111100000005</v>
      </c>
      <c r="O2715">
        <v>0</v>
      </c>
      <c r="P2715">
        <v>0</v>
      </c>
      <c r="Q2715">
        <v>0</v>
      </c>
      <c r="R2715">
        <v>1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0.26060455341072003</v>
      </c>
      <c r="AA2715">
        <v>0</v>
      </c>
      <c r="AB2715">
        <v>0</v>
      </c>
      <c r="AC2715">
        <v>0</v>
      </c>
      <c r="AD2715">
        <v>0</v>
      </c>
      <c r="AE2715">
        <v>0.26060455341072003</v>
      </c>
    </row>
    <row r="2716" spans="1:31" x14ac:dyDescent="0.25">
      <c r="A2716">
        <v>2059182</v>
      </c>
      <c r="B2716">
        <v>1</v>
      </c>
      <c r="C2716" t="s">
        <v>80</v>
      </c>
      <c r="D2716" t="s">
        <v>92</v>
      </c>
      <c r="E2716" t="s">
        <v>177</v>
      </c>
      <c r="F2716" t="s">
        <v>8073</v>
      </c>
      <c r="G2716" t="s">
        <v>183</v>
      </c>
      <c r="H2716" t="s">
        <v>143</v>
      </c>
      <c r="I2716" t="s">
        <v>135</v>
      </c>
      <c r="J2716" t="s">
        <v>136</v>
      </c>
      <c r="K2716" t="s">
        <v>137</v>
      </c>
      <c r="L2716" t="s">
        <v>8074</v>
      </c>
      <c r="M2716" t="s">
        <v>8075</v>
      </c>
      <c r="N2716">
        <v>1.023055555</v>
      </c>
      <c r="O2716">
        <v>0</v>
      </c>
      <c r="P2716">
        <v>0</v>
      </c>
      <c r="Q2716">
        <v>0</v>
      </c>
      <c r="R2716">
        <v>1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</row>
    <row r="2717" spans="1:31" x14ac:dyDescent="0.25">
      <c r="A2717">
        <v>2059205</v>
      </c>
      <c r="B2717">
        <v>1</v>
      </c>
      <c r="C2717" t="s">
        <v>80</v>
      </c>
      <c r="D2717" t="s">
        <v>107</v>
      </c>
      <c r="E2717" t="s">
        <v>177</v>
      </c>
      <c r="F2717" t="s">
        <v>8076</v>
      </c>
      <c r="G2717" t="s">
        <v>183</v>
      </c>
      <c r="H2717" t="s">
        <v>143</v>
      </c>
      <c r="I2717" t="s">
        <v>135</v>
      </c>
      <c r="J2717" t="s">
        <v>136</v>
      </c>
      <c r="K2717" t="s">
        <v>137</v>
      </c>
      <c r="L2717" t="s">
        <v>8077</v>
      </c>
      <c r="M2717" t="s">
        <v>8078</v>
      </c>
      <c r="N2717">
        <v>2.8708333330000002</v>
      </c>
      <c r="O2717">
        <v>0</v>
      </c>
      <c r="P2717">
        <v>1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1.1636747817756876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1.1636747817756876</v>
      </c>
    </row>
    <row r="2718" spans="1:31" x14ac:dyDescent="0.25">
      <c r="A2718">
        <v>2058996</v>
      </c>
      <c r="B2718">
        <v>1</v>
      </c>
      <c r="C2718" t="s">
        <v>80</v>
      </c>
      <c r="D2718" t="s">
        <v>96</v>
      </c>
      <c r="E2718" t="s">
        <v>146</v>
      </c>
      <c r="F2718" t="s">
        <v>7876</v>
      </c>
      <c r="G2718" t="s">
        <v>133</v>
      </c>
      <c r="H2718" t="s">
        <v>134</v>
      </c>
      <c r="I2718" t="s">
        <v>135</v>
      </c>
      <c r="J2718" t="s">
        <v>136</v>
      </c>
      <c r="K2718" t="s">
        <v>137</v>
      </c>
      <c r="L2718" t="s">
        <v>8079</v>
      </c>
      <c r="M2718" t="s">
        <v>8080</v>
      </c>
      <c r="N2718">
        <v>0.36888888800000003</v>
      </c>
      <c r="O2718">
        <v>2</v>
      </c>
      <c r="P2718">
        <v>23</v>
      </c>
      <c r="Q2718">
        <v>3</v>
      </c>
      <c r="R2718">
        <v>0</v>
      </c>
      <c r="S2718">
        <v>7</v>
      </c>
      <c r="T2718">
        <v>0</v>
      </c>
      <c r="U2718">
        <v>0</v>
      </c>
      <c r="V2718">
        <v>0</v>
      </c>
      <c r="W2718">
        <v>6.3949851404598403</v>
      </c>
      <c r="X2718">
        <v>2.1418853134832005</v>
      </c>
      <c r="Y2718">
        <v>0.34771044025797337</v>
      </c>
      <c r="Z2718">
        <v>0</v>
      </c>
      <c r="AA2718">
        <v>43.810211062389101</v>
      </c>
      <c r="AB2718">
        <v>0</v>
      </c>
      <c r="AC2718">
        <v>0</v>
      </c>
      <c r="AD2718">
        <v>0</v>
      </c>
      <c r="AE2718">
        <v>52.694791956590116</v>
      </c>
    </row>
    <row r="2719" spans="1:31" x14ac:dyDescent="0.25">
      <c r="A2719">
        <v>2059228</v>
      </c>
      <c r="B2719">
        <v>1</v>
      </c>
      <c r="C2719" t="s">
        <v>80</v>
      </c>
      <c r="D2719" t="s">
        <v>96</v>
      </c>
      <c r="E2719" t="s">
        <v>177</v>
      </c>
      <c r="F2719" t="s">
        <v>8081</v>
      </c>
      <c r="G2719" t="s">
        <v>183</v>
      </c>
      <c r="H2719" t="s">
        <v>143</v>
      </c>
      <c r="I2719" t="s">
        <v>135</v>
      </c>
      <c r="J2719" t="s">
        <v>136</v>
      </c>
      <c r="K2719" t="s">
        <v>137</v>
      </c>
      <c r="L2719" t="s">
        <v>8082</v>
      </c>
      <c r="M2719" t="s">
        <v>8083</v>
      </c>
      <c r="N2719">
        <v>2.457222222</v>
      </c>
      <c r="O2719">
        <v>0</v>
      </c>
      <c r="P2719">
        <v>2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1.1195595882934029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1.1195595882934029</v>
      </c>
    </row>
    <row r="2720" spans="1:31" x14ac:dyDescent="0.25">
      <c r="A2720">
        <v>2059059</v>
      </c>
      <c r="B2720">
        <v>1</v>
      </c>
      <c r="C2720" t="s">
        <v>80</v>
      </c>
      <c r="D2720" t="s">
        <v>97</v>
      </c>
      <c r="E2720" t="s">
        <v>177</v>
      </c>
      <c r="F2720" t="s">
        <v>8084</v>
      </c>
      <c r="G2720" t="s">
        <v>196</v>
      </c>
      <c r="H2720" t="s">
        <v>143</v>
      </c>
      <c r="I2720" t="s">
        <v>135</v>
      </c>
      <c r="J2720" t="s">
        <v>136</v>
      </c>
      <c r="K2720" t="s">
        <v>137</v>
      </c>
      <c r="L2720" t="s">
        <v>8085</v>
      </c>
      <c r="M2720" t="s">
        <v>8086</v>
      </c>
      <c r="N2720">
        <v>5.420555555</v>
      </c>
      <c r="O2720">
        <v>0</v>
      </c>
      <c r="P2720">
        <v>1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1.7735544685973748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1.7735544685973748</v>
      </c>
    </row>
    <row r="2721" spans="1:31" x14ac:dyDescent="0.25">
      <c r="A2721">
        <v>2058913</v>
      </c>
      <c r="B2721">
        <v>1</v>
      </c>
      <c r="C2721" t="s">
        <v>81</v>
      </c>
      <c r="D2721" t="s">
        <v>123</v>
      </c>
      <c r="E2721" t="s">
        <v>146</v>
      </c>
      <c r="F2721" t="s">
        <v>8087</v>
      </c>
      <c r="G2721" t="s">
        <v>133</v>
      </c>
      <c r="H2721" t="s">
        <v>134</v>
      </c>
      <c r="I2721" t="s">
        <v>135</v>
      </c>
      <c r="J2721" t="s">
        <v>136</v>
      </c>
      <c r="K2721" t="s">
        <v>137</v>
      </c>
      <c r="L2721" t="s">
        <v>8088</v>
      </c>
      <c r="M2721" t="s">
        <v>8089</v>
      </c>
      <c r="N2721">
        <v>0.59750000000000003</v>
      </c>
      <c r="O2721">
        <v>0</v>
      </c>
      <c r="P2721">
        <v>1</v>
      </c>
      <c r="Q2721">
        <v>1</v>
      </c>
      <c r="R2721">
        <v>1</v>
      </c>
      <c r="S2721">
        <v>7</v>
      </c>
      <c r="T2721">
        <v>119</v>
      </c>
      <c r="U2721">
        <v>10</v>
      </c>
      <c r="V2721">
        <v>2</v>
      </c>
      <c r="W2721">
        <v>0</v>
      </c>
      <c r="X2721">
        <v>0.11290465369849167</v>
      </c>
      <c r="Y2721">
        <v>0.89889371087954495</v>
      </c>
      <c r="Z2721">
        <v>0.39818624723034168</v>
      </c>
      <c r="AA2721">
        <v>41.634380180267819</v>
      </c>
      <c r="AB2721">
        <v>38.478080126547411</v>
      </c>
      <c r="AC2721">
        <v>743.91772836599637</v>
      </c>
      <c r="AD2721">
        <v>0.65226149264575339</v>
      </c>
      <c r="AE2721">
        <v>826.09243477726568</v>
      </c>
    </row>
    <row r="2722" spans="1:31" x14ac:dyDescent="0.25">
      <c r="A2722">
        <v>2058933</v>
      </c>
      <c r="B2722">
        <v>1</v>
      </c>
      <c r="C2722" t="s">
        <v>80</v>
      </c>
      <c r="D2722" t="s">
        <v>104</v>
      </c>
      <c r="E2722" t="s">
        <v>169</v>
      </c>
      <c r="F2722" t="s">
        <v>8090</v>
      </c>
      <c r="G2722" t="s">
        <v>171</v>
      </c>
      <c r="H2722" t="s">
        <v>134</v>
      </c>
      <c r="I2722" t="s">
        <v>135</v>
      </c>
      <c r="J2722" t="s">
        <v>136</v>
      </c>
      <c r="K2722" t="s">
        <v>137</v>
      </c>
      <c r="L2722" t="s">
        <v>8091</v>
      </c>
      <c r="M2722" t="s">
        <v>8092</v>
      </c>
      <c r="N2722">
        <v>3.3344444439999998</v>
      </c>
      <c r="O2722">
        <v>0</v>
      </c>
      <c r="P2722">
        <v>100</v>
      </c>
      <c r="Q2722">
        <v>0</v>
      </c>
      <c r="R2722">
        <v>3</v>
      </c>
      <c r="S2722">
        <v>0</v>
      </c>
      <c r="T2722">
        <v>17</v>
      </c>
      <c r="U2722">
        <v>0</v>
      </c>
      <c r="V2722">
        <v>0</v>
      </c>
      <c r="W2722">
        <v>0</v>
      </c>
      <c r="X2722">
        <v>92.596440527018061</v>
      </c>
      <c r="Y2722">
        <v>0</v>
      </c>
      <c r="Z2722">
        <v>1.8899947830269299</v>
      </c>
      <c r="AA2722">
        <v>0</v>
      </c>
      <c r="AB2722">
        <v>48.487480772135292</v>
      </c>
      <c r="AC2722">
        <v>0</v>
      </c>
      <c r="AD2722">
        <v>0</v>
      </c>
      <c r="AE2722">
        <v>142.9739160821803</v>
      </c>
    </row>
    <row r="2723" spans="1:31" x14ac:dyDescent="0.25">
      <c r="A2723">
        <v>2058959</v>
      </c>
      <c r="B2723">
        <v>1</v>
      </c>
      <c r="C2723" t="s">
        <v>81</v>
      </c>
      <c r="D2723" t="s">
        <v>115</v>
      </c>
      <c r="E2723" t="s">
        <v>140</v>
      </c>
      <c r="F2723" t="s">
        <v>5304</v>
      </c>
      <c r="G2723" t="s">
        <v>142</v>
      </c>
      <c r="H2723" t="s">
        <v>143</v>
      </c>
      <c r="I2723" t="s">
        <v>135</v>
      </c>
      <c r="J2723" t="s">
        <v>136</v>
      </c>
      <c r="K2723" t="s">
        <v>137</v>
      </c>
      <c r="L2723" t="s">
        <v>8093</v>
      </c>
      <c r="M2723" t="s">
        <v>8094</v>
      </c>
      <c r="N2723">
        <v>2.7405555549999998</v>
      </c>
      <c r="O2723">
        <v>0</v>
      </c>
      <c r="P2723">
        <v>12</v>
      </c>
      <c r="Q2723">
        <v>0</v>
      </c>
      <c r="R2723">
        <v>2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8.8949925067822999</v>
      </c>
      <c r="Y2723">
        <v>0</v>
      </c>
      <c r="Z2723">
        <v>15.308614894756273</v>
      </c>
      <c r="AA2723">
        <v>0</v>
      </c>
      <c r="AB2723">
        <v>0</v>
      </c>
      <c r="AC2723">
        <v>0</v>
      </c>
      <c r="AD2723">
        <v>0</v>
      </c>
      <c r="AE2723">
        <v>24.203607401538573</v>
      </c>
    </row>
    <row r="2724" spans="1:31" x14ac:dyDescent="0.25">
      <c r="A2724">
        <v>2059145</v>
      </c>
      <c r="B2724">
        <v>1</v>
      </c>
      <c r="C2724" t="s">
        <v>81</v>
      </c>
      <c r="D2724" t="s">
        <v>128</v>
      </c>
      <c r="E2724" t="s">
        <v>177</v>
      </c>
      <c r="F2724" t="s">
        <v>8095</v>
      </c>
      <c r="G2724" t="s">
        <v>1007</v>
      </c>
      <c r="H2724" t="s">
        <v>143</v>
      </c>
      <c r="I2724" t="s">
        <v>135</v>
      </c>
      <c r="J2724" t="s">
        <v>136</v>
      </c>
      <c r="K2724" t="s">
        <v>137</v>
      </c>
      <c r="L2724" t="s">
        <v>8096</v>
      </c>
      <c r="M2724" t="s">
        <v>8097</v>
      </c>
      <c r="N2724">
        <v>1.625277777</v>
      </c>
      <c r="O2724">
        <v>0</v>
      </c>
      <c r="P2724">
        <v>7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2.6077907624338645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2.6077907624338645</v>
      </c>
    </row>
    <row r="2725" spans="1:31" x14ac:dyDescent="0.25">
      <c r="A2725">
        <v>2059245</v>
      </c>
      <c r="B2725">
        <v>1</v>
      </c>
      <c r="C2725" t="s">
        <v>80</v>
      </c>
      <c r="D2725" t="s">
        <v>88</v>
      </c>
      <c r="E2725" t="s">
        <v>177</v>
      </c>
      <c r="F2725" t="s">
        <v>8098</v>
      </c>
      <c r="G2725" t="s">
        <v>183</v>
      </c>
      <c r="H2725" t="s">
        <v>143</v>
      </c>
      <c r="I2725" t="s">
        <v>135</v>
      </c>
      <c r="J2725" t="s">
        <v>136</v>
      </c>
      <c r="K2725" t="s">
        <v>137</v>
      </c>
      <c r="L2725" t="s">
        <v>8099</v>
      </c>
      <c r="M2725" t="s">
        <v>8100</v>
      </c>
      <c r="N2725">
        <v>1.798333333</v>
      </c>
      <c r="O2725">
        <v>0</v>
      </c>
      <c r="P2725">
        <v>37</v>
      </c>
      <c r="Q2725">
        <v>0</v>
      </c>
      <c r="R2725">
        <v>0</v>
      </c>
      <c r="S2725">
        <v>0</v>
      </c>
      <c r="T2725">
        <v>2</v>
      </c>
      <c r="U2725">
        <v>0</v>
      </c>
      <c r="V2725">
        <v>0</v>
      </c>
      <c r="W2725">
        <v>0</v>
      </c>
      <c r="X2725">
        <v>19.800523327543498</v>
      </c>
      <c r="Y2725">
        <v>0</v>
      </c>
      <c r="Z2725">
        <v>0</v>
      </c>
      <c r="AA2725">
        <v>0</v>
      </c>
      <c r="AB2725">
        <v>3.5326637873695255</v>
      </c>
      <c r="AC2725">
        <v>0</v>
      </c>
      <c r="AD2725">
        <v>0</v>
      </c>
      <c r="AE2725">
        <v>23.333187114913024</v>
      </c>
    </row>
    <row r="2726" spans="1:31" x14ac:dyDescent="0.25">
      <c r="A2726">
        <v>2058953</v>
      </c>
      <c r="B2726">
        <v>1</v>
      </c>
      <c r="C2726" t="s">
        <v>80</v>
      </c>
      <c r="D2726" t="s">
        <v>93</v>
      </c>
      <c r="E2726" t="s">
        <v>146</v>
      </c>
      <c r="F2726" t="s">
        <v>8101</v>
      </c>
      <c r="G2726" t="s">
        <v>133</v>
      </c>
      <c r="H2726" t="s">
        <v>134</v>
      </c>
      <c r="I2726" t="s">
        <v>135</v>
      </c>
      <c r="J2726" t="s">
        <v>136</v>
      </c>
      <c r="K2726" t="s">
        <v>137</v>
      </c>
      <c r="L2726" t="s">
        <v>8102</v>
      </c>
      <c r="M2726" t="s">
        <v>8038</v>
      </c>
      <c r="N2726">
        <v>1.1288888880000001</v>
      </c>
      <c r="O2726">
        <v>1</v>
      </c>
      <c r="P2726">
        <v>86</v>
      </c>
      <c r="Q2726">
        <v>10</v>
      </c>
      <c r="R2726">
        <v>140</v>
      </c>
      <c r="S2726">
        <v>2</v>
      </c>
      <c r="T2726">
        <v>51</v>
      </c>
      <c r="U2726">
        <v>3</v>
      </c>
      <c r="V2726">
        <v>0</v>
      </c>
      <c r="W2726">
        <v>0.16119217298773333</v>
      </c>
      <c r="X2726">
        <v>32.025036975544168</v>
      </c>
      <c r="Y2726">
        <v>25.311019081088503</v>
      </c>
      <c r="Z2726">
        <v>132.9625753545632</v>
      </c>
      <c r="AA2726">
        <v>59.165061022977241</v>
      </c>
      <c r="AB2726">
        <v>39.312482171349501</v>
      </c>
      <c r="AC2726">
        <v>226.49050103888266</v>
      </c>
      <c r="AD2726">
        <v>0</v>
      </c>
      <c r="AE2726">
        <v>515.42786781739301</v>
      </c>
    </row>
    <row r="2727" spans="1:31" x14ac:dyDescent="0.25">
      <c r="A2727">
        <v>2059225</v>
      </c>
      <c r="B2727">
        <v>1</v>
      </c>
      <c r="C2727" t="s">
        <v>80</v>
      </c>
      <c r="D2727" t="s">
        <v>98</v>
      </c>
      <c r="E2727" t="s">
        <v>140</v>
      </c>
      <c r="F2727" t="s">
        <v>8103</v>
      </c>
      <c r="G2727" t="s">
        <v>324</v>
      </c>
      <c r="H2727" t="s">
        <v>143</v>
      </c>
      <c r="I2727" t="s">
        <v>135</v>
      </c>
      <c r="J2727" t="s">
        <v>136</v>
      </c>
      <c r="K2727" t="s">
        <v>137</v>
      </c>
      <c r="L2727" t="s">
        <v>8104</v>
      </c>
      <c r="M2727" t="s">
        <v>8105</v>
      </c>
      <c r="N2727">
        <v>2.2511111110000002</v>
      </c>
      <c r="O2727">
        <v>0</v>
      </c>
      <c r="P2727">
        <v>8</v>
      </c>
      <c r="Q2727">
        <v>0</v>
      </c>
      <c r="R2727">
        <v>31</v>
      </c>
      <c r="S2727">
        <v>0</v>
      </c>
      <c r="T2727">
        <v>10</v>
      </c>
      <c r="U2727">
        <v>0</v>
      </c>
      <c r="V2727">
        <v>0</v>
      </c>
      <c r="W2727">
        <v>0</v>
      </c>
      <c r="X2727">
        <v>8.1912890330058978</v>
      </c>
      <c r="Y2727">
        <v>0</v>
      </c>
      <c r="Z2727">
        <v>76.752129573017243</v>
      </c>
      <c r="AA2727">
        <v>0</v>
      </c>
      <c r="AB2727">
        <v>10.846774452362183</v>
      </c>
      <c r="AC2727">
        <v>0</v>
      </c>
      <c r="AD2727">
        <v>0</v>
      </c>
      <c r="AE2727">
        <v>95.790193058385327</v>
      </c>
    </row>
    <row r="2728" spans="1:31" x14ac:dyDescent="0.25">
      <c r="A2728">
        <v>2059082</v>
      </c>
      <c r="B2728">
        <v>1</v>
      </c>
      <c r="C2728" t="s">
        <v>81</v>
      </c>
      <c r="D2728" t="s">
        <v>128</v>
      </c>
      <c r="E2728" t="s">
        <v>177</v>
      </c>
      <c r="F2728" t="s">
        <v>8095</v>
      </c>
      <c r="G2728" t="s">
        <v>1007</v>
      </c>
      <c r="H2728" t="s">
        <v>143</v>
      </c>
      <c r="I2728" t="s">
        <v>135</v>
      </c>
      <c r="J2728" t="s">
        <v>3</v>
      </c>
      <c r="K2728" t="s">
        <v>137</v>
      </c>
      <c r="L2728" t="s">
        <v>8106</v>
      </c>
      <c r="M2728" t="s">
        <v>8107</v>
      </c>
      <c r="N2728">
        <v>0.88833333299999995</v>
      </c>
      <c r="O2728">
        <v>0</v>
      </c>
      <c r="P2728">
        <v>7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1.44162187911716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1.44162187911716</v>
      </c>
    </row>
    <row r="2729" spans="1:31" x14ac:dyDescent="0.25">
      <c r="A2729">
        <v>2058939</v>
      </c>
      <c r="B2729">
        <v>1</v>
      </c>
      <c r="C2729" t="s">
        <v>80</v>
      </c>
      <c r="D2729" t="s">
        <v>102</v>
      </c>
      <c r="E2729" t="s">
        <v>169</v>
      </c>
      <c r="F2729" t="s">
        <v>8108</v>
      </c>
      <c r="G2729" t="s">
        <v>171</v>
      </c>
      <c r="H2729" t="s">
        <v>134</v>
      </c>
      <c r="I2729" t="s">
        <v>135</v>
      </c>
      <c r="J2729" t="s">
        <v>136</v>
      </c>
      <c r="K2729" t="s">
        <v>137</v>
      </c>
      <c r="L2729" t="s">
        <v>8109</v>
      </c>
      <c r="M2729" t="s">
        <v>8110</v>
      </c>
      <c r="N2729">
        <v>0.950555555</v>
      </c>
      <c r="O2729">
        <v>0</v>
      </c>
      <c r="P2729">
        <v>18</v>
      </c>
      <c r="Q2729">
        <v>0</v>
      </c>
      <c r="R2729">
        <v>48</v>
      </c>
      <c r="S2729">
        <v>0</v>
      </c>
      <c r="T2729">
        <v>7</v>
      </c>
      <c r="U2729">
        <v>0</v>
      </c>
      <c r="V2729">
        <v>0</v>
      </c>
      <c r="W2729">
        <v>0</v>
      </c>
      <c r="X2729">
        <v>1.5905196378236608</v>
      </c>
      <c r="Y2729">
        <v>0</v>
      </c>
      <c r="Z2729">
        <v>15.751546371826393</v>
      </c>
      <c r="AA2729">
        <v>0</v>
      </c>
      <c r="AB2729">
        <v>11.237486455240445</v>
      </c>
      <c r="AC2729">
        <v>0</v>
      </c>
      <c r="AD2729">
        <v>0</v>
      </c>
      <c r="AE2729">
        <v>28.579552464890497</v>
      </c>
    </row>
    <row r="2730" spans="1:31" x14ac:dyDescent="0.25">
      <c r="A2730">
        <v>2059188</v>
      </c>
      <c r="B2730">
        <v>1</v>
      </c>
      <c r="C2730" t="s">
        <v>80</v>
      </c>
      <c r="D2730" t="s">
        <v>93</v>
      </c>
      <c r="E2730" t="s">
        <v>158</v>
      </c>
      <c r="F2730" t="s">
        <v>8111</v>
      </c>
      <c r="G2730" t="s">
        <v>160</v>
      </c>
      <c r="H2730" t="s">
        <v>143</v>
      </c>
      <c r="I2730" t="s">
        <v>135</v>
      </c>
      <c r="J2730" t="s">
        <v>136</v>
      </c>
      <c r="K2730" t="s">
        <v>137</v>
      </c>
      <c r="L2730" t="s">
        <v>8112</v>
      </c>
      <c r="M2730" t="s">
        <v>8113</v>
      </c>
      <c r="N2730">
        <v>4.9858333330000004</v>
      </c>
      <c r="O2730">
        <v>0</v>
      </c>
      <c r="P2730">
        <v>2</v>
      </c>
      <c r="Q2730">
        <v>0</v>
      </c>
      <c r="R2730">
        <v>2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1.2200312236760766</v>
      </c>
      <c r="Y2730">
        <v>0</v>
      </c>
      <c r="Z2730">
        <v>7.2491220418873974</v>
      </c>
      <c r="AA2730">
        <v>0</v>
      </c>
      <c r="AB2730">
        <v>0</v>
      </c>
      <c r="AC2730">
        <v>0</v>
      </c>
      <c r="AD2730">
        <v>0</v>
      </c>
      <c r="AE2730">
        <v>8.4691532655634738</v>
      </c>
    </row>
    <row r="2731" spans="1:31" x14ac:dyDescent="0.25">
      <c r="A2731">
        <v>2069318</v>
      </c>
      <c r="B2731">
        <v>1</v>
      </c>
      <c r="C2731" t="s">
        <v>80</v>
      </c>
      <c r="D2731" t="s">
        <v>89</v>
      </c>
      <c r="E2731" t="s">
        <v>146</v>
      </c>
      <c r="F2731" t="s">
        <v>7444</v>
      </c>
      <c r="G2731" t="s">
        <v>133</v>
      </c>
      <c r="H2731" t="s">
        <v>134</v>
      </c>
      <c r="I2731" t="s">
        <v>135</v>
      </c>
      <c r="J2731" t="s">
        <v>136</v>
      </c>
      <c r="K2731" t="s">
        <v>137</v>
      </c>
      <c r="L2731" t="s">
        <v>8114</v>
      </c>
      <c r="M2731" t="s">
        <v>8115</v>
      </c>
      <c r="N2731">
        <v>0.70722222199999996</v>
      </c>
      <c r="O2731">
        <v>1</v>
      </c>
      <c r="P2731">
        <v>272</v>
      </c>
      <c r="Q2731">
        <v>1</v>
      </c>
      <c r="R2731">
        <v>51</v>
      </c>
      <c r="S2731">
        <v>1</v>
      </c>
      <c r="T2731">
        <v>138</v>
      </c>
      <c r="U2731">
        <v>0</v>
      </c>
      <c r="V2731">
        <v>0</v>
      </c>
      <c r="W2731">
        <v>2.3873328640706153</v>
      </c>
      <c r="X2731">
        <v>67.544696999204376</v>
      </c>
      <c r="Y2731">
        <v>2.3834983239731358</v>
      </c>
      <c r="Z2731">
        <v>15.712221793962401</v>
      </c>
      <c r="AA2731">
        <v>0.22329580489397588</v>
      </c>
      <c r="AB2731">
        <v>72.401867375069727</v>
      </c>
      <c r="AC2731">
        <v>0</v>
      </c>
      <c r="AD2731">
        <v>0</v>
      </c>
      <c r="AE2731">
        <v>160.65291316117424</v>
      </c>
    </row>
    <row r="2732" spans="1:31" x14ac:dyDescent="0.25">
      <c r="A2732">
        <v>2069381</v>
      </c>
      <c r="B2732">
        <v>1</v>
      </c>
      <c r="C2732" t="s">
        <v>80</v>
      </c>
      <c r="D2732" t="s">
        <v>97</v>
      </c>
      <c r="E2732" t="s">
        <v>146</v>
      </c>
      <c r="F2732" t="s">
        <v>7468</v>
      </c>
      <c r="G2732" t="s">
        <v>154</v>
      </c>
      <c r="H2732" t="s">
        <v>134</v>
      </c>
      <c r="I2732" t="s">
        <v>135</v>
      </c>
      <c r="J2732" t="s">
        <v>5</v>
      </c>
      <c r="K2732" t="s">
        <v>155</v>
      </c>
      <c r="L2732" t="s">
        <v>7491</v>
      </c>
      <c r="M2732" t="s">
        <v>8116</v>
      </c>
      <c r="N2732">
        <v>1.3833333329999999</v>
      </c>
      <c r="O2732">
        <v>19</v>
      </c>
      <c r="P2732">
        <v>101</v>
      </c>
      <c r="Q2732">
        <v>5</v>
      </c>
      <c r="R2732">
        <v>28</v>
      </c>
      <c r="S2732">
        <v>3</v>
      </c>
      <c r="T2732">
        <v>15</v>
      </c>
      <c r="U2732">
        <v>0</v>
      </c>
      <c r="V2732">
        <v>0</v>
      </c>
      <c r="W2732">
        <v>88.586424715415049</v>
      </c>
      <c r="X2732">
        <v>179.65601258050302</v>
      </c>
      <c r="Y2732">
        <v>3.8168617084926995</v>
      </c>
      <c r="Z2732">
        <v>15.099698651233606</v>
      </c>
      <c r="AA2732">
        <v>16.372752728265002</v>
      </c>
      <c r="AB2732">
        <v>9.153696405630166</v>
      </c>
      <c r="AC2732">
        <v>0</v>
      </c>
      <c r="AD2732">
        <v>0</v>
      </c>
      <c r="AE2732">
        <v>312.68544678953958</v>
      </c>
    </row>
    <row r="2733" spans="1:31" x14ac:dyDescent="0.25">
      <c r="A2733">
        <v>2059208</v>
      </c>
      <c r="B2733">
        <v>1</v>
      </c>
      <c r="C2733" t="s">
        <v>80</v>
      </c>
      <c r="D2733" t="s">
        <v>94</v>
      </c>
      <c r="E2733" t="s">
        <v>177</v>
      </c>
      <c r="F2733" t="s">
        <v>8117</v>
      </c>
      <c r="G2733" t="s">
        <v>183</v>
      </c>
      <c r="H2733" t="s">
        <v>143</v>
      </c>
      <c r="I2733" t="s">
        <v>135</v>
      </c>
      <c r="J2733" t="s">
        <v>136</v>
      </c>
      <c r="K2733" t="s">
        <v>137</v>
      </c>
      <c r="L2733" t="s">
        <v>8118</v>
      </c>
      <c r="M2733" t="s">
        <v>8119</v>
      </c>
      <c r="N2733">
        <v>2.1311111110000001</v>
      </c>
      <c r="O2733">
        <v>0</v>
      </c>
      <c r="P2733">
        <v>1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0.36440204372607504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0.36440204372607504</v>
      </c>
    </row>
    <row r="2734" spans="1:31" x14ac:dyDescent="0.25">
      <c r="A2734">
        <v>2059022</v>
      </c>
      <c r="B2734">
        <v>1</v>
      </c>
      <c r="C2734" t="s">
        <v>80</v>
      </c>
      <c r="D2734" t="s">
        <v>92</v>
      </c>
      <c r="E2734" t="s">
        <v>158</v>
      </c>
      <c r="F2734" t="s">
        <v>8120</v>
      </c>
      <c r="G2734" t="s">
        <v>636</v>
      </c>
      <c r="H2734" t="s">
        <v>143</v>
      </c>
      <c r="I2734" t="s">
        <v>135</v>
      </c>
      <c r="J2734" t="s">
        <v>136</v>
      </c>
      <c r="K2734" t="s">
        <v>137</v>
      </c>
      <c r="L2734" t="s">
        <v>8121</v>
      </c>
      <c r="M2734" t="s">
        <v>8122</v>
      </c>
      <c r="N2734">
        <v>2.2705555550000001</v>
      </c>
      <c r="O2734">
        <v>0</v>
      </c>
      <c r="P2734">
        <v>7</v>
      </c>
      <c r="Q2734">
        <v>0</v>
      </c>
      <c r="R2734">
        <v>8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1.5067151121983888</v>
      </c>
      <c r="Y2734">
        <v>0</v>
      </c>
      <c r="Z2734">
        <v>3.3257908085540873</v>
      </c>
      <c r="AA2734">
        <v>0</v>
      </c>
      <c r="AB2734">
        <v>0</v>
      </c>
      <c r="AC2734">
        <v>0</v>
      </c>
      <c r="AD2734">
        <v>0</v>
      </c>
      <c r="AE2734">
        <v>4.8325059207524763</v>
      </c>
    </row>
    <row r="2735" spans="1:31" x14ac:dyDescent="0.25">
      <c r="A2735">
        <v>2059016</v>
      </c>
      <c r="B2735">
        <v>1</v>
      </c>
      <c r="C2735" t="s">
        <v>80</v>
      </c>
      <c r="D2735" t="s">
        <v>84</v>
      </c>
      <c r="E2735" t="s">
        <v>177</v>
      </c>
      <c r="F2735" t="s">
        <v>3698</v>
      </c>
      <c r="G2735" t="s">
        <v>196</v>
      </c>
      <c r="H2735" t="s">
        <v>143</v>
      </c>
      <c r="I2735" t="s">
        <v>135</v>
      </c>
      <c r="J2735" t="s">
        <v>136</v>
      </c>
      <c r="K2735" t="s">
        <v>137</v>
      </c>
      <c r="L2735" t="s">
        <v>8123</v>
      </c>
      <c r="M2735" t="s">
        <v>8124</v>
      </c>
      <c r="N2735">
        <v>1.365</v>
      </c>
      <c r="O2735">
        <v>0</v>
      </c>
      <c r="P2735">
        <v>3</v>
      </c>
      <c r="Q2735">
        <v>0</v>
      </c>
      <c r="R2735">
        <v>0</v>
      </c>
      <c r="S2735">
        <v>0</v>
      </c>
      <c r="T2735">
        <v>1</v>
      </c>
      <c r="U2735">
        <v>0</v>
      </c>
      <c r="V2735">
        <v>0</v>
      </c>
      <c r="W2735">
        <v>0</v>
      </c>
      <c r="X2735">
        <v>2.7912084830513018</v>
      </c>
      <c r="Y2735">
        <v>0</v>
      </c>
      <c r="Z2735">
        <v>0</v>
      </c>
      <c r="AA2735">
        <v>0</v>
      </c>
      <c r="AB2735">
        <v>5.1097379353335005E-2</v>
      </c>
      <c r="AC2735">
        <v>0</v>
      </c>
      <c r="AD2735">
        <v>0</v>
      </c>
      <c r="AE2735">
        <v>2.8423058624046367</v>
      </c>
    </row>
    <row r="2736" spans="1:31" x14ac:dyDescent="0.25">
      <c r="A2736">
        <v>2058916</v>
      </c>
      <c r="B2736">
        <v>1</v>
      </c>
      <c r="C2736" t="s">
        <v>80</v>
      </c>
      <c r="D2736" t="s">
        <v>100</v>
      </c>
      <c r="E2736" t="s">
        <v>146</v>
      </c>
      <c r="F2736" t="s">
        <v>8125</v>
      </c>
      <c r="G2736" t="s">
        <v>133</v>
      </c>
      <c r="H2736" t="s">
        <v>134</v>
      </c>
      <c r="I2736" t="s">
        <v>135</v>
      </c>
      <c r="J2736" t="s">
        <v>136</v>
      </c>
      <c r="K2736" t="s">
        <v>137</v>
      </c>
      <c r="L2736" t="s">
        <v>8126</v>
      </c>
      <c r="M2736" t="s">
        <v>8127</v>
      </c>
      <c r="N2736">
        <v>1.5863888880000001</v>
      </c>
      <c r="O2736">
        <v>6</v>
      </c>
      <c r="P2736">
        <v>0</v>
      </c>
      <c r="Q2736">
        <v>56</v>
      </c>
      <c r="R2736">
        <v>22</v>
      </c>
      <c r="S2736">
        <v>6</v>
      </c>
      <c r="T2736">
        <v>0</v>
      </c>
      <c r="U2736">
        <v>0</v>
      </c>
      <c r="V2736">
        <v>0</v>
      </c>
      <c r="W2736">
        <v>4.3101269538231337</v>
      </c>
      <c r="X2736">
        <v>0</v>
      </c>
      <c r="Y2736">
        <v>43.834924109180371</v>
      </c>
      <c r="Z2736">
        <v>49.441503538442817</v>
      </c>
      <c r="AA2736">
        <v>33.563136822595439</v>
      </c>
      <c r="AB2736">
        <v>0</v>
      </c>
      <c r="AC2736">
        <v>0</v>
      </c>
      <c r="AD2736">
        <v>0</v>
      </c>
      <c r="AE2736">
        <v>131.14969142404175</v>
      </c>
    </row>
    <row r="2737" spans="1:31" x14ac:dyDescent="0.25">
      <c r="A2737">
        <v>2058936</v>
      </c>
      <c r="B2737">
        <v>1</v>
      </c>
      <c r="C2737" t="s">
        <v>80</v>
      </c>
      <c r="D2737" t="s">
        <v>100</v>
      </c>
      <c r="E2737" t="s">
        <v>177</v>
      </c>
      <c r="F2737" t="s">
        <v>8128</v>
      </c>
      <c r="G2737" t="s">
        <v>183</v>
      </c>
      <c r="H2737" t="s">
        <v>143</v>
      </c>
      <c r="I2737" t="s">
        <v>135</v>
      </c>
      <c r="J2737" t="s">
        <v>136</v>
      </c>
      <c r="K2737" t="s">
        <v>137</v>
      </c>
      <c r="L2737" t="s">
        <v>8129</v>
      </c>
      <c r="M2737" t="s">
        <v>8130</v>
      </c>
      <c r="N2737">
        <v>2.5763888879999999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1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0.48180266087027945</v>
      </c>
      <c r="AC2737">
        <v>0</v>
      </c>
      <c r="AD2737">
        <v>0</v>
      </c>
      <c r="AE2737">
        <v>0.48180266087027945</v>
      </c>
    </row>
    <row r="2738" spans="1:31" x14ac:dyDescent="0.25">
      <c r="A2738">
        <v>2058979</v>
      </c>
      <c r="B2738">
        <v>1</v>
      </c>
      <c r="C2738" t="s">
        <v>81</v>
      </c>
      <c r="D2738" t="s">
        <v>118</v>
      </c>
      <c r="E2738" t="s">
        <v>169</v>
      </c>
      <c r="F2738" t="s">
        <v>8131</v>
      </c>
      <c r="G2738" t="s">
        <v>171</v>
      </c>
      <c r="H2738" t="s">
        <v>134</v>
      </c>
      <c r="I2738" t="s">
        <v>135</v>
      </c>
      <c r="J2738" t="s">
        <v>136</v>
      </c>
      <c r="K2738" t="s">
        <v>137</v>
      </c>
      <c r="L2738" t="s">
        <v>8132</v>
      </c>
      <c r="M2738" t="s">
        <v>8133</v>
      </c>
      <c r="N2738">
        <v>1.9175</v>
      </c>
      <c r="O2738">
        <v>0</v>
      </c>
      <c r="P2738">
        <v>58</v>
      </c>
      <c r="Q2738">
        <v>0</v>
      </c>
      <c r="R2738">
        <v>6</v>
      </c>
      <c r="S2738">
        <v>0</v>
      </c>
      <c r="T2738">
        <v>10</v>
      </c>
      <c r="U2738">
        <v>0</v>
      </c>
      <c r="V2738">
        <v>0</v>
      </c>
      <c r="W2738">
        <v>0</v>
      </c>
      <c r="X2738">
        <v>25.378769519392169</v>
      </c>
      <c r="Y2738">
        <v>0</v>
      </c>
      <c r="Z2738">
        <v>62.254555832251306</v>
      </c>
      <c r="AA2738">
        <v>0</v>
      </c>
      <c r="AB2738">
        <v>4.7065960430282363</v>
      </c>
      <c r="AC2738">
        <v>0</v>
      </c>
      <c r="AD2738">
        <v>0</v>
      </c>
      <c r="AE2738">
        <v>92.33992139467172</v>
      </c>
    </row>
    <row r="2739" spans="1:31" x14ac:dyDescent="0.25">
      <c r="A2739">
        <v>2059079</v>
      </c>
      <c r="B2739">
        <v>1</v>
      </c>
      <c r="C2739" t="s">
        <v>80</v>
      </c>
      <c r="D2739" t="s">
        <v>101</v>
      </c>
      <c r="E2739" t="s">
        <v>131</v>
      </c>
      <c r="F2739" t="s">
        <v>8134</v>
      </c>
      <c r="G2739" t="s">
        <v>133</v>
      </c>
      <c r="H2739" t="s">
        <v>134</v>
      </c>
      <c r="I2739" t="s">
        <v>135</v>
      </c>
      <c r="J2739" t="s">
        <v>136</v>
      </c>
      <c r="K2739" t="s">
        <v>137</v>
      </c>
      <c r="L2739" t="s">
        <v>8135</v>
      </c>
      <c r="M2739" t="s">
        <v>8136</v>
      </c>
      <c r="N2739">
        <v>2.3486111109999999</v>
      </c>
      <c r="O2739">
        <v>8</v>
      </c>
      <c r="P2739">
        <v>4</v>
      </c>
      <c r="Q2739">
        <v>9</v>
      </c>
      <c r="R2739">
        <v>0</v>
      </c>
      <c r="S2739">
        <v>6</v>
      </c>
      <c r="T2739">
        <v>1</v>
      </c>
      <c r="U2739">
        <v>0</v>
      </c>
      <c r="V2739">
        <v>0</v>
      </c>
      <c r="W2739">
        <v>4.6245324649635604</v>
      </c>
      <c r="X2739">
        <v>1.3479027822433252</v>
      </c>
      <c r="Y2739">
        <v>384.72488414393661</v>
      </c>
      <c r="Z2739">
        <v>0</v>
      </c>
      <c r="AA2739">
        <v>585.59981349558768</v>
      </c>
      <c r="AB2739">
        <v>0.52169648933350843</v>
      </c>
      <c r="AC2739">
        <v>0</v>
      </c>
      <c r="AD2739">
        <v>0</v>
      </c>
      <c r="AE2739">
        <v>976.81882937606463</v>
      </c>
    </row>
    <row r="2740" spans="1:31" x14ac:dyDescent="0.25">
      <c r="A2740">
        <v>2058956</v>
      </c>
      <c r="B2740">
        <v>1</v>
      </c>
      <c r="C2740" t="s">
        <v>80</v>
      </c>
      <c r="D2740" t="s">
        <v>97</v>
      </c>
      <c r="E2740" t="s">
        <v>146</v>
      </c>
      <c r="F2740" t="s">
        <v>8137</v>
      </c>
      <c r="G2740" t="s">
        <v>133</v>
      </c>
      <c r="H2740" t="s">
        <v>134</v>
      </c>
      <c r="I2740" t="s">
        <v>135</v>
      </c>
      <c r="J2740" t="s">
        <v>136</v>
      </c>
      <c r="K2740" t="s">
        <v>137</v>
      </c>
      <c r="L2740" t="s">
        <v>8138</v>
      </c>
      <c r="M2740" t="s">
        <v>8139</v>
      </c>
      <c r="N2740">
        <v>1.4186111109999999</v>
      </c>
      <c r="O2740">
        <v>0</v>
      </c>
      <c r="P2740">
        <v>248</v>
      </c>
      <c r="Q2740">
        <v>0</v>
      </c>
      <c r="R2740">
        <v>27</v>
      </c>
      <c r="S2740">
        <v>1</v>
      </c>
      <c r="T2740">
        <v>14</v>
      </c>
      <c r="U2740">
        <v>1</v>
      </c>
      <c r="V2740">
        <v>0</v>
      </c>
      <c r="W2740">
        <v>0</v>
      </c>
      <c r="X2740">
        <v>80.621812869039587</v>
      </c>
      <c r="Y2740">
        <v>0</v>
      </c>
      <c r="Z2740">
        <v>10.329827092191605</v>
      </c>
      <c r="AA2740">
        <v>19.475684787116325</v>
      </c>
      <c r="AB2740">
        <v>21.128759095764675</v>
      </c>
      <c r="AC2740">
        <v>56.352867387455191</v>
      </c>
      <c r="AD2740">
        <v>0</v>
      </c>
      <c r="AE2740">
        <v>187.90895123156736</v>
      </c>
    </row>
    <row r="2741" spans="1:31" x14ac:dyDescent="0.25">
      <c r="A2741">
        <v>2059122</v>
      </c>
      <c r="B2741">
        <v>1</v>
      </c>
      <c r="C2741" t="s">
        <v>80</v>
      </c>
      <c r="D2741" t="s">
        <v>107</v>
      </c>
      <c r="E2741" t="s">
        <v>158</v>
      </c>
      <c r="F2741" t="s">
        <v>8140</v>
      </c>
      <c r="G2741" t="s">
        <v>160</v>
      </c>
      <c r="H2741" t="s">
        <v>143</v>
      </c>
      <c r="I2741" t="s">
        <v>135</v>
      </c>
      <c r="J2741" t="s">
        <v>136</v>
      </c>
      <c r="K2741" t="s">
        <v>137</v>
      </c>
      <c r="L2741" t="s">
        <v>8141</v>
      </c>
      <c r="M2741" t="s">
        <v>8142</v>
      </c>
      <c r="N2741">
        <v>2.7625000000000002</v>
      </c>
      <c r="O2741">
        <v>0</v>
      </c>
      <c r="P2741">
        <v>48</v>
      </c>
      <c r="Q2741">
        <v>0</v>
      </c>
      <c r="R2741">
        <v>0</v>
      </c>
      <c r="S2741">
        <v>0</v>
      </c>
      <c r="T2741">
        <v>2</v>
      </c>
      <c r="U2741">
        <v>0</v>
      </c>
      <c r="V2741">
        <v>0</v>
      </c>
      <c r="W2741">
        <v>0</v>
      </c>
      <c r="X2741">
        <v>25.301323195325121</v>
      </c>
      <c r="Y2741">
        <v>0</v>
      </c>
      <c r="Z2741">
        <v>0</v>
      </c>
      <c r="AA2741">
        <v>0</v>
      </c>
      <c r="AB2741">
        <v>8.4628773885675024E-2</v>
      </c>
      <c r="AC2741">
        <v>0</v>
      </c>
      <c r="AD2741">
        <v>0</v>
      </c>
      <c r="AE2741">
        <v>25.385951969210797</v>
      </c>
    </row>
    <row r="2742" spans="1:31" x14ac:dyDescent="0.25">
      <c r="A2742">
        <v>2059099</v>
      </c>
      <c r="B2742">
        <v>1</v>
      </c>
      <c r="C2742" t="s">
        <v>80</v>
      </c>
      <c r="D2742" t="s">
        <v>93</v>
      </c>
      <c r="E2742" t="s">
        <v>169</v>
      </c>
      <c r="F2742" t="s">
        <v>8143</v>
      </c>
      <c r="G2742" t="s">
        <v>133</v>
      </c>
      <c r="H2742" t="s">
        <v>134</v>
      </c>
      <c r="I2742" t="s">
        <v>135</v>
      </c>
      <c r="J2742" t="s">
        <v>136</v>
      </c>
      <c r="K2742" t="s">
        <v>137</v>
      </c>
      <c r="L2742" t="s">
        <v>8144</v>
      </c>
      <c r="M2742" t="s">
        <v>8145</v>
      </c>
      <c r="N2742">
        <v>0.185277777</v>
      </c>
      <c r="O2742">
        <v>0</v>
      </c>
      <c r="P2742">
        <v>18</v>
      </c>
      <c r="Q2742">
        <v>0</v>
      </c>
      <c r="R2742">
        <v>5</v>
      </c>
      <c r="S2742">
        <v>7</v>
      </c>
      <c r="T2742">
        <v>905</v>
      </c>
      <c r="U2742">
        <v>5</v>
      </c>
      <c r="V2742">
        <v>14</v>
      </c>
      <c r="W2742">
        <v>0</v>
      </c>
      <c r="X2742">
        <v>0.32880803596297892</v>
      </c>
      <c r="Y2742">
        <v>0</v>
      </c>
      <c r="Z2742">
        <v>1.6247220077763751</v>
      </c>
      <c r="AA2742">
        <v>7.4447825140081747</v>
      </c>
      <c r="AB2742">
        <v>101.33664959699846</v>
      </c>
      <c r="AC2742">
        <v>27.826323392872141</v>
      </c>
      <c r="AD2742">
        <v>16.554147292869516</v>
      </c>
      <c r="AE2742">
        <v>155.11543284048764</v>
      </c>
    </row>
    <row r="2743" spans="1:31" x14ac:dyDescent="0.25">
      <c r="A2743">
        <v>2059248</v>
      </c>
      <c r="B2743">
        <v>1</v>
      </c>
      <c r="C2743" t="s">
        <v>81</v>
      </c>
      <c r="D2743" t="s">
        <v>128</v>
      </c>
      <c r="E2743" t="s">
        <v>177</v>
      </c>
      <c r="F2743" t="s">
        <v>8146</v>
      </c>
      <c r="G2743" t="s">
        <v>183</v>
      </c>
      <c r="H2743" t="s">
        <v>143</v>
      </c>
      <c r="I2743" t="s">
        <v>135</v>
      </c>
      <c r="J2743" t="s">
        <v>136</v>
      </c>
      <c r="K2743" t="s">
        <v>137</v>
      </c>
      <c r="L2743" t="s">
        <v>8147</v>
      </c>
      <c r="M2743" t="s">
        <v>8148</v>
      </c>
      <c r="N2743">
        <v>2.8766666660000002</v>
      </c>
      <c r="O2743">
        <v>0</v>
      </c>
      <c r="P2743">
        <v>1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0.27839766197246391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0.27839766197246391</v>
      </c>
    </row>
    <row r="2744" spans="1:31" x14ac:dyDescent="0.25">
      <c r="A2744">
        <v>2059142</v>
      </c>
      <c r="B2744">
        <v>1</v>
      </c>
      <c r="C2744" t="s">
        <v>80</v>
      </c>
      <c r="D2744" t="s">
        <v>110</v>
      </c>
      <c r="E2744" t="s">
        <v>177</v>
      </c>
      <c r="F2744" t="s">
        <v>8149</v>
      </c>
      <c r="G2744" t="s">
        <v>1007</v>
      </c>
      <c r="H2744" t="s">
        <v>143</v>
      </c>
      <c r="I2744" t="s">
        <v>135</v>
      </c>
      <c r="J2744" t="s">
        <v>136</v>
      </c>
      <c r="K2744" t="s">
        <v>137</v>
      </c>
      <c r="L2744" t="s">
        <v>8150</v>
      </c>
      <c r="M2744" t="s">
        <v>8151</v>
      </c>
      <c r="N2744">
        <v>2.9305555550000002</v>
      </c>
      <c r="O2744">
        <v>0</v>
      </c>
      <c r="P2744">
        <v>22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23.752150378073651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23.752150378073651</v>
      </c>
    </row>
    <row r="2745" spans="1:31" x14ac:dyDescent="0.25">
      <c r="A2745">
        <v>2059036</v>
      </c>
      <c r="B2745">
        <v>1</v>
      </c>
      <c r="C2745" t="s">
        <v>80</v>
      </c>
      <c r="D2745" t="s">
        <v>101</v>
      </c>
      <c r="E2745" t="s">
        <v>169</v>
      </c>
      <c r="F2745" t="s">
        <v>8152</v>
      </c>
      <c r="G2745" t="s">
        <v>133</v>
      </c>
      <c r="H2745" t="s">
        <v>134</v>
      </c>
      <c r="I2745" t="s">
        <v>135</v>
      </c>
      <c r="J2745" t="s">
        <v>136</v>
      </c>
      <c r="K2745" t="s">
        <v>137</v>
      </c>
      <c r="L2745" t="s">
        <v>8153</v>
      </c>
      <c r="M2745" t="s">
        <v>8154</v>
      </c>
      <c r="N2745">
        <v>0.35972222199999998</v>
      </c>
      <c r="O2745">
        <v>0</v>
      </c>
      <c r="P2745">
        <v>1502</v>
      </c>
      <c r="Q2745">
        <v>0</v>
      </c>
      <c r="R2745">
        <v>0</v>
      </c>
      <c r="S2745">
        <v>1</v>
      </c>
      <c r="T2745">
        <v>22</v>
      </c>
      <c r="U2745">
        <v>0</v>
      </c>
      <c r="V2745">
        <v>0</v>
      </c>
      <c r="W2745">
        <v>0</v>
      </c>
      <c r="X2745">
        <v>101.33825771840353</v>
      </c>
      <c r="Y2745">
        <v>0</v>
      </c>
      <c r="Z2745">
        <v>0</v>
      </c>
      <c r="AA2745">
        <v>4.6093640776964078</v>
      </c>
      <c r="AB2745">
        <v>10.732228366341799</v>
      </c>
      <c r="AC2745">
        <v>0</v>
      </c>
      <c r="AD2745">
        <v>0</v>
      </c>
      <c r="AE2745">
        <v>116.67985016244174</v>
      </c>
    </row>
    <row r="2746" spans="1:31" x14ac:dyDescent="0.25">
      <c r="A2746">
        <v>2058999</v>
      </c>
      <c r="B2746">
        <v>1</v>
      </c>
      <c r="C2746" t="s">
        <v>80</v>
      </c>
      <c r="D2746" t="s">
        <v>93</v>
      </c>
      <c r="E2746" t="s">
        <v>505</v>
      </c>
      <c r="F2746" t="s">
        <v>8155</v>
      </c>
      <c r="G2746" t="s">
        <v>1007</v>
      </c>
      <c r="H2746" t="s">
        <v>143</v>
      </c>
      <c r="I2746" t="s">
        <v>135</v>
      </c>
      <c r="J2746" t="s">
        <v>136</v>
      </c>
      <c r="K2746" t="s">
        <v>137</v>
      </c>
      <c r="L2746" t="s">
        <v>8156</v>
      </c>
      <c r="M2746" t="s">
        <v>8157</v>
      </c>
      <c r="N2746">
        <v>2.7877777770000001</v>
      </c>
      <c r="O2746">
        <v>0</v>
      </c>
      <c r="P2746">
        <v>27</v>
      </c>
      <c r="Q2746">
        <v>0</v>
      </c>
      <c r="R2746">
        <v>0</v>
      </c>
      <c r="S2746">
        <v>0</v>
      </c>
      <c r="T2746">
        <v>33</v>
      </c>
      <c r="U2746">
        <v>0</v>
      </c>
      <c r="V2746">
        <v>0</v>
      </c>
      <c r="W2746">
        <v>0</v>
      </c>
      <c r="X2746">
        <v>12.841676925041812</v>
      </c>
      <c r="Y2746">
        <v>0</v>
      </c>
      <c r="Z2746">
        <v>0</v>
      </c>
      <c r="AA2746">
        <v>0</v>
      </c>
      <c r="AB2746">
        <v>28.066608444056431</v>
      </c>
      <c r="AC2746">
        <v>0</v>
      </c>
      <c r="AD2746">
        <v>0</v>
      </c>
      <c r="AE2746">
        <v>40.908285369098245</v>
      </c>
    </row>
    <row r="2747" spans="1:31" x14ac:dyDescent="0.25">
      <c r="A2747">
        <v>2059185</v>
      </c>
      <c r="B2747">
        <v>1</v>
      </c>
      <c r="C2747" t="s">
        <v>80</v>
      </c>
      <c r="D2747" t="s">
        <v>84</v>
      </c>
      <c r="E2747" t="s">
        <v>177</v>
      </c>
      <c r="F2747" t="s">
        <v>8158</v>
      </c>
      <c r="G2747" t="s">
        <v>196</v>
      </c>
      <c r="H2747" t="s">
        <v>143</v>
      </c>
      <c r="I2747" t="s">
        <v>135</v>
      </c>
      <c r="J2747" t="s">
        <v>136</v>
      </c>
      <c r="K2747" t="s">
        <v>137</v>
      </c>
      <c r="L2747" t="s">
        <v>8159</v>
      </c>
      <c r="M2747" t="s">
        <v>8160</v>
      </c>
      <c r="N2747">
        <v>0.97333333300000002</v>
      </c>
      <c r="O2747">
        <v>0</v>
      </c>
      <c r="P2747">
        <v>8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0.9847951485012717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0.9847951485012717</v>
      </c>
    </row>
    <row r="2748" spans="1:31" x14ac:dyDescent="0.25">
      <c r="A2748">
        <v>2069808</v>
      </c>
      <c r="B2748">
        <v>1</v>
      </c>
      <c r="C2748" t="s">
        <v>80</v>
      </c>
      <c r="D2748" t="s">
        <v>100</v>
      </c>
      <c r="E2748" t="s">
        <v>140</v>
      </c>
      <c r="F2748" t="s">
        <v>8161</v>
      </c>
      <c r="G2748" t="s">
        <v>1160</v>
      </c>
      <c r="H2748" t="s">
        <v>143</v>
      </c>
      <c r="I2748" t="s">
        <v>135</v>
      </c>
      <c r="J2748" t="s">
        <v>136</v>
      </c>
      <c r="K2748" t="s">
        <v>137</v>
      </c>
      <c r="L2748" t="s">
        <v>8162</v>
      </c>
      <c r="M2748" t="s">
        <v>8163</v>
      </c>
      <c r="N2748">
        <v>0.84833333300000002</v>
      </c>
      <c r="O2748">
        <v>0</v>
      </c>
      <c r="P2748">
        <v>188</v>
      </c>
      <c r="Q2748">
        <v>0</v>
      </c>
      <c r="R2748">
        <v>3</v>
      </c>
      <c r="S2748">
        <v>0</v>
      </c>
      <c r="T2748">
        <v>22</v>
      </c>
      <c r="U2748">
        <v>0</v>
      </c>
      <c r="V2748">
        <v>0</v>
      </c>
      <c r="W2748">
        <v>0</v>
      </c>
      <c r="X2748">
        <v>30.242325299201781</v>
      </c>
      <c r="Y2748">
        <v>0</v>
      </c>
      <c r="Z2748">
        <v>1.2286775375374002</v>
      </c>
      <c r="AA2748">
        <v>0</v>
      </c>
      <c r="AB2748">
        <v>9.2020008643479709</v>
      </c>
      <c r="AC2748">
        <v>0</v>
      </c>
      <c r="AD2748">
        <v>0</v>
      </c>
      <c r="AE2748">
        <v>40.673003701087154</v>
      </c>
    </row>
    <row r="2749" spans="1:31" x14ac:dyDescent="0.25">
      <c r="A2749">
        <v>2069453</v>
      </c>
      <c r="B2749">
        <v>1</v>
      </c>
      <c r="C2749" t="s">
        <v>80</v>
      </c>
      <c r="D2749" t="s">
        <v>83</v>
      </c>
      <c r="E2749" t="s">
        <v>169</v>
      </c>
      <c r="F2749" t="s">
        <v>8164</v>
      </c>
      <c r="G2749" t="s">
        <v>273</v>
      </c>
      <c r="H2749" t="s">
        <v>134</v>
      </c>
      <c r="I2749" t="s">
        <v>135</v>
      </c>
      <c r="J2749" t="s">
        <v>136</v>
      </c>
      <c r="K2749" t="s">
        <v>155</v>
      </c>
      <c r="L2749" t="s">
        <v>8165</v>
      </c>
      <c r="M2749" t="s">
        <v>8166</v>
      </c>
      <c r="N2749">
        <v>8.7002777770000002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51</v>
      </c>
      <c r="U2749">
        <v>0</v>
      </c>
      <c r="V2749">
        <v>16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1009.4051278352882</v>
      </c>
      <c r="AC2749">
        <v>0</v>
      </c>
      <c r="AD2749">
        <v>1590.6557368951767</v>
      </c>
      <c r="AE2749">
        <v>2600.0608647304648</v>
      </c>
    </row>
    <row r="2750" spans="1:31" x14ac:dyDescent="0.25">
      <c r="A2750">
        <v>2069430</v>
      </c>
      <c r="B2750">
        <v>1</v>
      </c>
      <c r="C2750" t="s">
        <v>80</v>
      </c>
      <c r="D2750" t="s">
        <v>91</v>
      </c>
      <c r="E2750" t="s">
        <v>169</v>
      </c>
      <c r="F2750" t="s">
        <v>8167</v>
      </c>
      <c r="G2750" t="s">
        <v>133</v>
      </c>
      <c r="H2750" t="s">
        <v>134</v>
      </c>
      <c r="I2750" t="s">
        <v>135</v>
      </c>
      <c r="J2750" t="s">
        <v>136</v>
      </c>
      <c r="K2750" t="s">
        <v>137</v>
      </c>
      <c r="L2750" t="s">
        <v>8168</v>
      </c>
      <c r="M2750" t="s">
        <v>8169</v>
      </c>
      <c r="N2750">
        <v>0.841388888</v>
      </c>
      <c r="O2750">
        <v>0</v>
      </c>
      <c r="P2750">
        <v>4558</v>
      </c>
      <c r="Q2750">
        <v>0</v>
      </c>
      <c r="R2750">
        <v>0</v>
      </c>
      <c r="S2750">
        <v>1</v>
      </c>
      <c r="T2750">
        <v>267</v>
      </c>
      <c r="U2750">
        <v>0</v>
      </c>
      <c r="V2750">
        <v>0</v>
      </c>
      <c r="W2750">
        <v>0</v>
      </c>
      <c r="X2750">
        <v>706.20623625259884</v>
      </c>
      <c r="Y2750">
        <v>0</v>
      </c>
      <c r="Z2750">
        <v>0</v>
      </c>
      <c r="AA2750">
        <v>12.224084927231489</v>
      </c>
      <c r="AB2750">
        <v>155.25197245800607</v>
      </c>
      <c r="AC2750">
        <v>0</v>
      </c>
      <c r="AD2750">
        <v>0</v>
      </c>
      <c r="AE2750">
        <v>873.68229363783644</v>
      </c>
    </row>
    <row r="2751" spans="1:31" x14ac:dyDescent="0.25">
      <c r="A2751">
        <v>2069785</v>
      </c>
      <c r="B2751">
        <v>1</v>
      </c>
      <c r="C2751" t="s">
        <v>81</v>
      </c>
      <c r="D2751" t="s">
        <v>127</v>
      </c>
      <c r="E2751" t="s">
        <v>146</v>
      </c>
      <c r="F2751" t="s">
        <v>8170</v>
      </c>
      <c r="G2751" t="s">
        <v>133</v>
      </c>
      <c r="H2751" t="s">
        <v>134</v>
      </c>
      <c r="I2751" t="s">
        <v>135</v>
      </c>
      <c r="J2751" t="s">
        <v>136</v>
      </c>
      <c r="K2751" t="s">
        <v>137</v>
      </c>
      <c r="L2751" t="s">
        <v>8171</v>
      </c>
      <c r="M2751" t="s">
        <v>8172</v>
      </c>
      <c r="N2751">
        <v>0.49777777699999998</v>
      </c>
      <c r="O2751">
        <v>0</v>
      </c>
      <c r="P2751">
        <v>956</v>
      </c>
      <c r="Q2751">
        <v>0</v>
      </c>
      <c r="R2751">
        <v>0</v>
      </c>
      <c r="S2751">
        <v>0</v>
      </c>
      <c r="T2751">
        <v>84</v>
      </c>
      <c r="U2751">
        <v>0</v>
      </c>
      <c r="V2751">
        <v>1</v>
      </c>
      <c r="W2751">
        <v>0</v>
      </c>
      <c r="X2751">
        <v>105.06166818885359</v>
      </c>
      <c r="Y2751">
        <v>0</v>
      </c>
      <c r="Z2751">
        <v>0</v>
      </c>
      <c r="AA2751">
        <v>0</v>
      </c>
      <c r="AB2751">
        <v>23.444641685893473</v>
      </c>
      <c r="AC2751">
        <v>0</v>
      </c>
      <c r="AD2751">
        <v>0.334787417180755</v>
      </c>
      <c r="AE2751">
        <v>128.84109729192781</v>
      </c>
    </row>
    <row r="2752" spans="1:31" x14ac:dyDescent="0.25">
      <c r="A2752">
        <v>2069639</v>
      </c>
      <c r="B2752">
        <v>1</v>
      </c>
      <c r="C2752" t="s">
        <v>81</v>
      </c>
      <c r="D2752" t="s">
        <v>127</v>
      </c>
      <c r="E2752" t="s">
        <v>146</v>
      </c>
      <c r="F2752" t="s">
        <v>8173</v>
      </c>
      <c r="G2752" t="s">
        <v>133</v>
      </c>
      <c r="H2752" t="s">
        <v>134</v>
      </c>
      <c r="I2752" t="s">
        <v>135</v>
      </c>
      <c r="J2752" t="s">
        <v>136</v>
      </c>
      <c r="K2752" t="s">
        <v>137</v>
      </c>
      <c r="L2752" t="s">
        <v>8174</v>
      </c>
      <c r="M2752" t="s">
        <v>8175</v>
      </c>
      <c r="N2752">
        <v>0.121388888</v>
      </c>
      <c r="O2752">
        <v>0</v>
      </c>
      <c r="P2752">
        <v>12859</v>
      </c>
      <c r="Q2752">
        <v>0</v>
      </c>
      <c r="R2752">
        <v>1</v>
      </c>
      <c r="S2752">
        <v>1</v>
      </c>
      <c r="T2752">
        <v>2349</v>
      </c>
      <c r="U2752">
        <v>0</v>
      </c>
      <c r="V2752">
        <v>3</v>
      </c>
      <c r="W2752">
        <v>0</v>
      </c>
      <c r="X2752">
        <v>323.36081573727466</v>
      </c>
      <c r="Y2752">
        <v>0</v>
      </c>
      <c r="Z2752">
        <v>3.0917555817836118E-2</v>
      </c>
      <c r="AA2752">
        <v>3.5303228791442511</v>
      </c>
      <c r="AB2752">
        <v>211.63858576097866</v>
      </c>
      <c r="AC2752">
        <v>0</v>
      </c>
      <c r="AD2752">
        <v>6.5439950962125426</v>
      </c>
      <c r="AE2752">
        <v>545.10463702942798</v>
      </c>
    </row>
    <row r="2753" spans="1:31" x14ac:dyDescent="0.25">
      <c r="A2753">
        <v>2069559</v>
      </c>
      <c r="B2753">
        <v>1</v>
      </c>
      <c r="C2753" t="s">
        <v>80</v>
      </c>
      <c r="D2753" t="s">
        <v>104</v>
      </c>
      <c r="E2753" t="s">
        <v>169</v>
      </c>
      <c r="F2753" t="s">
        <v>7028</v>
      </c>
      <c r="G2753" t="s">
        <v>171</v>
      </c>
      <c r="H2753" t="s">
        <v>134</v>
      </c>
      <c r="I2753" t="s">
        <v>135</v>
      </c>
      <c r="J2753" t="s">
        <v>136</v>
      </c>
      <c r="K2753" t="s">
        <v>137</v>
      </c>
      <c r="L2753" t="s">
        <v>8176</v>
      </c>
      <c r="M2753" t="s">
        <v>8177</v>
      </c>
      <c r="N2753">
        <v>1.4841666659999999</v>
      </c>
      <c r="O2753">
        <v>0</v>
      </c>
      <c r="P2753">
        <v>0</v>
      </c>
      <c r="Q2753">
        <v>0</v>
      </c>
      <c r="R2753">
        <v>5</v>
      </c>
      <c r="S2753">
        <v>0</v>
      </c>
      <c r="T2753">
        <v>2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3.016316985871291</v>
      </c>
      <c r="AA2753">
        <v>0</v>
      </c>
      <c r="AB2753">
        <v>0.66387813928822392</v>
      </c>
      <c r="AC2753">
        <v>0</v>
      </c>
      <c r="AD2753">
        <v>0</v>
      </c>
      <c r="AE2753">
        <v>3.6801951251595151</v>
      </c>
    </row>
    <row r="2754" spans="1:31" x14ac:dyDescent="0.25">
      <c r="A2754">
        <v>2069579</v>
      </c>
      <c r="B2754">
        <v>1</v>
      </c>
      <c r="C2754" t="s">
        <v>81</v>
      </c>
      <c r="D2754" t="s">
        <v>125</v>
      </c>
      <c r="E2754" t="s">
        <v>146</v>
      </c>
      <c r="F2754" t="s">
        <v>8178</v>
      </c>
      <c r="G2754" t="s">
        <v>1007</v>
      </c>
      <c r="H2754" t="s">
        <v>134</v>
      </c>
      <c r="I2754" t="s">
        <v>135</v>
      </c>
      <c r="J2754" t="s">
        <v>3</v>
      </c>
      <c r="K2754" t="s">
        <v>137</v>
      </c>
      <c r="L2754" t="s">
        <v>8179</v>
      </c>
      <c r="M2754" t="s">
        <v>8180</v>
      </c>
      <c r="N2754">
        <v>0.3</v>
      </c>
      <c r="O2754">
        <v>6</v>
      </c>
      <c r="P2754">
        <v>5914</v>
      </c>
      <c r="Q2754">
        <v>627</v>
      </c>
      <c r="R2754">
        <v>921</v>
      </c>
      <c r="S2754">
        <v>32</v>
      </c>
      <c r="T2754">
        <v>743</v>
      </c>
      <c r="U2754">
        <v>9</v>
      </c>
      <c r="V2754">
        <v>4</v>
      </c>
      <c r="W2754">
        <v>1.4930221324133999</v>
      </c>
      <c r="X2754">
        <v>335.22863236239476</v>
      </c>
      <c r="Y2754">
        <v>196.59432570570391</v>
      </c>
      <c r="Z2754">
        <v>137.18254675262668</v>
      </c>
      <c r="AA2754">
        <v>32.048952007791122</v>
      </c>
      <c r="AB2754">
        <v>113.03023238255918</v>
      </c>
      <c r="AC2754">
        <v>117.76126679597981</v>
      </c>
      <c r="AD2754">
        <v>0.3729188663737667</v>
      </c>
      <c r="AE2754">
        <v>933.71189700584262</v>
      </c>
    </row>
    <row r="2755" spans="1:31" x14ac:dyDescent="0.25">
      <c r="A2755">
        <v>2069745</v>
      </c>
      <c r="B2755">
        <v>1</v>
      </c>
      <c r="C2755" t="s">
        <v>80</v>
      </c>
      <c r="D2755" t="s">
        <v>89</v>
      </c>
      <c r="E2755" t="s">
        <v>177</v>
      </c>
      <c r="F2755" t="s">
        <v>8181</v>
      </c>
      <c r="G2755" t="s">
        <v>183</v>
      </c>
      <c r="H2755" t="s">
        <v>143</v>
      </c>
      <c r="I2755" t="s">
        <v>135</v>
      </c>
      <c r="J2755" t="s">
        <v>136</v>
      </c>
      <c r="K2755" t="s">
        <v>137</v>
      </c>
      <c r="L2755" t="s">
        <v>8182</v>
      </c>
      <c r="M2755" t="s">
        <v>8183</v>
      </c>
      <c r="N2755">
        <v>3.8683333329999998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1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32.777638323379598</v>
      </c>
      <c r="AC2755">
        <v>0</v>
      </c>
      <c r="AD2755">
        <v>0</v>
      </c>
      <c r="AE2755">
        <v>32.777638323379598</v>
      </c>
    </row>
    <row r="2756" spans="1:31" x14ac:dyDescent="0.25">
      <c r="A2756">
        <v>2069679</v>
      </c>
      <c r="B2756">
        <v>1</v>
      </c>
      <c r="C2756" t="s">
        <v>80</v>
      </c>
      <c r="D2756" t="s">
        <v>95</v>
      </c>
      <c r="E2756" t="s">
        <v>131</v>
      </c>
      <c r="F2756" t="s">
        <v>8184</v>
      </c>
      <c r="G2756" t="s">
        <v>154</v>
      </c>
      <c r="H2756" t="s">
        <v>134</v>
      </c>
      <c r="I2756" t="s">
        <v>135</v>
      </c>
      <c r="J2756" t="s">
        <v>5</v>
      </c>
      <c r="K2756" t="s">
        <v>155</v>
      </c>
      <c r="L2756" t="s">
        <v>8185</v>
      </c>
      <c r="M2756" t="s">
        <v>8186</v>
      </c>
      <c r="N2756">
        <v>6.2613888879999999</v>
      </c>
      <c r="O2756">
        <v>0</v>
      </c>
      <c r="P2756">
        <v>0</v>
      </c>
      <c r="Q2756">
        <v>0</v>
      </c>
      <c r="R2756">
        <v>0</v>
      </c>
      <c r="S2756">
        <v>4</v>
      </c>
      <c r="T2756">
        <v>0</v>
      </c>
      <c r="U2756">
        <v>1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281.58380923347534</v>
      </c>
      <c r="AB2756">
        <v>0</v>
      </c>
      <c r="AC2756">
        <v>313.42488225248439</v>
      </c>
      <c r="AD2756">
        <v>0</v>
      </c>
      <c r="AE2756">
        <v>595.00869148595973</v>
      </c>
    </row>
    <row r="2757" spans="1:31" x14ac:dyDescent="0.25">
      <c r="A2757">
        <v>2069702</v>
      </c>
      <c r="B2757">
        <v>1</v>
      </c>
      <c r="C2757" t="s">
        <v>80</v>
      </c>
      <c r="D2757" t="s">
        <v>97</v>
      </c>
      <c r="E2757" t="s">
        <v>177</v>
      </c>
      <c r="F2757" t="s">
        <v>8187</v>
      </c>
      <c r="G2757" t="s">
        <v>183</v>
      </c>
      <c r="H2757" t="s">
        <v>143</v>
      </c>
      <c r="I2757" t="s">
        <v>135</v>
      </c>
      <c r="J2757" t="s">
        <v>136</v>
      </c>
      <c r="K2757" t="s">
        <v>137</v>
      </c>
      <c r="L2757" t="s">
        <v>8188</v>
      </c>
      <c r="M2757" t="s">
        <v>8189</v>
      </c>
      <c r="N2757">
        <v>2.9308333329999998</v>
      </c>
      <c r="O2757">
        <v>0</v>
      </c>
      <c r="P2757">
        <v>1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0.29895322873638336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0.29895322873638336</v>
      </c>
    </row>
    <row r="2758" spans="1:31" x14ac:dyDescent="0.25">
      <c r="A2758">
        <v>2069410</v>
      </c>
      <c r="B2758">
        <v>1</v>
      </c>
      <c r="C2758" t="s">
        <v>80</v>
      </c>
      <c r="D2758" t="s">
        <v>103</v>
      </c>
      <c r="E2758" t="s">
        <v>295</v>
      </c>
      <c r="F2758" t="s">
        <v>8190</v>
      </c>
      <c r="G2758" t="s">
        <v>133</v>
      </c>
      <c r="H2758" t="s">
        <v>134</v>
      </c>
      <c r="I2758" t="s">
        <v>135</v>
      </c>
      <c r="J2758" t="s">
        <v>136</v>
      </c>
      <c r="K2758" t="s">
        <v>137</v>
      </c>
      <c r="L2758" t="s">
        <v>8191</v>
      </c>
      <c r="M2758" t="s">
        <v>8192</v>
      </c>
      <c r="N2758">
        <v>0.210277777</v>
      </c>
      <c r="O2758">
        <v>2</v>
      </c>
      <c r="P2758">
        <v>454</v>
      </c>
      <c r="Q2758">
        <v>120</v>
      </c>
      <c r="R2758">
        <v>17</v>
      </c>
      <c r="S2758">
        <v>32</v>
      </c>
      <c r="T2758">
        <v>27</v>
      </c>
      <c r="U2758">
        <v>1</v>
      </c>
      <c r="V2758">
        <v>0</v>
      </c>
      <c r="W2758">
        <v>0.18526625543403613</v>
      </c>
      <c r="X2758">
        <v>12.34616503397949</v>
      </c>
      <c r="Y2758">
        <v>84.478217038881468</v>
      </c>
      <c r="Z2758">
        <v>10.547467084215162</v>
      </c>
      <c r="AA2758">
        <v>20.751355288493563</v>
      </c>
      <c r="AB2758">
        <v>2.0306571801141842</v>
      </c>
      <c r="AC2758">
        <v>31.569896181324388</v>
      </c>
      <c r="AD2758">
        <v>0</v>
      </c>
      <c r="AE2758">
        <v>161.90902406244231</v>
      </c>
    </row>
    <row r="2759" spans="1:31" x14ac:dyDescent="0.25">
      <c r="A2759">
        <v>2069765</v>
      </c>
      <c r="B2759">
        <v>1</v>
      </c>
      <c r="C2759" t="s">
        <v>80</v>
      </c>
      <c r="D2759" t="s">
        <v>100</v>
      </c>
      <c r="E2759" t="s">
        <v>177</v>
      </c>
      <c r="F2759" t="s">
        <v>8193</v>
      </c>
      <c r="G2759" t="s">
        <v>183</v>
      </c>
      <c r="H2759" t="s">
        <v>143</v>
      </c>
      <c r="I2759" t="s">
        <v>135</v>
      </c>
      <c r="J2759" t="s">
        <v>136</v>
      </c>
      <c r="K2759" t="s">
        <v>137</v>
      </c>
      <c r="L2759" t="s">
        <v>8194</v>
      </c>
      <c r="M2759" t="s">
        <v>8195</v>
      </c>
      <c r="N2759">
        <v>1.3533333329999999</v>
      </c>
      <c r="O2759">
        <v>0</v>
      </c>
      <c r="P2759">
        <v>1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0.24823982980292225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0.24823982980292225</v>
      </c>
    </row>
    <row r="2760" spans="1:31" x14ac:dyDescent="0.25">
      <c r="A2760">
        <v>2069373</v>
      </c>
      <c r="B2760">
        <v>1</v>
      </c>
      <c r="C2760" t="s">
        <v>80</v>
      </c>
      <c r="D2760" t="s">
        <v>106</v>
      </c>
      <c r="E2760" t="s">
        <v>146</v>
      </c>
      <c r="F2760" t="s">
        <v>8196</v>
      </c>
      <c r="G2760" t="s">
        <v>513</v>
      </c>
      <c r="H2760" t="s">
        <v>680</v>
      </c>
      <c r="I2760" t="s">
        <v>135</v>
      </c>
      <c r="J2760" t="s">
        <v>136</v>
      </c>
      <c r="K2760" t="s">
        <v>155</v>
      </c>
      <c r="L2760" t="s">
        <v>8197</v>
      </c>
      <c r="M2760" t="s">
        <v>8198</v>
      </c>
      <c r="N2760">
        <v>0.37388888799999997</v>
      </c>
      <c r="O2760">
        <v>12</v>
      </c>
      <c r="P2760">
        <v>8790</v>
      </c>
      <c r="Q2760">
        <v>509</v>
      </c>
      <c r="R2760">
        <v>1351</v>
      </c>
      <c r="S2760">
        <v>128</v>
      </c>
      <c r="T2760">
        <v>1342</v>
      </c>
      <c r="U2760">
        <v>8</v>
      </c>
      <c r="V2760">
        <v>1</v>
      </c>
      <c r="W2760">
        <v>1.2094566140210155</v>
      </c>
      <c r="X2760">
        <v>492.49926280810615</v>
      </c>
      <c r="Y2760">
        <v>582.30983430900642</v>
      </c>
      <c r="Z2760">
        <v>845.7157967643376</v>
      </c>
      <c r="AA2760">
        <v>200.96098359294479</v>
      </c>
      <c r="AB2760">
        <v>271.6462233492565</v>
      </c>
      <c r="AC2760">
        <v>97.097954874500701</v>
      </c>
      <c r="AD2760">
        <v>0.73396124254639128</v>
      </c>
      <c r="AE2760">
        <v>2492.1734735547193</v>
      </c>
    </row>
    <row r="2761" spans="1:31" x14ac:dyDescent="0.25">
      <c r="A2761">
        <v>2069622</v>
      </c>
      <c r="B2761">
        <v>1</v>
      </c>
      <c r="C2761" t="s">
        <v>80</v>
      </c>
      <c r="D2761" t="s">
        <v>94</v>
      </c>
      <c r="E2761" t="s">
        <v>146</v>
      </c>
      <c r="F2761" t="s">
        <v>8199</v>
      </c>
      <c r="G2761" t="s">
        <v>513</v>
      </c>
      <c r="H2761" t="s">
        <v>134</v>
      </c>
      <c r="I2761" t="s">
        <v>135</v>
      </c>
      <c r="J2761" t="s">
        <v>136</v>
      </c>
      <c r="K2761" t="s">
        <v>137</v>
      </c>
      <c r="L2761" t="s">
        <v>8200</v>
      </c>
      <c r="M2761" t="s">
        <v>8201</v>
      </c>
      <c r="N2761">
        <v>0.50083333299999999</v>
      </c>
      <c r="O2761">
        <v>3</v>
      </c>
      <c r="P2761">
        <v>3195</v>
      </c>
      <c r="Q2761">
        <v>67</v>
      </c>
      <c r="R2761">
        <v>514</v>
      </c>
      <c r="S2761">
        <v>30</v>
      </c>
      <c r="T2761">
        <v>330</v>
      </c>
      <c r="U2761">
        <v>6</v>
      </c>
      <c r="V2761">
        <v>0</v>
      </c>
      <c r="W2761">
        <v>0.87495833588932004</v>
      </c>
      <c r="X2761">
        <v>196.66257554543114</v>
      </c>
      <c r="Y2761">
        <v>39.036041000929352</v>
      </c>
      <c r="Z2761">
        <v>49.819282276761257</v>
      </c>
      <c r="AA2761">
        <v>58.024519550199742</v>
      </c>
      <c r="AB2761">
        <v>50.83129815514166</v>
      </c>
      <c r="AC2761">
        <v>84.135809320635815</v>
      </c>
      <c r="AD2761">
        <v>0</v>
      </c>
      <c r="AE2761">
        <v>479.38448418498825</v>
      </c>
    </row>
    <row r="2762" spans="1:31" x14ac:dyDescent="0.25">
      <c r="A2762">
        <v>2069616</v>
      </c>
      <c r="B2762">
        <v>1</v>
      </c>
      <c r="C2762" t="s">
        <v>81</v>
      </c>
      <c r="D2762" t="s">
        <v>127</v>
      </c>
      <c r="E2762" t="s">
        <v>146</v>
      </c>
      <c r="F2762" t="s">
        <v>8202</v>
      </c>
      <c r="G2762" t="s">
        <v>2747</v>
      </c>
      <c r="H2762" t="s">
        <v>134</v>
      </c>
      <c r="I2762" t="s">
        <v>135</v>
      </c>
      <c r="J2762" t="s">
        <v>136</v>
      </c>
      <c r="K2762" t="s">
        <v>137</v>
      </c>
      <c r="L2762" t="s">
        <v>8203</v>
      </c>
      <c r="M2762" t="s">
        <v>8204</v>
      </c>
      <c r="N2762">
        <v>5.0955555549999998</v>
      </c>
      <c r="O2762">
        <v>0</v>
      </c>
      <c r="P2762">
        <v>956</v>
      </c>
      <c r="Q2762">
        <v>0</v>
      </c>
      <c r="R2762">
        <v>0</v>
      </c>
      <c r="S2762">
        <v>0</v>
      </c>
      <c r="T2762">
        <v>84</v>
      </c>
      <c r="U2762">
        <v>0</v>
      </c>
      <c r="V2762">
        <v>1</v>
      </c>
      <c r="W2762">
        <v>0</v>
      </c>
      <c r="X2762">
        <v>981.9746083002791</v>
      </c>
      <c r="Y2762">
        <v>0</v>
      </c>
      <c r="Z2762">
        <v>0</v>
      </c>
      <c r="AA2762">
        <v>0</v>
      </c>
      <c r="AB2762">
        <v>278.50610049229613</v>
      </c>
      <c r="AC2762">
        <v>0</v>
      </c>
      <c r="AD2762">
        <v>4.6230187428872309</v>
      </c>
      <c r="AE2762">
        <v>1265.1037275354624</v>
      </c>
    </row>
    <row r="2763" spans="1:31" x14ac:dyDescent="0.25">
      <c r="A2763">
        <v>2069642</v>
      </c>
      <c r="B2763">
        <v>1</v>
      </c>
      <c r="C2763" t="s">
        <v>80</v>
      </c>
      <c r="D2763" t="s">
        <v>106</v>
      </c>
      <c r="E2763" t="s">
        <v>146</v>
      </c>
      <c r="F2763" t="s">
        <v>8205</v>
      </c>
      <c r="G2763" t="s">
        <v>1007</v>
      </c>
      <c r="H2763" t="s">
        <v>134</v>
      </c>
      <c r="I2763" t="s">
        <v>135</v>
      </c>
      <c r="J2763" t="s">
        <v>3</v>
      </c>
      <c r="K2763" t="s">
        <v>137</v>
      </c>
      <c r="L2763" t="s">
        <v>8206</v>
      </c>
      <c r="M2763" t="s">
        <v>8207</v>
      </c>
      <c r="N2763">
        <v>1.1502777769999999</v>
      </c>
      <c r="O2763">
        <v>0</v>
      </c>
      <c r="P2763">
        <v>3072</v>
      </c>
      <c r="Q2763">
        <v>0</v>
      </c>
      <c r="R2763">
        <v>1</v>
      </c>
      <c r="S2763">
        <v>2</v>
      </c>
      <c r="T2763">
        <v>201</v>
      </c>
      <c r="U2763">
        <v>0</v>
      </c>
      <c r="V2763">
        <v>0</v>
      </c>
      <c r="W2763">
        <v>0</v>
      </c>
      <c r="X2763">
        <v>813.86833964902382</v>
      </c>
      <c r="Y2763">
        <v>0</v>
      </c>
      <c r="Z2763">
        <v>0.68047077303726811</v>
      </c>
      <c r="AA2763">
        <v>37.635685281944546</v>
      </c>
      <c r="AB2763">
        <v>358.34181865593234</v>
      </c>
      <c r="AC2763">
        <v>0</v>
      </c>
      <c r="AD2763">
        <v>0</v>
      </c>
      <c r="AE2763">
        <v>1210.5263143599382</v>
      </c>
    </row>
    <row r="2764" spans="1:31" x14ac:dyDescent="0.25">
      <c r="A2764">
        <v>2069619</v>
      </c>
      <c r="B2764">
        <v>1</v>
      </c>
      <c r="C2764" t="s">
        <v>80</v>
      </c>
      <c r="D2764" t="s">
        <v>96</v>
      </c>
      <c r="E2764" t="s">
        <v>177</v>
      </c>
      <c r="F2764" t="s">
        <v>8208</v>
      </c>
      <c r="G2764" t="s">
        <v>183</v>
      </c>
      <c r="H2764" t="s">
        <v>143</v>
      </c>
      <c r="I2764" t="s">
        <v>135</v>
      </c>
      <c r="J2764" t="s">
        <v>136</v>
      </c>
      <c r="K2764" t="s">
        <v>137</v>
      </c>
      <c r="L2764" t="s">
        <v>8209</v>
      </c>
      <c r="M2764" t="s">
        <v>8210</v>
      </c>
      <c r="N2764">
        <v>3.2883333330000002</v>
      </c>
      <c r="O2764">
        <v>0</v>
      </c>
      <c r="P2764">
        <v>2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8.6840233072920103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8.6840233072920103</v>
      </c>
    </row>
    <row r="2765" spans="1:31" x14ac:dyDescent="0.25">
      <c r="A2765">
        <v>2069596</v>
      </c>
      <c r="B2765">
        <v>1</v>
      </c>
      <c r="C2765" t="s">
        <v>80</v>
      </c>
      <c r="D2765" t="s">
        <v>89</v>
      </c>
      <c r="E2765" t="s">
        <v>146</v>
      </c>
      <c r="F2765" t="s">
        <v>8211</v>
      </c>
      <c r="G2765" t="s">
        <v>133</v>
      </c>
      <c r="H2765" t="s">
        <v>134</v>
      </c>
      <c r="I2765" t="s">
        <v>135</v>
      </c>
      <c r="J2765" t="s">
        <v>136</v>
      </c>
      <c r="K2765" t="s">
        <v>137</v>
      </c>
      <c r="L2765" t="s">
        <v>8212</v>
      </c>
      <c r="M2765" t="s">
        <v>8213</v>
      </c>
      <c r="N2765">
        <v>1.7469444439999999</v>
      </c>
      <c r="O2765">
        <v>1</v>
      </c>
      <c r="P2765">
        <v>4178</v>
      </c>
      <c r="Q2765">
        <v>1</v>
      </c>
      <c r="R2765">
        <v>122</v>
      </c>
      <c r="S2765">
        <v>2</v>
      </c>
      <c r="T2765">
        <v>620</v>
      </c>
      <c r="U2765">
        <v>0</v>
      </c>
      <c r="V2765">
        <v>0</v>
      </c>
      <c r="W2765">
        <v>6.6352744199089955</v>
      </c>
      <c r="X2765">
        <v>2307.8763060874189</v>
      </c>
      <c r="Y2765">
        <v>8.4142715026607213</v>
      </c>
      <c r="Z2765">
        <v>116.76636132176645</v>
      </c>
      <c r="AA2765">
        <v>140.18431189306773</v>
      </c>
      <c r="AB2765">
        <v>1649.5771041829491</v>
      </c>
      <c r="AC2765">
        <v>0</v>
      </c>
      <c r="AD2765">
        <v>0</v>
      </c>
      <c r="AE2765">
        <v>4229.4536294077716</v>
      </c>
    </row>
    <row r="2766" spans="1:31" x14ac:dyDescent="0.25">
      <c r="A2766">
        <v>2069805</v>
      </c>
      <c r="B2766">
        <v>1</v>
      </c>
      <c r="C2766" t="s">
        <v>80</v>
      </c>
      <c r="D2766" t="s">
        <v>96</v>
      </c>
      <c r="E2766" t="s">
        <v>158</v>
      </c>
      <c r="F2766" t="s">
        <v>8214</v>
      </c>
      <c r="G2766" t="s">
        <v>385</v>
      </c>
      <c r="H2766" t="s">
        <v>143</v>
      </c>
      <c r="I2766" t="s">
        <v>135</v>
      </c>
      <c r="J2766" t="s">
        <v>136</v>
      </c>
      <c r="K2766" t="s">
        <v>137</v>
      </c>
      <c r="L2766" t="s">
        <v>8215</v>
      </c>
      <c r="M2766" t="s">
        <v>8216</v>
      </c>
      <c r="N2766">
        <v>3.619444444</v>
      </c>
      <c r="O2766">
        <v>0</v>
      </c>
      <c r="P2766">
        <v>71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44.160138859412207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44.160138859412207</v>
      </c>
    </row>
    <row r="2767" spans="1:31" x14ac:dyDescent="0.25">
      <c r="A2767">
        <v>2069473</v>
      </c>
      <c r="B2767">
        <v>1</v>
      </c>
      <c r="C2767" t="s">
        <v>80</v>
      </c>
      <c r="D2767" t="s">
        <v>84</v>
      </c>
      <c r="E2767" t="s">
        <v>169</v>
      </c>
      <c r="F2767" t="s">
        <v>8217</v>
      </c>
      <c r="G2767" t="s">
        <v>273</v>
      </c>
      <c r="H2767" t="s">
        <v>134</v>
      </c>
      <c r="I2767" t="s">
        <v>135</v>
      </c>
      <c r="J2767" t="s">
        <v>136</v>
      </c>
      <c r="K2767" t="s">
        <v>155</v>
      </c>
      <c r="L2767" t="s">
        <v>8218</v>
      </c>
      <c r="M2767" t="s">
        <v>8219</v>
      </c>
      <c r="N2767">
        <v>7.1313924999999996</v>
      </c>
      <c r="O2767">
        <v>0</v>
      </c>
      <c r="P2767">
        <v>1</v>
      </c>
      <c r="Q2767">
        <v>0</v>
      </c>
      <c r="R2767">
        <v>0</v>
      </c>
      <c r="S2767">
        <v>0</v>
      </c>
      <c r="T2767">
        <v>121</v>
      </c>
      <c r="U2767">
        <v>0</v>
      </c>
      <c r="V2767">
        <v>1</v>
      </c>
      <c r="W2767">
        <v>0</v>
      </c>
      <c r="X2767">
        <v>1.4170765271610017</v>
      </c>
      <c r="Y2767">
        <v>0</v>
      </c>
      <c r="Z2767">
        <v>0</v>
      </c>
      <c r="AA2767">
        <v>0</v>
      </c>
      <c r="AB2767">
        <v>728.32113614951265</v>
      </c>
      <c r="AC2767">
        <v>0</v>
      </c>
      <c r="AD2767">
        <v>0</v>
      </c>
      <c r="AE2767">
        <v>729.7382126766737</v>
      </c>
    </row>
    <row r="2768" spans="1:31" x14ac:dyDescent="0.25">
      <c r="A2768">
        <v>2069387</v>
      </c>
      <c r="B2768">
        <v>1</v>
      </c>
      <c r="C2768" t="s">
        <v>80</v>
      </c>
      <c r="D2768" t="s">
        <v>82</v>
      </c>
      <c r="E2768" t="s">
        <v>146</v>
      </c>
      <c r="F2768" t="s">
        <v>8220</v>
      </c>
      <c r="G2768" t="s">
        <v>513</v>
      </c>
      <c r="H2768" t="s">
        <v>134</v>
      </c>
      <c r="I2768" t="s">
        <v>135</v>
      </c>
      <c r="J2768" t="s">
        <v>136</v>
      </c>
      <c r="K2768" t="s">
        <v>155</v>
      </c>
      <c r="L2768" t="s">
        <v>8221</v>
      </c>
      <c r="M2768" t="s">
        <v>8222</v>
      </c>
      <c r="N2768">
        <v>0.29150638800000001</v>
      </c>
      <c r="O2768">
        <v>0</v>
      </c>
      <c r="P2768">
        <v>10800</v>
      </c>
      <c r="Q2768">
        <v>0</v>
      </c>
      <c r="R2768">
        <v>0</v>
      </c>
      <c r="S2768">
        <v>5</v>
      </c>
      <c r="T2768">
        <v>1039</v>
      </c>
      <c r="U2768">
        <v>1</v>
      </c>
      <c r="V2768">
        <v>2</v>
      </c>
      <c r="W2768">
        <v>0</v>
      </c>
      <c r="X2768">
        <v>520.07631767034763</v>
      </c>
      <c r="Y2768">
        <v>0</v>
      </c>
      <c r="Z2768">
        <v>0</v>
      </c>
      <c r="AA2768">
        <v>271.11881486324631</v>
      </c>
      <c r="AB2768">
        <v>102.59098753946368</v>
      </c>
      <c r="AC2768">
        <v>7.1539821965278341</v>
      </c>
      <c r="AD2768">
        <v>8.0763473115106255</v>
      </c>
      <c r="AE2768">
        <v>909.01644958109614</v>
      </c>
    </row>
    <row r="2769" spans="1:31" x14ac:dyDescent="0.25">
      <c r="A2769">
        <v>2069682</v>
      </c>
      <c r="B2769">
        <v>1</v>
      </c>
      <c r="C2769" t="s">
        <v>80</v>
      </c>
      <c r="D2769" t="s">
        <v>97</v>
      </c>
      <c r="E2769" t="s">
        <v>177</v>
      </c>
      <c r="F2769" t="s">
        <v>8223</v>
      </c>
      <c r="G2769" t="s">
        <v>196</v>
      </c>
      <c r="H2769" t="s">
        <v>143</v>
      </c>
      <c r="I2769" t="s">
        <v>135</v>
      </c>
      <c r="J2769" t="s">
        <v>136</v>
      </c>
      <c r="K2769" t="s">
        <v>137</v>
      </c>
      <c r="L2769" t="s">
        <v>8224</v>
      </c>
      <c r="M2769" t="s">
        <v>8225</v>
      </c>
      <c r="N2769">
        <v>3.932222222</v>
      </c>
      <c r="O2769">
        <v>0</v>
      </c>
      <c r="P2769">
        <v>1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1.9879456252265135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1.9879456252265135</v>
      </c>
    </row>
    <row r="2770" spans="1:31" x14ac:dyDescent="0.25">
      <c r="A2770">
        <v>2069748</v>
      </c>
      <c r="B2770">
        <v>1</v>
      </c>
      <c r="C2770" t="s">
        <v>80</v>
      </c>
      <c r="D2770" t="s">
        <v>84</v>
      </c>
      <c r="E2770" t="s">
        <v>505</v>
      </c>
      <c r="F2770" t="s">
        <v>8226</v>
      </c>
      <c r="G2770" t="s">
        <v>569</v>
      </c>
      <c r="H2770" t="s">
        <v>143</v>
      </c>
      <c r="I2770" t="s">
        <v>135</v>
      </c>
      <c r="J2770" t="s">
        <v>136</v>
      </c>
      <c r="K2770" t="s">
        <v>137</v>
      </c>
      <c r="L2770" t="s">
        <v>8227</v>
      </c>
      <c r="M2770" t="s">
        <v>8228</v>
      </c>
      <c r="N2770">
        <v>1.4483333329999999</v>
      </c>
      <c r="O2770">
        <v>0</v>
      </c>
      <c r="P2770">
        <v>160</v>
      </c>
      <c r="Q2770">
        <v>0</v>
      </c>
      <c r="R2770">
        <v>0</v>
      </c>
      <c r="S2770">
        <v>0</v>
      </c>
      <c r="T2770">
        <v>10</v>
      </c>
      <c r="U2770">
        <v>0</v>
      </c>
      <c r="V2770">
        <v>0</v>
      </c>
      <c r="W2770">
        <v>0</v>
      </c>
      <c r="X2770">
        <v>66.832755588443845</v>
      </c>
      <c r="Y2770">
        <v>0</v>
      </c>
      <c r="Z2770">
        <v>0</v>
      </c>
      <c r="AA2770">
        <v>0</v>
      </c>
      <c r="AB2770">
        <v>16.225464465899215</v>
      </c>
      <c r="AC2770">
        <v>0</v>
      </c>
      <c r="AD2770">
        <v>0</v>
      </c>
      <c r="AE2770">
        <v>83.058220054343053</v>
      </c>
    </row>
    <row r="2771" spans="1:31" x14ac:dyDescent="0.25">
      <c r="A2771">
        <v>2069533</v>
      </c>
      <c r="B2771">
        <v>1</v>
      </c>
      <c r="C2771" t="s">
        <v>80</v>
      </c>
      <c r="D2771" t="s">
        <v>93</v>
      </c>
      <c r="E2771" t="s">
        <v>295</v>
      </c>
      <c r="F2771" t="s">
        <v>8229</v>
      </c>
      <c r="G2771" t="s">
        <v>273</v>
      </c>
      <c r="H2771" t="s">
        <v>134</v>
      </c>
      <c r="I2771" t="s">
        <v>135</v>
      </c>
      <c r="J2771" t="s">
        <v>136</v>
      </c>
      <c r="K2771" t="s">
        <v>155</v>
      </c>
      <c r="L2771" t="s">
        <v>8230</v>
      </c>
      <c r="M2771" t="s">
        <v>8231</v>
      </c>
      <c r="N2771">
        <v>0.60527777699999996</v>
      </c>
      <c r="O2771">
        <v>4</v>
      </c>
      <c r="P2771">
        <v>3300</v>
      </c>
      <c r="Q2771">
        <v>100</v>
      </c>
      <c r="R2771">
        <v>817</v>
      </c>
      <c r="S2771">
        <v>46</v>
      </c>
      <c r="T2771">
        <v>685</v>
      </c>
      <c r="U2771">
        <v>2</v>
      </c>
      <c r="V2771">
        <v>1</v>
      </c>
      <c r="W2771">
        <v>2.4607476493763714</v>
      </c>
      <c r="X2771">
        <v>383.08858683068183</v>
      </c>
      <c r="Y2771">
        <v>523.2943361844043</v>
      </c>
      <c r="Z2771">
        <v>1474.0224426021532</v>
      </c>
      <c r="AA2771">
        <v>193.61513368036097</v>
      </c>
      <c r="AB2771">
        <v>589.27013734201068</v>
      </c>
      <c r="AC2771">
        <v>23.55791499674676</v>
      </c>
      <c r="AD2771">
        <v>1.9825487749723645</v>
      </c>
      <c r="AE2771">
        <v>3191.2918480607063</v>
      </c>
    </row>
    <row r="2772" spans="1:31" x14ac:dyDescent="0.25">
      <c r="A2772">
        <v>2069699</v>
      </c>
      <c r="B2772">
        <v>1</v>
      </c>
      <c r="C2772" t="s">
        <v>81</v>
      </c>
      <c r="D2772" t="s">
        <v>114</v>
      </c>
      <c r="E2772" t="s">
        <v>146</v>
      </c>
      <c r="F2772" t="s">
        <v>2607</v>
      </c>
      <c r="G2772" t="s">
        <v>133</v>
      </c>
      <c r="H2772" t="s">
        <v>134</v>
      </c>
      <c r="I2772" t="s">
        <v>259</v>
      </c>
      <c r="J2772" t="s">
        <v>136</v>
      </c>
      <c r="K2772" t="s">
        <v>137</v>
      </c>
      <c r="L2772" t="s">
        <v>8232</v>
      </c>
      <c r="M2772" t="s">
        <v>8233</v>
      </c>
      <c r="N2772">
        <v>4.8611110999999999E-2</v>
      </c>
      <c r="O2772">
        <v>0</v>
      </c>
      <c r="P2772">
        <v>1610</v>
      </c>
      <c r="Q2772">
        <v>0</v>
      </c>
      <c r="R2772">
        <v>44</v>
      </c>
      <c r="S2772">
        <v>2</v>
      </c>
      <c r="T2772">
        <v>139</v>
      </c>
      <c r="U2772">
        <v>0</v>
      </c>
      <c r="V2772">
        <v>1</v>
      </c>
      <c r="W2772">
        <v>0</v>
      </c>
      <c r="X2772">
        <v>8.3224470655739484</v>
      </c>
      <c r="Y2772">
        <v>0</v>
      </c>
      <c r="Z2772">
        <v>0.10144412473980555</v>
      </c>
      <c r="AA2772">
        <v>0.16236050223341669</v>
      </c>
      <c r="AB2772">
        <v>1.5767439743800691</v>
      </c>
      <c r="AC2772">
        <v>0</v>
      </c>
      <c r="AD2772">
        <v>0</v>
      </c>
      <c r="AE2772">
        <v>10.162995666927239</v>
      </c>
    </row>
    <row r="2773" spans="1:31" x14ac:dyDescent="0.25">
      <c r="A2773">
        <v>2069768</v>
      </c>
      <c r="B2773">
        <v>1</v>
      </c>
      <c r="C2773" t="s">
        <v>81</v>
      </c>
      <c r="D2773" t="s">
        <v>113</v>
      </c>
      <c r="E2773" t="s">
        <v>158</v>
      </c>
      <c r="F2773" t="s">
        <v>8234</v>
      </c>
      <c r="G2773" t="s">
        <v>160</v>
      </c>
      <c r="H2773" t="s">
        <v>143</v>
      </c>
      <c r="I2773" t="s">
        <v>135</v>
      </c>
      <c r="J2773" t="s">
        <v>136</v>
      </c>
      <c r="K2773" t="s">
        <v>137</v>
      </c>
      <c r="L2773" t="s">
        <v>8235</v>
      </c>
      <c r="M2773" t="s">
        <v>8236</v>
      </c>
      <c r="N2773">
        <v>1.900555555</v>
      </c>
      <c r="O2773">
        <v>0</v>
      </c>
      <c r="P2773">
        <v>1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0.36047449129590892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0.36047449129590892</v>
      </c>
    </row>
    <row r="2774" spans="1:31" x14ac:dyDescent="0.25">
      <c r="A2774">
        <v>2069413</v>
      </c>
      <c r="B2774">
        <v>1</v>
      </c>
      <c r="C2774" t="s">
        <v>80</v>
      </c>
      <c r="D2774" t="s">
        <v>88</v>
      </c>
      <c r="E2774" t="s">
        <v>169</v>
      </c>
      <c r="F2774" t="s">
        <v>8237</v>
      </c>
      <c r="G2774" t="s">
        <v>133</v>
      </c>
      <c r="H2774" t="s">
        <v>134</v>
      </c>
      <c r="I2774" t="s">
        <v>135</v>
      </c>
      <c r="J2774" t="s">
        <v>136</v>
      </c>
      <c r="K2774" t="s">
        <v>137</v>
      </c>
      <c r="L2774" t="s">
        <v>8238</v>
      </c>
      <c r="M2774" t="s">
        <v>8239</v>
      </c>
      <c r="N2774">
        <v>0.56638888799999998</v>
      </c>
      <c r="O2774">
        <v>1</v>
      </c>
      <c r="P2774">
        <v>674</v>
      </c>
      <c r="Q2774">
        <v>1</v>
      </c>
      <c r="R2774">
        <v>0</v>
      </c>
      <c r="S2774">
        <v>8</v>
      </c>
      <c r="T2774">
        <v>102</v>
      </c>
      <c r="U2774">
        <v>4</v>
      </c>
      <c r="V2774">
        <v>3</v>
      </c>
      <c r="W2774">
        <v>3.6416757006380172</v>
      </c>
      <c r="X2774">
        <v>79.08032692600635</v>
      </c>
      <c r="Y2774">
        <v>0</v>
      </c>
      <c r="Z2774">
        <v>0</v>
      </c>
      <c r="AA2774">
        <v>82.312017102932003</v>
      </c>
      <c r="AB2774">
        <v>53.824975932261857</v>
      </c>
      <c r="AC2774">
        <v>95.404838060899706</v>
      </c>
      <c r="AD2774">
        <v>5.6653579620188541</v>
      </c>
      <c r="AE2774">
        <v>319.92919168475674</v>
      </c>
    </row>
    <row r="2775" spans="1:31" x14ac:dyDescent="0.25">
      <c r="A2775">
        <v>2069662</v>
      </c>
      <c r="B2775">
        <v>1</v>
      </c>
      <c r="C2775" t="s">
        <v>81</v>
      </c>
      <c r="D2775" t="s">
        <v>117</v>
      </c>
      <c r="E2775" t="s">
        <v>177</v>
      </c>
      <c r="F2775" t="s">
        <v>8240</v>
      </c>
      <c r="G2775" t="s">
        <v>183</v>
      </c>
      <c r="H2775" t="s">
        <v>143</v>
      </c>
      <c r="I2775" t="s">
        <v>135</v>
      </c>
      <c r="J2775" t="s">
        <v>136</v>
      </c>
      <c r="K2775" t="s">
        <v>137</v>
      </c>
      <c r="L2775" t="s">
        <v>8241</v>
      </c>
      <c r="M2775" t="s">
        <v>8242</v>
      </c>
      <c r="N2775">
        <v>3.076944444</v>
      </c>
      <c r="O2775">
        <v>0</v>
      </c>
      <c r="P2775">
        <v>1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0.18614511401719552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0.18614511401719552</v>
      </c>
    </row>
    <row r="2776" spans="1:31" x14ac:dyDescent="0.25">
      <c r="A2776">
        <v>2069513</v>
      </c>
      <c r="B2776">
        <v>1</v>
      </c>
      <c r="C2776" t="s">
        <v>81</v>
      </c>
      <c r="D2776" t="s">
        <v>119</v>
      </c>
      <c r="E2776" t="s">
        <v>140</v>
      </c>
      <c r="F2776" t="s">
        <v>8243</v>
      </c>
      <c r="G2776" t="s">
        <v>621</v>
      </c>
      <c r="H2776" t="s">
        <v>143</v>
      </c>
      <c r="I2776" t="s">
        <v>135</v>
      </c>
      <c r="J2776" t="s">
        <v>136</v>
      </c>
      <c r="K2776" t="s">
        <v>137</v>
      </c>
      <c r="L2776" t="s">
        <v>8244</v>
      </c>
      <c r="M2776" t="s">
        <v>8245</v>
      </c>
      <c r="N2776">
        <v>1.3177777770000001</v>
      </c>
      <c r="O2776">
        <v>0</v>
      </c>
      <c r="P2776">
        <v>85</v>
      </c>
      <c r="Q2776">
        <v>0</v>
      </c>
      <c r="R2776">
        <v>9</v>
      </c>
      <c r="S2776">
        <v>0</v>
      </c>
      <c r="T2776">
        <v>1</v>
      </c>
      <c r="U2776">
        <v>0</v>
      </c>
      <c r="V2776">
        <v>0</v>
      </c>
      <c r="W2776">
        <v>0</v>
      </c>
      <c r="X2776">
        <v>24.574990574339914</v>
      </c>
      <c r="Y2776">
        <v>0</v>
      </c>
      <c r="Z2776">
        <v>10.55211902758656</v>
      </c>
      <c r="AA2776">
        <v>0</v>
      </c>
      <c r="AB2776">
        <v>0</v>
      </c>
      <c r="AC2776">
        <v>0</v>
      </c>
      <c r="AD2776">
        <v>0</v>
      </c>
      <c r="AE2776">
        <v>35.127109601926477</v>
      </c>
    </row>
    <row r="2777" spans="1:31" x14ac:dyDescent="0.25">
      <c r="A2777">
        <v>2069519</v>
      </c>
      <c r="B2777">
        <v>1</v>
      </c>
      <c r="C2777" t="s">
        <v>81</v>
      </c>
      <c r="D2777" t="s">
        <v>113</v>
      </c>
      <c r="E2777" t="s">
        <v>158</v>
      </c>
      <c r="F2777" t="s">
        <v>8246</v>
      </c>
      <c r="G2777" t="s">
        <v>160</v>
      </c>
      <c r="H2777" t="s">
        <v>143</v>
      </c>
      <c r="I2777" t="s">
        <v>135</v>
      </c>
      <c r="J2777" t="s">
        <v>136</v>
      </c>
      <c r="K2777" t="s">
        <v>137</v>
      </c>
      <c r="L2777" t="s">
        <v>8247</v>
      </c>
      <c r="M2777" t="s">
        <v>8248</v>
      </c>
      <c r="N2777">
        <v>1.2594444440000001</v>
      </c>
      <c r="O2777">
        <v>0</v>
      </c>
      <c r="P2777">
        <v>32</v>
      </c>
      <c r="Q2777">
        <v>0</v>
      </c>
      <c r="R2777">
        <v>8</v>
      </c>
      <c r="S2777">
        <v>0</v>
      </c>
      <c r="T2777">
        <v>2</v>
      </c>
      <c r="U2777">
        <v>0</v>
      </c>
      <c r="V2777">
        <v>0</v>
      </c>
      <c r="W2777">
        <v>0</v>
      </c>
      <c r="X2777">
        <v>7.3695173481332814</v>
      </c>
      <c r="Y2777">
        <v>0</v>
      </c>
      <c r="Z2777">
        <v>1.3795687415341777</v>
      </c>
      <c r="AA2777">
        <v>0</v>
      </c>
      <c r="AB2777">
        <v>0.77109162981439994</v>
      </c>
      <c r="AC2777">
        <v>0</v>
      </c>
      <c r="AD2777">
        <v>0</v>
      </c>
      <c r="AE2777">
        <v>9.5201777194818593</v>
      </c>
    </row>
    <row r="2778" spans="1:31" x14ac:dyDescent="0.25">
      <c r="A2778">
        <v>2069370</v>
      </c>
      <c r="B2778">
        <v>1</v>
      </c>
      <c r="C2778" t="s">
        <v>80</v>
      </c>
      <c r="D2778" t="s">
        <v>106</v>
      </c>
      <c r="E2778" t="s">
        <v>146</v>
      </c>
      <c r="F2778" t="s">
        <v>8249</v>
      </c>
      <c r="G2778" t="s">
        <v>513</v>
      </c>
      <c r="H2778" t="s">
        <v>680</v>
      </c>
      <c r="I2778" t="s">
        <v>135</v>
      </c>
      <c r="J2778" t="s">
        <v>136</v>
      </c>
      <c r="K2778" t="s">
        <v>155</v>
      </c>
      <c r="L2778" t="s">
        <v>8197</v>
      </c>
      <c r="M2778" t="s">
        <v>8250</v>
      </c>
      <c r="N2778">
        <v>0.22</v>
      </c>
      <c r="O2778">
        <v>3</v>
      </c>
      <c r="P2778">
        <v>16453</v>
      </c>
      <c r="Q2778">
        <v>138</v>
      </c>
      <c r="R2778">
        <v>737</v>
      </c>
      <c r="S2778">
        <v>69</v>
      </c>
      <c r="T2778">
        <v>1564</v>
      </c>
      <c r="U2778">
        <v>12</v>
      </c>
      <c r="V2778">
        <v>5</v>
      </c>
      <c r="W2778">
        <v>0.10449356349432001</v>
      </c>
      <c r="X2778">
        <v>589.92210923104483</v>
      </c>
      <c r="Y2778">
        <v>128.86205784414429</v>
      </c>
      <c r="Z2778">
        <v>178.30774131718053</v>
      </c>
      <c r="AA2778">
        <v>181.69905394449208</v>
      </c>
      <c r="AB2778">
        <v>219.07567689729527</v>
      </c>
      <c r="AC2778">
        <v>88.463671299150846</v>
      </c>
      <c r="AD2778">
        <v>12.181793364587</v>
      </c>
      <c r="AE2778">
        <v>1398.6165974613891</v>
      </c>
    </row>
    <row r="2779" spans="1:31" x14ac:dyDescent="0.25">
      <c r="A2779">
        <v>2069762</v>
      </c>
      <c r="B2779">
        <v>1</v>
      </c>
      <c r="C2779" t="s">
        <v>80</v>
      </c>
      <c r="D2779" t="s">
        <v>111</v>
      </c>
      <c r="E2779" t="s">
        <v>140</v>
      </c>
      <c r="F2779" t="s">
        <v>8251</v>
      </c>
      <c r="G2779" t="s">
        <v>142</v>
      </c>
      <c r="H2779" t="s">
        <v>143</v>
      </c>
      <c r="I2779" t="s">
        <v>135</v>
      </c>
      <c r="J2779" t="s">
        <v>136</v>
      </c>
      <c r="K2779" t="s">
        <v>137</v>
      </c>
      <c r="L2779" t="s">
        <v>8252</v>
      </c>
      <c r="M2779" t="s">
        <v>8253</v>
      </c>
      <c r="N2779">
        <v>1.186111111</v>
      </c>
      <c r="O2779">
        <v>0</v>
      </c>
      <c r="P2779">
        <v>265</v>
      </c>
      <c r="Q2779">
        <v>0</v>
      </c>
      <c r="R2779">
        <v>0</v>
      </c>
      <c r="S2779">
        <v>0</v>
      </c>
      <c r="T2779">
        <v>6</v>
      </c>
      <c r="U2779">
        <v>0</v>
      </c>
      <c r="V2779">
        <v>0</v>
      </c>
      <c r="W2779">
        <v>0</v>
      </c>
      <c r="X2779">
        <v>119.26034616473493</v>
      </c>
      <c r="Y2779">
        <v>0</v>
      </c>
      <c r="Z2779">
        <v>0</v>
      </c>
      <c r="AA2779">
        <v>0</v>
      </c>
      <c r="AB2779">
        <v>2.2626871548692433</v>
      </c>
      <c r="AC2779">
        <v>0</v>
      </c>
      <c r="AD2779">
        <v>0</v>
      </c>
      <c r="AE2779">
        <v>121.52303331960417</v>
      </c>
    </row>
    <row r="2780" spans="1:31" x14ac:dyDescent="0.25">
      <c r="A2780">
        <v>2069545</v>
      </c>
      <c r="B2780">
        <v>1</v>
      </c>
      <c r="C2780" t="s">
        <v>80</v>
      </c>
      <c r="D2780" t="s">
        <v>94</v>
      </c>
      <c r="E2780" t="s">
        <v>177</v>
      </c>
      <c r="F2780" t="s">
        <v>8254</v>
      </c>
      <c r="G2780" t="s">
        <v>183</v>
      </c>
      <c r="H2780" t="s">
        <v>143</v>
      </c>
      <c r="I2780" t="s">
        <v>135</v>
      </c>
      <c r="J2780" t="s">
        <v>136</v>
      </c>
      <c r="K2780" t="s">
        <v>137</v>
      </c>
      <c r="L2780" t="s">
        <v>8255</v>
      </c>
      <c r="M2780" t="s">
        <v>8256</v>
      </c>
      <c r="N2780">
        <v>6.3794444439999998</v>
      </c>
      <c r="O2780">
        <v>0</v>
      </c>
      <c r="P2780">
        <v>1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1.0556408385249999E-3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1.0556408385249999E-3</v>
      </c>
    </row>
    <row r="2781" spans="1:31" x14ac:dyDescent="0.25">
      <c r="A2781">
        <v>2069353</v>
      </c>
      <c r="B2781">
        <v>1</v>
      </c>
      <c r="C2781" t="s">
        <v>80</v>
      </c>
      <c r="D2781" t="s">
        <v>101</v>
      </c>
      <c r="E2781" t="s">
        <v>169</v>
      </c>
      <c r="F2781" t="s">
        <v>8257</v>
      </c>
      <c r="G2781" t="s">
        <v>133</v>
      </c>
      <c r="H2781" t="s">
        <v>134</v>
      </c>
      <c r="I2781" t="s">
        <v>135</v>
      </c>
      <c r="J2781" t="s">
        <v>136</v>
      </c>
      <c r="K2781" t="s">
        <v>137</v>
      </c>
      <c r="L2781" t="s">
        <v>8258</v>
      </c>
      <c r="M2781" t="s">
        <v>8259</v>
      </c>
      <c r="N2781">
        <v>0.573333333</v>
      </c>
      <c r="O2781">
        <v>0</v>
      </c>
      <c r="P2781">
        <v>346</v>
      </c>
      <c r="Q2781">
        <v>0</v>
      </c>
      <c r="R2781">
        <v>0</v>
      </c>
      <c r="S2781">
        <v>1</v>
      </c>
      <c r="T2781">
        <v>8</v>
      </c>
      <c r="U2781">
        <v>0</v>
      </c>
      <c r="V2781">
        <v>0</v>
      </c>
      <c r="W2781">
        <v>0</v>
      </c>
      <c r="X2781">
        <v>35.271412920173283</v>
      </c>
      <c r="Y2781">
        <v>0</v>
      </c>
      <c r="Z2781">
        <v>0</v>
      </c>
      <c r="AA2781">
        <v>2.4739901655994254</v>
      </c>
      <c r="AB2781">
        <v>13.529544472332679</v>
      </c>
      <c r="AC2781">
        <v>0</v>
      </c>
      <c r="AD2781">
        <v>0</v>
      </c>
      <c r="AE2781">
        <v>51.274947558105389</v>
      </c>
    </row>
    <row r="2782" spans="1:31" x14ac:dyDescent="0.25">
      <c r="A2782">
        <v>2069482</v>
      </c>
      <c r="B2782">
        <v>1</v>
      </c>
      <c r="C2782" t="s">
        <v>81</v>
      </c>
      <c r="D2782" t="s">
        <v>121</v>
      </c>
      <c r="E2782" t="s">
        <v>140</v>
      </c>
      <c r="F2782" t="s">
        <v>5226</v>
      </c>
      <c r="G2782" t="s">
        <v>154</v>
      </c>
      <c r="H2782" t="s">
        <v>143</v>
      </c>
      <c r="I2782" t="s">
        <v>135</v>
      </c>
      <c r="J2782" t="s">
        <v>136</v>
      </c>
      <c r="K2782" t="s">
        <v>155</v>
      </c>
      <c r="L2782" t="s">
        <v>8260</v>
      </c>
      <c r="M2782" t="s">
        <v>8261</v>
      </c>
      <c r="N2782">
        <v>3.958455555</v>
      </c>
      <c r="O2782">
        <v>0</v>
      </c>
      <c r="P2782">
        <v>65</v>
      </c>
      <c r="Q2782">
        <v>0</v>
      </c>
      <c r="R2782">
        <v>6</v>
      </c>
      <c r="S2782">
        <v>0</v>
      </c>
      <c r="T2782">
        <v>4</v>
      </c>
      <c r="U2782">
        <v>0</v>
      </c>
      <c r="V2782">
        <v>0</v>
      </c>
      <c r="W2782">
        <v>0</v>
      </c>
      <c r="X2782">
        <v>45.690996253808635</v>
      </c>
      <c r="Y2782">
        <v>0</v>
      </c>
      <c r="Z2782">
        <v>4.2994201503470046</v>
      </c>
      <c r="AA2782">
        <v>0</v>
      </c>
      <c r="AB2782">
        <v>4.5918697132276218</v>
      </c>
      <c r="AC2782">
        <v>0</v>
      </c>
      <c r="AD2782">
        <v>0</v>
      </c>
      <c r="AE2782">
        <v>54.582286117383262</v>
      </c>
    </row>
    <row r="2783" spans="1:31" x14ac:dyDescent="0.25">
      <c r="A2783">
        <v>2069645</v>
      </c>
      <c r="B2783">
        <v>1</v>
      </c>
      <c r="C2783" t="s">
        <v>80</v>
      </c>
      <c r="D2783" t="s">
        <v>94</v>
      </c>
      <c r="E2783" t="s">
        <v>131</v>
      </c>
      <c r="F2783" t="s">
        <v>8262</v>
      </c>
      <c r="G2783" t="s">
        <v>133</v>
      </c>
      <c r="H2783" t="s">
        <v>134</v>
      </c>
      <c r="I2783" t="s">
        <v>135</v>
      </c>
      <c r="J2783" t="s">
        <v>136</v>
      </c>
      <c r="K2783" t="s">
        <v>137</v>
      </c>
      <c r="L2783" t="s">
        <v>8263</v>
      </c>
      <c r="M2783" t="s">
        <v>8264</v>
      </c>
      <c r="N2783">
        <v>0.98555555500000003</v>
      </c>
      <c r="O2783">
        <v>0</v>
      </c>
      <c r="P2783">
        <v>750</v>
      </c>
      <c r="Q2783">
        <v>0</v>
      </c>
      <c r="R2783">
        <v>1</v>
      </c>
      <c r="S2783">
        <v>9</v>
      </c>
      <c r="T2783">
        <v>47</v>
      </c>
      <c r="U2783">
        <v>1</v>
      </c>
      <c r="V2783">
        <v>0</v>
      </c>
      <c r="W2783">
        <v>0</v>
      </c>
      <c r="X2783">
        <v>84.466598629954973</v>
      </c>
      <c r="Y2783">
        <v>0</v>
      </c>
      <c r="Z2783">
        <v>2.3723626869199892</v>
      </c>
      <c r="AA2783">
        <v>57.758245574852623</v>
      </c>
      <c r="AB2783">
        <v>13.435418739047311</v>
      </c>
      <c r="AC2783">
        <v>33.488557017198382</v>
      </c>
      <c r="AD2783">
        <v>0</v>
      </c>
      <c r="AE2783">
        <v>191.52118264797329</v>
      </c>
    </row>
    <row r="2784" spans="1:31" x14ac:dyDescent="0.25">
      <c r="A2784">
        <v>2069436</v>
      </c>
      <c r="B2784">
        <v>1</v>
      </c>
      <c r="C2784" t="s">
        <v>80</v>
      </c>
      <c r="D2784" t="s">
        <v>105</v>
      </c>
      <c r="E2784" t="s">
        <v>131</v>
      </c>
      <c r="F2784" t="s">
        <v>8265</v>
      </c>
      <c r="G2784" t="s">
        <v>133</v>
      </c>
      <c r="H2784" t="s">
        <v>134</v>
      </c>
      <c r="I2784" t="s">
        <v>259</v>
      </c>
      <c r="J2784" t="s">
        <v>136</v>
      </c>
      <c r="K2784" t="s">
        <v>137</v>
      </c>
      <c r="L2784" t="s">
        <v>8266</v>
      </c>
      <c r="M2784" t="s">
        <v>8267</v>
      </c>
      <c r="N2784">
        <v>1.6111111000000001E-2</v>
      </c>
      <c r="O2784">
        <v>2</v>
      </c>
      <c r="P2784">
        <v>1405</v>
      </c>
      <c r="Q2784">
        <v>6</v>
      </c>
      <c r="R2784">
        <v>102</v>
      </c>
      <c r="S2784">
        <v>7</v>
      </c>
      <c r="T2784">
        <v>125</v>
      </c>
      <c r="U2784">
        <v>1</v>
      </c>
      <c r="V2784">
        <v>0</v>
      </c>
      <c r="W2784">
        <v>2.2419783730138886E-2</v>
      </c>
      <c r="X2784">
        <v>3.811484187738313</v>
      </c>
      <c r="Y2784">
        <v>1.4720883202962221</v>
      </c>
      <c r="Z2784">
        <v>0.29560052816784005</v>
      </c>
      <c r="AA2784">
        <v>0.76259912287359999</v>
      </c>
      <c r="AB2784">
        <v>0.93682511632142229</v>
      </c>
      <c r="AC2784">
        <v>0.14053990872879776</v>
      </c>
      <c r="AD2784">
        <v>0</v>
      </c>
      <c r="AE2784">
        <v>7.441556967856334</v>
      </c>
    </row>
    <row r="2785" spans="1:31" x14ac:dyDescent="0.25">
      <c r="A2785">
        <v>2071835</v>
      </c>
      <c r="B2785">
        <v>1</v>
      </c>
      <c r="C2785" t="s">
        <v>80</v>
      </c>
      <c r="D2785" t="s">
        <v>89</v>
      </c>
      <c r="E2785" t="s">
        <v>146</v>
      </c>
      <c r="F2785" t="s">
        <v>7444</v>
      </c>
      <c r="G2785" t="s">
        <v>263</v>
      </c>
      <c r="H2785" t="s">
        <v>134</v>
      </c>
      <c r="I2785" t="s">
        <v>135</v>
      </c>
      <c r="J2785" t="s">
        <v>136</v>
      </c>
      <c r="K2785" t="s">
        <v>137</v>
      </c>
      <c r="L2785" t="s">
        <v>8268</v>
      </c>
      <c r="M2785" t="s">
        <v>8269</v>
      </c>
      <c r="N2785">
        <v>5.65</v>
      </c>
      <c r="O2785">
        <v>1</v>
      </c>
      <c r="P2785">
        <v>272</v>
      </c>
      <c r="Q2785">
        <v>1</v>
      </c>
      <c r="R2785">
        <v>51</v>
      </c>
      <c r="S2785">
        <v>1</v>
      </c>
      <c r="T2785">
        <v>138</v>
      </c>
      <c r="U2785">
        <v>0</v>
      </c>
      <c r="V2785">
        <v>0</v>
      </c>
      <c r="W2785">
        <v>14.754791685850201</v>
      </c>
      <c r="X2785">
        <v>417.25223502216818</v>
      </c>
      <c r="Y2785">
        <v>18.468549822518131</v>
      </c>
      <c r="Z2785">
        <v>126.58458515288638</v>
      </c>
      <c r="AA2785">
        <v>1.6723219668411002</v>
      </c>
      <c r="AB2785">
        <v>538.2338549647161</v>
      </c>
      <c r="AC2785">
        <v>0</v>
      </c>
      <c r="AD2785">
        <v>0</v>
      </c>
      <c r="AE2785">
        <v>1116.96633861498</v>
      </c>
    </row>
    <row r="2786" spans="1:31" x14ac:dyDescent="0.25">
      <c r="A2786">
        <v>2069416</v>
      </c>
      <c r="B2786">
        <v>1</v>
      </c>
      <c r="C2786" t="s">
        <v>80</v>
      </c>
      <c r="D2786" t="s">
        <v>90</v>
      </c>
      <c r="E2786" t="s">
        <v>177</v>
      </c>
      <c r="F2786" t="s">
        <v>8270</v>
      </c>
      <c r="G2786" t="s">
        <v>196</v>
      </c>
      <c r="H2786" t="s">
        <v>143</v>
      </c>
      <c r="I2786" t="s">
        <v>135</v>
      </c>
      <c r="J2786" t="s">
        <v>136</v>
      </c>
      <c r="K2786" t="s">
        <v>137</v>
      </c>
      <c r="L2786" t="s">
        <v>8271</v>
      </c>
      <c r="M2786" t="s">
        <v>8272</v>
      </c>
      <c r="N2786">
        <v>1.3919444439999999</v>
      </c>
      <c r="O2786">
        <v>0</v>
      </c>
      <c r="P2786">
        <v>13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3.048071267509791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3.048071267509791</v>
      </c>
    </row>
    <row r="2787" spans="1:31" x14ac:dyDescent="0.25">
      <c r="A2787">
        <v>2069485</v>
      </c>
      <c r="B2787">
        <v>1</v>
      </c>
      <c r="C2787" t="s">
        <v>80</v>
      </c>
      <c r="D2787" t="s">
        <v>97</v>
      </c>
      <c r="E2787" t="s">
        <v>146</v>
      </c>
      <c r="F2787" t="s">
        <v>8273</v>
      </c>
      <c r="G2787" t="s">
        <v>133</v>
      </c>
      <c r="H2787" t="s">
        <v>134</v>
      </c>
      <c r="I2787" t="s">
        <v>135</v>
      </c>
      <c r="J2787" t="s">
        <v>136</v>
      </c>
      <c r="K2787" t="s">
        <v>137</v>
      </c>
      <c r="L2787" t="s">
        <v>8274</v>
      </c>
      <c r="M2787" t="s">
        <v>8275</v>
      </c>
      <c r="N2787">
        <v>0.15666666600000001</v>
      </c>
      <c r="O2787">
        <v>4</v>
      </c>
      <c r="P2787">
        <v>2381</v>
      </c>
      <c r="Q2787">
        <v>4</v>
      </c>
      <c r="R2787">
        <v>416</v>
      </c>
      <c r="S2787">
        <v>22</v>
      </c>
      <c r="T2787">
        <v>560</v>
      </c>
      <c r="U2787">
        <v>5</v>
      </c>
      <c r="V2787">
        <v>1</v>
      </c>
      <c r="W2787">
        <v>12.592820081124419</v>
      </c>
      <c r="X2787">
        <v>128.86282522840287</v>
      </c>
      <c r="Y2787">
        <v>2.7646685751135274</v>
      </c>
      <c r="Z2787">
        <v>31.936864949381949</v>
      </c>
      <c r="AA2787">
        <v>85.525221525162522</v>
      </c>
      <c r="AB2787">
        <v>58.644139161978977</v>
      </c>
      <c r="AC2787">
        <v>8.8966891255533458</v>
      </c>
      <c r="AD2787">
        <v>0.76265809364122672</v>
      </c>
      <c r="AE2787">
        <v>329.98588674035881</v>
      </c>
    </row>
    <row r="2788" spans="1:31" x14ac:dyDescent="0.25">
      <c r="A2788">
        <v>2069608</v>
      </c>
      <c r="B2788">
        <v>1</v>
      </c>
      <c r="C2788" t="s">
        <v>80</v>
      </c>
      <c r="D2788" t="s">
        <v>96</v>
      </c>
      <c r="E2788" t="s">
        <v>158</v>
      </c>
      <c r="F2788" t="s">
        <v>4844</v>
      </c>
      <c r="G2788" t="s">
        <v>160</v>
      </c>
      <c r="H2788" t="s">
        <v>143</v>
      </c>
      <c r="I2788" t="s">
        <v>135</v>
      </c>
      <c r="J2788" t="s">
        <v>136</v>
      </c>
      <c r="K2788" t="s">
        <v>137</v>
      </c>
      <c r="L2788" t="s">
        <v>8276</v>
      </c>
      <c r="M2788" t="s">
        <v>8277</v>
      </c>
      <c r="N2788">
        <v>2.7225000000000001</v>
      </c>
      <c r="O2788">
        <v>0</v>
      </c>
      <c r="P2788">
        <v>9</v>
      </c>
      <c r="Q2788">
        <v>0</v>
      </c>
      <c r="R2788">
        <v>0</v>
      </c>
      <c r="S2788">
        <v>0</v>
      </c>
      <c r="T2788">
        <v>1</v>
      </c>
      <c r="U2788">
        <v>0</v>
      </c>
      <c r="V2788">
        <v>0</v>
      </c>
      <c r="W2788">
        <v>0</v>
      </c>
      <c r="X2788">
        <v>22.113980525551796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22.113980525551796</v>
      </c>
    </row>
    <row r="2789" spans="1:31" x14ac:dyDescent="0.25">
      <c r="A2789">
        <v>2069651</v>
      </c>
      <c r="B2789">
        <v>1</v>
      </c>
      <c r="C2789" t="s">
        <v>80</v>
      </c>
      <c r="D2789" t="s">
        <v>104</v>
      </c>
      <c r="E2789" t="s">
        <v>177</v>
      </c>
      <c r="F2789" t="s">
        <v>8278</v>
      </c>
      <c r="G2789" t="s">
        <v>183</v>
      </c>
      <c r="H2789" t="s">
        <v>143</v>
      </c>
      <c r="I2789" t="s">
        <v>135</v>
      </c>
      <c r="J2789" t="s">
        <v>136</v>
      </c>
      <c r="K2789" t="s">
        <v>137</v>
      </c>
      <c r="L2789" t="s">
        <v>8279</v>
      </c>
      <c r="M2789" t="s">
        <v>8280</v>
      </c>
      <c r="N2789">
        <v>2.6711111110000001</v>
      </c>
      <c r="O2789">
        <v>0</v>
      </c>
      <c r="P2789">
        <v>3</v>
      </c>
      <c r="Q2789">
        <v>0</v>
      </c>
      <c r="R2789">
        <v>0</v>
      </c>
      <c r="S2789">
        <v>0</v>
      </c>
      <c r="T2789">
        <v>2</v>
      </c>
      <c r="U2789">
        <v>0</v>
      </c>
      <c r="V2789">
        <v>0</v>
      </c>
      <c r="W2789">
        <v>0</v>
      </c>
      <c r="X2789">
        <v>0.7151591749440066</v>
      </c>
      <c r="Y2789">
        <v>0</v>
      </c>
      <c r="Z2789">
        <v>0</v>
      </c>
      <c r="AA2789">
        <v>0</v>
      </c>
      <c r="AB2789">
        <v>3.80332232607E-3</v>
      </c>
      <c r="AC2789">
        <v>0</v>
      </c>
      <c r="AD2789">
        <v>0</v>
      </c>
      <c r="AE2789">
        <v>0.71896249727007655</v>
      </c>
    </row>
    <row r="2790" spans="1:31" x14ac:dyDescent="0.25">
      <c r="A2790">
        <v>2069671</v>
      </c>
      <c r="B2790">
        <v>1</v>
      </c>
      <c r="C2790" t="s">
        <v>81</v>
      </c>
      <c r="D2790" t="s">
        <v>128</v>
      </c>
      <c r="E2790" t="s">
        <v>169</v>
      </c>
      <c r="F2790" t="s">
        <v>7795</v>
      </c>
      <c r="G2790" t="s">
        <v>133</v>
      </c>
      <c r="H2790" t="s">
        <v>134</v>
      </c>
      <c r="I2790" t="s">
        <v>135</v>
      </c>
      <c r="J2790" t="s">
        <v>136</v>
      </c>
      <c r="K2790" t="s">
        <v>137</v>
      </c>
      <c r="L2790" t="s">
        <v>8281</v>
      </c>
      <c r="M2790" t="s">
        <v>8282</v>
      </c>
      <c r="N2790">
        <v>1.0549999999999999</v>
      </c>
      <c r="O2790">
        <v>0</v>
      </c>
      <c r="P2790">
        <v>582</v>
      </c>
      <c r="Q2790">
        <v>0</v>
      </c>
      <c r="R2790">
        <v>2</v>
      </c>
      <c r="S2790">
        <v>0</v>
      </c>
      <c r="T2790">
        <v>26</v>
      </c>
      <c r="U2790">
        <v>0</v>
      </c>
      <c r="V2790">
        <v>0</v>
      </c>
      <c r="W2790">
        <v>0</v>
      </c>
      <c r="X2790">
        <v>160.00011940781806</v>
      </c>
      <c r="Y2790">
        <v>0</v>
      </c>
      <c r="Z2790">
        <v>1.1391236666031335</v>
      </c>
      <c r="AA2790">
        <v>0</v>
      </c>
      <c r="AB2790">
        <v>6.7672356816793133</v>
      </c>
      <c r="AC2790">
        <v>0</v>
      </c>
      <c r="AD2790">
        <v>0</v>
      </c>
      <c r="AE2790">
        <v>167.90647875610051</v>
      </c>
    </row>
    <row r="2791" spans="1:31" x14ac:dyDescent="0.25">
      <c r="A2791">
        <v>2069422</v>
      </c>
      <c r="B2791">
        <v>1</v>
      </c>
      <c r="C2791" t="s">
        <v>80</v>
      </c>
      <c r="D2791" t="s">
        <v>106</v>
      </c>
      <c r="E2791" t="s">
        <v>146</v>
      </c>
      <c r="F2791" t="s">
        <v>6984</v>
      </c>
      <c r="G2791" t="s">
        <v>133</v>
      </c>
      <c r="H2791" t="s">
        <v>134</v>
      </c>
      <c r="I2791" t="s">
        <v>135</v>
      </c>
      <c r="J2791" t="s">
        <v>136</v>
      </c>
      <c r="K2791" t="s">
        <v>137</v>
      </c>
      <c r="L2791" t="s">
        <v>8283</v>
      </c>
      <c r="M2791" t="s">
        <v>8284</v>
      </c>
      <c r="N2791">
        <v>0.72305555499999996</v>
      </c>
      <c r="O2791">
        <v>0</v>
      </c>
      <c r="P2791">
        <v>4</v>
      </c>
      <c r="Q2791">
        <v>30</v>
      </c>
      <c r="R2791">
        <v>224</v>
      </c>
      <c r="S2791">
        <v>8</v>
      </c>
      <c r="T2791">
        <v>44</v>
      </c>
      <c r="U2791">
        <v>0</v>
      </c>
      <c r="V2791">
        <v>0</v>
      </c>
      <c r="W2791">
        <v>0</v>
      </c>
      <c r="X2791">
        <v>0.45894063000963192</v>
      </c>
      <c r="Y2791">
        <v>43.546608958551701</v>
      </c>
      <c r="Z2791">
        <v>348.09991886149561</v>
      </c>
      <c r="AA2791">
        <v>34.770205631125961</v>
      </c>
      <c r="AB2791">
        <v>51.445336970279129</v>
      </c>
      <c r="AC2791">
        <v>0</v>
      </c>
      <c r="AD2791">
        <v>0</v>
      </c>
      <c r="AE2791">
        <v>478.32101105146205</v>
      </c>
    </row>
    <row r="2792" spans="1:31" x14ac:dyDescent="0.25">
      <c r="A2792">
        <v>2069708</v>
      </c>
      <c r="B2792">
        <v>1</v>
      </c>
      <c r="C2792" t="s">
        <v>80</v>
      </c>
      <c r="D2792" t="s">
        <v>103</v>
      </c>
      <c r="E2792" t="s">
        <v>177</v>
      </c>
      <c r="F2792" t="s">
        <v>8285</v>
      </c>
      <c r="G2792" t="s">
        <v>183</v>
      </c>
      <c r="H2792" t="s">
        <v>143</v>
      </c>
      <c r="I2792" t="s">
        <v>135</v>
      </c>
      <c r="J2792" t="s">
        <v>136</v>
      </c>
      <c r="K2792" t="s">
        <v>137</v>
      </c>
      <c r="L2792" t="s">
        <v>8286</v>
      </c>
      <c r="M2792" t="s">
        <v>8287</v>
      </c>
      <c r="N2792">
        <v>2.2233333329999998</v>
      </c>
      <c r="O2792">
        <v>0</v>
      </c>
      <c r="P2792">
        <v>1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0.25246296824327502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0.25246296824327502</v>
      </c>
    </row>
    <row r="2793" spans="1:31" x14ac:dyDescent="0.25">
      <c r="A2793">
        <v>2069714</v>
      </c>
      <c r="B2793">
        <v>1</v>
      </c>
      <c r="C2793" t="s">
        <v>80</v>
      </c>
      <c r="D2793" t="s">
        <v>111</v>
      </c>
      <c r="E2793" t="s">
        <v>158</v>
      </c>
      <c r="F2793" t="s">
        <v>8288</v>
      </c>
      <c r="G2793" t="s">
        <v>366</v>
      </c>
      <c r="H2793" t="s">
        <v>143</v>
      </c>
      <c r="I2793" t="s">
        <v>135</v>
      </c>
      <c r="J2793" t="s">
        <v>136</v>
      </c>
      <c r="K2793" t="s">
        <v>137</v>
      </c>
      <c r="L2793" t="s">
        <v>8289</v>
      </c>
      <c r="M2793" t="s">
        <v>8290</v>
      </c>
      <c r="N2793">
        <v>20.187222221999999</v>
      </c>
      <c r="O2793">
        <v>0</v>
      </c>
      <c r="P2793">
        <v>53</v>
      </c>
      <c r="Q2793">
        <v>0</v>
      </c>
      <c r="R2793">
        <v>0</v>
      </c>
      <c r="S2793">
        <v>0</v>
      </c>
      <c r="T2793">
        <v>6</v>
      </c>
      <c r="U2793">
        <v>0</v>
      </c>
      <c r="V2793">
        <v>0</v>
      </c>
      <c r="W2793">
        <v>0</v>
      </c>
      <c r="X2793">
        <v>361.20939425296694</v>
      </c>
      <c r="Y2793">
        <v>0</v>
      </c>
      <c r="Z2793">
        <v>0</v>
      </c>
      <c r="AA2793">
        <v>0</v>
      </c>
      <c r="AB2793">
        <v>34.08438694130637</v>
      </c>
      <c r="AC2793">
        <v>0</v>
      </c>
      <c r="AD2793">
        <v>0</v>
      </c>
      <c r="AE2793">
        <v>395.29378119427332</v>
      </c>
    </row>
    <row r="2794" spans="1:31" x14ac:dyDescent="0.25">
      <c r="A2794">
        <v>2069565</v>
      </c>
      <c r="B2794">
        <v>1</v>
      </c>
      <c r="C2794" t="s">
        <v>80</v>
      </c>
      <c r="D2794" t="s">
        <v>103</v>
      </c>
      <c r="E2794" t="s">
        <v>140</v>
      </c>
      <c r="F2794" t="s">
        <v>8291</v>
      </c>
      <c r="G2794" t="s">
        <v>1160</v>
      </c>
      <c r="H2794" t="s">
        <v>143</v>
      </c>
      <c r="I2794" t="s">
        <v>135</v>
      </c>
      <c r="J2794" t="s">
        <v>136</v>
      </c>
      <c r="K2794" t="s">
        <v>137</v>
      </c>
      <c r="L2794" t="s">
        <v>8292</v>
      </c>
      <c r="M2794" t="s">
        <v>8293</v>
      </c>
      <c r="N2794">
        <v>1.730277777</v>
      </c>
      <c r="O2794">
        <v>0</v>
      </c>
      <c r="P2794">
        <v>5</v>
      </c>
      <c r="Q2794">
        <v>0</v>
      </c>
      <c r="R2794">
        <v>13</v>
      </c>
      <c r="S2794">
        <v>0</v>
      </c>
      <c r="T2794">
        <v>3</v>
      </c>
      <c r="U2794">
        <v>0</v>
      </c>
      <c r="V2794">
        <v>0</v>
      </c>
      <c r="W2794">
        <v>0</v>
      </c>
      <c r="X2794">
        <v>4.7549977225381417</v>
      </c>
      <c r="Y2794">
        <v>0</v>
      </c>
      <c r="Z2794">
        <v>51.675324372017144</v>
      </c>
      <c r="AA2794">
        <v>0</v>
      </c>
      <c r="AB2794">
        <v>27.813982966594367</v>
      </c>
      <c r="AC2794">
        <v>0</v>
      </c>
      <c r="AD2794">
        <v>0</v>
      </c>
      <c r="AE2794">
        <v>84.244305061149646</v>
      </c>
    </row>
    <row r="2795" spans="1:31" x14ac:dyDescent="0.25">
      <c r="A2795">
        <v>2069502</v>
      </c>
      <c r="B2795">
        <v>1</v>
      </c>
      <c r="C2795" t="s">
        <v>80</v>
      </c>
      <c r="D2795" t="s">
        <v>99</v>
      </c>
      <c r="E2795" t="s">
        <v>158</v>
      </c>
      <c r="F2795" t="s">
        <v>2941</v>
      </c>
      <c r="G2795" t="s">
        <v>160</v>
      </c>
      <c r="H2795" t="s">
        <v>143</v>
      </c>
      <c r="I2795" t="s">
        <v>135</v>
      </c>
      <c r="J2795" t="s">
        <v>136</v>
      </c>
      <c r="K2795" t="s">
        <v>137</v>
      </c>
      <c r="L2795" t="s">
        <v>8294</v>
      </c>
      <c r="M2795" t="s">
        <v>8295</v>
      </c>
      <c r="N2795">
        <v>0.69583333300000005</v>
      </c>
      <c r="O2795">
        <v>0</v>
      </c>
      <c r="P2795">
        <v>15</v>
      </c>
      <c r="Q2795">
        <v>0</v>
      </c>
      <c r="R2795">
        <v>5</v>
      </c>
      <c r="S2795">
        <v>0</v>
      </c>
      <c r="T2795">
        <v>3</v>
      </c>
      <c r="U2795">
        <v>0</v>
      </c>
      <c r="V2795">
        <v>0</v>
      </c>
      <c r="W2795">
        <v>0</v>
      </c>
      <c r="X2795">
        <v>3.4457699266653163</v>
      </c>
      <c r="Y2795">
        <v>0</v>
      </c>
      <c r="Z2795">
        <v>0.78760851534533749</v>
      </c>
      <c r="AA2795">
        <v>0</v>
      </c>
      <c r="AB2795">
        <v>14.650797193342568</v>
      </c>
      <c r="AC2795">
        <v>0</v>
      </c>
      <c r="AD2795">
        <v>0</v>
      </c>
      <c r="AE2795">
        <v>18.884175635353223</v>
      </c>
    </row>
    <row r="2796" spans="1:31" x14ac:dyDescent="0.25">
      <c r="A2796">
        <v>2069379</v>
      </c>
      <c r="B2796">
        <v>1</v>
      </c>
      <c r="C2796" t="s">
        <v>80</v>
      </c>
      <c r="D2796" t="s">
        <v>97</v>
      </c>
      <c r="E2796" t="s">
        <v>146</v>
      </c>
      <c r="F2796" t="s">
        <v>7468</v>
      </c>
      <c r="G2796" t="s">
        <v>133</v>
      </c>
      <c r="H2796" t="s">
        <v>134</v>
      </c>
      <c r="I2796" t="s">
        <v>135</v>
      </c>
      <c r="J2796" t="s">
        <v>136</v>
      </c>
      <c r="K2796" t="s">
        <v>137</v>
      </c>
      <c r="L2796" t="s">
        <v>8296</v>
      </c>
      <c r="M2796" t="s">
        <v>8297</v>
      </c>
      <c r="N2796">
        <v>7.4908333330000003</v>
      </c>
      <c r="O2796">
        <v>19</v>
      </c>
      <c r="P2796">
        <v>101</v>
      </c>
      <c r="Q2796">
        <v>5</v>
      </c>
      <c r="R2796">
        <v>28</v>
      </c>
      <c r="S2796">
        <v>3</v>
      </c>
      <c r="T2796">
        <v>15</v>
      </c>
      <c r="U2796">
        <v>0</v>
      </c>
      <c r="V2796">
        <v>0</v>
      </c>
      <c r="W2796">
        <v>407.97156340488124</v>
      </c>
      <c r="X2796">
        <v>827.37896424891596</v>
      </c>
      <c r="Y2796">
        <v>21.456278201115342</v>
      </c>
      <c r="Z2796">
        <v>93.261244222740061</v>
      </c>
      <c r="AA2796">
        <v>85.700022178399507</v>
      </c>
      <c r="AB2796">
        <v>50.449486716709288</v>
      </c>
      <c r="AC2796">
        <v>0</v>
      </c>
      <c r="AD2796">
        <v>0</v>
      </c>
      <c r="AE2796">
        <v>1486.2175589727613</v>
      </c>
    </row>
    <row r="2797" spans="1:31" x14ac:dyDescent="0.25">
      <c r="A2797">
        <v>2069479</v>
      </c>
      <c r="B2797">
        <v>1</v>
      </c>
      <c r="C2797" t="s">
        <v>80</v>
      </c>
      <c r="D2797" t="s">
        <v>103</v>
      </c>
      <c r="E2797" t="s">
        <v>131</v>
      </c>
      <c r="F2797" t="s">
        <v>8298</v>
      </c>
      <c r="G2797" t="s">
        <v>154</v>
      </c>
      <c r="H2797" t="s">
        <v>134</v>
      </c>
      <c r="I2797" t="s">
        <v>135</v>
      </c>
      <c r="J2797" t="s">
        <v>136</v>
      </c>
      <c r="K2797" t="s">
        <v>155</v>
      </c>
      <c r="L2797" t="s">
        <v>8299</v>
      </c>
      <c r="M2797" t="s">
        <v>8300</v>
      </c>
      <c r="N2797">
        <v>1.3108333329999999</v>
      </c>
      <c r="O2797">
        <v>0</v>
      </c>
      <c r="P2797">
        <v>0</v>
      </c>
      <c r="Q2797">
        <v>0</v>
      </c>
      <c r="R2797">
        <v>0</v>
      </c>
      <c r="S2797">
        <v>4</v>
      </c>
      <c r="T2797">
        <v>0</v>
      </c>
      <c r="U2797">
        <v>20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38.565077718950647</v>
      </c>
      <c r="AB2797">
        <v>0</v>
      </c>
      <c r="AC2797">
        <v>811.7209128702541</v>
      </c>
      <c r="AD2797">
        <v>0</v>
      </c>
      <c r="AE2797">
        <v>850.28599058920474</v>
      </c>
    </row>
    <row r="2798" spans="1:31" x14ac:dyDescent="0.25">
      <c r="A2798">
        <v>2069588</v>
      </c>
      <c r="B2798">
        <v>1</v>
      </c>
      <c r="C2798" t="s">
        <v>81</v>
      </c>
      <c r="D2798" t="s">
        <v>128</v>
      </c>
      <c r="E2798" t="s">
        <v>131</v>
      </c>
      <c r="F2798" t="s">
        <v>8301</v>
      </c>
      <c r="G2798" t="s">
        <v>133</v>
      </c>
      <c r="H2798" t="s">
        <v>134</v>
      </c>
      <c r="I2798" t="s">
        <v>259</v>
      </c>
      <c r="J2798" t="s">
        <v>136</v>
      </c>
      <c r="K2798" t="s">
        <v>137</v>
      </c>
      <c r="L2798" t="s">
        <v>8302</v>
      </c>
      <c r="M2798" t="s">
        <v>8303</v>
      </c>
      <c r="N2798">
        <v>1.7500000000000002E-2</v>
      </c>
      <c r="O2798">
        <v>0</v>
      </c>
      <c r="P2798">
        <v>0</v>
      </c>
      <c r="Q2798">
        <v>0</v>
      </c>
      <c r="R2798">
        <v>0</v>
      </c>
      <c r="S2798">
        <v>11</v>
      </c>
      <c r="T2798">
        <v>0</v>
      </c>
      <c r="U2798">
        <v>15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5.5783271835705577</v>
      </c>
      <c r="AB2798">
        <v>0</v>
      </c>
      <c r="AC2798">
        <v>23.03845211117072</v>
      </c>
      <c r="AD2798">
        <v>0</v>
      </c>
      <c r="AE2798">
        <v>28.616779294741278</v>
      </c>
    </row>
    <row r="2799" spans="1:31" x14ac:dyDescent="0.25">
      <c r="A2799">
        <v>2069396</v>
      </c>
      <c r="B2799">
        <v>1</v>
      </c>
      <c r="C2799" t="s">
        <v>81</v>
      </c>
      <c r="D2799" t="s">
        <v>116</v>
      </c>
      <c r="E2799" t="s">
        <v>131</v>
      </c>
      <c r="F2799" t="s">
        <v>8304</v>
      </c>
      <c r="G2799" t="s">
        <v>133</v>
      </c>
      <c r="H2799" t="s">
        <v>134</v>
      </c>
      <c r="I2799" t="s">
        <v>259</v>
      </c>
      <c r="J2799" t="s">
        <v>136</v>
      </c>
      <c r="K2799" t="s">
        <v>137</v>
      </c>
      <c r="L2799" t="s">
        <v>8305</v>
      </c>
      <c r="M2799" t="s">
        <v>8306</v>
      </c>
      <c r="N2799">
        <v>2.7777769999999999E-3</v>
      </c>
      <c r="O2799">
        <v>0</v>
      </c>
      <c r="P2799">
        <v>779</v>
      </c>
      <c r="Q2799">
        <v>6</v>
      </c>
      <c r="R2799">
        <v>63</v>
      </c>
      <c r="S2799">
        <v>6</v>
      </c>
      <c r="T2799">
        <v>44</v>
      </c>
      <c r="U2799">
        <v>0</v>
      </c>
      <c r="V2799">
        <v>0</v>
      </c>
      <c r="W2799">
        <v>0</v>
      </c>
      <c r="X2799">
        <v>0.21481520079806962</v>
      </c>
      <c r="Y2799">
        <v>5.9202491917111112E-3</v>
      </c>
      <c r="Z2799">
        <v>3.7974319232422227E-2</v>
      </c>
      <c r="AA2799">
        <v>4.7997062518127777E-2</v>
      </c>
      <c r="AB2799">
        <v>2.6156182823175007E-2</v>
      </c>
      <c r="AC2799">
        <v>0</v>
      </c>
      <c r="AD2799">
        <v>0</v>
      </c>
      <c r="AE2799">
        <v>0.33286301456350575</v>
      </c>
    </row>
    <row r="2800" spans="1:31" x14ac:dyDescent="0.25">
      <c r="A2800">
        <v>2069734</v>
      </c>
      <c r="B2800">
        <v>1</v>
      </c>
      <c r="C2800" t="s">
        <v>81</v>
      </c>
      <c r="D2800" t="s">
        <v>118</v>
      </c>
      <c r="E2800" t="s">
        <v>169</v>
      </c>
      <c r="F2800" t="s">
        <v>8307</v>
      </c>
      <c r="G2800" t="s">
        <v>171</v>
      </c>
      <c r="H2800" t="s">
        <v>134</v>
      </c>
      <c r="I2800" t="s">
        <v>135</v>
      </c>
      <c r="J2800" t="s">
        <v>136</v>
      </c>
      <c r="K2800" t="s">
        <v>137</v>
      </c>
      <c r="L2800" t="s">
        <v>8308</v>
      </c>
      <c r="M2800" t="s">
        <v>8309</v>
      </c>
      <c r="N2800">
        <v>1.165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1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1.2616166034528</v>
      </c>
      <c r="AD2800">
        <v>0</v>
      </c>
      <c r="AE2800">
        <v>1.2616166034528</v>
      </c>
    </row>
    <row r="2801" spans="1:31" x14ac:dyDescent="0.25">
      <c r="A2801">
        <v>2069688</v>
      </c>
      <c r="B2801">
        <v>1</v>
      </c>
      <c r="C2801" t="s">
        <v>80</v>
      </c>
      <c r="D2801" t="s">
        <v>97</v>
      </c>
      <c r="E2801" t="s">
        <v>146</v>
      </c>
      <c r="F2801" t="s">
        <v>8310</v>
      </c>
      <c r="G2801" t="s">
        <v>513</v>
      </c>
      <c r="H2801" t="s">
        <v>134</v>
      </c>
      <c r="I2801" t="s">
        <v>135</v>
      </c>
      <c r="J2801" t="s">
        <v>136</v>
      </c>
      <c r="K2801" t="s">
        <v>137</v>
      </c>
      <c r="L2801" t="s">
        <v>8311</v>
      </c>
      <c r="M2801" t="s">
        <v>8312</v>
      </c>
      <c r="N2801">
        <v>9.9166666000000001E-2</v>
      </c>
      <c r="O2801">
        <v>8</v>
      </c>
      <c r="P2801">
        <v>4701</v>
      </c>
      <c r="Q2801">
        <v>4</v>
      </c>
      <c r="R2801">
        <v>500</v>
      </c>
      <c r="S2801">
        <v>28</v>
      </c>
      <c r="T2801">
        <v>1009</v>
      </c>
      <c r="U2801">
        <v>5</v>
      </c>
      <c r="V2801">
        <v>2</v>
      </c>
      <c r="W2801">
        <v>8.2556933258815288</v>
      </c>
      <c r="X2801">
        <v>161.63027667695246</v>
      </c>
      <c r="Y2801">
        <v>1.8838137898214076</v>
      </c>
      <c r="Z2801">
        <v>22.928587451015101</v>
      </c>
      <c r="AA2801">
        <v>64.246581534097658</v>
      </c>
      <c r="AB2801">
        <v>81.15153101069545</v>
      </c>
      <c r="AC2801">
        <v>5.2068937944402869</v>
      </c>
      <c r="AD2801">
        <v>4.50618800849539</v>
      </c>
      <c r="AE2801">
        <v>349.80956559139929</v>
      </c>
    </row>
    <row r="2802" spans="1:31" x14ac:dyDescent="0.25">
      <c r="A2802">
        <v>2069442</v>
      </c>
      <c r="B2802">
        <v>1</v>
      </c>
      <c r="C2802" t="s">
        <v>81</v>
      </c>
      <c r="D2802" t="s">
        <v>114</v>
      </c>
      <c r="E2802" t="s">
        <v>169</v>
      </c>
      <c r="F2802" t="s">
        <v>8313</v>
      </c>
      <c r="G2802" t="s">
        <v>273</v>
      </c>
      <c r="H2802" t="s">
        <v>134</v>
      </c>
      <c r="I2802" t="s">
        <v>135</v>
      </c>
      <c r="J2802" t="s">
        <v>136</v>
      </c>
      <c r="K2802" t="s">
        <v>155</v>
      </c>
      <c r="L2802" t="s">
        <v>8314</v>
      </c>
      <c r="M2802" t="s">
        <v>8315</v>
      </c>
      <c r="N2802">
        <v>6.3252361109999997</v>
      </c>
      <c r="O2802">
        <v>0</v>
      </c>
      <c r="P2802">
        <v>231</v>
      </c>
      <c r="Q2802">
        <v>0</v>
      </c>
      <c r="R2802">
        <v>19</v>
      </c>
      <c r="S2802">
        <v>0</v>
      </c>
      <c r="T2802">
        <v>12</v>
      </c>
      <c r="U2802">
        <v>0</v>
      </c>
      <c r="V2802">
        <v>1</v>
      </c>
      <c r="W2802">
        <v>0</v>
      </c>
      <c r="X2802">
        <v>185.09694208848029</v>
      </c>
      <c r="Y2802">
        <v>0</v>
      </c>
      <c r="Z2802">
        <v>13.371262868245585</v>
      </c>
      <c r="AA2802">
        <v>0</v>
      </c>
      <c r="AB2802">
        <v>46.732383659231452</v>
      </c>
      <c r="AC2802">
        <v>0</v>
      </c>
      <c r="AD2802">
        <v>4.6271148835544063</v>
      </c>
      <c r="AE2802">
        <v>249.82770349951176</v>
      </c>
    </row>
    <row r="2803" spans="1:31" x14ac:dyDescent="0.25">
      <c r="A2803">
        <v>2069582</v>
      </c>
      <c r="B2803">
        <v>1</v>
      </c>
      <c r="C2803" t="s">
        <v>81</v>
      </c>
      <c r="D2803" t="s">
        <v>128</v>
      </c>
      <c r="E2803" t="s">
        <v>177</v>
      </c>
      <c r="F2803" t="s">
        <v>8316</v>
      </c>
      <c r="G2803" t="s">
        <v>196</v>
      </c>
      <c r="H2803" t="s">
        <v>143</v>
      </c>
      <c r="I2803" t="s">
        <v>135</v>
      </c>
      <c r="J2803" t="s">
        <v>136</v>
      </c>
      <c r="K2803" t="s">
        <v>137</v>
      </c>
      <c r="L2803" t="s">
        <v>8317</v>
      </c>
      <c r="M2803" t="s">
        <v>8318</v>
      </c>
      <c r="N2803">
        <v>6.3991666660000002</v>
      </c>
      <c r="O2803">
        <v>0</v>
      </c>
      <c r="P2803">
        <v>5</v>
      </c>
      <c r="Q2803">
        <v>0</v>
      </c>
      <c r="R2803">
        <v>0</v>
      </c>
      <c r="S2803">
        <v>0</v>
      </c>
      <c r="T2803">
        <v>1</v>
      </c>
      <c r="U2803">
        <v>0</v>
      </c>
      <c r="V2803">
        <v>0</v>
      </c>
      <c r="W2803">
        <v>0</v>
      </c>
      <c r="X2803">
        <v>5.3495078167381598</v>
      </c>
      <c r="Y2803">
        <v>0</v>
      </c>
      <c r="Z2803">
        <v>0</v>
      </c>
      <c r="AA2803">
        <v>0</v>
      </c>
      <c r="AB2803">
        <v>1.8974445125716792</v>
      </c>
      <c r="AC2803">
        <v>0</v>
      </c>
      <c r="AD2803">
        <v>0</v>
      </c>
      <c r="AE2803">
        <v>7.2469523293098392</v>
      </c>
    </row>
    <row r="2804" spans="1:31" x14ac:dyDescent="0.25">
      <c r="A2804">
        <v>2069439</v>
      </c>
      <c r="B2804">
        <v>1</v>
      </c>
      <c r="C2804" t="s">
        <v>80</v>
      </c>
      <c r="D2804" t="s">
        <v>86</v>
      </c>
      <c r="E2804" t="s">
        <v>169</v>
      </c>
      <c r="F2804" t="s">
        <v>8319</v>
      </c>
      <c r="G2804" t="s">
        <v>263</v>
      </c>
      <c r="H2804" t="s">
        <v>134</v>
      </c>
      <c r="I2804" t="s">
        <v>135</v>
      </c>
      <c r="J2804" t="s">
        <v>136</v>
      </c>
      <c r="K2804" t="s">
        <v>137</v>
      </c>
      <c r="L2804" t="s">
        <v>8320</v>
      </c>
      <c r="M2804" t="s">
        <v>8321</v>
      </c>
      <c r="N2804">
        <v>6.6272222220000003</v>
      </c>
      <c r="O2804">
        <v>0</v>
      </c>
      <c r="P2804">
        <v>0</v>
      </c>
      <c r="Q2804">
        <v>0</v>
      </c>
      <c r="R2804">
        <v>0</v>
      </c>
      <c r="S2804">
        <v>1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97.618813459739741</v>
      </c>
      <c r="AB2804">
        <v>0</v>
      </c>
      <c r="AC2804">
        <v>0</v>
      </c>
      <c r="AD2804">
        <v>0</v>
      </c>
      <c r="AE2804">
        <v>97.618813459739741</v>
      </c>
    </row>
    <row r="2805" spans="1:31" x14ac:dyDescent="0.25">
      <c r="A2805">
        <v>2069605</v>
      </c>
      <c r="B2805">
        <v>1</v>
      </c>
      <c r="C2805" t="s">
        <v>80</v>
      </c>
      <c r="D2805" t="s">
        <v>90</v>
      </c>
      <c r="E2805" t="s">
        <v>177</v>
      </c>
      <c r="F2805" t="s">
        <v>8322</v>
      </c>
      <c r="G2805" t="s">
        <v>179</v>
      </c>
      <c r="H2805" t="s">
        <v>143</v>
      </c>
      <c r="I2805" t="s">
        <v>135</v>
      </c>
      <c r="J2805" t="s">
        <v>136</v>
      </c>
      <c r="K2805" t="s">
        <v>137</v>
      </c>
      <c r="L2805" t="s">
        <v>8323</v>
      </c>
      <c r="M2805" t="s">
        <v>8324</v>
      </c>
      <c r="N2805">
        <v>2.7894444439999999</v>
      </c>
      <c r="O2805">
        <v>0</v>
      </c>
      <c r="P2805">
        <v>1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0.81380283111980456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0.81380283111980456</v>
      </c>
    </row>
    <row r="2806" spans="1:31" x14ac:dyDescent="0.25">
      <c r="A2806">
        <v>2069625</v>
      </c>
      <c r="B2806">
        <v>1</v>
      </c>
      <c r="C2806" t="s">
        <v>81</v>
      </c>
      <c r="D2806" t="s">
        <v>123</v>
      </c>
      <c r="E2806" t="s">
        <v>177</v>
      </c>
      <c r="F2806" t="s">
        <v>8325</v>
      </c>
      <c r="G2806" t="s">
        <v>183</v>
      </c>
      <c r="H2806" t="s">
        <v>143</v>
      </c>
      <c r="I2806" t="s">
        <v>135</v>
      </c>
      <c r="J2806" t="s">
        <v>136</v>
      </c>
      <c r="K2806" t="s">
        <v>137</v>
      </c>
      <c r="L2806" t="s">
        <v>8326</v>
      </c>
      <c r="M2806" t="s">
        <v>8327</v>
      </c>
      <c r="N2806">
        <v>3.7969444440000002</v>
      </c>
      <c r="O2806">
        <v>0</v>
      </c>
      <c r="P2806">
        <v>1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0.82217546897521443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0.82217546897521443</v>
      </c>
    </row>
    <row r="2807" spans="1:31" x14ac:dyDescent="0.25">
      <c r="A2807">
        <v>2069774</v>
      </c>
      <c r="B2807">
        <v>1</v>
      </c>
      <c r="C2807" t="s">
        <v>80</v>
      </c>
      <c r="D2807" t="s">
        <v>84</v>
      </c>
      <c r="E2807" t="s">
        <v>505</v>
      </c>
      <c r="F2807" t="s">
        <v>8328</v>
      </c>
      <c r="G2807" t="s">
        <v>569</v>
      </c>
      <c r="H2807" t="s">
        <v>143</v>
      </c>
      <c r="I2807" t="s">
        <v>135</v>
      </c>
      <c r="J2807" t="s">
        <v>136</v>
      </c>
      <c r="K2807" t="s">
        <v>137</v>
      </c>
      <c r="L2807" t="s">
        <v>8329</v>
      </c>
      <c r="M2807" t="s">
        <v>8330</v>
      </c>
      <c r="N2807">
        <v>3.7380555549999999</v>
      </c>
      <c r="O2807">
        <v>0</v>
      </c>
      <c r="P2807">
        <v>122</v>
      </c>
      <c r="Q2807">
        <v>0</v>
      </c>
      <c r="R2807">
        <v>0</v>
      </c>
      <c r="S2807">
        <v>0</v>
      </c>
      <c r="T2807">
        <v>3</v>
      </c>
      <c r="U2807">
        <v>0</v>
      </c>
      <c r="V2807">
        <v>0</v>
      </c>
      <c r="W2807">
        <v>0</v>
      </c>
      <c r="X2807">
        <v>130.60592036950206</v>
      </c>
      <c r="Y2807">
        <v>0</v>
      </c>
      <c r="Z2807">
        <v>0</v>
      </c>
      <c r="AA2807">
        <v>0</v>
      </c>
      <c r="AB2807">
        <v>5.7587415166228642</v>
      </c>
      <c r="AC2807">
        <v>0</v>
      </c>
      <c r="AD2807">
        <v>0</v>
      </c>
      <c r="AE2807">
        <v>136.36466188612494</v>
      </c>
    </row>
    <row r="2808" spans="1:31" x14ac:dyDescent="0.25">
      <c r="A2808">
        <v>2069505</v>
      </c>
      <c r="B2808">
        <v>1</v>
      </c>
      <c r="C2808" t="s">
        <v>80</v>
      </c>
      <c r="D2808" t="s">
        <v>97</v>
      </c>
      <c r="E2808" t="s">
        <v>131</v>
      </c>
      <c r="F2808" t="s">
        <v>8331</v>
      </c>
      <c r="G2808" t="s">
        <v>2747</v>
      </c>
      <c r="H2808" t="s">
        <v>134</v>
      </c>
      <c r="I2808" t="s">
        <v>135</v>
      </c>
      <c r="J2808" t="s">
        <v>136</v>
      </c>
      <c r="K2808" t="s">
        <v>137</v>
      </c>
      <c r="L2808" t="s">
        <v>8332</v>
      </c>
      <c r="M2808" t="s">
        <v>8333</v>
      </c>
      <c r="N2808">
        <v>2.7030555550000002</v>
      </c>
      <c r="O2808">
        <v>0</v>
      </c>
      <c r="P2808">
        <v>104</v>
      </c>
      <c r="Q2808">
        <v>0</v>
      </c>
      <c r="R2808">
        <v>8</v>
      </c>
      <c r="S2808">
        <v>0</v>
      </c>
      <c r="T2808">
        <v>13</v>
      </c>
      <c r="U2808">
        <v>0</v>
      </c>
      <c r="V2808">
        <v>0</v>
      </c>
      <c r="W2808">
        <v>0</v>
      </c>
      <c r="X2808">
        <v>83.334313514292361</v>
      </c>
      <c r="Y2808">
        <v>0</v>
      </c>
      <c r="Z2808">
        <v>6.4593761155211755</v>
      </c>
      <c r="AA2808">
        <v>0</v>
      </c>
      <c r="AB2808">
        <v>27.178182207992098</v>
      </c>
      <c r="AC2808">
        <v>0</v>
      </c>
      <c r="AD2808">
        <v>0</v>
      </c>
      <c r="AE2808">
        <v>116.97187183780564</v>
      </c>
    </row>
    <row r="2809" spans="1:31" x14ac:dyDescent="0.25">
      <c r="A2809">
        <v>2069419</v>
      </c>
      <c r="B2809">
        <v>1</v>
      </c>
      <c r="C2809" t="s">
        <v>80</v>
      </c>
      <c r="D2809" t="s">
        <v>89</v>
      </c>
      <c r="E2809" t="s">
        <v>131</v>
      </c>
      <c r="F2809" t="s">
        <v>8334</v>
      </c>
      <c r="G2809" t="s">
        <v>133</v>
      </c>
      <c r="H2809" t="s">
        <v>134</v>
      </c>
      <c r="I2809" t="s">
        <v>135</v>
      </c>
      <c r="J2809" t="s">
        <v>136</v>
      </c>
      <c r="K2809" t="s">
        <v>137</v>
      </c>
      <c r="L2809" t="s">
        <v>8335</v>
      </c>
      <c r="M2809" t="s">
        <v>8239</v>
      </c>
      <c r="N2809">
        <v>0.37472222199999999</v>
      </c>
      <c r="O2809">
        <v>0</v>
      </c>
      <c r="P2809">
        <v>308</v>
      </c>
      <c r="Q2809">
        <v>1</v>
      </c>
      <c r="R2809">
        <v>8</v>
      </c>
      <c r="S2809">
        <v>3</v>
      </c>
      <c r="T2809">
        <v>10</v>
      </c>
      <c r="U2809">
        <v>0</v>
      </c>
      <c r="V2809">
        <v>0</v>
      </c>
      <c r="W2809">
        <v>0</v>
      </c>
      <c r="X2809">
        <v>42.145894805400559</v>
      </c>
      <c r="Y2809">
        <v>0.22974109155645916</v>
      </c>
      <c r="Z2809">
        <v>0.73462251035668669</v>
      </c>
      <c r="AA2809">
        <v>3.4506326811079528</v>
      </c>
      <c r="AB2809">
        <v>3.3601939169473765</v>
      </c>
      <c r="AC2809">
        <v>0</v>
      </c>
      <c r="AD2809">
        <v>0</v>
      </c>
      <c r="AE2809">
        <v>49.921085005369036</v>
      </c>
    </row>
    <row r="2810" spans="1:31" x14ac:dyDescent="0.25">
      <c r="A2810">
        <v>2069562</v>
      </c>
      <c r="B2810">
        <v>1</v>
      </c>
      <c r="C2810" t="s">
        <v>81</v>
      </c>
      <c r="D2810" t="s">
        <v>125</v>
      </c>
      <c r="E2810" t="s">
        <v>146</v>
      </c>
      <c r="F2810" t="s">
        <v>8336</v>
      </c>
      <c r="G2810" t="s">
        <v>1007</v>
      </c>
      <c r="H2810" t="s">
        <v>134</v>
      </c>
      <c r="I2810" t="s">
        <v>135</v>
      </c>
      <c r="J2810" t="s">
        <v>3</v>
      </c>
      <c r="K2810" t="s">
        <v>137</v>
      </c>
      <c r="L2810" t="s">
        <v>8337</v>
      </c>
      <c r="M2810" t="s">
        <v>8338</v>
      </c>
      <c r="N2810">
        <v>0.15222222199999999</v>
      </c>
      <c r="O2810">
        <v>6</v>
      </c>
      <c r="P2810">
        <v>5914</v>
      </c>
      <c r="Q2810">
        <v>627</v>
      </c>
      <c r="R2810">
        <v>921</v>
      </c>
      <c r="S2810">
        <v>32</v>
      </c>
      <c r="T2810">
        <v>743</v>
      </c>
      <c r="U2810">
        <v>9</v>
      </c>
      <c r="V2810">
        <v>4</v>
      </c>
      <c r="W2810">
        <v>0.76217039362937999</v>
      </c>
      <c r="X2810">
        <v>171.13032352657862</v>
      </c>
      <c r="Y2810">
        <v>97.024783502618192</v>
      </c>
      <c r="Z2810">
        <v>69.469215423538444</v>
      </c>
      <c r="AA2810">
        <v>15.955010103309975</v>
      </c>
      <c r="AB2810">
        <v>56.5368616527117</v>
      </c>
      <c r="AC2810">
        <v>58.070383576209871</v>
      </c>
      <c r="AD2810">
        <v>0.19227483222824671</v>
      </c>
      <c r="AE2810">
        <v>469.14102301082443</v>
      </c>
    </row>
    <row r="2811" spans="1:31" x14ac:dyDescent="0.25">
      <c r="A2811">
        <v>2069568</v>
      </c>
      <c r="B2811">
        <v>1</v>
      </c>
      <c r="C2811" t="s">
        <v>81</v>
      </c>
      <c r="D2811" t="s">
        <v>127</v>
      </c>
      <c r="E2811" t="s">
        <v>146</v>
      </c>
      <c r="F2811" t="s">
        <v>8339</v>
      </c>
      <c r="G2811" t="s">
        <v>133</v>
      </c>
      <c r="H2811" t="s">
        <v>134</v>
      </c>
      <c r="I2811" t="s">
        <v>135</v>
      </c>
      <c r="J2811" t="s">
        <v>136</v>
      </c>
      <c r="K2811" t="s">
        <v>137</v>
      </c>
      <c r="L2811" t="s">
        <v>8340</v>
      </c>
      <c r="M2811" t="s">
        <v>8341</v>
      </c>
      <c r="N2811">
        <v>1.498611111</v>
      </c>
      <c r="O2811">
        <v>0</v>
      </c>
      <c r="P2811">
        <v>376</v>
      </c>
      <c r="Q2811">
        <v>0</v>
      </c>
      <c r="R2811">
        <v>0</v>
      </c>
      <c r="S2811">
        <v>1</v>
      </c>
      <c r="T2811">
        <v>325</v>
      </c>
      <c r="U2811">
        <v>0</v>
      </c>
      <c r="V2811">
        <v>0</v>
      </c>
      <c r="W2811">
        <v>0</v>
      </c>
      <c r="X2811">
        <v>118.00650283890867</v>
      </c>
      <c r="Y2811">
        <v>0</v>
      </c>
      <c r="Z2811">
        <v>0</v>
      </c>
      <c r="AA2811">
        <v>42.533167804737303</v>
      </c>
      <c r="AB2811">
        <v>425.08506059395097</v>
      </c>
      <c r="AC2811">
        <v>0</v>
      </c>
      <c r="AD2811">
        <v>0</v>
      </c>
      <c r="AE2811">
        <v>585.62473123759696</v>
      </c>
    </row>
    <row r="2812" spans="1:31" x14ac:dyDescent="0.25">
      <c r="A2812">
        <v>2069428</v>
      </c>
      <c r="B2812">
        <v>1</v>
      </c>
      <c r="C2812" t="s">
        <v>81</v>
      </c>
      <c r="D2812" t="s">
        <v>118</v>
      </c>
      <c r="E2812" t="s">
        <v>131</v>
      </c>
      <c r="F2812" t="s">
        <v>8342</v>
      </c>
      <c r="G2812" t="s">
        <v>133</v>
      </c>
      <c r="H2812" t="s">
        <v>134</v>
      </c>
      <c r="I2812" t="s">
        <v>135</v>
      </c>
      <c r="J2812" t="s">
        <v>136</v>
      </c>
      <c r="K2812" t="s">
        <v>137</v>
      </c>
      <c r="L2812" t="s">
        <v>8343</v>
      </c>
      <c r="M2812" t="s">
        <v>8344</v>
      </c>
      <c r="N2812">
        <v>1.329722222</v>
      </c>
      <c r="O2812">
        <v>9</v>
      </c>
      <c r="P2812">
        <v>238</v>
      </c>
      <c r="Q2812">
        <v>31</v>
      </c>
      <c r="R2812">
        <v>61</v>
      </c>
      <c r="S2812">
        <v>3</v>
      </c>
      <c r="T2812">
        <v>26</v>
      </c>
      <c r="U2812">
        <v>0</v>
      </c>
      <c r="V2812">
        <v>0</v>
      </c>
      <c r="W2812">
        <v>3.0853126993474405</v>
      </c>
      <c r="X2812">
        <v>74.366576507171899</v>
      </c>
      <c r="Y2812">
        <v>33.828274335535419</v>
      </c>
      <c r="Z2812">
        <v>15.151731387793031</v>
      </c>
      <c r="AA2812">
        <v>1.6212510883879199</v>
      </c>
      <c r="AB2812">
        <v>28.223493975694399</v>
      </c>
      <c r="AC2812">
        <v>0</v>
      </c>
      <c r="AD2812">
        <v>0</v>
      </c>
      <c r="AE2812">
        <v>156.2766399939301</v>
      </c>
    </row>
    <row r="2813" spans="1:31" x14ac:dyDescent="0.25">
      <c r="A2813">
        <v>2069451</v>
      </c>
      <c r="B2813">
        <v>1</v>
      </c>
      <c r="C2813" t="s">
        <v>80</v>
      </c>
      <c r="D2813" t="s">
        <v>108</v>
      </c>
      <c r="E2813" t="s">
        <v>158</v>
      </c>
      <c r="F2813" t="s">
        <v>7580</v>
      </c>
      <c r="G2813" t="s">
        <v>385</v>
      </c>
      <c r="H2813" t="s">
        <v>143</v>
      </c>
      <c r="I2813" t="s">
        <v>135</v>
      </c>
      <c r="J2813" t="s">
        <v>136</v>
      </c>
      <c r="K2813" t="s">
        <v>137</v>
      </c>
      <c r="L2813" t="s">
        <v>8345</v>
      </c>
      <c r="M2813" t="s">
        <v>8346</v>
      </c>
      <c r="N2813">
        <v>5.1869444439999999</v>
      </c>
      <c r="O2813">
        <v>0</v>
      </c>
      <c r="P2813">
        <v>3</v>
      </c>
      <c r="Q2813">
        <v>0</v>
      </c>
      <c r="R2813">
        <v>2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20.562331706419116</v>
      </c>
      <c r="Y2813">
        <v>0</v>
      </c>
      <c r="Z2813">
        <v>8.6087788906927649</v>
      </c>
      <c r="AA2813">
        <v>0</v>
      </c>
      <c r="AB2813">
        <v>0</v>
      </c>
      <c r="AC2813">
        <v>0</v>
      </c>
      <c r="AD2813">
        <v>0</v>
      </c>
      <c r="AE2813">
        <v>29.17111059711188</v>
      </c>
    </row>
    <row r="2814" spans="1:31" x14ac:dyDescent="0.25">
      <c r="A2814">
        <v>2069574</v>
      </c>
      <c r="B2814">
        <v>1</v>
      </c>
      <c r="C2814" t="s">
        <v>80</v>
      </c>
      <c r="D2814" t="s">
        <v>99</v>
      </c>
      <c r="E2814" t="s">
        <v>131</v>
      </c>
      <c r="F2814" t="s">
        <v>314</v>
      </c>
      <c r="G2814" t="s">
        <v>133</v>
      </c>
      <c r="H2814" t="s">
        <v>134</v>
      </c>
      <c r="I2814" t="s">
        <v>135</v>
      </c>
      <c r="J2814" t="s">
        <v>136</v>
      </c>
      <c r="K2814" t="s">
        <v>137</v>
      </c>
      <c r="L2814" t="s">
        <v>8347</v>
      </c>
      <c r="M2814" t="s">
        <v>8348</v>
      </c>
      <c r="N2814">
        <v>2.0463888880000001</v>
      </c>
      <c r="O2814">
        <v>0</v>
      </c>
      <c r="P2814">
        <v>0</v>
      </c>
      <c r="Q2814">
        <v>0</v>
      </c>
      <c r="R2814">
        <v>0</v>
      </c>
      <c r="S2814">
        <v>4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395.70579099819088</v>
      </c>
      <c r="AB2814">
        <v>0</v>
      </c>
      <c r="AC2814">
        <v>0</v>
      </c>
      <c r="AD2814">
        <v>0</v>
      </c>
      <c r="AE2814">
        <v>395.70579099819088</v>
      </c>
    </row>
    <row r="2815" spans="1:31" x14ac:dyDescent="0.25">
      <c r="A2815">
        <v>2069382</v>
      </c>
      <c r="B2815">
        <v>1</v>
      </c>
      <c r="C2815" t="s">
        <v>80</v>
      </c>
      <c r="D2815" t="s">
        <v>97</v>
      </c>
      <c r="E2815" t="s">
        <v>295</v>
      </c>
      <c r="F2815" t="s">
        <v>678</v>
      </c>
      <c r="G2815" t="s">
        <v>513</v>
      </c>
      <c r="H2815" t="s">
        <v>680</v>
      </c>
      <c r="I2815" t="s">
        <v>259</v>
      </c>
      <c r="J2815" t="s">
        <v>136</v>
      </c>
      <c r="K2815" t="s">
        <v>155</v>
      </c>
      <c r="L2815" t="s">
        <v>8349</v>
      </c>
      <c r="M2815" t="s">
        <v>8350</v>
      </c>
      <c r="N2815">
        <v>1.6666666E-2</v>
      </c>
      <c r="O2815">
        <v>22</v>
      </c>
      <c r="P2815">
        <v>14303</v>
      </c>
      <c r="Q2815">
        <v>6</v>
      </c>
      <c r="R2815">
        <v>881</v>
      </c>
      <c r="S2815">
        <v>53</v>
      </c>
      <c r="T2815">
        <v>2112</v>
      </c>
      <c r="U2815">
        <v>5</v>
      </c>
      <c r="V2815">
        <v>4</v>
      </c>
      <c r="W2815">
        <v>2.2273576471460994</v>
      </c>
      <c r="X2815">
        <v>60.522912159289945</v>
      </c>
      <c r="Y2815">
        <v>0.24625426931491673</v>
      </c>
      <c r="Z2815">
        <v>5.3348376311773018</v>
      </c>
      <c r="AA2815">
        <v>23.897294763688002</v>
      </c>
      <c r="AB2815">
        <v>22.661305035966631</v>
      </c>
      <c r="AC2815">
        <v>1.0395417710941666</v>
      </c>
      <c r="AD2815">
        <v>0.94729872677039995</v>
      </c>
      <c r="AE2815">
        <v>116.87680200444747</v>
      </c>
    </row>
    <row r="2816" spans="1:31" x14ac:dyDescent="0.25">
      <c r="A2816">
        <v>2069551</v>
      </c>
      <c r="B2816">
        <v>1</v>
      </c>
      <c r="C2816" t="s">
        <v>81</v>
      </c>
      <c r="D2816" t="s">
        <v>118</v>
      </c>
      <c r="E2816" t="s">
        <v>158</v>
      </c>
      <c r="F2816" t="s">
        <v>8351</v>
      </c>
      <c r="G2816" t="s">
        <v>160</v>
      </c>
      <c r="H2816" t="s">
        <v>143</v>
      </c>
      <c r="I2816" t="s">
        <v>135</v>
      </c>
      <c r="J2816" t="s">
        <v>136</v>
      </c>
      <c r="K2816" t="s">
        <v>137</v>
      </c>
      <c r="L2816" t="s">
        <v>8352</v>
      </c>
      <c r="M2816" t="s">
        <v>8353</v>
      </c>
      <c r="N2816">
        <v>2.0041666660000002</v>
      </c>
      <c r="O2816">
        <v>0</v>
      </c>
      <c r="P2816">
        <v>1</v>
      </c>
      <c r="Q2816">
        <v>0</v>
      </c>
      <c r="R2816">
        <v>1</v>
      </c>
      <c r="S2816">
        <v>0</v>
      </c>
      <c r="T2816">
        <v>1</v>
      </c>
      <c r="U2816">
        <v>0</v>
      </c>
      <c r="V2816">
        <v>0</v>
      </c>
      <c r="W2816">
        <v>0</v>
      </c>
      <c r="X2816">
        <v>7.8588569688750002E-3</v>
      </c>
      <c r="Y2816">
        <v>0</v>
      </c>
      <c r="Z2816">
        <v>2.2708924495278748</v>
      </c>
      <c r="AA2816">
        <v>0</v>
      </c>
      <c r="AB2816">
        <v>4.0583469621023334E-2</v>
      </c>
      <c r="AC2816">
        <v>0</v>
      </c>
      <c r="AD2816">
        <v>0</v>
      </c>
      <c r="AE2816">
        <v>2.3193347761177732</v>
      </c>
    </row>
    <row r="2817" spans="1:31" x14ac:dyDescent="0.25">
      <c r="A2817">
        <v>2069405</v>
      </c>
      <c r="B2817">
        <v>1</v>
      </c>
      <c r="C2817" t="s">
        <v>80</v>
      </c>
      <c r="D2817" t="s">
        <v>93</v>
      </c>
      <c r="E2817" t="s">
        <v>177</v>
      </c>
      <c r="F2817" t="s">
        <v>7696</v>
      </c>
      <c r="G2817" t="s">
        <v>196</v>
      </c>
      <c r="H2817" t="s">
        <v>143</v>
      </c>
      <c r="I2817" t="s">
        <v>135</v>
      </c>
      <c r="J2817" t="s">
        <v>136</v>
      </c>
      <c r="K2817" t="s">
        <v>137</v>
      </c>
      <c r="L2817" t="s">
        <v>8354</v>
      </c>
      <c r="M2817" t="s">
        <v>8355</v>
      </c>
      <c r="N2817">
        <v>1.740555555</v>
      </c>
      <c r="O2817">
        <v>0</v>
      </c>
      <c r="P2817">
        <v>16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6.9097913450639465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6.9097913450639465</v>
      </c>
    </row>
    <row r="2818" spans="1:31" x14ac:dyDescent="0.25">
      <c r="A2818">
        <v>2069445</v>
      </c>
      <c r="B2818">
        <v>1</v>
      </c>
      <c r="C2818" t="s">
        <v>81</v>
      </c>
      <c r="D2818" t="s">
        <v>117</v>
      </c>
      <c r="E2818" t="s">
        <v>169</v>
      </c>
      <c r="F2818" t="s">
        <v>8356</v>
      </c>
      <c r="G2818" t="s">
        <v>154</v>
      </c>
      <c r="H2818" t="s">
        <v>134</v>
      </c>
      <c r="I2818" t="s">
        <v>135</v>
      </c>
      <c r="J2818" t="s">
        <v>136</v>
      </c>
      <c r="K2818" t="s">
        <v>155</v>
      </c>
      <c r="L2818" t="s">
        <v>8357</v>
      </c>
      <c r="M2818" t="s">
        <v>8358</v>
      </c>
      <c r="N2818">
        <v>5.7988888879999996</v>
      </c>
      <c r="O2818">
        <v>0</v>
      </c>
      <c r="P2818">
        <v>2</v>
      </c>
      <c r="Q2818">
        <v>0</v>
      </c>
      <c r="R2818">
        <v>0</v>
      </c>
      <c r="S2818">
        <v>0</v>
      </c>
      <c r="T2818">
        <v>54</v>
      </c>
      <c r="U2818">
        <v>0</v>
      </c>
      <c r="V2818">
        <v>2</v>
      </c>
      <c r="W2818">
        <v>0</v>
      </c>
      <c r="X2818">
        <v>1.3813127559673726</v>
      </c>
      <c r="Y2818">
        <v>0</v>
      </c>
      <c r="Z2818">
        <v>0</v>
      </c>
      <c r="AA2818">
        <v>0</v>
      </c>
      <c r="AB2818">
        <v>136.00644153341401</v>
      </c>
      <c r="AC2818">
        <v>0</v>
      </c>
      <c r="AD2818">
        <v>25.859514516688616</v>
      </c>
      <c r="AE2818">
        <v>163.24726880607</v>
      </c>
    </row>
    <row r="2819" spans="1:31" x14ac:dyDescent="0.25">
      <c r="A2819">
        <v>2069777</v>
      </c>
      <c r="B2819">
        <v>1</v>
      </c>
      <c r="C2819" t="s">
        <v>80</v>
      </c>
      <c r="D2819" t="s">
        <v>97</v>
      </c>
      <c r="E2819" t="s">
        <v>177</v>
      </c>
      <c r="F2819" t="s">
        <v>8359</v>
      </c>
      <c r="G2819" t="s">
        <v>179</v>
      </c>
      <c r="H2819" t="s">
        <v>143</v>
      </c>
      <c r="I2819" t="s">
        <v>135</v>
      </c>
      <c r="J2819" t="s">
        <v>136</v>
      </c>
      <c r="K2819" t="s">
        <v>137</v>
      </c>
      <c r="L2819" t="s">
        <v>8360</v>
      </c>
      <c r="M2819" t="s">
        <v>8361</v>
      </c>
      <c r="N2819">
        <v>5.9413888879999996</v>
      </c>
      <c r="O2819">
        <v>0</v>
      </c>
      <c r="P2819">
        <v>1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1.3251179076406443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1.3251179076406443</v>
      </c>
    </row>
    <row r="2820" spans="1:31" x14ac:dyDescent="0.25">
      <c r="A2820">
        <v>2069637</v>
      </c>
      <c r="B2820">
        <v>1</v>
      </c>
      <c r="C2820" t="s">
        <v>80</v>
      </c>
      <c r="D2820" t="s">
        <v>99</v>
      </c>
      <c r="E2820" t="s">
        <v>177</v>
      </c>
      <c r="F2820" t="s">
        <v>8362</v>
      </c>
      <c r="G2820" t="s">
        <v>183</v>
      </c>
      <c r="H2820" t="s">
        <v>143</v>
      </c>
      <c r="I2820" t="s">
        <v>135</v>
      </c>
      <c r="J2820" t="s">
        <v>136</v>
      </c>
      <c r="K2820" t="s">
        <v>137</v>
      </c>
      <c r="L2820" t="s">
        <v>8363</v>
      </c>
      <c r="M2820" t="s">
        <v>8364</v>
      </c>
      <c r="N2820">
        <v>2.4125000000000001</v>
      </c>
      <c r="O2820">
        <v>0</v>
      </c>
      <c r="P2820">
        <v>1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1.4604530780305559E-4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1.4604530780305559E-4</v>
      </c>
    </row>
    <row r="2821" spans="1:31" x14ac:dyDescent="0.25">
      <c r="A2821">
        <v>2069491</v>
      </c>
      <c r="B2821">
        <v>1</v>
      </c>
      <c r="C2821" t="s">
        <v>80</v>
      </c>
      <c r="D2821" t="s">
        <v>84</v>
      </c>
      <c r="E2821" t="s">
        <v>140</v>
      </c>
      <c r="F2821" t="s">
        <v>8365</v>
      </c>
      <c r="G2821" t="s">
        <v>273</v>
      </c>
      <c r="H2821" t="s">
        <v>143</v>
      </c>
      <c r="I2821" t="s">
        <v>135</v>
      </c>
      <c r="J2821" t="s">
        <v>136</v>
      </c>
      <c r="K2821" t="s">
        <v>155</v>
      </c>
      <c r="L2821" t="s">
        <v>8366</v>
      </c>
      <c r="M2821" t="s">
        <v>8367</v>
      </c>
      <c r="N2821">
        <v>3.1333333329999999</v>
      </c>
      <c r="O2821">
        <v>0</v>
      </c>
      <c r="P2821">
        <v>682</v>
      </c>
      <c r="Q2821">
        <v>0</v>
      </c>
      <c r="R2821">
        <v>0</v>
      </c>
      <c r="S2821">
        <v>0</v>
      </c>
      <c r="T2821">
        <v>94</v>
      </c>
      <c r="U2821">
        <v>0</v>
      </c>
      <c r="V2821">
        <v>2</v>
      </c>
      <c r="W2821">
        <v>0</v>
      </c>
      <c r="X2821">
        <v>459.51196474246836</v>
      </c>
      <c r="Y2821">
        <v>0</v>
      </c>
      <c r="Z2821">
        <v>0</v>
      </c>
      <c r="AA2821">
        <v>0</v>
      </c>
      <c r="AB2821">
        <v>427.17521722139116</v>
      </c>
      <c r="AC2821">
        <v>0</v>
      </c>
      <c r="AD2821">
        <v>33.709221700730673</v>
      </c>
      <c r="AE2821">
        <v>920.39640366459025</v>
      </c>
    </row>
    <row r="2822" spans="1:31" x14ac:dyDescent="0.25">
      <c r="A2822">
        <v>2069737</v>
      </c>
      <c r="B2822">
        <v>1</v>
      </c>
      <c r="C2822" t="s">
        <v>80</v>
      </c>
      <c r="D2822" t="s">
        <v>97</v>
      </c>
      <c r="E2822" t="s">
        <v>146</v>
      </c>
      <c r="F2822" t="s">
        <v>8368</v>
      </c>
      <c r="G2822" t="s">
        <v>513</v>
      </c>
      <c r="H2822" t="s">
        <v>134</v>
      </c>
      <c r="I2822" t="s">
        <v>135</v>
      </c>
      <c r="J2822" t="s">
        <v>136</v>
      </c>
      <c r="K2822" t="s">
        <v>137</v>
      </c>
      <c r="L2822" t="s">
        <v>8369</v>
      </c>
      <c r="M2822" t="s">
        <v>8370</v>
      </c>
      <c r="N2822">
        <v>0.50027777699999998</v>
      </c>
      <c r="O2822">
        <v>6</v>
      </c>
      <c r="P2822">
        <v>1074</v>
      </c>
      <c r="Q2822">
        <v>11</v>
      </c>
      <c r="R2822">
        <v>129</v>
      </c>
      <c r="S2822">
        <v>26</v>
      </c>
      <c r="T2822">
        <v>156</v>
      </c>
      <c r="U2822">
        <v>0</v>
      </c>
      <c r="V2822">
        <v>0</v>
      </c>
      <c r="W2822">
        <v>5.7699478414331145</v>
      </c>
      <c r="X2822">
        <v>144.69530589139171</v>
      </c>
      <c r="Y2822">
        <v>9.8279228133862073</v>
      </c>
      <c r="Z2822">
        <v>23.591616417520385</v>
      </c>
      <c r="AA2822">
        <v>203.38937152067953</v>
      </c>
      <c r="AB2822">
        <v>60.268390045156387</v>
      </c>
      <c r="AC2822">
        <v>0</v>
      </c>
      <c r="AD2822">
        <v>0</v>
      </c>
      <c r="AE2822">
        <v>447.54255452956733</v>
      </c>
    </row>
    <row r="2823" spans="1:31" x14ac:dyDescent="0.25">
      <c r="A2823">
        <v>2069677</v>
      </c>
      <c r="B2823">
        <v>1</v>
      </c>
      <c r="C2823" t="s">
        <v>81</v>
      </c>
      <c r="D2823" t="s">
        <v>123</v>
      </c>
      <c r="E2823" t="s">
        <v>295</v>
      </c>
      <c r="F2823" t="s">
        <v>8371</v>
      </c>
      <c r="G2823" t="s">
        <v>133</v>
      </c>
      <c r="H2823" t="s">
        <v>680</v>
      </c>
      <c r="I2823" t="s">
        <v>135</v>
      </c>
      <c r="J2823" t="s">
        <v>136</v>
      </c>
      <c r="K2823" t="s">
        <v>137</v>
      </c>
      <c r="L2823" t="s">
        <v>8372</v>
      </c>
      <c r="M2823" t="s">
        <v>8373</v>
      </c>
      <c r="N2823">
        <v>0.53555555499999996</v>
      </c>
      <c r="O2823">
        <v>0</v>
      </c>
      <c r="P2823">
        <v>2199</v>
      </c>
      <c r="Q2823">
        <v>0</v>
      </c>
      <c r="R2823">
        <v>157</v>
      </c>
      <c r="S2823">
        <v>21</v>
      </c>
      <c r="T2823">
        <v>482</v>
      </c>
      <c r="U2823">
        <v>17</v>
      </c>
      <c r="V2823">
        <v>15</v>
      </c>
      <c r="W2823">
        <v>0</v>
      </c>
      <c r="X2823">
        <v>278.462840434116</v>
      </c>
      <c r="Y2823">
        <v>0</v>
      </c>
      <c r="Z2823">
        <v>40.609809828766693</v>
      </c>
      <c r="AA2823">
        <v>476.47137015368327</v>
      </c>
      <c r="AB2823">
        <v>270.47066827601543</v>
      </c>
      <c r="AC2823">
        <v>599.6890893276601</v>
      </c>
      <c r="AD2823">
        <v>53.324777810984656</v>
      </c>
      <c r="AE2823">
        <v>1719.028555831226</v>
      </c>
    </row>
    <row r="2824" spans="1:31" x14ac:dyDescent="0.25">
      <c r="A2824">
        <v>2069345</v>
      </c>
      <c r="B2824">
        <v>1</v>
      </c>
      <c r="C2824" t="s">
        <v>80</v>
      </c>
      <c r="D2824" t="s">
        <v>89</v>
      </c>
      <c r="E2824" t="s">
        <v>169</v>
      </c>
      <c r="F2824" t="s">
        <v>7557</v>
      </c>
      <c r="G2824" t="s">
        <v>171</v>
      </c>
      <c r="H2824" t="s">
        <v>134</v>
      </c>
      <c r="I2824" t="s">
        <v>135</v>
      </c>
      <c r="J2824" t="s">
        <v>136</v>
      </c>
      <c r="K2824" t="s">
        <v>137</v>
      </c>
      <c r="L2824" t="s">
        <v>8374</v>
      </c>
      <c r="M2824" t="s">
        <v>8375</v>
      </c>
      <c r="N2824">
        <v>0.87694444400000005</v>
      </c>
      <c r="O2824">
        <v>0</v>
      </c>
      <c r="P2824">
        <v>17</v>
      </c>
      <c r="Q2824">
        <v>0</v>
      </c>
      <c r="R2824">
        <v>4</v>
      </c>
      <c r="S2824">
        <v>0</v>
      </c>
      <c r="T2824">
        <v>16</v>
      </c>
      <c r="U2824">
        <v>0</v>
      </c>
      <c r="V2824">
        <v>0</v>
      </c>
      <c r="W2824">
        <v>0</v>
      </c>
      <c r="X2824">
        <v>10.091310623215527</v>
      </c>
      <c r="Y2824">
        <v>0</v>
      </c>
      <c r="Z2824">
        <v>0.78376801195946666</v>
      </c>
      <c r="AA2824">
        <v>0</v>
      </c>
      <c r="AB2824">
        <v>30.432664209186164</v>
      </c>
      <c r="AC2824">
        <v>0</v>
      </c>
      <c r="AD2824">
        <v>0</v>
      </c>
      <c r="AE2824">
        <v>41.307742844361158</v>
      </c>
    </row>
    <row r="2825" spans="1:31" x14ac:dyDescent="0.25">
      <c r="A2825">
        <v>2069508</v>
      </c>
      <c r="B2825">
        <v>1</v>
      </c>
      <c r="C2825" t="s">
        <v>80</v>
      </c>
      <c r="D2825" t="s">
        <v>94</v>
      </c>
      <c r="E2825" t="s">
        <v>295</v>
      </c>
      <c r="F2825" t="s">
        <v>8376</v>
      </c>
      <c r="G2825" t="s">
        <v>8377</v>
      </c>
      <c r="H2825" t="s">
        <v>134</v>
      </c>
      <c r="I2825" t="s">
        <v>135</v>
      </c>
      <c r="J2825" t="s">
        <v>136</v>
      </c>
      <c r="K2825" t="s">
        <v>137</v>
      </c>
      <c r="L2825" t="s">
        <v>8378</v>
      </c>
      <c r="M2825" t="s">
        <v>8379</v>
      </c>
      <c r="N2825">
        <v>1.5805555549999999</v>
      </c>
      <c r="O2825">
        <v>5</v>
      </c>
      <c r="P2825">
        <v>14</v>
      </c>
      <c r="Q2825">
        <v>43</v>
      </c>
      <c r="R2825">
        <v>122</v>
      </c>
      <c r="S2825">
        <v>4</v>
      </c>
      <c r="T2825">
        <v>31</v>
      </c>
      <c r="U2825">
        <v>2</v>
      </c>
      <c r="V2825">
        <v>0</v>
      </c>
      <c r="W2825">
        <v>3.2793070412272805</v>
      </c>
      <c r="X2825">
        <v>8.8585070652233178</v>
      </c>
      <c r="Y2825">
        <v>45.654596156873275</v>
      </c>
      <c r="Z2825">
        <v>63.05917666395986</v>
      </c>
      <c r="AA2825">
        <v>8.5903459915473039</v>
      </c>
      <c r="AB2825">
        <v>14.169816558413125</v>
      </c>
      <c r="AC2825">
        <v>76.015045618795256</v>
      </c>
      <c r="AD2825">
        <v>0</v>
      </c>
      <c r="AE2825">
        <v>219.62679509603942</v>
      </c>
    </row>
    <row r="2826" spans="1:31" x14ac:dyDescent="0.25">
      <c r="A2826">
        <v>2069800</v>
      </c>
      <c r="B2826">
        <v>1</v>
      </c>
      <c r="C2826" t="s">
        <v>80</v>
      </c>
      <c r="D2826" t="s">
        <v>101</v>
      </c>
      <c r="E2826" t="s">
        <v>177</v>
      </c>
      <c r="F2826" t="s">
        <v>8380</v>
      </c>
      <c r="G2826" t="s">
        <v>183</v>
      </c>
      <c r="H2826" t="s">
        <v>143</v>
      </c>
      <c r="I2826" t="s">
        <v>135</v>
      </c>
      <c r="J2826" t="s">
        <v>136</v>
      </c>
      <c r="K2826" t="s">
        <v>137</v>
      </c>
      <c r="L2826" t="s">
        <v>8381</v>
      </c>
      <c r="M2826" t="s">
        <v>8382</v>
      </c>
      <c r="N2826">
        <v>1.0336111109999999</v>
      </c>
      <c r="O2826">
        <v>0</v>
      </c>
      <c r="P2826">
        <v>7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1.119187660392273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1.119187660392273</v>
      </c>
    </row>
    <row r="2827" spans="1:31" x14ac:dyDescent="0.25">
      <c r="A2827">
        <v>2069700</v>
      </c>
      <c r="B2827">
        <v>1</v>
      </c>
      <c r="C2827" t="s">
        <v>80</v>
      </c>
      <c r="D2827" t="s">
        <v>110</v>
      </c>
      <c r="E2827" t="s">
        <v>158</v>
      </c>
      <c r="F2827" t="s">
        <v>8383</v>
      </c>
      <c r="G2827" t="s">
        <v>160</v>
      </c>
      <c r="H2827" t="s">
        <v>143</v>
      </c>
      <c r="I2827" t="s">
        <v>135</v>
      </c>
      <c r="J2827" t="s">
        <v>136</v>
      </c>
      <c r="K2827" t="s">
        <v>137</v>
      </c>
      <c r="L2827" t="s">
        <v>8384</v>
      </c>
      <c r="M2827" t="s">
        <v>8385</v>
      </c>
      <c r="N2827">
        <v>1.1602777769999999</v>
      </c>
      <c r="O2827">
        <v>0</v>
      </c>
      <c r="P2827">
        <v>157</v>
      </c>
      <c r="Q2827">
        <v>0</v>
      </c>
      <c r="R2827">
        <v>0</v>
      </c>
      <c r="S2827">
        <v>0</v>
      </c>
      <c r="T2827">
        <v>29</v>
      </c>
      <c r="U2827">
        <v>0</v>
      </c>
      <c r="V2827">
        <v>0</v>
      </c>
      <c r="W2827">
        <v>0</v>
      </c>
      <c r="X2827">
        <v>50.263694346710814</v>
      </c>
      <c r="Y2827">
        <v>0</v>
      </c>
      <c r="Z2827">
        <v>0</v>
      </c>
      <c r="AA2827">
        <v>0</v>
      </c>
      <c r="AB2827">
        <v>9.2503741955696714</v>
      </c>
      <c r="AC2827">
        <v>0</v>
      </c>
      <c r="AD2827">
        <v>0</v>
      </c>
      <c r="AE2827">
        <v>59.514068542280484</v>
      </c>
    </row>
    <row r="2828" spans="1:31" x14ac:dyDescent="0.25">
      <c r="A2828">
        <v>2069471</v>
      </c>
      <c r="B2828">
        <v>1</v>
      </c>
      <c r="C2828" t="s">
        <v>81</v>
      </c>
      <c r="D2828" t="s">
        <v>127</v>
      </c>
      <c r="E2828" t="s">
        <v>140</v>
      </c>
      <c r="F2828" t="s">
        <v>8386</v>
      </c>
      <c r="G2828" t="s">
        <v>142</v>
      </c>
      <c r="H2828" t="s">
        <v>143</v>
      </c>
      <c r="I2828" t="s">
        <v>135</v>
      </c>
      <c r="J2828" t="s">
        <v>136</v>
      </c>
      <c r="K2828" t="s">
        <v>137</v>
      </c>
      <c r="L2828" t="s">
        <v>8387</v>
      </c>
      <c r="M2828" t="s">
        <v>8388</v>
      </c>
      <c r="N2828">
        <v>0.76916666600000005</v>
      </c>
      <c r="O2828">
        <v>0</v>
      </c>
      <c r="P2828">
        <v>50</v>
      </c>
      <c r="Q2828">
        <v>0</v>
      </c>
      <c r="R2828">
        <v>8</v>
      </c>
      <c r="S2828">
        <v>0</v>
      </c>
      <c r="T2828">
        <v>4</v>
      </c>
      <c r="U2828">
        <v>0</v>
      </c>
      <c r="V2828">
        <v>0</v>
      </c>
      <c r="W2828">
        <v>0</v>
      </c>
      <c r="X2828">
        <v>9.6534326035019671</v>
      </c>
      <c r="Y2828">
        <v>0</v>
      </c>
      <c r="Z2828">
        <v>6.2586008734386347</v>
      </c>
      <c r="AA2828">
        <v>0</v>
      </c>
      <c r="AB2828">
        <v>2.0743383789225298</v>
      </c>
      <c r="AC2828">
        <v>0</v>
      </c>
      <c r="AD2828">
        <v>0</v>
      </c>
      <c r="AE2828">
        <v>17.986371855863133</v>
      </c>
    </row>
    <row r="2829" spans="1:31" x14ac:dyDescent="0.25">
      <c r="A2829">
        <v>2069594</v>
      </c>
      <c r="B2829">
        <v>1</v>
      </c>
      <c r="C2829" t="s">
        <v>80</v>
      </c>
      <c r="D2829" t="s">
        <v>97</v>
      </c>
      <c r="E2829" t="s">
        <v>158</v>
      </c>
      <c r="F2829" t="s">
        <v>8389</v>
      </c>
      <c r="G2829" t="s">
        <v>160</v>
      </c>
      <c r="H2829" t="s">
        <v>143</v>
      </c>
      <c r="I2829" t="s">
        <v>135</v>
      </c>
      <c r="J2829" t="s">
        <v>136</v>
      </c>
      <c r="K2829" t="s">
        <v>137</v>
      </c>
      <c r="L2829" t="s">
        <v>8390</v>
      </c>
      <c r="M2829" t="s">
        <v>8391</v>
      </c>
      <c r="N2829">
        <v>1.189166666</v>
      </c>
      <c r="O2829">
        <v>0</v>
      </c>
      <c r="P2829">
        <v>2</v>
      </c>
      <c r="Q2829">
        <v>0</v>
      </c>
      <c r="R2829">
        <v>0</v>
      </c>
      <c r="S2829">
        <v>0</v>
      </c>
      <c r="T2829">
        <v>1</v>
      </c>
      <c r="U2829">
        <v>0</v>
      </c>
      <c r="V2829">
        <v>0</v>
      </c>
      <c r="W2829">
        <v>0</v>
      </c>
      <c r="X2829">
        <v>0.41595560882891558</v>
      </c>
      <c r="Y2829">
        <v>0</v>
      </c>
      <c r="Z2829">
        <v>0</v>
      </c>
      <c r="AA2829">
        <v>0</v>
      </c>
      <c r="AB2829">
        <v>0.10330658405161111</v>
      </c>
      <c r="AC2829">
        <v>0</v>
      </c>
      <c r="AD2829">
        <v>0</v>
      </c>
      <c r="AE2829">
        <v>0.51926219288052666</v>
      </c>
    </row>
    <row r="2830" spans="1:31" x14ac:dyDescent="0.25">
      <c r="A2830">
        <v>2069617</v>
      </c>
      <c r="B2830">
        <v>1</v>
      </c>
      <c r="C2830" t="s">
        <v>81</v>
      </c>
      <c r="D2830" t="s">
        <v>127</v>
      </c>
      <c r="E2830" t="s">
        <v>177</v>
      </c>
      <c r="F2830" t="s">
        <v>8392</v>
      </c>
      <c r="G2830" t="s">
        <v>183</v>
      </c>
      <c r="H2830" t="s">
        <v>143</v>
      </c>
      <c r="I2830" t="s">
        <v>135</v>
      </c>
      <c r="J2830" t="s">
        <v>136</v>
      </c>
      <c r="K2830" t="s">
        <v>137</v>
      </c>
      <c r="L2830" t="s">
        <v>8393</v>
      </c>
      <c r="M2830" t="s">
        <v>8394</v>
      </c>
      <c r="N2830">
        <v>4.0161111109999998</v>
      </c>
      <c r="O2830">
        <v>0</v>
      </c>
      <c r="P2830">
        <v>9</v>
      </c>
      <c r="Q2830">
        <v>0</v>
      </c>
      <c r="R2830">
        <v>0</v>
      </c>
      <c r="S2830">
        <v>0</v>
      </c>
      <c r="T2830">
        <v>1</v>
      </c>
      <c r="U2830">
        <v>0</v>
      </c>
      <c r="V2830">
        <v>0</v>
      </c>
      <c r="W2830">
        <v>0</v>
      </c>
      <c r="X2830">
        <v>6.8593897423975321</v>
      </c>
      <c r="Y2830">
        <v>0</v>
      </c>
      <c r="Z2830">
        <v>0</v>
      </c>
      <c r="AA2830">
        <v>0</v>
      </c>
      <c r="AB2830">
        <v>10.40569289400559</v>
      </c>
      <c r="AC2830">
        <v>0</v>
      </c>
      <c r="AD2830">
        <v>0</v>
      </c>
      <c r="AE2830">
        <v>17.265082636403122</v>
      </c>
    </row>
    <row r="2831" spans="1:31" x14ac:dyDescent="0.25">
      <c r="A2831">
        <v>2069385</v>
      </c>
      <c r="B2831">
        <v>1</v>
      </c>
      <c r="C2831" t="s">
        <v>80</v>
      </c>
      <c r="D2831" t="s">
        <v>97</v>
      </c>
      <c r="E2831" t="s">
        <v>295</v>
      </c>
      <c r="F2831" t="s">
        <v>8395</v>
      </c>
      <c r="G2831" t="s">
        <v>513</v>
      </c>
      <c r="H2831" t="s">
        <v>134</v>
      </c>
      <c r="I2831" t="s">
        <v>135</v>
      </c>
      <c r="J2831" t="s">
        <v>136</v>
      </c>
      <c r="K2831" t="s">
        <v>155</v>
      </c>
      <c r="L2831" t="s">
        <v>8396</v>
      </c>
      <c r="M2831" t="s">
        <v>8397</v>
      </c>
      <c r="N2831">
        <v>6.6666665999999999E-2</v>
      </c>
      <c r="O2831">
        <v>26</v>
      </c>
      <c r="P2831">
        <v>15577</v>
      </c>
      <c r="Q2831">
        <v>30</v>
      </c>
      <c r="R2831">
        <v>490</v>
      </c>
      <c r="S2831">
        <v>88</v>
      </c>
      <c r="T2831">
        <v>1558</v>
      </c>
      <c r="U2831">
        <v>4</v>
      </c>
      <c r="V2831">
        <v>16</v>
      </c>
      <c r="W2831">
        <v>10.071273785053869</v>
      </c>
      <c r="X2831">
        <v>206.23858419641547</v>
      </c>
      <c r="Y2831">
        <v>2.2033497360816003</v>
      </c>
      <c r="Z2831">
        <v>6.7345237065936034</v>
      </c>
      <c r="AA2831">
        <v>44.901526144427372</v>
      </c>
      <c r="AB2831">
        <v>57.066700379477822</v>
      </c>
      <c r="AC2831">
        <v>5.4242900026909995</v>
      </c>
      <c r="AD2831">
        <v>1.3964311519520001</v>
      </c>
      <c r="AE2831">
        <v>334.03667910269274</v>
      </c>
    </row>
    <row r="2832" spans="1:31" x14ac:dyDescent="0.25">
      <c r="A2832">
        <v>2069634</v>
      </c>
      <c r="B2832">
        <v>1</v>
      </c>
      <c r="C2832" t="s">
        <v>80</v>
      </c>
      <c r="D2832" t="s">
        <v>97</v>
      </c>
      <c r="E2832" t="s">
        <v>146</v>
      </c>
      <c r="F2832" t="s">
        <v>4130</v>
      </c>
      <c r="G2832" t="s">
        <v>133</v>
      </c>
      <c r="H2832" t="s">
        <v>134</v>
      </c>
      <c r="I2832" t="s">
        <v>135</v>
      </c>
      <c r="J2832" t="s">
        <v>136</v>
      </c>
      <c r="K2832" t="s">
        <v>137</v>
      </c>
      <c r="L2832" t="s">
        <v>8398</v>
      </c>
      <c r="M2832" t="s">
        <v>8399</v>
      </c>
      <c r="N2832">
        <v>2.091388888</v>
      </c>
      <c r="O2832">
        <v>2</v>
      </c>
      <c r="P2832">
        <v>892</v>
      </c>
      <c r="Q2832">
        <v>1</v>
      </c>
      <c r="R2832">
        <v>27</v>
      </c>
      <c r="S2832">
        <v>6</v>
      </c>
      <c r="T2832">
        <v>62</v>
      </c>
      <c r="U2832">
        <v>0</v>
      </c>
      <c r="V2832">
        <v>0</v>
      </c>
      <c r="W2832">
        <v>67.28062927325152</v>
      </c>
      <c r="X2832">
        <v>473.86631999495739</v>
      </c>
      <c r="Y2832">
        <v>0.24648893525922916</v>
      </c>
      <c r="Z2832">
        <v>14.528860504348286</v>
      </c>
      <c r="AA2832">
        <v>26.997155112849992</v>
      </c>
      <c r="AB2832">
        <v>163.93339088382913</v>
      </c>
      <c r="AC2832">
        <v>0</v>
      </c>
      <c r="AD2832">
        <v>0</v>
      </c>
      <c r="AE2832">
        <v>746.85284470449551</v>
      </c>
    </row>
    <row r="2833" spans="1:31" x14ac:dyDescent="0.25">
      <c r="A2833">
        <v>2069448</v>
      </c>
      <c r="B2833">
        <v>1</v>
      </c>
      <c r="C2833" t="s">
        <v>81</v>
      </c>
      <c r="D2833" t="s">
        <v>116</v>
      </c>
      <c r="E2833" t="s">
        <v>169</v>
      </c>
      <c r="F2833" t="s">
        <v>8400</v>
      </c>
      <c r="G2833" t="s">
        <v>171</v>
      </c>
      <c r="H2833" t="s">
        <v>134</v>
      </c>
      <c r="I2833" t="s">
        <v>135</v>
      </c>
      <c r="J2833" t="s">
        <v>136</v>
      </c>
      <c r="K2833" t="s">
        <v>137</v>
      </c>
      <c r="L2833" t="s">
        <v>8401</v>
      </c>
      <c r="M2833" t="s">
        <v>8402</v>
      </c>
      <c r="N2833">
        <v>2.6219444439999999</v>
      </c>
      <c r="O2833">
        <v>0</v>
      </c>
      <c r="P2833">
        <v>107</v>
      </c>
      <c r="Q2833">
        <v>0</v>
      </c>
      <c r="R2833">
        <v>0</v>
      </c>
      <c r="S2833">
        <v>0</v>
      </c>
      <c r="T2833">
        <v>2</v>
      </c>
      <c r="U2833">
        <v>0</v>
      </c>
      <c r="V2833">
        <v>0</v>
      </c>
      <c r="W2833">
        <v>0</v>
      </c>
      <c r="X2833">
        <v>21.762905949682267</v>
      </c>
      <c r="Y2833">
        <v>0</v>
      </c>
      <c r="Z2833">
        <v>0</v>
      </c>
      <c r="AA2833">
        <v>0</v>
      </c>
      <c r="AB2833">
        <v>0.20950986987774889</v>
      </c>
      <c r="AC2833">
        <v>0</v>
      </c>
      <c r="AD2833">
        <v>0</v>
      </c>
      <c r="AE2833">
        <v>21.972415819560016</v>
      </c>
    </row>
    <row r="2834" spans="1:31" x14ac:dyDescent="0.25">
      <c r="A2834">
        <v>2069780</v>
      </c>
      <c r="B2834">
        <v>1</v>
      </c>
      <c r="C2834" t="s">
        <v>80</v>
      </c>
      <c r="D2834" t="s">
        <v>95</v>
      </c>
      <c r="E2834" t="s">
        <v>146</v>
      </c>
      <c r="F2834" t="s">
        <v>8403</v>
      </c>
      <c r="G2834" t="s">
        <v>133</v>
      </c>
      <c r="H2834" t="s">
        <v>134</v>
      </c>
      <c r="I2834" t="s">
        <v>135</v>
      </c>
      <c r="J2834" t="s">
        <v>136</v>
      </c>
      <c r="K2834" t="s">
        <v>137</v>
      </c>
      <c r="L2834" t="s">
        <v>8404</v>
      </c>
      <c r="M2834" t="s">
        <v>8405</v>
      </c>
      <c r="N2834">
        <v>0.95833333300000001</v>
      </c>
      <c r="O2834">
        <v>0</v>
      </c>
      <c r="P2834">
        <v>151</v>
      </c>
      <c r="Q2834">
        <v>0</v>
      </c>
      <c r="R2834">
        <v>0</v>
      </c>
      <c r="S2834">
        <v>0</v>
      </c>
      <c r="T2834">
        <v>8</v>
      </c>
      <c r="U2834">
        <v>2</v>
      </c>
      <c r="V2834">
        <v>0</v>
      </c>
      <c r="W2834">
        <v>0</v>
      </c>
      <c r="X2834">
        <v>47.388865776009759</v>
      </c>
      <c r="Y2834">
        <v>0</v>
      </c>
      <c r="Z2834">
        <v>0</v>
      </c>
      <c r="AA2834">
        <v>0</v>
      </c>
      <c r="AB2834">
        <v>7.0731530662708897</v>
      </c>
      <c r="AC2834">
        <v>136.99842323220031</v>
      </c>
      <c r="AD2834">
        <v>0</v>
      </c>
      <c r="AE2834">
        <v>191.46044207448097</v>
      </c>
    </row>
    <row r="2835" spans="1:31" x14ac:dyDescent="0.25">
      <c r="A2835">
        <v>2069740</v>
      </c>
      <c r="B2835">
        <v>1</v>
      </c>
      <c r="C2835" t="s">
        <v>80</v>
      </c>
      <c r="D2835" t="s">
        <v>103</v>
      </c>
      <c r="E2835" t="s">
        <v>146</v>
      </c>
      <c r="F2835" t="s">
        <v>8406</v>
      </c>
      <c r="G2835" t="s">
        <v>133</v>
      </c>
      <c r="H2835" t="s">
        <v>134</v>
      </c>
      <c r="I2835" t="s">
        <v>259</v>
      </c>
      <c r="J2835" t="s">
        <v>136</v>
      </c>
      <c r="K2835" t="s">
        <v>137</v>
      </c>
      <c r="L2835" t="s">
        <v>8407</v>
      </c>
      <c r="M2835" t="s">
        <v>8408</v>
      </c>
      <c r="N2835">
        <v>1.3055555E-2</v>
      </c>
      <c r="O2835">
        <v>1</v>
      </c>
      <c r="P2835">
        <v>225</v>
      </c>
      <c r="Q2835">
        <v>15</v>
      </c>
      <c r="R2835">
        <v>90</v>
      </c>
      <c r="S2835">
        <v>5</v>
      </c>
      <c r="T2835">
        <v>32</v>
      </c>
      <c r="U2835">
        <v>3</v>
      </c>
      <c r="V2835">
        <v>0</v>
      </c>
      <c r="W2835">
        <v>2.1251055342542222E-2</v>
      </c>
      <c r="X2835">
        <v>0.67734514564076653</v>
      </c>
      <c r="Y2835">
        <v>2.6068939590845868</v>
      </c>
      <c r="Z2835">
        <v>4.1040480478719239</v>
      </c>
      <c r="AA2835">
        <v>5.0052254043887743</v>
      </c>
      <c r="AB2835">
        <v>0.61330372716132253</v>
      </c>
      <c r="AC2835">
        <v>8.9213884808125005E-2</v>
      </c>
      <c r="AD2835">
        <v>0</v>
      </c>
      <c r="AE2835">
        <v>13.117281224298042</v>
      </c>
    </row>
    <row r="2836" spans="1:31" x14ac:dyDescent="0.25">
      <c r="A2836">
        <v>2069511</v>
      </c>
      <c r="B2836">
        <v>1</v>
      </c>
      <c r="C2836" t="s">
        <v>80</v>
      </c>
      <c r="D2836" t="s">
        <v>100</v>
      </c>
      <c r="E2836" t="s">
        <v>146</v>
      </c>
      <c r="F2836" t="s">
        <v>8409</v>
      </c>
      <c r="G2836" t="s">
        <v>133</v>
      </c>
      <c r="H2836" t="s">
        <v>134</v>
      </c>
      <c r="I2836" t="s">
        <v>135</v>
      </c>
      <c r="J2836" t="s">
        <v>136</v>
      </c>
      <c r="K2836" t="s">
        <v>137</v>
      </c>
      <c r="L2836" t="s">
        <v>8410</v>
      </c>
      <c r="M2836" t="s">
        <v>8411</v>
      </c>
      <c r="N2836">
        <v>1.096666666</v>
      </c>
      <c r="O2836">
        <v>1</v>
      </c>
      <c r="P2836">
        <v>8928</v>
      </c>
      <c r="Q2836">
        <v>0</v>
      </c>
      <c r="R2836">
        <v>82</v>
      </c>
      <c r="S2836">
        <v>12</v>
      </c>
      <c r="T2836">
        <v>753</v>
      </c>
      <c r="U2836">
        <v>0</v>
      </c>
      <c r="V2836">
        <v>0</v>
      </c>
      <c r="W2836">
        <v>11.515066534438949</v>
      </c>
      <c r="X2836">
        <v>1923.9942716966561</v>
      </c>
      <c r="Y2836">
        <v>0</v>
      </c>
      <c r="Z2836">
        <v>21.937241575773509</v>
      </c>
      <c r="AA2836">
        <v>140.53483203717917</v>
      </c>
      <c r="AB2836">
        <v>547.39356274761508</v>
      </c>
      <c r="AC2836">
        <v>0</v>
      </c>
      <c r="AD2836">
        <v>0</v>
      </c>
      <c r="AE2836">
        <v>2645.374974591663</v>
      </c>
    </row>
    <row r="2837" spans="1:31" x14ac:dyDescent="0.25">
      <c r="A2837">
        <v>2069654</v>
      </c>
      <c r="B2837">
        <v>1</v>
      </c>
      <c r="C2837" t="s">
        <v>81</v>
      </c>
      <c r="D2837" t="s">
        <v>127</v>
      </c>
      <c r="E2837" t="s">
        <v>131</v>
      </c>
      <c r="F2837" t="s">
        <v>1307</v>
      </c>
      <c r="G2837" t="s">
        <v>133</v>
      </c>
      <c r="H2837" t="s">
        <v>134</v>
      </c>
      <c r="I2837" t="s">
        <v>135</v>
      </c>
      <c r="J2837" t="s">
        <v>136</v>
      </c>
      <c r="K2837" t="s">
        <v>137</v>
      </c>
      <c r="L2837" t="s">
        <v>8412</v>
      </c>
      <c r="M2837" t="s">
        <v>8413</v>
      </c>
      <c r="N2837">
        <v>2.727222222</v>
      </c>
      <c r="O2837">
        <v>0</v>
      </c>
      <c r="P2837">
        <v>3</v>
      </c>
      <c r="Q2837">
        <v>35</v>
      </c>
      <c r="R2837">
        <v>32</v>
      </c>
      <c r="S2837">
        <v>1</v>
      </c>
      <c r="T2837">
        <v>0</v>
      </c>
      <c r="U2837">
        <v>0</v>
      </c>
      <c r="V2837">
        <v>0</v>
      </c>
      <c r="W2837">
        <v>0</v>
      </c>
      <c r="X2837">
        <v>0.40390904569135999</v>
      </c>
      <c r="Y2837">
        <v>72.067480569761059</v>
      </c>
      <c r="Z2837">
        <v>52.117779318476337</v>
      </c>
      <c r="AA2837">
        <v>23.151368604741471</v>
      </c>
      <c r="AB2837">
        <v>0</v>
      </c>
      <c r="AC2837">
        <v>0</v>
      </c>
      <c r="AD2837">
        <v>0</v>
      </c>
      <c r="AE2837">
        <v>147.74053753867022</v>
      </c>
    </row>
    <row r="2838" spans="1:31" x14ac:dyDescent="0.25">
      <c r="A2838">
        <v>2069631</v>
      </c>
      <c r="B2838">
        <v>1</v>
      </c>
      <c r="C2838" t="s">
        <v>80</v>
      </c>
      <c r="D2838" t="s">
        <v>92</v>
      </c>
      <c r="E2838" t="s">
        <v>177</v>
      </c>
      <c r="F2838" t="s">
        <v>8414</v>
      </c>
      <c r="G2838" t="s">
        <v>183</v>
      </c>
      <c r="H2838" t="s">
        <v>143</v>
      </c>
      <c r="I2838" t="s">
        <v>135</v>
      </c>
      <c r="J2838" t="s">
        <v>136</v>
      </c>
      <c r="K2838" t="s">
        <v>137</v>
      </c>
      <c r="L2838" t="s">
        <v>8415</v>
      </c>
      <c r="M2838" t="s">
        <v>8416</v>
      </c>
      <c r="N2838">
        <v>4.8174999999999999</v>
      </c>
      <c r="O2838">
        <v>0</v>
      </c>
      <c r="P2838">
        <v>1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1.3908566915989899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1.3908566915989899</v>
      </c>
    </row>
    <row r="2839" spans="1:31" x14ac:dyDescent="0.25">
      <c r="A2839">
        <v>2069674</v>
      </c>
      <c r="B2839">
        <v>1</v>
      </c>
      <c r="C2839" t="s">
        <v>80</v>
      </c>
      <c r="D2839" t="s">
        <v>97</v>
      </c>
      <c r="E2839" t="s">
        <v>146</v>
      </c>
      <c r="F2839" t="s">
        <v>6917</v>
      </c>
      <c r="G2839" t="s">
        <v>2747</v>
      </c>
      <c r="H2839" t="s">
        <v>134</v>
      </c>
      <c r="I2839" t="s">
        <v>135</v>
      </c>
      <c r="J2839" t="s">
        <v>136</v>
      </c>
      <c r="K2839" t="s">
        <v>137</v>
      </c>
      <c r="L2839" t="s">
        <v>8417</v>
      </c>
      <c r="M2839" t="s">
        <v>8418</v>
      </c>
      <c r="N2839">
        <v>8.0638888879999993</v>
      </c>
      <c r="O2839">
        <v>0</v>
      </c>
      <c r="P2839">
        <v>306</v>
      </c>
      <c r="Q2839">
        <v>0</v>
      </c>
      <c r="R2839">
        <v>19</v>
      </c>
      <c r="S2839">
        <v>3</v>
      </c>
      <c r="T2839">
        <v>21</v>
      </c>
      <c r="U2839">
        <v>0</v>
      </c>
      <c r="V2839">
        <v>0</v>
      </c>
      <c r="W2839">
        <v>0</v>
      </c>
      <c r="X2839">
        <v>1022.8405587802939</v>
      </c>
      <c r="Y2839">
        <v>0</v>
      </c>
      <c r="Z2839">
        <v>80.749301558977393</v>
      </c>
      <c r="AA2839">
        <v>432.89188001635631</v>
      </c>
      <c r="AB2839">
        <v>183.17476874688316</v>
      </c>
      <c r="AC2839">
        <v>0</v>
      </c>
      <c r="AD2839">
        <v>0</v>
      </c>
      <c r="AE2839">
        <v>1719.6565091025109</v>
      </c>
    </row>
    <row r="2840" spans="1:31" x14ac:dyDescent="0.25">
      <c r="A2840">
        <v>2069697</v>
      </c>
      <c r="B2840">
        <v>1</v>
      </c>
      <c r="C2840" t="s">
        <v>80</v>
      </c>
      <c r="D2840" t="s">
        <v>92</v>
      </c>
      <c r="E2840" t="s">
        <v>177</v>
      </c>
      <c r="F2840" t="s">
        <v>1829</v>
      </c>
      <c r="G2840" t="s">
        <v>179</v>
      </c>
      <c r="H2840" t="s">
        <v>143</v>
      </c>
      <c r="I2840" t="s">
        <v>135</v>
      </c>
      <c r="J2840" t="s">
        <v>136</v>
      </c>
      <c r="K2840" t="s">
        <v>137</v>
      </c>
      <c r="L2840" t="s">
        <v>8419</v>
      </c>
      <c r="M2840" t="s">
        <v>8420</v>
      </c>
      <c r="N2840">
        <v>1.77</v>
      </c>
      <c r="O2840">
        <v>0</v>
      </c>
      <c r="P2840">
        <v>0</v>
      </c>
      <c r="Q2840">
        <v>0</v>
      </c>
      <c r="R2840">
        <v>1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</row>
    <row r="2841" spans="1:31" x14ac:dyDescent="0.25">
      <c r="A2841">
        <v>2069611</v>
      </c>
      <c r="B2841">
        <v>1</v>
      </c>
      <c r="C2841" t="s">
        <v>81</v>
      </c>
      <c r="D2841" t="s">
        <v>127</v>
      </c>
      <c r="E2841" t="s">
        <v>146</v>
      </c>
      <c r="F2841" t="s">
        <v>8421</v>
      </c>
      <c r="G2841" t="s">
        <v>133</v>
      </c>
      <c r="H2841" t="s">
        <v>134</v>
      </c>
      <c r="I2841" t="s">
        <v>259</v>
      </c>
      <c r="J2841" t="s">
        <v>136</v>
      </c>
      <c r="K2841" t="s">
        <v>137</v>
      </c>
      <c r="L2841" t="s">
        <v>8422</v>
      </c>
      <c r="M2841" t="s">
        <v>8423</v>
      </c>
      <c r="N2841">
        <v>2.1666666000000001E-2</v>
      </c>
      <c r="O2841">
        <v>0</v>
      </c>
      <c r="P2841">
        <v>140</v>
      </c>
      <c r="Q2841">
        <v>0</v>
      </c>
      <c r="R2841">
        <v>0</v>
      </c>
      <c r="S2841">
        <v>0</v>
      </c>
      <c r="T2841">
        <v>326</v>
      </c>
      <c r="U2841">
        <v>0</v>
      </c>
      <c r="V2841">
        <v>1</v>
      </c>
      <c r="W2841">
        <v>0</v>
      </c>
      <c r="X2841">
        <v>0.61371572203857483</v>
      </c>
      <c r="Y2841">
        <v>0</v>
      </c>
      <c r="Z2841">
        <v>0</v>
      </c>
      <c r="AA2841">
        <v>0</v>
      </c>
      <c r="AB2841">
        <v>6.385400276044054</v>
      </c>
      <c r="AC2841">
        <v>0</v>
      </c>
      <c r="AD2841">
        <v>5.0026485747766674E-3</v>
      </c>
      <c r="AE2841">
        <v>7.004118646657405</v>
      </c>
    </row>
    <row r="2842" spans="1:31" x14ac:dyDescent="0.25">
      <c r="A2842">
        <v>2069803</v>
      </c>
      <c r="B2842">
        <v>1</v>
      </c>
      <c r="C2842" t="s">
        <v>80</v>
      </c>
      <c r="D2842" t="s">
        <v>97</v>
      </c>
      <c r="E2842" t="s">
        <v>177</v>
      </c>
      <c r="F2842" t="s">
        <v>8424</v>
      </c>
      <c r="G2842" t="s">
        <v>179</v>
      </c>
      <c r="H2842" t="s">
        <v>143</v>
      </c>
      <c r="I2842" t="s">
        <v>135</v>
      </c>
      <c r="J2842" t="s">
        <v>136</v>
      </c>
      <c r="K2842" t="s">
        <v>137</v>
      </c>
      <c r="L2842" t="s">
        <v>8425</v>
      </c>
      <c r="M2842" t="s">
        <v>8426</v>
      </c>
      <c r="N2842">
        <v>1.643611111</v>
      </c>
      <c r="O2842">
        <v>0</v>
      </c>
      <c r="P2842">
        <v>1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1.0042426659970835E-2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1.0042426659970835E-2</v>
      </c>
    </row>
    <row r="2843" spans="1:31" x14ac:dyDescent="0.25">
      <c r="A2843">
        <v>2069468</v>
      </c>
      <c r="B2843">
        <v>1</v>
      </c>
      <c r="C2843" t="s">
        <v>80</v>
      </c>
      <c r="D2843" t="s">
        <v>96</v>
      </c>
      <c r="E2843" t="s">
        <v>158</v>
      </c>
      <c r="F2843" t="s">
        <v>4844</v>
      </c>
      <c r="G2843" t="s">
        <v>160</v>
      </c>
      <c r="H2843" t="s">
        <v>143</v>
      </c>
      <c r="I2843" t="s">
        <v>135</v>
      </c>
      <c r="J2843" t="s">
        <v>136</v>
      </c>
      <c r="K2843" t="s">
        <v>137</v>
      </c>
      <c r="L2843" t="s">
        <v>8427</v>
      </c>
      <c r="M2843" t="s">
        <v>8428</v>
      </c>
      <c r="N2843">
        <v>1.8491666659999999</v>
      </c>
      <c r="O2843">
        <v>0</v>
      </c>
      <c r="P2843">
        <v>9</v>
      </c>
      <c r="Q2843">
        <v>0</v>
      </c>
      <c r="R2843">
        <v>0</v>
      </c>
      <c r="S2843">
        <v>0</v>
      </c>
      <c r="T2843">
        <v>1</v>
      </c>
      <c r="U2843">
        <v>0</v>
      </c>
      <c r="V2843">
        <v>0</v>
      </c>
      <c r="W2843">
        <v>0</v>
      </c>
      <c r="X2843">
        <v>14.415460162193504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14.415460162193504</v>
      </c>
    </row>
    <row r="2844" spans="1:31" x14ac:dyDescent="0.25">
      <c r="A2844">
        <v>2069368</v>
      </c>
      <c r="B2844">
        <v>1</v>
      </c>
      <c r="C2844" t="s">
        <v>80</v>
      </c>
      <c r="D2844" t="s">
        <v>97</v>
      </c>
      <c r="E2844" t="s">
        <v>146</v>
      </c>
      <c r="F2844" t="s">
        <v>7468</v>
      </c>
      <c r="G2844" t="s">
        <v>133</v>
      </c>
      <c r="H2844" t="s">
        <v>134</v>
      </c>
      <c r="I2844" t="s">
        <v>135</v>
      </c>
      <c r="J2844" t="s">
        <v>136</v>
      </c>
      <c r="K2844" t="s">
        <v>137</v>
      </c>
      <c r="L2844" t="s">
        <v>8429</v>
      </c>
      <c r="M2844" t="s">
        <v>8430</v>
      </c>
      <c r="N2844">
        <v>0.27972222200000002</v>
      </c>
      <c r="O2844">
        <v>19</v>
      </c>
      <c r="P2844">
        <v>101</v>
      </c>
      <c r="Q2844">
        <v>5</v>
      </c>
      <c r="R2844">
        <v>28</v>
      </c>
      <c r="S2844">
        <v>3</v>
      </c>
      <c r="T2844">
        <v>15</v>
      </c>
      <c r="U2844">
        <v>0</v>
      </c>
      <c r="V2844">
        <v>0</v>
      </c>
      <c r="W2844">
        <v>16.22522700365597</v>
      </c>
      <c r="X2844">
        <v>32.905262810353577</v>
      </c>
      <c r="Y2844">
        <v>0.75735506718569345</v>
      </c>
      <c r="Z2844">
        <v>3.0516697080634438</v>
      </c>
      <c r="AA2844">
        <v>3.2209688971667498</v>
      </c>
      <c r="AB2844">
        <v>1.7811606957090977</v>
      </c>
      <c r="AC2844">
        <v>0</v>
      </c>
      <c r="AD2844">
        <v>0</v>
      </c>
      <c r="AE2844">
        <v>57.941644182134532</v>
      </c>
    </row>
    <row r="2845" spans="1:31" x14ac:dyDescent="0.25">
      <c r="A2845">
        <v>2069666</v>
      </c>
      <c r="B2845">
        <v>1</v>
      </c>
      <c r="C2845" t="s">
        <v>81</v>
      </c>
      <c r="D2845" t="s">
        <v>120</v>
      </c>
      <c r="E2845" t="s">
        <v>131</v>
      </c>
      <c r="F2845" t="s">
        <v>4620</v>
      </c>
      <c r="G2845" t="s">
        <v>133</v>
      </c>
      <c r="H2845" t="s">
        <v>134</v>
      </c>
      <c r="I2845" t="s">
        <v>135</v>
      </c>
      <c r="J2845" t="s">
        <v>136</v>
      </c>
      <c r="K2845" t="s">
        <v>137</v>
      </c>
      <c r="L2845" t="s">
        <v>8431</v>
      </c>
      <c r="M2845" t="s">
        <v>8432</v>
      </c>
      <c r="N2845">
        <v>0.447222222</v>
      </c>
      <c r="O2845">
        <v>0</v>
      </c>
      <c r="P2845">
        <v>428</v>
      </c>
      <c r="Q2845">
        <v>0</v>
      </c>
      <c r="R2845">
        <v>13</v>
      </c>
      <c r="S2845">
        <v>1</v>
      </c>
      <c r="T2845">
        <v>18</v>
      </c>
      <c r="U2845">
        <v>0</v>
      </c>
      <c r="V2845">
        <v>0</v>
      </c>
      <c r="W2845">
        <v>0</v>
      </c>
      <c r="X2845">
        <v>33.932092261958815</v>
      </c>
      <c r="Y2845">
        <v>0</v>
      </c>
      <c r="Z2845">
        <v>1.2117414009676115</v>
      </c>
      <c r="AA2845">
        <v>5.9762236670184992</v>
      </c>
      <c r="AB2845">
        <v>2.9390669100774143</v>
      </c>
      <c r="AC2845">
        <v>0</v>
      </c>
      <c r="AD2845">
        <v>0</v>
      </c>
      <c r="AE2845">
        <v>44.059124240022342</v>
      </c>
    </row>
    <row r="2846" spans="1:31" x14ac:dyDescent="0.25">
      <c r="A2846">
        <v>2069643</v>
      </c>
      <c r="B2846">
        <v>1</v>
      </c>
      <c r="C2846" t="s">
        <v>80</v>
      </c>
      <c r="D2846" t="s">
        <v>97</v>
      </c>
      <c r="E2846" t="s">
        <v>177</v>
      </c>
      <c r="F2846" t="s">
        <v>8433</v>
      </c>
      <c r="G2846" t="s">
        <v>179</v>
      </c>
      <c r="H2846" t="s">
        <v>143</v>
      </c>
      <c r="I2846" t="s">
        <v>135</v>
      </c>
      <c r="J2846" t="s">
        <v>136</v>
      </c>
      <c r="K2846" t="s">
        <v>137</v>
      </c>
      <c r="L2846" t="s">
        <v>8434</v>
      </c>
      <c r="M2846" t="s">
        <v>8435</v>
      </c>
      <c r="N2846">
        <v>6.6077777769999999</v>
      </c>
      <c r="O2846">
        <v>0</v>
      </c>
      <c r="P2846">
        <v>2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3.7102858857949226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3.7102858857949226</v>
      </c>
    </row>
    <row r="2847" spans="1:31" x14ac:dyDescent="0.25">
      <c r="A2847">
        <v>2069497</v>
      </c>
      <c r="B2847">
        <v>1</v>
      </c>
      <c r="C2847" t="s">
        <v>80</v>
      </c>
      <c r="D2847" t="s">
        <v>103</v>
      </c>
      <c r="E2847" t="s">
        <v>169</v>
      </c>
      <c r="F2847" t="s">
        <v>8436</v>
      </c>
      <c r="G2847" t="s">
        <v>133</v>
      </c>
      <c r="H2847" t="s">
        <v>134</v>
      </c>
      <c r="I2847" t="s">
        <v>135</v>
      </c>
      <c r="J2847" t="s">
        <v>136</v>
      </c>
      <c r="K2847" t="s">
        <v>137</v>
      </c>
      <c r="L2847" t="s">
        <v>8437</v>
      </c>
      <c r="M2847" t="s">
        <v>8438</v>
      </c>
      <c r="N2847">
        <v>0.37777777699999998</v>
      </c>
      <c r="O2847">
        <v>0</v>
      </c>
      <c r="P2847">
        <v>2024</v>
      </c>
      <c r="Q2847">
        <v>0</v>
      </c>
      <c r="R2847">
        <v>0</v>
      </c>
      <c r="S2847">
        <v>1</v>
      </c>
      <c r="T2847">
        <v>92</v>
      </c>
      <c r="U2847">
        <v>0</v>
      </c>
      <c r="V2847">
        <v>0</v>
      </c>
      <c r="W2847">
        <v>0</v>
      </c>
      <c r="X2847">
        <v>172.39591970985271</v>
      </c>
      <c r="Y2847">
        <v>0</v>
      </c>
      <c r="Z2847">
        <v>0</v>
      </c>
      <c r="AA2847">
        <v>4.2655770493218785</v>
      </c>
      <c r="AB2847">
        <v>28.615194289961941</v>
      </c>
      <c r="AC2847">
        <v>0</v>
      </c>
      <c r="AD2847">
        <v>0</v>
      </c>
      <c r="AE2847">
        <v>205.27669104913653</v>
      </c>
    </row>
    <row r="2848" spans="1:31" x14ac:dyDescent="0.25">
      <c r="A2848">
        <v>2069620</v>
      </c>
      <c r="B2848">
        <v>1</v>
      </c>
      <c r="C2848" t="s">
        <v>80</v>
      </c>
      <c r="D2848" t="s">
        <v>97</v>
      </c>
      <c r="E2848" t="s">
        <v>169</v>
      </c>
      <c r="F2848" t="s">
        <v>8439</v>
      </c>
      <c r="G2848" t="s">
        <v>171</v>
      </c>
      <c r="H2848" t="s">
        <v>134</v>
      </c>
      <c r="I2848" t="s">
        <v>135</v>
      </c>
      <c r="J2848" t="s">
        <v>136</v>
      </c>
      <c r="K2848" t="s">
        <v>137</v>
      </c>
      <c r="L2848" t="s">
        <v>8440</v>
      </c>
      <c r="M2848" t="s">
        <v>8441</v>
      </c>
      <c r="N2848">
        <v>3.1122222220000002</v>
      </c>
      <c r="O2848">
        <v>0</v>
      </c>
      <c r="P2848">
        <v>146</v>
      </c>
      <c r="Q2848">
        <v>0</v>
      </c>
      <c r="R2848">
        <v>5</v>
      </c>
      <c r="S2848">
        <v>2</v>
      </c>
      <c r="T2848">
        <v>21</v>
      </c>
      <c r="U2848">
        <v>0</v>
      </c>
      <c r="V2848">
        <v>0</v>
      </c>
      <c r="W2848">
        <v>0</v>
      </c>
      <c r="X2848">
        <v>113.09119354491483</v>
      </c>
      <c r="Y2848">
        <v>0</v>
      </c>
      <c r="Z2848">
        <v>0.82963259890555419</v>
      </c>
      <c r="AA2848">
        <v>46.038074810384181</v>
      </c>
      <c r="AB2848">
        <v>53.308953300471714</v>
      </c>
      <c r="AC2848">
        <v>0</v>
      </c>
      <c r="AD2848">
        <v>0</v>
      </c>
      <c r="AE2848">
        <v>213.26785425467625</v>
      </c>
    </row>
    <row r="2849" spans="1:31" x14ac:dyDescent="0.25">
      <c r="A2849">
        <v>2069480</v>
      </c>
      <c r="B2849">
        <v>1</v>
      </c>
      <c r="C2849" t="s">
        <v>80</v>
      </c>
      <c r="D2849" t="s">
        <v>111</v>
      </c>
      <c r="E2849" t="s">
        <v>158</v>
      </c>
      <c r="F2849" t="s">
        <v>8288</v>
      </c>
      <c r="G2849" t="s">
        <v>160</v>
      </c>
      <c r="H2849" t="s">
        <v>143</v>
      </c>
      <c r="I2849" t="s">
        <v>135</v>
      </c>
      <c r="J2849" t="s">
        <v>136</v>
      </c>
      <c r="K2849" t="s">
        <v>137</v>
      </c>
      <c r="L2849" t="s">
        <v>8442</v>
      </c>
      <c r="M2849" t="s">
        <v>8443</v>
      </c>
      <c r="N2849">
        <v>6.9330555550000001</v>
      </c>
      <c r="O2849">
        <v>0</v>
      </c>
      <c r="P2849">
        <v>53</v>
      </c>
      <c r="Q2849">
        <v>0</v>
      </c>
      <c r="R2849">
        <v>0</v>
      </c>
      <c r="S2849">
        <v>0</v>
      </c>
      <c r="T2849">
        <v>6</v>
      </c>
      <c r="U2849">
        <v>0</v>
      </c>
      <c r="V2849">
        <v>0</v>
      </c>
      <c r="W2849">
        <v>0</v>
      </c>
      <c r="X2849">
        <v>142.02819991909337</v>
      </c>
      <c r="Y2849">
        <v>0</v>
      </c>
      <c r="Z2849">
        <v>0</v>
      </c>
      <c r="AA2849">
        <v>0</v>
      </c>
      <c r="AB2849">
        <v>13.194096761981683</v>
      </c>
      <c r="AC2849">
        <v>0</v>
      </c>
      <c r="AD2849">
        <v>0</v>
      </c>
      <c r="AE2849">
        <v>155.22229668107505</v>
      </c>
    </row>
    <row r="2850" spans="1:31" x14ac:dyDescent="0.25">
      <c r="A2850">
        <v>2069351</v>
      </c>
      <c r="B2850">
        <v>1</v>
      </c>
      <c r="C2850" t="s">
        <v>80</v>
      </c>
      <c r="D2850" t="s">
        <v>110</v>
      </c>
      <c r="E2850" t="s">
        <v>295</v>
      </c>
      <c r="F2850" t="s">
        <v>8444</v>
      </c>
      <c r="G2850" t="s">
        <v>133</v>
      </c>
      <c r="H2850" t="s">
        <v>134</v>
      </c>
      <c r="I2850" t="s">
        <v>135</v>
      </c>
      <c r="J2850" t="s">
        <v>136</v>
      </c>
      <c r="K2850" t="s">
        <v>137</v>
      </c>
      <c r="L2850" t="s">
        <v>8445</v>
      </c>
      <c r="M2850" t="s">
        <v>8446</v>
      </c>
      <c r="N2850">
        <v>1.041388888</v>
      </c>
      <c r="O2850">
        <v>0</v>
      </c>
      <c r="P2850">
        <v>4355</v>
      </c>
      <c r="Q2850">
        <v>0</v>
      </c>
      <c r="R2850">
        <v>0</v>
      </c>
      <c r="S2850">
        <v>0</v>
      </c>
      <c r="T2850">
        <v>332</v>
      </c>
      <c r="U2850">
        <v>1</v>
      </c>
      <c r="V2850">
        <v>0</v>
      </c>
      <c r="W2850">
        <v>0</v>
      </c>
      <c r="X2850">
        <v>997.25751626056694</v>
      </c>
      <c r="Y2850">
        <v>0</v>
      </c>
      <c r="Z2850">
        <v>0</v>
      </c>
      <c r="AA2850">
        <v>0</v>
      </c>
      <c r="AB2850">
        <v>208.70418583165164</v>
      </c>
      <c r="AC2850">
        <v>86.727857769143938</v>
      </c>
      <c r="AD2850">
        <v>0</v>
      </c>
      <c r="AE2850">
        <v>1292.6895598613623</v>
      </c>
    </row>
    <row r="2851" spans="1:31" x14ac:dyDescent="0.25">
      <c r="A2851">
        <v>2069434</v>
      </c>
      <c r="B2851">
        <v>1</v>
      </c>
      <c r="C2851" t="s">
        <v>81</v>
      </c>
      <c r="D2851" t="s">
        <v>117</v>
      </c>
      <c r="E2851" t="s">
        <v>146</v>
      </c>
      <c r="F2851" t="s">
        <v>8447</v>
      </c>
      <c r="G2851" t="s">
        <v>133</v>
      </c>
      <c r="H2851" t="s">
        <v>134</v>
      </c>
      <c r="I2851" t="s">
        <v>135</v>
      </c>
      <c r="J2851" t="s">
        <v>136</v>
      </c>
      <c r="K2851" t="s">
        <v>137</v>
      </c>
      <c r="L2851" t="s">
        <v>8448</v>
      </c>
      <c r="M2851" t="s">
        <v>8449</v>
      </c>
      <c r="N2851">
        <v>0.77333333299999996</v>
      </c>
      <c r="O2851">
        <v>1</v>
      </c>
      <c r="P2851">
        <v>0</v>
      </c>
      <c r="Q2851">
        <v>3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0.16255352518206667</v>
      </c>
      <c r="X2851">
        <v>0</v>
      </c>
      <c r="Y2851">
        <v>0.42872573284793336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0.59127925803000003</v>
      </c>
    </row>
    <row r="2852" spans="1:31" x14ac:dyDescent="0.25">
      <c r="A2852">
        <v>2069729</v>
      </c>
      <c r="B2852">
        <v>1</v>
      </c>
      <c r="C2852" t="s">
        <v>80</v>
      </c>
      <c r="D2852" t="s">
        <v>89</v>
      </c>
      <c r="E2852" t="s">
        <v>146</v>
      </c>
      <c r="F2852" t="s">
        <v>7444</v>
      </c>
      <c r="G2852" t="s">
        <v>171</v>
      </c>
      <c r="H2852" t="s">
        <v>134</v>
      </c>
      <c r="I2852" t="s">
        <v>135</v>
      </c>
      <c r="J2852" t="s">
        <v>136</v>
      </c>
      <c r="K2852" t="s">
        <v>137</v>
      </c>
      <c r="L2852" t="s">
        <v>8450</v>
      </c>
      <c r="M2852" t="s">
        <v>8451</v>
      </c>
      <c r="N2852">
        <v>4.971666666</v>
      </c>
      <c r="O2852">
        <v>1</v>
      </c>
      <c r="P2852">
        <v>272</v>
      </c>
      <c r="Q2852">
        <v>1</v>
      </c>
      <c r="R2852">
        <v>51</v>
      </c>
      <c r="S2852">
        <v>1</v>
      </c>
      <c r="T2852">
        <v>138</v>
      </c>
      <c r="U2852">
        <v>0</v>
      </c>
      <c r="V2852">
        <v>0</v>
      </c>
      <c r="W2852">
        <v>20.092584621303494</v>
      </c>
      <c r="X2852">
        <v>567.09829352574025</v>
      </c>
      <c r="Y2852">
        <v>22.444336694664351</v>
      </c>
      <c r="Z2852">
        <v>127.10703889649925</v>
      </c>
      <c r="AA2852">
        <v>1.9249778886007551</v>
      </c>
      <c r="AB2852">
        <v>725.98747175886308</v>
      </c>
      <c r="AC2852">
        <v>0</v>
      </c>
      <c r="AD2852">
        <v>0</v>
      </c>
      <c r="AE2852">
        <v>1464.6547033856712</v>
      </c>
    </row>
    <row r="2853" spans="1:31" x14ac:dyDescent="0.25">
      <c r="A2853">
        <v>2069743</v>
      </c>
      <c r="B2853">
        <v>1</v>
      </c>
      <c r="C2853" t="s">
        <v>80</v>
      </c>
      <c r="D2853" t="s">
        <v>95</v>
      </c>
      <c r="E2853" t="s">
        <v>295</v>
      </c>
      <c r="F2853" t="s">
        <v>2746</v>
      </c>
      <c r="G2853" t="s">
        <v>133</v>
      </c>
      <c r="H2853" t="s">
        <v>134</v>
      </c>
      <c r="I2853" t="s">
        <v>135</v>
      </c>
      <c r="J2853" t="s">
        <v>136</v>
      </c>
      <c r="K2853" t="s">
        <v>137</v>
      </c>
      <c r="L2853" t="s">
        <v>8452</v>
      </c>
      <c r="M2853" t="s">
        <v>8453</v>
      </c>
      <c r="N2853">
        <v>0.77749999999999997</v>
      </c>
      <c r="O2853">
        <v>0</v>
      </c>
      <c r="P2853">
        <v>0</v>
      </c>
      <c r="Q2853">
        <v>0</v>
      </c>
      <c r="R2853">
        <v>0</v>
      </c>
      <c r="S2853">
        <v>6</v>
      </c>
      <c r="T2853">
        <v>0</v>
      </c>
      <c r="U2853">
        <v>7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73.57318341689637</v>
      </c>
      <c r="AB2853">
        <v>0</v>
      </c>
      <c r="AC2853">
        <v>1884.4738008938718</v>
      </c>
      <c r="AD2853">
        <v>0</v>
      </c>
      <c r="AE2853">
        <v>1958.0469843107683</v>
      </c>
    </row>
    <row r="2854" spans="1:31" x14ac:dyDescent="0.25">
      <c r="A2854">
        <v>2069537</v>
      </c>
      <c r="B2854">
        <v>1</v>
      </c>
      <c r="C2854" t="s">
        <v>80</v>
      </c>
      <c r="D2854" t="s">
        <v>84</v>
      </c>
      <c r="E2854" t="s">
        <v>505</v>
      </c>
      <c r="F2854" t="s">
        <v>8454</v>
      </c>
      <c r="G2854" t="s">
        <v>569</v>
      </c>
      <c r="H2854" t="s">
        <v>143</v>
      </c>
      <c r="I2854" t="s">
        <v>135</v>
      </c>
      <c r="J2854" t="s">
        <v>136</v>
      </c>
      <c r="K2854" t="s">
        <v>137</v>
      </c>
      <c r="L2854" t="s">
        <v>8455</v>
      </c>
      <c r="M2854" t="s">
        <v>8456</v>
      </c>
      <c r="N2854">
        <v>5.2361111109999996</v>
      </c>
      <c r="O2854">
        <v>0</v>
      </c>
      <c r="P2854">
        <v>6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10.343714902885305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10.343714902885305</v>
      </c>
    </row>
    <row r="2855" spans="1:31" x14ac:dyDescent="0.25">
      <c r="A2855">
        <v>2069583</v>
      </c>
      <c r="B2855">
        <v>1</v>
      </c>
      <c r="C2855" t="s">
        <v>80</v>
      </c>
      <c r="D2855" t="s">
        <v>89</v>
      </c>
      <c r="E2855" t="s">
        <v>146</v>
      </c>
      <c r="F2855" t="s">
        <v>8457</v>
      </c>
      <c r="G2855" t="s">
        <v>133</v>
      </c>
      <c r="H2855" t="s">
        <v>134</v>
      </c>
      <c r="I2855" t="s">
        <v>135</v>
      </c>
      <c r="J2855" t="s">
        <v>136</v>
      </c>
      <c r="K2855" t="s">
        <v>137</v>
      </c>
      <c r="L2855" t="s">
        <v>8458</v>
      </c>
      <c r="M2855" t="s">
        <v>8459</v>
      </c>
      <c r="N2855">
        <v>0.63027777699999998</v>
      </c>
      <c r="O2855">
        <v>1</v>
      </c>
      <c r="P2855">
        <v>4838</v>
      </c>
      <c r="Q2855">
        <v>1</v>
      </c>
      <c r="R2855">
        <v>40</v>
      </c>
      <c r="S2855">
        <v>4</v>
      </c>
      <c r="T2855">
        <v>327</v>
      </c>
      <c r="U2855">
        <v>0</v>
      </c>
      <c r="V2855">
        <v>3</v>
      </c>
      <c r="W2855">
        <v>14.556731861315583</v>
      </c>
      <c r="X2855">
        <v>1271.1770864270645</v>
      </c>
      <c r="Y2855">
        <v>0.85842534658577774</v>
      </c>
      <c r="Z2855">
        <v>13.423480855933567</v>
      </c>
      <c r="AA2855">
        <v>6.2760638047914554</v>
      </c>
      <c r="AB2855">
        <v>359.85717570680515</v>
      </c>
      <c r="AC2855">
        <v>0</v>
      </c>
      <c r="AD2855">
        <v>27.62622178529125</v>
      </c>
      <c r="AE2855">
        <v>1693.7751857877874</v>
      </c>
    </row>
    <row r="2856" spans="1:31" x14ac:dyDescent="0.25">
      <c r="A2856">
        <v>2069726</v>
      </c>
      <c r="B2856">
        <v>1</v>
      </c>
      <c r="C2856" t="s">
        <v>80</v>
      </c>
      <c r="D2856" t="s">
        <v>97</v>
      </c>
      <c r="E2856" t="s">
        <v>146</v>
      </c>
      <c r="F2856" t="s">
        <v>8368</v>
      </c>
      <c r="G2856" t="s">
        <v>513</v>
      </c>
      <c r="H2856" t="s">
        <v>134</v>
      </c>
      <c r="I2856" t="s">
        <v>135</v>
      </c>
      <c r="J2856" t="s">
        <v>136</v>
      </c>
      <c r="K2856" t="s">
        <v>137</v>
      </c>
      <c r="L2856" t="s">
        <v>8460</v>
      </c>
      <c r="M2856" t="s">
        <v>8461</v>
      </c>
      <c r="N2856">
        <v>0.10666666599999999</v>
      </c>
      <c r="O2856">
        <v>6</v>
      </c>
      <c r="P2856">
        <v>940</v>
      </c>
      <c r="Q2856">
        <v>11</v>
      </c>
      <c r="R2856">
        <v>128</v>
      </c>
      <c r="S2856">
        <v>26</v>
      </c>
      <c r="T2856">
        <v>142</v>
      </c>
      <c r="U2856">
        <v>0</v>
      </c>
      <c r="V2856">
        <v>0</v>
      </c>
      <c r="W2856">
        <v>1.1600988156433067</v>
      </c>
      <c r="X2856">
        <v>25.740686581349852</v>
      </c>
      <c r="Y2856">
        <v>2.1239289564544004</v>
      </c>
      <c r="Z2856">
        <v>4.931530816148693</v>
      </c>
      <c r="AA2856">
        <v>43.429795934796594</v>
      </c>
      <c r="AB2856">
        <v>12.130142151118829</v>
      </c>
      <c r="AC2856">
        <v>0</v>
      </c>
      <c r="AD2856">
        <v>0</v>
      </c>
      <c r="AE2856">
        <v>89.516183255511677</v>
      </c>
    </row>
    <row r="2857" spans="1:31" x14ac:dyDescent="0.25">
      <c r="A2857">
        <v>2069577</v>
      </c>
      <c r="B2857">
        <v>1</v>
      </c>
      <c r="C2857" t="s">
        <v>80</v>
      </c>
      <c r="D2857" t="s">
        <v>97</v>
      </c>
      <c r="E2857" t="s">
        <v>146</v>
      </c>
      <c r="F2857" t="s">
        <v>8462</v>
      </c>
      <c r="G2857" t="s">
        <v>133</v>
      </c>
      <c r="H2857" t="s">
        <v>134</v>
      </c>
      <c r="I2857" t="s">
        <v>135</v>
      </c>
      <c r="J2857" t="s">
        <v>136</v>
      </c>
      <c r="K2857" t="s">
        <v>137</v>
      </c>
      <c r="L2857" t="s">
        <v>8463</v>
      </c>
      <c r="M2857" t="s">
        <v>8464</v>
      </c>
      <c r="N2857">
        <v>0.29888888800000002</v>
      </c>
      <c r="O2857">
        <v>9</v>
      </c>
      <c r="P2857">
        <v>1849</v>
      </c>
      <c r="Q2857">
        <v>0</v>
      </c>
      <c r="R2857">
        <v>28</v>
      </c>
      <c r="S2857">
        <v>5</v>
      </c>
      <c r="T2857">
        <v>161</v>
      </c>
      <c r="U2857">
        <v>0</v>
      </c>
      <c r="V2857">
        <v>1</v>
      </c>
      <c r="W2857">
        <v>56.021845559116286</v>
      </c>
      <c r="X2857">
        <v>212.90137397159288</v>
      </c>
      <c r="Y2857">
        <v>0</v>
      </c>
      <c r="Z2857">
        <v>6.8904791688626048</v>
      </c>
      <c r="AA2857">
        <v>91.86286669359167</v>
      </c>
      <c r="AB2857">
        <v>32.543659457418208</v>
      </c>
      <c r="AC2857">
        <v>0</v>
      </c>
      <c r="AD2857">
        <v>0.51469661564625002</v>
      </c>
      <c r="AE2857">
        <v>400.73492146622789</v>
      </c>
    </row>
    <row r="2858" spans="1:31" x14ac:dyDescent="0.25">
      <c r="A2858">
        <v>2069749</v>
      </c>
      <c r="B2858">
        <v>1</v>
      </c>
      <c r="C2858" t="s">
        <v>80</v>
      </c>
      <c r="D2858" t="s">
        <v>96</v>
      </c>
      <c r="E2858" t="s">
        <v>158</v>
      </c>
      <c r="F2858" t="s">
        <v>4844</v>
      </c>
      <c r="G2858" t="s">
        <v>160</v>
      </c>
      <c r="H2858" t="s">
        <v>143</v>
      </c>
      <c r="I2858" t="s">
        <v>135</v>
      </c>
      <c r="J2858" t="s">
        <v>136</v>
      </c>
      <c r="K2858" t="s">
        <v>137</v>
      </c>
      <c r="L2858" t="s">
        <v>8465</v>
      </c>
      <c r="M2858" t="s">
        <v>8466</v>
      </c>
      <c r="N2858">
        <v>2.224722222</v>
      </c>
      <c r="O2858">
        <v>0</v>
      </c>
      <c r="P2858">
        <v>9</v>
      </c>
      <c r="Q2858">
        <v>0</v>
      </c>
      <c r="R2858">
        <v>0</v>
      </c>
      <c r="S2858">
        <v>0</v>
      </c>
      <c r="T2858">
        <v>1</v>
      </c>
      <c r="U2858">
        <v>0</v>
      </c>
      <c r="V2858">
        <v>0</v>
      </c>
      <c r="W2858">
        <v>0</v>
      </c>
      <c r="X2858">
        <v>21.27201861988528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21.27201861988528</v>
      </c>
    </row>
    <row r="2859" spans="1:31" x14ac:dyDescent="0.25">
      <c r="A2859">
        <v>2069457</v>
      </c>
      <c r="B2859">
        <v>1</v>
      </c>
      <c r="C2859" t="s">
        <v>80</v>
      </c>
      <c r="D2859" t="s">
        <v>93</v>
      </c>
      <c r="E2859" t="s">
        <v>146</v>
      </c>
      <c r="F2859" t="s">
        <v>8467</v>
      </c>
      <c r="G2859" t="s">
        <v>133</v>
      </c>
      <c r="H2859" t="s">
        <v>134</v>
      </c>
      <c r="I2859" t="s">
        <v>135</v>
      </c>
      <c r="J2859" t="s">
        <v>136</v>
      </c>
      <c r="K2859" t="s">
        <v>137</v>
      </c>
      <c r="L2859" t="s">
        <v>8468</v>
      </c>
      <c r="M2859" t="s">
        <v>8469</v>
      </c>
      <c r="N2859">
        <v>0.74694444400000004</v>
      </c>
      <c r="O2859">
        <v>0</v>
      </c>
      <c r="P2859">
        <v>26</v>
      </c>
      <c r="Q2859">
        <v>0</v>
      </c>
      <c r="R2859">
        <v>24</v>
      </c>
      <c r="S2859">
        <v>0</v>
      </c>
      <c r="T2859">
        <v>16</v>
      </c>
      <c r="U2859">
        <v>0</v>
      </c>
      <c r="V2859">
        <v>0</v>
      </c>
      <c r="W2859">
        <v>0</v>
      </c>
      <c r="X2859">
        <v>16.376355784760666</v>
      </c>
      <c r="Y2859">
        <v>0</v>
      </c>
      <c r="Z2859">
        <v>71.373206137196547</v>
      </c>
      <c r="AA2859">
        <v>0</v>
      </c>
      <c r="AB2859">
        <v>22.95579286953754</v>
      </c>
      <c r="AC2859">
        <v>0</v>
      </c>
      <c r="AD2859">
        <v>0</v>
      </c>
      <c r="AE2859">
        <v>110.70535479149476</v>
      </c>
    </row>
    <row r="2860" spans="1:31" x14ac:dyDescent="0.25">
      <c r="A2860">
        <v>2069514</v>
      </c>
      <c r="B2860">
        <v>1</v>
      </c>
      <c r="C2860" t="s">
        <v>80</v>
      </c>
      <c r="D2860" t="s">
        <v>105</v>
      </c>
      <c r="E2860" t="s">
        <v>140</v>
      </c>
      <c r="F2860" t="s">
        <v>8470</v>
      </c>
      <c r="G2860" t="s">
        <v>142</v>
      </c>
      <c r="H2860" t="s">
        <v>143</v>
      </c>
      <c r="I2860" t="s">
        <v>135</v>
      </c>
      <c r="J2860" t="s">
        <v>136</v>
      </c>
      <c r="K2860" t="s">
        <v>137</v>
      </c>
      <c r="L2860" t="s">
        <v>8471</v>
      </c>
      <c r="M2860" t="s">
        <v>8472</v>
      </c>
      <c r="N2860">
        <v>4.8336111109999997</v>
      </c>
      <c r="O2860">
        <v>0</v>
      </c>
      <c r="P2860">
        <v>392</v>
      </c>
      <c r="Q2860">
        <v>0</v>
      </c>
      <c r="R2860">
        <v>0</v>
      </c>
      <c r="S2860">
        <v>0</v>
      </c>
      <c r="T2860">
        <v>13</v>
      </c>
      <c r="U2860">
        <v>0</v>
      </c>
      <c r="V2860">
        <v>0</v>
      </c>
      <c r="W2860">
        <v>0</v>
      </c>
      <c r="X2860">
        <v>515.26345600337015</v>
      </c>
      <c r="Y2860">
        <v>0</v>
      </c>
      <c r="Z2860">
        <v>0</v>
      </c>
      <c r="AA2860">
        <v>0</v>
      </c>
      <c r="AB2860">
        <v>72.64492253589269</v>
      </c>
      <c r="AC2860">
        <v>0</v>
      </c>
      <c r="AD2860">
        <v>0</v>
      </c>
      <c r="AE2860">
        <v>587.9083785392628</v>
      </c>
    </row>
    <row r="2861" spans="1:31" x14ac:dyDescent="0.25">
      <c r="A2861">
        <v>2069414</v>
      </c>
      <c r="B2861">
        <v>1</v>
      </c>
      <c r="C2861" t="s">
        <v>80</v>
      </c>
      <c r="D2861" t="s">
        <v>91</v>
      </c>
      <c r="E2861" t="s">
        <v>146</v>
      </c>
      <c r="F2861" t="s">
        <v>5745</v>
      </c>
      <c r="G2861" t="s">
        <v>133</v>
      </c>
      <c r="H2861" t="s">
        <v>134</v>
      </c>
      <c r="I2861" t="s">
        <v>135</v>
      </c>
      <c r="J2861" t="s">
        <v>136</v>
      </c>
      <c r="K2861" t="s">
        <v>137</v>
      </c>
      <c r="L2861" t="s">
        <v>8473</v>
      </c>
      <c r="M2861" t="s">
        <v>8474</v>
      </c>
      <c r="N2861">
        <v>0.243888888</v>
      </c>
      <c r="O2861">
        <v>0</v>
      </c>
      <c r="P2861">
        <v>8024</v>
      </c>
      <c r="Q2861">
        <v>0</v>
      </c>
      <c r="R2861">
        <v>3</v>
      </c>
      <c r="S2861">
        <v>1</v>
      </c>
      <c r="T2861">
        <v>357</v>
      </c>
      <c r="U2861">
        <v>1</v>
      </c>
      <c r="V2861">
        <v>0</v>
      </c>
      <c r="W2861">
        <v>0</v>
      </c>
      <c r="X2861">
        <v>303.31684791169198</v>
      </c>
      <c r="Y2861">
        <v>0</v>
      </c>
      <c r="Z2861">
        <v>0.25361575442866668</v>
      </c>
      <c r="AA2861">
        <v>3.3511824999597404</v>
      </c>
      <c r="AB2861">
        <v>52.481696034214188</v>
      </c>
      <c r="AC2861">
        <v>0.70656011489893333</v>
      </c>
      <c r="AD2861">
        <v>0</v>
      </c>
      <c r="AE2861">
        <v>360.10990231519349</v>
      </c>
    </row>
    <row r="2862" spans="1:31" x14ac:dyDescent="0.25">
      <c r="A2862">
        <v>2069563</v>
      </c>
      <c r="B2862">
        <v>1</v>
      </c>
      <c r="C2862" t="s">
        <v>80</v>
      </c>
      <c r="D2862" t="s">
        <v>94</v>
      </c>
      <c r="E2862" t="s">
        <v>169</v>
      </c>
      <c r="F2862" t="s">
        <v>8475</v>
      </c>
      <c r="G2862" t="s">
        <v>273</v>
      </c>
      <c r="H2862" t="s">
        <v>134</v>
      </c>
      <c r="I2862" t="s">
        <v>135</v>
      </c>
      <c r="J2862" t="s">
        <v>136</v>
      </c>
      <c r="K2862" t="s">
        <v>155</v>
      </c>
      <c r="L2862" t="s">
        <v>8297</v>
      </c>
      <c r="M2862" t="s">
        <v>8476</v>
      </c>
      <c r="N2862">
        <v>2.6347222220000002</v>
      </c>
      <c r="O2862">
        <v>0</v>
      </c>
      <c r="P2862">
        <v>70</v>
      </c>
      <c r="Q2862">
        <v>0</v>
      </c>
      <c r="R2862">
        <v>0</v>
      </c>
      <c r="S2862">
        <v>0</v>
      </c>
      <c r="T2862">
        <v>13</v>
      </c>
      <c r="U2862">
        <v>0</v>
      </c>
      <c r="V2862">
        <v>0</v>
      </c>
      <c r="W2862">
        <v>0</v>
      </c>
      <c r="X2862">
        <v>22.826022839757851</v>
      </c>
      <c r="Y2862">
        <v>0</v>
      </c>
      <c r="Z2862">
        <v>0</v>
      </c>
      <c r="AA2862">
        <v>0</v>
      </c>
      <c r="AB2862">
        <v>9.7205313605500514</v>
      </c>
      <c r="AC2862">
        <v>0</v>
      </c>
      <c r="AD2862">
        <v>0</v>
      </c>
      <c r="AE2862">
        <v>32.546554200307902</v>
      </c>
    </row>
    <row r="2863" spans="1:31" x14ac:dyDescent="0.25">
      <c r="A2863">
        <v>2069431</v>
      </c>
      <c r="B2863">
        <v>1</v>
      </c>
      <c r="C2863" t="s">
        <v>81</v>
      </c>
      <c r="D2863" t="s">
        <v>126</v>
      </c>
      <c r="E2863" t="s">
        <v>131</v>
      </c>
      <c r="F2863" t="s">
        <v>8477</v>
      </c>
      <c r="G2863" t="s">
        <v>133</v>
      </c>
      <c r="H2863" t="s">
        <v>134</v>
      </c>
      <c r="I2863" t="s">
        <v>259</v>
      </c>
      <c r="J2863" t="s">
        <v>136</v>
      </c>
      <c r="K2863" t="s">
        <v>137</v>
      </c>
      <c r="L2863" t="s">
        <v>8478</v>
      </c>
      <c r="M2863" t="s">
        <v>8479</v>
      </c>
      <c r="N2863">
        <v>1.6111111000000001E-2</v>
      </c>
      <c r="O2863">
        <v>3</v>
      </c>
      <c r="P2863">
        <v>7340</v>
      </c>
      <c r="Q2863">
        <v>166</v>
      </c>
      <c r="R2863">
        <v>1082</v>
      </c>
      <c r="S2863">
        <v>39</v>
      </c>
      <c r="T2863">
        <v>874</v>
      </c>
      <c r="U2863">
        <v>3</v>
      </c>
      <c r="V2863">
        <v>1</v>
      </c>
      <c r="W2863">
        <v>2.1098075820552221E-2</v>
      </c>
      <c r="X2863">
        <v>12.566263386006881</v>
      </c>
      <c r="Y2863">
        <v>11.769361827517516</v>
      </c>
      <c r="Z2863">
        <v>9.8890954812583232</v>
      </c>
      <c r="AA2863">
        <v>2.4521991354818486</v>
      </c>
      <c r="AB2863">
        <v>6.4905969473278304</v>
      </c>
      <c r="AC2863">
        <v>1.09552410085265</v>
      </c>
      <c r="AD2863">
        <v>5.7598921303673334E-2</v>
      </c>
      <c r="AE2863">
        <v>44.341737875569272</v>
      </c>
    </row>
    <row r="2864" spans="1:31" x14ac:dyDescent="0.25">
      <c r="A2864">
        <v>2069454</v>
      </c>
      <c r="B2864">
        <v>1</v>
      </c>
      <c r="C2864" t="s">
        <v>80</v>
      </c>
      <c r="D2864" t="s">
        <v>106</v>
      </c>
      <c r="E2864" t="s">
        <v>146</v>
      </c>
      <c r="F2864" t="s">
        <v>2879</v>
      </c>
      <c r="G2864" t="s">
        <v>513</v>
      </c>
      <c r="H2864" t="s">
        <v>134</v>
      </c>
      <c r="I2864" t="s">
        <v>259</v>
      </c>
      <c r="J2864" t="s">
        <v>136</v>
      </c>
      <c r="K2864" t="s">
        <v>137</v>
      </c>
      <c r="L2864" t="s">
        <v>8480</v>
      </c>
      <c r="M2864" t="s">
        <v>8481</v>
      </c>
      <c r="N2864">
        <v>2.7777777E-2</v>
      </c>
      <c r="O2864">
        <v>0</v>
      </c>
      <c r="P2864">
        <v>5463</v>
      </c>
      <c r="Q2864">
        <v>0</v>
      </c>
      <c r="R2864">
        <v>17</v>
      </c>
      <c r="S2864">
        <v>1</v>
      </c>
      <c r="T2864">
        <v>675</v>
      </c>
      <c r="U2864">
        <v>0</v>
      </c>
      <c r="V2864">
        <v>3</v>
      </c>
      <c r="W2864">
        <v>0</v>
      </c>
      <c r="X2864">
        <v>27.559629142773684</v>
      </c>
      <c r="Y2864">
        <v>0</v>
      </c>
      <c r="Z2864">
        <v>0.17368768463494447</v>
      </c>
      <c r="AA2864">
        <v>7.1814041639194443E-2</v>
      </c>
      <c r="AB2864">
        <v>10.009957756954087</v>
      </c>
      <c r="AC2864">
        <v>0</v>
      </c>
      <c r="AD2864">
        <v>1.4112733224276666</v>
      </c>
      <c r="AE2864">
        <v>39.226361948429577</v>
      </c>
    </row>
    <row r="2865" spans="1:31" x14ac:dyDescent="0.25">
      <c r="A2865">
        <v>2069600</v>
      </c>
      <c r="B2865">
        <v>1</v>
      </c>
      <c r="C2865" t="s">
        <v>81</v>
      </c>
      <c r="D2865" t="s">
        <v>112</v>
      </c>
      <c r="E2865" t="s">
        <v>158</v>
      </c>
      <c r="F2865" t="s">
        <v>8482</v>
      </c>
      <c r="G2865" t="s">
        <v>1378</v>
      </c>
      <c r="H2865" t="s">
        <v>143</v>
      </c>
      <c r="I2865" t="s">
        <v>135</v>
      </c>
      <c r="J2865" t="s">
        <v>136</v>
      </c>
      <c r="K2865" t="s">
        <v>137</v>
      </c>
      <c r="L2865" t="s">
        <v>8483</v>
      </c>
      <c r="M2865" t="s">
        <v>8484</v>
      </c>
      <c r="N2865">
        <v>1.1363888879999999</v>
      </c>
      <c r="O2865">
        <v>0</v>
      </c>
      <c r="P2865">
        <v>19</v>
      </c>
      <c r="Q2865">
        <v>0</v>
      </c>
      <c r="R2865">
        <v>1</v>
      </c>
      <c r="S2865">
        <v>0</v>
      </c>
      <c r="T2865">
        <v>2</v>
      </c>
      <c r="U2865">
        <v>0</v>
      </c>
      <c r="V2865">
        <v>0</v>
      </c>
      <c r="W2865">
        <v>0</v>
      </c>
      <c r="X2865">
        <v>5.1994571488471255</v>
      </c>
      <c r="Y2865">
        <v>0</v>
      </c>
      <c r="Z2865">
        <v>0.13031751384203114</v>
      </c>
      <c r="AA2865">
        <v>0</v>
      </c>
      <c r="AB2865">
        <v>0.23660663898125173</v>
      </c>
      <c r="AC2865">
        <v>0</v>
      </c>
      <c r="AD2865">
        <v>0</v>
      </c>
      <c r="AE2865">
        <v>5.5663813016704085</v>
      </c>
    </row>
    <row r="2866" spans="1:31" x14ac:dyDescent="0.25">
      <c r="A2866">
        <v>2069494</v>
      </c>
      <c r="B2866">
        <v>1</v>
      </c>
      <c r="C2866" t="s">
        <v>80</v>
      </c>
      <c r="D2866" t="s">
        <v>97</v>
      </c>
      <c r="E2866" t="s">
        <v>146</v>
      </c>
      <c r="F2866" t="s">
        <v>8485</v>
      </c>
      <c r="G2866" t="s">
        <v>133</v>
      </c>
      <c r="H2866" t="s">
        <v>134</v>
      </c>
      <c r="I2866" t="s">
        <v>135</v>
      </c>
      <c r="J2866" t="s">
        <v>136</v>
      </c>
      <c r="K2866" t="s">
        <v>137</v>
      </c>
      <c r="L2866" t="s">
        <v>8486</v>
      </c>
      <c r="M2866" t="s">
        <v>8487</v>
      </c>
      <c r="N2866">
        <v>0.105</v>
      </c>
      <c r="O2866">
        <v>14</v>
      </c>
      <c r="P2866">
        <v>7999</v>
      </c>
      <c r="Q2866">
        <v>2</v>
      </c>
      <c r="R2866">
        <v>337</v>
      </c>
      <c r="S2866">
        <v>20</v>
      </c>
      <c r="T2866">
        <v>705</v>
      </c>
      <c r="U2866">
        <v>0</v>
      </c>
      <c r="V2866">
        <v>2</v>
      </c>
      <c r="W2866">
        <v>11.112304569549121</v>
      </c>
      <c r="X2866">
        <v>312.70424458373469</v>
      </c>
      <c r="Y2866">
        <v>0.16686834855683999</v>
      </c>
      <c r="Z2866">
        <v>18.531897168980564</v>
      </c>
      <c r="AA2866">
        <v>36.442178096800347</v>
      </c>
      <c r="AB2866">
        <v>83.860068143966103</v>
      </c>
      <c r="AC2866">
        <v>0</v>
      </c>
      <c r="AD2866">
        <v>0.37030421412411008</v>
      </c>
      <c r="AE2866">
        <v>463.18786512571171</v>
      </c>
    </row>
    <row r="2867" spans="1:31" x14ac:dyDescent="0.25">
      <c r="A2867">
        <v>2069348</v>
      </c>
      <c r="B2867">
        <v>1</v>
      </c>
      <c r="C2867" t="s">
        <v>80</v>
      </c>
      <c r="D2867" t="s">
        <v>83</v>
      </c>
      <c r="E2867" t="s">
        <v>169</v>
      </c>
      <c r="F2867" t="s">
        <v>8488</v>
      </c>
      <c r="G2867" t="s">
        <v>273</v>
      </c>
      <c r="H2867" t="s">
        <v>134</v>
      </c>
      <c r="I2867" t="s">
        <v>135</v>
      </c>
      <c r="J2867" t="s">
        <v>136</v>
      </c>
      <c r="K2867" t="s">
        <v>155</v>
      </c>
      <c r="L2867" t="s">
        <v>8489</v>
      </c>
      <c r="M2867" t="s">
        <v>8490</v>
      </c>
      <c r="N2867">
        <v>0.57568416600000005</v>
      </c>
      <c r="O2867">
        <v>0</v>
      </c>
      <c r="P2867">
        <v>0</v>
      </c>
      <c r="Q2867">
        <v>1</v>
      </c>
      <c r="R2867">
        <v>0</v>
      </c>
      <c r="S2867">
        <v>7</v>
      </c>
      <c r="T2867">
        <v>448</v>
      </c>
      <c r="U2867">
        <v>4</v>
      </c>
      <c r="V2867">
        <v>26</v>
      </c>
      <c r="W2867">
        <v>0</v>
      </c>
      <c r="X2867">
        <v>0</v>
      </c>
      <c r="Y2867">
        <v>93.488028217919521</v>
      </c>
      <c r="Z2867">
        <v>0</v>
      </c>
      <c r="AA2867">
        <v>32.982349104174247</v>
      </c>
      <c r="AB2867">
        <v>178.535983666151</v>
      </c>
      <c r="AC2867">
        <v>69.631793652358226</v>
      </c>
      <c r="AD2867">
        <v>132.64889376974546</v>
      </c>
      <c r="AE2867">
        <v>507.28704841034846</v>
      </c>
    </row>
    <row r="2868" spans="1:31" x14ac:dyDescent="0.25">
      <c r="A2868">
        <v>2069394</v>
      </c>
      <c r="B2868">
        <v>1</v>
      </c>
      <c r="C2868" t="s">
        <v>80</v>
      </c>
      <c r="D2868" t="s">
        <v>97</v>
      </c>
      <c r="E2868" t="s">
        <v>146</v>
      </c>
      <c r="F2868" t="s">
        <v>8491</v>
      </c>
      <c r="G2868" t="s">
        <v>7265</v>
      </c>
      <c r="H2868" t="s">
        <v>134</v>
      </c>
      <c r="I2868" t="s">
        <v>135</v>
      </c>
      <c r="J2868" t="s">
        <v>5</v>
      </c>
      <c r="K2868" t="s">
        <v>137</v>
      </c>
      <c r="L2868" t="s">
        <v>8492</v>
      </c>
      <c r="M2868" t="s">
        <v>8493</v>
      </c>
      <c r="N2868">
        <v>6.0347222220000001</v>
      </c>
      <c r="O2868">
        <v>1</v>
      </c>
      <c r="P2868">
        <v>3964</v>
      </c>
      <c r="Q2868">
        <v>6</v>
      </c>
      <c r="R2868">
        <v>129</v>
      </c>
      <c r="S2868">
        <v>12</v>
      </c>
      <c r="T2868">
        <v>404</v>
      </c>
      <c r="U2868">
        <v>2</v>
      </c>
      <c r="V2868">
        <v>0</v>
      </c>
      <c r="W2868">
        <v>0</v>
      </c>
      <c r="X2868">
        <v>4277.674532985201</v>
      </c>
      <c r="Y2868">
        <v>10.061557911611921</v>
      </c>
      <c r="Z2868">
        <v>152.8707188399782</v>
      </c>
      <c r="AA2868">
        <v>256.61591006933804</v>
      </c>
      <c r="AB2868">
        <v>1376.5647225463169</v>
      </c>
      <c r="AC2868">
        <v>349.63510906545895</v>
      </c>
      <c r="AD2868">
        <v>0</v>
      </c>
      <c r="AE2868">
        <v>6423.4225514179061</v>
      </c>
    </row>
    <row r="2869" spans="1:31" x14ac:dyDescent="0.25">
      <c r="A2869">
        <v>2069391</v>
      </c>
      <c r="B2869">
        <v>1</v>
      </c>
      <c r="C2869" t="s">
        <v>80</v>
      </c>
      <c r="D2869" t="s">
        <v>97</v>
      </c>
      <c r="E2869" t="s">
        <v>146</v>
      </c>
      <c r="F2869" t="s">
        <v>8494</v>
      </c>
      <c r="G2869" t="s">
        <v>7265</v>
      </c>
      <c r="H2869" t="s">
        <v>134</v>
      </c>
      <c r="I2869" t="s">
        <v>135</v>
      </c>
      <c r="J2869" t="s">
        <v>5</v>
      </c>
      <c r="K2869" t="s">
        <v>137</v>
      </c>
      <c r="L2869" t="s">
        <v>8495</v>
      </c>
      <c r="M2869" t="s">
        <v>8496</v>
      </c>
      <c r="N2869">
        <v>0.379722222</v>
      </c>
      <c r="O2869">
        <v>1</v>
      </c>
      <c r="P2869">
        <v>3964</v>
      </c>
      <c r="Q2869">
        <v>6</v>
      </c>
      <c r="R2869">
        <v>129</v>
      </c>
      <c r="S2869">
        <v>12</v>
      </c>
      <c r="T2869">
        <v>404</v>
      </c>
      <c r="U2869">
        <v>2</v>
      </c>
      <c r="V2869">
        <v>0</v>
      </c>
      <c r="W2869">
        <v>0</v>
      </c>
      <c r="X2869">
        <v>235.31428605470998</v>
      </c>
      <c r="Y2869">
        <v>0.55249136659370923</v>
      </c>
      <c r="Z2869">
        <v>8.2266175087967177</v>
      </c>
      <c r="AA2869">
        <v>15.267742976236903</v>
      </c>
      <c r="AB2869">
        <v>76.00038815097696</v>
      </c>
      <c r="AC2869">
        <v>23.383890556449757</v>
      </c>
      <c r="AD2869">
        <v>0</v>
      </c>
      <c r="AE2869">
        <v>358.74541661376406</v>
      </c>
    </row>
    <row r="2870" spans="1:31" x14ac:dyDescent="0.25">
      <c r="A2870">
        <v>2069786</v>
      </c>
      <c r="B2870">
        <v>1</v>
      </c>
      <c r="C2870" t="s">
        <v>80</v>
      </c>
      <c r="D2870" t="s">
        <v>106</v>
      </c>
      <c r="E2870" t="s">
        <v>140</v>
      </c>
      <c r="F2870" t="s">
        <v>8497</v>
      </c>
      <c r="G2870" t="s">
        <v>142</v>
      </c>
      <c r="H2870" t="s">
        <v>143</v>
      </c>
      <c r="I2870" t="s">
        <v>135</v>
      </c>
      <c r="J2870" t="s">
        <v>136</v>
      </c>
      <c r="K2870" t="s">
        <v>137</v>
      </c>
      <c r="L2870" t="s">
        <v>8498</v>
      </c>
      <c r="M2870" t="s">
        <v>8499</v>
      </c>
      <c r="N2870">
        <v>0.61305555499999997</v>
      </c>
      <c r="O2870">
        <v>0</v>
      </c>
      <c r="P2870">
        <v>252</v>
      </c>
      <c r="Q2870">
        <v>0</v>
      </c>
      <c r="R2870">
        <v>0</v>
      </c>
      <c r="S2870">
        <v>0</v>
      </c>
      <c r="T2870">
        <v>35</v>
      </c>
      <c r="U2870">
        <v>0</v>
      </c>
      <c r="V2870">
        <v>0</v>
      </c>
      <c r="W2870">
        <v>0</v>
      </c>
      <c r="X2870">
        <v>35.065063357418545</v>
      </c>
      <c r="Y2870">
        <v>0</v>
      </c>
      <c r="Z2870">
        <v>0</v>
      </c>
      <c r="AA2870">
        <v>0</v>
      </c>
      <c r="AB2870">
        <v>8.7284636910636006</v>
      </c>
      <c r="AC2870">
        <v>0</v>
      </c>
      <c r="AD2870">
        <v>0</v>
      </c>
      <c r="AE2870">
        <v>43.793527048482147</v>
      </c>
    </row>
    <row r="2871" spans="1:31" x14ac:dyDescent="0.25">
      <c r="A2871">
        <v>2069603</v>
      </c>
      <c r="B2871">
        <v>1</v>
      </c>
      <c r="C2871" t="s">
        <v>80</v>
      </c>
      <c r="D2871" t="s">
        <v>96</v>
      </c>
      <c r="E2871" t="s">
        <v>177</v>
      </c>
      <c r="F2871" t="s">
        <v>8500</v>
      </c>
      <c r="G2871" t="s">
        <v>183</v>
      </c>
      <c r="H2871" t="s">
        <v>143</v>
      </c>
      <c r="I2871" t="s">
        <v>135</v>
      </c>
      <c r="J2871" t="s">
        <v>136</v>
      </c>
      <c r="K2871" t="s">
        <v>137</v>
      </c>
      <c r="L2871" t="s">
        <v>8501</v>
      </c>
      <c r="M2871" t="s">
        <v>8502</v>
      </c>
      <c r="N2871">
        <v>2.19</v>
      </c>
      <c r="O2871">
        <v>0</v>
      </c>
      <c r="P2871">
        <v>2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0.84583346331620513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0.84583346331620513</v>
      </c>
    </row>
    <row r="2872" spans="1:31" x14ac:dyDescent="0.25">
      <c r="A2872">
        <v>2069746</v>
      </c>
      <c r="B2872">
        <v>1</v>
      </c>
      <c r="C2872" t="s">
        <v>80</v>
      </c>
      <c r="D2872" t="s">
        <v>106</v>
      </c>
      <c r="E2872" t="s">
        <v>140</v>
      </c>
      <c r="F2872" t="s">
        <v>8503</v>
      </c>
      <c r="G2872" t="s">
        <v>142</v>
      </c>
      <c r="H2872" t="s">
        <v>143</v>
      </c>
      <c r="I2872" t="s">
        <v>135</v>
      </c>
      <c r="J2872" t="s">
        <v>136</v>
      </c>
      <c r="K2872" t="s">
        <v>137</v>
      </c>
      <c r="L2872" t="s">
        <v>8504</v>
      </c>
      <c r="M2872" t="s">
        <v>8505</v>
      </c>
      <c r="N2872">
        <v>1.339444444</v>
      </c>
      <c r="O2872">
        <v>0</v>
      </c>
      <c r="P2872">
        <v>84</v>
      </c>
      <c r="Q2872">
        <v>0</v>
      </c>
      <c r="R2872">
        <v>0</v>
      </c>
      <c r="S2872">
        <v>0</v>
      </c>
      <c r="T2872">
        <v>7</v>
      </c>
      <c r="U2872">
        <v>0</v>
      </c>
      <c r="V2872">
        <v>0</v>
      </c>
      <c r="W2872">
        <v>0</v>
      </c>
      <c r="X2872">
        <v>27.027873907536151</v>
      </c>
      <c r="Y2872">
        <v>0</v>
      </c>
      <c r="Z2872">
        <v>0</v>
      </c>
      <c r="AA2872">
        <v>0</v>
      </c>
      <c r="AB2872">
        <v>3.8004914334504925</v>
      </c>
      <c r="AC2872">
        <v>0</v>
      </c>
      <c r="AD2872">
        <v>0</v>
      </c>
      <c r="AE2872">
        <v>30.828365340986643</v>
      </c>
    </row>
    <row r="2873" spans="1:31" x14ac:dyDescent="0.25">
      <c r="A2873">
        <v>2069703</v>
      </c>
      <c r="B2873">
        <v>1</v>
      </c>
      <c r="C2873" t="s">
        <v>80</v>
      </c>
      <c r="D2873" t="s">
        <v>97</v>
      </c>
      <c r="E2873" t="s">
        <v>177</v>
      </c>
      <c r="F2873" t="s">
        <v>8506</v>
      </c>
      <c r="G2873" t="s">
        <v>196</v>
      </c>
      <c r="H2873" t="s">
        <v>143</v>
      </c>
      <c r="I2873" t="s">
        <v>135</v>
      </c>
      <c r="J2873" t="s">
        <v>136</v>
      </c>
      <c r="K2873" t="s">
        <v>137</v>
      </c>
      <c r="L2873" t="s">
        <v>8507</v>
      </c>
      <c r="M2873" t="s">
        <v>8508</v>
      </c>
      <c r="N2873">
        <v>4.8602777770000003</v>
      </c>
      <c r="O2873">
        <v>0</v>
      </c>
      <c r="P2873">
        <v>1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1.4504383240001635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1.4504383240001635</v>
      </c>
    </row>
    <row r="2874" spans="1:31" x14ac:dyDescent="0.25">
      <c r="A2874">
        <v>2069580</v>
      </c>
      <c r="B2874">
        <v>1</v>
      </c>
      <c r="C2874" t="s">
        <v>80</v>
      </c>
      <c r="D2874" t="s">
        <v>93</v>
      </c>
      <c r="E2874" t="s">
        <v>505</v>
      </c>
      <c r="F2874" t="s">
        <v>8509</v>
      </c>
      <c r="G2874" t="s">
        <v>366</v>
      </c>
      <c r="H2874" t="s">
        <v>143</v>
      </c>
      <c r="I2874" t="s">
        <v>135</v>
      </c>
      <c r="J2874" t="s">
        <v>136</v>
      </c>
      <c r="K2874" t="s">
        <v>137</v>
      </c>
      <c r="L2874" t="s">
        <v>8510</v>
      </c>
      <c r="M2874" t="s">
        <v>8511</v>
      </c>
      <c r="N2874">
        <v>8.3141666660000002</v>
      </c>
      <c r="O2874">
        <v>0</v>
      </c>
      <c r="P2874">
        <v>7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30.651733839693367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30.651733839693367</v>
      </c>
    </row>
    <row r="2875" spans="1:31" x14ac:dyDescent="0.25">
      <c r="A2875">
        <v>2069766</v>
      </c>
      <c r="B2875">
        <v>1</v>
      </c>
      <c r="C2875" t="s">
        <v>80</v>
      </c>
      <c r="D2875" t="s">
        <v>97</v>
      </c>
      <c r="E2875" t="s">
        <v>158</v>
      </c>
      <c r="F2875" t="s">
        <v>8512</v>
      </c>
      <c r="G2875" t="s">
        <v>366</v>
      </c>
      <c r="H2875" t="s">
        <v>143</v>
      </c>
      <c r="I2875" t="s">
        <v>135</v>
      </c>
      <c r="J2875" t="s">
        <v>136</v>
      </c>
      <c r="K2875" t="s">
        <v>137</v>
      </c>
      <c r="L2875" t="s">
        <v>8513</v>
      </c>
      <c r="M2875" t="s">
        <v>8514</v>
      </c>
      <c r="N2875">
        <v>4.0549999999999997</v>
      </c>
      <c r="O2875">
        <v>0</v>
      </c>
      <c r="P2875">
        <v>8</v>
      </c>
      <c r="Q2875">
        <v>0</v>
      </c>
      <c r="R2875">
        <v>11</v>
      </c>
      <c r="S2875">
        <v>0</v>
      </c>
      <c r="T2875">
        <v>4</v>
      </c>
      <c r="U2875">
        <v>0</v>
      </c>
      <c r="V2875">
        <v>0</v>
      </c>
      <c r="W2875">
        <v>0</v>
      </c>
      <c r="X2875">
        <v>8.218787872055751</v>
      </c>
      <c r="Y2875">
        <v>0</v>
      </c>
      <c r="Z2875">
        <v>25.048784530774075</v>
      </c>
      <c r="AA2875">
        <v>0</v>
      </c>
      <c r="AB2875">
        <v>36.333246713485941</v>
      </c>
      <c r="AC2875">
        <v>0</v>
      </c>
      <c r="AD2875">
        <v>0</v>
      </c>
      <c r="AE2875">
        <v>69.600819116315762</v>
      </c>
    </row>
    <row r="2876" spans="1:31" x14ac:dyDescent="0.25">
      <c r="A2876">
        <v>2069660</v>
      </c>
      <c r="B2876">
        <v>1</v>
      </c>
      <c r="C2876" t="s">
        <v>80</v>
      </c>
      <c r="D2876" t="s">
        <v>85</v>
      </c>
      <c r="E2876" t="s">
        <v>177</v>
      </c>
      <c r="F2876" t="s">
        <v>8515</v>
      </c>
      <c r="G2876" t="s">
        <v>179</v>
      </c>
      <c r="H2876" t="s">
        <v>143</v>
      </c>
      <c r="I2876" t="s">
        <v>135</v>
      </c>
      <c r="J2876" t="s">
        <v>136</v>
      </c>
      <c r="K2876" t="s">
        <v>137</v>
      </c>
      <c r="L2876" t="s">
        <v>8516</v>
      </c>
      <c r="M2876" t="s">
        <v>8517</v>
      </c>
      <c r="N2876">
        <v>4.5805555550000001</v>
      </c>
      <c r="O2876">
        <v>0</v>
      </c>
      <c r="P2876">
        <v>9</v>
      </c>
      <c r="Q2876">
        <v>0</v>
      </c>
      <c r="R2876">
        <v>0</v>
      </c>
      <c r="S2876">
        <v>0</v>
      </c>
      <c r="T2876">
        <v>2</v>
      </c>
      <c r="U2876">
        <v>0</v>
      </c>
      <c r="V2876">
        <v>0</v>
      </c>
      <c r="W2876">
        <v>0</v>
      </c>
      <c r="X2876">
        <v>14.232054300875438</v>
      </c>
      <c r="Y2876">
        <v>0</v>
      </c>
      <c r="Z2876">
        <v>0</v>
      </c>
      <c r="AA2876">
        <v>0</v>
      </c>
      <c r="AB2876">
        <v>0.22699863605328</v>
      </c>
      <c r="AC2876">
        <v>0</v>
      </c>
      <c r="AD2876">
        <v>0</v>
      </c>
      <c r="AE2876">
        <v>14.459052936928718</v>
      </c>
    </row>
    <row r="2877" spans="1:31" x14ac:dyDescent="0.25">
      <c r="A2877">
        <v>2069411</v>
      </c>
      <c r="B2877">
        <v>1</v>
      </c>
      <c r="C2877" t="s">
        <v>81</v>
      </c>
      <c r="D2877" t="s">
        <v>123</v>
      </c>
      <c r="E2877" t="s">
        <v>146</v>
      </c>
      <c r="F2877" t="s">
        <v>5165</v>
      </c>
      <c r="G2877" t="s">
        <v>513</v>
      </c>
      <c r="H2877" t="s">
        <v>134</v>
      </c>
      <c r="I2877" t="s">
        <v>135</v>
      </c>
      <c r="J2877" t="s">
        <v>136</v>
      </c>
      <c r="K2877" t="s">
        <v>155</v>
      </c>
      <c r="L2877" t="s">
        <v>8518</v>
      </c>
      <c r="M2877" t="s">
        <v>8519</v>
      </c>
      <c r="N2877">
        <v>0.96166666599999995</v>
      </c>
      <c r="O2877">
        <v>0</v>
      </c>
      <c r="P2877">
        <v>10</v>
      </c>
      <c r="Q2877">
        <v>0</v>
      </c>
      <c r="R2877">
        <v>38</v>
      </c>
      <c r="S2877">
        <v>12</v>
      </c>
      <c r="T2877">
        <v>336</v>
      </c>
      <c r="U2877">
        <v>11</v>
      </c>
      <c r="V2877">
        <v>14</v>
      </c>
      <c r="W2877">
        <v>0</v>
      </c>
      <c r="X2877">
        <v>1.8111696035060931</v>
      </c>
      <c r="Y2877">
        <v>0</v>
      </c>
      <c r="Z2877">
        <v>13.068649260055585</v>
      </c>
      <c r="AA2877">
        <v>139.71371506358918</v>
      </c>
      <c r="AB2877">
        <v>262.26135291483291</v>
      </c>
      <c r="AC2877">
        <v>867.13594369897874</v>
      </c>
      <c r="AD2877">
        <v>102.30271307779498</v>
      </c>
      <c r="AE2877">
        <v>1386.2935436187577</v>
      </c>
    </row>
    <row r="2878" spans="1:31" x14ac:dyDescent="0.25">
      <c r="A2878">
        <v>2069709</v>
      </c>
      <c r="B2878">
        <v>1</v>
      </c>
      <c r="C2878" t="s">
        <v>81</v>
      </c>
      <c r="D2878" t="s">
        <v>112</v>
      </c>
      <c r="E2878" t="s">
        <v>177</v>
      </c>
      <c r="F2878" t="s">
        <v>8520</v>
      </c>
      <c r="G2878" t="s">
        <v>183</v>
      </c>
      <c r="H2878" t="s">
        <v>143</v>
      </c>
      <c r="I2878" t="s">
        <v>135</v>
      </c>
      <c r="J2878" t="s">
        <v>136</v>
      </c>
      <c r="K2878" t="s">
        <v>137</v>
      </c>
      <c r="L2878" t="s">
        <v>8521</v>
      </c>
      <c r="M2878" t="s">
        <v>8522</v>
      </c>
      <c r="N2878">
        <v>2.5533333329999999</v>
      </c>
      <c r="O2878">
        <v>0</v>
      </c>
      <c r="P2878">
        <v>3</v>
      </c>
      <c r="Q2878">
        <v>0</v>
      </c>
      <c r="R2878">
        <v>0</v>
      </c>
      <c r="S2878">
        <v>0</v>
      </c>
      <c r="T2878">
        <v>1</v>
      </c>
      <c r="U2878">
        <v>0</v>
      </c>
      <c r="V2878">
        <v>0</v>
      </c>
      <c r="W2878">
        <v>0</v>
      </c>
      <c r="X2878">
        <v>0.84860290276005845</v>
      </c>
      <c r="Y2878">
        <v>0</v>
      </c>
      <c r="Z2878">
        <v>0</v>
      </c>
      <c r="AA2878">
        <v>0</v>
      </c>
      <c r="AB2878">
        <v>4.3358967704048972</v>
      </c>
      <c r="AC2878">
        <v>0</v>
      </c>
      <c r="AD2878">
        <v>0</v>
      </c>
      <c r="AE2878">
        <v>5.1844996731649555</v>
      </c>
    </row>
    <row r="2879" spans="1:31" x14ac:dyDescent="0.25">
      <c r="A2879">
        <v>2069417</v>
      </c>
      <c r="B2879">
        <v>1</v>
      </c>
      <c r="C2879" t="s">
        <v>80</v>
      </c>
      <c r="D2879" t="s">
        <v>82</v>
      </c>
      <c r="E2879" t="s">
        <v>158</v>
      </c>
      <c r="F2879" t="s">
        <v>8523</v>
      </c>
      <c r="G2879" t="s">
        <v>160</v>
      </c>
      <c r="H2879" t="s">
        <v>143</v>
      </c>
      <c r="I2879" t="s">
        <v>135</v>
      </c>
      <c r="J2879" t="s">
        <v>136</v>
      </c>
      <c r="K2879" t="s">
        <v>137</v>
      </c>
      <c r="L2879" t="s">
        <v>8524</v>
      </c>
      <c r="M2879" t="s">
        <v>8525</v>
      </c>
      <c r="N2879">
        <v>1.2175</v>
      </c>
      <c r="O2879">
        <v>0</v>
      </c>
      <c r="P2879">
        <v>81</v>
      </c>
      <c r="Q2879">
        <v>0</v>
      </c>
      <c r="R2879">
        <v>0</v>
      </c>
      <c r="S2879">
        <v>0</v>
      </c>
      <c r="T2879">
        <v>2</v>
      </c>
      <c r="U2879">
        <v>0</v>
      </c>
      <c r="V2879">
        <v>0</v>
      </c>
      <c r="W2879">
        <v>0</v>
      </c>
      <c r="X2879">
        <v>17.741824347808659</v>
      </c>
      <c r="Y2879">
        <v>0</v>
      </c>
      <c r="Z2879">
        <v>0</v>
      </c>
      <c r="AA2879">
        <v>0</v>
      </c>
      <c r="AB2879">
        <v>0.11465439844117334</v>
      </c>
      <c r="AC2879">
        <v>0</v>
      </c>
      <c r="AD2879">
        <v>0</v>
      </c>
      <c r="AE2879">
        <v>17.856478746249834</v>
      </c>
    </row>
    <row r="2880" spans="1:31" x14ac:dyDescent="0.25">
      <c r="A2880">
        <v>2069357</v>
      </c>
      <c r="B2880">
        <v>1</v>
      </c>
      <c r="C2880" t="s">
        <v>80</v>
      </c>
      <c r="D2880" t="s">
        <v>89</v>
      </c>
      <c r="E2880" t="s">
        <v>146</v>
      </c>
      <c r="F2880" t="s">
        <v>8526</v>
      </c>
      <c r="G2880" t="s">
        <v>133</v>
      </c>
      <c r="H2880" t="s">
        <v>134</v>
      </c>
      <c r="I2880" t="s">
        <v>135</v>
      </c>
      <c r="J2880" t="s">
        <v>136</v>
      </c>
      <c r="K2880" t="s">
        <v>137</v>
      </c>
      <c r="L2880" t="s">
        <v>8527</v>
      </c>
      <c r="M2880" t="s">
        <v>8528</v>
      </c>
      <c r="N2880">
        <v>1.1997222219999999</v>
      </c>
      <c r="O2880">
        <v>30</v>
      </c>
      <c r="P2880">
        <v>8468</v>
      </c>
      <c r="Q2880">
        <v>7</v>
      </c>
      <c r="R2880">
        <v>133</v>
      </c>
      <c r="S2880">
        <v>28</v>
      </c>
      <c r="T2880">
        <v>638</v>
      </c>
      <c r="U2880">
        <v>1</v>
      </c>
      <c r="V2880">
        <v>4</v>
      </c>
      <c r="W2880">
        <v>291.09958795838833</v>
      </c>
      <c r="X2880">
        <v>3177.9481713286032</v>
      </c>
      <c r="Y2880">
        <v>5.0377076365516809</v>
      </c>
      <c r="Z2880">
        <v>63.172019403387225</v>
      </c>
      <c r="AA2880">
        <v>736.59709427827579</v>
      </c>
      <c r="AB2880">
        <v>719.66357563617487</v>
      </c>
      <c r="AC2880">
        <v>0</v>
      </c>
      <c r="AD2880">
        <v>55.259429500034258</v>
      </c>
      <c r="AE2880">
        <v>5048.7775857414154</v>
      </c>
    </row>
    <row r="2881" spans="1:31" x14ac:dyDescent="0.25">
      <c r="A2881">
        <v>2069689</v>
      </c>
      <c r="B2881">
        <v>1</v>
      </c>
      <c r="C2881" t="s">
        <v>80</v>
      </c>
      <c r="D2881" t="s">
        <v>97</v>
      </c>
      <c r="E2881" t="s">
        <v>146</v>
      </c>
      <c r="F2881" t="s">
        <v>8485</v>
      </c>
      <c r="G2881" t="s">
        <v>513</v>
      </c>
      <c r="H2881" t="s">
        <v>134</v>
      </c>
      <c r="I2881" t="s">
        <v>135</v>
      </c>
      <c r="J2881" t="s">
        <v>136</v>
      </c>
      <c r="K2881" t="s">
        <v>137</v>
      </c>
      <c r="L2881" t="s">
        <v>8529</v>
      </c>
      <c r="M2881" t="s">
        <v>8530</v>
      </c>
      <c r="N2881">
        <v>0.100555555</v>
      </c>
      <c r="O2881">
        <v>14</v>
      </c>
      <c r="P2881">
        <v>8190</v>
      </c>
      <c r="Q2881">
        <v>2</v>
      </c>
      <c r="R2881">
        <v>336</v>
      </c>
      <c r="S2881">
        <v>20</v>
      </c>
      <c r="T2881">
        <v>716</v>
      </c>
      <c r="U2881">
        <v>0</v>
      </c>
      <c r="V2881">
        <v>2</v>
      </c>
      <c r="W2881">
        <v>10.297928783037227</v>
      </c>
      <c r="X2881">
        <v>296.79836919169827</v>
      </c>
      <c r="Y2881">
        <v>0.17202696290260666</v>
      </c>
      <c r="Z2881">
        <v>16.837548580976435</v>
      </c>
      <c r="AA2881">
        <v>37.728499964567455</v>
      </c>
      <c r="AB2881">
        <v>90.306237667836925</v>
      </c>
      <c r="AC2881">
        <v>0</v>
      </c>
      <c r="AD2881">
        <v>0.28426922237853669</v>
      </c>
      <c r="AE2881">
        <v>452.42488037339746</v>
      </c>
    </row>
    <row r="2882" spans="1:31" x14ac:dyDescent="0.25">
      <c r="A2882">
        <v>2069526</v>
      </c>
      <c r="B2882">
        <v>1</v>
      </c>
      <c r="C2882" t="s">
        <v>80</v>
      </c>
      <c r="D2882" t="s">
        <v>99</v>
      </c>
      <c r="E2882" t="s">
        <v>177</v>
      </c>
      <c r="F2882" t="s">
        <v>8531</v>
      </c>
      <c r="G2882" t="s">
        <v>183</v>
      </c>
      <c r="H2882" t="s">
        <v>143</v>
      </c>
      <c r="I2882" t="s">
        <v>135</v>
      </c>
      <c r="J2882" t="s">
        <v>136</v>
      </c>
      <c r="K2882" t="s">
        <v>137</v>
      </c>
      <c r="L2882" t="s">
        <v>8532</v>
      </c>
      <c r="M2882" t="s">
        <v>8533</v>
      </c>
      <c r="N2882">
        <v>2.5205555550000001</v>
      </c>
      <c r="O2882">
        <v>0</v>
      </c>
      <c r="P2882">
        <v>1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0.1785843719782467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0.1785843719782467</v>
      </c>
    </row>
    <row r="2883" spans="1:31" x14ac:dyDescent="0.25">
      <c r="A2883">
        <v>2069549</v>
      </c>
      <c r="B2883">
        <v>1</v>
      </c>
      <c r="C2883" t="s">
        <v>80</v>
      </c>
      <c r="D2883" t="s">
        <v>104</v>
      </c>
      <c r="E2883" t="s">
        <v>169</v>
      </c>
      <c r="F2883" t="s">
        <v>8534</v>
      </c>
      <c r="G2883" t="s">
        <v>171</v>
      </c>
      <c r="H2883" t="s">
        <v>134</v>
      </c>
      <c r="I2883" t="s">
        <v>135</v>
      </c>
      <c r="J2883" t="s">
        <v>136</v>
      </c>
      <c r="K2883" t="s">
        <v>137</v>
      </c>
      <c r="L2883" t="s">
        <v>8535</v>
      </c>
      <c r="M2883" t="s">
        <v>8536</v>
      </c>
      <c r="N2883">
        <v>2.261111111</v>
      </c>
      <c r="O2883">
        <v>0</v>
      </c>
      <c r="P2883">
        <v>16</v>
      </c>
      <c r="Q2883">
        <v>0</v>
      </c>
      <c r="R2883">
        <v>0</v>
      </c>
      <c r="S2883">
        <v>0</v>
      </c>
      <c r="T2883">
        <v>2</v>
      </c>
      <c r="U2883">
        <v>0</v>
      </c>
      <c r="V2883">
        <v>0</v>
      </c>
      <c r="W2883">
        <v>0</v>
      </c>
      <c r="X2883">
        <v>5.3343631051975944</v>
      </c>
      <c r="Y2883">
        <v>0</v>
      </c>
      <c r="Z2883">
        <v>0</v>
      </c>
      <c r="AA2883">
        <v>0</v>
      </c>
      <c r="AB2883">
        <v>0.23131656449361776</v>
      </c>
      <c r="AC2883">
        <v>0</v>
      </c>
      <c r="AD2883">
        <v>0</v>
      </c>
      <c r="AE2883">
        <v>5.5656796696912121</v>
      </c>
    </row>
    <row r="2884" spans="1:31" x14ac:dyDescent="0.25">
      <c r="A2884">
        <v>2069403</v>
      </c>
      <c r="B2884">
        <v>1</v>
      </c>
      <c r="C2884" t="s">
        <v>80</v>
      </c>
      <c r="D2884" t="s">
        <v>90</v>
      </c>
      <c r="E2884" t="s">
        <v>295</v>
      </c>
      <c r="F2884" t="s">
        <v>8537</v>
      </c>
      <c r="G2884" t="s">
        <v>513</v>
      </c>
      <c r="H2884" t="s">
        <v>680</v>
      </c>
      <c r="I2884" t="s">
        <v>135</v>
      </c>
      <c r="J2884" t="s">
        <v>136</v>
      </c>
      <c r="K2884" t="s">
        <v>155</v>
      </c>
      <c r="L2884" t="s">
        <v>8538</v>
      </c>
      <c r="M2884" t="s">
        <v>8539</v>
      </c>
      <c r="N2884">
        <v>0.20749999999999999</v>
      </c>
      <c r="O2884">
        <v>0</v>
      </c>
      <c r="P2884">
        <v>29080</v>
      </c>
      <c r="Q2884">
        <v>0</v>
      </c>
      <c r="R2884">
        <v>0</v>
      </c>
      <c r="S2884">
        <v>5</v>
      </c>
      <c r="T2884">
        <v>2364</v>
      </c>
      <c r="U2884">
        <v>0</v>
      </c>
      <c r="V2884">
        <v>5</v>
      </c>
      <c r="W2884">
        <v>0</v>
      </c>
      <c r="X2884">
        <v>873.23354360494341</v>
      </c>
      <c r="Y2884">
        <v>0</v>
      </c>
      <c r="Z2884">
        <v>0</v>
      </c>
      <c r="AA2884">
        <v>200.98433235943611</v>
      </c>
      <c r="AB2884">
        <v>248.95898067673548</v>
      </c>
      <c r="AC2884">
        <v>0</v>
      </c>
      <c r="AD2884">
        <v>2.4311522972058</v>
      </c>
      <c r="AE2884">
        <v>1325.6080089383208</v>
      </c>
    </row>
    <row r="2885" spans="1:31" x14ac:dyDescent="0.25">
      <c r="A2885">
        <v>2069503</v>
      </c>
      <c r="B2885">
        <v>1</v>
      </c>
      <c r="C2885" t="s">
        <v>80</v>
      </c>
      <c r="D2885" t="s">
        <v>90</v>
      </c>
      <c r="E2885" t="s">
        <v>177</v>
      </c>
      <c r="F2885" t="s">
        <v>8540</v>
      </c>
      <c r="G2885" t="s">
        <v>196</v>
      </c>
      <c r="H2885" t="s">
        <v>143</v>
      </c>
      <c r="I2885" t="s">
        <v>135</v>
      </c>
      <c r="J2885" t="s">
        <v>136</v>
      </c>
      <c r="K2885" t="s">
        <v>137</v>
      </c>
      <c r="L2885" t="s">
        <v>8541</v>
      </c>
      <c r="M2885" t="s">
        <v>8542</v>
      </c>
      <c r="N2885">
        <v>4.5105555549999998</v>
      </c>
      <c r="O2885">
        <v>0</v>
      </c>
      <c r="P2885">
        <v>12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11.210227127964055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11.210227127964055</v>
      </c>
    </row>
    <row r="2886" spans="1:31" x14ac:dyDescent="0.25">
      <c r="A2886">
        <v>2069695</v>
      </c>
      <c r="B2886">
        <v>1</v>
      </c>
      <c r="C2886" t="s">
        <v>80</v>
      </c>
      <c r="D2886" t="s">
        <v>106</v>
      </c>
      <c r="E2886" t="s">
        <v>158</v>
      </c>
      <c r="F2886" t="s">
        <v>8543</v>
      </c>
      <c r="G2886" t="s">
        <v>621</v>
      </c>
      <c r="H2886" t="s">
        <v>143</v>
      </c>
      <c r="I2886" t="s">
        <v>135</v>
      </c>
      <c r="J2886" t="s">
        <v>136</v>
      </c>
      <c r="K2886" t="s">
        <v>137</v>
      </c>
      <c r="L2886" t="s">
        <v>8544</v>
      </c>
      <c r="M2886" t="s">
        <v>8545</v>
      </c>
      <c r="N2886">
        <v>0.64249999999999996</v>
      </c>
      <c r="O2886">
        <v>0</v>
      </c>
      <c r="P2886">
        <v>26</v>
      </c>
      <c r="Q2886">
        <v>0</v>
      </c>
      <c r="R2886">
        <v>0</v>
      </c>
      <c r="S2886">
        <v>0</v>
      </c>
      <c r="T2886">
        <v>9</v>
      </c>
      <c r="U2886">
        <v>0</v>
      </c>
      <c r="V2886">
        <v>0</v>
      </c>
      <c r="W2886">
        <v>0</v>
      </c>
      <c r="X2886">
        <v>3.9977419822830749</v>
      </c>
      <c r="Y2886">
        <v>0</v>
      </c>
      <c r="Z2886">
        <v>0</v>
      </c>
      <c r="AA2886">
        <v>0</v>
      </c>
      <c r="AB2886">
        <v>3.8713745566216997</v>
      </c>
      <c r="AC2886">
        <v>0</v>
      </c>
      <c r="AD2886">
        <v>0</v>
      </c>
      <c r="AE2886">
        <v>7.869116538904775</v>
      </c>
    </row>
    <row r="2887" spans="1:31" x14ac:dyDescent="0.25">
      <c r="A2887">
        <v>2069340</v>
      </c>
      <c r="B2887">
        <v>1</v>
      </c>
      <c r="C2887" t="s">
        <v>80</v>
      </c>
      <c r="D2887" t="s">
        <v>97</v>
      </c>
      <c r="E2887" t="s">
        <v>146</v>
      </c>
      <c r="F2887" t="s">
        <v>8546</v>
      </c>
      <c r="G2887" t="s">
        <v>7265</v>
      </c>
      <c r="H2887" t="s">
        <v>134</v>
      </c>
      <c r="I2887" t="s">
        <v>135</v>
      </c>
      <c r="J2887" t="s">
        <v>136</v>
      </c>
      <c r="K2887" t="s">
        <v>137</v>
      </c>
      <c r="L2887" t="s">
        <v>8547</v>
      </c>
      <c r="M2887" t="s">
        <v>8548</v>
      </c>
      <c r="N2887">
        <v>1.2141666659999999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14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7.5324177155919632</v>
      </c>
      <c r="AC2887">
        <v>0</v>
      </c>
      <c r="AD2887">
        <v>0</v>
      </c>
      <c r="AE2887">
        <v>7.5324177155919632</v>
      </c>
    </row>
    <row r="2888" spans="1:31" x14ac:dyDescent="0.25">
      <c r="A2888">
        <v>2069397</v>
      </c>
      <c r="B2888">
        <v>1</v>
      </c>
      <c r="C2888" t="s">
        <v>80</v>
      </c>
      <c r="D2888" t="s">
        <v>93</v>
      </c>
      <c r="E2888" t="s">
        <v>177</v>
      </c>
      <c r="F2888" t="s">
        <v>7696</v>
      </c>
      <c r="G2888" t="s">
        <v>196</v>
      </c>
      <c r="H2888" t="s">
        <v>143</v>
      </c>
      <c r="I2888" t="s">
        <v>135</v>
      </c>
      <c r="J2888" t="s">
        <v>136</v>
      </c>
      <c r="K2888" t="s">
        <v>137</v>
      </c>
      <c r="L2888" t="s">
        <v>8549</v>
      </c>
      <c r="M2888" t="s">
        <v>8550</v>
      </c>
      <c r="N2888">
        <v>0.99361111099999999</v>
      </c>
      <c r="O2888">
        <v>0</v>
      </c>
      <c r="P2888">
        <v>16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4.0100432419278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4.0100432419278</v>
      </c>
    </row>
    <row r="2889" spans="1:31" x14ac:dyDescent="0.25">
      <c r="A2889">
        <v>2069543</v>
      </c>
      <c r="B2889">
        <v>1</v>
      </c>
      <c r="C2889" t="s">
        <v>80</v>
      </c>
      <c r="D2889" t="s">
        <v>104</v>
      </c>
      <c r="E2889" t="s">
        <v>158</v>
      </c>
      <c r="F2889" t="s">
        <v>8551</v>
      </c>
      <c r="G2889" t="s">
        <v>160</v>
      </c>
      <c r="H2889" t="s">
        <v>143</v>
      </c>
      <c r="I2889" t="s">
        <v>135</v>
      </c>
      <c r="J2889" t="s">
        <v>136</v>
      </c>
      <c r="K2889" t="s">
        <v>137</v>
      </c>
      <c r="L2889" t="s">
        <v>8552</v>
      </c>
      <c r="M2889" t="s">
        <v>8553</v>
      </c>
      <c r="N2889">
        <v>0.80166666600000003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9</v>
      </c>
      <c r="U2889">
        <v>0</v>
      </c>
      <c r="V2889">
        <v>2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2.6761637945133399</v>
      </c>
      <c r="AC2889">
        <v>0</v>
      </c>
      <c r="AD2889">
        <v>12.586757185180057</v>
      </c>
      <c r="AE2889">
        <v>15.262920979693396</v>
      </c>
    </row>
    <row r="2890" spans="1:31" x14ac:dyDescent="0.25">
      <c r="A2890">
        <v>2069589</v>
      </c>
      <c r="B2890">
        <v>1</v>
      </c>
      <c r="C2890" t="s">
        <v>81</v>
      </c>
      <c r="D2890" t="s">
        <v>128</v>
      </c>
      <c r="E2890" t="s">
        <v>131</v>
      </c>
      <c r="F2890" t="s">
        <v>8554</v>
      </c>
      <c r="G2890" t="s">
        <v>133</v>
      </c>
      <c r="H2890" t="s">
        <v>134</v>
      </c>
      <c r="I2890" t="s">
        <v>135</v>
      </c>
      <c r="J2890" t="s">
        <v>136</v>
      </c>
      <c r="K2890" t="s">
        <v>137</v>
      </c>
      <c r="L2890" t="s">
        <v>8555</v>
      </c>
      <c r="M2890" t="s">
        <v>8556</v>
      </c>
      <c r="N2890">
        <v>0.14249999999999999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1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30.269915495692111</v>
      </c>
      <c r="AD2890">
        <v>0</v>
      </c>
      <c r="AE2890">
        <v>30.269915495692111</v>
      </c>
    </row>
    <row r="2891" spans="1:31" x14ac:dyDescent="0.25">
      <c r="A2891">
        <v>2069463</v>
      </c>
      <c r="B2891">
        <v>1</v>
      </c>
      <c r="C2891" t="s">
        <v>80</v>
      </c>
      <c r="D2891" t="s">
        <v>106</v>
      </c>
      <c r="E2891" t="s">
        <v>146</v>
      </c>
      <c r="F2891" t="s">
        <v>8557</v>
      </c>
      <c r="G2891" t="s">
        <v>273</v>
      </c>
      <c r="H2891" t="s">
        <v>134</v>
      </c>
      <c r="I2891" t="s">
        <v>135</v>
      </c>
      <c r="J2891" t="s">
        <v>136</v>
      </c>
      <c r="K2891" t="s">
        <v>155</v>
      </c>
      <c r="L2891" t="s">
        <v>8558</v>
      </c>
      <c r="M2891" t="s">
        <v>8559</v>
      </c>
      <c r="N2891">
        <v>4.6769444440000001</v>
      </c>
      <c r="O2891">
        <v>0</v>
      </c>
      <c r="P2891">
        <v>5463</v>
      </c>
      <c r="Q2891">
        <v>0</v>
      </c>
      <c r="R2891">
        <v>17</v>
      </c>
      <c r="S2891">
        <v>1</v>
      </c>
      <c r="T2891">
        <v>675</v>
      </c>
      <c r="U2891">
        <v>0</v>
      </c>
      <c r="V2891">
        <v>3</v>
      </c>
      <c r="W2891">
        <v>0</v>
      </c>
      <c r="X2891">
        <v>4922.600525228404</v>
      </c>
      <c r="Y2891">
        <v>0</v>
      </c>
      <c r="Z2891">
        <v>31.574560010668574</v>
      </c>
      <c r="AA2891">
        <v>13.115188033147547</v>
      </c>
      <c r="AB2891">
        <v>1880.8796737140731</v>
      </c>
      <c r="AC2891">
        <v>0</v>
      </c>
      <c r="AD2891">
        <v>237.40417626709444</v>
      </c>
      <c r="AE2891">
        <v>7085.5741232533865</v>
      </c>
    </row>
    <row r="2892" spans="1:31" x14ac:dyDescent="0.25">
      <c r="A2892">
        <v>2069632</v>
      </c>
      <c r="B2892">
        <v>1</v>
      </c>
      <c r="C2892" t="s">
        <v>81</v>
      </c>
      <c r="D2892" t="s">
        <v>120</v>
      </c>
      <c r="E2892" t="s">
        <v>177</v>
      </c>
      <c r="F2892" t="s">
        <v>8560</v>
      </c>
      <c r="G2892" t="s">
        <v>183</v>
      </c>
      <c r="H2892" t="s">
        <v>143</v>
      </c>
      <c r="I2892" t="s">
        <v>135</v>
      </c>
      <c r="J2892" t="s">
        <v>136</v>
      </c>
      <c r="K2892" t="s">
        <v>137</v>
      </c>
      <c r="L2892" t="s">
        <v>8561</v>
      </c>
      <c r="M2892" t="s">
        <v>8562</v>
      </c>
      <c r="N2892">
        <v>1.2455555549999999</v>
      </c>
      <c r="O2892">
        <v>0</v>
      </c>
      <c r="P2892">
        <v>1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0.17782331582717503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0.17782331582717503</v>
      </c>
    </row>
    <row r="2893" spans="1:31" x14ac:dyDescent="0.25">
      <c r="A2893">
        <v>2069775</v>
      </c>
      <c r="B2893">
        <v>1</v>
      </c>
      <c r="C2893" t="s">
        <v>81</v>
      </c>
      <c r="D2893" t="s">
        <v>123</v>
      </c>
      <c r="E2893" t="s">
        <v>131</v>
      </c>
      <c r="F2893" t="s">
        <v>8563</v>
      </c>
      <c r="G2893" t="s">
        <v>133</v>
      </c>
      <c r="H2893" t="s">
        <v>134</v>
      </c>
      <c r="I2893" t="s">
        <v>135</v>
      </c>
      <c r="J2893" t="s">
        <v>136</v>
      </c>
      <c r="K2893" t="s">
        <v>137</v>
      </c>
      <c r="L2893" t="s">
        <v>8564</v>
      </c>
      <c r="M2893" t="s">
        <v>8565</v>
      </c>
      <c r="N2893">
        <v>0.65805555500000001</v>
      </c>
      <c r="O2893">
        <v>0</v>
      </c>
      <c r="P2893">
        <v>334</v>
      </c>
      <c r="Q2893">
        <v>119</v>
      </c>
      <c r="R2893">
        <v>45</v>
      </c>
      <c r="S2893">
        <v>10</v>
      </c>
      <c r="T2893">
        <v>27</v>
      </c>
      <c r="U2893">
        <v>0</v>
      </c>
      <c r="V2893">
        <v>0</v>
      </c>
      <c r="W2893">
        <v>0</v>
      </c>
      <c r="X2893">
        <v>56.479327388741098</v>
      </c>
      <c r="Y2893">
        <v>70.265135224743418</v>
      </c>
      <c r="Z2893">
        <v>17.963602266926415</v>
      </c>
      <c r="AA2893">
        <v>4.4671318779604841</v>
      </c>
      <c r="AB2893">
        <v>10.381636219430664</v>
      </c>
      <c r="AC2893">
        <v>0</v>
      </c>
      <c r="AD2893">
        <v>0</v>
      </c>
      <c r="AE2893">
        <v>159.55683297780209</v>
      </c>
    </row>
    <row r="2894" spans="1:31" x14ac:dyDescent="0.25">
      <c r="A2894">
        <v>2069798</v>
      </c>
      <c r="B2894">
        <v>1</v>
      </c>
      <c r="C2894" t="s">
        <v>80</v>
      </c>
      <c r="D2894" t="s">
        <v>103</v>
      </c>
      <c r="E2894" t="s">
        <v>505</v>
      </c>
      <c r="F2894" t="s">
        <v>8566</v>
      </c>
      <c r="G2894" t="s">
        <v>569</v>
      </c>
      <c r="H2894" t="s">
        <v>143</v>
      </c>
      <c r="I2894" t="s">
        <v>135</v>
      </c>
      <c r="J2894" t="s">
        <v>136</v>
      </c>
      <c r="K2894" t="s">
        <v>137</v>
      </c>
      <c r="L2894" t="s">
        <v>8567</v>
      </c>
      <c r="M2894" t="s">
        <v>8568</v>
      </c>
      <c r="N2894">
        <v>0.80472222199999999</v>
      </c>
      <c r="O2894">
        <v>0</v>
      </c>
      <c r="P2894">
        <v>65</v>
      </c>
      <c r="Q2894">
        <v>0</v>
      </c>
      <c r="R2894">
        <v>0</v>
      </c>
      <c r="S2894">
        <v>0</v>
      </c>
      <c r="T2894">
        <v>1</v>
      </c>
      <c r="U2894">
        <v>0</v>
      </c>
      <c r="V2894">
        <v>0</v>
      </c>
      <c r="W2894">
        <v>0</v>
      </c>
      <c r="X2894">
        <v>11.021388965079998</v>
      </c>
      <c r="Y2894">
        <v>0</v>
      </c>
      <c r="Z2894">
        <v>0</v>
      </c>
      <c r="AA2894">
        <v>0</v>
      </c>
      <c r="AB2894">
        <v>4.8099179842619452E-2</v>
      </c>
      <c r="AC2894">
        <v>0</v>
      </c>
      <c r="AD2894">
        <v>0</v>
      </c>
      <c r="AE2894">
        <v>11.069488144922618</v>
      </c>
    </row>
    <row r="2895" spans="1:31" x14ac:dyDescent="0.25">
      <c r="A2895">
        <v>2069675</v>
      </c>
      <c r="B2895">
        <v>1</v>
      </c>
      <c r="C2895" t="s">
        <v>80</v>
      </c>
      <c r="D2895" t="s">
        <v>97</v>
      </c>
      <c r="E2895" t="s">
        <v>177</v>
      </c>
      <c r="F2895" t="s">
        <v>8569</v>
      </c>
      <c r="G2895" t="s">
        <v>196</v>
      </c>
      <c r="H2895" t="s">
        <v>143</v>
      </c>
      <c r="I2895" t="s">
        <v>135</v>
      </c>
      <c r="J2895" t="s">
        <v>136</v>
      </c>
      <c r="K2895" t="s">
        <v>137</v>
      </c>
      <c r="L2895" t="s">
        <v>8570</v>
      </c>
      <c r="M2895" t="s">
        <v>8571</v>
      </c>
      <c r="N2895">
        <v>5.3083333330000002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1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6.8783333686527788E-3</v>
      </c>
      <c r="AC2895">
        <v>0</v>
      </c>
      <c r="AD2895">
        <v>0</v>
      </c>
      <c r="AE2895">
        <v>6.8783333686527788E-3</v>
      </c>
    </row>
    <row r="2896" spans="1:31" x14ac:dyDescent="0.25">
      <c r="A2896">
        <v>2069506</v>
      </c>
      <c r="B2896">
        <v>1</v>
      </c>
      <c r="C2896" t="s">
        <v>81</v>
      </c>
      <c r="D2896" t="s">
        <v>112</v>
      </c>
      <c r="E2896" t="s">
        <v>169</v>
      </c>
      <c r="F2896" t="s">
        <v>8572</v>
      </c>
      <c r="G2896" t="s">
        <v>171</v>
      </c>
      <c r="H2896" t="s">
        <v>134</v>
      </c>
      <c r="I2896" t="s">
        <v>135</v>
      </c>
      <c r="J2896" t="s">
        <v>136</v>
      </c>
      <c r="K2896" t="s">
        <v>137</v>
      </c>
      <c r="L2896" t="s">
        <v>8573</v>
      </c>
      <c r="M2896" t="s">
        <v>8574</v>
      </c>
      <c r="N2896">
        <v>3.7013888879999999</v>
      </c>
      <c r="O2896">
        <v>0</v>
      </c>
      <c r="P2896">
        <v>59</v>
      </c>
      <c r="Q2896">
        <v>0</v>
      </c>
      <c r="R2896">
        <v>20</v>
      </c>
      <c r="S2896">
        <v>0</v>
      </c>
      <c r="T2896">
        <v>5</v>
      </c>
      <c r="U2896">
        <v>0</v>
      </c>
      <c r="V2896">
        <v>0</v>
      </c>
      <c r="W2896">
        <v>0</v>
      </c>
      <c r="X2896">
        <v>35.250918510105862</v>
      </c>
      <c r="Y2896">
        <v>0</v>
      </c>
      <c r="Z2896">
        <v>33.149389036694529</v>
      </c>
      <c r="AA2896">
        <v>0</v>
      </c>
      <c r="AB2896">
        <v>2.6466542389059651</v>
      </c>
      <c r="AC2896">
        <v>0</v>
      </c>
      <c r="AD2896">
        <v>0</v>
      </c>
      <c r="AE2896">
        <v>71.046961785706358</v>
      </c>
    </row>
    <row r="2897" spans="1:31" x14ac:dyDescent="0.25">
      <c r="A2897">
        <v>2069755</v>
      </c>
      <c r="B2897">
        <v>1</v>
      </c>
      <c r="C2897" t="s">
        <v>80</v>
      </c>
      <c r="D2897" t="s">
        <v>83</v>
      </c>
      <c r="E2897" t="s">
        <v>177</v>
      </c>
      <c r="F2897" t="s">
        <v>8575</v>
      </c>
      <c r="G2897" t="s">
        <v>183</v>
      </c>
      <c r="H2897" t="s">
        <v>143</v>
      </c>
      <c r="I2897" t="s">
        <v>135</v>
      </c>
      <c r="J2897" t="s">
        <v>136</v>
      </c>
      <c r="K2897" t="s">
        <v>137</v>
      </c>
      <c r="L2897" t="s">
        <v>8576</v>
      </c>
      <c r="M2897" t="s">
        <v>8577</v>
      </c>
      <c r="N2897">
        <v>2.0641666660000002</v>
      </c>
      <c r="O2897">
        <v>0</v>
      </c>
      <c r="P2897">
        <v>1</v>
      </c>
      <c r="Q2897">
        <v>0</v>
      </c>
      <c r="R2897">
        <v>1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3.294082575006E-2</v>
      </c>
      <c r="Y2897">
        <v>0</v>
      </c>
      <c r="Z2897">
        <v>0.31361994611498889</v>
      </c>
      <c r="AA2897">
        <v>0</v>
      </c>
      <c r="AB2897">
        <v>0</v>
      </c>
      <c r="AC2897">
        <v>0</v>
      </c>
      <c r="AD2897">
        <v>0</v>
      </c>
      <c r="AE2897">
        <v>0.34656077186504891</v>
      </c>
    </row>
    <row r="2898" spans="1:31" x14ac:dyDescent="0.25">
      <c r="A2898">
        <v>2069420</v>
      </c>
      <c r="B2898">
        <v>1</v>
      </c>
      <c r="C2898" t="s">
        <v>81</v>
      </c>
      <c r="D2898" t="s">
        <v>127</v>
      </c>
      <c r="E2898" t="s">
        <v>140</v>
      </c>
      <c r="F2898" t="s">
        <v>8578</v>
      </c>
      <c r="G2898" t="s">
        <v>142</v>
      </c>
      <c r="H2898" t="s">
        <v>143</v>
      </c>
      <c r="I2898" t="s">
        <v>135</v>
      </c>
      <c r="J2898" t="s">
        <v>136</v>
      </c>
      <c r="K2898" t="s">
        <v>137</v>
      </c>
      <c r="L2898" t="s">
        <v>8579</v>
      </c>
      <c r="M2898" t="s">
        <v>8580</v>
      </c>
      <c r="N2898">
        <v>2.0330555549999998</v>
      </c>
      <c r="O2898">
        <v>0</v>
      </c>
      <c r="P2898">
        <v>1</v>
      </c>
      <c r="Q2898">
        <v>0</v>
      </c>
      <c r="R2898">
        <v>4</v>
      </c>
      <c r="S2898">
        <v>0</v>
      </c>
      <c r="T2898">
        <v>1</v>
      </c>
      <c r="U2898">
        <v>0</v>
      </c>
      <c r="V2898">
        <v>0</v>
      </c>
      <c r="W2898">
        <v>0</v>
      </c>
      <c r="X2898">
        <v>2.1813950026344604</v>
      </c>
      <c r="Y2898">
        <v>0</v>
      </c>
      <c r="Z2898">
        <v>5.1460007229051197</v>
      </c>
      <c r="AA2898">
        <v>0</v>
      </c>
      <c r="AB2898">
        <v>0.3132839588791072</v>
      </c>
      <c r="AC2898">
        <v>0</v>
      </c>
      <c r="AD2898">
        <v>0</v>
      </c>
      <c r="AE2898">
        <v>7.6406796844186866</v>
      </c>
    </row>
    <row r="2899" spans="1:31" x14ac:dyDescent="0.25">
      <c r="A2899">
        <v>2069712</v>
      </c>
      <c r="B2899">
        <v>1</v>
      </c>
      <c r="C2899" t="s">
        <v>81</v>
      </c>
      <c r="D2899" t="s">
        <v>114</v>
      </c>
      <c r="E2899" t="s">
        <v>169</v>
      </c>
      <c r="F2899" t="s">
        <v>8581</v>
      </c>
      <c r="G2899" t="s">
        <v>133</v>
      </c>
      <c r="H2899" t="s">
        <v>134</v>
      </c>
      <c r="I2899" t="s">
        <v>135</v>
      </c>
      <c r="J2899" t="s">
        <v>136</v>
      </c>
      <c r="K2899" t="s">
        <v>137</v>
      </c>
      <c r="L2899" t="s">
        <v>8282</v>
      </c>
      <c r="M2899" t="s">
        <v>8582</v>
      </c>
      <c r="N2899">
        <v>1.5774999999999999</v>
      </c>
      <c r="O2899">
        <v>0</v>
      </c>
      <c r="P2899">
        <v>10</v>
      </c>
      <c r="Q2899">
        <v>0</v>
      </c>
      <c r="R2899">
        <v>1</v>
      </c>
      <c r="S2899">
        <v>0</v>
      </c>
      <c r="T2899">
        <v>11</v>
      </c>
      <c r="U2899">
        <v>0</v>
      </c>
      <c r="V2899">
        <v>0</v>
      </c>
      <c r="W2899">
        <v>0</v>
      </c>
      <c r="X2899">
        <v>1.1091455929065595</v>
      </c>
      <c r="Y2899">
        <v>0</v>
      </c>
      <c r="Z2899">
        <v>1.3480119502858334E-3</v>
      </c>
      <c r="AA2899">
        <v>0</v>
      </c>
      <c r="AB2899">
        <v>6.2665675578790445</v>
      </c>
      <c r="AC2899">
        <v>0</v>
      </c>
      <c r="AD2899">
        <v>0</v>
      </c>
      <c r="AE2899">
        <v>7.37706116273589</v>
      </c>
    </row>
    <row r="2900" spans="1:31" x14ac:dyDescent="0.25">
      <c r="A2900">
        <v>2069383</v>
      </c>
      <c r="B2900">
        <v>1</v>
      </c>
      <c r="C2900" t="s">
        <v>80</v>
      </c>
      <c r="D2900" t="s">
        <v>96</v>
      </c>
      <c r="E2900" t="s">
        <v>131</v>
      </c>
      <c r="F2900" t="s">
        <v>8583</v>
      </c>
      <c r="G2900" t="s">
        <v>133</v>
      </c>
      <c r="H2900" t="s">
        <v>134</v>
      </c>
      <c r="I2900" t="s">
        <v>135</v>
      </c>
      <c r="J2900" t="s">
        <v>136</v>
      </c>
      <c r="K2900" t="s">
        <v>137</v>
      </c>
      <c r="L2900" t="s">
        <v>8584</v>
      </c>
      <c r="M2900" t="s">
        <v>8585</v>
      </c>
      <c r="N2900">
        <v>1.9583333329999999</v>
      </c>
      <c r="O2900">
        <v>0</v>
      </c>
      <c r="P2900">
        <v>258</v>
      </c>
      <c r="Q2900">
        <v>11</v>
      </c>
      <c r="R2900">
        <v>21</v>
      </c>
      <c r="S2900">
        <v>7</v>
      </c>
      <c r="T2900">
        <v>28</v>
      </c>
      <c r="U2900">
        <v>2</v>
      </c>
      <c r="V2900">
        <v>0</v>
      </c>
      <c r="W2900">
        <v>0</v>
      </c>
      <c r="X2900">
        <v>111.33620131126737</v>
      </c>
      <c r="Y2900">
        <v>8.3356058089729537</v>
      </c>
      <c r="Z2900">
        <v>15.290227474097334</v>
      </c>
      <c r="AA2900">
        <v>45.834665944507513</v>
      </c>
      <c r="AB2900">
        <v>17.698119232563723</v>
      </c>
      <c r="AC2900">
        <v>124.78539455445171</v>
      </c>
      <c r="AD2900">
        <v>0</v>
      </c>
      <c r="AE2900">
        <v>323.28021432586064</v>
      </c>
    </row>
    <row r="2901" spans="1:31" x14ac:dyDescent="0.25">
      <c r="A2901">
        <v>2069446</v>
      </c>
      <c r="B2901">
        <v>1</v>
      </c>
      <c r="C2901" t="s">
        <v>81</v>
      </c>
      <c r="D2901" t="s">
        <v>112</v>
      </c>
      <c r="E2901" t="s">
        <v>158</v>
      </c>
      <c r="F2901" t="s">
        <v>8586</v>
      </c>
      <c r="G2901" t="s">
        <v>154</v>
      </c>
      <c r="H2901" t="s">
        <v>143</v>
      </c>
      <c r="I2901" t="s">
        <v>135</v>
      </c>
      <c r="J2901" t="s">
        <v>136</v>
      </c>
      <c r="K2901" t="s">
        <v>155</v>
      </c>
      <c r="L2901" t="s">
        <v>8587</v>
      </c>
      <c r="M2901" t="s">
        <v>8588</v>
      </c>
      <c r="N2901">
        <v>8.1535572219999999</v>
      </c>
      <c r="O2901">
        <v>0</v>
      </c>
      <c r="P2901">
        <v>8</v>
      </c>
      <c r="Q2901">
        <v>0</v>
      </c>
      <c r="R2901">
        <v>19</v>
      </c>
      <c r="S2901">
        <v>0</v>
      </c>
      <c r="T2901">
        <v>1</v>
      </c>
      <c r="U2901">
        <v>0</v>
      </c>
      <c r="V2901">
        <v>0</v>
      </c>
      <c r="W2901">
        <v>0</v>
      </c>
      <c r="X2901">
        <v>14.644659248877989</v>
      </c>
      <c r="Y2901">
        <v>0</v>
      </c>
      <c r="Z2901">
        <v>87.97879456469704</v>
      </c>
      <c r="AA2901">
        <v>0</v>
      </c>
      <c r="AB2901">
        <v>0.73297496402661111</v>
      </c>
      <c r="AC2901">
        <v>0</v>
      </c>
      <c r="AD2901">
        <v>0</v>
      </c>
      <c r="AE2901">
        <v>103.35642877760164</v>
      </c>
    </row>
    <row r="2902" spans="1:31" x14ac:dyDescent="0.25">
      <c r="A2902">
        <v>2069483</v>
      </c>
      <c r="B2902">
        <v>1</v>
      </c>
      <c r="C2902" t="s">
        <v>80</v>
      </c>
      <c r="D2902" t="s">
        <v>82</v>
      </c>
      <c r="E2902" t="s">
        <v>158</v>
      </c>
      <c r="F2902" t="s">
        <v>8523</v>
      </c>
      <c r="G2902" t="s">
        <v>160</v>
      </c>
      <c r="H2902" t="s">
        <v>143</v>
      </c>
      <c r="I2902" t="s">
        <v>135</v>
      </c>
      <c r="J2902" t="s">
        <v>136</v>
      </c>
      <c r="K2902" t="s">
        <v>137</v>
      </c>
      <c r="L2902" t="s">
        <v>8589</v>
      </c>
      <c r="M2902" t="s">
        <v>8590</v>
      </c>
      <c r="N2902">
        <v>1.3277777770000001</v>
      </c>
      <c r="O2902">
        <v>0</v>
      </c>
      <c r="P2902">
        <v>81</v>
      </c>
      <c r="Q2902">
        <v>0</v>
      </c>
      <c r="R2902">
        <v>0</v>
      </c>
      <c r="S2902">
        <v>0</v>
      </c>
      <c r="T2902">
        <v>2</v>
      </c>
      <c r="U2902">
        <v>0</v>
      </c>
      <c r="V2902">
        <v>0</v>
      </c>
      <c r="W2902">
        <v>0</v>
      </c>
      <c r="X2902">
        <v>26.261245885779797</v>
      </c>
      <c r="Y2902">
        <v>0</v>
      </c>
      <c r="Z2902">
        <v>0</v>
      </c>
      <c r="AA2902">
        <v>0</v>
      </c>
      <c r="AB2902">
        <v>0.15899186629384665</v>
      </c>
      <c r="AC2902">
        <v>0</v>
      </c>
      <c r="AD2902">
        <v>0</v>
      </c>
      <c r="AE2902">
        <v>26.420237752073643</v>
      </c>
    </row>
    <row r="2903" spans="1:31" x14ac:dyDescent="0.25">
      <c r="A2903">
        <v>2069732</v>
      </c>
      <c r="B2903">
        <v>1</v>
      </c>
      <c r="C2903" t="s">
        <v>80</v>
      </c>
      <c r="D2903" t="s">
        <v>92</v>
      </c>
      <c r="E2903" t="s">
        <v>177</v>
      </c>
      <c r="F2903" t="s">
        <v>8591</v>
      </c>
      <c r="G2903" t="s">
        <v>183</v>
      </c>
      <c r="H2903" t="s">
        <v>143</v>
      </c>
      <c r="I2903" t="s">
        <v>135</v>
      </c>
      <c r="J2903" t="s">
        <v>136</v>
      </c>
      <c r="K2903" t="s">
        <v>137</v>
      </c>
      <c r="L2903" t="s">
        <v>8592</v>
      </c>
      <c r="M2903" t="s">
        <v>8593</v>
      </c>
      <c r="N2903">
        <v>1.3433333329999999</v>
      </c>
      <c r="O2903">
        <v>0</v>
      </c>
      <c r="P2903">
        <v>1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0.1559645431441217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0.1559645431441217</v>
      </c>
    </row>
    <row r="2904" spans="1:31" x14ac:dyDescent="0.25">
      <c r="A2904">
        <v>2069795</v>
      </c>
      <c r="B2904">
        <v>1</v>
      </c>
      <c r="C2904" t="s">
        <v>80</v>
      </c>
      <c r="D2904" t="s">
        <v>96</v>
      </c>
      <c r="E2904" t="s">
        <v>177</v>
      </c>
      <c r="F2904" t="s">
        <v>8594</v>
      </c>
      <c r="G2904" t="s">
        <v>183</v>
      </c>
      <c r="H2904" t="s">
        <v>143</v>
      </c>
      <c r="I2904" t="s">
        <v>135</v>
      </c>
      <c r="J2904" t="s">
        <v>136</v>
      </c>
      <c r="K2904" t="s">
        <v>137</v>
      </c>
      <c r="L2904" t="s">
        <v>8595</v>
      </c>
      <c r="M2904" t="s">
        <v>8596</v>
      </c>
      <c r="N2904">
        <v>2.153888888</v>
      </c>
      <c r="O2904">
        <v>0</v>
      </c>
      <c r="P2904">
        <v>1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0.54372397938019601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0.54372397938019601</v>
      </c>
    </row>
    <row r="2905" spans="1:31" x14ac:dyDescent="0.25">
      <c r="A2905">
        <v>2069652</v>
      </c>
      <c r="B2905">
        <v>1</v>
      </c>
      <c r="C2905" t="s">
        <v>80</v>
      </c>
      <c r="D2905" t="s">
        <v>84</v>
      </c>
      <c r="E2905" t="s">
        <v>177</v>
      </c>
      <c r="F2905" t="s">
        <v>8597</v>
      </c>
      <c r="G2905" t="s">
        <v>183</v>
      </c>
      <c r="H2905" t="s">
        <v>143</v>
      </c>
      <c r="I2905" t="s">
        <v>135</v>
      </c>
      <c r="J2905" t="s">
        <v>136</v>
      </c>
      <c r="K2905" t="s">
        <v>137</v>
      </c>
      <c r="L2905" t="s">
        <v>8598</v>
      </c>
      <c r="M2905" t="s">
        <v>8599</v>
      </c>
      <c r="N2905">
        <v>2.9211111110000001</v>
      </c>
      <c r="O2905">
        <v>0</v>
      </c>
      <c r="P2905">
        <v>5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1.477978939952822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1.477978939952822</v>
      </c>
    </row>
    <row r="2906" spans="1:31" x14ac:dyDescent="0.25">
      <c r="A2906">
        <v>2069609</v>
      </c>
      <c r="B2906">
        <v>1</v>
      </c>
      <c r="C2906" t="s">
        <v>80</v>
      </c>
      <c r="D2906" t="s">
        <v>92</v>
      </c>
      <c r="E2906" t="s">
        <v>177</v>
      </c>
      <c r="F2906" t="s">
        <v>8600</v>
      </c>
      <c r="G2906" t="s">
        <v>183</v>
      </c>
      <c r="H2906" t="s">
        <v>143</v>
      </c>
      <c r="I2906" t="s">
        <v>135</v>
      </c>
      <c r="J2906" t="s">
        <v>136</v>
      </c>
      <c r="K2906" t="s">
        <v>137</v>
      </c>
      <c r="L2906" t="s">
        <v>8601</v>
      </c>
      <c r="M2906" t="s">
        <v>8602</v>
      </c>
      <c r="N2906">
        <v>1.7761111110000001</v>
      </c>
      <c r="O2906">
        <v>0</v>
      </c>
      <c r="P2906">
        <v>1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0.69202815589147504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0.69202815589147504</v>
      </c>
    </row>
    <row r="2907" spans="1:31" x14ac:dyDescent="0.25">
      <c r="A2907">
        <v>2069758</v>
      </c>
      <c r="B2907">
        <v>1</v>
      </c>
      <c r="C2907" t="s">
        <v>80</v>
      </c>
      <c r="D2907" t="s">
        <v>82</v>
      </c>
      <c r="E2907" t="s">
        <v>177</v>
      </c>
      <c r="F2907" t="s">
        <v>8603</v>
      </c>
      <c r="G2907" t="s">
        <v>1007</v>
      </c>
      <c r="H2907" t="s">
        <v>143</v>
      </c>
      <c r="I2907" t="s">
        <v>135</v>
      </c>
      <c r="J2907" t="s">
        <v>136</v>
      </c>
      <c r="K2907" t="s">
        <v>137</v>
      </c>
      <c r="L2907" t="s">
        <v>8604</v>
      </c>
      <c r="M2907" t="s">
        <v>8605</v>
      </c>
      <c r="N2907">
        <v>3.3372222219999998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1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7.1802828077920067</v>
      </c>
      <c r="AC2907">
        <v>0</v>
      </c>
      <c r="AD2907">
        <v>0</v>
      </c>
      <c r="AE2907">
        <v>7.1802828077920067</v>
      </c>
    </row>
    <row r="2908" spans="1:31" x14ac:dyDescent="0.25">
      <c r="A2908">
        <v>2069715</v>
      </c>
      <c r="B2908">
        <v>1</v>
      </c>
      <c r="C2908" t="s">
        <v>80</v>
      </c>
      <c r="D2908" t="s">
        <v>96</v>
      </c>
      <c r="E2908" t="s">
        <v>177</v>
      </c>
      <c r="F2908" t="s">
        <v>8606</v>
      </c>
      <c r="G2908" t="s">
        <v>179</v>
      </c>
      <c r="H2908" t="s">
        <v>143</v>
      </c>
      <c r="I2908" t="s">
        <v>135</v>
      </c>
      <c r="J2908" t="s">
        <v>136</v>
      </c>
      <c r="K2908" t="s">
        <v>137</v>
      </c>
      <c r="L2908" t="s">
        <v>8607</v>
      </c>
      <c r="M2908" t="s">
        <v>8608</v>
      </c>
      <c r="N2908">
        <v>3.3833333329999999</v>
      </c>
      <c r="O2908">
        <v>0</v>
      </c>
      <c r="P2908">
        <v>1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0.85516336788661662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0.85516336788661662</v>
      </c>
    </row>
    <row r="2909" spans="1:31" x14ac:dyDescent="0.25">
      <c r="A2909">
        <v>2069641</v>
      </c>
      <c r="B2909">
        <v>1</v>
      </c>
      <c r="C2909" t="s">
        <v>80</v>
      </c>
      <c r="D2909" t="s">
        <v>103</v>
      </c>
      <c r="E2909" t="s">
        <v>295</v>
      </c>
      <c r="F2909" t="s">
        <v>4548</v>
      </c>
      <c r="G2909" t="s">
        <v>133</v>
      </c>
      <c r="H2909" t="s">
        <v>134</v>
      </c>
      <c r="I2909" t="s">
        <v>135</v>
      </c>
      <c r="J2909" t="s">
        <v>136</v>
      </c>
      <c r="K2909" t="s">
        <v>137</v>
      </c>
      <c r="L2909" t="s">
        <v>8609</v>
      </c>
      <c r="M2909" t="s">
        <v>8610</v>
      </c>
      <c r="N2909">
        <v>0.318611111</v>
      </c>
      <c r="O2909">
        <v>0</v>
      </c>
      <c r="P2909">
        <v>1620</v>
      </c>
      <c r="Q2909">
        <v>30</v>
      </c>
      <c r="R2909">
        <v>168</v>
      </c>
      <c r="S2909">
        <v>14</v>
      </c>
      <c r="T2909">
        <v>181</v>
      </c>
      <c r="U2909">
        <v>2</v>
      </c>
      <c r="V2909">
        <v>1</v>
      </c>
      <c r="W2909">
        <v>0</v>
      </c>
      <c r="X2909">
        <v>126.15946092799533</v>
      </c>
      <c r="Y2909">
        <v>21.062304325485769</v>
      </c>
      <c r="Z2909">
        <v>147.04199607301246</v>
      </c>
      <c r="AA2909">
        <v>17.705990820431911</v>
      </c>
      <c r="AB2909">
        <v>54.94869338812255</v>
      </c>
      <c r="AC2909">
        <v>38.232181642305598</v>
      </c>
      <c r="AD2909">
        <v>0.41959356141977305</v>
      </c>
      <c r="AE2909">
        <v>405.57022073877334</v>
      </c>
    </row>
    <row r="2910" spans="1:31" x14ac:dyDescent="0.25">
      <c r="A2910">
        <v>2069449</v>
      </c>
      <c r="B2910">
        <v>1</v>
      </c>
      <c r="C2910" t="s">
        <v>81</v>
      </c>
      <c r="D2910" t="s">
        <v>119</v>
      </c>
      <c r="E2910" t="s">
        <v>131</v>
      </c>
      <c r="F2910" t="s">
        <v>6483</v>
      </c>
      <c r="G2910" t="s">
        <v>133</v>
      </c>
      <c r="H2910" t="s">
        <v>134</v>
      </c>
      <c r="I2910" t="s">
        <v>259</v>
      </c>
      <c r="J2910" t="s">
        <v>136</v>
      </c>
      <c r="K2910" t="s">
        <v>137</v>
      </c>
      <c r="L2910" t="s">
        <v>8611</v>
      </c>
      <c r="M2910" t="s">
        <v>8612</v>
      </c>
      <c r="N2910">
        <v>5.5555550000000002E-3</v>
      </c>
      <c r="O2910">
        <v>0</v>
      </c>
      <c r="P2910">
        <v>1483</v>
      </c>
      <c r="Q2910">
        <v>92</v>
      </c>
      <c r="R2910">
        <v>335</v>
      </c>
      <c r="S2910">
        <v>2</v>
      </c>
      <c r="T2910">
        <v>66</v>
      </c>
      <c r="U2910">
        <v>0</v>
      </c>
      <c r="V2910">
        <v>0</v>
      </c>
      <c r="W2910">
        <v>0</v>
      </c>
      <c r="X2910">
        <v>1.2333616459212515</v>
      </c>
      <c r="Y2910">
        <v>1.5839485788983503</v>
      </c>
      <c r="Z2910">
        <v>3.4228953654127232</v>
      </c>
      <c r="AA2910">
        <v>2.6602764904083337E-2</v>
      </c>
      <c r="AB2910">
        <v>0.15900753762216674</v>
      </c>
      <c r="AC2910">
        <v>0</v>
      </c>
      <c r="AD2910">
        <v>0</v>
      </c>
      <c r="AE2910">
        <v>6.4258158927585756</v>
      </c>
    </row>
    <row r="2911" spans="1:31" x14ac:dyDescent="0.25">
      <c r="A2911">
        <v>2069426</v>
      </c>
      <c r="B2911">
        <v>1</v>
      </c>
      <c r="C2911" t="s">
        <v>80</v>
      </c>
      <c r="D2911" t="s">
        <v>83</v>
      </c>
      <c r="E2911" t="s">
        <v>295</v>
      </c>
      <c r="F2911" t="s">
        <v>6364</v>
      </c>
      <c r="G2911" t="s">
        <v>133</v>
      </c>
      <c r="H2911" t="s">
        <v>134</v>
      </c>
      <c r="I2911" t="s">
        <v>135</v>
      </c>
      <c r="J2911" t="s">
        <v>136</v>
      </c>
      <c r="K2911" t="s">
        <v>137</v>
      </c>
      <c r="L2911" t="s">
        <v>8613</v>
      </c>
      <c r="M2911" t="s">
        <v>8614</v>
      </c>
      <c r="N2911">
        <v>0.254722222</v>
      </c>
      <c r="O2911">
        <v>13</v>
      </c>
      <c r="P2911">
        <v>1889</v>
      </c>
      <c r="Q2911">
        <v>21</v>
      </c>
      <c r="R2911">
        <v>367</v>
      </c>
      <c r="S2911">
        <v>90</v>
      </c>
      <c r="T2911">
        <v>733</v>
      </c>
      <c r="U2911">
        <v>9</v>
      </c>
      <c r="V2911">
        <v>3</v>
      </c>
      <c r="W2911">
        <v>1.4438511418974511</v>
      </c>
      <c r="X2911">
        <v>127.00045840397608</v>
      </c>
      <c r="Y2911">
        <v>7.227276989006473</v>
      </c>
      <c r="Z2911">
        <v>50.7026157371727</v>
      </c>
      <c r="AA2911">
        <v>134.4734858329646</v>
      </c>
      <c r="AB2911">
        <v>191.1197095405648</v>
      </c>
      <c r="AC2911">
        <v>131.54944250910245</v>
      </c>
      <c r="AD2911">
        <v>12.820399749381114</v>
      </c>
      <c r="AE2911">
        <v>656.33723990406565</v>
      </c>
    </row>
    <row r="2912" spans="1:31" x14ac:dyDescent="0.25">
      <c r="A2912">
        <v>2069432</v>
      </c>
      <c r="B2912">
        <v>1</v>
      </c>
      <c r="C2912" t="s">
        <v>80</v>
      </c>
      <c r="D2912" t="s">
        <v>101</v>
      </c>
      <c r="E2912" t="s">
        <v>169</v>
      </c>
      <c r="F2912" t="s">
        <v>8615</v>
      </c>
      <c r="G2912" t="s">
        <v>133</v>
      </c>
      <c r="H2912" t="s">
        <v>134</v>
      </c>
      <c r="I2912" t="s">
        <v>135</v>
      </c>
      <c r="J2912" t="s">
        <v>136</v>
      </c>
      <c r="K2912" t="s">
        <v>137</v>
      </c>
      <c r="L2912" t="s">
        <v>8616</v>
      </c>
      <c r="M2912" t="s">
        <v>8617</v>
      </c>
      <c r="N2912">
        <v>0.98055555500000002</v>
      </c>
      <c r="O2912">
        <v>0</v>
      </c>
      <c r="P2912">
        <v>3516</v>
      </c>
      <c r="Q2912">
        <v>0</v>
      </c>
      <c r="R2912">
        <v>2</v>
      </c>
      <c r="S2912">
        <v>1</v>
      </c>
      <c r="T2912">
        <v>112</v>
      </c>
      <c r="U2912">
        <v>0</v>
      </c>
      <c r="V2912">
        <v>0</v>
      </c>
      <c r="W2912">
        <v>0</v>
      </c>
      <c r="X2912">
        <v>604.15580328311785</v>
      </c>
      <c r="Y2912">
        <v>0</v>
      </c>
      <c r="Z2912">
        <v>0.15855052657430002</v>
      </c>
      <c r="AA2912">
        <v>3.9795008654600004</v>
      </c>
      <c r="AB2912">
        <v>85.41145072984402</v>
      </c>
      <c r="AC2912">
        <v>0</v>
      </c>
      <c r="AD2912">
        <v>0</v>
      </c>
      <c r="AE2912">
        <v>693.70530540499612</v>
      </c>
    </row>
    <row r="2913" spans="1:31" x14ac:dyDescent="0.25">
      <c r="A2913">
        <v>2069635</v>
      </c>
      <c r="B2913">
        <v>1</v>
      </c>
      <c r="C2913" t="s">
        <v>81</v>
      </c>
      <c r="D2913" t="s">
        <v>120</v>
      </c>
      <c r="E2913" t="s">
        <v>146</v>
      </c>
      <c r="F2913" t="s">
        <v>8618</v>
      </c>
      <c r="G2913" t="s">
        <v>133</v>
      </c>
      <c r="H2913" t="s">
        <v>134</v>
      </c>
      <c r="I2913" t="s">
        <v>135</v>
      </c>
      <c r="J2913" t="s">
        <v>136</v>
      </c>
      <c r="K2913" t="s">
        <v>137</v>
      </c>
      <c r="L2913" t="s">
        <v>8619</v>
      </c>
      <c r="M2913" t="s">
        <v>8620</v>
      </c>
      <c r="N2913">
        <v>0.46055555500000001</v>
      </c>
      <c r="O2913">
        <v>0</v>
      </c>
      <c r="P2913">
        <v>1068</v>
      </c>
      <c r="Q2913">
        <v>0</v>
      </c>
      <c r="R2913">
        <v>5</v>
      </c>
      <c r="S2913">
        <v>1</v>
      </c>
      <c r="T2913">
        <v>125</v>
      </c>
      <c r="U2913">
        <v>0</v>
      </c>
      <c r="V2913">
        <v>0</v>
      </c>
      <c r="W2913">
        <v>0</v>
      </c>
      <c r="X2913">
        <v>97.759150775149322</v>
      </c>
      <c r="Y2913">
        <v>0</v>
      </c>
      <c r="Z2913">
        <v>1.3490624836337639</v>
      </c>
      <c r="AA2913">
        <v>38.951428658512043</v>
      </c>
      <c r="AB2913">
        <v>26.11301896653373</v>
      </c>
      <c r="AC2913">
        <v>0</v>
      </c>
      <c r="AD2913">
        <v>0</v>
      </c>
      <c r="AE2913">
        <v>164.17266088382885</v>
      </c>
    </row>
    <row r="2914" spans="1:31" x14ac:dyDescent="0.25">
      <c r="A2914">
        <v>2069741</v>
      </c>
      <c r="B2914">
        <v>1</v>
      </c>
      <c r="C2914" t="s">
        <v>81</v>
      </c>
      <c r="D2914" t="s">
        <v>113</v>
      </c>
      <c r="E2914" t="s">
        <v>158</v>
      </c>
      <c r="F2914" t="s">
        <v>8621</v>
      </c>
      <c r="G2914" t="s">
        <v>160</v>
      </c>
      <c r="H2914" t="s">
        <v>143</v>
      </c>
      <c r="I2914" t="s">
        <v>135</v>
      </c>
      <c r="J2914" t="s">
        <v>136</v>
      </c>
      <c r="K2914" t="s">
        <v>137</v>
      </c>
      <c r="L2914" t="s">
        <v>8622</v>
      </c>
      <c r="M2914" t="s">
        <v>8623</v>
      </c>
      <c r="N2914">
        <v>1.403333333</v>
      </c>
      <c r="O2914">
        <v>0</v>
      </c>
      <c r="P2914">
        <v>25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5.7421608279196539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5.7421608279196539</v>
      </c>
    </row>
    <row r="2915" spans="1:31" x14ac:dyDescent="0.25">
      <c r="A2915">
        <v>2069349</v>
      </c>
      <c r="B2915">
        <v>1</v>
      </c>
      <c r="C2915" t="s">
        <v>80</v>
      </c>
      <c r="D2915" t="s">
        <v>89</v>
      </c>
      <c r="E2915" t="s">
        <v>146</v>
      </c>
      <c r="F2915" t="s">
        <v>7444</v>
      </c>
      <c r="G2915" t="s">
        <v>263</v>
      </c>
      <c r="H2915" t="s">
        <v>134</v>
      </c>
      <c r="I2915" t="s">
        <v>135</v>
      </c>
      <c r="J2915" t="s">
        <v>136</v>
      </c>
      <c r="K2915" t="s">
        <v>137</v>
      </c>
      <c r="L2915" t="s">
        <v>8624</v>
      </c>
      <c r="M2915" t="s">
        <v>8625</v>
      </c>
      <c r="N2915">
        <v>6.011111111</v>
      </c>
      <c r="O2915">
        <v>1</v>
      </c>
      <c r="P2915">
        <v>272</v>
      </c>
      <c r="Q2915">
        <v>1</v>
      </c>
      <c r="R2915">
        <v>51</v>
      </c>
      <c r="S2915">
        <v>1</v>
      </c>
      <c r="T2915">
        <v>138</v>
      </c>
      <c r="U2915">
        <v>0</v>
      </c>
      <c r="V2915">
        <v>0</v>
      </c>
      <c r="W2915">
        <v>20.726021297226598</v>
      </c>
      <c r="X2915">
        <v>584.36761575427533</v>
      </c>
      <c r="Y2915">
        <v>25.005465742764486</v>
      </c>
      <c r="Z2915">
        <v>147.99957171696673</v>
      </c>
      <c r="AA2915">
        <v>2.0564304260503636</v>
      </c>
      <c r="AB2915">
        <v>744.94318125231791</v>
      </c>
      <c r="AC2915">
        <v>0</v>
      </c>
      <c r="AD2915">
        <v>0</v>
      </c>
      <c r="AE2915">
        <v>1525.0982861896014</v>
      </c>
    </row>
    <row r="2916" spans="1:31" x14ac:dyDescent="0.25">
      <c r="A2916">
        <v>2069681</v>
      </c>
      <c r="B2916">
        <v>1</v>
      </c>
      <c r="C2916" t="s">
        <v>80</v>
      </c>
      <c r="D2916" t="s">
        <v>95</v>
      </c>
      <c r="E2916" t="s">
        <v>131</v>
      </c>
      <c r="F2916" t="s">
        <v>8184</v>
      </c>
      <c r="G2916" t="s">
        <v>154</v>
      </c>
      <c r="H2916" t="s">
        <v>134</v>
      </c>
      <c r="I2916" t="s">
        <v>135</v>
      </c>
      <c r="J2916" t="s">
        <v>5</v>
      </c>
      <c r="K2916" t="s">
        <v>155</v>
      </c>
      <c r="L2916" t="s">
        <v>8626</v>
      </c>
      <c r="M2916" t="s">
        <v>8627</v>
      </c>
      <c r="N2916">
        <v>1.5393127769999999</v>
      </c>
      <c r="O2916">
        <v>0</v>
      </c>
      <c r="P2916">
        <v>0</v>
      </c>
      <c r="Q2916">
        <v>0</v>
      </c>
      <c r="R2916">
        <v>0</v>
      </c>
      <c r="S2916">
        <v>4</v>
      </c>
      <c r="T2916">
        <v>0</v>
      </c>
      <c r="U2916">
        <v>1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70.995394757935401</v>
      </c>
      <c r="AB2916">
        <v>0</v>
      </c>
      <c r="AC2916">
        <v>71.258950952365907</v>
      </c>
      <c r="AD2916">
        <v>0</v>
      </c>
      <c r="AE2916">
        <v>142.25434571030132</v>
      </c>
    </row>
    <row r="2917" spans="1:31" x14ac:dyDescent="0.25">
      <c r="A2917">
        <v>2069781</v>
      </c>
      <c r="B2917">
        <v>1</v>
      </c>
      <c r="C2917" t="s">
        <v>80</v>
      </c>
      <c r="D2917" t="s">
        <v>96</v>
      </c>
      <c r="E2917" t="s">
        <v>177</v>
      </c>
      <c r="F2917" t="s">
        <v>8628</v>
      </c>
      <c r="G2917" t="s">
        <v>183</v>
      </c>
      <c r="H2917" t="s">
        <v>143</v>
      </c>
      <c r="I2917" t="s">
        <v>135</v>
      </c>
      <c r="J2917" t="s">
        <v>136</v>
      </c>
      <c r="K2917" t="s">
        <v>137</v>
      </c>
      <c r="L2917" t="s">
        <v>8629</v>
      </c>
      <c r="M2917" t="s">
        <v>8630</v>
      </c>
      <c r="N2917">
        <v>1.740277777</v>
      </c>
      <c r="O2917">
        <v>0</v>
      </c>
      <c r="P2917">
        <v>1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0.63813426371831117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0.63813426371831117</v>
      </c>
    </row>
    <row r="2918" spans="1:31" x14ac:dyDescent="0.25">
      <c r="A2918">
        <v>2069512</v>
      </c>
      <c r="B2918">
        <v>1</v>
      </c>
      <c r="C2918" t="s">
        <v>80</v>
      </c>
      <c r="D2918" t="s">
        <v>104</v>
      </c>
      <c r="E2918" t="s">
        <v>169</v>
      </c>
      <c r="F2918" t="s">
        <v>8631</v>
      </c>
      <c r="G2918" t="s">
        <v>133</v>
      </c>
      <c r="H2918" t="s">
        <v>134</v>
      </c>
      <c r="I2918" t="s">
        <v>135</v>
      </c>
      <c r="J2918" t="s">
        <v>136</v>
      </c>
      <c r="K2918" t="s">
        <v>137</v>
      </c>
      <c r="L2918" t="s">
        <v>8632</v>
      </c>
      <c r="M2918" t="s">
        <v>8633</v>
      </c>
      <c r="N2918">
        <v>2.778333333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>
        <v>3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912.30264660285809</v>
      </c>
      <c r="AD2918">
        <v>0</v>
      </c>
      <c r="AE2918">
        <v>912.30264660285809</v>
      </c>
    </row>
    <row r="2919" spans="1:31" x14ac:dyDescent="0.25">
      <c r="A2919">
        <v>2069698</v>
      </c>
      <c r="B2919">
        <v>1</v>
      </c>
      <c r="C2919" t="s">
        <v>81</v>
      </c>
      <c r="D2919" t="s">
        <v>112</v>
      </c>
      <c r="E2919" t="s">
        <v>146</v>
      </c>
      <c r="F2919" t="s">
        <v>8634</v>
      </c>
      <c r="G2919" t="s">
        <v>133</v>
      </c>
      <c r="H2919" t="s">
        <v>134</v>
      </c>
      <c r="I2919" t="s">
        <v>259</v>
      </c>
      <c r="J2919" t="s">
        <v>136</v>
      </c>
      <c r="K2919" t="s">
        <v>137</v>
      </c>
      <c r="L2919" t="s">
        <v>8635</v>
      </c>
      <c r="M2919" t="s">
        <v>8636</v>
      </c>
      <c r="N2919">
        <v>5.5555550000000002E-3</v>
      </c>
      <c r="O2919">
        <v>0</v>
      </c>
      <c r="P2919">
        <v>327</v>
      </c>
      <c r="Q2919">
        <v>0</v>
      </c>
      <c r="R2919">
        <v>11</v>
      </c>
      <c r="S2919">
        <v>1</v>
      </c>
      <c r="T2919">
        <v>40</v>
      </c>
      <c r="U2919">
        <v>0</v>
      </c>
      <c r="V2919">
        <v>0</v>
      </c>
      <c r="W2919">
        <v>0</v>
      </c>
      <c r="X2919">
        <v>0.4474406754931109</v>
      </c>
      <c r="Y2919">
        <v>0</v>
      </c>
      <c r="Z2919">
        <v>0.11773347394230559</v>
      </c>
      <c r="AA2919">
        <v>7.3123135664444443E-3</v>
      </c>
      <c r="AB2919">
        <v>7.833833626722779E-2</v>
      </c>
      <c r="AC2919">
        <v>0</v>
      </c>
      <c r="AD2919">
        <v>0</v>
      </c>
      <c r="AE2919">
        <v>0.65082479926908865</v>
      </c>
    </row>
    <row r="2920" spans="1:31" x14ac:dyDescent="0.25">
      <c r="A2920">
        <v>2069532</v>
      </c>
      <c r="B2920">
        <v>1</v>
      </c>
      <c r="C2920" t="s">
        <v>80</v>
      </c>
      <c r="D2920" t="s">
        <v>93</v>
      </c>
      <c r="E2920" t="s">
        <v>140</v>
      </c>
      <c r="F2920" t="s">
        <v>8637</v>
      </c>
      <c r="G2920" t="s">
        <v>142</v>
      </c>
      <c r="H2920" t="s">
        <v>143</v>
      </c>
      <c r="I2920" t="s">
        <v>135</v>
      </c>
      <c r="J2920" t="s">
        <v>136</v>
      </c>
      <c r="K2920" t="s">
        <v>137</v>
      </c>
      <c r="L2920" t="s">
        <v>8638</v>
      </c>
      <c r="M2920" t="s">
        <v>8639</v>
      </c>
      <c r="N2920">
        <v>5.0480555550000004</v>
      </c>
      <c r="O2920">
        <v>0</v>
      </c>
      <c r="P2920">
        <v>12</v>
      </c>
      <c r="Q2920">
        <v>0</v>
      </c>
      <c r="R2920">
        <v>8</v>
      </c>
      <c r="S2920">
        <v>0</v>
      </c>
      <c r="T2920">
        <v>2</v>
      </c>
      <c r="U2920">
        <v>0</v>
      </c>
      <c r="V2920">
        <v>0</v>
      </c>
      <c r="W2920">
        <v>0</v>
      </c>
      <c r="X2920">
        <v>2.6270344306865958</v>
      </c>
      <c r="Y2920">
        <v>0</v>
      </c>
      <c r="Z2920">
        <v>21.947436474273875</v>
      </c>
      <c r="AA2920">
        <v>0</v>
      </c>
      <c r="AB2920">
        <v>9.6055367227694788</v>
      </c>
      <c r="AC2920">
        <v>0</v>
      </c>
      <c r="AD2920">
        <v>0</v>
      </c>
      <c r="AE2920">
        <v>34.18000762772995</v>
      </c>
    </row>
    <row r="2921" spans="1:31" x14ac:dyDescent="0.25">
      <c r="A2921">
        <v>2069555</v>
      </c>
      <c r="B2921">
        <v>1</v>
      </c>
      <c r="C2921" t="s">
        <v>80</v>
      </c>
      <c r="D2921" t="s">
        <v>99</v>
      </c>
      <c r="E2921" t="s">
        <v>177</v>
      </c>
      <c r="F2921" t="s">
        <v>8640</v>
      </c>
      <c r="G2921" t="s">
        <v>183</v>
      </c>
      <c r="H2921" t="s">
        <v>143</v>
      </c>
      <c r="I2921" t="s">
        <v>135</v>
      </c>
      <c r="J2921" t="s">
        <v>136</v>
      </c>
      <c r="K2921" t="s">
        <v>137</v>
      </c>
      <c r="L2921" t="s">
        <v>8641</v>
      </c>
      <c r="M2921" t="s">
        <v>8642</v>
      </c>
      <c r="N2921">
        <v>0.78861111100000003</v>
      </c>
      <c r="O2921">
        <v>0</v>
      </c>
      <c r="P2921">
        <v>2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0.19446381237360003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0.19446381237360003</v>
      </c>
    </row>
    <row r="2922" spans="1:31" x14ac:dyDescent="0.25">
      <c r="A2922">
        <v>2069469</v>
      </c>
      <c r="B2922">
        <v>1</v>
      </c>
      <c r="C2922" t="s">
        <v>81</v>
      </c>
      <c r="D2922" t="s">
        <v>115</v>
      </c>
      <c r="E2922" t="s">
        <v>146</v>
      </c>
      <c r="F2922" t="s">
        <v>8643</v>
      </c>
      <c r="G2922" t="s">
        <v>273</v>
      </c>
      <c r="H2922" t="s">
        <v>134</v>
      </c>
      <c r="I2922" t="s">
        <v>135</v>
      </c>
      <c r="J2922" t="s">
        <v>136</v>
      </c>
      <c r="K2922" t="s">
        <v>155</v>
      </c>
      <c r="L2922" t="s">
        <v>8644</v>
      </c>
      <c r="M2922" t="s">
        <v>8645</v>
      </c>
      <c r="N2922">
        <v>7.6616666660000003</v>
      </c>
      <c r="O2922">
        <v>0</v>
      </c>
      <c r="P2922">
        <v>2930</v>
      </c>
      <c r="Q2922">
        <v>6</v>
      </c>
      <c r="R2922">
        <v>166</v>
      </c>
      <c r="S2922">
        <v>6</v>
      </c>
      <c r="T2922">
        <v>203</v>
      </c>
      <c r="U2922">
        <v>1</v>
      </c>
      <c r="V2922">
        <v>1</v>
      </c>
      <c r="W2922">
        <v>0</v>
      </c>
      <c r="X2922">
        <v>2852.7962556547441</v>
      </c>
      <c r="Y2922">
        <v>184.71758681116583</v>
      </c>
      <c r="Z2922">
        <v>584.05475633010724</v>
      </c>
      <c r="AA2922">
        <v>201.90592707832747</v>
      </c>
      <c r="AB2922">
        <v>426.85964521749497</v>
      </c>
      <c r="AC2922">
        <v>41.163313025697235</v>
      </c>
      <c r="AD2922">
        <v>1.6960635071805834E-2</v>
      </c>
      <c r="AE2922">
        <v>4291.5144447526081</v>
      </c>
    </row>
    <row r="2923" spans="1:31" x14ac:dyDescent="0.25">
      <c r="A2923">
        <v>2069412</v>
      </c>
      <c r="B2923">
        <v>1</v>
      </c>
      <c r="C2923" t="s">
        <v>81</v>
      </c>
      <c r="D2923" t="s">
        <v>120</v>
      </c>
      <c r="E2923" t="s">
        <v>140</v>
      </c>
      <c r="F2923" t="s">
        <v>8646</v>
      </c>
      <c r="G2923" t="s">
        <v>142</v>
      </c>
      <c r="H2923" t="s">
        <v>143</v>
      </c>
      <c r="I2923" t="s">
        <v>135</v>
      </c>
      <c r="J2923" t="s">
        <v>136</v>
      </c>
      <c r="K2923" t="s">
        <v>137</v>
      </c>
      <c r="L2923" t="s">
        <v>8647</v>
      </c>
      <c r="M2923" t="s">
        <v>8648</v>
      </c>
      <c r="N2923">
        <v>1.9275</v>
      </c>
      <c r="O2923">
        <v>0</v>
      </c>
      <c r="P2923">
        <v>0</v>
      </c>
      <c r="Q2923">
        <v>0</v>
      </c>
      <c r="R2923">
        <v>4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1.4940713767943333E-2</v>
      </c>
      <c r="AA2923">
        <v>0</v>
      </c>
      <c r="AB2923">
        <v>0</v>
      </c>
      <c r="AC2923">
        <v>0</v>
      </c>
      <c r="AD2923">
        <v>0</v>
      </c>
      <c r="AE2923">
        <v>1.4940713767943333E-2</v>
      </c>
    </row>
    <row r="2924" spans="1:31" x14ac:dyDescent="0.25">
      <c r="A2924">
        <v>2069804</v>
      </c>
      <c r="B2924">
        <v>1</v>
      </c>
      <c r="C2924" t="s">
        <v>81</v>
      </c>
      <c r="D2924" t="s">
        <v>120</v>
      </c>
      <c r="E2924" t="s">
        <v>140</v>
      </c>
      <c r="F2924" t="s">
        <v>8649</v>
      </c>
      <c r="G2924" t="s">
        <v>1744</v>
      </c>
      <c r="H2924" t="s">
        <v>143</v>
      </c>
      <c r="I2924" t="s">
        <v>135</v>
      </c>
      <c r="J2924" t="s">
        <v>136</v>
      </c>
      <c r="K2924" t="s">
        <v>137</v>
      </c>
      <c r="L2924" t="s">
        <v>8650</v>
      </c>
      <c r="M2924" t="s">
        <v>8651</v>
      </c>
      <c r="N2924">
        <v>1.968611111</v>
      </c>
      <c r="O2924">
        <v>0</v>
      </c>
      <c r="P2924">
        <v>0</v>
      </c>
      <c r="Q2924">
        <v>0</v>
      </c>
      <c r="R2924">
        <v>7</v>
      </c>
      <c r="S2924">
        <v>0</v>
      </c>
      <c r="T2924">
        <v>1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16.294080859349176</v>
      </c>
      <c r="AA2924">
        <v>0</v>
      </c>
      <c r="AB2924">
        <v>4.4500523869979336</v>
      </c>
      <c r="AC2924">
        <v>0</v>
      </c>
      <c r="AD2924">
        <v>0</v>
      </c>
      <c r="AE2924">
        <v>20.744133246347111</v>
      </c>
    </row>
    <row r="2925" spans="1:31" x14ac:dyDescent="0.25">
      <c r="A2925">
        <v>2069718</v>
      </c>
      <c r="B2925">
        <v>1</v>
      </c>
      <c r="C2925" t="s">
        <v>80</v>
      </c>
      <c r="D2925" t="s">
        <v>92</v>
      </c>
      <c r="E2925" t="s">
        <v>505</v>
      </c>
      <c r="F2925" t="s">
        <v>8652</v>
      </c>
      <c r="G2925" t="s">
        <v>569</v>
      </c>
      <c r="H2925" t="s">
        <v>143</v>
      </c>
      <c r="I2925" t="s">
        <v>135</v>
      </c>
      <c r="J2925" t="s">
        <v>136</v>
      </c>
      <c r="K2925" t="s">
        <v>137</v>
      </c>
      <c r="L2925" t="s">
        <v>8653</v>
      </c>
      <c r="M2925" t="s">
        <v>8654</v>
      </c>
      <c r="N2925">
        <v>0.58722222199999996</v>
      </c>
      <c r="O2925">
        <v>0</v>
      </c>
      <c r="P2925">
        <v>39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4.8960243664431191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4.8960243664431191</v>
      </c>
    </row>
    <row r="2926" spans="1:31" x14ac:dyDescent="0.25">
      <c r="A2926">
        <v>2069452</v>
      </c>
      <c r="B2926">
        <v>1</v>
      </c>
      <c r="C2926" t="s">
        <v>81</v>
      </c>
      <c r="D2926" t="s">
        <v>120</v>
      </c>
      <c r="E2926" t="s">
        <v>140</v>
      </c>
      <c r="F2926" t="s">
        <v>2894</v>
      </c>
      <c r="G2926" t="s">
        <v>154</v>
      </c>
      <c r="H2926" t="s">
        <v>143</v>
      </c>
      <c r="I2926" t="s">
        <v>135</v>
      </c>
      <c r="J2926" t="s">
        <v>136</v>
      </c>
      <c r="K2926" t="s">
        <v>155</v>
      </c>
      <c r="L2926" t="s">
        <v>8655</v>
      </c>
      <c r="M2926" t="s">
        <v>8656</v>
      </c>
      <c r="N2926">
        <v>8.5709</v>
      </c>
      <c r="O2926">
        <v>0</v>
      </c>
      <c r="P2926">
        <v>112</v>
      </c>
      <c r="Q2926">
        <v>0</v>
      </c>
      <c r="R2926">
        <v>1</v>
      </c>
      <c r="S2926">
        <v>0</v>
      </c>
      <c r="T2926">
        <v>6</v>
      </c>
      <c r="U2926">
        <v>0</v>
      </c>
      <c r="V2926">
        <v>0</v>
      </c>
      <c r="W2926">
        <v>0</v>
      </c>
      <c r="X2926">
        <v>160.06690913295057</v>
      </c>
      <c r="Y2926">
        <v>0</v>
      </c>
      <c r="Z2926">
        <v>4.6601839665454525</v>
      </c>
      <c r="AA2926">
        <v>0</v>
      </c>
      <c r="AB2926">
        <v>16.92225912560744</v>
      </c>
      <c r="AC2926">
        <v>0</v>
      </c>
      <c r="AD2926">
        <v>0</v>
      </c>
      <c r="AE2926">
        <v>181.64935222510346</v>
      </c>
    </row>
    <row r="2927" spans="1:31" x14ac:dyDescent="0.25">
      <c r="A2927">
        <v>2069406</v>
      </c>
      <c r="B2927">
        <v>1</v>
      </c>
      <c r="C2927" t="s">
        <v>80</v>
      </c>
      <c r="D2927" t="s">
        <v>82</v>
      </c>
      <c r="E2927" t="s">
        <v>295</v>
      </c>
      <c r="F2927" t="s">
        <v>7637</v>
      </c>
      <c r="G2927" t="s">
        <v>513</v>
      </c>
      <c r="H2927" t="s">
        <v>134</v>
      </c>
      <c r="I2927" t="s">
        <v>135</v>
      </c>
      <c r="J2927" t="s">
        <v>136</v>
      </c>
      <c r="K2927" t="s">
        <v>155</v>
      </c>
      <c r="L2927" t="s">
        <v>8657</v>
      </c>
      <c r="M2927" t="s">
        <v>8658</v>
      </c>
      <c r="N2927">
        <v>6.5833332999999994E-2</v>
      </c>
      <c r="O2927">
        <v>0</v>
      </c>
      <c r="P2927">
        <v>256</v>
      </c>
      <c r="Q2927">
        <v>0</v>
      </c>
      <c r="R2927">
        <v>0</v>
      </c>
      <c r="S2927">
        <v>1</v>
      </c>
      <c r="T2927">
        <v>1307</v>
      </c>
      <c r="U2927">
        <v>0</v>
      </c>
      <c r="V2927">
        <v>8</v>
      </c>
      <c r="W2927">
        <v>0</v>
      </c>
      <c r="X2927">
        <v>2.0397493011111303</v>
      </c>
      <c r="Y2927">
        <v>0</v>
      </c>
      <c r="Z2927">
        <v>0</v>
      </c>
      <c r="AA2927">
        <v>15.330621563804876</v>
      </c>
      <c r="AB2927">
        <v>42.191691632535658</v>
      </c>
      <c r="AC2927">
        <v>0</v>
      </c>
      <c r="AD2927">
        <v>2.9847085819356747</v>
      </c>
      <c r="AE2927">
        <v>62.546771079387341</v>
      </c>
    </row>
    <row r="2928" spans="1:31" x14ac:dyDescent="0.25">
      <c r="A2928">
        <v>2069575</v>
      </c>
      <c r="B2928">
        <v>1</v>
      </c>
      <c r="C2928" t="s">
        <v>80</v>
      </c>
      <c r="D2928" t="s">
        <v>85</v>
      </c>
      <c r="E2928" t="s">
        <v>177</v>
      </c>
      <c r="F2928" t="s">
        <v>8659</v>
      </c>
      <c r="G2928" t="s">
        <v>196</v>
      </c>
      <c r="H2928" t="s">
        <v>143</v>
      </c>
      <c r="I2928" t="s">
        <v>135</v>
      </c>
      <c r="J2928" t="s">
        <v>136</v>
      </c>
      <c r="K2928" t="s">
        <v>137</v>
      </c>
      <c r="L2928" t="s">
        <v>8660</v>
      </c>
      <c r="M2928" t="s">
        <v>8661</v>
      </c>
      <c r="N2928">
        <v>0.97861111099999998</v>
      </c>
      <c r="O2928">
        <v>0</v>
      </c>
      <c r="P2928">
        <v>4</v>
      </c>
      <c r="Q2928">
        <v>0</v>
      </c>
      <c r="R2928">
        <v>0</v>
      </c>
      <c r="S2928">
        <v>0</v>
      </c>
      <c r="T2928">
        <v>1</v>
      </c>
      <c r="U2928">
        <v>0</v>
      </c>
      <c r="V2928">
        <v>0</v>
      </c>
      <c r="W2928">
        <v>0</v>
      </c>
      <c r="X2928">
        <v>0.46524441535690164</v>
      </c>
      <c r="Y2928">
        <v>0</v>
      </c>
      <c r="Z2928">
        <v>0</v>
      </c>
      <c r="AA2928">
        <v>0</v>
      </c>
      <c r="AB2928">
        <v>0.20586705386764112</v>
      </c>
      <c r="AC2928">
        <v>0</v>
      </c>
      <c r="AD2928">
        <v>0</v>
      </c>
      <c r="AE2928">
        <v>0.67111146922454279</v>
      </c>
    </row>
    <row r="2929" spans="1:31" x14ac:dyDescent="0.25">
      <c r="A2929">
        <v>2069429</v>
      </c>
      <c r="B2929">
        <v>1</v>
      </c>
      <c r="C2929" t="s">
        <v>81</v>
      </c>
      <c r="D2929" t="s">
        <v>121</v>
      </c>
      <c r="E2929" t="s">
        <v>146</v>
      </c>
      <c r="F2929" t="s">
        <v>8662</v>
      </c>
      <c r="G2929" t="s">
        <v>133</v>
      </c>
      <c r="H2929" t="s">
        <v>134</v>
      </c>
      <c r="I2929" t="s">
        <v>259</v>
      </c>
      <c r="J2929" t="s">
        <v>136</v>
      </c>
      <c r="K2929" t="s">
        <v>137</v>
      </c>
      <c r="L2929" t="s">
        <v>8663</v>
      </c>
      <c r="M2929" t="s">
        <v>8664</v>
      </c>
      <c r="N2929">
        <v>1.3888888E-2</v>
      </c>
      <c r="O2929">
        <v>0</v>
      </c>
      <c r="P2929">
        <v>1085</v>
      </c>
      <c r="Q2929">
        <v>0</v>
      </c>
      <c r="R2929">
        <v>43</v>
      </c>
      <c r="S2929">
        <v>2</v>
      </c>
      <c r="T2929">
        <v>48</v>
      </c>
      <c r="U2929">
        <v>0</v>
      </c>
      <c r="V2929">
        <v>0</v>
      </c>
      <c r="W2929">
        <v>0</v>
      </c>
      <c r="X2929">
        <v>1.6017612841789144</v>
      </c>
      <c r="Y2929">
        <v>0</v>
      </c>
      <c r="Z2929">
        <v>3.5953384702902783E-2</v>
      </c>
      <c r="AA2929">
        <v>8.0300519136999982E-2</v>
      </c>
      <c r="AB2929">
        <v>0.11769324996799996</v>
      </c>
      <c r="AC2929">
        <v>0</v>
      </c>
      <c r="AD2929">
        <v>0</v>
      </c>
      <c r="AE2929">
        <v>1.8357084379868172</v>
      </c>
    </row>
    <row r="2930" spans="1:31" x14ac:dyDescent="0.25">
      <c r="A2930">
        <v>2069738</v>
      </c>
      <c r="B2930">
        <v>1</v>
      </c>
      <c r="C2930" t="s">
        <v>80</v>
      </c>
      <c r="D2930" t="s">
        <v>103</v>
      </c>
      <c r="E2930" t="s">
        <v>158</v>
      </c>
      <c r="F2930" t="s">
        <v>8665</v>
      </c>
      <c r="G2930" t="s">
        <v>160</v>
      </c>
      <c r="H2930" t="s">
        <v>143</v>
      </c>
      <c r="I2930" t="s">
        <v>135</v>
      </c>
      <c r="J2930" t="s">
        <v>136</v>
      </c>
      <c r="K2930" t="s">
        <v>137</v>
      </c>
      <c r="L2930" t="s">
        <v>8666</v>
      </c>
      <c r="M2930" t="s">
        <v>8667</v>
      </c>
      <c r="N2930">
        <v>1.322777777</v>
      </c>
      <c r="O2930">
        <v>0</v>
      </c>
      <c r="P2930">
        <v>26</v>
      </c>
      <c r="Q2930">
        <v>0</v>
      </c>
      <c r="R2930">
        <v>0</v>
      </c>
      <c r="S2930">
        <v>0</v>
      </c>
      <c r="T2930">
        <v>1</v>
      </c>
      <c r="U2930">
        <v>0</v>
      </c>
      <c r="V2930">
        <v>0</v>
      </c>
      <c r="W2930">
        <v>0</v>
      </c>
      <c r="X2930">
        <v>8.5707167371091142</v>
      </c>
      <c r="Y2930">
        <v>0</v>
      </c>
      <c r="Z2930">
        <v>0</v>
      </c>
      <c r="AA2930">
        <v>0</v>
      </c>
      <c r="AB2930">
        <v>0.15634166225808865</v>
      </c>
      <c r="AC2930">
        <v>0</v>
      </c>
      <c r="AD2930">
        <v>0</v>
      </c>
      <c r="AE2930">
        <v>8.727058399367202</v>
      </c>
    </row>
    <row r="2931" spans="1:31" x14ac:dyDescent="0.25">
      <c r="A2931">
        <v>2069701</v>
      </c>
      <c r="B2931">
        <v>1</v>
      </c>
      <c r="C2931" t="s">
        <v>80</v>
      </c>
      <c r="D2931" t="s">
        <v>97</v>
      </c>
      <c r="E2931" t="s">
        <v>177</v>
      </c>
      <c r="F2931" t="s">
        <v>8668</v>
      </c>
      <c r="G2931" t="s">
        <v>183</v>
      </c>
      <c r="H2931" t="s">
        <v>143</v>
      </c>
      <c r="I2931" t="s">
        <v>135</v>
      </c>
      <c r="J2931" t="s">
        <v>136</v>
      </c>
      <c r="K2931" t="s">
        <v>137</v>
      </c>
      <c r="L2931" t="s">
        <v>8669</v>
      </c>
      <c r="M2931" t="s">
        <v>8670</v>
      </c>
      <c r="N2931">
        <v>1.8547222219999999</v>
      </c>
      <c r="O2931">
        <v>0</v>
      </c>
      <c r="P2931">
        <v>1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8.4547559150249998E-3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8.4547559150249998E-3</v>
      </c>
    </row>
    <row r="2932" spans="1:31" x14ac:dyDescent="0.25">
      <c r="A2932">
        <v>2069535</v>
      </c>
      <c r="B2932">
        <v>1</v>
      </c>
      <c r="C2932" t="s">
        <v>80</v>
      </c>
      <c r="D2932" t="s">
        <v>97</v>
      </c>
      <c r="E2932" t="s">
        <v>146</v>
      </c>
      <c r="F2932" t="s">
        <v>8671</v>
      </c>
      <c r="G2932" t="s">
        <v>133</v>
      </c>
      <c r="H2932" t="s">
        <v>134</v>
      </c>
      <c r="I2932" t="s">
        <v>135</v>
      </c>
      <c r="J2932" t="s">
        <v>136</v>
      </c>
      <c r="K2932" t="s">
        <v>137</v>
      </c>
      <c r="L2932" t="s">
        <v>8672</v>
      </c>
      <c r="M2932" t="s">
        <v>8673</v>
      </c>
      <c r="N2932">
        <v>6.1813888879999999</v>
      </c>
      <c r="O2932">
        <v>19</v>
      </c>
      <c r="P2932">
        <v>101</v>
      </c>
      <c r="Q2932">
        <v>5</v>
      </c>
      <c r="R2932">
        <v>28</v>
      </c>
      <c r="S2932">
        <v>3</v>
      </c>
      <c r="T2932">
        <v>15</v>
      </c>
      <c r="U2932">
        <v>0</v>
      </c>
      <c r="V2932">
        <v>0</v>
      </c>
      <c r="W2932">
        <v>468.60220254228682</v>
      </c>
      <c r="X2932">
        <v>950.33977796982833</v>
      </c>
      <c r="Y2932">
        <v>23.535286252960326</v>
      </c>
      <c r="Z2932">
        <v>95.864014936233048</v>
      </c>
      <c r="AA2932">
        <v>89.113733217562753</v>
      </c>
      <c r="AB2932">
        <v>60.147829382706021</v>
      </c>
      <c r="AC2932">
        <v>0</v>
      </c>
      <c r="AD2932">
        <v>0</v>
      </c>
      <c r="AE2932">
        <v>1687.6028443015773</v>
      </c>
    </row>
    <row r="2933" spans="1:31" x14ac:dyDescent="0.25">
      <c r="A2933">
        <v>2069346</v>
      </c>
      <c r="B2933">
        <v>1</v>
      </c>
      <c r="C2933" t="s">
        <v>80</v>
      </c>
      <c r="D2933" t="s">
        <v>106</v>
      </c>
      <c r="E2933" t="s">
        <v>177</v>
      </c>
      <c r="F2933" t="s">
        <v>8674</v>
      </c>
      <c r="G2933" t="s">
        <v>196</v>
      </c>
      <c r="H2933" t="s">
        <v>143</v>
      </c>
      <c r="I2933" t="s">
        <v>135</v>
      </c>
      <c r="J2933" t="s">
        <v>136</v>
      </c>
      <c r="K2933" t="s">
        <v>137</v>
      </c>
      <c r="L2933" t="s">
        <v>8675</v>
      </c>
      <c r="M2933" t="s">
        <v>8676</v>
      </c>
      <c r="N2933">
        <v>2.062777777</v>
      </c>
      <c r="O2933">
        <v>0</v>
      </c>
      <c r="P2933">
        <v>4</v>
      </c>
      <c r="Q2933">
        <v>0</v>
      </c>
      <c r="R2933">
        <v>0</v>
      </c>
      <c r="S2933">
        <v>0</v>
      </c>
      <c r="T2933">
        <v>3</v>
      </c>
      <c r="U2933">
        <v>0</v>
      </c>
      <c r="V2933">
        <v>0</v>
      </c>
      <c r="W2933">
        <v>0</v>
      </c>
      <c r="X2933">
        <v>1.1477124918994943</v>
      </c>
      <c r="Y2933">
        <v>0</v>
      </c>
      <c r="Z2933">
        <v>0</v>
      </c>
      <c r="AA2933">
        <v>0</v>
      </c>
      <c r="AB2933">
        <v>11.243928139267767</v>
      </c>
      <c r="AC2933">
        <v>0</v>
      </c>
      <c r="AD2933">
        <v>0</v>
      </c>
      <c r="AE2933">
        <v>12.391640631167261</v>
      </c>
    </row>
    <row r="2934" spans="1:31" x14ac:dyDescent="0.25">
      <c r="A2934">
        <v>2069678</v>
      </c>
      <c r="B2934">
        <v>1</v>
      </c>
      <c r="C2934" t="s">
        <v>80</v>
      </c>
      <c r="D2934" t="s">
        <v>103</v>
      </c>
      <c r="E2934" t="s">
        <v>131</v>
      </c>
      <c r="F2934" t="s">
        <v>8677</v>
      </c>
      <c r="G2934" t="s">
        <v>133</v>
      </c>
      <c r="H2934" t="s">
        <v>134</v>
      </c>
      <c r="I2934" t="s">
        <v>135</v>
      </c>
      <c r="J2934" t="s">
        <v>136</v>
      </c>
      <c r="K2934" t="s">
        <v>137</v>
      </c>
      <c r="L2934" t="s">
        <v>8678</v>
      </c>
      <c r="M2934" t="s">
        <v>8679</v>
      </c>
      <c r="N2934">
        <v>0.72916666600000002</v>
      </c>
      <c r="O2934">
        <v>0</v>
      </c>
      <c r="P2934">
        <v>959</v>
      </c>
      <c r="Q2934">
        <v>9</v>
      </c>
      <c r="R2934">
        <v>13</v>
      </c>
      <c r="S2934">
        <v>3</v>
      </c>
      <c r="T2934">
        <v>132</v>
      </c>
      <c r="U2934">
        <v>0</v>
      </c>
      <c r="V2934">
        <v>3</v>
      </c>
      <c r="W2934">
        <v>0</v>
      </c>
      <c r="X2934">
        <v>178.39289440936079</v>
      </c>
      <c r="Y2934">
        <v>10.323218483766563</v>
      </c>
      <c r="Z2934">
        <v>6.0449909013353125</v>
      </c>
      <c r="AA2934">
        <v>12.814615032097082</v>
      </c>
      <c r="AB2934">
        <v>87.376221933600803</v>
      </c>
      <c r="AC2934">
        <v>0</v>
      </c>
      <c r="AD2934">
        <v>1.546674990975625</v>
      </c>
      <c r="AE2934">
        <v>296.49861575113624</v>
      </c>
    </row>
    <row r="2935" spans="1:31" x14ac:dyDescent="0.25">
      <c r="A2935">
        <v>2069558</v>
      </c>
      <c r="B2935">
        <v>1</v>
      </c>
      <c r="C2935" t="s">
        <v>80</v>
      </c>
      <c r="D2935" t="s">
        <v>92</v>
      </c>
      <c r="E2935" t="s">
        <v>177</v>
      </c>
      <c r="F2935" t="s">
        <v>8680</v>
      </c>
      <c r="G2935" t="s">
        <v>183</v>
      </c>
      <c r="H2935" t="s">
        <v>143</v>
      </c>
      <c r="I2935" t="s">
        <v>135</v>
      </c>
      <c r="J2935" t="s">
        <v>136</v>
      </c>
      <c r="K2935" t="s">
        <v>137</v>
      </c>
      <c r="L2935" t="s">
        <v>8681</v>
      </c>
      <c r="M2935" t="s">
        <v>8682</v>
      </c>
      <c r="N2935">
        <v>3.2744444439999998</v>
      </c>
      <c r="O2935">
        <v>0</v>
      </c>
      <c r="P2935">
        <v>11</v>
      </c>
      <c r="Q2935">
        <v>0</v>
      </c>
      <c r="R2935">
        <v>0</v>
      </c>
      <c r="S2935">
        <v>0</v>
      </c>
      <c r="T2935">
        <v>1</v>
      </c>
      <c r="U2935">
        <v>0</v>
      </c>
      <c r="V2935">
        <v>0</v>
      </c>
      <c r="W2935">
        <v>0</v>
      </c>
      <c r="X2935">
        <v>7.7812602695235489</v>
      </c>
      <c r="Y2935">
        <v>0</v>
      </c>
      <c r="Z2935">
        <v>0</v>
      </c>
      <c r="AA2935">
        <v>0</v>
      </c>
      <c r="AB2935">
        <v>1.0106374420245778</v>
      </c>
      <c r="AC2935">
        <v>0</v>
      </c>
      <c r="AD2935">
        <v>0</v>
      </c>
      <c r="AE2935">
        <v>8.7918977115481276</v>
      </c>
    </row>
    <row r="2936" spans="1:31" x14ac:dyDescent="0.25">
      <c r="A2936">
        <v>2069578</v>
      </c>
      <c r="B2936">
        <v>1</v>
      </c>
      <c r="C2936" t="s">
        <v>80</v>
      </c>
      <c r="D2936" t="s">
        <v>103</v>
      </c>
      <c r="E2936" t="s">
        <v>169</v>
      </c>
      <c r="F2936" t="s">
        <v>8683</v>
      </c>
      <c r="G2936" t="s">
        <v>1085</v>
      </c>
      <c r="H2936" t="s">
        <v>134</v>
      </c>
      <c r="I2936" t="s">
        <v>135</v>
      </c>
      <c r="J2936" t="s">
        <v>136</v>
      </c>
      <c r="K2936" t="s">
        <v>137</v>
      </c>
      <c r="L2936" t="s">
        <v>8684</v>
      </c>
      <c r="M2936" t="s">
        <v>8685</v>
      </c>
      <c r="N2936">
        <v>1.6616666659999999</v>
      </c>
      <c r="O2936">
        <v>0</v>
      </c>
      <c r="P2936">
        <v>159</v>
      </c>
      <c r="Q2936">
        <v>0</v>
      </c>
      <c r="R2936">
        <v>1</v>
      </c>
      <c r="S2936">
        <v>0</v>
      </c>
      <c r="T2936">
        <v>1</v>
      </c>
      <c r="U2936">
        <v>0</v>
      </c>
      <c r="V2936">
        <v>0</v>
      </c>
      <c r="W2936">
        <v>0</v>
      </c>
      <c r="X2936">
        <v>62.149784365530557</v>
      </c>
      <c r="Y2936">
        <v>0</v>
      </c>
      <c r="Z2936">
        <v>0.17312003375996338</v>
      </c>
      <c r="AA2936">
        <v>0</v>
      </c>
      <c r="AB2936">
        <v>0.13492429856779334</v>
      </c>
      <c r="AC2936">
        <v>0</v>
      </c>
      <c r="AD2936">
        <v>0</v>
      </c>
      <c r="AE2936">
        <v>62.457828697858318</v>
      </c>
    </row>
    <row r="2937" spans="1:31" x14ac:dyDescent="0.25">
      <c r="A2937">
        <v>2069801</v>
      </c>
      <c r="B2937">
        <v>1</v>
      </c>
      <c r="C2937" t="s">
        <v>80</v>
      </c>
      <c r="D2937" t="s">
        <v>110</v>
      </c>
      <c r="E2937" t="s">
        <v>146</v>
      </c>
      <c r="F2937" t="s">
        <v>8686</v>
      </c>
      <c r="G2937" t="s">
        <v>2747</v>
      </c>
      <c r="H2937" t="s">
        <v>134</v>
      </c>
      <c r="I2937" t="s">
        <v>135</v>
      </c>
      <c r="J2937" t="s">
        <v>136</v>
      </c>
      <c r="K2937" t="s">
        <v>137</v>
      </c>
      <c r="L2937" t="s">
        <v>8687</v>
      </c>
      <c r="M2937" t="s">
        <v>8688</v>
      </c>
      <c r="N2937">
        <v>1.2852777769999999</v>
      </c>
      <c r="O2937">
        <v>0</v>
      </c>
      <c r="P2937">
        <v>1222</v>
      </c>
      <c r="Q2937">
        <v>0</v>
      </c>
      <c r="R2937">
        <v>0</v>
      </c>
      <c r="S2937">
        <v>0</v>
      </c>
      <c r="T2937">
        <v>58</v>
      </c>
      <c r="U2937">
        <v>0</v>
      </c>
      <c r="V2937">
        <v>0</v>
      </c>
      <c r="W2937">
        <v>0</v>
      </c>
      <c r="X2937">
        <v>403.34923245968099</v>
      </c>
      <c r="Y2937">
        <v>0</v>
      </c>
      <c r="Z2937">
        <v>0</v>
      </c>
      <c r="AA2937">
        <v>0</v>
      </c>
      <c r="AB2937">
        <v>31.412685377771293</v>
      </c>
      <c r="AC2937">
        <v>0</v>
      </c>
      <c r="AD2937">
        <v>0</v>
      </c>
      <c r="AE2937">
        <v>434.7619178374523</v>
      </c>
    </row>
    <row r="2938" spans="1:31" x14ac:dyDescent="0.25">
      <c r="A2938">
        <v>2069472</v>
      </c>
      <c r="B2938">
        <v>1</v>
      </c>
      <c r="C2938" t="s">
        <v>80</v>
      </c>
      <c r="D2938" t="s">
        <v>96</v>
      </c>
      <c r="E2938" t="s">
        <v>177</v>
      </c>
      <c r="F2938" t="s">
        <v>8689</v>
      </c>
      <c r="G2938" t="s">
        <v>179</v>
      </c>
      <c r="H2938" t="s">
        <v>143</v>
      </c>
      <c r="I2938" t="s">
        <v>135</v>
      </c>
      <c r="J2938" t="s">
        <v>136</v>
      </c>
      <c r="K2938" t="s">
        <v>137</v>
      </c>
      <c r="L2938" t="s">
        <v>8690</v>
      </c>
      <c r="M2938" t="s">
        <v>8691</v>
      </c>
      <c r="N2938">
        <v>4.4191666659999997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1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5.6842223863522836</v>
      </c>
      <c r="AC2938">
        <v>0</v>
      </c>
      <c r="AD2938">
        <v>0</v>
      </c>
      <c r="AE2938">
        <v>5.6842223863522836</v>
      </c>
    </row>
    <row r="2939" spans="1:31" x14ac:dyDescent="0.25">
      <c r="A2939">
        <v>2069524</v>
      </c>
      <c r="B2939">
        <v>1</v>
      </c>
      <c r="C2939" t="s">
        <v>80</v>
      </c>
      <c r="D2939" t="s">
        <v>101</v>
      </c>
      <c r="E2939" t="s">
        <v>169</v>
      </c>
      <c r="F2939" t="s">
        <v>8692</v>
      </c>
      <c r="G2939" t="s">
        <v>133</v>
      </c>
      <c r="H2939" t="s">
        <v>134</v>
      </c>
      <c r="I2939" t="s">
        <v>135</v>
      </c>
      <c r="J2939" t="s">
        <v>136</v>
      </c>
      <c r="K2939" t="s">
        <v>137</v>
      </c>
      <c r="L2939" t="s">
        <v>8693</v>
      </c>
      <c r="M2939" t="s">
        <v>8694</v>
      </c>
      <c r="N2939">
        <v>3.0216666659999998</v>
      </c>
      <c r="O2939">
        <v>0</v>
      </c>
      <c r="P2939">
        <v>266</v>
      </c>
      <c r="Q2939">
        <v>0</v>
      </c>
      <c r="R2939">
        <v>0</v>
      </c>
      <c r="S2939">
        <v>0</v>
      </c>
      <c r="T2939">
        <v>4</v>
      </c>
      <c r="U2939">
        <v>0</v>
      </c>
      <c r="V2939">
        <v>0</v>
      </c>
      <c r="W2939">
        <v>0</v>
      </c>
      <c r="X2939">
        <v>183.98821202439439</v>
      </c>
      <c r="Y2939">
        <v>0</v>
      </c>
      <c r="Z2939">
        <v>0</v>
      </c>
      <c r="AA2939">
        <v>0</v>
      </c>
      <c r="AB2939">
        <v>6.9633031832579011</v>
      </c>
      <c r="AC2939">
        <v>0</v>
      </c>
      <c r="AD2939">
        <v>0</v>
      </c>
      <c r="AE2939">
        <v>190.95151520765228</v>
      </c>
    </row>
    <row r="2940" spans="1:31" x14ac:dyDescent="0.25">
      <c r="A2940">
        <v>2069455</v>
      </c>
      <c r="B2940">
        <v>1</v>
      </c>
      <c r="C2940" t="s">
        <v>81</v>
      </c>
      <c r="D2940" t="s">
        <v>119</v>
      </c>
      <c r="E2940" t="s">
        <v>131</v>
      </c>
      <c r="F2940" t="s">
        <v>6483</v>
      </c>
      <c r="G2940" t="s">
        <v>133</v>
      </c>
      <c r="H2940" t="s">
        <v>134</v>
      </c>
      <c r="I2940" t="s">
        <v>259</v>
      </c>
      <c r="J2940" t="s">
        <v>136</v>
      </c>
      <c r="K2940" t="s">
        <v>137</v>
      </c>
      <c r="L2940" t="s">
        <v>8695</v>
      </c>
      <c r="M2940" t="s">
        <v>8696</v>
      </c>
      <c r="N2940">
        <v>5.5555550000000002E-3</v>
      </c>
      <c r="O2940">
        <v>0</v>
      </c>
      <c r="P2940">
        <v>1483</v>
      </c>
      <c r="Q2940">
        <v>92</v>
      </c>
      <c r="R2940">
        <v>335</v>
      </c>
      <c r="S2940">
        <v>2</v>
      </c>
      <c r="T2940">
        <v>66</v>
      </c>
      <c r="U2940">
        <v>0</v>
      </c>
      <c r="V2940">
        <v>0</v>
      </c>
      <c r="W2940">
        <v>0</v>
      </c>
      <c r="X2940">
        <v>1.23336164592125</v>
      </c>
      <c r="Y2940">
        <v>1.5839485788983503</v>
      </c>
      <c r="Z2940">
        <v>3.4228953654127232</v>
      </c>
      <c r="AA2940">
        <v>2.6602764904083337E-2</v>
      </c>
      <c r="AB2940">
        <v>0.15900753762216674</v>
      </c>
      <c r="AC2940">
        <v>0</v>
      </c>
      <c r="AD2940">
        <v>0</v>
      </c>
      <c r="AE2940">
        <v>6.4258158927585738</v>
      </c>
    </row>
    <row r="2941" spans="1:31" x14ac:dyDescent="0.25">
      <c r="A2941">
        <v>2069378</v>
      </c>
      <c r="B2941">
        <v>1</v>
      </c>
      <c r="C2941" t="s">
        <v>80</v>
      </c>
      <c r="D2941" t="s">
        <v>97</v>
      </c>
      <c r="E2941" t="s">
        <v>146</v>
      </c>
      <c r="F2941" t="s">
        <v>8697</v>
      </c>
      <c r="G2941" t="s">
        <v>133</v>
      </c>
      <c r="H2941" t="s">
        <v>134</v>
      </c>
      <c r="I2941" t="s">
        <v>135</v>
      </c>
      <c r="J2941" t="s">
        <v>136</v>
      </c>
      <c r="K2941" t="s">
        <v>137</v>
      </c>
      <c r="L2941" t="s">
        <v>8698</v>
      </c>
      <c r="M2941" t="s">
        <v>8699</v>
      </c>
      <c r="N2941">
        <v>0.64555555499999995</v>
      </c>
      <c r="O2941">
        <v>2</v>
      </c>
      <c r="P2941">
        <v>1678</v>
      </c>
      <c r="Q2941">
        <v>0</v>
      </c>
      <c r="R2941">
        <v>52</v>
      </c>
      <c r="S2941">
        <v>1</v>
      </c>
      <c r="T2941">
        <v>128</v>
      </c>
      <c r="U2941">
        <v>0</v>
      </c>
      <c r="V2941">
        <v>0</v>
      </c>
      <c r="W2941">
        <v>15.502780447638539</v>
      </c>
      <c r="X2941">
        <v>270.94090326825261</v>
      </c>
      <c r="Y2941">
        <v>0</v>
      </c>
      <c r="Z2941">
        <v>13.370700026528118</v>
      </c>
      <c r="AA2941">
        <v>0</v>
      </c>
      <c r="AB2941">
        <v>56.404661665698008</v>
      </c>
      <c r="AC2941">
        <v>0</v>
      </c>
      <c r="AD2941">
        <v>0</v>
      </c>
      <c r="AE2941">
        <v>356.21904540811732</v>
      </c>
    </row>
    <row r="2942" spans="1:31" x14ac:dyDescent="0.25">
      <c r="A2942">
        <v>2069501</v>
      </c>
      <c r="B2942">
        <v>1</v>
      </c>
      <c r="C2942" t="s">
        <v>80</v>
      </c>
      <c r="D2942" t="s">
        <v>103</v>
      </c>
      <c r="E2942" t="s">
        <v>177</v>
      </c>
      <c r="F2942" t="s">
        <v>8700</v>
      </c>
      <c r="G2942" t="s">
        <v>1007</v>
      </c>
      <c r="H2942" t="s">
        <v>143</v>
      </c>
      <c r="I2942" t="s">
        <v>135</v>
      </c>
      <c r="J2942" t="s">
        <v>3</v>
      </c>
      <c r="K2942" t="s">
        <v>137</v>
      </c>
      <c r="L2942" t="s">
        <v>8701</v>
      </c>
      <c r="M2942" t="s">
        <v>8702</v>
      </c>
      <c r="N2942">
        <v>4.5625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1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</row>
    <row r="2943" spans="1:31" x14ac:dyDescent="0.25">
      <c r="A2943">
        <v>2069478</v>
      </c>
      <c r="B2943">
        <v>1</v>
      </c>
      <c r="C2943" t="s">
        <v>81</v>
      </c>
      <c r="D2943" t="s">
        <v>128</v>
      </c>
      <c r="E2943" t="s">
        <v>131</v>
      </c>
      <c r="F2943" t="s">
        <v>8703</v>
      </c>
      <c r="G2943" t="s">
        <v>2747</v>
      </c>
      <c r="H2943" t="s">
        <v>134</v>
      </c>
      <c r="I2943" t="s">
        <v>135</v>
      </c>
      <c r="J2943" t="s">
        <v>136</v>
      </c>
      <c r="K2943" t="s">
        <v>137</v>
      </c>
      <c r="L2943" t="s">
        <v>8704</v>
      </c>
      <c r="M2943" t="s">
        <v>8705</v>
      </c>
      <c r="N2943">
        <v>3.2441666659999999</v>
      </c>
      <c r="O2943">
        <v>0</v>
      </c>
      <c r="P2943">
        <v>0</v>
      </c>
      <c r="Q2943">
        <v>0</v>
      </c>
      <c r="R2943">
        <v>0</v>
      </c>
      <c r="S2943">
        <v>20</v>
      </c>
      <c r="T2943">
        <v>0</v>
      </c>
      <c r="U2943">
        <v>16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964.5042569708595</v>
      </c>
      <c r="AB2943">
        <v>0</v>
      </c>
      <c r="AC2943">
        <v>2464.6130762983362</v>
      </c>
      <c r="AD2943">
        <v>0</v>
      </c>
      <c r="AE2943">
        <v>3429.1173332691956</v>
      </c>
    </row>
    <row r="2944" spans="1:31" x14ac:dyDescent="0.25">
      <c r="A2944">
        <v>2069647</v>
      </c>
      <c r="B2944">
        <v>1</v>
      </c>
      <c r="C2944" t="s">
        <v>80</v>
      </c>
      <c r="D2944" t="s">
        <v>108</v>
      </c>
      <c r="E2944" t="s">
        <v>177</v>
      </c>
      <c r="F2944" t="s">
        <v>8706</v>
      </c>
      <c r="G2944" t="s">
        <v>183</v>
      </c>
      <c r="H2944" t="s">
        <v>143</v>
      </c>
      <c r="I2944" t="s">
        <v>135</v>
      </c>
      <c r="J2944" t="s">
        <v>136</v>
      </c>
      <c r="K2944" t="s">
        <v>137</v>
      </c>
      <c r="L2944" t="s">
        <v>8707</v>
      </c>
      <c r="M2944" t="s">
        <v>8708</v>
      </c>
      <c r="N2944">
        <v>2.1088888880000001</v>
      </c>
      <c r="O2944">
        <v>0</v>
      </c>
      <c r="P2944">
        <v>1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0.32162512244355884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0.32162512244355884</v>
      </c>
    </row>
    <row r="2945" spans="1:31" x14ac:dyDescent="0.25">
      <c r="A2945">
        <v>2069438</v>
      </c>
      <c r="B2945">
        <v>1</v>
      </c>
      <c r="C2945" t="s">
        <v>80</v>
      </c>
      <c r="D2945" t="s">
        <v>93</v>
      </c>
      <c r="E2945" t="s">
        <v>146</v>
      </c>
      <c r="F2945" t="s">
        <v>8709</v>
      </c>
      <c r="G2945" t="s">
        <v>133</v>
      </c>
      <c r="H2945" t="s">
        <v>134</v>
      </c>
      <c r="I2945" t="s">
        <v>135</v>
      </c>
      <c r="J2945" t="s">
        <v>136</v>
      </c>
      <c r="K2945" t="s">
        <v>137</v>
      </c>
      <c r="L2945" t="s">
        <v>8710</v>
      </c>
      <c r="M2945" t="s">
        <v>8711</v>
      </c>
      <c r="N2945">
        <v>0.91249999999999998</v>
      </c>
      <c r="O2945">
        <v>0</v>
      </c>
      <c r="P2945">
        <v>461</v>
      </c>
      <c r="Q2945">
        <v>0</v>
      </c>
      <c r="R2945">
        <v>26</v>
      </c>
      <c r="S2945">
        <v>0</v>
      </c>
      <c r="T2945">
        <v>67</v>
      </c>
      <c r="U2945">
        <v>1</v>
      </c>
      <c r="V2945">
        <v>0</v>
      </c>
      <c r="W2945">
        <v>0</v>
      </c>
      <c r="X2945">
        <v>62.330887367603012</v>
      </c>
      <c r="Y2945">
        <v>0</v>
      </c>
      <c r="Z2945">
        <v>16.935866640662425</v>
      </c>
      <c r="AA2945">
        <v>0</v>
      </c>
      <c r="AB2945">
        <v>36.895384977500008</v>
      </c>
      <c r="AC2945">
        <v>1.0294885335021613</v>
      </c>
      <c r="AD2945">
        <v>0</v>
      </c>
      <c r="AE2945">
        <v>117.1916275192676</v>
      </c>
    </row>
    <row r="2946" spans="1:31" x14ac:dyDescent="0.25">
      <c r="A2946">
        <v>2069392</v>
      </c>
      <c r="B2946">
        <v>1</v>
      </c>
      <c r="C2946" t="s">
        <v>80</v>
      </c>
      <c r="D2946" t="s">
        <v>104</v>
      </c>
      <c r="E2946" t="s">
        <v>146</v>
      </c>
      <c r="F2946" t="s">
        <v>4105</v>
      </c>
      <c r="G2946" t="s">
        <v>133</v>
      </c>
      <c r="H2946" t="s">
        <v>134</v>
      </c>
      <c r="I2946" t="s">
        <v>135</v>
      </c>
      <c r="J2946" t="s">
        <v>136</v>
      </c>
      <c r="K2946" t="s">
        <v>137</v>
      </c>
      <c r="L2946" t="s">
        <v>8712</v>
      </c>
      <c r="M2946" t="s">
        <v>8713</v>
      </c>
      <c r="N2946">
        <v>1.552777777</v>
      </c>
      <c r="O2946">
        <v>36</v>
      </c>
      <c r="P2946">
        <v>2799</v>
      </c>
      <c r="Q2946">
        <v>118</v>
      </c>
      <c r="R2946">
        <v>196</v>
      </c>
      <c r="S2946">
        <v>51</v>
      </c>
      <c r="T2946">
        <v>301</v>
      </c>
      <c r="U2946">
        <v>3</v>
      </c>
      <c r="V2946">
        <v>1</v>
      </c>
      <c r="W2946">
        <v>64.563597424693441</v>
      </c>
      <c r="X2946">
        <v>712.98156440134107</v>
      </c>
      <c r="Y2946">
        <v>162.99537576162058</v>
      </c>
      <c r="Z2946">
        <v>111.76376148143557</v>
      </c>
      <c r="AA2946">
        <v>201.08819885264259</v>
      </c>
      <c r="AB2946">
        <v>190.45163157418651</v>
      </c>
      <c r="AC2946">
        <v>18.32012721128234</v>
      </c>
      <c r="AD2946">
        <v>1.4114046019608821</v>
      </c>
      <c r="AE2946">
        <v>1463.5756613091628</v>
      </c>
    </row>
    <row r="2947" spans="1:31" x14ac:dyDescent="0.25">
      <c r="A2947">
        <v>2069441</v>
      </c>
      <c r="B2947">
        <v>1</v>
      </c>
      <c r="C2947" t="s">
        <v>80</v>
      </c>
      <c r="D2947" t="s">
        <v>104</v>
      </c>
      <c r="E2947" t="s">
        <v>131</v>
      </c>
      <c r="F2947" t="s">
        <v>8714</v>
      </c>
      <c r="G2947" t="s">
        <v>133</v>
      </c>
      <c r="H2947" t="s">
        <v>134</v>
      </c>
      <c r="I2947" t="s">
        <v>135</v>
      </c>
      <c r="J2947" t="s">
        <v>136</v>
      </c>
      <c r="K2947" t="s">
        <v>137</v>
      </c>
      <c r="L2947" t="s">
        <v>8715</v>
      </c>
      <c r="M2947" t="s">
        <v>8716</v>
      </c>
      <c r="N2947">
        <v>1.6813888880000001</v>
      </c>
      <c r="O2947">
        <v>1</v>
      </c>
      <c r="P2947">
        <v>22</v>
      </c>
      <c r="Q2947">
        <v>0</v>
      </c>
      <c r="R2947">
        <v>61</v>
      </c>
      <c r="S2947">
        <v>1</v>
      </c>
      <c r="T2947">
        <v>8</v>
      </c>
      <c r="U2947">
        <v>4</v>
      </c>
      <c r="V2947">
        <v>0</v>
      </c>
      <c r="W2947">
        <v>1.0708762199651578</v>
      </c>
      <c r="X2947">
        <v>10.714307917986092</v>
      </c>
      <c r="Y2947">
        <v>0</v>
      </c>
      <c r="Z2947">
        <v>50.611984939084714</v>
      </c>
      <c r="AA2947">
        <v>0</v>
      </c>
      <c r="AB2947">
        <v>3.5019879260850444</v>
      </c>
      <c r="AC2947">
        <v>480.73408540847038</v>
      </c>
      <c r="AD2947">
        <v>0</v>
      </c>
      <c r="AE2947">
        <v>546.63324241159137</v>
      </c>
    </row>
    <row r="2948" spans="1:31" x14ac:dyDescent="0.25">
      <c r="A2948">
        <v>2069604</v>
      </c>
      <c r="B2948">
        <v>1</v>
      </c>
      <c r="C2948" t="s">
        <v>80</v>
      </c>
      <c r="D2948" t="s">
        <v>96</v>
      </c>
      <c r="E2948" t="s">
        <v>177</v>
      </c>
      <c r="F2948" t="s">
        <v>8717</v>
      </c>
      <c r="G2948" t="s">
        <v>179</v>
      </c>
      <c r="H2948" t="s">
        <v>143</v>
      </c>
      <c r="I2948" t="s">
        <v>135</v>
      </c>
      <c r="J2948" t="s">
        <v>136</v>
      </c>
      <c r="K2948" t="s">
        <v>137</v>
      </c>
      <c r="L2948" t="s">
        <v>8718</v>
      </c>
      <c r="M2948" t="s">
        <v>8719</v>
      </c>
      <c r="N2948">
        <v>2.2908333330000001</v>
      </c>
      <c r="O2948">
        <v>0</v>
      </c>
      <c r="P2948">
        <v>1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0.90157666257714997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0.90157666257714997</v>
      </c>
    </row>
    <row r="2949" spans="1:31" x14ac:dyDescent="0.25">
      <c r="A2949">
        <v>2069773</v>
      </c>
      <c r="B2949">
        <v>1</v>
      </c>
      <c r="C2949" t="s">
        <v>81</v>
      </c>
      <c r="D2949" t="s">
        <v>112</v>
      </c>
      <c r="E2949" t="s">
        <v>158</v>
      </c>
      <c r="F2949" t="s">
        <v>8720</v>
      </c>
      <c r="G2949" t="s">
        <v>1378</v>
      </c>
      <c r="H2949" t="s">
        <v>143</v>
      </c>
      <c r="I2949" t="s">
        <v>135</v>
      </c>
      <c r="J2949" t="s">
        <v>136</v>
      </c>
      <c r="K2949" t="s">
        <v>137</v>
      </c>
      <c r="L2949" t="s">
        <v>8721</v>
      </c>
      <c r="M2949" t="s">
        <v>8722</v>
      </c>
      <c r="N2949">
        <v>1.2044444439999999</v>
      </c>
      <c r="O2949">
        <v>0</v>
      </c>
      <c r="P2949">
        <v>98</v>
      </c>
      <c r="Q2949">
        <v>0</v>
      </c>
      <c r="R2949">
        <v>1</v>
      </c>
      <c r="S2949">
        <v>0</v>
      </c>
      <c r="T2949">
        <v>4</v>
      </c>
      <c r="U2949">
        <v>0</v>
      </c>
      <c r="V2949">
        <v>0</v>
      </c>
      <c r="W2949">
        <v>0</v>
      </c>
      <c r="X2949">
        <v>27.626787345844683</v>
      </c>
      <c r="Y2949">
        <v>0</v>
      </c>
      <c r="Z2949">
        <v>3.3690652434833334E-3</v>
      </c>
      <c r="AA2949">
        <v>0</v>
      </c>
      <c r="AB2949">
        <v>1.6842125039344125</v>
      </c>
      <c r="AC2949">
        <v>0</v>
      </c>
      <c r="AD2949">
        <v>0</v>
      </c>
      <c r="AE2949">
        <v>29.314368915022577</v>
      </c>
    </row>
    <row r="2950" spans="1:31" x14ac:dyDescent="0.25">
      <c r="A2950">
        <v>2069375</v>
      </c>
      <c r="B2950">
        <v>1</v>
      </c>
      <c r="C2950" t="s">
        <v>81</v>
      </c>
      <c r="D2950" t="s">
        <v>123</v>
      </c>
      <c r="E2950" t="s">
        <v>131</v>
      </c>
      <c r="F2950" t="s">
        <v>8723</v>
      </c>
      <c r="G2950" t="s">
        <v>133</v>
      </c>
      <c r="H2950" t="s">
        <v>134</v>
      </c>
      <c r="I2950" t="s">
        <v>135</v>
      </c>
      <c r="J2950" t="s">
        <v>136</v>
      </c>
      <c r="K2950" t="s">
        <v>137</v>
      </c>
      <c r="L2950" t="s">
        <v>8724</v>
      </c>
      <c r="M2950" t="s">
        <v>8725</v>
      </c>
      <c r="N2950">
        <v>0.48777777700000002</v>
      </c>
      <c r="O2950">
        <v>3</v>
      </c>
      <c r="P2950">
        <v>23</v>
      </c>
      <c r="Q2950">
        <v>111</v>
      </c>
      <c r="R2950">
        <v>278</v>
      </c>
      <c r="S2950">
        <v>11</v>
      </c>
      <c r="T2950">
        <v>52</v>
      </c>
      <c r="U2950">
        <v>0</v>
      </c>
      <c r="V2950">
        <v>0</v>
      </c>
      <c r="W2950">
        <v>0.13925033132067333</v>
      </c>
      <c r="X2950">
        <v>1.7309101023850333</v>
      </c>
      <c r="Y2950">
        <v>10.688685348187427</v>
      </c>
      <c r="Z2950">
        <v>31.938258153893219</v>
      </c>
      <c r="AA2950">
        <v>2.4677271504127734</v>
      </c>
      <c r="AB2950">
        <v>7.7473567493392688</v>
      </c>
      <c r="AC2950">
        <v>0</v>
      </c>
      <c r="AD2950">
        <v>0</v>
      </c>
      <c r="AE2950">
        <v>54.712187835538394</v>
      </c>
    </row>
    <row r="2951" spans="1:31" x14ac:dyDescent="0.25">
      <c r="A2951">
        <v>2069518</v>
      </c>
      <c r="B2951">
        <v>1</v>
      </c>
      <c r="C2951" t="s">
        <v>80</v>
      </c>
      <c r="D2951" t="s">
        <v>93</v>
      </c>
      <c r="E2951" t="s">
        <v>140</v>
      </c>
      <c r="F2951" t="s">
        <v>8726</v>
      </c>
      <c r="G2951" t="s">
        <v>273</v>
      </c>
      <c r="H2951" t="s">
        <v>143</v>
      </c>
      <c r="I2951" t="s">
        <v>135</v>
      </c>
      <c r="J2951" t="s">
        <v>136</v>
      </c>
      <c r="K2951" t="s">
        <v>155</v>
      </c>
      <c r="L2951" t="s">
        <v>8727</v>
      </c>
      <c r="M2951" t="s">
        <v>8728</v>
      </c>
      <c r="N2951">
        <v>0.85</v>
      </c>
      <c r="O2951">
        <v>0</v>
      </c>
      <c r="P2951">
        <v>216</v>
      </c>
      <c r="Q2951">
        <v>0</v>
      </c>
      <c r="R2951">
        <v>0</v>
      </c>
      <c r="S2951">
        <v>0</v>
      </c>
      <c r="T2951">
        <v>187</v>
      </c>
      <c r="U2951">
        <v>0</v>
      </c>
      <c r="V2951">
        <v>0</v>
      </c>
      <c r="W2951">
        <v>0</v>
      </c>
      <c r="X2951">
        <v>41.160170708102143</v>
      </c>
      <c r="Y2951">
        <v>0</v>
      </c>
      <c r="Z2951">
        <v>0</v>
      </c>
      <c r="AA2951">
        <v>0</v>
      </c>
      <c r="AB2951">
        <v>161.55050893000998</v>
      </c>
      <c r="AC2951">
        <v>0</v>
      </c>
      <c r="AD2951">
        <v>0</v>
      </c>
      <c r="AE2951">
        <v>202.71067963811214</v>
      </c>
    </row>
    <row r="2952" spans="1:31" x14ac:dyDescent="0.25">
      <c r="A2952">
        <v>2069767</v>
      </c>
      <c r="B2952">
        <v>1</v>
      </c>
      <c r="C2952" t="s">
        <v>80</v>
      </c>
      <c r="D2952" t="s">
        <v>89</v>
      </c>
      <c r="E2952" t="s">
        <v>169</v>
      </c>
      <c r="F2952" t="s">
        <v>8729</v>
      </c>
      <c r="G2952" t="s">
        <v>133</v>
      </c>
      <c r="H2952" t="s">
        <v>134</v>
      </c>
      <c r="I2952" t="s">
        <v>135</v>
      </c>
      <c r="J2952" t="s">
        <v>136</v>
      </c>
      <c r="K2952" t="s">
        <v>137</v>
      </c>
      <c r="L2952" t="s">
        <v>8730</v>
      </c>
      <c r="M2952" t="s">
        <v>8731</v>
      </c>
      <c r="N2952">
        <v>2.4911111109999999</v>
      </c>
      <c r="O2952">
        <v>0</v>
      </c>
      <c r="P2952">
        <v>71</v>
      </c>
      <c r="Q2952">
        <v>0</v>
      </c>
      <c r="R2952">
        <v>0</v>
      </c>
      <c r="S2952">
        <v>0</v>
      </c>
      <c r="T2952">
        <v>5</v>
      </c>
      <c r="U2952">
        <v>0</v>
      </c>
      <c r="V2952">
        <v>0</v>
      </c>
      <c r="W2952">
        <v>0</v>
      </c>
      <c r="X2952">
        <v>51.660189035263656</v>
      </c>
      <c r="Y2952">
        <v>0</v>
      </c>
      <c r="Z2952">
        <v>0</v>
      </c>
      <c r="AA2952">
        <v>0</v>
      </c>
      <c r="AB2952">
        <v>12.739343308046962</v>
      </c>
      <c r="AC2952">
        <v>0</v>
      </c>
      <c r="AD2952">
        <v>0</v>
      </c>
      <c r="AE2952">
        <v>64.399532343310625</v>
      </c>
    </row>
    <row r="2953" spans="1:31" x14ac:dyDescent="0.25">
      <c r="A2953">
        <v>2069461</v>
      </c>
      <c r="B2953">
        <v>1</v>
      </c>
      <c r="C2953" t="s">
        <v>80</v>
      </c>
      <c r="D2953" t="s">
        <v>103</v>
      </c>
      <c r="E2953" t="s">
        <v>146</v>
      </c>
      <c r="F2953" t="s">
        <v>8406</v>
      </c>
      <c r="G2953" t="s">
        <v>513</v>
      </c>
      <c r="H2953" t="s">
        <v>134</v>
      </c>
      <c r="I2953" t="s">
        <v>135</v>
      </c>
      <c r="J2953" t="s">
        <v>136</v>
      </c>
      <c r="K2953" t="s">
        <v>137</v>
      </c>
      <c r="L2953" t="s">
        <v>8732</v>
      </c>
      <c r="M2953" t="s">
        <v>8733</v>
      </c>
      <c r="N2953">
        <v>8.1666665999999999E-2</v>
      </c>
      <c r="O2953">
        <v>1</v>
      </c>
      <c r="P2953">
        <v>268</v>
      </c>
      <c r="Q2953">
        <v>15</v>
      </c>
      <c r="R2953">
        <v>96</v>
      </c>
      <c r="S2953">
        <v>5</v>
      </c>
      <c r="T2953">
        <v>34</v>
      </c>
      <c r="U2953">
        <v>3</v>
      </c>
      <c r="V2953">
        <v>0</v>
      </c>
      <c r="W2953">
        <v>0.11284471190653499</v>
      </c>
      <c r="X2953">
        <v>4.455973723956089</v>
      </c>
      <c r="Y2953">
        <v>15.069357393000397</v>
      </c>
      <c r="Z2953">
        <v>24.957363637309104</v>
      </c>
      <c r="AA2953">
        <v>27.576091280363357</v>
      </c>
      <c r="AB2953">
        <v>3.3321335987004104</v>
      </c>
      <c r="AC2953">
        <v>0.64392850817808334</v>
      </c>
      <c r="AD2953">
        <v>0</v>
      </c>
      <c r="AE2953">
        <v>76.147692853413972</v>
      </c>
    </row>
    <row r="2954" spans="1:31" x14ac:dyDescent="0.25">
      <c r="A2954">
        <v>2069710</v>
      </c>
      <c r="B2954">
        <v>1</v>
      </c>
      <c r="C2954" t="s">
        <v>80</v>
      </c>
      <c r="D2954" t="s">
        <v>95</v>
      </c>
      <c r="E2954" t="s">
        <v>158</v>
      </c>
      <c r="F2954" t="s">
        <v>6995</v>
      </c>
      <c r="G2954" t="s">
        <v>154</v>
      </c>
      <c r="H2954" t="s">
        <v>143</v>
      </c>
      <c r="I2954" t="s">
        <v>135</v>
      </c>
      <c r="J2954" t="s">
        <v>136</v>
      </c>
      <c r="K2954" t="s">
        <v>155</v>
      </c>
      <c r="L2954" t="s">
        <v>8734</v>
      </c>
      <c r="M2954" t="s">
        <v>8735</v>
      </c>
      <c r="N2954">
        <v>7.1286111109999997</v>
      </c>
      <c r="O2954">
        <v>0</v>
      </c>
      <c r="P2954">
        <v>56</v>
      </c>
      <c r="Q2954">
        <v>0</v>
      </c>
      <c r="R2954">
        <v>0</v>
      </c>
      <c r="S2954">
        <v>0</v>
      </c>
      <c r="T2954">
        <v>1</v>
      </c>
      <c r="U2954">
        <v>0</v>
      </c>
      <c r="V2954">
        <v>0</v>
      </c>
      <c r="W2954">
        <v>0</v>
      </c>
      <c r="X2954">
        <v>89.404398388834622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89.404398388834622</v>
      </c>
    </row>
    <row r="2955" spans="1:31" x14ac:dyDescent="0.25">
      <c r="A2955">
        <v>2069561</v>
      </c>
      <c r="B2955">
        <v>1</v>
      </c>
      <c r="C2955" t="s">
        <v>80</v>
      </c>
      <c r="D2955" t="s">
        <v>103</v>
      </c>
      <c r="E2955" t="s">
        <v>169</v>
      </c>
      <c r="F2955" t="s">
        <v>1920</v>
      </c>
      <c r="G2955" t="s">
        <v>133</v>
      </c>
      <c r="H2955" t="s">
        <v>134</v>
      </c>
      <c r="I2955" t="s">
        <v>259</v>
      </c>
      <c r="J2955" t="s">
        <v>136</v>
      </c>
      <c r="K2955" t="s">
        <v>137</v>
      </c>
      <c r="L2955" t="s">
        <v>8736</v>
      </c>
      <c r="M2955" t="s">
        <v>8737</v>
      </c>
      <c r="N2955">
        <v>2.2222222E-2</v>
      </c>
      <c r="O2955">
        <v>0</v>
      </c>
      <c r="P2955">
        <v>6608</v>
      </c>
      <c r="Q2955">
        <v>0</v>
      </c>
      <c r="R2955">
        <v>8</v>
      </c>
      <c r="S2955">
        <v>3</v>
      </c>
      <c r="T2955">
        <v>260</v>
      </c>
      <c r="U2955">
        <v>0</v>
      </c>
      <c r="V2955">
        <v>1</v>
      </c>
      <c r="W2955">
        <v>0</v>
      </c>
      <c r="X2955">
        <v>39.395805374128905</v>
      </c>
      <c r="Y2955">
        <v>0</v>
      </c>
      <c r="Z2955">
        <v>0.42720792766026672</v>
      </c>
      <c r="AA2955">
        <v>0.53038748046333339</v>
      </c>
      <c r="AB2955">
        <v>8.7465844494193767</v>
      </c>
      <c r="AC2955">
        <v>0</v>
      </c>
      <c r="AD2955">
        <v>0.18883766151213333</v>
      </c>
      <c r="AE2955">
        <v>49.288822893184012</v>
      </c>
    </row>
    <row r="2956" spans="1:31" x14ac:dyDescent="0.25">
      <c r="A2956">
        <v>2069418</v>
      </c>
      <c r="B2956">
        <v>1</v>
      </c>
      <c r="C2956" t="s">
        <v>80</v>
      </c>
      <c r="D2956" t="s">
        <v>93</v>
      </c>
      <c r="E2956" t="s">
        <v>158</v>
      </c>
      <c r="F2956" t="s">
        <v>8738</v>
      </c>
      <c r="G2956" t="s">
        <v>385</v>
      </c>
      <c r="H2956" t="s">
        <v>143</v>
      </c>
      <c r="I2956" t="s">
        <v>135</v>
      </c>
      <c r="J2956" t="s">
        <v>136</v>
      </c>
      <c r="K2956" t="s">
        <v>137</v>
      </c>
      <c r="L2956" t="s">
        <v>8739</v>
      </c>
      <c r="M2956" t="s">
        <v>8740</v>
      </c>
      <c r="N2956">
        <v>6.8250000000000002</v>
      </c>
      <c r="O2956">
        <v>0</v>
      </c>
      <c r="P2956">
        <v>3</v>
      </c>
      <c r="Q2956">
        <v>0</v>
      </c>
      <c r="R2956">
        <v>2</v>
      </c>
      <c r="S2956">
        <v>0</v>
      </c>
      <c r="T2956">
        <v>1</v>
      </c>
      <c r="U2956">
        <v>0</v>
      </c>
      <c r="V2956">
        <v>0</v>
      </c>
      <c r="W2956">
        <v>0</v>
      </c>
      <c r="X2956">
        <v>0.84218551590081103</v>
      </c>
      <c r="Y2956">
        <v>0</v>
      </c>
      <c r="Z2956">
        <v>6.2368183192422428</v>
      </c>
      <c r="AA2956">
        <v>0</v>
      </c>
      <c r="AB2956">
        <v>0</v>
      </c>
      <c r="AC2956">
        <v>0</v>
      </c>
      <c r="AD2956">
        <v>0</v>
      </c>
      <c r="AE2956">
        <v>7.0790038351430535</v>
      </c>
    </row>
    <row r="2957" spans="1:31" x14ac:dyDescent="0.25">
      <c r="A2957">
        <v>2069475</v>
      </c>
      <c r="B2957">
        <v>1</v>
      </c>
      <c r="C2957" t="s">
        <v>80</v>
      </c>
      <c r="D2957" t="s">
        <v>98</v>
      </c>
      <c r="E2957" t="s">
        <v>146</v>
      </c>
      <c r="F2957" t="s">
        <v>8741</v>
      </c>
      <c r="G2957" t="s">
        <v>273</v>
      </c>
      <c r="H2957" t="s">
        <v>134</v>
      </c>
      <c r="I2957" t="s">
        <v>135</v>
      </c>
      <c r="J2957" t="s">
        <v>136</v>
      </c>
      <c r="K2957" t="s">
        <v>155</v>
      </c>
      <c r="L2957" t="s">
        <v>8742</v>
      </c>
      <c r="M2957" t="s">
        <v>8743</v>
      </c>
      <c r="N2957">
        <v>2.159350833</v>
      </c>
      <c r="O2957">
        <v>0</v>
      </c>
      <c r="P2957">
        <v>0</v>
      </c>
      <c r="Q2957">
        <v>9</v>
      </c>
      <c r="R2957">
        <v>78</v>
      </c>
      <c r="S2957">
        <v>3</v>
      </c>
      <c r="T2957">
        <v>12</v>
      </c>
      <c r="U2957">
        <v>1</v>
      </c>
      <c r="V2957">
        <v>0</v>
      </c>
      <c r="W2957">
        <v>0</v>
      </c>
      <c r="X2957">
        <v>0</v>
      </c>
      <c r="Y2957">
        <v>155.27437085857696</v>
      </c>
      <c r="Z2957">
        <v>370.40320978524585</v>
      </c>
      <c r="AA2957">
        <v>7.6678487041316199</v>
      </c>
      <c r="AB2957">
        <v>123.06865020237747</v>
      </c>
      <c r="AC2957">
        <v>39.304733597295595</v>
      </c>
      <c r="AD2957">
        <v>0</v>
      </c>
      <c r="AE2957">
        <v>695.71881314762754</v>
      </c>
    </row>
    <row r="2958" spans="1:31" x14ac:dyDescent="0.25">
      <c r="A2958">
        <v>2069498</v>
      </c>
      <c r="B2958">
        <v>1</v>
      </c>
      <c r="C2958" t="s">
        <v>80</v>
      </c>
      <c r="D2958" t="s">
        <v>95</v>
      </c>
      <c r="E2958" t="s">
        <v>295</v>
      </c>
      <c r="F2958" t="s">
        <v>4586</v>
      </c>
      <c r="G2958" t="s">
        <v>171</v>
      </c>
      <c r="H2958" t="s">
        <v>134</v>
      </c>
      <c r="I2958" t="s">
        <v>135</v>
      </c>
      <c r="J2958" t="s">
        <v>136</v>
      </c>
      <c r="K2958" t="s">
        <v>137</v>
      </c>
      <c r="L2958" t="s">
        <v>8744</v>
      </c>
      <c r="M2958" t="s">
        <v>8745</v>
      </c>
      <c r="N2958">
        <v>1.3258333330000001</v>
      </c>
      <c r="O2958">
        <v>7</v>
      </c>
      <c r="P2958">
        <v>3977</v>
      </c>
      <c r="Q2958">
        <v>2</v>
      </c>
      <c r="R2958">
        <v>45</v>
      </c>
      <c r="S2958">
        <v>17</v>
      </c>
      <c r="T2958">
        <v>230</v>
      </c>
      <c r="U2958">
        <v>3</v>
      </c>
      <c r="V2958">
        <v>1</v>
      </c>
      <c r="W2958">
        <v>21.368989760308356</v>
      </c>
      <c r="X2958">
        <v>1191.9061385216985</v>
      </c>
      <c r="Y2958">
        <v>1.4411836704079619</v>
      </c>
      <c r="Z2958">
        <v>14.759368491348262</v>
      </c>
      <c r="AA2958">
        <v>106.7761209811154</v>
      </c>
      <c r="AB2958">
        <v>243.40793096749863</v>
      </c>
      <c r="AC2958">
        <v>171.50278275018047</v>
      </c>
      <c r="AD2958">
        <v>0.95096877823472004</v>
      </c>
      <c r="AE2958">
        <v>1752.1134839207925</v>
      </c>
    </row>
    <row r="2959" spans="1:31" x14ac:dyDescent="0.25">
      <c r="A2959">
        <v>2069644</v>
      </c>
      <c r="B2959">
        <v>1</v>
      </c>
      <c r="C2959" t="s">
        <v>80</v>
      </c>
      <c r="D2959" t="s">
        <v>105</v>
      </c>
      <c r="E2959" t="s">
        <v>177</v>
      </c>
      <c r="F2959" t="s">
        <v>8746</v>
      </c>
      <c r="G2959" t="s">
        <v>179</v>
      </c>
      <c r="H2959" t="s">
        <v>143</v>
      </c>
      <c r="I2959" t="s">
        <v>135</v>
      </c>
      <c r="J2959" t="s">
        <v>136</v>
      </c>
      <c r="K2959" t="s">
        <v>137</v>
      </c>
      <c r="L2959" t="s">
        <v>8747</v>
      </c>
      <c r="M2959" t="s">
        <v>8748</v>
      </c>
      <c r="N2959">
        <v>3.0833333330000001</v>
      </c>
      <c r="O2959">
        <v>0</v>
      </c>
      <c r="P2959">
        <v>26</v>
      </c>
      <c r="Q2959">
        <v>0</v>
      </c>
      <c r="R2959">
        <v>0</v>
      </c>
      <c r="S2959">
        <v>0</v>
      </c>
      <c r="T2959">
        <v>1</v>
      </c>
      <c r="U2959">
        <v>0</v>
      </c>
      <c r="V2959">
        <v>0</v>
      </c>
      <c r="W2959">
        <v>0</v>
      </c>
      <c r="X2959">
        <v>17.999219643574406</v>
      </c>
      <c r="Y2959">
        <v>0</v>
      </c>
      <c r="Z2959">
        <v>0</v>
      </c>
      <c r="AA2959">
        <v>0</v>
      </c>
      <c r="AB2959">
        <v>0.34532964544044997</v>
      </c>
      <c r="AC2959">
        <v>0</v>
      </c>
      <c r="AD2959">
        <v>0</v>
      </c>
      <c r="AE2959">
        <v>18.344549289014857</v>
      </c>
    </row>
    <row r="2960" spans="1:31" x14ac:dyDescent="0.25">
      <c r="A2960">
        <v>2069621</v>
      </c>
      <c r="B2960">
        <v>1</v>
      </c>
      <c r="C2960" t="s">
        <v>81</v>
      </c>
      <c r="D2960" t="s">
        <v>128</v>
      </c>
      <c r="E2960" t="s">
        <v>131</v>
      </c>
      <c r="F2960" t="s">
        <v>8749</v>
      </c>
      <c r="G2960" t="s">
        <v>133</v>
      </c>
      <c r="H2960" t="s">
        <v>134</v>
      </c>
      <c r="I2960" t="s">
        <v>135</v>
      </c>
      <c r="J2960" t="s">
        <v>136</v>
      </c>
      <c r="K2960" t="s">
        <v>137</v>
      </c>
      <c r="L2960" t="s">
        <v>8750</v>
      </c>
      <c r="M2960" t="s">
        <v>8751</v>
      </c>
      <c r="N2960">
        <v>1.2594444440000001</v>
      </c>
      <c r="O2960">
        <v>0</v>
      </c>
      <c r="P2960">
        <v>203</v>
      </c>
      <c r="Q2960">
        <v>1</v>
      </c>
      <c r="R2960">
        <v>3</v>
      </c>
      <c r="S2960">
        <v>3</v>
      </c>
      <c r="T2960">
        <v>19</v>
      </c>
      <c r="U2960">
        <v>0</v>
      </c>
      <c r="V2960">
        <v>0</v>
      </c>
      <c r="W2960">
        <v>0</v>
      </c>
      <c r="X2960">
        <v>70.597130123374626</v>
      </c>
      <c r="Y2960">
        <v>1.1964636942947666</v>
      </c>
      <c r="Z2960">
        <v>3.3307587546412978</v>
      </c>
      <c r="AA2960">
        <v>4.6545971899651892</v>
      </c>
      <c r="AB2960">
        <v>17.700423774956057</v>
      </c>
      <c r="AC2960">
        <v>0</v>
      </c>
      <c r="AD2960">
        <v>0</v>
      </c>
      <c r="AE2960">
        <v>97.479373537231936</v>
      </c>
    </row>
    <row r="2961" spans="1:31" x14ac:dyDescent="0.25">
      <c r="A2961">
        <v>2069398</v>
      </c>
      <c r="B2961">
        <v>1</v>
      </c>
      <c r="C2961" t="s">
        <v>80</v>
      </c>
      <c r="D2961" t="s">
        <v>87</v>
      </c>
      <c r="E2961" t="s">
        <v>146</v>
      </c>
      <c r="F2961" t="s">
        <v>8752</v>
      </c>
      <c r="G2961" t="s">
        <v>513</v>
      </c>
      <c r="H2961" t="s">
        <v>134</v>
      </c>
      <c r="I2961" t="s">
        <v>259</v>
      </c>
      <c r="J2961" t="s">
        <v>136</v>
      </c>
      <c r="K2961" t="s">
        <v>155</v>
      </c>
      <c r="L2961" t="s">
        <v>8753</v>
      </c>
      <c r="M2961" t="s">
        <v>8754</v>
      </c>
      <c r="N2961">
        <v>4.4444444E-2</v>
      </c>
      <c r="O2961">
        <v>0</v>
      </c>
      <c r="P2961">
        <v>3839</v>
      </c>
      <c r="Q2961">
        <v>0</v>
      </c>
      <c r="R2961">
        <v>0</v>
      </c>
      <c r="S2961">
        <v>1</v>
      </c>
      <c r="T2961">
        <v>1117</v>
      </c>
      <c r="U2961">
        <v>1</v>
      </c>
      <c r="V2961">
        <v>4</v>
      </c>
      <c r="W2961">
        <v>0</v>
      </c>
      <c r="X2961">
        <v>29.909988460626938</v>
      </c>
      <c r="Y2961">
        <v>0</v>
      </c>
      <c r="Z2961">
        <v>0</v>
      </c>
      <c r="AA2961">
        <v>1.6040420320139559</v>
      </c>
      <c r="AB2961">
        <v>20.195804801486069</v>
      </c>
      <c r="AC2961">
        <v>0.9449046369537778</v>
      </c>
      <c r="AD2961">
        <v>2.2991645431608889</v>
      </c>
      <c r="AE2961">
        <v>54.953904474241632</v>
      </c>
    </row>
    <row r="2962" spans="1:31" x14ac:dyDescent="0.25">
      <c r="A2962">
        <v>2069730</v>
      </c>
      <c r="B2962">
        <v>1</v>
      </c>
      <c r="C2962" t="s">
        <v>80</v>
      </c>
      <c r="D2962" t="s">
        <v>92</v>
      </c>
      <c r="E2962" t="s">
        <v>177</v>
      </c>
      <c r="F2962" t="s">
        <v>2929</v>
      </c>
      <c r="G2962" t="s">
        <v>179</v>
      </c>
      <c r="H2962" t="s">
        <v>143</v>
      </c>
      <c r="I2962" t="s">
        <v>135</v>
      </c>
      <c r="J2962" t="s">
        <v>136</v>
      </c>
      <c r="K2962" t="s">
        <v>137</v>
      </c>
      <c r="L2962" t="s">
        <v>8755</v>
      </c>
      <c r="M2962" t="s">
        <v>8756</v>
      </c>
      <c r="N2962">
        <v>0.51861111100000001</v>
      </c>
      <c r="O2962">
        <v>0</v>
      </c>
      <c r="P2962">
        <v>1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0.16296032387506446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0.16296032387506446</v>
      </c>
    </row>
    <row r="2963" spans="1:31" x14ac:dyDescent="0.25">
      <c r="A2963">
        <v>2069544</v>
      </c>
      <c r="B2963">
        <v>1</v>
      </c>
      <c r="C2963" t="s">
        <v>80</v>
      </c>
      <c r="D2963" t="s">
        <v>97</v>
      </c>
      <c r="E2963" t="s">
        <v>169</v>
      </c>
      <c r="F2963" t="s">
        <v>8757</v>
      </c>
      <c r="G2963" t="s">
        <v>171</v>
      </c>
      <c r="H2963" t="s">
        <v>134</v>
      </c>
      <c r="I2963" t="s">
        <v>135</v>
      </c>
      <c r="J2963" t="s">
        <v>136</v>
      </c>
      <c r="K2963" t="s">
        <v>137</v>
      </c>
      <c r="L2963" t="s">
        <v>8758</v>
      </c>
      <c r="M2963" t="s">
        <v>8759</v>
      </c>
      <c r="N2963">
        <v>4.4088888879999999</v>
      </c>
      <c r="O2963">
        <v>0</v>
      </c>
      <c r="P2963">
        <v>94</v>
      </c>
      <c r="Q2963">
        <v>0</v>
      </c>
      <c r="R2963">
        <v>0</v>
      </c>
      <c r="S2963">
        <v>0</v>
      </c>
      <c r="T2963">
        <v>11</v>
      </c>
      <c r="U2963">
        <v>0</v>
      </c>
      <c r="V2963">
        <v>0</v>
      </c>
      <c r="W2963">
        <v>0</v>
      </c>
      <c r="X2963">
        <v>146.51309880484547</v>
      </c>
      <c r="Y2963">
        <v>0</v>
      </c>
      <c r="Z2963">
        <v>0</v>
      </c>
      <c r="AA2963">
        <v>0</v>
      </c>
      <c r="AB2963">
        <v>93.084501052682285</v>
      </c>
      <c r="AC2963">
        <v>0</v>
      </c>
      <c r="AD2963">
        <v>0</v>
      </c>
      <c r="AE2963">
        <v>239.59759985752777</v>
      </c>
    </row>
    <row r="2964" spans="1:31" x14ac:dyDescent="0.25">
      <c r="A2964">
        <v>2069627</v>
      </c>
      <c r="B2964">
        <v>1</v>
      </c>
      <c r="C2964" t="s">
        <v>80</v>
      </c>
      <c r="D2964" t="s">
        <v>93</v>
      </c>
      <c r="E2964" t="s">
        <v>158</v>
      </c>
      <c r="F2964" t="s">
        <v>8760</v>
      </c>
      <c r="G2964" t="s">
        <v>1072</v>
      </c>
      <c r="H2964" t="s">
        <v>143</v>
      </c>
      <c r="I2964" t="s">
        <v>135</v>
      </c>
      <c r="J2964" t="s">
        <v>136</v>
      </c>
      <c r="K2964" t="s">
        <v>137</v>
      </c>
      <c r="L2964" t="s">
        <v>8761</v>
      </c>
      <c r="M2964" t="s">
        <v>8762</v>
      </c>
      <c r="N2964">
        <v>2.4419444440000002</v>
      </c>
      <c r="O2964">
        <v>0</v>
      </c>
      <c r="P2964">
        <v>9</v>
      </c>
      <c r="Q2964">
        <v>0</v>
      </c>
      <c r="R2964">
        <v>7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1.6373233166762375</v>
      </c>
      <c r="Y2964">
        <v>0</v>
      </c>
      <c r="Z2964">
        <v>5.2037446320781662</v>
      </c>
      <c r="AA2964">
        <v>0</v>
      </c>
      <c r="AB2964">
        <v>0</v>
      </c>
      <c r="AC2964">
        <v>0</v>
      </c>
      <c r="AD2964">
        <v>0</v>
      </c>
      <c r="AE2964">
        <v>6.8410679487544037</v>
      </c>
    </row>
    <row r="2965" spans="1:31" x14ac:dyDescent="0.25">
      <c r="A2965">
        <v>2069793</v>
      </c>
      <c r="B2965">
        <v>1</v>
      </c>
      <c r="C2965" t="s">
        <v>81</v>
      </c>
      <c r="D2965" t="s">
        <v>113</v>
      </c>
      <c r="E2965" t="s">
        <v>158</v>
      </c>
      <c r="F2965" t="s">
        <v>8763</v>
      </c>
      <c r="G2965" t="s">
        <v>160</v>
      </c>
      <c r="H2965" t="s">
        <v>143</v>
      </c>
      <c r="I2965" t="s">
        <v>135</v>
      </c>
      <c r="J2965" t="s">
        <v>136</v>
      </c>
      <c r="K2965" t="s">
        <v>137</v>
      </c>
      <c r="L2965" t="s">
        <v>8764</v>
      </c>
      <c r="M2965" t="s">
        <v>8765</v>
      </c>
      <c r="N2965">
        <v>2.2722222219999999</v>
      </c>
      <c r="O2965">
        <v>0</v>
      </c>
      <c r="P2965">
        <v>0</v>
      </c>
      <c r="Q2965">
        <v>0</v>
      </c>
      <c r="R2965">
        <v>1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4.4318360245377778E-3</v>
      </c>
      <c r="AA2965">
        <v>0</v>
      </c>
      <c r="AB2965">
        <v>0</v>
      </c>
      <c r="AC2965">
        <v>0</v>
      </c>
      <c r="AD2965">
        <v>0</v>
      </c>
      <c r="AE2965">
        <v>4.4318360245377778E-3</v>
      </c>
    </row>
    <row r="2966" spans="1:31" x14ac:dyDescent="0.25">
      <c r="A2966">
        <v>2069770</v>
      </c>
      <c r="B2966">
        <v>1</v>
      </c>
      <c r="C2966" t="s">
        <v>80</v>
      </c>
      <c r="D2966" t="s">
        <v>92</v>
      </c>
      <c r="E2966" t="s">
        <v>505</v>
      </c>
      <c r="F2966" t="s">
        <v>8766</v>
      </c>
      <c r="G2966" t="s">
        <v>160</v>
      </c>
      <c r="H2966" t="s">
        <v>143</v>
      </c>
      <c r="I2966" t="s">
        <v>135</v>
      </c>
      <c r="J2966" t="s">
        <v>136</v>
      </c>
      <c r="K2966" t="s">
        <v>137</v>
      </c>
      <c r="L2966" t="s">
        <v>8767</v>
      </c>
      <c r="M2966" t="s">
        <v>8768</v>
      </c>
      <c r="N2966">
        <v>1.8161111109999999</v>
      </c>
      <c r="O2966">
        <v>0</v>
      </c>
      <c r="P2966">
        <v>47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19.970141210256877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19.970141210256877</v>
      </c>
    </row>
    <row r="2967" spans="1:31" x14ac:dyDescent="0.25">
      <c r="A2967">
        <v>2069727</v>
      </c>
      <c r="B2967">
        <v>1</v>
      </c>
      <c r="C2967" t="s">
        <v>81</v>
      </c>
      <c r="D2967" t="s">
        <v>118</v>
      </c>
      <c r="E2967" t="s">
        <v>177</v>
      </c>
      <c r="F2967" t="s">
        <v>8769</v>
      </c>
      <c r="G2967" t="s">
        <v>183</v>
      </c>
      <c r="H2967" t="s">
        <v>143</v>
      </c>
      <c r="I2967" t="s">
        <v>135</v>
      </c>
      <c r="J2967" t="s">
        <v>136</v>
      </c>
      <c r="K2967" t="s">
        <v>137</v>
      </c>
      <c r="L2967" t="s">
        <v>8770</v>
      </c>
      <c r="M2967" t="s">
        <v>8771</v>
      </c>
      <c r="N2967">
        <v>1.561111111</v>
      </c>
      <c r="O2967">
        <v>0</v>
      </c>
      <c r="P2967">
        <v>1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0.30178119872222808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0.30178119872222808</v>
      </c>
    </row>
    <row r="2968" spans="1:31" x14ac:dyDescent="0.25">
      <c r="A2968">
        <v>2069750</v>
      </c>
      <c r="B2968">
        <v>1</v>
      </c>
      <c r="C2968" t="s">
        <v>81</v>
      </c>
      <c r="D2968" t="s">
        <v>127</v>
      </c>
      <c r="E2968" t="s">
        <v>158</v>
      </c>
      <c r="F2968" t="s">
        <v>8772</v>
      </c>
      <c r="G2968" t="s">
        <v>1160</v>
      </c>
      <c r="H2968" t="s">
        <v>143</v>
      </c>
      <c r="I2968" t="s">
        <v>135</v>
      </c>
      <c r="J2968" t="s">
        <v>136</v>
      </c>
      <c r="K2968" t="s">
        <v>137</v>
      </c>
      <c r="L2968" t="s">
        <v>8773</v>
      </c>
      <c r="M2968" t="s">
        <v>8774</v>
      </c>
      <c r="N2968">
        <v>3.6527777769999998</v>
      </c>
      <c r="O2968">
        <v>0</v>
      </c>
      <c r="P2968">
        <v>27</v>
      </c>
      <c r="Q2968">
        <v>0</v>
      </c>
      <c r="R2968">
        <v>0</v>
      </c>
      <c r="S2968">
        <v>0</v>
      </c>
      <c r="T2968">
        <v>5</v>
      </c>
      <c r="U2968">
        <v>0</v>
      </c>
      <c r="V2968">
        <v>0</v>
      </c>
      <c r="W2968">
        <v>0</v>
      </c>
      <c r="X2968">
        <v>18.831095625088921</v>
      </c>
      <c r="Y2968">
        <v>0</v>
      </c>
      <c r="Z2968">
        <v>0</v>
      </c>
      <c r="AA2968">
        <v>0</v>
      </c>
      <c r="AB2968">
        <v>16.713916724846509</v>
      </c>
      <c r="AC2968">
        <v>0</v>
      </c>
      <c r="AD2968">
        <v>0</v>
      </c>
      <c r="AE2968">
        <v>35.545012349935433</v>
      </c>
    </row>
    <row r="2969" spans="1:31" x14ac:dyDescent="0.25">
      <c r="A2969">
        <v>2069458</v>
      </c>
      <c r="B2969">
        <v>1</v>
      </c>
      <c r="C2969" t="s">
        <v>80</v>
      </c>
      <c r="D2969" t="s">
        <v>104</v>
      </c>
      <c r="E2969" t="s">
        <v>131</v>
      </c>
      <c r="F2969" t="s">
        <v>4658</v>
      </c>
      <c r="G2969" t="s">
        <v>154</v>
      </c>
      <c r="H2969" t="s">
        <v>134</v>
      </c>
      <c r="I2969" t="s">
        <v>135</v>
      </c>
      <c r="J2969" t="s">
        <v>136</v>
      </c>
      <c r="K2969" t="s">
        <v>155</v>
      </c>
      <c r="L2969" t="s">
        <v>8775</v>
      </c>
      <c r="M2969" t="s">
        <v>8776</v>
      </c>
      <c r="N2969">
        <v>8.6884044439999997</v>
      </c>
      <c r="O2969">
        <v>7</v>
      </c>
      <c r="P2969">
        <v>340</v>
      </c>
      <c r="Q2969">
        <v>13</v>
      </c>
      <c r="R2969">
        <v>13</v>
      </c>
      <c r="S2969">
        <v>17</v>
      </c>
      <c r="T2969">
        <v>43</v>
      </c>
      <c r="U2969">
        <v>0</v>
      </c>
      <c r="V2969">
        <v>0</v>
      </c>
      <c r="W2969">
        <v>36.091941902153017</v>
      </c>
      <c r="X2969">
        <v>528.8500309203057</v>
      </c>
      <c r="Y2969">
        <v>300.21462024163719</v>
      </c>
      <c r="Z2969">
        <v>14.537664675884502</v>
      </c>
      <c r="AA2969">
        <v>465.98253728974555</v>
      </c>
      <c r="AB2969">
        <v>197.41056137791639</v>
      </c>
      <c r="AC2969">
        <v>0</v>
      </c>
      <c r="AD2969">
        <v>0</v>
      </c>
      <c r="AE2969">
        <v>1543.0873564076421</v>
      </c>
    </row>
    <row r="2970" spans="1:31" x14ac:dyDescent="0.25">
      <c r="A2970">
        <v>2069372</v>
      </c>
      <c r="B2970">
        <v>1</v>
      </c>
      <c r="C2970" t="s">
        <v>80</v>
      </c>
      <c r="D2970" t="s">
        <v>97</v>
      </c>
      <c r="E2970" t="s">
        <v>131</v>
      </c>
      <c r="F2970" t="s">
        <v>8777</v>
      </c>
      <c r="G2970" t="s">
        <v>7265</v>
      </c>
      <c r="H2970" t="s">
        <v>134</v>
      </c>
      <c r="I2970" t="s">
        <v>135</v>
      </c>
      <c r="J2970" t="s">
        <v>5</v>
      </c>
      <c r="K2970" t="s">
        <v>137</v>
      </c>
      <c r="L2970" t="s">
        <v>8778</v>
      </c>
      <c r="M2970" t="s">
        <v>8779</v>
      </c>
      <c r="N2970">
        <v>8.6422222219999991</v>
      </c>
      <c r="O2970">
        <v>3</v>
      </c>
      <c r="P2970">
        <v>345</v>
      </c>
      <c r="Q2970">
        <v>4</v>
      </c>
      <c r="R2970">
        <v>53</v>
      </c>
      <c r="S2970">
        <v>12</v>
      </c>
      <c r="T2970">
        <v>40</v>
      </c>
      <c r="U2970">
        <v>0</v>
      </c>
      <c r="V2970">
        <v>0</v>
      </c>
      <c r="W2970">
        <v>1139.3730554632973</v>
      </c>
      <c r="X2970">
        <v>785.87008567456019</v>
      </c>
      <c r="Y2970">
        <v>2027.238866761712</v>
      </c>
      <c r="Z2970">
        <v>122.29972577524369</v>
      </c>
      <c r="AA2970">
        <v>1429.588123660661</v>
      </c>
      <c r="AB2970">
        <v>396.50078826440682</v>
      </c>
      <c r="AC2970">
        <v>0</v>
      </c>
      <c r="AD2970">
        <v>0</v>
      </c>
      <c r="AE2970">
        <v>5900.8706455998808</v>
      </c>
    </row>
    <row r="2971" spans="1:31" x14ac:dyDescent="0.25">
      <c r="A2971">
        <v>2069415</v>
      </c>
      <c r="B2971">
        <v>1</v>
      </c>
      <c r="C2971" t="s">
        <v>80</v>
      </c>
      <c r="D2971" t="s">
        <v>93</v>
      </c>
      <c r="E2971" t="s">
        <v>146</v>
      </c>
      <c r="F2971" t="s">
        <v>8780</v>
      </c>
      <c r="G2971" t="s">
        <v>133</v>
      </c>
      <c r="H2971" t="s">
        <v>134</v>
      </c>
      <c r="I2971" t="s">
        <v>135</v>
      </c>
      <c r="J2971" t="s">
        <v>136</v>
      </c>
      <c r="K2971" t="s">
        <v>137</v>
      </c>
      <c r="L2971" t="s">
        <v>8781</v>
      </c>
      <c r="M2971" t="s">
        <v>8782</v>
      </c>
      <c r="N2971">
        <v>0.49694444399999999</v>
      </c>
      <c r="O2971">
        <v>0</v>
      </c>
      <c r="P2971">
        <v>1597</v>
      </c>
      <c r="Q2971">
        <v>35</v>
      </c>
      <c r="R2971">
        <v>148</v>
      </c>
      <c r="S2971">
        <v>11</v>
      </c>
      <c r="T2971">
        <v>210</v>
      </c>
      <c r="U2971">
        <v>1</v>
      </c>
      <c r="V2971">
        <v>1</v>
      </c>
      <c r="W2971">
        <v>0</v>
      </c>
      <c r="X2971">
        <v>119.7117570206217</v>
      </c>
      <c r="Y2971">
        <v>81.101001398378912</v>
      </c>
      <c r="Z2971">
        <v>136.90612391630222</v>
      </c>
      <c r="AA2971">
        <v>36.199070241123863</v>
      </c>
      <c r="AB2971">
        <v>81.66971474135282</v>
      </c>
      <c r="AC2971">
        <v>53.749476194674102</v>
      </c>
      <c r="AD2971">
        <v>5.3470439237393421</v>
      </c>
      <c r="AE2971">
        <v>514.68418743619304</v>
      </c>
    </row>
    <row r="2972" spans="1:31" x14ac:dyDescent="0.25">
      <c r="A2972">
        <v>2069664</v>
      </c>
      <c r="B2972">
        <v>1</v>
      </c>
      <c r="C2972" t="s">
        <v>80</v>
      </c>
      <c r="D2972" t="s">
        <v>103</v>
      </c>
      <c r="E2972" t="s">
        <v>158</v>
      </c>
      <c r="F2972" t="s">
        <v>8783</v>
      </c>
      <c r="G2972" t="s">
        <v>160</v>
      </c>
      <c r="H2972" t="s">
        <v>143</v>
      </c>
      <c r="I2972" t="s">
        <v>135</v>
      </c>
      <c r="J2972" t="s">
        <v>136</v>
      </c>
      <c r="K2972" t="s">
        <v>137</v>
      </c>
      <c r="L2972" t="s">
        <v>8784</v>
      </c>
      <c r="M2972" t="s">
        <v>8785</v>
      </c>
      <c r="N2972">
        <v>0.60555555500000002</v>
      </c>
      <c r="O2972">
        <v>0</v>
      </c>
      <c r="P2972">
        <v>11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1.2949046983620001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1.2949046983620001</v>
      </c>
    </row>
    <row r="2973" spans="1:31" x14ac:dyDescent="0.25">
      <c r="A2973">
        <v>2069564</v>
      </c>
      <c r="B2973">
        <v>1</v>
      </c>
      <c r="C2973" t="s">
        <v>81</v>
      </c>
      <c r="D2973" t="s">
        <v>127</v>
      </c>
      <c r="E2973" t="s">
        <v>295</v>
      </c>
      <c r="F2973" t="s">
        <v>8786</v>
      </c>
      <c r="G2973" t="s">
        <v>2747</v>
      </c>
      <c r="H2973" t="s">
        <v>134</v>
      </c>
      <c r="I2973" t="s">
        <v>135</v>
      </c>
      <c r="J2973" t="s">
        <v>136</v>
      </c>
      <c r="K2973" t="s">
        <v>137</v>
      </c>
      <c r="L2973" t="s">
        <v>8787</v>
      </c>
      <c r="M2973" t="s">
        <v>8788</v>
      </c>
      <c r="N2973">
        <v>1.1688888879999999</v>
      </c>
      <c r="O2973">
        <v>0</v>
      </c>
      <c r="P2973">
        <v>1114</v>
      </c>
      <c r="Q2973">
        <v>1</v>
      </c>
      <c r="R2973">
        <v>0</v>
      </c>
      <c r="S2973">
        <v>31</v>
      </c>
      <c r="T2973">
        <v>59</v>
      </c>
      <c r="U2973">
        <v>37</v>
      </c>
      <c r="V2973">
        <v>43</v>
      </c>
      <c r="W2973">
        <v>0</v>
      </c>
      <c r="X2973">
        <v>432.81042579531248</v>
      </c>
      <c r="Y2973">
        <v>1.2599073657777722</v>
      </c>
      <c r="Z2973">
        <v>0</v>
      </c>
      <c r="AA2973">
        <v>890.31743134696842</v>
      </c>
      <c r="AB2973">
        <v>305.90019196466369</v>
      </c>
      <c r="AC2973">
        <v>2267.8680881236201</v>
      </c>
      <c r="AD2973">
        <v>757.44638955725293</v>
      </c>
      <c r="AE2973">
        <v>4655.6024341535949</v>
      </c>
    </row>
    <row r="2974" spans="1:31" x14ac:dyDescent="0.25">
      <c r="A2974">
        <v>2069547</v>
      </c>
      <c r="B2974">
        <v>1</v>
      </c>
      <c r="C2974" t="s">
        <v>80</v>
      </c>
      <c r="D2974" t="s">
        <v>96</v>
      </c>
      <c r="E2974" t="s">
        <v>177</v>
      </c>
      <c r="F2974" t="s">
        <v>8789</v>
      </c>
      <c r="G2974" t="s">
        <v>196</v>
      </c>
      <c r="H2974" t="s">
        <v>143</v>
      </c>
      <c r="I2974" t="s">
        <v>135</v>
      </c>
      <c r="J2974" t="s">
        <v>136</v>
      </c>
      <c r="K2974" t="s">
        <v>137</v>
      </c>
      <c r="L2974" t="s">
        <v>8790</v>
      </c>
      <c r="M2974" t="s">
        <v>8791</v>
      </c>
      <c r="N2974">
        <v>3.1344444440000001</v>
      </c>
      <c r="O2974">
        <v>0</v>
      </c>
      <c r="P2974">
        <v>7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4.2543048509411401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4.2543048509411401</v>
      </c>
    </row>
    <row r="2975" spans="1:31" x14ac:dyDescent="0.25">
      <c r="A2975">
        <v>2069570</v>
      </c>
      <c r="B2975">
        <v>1</v>
      </c>
      <c r="C2975" t="s">
        <v>80</v>
      </c>
      <c r="D2975" t="s">
        <v>103</v>
      </c>
      <c r="E2975" t="s">
        <v>169</v>
      </c>
      <c r="F2975" t="s">
        <v>8792</v>
      </c>
      <c r="G2975" t="s">
        <v>1085</v>
      </c>
      <c r="H2975" t="s">
        <v>134</v>
      </c>
      <c r="I2975" t="s">
        <v>135</v>
      </c>
      <c r="J2975" t="s">
        <v>136</v>
      </c>
      <c r="K2975" t="s">
        <v>137</v>
      </c>
      <c r="L2975" t="s">
        <v>8793</v>
      </c>
      <c r="M2975" t="s">
        <v>8794</v>
      </c>
      <c r="N2975">
        <v>1.4424999999999999</v>
      </c>
      <c r="O2975">
        <v>0</v>
      </c>
      <c r="P2975">
        <v>7152</v>
      </c>
      <c r="Q2975">
        <v>0</v>
      </c>
      <c r="R2975">
        <v>37</v>
      </c>
      <c r="S2975">
        <v>4</v>
      </c>
      <c r="T2975">
        <v>285</v>
      </c>
      <c r="U2975">
        <v>0</v>
      </c>
      <c r="V2975">
        <v>1</v>
      </c>
      <c r="W2975">
        <v>0</v>
      </c>
      <c r="X2975">
        <v>2735.7660110848633</v>
      </c>
      <c r="Y2975">
        <v>0</v>
      </c>
      <c r="Z2975">
        <v>140.95454855545671</v>
      </c>
      <c r="AA2975">
        <v>70.667227682637147</v>
      </c>
      <c r="AB2975">
        <v>625.80488075402207</v>
      </c>
      <c r="AC2975">
        <v>0</v>
      </c>
      <c r="AD2975">
        <v>12.069333389662383</v>
      </c>
      <c r="AE2975">
        <v>3585.2620014666418</v>
      </c>
    </row>
    <row r="2976" spans="1:31" x14ac:dyDescent="0.25">
      <c r="A2976">
        <v>2069384</v>
      </c>
      <c r="B2976">
        <v>1</v>
      </c>
      <c r="C2976" t="s">
        <v>80</v>
      </c>
      <c r="D2976" t="s">
        <v>97</v>
      </c>
      <c r="E2976" t="s">
        <v>295</v>
      </c>
      <c r="F2976" t="s">
        <v>8795</v>
      </c>
      <c r="G2976" t="s">
        <v>513</v>
      </c>
      <c r="H2976" t="s">
        <v>134</v>
      </c>
      <c r="I2976" t="s">
        <v>135</v>
      </c>
      <c r="J2976" t="s">
        <v>5</v>
      </c>
      <c r="K2976" t="s">
        <v>155</v>
      </c>
      <c r="L2976" t="s">
        <v>8796</v>
      </c>
      <c r="M2976" t="s">
        <v>8797</v>
      </c>
      <c r="N2976">
        <v>5.5277777E-2</v>
      </c>
      <c r="O2976">
        <v>0</v>
      </c>
      <c r="P2976">
        <v>2883</v>
      </c>
      <c r="Q2976">
        <v>0</v>
      </c>
      <c r="R2976">
        <v>4</v>
      </c>
      <c r="S2976">
        <v>0</v>
      </c>
      <c r="T2976">
        <v>428</v>
      </c>
      <c r="U2976">
        <v>0</v>
      </c>
      <c r="V2976">
        <v>1</v>
      </c>
      <c r="W2976">
        <v>0</v>
      </c>
      <c r="X2976">
        <v>41.637601606777679</v>
      </c>
      <c r="Y2976">
        <v>0</v>
      </c>
      <c r="Z2976">
        <v>1.0867704201542224E-2</v>
      </c>
      <c r="AA2976">
        <v>0</v>
      </c>
      <c r="AB2976">
        <v>16.383892936086138</v>
      </c>
      <c r="AC2976">
        <v>0</v>
      </c>
      <c r="AD2976">
        <v>3.0560369262988888E-2</v>
      </c>
      <c r="AE2976">
        <v>58.062922616328351</v>
      </c>
    </row>
    <row r="2977" spans="1:31" x14ac:dyDescent="0.25">
      <c r="A2977">
        <v>2069401</v>
      </c>
      <c r="B2977">
        <v>1</v>
      </c>
      <c r="C2977" t="s">
        <v>81</v>
      </c>
      <c r="D2977" t="s">
        <v>128</v>
      </c>
      <c r="E2977" t="s">
        <v>146</v>
      </c>
      <c r="F2977" t="s">
        <v>8798</v>
      </c>
      <c r="G2977" t="s">
        <v>273</v>
      </c>
      <c r="H2977" t="s">
        <v>134</v>
      </c>
      <c r="I2977" t="s">
        <v>135</v>
      </c>
      <c r="J2977" t="s">
        <v>136</v>
      </c>
      <c r="K2977" t="s">
        <v>155</v>
      </c>
      <c r="L2977" t="s">
        <v>8799</v>
      </c>
      <c r="M2977" t="s">
        <v>8800</v>
      </c>
      <c r="N2977">
        <v>1.5963888879999999</v>
      </c>
      <c r="O2977">
        <v>7</v>
      </c>
      <c r="P2977">
        <v>3197</v>
      </c>
      <c r="Q2977">
        <v>27</v>
      </c>
      <c r="R2977">
        <v>21</v>
      </c>
      <c r="S2977">
        <v>17</v>
      </c>
      <c r="T2977">
        <v>224</v>
      </c>
      <c r="U2977">
        <v>0</v>
      </c>
      <c r="V2977">
        <v>0</v>
      </c>
      <c r="W2977">
        <v>2.6040631526521976</v>
      </c>
      <c r="X2977">
        <v>470.97625649129895</v>
      </c>
      <c r="Y2977">
        <v>140.3065573652168</v>
      </c>
      <c r="Z2977">
        <v>37.443020632316774</v>
      </c>
      <c r="AA2977">
        <v>126.23960873518254</v>
      </c>
      <c r="AB2977">
        <v>61.199252766830156</v>
      </c>
      <c r="AC2977">
        <v>0</v>
      </c>
      <c r="AD2977">
        <v>0</v>
      </c>
      <c r="AE2977">
        <v>838.76875914349739</v>
      </c>
    </row>
    <row r="2978" spans="1:31" x14ac:dyDescent="0.25">
      <c r="A2978">
        <v>2069407</v>
      </c>
      <c r="B2978">
        <v>1</v>
      </c>
      <c r="C2978" t="s">
        <v>81</v>
      </c>
      <c r="D2978" t="s">
        <v>128</v>
      </c>
      <c r="E2978" t="s">
        <v>158</v>
      </c>
      <c r="F2978" t="s">
        <v>2460</v>
      </c>
      <c r="G2978" t="s">
        <v>160</v>
      </c>
      <c r="H2978" t="s">
        <v>143</v>
      </c>
      <c r="I2978" t="s">
        <v>135</v>
      </c>
      <c r="J2978" t="s">
        <v>136</v>
      </c>
      <c r="K2978" t="s">
        <v>137</v>
      </c>
      <c r="L2978" t="s">
        <v>8801</v>
      </c>
      <c r="M2978" t="s">
        <v>8802</v>
      </c>
      <c r="N2978">
        <v>3.2422222220000001</v>
      </c>
      <c r="O2978">
        <v>0</v>
      </c>
      <c r="P2978">
        <v>41</v>
      </c>
      <c r="Q2978">
        <v>0</v>
      </c>
      <c r="R2978">
        <v>0</v>
      </c>
      <c r="S2978">
        <v>0</v>
      </c>
      <c r="T2978">
        <v>3</v>
      </c>
      <c r="U2978">
        <v>0</v>
      </c>
      <c r="V2978">
        <v>0</v>
      </c>
      <c r="W2978">
        <v>0</v>
      </c>
      <c r="X2978">
        <v>22.069479580192812</v>
      </c>
      <c r="Y2978">
        <v>0</v>
      </c>
      <c r="Z2978">
        <v>0</v>
      </c>
      <c r="AA2978">
        <v>0</v>
      </c>
      <c r="AB2978">
        <v>4.3225519388083002</v>
      </c>
      <c r="AC2978">
        <v>0</v>
      </c>
      <c r="AD2978">
        <v>0</v>
      </c>
      <c r="AE2978">
        <v>26.392031519001112</v>
      </c>
    </row>
    <row r="2979" spans="1:31" x14ac:dyDescent="0.25">
      <c r="A2979">
        <v>2069530</v>
      </c>
      <c r="B2979">
        <v>1</v>
      </c>
      <c r="C2979" t="s">
        <v>80</v>
      </c>
      <c r="D2979" t="s">
        <v>103</v>
      </c>
      <c r="E2979" t="s">
        <v>131</v>
      </c>
      <c r="F2979" t="s">
        <v>8803</v>
      </c>
      <c r="G2979" t="s">
        <v>154</v>
      </c>
      <c r="H2979" t="s">
        <v>134</v>
      </c>
      <c r="I2979" t="s">
        <v>135</v>
      </c>
      <c r="J2979" t="s">
        <v>136</v>
      </c>
      <c r="K2979" t="s">
        <v>155</v>
      </c>
      <c r="L2979" t="s">
        <v>8804</v>
      </c>
      <c r="M2979" t="s">
        <v>8805</v>
      </c>
      <c r="N2979">
        <v>5.4166666660000002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1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520.03367041432307</v>
      </c>
      <c r="AD2979">
        <v>0</v>
      </c>
      <c r="AE2979">
        <v>520.03367041432307</v>
      </c>
    </row>
    <row r="2980" spans="1:31" x14ac:dyDescent="0.25">
      <c r="A2980">
        <v>2069484</v>
      </c>
      <c r="B2980">
        <v>1</v>
      </c>
      <c r="C2980" t="s">
        <v>80</v>
      </c>
      <c r="D2980" t="s">
        <v>103</v>
      </c>
      <c r="E2980" t="s">
        <v>169</v>
      </c>
      <c r="F2980" t="s">
        <v>8806</v>
      </c>
      <c r="G2980" t="s">
        <v>273</v>
      </c>
      <c r="H2980" t="s">
        <v>134</v>
      </c>
      <c r="I2980" t="s">
        <v>135</v>
      </c>
      <c r="J2980" t="s">
        <v>136</v>
      </c>
      <c r="K2980" t="s">
        <v>155</v>
      </c>
      <c r="L2980" t="s">
        <v>8807</v>
      </c>
      <c r="M2980" t="s">
        <v>8808</v>
      </c>
      <c r="N2980">
        <v>9.1136111110000009</v>
      </c>
      <c r="O2980">
        <v>0</v>
      </c>
      <c r="P2980">
        <v>43</v>
      </c>
      <c r="Q2980">
        <v>0</v>
      </c>
      <c r="R2980">
        <v>6</v>
      </c>
      <c r="S2980">
        <v>0</v>
      </c>
      <c r="T2980">
        <v>2</v>
      </c>
      <c r="U2980">
        <v>0</v>
      </c>
      <c r="V2980">
        <v>0</v>
      </c>
      <c r="W2980">
        <v>0</v>
      </c>
      <c r="X2980">
        <v>102.52810305390048</v>
      </c>
      <c r="Y2980">
        <v>0</v>
      </c>
      <c r="Z2980">
        <v>128.28327331683357</v>
      </c>
      <c r="AA2980">
        <v>0</v>
      </c>
      <c r="AB2980">
        <v>8.6420676038058684</v>
      </c>
      <c r="AC2980">
        <v>0</v>
      </c>
      <c r="AD2980">
        <v>0</v>
      </c>
      <c r="AE2980">
        <v>239.45344397453991</v>
      </c>
    </row>
    <row r="2981" spans="1:31" x14ac:dyDescent="0.25">
      <c r="A2981">
        <v>2069779</v>
      </c>
      <c r="B2981">
        <v>1</v>
      </c>
      <c r="C2981" t="s">
        <v>80</v>
      </c>
      <c r="D2981" t="s">
        <v>88</v>
      </c>
      <c r="E2981" t="s">
        <v>177</v>
      </c>
      <c r="F2981" t="s">
        <v>8809</v>
      </c>
      <c r="G2981" t="s">
        <v>196</v>
      </c>
      <c r="H2981" t="s">
        <v>143</v>
      </c>
      <c r="I2981" t="s">
        <v>135</v>
      </c>
      <c r="J2981" t="s">
        <v>136</v>
      </c>
      <c r="K2981" t="s">
        <v>137</v>
      </c>
      <c r="L2981" t="s">
        <v>8810</v>
      </c>
      <c r="M2981" t="s">
        <v>8811</v>
      </c>
      <c r="N2981">
        <v>0.89777777700000005</v>
      </c>
      <c r="O2981">
        <v>0</v>
      </c>
      <c r="P2981">
        <v>1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0.68202503591678565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0.68202503591678565</v>
      </c>
    </row>
    <row r="2982" spans="1:31" x14ac:dyDescent="0.25">
      <c r="A2982">
        <v>2069447</v>
      </c>
      <c r="B2982">
        <v>1</v>
      </c>
      <c r="C2982" t="s">
        <v>80</v>
      </c>
      <c r="D2982" t="s">
        <v>95</v>
      </c>
      <c r="E2982" t="s">
        <v>146</v>
      </c>
      <c r="F2982" t="s">
        <v>8812</v>
      </c>
      <c r="G2982" t="s">
        <v>133</v>
      </c>
      <c r="H2982" t="s">
        <v>134</v>
      </c>
      <c r="I2982" t="s">
        <v>135</v>
      </c>
      <c r="J2982" t="s">
        <v>136</v>
      </c>
      <c r="K2982" t="s">
        <v>137</v>
      </c>
      <c r="L2982" t="s">
        <v>8813</v>
      </c>
      <c r="M2982" t="s">
        <v>8814</v>
      </c>
      <c r="N2982">
        <v>0.25666666599999999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1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</row>
    <row r="2983" spans="1:31" x14ac:dyDescent="0.25">
      <c r="A2983">
        <v>2069633</v>
      </c>
      <c r="B2983">
        <v>1</v>
      </c>
      <c r="C2983" t="s">
        <v>80</v>
      </c>
      <c r="D2983" t="s">
        <v>92</v>
      </c>
      <c r="E2983" t="s">
        <v>177</v>
      </c>
      <c r="F2983" t="s">
        <v>8815</v>
      </c>
      <c r="G2983" t="s">
        <v>183</v>
      </c>
      <c r="H2983" t="s">
        <v>143</v>
      </c>
      <c r="I2983" t="s">
        <v>135</v>
      </c>
      <c r="J2983" t="s">
        <v>136</v>
      </c>
      <c r="K2983" t="s">
        <v>137</v>
      </c>
      <c r="L2983" t="s">
        <v>8816</v>
      </c>
      <c r="M2983" t="s">
        <v>8817</v>
      </c>
      <c r="N2983">
        <v>1.5986111110000001</v>
      </c>
      <c r="O2983">
        <v>0</v>
      </c>
      <c r="P2983">
        <v>2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7.3351772050889996E-2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7.3351772050889996E-2</v>
      </c>
    </row>
    <row r="2984" spans="1:31" x14ac:dyDescent="0.25">
      <c r="A2984">
        <v>2069733</v>
      </c>
      <c r="B2984">
        <v>1</v>
      </c>
      <c r="C2984" t="s">
        <v>80</v>
      </c>
      <c r="D2984" t="s">
        <v>95</v>
      </c>
      <c r="E2984" t="s">
        <v>146</v>
      </c>
      <c r="F2984" t="s">
        <v>8403</v>
      </c>
      <c r="G2984" t="s">
        <v>133</v>
      </c>
      <c r="H2984" t="s">
        <v>134</v>
      </c>
      <c r="I2984" t="s">
        <v>135</v>
      </c>
      <c r="J2984" t="s">
        <v>136</v>
      </c>
      <c r="K2984" t="s">
        <v>137</v>
      </c>
      <c r="L2984" t="s">
        <v>8818</v>
      </c>
      <c r="M2984" t="s">
        <v>8819</v>
      </c>
      <c r="N2984">
        <v>2.4583333330000001</v>
      </c>
      <c r="O2984">
        <v>0</v>
      </c>
      <c r="P2984">
        <v>151</v>
      </c>
      <c r="Q2984">
        <v>0</v>
      </c>
      <c r="R2984">
        <v>0</v>
      </c>
      <c r="S2984">
        <v>0</v>
      </c>
      <c r="T2984">
        <v>8</v>
      </c>
      <c r="U2984">
        <v>2</v>
      </c>
      <c r="V2984">
        <v>0</v>
      </c>
      <c r="W2984">
        <v>0</v>
      </c>
      <c r="X2984">
        <v>123.2425968424</v>
      </c>
      <c r="Y2984">
        <v>0</v>
      </c>
      <c r="Z2984">
        <v>0</v>
      </c>
      <c r="AA2984">
        <v>0</v>
      </c>
      <c r="AB2984">
        <v>19.715573839682317</v>
      </c>
      <c r="AC2984">
        <v>351.43140608182284</v>
      </c>
      <c r="AD2984">
        <v>0</v>
      </c>
      <c r="AE2984">
        <v>494.38957676390515</v>
      </c>
    </row>
    <row r="2985" spans="1:31" x14ac:dyDescent="0.25">
      <c r="A2985">
        <v>2069739</v>
      </c>
      <c r="B2985">
        <v>1</v>
      </c>
      <c r="C2985" t="s">
        <v>80</v>
      </c>
      <c r="D2985" t="s">
        <v>100</v>
      </c>
      <c r="E2985" t="s">
        <v>146</v>
      </c>
      <c r="F2985" t="s">
        <v>8820</v>
      </c>
      <c r="G2985" t="s">
        <v>133</v>
      </c>
      <c r="H2985" t="s">
        <v>134</v>
      </c>
      <c r="I2985" t="s">
        <v>135</v>
      </c>
      <c r="J2985" t="s">
        <v>136</v>
      </c>
      <c r="K2985" t="s">
        <v>137</v>
      </c>
      <c r="L2985" t="s">
        <v>8821</v>
      </c>
      <c r="M2985" t="s">
        <v>8822</v>
      </c>
      <c r="N2985">
        <v>0.47138888800000001</v>
      </c>
      <c r="O2985">
        <v>0</v>
      </c>
      <c r="P2985">
        <v>222</v>
      </c>
      <c r="Q2985">
        <v>0</v>
      </c>
      <c r="R2985">
        <v>0</v>
      </c>
      <c r="S2985">
        <v>0</v>
      </c>
      <c r="T2985">
        <v>25</v>
      </c>
      <c r="U2985">
        <v>0</v>
      </c>
      <c r="V2985">
        <v>0</v>
      </c>
      <c r="W2985">
        <v>0</v>
      </c>
      <c r="X2985">
        <v>25.042544933717434</v>
      </c>
      <c r="Y2985">
        <v>0</v>
      </c>
      <c r="Z2985">
        <v>0</v>
      </c>
      <c r="AA2985">
        <v>0</v>
      </c>
      <c r="AB2985">
        <v>8.9632907171397314</v>
      </c>
      <c r="AC2985">
        <v>0</v>
      </c>
      <c r="AD2985">
        <v>0</v>
      </c>
      <c r="AE2985">
        <v>34.005835650857165</v>
      </c>
    </row>
    <row r="2986" spans="1:31" x14ac:dyDescent="0.25">
      <c r="A2986">
        <v>2069344</v>
      </c>
      <c r="B2986">
        <v>1</v>
      </c>
      <c r="C2986" t="s">
        <v>80</v>
      </c>
      <c r="D2986" t="s">
        <v>88</v>
      </c>
      <c r="E2986" t="s">
        <v>169</v>
      </c>
      <c r="F2986" t="s">
        <v>8823</v>
      </c>
      <c r="G2986" t="s">
        <v>133</v>
      </c>
      <c r="H2986" t="s">
        <v>134</v>
      </c>
      <c r="I2986" t="s">
        <v>135</v>
      </c>
      <c r="J2986" t="s">
        <v>136</v>
      </c>
      <c r="K2986" t="s">
        <v>137</v>
      </c>
      <c r="L2986" t="s">
        <v>8824</v>
      </c>
      <c r="M2986" t="s">
        <v>8825</v>
      </c>
      <c r="N2986">
        <v>4.5555555549999998</v>
      </c>
      <c r="O2986">
        <v>0</v>
      </c>
      <c r="P2986">
        <v>0</v>
      </c>
      <c r="Q2986">
        <v>0</v>
      </c>
      <c r="R2986">
        <v>0</v>
      </c>
      <c r="S2986">
        <v>1</v>
      </c>
      <c r="T2986">
        <v>0</v>
      </c>
      <c r="U2986">
        <v>1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27.546234143140836</v>
      </c>
      <c r="AB2986">
        <v>0</v>
      </c>
      <c r="AC2986">
        <v>303.8192761638482</v>
      </c>
      <c r="AD2986">
        <v>0</v>
      </c>
      <c r="AE2986">
        <v>331.36551030698905</v>
      </c>
    </row>
    <row r="2987" spans="1:31" x14ac:dyDescent="0.25">
      <c r="A2987">
        <v>2069587</v>
      </c>
      <c r="B2987">
        <v>1</v>
      </c>
      <c r="C2987" t="s">
        <v>80</v>
      </c>
      <c r="D2987" t="s">
        <v>97</v>
      </c>
      <c r="E2987" t="s">
        <v>158</v>
      </c>
      <c r="F2987" t="s">
        <v>8826</v>
      </c>
      <c r="G2987" t="s">
        <v>385</v>
      </c>
      <c r="H2987" t="s">
        <v>143</v>
      </c>
      <c r="I2987" t="s">
        <v>135</v>
      </c>
      <c r="J2987" t="s">
        <v>136</v>
      </c>
      <c r="K2987" t="s">
        <v>137</v>
      </c>
      <c r="L2987" t="s">
        <v>8827</v>
      </c>
      <c r="M2987" t="s">
        <v>8828</v>
      </c>
      <c r="N2987">
        <v>5.65</v>
      </c>
      <c r="O2987">
        <v>0</v>
      </c>
      <c r="P2987">
        <v>2</v>
      </c>
      <c r="Q2987">
        <v>0</v>
      </c>
      <c r="R2987">
        <v>0</v>
      </c>
      <c r="S2987">
        <v>0</v>
      </c>
      <c r="T2987">
        <v>2</v>
      </c>
      <c r="U2987">
        <v>0</v>
      </c>
      <c r="V2987">
        <v>0</v>
      </c>
      <c r="W2987">
        <v>0</v>
      </c>
      <c r="X2987">
        <v>3.0284396579231121</v>
      </c>
      <c r="Y2987">
        <v>0</v>
      </c>
      <c r="Z2987">
        <v>0</v>
      </c>
      <c r="AA2987">
        <v>0</v>
      </c>
      <c r="AB2987">
        <v>8.3024659383018218</v>
      </c>
      <c r="AC2987">
        <v>0</v>
      </c>
      <c r="AD2987">
        <v>0</v>
      </c>
      <c r="AE2987">
        <v>11.330905596224934</v>
      </c>
    </row>
    <row r="2988" spans="1:31" x14ac:dyDescent="0.25">
      <c r="A2988">
        <v>2069630</v>
      </c>
      <c r="B2988">
        <v>1</v>
      </c>
      <c r="C2988" t="s">
        <v>80</v>
      </c>
      <c r="D2988" t="s">
        <v>89</v>
      </c>
      <c r="E2988" t="s">
        <v>169</v>
      </c>
      <c r="F2988" t="s">
        <v>8829</v>
      </c>
      <c r="G2988" t="s">
        <v>3958</v>
      </c>
      <c r="H2988" t="s">
        <v>134</v>
      </c>
      <c r="I2988" t="s">
        <v>135</v>
      </c>
      <c r="J2988" t="s">
        <v>136</v>
      </c>
      <c r="K2988" t="s">
        <v>137</v>
      </c>
      <c r="L2988" t="s">
        <v>8830</v>
      </c>
      <c r="M2988" t="s">
        <v>8831</v>
      </c>
      <c r="N2988">
        <v>3.2088888880000002</v>
      </c>
      <c r="O2988">
        <v>0</v>
      </c>
      <c r="P2988">
        <v>9</v>
      </c>
      <c r="Q2988">
        <v>0</v>
      </c>
      <c r="R2988">
        <v>25</v>
      </c>
      <c r="S2988">
        <v>0</v>
      </c>
      <c r="T2988">
        <v>11</v>
      </c>
      <c r="U2988">
        <v>0</v>
      </c>
      <c r="V2988">
        <v>0</v>
      </c>
      <c r="W2988">
        <v>0</v>
      </c>
      <c r="X2988">
        <v>8.537113560246496</v>
      </c>
      <c r="Y2988">
        <v>0</v>
      </c>
      <c r="Z2988">
        <v>50.158482634933307</v>
      </c>
      <c r="AA2988">
        <v>0</v>
      </c>
      <c r="AB2988">
        <v>25.017218585096998</v>
      </c>
      <c r="AC2988">
        <v>0</v>
      </c>
      <c r="AD2988">
        <v>0</v>
      </c>
      <c r="AE2988">
        <v>83.712814780276801</v>
      </c>
    </row>
    <row r="2989" spans="1:31" x14ac:dyDescent="0.25">
      <c r="A2989">
        <v>2069796</v>
      </c>
      <c r="B2989">
        <v>1</v>
      </c>
      <c r="C2989" t="s">
        <v>80</v>
      </c>
      <c r="D2989" t="s">
        <v>95</v>
      </c>
      <c r="E2989" t="s">
        <v>158</v>
      </c>
      <c r="F2989" t="s">
        <v>8832</v>
      </c>
      <c r="G2989" t="s">
        <v>1378</v>
      </c>
      <c r="H2989" t="s">
        <v>143</v>
      </c>
      <c r="I2989" t="s">
        <v>135</v>
      </c>
      <c r="J2989" t="s">
        <v>136</v>
      </c>
      <c r="K2989" t="s">
        <v>137</v>
      </c>
      <c r="L2989" t="s">
        <v>8833</v>
      </c>
      <c r="M2989" t="s">
        <v>8834</v>
      </c>
      <c r="N2989">
        <v>0.92638888799999997</v>
      </c>
      <c r="O2989">
        <v>0</v>
      </c>
      <c r="P2989">
        <v>49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13.042028287014523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13.042028287014523</v>
      </c>
    </row>
    <row r="2990" spans="1:31" x14ac:dyDescent="0.25">
      <c r="A2990">
        <v>2069424</v>
      </c>
      <c r="B2990">
        <v>1</v>
      </c>
      <c r="C2990" t="s">
        <v>81</v>
      </c>
      <c r="D2990" t="s">
        <v>116</v>
      </c>
      <c r="E2990" t="s">
        <v>169</v>
      </c>
      <c r="F2990" t="s">
        <v>8835</v>
      </c>
      <c r="G2990" t="s">
        <v>171</v>
      </c>
      <c r="H2990" t="s">
        <v>134</v>
      </c>
      <c r="I2990" t="s">
        <v>135</v>
      </c>
      <c r="J2990" t="s">
        <v>136</v>
      </c>
      <c r="K2990" t="s">
        <v>137</v>
      </c>
      <c r="L2990" t="s">
        <v>8836</v>
      </c>
      <c r="M2990" t="s">
        <v>8837</v>
      </c>
      <c r="N2990">
        <v>4.2583333330000004</v>
      </c>
      <c r="O2990">
        <v>0</v>
      </c>
      <c r="P2990">
        <v>144</v>
      </c>
      <c r="Q2990">
        <v>0</v>
      </c>
      <c r="R2990">
        <v>0</v>
      </c>
      <c r="S2990">
        <v>0</v>
      </c>
      <c r="T2990">
        <v>9</v>
      </c>
      <c r="U2990">
        <v>0</v>
      </c>
      <c r="V2990">
        <v>0</v>
      </c>
      <c r="W2990">
        <v>0</v>
      </c>
      <c r="X2990">
        <v>50.518623257749596</v>
      </c>
      <c r="Y2990">
        <v>0</v>
      </c>
      <c r="Z2990">
        <v>0</v>
      </c>
      <c r="AA2990">
        <v>0</v>
      </c>
      <c r="AB2990">
        <v>2.5670157866827332</v>
      </c>
      <c r="AC2990">
        <v>0</v>
      </c>
      <c r="AD2990">
        <v>0</v>
      </c>
      <c r="AE2990">
        <v>53.085639044432327</v>
      </c>
    </row>
    <row r="2991" spans="1:31" x14ac:dyDescent="0.25">
      <c r="A2991">
        <v>2071382</v>
      </c>
      <c r="B2991">
        <v>1</v>
      </c>
      <c r="C2991" t="s">
        <v>81</v>
      </c>
      <c r="D2991" t="s">
        <v>127</v>
      </c>
      <c r="E2991" t="s">
        <v>131</v>
      </c>
      <c r="F2991" t="s">
        <v>8838</v>
      </c>
      <c r="G2991" t="s">
        <v>133</v>
      </c>
      <c r="H2991" t="s">
        <v>134</v>
      </c>
      <c r="I2991" t="s">
        <v>135</v>
      </c>
      <c r="J2991" t="s">
        <v>136</v>
      </c>
      <c r="K2991" t="s">
        <v>137</v>
      </c>
      <c r="L2991" t="s">
        <v>8839</v>
      </c>
      <c r="M2991" t="s">
        <v>8840</v>
      </c>
      <c r="N2991">
        <v>0.70222222199999995</v>
      </c>
      <c r="O2991">
        <v>6</v>
      </c>
      <c r="P2991">
        <v>2133</v>
      </c>
      <c r="Q2991">
        <v>275</v>
      </c>
      <c r="R2991">
        <v>179</v>
      </c>
      <c r="S2991">
        <v>19</v>
      </c>
      <c r="T2991">
        <v>203</v>
      </c>
      <c r="U2991">
        <v>0</v>
      </c>
      <c r="V2991">
        <v>0</v>
      </c>
      <c r="W2991">
        <v>2.4137800294979557</v>
      </c>
      <c r="X2991">
        <v>277.66870477126059</v>
      </c>
      <c r="Y2991">
        <v>221.66096707548465</v>
      </c>
      <c r="Z2991">
        <v>173.013620784073</v>
      </c>
      <c r="AA2991">
        <v>34.685993124044067</v>
      </c>
      <c r="AB2991">
        <v>62.337722502376195</v>
      </c>
      <c r="AC2991">
        <v>0</v>
      </c>
      <c r="AD2991">
        <v>0</v>
      </c>
      <c r="AE2991">
        <v>771.78078828673654</v>
      </c>
    </row>
    <row r="2992" spans="1:31" x14ac:dyDescent="0.25">
      <c r="A2992">
        <v>2069610</v>
      </c>
      <c r="B2992">
        <v>1</v>
      </c>
      <c r="C2992" t="s">
        <v>81</v>
      </c>
      <c r="D2992" t="s">
        <v>128</v>
      </c>
      <c r="E2992" t="s">
        <v>131</v>
      </c>
      <c r="F2992" t="s">
        <v>8841</v>
      </c>
      <c r="G2992" t="s">
        <v>133</v>
      </c>
      <c r="H2992" t="s">
        <v>134</v>
      </c>
      <c r="I2992" t="s">
        <v>135</v>
      </c>
      <c r="J2992" t="s">
        <v>136</v>
      </c>
      <c r="K2992" t="s">
        <v>137</v>
      </c>
      <c r="L2992" t="s">
        <v>8842</v>
      </c>
      <c r="M2992" t="s">
        <v>8843</v>
      </c>
      <c r="N2992">
        <v>1.6475</v>
      </c>
      <c r="O2992">
        <v>0</v>
      </c>
      <c r="P2992">
        <v>0</v>
      </c>
      <c r="Q2992">
        <v>0</v>
      </c>
      <c r="R2992">
        <v>0</v>
      </c>
      <c r="S2992">
        <v>5</v>
      </c>
      <c r="T2992">
        <v>0</v>
      </c>
      <c r="U2992">
        <v>6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30.413564393778916</v>
      </c>
      <c r="AB2992">
        <v>0</v>
      </c>
      <c r="AC2992">
        <v>606.42875131835285</v>
      </c>
      <c r="AD2992">
        <v>0</v>
      </c>
      <c r="AE2992">
        <v>636.84231571213172</v>
      </c>
    </row>
    <row r="2993" spans="1:31" x14ac:dyDescent="0.25">
      <c r="A2993">
        <v>2069567</v>
      </c>
      <c r="B2993">
        <v>1</v>
      </c>
      <c r="C2993" t="s">
        <v>80</v>
      </c>
      <c r="D2993" t="s">
        <v>97</v>
      </c>
      <c r="E2993" t="s">
        <v>146</v>
      </c>
      <c r="F2993" t="s">
        <v>8462</v>
      </c>
      <c r="G2993" t="s">
        <v>133</v>
      </c>
      <c r="H2993" t="s">
        <v>134</v>
      </c>
      <c r="I2993" t="s">
        <v>135</v>
      </c>
      <c r="J2993" t="s">
        <v>136</v>
      </c>
      <c r="K2993" t="s">
        <v>137</v>
      </c>
      <c r="L2993" t="s">
        <v>8844</v>
      </c>
      <c r="M2993" t="s">
        <v>8845</v>
      </c>
      <c r="N2993">
        <v>0.13388888800000001</v>
      </c>
      <c r="O2993">
        <v>9</v>
      </c>
      <c r="P2993">
        <v>1849</v>
      </c>
      <c r="Q2993">
        <v>0</v>
      </c>
      <c r="R2993">
        <v>28</v>
      </c>
      <c r="S2993">
        <v>5</v>
      </c>
      <c r="T2993">
        <v>161</v>
      </c>
      <c r="U2993">
        <v>0</v>
      </c>
      <c r="V2993">
        <v>1</v>
      </c>
      <c r="W2993">
        <v>25.188010337205345</v>
      </c>
      <c r="X2993">
        <v>95.722714029764063</v>
      </c>
      <c r="Y2993">
        <v>0</v>
      </c>
      <c r="Z2993">
        <v>3.0828859136606321</v>
      </c>
      <c r="AA2993">
        <v>40.67331559986377</v>
      </c>
      <c r="AB2993">
        <v>14.450964432532412</v>
      </c>
      <c r="AC2993">
        <v>0</v>
      </c>
      <c r="AD2993">
        <v>0.23281597324275005</v>
      </c>
      <c r="AE2993">
        <v>179.35070628626895</v>
      </c>
    </row>
    <row r="2994" spans="1:31" x14ac:dyDescent="0.25">
      <c r="A2994">
        <v>2069759</v>
      </c>
      <c r="B2994">
        <v>1</v>
      </c>
      <c r="C2994" t="s">
        <v>80</v>
      </c>
      <c r="D2994" t="s">
        <v>97</v>
      </c>
      <c r="E2994" t="s">
        <v>177</v>
      </c>
      <c r="F2994" t="s">
        <v>8846</v>
      </c>
      <c r="G2994" t="s">
        <v>196</v>
      </c>
      <c r="H2994" t="s">
        <v>143</v>
      </c>
      <c r="I2994" t="s">
        <v>135</v>
      </c>
      <c r="J2994" t="s">
        <v>136</v>
      </c>
      <c r="K2994" t="s">
        <v>137</v>
      </c>
      <c r="L2994" t="s">
        <v>8847</v>
      </c>
      <c r="M2994" t="s">
        <v>8848</v>
      </c>
      <c r="N2994">
        <v>2.3686111109999999</v>
      </c>
      <c r="O2994">
        <v>0</v>
      </c>
      <c r="P2994">
        <v>1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0.19111089580739002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0.19111089580739002</v>
      </c>
    </row>
    <row r="2995" spans="1:31" x14ac:dyDescent="0.25">
      <c r="A2995">
        <v>2069550</v>
      </c>
      <c r="B2995">
        <v>1</v>
      </c>
      <c r="C2995" t="s">
        <v>81</v>
      </c>
      <c r="D2995" t="s">
        <v>127</v>
      </c>
      <c r="E2995" t="s">
        <v>295</v>
      </c>
      <c r="F2995" t="s">
        <v>8849</v>
      </c>
      <c r="G2995" t="s">
        <v>133</v>
      </c>
      <c r="H2995" t="s">
        <v>680</v>
      </c>
      <c r="I2995" t="s">
        <v>135</v>
      </c>
      <c r="J2995" t="s">
        <v>136</v>
      </c>
      <c r="K2995" t="s">
        <v>137</v>
      </c>
      <c r="L2995" t="s">
        <v>8850</v>
      </c>
      <c r="M2995" t="s">
        <v>8851</v>
      </c>
      <c r="N2995">
        <v>2.7241666659999999</v>
      </c>
      <c r="O2995">
        <v>0</v>
      </c>
      <c r="P2995">
        <v>13815</v>
      </c>
      <c r="Q2995">
        <v>0</v>
      </c>
      <c r="R2995">
        <v>1</v>
      </c>
      <c r="S2995">
        <v>1</v>
      </c>
      <c r="T2995">
        <v>2433</v>
      </c>
      <c r="U2995">
        <v>0</v>
      </c>
      <c r="V2995">
        <v>4</v>
      </c>
      <c r="W2995">
        <v>0</v>
      </c>
      <c r="X2995">
        <v>7946.0589178094979</v>
      </c>
      <c r="Y2995">
        <v>0</v>
      </c>
      <c r="Z2995">
        <v>0.70990830999292109</v>
      </c>
      <c r="AA2995">
        <v>74.941513499899244</v>
      </c>
      <c r="AB2995">
        <v>4629.0060326491885</v>
      </c>
      <c r="AC2995">
        <v>0</v>
      </c>
      <c r="AD2995">
        <v>157.12002772841035</v>
      </c>
      <c r="AE2995">
        <v>12807.836399996988</v>
      </c>
    </row>
    <row r="2996" spans="1:31" x14ac:dyDescent="0.25">
      <c r="A2996">
        <v>2069573</v>
      </c>
      <c r="B2996">
        <v>1</v>
      </c>
      <c r="C2996" t="s">
        <v>81</v>
      </c>
      <c r="D2996" t="s">
        <v>128</v>
      </c>
      <c r="E2996" t="s">
        <v>146</v>
      </c>
      <c r="F2996" t="s">
        <v>8852</v>
      </c>
      <c r="G2996" t="s">
        <v>133</v>
      </c>
      <c r="H2996" t="s">
        <v>134</v>
      </c>
      <c r="I2996" t="s">
        <v>135</v>
      </c>
      <c r="J2996" t="s">
        <v>136</v>
      </c>
      <c r="K2996" t="s">
        <v>137</v>
      </c>
      <c r="L2996" t="s">
        <v>8853</v>
      </c>
      <c r="M2996" t="s">
        <v>8854</v>
      </c>
      <c r="N2996">
        <v>0.21055555500000001</v>
      </c>
      <c r="O2996">
        <v>47</v>
      </c>
      <c r="P2996">
        <v>16177</v>
      </c>
      <c r="Q2996">
        <v>500</v>
      </c>
      <c r="R2996">
        <v>480</v>
      </c>
      <c r="S2996">
        <v>81</v>
      </c>
      <c r="T2996">
        <v>1359</v>
      </c>
      <c r="U2996">
        <v>14</v>
      </c>
      <c r="V2996">
        <v>1</v>
      </c>
      <c r="W2996">
        <v>4.6860030756079256</v>
      </c>
      <c r="X2996">
        <v>653.02328917488637</v>
      </c>
      <c r="Y2996">
        <v>90.880661483520598</v>
      </c>
      <c r="Z2996">
        <v>52.525005259431552</v>
      </c>
      <c r="AA2996">
        <v>371.07097780550959</v>
      </c>
      <c r="AB2996">
        <v>153.58255489076268</v>
      </c>
      <c r="AC2996">
        <v>219.52216523545457</v>
      </c>
      <c r="AD2996">
        <v>1.1121836719559399</v>
      </c>
      <c r="AE2996">
        <v>1546.4028405971292</v>
      </c>
    </row>
    <row r="2997" spans="1:31" x14ac:dyDescent="0.25">
      <c r="A2997">
        <v>2069404</v>
      </c>
      <c r="B2997">
        <v>1</v>
      </c>
      <c r="C2997" t="s">
        <v>80</v>
      </c>
      <c r="D2997" t="s">
        <v>90</v>
      </c>
      <c r="E2997" t="s">
        <v>295</v>
      </c>
      <c r="F2997" t="s">
        <v>8855</v>
      </c>
      <c r="G2997" t="s">
        <v>513</v>
      </c>
      <c r="H2997" t="s">
        <v>680</v>
      </c>
      <c r="I2997" t="s">
        <v>135</v>
      </c>
      <c r="J2997" t="s">
        <v>136</v>
      </c>
      <c r="K2997" t="s">
        <v>155</v>
      </c>
      <c r="L2997" t="s">
        <v>8856</v>
      </c>
      <c r="M2997" t="s">
        <v>8857</v>
      </c>
      <c r="N2997">
        <v>0.16027777700000001</v>
      </c>
      <c r="O2997">
        <v>0</v>
      </c>
      <c r="P2997">
        <v>21651</v>
      </c>
      <c r="Q2997">
        <v>0</v>
      </c>
      <c r="R2997">
        <v>0</v>
      </c>
      <c r="S2997">
        <v>1</v>
      </c>
      <c r="T2997">
        <v>1353</v>
      </c>
      <c r="U2997">
        <v>0</v>
      </c>
      <c r="V2997">
        <v>1</v>
      </c>
      <c r="W2997">
        <v>0</v>
      </c>
      <c r="X2997">
        <v>532.72162501382297</v>
      </c>
      <c r="Y2997">
        <v>0</v>
      </c>
      <c r="Z2997">
        <v>0</v>
      </c>
      <c r="AA2997">
        <v>12.435505423140368</v>
      </c>
      <c r="AB2997">
        <v>125.97062821837406</v>
      </c>
      <c r="AC2997">
        <v>0</v>
      </c>
      <c r="AD2997">
        <v>0.23158752372714581</v>
      </c>
      <c r="AE2997">
        <v>671.35934617906457</v>
      </c>
    </row>
    <row r="2998" spans="1:31" x14ac:dyDescent="0.25">
      <c r="A2998">
        <v>2069636</v>
      </c>
      <c r="B2998">
        <v>1</v>
      </c>
      <c r="C2998" t="s">
        <v>80</v>
      </c>
      <c r="D2998" t="s">
        <v>107</v>
      </c>
      <c r="E2998" t="s">
        <v>177</v>
      </c>
      <c r="F2998" t="s">
        <v>8858</v>
      </c>
      <c r="G2998" t="s">
        <v>183</v>
      </c>
      <c r="H2998" t="s">
        <v>143</v>
      </c>
      <c r="I2998" t="s">
        <v>135</v>
      </c>
      <c r="J2998" t="s">
        <v>136</v>
      </c>
      <c r="K2998" t="s">
        <v>137</v>
      </c>
      <c r="L2998" t="s">
        <v>8859</v>
      </c>
      <c r="M2998" t="s">
        <v>8860</v>
      </c>
      <c r="N2998">
        <v>3.051666666</v>
      </c>
      <c r="O2998">
        <v>0</v>
      </c>
      <c r="P2998">
        <v>1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0.78427928900870669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0.78427928900870669</v>
      </c>
    </row>
    <row r="2999" spans="1:31" x14ac:dyDescent="0.25">
      <c r="A2999">
        <v>2069444</v>
      </c>
      <c r="B2999">
        <v>1</v>
      </c>
      <c r="C2999" t="s">
        <v>81</v>
      </c>
      <c r="D2999" t="s">
        <v>121</v>
      </c>
      <c r="E2999" t="s">
        <v>131</v>
      </c>
      <c r="F2999" t="s">
        <v>8861</v>
      </c>
      <c r="G2999" t="s">
        <v>133</v>
      </c>
      <c r="H2999" t="s">
        <v>134</v>
      </c>
      <c r="I2999" t="s">
        <v>259</v>
      </c>
      <c r="J2999" t="s">
        <v>136</v>
      </c>
      <c r="K2999" t="s">
        <v>137</v>
      </c>
      <c r="L2999" t="s">
        <v>8862</v>
      </c>
      <c r="M2999" t="s">
        <v>8863</v>
      </c>
      <c r="N2999">
        <v>2.7777777E-2</v>
      </c>
      <c r="O2999">
        <v>0</v>
      </c>
      <c r="P2999">
        <v>896</v>
      </c>
      <c r="Q2999">
        <v>5</v>
      </c>
      <c r="R2999">
        <v>21</v>
      </c>
      <c r="S2999">
        <v>3</v>
      </c>
      <c r="T2999">
        <v>34</v>
      </c>
      <c r="U2999">
        <v>0</v>
      </c>
      <c r="V2999">
        <v>0</v>
      </c>
      <c r="W2999">
        <v>0</v>
      </c>
      <c r="X2999">
        <v>3.3129818675232916</v>
      </c>
      <c r="Y2999">
        <v>9.386896172391028E-2</v>
      </c>
      <c r="Z2999">
        <v>0.16681268947596645</v>
      </c>
      <c r="AA2999">
        <v>0.22498614262437031</v>
      </c>
      <c r="AB2999">
        <v>0.27061826124921279</v>
      </c>
      <c r="AC2999">
        <v>0</v>
      </c>
      <c r="AD2999">
        <v>0</v>
      </c>
      <c r="AE2999">
        <v>4.0692679225967519</v>
      </c>
    </row>
    <row r="3000" spans="1:31" x14ac:dyDescent="0.25">
      <c r="A3000">
        <v>2069590</v>
      </c>
      <c r="B3000">
        <v>1</v>
      </c>
      <c r="C3000" t="s">
        <v>81</v>
      </c>
      <c r="D3000" t="s">
        <v>128</v>
      </c>
      <c r="E3000" t="s">
        <v>131</v>
      </c>
      <c r="F3000" t="s">
        <v>8864</v>
      </c>
      <c r="G3000" t="s">
        <v>133</v>
      </c>
      <c r="H3000" t="s">
        <v>134</v>
      </c>
      <c r="I3000" t="s">
        <v>135</v>
      </c>
      <c r="J3000" t="s">
        <v>136</v>
      </c>
      <c r="K3000" t="s">
        <v>137</v>
      </c>
      <c r="L3000" t="s">
        <v>8865</v>
      </c>
      <c r="M3000" t="s">
        <v>8866</v>
      </c>
      <c r="N3000">
        <v>5.0277777000000003E-2</v>
      </c>
      <c r="O3000">
        <v>0</v>
      </c>
      <c r="P3000">
        <v>0</v>
      </c>
      <c r="Q3000">
        <v>0</v>
      </c>
      <c r="R3000">
        <v>0</v>
      </c>
      <c r="S3000">
        <v>1</v>
      </c>
      <c r="T3000">
        <v>1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0.10147318915137751</v>
      </c>
      <c r="AB3000">
        <v>0.56884310244351122</v>
      </c>
      <c r="AC3000">
        <v>0</v>
      </c>
      <c r="AD3000">
        <v>0</v>
      </c>
      <c r="AE3000">
        <v>0.6703162915948887</v>
      </c>
    </row>
    <row r="3001" spans="1:31" x14ac:dyDescent="0.25">
      <c r="A3001">
        <v>2069656</v>
      </c>
      <c r="B3001">
        <v>1</v>
      </c>
      <c r="C3001" t="s">
        <v>80</v>
      </c>
      <c r="D3001" t="s">
        <v>97</v>
      </c>
      <c r="E3001" t="s">
        <v>146</v>
      </c>
      <c r="F3001" t="s">
        <v>8462</v>
      </c>
      <c r="G3001" t="s">
        <v>133</v>
      </c>
      <c r="H3001" t="s">
        <v>134</v>
      </c>
      <c r="I3001" t="s">
        <v>259</v>
      </c>
      <c r="J3001" t="s">
        <v>136</v>
      </c>
      <c r="K3001" t="s">
        <v>137</v>
      </c>
      <c r="L3001" t="s">
        <v>8867</v>
      </c>
      <c r="M3001" t="s">
        <v>8241</v>
      </c>
      <c r="N3001">
        <v>4.5277776999999998E-2</v>
      </c>
      <c r="O3001">
        <v>9</v>
      </c>
      <c r="P3001">
        <v>1849</v>
      </c>
      <c r="Q3001">
        <v>0</v>
      </c>
      <c r="R3001">
        <v>28</v>
      </c>
      <c r="S3001">
        <v>5</v>
      </c>
      <c r="T3001">
        <v>161</v>
      </c>
      <c r="U3001">
        <v>0</v>
      </c>
      <c r="V3001">
        <v>1</v>
      </c>
      <c r="W3001">
        <v>8.2395709808053947</v>
      </c>
      <c r="X3001">
        <v>31.31307620832661</v>
      </c>
      <c r="Y3001">
        <v>0</v>
      </c>
      <c r="Z3001">
        <v>1.0219621624566388</v>
      </c>
      <c r="AA3001">
        <v>14.466861718663306</v>
      </c>
      <c r="AB3001">
        <v>5.0662639094203206</v>
      </c>
      <c r="AC3001">
        <v>0</v>
      </c>
      <c r="AD3001">
        <v>7.2934417431062507E-2</v>
      </c>
      <c r="AE3001">
        <v>60.18066939710333</v>
      </c>
    </row>
    <row r="3002" spans="1:31" x14ac:dyDescent="0.25">
      <c r="A3002">
        <v>2069776</v>
      </c>
      <c r="B3002">
        <v>1</v>
      </c>
      <c r="C3002" t="s">
        <v>80</v>
      </c>
      <c r="D3002" t="s">
        <v>94</v>
      </c>
      <c r="E3002" t="s">
        <v>177</v>
      </c>
      <c r="F3002" t="s">
        <v>8868</v>
      </c>
      <c r="G3002" t="s">
        <v>183</v>
      </c>
      <c r="H3002" t="s">
        <v>143</v>
      </c>
      <c r="I3002" t="s">
        <v>135</v>
      </c>
      <c r="J3002" t="s">
        <v>136</v>
      </c>
      <c r="K3002" t="s">
        <v>137</v>
      </c>
      <c r="L3002" t="s">
        <v>8869</v>
      </c>
      <c r="M3002" t="s">
        <v>8870</v>
      </c>
      <c r="N3002">
        <v>1.859444444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1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1.7425547335166665E-4</v>
      </c>
      <c r="AC3002">
        <v>0</v>
      </c>
      <c r="AD3002">
        <v>0</v>
      </c>
      <c r="AE3002">
        <v>1.7425547335166665E-4</v>
      </c>
    </row>
    <row r="3003" spans="1:31" x14ac:dyDescent="0.25">
      <c r="A3003">
        <v>2069650</v>
      </c>
      <c r="B3003">
        <v>1</v>
      </c>
      <c r="C3003" t="s">
        <v>81</v>
      </c>
      <c r="D3003" t="s">
        <v>112</v>
      </c>
      <c r="E3003" t="s">
        <v>169</v>
      </c>
      <c r="F3003" t="s">
        <v>5015</v>
      </c>
      <c r="G3003" t="s">
        <v>133</v>
      </c>
      <c r="H3003" t="s">
        <v>134</v>
      </c>
      <c r="I3003" t="s">
        <v>135</v>
      </c>
      <c r="J3003" t="s">
        <v>136</v>
      </c>
      <c r="K3003" t="s">
        <v>137</v>
      </c>
      <c r="L3003" t="s">
        <v>8871</v>
      </c>
      <c r="M3003" t="s">
        <v>8872</v>
      </c>
      <c r="N3003">
        <v>1.9188888879999999</v>
      </c>
      <c r="O3003">
        <v>0</v>
      </c>
      <c r="P3003">
        <v>178</v>
      </c>
      <c r="Q3003">
        <v>0</v>
      </c>
      <c r="R3003">
        <v>8</v>
      </c>
      <c r="S3003">
        <v>0</v>
      </c>
      <c r="T3003">
        <v>19</v>
      </c>
      <c r="U3003">
        <v>0</v>
      </c>
      <c r="V3003">
        <v>0</v>
      </c>
      <c r="W3003">
        <v>0</v>
      </c>
      <c r="X3003">
        <v>76.563928294982162</v>
      </c>
      <c r="Y3003">
        <v>0</v>
      </c>
      <c r="Z3003">
        <v>6.0717612612878229</v>
      </c>
      <c r="AA3003">
        <v>0</v>
      </c>
      <c r="AB3003">
        <v>7.5327425170683782</v>
      </c>
      <c r="AC3003">
        <v>0</v>
      </c>
      <c r="AD3003">
        <v>0</v>
      </c>
      <c r="AE3003">
        <v>90.168432073338352</v>
      </c>
    </row>
    <row r="3004" spans="1:31" x14ac:dyDescent="0.25">
      <c r="A3004">
        <v>2069719</v>
      </c>
      <c r="B3004">
        <v>1</v>
      </c>
      <c r="C3004" t="s">
        <v>81</v>
      </c>
      <c r="D3004" t="s">
        <v>120</v>
      </c>
      <c r="E3004" t="s">
        <v>131</v>
      </c>
      <c r="F3004" t="s">
        <v>4620</v>
      </c>
      <c r="G3004" t="s">
        <v>133</v>
      </c>
      <c r="H3004" t="s">
        <v>134</v>
      </c>
      <c r="I3004" t="s">
        <v>135</v>
      </c>
      <c r="J3004" t="s">
        <v>136</v>
      </c>
      <c r="K3004" t="s">
        <v>137</v>
      </c>
      <c r="L3004" t="s">
        <v>8873</v>
      </c>
      <c r="M3004" t="s">
        <v>8874</v>
      </c>
      <c r="N3004">
        <v>0.69583333300000005</v>
      </c>
      <c r="O3004">
        <v>0</v>
      </c>
      <c r="P3004">
        <v>428</v>
      </c>
      <c r="Q3004">
        <v>0</v>
      </c>
      <c r="R3004">
        <v>13</v>
      </c>
      <c r="S3004">
        <v>1</v>
      </c>
      <c r="T3004">
        <v>18</v>
      </c>
      <c r="U3004">
        <v>0</v>
      </c>
      <c r="V3004">
        <v>0</v>
      </c>
      <c r="W3004">
        <v>0</v>
      </c>
      <c r="X3004">
        <v>54.109742961334852</v>
      </c>
      <c r="Y3004">
        <v>0</v>
      </c>
      <c r="Z3004">
        <v>1.8564680864420833</v>
      </c>
      <c r="AA3004">
        <v>9.1170786745407089</v>
      </c>
      <c r="AB3004">
        <v>4.5266901462272751</v>
      </c>
      <c r="AC3004">
        <v>0</v>
      </c>
      <c r="AD3004">
        <v>0</v>
      </c>
      <c r="AE3004">
        <v>69.609979868544926</v>
      </c>
    </row>
    <row r="3005" spans="1:31" x14ac:dyDescent="0.25">
      <c r="A3005">
        <v>2069421</v>
      </c>
      <c r="B3005">
        <v>1</v>
      </c>
      <c r="C3005" t="s">
        <v>81</v>
      </c>
      <c r="D3005" t="s">
        <v>118</v>
      </c>
      <c r="E3005" t="s">
        <v>169</v>
      </c>
      <c r="F3005" t="s">
        <v>6736</v>
      </c>
      <c r="G3005" t="s">
        <v>133</v>
      </c>
      <c r="H3005" t="s">
        <v>134</v>
      </c>
      <c r="I3005" t="s">
        <v>259</v>
      </c>
      <c r="J3005" t="s">
        <v>136</v>
      </c>
      <c r="K3005" t="s">
        <v>137</v>
      </c>
      <c r="L3005" t="s">
        <v>8875</v>
      </c>
      <c r="M3005" t="s">
        <v>8876</v>
      </c>
      <c r="N3005">
        <v>1.9444444000000002E-2</v>
      </c>
      <c r="O3005">
        <v>0</v>
      </c>
      <c r="P3005">
        <v>690</v>
      </c>
      <c r="Q3005">
        <v>1</v>
      </c>
      <c r="R3005">
        <v>15</v>
      </c>
      <c r="S3005">
        <v>0</v>
      </c>
      <c r="T3005">
        <v>27</v>
      </c>
      <c r="U3005">
        <v>0</v>
      </c>
      <c r="V3005">
        <v>0</v>
      </c>
      <c r="W3005">
        <v>0</v>
      </c>
      <c r="X3005">
        <v>1.549646107995593</v>
      </c>
      <c r="Y3005">
        <v>8.9495941573888904E-2</v>
      </c>
      <c r="Z3005">
        <v>0.24380663238854999</v>
      </c>
      <c r="AA3005">
        <v>0</v>
      </c>
      <c r="AB3005">
        <v>0.12979018442450282</v>
      </c>
      <c r="AC3005">
        <v>0</v>
      </c>
      <c r="AD3005">
        <v>0</v>
      </c>
      <c r="AE3005">
        <v>2.0127388663825347</v>
      </c>
    </row>
    <row r="3006" spans="1:31" x14ac:dyDescent="0.25">
      <c r="A3006">
        <v>2069756</v>
      </c>
      <c r="B3006">
        <v>1</v>
      </c>
      <c r="C3006" t="s">
        <v>80</v>
      </c>
      <c r="D3006" t="s">
        <v>90</v>
      </c>
      <c r="E3006" t="s">
        <v>158</v>
      </c>
      <c r="F3006" t="s">
        <v>8877</v>
      </c>
      <c r="G3006" t="s">
        <v>160</v>
      </c>
      <c r="H3006" t="s">
        <v>143</v>
      </c>
      <c r="I3006" t="s">
        <v>135</v>
      </c>
      <c r="J3006" t="s">
        <v>136</v>
      </c>
      <c r="K3006" t="s">
        <v>137</v>
      </c>
      <c r="L3006" t="s">
        <v>8878</v>
      </c>
      <c r="M3006" t="s">
        <v>8879</v>
      </c>
      <c r="N3006">
        <v>1.298888888</v>
      </c>
      <c r="O3006">
        <v>0</v>
      </c>
      <c r="P3006">
        <v>100</v>
      </c>
      <c r="Q3006">
        <v>0</v>
      </c>
      <c r="R3006">
        <v>0</v>
      </c>
      <c r="S3006">
        <v>0</v>
      </c>
      <c r="T3006">
        <v>6</v>
      </c>
      <c r="U3006">
        <v>0</v>
      </c>
      <c r="V3006">
        <v>0</v>
      </c>
      <c r="W3006">
        <v>0</v>
      </c>
      <c r="X3006">
        <v>36.691955151932433</v>
      </c>
      <c r="Y3006">
        <v>0</v>
      </c>
      <c r="Z3006">
        <v>0</v>
      </c>
      <c r="AA3006">
        <v>0</v>
      </c>
      <c r="AB3006">
        <v>4.4391373194186379</v>
      </c>
      <c r="AC3006">
        <v>0</v>
      </c>
      <c r="AD3006">
        <v>0</v>
      </c>
      <c r="AE3006">
        <v>41.131092471351067</v>
      </c>
    </row>
    <row r="3007" spans="1:31" x14ac:dyDescent="0.25">
      <c r="A3007">
        <v>2069507</v>
      </c>
      <c r="B3007">
        <v>1</v>
      </c>
      <c r="C3007" t="s">
        <v>81</v>
      </c>
      <c r="D3007" t="s">
        <v>112</v>
      </c>
      <c r="E3007" t="s">
        <v>177</v>
      </c>
      <c r="F3007" t="s">
        <v>8880</v>
      </c>
      <c r="G3007" t="s">
        <v>1007</v>
      </c>
      <c r="H3007" t="s">
        <v>143</v>
      </c>
      <c r="I3007" t="s">
        <v>135</v>
      </c>
      <c r="J3007" t="s">
        <v>136</v>
      </c>
      <c r="K3007" t="s">
        <v>137</v>
      </c>
      <c r="L3007" t="s">
        <v>8881</v>
      </c>
      <c r="M3007" t="s">
        <v>8882</v>
      </c>
      <c r="N3007">
        <v>4.0416666660000002</v>
      </c>
      <c r="O3007">
        <v>0</v>
      </c>
      <c r="P3007">
        <v>0</v>
      </c>
      <c r="Q3007">
        <v>0</v>
      </c>
      <c r="R3007">
        <v>1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5.3080211363303205</v>
      </c>
      <c r="AA3007">
        <v>0</v>
      </c>
      <c r="AB3007">
        <v>0</v>
      </c>
      <c r="AC3007">
        <v>0</v>
      </c>
      <c r="AD3007">
        <v>0</v>
      </c>
      <c r="AE3007">
        <v>5.3080211363303205</v>
      </c>
    </row>
    <row r="3008" spans="1:31" x14ac:dyDescent="0.25">
      <c r="A3008">
        <v>2069613</v>
      </c>
      <c r="B3008">
        <v>1</v>
      </c>
      <c r="C3008" t="s">
        <v>80</v>
      </c>
      <c r="D3008" t="s">
        <v>97</v>
      </c>
      <c r="E3008" t="s">
        <v>158</v>
      </c>
      <c r="F3008" t="s">
        <v>8883</v>
      </c>
      <c r="G3008" t="s">
        <v>160</v>
      </c>
      <c r="H3008" t="s">
        <v>143</v>
      </c>
      <c r="I3008" t="s">
        <v>135</v>
      </c>
      <c r="J3008" t="s">
        <v>136</v>
      </c>
      <c r="K3008" t="s">
        <v>137</v>
      </c>
      <c r="L3008" t="s">
        <v>8884</v>
      </c>
      <c r="M3008" t="s">
        <v>8885</v>
      </c>
      <c r="N3008">
        <v>6.1574999999999998</v>
      </c>
      <c r="O3008">
        <v>0</v>
      </c>
      <c r="P3008">
        <v>37</v>
      </c>
      <c r="Q3008">
        <v>0</v>
      </c>
      <c r="R3008">
        <v>2</v>
      </c>
      <c r="S3008">
        <v>0</v>
      </c>
      <c r="T3008">
        <v>2</v>
      </c>
      <c r="U3008">
        <v>0</v>
      </c>
      <c r="V3008">
        <v>0</v>
      </c>
      <c r="W3008">
        <v>0</v>
      </c>
      <c r="X3008">
        <v>67.351985697530409</v>
      </c>
      <c r="Y3008">
        <v>0</v>
      </c>
      <c r="Z3008">
        <v>0.54845509946211557</v>
      </c>
      <c r="AA3008">
        <v>0</v>
      </c>
      <c r="AB3008">
        <v>20.900470829255205</v>
      </c>
      <c r="AC3008">
        <v>0</v>
      </c>
      <c r="AD3008">
        <v>0</v>
      </c>
      <c r="AE3008">
        <v>88.800911626247739</v>
      </c>
    </row>
    <row r="3009" spans="1:31" x14ac:dyDescent="0.25">
      <c r="A3009">
        <v>2070140</v>
      </c>
      <c r="B3009">
        <v>1</v>
      </c>
      <c r="C3009" t="s">
        <v>81</v>
      </c>
      <c r="D3009" t="s">
        <v>116</v>
      </c>
      <c r="E3009" t="s">
        <v>140</v>
      </c>
      <c r="F3009" t="s">
        <v>2218</v>
      </c>
      <c r="G3009" t="s">
        <v>142</v>
      </c>
      <c r="H3009" t="s">
        <v>143</v>
      </c>
      <c r="I3009" t="s">
        <v>135</v>
      </c>
      <c r="J3009" t="s">
        <v>136</v>
      </c>
      <c r="K3009" t="s">
        <v>137</v>
      </c>
      <c r="L3009" t="s">
        <v>8886</v>
      </c>
      <c r="M3009" t="s">
        <v>8887</v>
      </c>
      <c r="N3009">
        <v>3.0322222220000001</v>
      </c>
      <c r="O3009">
        <v>0</v>
      </c>
      <c r="P3009">
        <v>41</v>
      </c>
      <c r="Q3009">
        <v>0</v>
      </c>
      <c r="R3009">
        <v>2</v>
      </c>
      <c r="S3009">
        <v>0</v>
      </c>
      <c r="T3009">
        <v>6</v>
      </c>
      <c r="U3009">
        <v>0</v>
      </c>
      <c r="V3009">
        <v>0</v>
      </c>
      <c r="W3009">
        <v>0</v>
      </c>
      <c r="X3009">
        <v>23.197792756792005</v>
      </c>
      <c r="Y3009">
        <v>0</v>
      </c>
      <c r="Z3009">
        <v>2.0445398020212622</v>
      </c>
      <c r="AA3009">
        <v>0</v>
      </c>
      <c r="AB3009">
        <v>4.1777634045163872</v>
      </c>
      <c r="AC3009">
        <v>0</v>
      </c>
      <c r="AD3009">
        <v>0</v>
      </c>
      <c r="AE3009">
        <v>29.420095963329654</v>
      </c>
    </row>
    <row r="3010" spans="1:31" x14ac:dyDescent="0.25">
      <c r="A3010">
        <v>2069994</v>
      </c>
      <c r="B3010">
        <v>1</v>
      </c>
      <c r="C3010" t="s">
        <v>80</v>
      </c>
      <c r="D3010" t="s">
        <v>105</v>
      </c>
      <c r="E3010" t="s">
        <v>177</v>
      </c>
      <c r="F3010" t="s">
        <v>8888</v>
      </c>
      <c r="G3010" t="s">
        <v>179</v>
      </c>
      <c r="H3010" t="s">
        <v>143</v>
      </c>
      <c r="I3010" t="s">
        <v>135</v>
      </c>
      <c r="J3010" t="s">
        <v>136</v>
      </c>
      <c r="K3010" t="s">
        <v>137</v>
      </c>
      <c r="L3010" t="s">
        <v>8889</v>
      </c>
      <c r="M3010" t="s">
        <v>8890</v>
      </c>
      <c r="N3010">
        <v>2.5299999999999998</v>
      </c>
      <c r="O3010">
        <v>0</v>
      </c>
      <c r="P3010">
        <v>5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2.9967637533690428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2.9967637533690428</v>
      </c>
    </row>
    <row r="3011" spans="1:31" x14ac:dyDescent="0.25">
      <c r="A3011">
        <v>2070117</v>
      </c>
      <c r="B3011">
        <v>1</v>
      </c>
      <c r="C3011" t="s">
        <v>80</v>
      </c>
      <c r="D3011" t="s">
        <v>85</v>
      </c>
      <c r="E3011" t="s">
        <v>177</v>
      </c>
      <c r="F3011" t="s">
        <v>8891</v>
      </c>
      <c r="G3011" t="s">
        <v>179</v>
      </c>
      <c r="H3011" t="s">
        <v>143</v>
      </c>
      <c r="I3011" t="s">
        <v>135</v>
      </c>
      <c r="J3011" t="s">
        <v>136</v>
      </c>
      <c r="K3011" t="s">
        <v>137</v>
      </c>
      <c r="L3011" t="s">
        <v>8892</v>
      </c>
      <c r="M3011" t="s">
        <v>8893</v>
      </c>
      <c r="N3011">
        <v>2.7991666660000001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1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127.8448545020704</v>
      </c>
      <c r="AC3011">
        <v>0</v>
      </c>
      <c r="AD3011">
        <v>0</v>
      </c>
      <c r="AE3011">
        <v>127.8448545020704</v>
      </c>
    </row>
    <row r="3012" spans="1:31" x14ac:dyDescent="0.25">
      <c r="A3012">
        <v>2069971</v>
      </c>
      <c r="B3012">
        <v>1</v>
      </c>
      <c r="C3012" t="s">
        <v>81</v>
      </c>
      <c r="D3012" t="s">
        <v>118</v>
      </c>
      <c r="E3012" t="s">
        <v>177</v>
      </c>
      <c r="F3012" t="s">
        <v>8894</v>
      </c>
      <c r="G3012" t="s">
        <v>196</v>
      </c>
      <c r="H3012" t="s">
        <v>143</v>
      </c>
      <c r="I3012" t="s">
        <v>135</v>
      </c>
      <c r="J3012" t="s">
        <v>136</v>
      </c>
      <c r="K3012" t="s">
        <v>137</v>
      </c>
      <c r="L3012" t="s">
        <v>8895</v>
      </c>
      <c r="M3012" t="s">
        <v>8896</v>
      </c>
      <c r="N3012">
        <v>1.476388888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1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3.3300161319825179</v>
      </c>
      <c r="AC3012">
        <v>0</v>
      </c>
      <c r="AD3012">
        <v>0</v>
      </c>
      <c r="AE3012">
        <v>3.3300161319825179</v>
      </c>
    </row>
    <row r="3013" spans="1:31" x14ac:dyDescent="0.25">
      <c r="A3013">
        <v>2070240</v>
      </c>
      <c r="B3013">
        <v>1</v>
      </c>
      <c r="C3013" t="s">
        <v>80</v>
      </c>
      <c r="D3013" t="s">
        <v>93</v>
      </c>
      <c r="E3013" t="s">
        <v>140</v>
      </c>
      <c r="F3013" t="s">
        <v>8897</v>
      </c>
      <c r="G3013" t="s">
        <v>142</v>
      </c>
      <c r="H3013" t="s">
        <v>143</v>
      </c>
      <c r="I3013" t="s">
        <v>135</v>
      </c>
      <c r="J3013" t="s">
        <v>136</v>
      </c>
      <c r="K3013" t="s">
        <v>137</v>
      </c>
      <c r="L3013" t="s">
        <v>8898</v>
      </c>
      <c r="M3013" t="s">
        <v>8899</v>
      </c>
      <c r="N3013">
        <v>1.143333333</v>
      </c>
      <c r="O3013">
        <v>0</v>
      </c>
      <c r="P3013">
        <v>23</v>
      </c>
      <c r="Q3013">
        <v>0</v>
      </c>
      <c r="R3013">
        <v>24</v>
      </c>
      <c r="S3013">
        <v>0</v>
      </c>
      <c r="T3013">
        <v>8</v>
      </c>
      <c r="U3013">
        <v>0</v>
      </c>
      <c r="V3013">
        <v>0</v>
      </c>
      <c r="W3013">
        <v>0</v>
      </c>
      <c r="X3013">
        <v>8.344682962442155</v>
      </c>
      <c r="Y3013">
        <v>0</v>
      </c>
      <c r="Z3013">
        <v>41.558015676761087</v>
      </c>
      <c r="AA3013">
        <v>0</v>
      </c>
      <c r="AB3013">
        <v>10.048444243682061</v>
      </c>
      <c r="AC3013">
        <v>0</v>
      </c>
      <c r="AD3013">
        <v>0</v>
      </c>
      <c r="AE3013">
        <v>59.951142882885307</v>
      </c>
    </row>
    <row r="3014" spans="1:31" x14ac:dyDescent="0.25">
      <c r="A3014">
        <v>2069931</v>
      </c>
      <c r="B3014">
        <v>1</v>
      </c>
      <c r="C3014" t="s">
        <v>81</v>
      </c>
      <c r="D3014" t="s">
        <v>126</v>
      </c>
      <c r="E3014" t="s">
        <v>169</v>
      </c>
      <c r="F3014" t="s">
        <v>4650</v>
      </c>
      <c r="G3014" t="s">
        <v>133</v>
      </c>
      <c r="H3014" t="s">
        <v>134</v>
      </c>
      <c r="I3014" t="s">
        <v>259</v>
      </c>
      <c r="J3014" t="s">
        <v>136</v>
      </c>
      <c r="K3014" t="s">
        <v>137</v>
      </c>
      <c r="L3014" t="s">
        <v>8900</v>
      </c>
      <c r="M3014" t="s">
        <v>8901</v>
      </c>
      <c r="N3014">
        <v>1.1111111E-2</v>
      </c>
      <c r="O3014">
        <v>0</v>
      </c>
      <c r="P3014">
        <v>305</v>
      </c>
      <c r="Q3014">
        <v>6</v>
      </c>
      <c r="R3014">
        <v>79</v>
      </c>
      <c r="S3014">
        <v>2</v>
      </c>
      <c r="T3014">
        <v>4</v>
      </c>
      <c r="U3014">
        <v>0</v>
      </c>
      <c r="V3014">
        <v>0</v>
      </c>
      <c r="W3014">
        <v>0</v>
      </c>
      <c r="X3014">
        <v>0.2997285949373335</v>
      </c>
      <c r="Y3014">
        <v>0.1657493866336</v>
      </c>
      <c r="Z3014">
        <v>0.10737221835379998</v>
      </c>
      <c r="AA3014">
        <v>0.20023287094313336</v>
      </c>
      <c r="AB3014">
        <v>3.2056856174666674E-3</v>
      </c>
      <c r="AC3014">
        <v>0</v>
      </c>
      <c r="AD3014">
        <v>0</v>
      </c>
      <c r="AE3014">
        <v>0.77628875648533358</v>
      </c>
    </row>
    <row r="3015" spans="1:31" x14ac:dyDescent="0.25">
      <c r="A3015">
        <v>2070286</v>
      </c>
      <c r="B3015">
        <v>1</v>
      </c>
      <c r="C3015" t="s">
        <v>80</v>
      </c>
      <c r="D3015" t="s">
        <v>90</v>
      </c>
      <c r="E3015" t="s">
        <v>158</v>
      </c>
      <c r="F3015" t="s">
        <v>8902</v>
      </c>
      <c r="G3015" t="s">
        <v>2960</v>
      </c>
      <c r="H3015" t="s">
        <v>143</v>
      </c>
      <c r="I3015" t="s">
        <v>135</v>
      </c>
      <c r="J3015" t="s">
        <v>136</v>
      </c>
      <c r="K3015" t="s">
        <v>137</v>
      </c>
      <c r="L3015" t="s">
        <v>8903</v>
      </c>
      <c r="M3015" t="s">
        <v>8904</v>
      </c>
      <c r="N3015">
        <v>7.9066666659999996</v>
      </c>
      <c r="O3015">
        <v>0</v>
      </c>
      <c r="P3015">
        <v>24</v>
      </c>
      <c r="Q3015">
        <v>0</v>
      </c>
      <c r="R3015">
        <v>0</v>
      </c>
      <c r="S3015">
        <v>0</v>
      </c>
      <c r="T3015">
        <v>2</v>
      </c>
      <c r="U3015">
        <v>0</v>
      </c>
      <c r="V3015">
        <v>0</v>
      </c>
      <c r="W3015">
        <v>0</v>
      </c>
      <c r="X3015">
        <v>32.244168137437157</v>
      </c>
      <c r="Y3015">
        <v>0</v>
      </c>
      <c r="Z3015">
        <v>0</v>
      </c>
      <c r="AA3015">
        <v>0</v>
      </c>
      <c r="AB3015">
        <v>0.13300184074607585</v>
      </c>
      <c r="AC3015">
        <v>0</v>
      </c>
      <c r="AD3015">
        <v>0</v>
      </c>
      <c r="AE3015">
        <v>32.377169978183233</v>
      </c>
    </row>
    <row r="3016" spans="1:31" x14ac:dyDescent="0.25">
      <c r="A3016">
        <v>2070077</v>
      </c>
      <c r="B3016">
        <v>1</v>
      </c>
      <c r="C3016" t="s">
        <v>80</v>
      </c>
      <c r="D3016" t="s">
        <v>101</v>
      </c>
      <c r="E3016" t="s">
        <v>158</v>
      </c>
      <c r="F3016" t="s">
        <v>8905</v>
      </c>
      <c r="G3016" t="s">
        <v>160</v>
      </c>
      <c r="H3016" t="s">
        <v>143</v>
      </c>
      <c r="I3016" t="s">
        <v>135</v>
      </c>
      <c r="J3016" t="s">
        <v>136</v>
      </c>
      <c r="K3016" t="s">
        <v>137</v>
      </c>
      <c r="L3016" t="s">
        <v>8906</v>
      </c>
      <c r="M3016" t="s">
        <v>8907</v>
      </c>
      <c r="N3016">
        <v>1.5858333330000001</v>
      </c>
      <c r="O3016">
        <v>0</v>
      </c>
      <c r="P3016">
        <v>140</v>
      </c>
      <c r="Q3016">
        <v>0</v>
      </c>
      <c r="R3016">
        <v>0</v>
      </c>
      <c r="S3016">
        <v>0</v>
      </c>
      <c r="T3016">
        <v>1</v>
      </c>
      <c r="U3016">
        <v>0</v>
      </c>
      <c r="V3016">
        <v>0</v>
      </c>
      <c r="W3016">
        <v>0</v>
      </c>
      <c r="X3016">
        <v>36.027743983362775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36.027743983362775</v>
      </c>
    </row>
    <row r="3017" spans="1:31" x14ac:dyDescent="0.25">
      <c r="A3017">
        <v>2069914</v>
      </c>
      <c r="B3017">
        <v>1</v>
      </c>
      <c r="C3017" t="s">
        <v>80</v>
      </c>
      <c r="D3017" t="s">
        <v>94</v>
      </c>
      <c r="E3017" t="s">
        <v>169</v>
      </c>
      <c r="F3017" t="s">
        <v>8908</v>
      </c>
      <c r="G3017" t="s">
        <v>273</v>
      </c>
      <c r="H3017" t="s">
        <v>134</v>
      </c>
      <c r="I3017" t="s">
        <v>135</v>
      </c>
      <c r="J3017" t="s">
        <v>136</v>
      </c>
      <c r="K3017" t="s">
        <v>155</v>
      </c>
      <c r="L3017" t="s">
        <v>8909</v>
      </c>
      <c r="M3017" t="s">
        <v>8910</v>
      </c>
      <c r="N3017">
        <v>1.668055555</v>
      </c>
      <c r="O3017">
        <v>0</v>
      </c>
      <c r="P3017">
        <v>1556</v>
      </c>
      <c r="Q3017">
        <v>0</v>
      </c>
      <c r="R3017">
        <v>0</v>
      </c>
      <c r="S3017">
        <v>0</v>
      </c>
      <c r="T3017">
        <v>69</v>
      </c>
      <c r="U3017">
        <v>0</v>
      </c>
      <c r="V3017">
        <v>0</v>
      </c>
      <c r="W3017">
        <v>0</v>
      </c>
      <c r="X3017">
        <v>604.57626357907566</v>
      </c>
      <c r="Y3017">
        <v>0</v>
      </c>
      <c r="Z3017">
        <v>0</v>
      </c>
      <c r="AA3017">
        <v>0</v>
      </c>
      <c r="AB3017">
        <v>95.334773011070922</v>
      </c>
      <c r="AC3017">
        <v>0</v>
      </c>
      <c r="AD3017">
        <v>0</v>
      </c>
      <c r="AE3017">
        <v>699.91103659014652</v>
      </c>
    </row>
    <row r="3018" spans="1:31" x14ac:dyDescent="0.25">
      <c r="A3018">
        <v>2069845</v>
      </c>
      <c r="B3018">
        <v>1</v>
      </c>
      <c r="C3018" t="s">
        <v>80</v>
      </c>
      <c r="D3018" t="s">
        <v>100</v>
      </c>
      <c r="E3018" t="s">
        <v>169</v>
      </c>
      <c r="F3018" t="s">
        <v>8911</v>
      </c>
      <c r="G3018" t="s">
        <v>1085</v>
      </c>
      <c r="H3018" t="s">
        <v>134</v>
      </c>
      <c r="I3018" t="s">
        <v>135</v>
      </c>
      <c r="J3018" t="s">
        <v>136</v>
      </c>
      <c r="K3018" t="s">
        <v>137</v>
      </c>
      <c r="L3018" t="s">
        <v>8912</v>
      </c>
      <c r="M3018" t="s">
        <v>8913</v>
      </c>
      <c r="N3018">
        <v>7.5466666660000001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1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833.6487058286009</v>
      </c>
      <c r="AD3018">
        <v>0</v>
      </c>
      <c r="AE3018">
        <v>833.6487058286009</v>
      </c>
    </row>
    <row r="3019" spans="1:31" x14ac:dyDescent="0.25">
      <c r="A3019">
        <v>2069908</v>
      </c>
      <c r="B3019">
        <v>1</v>
      </c>
      <c r="C3019" t="s">
        <v>81</v>
      </c>
      <c r="D3019" t="s">
        <v>112</v>
      </c>
      <c r="E3019" t="s">
        <v>131</v>
      </c>
      <c r="F3019" t="s">
        <v>8914</v>
      </c>
      <c r="G3019" t="s">
        <v>273</v>
      </c>
      <c r="H3019" t="s">
        <v>134</v>
      </c>
      <c r="I3019" t="s">
        <v>135</v>
      </c>
      <c r="J3019" t="s">
        <v>136</v>
      </c>
      <c r="K3019" t="s">
        <v>155</v>
      </c>
      <c r="L3019" t="s">
        <v>8915</v>
      </c>
      <c r="M3019" t="s">
        <v>8916</v>
      </c>
      <c r="N3019">
        <v>7.9397222220000003</v>
      </c>
      <c r="O3019">
        <v>0</v>
      </c>
      <c r="P3019">
        <v>671</v>
      </c>
      <c r="Q3019">
        <v>7</v>
      </c>
      <c r="R3019">
        <v>97</v>
      </c>
      <c r="S3019">
        <v>5</v>
      </c>
      <c r="T3019">
        <v>35</v>
      </c>
      <c r="U3019">
        <v>1</v>
      </c>
      <c r="V3019">
        <v>0</v>
      </c>
      <c r="W3019">
        <v>0</v>
      </c>
      <c r="X3019">
        <v>630.44824075435258</v>
      </c>
      <c r="Y3019">
        <v>258.63567433537173</v>
      </c>
      <c r="Z3019">
        <v>352.44990258836742</v>
      </c>
      <c r="AA3019">
        <v>89.699064428548056</v>
      </c>
      <c r="AB3019">
        <v>59.425169653354338</v>
      </c>
      <c r="AC3019">
        <v>0</v>
      </c>
      <c r="AD3019">
        <v>0</v>
      </c>
      <c r="AE3019">
        <v>1390.6580517599941</v>
      </c>
    </row>
    <row r="3020" spans="1:31" x14ac:dyDescent="0.25">
      <c r="A3020">
        <v>2070100</v>
      </c>
      <c r="B3020">
        <v>1</v>
      </c>
      <c r="C3020" t="s">
        <v>80</v>
      </c>
      <c r="D3020" t="s">
        <v>108</v>
      </c>
      <c r="E3020" t="s">
        <v>140</v>
      </c>
      <c r="F3020" t="s">
        <v>8917</v>
      </c>
      <c r="G3020" t="s">
        <v>142</v>
      </c>
      <c r="H3020" t="s">
        <v>143</v>
      </c>
      <c r="I3020" t="s">
        <v>135</v>
      </c>
      <c r="J3020" t="s">
        <v>136</v>
      </c>
      <c r="K3020" t="s">
        <v>137</v>
      </c>
      <c r="L3020" t="s">
        <v>8918</v>
      </c>
      <c r="M3020" t="s">
        <v>8919</v>
      </c>
      <c r="N3020">
        <v>0.92027777700000002</v>
      </c>
      <c r="O3020">
        <v>0</v>
      </c>
      <c r="P3020">
        <v>22</v>
      </c>
      <c r="Q3020">
        <v>0</v>
      </c>
      <c r="R3020">
        <v>16</v>
      </c>
      <c r="S3020">
        <v>0</v>
      </c>
      <c r="T3020">
        <v>6</v>
      </c>
      <c r="U3020">
        <v>0</v>
      </c>
      <c r="V3020">
        <v>0</v>
      </c>
      <c r="W3020">
        <v>0</v>
      </c>
      <c r="X3020">
        <v>3.6401362853644117</v>
      </c>
      <c r="Y3020">
        <v>0</v>
      </c>
      <c r="Z3020">
        <v>19.980790928169792</v>
      </c>
      <c r="AA3020">
        <v>0</v>
      </c>
      <c r="AB3020">
        <v>7.9521650942041138</v>
      </c>
      <c r="AC3020">
        <v>0</v>
      </c>
      <c r="AD3020">
        <v>0</v>
      </c>
      <c r="AE3020">
        <v>31.573092307738321</v>
      </c>
    </row>
    <row r="3021" spans="1:31" x14ac:dyDescent="0.25">
      <c r="A3021">
        <v>2070057</v>
      </c>
      <c r="B3021">
        <v>1</v>
      </c>
      <c r="C3021" t="s">
        <v>80</v>
      </c>
      <c r="D3021" t="s">
        <v>99</v>
      </c>
      <c r="E3021" t="s">
        <v>177</v>
      </c>
      <c r="F3021" t="s">
        <v>8920</v>
      </c>
      <c r="G3021" t="s">
        <v>324</v>
      </c>
      <c r="H3021" t="s">
        <v>143</v>
      </c>
      <c r="I3021" t="s">
        <v>135</v>
      </c>
      <c r="J3021" t="s">
        <v>136</v>
      </c>
      <c r="K3021" t="s">
        <v>137</v>
      </c>
      <c r="L3021" t="s">
        <v>8921</v>
      </c>
      <c r="M3021" t="s">
        <v>8922</v>
      </c>
      <c r="N3021">
        <v>1.1586111109999999</v>
      </c>
      <c r="O3021">
        <v>0</v>
      </c>
      <c r="P3021">
        <v>2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0.25909933537442775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0.25909933537442775</v>
      </c>
    </row>
    <row r="3022" spans="1:31" x14ac:dyDescent="0.25">
      <c r="A3022">
        <v>2069997</v>
      </c>
      <c r="B3022">
        <v>1</v>
      </c>
      <c r="C3022" t="s">
        <v>81</v>
      </c>
      <c r="D3022" t="s">
        <v>114</v>
      </c>
      <c r="E3022" t="s">
        <v>295</v>
      </c>
      <c r="F3022" t="s">
        <v>8923</v>
      </c>
      <c r="G3022" t="s">
        <v>133</v>
      </c>
      <c r="H3022" t="s">
        <v>134</v>
      </c>
      <c r="I3022" t="s">
        <v>135</v>
      </c>
      <c r="J3022" t="s">
        <v>136</v>
      </c>
      <c r="K3022" t="s">
        <v>137</v>
      </c>
      <c r="L3022" t="s">
        <v>8924</v>
      </c>
      <c r="M3022" t="s">
        <v>8925</v>
      </c>
      <c r="N3022">
        <v>0.19305555499999999</v>
      </c>
      <c r="O3022">
        <v>4</v>
      </c>
      <c r="P3022">
        <v>8001</v>
      </c>
      <c r="Q3022">
        <v>8</v>
      </c>
      <c r="R3022">
        <v>365</v>
      </c>
      <c r="S3022">
        <v>34</v>
      </c>
      <c r="T3022">
        <v>694</v>
      </c>
      <c r="U3022">
        <v>0</v>
      </c>
      <c r="V3022">
        <v>1</v>
      </c>
      <c r="W3022">
        <v>0.19698151157809587</v>
      </c>
      <c r="X3022">
        <v>176.99546340139682</v>
      </c>
      <c r="Y3022">
        <v>3.6325811535950359</v>
      </c>
      <c r="Z3022">
        <v>26.57480223132303</v>
      </c>
      <c r="AA3022">
        <v>37.687592880892211</v>
      </c>
      <c r="AB3022">
        <v>52.187731233428231</v>
      </c>
      <c r="AC3022">
        <v>0</v>
      </c>
      <c r="AD3022">
        <v>0</v>
      </c>
      <c r="AE3022">
        <v>297.2751524122134</v>
      </c>
    </row>
    <row r="3023" spans="1:31" x14ac:dyDescent="0.25">
      <c r="A3023">
        <v>2069974</v>
      </c>
      <c r="B3023">
        <v>1</v>
      </c>
      <c r="C3023" t="s">
        <v>80</v>
      </c>
      <c r="D3023" t="s">
        <v>104</v>
      </c>
      <c r="E3023" t="s">
        <v>177</v>
      </c>
      <c r="F3023" t="s">
        <v>8926</v>
      </c>
      <c r="G3023" t="s">
        <v>183</v>
      </c>
      <c r="H3023" t="s">
        <v>143</v>
      </c>
      <c r="I3023" t="s">
        <v>135</v>
      </c>
      <c r="J3023" t="s">
        <v>136</v>
      </c>
      <c r="K3023" t="s">
        <v>137</v>
      </c>
      <c r="L3023" t="s">
        <v>8927</v>
      </c>
      <c r="M3023" t="s">
        <v>8928</v>
      </c>
      <c r="N3023">
        <v>1.6163888879999999</v>
      </c>
      <c r="O3023">
        <v>0</v>
      </c>
      <c r="P3023">
        <v>9</v>
      </c>
      <c r="Q3023">
        <v>0</v>
      </c>
      <c r="R3023">
        <v>0</v>
      </c>
      <c r="S3023">
        <v>0</v>
      </c>
      <c r="T3023">
        <v>2</v>
      </c>
      <c r="U3023">
        <v>0</v>
      </c>
      <c r="V3023">
        <v>0</v>
      </c>
      <c r="W3023">
        <v>0</v>
      </c>
      <c r="X3023">
        <v>2.1772108558712437</v>
      </c>
      <c r="Y3023">
        <v>0</v>
      </c>
      <c r="Z3023">
        <v>0</v>
      </c>
      <c r="AA3023">
        <v>0</v>
      </c>
      <c r="AB3023">
        <v>0.98063482058933338</v>
      </c>
      <c r="AC3023">
        <v>0</v>
      </c>
      <c r="AD3023">
        <v>0</v>
      </c>
      <c r="AE3023">
        <v>3.1578456764605773</v>
      </c>
    </row>
    <row r="3024" spans="1:31" x14ac:dyDescent="0.25">
      <c r="A3024">
        <v>2069951</v>
      </c>
      <c r="B3024">
        <v>1</v>
      </c>
      <c r="C3024" t="s">
        <v>80</v>
      </c>
      <c r="D3024" t="s">
        <v>92</v>
      </c>
      <c r="E3024" t="s">
        <v>146</v>
      </c>
      <c r="F3024" t="s">
        <v>2984</v>
      </c>
      <c r="G3024" t="s">
        <v>133</v>
      </c>
      <c r="H3024" t="s">
        <v>134</v>
      </c>
      <c r="I3024" t="s">
        <v>135</v>
      </c>
      <c r="J3024" t="s">
        <v>136</v>
      </c>
      <c r="K3024" t="s">
        <v>137</v>
      </c>
      <c r="L3024" t="s">
        <v>8929</v>
      </c>
      <c r="M3024" t="s">
        <v>8930</v>
      </c>
      <c r="N3024">
        <v>0.49666666599999998</v>
      </c>
      <c r="O3024">
        <v>0</v>
      </c>
      <c r="P3024">
        <v>825</v>
      </c>
      <c r="Q3024">
        <v>2</v>
      </c>
      <c r="R3024">
        <v>234</v>
      </c>
      <c r="S3024">
        <v>7</v>
      </c>
      <c r="T3024">
        <v>75</v>
      </c>
      <c r="U3024">
        <v>0</v>
      </c>
      <c r="V3024">
        <v>1</v>
      </c>
      <c r="W3024">
        <v>0</v>
      </c>
      <c r="X3024">
        <v>83.199441978650725</v>
      </c>
      <c r="Y3024">
        <v>0.38860962537389998</v>
      </c>
      <c r="Z3024">
        <v>39.071398426416138</v>
      </c>
      <c r="AA3024">
        <v>6.7476474370155</v>
      </c>
      <c r="AB3024">
        <v>30.799139054663655</v>
      </c>
      <c r="AC3024">
        <v>0</v>
      </c>
      <c r="AD3024">
        <v>0.22424435798929665</v>
      </c>
      <c r="AE3024">
        <v>160.43048088010923</v>
      </c>
    </row>
    <row r="3025" spans="1:31" x14ac:dyDescent="0.25">
      <c r="A3025">
        <v>2070137</v>
      </c>
      <c r="B3025">
        <v>1</v>
      </c>
      <c r="C3025" t="s">
        <v>81</v>
      </c>
      <c r="D3025" t="s">
        <v>115</v>
      </c>
      <c r="E3025" t="s">
        <v>169</v>
      </c>
      <c r="F3025" t="s">
        <v>8931</v>
      </c>
      <c r="G3025" t="s">
        <v>464</v>
      </c>
      <c r="H3025" t="s">
        <v>134</v>
      </c>
      <c r="I3025" t="s">
        <v>135</v>
      </c>
      <c r="J3025" t="s">
        <v>136</v>
      </c>
      <c r="K3025" t="s">
        <v>137</v>
      </c>
      <c r="L3025" t="s">
        <v>8932</v>
      </c>
      <c r="M3025" t="s">
        <v>8933</v>
      </c>
      <c r="N3025">
        <v>0.42249999999999999</v>
      </c>
      <c r="O3025">
        <v>0</v>
      </c>
      <c r="P3025">
        <v>77</v>
      </c>
      <c r="Q3025">
        <v>0</v>
      </c>
      <c r="R3025">
        <v>23</v>
      </c>
      <c r="S3025">
        <v>1</v>
      </c>
      <c r="T3025">
        <v>5</v>
      </c>
      <c r="U3025">
        <v>0</v>
      </c>
      <c r="V3025">
        <v>0</v>
      </c>
      <c r="W3025">
        <v>0</v>
      </c>
      <c r="X3025">
        <v>7.7449305192659388</v>
      </c>
      <c r="Y3025">
        <v>0</v>
      </c>
      <c r="Z3025">
        <v>6.6421184425246294</v>
      </c>
      <c r="AA3025">
        <v>7.1114478954402003</v>
      </c>
      <c r="AB3025">
        <v>2.3512110841568701</v>
      </c>
      <c r="AC3025">
        <v>0</v>
      </c>
      <c r="AD3025">
        <v>0</v>
      </c>
      <c r="AE3025">
        <v>23.849707941387638</v>
      </c>
    </row>
    <row r="3026" spans="1:31" x14ac:dyDescent="0.25">
      <c r="A3026">
        <v>2069928</v>
      </c>
      <c r="B3026">
        <v>1</v>
      </c>
      <c r="C3026" t="s">
        <v>81</v>
      </c>
      <c r="D3026" t="s">
        <v>127</v>
      </c>
      <c r="E3026" t="s">
        <v>158</v>
      </c>
      <c r="F3026" t="s">
        <v>8934</v>
      </c>
      <c r="G3026" t="s">
        <v>385</v>
      </c>
      <c r="H3026" t="s">
        <v>143</v>
      </c>
      <c r="I3026" t="s">
        <v>135</v>
      </c>
      <c r="J3026" t="s">
        <v>136</v>
      </c>
      <c r="K3026" t="s">
        <v>137</v>
      </c>
      <c r="L3026" t="s">
        <v>8935</v>
      </c>
      <c r="M3026" t="s">
        <v>8936</v>
      </c>
      <c r="N3026">
        <v>2.2822222220000001</v>
      </c>
      <c r="O3026">
        <v>0</v>
      </c>
      <c r="P3026">
        <v>123</v>
      </c>
      <c r="Q3026">
        <v>0</v>
      </c>
      <c r="R3026">
        <v>0</v>
      </c>
      <c r="S3026">
        <v>0</v>
      </c>
      <c r="T3026">
        <v>5</v>
      </c>
      <c r="U3026">
        <v>0</v>
      </c>
      <c r="V3026">
        <v>0</v>
      </c>
      <c r="W3026">
        <v>0</v>
      </c>
      <c r="X3026">
        <v>54.431996194199201</v>
      </c>
      <c r="Y3026">
        <v>0</v>
      </c>
      <c r="Z3026">
        <v>0</v>
      </c>
      <c r="AA3026">
        <v>0</v>
      </c>
      <c r="AB3026">
        <v>8.535457574651387</v>
      </c>
      <c r="AC3026">
        <v>0</v>
      </c>
      <c r="AD3026">
        <v>0</v>
      </c>
      <c r="AE3026">
        <v>62.967453768850589</v>
      </c>
    </row>
    <row r="3027" spans="1:31" x14ac:dyDescent="0.25">
      <c r="A3027">
        <v>2069851</v>
      </c>
      <c r="B3027">
        <v>1</v>
      </c>
      <c r="C3027" t="s">
        <v>80</v>
      </c>
      <c r="D3027" t="s">
        <v>93</v>
      </c>
      <c r="E3027" t="s">
        <v>158</v>
      </c>
      <c r="F3027" t="s">
        <v>8937</v>
      </c>
      <c r="G3027" t="s">
        <v>160</v>
      </c>
      <c r="H3027" t="s">
        <v>143</v>
      </c>
      <c r="I3027" t="s">
        <v>135</v>
      </c>
      <c r="J3027" t="s">
        <v>136</v>
      </c>
      <c r="K3027" t="s">
        <v>137</v>
      </c>
      <c r="L3027" t="s">
        <v>8938</v>
      </c>
      <c r="M3027" t="s">
        <v>8939</v>
      </c>
      <c r="N3027">
        <v>2.8547222219999999</v>
      </c>
      <c r="O3027">
        <v>0</v>
      </c>
      <c r="P3027">
        <v>10</v>
      </c>
      <c r="Q3027">
        <v>0</v>
      </c>
      <c r="R3027">
        <v>1</v>
      </c>
      <c r="S3027">
        <v>0</v>
      </c>
      <c r="T3027">
        <v>1</v>
      </c>
      <c r="U3027">
        <v>0</v>
      </c>
      <c r="V3027">
        <v>0</v>
      </c>
      <c r="W3027">
        <v>0</v>
      </c>
      <c r="X3027">
        <v>10.787266575038757</v>
      </c>
      <c r="Y3027">
        <v>0</v>
      </c>
      <c r="Z3027">
        <v>3.2416692651881664</v>
      </c>
      <c r="AA3027">
        <v>0</v>
      </c>
      <c r="AB3027">
        <v>6.5266182389412446</v>
      </c>
      <c r="AC3027">
        <v>0</v>
      </c>
      <c r="AD3027">
        <v>0</v>
      </c>
      <c r="AE3027">
        <v>20.555554079168168</v>
      </c>
    </row>
    <row r="3028" spans="1:31" x14ac:dyDescent="0.25">
      <c r="A3028">
        <v>2070143</v>
      </c>
      <c r="B3028">
        <v>1</v>
      </c>
      <c r="C3028" t="s">
        <v>80</v>
      </c>
      <c r="D3028" t="s">
        <v>103</v>
      </c>
      <c r="E3028" t="s">
        <v>295</v>
      </c>
      <c r="F3028" t="s">
        <v>562</v>
      </c>
      <c r="G3028" t="s">
        <v>133</v>
      </c>
      <c r="H3028" t="s">
        <v>134</v>
      </c>
      <c r="I3028" t="s">
        <v>135</v>
      </c>
      <c r="J3028" t="s">
        <v>136</v>
      </c>
      <c r="K3028" t="s">
        <v>137</v>
      </c>
      <c r="L3028" t="s">
        <v>8940</v>
      </c>
      <c r="M3028" t="s">
        <v>8941</v>
      </c>
      <c r="N3028">
        <v>0.29857499999999998</v>
      </c>
      <c r="O3028">
        <v>0</v>
      </c>
      <c r="P3028">
        <v>9</v>
      </c>
      <c r="Q3028">
        <v>37</v>
      </c>
      <c r="R3028">
        <v>61</v>
      </c>
      <c r="S3028">
        <v>7</v>
      </c>
      <c r="T3028">
        <v>17</v>
      </c>
      <c r="U3028">
        <v>5</v>
      </c>
      <c r="V3028">
        <v>0</v>
      </c>
      <c r="W3028">
        <v>0</v>
      </c>
      <c r="X3028">
        <v>0.35257526910405002</v>
      </c>
      <c r="Y3028">
        <v>24.184338569139193</v>
      </c>
      <c r="Z3028">
        <v>37.092397019245574</v>
      </c>
      <c r="AA3028">
        <v>69.924643265415369</v>
      </c>
      <c r="AB3028">
        <v>8.2359169627945477</v>
      </c>
      <c r="AC3028">
        <v>493.19922969015937</v>
      </c>
      <c r="AD3028">
        <v>0</v>
      </c>
      <c r="AE3028">
        <v>632.98910077585811</v>
      </c>
    </row>
    <row r="3029" spans="1:31" x14ac:dyDescent="0.25">
      <c r="A3029">
        <v>2070037</v>
      </c>
      <c r="B3029">
        <v>1</v>
      </c>
      <c r="C3029" t="s">
        <v>80</v>
      </c>
      <c r="D3029" t="s">
        <v>94</v>
      </c>
      <c r="E3029" t="s">
        <v>177</v>
      </c>
      <c r="F3029" t="s">
        <v>8942</v>
      </c>
      <c r="G3029" t="s">
        <v>1007</v>
      </c>
      <c r="H3029" t="s">
        <v>143</v>
      </c>
      <c r="I3029" t="s">
        <v>135</v>
      </c>
      <c r="J3029" t="s">
        <v>3</v>
      </c>
      <c r="K3029" t="s">
        <v>137</v>
      </c>
      <c r="L3029" t="s">
        <v>8943</v>
      </c>
      <c r="M3029" t="s">
        <v>8944</v>
      </c>
      <c r="N3029">
        <v>6.659166666</v>
      </c>
      <c r="O3029">
        <v>0</v>
      </c>
      <c r="P3029">
        <v>1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0.72740309459709496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0.72740309459709496</v>
      </c>
    </row>
    <row r="3030" spans="1:31" x14ac:dyDescent="0.25">
      <c r="A3030">
        <v>2069888</v>
      </c>
      <c r="B3030">
        <v>1</v>
      </c>
      <c r="C3030" t="s">
        <v>80</v>
      </c>
      <c r="D3030" t="s">
        <v>93</v>
      </c>
      <c r="E3030" t="s">
        <v>146</v>
      </c>
      <c r="F3030" t="s">
        <v>8945</v>
      </c>
      <c r="G3030" t="s">
        <v>154</v>
      </c>
      <c r="H3030" t="s">
        <v>134</v>
      </c>
      <c r="I3030" t="s">
        <v>135</v>
      </c>
      <c r="J3030" t="s">
        <v>136</v>
      </c>
      <c r="K3030" t="s">
        <v>155</v>
      </c>
      <c r="L3030" t="s">
        <v>8946</v>
      </c>
      <c r="M3030" t="s">
        <v>8947</v>
      </c>
      <c r="N3030">
        <v>7.7879833329999997</v>
      </c>
      <c r="O3030">
        <v>0</v>
      </c>
      <c r="P3030">
        <v>1013</v>
      </c>
      <c r="Q3030">
        <v>0</v>
      </c>
      <c r="R3030">
        <v>242</v>
      </c>
      <c r="S3030">
        <v>4</v>
      </c>
      <c r="T3030">
        <v>262</v>
      </c>
      <c r="U3030">
        <v>0</v>
      </c>
      <c r="V3030">
        <v>0</v>
      </c>
      <c r="W3030">
        <v>0</v>
      </c>
      <c r="X3030">
        <v>990.06521496499442</v>
      </c>
      <c r="Y3030">
        <v>0</v>
      </c>
      <c r="Z3030">
        <v>600.01155324385661</v>
      </c>
      <c r="AA3030">
        <v>126.22937406295009</v>
      </c>
      <c r="AB3030">
        <v>926.56969289946107</v>
      </c>
      <c r="AC3030">
        <v>0</v>
      </c>
      <c r="AD3030">
        <v>0</v>
      </c>
      <c r="AE3030">
        <v>2642.8758351712622</v>
      </c>
    </row>
    <row r="3031" spans="1:31" x14ac:dyDescent="0.25">
      <c r="A3031">
        <v>2070183</v>
      </c>
      <c r="B3031">
        <v>1</v>
      </c>
      <c r="C3031" t="s">
        <v>80</v>
      </c>
      <c r="D3031" t="s">
        <v>93</v>
      </c>
      <c r="E3031" t="s">
        <v>169</v>
      </c>
      <c r="F3031" t="s">
        <v>8948</v>
      </c>
      <c r="G3031" t="s">
        <v>3958</v>
      </c>
      <c r="H3031" t="s">
        <v>134</v>
      </c>
      <c r="I3031" t="s">
        <v>135</v>
      </c>
      <c r="J3031" t="s">
        <v>136</v>
      </c>
      <c r="K3031" t="s">
        <v>137</v>
      </c>
      <c r="L3031" t="s">
        <v>8949</v>
      </c>
      <c r="M3031" t="s">
        <v>8950</v>
      </c>
      <c r="N3031">
        <v>5.1280555550000004</v>
      </c>
      <c r="O3031">
        <v>0</v>
      </c>
      <c r="P3031">
        <v>20</v>
      </c>
      <c r="Q3031">
        <v>0</v>
      </c>
      <c r="R3031">
        <v>15</v>
      </c>
      <c r="S3031">
        <v>0</v>
      </c>
      <c r="T3031">
        <v>6</v>
      </c>
      <c r="U3031">
        <v>0</v>
      </c>
      <c r="V3031">
        <v>0</v>
      </c>
      <c r="W3031">
        <v>0</v>
      </c>
      <c r="X3031">
        <v>21.787803358581389</v>
      </c>
      <c r="Y3031">
        <v>0</v>
      </c>
      <c r="Z3031">
        <v>22.074111696891592</v>
      </c>
      <c r="AA3031">
        <v>0</v>
      </c>
      <c r="AB3031">
        <v>4.8020944406661012</v>
      </c>
      <c r="AC3031">
        <v>0</v>
      </c>
      <c r="AD3031">
        <v>0</v>
      </c>
      <c r="AE3031">
        <v>48.66400949613908</v>
      </c>
    </row>
    <row r="3032" spans="1:31" x14ac:dyDescent="0.25">
      <c r="A3032">
        <v>2069934</v>
      </c>
      <c r="B3032">
        <v>1</v>
      </c>
      <c r="C3032" t="s">
        <v>81</v>
      </c>
      <c r="D3032" t="s">
        <v>122</v>
      </c>
      <c r="E3032" t="s">
        <v>140</v>
      </c>
      <c r="F3032" t="s">
        <v>8951</v>
      </c>
      <c r="G3032" t="s">
        <v>154</v>
      </c>
      <c r="H3032" t="s">
        <v>143</v>
      </c>
      <c r="I3032" t="s">
        <v>135</v>
      </c>
      <c r="J3032" t="s">
        <v>136</v>
      </c>
      <c r="K3032" t="s">
        <v>155</v>
      </c>
      <c r="L3032" t="s">
        <v>8952</v>
      </c>
      <c r="M3032" t="s">
        <v>8953</v>
      </c>
      <c r="N3032">
        <v>8.574166666</v>
      </c>
      <c r="O3032">
        <v>0</v>
      </c>
      <c r="P3032">
        <v>33</v>
      </c>
      <c r="Q3032">
        <v>0</v>
      </c>
      <c r="R3032">
        <v>0</v>
      </c>
      <c r="S3032">
        <v>0</v>
      </c>
      <c r="T3032">
        <v>1</v>
      </c>
      <c r="U3032">
        <v>0</v>
      </c>
      <c r="V3032">
        <v>0</v>
      </c>
      <c r="W3032">
        <v>0</v>
      </c>
      <c r="X3032">
        <v>45.656671746260585</v>
      </c>
      <c r="Y3032">
        <v>0</v>
      </c>
      <c r="Z3032">
        <v>0</v>
      </c>
      <c r="AA3032">
        <v>0</v>
      </c>
      <c r="AB3032">
        <v>0.22714498691315999</v>
      </c>
      <c r="AC3032">
        <v>0</v>
      </c>
      <c r="AD3032">
        <v>0</v>
      </c>
      <c r="AE3032">
        <v>45.883816733173745</v>
      </c>
    </row>
    <row r="3033" spans="1:31" x14ac:dyDescent="0.25">
      <c r="A3033">
        <v>2070080</v>
      </c>
      <c r="B3033">
        <v>1</v>
      </c>
      <c r="C3033" t="s">
        <v>80</v>
      </c>
      <c r="D3033" t="s">
        <v>99</v>
      </c>
      <c r="E3033" t="s">
        <v>177</v>
      </c>
      <c r="F3033" t="s">
        <v>8954</v>
      </c>
      <c r="G3033" t="s">
        <v>183</v>
      </c>
      <c r="H3033" t="s">
        <v>143</v>
      </c>
      <c r="I3033" t="s">
        <v>135</v>
      </c>
      <c r="J3033" t="s">
        <v>136</v>
      </c>
      <c r="K3033" t="s">
        <v>137</v>
      </c>
      <c r="L3033" t="s">
        <v>8955</v>
      </c>
      <c r="M3033" t="s">
        <v>8956</v>
      </c>
      <c r="N3033">
        <v>2.619444444</v>
      </c>
      <c r="O3033">
        <v>0</v>
      </c>
      <c r="P3033">
        <v>1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0.84079504229931623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0.84079504229931623</v>
      </c>
    </row>
    <row r="3034" spans="1:31" x14ac:dyDescent="0.25">
      <c r="A3034">
        <v>2069868</v>
      </c>
      <c r="B3034">
        <v>1</v>
      </c>
      <c r="C3034" t="s">
        <v>80</v>
      </c>
      <c r="D3034" t="s">
        <v>103</v>
      </c>
      <c r="E3034" t="s">
        <v>177</v>
      </c>
      <c r="F3034" t="s">
        <v>8957</v>
      </c>
      <c r="G3034" t="s">
        <v>179</v>
      </c>
      <c r="H3034" t="s">
        <v>143</v>
      </c>
      <c r="I3034" t="s">
        <v>135</v>
      </c>
      <c r="J3034" t="s">
        <v>136</v>
      </c>
      <c r="K3034" t="s">
        <v>137</v>
      </c>
      <c r="L3034" t="s">
        <v>8958</v>
      </c>
      <c r="M3034" t="s">
        <v>8959</v>
      </c>
      <c r="N3034">
        <v>4.62</v>
      </c>
      <c r="O3034">
        <v>0</v>
      </c>
      <c r="P3034">
        <v>3</v>
      </c>
      <c r="Q3034">
        <v>0</v>
      </c>
      <c r="R3034">
        <v>0</v>
      </c>
      <c r="S3034">
        <v>0</v>
      </c>
      <c r="T3034">
        <v>1</v>
      </c>
      <c r="U3034">
        <v>0</v>
      </c>
      <c r="V3034">
        <v>0</v>
      </c>
      <c r="W3034">
        <v>0</v>
      </c>
      <c r="X3034">
        <v>0.884929375869</v>
      </c>
      <c r="Y3034">
        <v>0</v>
      </c>
      <c r="Z3034">
        <v>0</v>
      </c>
      <c r="AA3034">
        <v>0</v>
      </c>
      <c r="AB3034">
        <v>2.7689047901600003E-3</v>
      </c>
      <c r="AC3034">
        <v>0</v>
      </c>
      <c r="AD3034">
        <v>0</v>
      </c>
      <c r="AE3034">
        <v>0.88769828065916001</v>
      </c>
    </row>
    <row r="3035" spans="1:31" x14ac:dyDescent="0.25">
      <c r="A3035">
        <v>2069891</v>
      </c>
      <c r="B3035">
        <v>1</v>
      </c>
      <c r="C3035" t="s">
        <v>81</v>
      </c>
      <c r="D3035" t="s">
        <v>119</v>
      </c>
      <c r="E3035" t="s">
        <v>131</v>
      </c>
      <c r="F3035" t="s">
        <v>6483</v>
      </c>
      <c r="G3035" t="s">
        <v>133</v>
      </c>
      <c r="H3035" t="s">
        <v>134</v>
      </c>
      <c r="I3035" t="s">
        <v>259</v>
      </c>
      <c r="J3035" t="s">
        <v>136</v>
      </c>
      <c r="K3035" t="s">
        <v>137</v>
      </c>
      <c r="L3035" t="s">
        <v>8960</v>
      </c>
      <c r="M3035" t="s">
        <v>8961</v>
      </c>
      <c r="N3035">
        <v>8.3333330000000001E-3</v>
      </c>
      <c r="O3035">
        <v>0</v>
      </c>
      <c r="P3035">
        <v>1483</v>
      </c>
      <c r="Q3035">
        <v>92</v>
      </c>
      <c r="R3035">
        <v>335</v>
      </c>
      <c r="S3035">
        <v>2</v>
      </c>
      <c r="T3035">
        <v>66</v>
      </c>
      <c r="U3035">
        <v>0</v>
      </c>
      <c r="V3035">
        <v>0</v>
      </c>
      <c r="W3035">
        <v>0</v>
      </c>
      <c r="X3035">
        <v>1.8318356279687504</v>
      </c>
      <c r="Y3035">
        <v>2.493467562114875</v>
      </c>
      <c r="Z3035">
        <v>5.789810847041954</v>
      </c>
      <c r="AA3035">
        <v>5.3131963491425002E-2</v>
      </c>
      <c r="AB3035">
        <v>0.32059949616564998</v>
      </c>
      <c r="AC3035">
        <v>0</v>
      </c>
      <c r="AD3035">
        <v>0</v>
      </c>
      <c r="AE3035">
        <v>10.488845496782655</v>
      </c>
    </row>
    <row r="3036" spans="1:31" x14ac:dyDescent="0.25">
      <c r="A3036">
        <v>2070223</v>
      </c>
      <c r="B3036">
        <v>1</v>
      </c>
      <c r="C3036" t="s">
        <v>81</v>
      </c>
      <c r="D3036" t="s">
        <v>122</v>
      </c>
      <c r="E3036" t="s">
        <v>505</v>
      </c>
      <c r="F3036" t="s">
        <v>8962</v>
      </c>
      <c r="G3036" t="s">
        <v>569</v>
      </c>
      <c r="H3036" t="s">
        <v>143</v>
      </c>
      <c r="I3036" t="s">
        <v>135</v>
      </c>
      <c r="J3036" t="s">
        <v>136</v>
      </c>
      <c r="K3036" t="s">
        <v>137</v>
      </c>
      <c r="L3036" t="s">
        <v>8963</v>
      </c>
      <c r="M3036" t="s">
        <v>8964</v>
      </c>
      <c r="N3036">
        <v>1.801666666</v>
      </c>
      <c r="O3036">
        <v>0</v>
      </c>
      <c r="P3036">
        <v>89</v>
      </c>
      <c r="Q3036">
        <v>0</v>
      </c>
      <c r="R3036">
        <v>0</v>
      </c>
      <c r="S3036">
        <v>0</v>
      </c>
      <c r="T3036">
        <v>30</v>
      </c>
      <c r="U3036">
        <v>0</v>
      </c>
      <c r="V3036">
        <v>0</v>
      </c>
      <c r="W3036">
        <v>0</v>
      </c>
      <c r="X3036">
        <v>26.20757367178831</v>
      </c>
      <c r="Y3036">
        <v>0</v>
      </c>
      <c r="Z3036">
        <v>0</v>
      </c>
      <c r="AA3036">
        <v>0</v>
      </c>
      <c r="AB3036">
        <v>43.434010286815322</v>
      </c>
      <c r="AC3036">
        <v>0</v>
      </c>
      <c r="AD3036">
        <v>0</v>
      </c>
      <c r="AE3036">
        <v>69.641583958603633</v>
      </c>
    </row>
    <row r="3037" spans="1:31" x14ac:dyDescent="0.25">
      <c r="A3037">
        <v>2070289</v>
      </c>
      <c r="B3037">
        <v>1</v>
      </c>
      <c r="C3037" t="s">
        <v>81</v>
      </c>
      <c r="D3037" t="s">
        <v>118</v>
      </c>
      <c r="E3037" t="s">
        <v>177</v>
      </c>
      <c r="F3037" t="s">
        <v>8965</v>
      </c>
      <c r="G3037" t="s">
        <v>179</v>
      </c>
      <c r="H3037" t="s">
        <v>143</v>
      </c>
      <c r="I3037" t="s">
        <v>135</v>
      </c>
      <c r="J3037" t="s">
        <v>136</v>
      </c>
      <c r="K3037" t="s">
        <v>137</v>
      </c>
      <c r="L3037" t="s">
        <v>8966</v>
      </c>
      <c r="M3037" t="s">
        <v>8967</v>
      </c>
      <c r="N3037">
        <v>1.5149999999999999</v>
      </c>
      <c r="O3037">
        <v>0</v>
      </c>
      <c r="P3037">
        <v>1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0.48330158425812952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0.48330158425812952</v>
      </c>
    </row>
    <row r="3038" spans="1:31" x14ac:dyDescent="0.25">
      <c r="A3038">
        <v>2069848</v>
      </c>
      <c r="B3038">
        <v>1</v>
      </c>
      <c r="C3038" t="s">
        <v>81</v>
      </c>
      <c r="D3038" t="s">
        <v>128</v>
      </c>
      <c r="E3038" t="s">
        <v>146</v>
      </c>
      <c r="F3038" t="s">
        <v>8968</v>
      </c>
      <c r="G3038" t="s">
        <v>133</v>
      </c>
      <c r="H3038" t="s">
        <v>134</v>
      </c>
      <c r="I3038" t="s">
        <v>135</v>
      </c>
      <c r="J3038" t="s">
        <v>136</v>
      </c>
      <c r="K3038" t="s">
        <v>137</v>
      </c>
      <c r="L3038" t="s">
        <v>8969</v>
      </c>
      <c r="M3038" t="s">
        <v>8970</v>
      </c>
      <c r="N3038">
        <v>0.40722222200000002</v>
      </c>
      <c r="O3038">
        <v>8</v>
      </c>
      <c r="P3038">
        <v>1488</v>
      </c>
      <c r="Q3038">
        <v>55</v>
      </c>
      <c r="R3038">
        <v>85</v>
      </c>
      <c r="S3038">
        <v>9</v>
      </c>
      <c r="T3038">
        <v>99</v>
      </c>
      <c r="U3038">
        <v>3</v>
      </c>
      <c r="V3038">
        <v>0</v>
      </c>
      <c r="W3038">
        <v>0.90141778927930816</v>
      </c>
      <c r="X3038">
        <v>72.549367647357968</v>
      </c>
      <c r="Y3038">
        <v>14.974382020664422</v>
      </c>
      <c r="Z3038">
        <v>20.573832407348448</v>
      </c>
      <c r="AA3038">
        <v>77.916621050982087</v>
      </c>
      <c r="AB3038">
        <v>13.619025859556281</v>
      </c>
      <c r="AC3038">
        <v>2.3805561261173258</v>
      </c>
      <c r="AD3038">
        <v>0</v>
      </c>
      <c r="AE3038">
        <v>202.91520290130583</v>
      </c>
    </row>
    <row r="3039" spans="1:31" x14ac:dyDescent="0.25">
      <c r="A3039">
        <v>2070097</v>
      </c>
      <c r="B3039">
        <v>1</v>
      </c>
      <c r="C3039" t="s">
        <v>80</v>
      </c>
      <c r="D3039" t="s">
        <v>108</v>
      </c>
      <c r="E3039" t="s">
        <v>177</v>
      </c>
      <c r="F3039" t="s">
        <v>8971</v>
      </c>
      <c r="G3039" t="s">
        <v>179</v>
      </c>
      <c r="H3039" t="s">
        <v>143</v>
      </c>
      <c r="I3039" t="s">
        <v>135</v>
      </c>
      <c r="J3039" t="s">
        <v>136</v>
      </c>
      <c r="K3039" t="s">
        <v>137</v>
      </c>
      <c r="L3039" t="s">
        <v>8972</v>
      </c>
      <c r="M3039" t="s">
        <v>8973</v>
      </c>
      <c r="N3039">
        <v>1.4211111110000001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1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0.19804089909116501</v>
      </c>
      <c r="AC3039">
        <v>0</v>
      </c>
      <c r="AD3039">
        <v>0</v>
      </c>
      <c r="AE3039">
        <v>0.19804089909116501</v>
      </c>
    </row>
    <row r="3040" spans="1:31" x14ac:dyDescent="0.25">
      <c r="A3040">
        <v>2070160</v>
      </c>
      <c r="B3040">
        <v>1</v>
      </c>
      <c r="C3040" t="s">
        <v>81</v>
      </c>
      <c r="D3040" t="s">
        <v>117</v>
      </c>
      <c r="E3040" t="s">
        <v>131</v>
      </c>
      <c r="F3040" t="s">
        <v>5156</v>
      </c>
      <c r="G3040" t="s">
        <v>133</v>
      </c>
      <c r="H3040" t="s">
        <v>134</v>
      </c>
      <c r="I3040" t="s">
        <v>259</v>
      </c>
      <c r="J3040" t="s">
        <v>136</v>
      </c>
      <c r="K3040" t="s">
        <v>137</v>
      </c>
      <c r="L3040" t="s">
        <v>8974</v>
      </c>
      <c r="M3040" t="s">
        <v>8975</v>
      </c>
      <c r="N3040">
        <v>1.9444444000000002E-2</v>
      </c>
      <c r="O3040">
        <v>0</v>
      </c>
      <c r="P3040">
        <v>959</v>
      </c>
      <c r="Q3040">
        <v>8</v>
      </c>
      <c r="R3040">
        <v>49</v>
      </c>
      <c r="S3040">
        <v>5</v>
      </c>
      <c r="T3040">
        <v>102</v>
      </c>
      <c r="U3040">
        <v>2</v>
      </c>
      <c r="V3040">
        <v>0</v>
      </c>
      <c r="W3040">
        <v>0</v>
      </c>
      <c r="X3040">
        <v>2.4379115535316918</v>
      </c>
      <c r="Y3040">
        <v>0.97083235681825564</v>
      </c>
      <c r="Z3040">
        <v>0.35073659524051942</v>
      </c>
      <c r="AA3040">
        <v>0.3954283510761889</v>
      </c>
      <c r="AB3040">
        <v>1.3077255604029356</v>
      </c>
      <c r="AC3040">
        <v>2.1694397952593336</v>
      </c>
      <c r="AD3040">
        <v>0</v>
      </c>
      <c r="AE3040">
        <v>7.6320742123289245</v>
      </c>
    </row>
    <row r="3041" spans="1:31" x14ac:dyDescent="0.25">
      <c r="A3041">
        <v>2069911</v>
      </c>
      <c r="B3041">
        <v>1</v>
      </c>
      <c r="C3041" t="s">
        <v>80</v>
      </c>
      <c r="D3041" t="s">
        <v>82</v>
      </c>
      <c r="E3041" t="s">
        <v>169</v>
      </c>
      <c r="F3041" t="s">
        <v>8976</v>
      </c>
      <c r="G3041" t="s">
        <v>273</v>
      </c>
      <c r="H3041" t="s">
        <v>134</v>
      </c>
      <c r="I3041" t="s">
        <v>135</v>
      </c>
      <c r="J3041" t="s">
        <v>136</v>
      </c>
      <c r="K3041" t="s">
        <v>155</v>
      </c>
      <c r="L3041" t="s">
        <v>8977</v>
      </c>
      <c r="M3041" t="s">
        <v>8978</v>
      </c>
      <c r="N3041">
        <v>8.2605555549999998</v>
      </c>
      <c r="O3041">
        <v>0</v>
      </c>
      <c r="P3041">
        <v>1439</v>
      </c>
      <c r="Q3041">
        <v>0</v>
      </c>
      <c r="R3041">
        <v>0</v>
      </c>
      <c r="S3041">
        <v>0</v>
      </c>
      <c r="T3041">
        <v>49</v>
      </c>
      <c r="U3041">
        <v>0</v>
      </c>
      <c r="V3041">
        <v>0</v>
      </c>
      <c r="W3041">
        <v>0</v>
      </c>
      <c r="X3041">
        <v>2197.0069185358034</v>
      </c>
      <c r="Y3041">
        <v>0</v>
      </c>
      <c r="Z3041">
        <v>0</v>
      </c>
      <c r="AA3041">
        <v>0</v>
      </c>
      <c r="AB3041">
        <v>514.45577612248394</v>
      </c>
      <c r="AC3041">
        <v>0</v>
      </c>
      <c r="AD3041">
        <v>0</v>
      </c>
      <c r="AE3041">
        <v>2711.4626946582875</v>
      </c>
    </row>
    <row r="3042" spans="1:31" x14ac:dyDescent="0.25">
      <c r="A3042">
        <v>2070054</v>
      </c>
      <c r="B3042">
        <v>1</v>
      </c>
      <c r="C3042" t="s">
        <v>80</v>
      </c>
      <c r="D3042" t="s">
        <v>100</v>
      </c>
      <c r="E3042" t="s">
        <v>177</v>
      </c>
      <c r="F3042" t="s">
        <v>8979</v>
      </c>
      <c r="G3042" t="s">
        <v>183</v>
      </c>
      <c r="H3042" t="s">
        <v>143</v>
      </c>
      <c r="I3042" t="s">
        <v>135</v>
      </c>
      <c r="J3042" t="s">
        <v>136</v>
      </c>
      <c r="K3042" t="s">
        <v>137</v>
      </c>
      <c r="L3042" t="s">
        <v>8980</v>
      </c>
      <c r="M3042" t="s">
        <v>8981</v>
      </c>
      <c r="N3042">
        <v>3.0097222220000002</v>
      </c>
      <c r="O3042">
        <v>0</v>
      </c>
      <c r="P3042">
        <v>1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0.33306123735564863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0.33306123735564863</v>
      </c>
    </row>
    <row r="3043" spans="1:31" x14ac:dyDescent="0.25">
      <c r="A3043">
        <v>2070011</v>
      </c>
      <c r="B3043">
        <v>1</v>
      </c>
      <c r="C3043" t="s">
        <v>80</v>
      </c>
      <c r="D3043" t="s">
        <v>95</v>
      </c>
      <c r="E3043" t="s">
        <v>295</v>
      </c>
      <c r="F3043" t="s">
        <v>8982</v>
      </c>
      <c r="G3043" t="s">
        <v>133</v>
      </c>
      <c r="H3043" t="s">
        <v>134</v>
      </c>
      <c r="I3043" t="s">
        <v>135</v>
      </c>
      <c r="J3043" t="s">
        <v>136</v>
      </c>
      <c r="K3043" t="s">
        <v>137</v>
      </c>
      <c r="L3043" t="s">
        <v>8983</v>
      </c>
      <c r="M3043" t="s">
        <v>8984</v>
      </c>
      <c r="N3043">
        <v>1.034444444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1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6549.3173032702653</v>
      </c>
      <c r="AD3043">
        <v>0</v>
      </c>
      <c r="AE3043">
        <v>6549.3173032702653</v>
      </c>
    </row>
    <row r="3044" spans="1:31" x14ac:dyDescent="0.25">
      <c r="A3044">
        <v>2069877</v>
      </c>
      <c r="B3044">
        <v>1</v>
      </c>
      <c r="C3044" t="s">
        <v>81</v>
      </c>
      <c r="D3044" t="s">
        <v>127</v>
      </c>
      <c r="E3044" t="s">
        <v>140</v>
      </c>
      <c r="F3044" t="s">
        <v>8985</v>
      </c>
      <c r="G3044" t="s">
        <v>142</v>
      </c>
      <c r="H3044" t="s">
        <v>143</v>
      </c>
      <c r="I3044" t="s">
        <v>135</v>
      </c>
      <c r="J3044" t="s">
        <v>136</v>
      </c>
      <c r="K3044" t="s">
        <v>137</v>
      </c>
      <c r="L3044" t="s">
        <v>8986</v>
      </c>
      <c r="M3044" t="s">
        <v>8987</v>
      </c>
      <c r="N3044">
        <v>1.8247222219999999</v>
      </c>
      <c r="O3044">
        <v>0</v>
      </c>
      <c r="P3044">
        <v>113</v>
      </c>
      <c r="Q3044">
        <v>0</v>
      </c>
      <c r="R3044">
        <v>0</v>
      </c>
      <c r="S3044">
        <v>0</v>
      </c>
      <c r="T3044">
        <v>13</v>
      </c>
      <c r="U3044">
        <v>0</v>
      </c>
      <c r="V3044">
        <v>0</v>
      </c>
      <c r="W3044">
        <v>0</v>
      </c>
      <c r="X3044">
        <v>55.7615991421426</v>
      </c>
      <c r="Y3044">
        <v>0</v>
      </c>
      <c r="Z3044">
        <v>0</v>
      </c>
      <c r="AA3044">
        <v>0</v>
      </c>
      <c r="AB3044">
        <v>16.414491974935334</v>
      </c>
      <c r="AC3044">
        <v>0</v>
      </c>
      <c r="AD3044">
        <v>0</v>
      </c>
      <c r="AE3044">
        <v>72.176091117077931</v>
      </c>
    </row>
    <row r="3045" spans="1:31" x14ac:dyDescent="0.25">
      <c r="A3045">
        <v>2070209</v>
      </c>
      <c r="B3045">
        <v>1</v>
      </c>
      <c r="C3045" t="s">
        <v>80</v>
      </c>
      <c r="D3045" t="s">
        <v>99</v>
      </c>
      <c r="E3045" t="s">
        <v>146</v>
      </c>
      <c r="F3045" t="s">
        <v>7730</v>
      </c>
      <c r="G3045" t="s">
        <v>133</v>
      </c>
      <c r="H3045" t="s">
        <v>134</v>
      </c>
      <c r="I3045" t="s">
        <v>135</v>
      </c>
      <c r="J3045" t="s">
        <v>136</v>
      </c>
      <c r="K3045" t="s">
        <v>137</v>
      </c>
      <c r="L3045" t="s">
        <v>8988</v>
      </c>
      <c r="M3045" t="s">
        <v>8989</v>
      </c>
      <c r="N3045">
        <v>0.17138888799999999</v>
      </c>
      <c r="O3045">
        <v>0</v>
      </c>
      <c r="P3045">
        <v>112</v>
      </c>
      <c r="Q3045">
        <v>0</v>
      </c>
      <c r="R3045">
        <v>7</v>
      </c>
      <c r="S3045">
        <v>0</v>
      </c>
      <c r="T3045">
        <v>53</v>
      </c>
      <c r="U3045">
        <v>0</v>
      </c>
      <c r="V3045">
        <v>0</v>
      </c>
      <c r="W3045">
        <v>0</v>
      </c>
      <c r="X3045">
        <v>5.8318700131258838</v>
      </c>
      <c r="Y3045">
        <v>0</v>
      </c>
      <c r="Z3045">
        <v>0.19085968598083114</v>
      </c>
      <c r="AA3045">
        <v>0</v>
      </c>
      <c r="AB3045">
        <v>6.7244913313982915</v>
      </c>
      <c r="AC3045">
        <v>0</v>
      </c>
      <c r="AD3045">
        <v>0</v>
      </c>
      <c r="AE3045">
        <v>12.747221030505006</v>
      </c>
    </row>
    <row r="3046" spans="1:31" x14ac:dyDescent="0.25">
      <c r="A3046">
        <v>2069854</v>
      </c>
      <c r="B3046">
        <v>1</v>
      </c>
      <c r="C3046" t="s">
        <v>81</v>
      </c>
      <c r="D3046" t="s">
        <v>118</v>
      </c>
      <c r="E3046" t="s">
        <v>131</v>
      </c>
      <c r="F3046" t="s">
        <v>2655</v>
      </c>
      <c r="G3046" t="s">
        <v>133</v>
      </c>
      <c r="H3046" t="s">
        <v>134</v>
      </c>
      <c r="I3046" t="s">
        <v>259</v>
      </c>
      <c r="J3046" t="s">
        <v>136</v>
      </c>
      <c r="K3046" t="s">
        <v>137</v>
      </c>
      <c r="L3046" t="s">
        <v>8990</v>
      </c>
      <c r="M3046" t="s">
        <v>8991</v>
      </c>
      <c r="N3046">
        <v>1.3333332999999999E-2</v>
      </c>
      <c r="O3046">
        <v>0</v>
      </c>
      <c r="P3046">
        <v>1763</v>
      </c>
      <c r="Q3046">
        <v>52</v>
      </c>
      <c r="R3046">
        <v>61</v>
      </c>
      <c r="S3046">
        <v>1</v>
      </c>
      <c r="T3046">
        <v>136</v>
      </c>
      <c r="U3046">
        <v>0</v>
      </c>
      <c r="V3046">
        <v>0</v>
      </c>
      <c r="W3046">
        <v>0</v>
      </c>
      <c r="X3046">
        <v>3.0509549191921193</v>
      </c>
      <c r="Y3046">
        <v>0.3667238757222534</v>
      </c>
      <c r="Z3046">
        <v>0.57708586120077332</v>
      </c>
      <c r="AA3046">
        <v>3.1248202434133337E-3</v>
      </c>
      <c r="AB3046">
        <v>0.37545178832837345</v>
      </c>
      <c r="AC3046">
        <v>0</v>
      </c>
      <c r="AD3046">
        <v>0</v>
      </c>
      <c r="AE3046">
        <v>4.3733412646869327</v>
      </c>
    </row>
    <row r="3047" spans="1:31" x14ac:dyDescent="0.25">
      <c r="A3047">
        <v>2069900</v>
      </c>
      <c r="B3047">
        <v>1</v>
      </c>
      <c r="C3047" t="s">
        <v>80</v>
      </c>
      <c r="D3047" t="s">
        <v>99</v>
      </c>
      <c r="E3047" t="s">
        <v>158</v>
      </c>
      <c r="F3047" t="s">
        <v>8992</v>
      </c>
      <c r="G3047" t="s">
        <v>160</v>
      </c>
      <c r="H3047" t="s">
        <v>143</v>
      </c>
      <c r="I3047" t="s">
        <v>135</v>
      </c>
      <c r="J3047" t="s">
        <v>136</v>
      </c>
      <c r="K3047" t="s">
        <v>137</v>
      </c>
      <c r="L3047" t="s">
        <v>8993</v>
      </c>
      <c r="M3047" t="s">
        <v>8994</v>
      </c>
      <c r="N3047">
        <v>1.2313888879999999</v>
      </c>
      <c r="O3047">
        <v>0</v>
      </c>
      <c r="P3047">
        <v>57</v>
      </c>
      <c r="Q3047">
        <v>0</v>
      </c>
      <c r="R3047">
        <v>0</v>
      </c>
      <c r="S3047">
        <v>0</v>
      </c>
      <c r="T3047">
        <v>5</v>
      </c>
      <c r="U3047">
        <v>0</v>
      </c>
      <c r="V3047">
        <v>0</v>
      </c>
      <c r="W3047">
        <v>0</v>
      </c>
      <c r="X3047">
        <v>10.747728787961531</v>
      </c>
      <c r="Y3047">
        <v>0</v>
      </c>
      <c r="Z3047">
        <v>0</v>
      </c>
      <c r="AA3047">
        <v>0</v>
      </c>
      <c r="AB3047">
        <v>4.6144015244856718</v>
      </c>
      <c r="AC3047">
        <v>0</v>
      </c>
      <c r="AD3047">
        <v>0</v>
      </c>
      <c r="AE3047">
        <v>15.362130312447203</v>
      </c>
    </row>
    <row r="3048" spans="1:31" x14ac:dyDescent="0.25">
      <c r="A3048">
        <v>2069837</v>
      </c>
      <c r="B3048">
        <v>1</v>
      </c>
      <c r="C3048" t="s">
        <v>81</v>
      </c>
      <c r="D3048" t="s">
        <v>120</v>
      </c>
      <c r="E3048" t="s">
        <v>140</v>
      </c>
      <c r="F3048" t="s">
        <v>8995</v>
      </c>
      <c r="G3048" t="s">
        <v>142</v>
      </c>
      <c r="H3048" t="s">
        <v>143</v>
      </c>
      <c r="I3048" t="s">
        <v>135</v>
      </c>
      <c r="J3048" t="s">
        <v>136</v>
      </c>
      <c r="K3048" t="s">
        <v>137</v>
      </c>
      <c r="L3048" t="s">
        <v>8996</v>
      </c>
      <c r="M3048" t="s">
        <v>8997</v>
      </c>
      <c r="N3048">
        <v>0.378611111</v>
      </c>
      <c r="O3048">
        <v>0</v>
      </c>
      <c r="P3048">
        <v>240</v>
      </c>
      <c r="Q3048">
        <v>0</v>
      </c>
      <c r="R3048">
        <v>1</v>
      </c>
      <c r="S3048">
        <v>0</v>
      </c>
      <c r="T3048">
        <v>57</v>
      </c>
      <c r="U3048">
        <v>0</v>
      </c>
      <c r="V3048">
        <v>0</v>
      </c>
      <c r="W3048">
        <v>0</v>
      </c>
      <c r="X3048">
        <v>11.288868425021789</v>
      </c>
      <c r="Y3048">
        <v>0</v>
      </c>
      <c r="Z3048">
        <v>0</v>
      </c>
      <c r="AA3048">
        <v>0</v>
      </c>
      <c r="AB3048">
        <v>5.1107322415947465</v>
      </c>
      <c r="AC3048">
        <v>0</v>
      </c>
      <c r="AD3048">
        <v>0</v>
      </c>
      <c r="AE3048">
        <v>16.399600666616536</v>
      </c>
    </row>
    <row r="3049" spans="1:31" x14ac:dyDescent="0.25">
      <c r="A3049">
        <v>2070086</v>
      </c>
      <c r="B3049">
        <v>1</v>
      </c>
      <c r="C3049" t="s">
        <v>80</v>
      </c>
      <c r="D3049" t="s">
        <v>106</v>
      </c>
      <c r="E3049" t="s">
        <v>169</v>
      </c>
      <c r="F3049" t="s">
        <v>8998</v>
      </c>
      <c r="G3049" t="s">
        <v>1338</v>
      </c>
      <c r="H3049" t="s">
        <v>134</v>
      </c>
      <c r="I3049" t="s">
        <v>135</v>
      </c>
      <c r="J3049" t="s">
        <v>136</v>
      </c>
      <c r="K3049" t="s">
        <v>137</v>
      </c>
      <c r="L3049" t="s">
        <v>8999</v>
      </c>
      <c r="M3049" t="s">
        <v>9000</v>
      </c>
      <c r="N3049">
        <v>0.59194444400000001</v>
      </c>
      <c r="O3049">
        <v>0</v>
      </c>
      <c r="P3049">
        <v>2</v>
      </c>
      <c r="Q3049">
        <v>0</v>
      </c>
      <c r="R3049">
        <v>35</v>
      </c>
      <c r="S3049">
        <v>0</v>
      </c>
      <c r="T3049">
        <v>5</v>
      </c>
      <c r="U3049">
        <v>0</v>
      </c>
      <c r="V3049">
        <v>0</v>
      </c>
      <c r="W3049">
        <v>0</v>
      </c>
      <c r="X3049">
        <v>0.40957239630648001</v>
      </c>
      <c r="Y3049">
        <v>0</v>
      </c>
      <c r="Z3049">
        <v>23.393453650211164</v>
      </c>
      <c r="AA3049">
        <v>0</v>
      </c>
      <c r="AB3049">
        <v>16.246975856442951</v>
      </c>
      <c r="AC3049">
        <v>0</v>
      </c>
      <c r="AD3049">
        <v>0</v>
      </c>
      <c r="AE3049">
        <v>40.050001902960595</v>
      </c>
    </row>
    <row r="3050" spans="1:31" x14ac:dyDescent="0.25">
      <c r="A3050">
        <v>2070169</v>
      </c>
      <c r="B3050">
        <v>1</v>
      </c>
      <c r="C3050" t="s">
        <v>80</v>
      </c>
      <c r="D3050" t="s">
        <v>83</v>
      </c>
      <c r="E3050" t="s">
        <v>177</v>
      </c>
      <c r="F3050" t="s">
        <v>9001</v>
      </c>
      <c r="G3050" t="s">
        <v>183</v>
      </c>
      <c r="H3050" t="s">
        <v>143</v>
      </c>
      <c r="I3050" t="s">
        <v>135</v>
      </c>
      <c r="J3050" t="s">
        <v>136</v>
      </c>
      <c r="K3050" t="s">
        <v>137</v>
      </c>
      <c r="L3050" t="s">
        <v>9002</v>
      </c>
      <c r="M3050" t="s">
        <v>9003</v>
      </c>
      <c r="N3050">
        <v>1.319722222</v>
      </c>
      <c r="O3050">
        <v>0</v>
      </c>
      <c r="P3050">
        <v>1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0.38772911223197726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0.38772911223197726</v>
      </c>
    </row>
    <row r="3051" spans="1:31" x14ac:dyDescent="0.25">
      <c r="A3051">
        <v>2070123</v>
      </c>
      <c r="B3051">
        <v>1</v>
      </c>
      <c r="C3051" t="s">
        <v>80</v>
      </c>
      <c r="D3051" t="s">
        <v>87</v>
      </c>
      <c r="E3051" t="s">
        <v>505</v>
      </c>
      <c r="F3051" t="s">
        <v>9004</v>
      </c>
      <c r="G3051" t="s">
        <v>324</v>
      </c>
      <c r="H3051" t="s">
        <v>143</v>
      </c>
      <c r="I3051" t="s">
        <v>135</v>
      </c>
      <c r="J3051" t="s">
        <v>136</v>
      </c>
      <c r="K3051" t="s">
        <v>137</v>
      </c>
      <c r="L3051" t="s">
        <v>9005</v>
      </c>
      <c r="M3051" t="s">
        <v>9006</v>
      </c>
      <c r="N3051">
        <v>0.84805555499999996</v>
      </c>
      <c r="O3051">
        <v>0</v>
      </c>
      <c r="P3051">
        <v>60</v>
      </c>
      <c r="Q3051">
        <v>0</v>
      </c>
      <c r="R3051">
        <v>0</v>
      </c>
      <c r="S3051">
        <v>0</v>
      </c>
      <c r="T3051">
        <v>11</v>
      </c>
      <c r="U3051">
        <v>0</v>
      </c>
      <c r="V3051">
        <v>0</v>
      </c>
      <c r="W3051">
        <v>0</v>
      </c>
      <c r="X3051">
        <v>11.59417062291481</v>
      </c>
      <c r="Y3051">
        <v>0</v>
      </c>
      <c r="Z3051">
        <v>0</v>
      </c>
      <c r="AA3051">
        <v>0</v>
      </c>
      <c r="AB3051">
        <v>2.7340653305311093</v>
      </c>
      <c r="AC3051">
        <v>0</v>
      </c>
      <c r="AD3051">
        <v>0</v>
      </c>
      <c r="AE3051">
        <v>14.328235953445919</v>
      </c>
    </row>
    <row r="3052" spans="1:31" x14ac:dyDescent="0.25">
      <c r="A3052">
        <v>2069983</v>
      </c>
      <c r="B3052">
        <v>1</v>
      </c>
      <c r="C3052" t="s">
        <v>80</v>
      </c>
      <c r="D3052" t="s">
        <v>96</v>
      </c>
      <c r="E3052" t="s">
        <v>505</v>
      </c>
      <c r="F3052" t="s">
        <v>9007</v>
      </c>
      <c r="G3052" t="s">
        <v>1007</v>
      </c>
      <c r="H3052" t="s">
        <v>143</v>
      </c>
      <c r="I3052" t="s">
        <v>135</v>
      </c>
      <c r="J3052" t="s">
        <v>136</v>
      </c>
      <c r="K3052" t="s">
        <v>137</v>
      </c>
      <c r="L3052" t="s">
        <v>9008</v>
      </c>
      <c r="M3052" t="s">
        <v>9009</v>
      </c>
      <c r="N3052">
        <v>4.778611111</v>
      </c>
      <c r="O3052">
        <v>0</v>
      </c>
      <c r="P3052">
        <v>27</v>
      </c>
      <c r="Q3052">
        <v>0</v>
      </c>
      <c r="R3052">
        <v>0</v>
      </c>
      <c r="S3052">
        <v>0</v>
      </c>
      <c r="T3052">
        <v>1</v>
      </c>
      <c r="U3052">
        <v>0</v>
      </c>
      <c r="V3052">
        <v>0</v>
      </c>
      <c r="W3052">
        <v>0</v>
      </c>
      <c r="X3052">
        <v>43.092608598503766</v>
      </c>
      <c r="Y3052">
        <v>0</v>
      </c>
      <c r="Z3052">
        <v>0</v>
      </c>
      <c r="AA3052">
        <v>0</v>
      </c>
      <c r="AB3052">
        <v>1.3832242426304466</v>
      </c>
      <c r="AC3052">
        <v>0</v>
      </c>
      <c r="AD3052">
        <v>0</v>
      </c>
      <c r="AE3052">
        <v>44.475832841134213</v>
      </c>
    </row>
    <row r="3053" spans="1:31" x14ac:dyDescent="0.25">
      <c r="A3053">
        <v>2070269</v>
      </c>
      <c r="B3053">
        <v>1</v>
      </c>
      <c r="C3053" t="s">
        <v>81</v>
      </c>
      <c r="D3053" t="s">
        <v>128</v>
      </c>
      <c r="E3053" t="s">
        <v>146</v>
      </c>
      <c r="F3053" t="s">
        <v>9010</v>
      </c>
      <c r="G3053" t="s">
        <v>133</v>
      </c>
      <c r="H3053" t="s">
        <v>134</v>
      </c>
      <c r="I3053" t="s">
        <v>135</v>
      </c>
      <c r="J3053" t="s">
        <v>136</v>
      </c>
      <c r="K3053" t="s">
        <v>137</v>
      </c>
      <c r="L3053" t="s">
        <v>9011</v>
      </c>
      <c r="M3053" t="s">
        <v>9012</v>
      </c>
      <c r="N3053">
        <v>0.39861111100000002</v>
      </c>
      <c r="O3053">
        <v>0</v>
      </c>
      <c r="P3053">
        <v>18</v>
      </c>
      <c r="Q3053">
        <v>1</v>
      </c>
      <c r="R3053">
        <v>0</v>
      </c>
      <c r="S3053">
        <v>30</v>
      </c>
      <c r="T3053">
        <v>35</v>
      </c>
      <c r="U3053">
        <v>36</v>
      </c>
      <c r="V3053">
        <v>43</v>
      </c>
      <c r="W3053">
        <v>0</v>
      </c>
      <c r="X3053">
        <v>4.4372325093102418</v>
      </c>
      <c r="Y3053">
        <v>0.35980588002552083</v>
      </c>
      <c r="Z3053">
        <v>0</v>
      </c>
      <c r="AA3053">
        <v>325.73810405781711</v>
      </c>
      <c r="AB3053">
        <v>88.08421125909156</v>
      </c>
      <c r="AC3053">
        <v>1239.3204664403743</v>
      </c>
      <c r="AD3053">
        <v>466.07039978448472</v>
      </c>
      <c r="AE3053">
        <v>2124.0102199311036</v>
      </c>
    </row>
    <row r="3054" spans="1:31" x14ac:dyDescent="0.25">
      <c r="A3054">
        <v>2069894</v>
      </c>
      <c r="B3054">
        <v>1</v>
      </c>
      <c r="C3054" t="s">
        <v>80</v>
      </c>
      <c r="D3054" t="s">
        <v>95</v>
      </c>
      <c r="E3054" t="s">
        <v>158</v>
      </c>
      <c r="F3054" t="s">
        <v>9013</v>
      </c>
      <c r="G3054" t="s">
        <v>154</v>
      </c>
      <c r="H3054" t="s">
        <v>143</v>
      </c>
      <c r="I3054" t="s">
        <v>135</v>
      </c>
      <c r="J3054" t="s">
        <v>136</v>
      </c>
      <c r="K3054" t="s">
        <v>155</v>
      </c>
      <c r="L3054" t="s">
        <v>9014</v>
      </c>
      <c r="M3054" t="s">
        <v>9015</v>
      </c>
      <c r="N3054">
        <v>7.0357980549999999</v>
      </c>
      <c r="O3054">
        <v>0</v>
      </c>
      <c r="P3054">
        <v>54</v>
      </c>
      <c r="Q3054">
        <v>0</v>
      </c>
      <c r="R3054">
        <v>0</v>
      </c>
      <c r="S3054">
        <v>0</v>
      </c>
      <c r="T3054">
        <v>2</v>
      </c>
      <c r="U3054">
        <v>0</v>
      </c>
      <c r="V3054">
        <v>0</v>
      </c>
      <c r="W3054">
        <v>0</v>
      </c>
      <c r="X3054">
        <v>67.818099684581938</v>
      </c>
      <c r="Y3054">
        <v>0</v>
      </c>
      <c r="Z3054">
        <v>0</v>
      </c>
      <c r="AA3054">
        <v>0</v>
      </c>
      <c r="AB3054">
        <v>1.4619353644420576</v>
      </c>
      <c r="AC3054">
        <v>0</v>
      </c>
      <c r="AD3054">
        <v>0</v>
      </c>
      <c r="AE3054">
        <v>69.280035049023994</v>
      </c>
    </row>
    <row r="3055" spans="1:31" x14ac:dyDescent="0.25">
      <c r="A3055">
        <v>2069814</v>
      </c>
      <c r="B3055">
        <v>1</v>
      </c>
      <c r="C3055" t="s">
        <v>80</v>
      </c>
      <c r="D3055" t="s">
        <v>101</v>
      </c>
      <c r="E3055" t="s">
        <v>169</v>
      </c>
      <c r="F3055" t="s">
        <v>8257</v>
      </c>
      <c r="G3055" t="s">
        <v>133</v>
      </c>
      <c r="H3055" t="s">
        <v>134</v>
      </c>
      <c r="I3055" t="s">
        <v>135</v>
      </c>
      <c r="J3055" t="s">
        <v>136</v>
      </c>
      <c r="K3055" t="s">
        <v>137</v>
      </c>
      <c r="L3055" t="s">
        <v>9016</v>
      </c>
      <c r="M3055" t="s">
        <v>9017</v>
      </c>
      <c r="N3055">
        <v>1.1441666660000001</v>
      </c>
      <c r="O3055">
        <v>0</v>
      </c>
      <c r="P3055">
        <v>346</v>
      </c>
      <c r="Q3055">
        <v>0</v>
      </c>
      <c r="R3055">
        <v>0</v>
      </c>
      <c r="S3055">
        <v>1</v>
      </c>
      <c r="T3055">
        <v>8</v>
      </c>
      <c r="U3055">
        <v>0</v>
      </c>
      <c r="V3055">
        <v>0</v>
      </c>
      <c r="W3055">
        <v>0</v>
      </c>
      <c r="X3055">
        <v>60.567467435886229</v>
      </c>
      <c r="Y3055">
        <v>0</v>
      </c>
      <c r="Z3055">
        <v>0</v>
      </c>
      <c r="AA3055">
        <v>4.674247796912038</v>
      </c>
      <c r="AB3055">
        <v>25.22758459779698</v>
      </c>
      <c r="AC3055">
        <v>0</v>
      </c>
      <c r="AD3055">
        <v>0</v>
      </c>
      <c r="AE3055">
        <v>90.469299830595247</v>
      </c>
    </row>
    <row r="3056" spans="1:31" x14ac:dyDescent="0.25">
      <c r="A3056">
        <v>2070249</v>
      </c>
      <c r="B3056">
        <v>1</v>
      </c>
      <c r="C3056" t="s">
        <v>80</v>
      </c>
      <c r="D3056" t="s">
        <v>87</v>
      </c>
      <c r="E3056" t="s">
        <v>177</v>
      </c>
      <c r="F3056" t="s">
        <v>9018</v>
      </c>
      <c r="G3056" t="s">
        <v>183</v>
      </c>
      <c r="H3056" t="s">
        <v>143</v>
      </c>
      <c r="I3056" t="s">
        <v>135</v>
      </c>
      <c r="J3056" t="s">
        <v>136</v>
      </c>
      <c r="K3056" t="s">
        <v>137</v>
      </c>
      <c r="L3056" t="s">
        <v>9019</v>
      </c>
      <c r="M3056" t="s">
        <v>9020</v>
      </c>
      <c r="N3056">
        <v>1.071388888</v>
      </c>
      <c r="O3056">
        <v>0</v>
      </c>
      <c r="P3056">
        <v>2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0.52289344408331739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0.52289344408331739</v>
      </c>
    </row>
    <row r="3057" spans="1:31" x14ac:dyDescent="0.25">
      <c r="A3057">
        <v>2069857</v>
      </c>
      <c r="B3057">
        <v>1</v>
      </c>
      <c r="C3057" t="s">
        <v>80</v>
      </c>
      <c r="D3057" t="s">
        <v>84</v>
      </c>
      <c r="E3057" t="s">
        <v>158</v>
      </c>
      <c r="F3057" t="s">
        <v>9021</v>
      </c>
      <c r="G3057" t="s">
        <v>636</v>
      </c>
      <c r="H3057" t="s">
        <v>143</v>
      </c>
      <c r="I3057" t="s">
        <v>135</v>
      </c>
      <c r="J3057" t="s">
        <v>136</v>
      </c>
      <c r="K3057" t="s">
        <v>137</v>
      </c>
      <c r="L3057" t="s">
        <v>9022</v>
      </c>
      <c r="M3057" t="s">
        <v>9023</v>
      </c>
      <c r="N3057">
        <v>3.207777777</v>
      </c>
      <c r="O3057">
        <v>0</v>
      </c>
      <c r="P3057">
        <v>13</v>
      </c>
      <c r="Q3057">
        <v>0</v>
      </c>
      <c r="R3057">
        <v>0</v>
      </c>
      <c r="S3057">
        <v>0</v>
      </c>
      <c r="T3057">
        <v>87</v>
      </c>
      <c r="U3057">
        <v>0</v>
      </c>
      <c r="V3057">
        <v>0</v>
      </c>
      <c r="W3057">
        <v>0</v>
      </c>
      <c r="X3057">
        <v>9.0522780609992797</v>
      </c>
      <c r="Y3057">
        <v>0</v>
      </c>
      <c r="Z3057">
        <v>0</v>
      </c>
      <c r="AA3057">
        <v>0</v>
      </c>
      <c r="AB3057">
        <v>171.60456851458753</v>
      </c>
      <c r="AC3057">
        <v>0</v>
      </c>
      <c r="AD3057">
        <v>0</v>
      </c>
      <c r="AE3057">
        <v>180.6568465755868</v>
      </c>
    </row>
    <row r="3058" spans="1:31" x14ac:dyDescent="0.25">
      <c r="A3058">
        <v>2069957</v>
      </c>
      <c r="B3058">
        <v>1</v>
      </c>
      <c r="C3058" t="s">
        <v>81</v>
      </c>
      <c r="D3058" t="s">
        <v>112</v>
      </c>
      <c r="E3058" t="s">
        <v>131</v>
      </c>
      <c r="F3058" t="s">
        <v>9024</v>
      </c>
      <c r="G3058" t="s">
        <v>273</v>
      </c>
      <c r="H3058" t="s">
        <v>134</v>
      </c>
      <c r="I3058" t="s">
        <v>135</v>
      </c>
      <c r="J3058" t="s">
        <v>136</v>
      </c>
      <c r="K3058" t="s">
        <v>155</v>
      </c>
      <c r="L3058" t="s">
        <v>9025</v>
      </c>
      <c r="M3058" t="s">
        <v>9026</v>
      </c>
      <c r="N3058">
        <v>0.91861111100000004</v>
      </c>
      <c r="O3058">
        <v>3</v>
      </c>
      <c r="P3058">
        <v>230</v>
      </c>
      <c r="Q3058">
        <v>6</v>
      </c>
      <c r="R3058">
        <v>8</v>
      </c>
      <c r="S3058">
        <v>0</v>
      </c>
      <c r="T3058">
        <v>17</v>
      </c>
      <c r="U3058">
        <v>0</v>
      </c>
      <c r="V3058">
        <v>0</v>
      </c>
      <c r="W3058">
        <v>0.21420622970200059</v>
      </c>
      <c r="X3058">
        <v>24.089830574284822</v>
      </c>
      <c r="Y3058">
        <v>12.161002116955814</v>
      </c>
      <c r="Z3058">
        <v>1.9887852384400231</v>
      </c>
      <c r="AA3058">
        <v>0</v>
      </c>
      <c r="AB3058">
        <v>2.1095404792303731</v>
      </c>
      <c r="AC3058">
        <v>0</v>
      </c>
      <c r="AD3058">
        <v>0</v>
      </c>
      <c r="AE3058">
        <v>40.563364638613031</v>
      </c>
    </row>
    <row r="3059" spans="1:31" x14ac:dyDescent="0.25">
      <c r="A3059">
        <v>2069880</v>
      </c>
      <c r="B3059">
        <v>1</v>
      </c>
      <c r="C3059" t="s">
        <v>80</v>
      </c>
      <c r="D3059" t="s">
        <v>108</v>
      </c>
      <c r="E3059" t="s">
        <v>131</v>
      </c>
      <c r="F3059" t="s">
        <v>9027</v>
      </c>
      <c r="G3059" t="s">
        <v>133</v>
      </c>
      <c r="H3059" t="s">
        <v>134</v>
      </c>
      <c r="I3059" t="s">
        <v>259</v>
      </c>
      <c r="J3059" t="s">
        <v>136</v>
      </c>
      <c r="K3059" t="s">
        <v>137</v>
      </c>
      <c r="L3059" t="s">
        <v>9028</v>
      </c>
      <c r="M3059" t="s">
        <v>9029</v>
      </c>
      <c r="N3059">
        <v>2.1666666000000001E-2</v>
      </c>
      <c r="O3059">
        <v>0</v>
      </c>
      <c r="P3059">
        <v>369</v>
      </c>
      <c r="Q3059">
        <v>0</v>
      </c>
      <c r="R3059">
        <v>109</v>
      </c>
      <c r="S3059">
        <v>4</v>
      </c>
      <c r="T3059">
        <v>51</v>
      </c>
      <c r="U3059">
        <v>0</v>
      </c>
      <c r="V3059">
        <v>0</v>
      </c>
      <c r="W3059">
        <v>0</v>
      </c>
      <c r="X3059">
        <v>1.4114056136006665</v>
      </c>
      <c r="Y3059">
        <v>0</v>
      </c>
      <c r="Z3059">
        <v>1.7444525559437603</v>
      </c>
      <c r="AA3059">
        <v>0.39174759723447838</v>
      </c>
      <c r="AB3059">
        <v>1.1533600354876601</v>
      </c>
      <c r="AC3059">
        <v>0</v>
      </c>
      <c r="AD3059">
        <v>0</v>
      </c>
      <c r="AE3059">
        <v>4.7009658022665652</v>
      </c>
    </row>
    <row r="3060" spans="1:31" x14ac:dyDescent="0.25">
      <c r="A3060">
        <v>2070189</v>
      </c>
      <c r="B3060">
        <v>1</v>
      </c>
      <c r="C3060" t="s">
        <v>80</v>
      </c>
      <c r="D3060" t="s">
        <v>108</v>
      </c>
      <c r="E3060" t="s">
        <v>158</v>
      </c>
      <c r="F3060" t="s">
        <v>9030</v>
      </c>
      <c r="G3060" t="s">
        <v>160</v>
      </c>
      <c r="H3060" t="s">
        <v>143</v>
      </c>
      <c r="I3060" t="s">
        <v>135</v>
      </c>
      <c r="J3060" t="s">
        <v>136</v>
      </c>
      <c r="K3060" t="s">
        <v>137</v>
      </c>
      <c r="L3060" t="s">
        <v>9031</v>
      </c>
      <c r="M3060" t="s">
        <v>9032</v>
      </c>
      <c r="N3060">
        <v>4.2772222219999998</v>
      </c>
      <c r="O3060">
        <v>0</v>
      </c>
      <c r="P3060">
        <v>36</v>
      </c>
      <c r="Q3060">
        <v>0</v>
      </c>
      <c r="R3060">
        <v>8</v>
      </c>
      <c r="S3060">
        <v>0</v>
      </c>
      <c r="T3060">
        <v>2</v>
      </c>
      <c r="U3060">
        <v>0</v>
      </c>
      <c r="V3060">
        <v>0</v>
      </c>
      <c r="W3060">
        <v>0</v>
      </c>
      <c r="X3060">
        <v>20.833031573132462</v>
      </c>
      <c r="Y3060">
        <v>0</v>
      </c>
      <c r="Z3060">
        <v>25.91378988681014</v>
      </c>
      <c r="AA3060">
        <v>0</v>
      </c>
      <c r="AB3060">
        <v>4.4616341757552291</v>
      </c>
      <c r="AC3060">
        <v>0</v>
      </c>
      <c r="AD3060">
        <v>0</v>
      </c>
      <c r="AE3060">
        <v>51.208455635697831</v>
      </c>
    </row>
    <row r="3061" spans="1:31" x14ac:dyDescent="0.25">
      <c r="A3061">
        <v>2070066</v>
      </c>
      <c r="B3061">
        <v>1</v>
      </c>
      <c r="C3061" t="s">
        <v>80</v>
      </c>
      <c r="D3061" t="s">
        <v>97</v>
      </c>
      <c r="E3061" t="s">
        <v>177</v>
      </c>
      <c r="F3061" t="s">
        <v>9033</v>
      </c>
      <c r="G3061" t="s">
        <v>183</v>
      </c>
      <c r="H3061" t="s">
        <v>143</v>
      </c>
      <c r="I3061" t="s">
        <v>135</v>
      </c>
      <c r="J3061" t="s">
        <v>136</v>
      </c>
      <c r="K3061" t="s">
        <v>137</v>
      </c>
      <c r="L3061" t="s">
        <v>9034</v>
      </c>
      <c r="M3061" t="s">
        <v>9035</v>
      </c>
      <c r="N3061">
        <v>1.726388888</v>
      </c>
      <c r="O3061">
        <v>0</v>
      </c>
      <c r="P3061">
        <v>0</v>
      </c>
      <c r="Q3061">
        <v>0</v>
      </c>
      <c r="R3061">
        <v>1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0.91485916907007647</v>
      </c>
      <c r="AA3061">
        <v>0</v>
      </c>
      <c r="AB3061">
        <v>0</v>
      </c>
      <c r="AC3061">
        <v>0</v>
      </c>
      <c r="AD3061">
        <v>0</v>
      </c>
      <c r="AE3061">
        <v>0.91485916907007647</v>
      </c>
    </row>
    <row r="3062" spans="1:31" x14ac:dyDescent="0.25">
      <c r="A3062">
        <v>2070043</v>
      </c>
      <c r="B3062">
        <v>1</v>
      </c>
      <c r="C3062" t="s">
        <v>81</v>
      </c>
      <c r="D3062" t="s">
        <v>115</v>
      </c>
      <c r="E3062" t="s">
        <v>158</v>
      </c>
      <c r="F3062" t="s">
        <v>9036</v>
      </c>
      <c r="G3062" t="s">
        <v>160</v>
      </c>
      <c r="H3062" t="s">
        <v>143</v>
      </c>
      <c r="I3062" t="s">
        <v>135</v>
      </c>
      <c r="J3062" t="s">
        <v>136</v>
      </c>
      <c r="K3062" t="s">
        <v>137</v>
      </c>
      <c r="L3062" t="s">
        <v>9037</v>
      </c>
      <c r="M3062" t="s">
        <v>9038</v>
      </c>
      <c r="N3062">
        <v>3.2036111109999998</v>
      </c>
      <c r="O3062">
        <v>0</v>
      </c>
      <c r="P3062">
        <v>64</v>
      </c>
      <c r="Q3062">
        <v>0</v>
      </c>
      <c r="R3062">
        <v>0</v>
      </c>
      <c r="S3062">
        <v>0</v>
      </c>
      <c r="T3062">
        <v>4</v>
      </c>
      <c r="U3062">
        <v>0</v>
      </c>
      <c r="V3062">
        <v>0</v>
      </c>
      <c r="W3062">
        <v>0</v>
      </c>
      <c r="X3062">
        <v>17.145529573536596</v>
      </c>
      <c r="Y3062">
        <v>0</v>
      </c>
      <c r="Z3062">
        <v>0</v>
      </c>
      <c r="AA3062">
        <v>0</v>
      </c>
      <c r="AB3062">
        <v>1.3055994835519091</v>
      </c>
      <c r="AC3062">
        <v>0</v>
      </c>
      <c r="AD3062">
        <v>0</v>
      </c>
      <c r="AE3062">
        <v>18.451129057088504</v>
      </c>
    </row>
    <row r="3063" spans="1:31" x14ac:dyDescent="0.25">
      <c r="A3063">
        <v>2069897</v>
      </c>
      <c r="B3063">
        <v>1</v>
      </c>
      <c r="C3063" t="s">
        <v>80</v>
      </c>
      <c r="D3063" t="s">
        <v>93</v>
      </c>
      <c r="E3063" t="s">
        <v>177</v>
      </c>
      <c r="F3063" t="s">
        <v>9039</v>
      </c>
      <c r="G3063" t="s">
        <v>179</v>
      </c>
      <c r="H3063" t="s">
        <v>143</v>
      </c>
      <c r="I3063" t="s">
        <v>135</v>
      </c>
      <c r="J3063" t="s">
        <v>136</v>
      </c>
      <c r="K3063" t="s">
        <v>137</v>
      </c>
      <c r="L3063" t="s">
        <v>9040</v>
      </c>
      <c r="M3063" t="s">
        <v>9041</v>
      </c>
      <c r="N3063">
        <v>2.0888888880000001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1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1.0189513316449998</v>
      </c>
      <c r="AC3063">
        <v>0</v>
      </c>
      <c r="AD3063">
        <v>0</v>
      </c>
      <c r="AE3063">
        <v>1.0189513316449998</v>
      </c>
    </row>
    <row r="3064" spans="1:31" x14ac:dyDescent="0.25">
      <c r="A3064">
        <v>2069943</v>
      </c>
      <c r="B3064">
        <v>1</v>
      </c>
      <c r="C3064" t="s">
        <v>81</v>
      </c>
      <c r="D3064" t="s">
        <v>127</v>
      </c>
      <c r="E3064" t="s">
        <v>140</v>
      </c>
      <c r="F3064" t="s">
        <v>9042</v>
      </c>
      <c r="G3064" t="s">
        <v>142</v>
      </c>
      <c r="H3064" t="s">
        <v>143</v>
      </c>
      <c r="I3064" t="s">
        <v>135</v>
      </c>
      <c r="J3064" t="s">
        <v>136</v>
      </c>
      <c r="K3064" t="s">
        <v>137</v>
      </c>
      <c r="L3064" t="s">
        <v>9043</v>
      </c>
      <c r="M3064" t="s">
        <v>9044</v>
      </c>
      <c r="N3064">
        <v>1.493055555</v>
      </c>
      <c r="O3064">
        <v>0</v>
      </c>
      <c r="P3064">
        <v>126</v>
      </c>
      <c r="Q3064">
        <v>0</v>
      </c>
      <c r="R3064">
        <v>0</v>
      </c>
      <c r="S3064">
        <v>0</v>
      </c>
      <c r="T3064">
        <v>6</v>
      </c>
      <c r="U3064">
        <v>0</v>
      </c>
      <c r="V3064">
        <v>0</v>
      </c>
      <c r="W3064">
        <v>0</v>
      </c>
      <c r="X3064">
        <v>37.451964604776869</v>
      </c>
      <c r="Y3064">
        <v>0</v>
      </c>
      <c r="Z3064">
        <v>0</v>
      </c>
      <c r="AA3064">
        <v>0</v>
      </c>
      <c r="AB3064">
        <v>0.94834074334644325</v>
      </c>
      <c r="AC3064">
        <v>0</v>
      </c>
      <c r="AD3064">
        <v>0</v>
      </c>
      <c r="AE3064">
        <v>38.400305348123311</v>
      </c>
    </row>
    <row r="3065" spans="1:31" x14ac:dyDescent="0.25">
      <c r="A3065">
        <v>2069980</v>
      </c>
      <c r="B3065">
        <v>1</v>
      </c>
      <c r="C3065" t="s">
        <v>81</v>
      </c>
      <c r="D3065" t="s">
        <v>120</v>
      </c>
      <c r="E3065" t="s">
        <v>177</v>
      </c>
      <c r="F3065" t="s">
        <v>9045</v>
      </c>
      <c r="G3065" t="s">
        <v>183</v>
      </c>
      <c r="H3065" t="s">
        <v>143</v>
      </c>
      <c r="I3065" t="s">
        <v>135</v>
      </c>
      <c r="J3065" t="s">
        <v>136</v>
      </c>
      <c r="K3065" t="s">
        <v>137</v>
      </c>
      <c r="L3065" t="s">
        <v>9046</v>
      </c>
      <c r="M3065" t="s">
        <v>9047</v>
      </c>
      <c r="N3065">
        <v>3.113888888</v>
      </c>
      <c r="O3065">
        <v>0</v>
      </c>
      <c r="P3065">
        <v>1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0.58634302737514998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0.58634302737514998</v>
      </c>
    </row>
    <row r="3066" spans="1:31" x14ac:dyDescent="0.25">
      <c r="A3066">
        <v>2070026</v>
      </c>
      <c r="B3066">
        <v>1</v>
      </c>
      <c r="C3066" t="s">
        <v>80</v>
      </c>
      <c r="D3066" t="s">
        <v>93</v>
      </c>
      <c r="E3066" t="s">
        <v>177</v>
      </c>
      <c r="F3066" t="s">
        <v>9048</v>
      </c>
      <c r="G3066" t="s">
        <v>179</v>
      </c>
      <c r="H3066" t="s">
        <v>143</v>
      </c>
      <c r="I3066" t="s">
        <v>135</v>
      </c>
      <c r="J3066" t="s">
        <v>136</v>
      </c>
      <c r="K3066" t="s">
        <v>137</v>
      </c>
      <c r="L3066" t="s">
        <v>9049</v>
      </c>
      <c r="M3066" t="s">
        <v>9050</v>
      </c>
      <c r="N3066">
        <v>1.906666666</v>
      </c>
      <c r="O3066">
        <v>0</v>
      </c>
      <c r="P3066">
        <v>13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5.5092177012963166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5.5092177012963166</v>
      </c>
    </row>
    <row r="3067" spans="1:31" x14ac:dyDescent="0.25">
      <c r="A3067">
        <v>2069834</v>
      </c>
      <c r="B3067">
        <v>1</v>
      </c>
      <c r="C3067" t="s">
        <v>80</v>
      </c>
      <c r="D3067" t="s">
        <v>106</v>
      </c>
      <c r="E3067" t="s">
        <v>146</v>
      </c>
      <c r="F3067" t="s">
        <v>9051</v>
      </c>
      <c r="G3067" t="s">
        <v>513</v>
      </c>
      <c r="H3067" t="s">
        <v>134</v>
      </c>
      <c r="I3067" t="s">
        <v>135</v>
      </c>
      <c r="J3067" t="s">
        <v>5</v>
      </c>
      <c r="K3067" t="s">
        <v>155</v>
      </c>
      <c r="L3067" t="s">
        <v>9052</v>
      </c>
      <c r="M3067" t="s">
        <v>9053</v>
      </c>
      <c r="N3067">
        <v>0.575555555</v>
      </c>
      <c r="O3067">
        <v>3</v>
      </c>
      <c r="P3067">
        <v>16453</v>
      </c>
      <c r="Q3067">
        <v>138</v>
      </c>
      <c r="R3067">
        <v>737</v>
      </c>
      <c r="S3067">
        <v>69</v>
      </c>
      <c r="T3067">
        <v>1564</v>
      </c>
      <c r="U3067">
        <v>12</v>
      </c>
      <c r="V3067">
        <v>5</v>
      </c>
      <c r="W3067">
        <v>0.22480829279659337</v>
      </c>
      <c r="X3067">
        <v>1269.2028180296384</v>
      </c>
      <c r="Y3067">
        <v>317.19903759540296</v>
      </c>
      <c r="Z3067">
        <v>459.71420083575316</v>
      </c>
      <c r="AA3067">
        <v>441.97749697940026</v>
      </c>
      <c r="AB3067">
        <v>536.01625195578811</v>
      </c>
      <c r="AC3067">
        <v>196.33371764892985</v>
      </c>
      <c r="AD3067">
        <v>22.095123099974092</v>
      </c>
      <c r="AE3067">
        <v>3242.7634544376833</v>
      </c>
    </row>
    <row r="3068" spans="1:31" x14ac:dyDescent="0.25">
      <c r="A3068">
        <v>2070129</v>
      </c>
      <c r="B3068">
        <v>1</v>
      </c>
      <c r="C3068" t="s">
        <v>80</v>
      </c>
      <c r="D3068" t="s">
        <v>85</v>
      </c>
      <c r="E3068" t="s">
        <v>505</v>
      </c>
      <c r="F3068" t="s">
        <v>9054</v>
      </c>
      <c r="G3068" t="s">
        <v>324</v>
      </c>
      <c r="H3068" t="s">
        <v>143</v>
      </c>
      <c r="I3068" t="s">
        <v>135</v>
      </c>
      <c r="J3068" t="s">
        <v>136</v>
      </c>
      <c r="K3068" t="s">
        <v>137</v>
      </c>
      <c r="L3068" t="s">
        <v>9055</v>
      </c>
      <c r="M3068" t="s">
        <v>9056</v>
      </c>
      <c r="N3068">
        <v>1.007222222</v>
      </c>
      <c r="O3068">
        <v>0</v>
      </c>
      <c r="P3068">
        <v>97</v>
      </c>
      <c r="Q3068">
        <v>0</v>
      </c>
      <c r="R3068">
        <v>0</v>
      </c>
      <c r="S3068">
        <v>0</v>
      </c>
      <c r="T3068">
        <v>14</v>
      </c>
      <c r="U3068">
        <v>0</v>
      </c>
      <c r="V3068">
        <v>0</v>
      </c>
      <c r="W3068">
        <v>0</v>
      </c>
      <c r="X3068">
        <v>24.893246482254614</v>
      </c>
      <c r="Y3068">
        <v>0</v>
      </c>
      <c r="Z3068">
        <v>0</v>
      </c>
      <c r="AA3068">
        <v>0</v>
      </c>
      <c r="AB3068">
        <v>22.328379398427469</v>
      </c>
      <c r="AC3068">
        <v>0</v>
      </c>
      <c r="AD3068">
        <v>0</v>
      </c>
      <c r="AE3068">
        <v>47.221625880682083</v>
      </c>
    </row>
    <row r="3069" spans="1:31" x14ac:dyDescent="0.25">
      <c r="A3069">
        <v>2070229</v>
      </c>
      <c r="B3069">
        <v>1</v>
      </c>
      <c r="C3069" t="s">
        <v>81</v>
      </c>
      <c r="D3069" t="s">
        <v>128</v>
      </c>
      <c r="E3069" t="s">
        <v>131</v>
      </c>
      <c r="F3069" t="s">
        <v>9057</v>
      </c>
      <c r="G3069" t="s">
        <v>133</v>
      </c>
      <c r="H3069" t="s">
        <v>134</v>
      </c>
      <c r="I3069" t="s">
        <v>135</v>
      </c>
      <c r="J3069" t="s">
        <v>136</v>
      </c>
      <c r="K3069" t="s">
        <v>137</v>
      </c>
      <c r="L3069" t="s">
        <v>9058</v>
      </c>
      <c r="M3069" t="s">
        <v>9059</v>
      </c>
      <c r="N3069">
        <v>2.0977777770000001</v>
      </c>
      <c r="O3069">
        <v>0</v>
      </c>
      <c r="P3069">
        <v>0</v>
      </c>
      <c r="Q3069">
        <v>0</v>
      </c>
      <c r="R3069">
        <v>0</v>
      </c>
      <c r="S3069">
        <v>20</v>
      </c>
      <c r="T3069">
        <v>0</v>
      </c>
      <c r="U3069">
        <v>16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683.15505711406331</v>
      </c>
      <c r="AB3069">
        <v>0</v>
      </c>
      <c r="AC3069">
        <v>3070.5789125064357</v>
      </c>
      <c r="AD3069">
        <v>0</v>
      </c>
      <c r="AE3069">
        <v>3753.733969620499</v>
      </c>
    </row>
    <row r="3070" spans="1:31" x14ac:dyDescent="0.25">
      <c r="A3070">
        <v>2070103</v>
      </c>
      <c r="B3070">
        <v>1</v>
      </c>
      <c r="C3070" t="s">
        <v>80</v>
      </c>
      <c r="D3070" t="s">
        <v>97</v>
      </c>
      <c r="E3070" t="s">
        <v>177</v>
      </c>
      <c r="F3070" t="s">
        <v>9060</v>
      </c>
      <c r="G3070" t="s">
        <v>183</v>
      </c>
      <c r="H3070" t="s">
        <v>143</v>
      </c>
      <c r="I3070" t="s">
        <v>135</v>
      </c>
      <c r="J3070" t="s">
        <v>136</v>
      </c>
      <c r="K3070" t="s">
        <v>137</v>
      </c>
      <c r="L3070" t="s">
        <v>9061</v>
      </c>
      <c r="M3070" t="s">
        <v>9062</v>
      </c>
      <c r="N3070">
        <v>1.4441666660000001</v>
      </c>
      <c r="O3070">
        <v>0</v>
      </c>
      <c r="P3070">
        <v>1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0.48392199298674005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0.48392199298674005</v>
      </c>
    </row>
    <row r="3071" spans="1:31" x14ac:dyDescent="0.25">
      <c r="A3071">
        <v>2069817</v>
      </c>
      <c r="B3071">
        <v>1</v>
      </c>
      <c r="C3071" t="s">
        <v>80</v>
      </c>
      <c r="D3071" t="s">
        <v>82</v>
      </c>
      <c r="E3071" t="s">
        <v>146</v>
      </c>
      <c r="F3071" t="s">
        <v>9063</v>
      </c>
      <c r="G3071" t="s">
        <v>513</v>
      </c>
      <c r="H3071" t="s">
        <v>134</v>
      </c>
      <c r="I3071" t="s">
        <v>135</v>
      </c>
      <c r="J3071" t="s">
        <v>136</v>
      </c>
      <c r="K3071" t="s">
        <v>155</v>
      </c>
      <c r="L3071" t="s">
        <v>9064</v>
      </c>
      <c r="M3071" t="s">
        <v>9065</v>
      </c>
      <c r="N3071">
        <v>0.21111111099999999</v>
      </c>
      <c r="O3071">
        <v>0</v>
      </c>
      <c r="P3071">
        <v>10800</v>
      </c>
      <c r="Q3071">
        <v>0</v>
      </c>
      <c r="R3071">
        <v>0</v>
      </c>
      <c r="S3071">
        <v>5</v>
      </c>
      <c r="T3071">
        <v>1039</v>
      </c>
      <c r="U3071">
        <v>1</v>
      </c>
      <c r="V3071">
        <v>2</v>
      </c>
      <c r="W3071">
        <v>0</v>
      </c>
      <c r="X3071">
        <v>361.38317133616681</v>
      </c>
      <c r="Y3071">
        <v>0</v>
      </c>
      <c r="Z3071">
        <v>0</v>
      </c>
      <c r="AA3071">
        <v>191.02766718710771</v>
      </c>
      <c r="AB3071">
        <v>72.192287984038117</v>
      </c>
      <c r="AC3071">
        <v>4.5520779086889336</v>
      </c>
      <c r="AD3071">
        <v>4.2318765109567336</v>
      </c>
      <c r="AE3071">
        <v>633.38708092695822</v>
      </c>
    </row>
    <row r="3072" spans="1:31" x14ac:dyDescent="0.25">
      <c r="A3072">
        <v>2069940</v>
      </c>
      <c r="B3072">
        <v>1</v>
      </c>
      <c r="C3072" t="s">
        <v>81</v>
      </c>
      <c r="D3072" t="s">
        <v>127</v>
      </c>
      <c r="E3072" t="s">
        <v>505</v>
      </c>
      <c r="F3072" t="s">
        <v>9066</v>
      </c>
      <c r="G3072" t="s">
        <v>196</v>
      </c>
      <c r="H3072" t="s">
        <v>143</v>
      </c>
      <c r="I3072" t="s">
        <v>135</v>
      </c>
      <c r="J3072" t="s">
        <v>136</v>
      </c>
      <c r="K3072" t="s">
        <v>137</v>
      </c>
      <c r="L3072" t="s">
        <v>9067</v>
      </c>
      <c r="M3072" t="s">
        <v>8889</v>
      </c>
      <c r="N3072">
        <v>1.1172222220000001</v>
      </c>
      <c r="O3072">
        <v>0</v>
      </c>
      <c r="P3072">
        <v>10</v>
      </c>
      <c r="Q3072">
        <v>0</v>
      </c>
      <c r="R3072">
        <v>0</v>
      </c>
      <c r="S3072">
        <v>0</v>
      </c>
      <c r="T3072">
        <v>25</v>
      </c>
      <c r="U3072">
        <v>0</v>
      </c>
      <c r="V3072">
        <v>0</v>
      </c>
      <c r="W3072">
        <v>0</v>
      </c>
      <c r="X3072">
        <v>2.1307957751161615</v>
      </c>
      <c r="Y3072">
        <v>0</v>
      </c>
      <c r="Z3072">
        <v>0</v>
      </c>
      <c r="AA3072">
        <v>0</v>
      </c>
      <c r="AB3072">
        <v>15.91203160870036</v>
      </c>
      <c r="AC3072">
        <v>0</v>
      </c>
      <c r="AD3072">
        <v>0</v>
      </c>
      <c r="AE3072">
        <v>18.042827383816523</v>
      </c>
    </row>
    <row r="3073" spans="1:31" x14ac:dyDescent="0.25">
      <c r="A3073">
        <v>2070272</v>
      </c>
      <c r="B3073">
        <v>1</v>
      </c>
      <c r="C3073" t="s">
        <v>80</v>
      </c>
      <c r="D3073" t="s">
        <v>94</v>
      </c>
      <c r="E3073" t="s">
        <v>140</v>
      </c>
      <c r="F3073" t="s">
        <v>9068</v>
      </c>
      <c r="G3073" t="s">
        <v>142</v>
      </c>
      <c r="H3073" t="s">
        <v>143</v>
      </c>
      <c r="I3073" t="s">
        <v>135</v>
      </c>
      <c r="J3073" t="s">
        <v>136</v>
      </c>
      <c r="K3073" t="s">
        <v>137</v>
      </c>
      <c r="L3073" t="s">
        <v>9069</v>
      </c>
      <c r="M3073" t="s">
        <v>9070</v>
      </c>
      <c r="N3073">
        <v>2.4330555550000001</v>
      </c>
      <c r="O3073">
        <v>0</v>
      </c>
      <c r="P3073">
        <v>1</v>
      </c>
      <c r="Q3073">
        <v>0</v>
      </c>
      <c r="R3073">
        <v>7</v>
      </c>
      <c r="S3073">
        <v>0</v>
      </c>
      <c r="T3073">
        <v>2</v>
      </c>
      <c r="U3073">
        <v>0</v>
      </c>
      <c r="V3073">
        <v>0</v>
      </c>
      <c r="W3073">
        <v>0</v>
      </c>
      <c r="X3073">
        <v>0.48657960788922339</v>
      </c>
      <c r="Y3073">
        <v>0</v>
      </c>
      <c r="Z3073">
        <v>9.7722720306883133</v>
      </c>
      <c r="AA3073">
        <v>0</v>
      </c>
      <c r="AB3073">
        <v>3.6379402204596736</v>
      </c>
      <c r="AC3073">
        <v>0</v>
      </c>
      <c r="AD3073">
        <v>0</v>
      </c>
      <c r="AE3073">
        <v>13.896791859037211</v>
      </c>
    </row>
    <row r="3074" spans="1:31" x14ac:dyDescent="0.25">
      <c r="A3074">
        <v>2069917</v>
      </c>
      <c r="B3074">
        <v>1</v>
      </c>
      <c r="C3074" t="s">
        <v>81</v>
      </c>
      <c r="D3074" t="s">
        <v>118</v>
      </c>
      <c r="E3074" t="s">
        <v>158</v>
      </c>
      <c r="F3074" t="s">
        <v>9071</v>
      </c>
      <c r="G3074" t="s">
        <v>154</v>
      </c>
      <c r="H3074" t="s">
        <v>143</v>
      </c>
      <c r="I3074" t="s">
        <v>135</v>
      </c>
      <c r="J3074" t="s">
        <v>136</v>
      </c>
      <c r="K3074" t="s">
        <v>155</v>
      </c>
      <c r="L3074" t="s">
        <v>9072</v>
      </c>
      <c r="M3074" t="s">
        <v>9073</v>
      </c>
      <c r="N3074">
        <v>2.6868888879999999</v>
      </c>
      <c r="O3074">
        <v>0</v>
      </c>
      <c r="P3074">
        <v>1</v>
      </c>
      <c r="Q3074">
        <v>0</v>
      </c>
      <c r="R3074">
        <v>1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0.79218921080100002</v>
      </c>
      <c r="Y3074">
        <v>0</v>
      </c>
      <c r="Z3074">
        <v>5.2732902842755625</v>
      </c>
      <c r="AA3074">
        <v>0</v>
      </c>
      <c r="AB3074">
        <v>0</v>
      </c>
      <c r="AC3074">
        <v>0</v>
      </c>
      <c r="AD3074">
        <v>0</v>
      </c>
      <c r="AE3074">
        <v>6.0654794950765627</v>
      </c>
    </row>
    <row r="3075" spans="1:31" x14ac:dyDescent="0.25">
      <c r="A3075">
        <v>2070172</v>
      </c>
      <c r="B3075">
        <v>1</v>
      </c>
      <c r="C3075" t="s">
        <v>80</v>
      </c>
      <c r="D3075" t="s">
        <v>96</v>
      </c>
      <c r="E3075" t="s">
        <v>177</v>
      </c>
      <c r="F3075" t="s">
        <v>9074</v>
      </c>
      <c r="G3075" t="s">
        <v>179</v>
      </c>
      <c r="H3075" t="s">
        <v>143</v>
      </c>
      <c r="I3075" t="s">
        <v>135</v>
      </c>
      <c r="J3075" t="s">
        <v>136</v>
      </c>
      <c r="K3075" t="s">
        <v>137</v>
      </c>
      <c r="L3075" t="s">
        <v>9075</v>
      </c>
      <c r="M3075" t="s">
        <v>9076</v>
      </c>
      <c r="N3075">
        <v>1.724722222</v>
      </c>
      <c r="O3075">
        <v>0</v>
      </c>
      <c r="P3075">
        <v>1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0.27333460797866665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0.27333460797866665</v>
      </c>
    </row>
    <row r="3076" spans="1:31" x14ac:dyDescent="0.25">
      <c r="A3076">
        <v>2070109</v>
      </c>
      <c r="B3076">
        <v>1</v>
      </c>
      <c r="C3076" t="s">
        <v>81</v>
      </c>
      <c r="D3076" t="s">
        <v>127</v>
      </c>
      <c r="E3076" t="s">
        <v>131</v>
      </c>
      <c r="F3076" t="s">
        <v>2862</v>
      </c>
      <c r="G3076" t="s">
        <v>133</v>
      </c>
      <c r="H3076" t="s">
        <v>134</v>
      </c>
      <c r="I3076" t="s">
        <v>135</v>
      </c>
      <c r="J3076" t="s">
        <v>136</v>
      </c>
      <c r="K3076" t="s">
        <v>137</v>
      </c>
      <c r="L3076" t="s">
        <v>9077</v>
      </c>
      <c r="M3076" t="s">
        <v>9078</v>
      </c>
      <c r="N3076">
        <v>0.52361111100000002</v>
      </c>
      <c r="O3076">
        <v>0</v>
      </c>
      <c r="P3076">
        <v>764</v>
      </c>
      <c r="Q3076">
        <v>26</v>
      </c>
      <c r="R3076">
        <v>31</v>
      </c>
      <c r="S3076">
        <v>2</v>
      </c>
      <c r="T3076">
        <v>79</v>
      </c>
      <c r="U3076">
        <v>0</v>
      </c>
      <c r="V3076">
        <v>0</v>
      </c>
      <c r="W3076">
        <v>0</v>
      </c>
      <c r="X3076">
        <v>63.285890531487446</v>
      </c>
      <c r="Y3076">
        <v>26.847545190631923</v>
      </c>
      <c r="Z3076">
        <v>15.671792689238869</v>
      </c>
      <c r="AA3076">
        <v>2.1644593033959501</v>
      </c>
      <c r="AB3076">
        <v>24.993563988690255</v>
      </c>
      <c r="AC3076">
        <v>0</v>
      </c>
      <c r="AD3076">
        <v>0</v>
      </c>
      <c r="AE3076">
        <v>132.96325170344443</v>
      </c>
    </row>
    <row r="3077" spans="1:31" x14ac:dyDescent="0.25">
      <c r="A3077">
        <v>2069960</v>
      </c>
      <c r="B3077">
        <v>1</v>
      </c>
      <c r="C3077" t="s">
        <v>81</v>
      </c>
      <c r="D3077" t="s">
        <v>127</v>
      </c>
      <c r="E3077" t="s">
        <v>169</v>
      </c>
      <c r="F3077" t="s">
        <v>9079</v>
      </c>
      <c r="G3077" t="s">
        <v>171</v>
      </c>
      <c r="H3077" t="s">
        <v>134</v>
      </c>
      <c r="I3077" t="s">
        <v>135</v>
      </c>
      <c r="J3077" t="s">
        <v>136</v>
      </c>
      <c r="K3077" t="s">
        <v>137</v>
      </c>
      <c r="L3077" t="s">
        <v>9080</v>
      </c>
      <c r="M3077" t="s">
        <v>9081</v>
      </c>
      <c r="N3077">
        <v>4.7680555550000001</v>
      </c>
      <c r="O3077">
        <v>0</v>
      </c>
      <c r="P3077">
        <v>97</v>
      </c>
      <c r="Q3077">
        <v>0</v>
      </c>
      <c r="R3077">
        <v>2</v>
      </c>
      <c r="S3077">
        <v>0</v>
      </c>
      <c r="T3077">
        <v>4</v>
      </c>
      <c r="U3077">
        <v>0</v>
      </c>
      <c r="V3077">
        <v>0</v>
      </c>
      <c r="W3077">
        <v>0</v>
      </c>
      <c r="X3077">
        <v>117.85481990271111</v>
      </c>
      <c r="Y3077">
        <v>0</v>
      </c>
      <c r="Z3077">
        <v>23.779864981861397</v>
      </c>
      <c r="AA3077">
        <v>0</v>
      </c>
      <c r="AB3077">
        <v>8.1957101542966111</v>
      </c>
      <c r="AC3077">
        <v>0</v>
      </c>
      <c r="AD3077">
        <v>0</v>
      </c>
      <c r="AE3077">
        <v>149.83039503886914</v>
      </c>
    </row>
    <row r="3078" spans="1:31" x14ac:dyDescent="0.25">
      <c r="A3078">
        <v>2070115</v>
      </c>
      <c r="B3078">
        <v>1</v>
      </c>
      <c r="C3078" t="s">
        <v>80</v>
      </c>
      <c r="D3078" t="s">
        <v>107</v>
      </c>
      <c r="E3078" t="s">
        <v>177</v>
      </c>
      <c r="F3078" t="s">
        <v>9082</v>
      </c>
      <c r="G3078" t="s">
        <v>324</v>
      </c>
      <c r="H3078" t="s">
        <v>143</v>
      </c>
      <c r="I3078" t="s">
        <v>135</v>
      </c>
      <c r="J3078" t="s">
        <v>136</v>
      </c>
      <c r="K3078" t="s">
        <v>137</v>
      </c>
      <c r="L3078" t="s">
        <v>9083</v>
      </c>
      <c r="M3078" t="s">
        <v>9084</v>
      </c>
      <c r="N3078">
        <v>3.0322222220000001</v>
      </c>
      <c r="O3078">
        <v>0</v>
      </c>
      <c r="P3078">
        <v>2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0.54881507157886511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0.54881507157886511</v>
      </c>
    </row>
    <row r="3079" spans="1:31" x14ac:dyDescent="0.25">
      <c r="A3079">
        <v>2070138</v>
      </c>
      <c r="B3079">
        <v>1</v>
      </c>
      <c r="C3079" t="s">
        <v>80</v>
      </c>
      <c r="D3079" t="s">
        <v>95</v>
      </c>
      <c r="E3079" t="s">
        <v>177</v>
      </c>
      <c r="F3079" t="s">
        <v>9085</v>
      </c>
      <c r="G3079" t="s">
        <v>183</v>
      </c>
      <c r="H3079" t="s">
        <v>143</v>
      </c>
      <c r="I3079" t="s">
        <v>135</v>
      </c>
      <c r="J3079" t="s">
        <v>136</v>
      </c>
      <c r="K3079" t="s">
        <v>137</v>
      </c>
      <c r="L3079" t="s">
        <v>9086</v>
      </c>
      <c r="M3079" t="s">
        <v>9087</v>
      </c>
      <c r="N3079">
        <v>1.2008333330000001</v>
      </c>
      <c r="O3079">
        <v>0</v>
      </c>
      <c r="P3079">
        <v>5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1.0963017972330416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1.0963017972330416</v>
      </c>
    </row>
    <row r="3080" spans="1:31" x14ac:dyDescent="0.25">
      <c r="A3080">
        <v>2069923</v>
      </c>
      <c r="B3080">
        <v>1</v>
      </c>
      <c r="C3080" t="s">
        <v>80</v>
      </c>
      <c r="D3080" t="s">
        <v>85</v>
      </c>
      <c r="E3080" t="s">
        <v>505</v>
      </c>
      <c r="F3080" t="s">
        <v>9088</v>
      </c>
      <c r="G3080" t="s">
        <v>569</v>
      </c>
      <c r="H3080" t="s">
        <v>143</v>
      </c>
      <c r="I3080" t="s">
        <v>135</v>
      </c>
      <c r="J3080" t="s">
        <v>136</v>
      </c>
      <c r="K3080" t="s">
        <v>137</v>
      </c>
      <c r="L3080" t="s">
        <v>9089</v>
      </c>
      <c r="M3080" t="s">
        <v>9090</v>
      </c>
      <c r="N3080">
        <v>2.0758333329999998</v>
      </c>
      <c r="O3080">
        <v>0</v>
      </c>
      <c r="P3080">
        <v>26</v>
      </c>
      <c r="Q3080">
        <v>0</v>
      </c>
      <c r="R3080">
        <v>0</v>
      </c>
      <c r="S3080">
        <v>0</v>
      </c>
      <c r="T3080">
        <v>4</v>
      </c>
      <c r="U3080">
        <v>0</v>
      </c>
      <c r="V3080">
        <v>0</v>
      </c>
      <c r="W3080">
        <v>0</v>
      </c>
      <c r="X3080">
        <v>13.71169604252643</v>
      </c>
      <c r="Y3080">
        <v>0</v>
      </c>
      <c r="Z3080">
        <v>0</v>
      </c>
      <c r="AA3080">
        <v>0</v>
      </c>
      <c r="AB3080">
        <v>9.4073461816506381</v>
      </c>
      <c r="AC3080">
        <v>0</v>
      </c>
      <c r="AD3080">
        <v>0</v>
      </c>
      <c r="AE3080">
        <v>23.119042224177068</v>
      </c>
    </row>
    <row r="3081" spans="1:31" x14ac:dyDescent="0.25">
      <c r="A3081">
        <v>2070261</v>
      </c>
      <c r="B3081">
        <v>1</v>
      </c>
      <c r="C3081" t="s">
        <v>80</v>
      </c>
      <c r="D3081" t="s">
        <v>97</v>
      </c>
      <c r="E3081" t="s">
        <v>177</v>
      </c>
      <c r="F3081" t="s">
        <v>9091</v>
      </c>
      <c r="G3081" t="s">
        <v>183</v>
      </c>
      <c r="H3081" t="s">
        <v>143</v>
      </c>
      <c r="I3081" t="s">
        <v>135</v>
      </c>
      <c r="J3081" t="s">
        <v>136</v>
      </c>
      <c r="K3081" t="s">
        <v>137</v>
      </c>
      <c r="L3081" t="s">
        <v>9092</v>
      </c>
      <c r="M3081" t="s">
        <v>9093</v>
      </c>
      <c r="N3081">
        <v>1.5794444439999999</v>
      </c>
      <c r="O3081">
        <v>0</v>
      </c>
      <c r="P3081">
        <v>1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0.88196331910780545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0.88196331910780545</v>
      </c>
    </row>
    <row r="3082" spans="1:31" x14ac:dyDescent="0.25">
      <c r="A3082">
        <v>2069969</v>
      </c>
      <c r="B3082">
        <v>1</v>
      </c>
      <c r="C3082" t="s">
        <v>80</v>
      </c>
      <c r="D3082" t="s">
        <v>97</v>
      </c>
      <c r="E3082" t="s">
        <v>177</v>
      </c>
      <c r="F3082" t="s">
        <v>9094</v>
      </c>
      <c r="G3082" t="s">
        <v>183</v>
      </c>
      <c r="H3082" t="s">
        <v>143</v>
      </c>
      <c r="I3082" t="s">
        <v>135</v>
      </c>
      <c r="J3082" t="s">
        <v>136</v>
      </c>
      <c r="K3082" t="s">
        <v>137</v>
      </c>
      <c r="L3082" t="s">
        <v>9095</v>
      </c>
      <c r="M3082" t="s">
        <v>9096</v>
      </c>
      <c r="N3082">
        <v>2.0877777769999999</v>
      </c>
      <c r="O3082">
        <v>0</v>
      </c>
      <c r="P3082">
        <v>1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0.36757616229607115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0.36757616229607115</v>
      </c>
    </row>
    <row r="3083" spans="1:31" x14ac:dyDescent="0.25">
      <c r="A3083">
        <v>2070075</v>
      </c>
      <c r="B3083">
        <v>1</v>
      </c>
      <c r="C3083" t="s">
        <v>81</v>
      </c>
      <c r="D3083" t="s">
        <v>113</v>
      </c>
      <c r="E3083" t="s">
        <v>169</v>
      </c>
      <c r="F3083" t="s">
        <v>9097</v>
      </c>
      <c r="G3083" t="s">
        <v>133</v>
      </c>
      <c r="H3083" t="s">
        <v>134</v>
      </c>
      <c r="I3083" t="s">
        <v>135</v>
      </c>
      <c r="J3083" t="s">
        <v>136</v>
      </c>
      <c r="K3083" t="s">
        <v>137</v>
      </c>
      <c r="L3083" t="s">
        <v>9098</v>
      </c>
      <c r="M3083" t="s">
        <v>9099</v>
      </c>
      <c r="N3083">
        <v>1.4255555550000001</v>
      </c>
      <c r="O3083">
        <v>4</v>
      </c>
      <c r="P3083">
        <v>66</v>
      </c>
      <c r="Q3083">
        <v>16</v>
      </c>
      <c r="R3083">
        <v>36</v>
      </c>
      <c r="S3083">
        <v>1</v>
      </c>
      <c r="T3083">
        <v>40</v>
      </c>
      <c r="U3083">
        <v>1</v>
      </c>
      <c r="V3083">
        <v>0</v>
      </c>
      <c r="W3083">
        <v>7.6369572252928482</v>
      </c>
      <c r="X3083">
        <v>17.832416324301292</v>
      </c>
      <c r="Y3083">
        <v>41.624167541874904</v>
      </c>
      <c r="Z3083">
        <v>62.864000427634416</v>
      </c>
      <c r="AA3083">
        <v>8.3472864270513316</v>
      </c>
      <c r="AB3083">
        <v>31.307317602463225</v>
      </c>
      <c r="AC3083">
        <v>5.680128288146383</v>
      </c>
      <c r="AD3083">
        <v>0</v>
      </c>
      <c r="AE3083">
        <v>175.29227383676439</v>
      </c>
    </row>
    <row r="3084" spans="1:31" x14ac:dyDescent="0.25">
      <c r="A3084">
        <v>2070178</v>
      </c>
      <c r="B3084">
        <v>1</v>
      </c>
      <c r="C3084" t="s">
        <v>81</v>
      </c>
      <c r="D3084" t="s">
        <v>128</v>
      </c>
      <c r="E3084" t="s">
        <v>131</v>
      </c>
      <c r="F3084" t="s">
        <v>9100</v>
      </c>
      <c r="G3084" t="s">
        <v>133</v>
      </c>
      <c r="H3084" t="s">
        <v>134</v>
      </c>
      <c r="I3084" t="s">
        <v>259</v>
      </c>
      <c r="J3084" t="s">
        <v>136</v>
      </c>
      <c r="K3084" t="s">
        <v>137</v>
      </c>
      <c r="L3084" t="s">
        <v>9101</v>
      </c>
      <c r="M3084" t="s">
        <v>9102</v>
      </c>
      <c r="N3084">
        <v>1.1666665999999999E-2</v>
      </c>
      <c r="O3084">
        <v>0</v>
      </c>
      <c r="P3084">
        <v>0</v>
      </c>
      <c r="Q3084">
        <v>0</v>
      </c>
      <c r="R3084">
        <v>0</v>
      </c>
      <c r="S3084">
        <v>1</v>
      </c>
      <c r="T3084">
        <v>0</v>
      </c>
      <c r="U3084">
        <v>4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3.6397114803279118</v>
      </c>
      <c r="AD3084">
        <v>0</v>
      </c>
      <c r="AE3084">
        <v>3.6397114803279118</v>
      </c>
    </row>
    <row r="3085" spans="1:31" x14ac:dyDescent="0.25">
      <c r="A3085">
        <v>2070132</v>
      </c>
      <c r="B3085">
        <v>1</v>
      </c>
      <c r="C3085" t="s">
        <v>80</v>
      </c>
      <c r="D3085" t="s">
        <v>97</v>
      </c>
      <c r="E3085" t="s">
        <v>295</v>
      </c>
      <c r="F3085" t="s">
        <v>9103</v>
      </c>
      <c r="G3085" t="s">
        <v>513</v>
      </c>
      <c r="H3085" t="s">
        <v>680</v>
      </c>
      <c r="I3085" t="s">
        <v>259</v>
      </c>
      <c r="J3085" t="s">
        <v>136</v>
      </c>
      <c r="K3085" t="s">
        <v>137</v>
      </c>
      <c r="L3085" t="s">
        <v>9104</v>
      </c>
      <c r="M3085" t="s">
        <v>9105</v>
      </c>
      <c r="N3085">
        <v>1.6666666E-2</v>
      </c>
      <c r="O3085">
        <v>4</v>
      </c>
      <c r="P3085">
        <v>4619</v>
      </c>
      <c r="Q3085">
        <v>5</v>
      </c>
      <c r="R3085">
        <v>308</v>
      </c>
      <c r="S3085">
        <v>19</v>
      </c>
      <c r="T3085">
        <v>654</v>
      </c>
      <c r="U3085">
        <v>0</v>
      </c>
      <c r="V3085">
        <v>1</v>
      </c>
      <c r="W3085">
        <v>0.52995409529925008</v>
      </c>
      <c r="X3085">
        <v>21.793556561918816</v>
      </c>
      <c r="Y3085">
        <v>5.6781791374499999E-2</v>
      </c>
      <c r="Z3085">
        <v>2.4936324913766343</v>
      </c>
      <c r="AA3085">
        <v>14.708916573816534</v>
      </c>
      <c r="AB3085">
        <v>13.754359586731395</v>
      </c>
      <c r="AC3085">
        <v>0</v>
      </c>
      <c r="AD3085">
        <v>3.4617130250999995E-2</v>
      </c>
      <c r="AE3085">
        <v>53.371818230768135</v>
      </c>
    </row>
    <row r="3086" spans="1:31" x14ac:dyDescent="0.25">
      <c r="A3086">
        <v>2069883</v>
      </c>
      <c r="B3086">
        <v>1</v>
      </c>
      <c r="C3086" t="s">
        <v>80</v>
      </c>
      <c r="D3086" t="s">
        <v>93</v>
      </c>
      <c r="E3086" t="s">
        <v>177</v>
      </c>
      <c r="F3086" t="s">
        <v>9106</v>
      </c>
      <c r="G3086" t="s">
        <v>196</v>
      </c>
      <c r="H3086" t="s">
        <v>143</v>
      </c>
      <c r="I3086" t="s">
        <v>135</v>
      </c>
      <c r="J3086" t="s">
        <v>136</v>
      </c>
      <c r="K3086" t="s">
        <v>137</v>
      </c>
      <c r="L3086" t="s">
        <v>9107</v>
      </c>
      <c r="M3086" t="s">
        <v>9108</v>
      </c>
      <c r="N3086">
        <v>1.9880555550000001</v>
      </c>
      <c r="O3086">
        <v>0</v>
      </c>
      <c r="P3086">
        <v>1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0.21204323123850005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0.21204323123850005</v>
      </c>
    </row>
    <row r="3087" spans="1:31" x14ac:dyDescent="0.25">
      <c r="A3087">
        <v>2070175</v>
      </c>
      <c r="B3087">
        <v>1</v>
      </c>
      <c r="C3087" t="s">
        <v>81</v>
      </c>
      <c r="D3087" t="s">
        <v>128</v>
      </c>
      <c r="E3087" t="s">
        <v>131</v>
      </c>
      <c r="F3087" t="s">
        <v>9109</v>
      </c>
      <c r="G3087" t="s">
        <v>133</v>
      </c>
      <c r="H3087" t="s">
        <v>134</v>
      </c>
      <c r="I3087" t="s">
        <v>135</v>
      </c>
      <c r="J3087" t="s">
        <v>136</v>
      </c>
      <c r="K3087" t="s">
        <v>137</v>
      </c>
      <c r="L3087" t="s">
        <v>9110</v>
      </c>
      <c r="M3087" t="s">
        <v>9111</v>
      </c>
      <c r="N3087">
        <v>1.3194444439999999</v>
      </c>
      <c r="O3087">
        <v>0</v>
      </c>
      <c r="P3087">
        <v>0</v>
      </c>
      <c r="Q3087">
        <v>1</v>
      </c>
      <c r="R3087">
        <v>0</v>
      </c>
      <c r="S3087">
        <v>69</v>
      </c>
      <c r="T3087">
        <v>34</v>
      </c>
      <c r="U3087">
        <v>81</v>
      </c>
      <c r="V3087">
        <v>44</v>
      </c>
      <c r="W3087">
        <v>0</v>
      </c>
      <c r="X3087">
        <v>0</v>
      </c>
      <c r="Y3087">
        <v>1.3996271063418138</v>
      </c>
      <c r="Z3087">
        <v>0</v>
      </c>
      <c r="AA3087">
        <v>2292.7643397251431</v>
      </c>
      <c r="AB3087">
        <v>370.4936300508449</v>
      </c>
      <c r="AC3087">
        <v>12806.697401912832</v>
      </c>
      <c r="AD3087">
        <v>2814.8795659532511</v>
      </c>
      <c r="AE3087">
        <v>18286.234564748414</v>
      </c>
    </row>
    <row r="3088" spans="1:31" x14ac:dyDescent="0.25">
      <c r="A3088">
        <v>2069843</v>
      </c>
      <c r="B3088">
        <v>1</v>
      </c>
      <c r="C3088" t="s">
        <v>80</v>
      </c>
      <c r="D3088" t="s">
        <v>106</v>
      </c>
      <c r="E3088" t="s">
        <v>146</v>
      </c>
      <c r="F3088" t="s">
        <v>9112</v>
      </c>
      <c r="G3088" t="s">
        <v>133</v>
      </c>
      <c r="H3088" t="s">
        <v>134</v>
      </c>
      <c r="I3088" t="s">
        <v>135</v>
      </c>
      <c r="J3088" t="s">
        <v>136</v>
      </c>
      <c r="K3088" t="s">
        <v>137</v>
      </c>
      <c r="L3088" t="s">
        <v>9113</v>
      </c>
      <c r="M3088" t="s">
        <v>9114</v>
      </c>
      <c r="N3088">
        <v>0.73305555499999997</v>
      </c>
      <c r="O3088">
        <v>3</v>
      </c>
      <c r="P3088">
        <v>7589</v>
      </c>
      <c r="Q3088">
        <v>88</v>
      </c>
      <c r="R3088">
        <v>484</v>
      </c>
      <c r="S3088">
        <v>48</v>
      </c>
      <c r="T3088">
        <v>1038</v>
      </c>
      <c r="U3088">
        <v>11</v>
      </c>
      <c r="V3088">
        <v>3</v>
      </c>
      <c r="W3088">
        <v>0.2854327518036569</v>
      </c>
      <c r="X3088">
        <v>679.37029664606189</v>
      </c>
      <c r="Y3088">
        <v>247.45723197734421</v>
      </c>
      <c r="Z3088">
        <v>283.89812943646376</v>
      </c>
      <c r="AA3088">
        <v>99.335485316085894</v>
      </c>
      <c r="AB3088">
        <v>359.04596355510517</v>
      </c>
      <c r="AC3088">
        <v>242.99435533260498</v>
      </c>
      <c r="AD3088">
        <v>27.149183226952648</v>
      </c>
      <c r="AE3088">
        <v>1939.536078242422</v>
      </c>
    </row>
    <row r="3089" spans="1:31" x14ac:dyDescent="0.25">
      <c r="A3089">
        <v>2069986</v>
      </c>
      <c r="B3089">
        <v>1</v>
      </c>
      <c r="C3089" t="s">
        <v>80</v>
      </c>
      <c r="D3089" t="s">
        <v>97</v>
      </c>
      <c r="E3089" t="s">
        <v>146</v>
      </c>
      <c r="F3089" t="s">
        <v>9115</v>
      </c>
      <c r="G3089" t="s">
        <v>133</v>
      </c>
      <c r="H3089" t="s">
        <v>134</v>
      </c>
      <c r="I3089" t="s">
        <v>135</v>
      </c>
      <c r="J3089" t="s">
        <v>136</v>
      </c>
      <c r="K3089" t="s">
        <v>137</v>
      </c>
      <c r="L3089" t="s">
        <v>9116</v>
      </c>
      <c r="M3089" t="s">
        <v>9117</v>
      </c>
      <c r="N3089">
        <v>2.036944444</v>
      </c>
      <c r="O3089">
        <v>7</v>
      </c>
      <c r="P3089">
        <v>438</v>
      </c>
      <c r="Q3089">
        <v>10</v>
      </c>
      <c r="R3089">
        <v>314</v>
      </c>
      <c r="S3089">
        <v>16</v>
      </c>
      <c r="T3089">
        <v>127</v>
      </c>
      <c r="U3089">
        <v>1</v>
      </c>
      <c r="V3089">
        <v>0</v>
      </c>
      <c r="W3089">
        <v>126.52422419981669</v>
      </c>
      <c r="X3089">
        <v>376.92485839573601</v>
      </c>
      <c r="Y3089">
        <v>159.97416640980219</v>
      </c>
      <c r="Z3089">
        <v>405.42705910818972</v>
      </c>
      <c r="AA3089">
        <v>305.62830957444152</v>
      </c>
      <c r="AB3089">
        <v>388.3009342481522</v>
      </c>
      <c r="AC3089">
        <v>0</v>
      </c>
      <c r="AD3089">
        <v>0</v>
      </c>
      <c r="AE3089">
        <v>1762.7795519361384</v>
      </c>
    </row>
    <row r="3090" spans="1:31" x14ac:dyDescent="0.25">
      <c r="A3090">
        <v>2070218</v>
      </c>
      <c r="B3090">
        <v>1</v>
      </c>
      <c r="C3090" t="s">
        <v>80</v>
      </c>
      <c r="D3090" t="s">
        <v>104</v>
      </c>
      <c r="E3090" t="s">
        <v>177</v>
      </c>
      <c r="F3090" t="s">
        <v>9118</v>
      </c>
      <c r="G3090" t="s">
        <v>183</v>
      </c>
      <c r="H3090" t="s">
        <v>143</v>
      </c>
      <c r="I3090" t="s">
        <v>135</v>
      </c>
      <c r="J3090" t="s">
        <v>136</v>
      </c>
      <c r="K3090" t="s">
        <v>137</v>
      </c>
      <c r="L3090" t="s">
        <v>9119</v>
      </c>
      <c r="M3090" t="s">
        <v>9120</v>
      </c>
      <c r="N3090">
        <v>3.2088888880000002</v>
      </c>
      <c r="O3090">
        <v>0</v>
      </c>
      <c r="P3090">
        <v>1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0.27560206840181778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0.27560206840181778</v>
      </c>
    </row>
    <row r="3091" spans="1:31" x14ac:dyDescent="0.25">
      <c r="A3091">
        <v>2070298</v>
      </c>
      <c r="B3091">
        <v>1</v>
      </c>
      <c r="C3091" t="s">
        <v>81</v>
      </c>
      <c r="D3091" t="s">
        <v>128</v>
      </c>
      <c r="E3091" t="s">
        <v>131</v>
      </c>
      <c r="F3091" t="s">
        <v>8301</v>
      </c>
      <c r="G3091" t="s">
        <v>133</v>
      </c>
      <c r="H3091" t="s">
        <v>134</v>
      </c>
      <c r="I3091" t="s">
        <v>135</v>
      </c>
      <c r="J3091" t="s">
        <v>136</v>
      </c>
      <c r="K3091" t="s">
        <v>137</v>
      </c>
      <c r="L3091" t="s">
        <v>9121</v>
      </c>
      <c r="M3091" t="s">
        <v>9122</v>
      </c>
      <c r="N3091">
        <v>8.4444443999999994E-2</v>
      </c>
      <c r="O3091">
        <v>0</v>
      </c>
      <c r="P3091">
        <v>0</v>
      </c>
      <c r="Q3091">
        <v>0</v>
      </c>
      <c r="R3091">
        <v>0</v>
      </c>
      <c r="S3091">
        <v>11</v>
      </c>
      <c r="T3091">
        <v>0</v>
      </c>
      <c r="U3091">
        <v>15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24.63939294057317</v>
      </c>
      <c r="AB3091">
        <v>0</v>
      </c>
      <c r="AC3091">
        <v>166.46489442580634</v>
      </c>
      <c r="AD3091">
        <v>0</v>
      </c>
      <c r="AE3091">
        <v>191.10428736637951</v>
      </c>
    </row>
    <row r="3092" spans="1:31" x14ac:dyDescent="0.25">
      <c r="A3092">
        <v>2069863</v>
      </c>
      <c r="B3092">
        <v>1</v>
      </c>
      <c r="C3092" t="s">
        <v>81</v>
      </c>
      <c r="D3092" t="s">
        <v>113</v>
      </c>
      <c r="E3092" t="s">
        <v>169</v>
      </c>
      <c r="F3092" t="s">
        <v>9123</v>
      </c>
      <c r="G3092" t="s">
        <v>133</v>
      </c>
      <c r="H3092" t="s">
        <v>134</v>
      </c>
      <c r="I3092" t="s">
        <v>135</v>
      </c>
      <c r="J3092" t="s">
        <v>136</v>
      </c>
      <c r="K3092" t="s">
        <v>137</v>
      </c>
      <c r="L3092" t="s">
        <v>9124</v>
      </c>
      <c r="M3092" t="s">
        <v>9125</v>
      </c>
      <c r="N3092">
        <v>0.73499999999999999</v>
      </c>
      <c r="O3092">
        <v>0</v>
      </c>
      <c r="P3092">
        <v>56</v>
      </c>
      <c r="Q3092">
        <v>0</v>
      </c>
      <c r="R3092">
        <v>4</v>
      </c>
      <c r="S3092">
        <v>0</v>
      </c>
      <c r="T3092">
        <v>17</v>
      </c>
      <c r="U3092">
        <v>1</v>
      </c>
      <c r="V3092">
        <v>1</v>
      </c>
      <c r="W3092">
        <v>0</v>
      </c>
      <c r="X3092">
        <v>5.9818716706675001</v>
      </c>
      <c r="Y3092">
        <v>0</v>
      </c>
      <c r="Z3092">
        <v>0.81213894792492336</v>
      </c>
      <c r="AA3092">
        <v>0</v>
      </c>
      <c r="AB3092">
        <v>27.222573060281189</v>
      </c>
      <c r="AC3092">
        <v>446.76139526165139</v>
      </c>
      <c r="AD3092">
        <v>0.21967252158108336</v>
      </c>
      <c r="AE3092">
        <v>480.99765146210609</v>
      </c>
    </row>
    <row r="3093" spans="1:31" x14ac:dyDescent="0.25">
      <c r="A3093">
        <v>2069906</v>
      </c>
      <c r="B3093">
        <v>1</v>
      </c>
      <c r="C3093" t="s">
        <v>81</v>
      </c>
      <c r="D3093" t="s">
        <v>120</v>
      </c>
      <c r="E3093" t="s">
        <v>140</v>
      </c>
      <c r="F3093" t="s">
        <v>2894</v>
      </c>
      <c r="G3093" t="s">
        <v>154</v>
      </c>
      <c r="H3093" t="s">
        <v>143</v>
      </c>
      <c r="I3093" t="s">
        <v>135</v>
      </c>
      <c r="J3093" t="s">
        <v>136</v>
      </c>
      <c r="K3093" t="s">
        <v>155</v>
      </c>
      <c r="L3093" t="s">
        <v>9126</v>
      </c>
      <c r="M3093" t="s">
        <v>9127</v>
      </c>
      <c r="N3093">
        <v>5.1955194440000003</v>
      </c>
      <c r="O3093">
        <v>0</v>
      </c>
      <c r="P3093">
        <v>112</v>
      </c>
      <c r="Q3093">
        <v>0</v>
      </c>
      <c r="R3093">
        <v>1</v>
      </c>
      <c r="S3093">
        <v>0</v>
      </c>
      <c r="T3093">
        <v>6</v>
      </c>
      <c r="U3093">
        <v>0</v>
      </c>
      <c r="V3093">
        <v>0</v>
      </c>
      <c r="W3093">
        <v>0</v>
      </c>
      <c r="X3093">
        <v>92.181249291494311</v>
      </c>
      <c r="Y3093">
        <v>0</v>
      </c>
      <c r="Z3093">
        <v>3.15451448864704</v>
      </c>
      <c r="AA3093">
        <v>0</v>
      </c>
      <c r="AB3093">
        <v>13.002214776583759</v>
      </c>
      <c r="AC3093">
        <v>0</v>
      </c>
      <c r="AD3093">
        <v>0</v>
      </c>
      <c r="AE3093">
        <v>108.3379785567251</v>
      </c>
    </row>
    <row r="3094" spans="1:31" x14ac:dyDescent="0.25">
      <c r="A3094">
        <v>2070155</v>
      </c>
      <c r="B3094">
        <v>1</v>
      </c>
      <c r="C3094" t="s">
        <v>81</v>
      </c>
      <c r="D3094" t="s">
        <v>113</v>
      </c>
      <c r="E3094" t="s">
        <v>177</v>
      </c>
      <c r="F3094" t="s">
        <v>9128</v>
      </c>
      <c r="G3094" t="s">
        <v>183</v>
      </c>
      <c r="H3094" t="s">
        <v>143</v>
      </c>
      <c r="I3094" t="s">
        <v>135</v>
      </c>
      <c r="J3094" t="s">
        <v>136</v>
      </c>
      <c r="K3094" t="s">
        <v>137</v>
      </c>
      <c r="L3094" t="s">
        <v>9129</v>
      </c>
      <c r="M3094" t="s">
        <v>9130</v>
      </c>
      <c r="N3094">
        <v>1.690833333</v>
      </c>
      <c r="O3094">
        <v>0</v>
      </c>
      <c r="P3094">
        <v>1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0.39730835706275258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0.39730835706275258</v>
      </c>
    </row>
    <row r="3095" spans="1:31" x14ac:dyDescent="0.25">
      <c r="A3095">
        <v>2070258</v>
      </c>
      <c r="B3095">
        <v>1</v>
      </c>
      <c r="C3095" t="s">
        <v>81</v>
      </c>
      <c r="D3095" t="s">
        <v>128</v>
      </c>
      <c r="E3095" t="s">
        <v>146</v>
      </c>
      <c r="F3095" t="s">
        <v>9010</v>
      </c>
      <c r="G3095" t="s">
        <v>133</v>
      </c>
      <c r="H3095" t="s">
        <v>134</v>
      </c>
      <c r="I3095" t="s">
        <v>135</v>
      </c>
      <c r="J3095" t="s">
        <v>136</v>
      </c>
      <c r="K3095" t="s">
        <v>137</v>
      </c>
      <c r="L3095" t="s">
        <v>9131</v>
      </c>
      <c r="M3095" t="s">
        <v>9132</v>
      </c>
      <c r="N3095">
        <v>0.27805555500000001</v>
      </c>
      <c r="O3095">
        <v>0</v>
      </c>
      <c r="P3095">
        <v>18</v>
      </c>
      <c r="Q3095">
        <v>1</v>
      </c>
      <c r="R3095">
        <v>0</v>
      </c>
      <c r="S3095">
        <v>30</v>
      </c>
      <c r="T3095">
        <v>35</v>
      </c>
      <c r="U3095">
        <v>36</v>
      </c>
      <c r="V3095">
        <v>43</v>
      </c>
      <c r="W3095">
        <v>0</v>
      </c>
      <c r="X3095">
        <v>3.2060460571597793</v>
      </c>
      <c r="Y3095">
        <v>0.27016441633570276</v>
      </c>
      <c r="Z3095">
        <v>0</v>
      </c>
      <c r="AA3095">
        <v>239.07558341257595</v>
      </c>
      <c r="AB3095">
        <v>65.727296229981505</v>
      </c>
      <c r="AC3095">
        <v>897.51319160221954</v>
      </c>
      <c r="AD3095">
        <v>352.49618506955579</v>
      </c>
      <c r="AE3095">
        <v>1558.2884667878284</v>
      </c>
    </row>
    <row r="3096" spans="1:31" x14ac:dyDescent="0.25">
      <c r="A3096">
        <v>2069926</v>
      </c>
      <c r="B3096">
        <v>1</v>
      </c>
      <c r="C3096" t="s">
        <v>80</v>
      </c>
      <c r="D3096" t="s">
        <v>99</v>
      </c>
      <c r="E3096" t="s">
        <v>177</v>
      </c>
      <c r="F3096" t="s">
        <v>9133</v>
      </c>
      <c r="G3096" t="s">
        <v>183</v>
      </c>
      <c r="H3096" t="s">
        <v>143</v>
      </c>
      <c r="I3096" t="s">
        <v>135</v>
      </c>
      <c r="J3096" t="s">
        <v>136</v>
      </c>
      <c r="K3096" t="s">
        <v>137</v>
      </c>
      <c r="L3096" t="s">
        <v>9134</v>
      </c>
      <c r="M3096" t="s">
        <v>9135</v>
      </c>
      <c r="N3096">
        <v>1.838333333</v>
      </c>
      <c r="O3096">
        <v>0</v>
      </c>
      <c r="P3096">
        <v>1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3.7044532514445831E-2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3.7044532514445831E-2</v>
      </c>
    </row>
    <row r="3097" spans="1:31" x14ac:dyDescent="0.25">
      <c r="A3097">
        <v>2069949</v>
      </c>
      <c r="B3097">
        <v>1</v>
      </c>
      <c r="C3097" t="s">
        <v>80</v>
      </c>
      <c r="D3097" t="s">
        <v>85</v>
      </c>
      <c r="E3097" t="s">
        <v>505</v>
      </c>
      <c r="F3097" t="s">
        <v>9136</v>
      </c>
      <c r="G3097" t="s">
        <v>1007</v>
      </c>
      <c r="H3097" t="s">
        <v>143</v>
      </c>
      <c r="I3097" t="s">
        <v>135</v>
      </c>
      <c r="J3097" t="s">
        <v>3</v>
      </c>
      <c r="K3097" t="s">
        <v>137</v>
      </c>
      <c r="L3097" t="s">
        <v>9137</v>
      </c>
      <c r="M3097" t="s">
        <v>9138</v>
      </c>
      <c r="N3097">
        <v>2.3386111110000001</v>
      </c>
      <c r="O3097">
        <v>0</v>
      </c>
      <c r="P3097">
        <v>159</v>
      </c>
      <c r="Q3097">
        <v>0</v>
      </c>
      <c r="R3097">
        <v>0</v>
      </c>
      <c r="S3097">
        <v>0</v>
      </c>
      <c r="T3097">
        <v>4</v>
      </c>
      <c r="U3097">
        <v>0</v>
      </c>
      <c r="V3097">
        <v>0</v>
      </c>
      <c r="W3097">
        <v>0</v>
      </c>
      <c r="X3097">
        <v>92.290587771754744</v>
      </c>
      <c r="Y3097">
        <v>0</v>
      </c>
      <c r="Z3097">
        <v>0</v>
      </c>
      <c r="AA3097">
        <v>0</v>
      </c>
      <c r="AB3097">
        <v>5.0288420574080943</v>
      </c>
      <c r="AC3097">
        <v>0</v>
      </c>
      <c r="AD3097">
        <v>0</v>
      </c>
      <c r="AE3097">
        <v>97.319429829162843</v>
      </c>
    </row>
    <row r="3098" spans="1:31" x14ac:dyDescent="0.25">
      <c r="A3098">
        <v>2070281</v>
      </c>
      <c r="B3098">
        <v>1</v>
      </c>
      <c r="C3098" t="s">
        <v>81</v>
      </c>
      <c r="D3098" t="s">
        <v>113</v>
      </c>
      <c r="E3098" t="s">
        <v>140</v>
      </c>
      <c r="F3098" t="s">
        <v>9139</v>
      </c>
      <c r="G3098" t="s">
        <v>142</v>
      </c>
      <c r="H3098" t="s">
        <v>143</v>
      </c>
      <c r="I3098" t="s">
        <v>135</v>
      </c>
      <c r="J3098" t="s">
        <v>136</v>
      </c>
      <c r="K3098" t="s">
        <v>137</v>
      </c>
      <c r="L3098" t="s">
        <v>9140</v>
      </c>
      <c r="M3098" t="s">
        <v>9141</v>
      </c>
      <c r="N3098">
        <v>0.88833333299999995</v>
      </c>
      <c r="O3098">
        <v>0</v>
      </c>
      <c r="P3098">
        <v>11</v>
      </c>
      <c r="Q3098">
        <v>0</v>
      </c>
      <c r="R3098">
        <v>5</v>
      </c>
      <c r="S3098">
        <v>0</v>
      </c>
      <c r="T3098">
        <v>1</v>
      </c>
      <c r="U3098">
        <v>0</v>
      </c>
      <c r="V3098">
        <v>0</v>
      </c>
      <c r="W3098">
        <v>0</v>
      </c>
      <c r="X3098">
        <v>4.8512603044210501</v>
      </c>
      <c r="Y3098">
        <v>0</v>
      </c>
      <c r="Z3098">
        <v>4.8481663506954611</v>
      </c>
      <c r="AA3098">
        <v>0</v>
      </c>
      <c r="AB3098">
        <v>1.680099827295175</v>
      </c>
      <c r="AC3098">
        <v>0</v>
      </c>
      <c r="AD3098">
        <v>0</v>
      </c>
      <c r="AE3098">
        <v>11.379526482411686</v>
      </c>
    </row>
    <row r="3099" spans="1:31" x14ac:dyDescent="0.25">
      <c r="A3099">
        <v>2069903</v>
      </c>
      <c r="B3099">
        <v>1</v>
      </c>
      <c r="C3099" t="s">
        <v>80</v>
      </c>
      <c r="D3099" t="s">
        <v>84</v>
      </c>
      <c r="E3099" t="s">
        <v>177</v>
      </c>
      <c r="F3099" t="s">
        <v>9142</v>
      </c>
      <c r="G3099" t="s">
        <v>179</v>
      </c>
      <c r="H3099" t="s">
        <v>143</v>
      </c>
      <c r="I3099" t="s">
        <v>135</v>
      </c>
      <c r="J3099" t="s">
        <v>136</v>
      </c>
      <c r="K3099" t="s">
        <v>137</v>
      </c>
      <c r="L3099" t="s">
        <v>9143</v>
      </c>
      <c r="M3099" t="s">
        <v>9144</v>
      </c>
      <c r="N3099">
        <v>5.8705555550000001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1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5.926548921567055</v>
      </c>
      <c r="AC3099">
        <v>0</v>
      </c>
      <c r="AD3099">
        <v>0</v>
      </c>
      <c r="AE3099">
        <v>5.926548921567055</v>
      </c>
    </row>
    <row r="3100" spans="1:31" x14ac:dyDescent="0.25">
      <c r="A3100">
        <v>2070235</v>
      </c>
      <c r="B3100">
        <v>1</v>
      </c>
      <c r="C3100" t="s">
        <v>80</v>
      </c>
      <c r="D3100" t="s">
        <v>95</v>
      </c>
      <c r="E3100" t="s">
        <v>140</v>
      </c>
      <c r="F3100" t="s">
        <v>9145</v>
      </c>
      <c r="G3100" t="s">
        <v>142</v>
      </c>
      <c r="H3100" t="s">
        <v>143</v>
      </c>
      <c r="I3100" t="s">
        <v>135</v>
      </c>
      <c r="J3100" t="s">
        <v>136</v>
      </c>
      <c r="K3100" t="s">
        <v>137</v>
      </c>
      <c r="L3100" t="s">
        <v>9146</v>
      </c>
      <c r="M3100" t="s">
        <v>9147</v>
      </c>
      <c r="N3100">
        <v>0.95861111099999996</v>
      </c>
      <c r="O3100">
        <v>0</v>
      </c>
      <c r="P3100">
        <v>32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5.2169114395479346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5.2169114395479346</v>
      </c>
    </row>
    <row r="3101" spans="1:31" x14ac:dyDescent="0.25">
      <c r="A3101">
        <v>2070095</v>
      </c>
      <c r="B3101">
        <v>1</v>
      </c>
      <c r="C3101" t="s">
        <v>80</v>
      </c>
      <c r="D3101" t="s">
        <v>106</v>
      </c>
      <c r="E3101" t="s">
        <v>158</v>
      </c>
      <c r="F3101" t="s">
        <v>9148</v>
      </c>
      <c r="G3101" t="s">
        <v>385</v>
      </c>
      <c r="H3101" t="s">
        <v>143</v>
      </c>
      <c r="I3101" t="s">
        <v>135</v>
      </c>
      <c r="J3101" t="s">
        <v>136</v>
      </c>
      <c r="K3101" t="s">
        <v>137</v>
      </c>
      <c r="L3101" t="s">
        <v>9149</v>
      </c>
      <c r="M3101" t="s">
        <v>9150</v>
      </c>
      <c r="N3101">
        <v>3.0102777770000002</v>
      </c>
      <c r="O3101">
        <v>0</v>
      </c>
      <c r="P3101">
        <v>0</v>
      </c>
      <c r="Q3101">
        <v>0</v>
      </c>
      <c r="R3101">
        <v>1</v>
      </c>
      <c r="S3101">
        <v>0</v>
      </c>
      <c r="T3101">
        <v>1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9.4383363817064492</v>
      </c>
      <c r="AA3101">
        <v>0</v>
      </c>
      <c r="AB3101">
        <v>0</v>
      </c>
      <c r="AC3101">
        <v>0</v>
      </c>
      <c r="AD3101">
        <v>0</v>
      </c>
      <c r="AE3101">
        <v>9.4383363817064492</v>
      </c>
    </row>
    <row r="3102" spans="1:31" x14ac:dyDescent="0.25">
      <c r="A3102">
        <v>2070072</v>
      </c>
      <c r="B3102">
        <v>1</v>
      </c>
      <c r="C3102" t="s">
        <v>80</v>
      </c>
      <c r="D3102" t="s">
        <v>111</v>
      </c>
      <c r="E3102" t="s">
        <v>177</v>
      </c>
      <c r="F3102" t="s">
        <v>9151</v>
      </c>
      <c r="G3102" t="s">
        <v>179</v>
      </c>
      <c r="H3102" t="s">
        <v>143</v>
      </c>
      <c r="I3102" t="s">
        <v>135</v>
      </c>
      <c r="J3102" t="s">
        <v>136</v>
      </c>
      <c r="K3102" t="s">
        <v>137</v>
      </c>
      <c r="L3102" t="s">
        <v>9152</v>
      </c>
      <c r="M3102" t="s">
        <v>9153</v>
      </c>
      <c r="N3102">
        <v>1.3333333329999999</v>
      </c>
      <c r="O3102">
        <v>0</v>
      </c>
      <c r="P3102">
        <v>2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1.9511732876016001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1.9511732876016001</v>
      </c>
    </row>
    <row r="3103" spans="1:31" x14ac:dyDescent="0.25">
      <c r="A3103">
        <v>2070135</v>
      </c>
      <c r="B3103">
        <v>1</v>
      </c>
      <c r="C3103" t="s">
        <v>81</v>
      </c>
      <c r="D3103" t="s">
        <v>120</v>
      </c>
      <c r="E3103" t="s">
        <v>177</v>
      </c>
      <c r="F3103" t="s">
        <v>9154</v>
      </c>
      <c r="G3103" t="s">
        <v>183</v>
      </c>
      <c r="H3103" t="s">
        <v>143</v>
      </c>
      <c r="I3103" t="s">
        <v>135</v>
      </c>
      <c r="J3103" t="s">
        <v>136</v>
      </c>
      <c r="K3103" t="s">
        <v>137</v>
      </c>
      <c r="L3103" t="s">
        <v>9155</v>
      </c>
      <c r="M3103" t="s">
        <v>9156</v>
      </c>
      <c r="N3103">
        <v>2.7258333330000002</v>
      </c>
      <c r="O3103">
        <v>0</v>
      </c>
      <c r="P3103">
        <v>1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0.40419024784704005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0.40419024784704005</v>
      </c>
    </row>
    <row r="3104" spans="1:31" x14ac:dyDescent="0.25">
      <c r="A3104">
        <v>2069989</v>
      </c>
      <c r="B3104">
        <v>1</v>
      </c>
      <c r="C3104" t="s">
        <v>80</v>
      </c>
      <c r="D3104" t="s">
        <v>101</v>
      </c>
      <c r="E3104" t="s">
        <v>169</v>
      </c>
      <c r="F3104" t="s">
        <v>9157</v>
      </c>
      <c r="G3104" t="s">
        <v>273</v>
      </c>
      <c r="H3104" t="s">
        <v>134</v>
      </c>
      <c r="I3104" t="s">
        <v>135</v>
      </c>
      <c r="J3104" t="s">
        <v>136</v>
      </c>
      <c r="K3104" t="s">
        <v>155</v>
      </c>
      <c r="L3104" t="s">
        <v>9158</v>
      </c>
      <c r="M3104" t="s">
        <v>9159</v>
      </c>
      <c r="N3104">
        <v>5.6</v>
      </c>
      <c r="O3104">
        <v>0</v>
      </c>
      <c r="P3104">
        <v>266</v>
      </c>
      <c r="Q3104">
        <v>0</v>
      </c>
      <c r="R3104">
        <v>0</v>
      </c>
      <c r="S3104">
        <v>0</v>
      </c>
      <c r="T3104">
        <v>4</v>
      </c>
      <c r="U3104">
        <v>0</v>
      </c>
      <c r="V3104">
        <v>0</v>
      </c>
      <c r="W3104">
        <v>0</v>
      </c>
      <c r="X3104">
        <v>318.92911165785159</v>
      </c>
      <c r="Y3104">
        <v>0</v>
      </c>
      <c r="Z3104">
        <v>0</v>
      </c>
      <c r="AA3104">
        <v>0</v>
      </c>
      <c r="AB3104">
        <v>17.444313057797999</v>
      </c>
      <c r="AC3104">
        <v>0</v>
      </c>
      <c r="AD3104">
        <v>0</v>
      </c>
      <c r="AE3104">
        <v>336.37342471564961</v>
      </c>
    </row>
    <row r="3105" spans="1:31" x14ac:dyDescent="0.25">
      <c r="A3105">
        <v>2069840</v>
      </c>
      <c r="B3105">
        <v>1</v>
      </c>
      <c r="C3105" t="s">
        <v>80</v>
      </c>
      <c r="D3105" t="s">
        <v>101</v>
      </c>
      <c r="E3105" t="s">
        <v>146</v>
      </c>
      <c r="F3105" t="s">
        <v>249</v>
      </c>
      <c r="G3105" t="s">
        <v>133</v>
      </c>
      <c r="H3105" t="s">
        <v>134</v>
      </c>
      <c r="I3105" t="s">
        <v>259</v>
      </c>
      <c r="J3105" t="s">
        <v>136</v>
      </c>
      <c r="K3105" t="s">
        <v>137</v>
      </c>
      <c r="L3105" t="s">
        <v>9160</v>
      </c>
      <c r="M3105" t="s">
        <v>9161</v>
      </c>
      <c r="N3105">
        <v>0.05</v>
      </c>
      <c r="O3105">
        <v>0</v>
      </c>
      <c r="P3105">
        <v>1937</v>
      </c>
      <c r="Q3105">
        <v>0</v>
      </c>
      <c r="R3105">
        <v>0</v>
      </c>
      <c r="S3105">
        <v>2</v>
      </c>
      <c r="T3105">
        <v>28</v>
      </c>
      <c r="U3105">
        <v>0</v>
      </c>
      <c r="V3105">
        <v>0</v>
      </c>
      <c r="W3105">
        <v>0</v>
      </c>
      <c r="X3105">
        <v>12.524948395228908</v>
      </c>
      <c r="Y3105">
        <v>0</v>
      </c>
      <c r="Z3105">
        <v>0</v>
      </c>
      <c r="AA3105">
        <v>0.66463814691300005</v>
      </c>
      <c r="AB3105">
        <v>1.2252726795672</v>
      </c>
      <c r="AC3105">
        <v>0</v>
      </c>
      <c r="AD3105">
        <v>0</v>
      </c>
      <c r="AE3105">
        <v>14.414859221709106</v>
      </c>
    </row>
    <row r="3106" spans="1:31" x14ac:dyDescent="0.25">
      <c r="A3106">
        <v>2069886</v>
      </c>
      <c r="B3106">
        <v>1</v>
      </c>
      <c r="C3106" t="s">
        <v>81</v>
      </c>
      <c r="D3106" t="s">
        <v>112</v>
      </c>
      <c r="E3106" t="s">
        <v>140</v>
      </c>
      <c r="F3106" t="s">
        <v>9162</v>
      </c>
      <c r="G3106" t="s">
        <v>154</v>
      </c>
      <c r="H3106" t="s">
        <v>143</v>
      </c>
      <c r="I3106" t="s">
        <v>135</v>
      </c>
      <c r="J3106" t="s">
        <v>136</v>
      </c>
      <c r="K3106" t="s">
        <v>155</v>
      </c>
      <c r="L3106" t="s">
        <v>9163</v>
      </c>
      <c r="M3106" t="s">
        <v>9164</v>
      </c>
      <c r="N3106">
        <v>8.1140555550000002</v>
      </c>
      <c r="O3106">
        <v>0</v>
      </c>
      <c r="P3106">
        <v>78</v>
      </c>
      <c r="Q3106">
        <v>0</v>
      </c>
      <c r="R3106">
        <v>46</v>
      </c>
      <c r="S3106">
        <v>0</v>
      </c>
      <c r="T3106">
        <v>6</v>
      </c>
      <c r="U3106">
        <v>0</v>
      </c>
      <c r="V3106">
        <v>0</v>
      </c>
      <c r="W3106">
        <v>0</v>
      </c>
      <c r="X3106">
        <v>108.50356854449066</v>
      </c>
      <c r="Y3106">
        <v>0</v>
      </c>
      <c r="Z3106">
        <v>391.31899694071456</v>
      </c>
      <c r="AA3106">
        <v>0</v>
      </c>
      <c r="AB3106">
        <v>17.501709552319909</v>
      </c>
      <c r="AC3106">
        <v>0</v>
      </c>
      <c r="AD3106">
        <v>0</v>
      </c>
      <c r="AE3106">
        <v>517.32427503752513</v>
      </c>
    </row>
    <row r="3107" spans="1:31" x14ac:dyDescent="0.25">
      <c r="A3107">
        <v>2070152</v>
      </c>
      <c r="B3107">
        <v>1</v>
      </c>
      <c r="C3107" t="s">
        <v>80</v>
      </c>
      <c r="D3107" t="s">
        <v>82</v>
      </c>
      <c r="E3107" t="s">
        <v>177</v>
      </c>
      <c r="F3107" t="s">
        <v>9165</v>
      </c>
      <c r="G3107" t="s">
        <v>196</v>
      </c>
      <c r="H3107" t="s">
        <v>143</v>
      </c>
      <c r="I3107" t="s">
        <v>135</v>
      </c>
      <c r="J3107" t="s">
        <v>136</v>
      </c>
      <c r="K3107" t="s">
        <v>137</v>
      </c>
      <c r="L3107" t="s">
        <v>9166</v>
      </c>
      <c r="M3107" t="s">
        <v>9167</v>
      </c>
      <c r="N3107">
        <v>1.6261111109999999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1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2.0987270138558549</v>
      </c>
      <c r="AC3107">
        <v>0</v>
      </c>
      <c r="AD3107">
        <v>0</v>
      </c>
      <c r="AE3107">
        <v>2.0987270138558549</v>
      </c>
    </row>
    <row r="3108" spans="1:31" x14ac:dyDescent="0.25">
      <c r="A3108">
        <v>2069866</v>
      </c>
      <c r="B3108">
        <v>1</v>
      </c>
      <c r="C3108" t="s">
        <v>80</v>
      </c>
      <c r="D3108" t="s">
        <v>95</v>
      </c>
      <c r="E3108" t="s">
        <v>169</v>
      </c>
      <c r="F3108" t="s">
        <v>9168</v>
      </c>
      <c r="G3108" t="s">
        <v>133</v>
      </c>
      <c r="H3108" t="s">
        <v>134</v>
      </c>
      <c r="I3108" t="s">
        <v>135</v>
      </c>
      <c r="J3108" t="s">
        <v>136</v>
      </c>
      <c r="K3108" t="s">
        <v>137</v>
      </c>
      <c r="L3108" t="s">
        <v>9169</v>
      </c>
      <c r="M3108" t="s">
        <v>9170</v>
      </c>
      <c r="N3108">
        <v>0.99777777700000003</v>
      </c>
      <c r="O3108">
        <v>0</v>
      </c>
      <c r="P3108">
        <v>0</v>
      </c>
      <c r="Q3108">
        <v>0</v>
      </c>
      <c r="R3108">
        <v>0</v>
      </c>
      <c r="S3108">
        <v>45</v>
      </c>
      <c r="T3108">
        <v>0</v>
      </c>
      <c r="U3108">
        <v>2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206.19527978165044</v>
      </c>
      <c r="AB3108">
        <v>0</v>
      </c>
      <c r="AC3108">
        <v>137.31088617998347</v>
      </c>
      <c r="AD3108">
        <v>0</v>
      </c>
      <c r="AE3108">
        <v>343.50616596163388</v>
      </c>
    </row>
    <row r="3109" spans="1:31" x14ac:dyDescent="0.25">
      <c r="A3109">
        <v>2069846</v>
      </c>
      <c r="B3109">
        <v>1</v>
      </c>
      <c r="C3109" t="s">
        <v>81</v>
      </c>
      <c r="D3109" t="s">
        <v>113</v>
      </c>
      <c r="E3109" t="s">
        <v>131</v>
      </c>
      <c r="F3109" t="s">
        <v>9171</v>
      </c>
      <c r="G3109" t="s">
        <v>133</v>
      </c>
      <c r="H3109" t="s">
        <v>134</v>
      </c>
      <c r="I3109" t="s">
        <v>259</v>
      </c>
      <c r="J3109" t="s">
        <v>136</v>
      </c>
      <c r="K3109" t="s">
        <v>137</v>
      </c>
      <c r="L3109" t="s">
        <v>9172</v>
      </c>
      <c r="M3109" t="s">
        <v>9173</v>
      </c>
      <c r="N3109">
        <v>1.6666666E-2</v>
      </c>
      <c r="O3109">
        <v>0</v>
      </c>
      <c r="P3109">
        <v>508</v>
      </c>
      <c r="Q3109">
        <v>2</v>
      </c>
      <c r="R3109">
        <v>28</v>
      </c>
      <c r="S3109">
        <v>0</v>
      </c>
      <c r="T3109">
        <v>12</v>
      </c>
      <c r="U3109">
        <v>0</v>
      </c>
      <c r="V3109">
        <v>0</v>
      </c>
      <c r="W3109">
        <v>0</v>
      </c>
      <c r="X3109">
        <v>0.87432356617076545</v>
      </c>
      <c r="Y3109">
        <v>0.13248034798336666</v>
      </c>
      <c r="Z3109">
        <v>0.46587555916348322</v>
      </c>
      <c r="AA3109">
        <v>0</v>
      </c>
      <c r="AB3109">
        <v>7.4475526505899989E-2</v>
      </c>
      <c r="AC3109">
        <v>0</v>
      </c>
      <c r="AD3109">
        <v>0</v>
      </c>
      <c r="AE3109">
        <v>1.5471549998235152</v>
      </c>
    </row>
    <row r="3110" spans="1:31" x14ac:dyDescent="0.25">
      <c r="A3110">
        <v>2070195</v>
      </c>
      <c r="B3110">
        <v>1</v>
      </c>
      <c r="C3110" t="s">
        <v>81</v>
      </c>
      <c r="D3110" t="s">
        <v>128</v>
      </c>
      <c r="E3110" t="s">
        <v>146</v>
      </c>
      <c r="F3110" t="s">
        <v>8968</v>
      </c>
      <c r="G3110" t="s">
        <v>133</v>
      </c>
      <c r="H3110" t="s">
        <v>134</v>
      </c>
      <c r="I3110" t="s">
        <v>259</v>
      </c>
      <c r="J3110" t="s">
        <v>136</v>
      </c>
      <c r="K3110" t="s">
        <v>137</v>
      </c>
      <c r="L3110" t="s">
        <v>9174</v>
      </c>
      <c r="M3110" t="s">
        <v>9175</v>
      </c>
      <c r="N3110">
        <v>5.0000000000000001E-3</v>
      </c>
      <c r="O3110">
        <v>8</v>
      </c>
      <c r="P3110">
        <v>1488</v>
      </c>
      <c r="Q3110">
        <v>55</v>
      </c>
      <c r="R3110">
        <v>85</v>
      </c>
      <c r="S3110">
        <v>9</v>
      </c>
      <c r="T3110">
        <v>99</v>
      </c>
      <c r="U3110">
        <v>3</v>
      </c>
      <c r="V3110">
        <v>0</v>
      </c>
      <c r="W3110">
        <v>1.4944060691985003E-2</v>
      </c>
      <c r="X3110">
        <v>1.2012855907333377</v>
      </c>
      <c r="Y3110">
        <v>0.22576445520866997</v>
      </c>
      <c r="Z3110">
        <v>0.28473072936251503</v>
      </c>
      <c r="AA3110">
        <v>1.291232645022095</v>
      </c>
      <c r="AB3110">
        <v>0.24699880935046489</v>
      </c>
      <c r="AC3110">
        <v>4.3092213501834994E-2</v>
      </c>
      <c r="AD3110">
        <v>0</v>
      </c>
      <c r="AE3110">
        <v>3.3080485038709027</v>
      </c>
    </row>
    <row r="3111" spans="1:31" x14ac:dyDescent="0.25">
      <c r="A3111">
        <v>2070158</v>
      </c>
      <c r="B3111">
        <v>1</v>
      </c>
      <c r="C3111" t="s">
        <v>81</v>
      </c>
      <c r="D3111" t="s">
        <v>117</v>
      </c>
      <c r="E3111" t="s">
        <v>140</v>
      </c>
      <c r="F3111" t="s">
        <v>9176</v>
      </c>
      <c r="G3111" t="s">
        <v>142</v>
      </c>
      <c r="H3111" t="s">
        <v>143</v>
      </c>
      <c r="I3111" t="s">
        <v>135</v>
      </c>
      <c r="J3111" t="s">
        <v>136</v>
      </c>
      <c r="K3111" t="s">
        <v>137</v>
      </c>
      <c r="L3111" t="s">
        <v>9177</v>
      </c>
      <c r="M3111" t="s">
        <v>9178</v>
      </c>
      <c r="N3111">
        <v>0.23527777699999999</v>
      </c>
      <c r="O3111">
        <v>0</v>
      </c>
      <c r="P3111">
        <v>252</v>
      </c>
      <c r="Q3111">
        <v>0</v>
      </c>
      <c r="R3111">
        <v>0</v>
      </c>
      <c r="S3111">
        <v>0</v>
      </c>
      <c r="T3111">
        <v>51</v>
      </c>
      <c r="U3111">
        <v>0</v>
      </c>
      <c r="V3111">
        <v>0</v>
      </c>
      <c r="W3111">
        <v>0</v>
      </c>
      <c r="X3111">
        <v>9.7814823390138788</v>
      </c>
      <c r="Y3111">
        <v>0</v>
      </c>
      <c r="Z3111">
        <v>0</v>
      </c>
      <c r="AA3111">
        <v>0</v>
      </c>
      <c r="AB3111">
        <v>3.822272094503107</v>
      </c>
      <c r="AC3111">
        <v>0</v>
      </c>
      <c r="AD3111">
        <v>0</v>
      </c>
      <c r="AE3111">
        <v>13.603754433516986</v>
      </c>
    </row>
    <row r="3112" spans="1:31" x14ac:dyDescent="0.25">
      <c r="A3112">
        <v>2070052</v>
      </c>
      <c r="B3112">
        <v>1</v>
      </c>
      <c r="C3112" t="s">
        <v>80</v>
      </c>
      <c r="D3112" t="s">
        <v>84</v>
      </c>
      <c r="E3112" t="s">
        <v>177</v>
      </c>
      <c r="F3112" t="s">
        <v>9179</v>
      </c>
      <c r="G3112" t="s">
        <v>196</v>
      </c>
      <c r="H3112" t="s">
        <v>143</v>
      </c>
      <c r="I3112" t="s">
        <v>135</v>
      </c>
      <c r="J3112" t="s">
        <v>136</v>
      </c>
      <c r="K3112" t="s">
        <v>137</v>
      </c>
      <c r="L3112" t="s">
        <v>9180</v>
      </c>
      <c r="M3112" t="s">
        <v>9181</v>
      </c>
      <c r="N3112">
        <v>1.6813888880000001</v>
      </c>
      <c r="O3112">
        <v>0</v>
      </c>
      <c r="P3112">
        <v>1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0.28343905094719496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0.28343905094719496</v>
      </c>
    </row>
    <row r="3113" spans="1:31" x14ac:dyDescent="0.25">
      <c r="A3113">
        <v>2070301</v>
      </c>
      <c r="B3113">
        <v>1</v>
      </c>
      <c r="C3113" t="s">
        <v>80</v>
      </c>
      <c r="D3113" t="s">
        <v>108</v>
      </c>
      <c r="E3113" t="s">
        <v>169</v>
      </c>
      <c r="F3113" t="s">
        <v>9182</v>
      </c>
      <c r="G3113" t="s">
        <v>171</v>
      </c>
      <c r="H3113" t="s">
        <v>134</v>
      </c>
      <c r="I3113" t="s">
        <v>135</v>
      </c>
      <c r="J3113" t="s">
        <v>136</v>
      </c>
      <c r="K3113" t="s">
        <v>137</v>
      </c>
      <c r="L3113" t="s">
        <v>9183</v>
      </c>
      <c r="M3113" t="s">
        <v>9184</v>
      </c>
      <c r="N3113">
        <v>2.4666666660000001</v>
      </c>
      <c r="O3113">
        <v>0</v>
      </c>
      <c r="P3113">
        <v>57</v>
      </c>
      <c r="Q3113">
        <v>0</v>
      </c>
      <c r="R3113">
        <v>22</v>
      </c>
      <c r="S3113">
        <v>0</v>
      </c>
      <c r="T3113">
        <v>4</v>
      </c>
      <c r="U3113">
        <v>0</v>
      </c>
      <c r="V3113">
        <v>0</v>
      </c>
      <c r="W3113">
        <v>0</v>
      </c>
      <c r="X3113">
        <v>15.30213417069001</v>
      </c>
      <c r="Y3113">
        <v>0</v>
      </c>
      <c r="Z3113">
        <v>40.614610121837174</v>
      </c>
      <c r="AA3113">
        <v>0</v>
      </c>
      <c r="AB3113">
        <v>2.1394768356158944</v>
      </c>
      <c r="AC3113">
        <v>0</v>
      </c>
      <c r="AD3113">
        <v>0</v>
      </c>
      <c r="AE3113">
        <v>58.056221128143079</v>
      </c>
    </row>
    <row r="3114" spans="1:31" x14ac:dyDescent="0.25">
      <c r="A3114">
        <v>2069860</v>
      </c>
      <c r="B3114">
        <v>1</v>
      </c>
      <c r="C3114" t="s">
        <v>81</v>
      </c>
      <c r="D3114" t="s">
        <v>126</v>
      </c>
      <c r="E3114" t="s">
        <v>131</v>
      </c>
      <c r="F3114" t="s">
        <v>9185</v>
      </c>
      <c r="G3114" t="s">
        <v>133</v>
      </c>
      <c r="H3114" t="s">
        <v>134</v>
      </c>
      <c r="I3114" t="s">
        <v>259</v>
      </c>
      <c r="J3114" t="s">
        <v>136</v>
      </c>
      <c r="K3114" t="s">
        <v>137</v>
      </c>
      <c r="L3114" t="s">
        <v>9186</v>
      </c>
      <c r="M3114" t="s">
        <v>9187</v>
      </c>
      <c r="N3114">
        <v>5.5555550000000002E-3</v>
      </c>
      <c r="O3114">
        <v>3</v>
      </c>
      <c r="P3114">
        <v>1368</v>
      </c>
      <c r="Q3114">
        <v>66</v>
      </c>
      <c r="R3114">
        <v>411</v>
      </c>
      <c r="S3114">
        <v>13</v>
      </c>
      <c r="T3114">
        <v>70</v>
      </c>
      <c r="U3114">
        <v>0</v>
      </c>
      <c r="V3114">
        <v>0</v>
      </c>
      <c r="W3114">
        <v>7.7789236665000002E-3</v>
      </c>
      <c r="X3114">
        <v>0.76444897327563832</v>
      </c>
      <c r="Y3114">
        <v>2.7719623447655666</v>
      </c>
      <c r="Z3114">
        <v>1.8419238866511889</v>
      </c>
      <c r="AA3114">
        <v>0.58452571244183893</v>
      </c>
      <c r="AB3114">
        <v>0.48409364095876672</v>
      </c>
      <c r="AC3114">
        <v>0</v>
      </c>
      <c r="AD3114">
        <v>0</v>
      </c>
      <c r="AE3114">
        <v>6.4547334817594999</v>
      </c>
    </row>
    <row r="3115" spans="1:31" x14ac:dyDescent="0.25">
      <c r="A3115">
        <v>2069909</v>
      </c>
      <c r="B3115">
        <v>1</v>
      </c>
      <c r="C3115" t="s">
        <v>80</v>
      </c>
      <c r="D3115" t="s">
        <v>84</v>
      </c>
      <c r="E3115" t="s">
        <v>169</v>
      </c>
      <c r="F3115" t="s">
        <v>9188</v>
      </c>
      <c r="G3115" t="s">
        <v>154</v>
      </c>
      <c r="H3115" t="s">
        <v>134</v>
      </c>
      <c r="I3115" t="s">
        <v>135</v>
      </c>
      <c r="J3115" t="s">
        <v>136</v>
      </c>
      <c r="K3115" t="s">
        <v>155</v>
      </c>
      <c r="L3115" t="s">
        <v>8909</v>
      </c>
      <c r="M3115" t="s">
        <v>9189</v>
      </c>
      <c r="N3115">
        <v>9.9755555549999997</v>
      </c>
      <c r="O3115">
        <v>0</v>
      </c>
      <c r="P3115">
        <v>112</v>
      </c>
      <c r="Q3115">
        <v>0</v>
      </c>
      <c r="R3115">
        <v>2</v>
      </c>
      <c r="S3115">
        <v>0</v>
      </c>
      <c r="T3115">
        <v>4</v>
      </c>
      <c r="U3115">
        <v>0</v>
      </c>
      <c r="V3115">
        <v>0</v>
      </c>
      <c r="W3115">
        <v>0</v>
      </c>
      <c r="X3115">
        <v>298.53454787104272</v>
      </c>
      <c r="Y3115">
        <v>0</v>
      </c>
      <c r="Z3115">
        <v>3.8855950128864394</v>
      </c>
      <c r="AA3115">
        <v>0</v>
      </c>
      <c r="AB3115">
        <v>35.561326093664682</v>
      </c>
      <c r="AC3115">
        <v>0</v>
      </c>
      <c r="AD3115">
        <v>0</v>
      </c>
      <c r="AE3115">
        <v>337.98146897759381</v>
      </c>
    </row>
    <row r="3116" spans="1:31" x14ac:dyDescent="0.25">
      <c r="A3116">
        <v>2070021</v>
      </c>
      <c r="B3116">
        <v>1</v>
      </c>
      <c r="C3116" t="s">
        <v>81</v>
      </c>
      <c r="D3116" t="s">
        <v>120</v>
      </c>
      <c r="E3116" t="s">
        <v>146</v>
      </c>
      <c r="F3116" t="s">
        <v>9190</v>
      </c>
      <c r="G3116" t="s">
        <v>133</v>
      </c>
      <c r="H3116" t="s">
        <v>134</v>
      </c>
      <c r="I3116" t="s">
        <v>135</v>
      </c>
      <c r="J3116" t="s">
        <v>136</v>
      </c>
      <c r="K3116" t="s">
        <v>137</v>
      </c>
      <c r="L3116" t="s">
        <v>9191</v>
      </c>
      <c r="M3116" t="s">
        <v>9192</v>
      </c>
      <c r="N3116">
        <v>1.439166666</v>
      </c>
      <c r="O3116">
        <v>1</v>
      </c>
      <c r="P3116">
        <v>294</v>
      </c>
      <c r="Q3116">
        <v>73</v>
      </c>
      <c r="R3116">
        <v>3</v>
      </c>
      <c r="S3116">
        <v>15</v>
      </c>
      <c r="T3116">
        <v>34</v>
      </c>
      <c r="U3116">
        <v>2</v>
      </c>
      <c r="V3116">
        <v>0</v>
      </c>
      <c r="W3116">
        <v>1.9155273174375065</v>
      </c>
      <c r="X3116">
        <v>94.824148093743204</v>
      </c>
      <c r="Y3116">
        <v>265.17862689704106</v>
      </c>
      <c r="Z3116">
        <v>4.3978696480846917</v>
      </c>
      <c r="AA3116">
        <v>42.717617229838211</v>
      </c>
      <c r="AB3116">
        <v>15.214138578959782</v>
      </c>
      <c r="AC3116">
        <v>33.385253396064336</v>
      </c>
      <c r="AD3116">
        <v>0</v>
      </c>
      <c r="AE3116">
        <v>457.63318116116875</v>
      </c>
    </row>
    <row r="3117" spans="1:31" x14ac:dyDescent="0.25">
      <c r="A3117">
        <v>2070284</v>
      </c>
      <c r="B3117">
        <v>1</v>
      </c>
      <c r="C3117" t="s">
        <v>81</v>
      </c>
      <c r="D3117" t="s">
        <v>128</v>
      </c>
      <c r="E3117" t="s">
        <v>146</v>
      </c>
      <c r="F3117" t="s">
        <v>9010</v>
      </c>
      <c r="G3117" t="s">
        <v>133</v>
      </c>
      <c r="H3117" t="s">
        <v>134</v>
      </c>
      <c r="I3117" t="s">
        <v>259</v>
      </c>
      <c r="J3117" t="s">
        <v>136</v>
      </c>
      <c r="K3117" t="s">
        <v>137</v>
      </c>
      <c r="L3117" t="s">
        <v>9193</v>
      </c>
      <c r="M3117" t="s">
        <v>9194</v>
      </c>
      <c r="N3117">
        <v>2.0555555E-2</v>
      </c>
      <c r="O3117">
        <v>0</v>
      </c>
      <c r="P3117">
        <v>18</v>
      </c>
      <c r="Q3117">
        <v>1</v>
      </c>
      <c r="R3117">
        <v>0</v>
      </c>
      <c r="S3117">
        <v>25</v>
      </c>
      <c r="T3117">
        <v>35</v>
      </c>
      <c r="U3117">
        <v>34</v>
      </c>
      <c r="V3117">
        <v>43</v>
      </c>
      <c r="W3117">
        <v>0</v>
      </c>
      <c r="X3117">
        <v>0.21003103178805002</v>
      </c>
      <c r="Y3117">
        <v>1.7243714334155558E-2</v>
      </c>
      <c r="Z3117">
        <v>0</v>
      </c>
      <c r="AA3117">
        <v>15.264601158321252</v>
      </c>
      <c r="AB3117">
        <v>4.0714751610668642</v>
      </c>
      <c r="AC3117">
        <v>57.164212035608742</v>
      </c>
      <c r="AD3117">
        <v>22.265106290377446</v>
      </c>
      <c r="AE3117">
        <v>98.992669391496506</v>
      </c>
    </row>
    <row r="3118" spans="1:31" x14ac:dyDescent="0.25">
      <c r="A3118">
        <v>2069852</v>
      </c>
      <c r="B3118">
        <v>1</v>
      </c>
      <c r="C3118" t="s">
        <v>80</v>
      </c>
      <c r="D3118" t="s">
        <v>108</v>
      </c>
      <c r="E3118" t="s">
        <v>131</v>
      </c>
      <c r="F3118" t="s">
        <v>9195</v>
      </c>
      <c r="G3118" t="s">
        <v>133</v>
      </c>
      <c r="H3118" t="s">
        <v>134</v>
      </c>
      <c r="I3118" t="s">
        <v>135</v>
      </c>
      <c r="J3118" t="s">
        <v>136</v>
      </c>
      <c r="K3118" t="s">
        <v>137</v>
      </c>
      <c r="L3118" t="s">
        <v>9196</v>
      </c>
      <c r="M3118" t="s">
        <v>9197</v>
      </c>
      <c r="N3118">
        <v>1.0988888880000001</v>
      </c>
      <c r="O3118">
        <v>0</v>
      </c>
      <c r="P3118">
        <v>665</v>
      </c>
      <c r="Q3118">
        <v>2</v>
      </c>
      <c r="R3118">
        <v>93</v>
      </c>
      <c r="S3118">
        <v>3</v>
      </c>
      <c r="T3118">
        <v>189</v>
      </c>
      <c r="U3118">
        <v>0</v>
      </c>
      <c r="V3118">
        <v>0</v>
      </c>
      <c r="W3118">
        <v>0</v>
      </c>
      <c r="X3118">
        <v>135.31670723814622</v>
      </c>
      <c r="Y3118">
        <v>0.10992710902624001</v>
      </c>
      <c r="Z3118">
        <v>276.39189208062237</v>
      </c>
      <c r="AA3118">
        <v>39.042357225935994</v>
      </c>
      <c r="AB3118">
        <v>190.10503607033019</v>
      </c>
      <c r="AC3118">
        <v>0</v>
      </c>
      <c r="AD3118">
        <v>0</v>
      </c>
      <c r="AE3118">
        <v>640.965919724061</v>
      </c>
    </row>
    <row r="3119" spans="1:31" x14ac:dyDescent="0.25">
      <c r="A3119">
        <v>2070144</v>
      </c>
      <c r="B3119">
        <v>1</v>
      </c>
      <c r="C3119" t="s">
        <v>80</v>
      </c>
      <c r="D3119" t="s">
        <v>90</v>
      </c>
      <c r="E3119" t="s">
        <v>140</v>
      </c>
      <c r="F3119" t="s">
        <v>9198</v>
      </c>
      <c r="G3119" t="s">
        <v>2787</v>
      </c>
      <c r="H3119" t="s">
        <v>143</v>
      </c>
      <c r="I3119" t="s">
        <v>135</v>
      </c>
      <c r="J3119" t="s">
        <v>136</v>
      </c>
      <c r="K3119" t="s">
        <v>137</v>
      </c>
      <c r="L3119" t="s">
        <v>9199</v>
      </c>
      <c r="M3119" t="s">
        <v>9200</v>
      </c>
      <c r="N3119">
        <v>5.0986111110000003</v>
      </c>
      <c r="O3119">
        <v>0</v>
      </c>
      <c r="P3119">
        <v>661</v>
      </c>
      <c r="Q3119">
        <v>0</v>
      </c>
      <c r="R3119">
        <v>0</v>
      </c>
      <c r="S3119">
        <v>0</v>
      </c>
      <c r="T3119">
        <v>24</v>
      </c>
      <c r="U3119">
        <v>0</v>
      </c>
      <c r="V3119">
        <v>0</v>
      </c>
      <c r="W3119">
        <v>0</v>
      </c>
      <c r="X3119">
        <v>948.65756365596383</v>
      </c>
      <c r="Y3119">
        <v>0</v>
      </c>
      <c r="Z3119">
        <v>0</v>
      </c>
      <c r="AA3119">
        <v>0</v>
      </c>
      <c r="AB3119">
        <v>58.722645433865523</v>
      </c>
      <c r="AC3119">
        <v>0</v>
      </c>
      <c r="AD3119">
        <v>0</v>
      </c>
      <c r="AE3119">
        <v>1007.3802090898293</v>
      </c>
    </row>
    <row r="3120" spans="1:31" x14ac:dyDescent="0.25">
      <c r="A3120">
        <v>2069892</v>
      </c>
      <c r="B3120">
        <v>1</v>
      </c>
      <c r="C3120" t="s">
        <v>80</v>
      </c>
      <c r="D3120" t="s">
        <v>83</v>
      </c>
      <c r="E3120" t="s">
        <v>131</v>
      </c>
      <c r="F3120" t="s">
        <v>9201</v>
      </c>
      <c r="G3120" t="s">
        <v>154</v>
      </c>
      <c r="H3120" t="s">
        <v>134</v>
      </c>
      <c r="I3120" t="s">
        <v>135</v>
      </c>
      <c r="J3120" t="s">
        <v>136</v>
      </c>
      <c r="K3120" t="s">
        <v>155</v>
      </c>
      <c r="L3120" t="s">
        <v>9202</v>
      </c>
      <c r="M3120" t="s">
        <v>9203</v>
      </c>
      <c r="N3120">
        <v>7.4447222220000002</v>
      </c>
      <c r="O3120">
        <v>2</v>
      </c>
      <c r="P3120">
        <v>0</v>
      </c>
      <c r="Q3120">
        <v>4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8.3294278610646657</v>
      </c>
      <c r="X3120">
        <v>0</v>
      </c>
      <c r="Y3120">
        <v>13.908497909286886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22.237925770351552</v>
      </c>
    </row>
    <row r="3121" spans="1:31" x14ac:dyDescent="0.25">
      <c r="A3121">
        <v>2069869</v>
      </c>
      <c r="B3121">
        <v>1</v>
      </c>
      <c r="C3121" t="s">
        <v>81</v>
      </c>
      <c r="D3121" t="s">
        <v>122</v>
      </c>
      <c r="E3121" t="s">
        <v>169</v>
      </c>
      <c r="F3121" t="s">
        <v>9204</v>
      </c>
      <c r="G3121" t="s">
        <v>133</v>
      </c>
      <c r="H3121" t="s">
        <v>134</v>
      </c>
      <c r="I3121" t="s">
        <v>135</v>
      </c>
      <c r="J3121" t="s">
        <v>136</v>
      </c>
      <c r="K3121" t="s">
        <v>137</v>
      </c>
      <c r="L3121" t="s">
        <v>9205</v>
      </c>
      <c r="M3121" t="s">
        <v>9206</v>
      </c>
      <c r="N3121">
        <v>0.93027777700000003</v>
      </c>
      <c r="O3121">
        <v>0</v>
      </c>
      <c r="P3121">
        <v>245</v>
      </c>
      <c r="Q3121">
        <v>0</v>
      </c>
      <c r="R3121">
        <v>0</v>
      </c>
      <c r="S3121">
        <v>0</v>
      </c>
      <c r="T3121">
        <v>8</v>
      </c>
      <c r="U3121">
        <v>0</v>
      </c>
      <c r="V3121">
        <v>0</v>
      </c>
      <c r="W3121">
        <v>0</v>
      </c>
      <c r="X3121">
        <v>40.116231586494536</v>
      </c>
      <c r="Y3121">
        <v>0</v>
      </c>
      <c r="Z3121">
        <v>0</v>
      </c>
      <c r="AA3121">
        <v>0</v>
      </c>
      <c r="AB3121">
        <v>1.7666770049157334</v>
      </c>
      <c r="AC3121">
        <v>0</v>
      </c>
      <c r="AD3121">
        <v>0</v>
      </c>
      <c r="AE3121">
        <v>41.882908591410271</v>
      </c>
    </row>
    <row r="3122" spans="1:31" x14ac:dyDescent="0.25">
      <c r="A3122">
        <v>2070290</v>
      </c>
      <c r="B3122">
        <v>1</v>
      </c>
      <c r="C3122" t="s">
        <v>81</v>
      </c>
      <c r="D3122" t="s">
        <v>128</v>
      </c>
      <c r="E3122" t="s">
        <v>146</v>
      </c>
      <c r="F3122" t="s">
        <v>9010</v>
      </c>
      <c r="G3122" t="s">
        <v>133</v>
      </c>
      <c r="H3122" t="s">
        <v>134</v>
      </c>
      <c r="I3122" t="s">
        <v>259</v>
      </c>
      <c r="J3122" t="s">
        <v>136</v>
      </c>
      <c r="K3122" t="s">
        <v>137</v>
      </c>
      <c r="L3122" t="s">
        <v>9207</v>
      </c>
      <c r="M3122" t="s">
        <v>9208</v>
      </c>
      <c r="N3122">
        <v>1.3888888E-2</v>
      </c>
      <c r="O3122">
        <v>0</v>
      </c>
      <c r="P3122">
        <v>18</v>
      </c>
      <c r="Q3122">
        <v>1</v>
      </c>
      <c r="R3122">
        <v>0</v>
      </c>
      <c r="S3122">
        <v>25</v>
      </c>
      <c r="T3122">
        <v>35</v>
      </c>
      <c r="U3122">
        <v>34</v>
      </c>
      <c r="V3122">
        <v>43</v>
      </c>
      <c r="W3122">
        <v>0</v>
      </c>
      <c r="X3122">
        <v>0.14191285931625</v>
      </c>
      <c r="Y3122">
        <v>1.1651158333888889E-2</v>
      </c>
      <c r="Z3122">
        <v>0</v>
      </c>
      <c r="AA3122">
        <v>10.313919701568416</v>
      </c>
      <c r="AB3122">
        <v>2.7509967304505838</v>
      </c>
      <c r="AC3122">
        <v>38.624467591627536</v>
      </c>
      <c r="AD3122">
        <v>15.04399073674151</v>
      </c>
      <c r="AE3122">
        <v>66.886938778038186</v>
      </c>
    </row>
    <row r="3123" spans="1:31" x14ac:dyDescent="0.25">
      <c r="A3123">
        <v>2070098</v>
      </c>
      <c r="B3123">
        <v>1</v>
      </c>
      <c r="C3123" t="s">
        <v>80</v>
      </c>
      <c r="D3123" t="s">
        <v>82</v>
      </c>
      <c r="E3123" t="s">
        <v>177</v>
      </c>
      <c r="F3123" t="s">
        <v>9209</v>
      </c>
      <c r="G3123" t="s">
        <v>160</v>
      </c>
      <c r="H3123" t="s">
        <v>143</v>
      </c>
      <c r="I3123" t="s">
        <v>135</v>
      </c>
      <c r="J3123" t="s">
        <v>136</v>
      </c>
      <c r="K3123" t="s">
        <v>137</v>
      </c>
      <c r="L3123" t="s">
        <v>9210</v>
      </c>
      <c r="M3123" t="s">
        <v>9211</v>
      </c>
      <c r="N3123">
        <v>2.5577777770000001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1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11.013045337672011</v>
      </c>
      <c r="AC3123">
        <v>0</v>
      </c>
      <c r="AD3123">
        <v>0</v>
      </c>
      <c r="AE3123">
        <v>11.013045337672011</v>
      </c>
    </row>
    <row r="3124" spans="1:31" x14ac:dyDescent="0.25">
      <c r="A3124">
        <v>2069955</v>
      </c>
      <c r="B3124">
        <v>1</v>
      </c>
      <c r="C3124" t="s">
        <v>80</v>
      </c>
      <c r="D3124" t="s">
        <v>82</v>
      </c>
      <c r="E3124" t="s">
        <v>169</v>
      </c>
      <c r="F3124" t="s">
        <v>9212</v>
      </c>
      <c r="G3124" t="s">
        <v>273</v>
      </c>
      <c r="H3124" t="s">
        <v>134</v>
      </c>
      <c r="I3124" t="s">
        <v>135</v>
      </c>
      <c r="J3124" t="s">
        <v>136</v>
      </c>
      <c r="K3124" t="s">
        <v>155</v>
      </c>
      <c r="L3124" t="s">
        <v>9213</v>
      </c>
      <c r="M3124" t="s">
        <v>9214</v>
      </c>
      <c r="N3124">
        <v>9.4547222219999991</v>
      </c>
      <c r="O3124">
        <v>0</v>
      </c>
      <c r="P3124">
        <v>667</v>
      </c>
      <c r="Q3124">
        <v>0</v>
      </c>
      <c r="R3124">
        <v>0</v>
      </c>
      <c r="S3124">
        <v>0</v>
      </c>
      <c r="T3124">
        <v>33</v>
      </c>
      <c r="U3124">
        <v>0</v>
      </c>
      <c r="V3124">
        <v>0</v>
      </c>
      <c r="W3124">
        <v>0</v>
      </c>
      <c r="X3124">
        <v>1603.6592522131582</v>
      </c>
      <c r="Y3124">
        <v>0</v>
      </c>
      <c r="Z3124">
        <v>0</v>
      </c>
      <c r="AA3124">
        <v>0</v>
      </c>
      <c r="AB3124">
        <v>165.55579230667644</v>
      </c>
      <c r="AC3124">
        <v>0</v>
      </c>
      <c r="AD3124">
        <v>0</v>
      </c>
      <c r="AE3124">
        <v>1769.2150445198347</v>
      </c>
    </row>
    <row r="3125" spans="1:31" x14ac:dyDescent="0.25">
      <c r="A3125">
        <v>2070061</v>
      </c>
      <c r="B3125">
        <v>1</v>
      </c>
      <c r="C3125" t="s">
        <v>81</v>
      </c>
      <c r="D3125" t="s">
        <v>114</v>
      </c>
      <c r="E3125" t="s">
        <v>169</v>
      </c>
      <c r="F3125" t="s">
        <v>2080</v>
      </c>
      <c r="G3125" t="s">
        <v>171</v>
      </c>
      <c r="H3125" t="s">
        <v>134</v>
      </c>
      <c r="I3125" t="s">
        <v>135</v>
      </c>
      <c r="J3125" t="s">
        <v>136</v>
      </c>
      <c r="K3125" t="s">
        <v>137</v>
      </c>
      <c r="L3125" t="s">
        <v>9215</v>
      </c>
      <c r="M3125" t="s">
        <v>9216</v>
      </c>
      <c r="N3125">
        <v>2.7</v>
      </c>
      <c r="O3125">
        <v>0</v>
      </c>
      <c r="P3125">
        <v>679</v>
      </c>
      <c r="Q3125">
        <v>0</v>
      </c>
      <c r="R3125">
        <v>10</v>
      </c>
      <c r="S3125">
        <v>0</v>
      </c>
      <c r="T3125">
        <v>91</v>
      </c>
      <c r="U3125">
        <v>0</v>
      </c>
      <c r="V3125">
        <v>1</v>
      </c>
      <c r="W3125">
        <v>0</v>
      </c>
      <c r="X3125">
        <v>210.27749030167971</v>
      </c>
      <c r="Y3125">
        <v>0</v>
      </c>
      <c r="Z3125">
        <v>0.4707157572052264</v>
      </c>
      <c r="AA3125">
        <v>0</v>
      </c>
      <c r="AB3125">
        <v>85.70234091218353</v>
      </c>
      <c r="AC3125">
        <v>0</v>
      </c>
      <c r="AD3125">
        <v>0</v>
      </c>
      <c r="AE3125">
        <v>296.45054697106843</v>
      </c>
    </row>
    <row r="3126" spans="1:31" x14ac:dyDescent="0.25">
      <c r="A3126">
        <v>2069812</v>
      </c>
      <c r="B3126">
        <v>1</v>
      </c>
      <c r="C3126" t="s">
        <v>80</v>
      </c>
      <c r="D3126" t="s">
        <v>83</v>
      </c>
      <c r="E3126" t="s">
        <v>169</v>
      </c>
      <c r="F3126" t="s">
        <v>9217</v>
      </c>
      <c r="G3126" t="s">
        <v>273</v>
      </c>
      <c r="H3126" t="s">
        <v>134</v>
      </c>
      <c r="I3126" t="s">
        <v>135</v>
      </c>
      <c r="J3126" t="s">
        <v>136</v>
      </c>
      <c r="K3126" t="s">
        <v>155</v>
      </c>
      <c r="L3126" t="s">
        <v>9218</v>
      </c>
      <c r="M3126" t="s">
        <v>9219</v>
      </c>
      <c r="N3126">
        <v>0.35</v>
      </c>
      <c r="O3126">
        <v>0</v>
      </c>
      <c r="P3126">
        <v>0</v>
      </c>
      <c r="Q3126">
        <v>0</v>
      </c>
      <c r="R3126">
        <v>0</v>
      </c>
      <c r="S3126">
        <v>3</v>
      </c>
      <c r="T3126">
        <v>0</v>
      </c>
      <c r="U3126">
        <v>2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1.8645920211187499</v>
      </c>
      <c r="AB3126">
        <v>0</v>
      </c>
      <c r="AC3126">
        <v>13.133586597364449</v>
      </c>
      <c r="AD3126">
        <v>0</v>
      </c>
      <c r="AE3126">
        <v>14.998178618483198</v>
      </c>
    </row>
    <row r="3127" spans="1:31" x14ac:dyDescent="0.25">
      <c r="A3127">
        <v>2070204</v>
      </c>
      <c r="B3127">
        <v>1</v>
      </c>
      <c r="C3127" t="s">
        <v>80</v>
      </c>
      <c r="D3127" t="s">
        <v>87</v>
      </c>
      <c r="E3127" t="s">
        <v>146</v>
      </c>
      <c r="F3127" t="s">
        <v>9220</v>
      </c>
      <c r="G3127" t="s">
        <v>133</v>
      </c>
      <c r="H3127" t="s">
        <v>134</v>
      </c>
      <c r="I3127" t="s">
        <v>135</v>
      </c>
      <c r="J3127" t="s">
        <v>136</v>
      </c>
      <c r="K3127" t="s">
        <v>137</v>
      </c>
      <c r="L3127" t="s">
        <v>9221</v>
      </c>
      <c r="M3127" t="s">
        <v>9222</v>
      </c>
      <c r="N3127">
        <v>7.8333333000000005E-2</v>
      </c>
      <c r="O3127">
        <v>0</v>
      </c>
      <c r="P3127">
        <v>518</v>
      </c>
      <c r="Q3127">
        <v>0</v>
      </c>
      <c r="R3127">
        <v>0</v>
      </c>
      <c r="S3127">
        <v>7</v>
      </c>
      <c r="T3127">
        <v>76</v>
      </c>
      <c r="U3127">
        <v>2</v>
      </c>
      <c r="V3127">
        <v>5</v>
      </c>
      <c r="W3127">
        <v>0</v>
      </c>
      <c r="X3127">
        <v>10.809325933316334</v>
      </c>
      <c r="Y3127">
        <v>0</v>
      </c>
      <c r="Z3127">
        <v>0</v>
      </c>
      <c r="AA3127">
        <v>6.8743036925048875</v>
      </c>
      <c r="AB3127">
        <v>36.408069977208022</v>
      </c>
      <c r="AC3127">
        <v>12.127994627573223</v>
      </c>
      <c r="AD3127">
        <v>4.4460123589546674</v>
      </c>
      <c r="AE3127">
        <v>70.665706589557132</v>
      </c>
    </row>
    <row r="3128" spans="1:31" x14ac:dyDescent="0.25">
      <c r="A3128">
        <v>2070164</v>
      </c>
      <c r="B3128">
        <v>1</v>
      </c>
      <c r="C3128" t="s">
        <v>81</v>
      </c>
      <c r="D3128" t="s">
        <v>112</v>
      </c>
      <c r="E3128" t="s">
        <v>140</v>
      </c>
      <c r="F3128" t="s">
        <v>9223</v>
      </c>
      <c r="G3128" t="s">
        <v>142</v>
      </c>
      <c r="H3128" t="s">
        <v>143</v>
      </c>
      <c r="I3128" t="s">
        <v>135</v>
      </c>
      <c r="J3128" t="s">
        <v>136</v>
      </c>
      <c r="K3128" t="s">
        <v>137</v>
      </c>
      <c r="L3128" t="s">
        <v>9224</v>
      </c>
      <c r="M3128" t="s">
        <v>9225</v>
      </c>
      <c r="N3128">
        <v>5.0347222220000001</v>
      </c>
      <c r="O3128">
        <v>0</v>
      </c>
      <c r="P3128">
        <v>0</v>
      </c>
      <c r="Q3128">
        <v>0</v>
      </c>
      <c r="R3128">
        <v>22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45.554659556642498</v>
      </c>
      <c r="AA3128">
        <v>0</v>
      </c>
      <c r="AB3128">
        <v>0</v>
      </c>
      <c r="AC3128">
        <v>0</v>
      </c>
      <c r="AD3128">
        <v>0</v>
      </c>
      <c r="AE3128">
        <v>45.554659556642498</v>
      </c>
    </row>
    <row r="3129" spans="1:31" x14ac:dyDescent="0.25">
      <c r="A3129">
        <v>2069972</v>
      </c>
      <c r="B3129">
        <v>1</v>
      </c>
      <c r="C3129" t="s">
        <v>80</v>
      </c>
      <c r="D3129" t="s">
        <v>96</v>
      </c>
      <c r="E3129" t="s">
        <v>177</v>
      </c>
      <c r="F3129" t="s">
        <v>9226</v>
      </c>
      <c r="G3129" t="s">
        <v>183</v>
      </c>
      <c r="H3129" t="s">
        <v>143</v>
      </c>
      <c r="I3129" t="s">
        <v>135</v>
      </c>
      <c r="J3129" t="s">
        <v>136</v>
      </c>
      <c r="K3129" t="s">
        <v>137</v>
      </c>
      <c r="L3129" t="s">
        <v>9227</v>
      </c>
      <c r="M3129" t="s">
        <v>9228</v>
      </c>
      <c r="N3129">
        <v>5.346944444</v>
      </c>
      <c r="O3129">
        <v>0</v>
      </c>
      <c r="P3129">
        <v>1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0.3397692766595834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0.3397692766595834</v>
      </c>
    </row>
    <row r="3130" spans="1:31" x14ac:dyDescent="0.25">
      <c r="A3130">
        <v>2070141</v>
      </c>
      <c r="B3130">
        <v>1</v>
      </c>
      <c r="C3130" t="s">
        <v>80</v>
      </c>
      <c r="D3130" t="s">
        <v>96</v>
      </c>
      <c r="E3130" t="s">
        <v>177</v>
      </c>
      <c r="F3130" t="s">
        <v>9229</v>
      </c>
      <c r="G3130" t="s">
        <v>183</v>
      </c>
      <c r="H3130" t="s">
        <v>143</v>
      </c>
      <c r="I3130" t="s">
        <v>135</v>
      </c>
      <c r="J3130" t="s">
        <v>136</v>
      </c>
      <c r="K3130" t="s">
        <v>137</v>
      </c>
      <c r="L3130" t="s">
        <v>9230</v>
      </c>
      <c r="M3130" t="s">
        <v>9231</v>
      </c>
      <c r="N3130">
        <v>4.4277777770000002</v>
      </c>
      <c r="O3130">
        <v>0</v>
      </c>
      <c r="P3130">
        <v>1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7.6330943220718765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7.6330943220718765</v>
      </c>
    </row>
    <row r="3131" spans="1:31" x14ac:dyDescent="0.25">
      <c r="A3131">
        <v>2070181</v>
      </c>
      <c r="B3131">
        <v>1</v>
      </c>
      <c r="C3131" t="s">
        <v>80</v>
      </c>
      <c r="D3131" t="s">
        <v>100</v>
      </c>
      <c r="E3131" t="s">
        <v>177</v>
      </c>
      <c r="F3131" t="s">
        <v>9232</v>
      </c>
      <c r="G3131" t="s">
        <v>179</v>
      </c>
      <c r="H3131" t="s">
        <v>143</v>
      </c>
      <c r="I3131" t="s">
        <v>135</v>
      </c>
      <c r="J3131" t="s">
        <v>136</v>
      </c>
      <c r="K3131" t="s">
        <v>137</v>
      </c>
      <c r="L3131" t="s">
        <v>9233</v>
      </c>
      <c r="M3131" t="s">
        <v>9234</v>
      </c>
      <c r="N3131">
        <v>3.2847222220000001</v>
      </c>
      <c r="O3131">
        <v>0</v>
      </c>
      <c r="P3131">
        <v>1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0.44147750122893747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0.44147750122893747</v>
      </c>
    </row>
    <row r="3132" spans="1:31" x14ac:dyDescent="0.25">
      <c r="A3132">
        <v>2069932</v>
      </c>
      <c r="B3132">
        <v>1</v>
      </c>
      <c r="C3132" t="s">
        <v>80</v>
      </c>
      <c r="D3132" t="s">
        <v>103</v>
      </c>
      <c r="E3132" t="s">
        <v>169</v>
      </c>
      <c r="F3132" t="s">
        <v>9235</v>
      </c>
      <c r="G3132" t="s">
        <v>273</v>
      </c>
      <c r="H3132" t="s">
        <v>134</v>
      </c>
      <c r="I3132" t="s">
        <v>135</v>
      </c>
      <c r="J3132" t="s">
        <v>136</v>
      </c>
      <c r="K3132" t="s">
        <v>155</v>
      </c>
      <c r="L3132" t="s">
        <v>9236</v>
      </c>
      <c r="M3132" t="s">
        <v>9237</v>
      </c>
      <c r="N3132">
        <v>8.0076488880000003</v>
      </c>
      <c r="O3132">
        <v>0</v>
      </c>
      <c r="P3132">
        <v>220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375.33811775279054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375.33811775279054</v>
      </c>
    </row>
    <row r="3133" spans="1:31" x14ac:dyDescent="0.25">
      <c r="A3133">
        <v>2070227</v>
      </c>
      <c r="B3133">
        <v>1</v>
      </c>
      <c r="C3133" t="s">
        <v>80</v>
      </c>
      <c r="D3133" t="s">
        <v>94</v>
      </c>
      <c r="E3133" t="s">
        <v>177</v>
      </c>
      <c r="F3133" t="s">
        <v>9238</v>
      </c>
      <c r="G3133" t="s">
        <v>183</v>
      </c>
      <c r="H3133" t="s">
        <v>143</v>
      </c>
      <c r="I3133" t="s">
        <v>135</v>
      </c>
      <c r="J3133" t="s">
        <v>136</v>
      </c>
      <c r="K3133" t="s">
        <v>137</v>
      </c>
      <c r="L3133" t="s">
        <v>9239</v>
      </c>
      <c r="M3133" t="s">
        <v>9240</v>
      </c>
      <c r="N3133">
        <v>3.3975</v>
      </c>
      <c r="O3133">
        <v>0</v>
      </c>
      <c r="P3133">
        <v>1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0.87382457962550542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0.87382457962550542</v>
      </c>
    </row>
    <row r="3134" spans="1:31" x14ac:dyDescent="0.25">
      <c r="A3134">
        <v>2070081</v>
      </c>
      <c r="B3134">
        <v>1</v>
      </c>
      <c r="C3134" t="s">
        <v>80</v>
      </c>
      <c r="D3134" t="s">
        <v>83</v>
      </c>
      <c r="E3134" t="s">
        <v>177</v>
      </c>
      <c r="F3134" t="s">
        <v>9241</v>
      </c>
      <c r="G3134" t="s">
        <v>196</v>
      </c>
      <c r="H3134" t="s">
        <v>143</v>
      </c>
      <c r="I3134" t="s">
        <v>135</v>
      </c>
      <c r="J3134" t="s">
        <v>136</v>
      </c>
      <c r="K3134" t="s">
        <v>137</v>
      </c>
      <c r="L3134" t="s">
        <v>9242</v>
      </c>
      <c r="M3134" t="s">
        <v>9243</v>
      </c>
      <c r="N3134">
        <v>0.67805555500000003</v>
      </c>
      <c r="O3134">
        <v>0</v>
      </c>
      <c r="P3134">
        <v>10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1.1863837868128999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1.1863837868128999</v>
      </c>
    </row>
    <row r="3135" spans="1:31" x14ac:dyDescent="0.25">
      <c r="A3135">
        <v>2069915</v>
      </c>
      <c r="B3135">
        <v>1</v>
      </c>
      <c r="C3135" t="s">
        <v>80</v>
      </c>
      <c r="D3135" t="s">
        <v>104</v>
      </c>
      <c r="E3135" t="s">
        <v>146</v>
      </c>
      <c r="F3135" t="s">
        <v>9244</v>
      </c>
      <c r="G3135" t="s">
        <v>273</v>
      </c>
      <c r="H3135" t="s">
        <v>134</v>
      </c>
      <c r="I3135" t="s">
        <v>135</v>
      </c>
      <c r="J3135" t="s">
        <v>136</v>
      </c>
      <c r="K3135" t="s">
        <v>155</v>
      </c>
      <c r="L3135" t="s">
        <v>9245</v>
      </c>
      <c r="M3135" t="s">
        <v>9246</v>
      </c>
      <c r="N3135">
        <v>2.0633333330000001</v>
      </c>
      <c r="O3135">
        <v>7</v>
      </c>
      <c r="P3135">
        <v>352</v>
      </c>
      <c r="Q3135">
        <v>6</v>
      </c>
      <c r="R3135">
        <v>16</v>
      </c>
      <c r="S3135">
        <v>9</v>
      </c>
      <c r="T3135">
        <v>26</v>
      </c>
      <c r="U3135">
        <v>0</v>
      </c>
      <c r="V3135">
        <v>0</v>
      </c>
      <c r="W3135">
        <v>74.533552943538993</v>
      </c>
      <c r="X3135">
        <v>255.19777947889764</v>
      </c>
      <c r="Y3135">
        <v>24.675307549170878</v>
      </c>
      <c r="Z3135">
        <v>12.842956667324087</v>
      </c>
      <c r="AA3135">
        <v>151.38709807354201</v>
      </c>
      <c r="AB3135">
        <v>128.56407410187219</v>
      </c>
      <c r="AC3135">
        <v>0</v>
      </c>
      <c r="AD3135">
        <v>0</v>
      </c>
      <c r="AE3135">
        <v>647.20076881434579</v>
      </c>
    </row>
    <row r="3136" spans="1:31" x14ac:dyDescent="0.25">
      <c r="A3136">
        <v>2070244</v>
      </c>
      <c r="B3136">
        <v>1</v>
      </c>
      <c r="C3136" t="s">
        <v>80</v>
      </c>
      <c r="D3136" t="s">
        <v>94</v>
      </c>
      <c r="E3136" t="s">
        <v>177</v>
      </c>
      <c r="F3136" t="s">
        <v>9247</v>
      </c>
      <c r="G3136" t="s">
        <v>1007</v>
      </c>
      <c r="H3136" t="s">
        <v>143</v>
      </c>
      <c r="I3136" t="s">
        <v>135</v>
      </c>
      <c r="J3136" t="s">
        <v>3</v>
      </c>
      <c r="K3136" t="s">
        <v>137</v>
      </c>
      <c r="L3136" t="s">
        <v>9248</v>
      </c>
      <c r="M3136" t="s">
        <v>9249</v>
      </c>
      <c r="N3136">
        <v>2.7555555549999999</v>
      </c>
      <c r="O3136">
        <v>0</v>
      </c>
      <c r="P3136">
        <v>15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11.164253744251891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11.164253744251891</v>
      </c>
    </row>
    <row r="3137" spans="1:31" x14ac:dyDescent="0.25">
      <c r="A3137">
        <v>2069895</v>
      </c>
      <c r="B3137">
        <v>1</v>
      </c>
      <c r="C3137" t="s">
        <v>81</v>
      </c>
      <c r="D3137" t="s">
        <v>112</v>
      </c>
      <c r="E3137" t="s">
        <v>140</v>
      </c>
      <c r="F3137" t="s">
        <v>141</v>
      </c>
      <c r="G3137" t="s">
        <v>154</v>
      </c>
      <c r="H3137" t="s">
        <v>143</v>
      </c>
      <c r="I3137" t="s">
        <v>135</v>
      </c>
      <c r="J3137" t="s">
        <v>136</v>
      </c>
      <c r="K3137" t="s">
        <v>155</v>
      </c>
      <c r="L3137" t="s">
        <v>9250</v>
      </c>
      <c r="M3137" t="s">
        <v>9251</v>
      </c>
      <c r="N3137">
        <v>7.8605555550000004</v>
      </c>
      <c r="O3137">
        <v>0</v>
      </c>
      <c r="P3137">
        <v>452</v>
      </c>
      <c r="Q3137">
        <v>0</v>
      </c>
      <c r="R3137">
        <v>54</v>
      </c>
      <c r="S3137">
        <v>0</v>
      </c>
      <c r="T3137">
        <v>20</v>
      </c>
      <c r="U3137">
        <v>0</v>
      </c>
      <c r="V3137">
        <v>0</v>
      </c>
      <c r="W3137">
        <v>0</v>
      </c>
      <c r="X3137">
        <v>636.80351068631478</v>
      </c>
      <c r="Y3137">
        <v>0</v>
      </c>
      <c r="Z3137">
        <v>50.752589107547152</v>
      </c>
      <c r="AA3137">
        <v>0</v>
      </c>
      <c r="AB3137">
        <v>49.808277232697989</v>
      </c>
      <c r="AC3137">
        <v>0</v>
      </c>
      <c r="AD3137">
        <v>0</v>
      </c>
      <c r="AE3137">
        <v>737.36437702655985</v>
      </c>
    </row>
    <row r="3138" spans="1:31" x14ac:dyDescent="0.25">
      <c r="A3138">
        <v>2070015</v>
      </c>
      <c r="B3138">
        <v>1</v>
      </c>
      <c r="C3138" t="s">
        <v>81</v>
      </c>
      <c r="D3138" t="s">
        <v>112</v>
      </c>
      <c r="E3138" t="s">
        <v>177</v>
      </c>
      <c r="F3138" t="s">
        <v>9252</v>
      </c>
      <c r="G3138" t="s">
        <v>183</v>
      </c>
      <c r="H3138" t="s">
        <v>143</v>
      </c>
      <c r="I3138" t="s">
        <v>135</v>
      </c>
      <c r="J3138" t="s">
        <v>136</v>
      </c>
      <c r="K3138" t="s">
        <v>137</v>
      </c>
      <c r="L3138" t="s">
        <v>9253</v>
      </c>
      <c r="M3138" t="s">
        <v>9254</v>
      </c>
      <c r="N3138">
        <v>1.768888888</v>
      </c>
      <c r="O3138">
        <v>0</v>
      </c>
      <c r="P3138">
        <v>1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0.48450863338350675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0.48450863338350675</v>
      </c>
    </row>
    <row r="3139" spans="1:31" x14ac:dyDescent="0.25">
      <c r="A3139">
        <v>2070264</v>
      </c>
      <c r="B3139">
        <v>1</v>
      </c>
      <c r="C3139" t="s">
        <v>80</v>
      </c>
      <c r="D3139" t="s">
        <v>96</v>
      </c>
      <c r="E3139" t="s">
        <v>158</v>
      </c>
      <c r="F3139" t="s">
        <v>4844</v>
      </c>
      <c r="G3139" t="s">
        <v>160</v>
      </c>
      <c r="H3139" t="s">
        <v>143</v>
      </c>
      <c r="I3139" t="s">
        <v>135</v>
      </c>
      <c r="J3139" t="s">
        <v>136</v>
      </c>
      <c r="K3139" t="s">
        <v>137</v>
      </c>
      <c r="L3139" t="s">
        <v>9255</v>
      </c>
      <c r="M3139" t="s">
        <v>9256</v>
      </c>
      <c r="N3139">
        <v>1.3977777769999999</v>
      </c>
      <c r="O3139">
        <v>0</v>
      </c>
      <c r="P3139">
        <v>9</v>
      </c>
      <c r="Q3139">
        <v>0</v>
      </c>
      <c r="R3139">
        <v>0</v>
      </c>
      <c r="S3139">
        <v>0</v>
      </c>
      <c r="T3139">
        <v>1</v>
      </c>
      <c r="U3139">
        <v>0</v>
      </c>
      <c r="V3139">
        <v>0</v>
      </c>
      <c r="W3139">
        <v>0</v>
      </c>
      <c r="X3139">
        <v>12.707438066819526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12.707438066819526</v>
      </c>
    </row>
    <row r="3140" spans="1:31" x14ac:dyDescent="0.25">
      <c r="A3140">
        <v>2070101</v>
      </c>
      <c r="B3140">
        <v>1</v>
      </c>
      <c r="C3140" t="s">
        <v>80</v>
      </c>
      <c r="D3140" t="s">
        <v>96</v>
      </c>
      <c r="E3140" t="s">
        <v>146</v>
      </c>
      <c r="F3140" t="s">
        <v>9257</v>
      </c>
      <c r="G3140" t="s">
        <v>273</v>
      </c>
      <c r="H3140" t="s">
        <v>134</v>
      </c>
      <c r="I3140" t="s">
        <v>135</v>
      </c>
      <c r="J3140" t="s">
        <v>136</v>
      </c>
      <c r="K3140" t="s">
        <v>155</v>
      </c>
      <c r="L3140" t="s">
        <v>9258</v>
      </c>
      <c r="M3140" t="s">
        <v>9259</v>
      </c>
      <c r="N3140">
        <v>0.518055555</v>
      </c>
      <c r="O3140">
        <v>5</v>
      </c>
      <c r="P3140">
        <v>252</v>
      </c>
      <c r="Q3140">
        <v>3</v>
      </c>
      <c r="R3140">
        <v>49</v>
      </c>
      <c r="S3140">
        <v>2</v>
      </c>
      <c r="T3140">
        <v>14</v>
      </c>
      <c r="U3140">
        <v>0</v>
      </c>
      <c r="V3140">
        <v>1</v>
      </c>
      <c r="W3140">
        <v>23.560008780969071</v>
      </c>
      <c r="X3140">
        <v>32.48106806423548</v>
      </c>
      <c r="Y3140">
        <v>8.6474497792098628</v>
      </c>
      <c r="Z3140">
        <v>23.331750247646251</v>
      </c>
      <c r="AA3140">
        <v>2.0556080397522005</v>
      </c>
      <c r="AB3140">
        <v>4.4627743753902864</v>
      </c>
      <c r="AC3140">
        <v>0</v>
      </c>
      <c r="AD3140">
        <v>0.68868201735570844</v>
      </c>
      <c r="AE3140">
        <v>95.227341304558848</v>
      </c>
    </row>
    <row r="3141" spans="1:31" x14ac:dyDescent="0.25">
      <c r="A3141">
        <v>2070207</v>
      </c>
      <c r="B3141">
        <v>1</v>
      </c>
      <c r="C3141" t="s">
        <v>80</v>
      </c>
      <c r="D3141" t="s">
        <v>87</v>
      </c>
      <c r="E3141" t="s">
        <v>169</v>
      </c>
      <c r="F3141" t="s">
        <v>9260</v>
      </c>
      <c r="G3141" t="s">
        <v>133</v>
      </c>
      <c r="H3141" t="s">
        <v>134</v>
      </c>
      <c r="I3141" t="s">
        <v>135</v>
      </c>
      <c r="J3141" t="s">
        <v>136</v>
      </c>
      <c r="K3141" t="s">
        <v>137</v>
      </c>
      <c r="L3141" t="s">
        <v>9261</v>
      </c>
      <c r="M3141" t="s">
        <v>9262</v>
      </c>
      <c r="N3141">
        <v>7.2222222000000003E-2</v>
      </c>
      <c r="O3141">
        <v>0</v>
      </c>
      <c r="P3141">
        <v>1911</v>
      </c>
      <c r="Q3141">
        <v>0</v>
      </c>
      <c r="R3141">
        <v>1</v>
      </c>
      <c r="S3141">
        <v>4</v>
      </c>
      <c r="T3141">
        <v>66</v>
      </c>
      <c r="U3141">
        <v>0</v>
      </c>
      <c r="V3141">
        <v>0</v>
      </c>
      <c r="W3141">
        <v>0</v>
      </c>
      <c r="X3141">
        <v>32.862583584120706</v>
      </c>
      <c r="Y3141">
        <v>0</v>
      </c>
      <c r="Z3141">
        <v>1.2964709162599999E-2</v>
      </c>
      <c r="AA3141">
        <v>2.3797312257225722</v>
      </c>
      <c r="AB3141">
        <v>5.4532965934248399</v>
      </c>
      <c r="AC3141">
        <v>0</v>
      </c>
      <c r="AD3141">
        <v>0</v>
      </c>
      <c r="AE3141">
        <v>40.70857611243072</v>
      </c>
    </row>
    <row r="3142" spans="1:31" x14ac:dyDescent="0.25">
      <c r="A3142">
        <v>2069809</v>
      </c>
      <c r="B3142">
        <v>1</v>
      </c>
      <c r="C3142" t="s">
        <v>80</v>
      </c>
      <c r="D3142" t="s">
        <v>110</v>
      </c>
      <c r="E3142" t="s">
        <v>169</v>
      </c>
      <c r="F3142" t="s">
        <v>9263</v>
      </c>
      <c r="G3142" t="s">
        <v>2747</v>
      </c>
      <c r="H3142" t="s">
        <v>134</v>
      </c>
      <c r="I3142" t="s">
        <v>135</v>
      </c>
      <c r="J3142" t="s">
        <v>136</v>
      </c>
      <c r="K3142" t="s">
        <v>137</v>
      </c>
      <c r="L3142" t="s">
        <v>9264</v>
      </c>
      <c r="M3142" t="s">
        <v>9265</v>
      </c>
      <c r="N3142">
        <v>13.218333333</v>
      </c>
      <c r="O3142">
        <v>0</v>
      </c>
      <c r="P3142">
        <v>101</v>
      </c>
      <c r="Q3142">
        <v>0</v>
      </c>
      <c r="R3142">
        <v>0</v>
      </c>
      <c r="S3142">
        <v>0</v>
      </c>
      <c r="T3142">
        <v>4</v>
      </c>
      <c r="U3142">
        <v>0</v>
      </c>
      <c r="V3142">
        <v>0</v>
      </c>
      <c r="W3142">
        <v>0</v>
      </c>
      <c r="X3142">
        <v>399.99015983990705</v>
      </c>
      <c r="Y3142">
        <v>0</v>
      </c>
      <c r="Z3142">
        <v>0</v>
      </c>
      <c r="AA3142">
        <v>0</v>
      </c>
      <c r="AB3142">
        <v>39.773656550096831</v>
      </c>
      <c r="AC3142">
        <v>0</v>
      </c>
      <c r="AD3142">
        <v>0</v>
      </c>
      <c r="AE3142">
        <v>439.76381639000385</v>
      </c>
    </row>
    <row r="3143" spans="1:31" x14ac:dyDescent="0.25">
      <c r="A3143">
        <v>2069958</v>
      </c>
      <c r="B3143">
        <v>1</v>
      </c>
      <c r="C3143" t="s">
        <v>81</v>
      </c>
      <c r="D3143" t="s">
        <v>118</v>
      </c>
      <c r="E3143" t="s">
        <v>169</v>
      </c>
      <c r="F3143" t="s">
        <v>9266</v>
      </c>
      <c r="G3143" t="s">
        <v>133</v>
      </c>
      <c r="H3143" t="s">
        <v>134</v>
      </c>
      <c r="I3143" t="s">
        <v>135</v>
      </c>
      <c r="J3143" t="s">
        <v>136</v>
      </c>
      <c r="K3143" t="s">
        <v>137</v>
      </c>
      <c r="L3143" t="s">
        <v>9267</v>
      </c>
      <c r="M3143" t="s">
        <v>9268</v>
      </c>
      <c r="N3143">
        <v>0.87583333299999999</v>
      </c>
      <c r="O3143">
        <v>2</v>
      </c>
      <c r="P3143">
        <v>27</v>
      </c>
      <c r="Q3143">
        <v>12</v>
      </c>
      <c r="R3143">
        <v>5</v>
      </c>
      <c r="S3143">
        <v>7</v>
      </c>
      <c r="T3143">
        <v>23</v>
      </c>
      <c r="U3143">
        <v>4</v>
      </c>
      <c r="V3143">
        <v>0</v>
      </c>
      <c r="W3143">
        <v>4.4046553391068199</v>
      </c>
      <c r="X3143">
        <v>5.7967883003901282</v>
      </c>
      <c r="Y3143">
        <v>6.9482905162802249</v>
      </c>
      <c r="Z3143">
        <v>3.9332634476368002</v>
      </c>
      <c r="AA3143">
        <v>160.76965342672284</v>
      </c>
      <c r="AB3143">
        <v>18.085134426089617</v>
      </c>
      <c r="AC3143">
        <v>664.0111150407306</v>
      </c>
      <c r="AD3143">
        <v>0</v>
      </c>
      <c r="AE3143">
        <v>863.94890049695709</v>
      </c>
    </row>
    <row r="3144" spans="1:31" x14ac:dyDescent="0.25">
      <c r="A3144">
        <v>2069904</v>
      </c>
      <c r="B3144">
        <v>1</v>
      </c>
      <c r="C3144" t="s">
        <v>81</v>
      </c>
      <c r="D3144" t="s">
        <v>115</v>
      </c>
      <c r="E3144" t="s">
        <v>169</v>
      </c>
      <c r="F3144" t="s">
        <v>9269</v>
      </c>
      <c r="G3144" t="s">
        <v>154</v>
      </c>
      <c r="H3144" t="s">
        <v>134</v>
      </c>
      <c r="I3144" t="s">
        <v>135</v>
      </c>
      <c r="J3144" t="s">
        <v>136</v>
      </c>
      <c r="K3144" t="s">
        <v>155</v>
      </c>
      <c r="L3144" t="s">
        <v>9270</v>
      </c>
      <c r="M3144" t="s">
        <v>9271</v>
      </c>
      <c r="N3144">
        <v>7.8613888879999996</v>
      </c>
      <c r="O3144">
        <v>0</v>
      </c>
      <c r="P3144">
        <v>17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19.605720902790349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19.605720902790349</v>
      </c>
    </row>
    <row r="3145" spans="1:31" x14ac:dyDescent="0.25">
      <c r="A3145">
        <v>2070090</v>
      </c>
      <c r="B3145">
        <v>1</v>
      </c>
      <c r="C3145" t="s">
        <v>80</v>
      </c>
      <c r="D3145" t="s">
        <v>92</v>
      </c>
      <c r="E3145" t="s">
        <v>158</v>
      </c>
      <c r="F3145" t="s">
        <v>9272</v>
      </c>
      <c r="G3145" t="s">
        <v>1072</v>
      </c>
      <c r="H3145" t="s">
        <v>143</v>
      </c>
      <c r="I3145" t="s">
        <v>135</v>
      </c>
      <c r="J3145" t="s">
        <v>136</v>
      </c>
      <c r="K3145" t="s">
        <v>137</v>
      </c>
      <c r="L3145" t="s">
        <v>9273</v>
      </c>
      <c r="M3145" t="s">
        <v>9274</v>
      </c>
      <c r="N3145">
        <v>1.109722222</v>
      </c>
      <c r="O3145">
        <v>0</v>
      </c>
      <c r="P3145">
        <v>83</v>
      </c>
      <c r="Q3145">
        <v>0</v>
      </c>
      <c r="R3145">
        <v>0</v>
      </c>
      <c r="S3145">
        <v>0</v>
      </c>
      <c r="T3145">
        <v>11</v>
      </c>
      <c r="U3145">
        <v>0</v>
      </c>
      <c r="V3145">
        <v>0</v>
      </c>
      <c r="W3145">
        <v>0</v>
      </c>
      <c r="X3145">
        <v>22.400094862468308</v>
      </c>
      <c r="Y3145">
        <v>0</v>
      </c>
      <c r="Z3145">
        <v>0</v>
      </c>
      <c r="AA3145">
        <v>0</v>
      </c>
      <c r="AB3145">
        <v>5.0958719591138708</v>
      </c>
      <c r="AC3145">
        <v>0</v>
      </c>
      <c r="AD3145">
        <v>0</v>
      </c>
      <c r="AE3145">
        <v>27.495966821582179</v>
      </c>
    </row>
    <row r="3146" spans="1:31" x14ac:dyDescent="0.25">
      <c r="A3146">
        <v>2069898</v>
      </c>
      <c r="B3146">
        <v>1</v>
      </c>
      <c r="C3146" t="s">
        <v>80</v>
      </c>
      <c r="D3146" t="s">
        <v>93</v>
      </c>
      <c r="E3146" t="s">
        <v>169</v>
      </c>
      <c r="F3146" t="s">
        <v>9275</v>
      </c>
      <c r="G3146" t="s">
        <v>154</v>
      </c>
      <c r="H3146" t="s">
        <v>134</v>
      </c>
      <c r="I3146" t="s">
        <v>135</v>
      </c>
      <c r="J3146" t="s">
        <v>136</v>
      </c>
      <c r="K3146" t="s">
        <v>155</v>
      </c>
      <c r="L3146" t="s">
        <v>9276</v>
      </c>
      <c r="M3146" t="s">
        <v>9277</v>
      </c>
      <c r="N3146">
        <v>8.1002083329999994</v>
      </c>
      <c r="O3146">
        <v>0</v>
      </c>
      <c r="P3146">
        <v>375</v>
      </c>
      <c r="Q3146">
        <v>0</v>
      </c>
      <c r="R3146">
        <v>7</v>
      </c>
      <c r="S3146">
        <v>0</v>
      </c>
      <c r="T3146">
        <v>56</v>
      </c>
      <c r="U3146">
        <v>0</v>
      </c>
      <c r="V3146">
        <v>1</v>
      </c>
      <c r="W3146">
        <v>0</v>
      </c>
      <c r="X3146">
        <v>542.26472419329752</v>
      </c>
      <c r="Y3146">
        <v>0</v>
      </c>
      <c r="Z3146">
        <v>80.640798331803566</v>
      </c>
      <c r="AA3146">
        <v>0</v>
      </c>
      <c r="AB3146">
        <v>243.32032841897831</v>
      </c>
      <c r="AC3146">
        <v>0</v>
      </c>
      <c r="AD3146">
        <v>45.972689656910255</v>
      </c>
      <c r="AE3146">
        <v>912.19854060098965</v>
      </c>
    </row>
    <row r="3147" spans="1:31" x14ac:dyDescent="0.25">
      <c r="A3147">
        <v>2069921</v>
      </c>
      <c r="B3147">
        <v>1</v>
      </c>
      <c r="C3147" t="s">
        <v>80</v>
      </c>
      <c r="D3147" t="s">
        <v>104</v>
      </c>
      <c r="E3147" t="s">
        <v>169</v>
      </c>
      <c r="F3147" t="s">
        <v>9278</v>
      </c>
      <c r="G3147" t="s">
        <v>3017</v>
      </c>
      <c r="H3147" t="s">
        <v>134</v>
      </c>
      <c r="I3147" t="s">
        <v>135</v>
      </c>
      <c r="J3147" t="s">
        <v>136</v>
      </c>
      <c r="K3147" t="s">
        <v>137</v>
      </c>
      <c r="L3147" t="s">
        <v>9279</v>
      </c>
      <c r="M3147" t="s">
        <v>9280</v>
      </c>
      <c r="N3147">
        <v>1.1133333329999999</v>
      </c>
      <c r="O3147">
        <v>5</v>
      </c>
      <c r="P3147">
        <v>41</v>
      </c>
      <c r="Q3147">
        <v>4</v>
      </c>
      <c r="R3147">
        <v>0</v>
      </c>
      <c r="S3147">
        <v>4</v>
      </c>
      <c r="T3147">
        <v>0</v>
      </c>
      <c r="U3147">
        <v>1</v>
      </c>
      <c r="V3147">
        <v>0</v>
      </c>
      <c r="W3147">
        <v>1.8185659904384002</v>
      </c>
      <c r="X3147">
        <v>21.2307893285811</v>
      </c>
      <c r="Y3147">
        <v>3.452233259278267</v>
      </c>
      <c r="Z3147">
        <v>0</v>
      </c>
      <c r="AA3147">
        <v>55.539975531942645</v>
      </c>
      <c r="AB3147">
        <v>0</v>
      </c>
      <c r="AC3147">
        <v>531.65693710273558</v>
      </c>
      <c r="AD3147">
        <v>0</v>
      </c>
      <c r="AE3147">
        <v>613.698501212976</v>
      </c>
    </row>
    <row r="3148" spans="1:31" x14ac:dyDescent="0.25">
      <c r="A3148">
        <v>2070167</v>
      </c>
      <c r="B3148">
        <v>1</v>
      </c>
      <c r="C3148" t="s">
        <v>80</v>
      </c>
      <c r="D3148" t="s">
        <v>96</v>
      </c>
      <c r="E3148" t="s">
        <v>177</v>
      </c>
      <c r="F3148" t="s">
        <v>8500</v>
      </c>
      <c r="G3148" t="s">
        <v>183</v>
      </c>
      <c r="H3148" t="s">
        <v>143</v>
      </c>
      <c r="I3148" t="s">
        <v>135</v>
      </c>
      <c r="J3148" t="s">
        <v>136</v>
      </c>
      <c r="K3148" t="s">
        <v>137</v>
      </c>
      <c r="L3148" t="s">
        <v>9281</v>
      </c>
      <c r="M3148" t="s">
        <v>9282</v>
      </c>
      <c r="N3148">
        <v>3.8816666660000001</v>
      </c>
      <c r="O3148">
        <v>0</v>
      </c>
      <c r="P3148">
        <v>2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1.5663407564245353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1.5663407564245353</v>
      </c>
    </row>
    <row r="3149" spans="1:31" x14ac:dyDescent="0.25">
      <c r="A3149">
        <v>2070027</v>
      </c>
      <c r="B3149">
        <v>1</v>
      </c>
      <c r="C3149" t="s">
        <v>80</v>
      </c>
      <c r="D3149" t="s">
        <v>97</v>
      </c>
      <c r="E3149" t="s">
        <v>177</v>
      </c>
      <c r="F3149" t="s">
        <v>9283</v>
      </c>
      <c r="G3149" t="s">
        <v>179</v>
      </c>
      <c r="H3149" t="s">
        <v>143</v>
      </c>
      <c r="I3149" t="s">
        <v>135</v>
      </c>
      <c r="J3149" t="s">
        <v>136</v>
      </c>
      <c r="K3149" t="s">
        <v>137</v>
      </c>
      <c r="L3149" t="s">
        <v>9284</v>
      </c>
      <c r="M3149" t="s">
        <v>9285</v>
      </c>
      <c r="N3149">
        <v>4.3116666659999998</v>
      </c>
      <c r="O3149">
        <v>0</v>
      </c>
      <c r="P3149">
        <v>3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3.3959967086293776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3.3959967086293776</v>
      </c>
    </row>
    <row r="3150" spans="1:31" x14ac:dyDescent="0.25">
      <c r="A3150">
        <v>2069881</v>
      </c>
      <c r="B3150">
        <v>1</v>
      </c>
      <c r="C3150" t="s">
        <v>81</v>
      </c>
      <c r="D3150" t="s">
        <v>128</v>
      </c>
      <c r="E3150" t="s">
        <v>131</v>
      </c>
      <c r="F3150" t="s">
        <v>9286</v>
      </c>
      <c r="G3150" t="s">
        <v>133</v>
      </c>
      <c r="H3150" t="s">
        <v>134</v>
      </c>
      <c r="I3150" t="s">
        <v>135</v>
      </c>
      <c r="J3150" t="s">
        <v>136</v>
      </c>
      <c r="K3150" t="s">
        <v>137</v>
      </c>
      <c r="L3150" t="s">
        <v>9287</v>
      </c>
      <c r="M3150" t="s">
        <v>9288</v>
      </c>
      <c r="N3150">
        <v>1.2575000000000001</v>
      </c>
      <c r="O3150">
        <v>0</v>
      </c>
      <c r="P3150">
        <v>0</v>
      </c>
      <c r="Q3150">
        <v>0</v>
      </c>
      <c r="R3150">
        <v>0</v>
      </c>
      <c r="S3150">
        <v>24</v>
      </c>
      <c r="T3150">
        <v>0</v>
      </c>
      <c r="U3150">
        <v>22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480.36475634627953</v>
      </c>
      <c r="AB3150">
        <v>0</v>
      </c>
      <c r="AC3150">
        <v>2979.4961758659515</v>
      </c>
      <c r="AD3150">
        <v>0</v>
      </c>
      <c r="AE3150">
        <v>3459.8609322122311</v>
      </c>
    </row>
    <row r="3151" spans="1:31" x14ac:dyDescent="0.25">
      <c r="A3151">
        <v>2070084</v>
      </c>
      <c r="B3151">
        <v>1</v>
      </c>
      <c r="C3151" t="s">
        <v>81</v>
      </c>
      <c r="D3151" t="s">
        <v>122</v>
      </c>
      <c r="E3151" t="s">
        <v>169</v>
      </c>
      <c r="F3151" t="s">
        <v>9289</v>
      </c>
      <c r="G3151" t="s">
        <v>171</v>
      </c>
      <c r="H3151" t="s">
        <v>134</v>
      </c>
      <c r="I3151" t="s">
        <v>135</v>
      </c>
      <c r="J3151" t="s">
        <v>136</v>
      </c>
      <c r="K3151" t="s">
        <v>137</v>
      </c>
      <c r="L3151" t="s">
        <v>9290</v>
      </c>
      <c r="M3151" t="s">
        <v>9291</v>
      </c>
      <c r="N3151">
        <v>2.0244444439999998</v>
      </c>
      <c r="O3151">
        <v>0</v>
      </c>
      <c r="P3151">
        <v>169</v>
      </c>
      <c r="Q3151">
        <v>0</v>
      </c>
      <c r="R3151">
        <v>6</v>
      </c>
      <c r="S3151">
        <v>0</v>
      </c>
      <c r="T3151">
        <v>17</v>
      </c>
      <c r="U3151">
        <v>0</v>
      </c>
      <c r="V3151">
        <v>0</v>
      </c>
      <c r="W3151">
        <v>0</v>
      </c>
      <c r="X3151">
        <v>54.633112671196564</v>
      </c>
      <c r="Y3151">
        <v>0</v>
      </c>
      <c r="Z3151">
        <v>13.003540043829453</v>
      </c>
      <c r="AA3151">
        <v>0</v>
      </c>
      <c r="AB3151">
        <v>12.228722152743105</v>
      </c>
      <c r="AC3151">
        <v>0</v>
      </c>
      <c r="AD3151">
        <v>0</v>
      </c>
      <c r="AE3151">
        <v>79.86537486776912</v>
      </c>
    </row>
    <row r="3152" spans="1:31" x14ac:dyDescent="0.25">
      <c r="A3152">
        <v>2070230</v>
      </c>
      <c r="B3152">
        <v>1</v>
      </c>
      <c r="C3152" t="s">
        <v>81</v>
      </c>
      <c r="D3152" t="s">
        <v>112</v>
      </c>
      <c r="E3152" t="s">
        <v>158</v>
      </c>
      <c r="F3152" t="s">
        <v>9292</v>
      </c>
      <c r="G3152" t="s">
        <v>385</v>
      </c>
      <c r="H3152" t="s">
        <v>143</v>
      </c>
      <c r="I3152" t="s">
        <v>135</v>
      </c>
      <c r="J3152" t="s">
        <v>136</v>
      </c>
      <c r="K3152" t="s">
        <v>137</v>
      </c>
      <c r="L3152" t="s">
        <v>9293</v>
      </c>
      <c r="M3152" t="s">
        <v>9294</v>
      </c>
      <c r="N3152">
        <v>4.341111111</v>
      </c>
      <c r="O3152">
        <v>0</v>
      </c>
      <c r="P3152">
        <v>61</v>
      </c>
      <c r="Q3152">
        <v>0</v>
      </c>
      <c r="R3152">
        <v>0</v>
      </c>
      <c r="S3152">
        <v>0</v>
      </c>
      <c r="T3152">
        <v>1</v>
      </c>
      <c r="U3152">
        <v>0</v>
      </c>
      <c r="V3152">
        <v>0</v>
      </c>
      <c r="W3152">
        <v>0</v>
      </c>
      <c r="X3152">
        <v>47.799206207472622</v>
      </c>
      <c r="Y3152">
        <v>0</v>
      </c>
      <c r="Z3152">
        <v>0</v>
      </c>
      <c r="AA3152">
        <v>0</v>
      </c>
      <c r="AB3152">
        <v>4.6406105266021944E-2</v>
      </c>
      <c r="AC3152">
        <v>0</v>
      </c>
      <c r="AD3152">
        <v>0</v>
      </c>
      <c r="AE3152">
        <v>47.845612312738645</v>
      </c>
    </row>
    <row r="3153" spans="1:31" x14ac:dyDescent="0.25">
      <c r="A3153">
        <v>2069981</v>
      </c>
      <c r="B3153">
        <v>1</v>
      </c>
      <c r="C3153" t="s">
        <v>81</v>
      </c>
      <c r="D3153" t="s">
        <v>115</v>
      </c>
      <c r="E3153" t="s">
        <v>169</v>
      </c>
      <c r="F3153" t="s">
        <v>9295</v>
      </c>
      <c r="G3153" t="s">
        <v>8377</v>
      </c>
      <c r="H3153" t="s">
        <v>134</v>
      </c>
      <c r="I3153" t="s">
        <v>135</v>
      </c>
      <c r="J3153" t="s">
        <v>136</v>
      </c>
      <c r="K3153" t="s">
        <v>155</v>
      </c>
      <c r="L3153" t="s">
        <v>9296</v>
      </c>
      <c r="M3153" t="s">
        <v>9297</v>
      </c>
      <c r="N3153">
        <v>1.0125</v>
      </c>
      <c r="O3153">
        <v>0</v>
      </c>
      <c r="P3153">
        <v>208</v>
      </c>
      <c r="Q3153">
        <v>0</v>
      </c>
      <c r="R3153">
        <v>3</v>
      </c>
      <c r="S3153">
        <v>1</v>
      </c>
      <c r="T3153">
        <v>13</v>
      </c>
      <c r="U3153">
        <v>0</v>
      </c>
      <c r="V3153">
        <v>0</v>
      </c>
      <c r="W3153">
        <v>0</v>
      </c>
      <c r="X3153">
        <v>23.830263580525333</v>
      </c>
      <c r="Y3153">
        <v>0</v>
      </c>
      <c r="Z3153">
        <v>8.3519858535000008E-3</v>
      </c>
      <c r="AA3153">
        <v>0.49226796456000005</v>
      </c>
      <c r="AB3153">
        <v>4.277149899440178</v>
      </c>
      <c r="AC3153">
        <v>0</v>
      </c>
      <c r="AD3153">
        <v>0</v>
      </c>
      <c r="AE3153">
        <v>28.608033430379013</v>
      </c>
    </row>
    <row r="3154" spans="1:31" x14ac:dyDescent="0.25">
      <c r="A3154">
        <v>2069835</v>
      </c>
      <c r="B3154">
        <v>1</v>
      </c>
      <c r="C3154" t="s">
        <v>80</v>
      </c>
      <c r="D3154" t="s">
        <v>106</v>
      </c>
      <c r="E3154" t="s">
        <v>146</v>
      </c>
      <c r="F3154" t="s">
        <v>8196</v>
      </c>
      <c r="G3154" t="s">
        <v>513</v>
      </c>
      <c r="H3154" t="s">
        <v>134</v>
      </c>
      <c r="I3154" t="s">
        <v>135</v>
      </c>
      <c r="J3154" t="s">
        <v>5</v>
      </c>
      <c r="K3154" t="s">
        <v>155</v>
      </c>
      <c r="L3154" t="s">
        <v>9298</v>
      </c>
      <c r="M3154" t="s">
        <v>9299</v>
      </c>
      <c r="N3154">
        <v>0.39277777699999999</v>
      </c>
      <c r="O3154">
        <v>12</v>
      </c>
      <c r="P3154">
        <v>8790</v>
      </c>
      <c r="Q3154">
        <v>509</v>
      </c>
      <c r="R3154">
        <v>1351</v>
      </c>
      <c r="S3154">
        <v>128</v>
      </c>
      <c r="T3154">
        <v>1342</v>
      </c>
      <c r="U3154">
        <v>8</v>
      </c>
      <c r="V3154">
        <v>1</v>
      </c>
      <c r="W3154">
        <v>1.0504750220128733</v>
      </c>
      <c r="X3154">
        <v>427.82152225009395</v>
      </c>
      <c r="Y3154">
        <v>575.76670168943429</v>
      </c>
      <c r="Z3154">
        <v>873.0897690626914</v>
      </c>
      <c r="AA3154">
        <v>196.473879201149</v>
      </c>
      <c r="AB3154">
        <v>266.63593341922751</v>
      </c>
      <c r="AC3154">
        <v>86.482262114210499</v>
      </c>
      <c r="AD3154">
        <v>0.53489342164697451</v>
      </c>
      <c r="AE3154">
        <v>2427.8554361804663</v>
      </c>
    </row>
    <row r="3155" spans="1:31" x14ac:dyDescent="0.25">
      <c r="A3155">
        <v>2070130</v>
      </c>
      <c r="B3155">
        <v>1</v>
      </c>
      <c r="C3155" t="s">
        <v>80</v>
      </c>
      <c r="D3155" t="s">
        <v>97</v>
      </c>
      <c r="E3155" t="s">
        <v>131</v>
      </c>
      <c r="F3155" t="s">
        <v>9300</v>
      </c>
      <c r="G3155" t="s">
        <v>513</v>
      </c>
      <c r="H3155" t="s">
        <v>134</v>
      </c>
      <c r="I3155" t="s">
        <v>259</v>
      </c>
      <c r="J3155" t="s">
        <v>136</v>
      </c>
      <c r="K3155" t="s">
        <v>137</v>
      </c>
      <c r="L3155" t="s">
        <v>9301</v>
      </c>
      <c r="M3155" t="s">
        <v>9302</v>
      </c>
      <c r="N3155">
        <v>1.3333332999999999E-2</v>
      </c>
      <c r="O3155">
        <v>0</v>
      </c>
      <c r="P3155">
        <v>1221</v>
      </c>
      <c r="Q3155">
        <v>0</v>
      </c>
      <c r="R3155">
        <v>30</v>
      </c>
      <c r="S3155">
        <v>3</v>
      </c>
      <c r="T3155">
        <v>361</v>
      </c>
      <c r="U3155">
        <v>0</v>
      </c>
      <c r="V3155">
        <v>0</v>
      </c>
      <c r="W3155">
        <v>0</v>
      </c>
      <c r="X3155">
        <v>4.780285001904236</v>
      </c>
      <c r="Y3155">
        <v>0</v>
      </c>
      <c r="Z3155">
        <v>0.16849236386813338</v>
      </c>
      <c r="AA3155">
        <v>6.7219813779848545</v>
      </c>
      <c r="AB3155">
        <v>5.23397214789349</v>
      </c>
      <c r="AC3155">
        <v>0</v>
      </c>
      <c r="AD3155">
        <v>0</v>
      </c>
      <c r="AE3155">
        <v>16.904730891650715</v>
      </c>
    </row>
    <row r="3156" spans="1:31" x14ac:dyDescent="0.25">
      <c r="A3156">
        <v>2069818</v>
      </c>
      <c r="B3156">
        <v>1</v>
      </c>
      <c r="C3156" t="s">
        <v>80</v>
      </c>
      <c r="D3156" t="s">
        <v>90</v>
      </c>
      <c r="E3156" t="s">
        <v>295</v>
      </c>
      <c r="F3156" t="s">
        <v>9303</v>
      </c>
      <c r="G3156" t="s">
        <v>513</v>
      </c>
      <c r="H3156" t="s">
        <v>680</v>
      </c>
      <c r="I3156" t="s">
        <v>135</v>
      </c>
      <c r="J3156" t="s">
        <v>136</v>
      </c>
      <c r="K3156" t="s">
        <v>155</v>
      </c>
      <c r="L3156" t="s">
        <v>9304</v>
      </c>
      <c r="M3156" t="s">
        <v>9305</v>
      </c>
      <c r="N3156">
        <v>6.6666665999999999E-2</v>
      </c>
      <c r="O3156">
        <v>0</v>
      </c>
      <c r="P3156">
        <v>21651</v>
      </c>
      <c r="Q3156">
        <v>0</v>
      </c>
      <c r="R3156">
        <v>0</v>
      </c>
      <c r="S3156">
        <v>1</v>
      </c>
      <c r="T3156">
        <v>1353</v>
      </c>
      <c r="U3156">
        <v>0</v>
      </c>
      <c r="V3156">
        <v>1</v>
      </c>
      <c r="W3156">
        <v>0</v>
      </c>
      <c r="X3156">
        <v>212.50685303079729</v>
      </c>
      <c r="Y3156">
        <v>0</v>
      </c>
      <c r="Z3156">
        <v>0</v>
      </c>
      <c r="AA3156">
        <v>4.9659505068684675</v>
      </c>
      <c r="AB3156">
        <v>49.714519812916237</v>
      </c>
      <c r="AC3156">
        <v>0</v>
      </c>
      <c r="AD3156">
        <v>7.2621156697999997E-2</v>
      </c>
      <c r="AE3156">
        <v>267.25994450728001</v>
      </c>
    </row>
    <row r="3157" spans="1:31" x14ac:dyDescent="0.25">
      <c r="A3157">
        <v>2070173</v>
      </c>
      <c r="B3157">
        <v>1</v>
      </c>
      <c r="C3157" t="s">
        <v>81</v>
      </c>
      <c r="D3157" t="s">
        <v>127</v>
      </c>
      <c r="E3157" t="s">
        <v>177</v>
      </c>
      <c r="F3157" t="s">
        <v>9306</v>
      </c>
      <c r="G3157" t="s">
        <v>183</v>
      </c>
      <c r="H3157" t="s">
        <v>143</v>
      </c>
      <c r="I3157" t="s">
        <v>135</v>
      </c>
      <c r="J3157" t="s">
        <v>136</v>
      </c>
      <c r="K3157" t="s">
        <v>137</v>
      </c>
      <c r="L3157" t="s">
        <v>9307</v>
      </c>
      <c r="M3157" t="s">
        <v>9308</v>
      </c>
      <c r="N3157">
        <v>0.92361111100000004</v>
      </c>
      <c r="O3157">
        <v>0</v>
      </c>
      <c r="P3157">
        <v>3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0.36456054764470835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0.36456054764470835</v>
      </c>
    </row>
    <row r="3158" spans="1:31" x14ac:dyDescent="0.25">
      <c r="A3158">
        <v>2069918</v>
      </c>
      <c r="B3158">
        <v>1</v>
      </c>
      <c r="C3158" t="s">
        <v>80</v>
      </c>
      <c r="D3158" t="s">
        <v>105</v>
      </c>
      <c r="E3158" t="s">
        <v>158</v>
      </c>
      <c r="F3158" t="s">
        <v>9309</v>
      </c>
      <c r="G3158" t="s">
        <v>385</v>
      </c>
      <c r="H3158" t="s">
        <v>143</v>
      </c>
      <c r="I3158" t="s">
        <v>135</v>
      </c>
      <c r="J3158" t="s">
        <v>136</v>
      </c>
      <c r="K3158" t="s">
        <v>137</v>
      </c>
      <c r="L3158" t="s">
        <v>9310</v>
      </c>
      <c r="M3158" t="s">
        <v>9311</v>
      </c>
      <c r="N3158">
        <v>0.91527777700000001</v>
      </c>
      <c r="O3158">
        <v>0</v>
      </c>
      <c r="P3158">
        <v>16</v>
      </c>
      <c r="Q3158">
        <v>0</v>
      </c>
      <c r="R3158">
        <v>0</v>
      </c>
      <c r="S3158">
        <v>0</v>
      </c>
      <c r="T3158">
        <v>2</v>
      </c>
      <c r="U3158">
        <v>0</v>
      </c>
      <c r="V3158">
        <v>0</v>
      </c>
      <c r="W3158">
        <v>0</v>
      </c>
      <c r="X3158">
        <v>3.5374076269833425</v>
      </c>
      <c r="Y3158">
        <v>0</v>
      </c>
      <c r="Z3158">
        <v>0</v>
      </c>
      <c r="AA3158">
        <v>0</v>
      </c>
      <c r="AB3158">
        <v>6.6122696282446052</v>
      </c>
      <c r="AC3158">
        <v>0</v>
      </c>
      <c r="AD3158">
        <v>0</v>
      </c>
      <c r="AE3158">
        <v>10.149677255227948</v>
      </c>
    </row>
    <row r="3159" spans="1:31" x14ac:dyDescent="0.25">
      <c r="A3159">
        <v>2069861</v>
      </c>
      <c r="B3159">
        <v>1</v>
      </c>
      <c r="C3159" t="s">
        <v>81</v>
      </c>
      <c r="D3159" t="s">
        <v>128</v>
      </c>
      <c r="E3159" t="s">
        <v>169</v>
      </c>
      <c r="F3159" t="s">
        <v>9312</v>
      </c>
      <c r="G3159" t="s">
        <v>133</v>
      </c>
      <c r="H3159" t="s">
        <v>134</v>
      </c>
      <c r="I3159" t="s">
        <v>135</v>
      </c>
      <c r="J3159" t="s">
        <v>136</v>
      </c>
      <c r="K3159" t="s">
        <v>137</v>
      </c>
      <c r="L3159" t="s">
        <v>9313</v>
      </c>
      <c r="M3159" t="s">
        <v>9314</v>
      </c>
      <c r="N3159">
        <v>1.0222222219999999</v>
      </c>
      <c r="O3159">
        <v>1</v>
      </c>
      <c r="P3159">
        <v>536</v>
      </c>
      <c r="Q3159">
        <v>4</v>
      </c>
      <c r="R3159">
        <v>57</v>
      </c>
      <c r="S3159">
        <v>0</v>
      </c>
      <c r="T3159">
        <v>17</v>
      </c>
      <c r="U3159">
        <v>1</v>
      </c>
      <c r="V3159">
        <v>0</v>
      </c>
      <c r="W3159">
        <v>0.17693825751839998</v>
      </c>
      <c r="X3159">
        <v>139.31707050170229</v>
      </c>
      <c r="Y3159">
        <v>2.5860751819939205</v>
      </c>
      <c r="Z3159">
        <v>28.805869033976379</v>
      </c>
      <c r="AA3159">
        <v>0</v>
      </c>
      <c r="AB3159">
        <v>21.140614935850039</v>
      </c>
      <c r="AC3159">
        <v>99.436159497993984</v>
      </c>
      <c r="AD3159">
        <v>0</v>
      </c>
      <c r="AE3159">
        <v>291.46272740903504</v>
      </c>
    </row>
    <row r="3160" spans="1:31" x14ac:dyDescent="0.25">
      <c r="A3160">
        <v>2070110</v>
      </c>
      <c r="B3160">
        <v>1</v>
      </c>
      <c r="C3160" t="s">
        <v>81</v>
      </c>
      <c r="D3160" t="s">
        <v>120</v>
      </c>
      <c r="E3160" t="s">
        <v>140</v>
      </c>
      <c r="F3160" t="s">
        <v>2894</v>
      </c>
      <c r="G3160" t="s">
        <v>154</v>
      </c>
      <c r="H3160" t="s">
        <v>143</v>
      </c>
      <c r="I3160" t="s">
        <v>135</v>
      </c>
      <c r="J3160" t="s">
        <v>136</v>
      </c>
      <c r="K3160" t="s">
        <v>155</v>
      </c>
      <c r="L3160" t="s">
        <v>9315</v>
      </c>
      <c r="M3160" t="s">
        <v>9316</v>
      </c>
      <c r="N3160">
        <v>2.616666666</v>
      </c>
      <c r="O3160">
        <v>0</v>
      </c>
      <c r="P3160">
        <v>112</v>
      </c>
      <c r="Q3160">
        <v>0</v>
      </c>
      <c r="R3160">
        <v>1</v>
      </c>
      <c r="S3160">
        <v>0</v>
      </c>
      <c r="T3160">
        <v>6</v>
      </c>
      <c r="U3160">
        <v>0</v>
      </c>
      <c r="V3160">
        <v>0</v>
      </c>
      <c r="W3160">
        <v>0</v>
      </c>
      <c r="X3160">
        <v>45.209621800268323</v>
      </c>
      <c r="Y3160">
        <v>0</v>
      </c>
      <c r="Z3160">
        <v>1.5680221064816</v>
      </c>
      <c r="AA3160">
        <v>0</v>
      </c>
      <c r="AB3160">
        <v>6.7335466103373998</v>
      </c>
      <c r="AC3160">
        <v>0</v>
      </c>
      <c r="AD3160">
        <v>0</v>
      </c>
      <c r="AE3160">
        <v>53.511190517087321</v>
      </c>
    </row>
    <row r="3161" spans="1:31" x14ac:dyDescent="0.25">
      <c r="A3161">
        <v>2070004</v>
      </c>
      <c r="B3161">
        <v>1</v>
      </c>
      <c r="C3161" t="s">
        <v>80</v>
      </c>
      <c r="D3161" t="s">
        <v>99</v>
      </c>
      <c r="E3161" t="s">
        <v>131</v>
      </c>
      <c r="F3161" t="s">
        <v>314</v>
      </c>
      <c r="G3161" t="s">
        <v>133</v>
      </c>
      <c r="H3161" t="s">
        <v>134</v>
      </c>
      <c r="I3161" t="s">
        <v>135</v>
      </c>
      <c r="J3161" t="s">
        <v>136</v>
      </c>
      <c r="K3161" t="s">
        <v>137</v>
      </c>
      <c r="L3161" t="s">
        <v>9317</v>
      </c>
      <c r="M3161" t="s">
        <v>9318</v>
      </c>
      <c r="N3161">
        <v>3.9249999999999998</v>
      </c>
      <c r="O3161">
        <v>0</v>
      </c>
      <c r="P3161">
        <v>0</v>
      </c>
      <c r="Q3161">
        <v>0</v>
      </c>
      <c r="R3161">
        <v>0</v>
      </c>
      <c r="S3161">
        <v>4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966.82610012518887</v>
      </c>
      <c r="AB3161">
        <v>0</v>
      </c>
      <c r="AC3161">
        <v>0</v>
      </c>
      <c r="AD3161">
        <v>0</v>
      </c>
      <c r="AE3161">
        <v>966.82610012518887</v>
      </c>
    </row>
    <row r="3162" spans="1:31" x14ac:dyDescent="0.25">
      <c r="A3162">
        <v>2070147</v>
      </c>
      <c r="B3162">
        <v>1</v>
      </c>
      <c r="C3162" t="s">
        <v>80</v>
      </c>
      <c r="D3162" t="s">
        <v>108</v>
      </c>
      <c r="E3162" t="s">
        <v>177</v>
      </c>
      <c r="F3162" t="s">
        <v>9319</v>
      </c>
      <c r="G3162" t="s">
        <v>179</v>
      </c>
      <c r="H3162" t="s">
        <v>143</v>
      </c>
      <c r="I3162" t="s">
        <v>135</v>
      </c>
      <c r="J3162" t="s">
        <v>136</v>
      </c>
      <c r="K3162" t="s">
        <v>137</v>
      </c>
      <c r="L3162" t="s">
        <v>9320</v>
      </c>
      <c r="M3162" t="s">
        <v>9321</v>
      </c>
      <c r="N3162">
        <v>1.3586111110000001</v>
      </c>
      <c r="O3162">
        <v>0</v>
      </c>
      <c r="P3162">
        <v>0</v>
      </c>
      <c r="Q3162">
        <v>0</v>
      </c>
      <c r="R3162">
        <v>1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3.2669812743440252</v>
      </c>
      <c r="AA3162">
        <v>0</v>
      </c>
      <c r="AB3162">
        <v>0</v>
      </c>
      <c r="AC3162">
        <v>0</v>
      </c>
      <c r="AD3162">
        <v>0</v>
      </c>
      <c r="AE3162">
        <v>3.2669812743440252</v>
      </c>
    </row>
    <row r="3163" spans="1:31" x14ac:dyDescent="0.25">
      <c r="A3163">
        <v>2070153</v>
      </c>
      <c r="B3163">
        <v>1</v>
      </c>
      <c r="C3163" t="s">
        <v>80</v>
      </c>
      <c r="D3163" t="s">
        <v>108</v>
      </c>
      <c r="E3163" t="s">
        <v>158</v>
      </c>
      <c r="F3163" t="s">
        <v>6415</v>
      </c>
      <c r="G3163" t="s">
        <v>160</v>
      </c>
      <c r="H3163" t="s">
        <v>143</v>
      </c>
      <c r="I3163" t="s">
        <v>135</v>
      </c>
      <c r="J3163" t="s">
        <v>136</v>
      </c>
      <c r="K3163" t="s">
        <v>137</v>
      </c>
      <c r="L3163" t="s">
        <v>9322</v>
      </c>
      <c r="M3163" t="s">
        <v>9323</v>
      </c>
      <c r="N3163">
        <v>1.590833333</v>
      </c>
      <c r="O3163">
        <v>0</v>
      </c>
      <c r="P3163">
        <v>0</v>
      </c>
      <c r="Q3163">
        <v>0</v>
      </c>
      <c r="R3163">
        <v>2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13.928794441839939</v>
      </c>
      <c r="AA3163">
        <v>0</v>
      </c>
      <c r="AB3163">
        <v>0</v>
      </c>
      <c r="AC3163">
        <v>0</v>
      </c>
      <c r="AD3163">
        <v>0</v>
      </c>
      <c r="AE3163">
        <v>13.928794441839939</v>
      </c>
    </row>
    <row r="3164" spans="1:31" x14ac:dyDescent="0.25">
      <c r="A3164">
        <v>2069855</v>
      </c>
      <c r="B3164">
        <v>1</v>
      </c>
      <c r="C3164" t="s">
        <v>81</v>
      </c>
      <c r="D3164" t="s">
        <v>112</v>
      </c>
      <c r="E3164" t="s">
        <v>131</v>
      </c>
      <c r="F3164" t="s">
        <v>9324</v>
      </c>
      <c r="G3164" t="s">
        <v>133</v>
      </c>
      <c r="H3164" t="s">
        <v>134</v>
      </c>
      <c r="I3164" t="s">
        <v>259</v>
      </c>
      <c r="J3164" t="s">
        <v>136</v>
      </c>
      <c r="K3164" t="s">
        <v>137</v>
      </c>
      <c r="L3164" t="s">
        <v>9325</v>
      </c>
      <c r="M3164" t="s">
        <v>9326</v>
      </c>
      <c r="N3164">
        <v>5.5555550000000002E-3</v>
      </c>
      <c r="O3164">
        <v>0</v>
      </c>
      <c r="P3164">
        <v>671</v>
      </c>
      <c r="Q3164">
        <v>7</v>
      </c>
      <c r="R3164">
        <v>97</v>
      </c>
      <c r="S3164">
        <v>5</v>
      </c>
      <c r="T3164">
        <v>35</v>
      </c>
      <c r="U3164">
        <v>1</v>
      </c>
      <c r="V3164">
        <v>0</v>
      </c>
      <c r="W3164">
        <v>0</v>
      </c>
      <c r="X3164">
        <v>0.38859775111083344</v>
      </c>
      <c r="Y3164">
        <v>0.16101570991402223</v>
      </c>
      <c r="Z3164">
        <v>0.21883508119353329</v>
      </c>
      <c r="AA3164">
        <v>5.2928699440672231E-2</v>
      </c>
      <c r="AB3164">
        <v>3.362763911251667E-2</v>
      </c>
      <c r="AC3164">
        <v>0</v>
      </c>
      <c r="AD3164">
        <v>0</v>
      </c>
      <c r="AE3164">
        <v>0.85500488077157777</v>
      </c>
    </row>
    <row r="3165" spans="1:31" x14ac:dyDescent="0.25">
      <c r="A3165">
        <v>2069901</v>
      </c>
      <c r="B3165">
        <v>1</v>
      </c>
      <c r="C3165" t="s">
        <v>80</v>
      </c>
      <c r="D3165" t="s">
        <v>96</v>
      </c>
      <c r="E3165" t="s">
        <v>177</v>
      </c>
      <c r="F3165" t="s">
        <v>9327</v>
      </c>
      <c r="G3165" t="s">
        <v>183</v>
      </c>
      <c r="H3165" t="s">
        <v>143</v>
      </c>
      <c r="I3165" t="s">
        <v>135</v>
      </c>
      <c r="J3165" t="s">
        <v>136</v>
      </c>
      <c r="K3165" t="s">
        <v>137</v>
      </c>
      <c r="L3165" t="s">
        <v>9328</v>
      </c>
      <c r="M3165" t="s">
        <v>9329</v>
      </c>
      <c r="N3165">
        <v>3.7808333329999999</v>
      </c>
      <c r="O3165">
        <v>0</v>
      </c>
      <c r="P3165">
        <v>1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0.93475626838887793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0.93475626838887793</v>
      </c>
    </row>
    <row r="3166" spans="1:31" x14ac:dyDescent="0.25">
      <c r="A3166">
        <v>2070210</v>
      </c>
      <c r="B3166">
        <v>1</v>
      </c>
      <c r="C3166" t="s">
        <v>80</v>
      </c>
      <c r="D3166" t="s">
        <v>108</v>
      </c>
      <c r="E3166" t="s">
        <v>131</v>
      </c>
      <c r="F3166" t="s">
        <v>9330</v>
      </c>
      <c r="G3166" t="s">
        <v>133</v>
      </c>
      <c r="H3166" t="s">
        <v>134</v>
      </c>
      <c r="I3166" t="s">
        <v>135</v>
      </c>
      <c r="J3166" t="s">
        <v>136</v>
      </c>
      <c r="K3166" t="s">
        <v>137</v>
      </c>
      <c r="L3166" t="s">
        <v>9331</v>
      </c>
      <c r="M3166" t="s">
        <v>9332</v>
      </c>
      <c r="N3166">
        <v>2.4097222220000001</v>
      </c>
      <c r="O3166">
        <v>0</v>
      </c>
      <c r="P3166">
        <v>151</v>
      </c>
      <c r="Q3166">
        <v>0</v>
      </c>
      <c r="R3166">
        <v>54</v>
      </c>
      <c r="S3166">
        <v>2</v>
      </c>
      <c r="T3166">
        <v>19</v>
      </c>
      <c r="U3166">
        <v>0</v>
      </c>
      <c r="V3166">
        <v>0</v>
      </c>
      <c r="W3166">
        <v>0</v>
      </c>
      <c r="X3166">
        <v>67.617998348279187</v>
      </c>
      <c r="Y3166">
        <v>0</v>
      </c>
      <c r="Z3166">
        <v>90.613448798751421</v>
      </c>
      <c r="AA3166">
        <v>13.838967398170535</v>
      </c>
      <c r="AB3166">
        <v>40.140476507244678</v>
      </c>
      <c r="AC3166">
        <v>0</v>
      </c>
      <c r="AD3166">
        <v>0</v>
      </c>
      <c r="AE3166">
        <v>212.21089105244582</v>
      </c>
    </row>
    <row r="3167" spans="1:31" x14ac:dyDescent="0.25">
      <c r="A3167">
        <v>2069878</v>
      </c>
      <c r="B3167">
        <v>1</v>
      </c>
      <c r="C3167" t="s">
        <v>80</v>
      </c>
      <c r="D3167" t="s">
        <v>108</v>
      </c>
      <c r="E3167" t="s">
        <v>131</v>
      </c>
      <c r="F3167" t="s">
        <v>9333</v>
      </c>
      <c r="G3167" t="s">
        <v>133</v>
      </c>
      <c r="H3167" t="s">
        <v>134</v>
      </c>
      <c r="I3167" t="s">
        <v>259</v>
      </c>
      <c r="J3167" t="s">
        <v>136</v>
      </c>
      <c r="K3167" t="s">
        <v>137</v>
      </c>
      <c r="L3167" t="s">
        <v>9334</v>
      </c>
      <c r="M3167" t="s">
        <v>9335</v>
      </c>
      <c r="N3167">
        <v>1.6666666E-2</v>
      </c>
      <c r="O3167">
        <v>0</v>
      </c>
      <c r="P3167">
        <v>1054</v>
      </c>
      <c r="Q3167">
        <v>2</v>
      </c>
      <c r="R3167">
        <v>415</v>
      </c>
      <c r="S3167">
        <v>8</v>
      </c>
      <c r="T3167">
        <v>205</v>
      </c>
      <c r="U3167">
        <v>0</v>
      </c>
      <c r="V3167">
        <v>0</v>
      </c>
      <c r="W3167">
        <v>0</v>
      </c>
      <c r="X3167">
        <v>3.5152115018022521</v>
      </c>
      <c r="Y3167">
        <v>0.16756089082253334</v>
      </c>
      <c r="Z3167">
        <v>12.834441638234036</v>
      </c>
      <c r="AA3167">
        <v>0.72065163947845012</v>
      </c>
      <c r="AB3167">
        <v>5.1821361806007022</v>
      </c>
      <c r="AC3167">
        <v>0</v>
      </c>
      <c r="AD3167">
        <v>0</v>
      </c>
      <c r="AE3167">
        <v>22.420001850937972</v>
      </c>
    </row>
    <row r="3168" spans="1:31" x14ac:dyDescent="0.25">
      <c r="A3168">
        <v>2070024</v>
      </c>
      <c r="B3168">
        <v>1</v>
      </c>
      <c r="C3168" t="s">
        <v>80</v>
      </c>
      <c r="D3168" t="s">
        <v>102</v>
      </c>
      <c r="E3168" t="s">
        <v>158</v>
      </c>
      <c r="F3168" t="s">
        <v>9336</v>
      </c>
      <c r="G3168" t="s">
        <v>160</v>
      </c>
      <c r="H3168" t="s">
        <v>143</v>
      </c>
      <c r="I3168" t="s">
        <v>135</v>
      </c>
      <c r="J3168" t="s">
        <v>136</v>
      </c>
      <c r="K3168" t="s">
        <v>137</v>
      </c>
      <c r="L3168" t="s">
        <v>9337</v>
      </c>
      <c r="M3168" t="s">
        <v>9338</v>
      </c>
      <c r="N3168">
        <v>1.0925</v>
      </c>
      <c r="O3168">
        <v>0</v>
      </c>
      <c r="P3168">
        <v>0</v>
      </c>
      <c r="Q3168">
        <v>0</v>
      </c>
      <c r="R3168">
        <v>3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0.84025261606125012</v>
      </c>
      <c r="AA3168">
        <v>0</v>
      </c>
      <c r="AB3168">
        <v>0</v>
      </c>
      <c r="AC3168">
        <v>0</v>
      </c>
      <c r="AD3168">
        <v>0</v>
      </c>
      <c r="AE3168">
        <v>0.84025261606125012</v>
      </c>
    </row>
    <row r="3169" spans="1:31" x14ac:dyDescent="0.25">
      <c r="A3169">
        <v>2070047</v>
      </c>
      <c r="B3169">
        <v>1</v>
      </c>
      <c r="C3169" t="s">
        <v>80</v>
      </c>
      <c r="D3169" t="s">
        <v>106</v>
      </c>
      <c r="E3169" t="s">
        <v>140</v>
      </c>
      <c r="F3169" t="s">
        <v>7391</v>
      </c>
      <c r="G3169" t="s">
        <v>283</v>
      </c>
      <c r="H3169" t="s">
        <v>143</v>
      </c>
      <c r="I3169" t="s">
        <v>135</v>
      </c>
      <c r="J3169" t="s">
        <v>136</v>
      </c>
      <c r="K3169" t="s">
        <v>137</v>
      </c>
      <c r="L3169" t="s">
        <v>9339</v>
      </c>
      <c r="M3169" t="s">
        <v>9340</v>
      </c>
      <c r="N3169">
        <v>1.595555555</v>
      </c>
      <c r="O3169">
        <v>0</v>
      </c>
      <c r="P3169">
        <v>0</v>
      </c>
      <c r="Q3169">
        <v>0</v>
      </c>
      <c r="R3169">
        <v>3</v>
      </c>
      <c r="S3169">
        <v>0</v>
      </c>
      <c r="T3169">
        <v>1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29.34623762221424</v>
      </c>
      <c r="AA3169">
        <v>0</v>
      </c>
      <c r="AB3169">
        <v>5.410680936601481</v>
      </c>
      <c r="AC3169">
        <v>0</v>
      </c>
      <c r="AD3169">
        <v>0</v>
      </c>
      <c r="AE3169">
        <v>34.75691855881572</v>
      </c>
    </row>
    <row r="3170" spans="1:31" x14ac:dyDescent="0.25">
      <c r="A3170">
        <v>2070216</v>
      </c>
      <c r="B3170">
        <v>1</v>
      </c>
      <c r="C3170" t="s">
        <v>80</v>
      </c>
      <c r="D3170" t="s">
        <v>91</v>
      </c>
      <c r="E3170" t="s">
        <v>177</v>
      </c>
      <c r="F3170" t="s">
        <v>9341</v>
      </c>
      <c r="G3170" t="s">
        <v>196</v>
      </c>
      <c r="H3170" t="s">
        <v>143</v>
      </c>
      <c r="I3170" t="s">
        <v>135</v>
      </c>
      <c r="J3170" t="s">
        <v>136</v>
      </c>
      <c r="K3170" t="s">
        <v>137</v>
      </c>
      <c r="L3170" t="s">
        <v>9342</v>
      </c>
      <c r="M3170" t="s">
        <v>9343</v>
      </c>
      <c r="N3170">
        <v>0.46694444400000001</v>
      </c>
      <c r="O3170">
        <v>0</v>
      </c>
      <c r="P3170">
        <v>4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0.50323670371445506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0.50323670371445506</v>
      </c>
    </row>
    <row r="3171" spans="1:31" x14ac:dyDescent="0.25">
      <c r="A3171">
        <v>2069838</v>
      </c>
      <c r="B3171">
        <v>1</v>
      </c>
      <c r="C3171" t="s">
        <v>80</v>
      </c>
      <c r="D3171" t="s">
        <v>87</v>
      </c>
      <c r="E3171" t="s">
        <v>146</v>
      </c>
      <c r="F3171" t="s">
        <v>8752</v>
      </c>
      <c r="G3171" t="s">
        <v>513</v>
      </c>
      <c r="H3171" t="s">
        <v>134</v>
      </c>
      <c r="I3171" t="s">
        <v>259</v>
      </c>
      <c r="J3171" t="s">
        <v>136</v>
      </c>
      <c r="K3171" t="s">
        <v>155</v>
      </c>
      <c r="L3171" t="s">
        <v>9344</v>
      </c>
      <c r="M3171" t="s">
        <v>9345</v>
      </c>
      <c r="N3171">
        <v>2.0833332999999999E-2</v>
      </c>
      <c r="O3171">
        <v>0</v>
      </c>
      <c r="P3171">
        <v>3839</v>
      </c>
      <c r="Q3171">
        <v>0</v>
      </c>
      <c r="R3171">
        <v>0</v>
      </c>
      <c r="S3171">
        <v>1</v>
      </c>
      <c r="T3171">
        <v>1117</v>
      </c>
      <c r="U3171">
        <v>1</v>
      </c>
      <c r="V3171">
        <v>4</v>
      </c>
      <c r="W3171">
        <v>0</v>
      </c>
      <c r="X3171">
        <v>12.920365055726792</v>
      </c>
      <c r="Y3171">
        <v>0</v>
      </c>
      <c r="Z3171">
        <v>0</v>
      </c>
      <c r="AA3171">
        <v>0.71849414095397912</v>
      </c>
      <c r="AB3171">
        <v>9.0022293904340618</v>
      </c>
      <c r="AC3171">
        <v>0.40877348329666663</v>
      </c>
      <c r="AD3171">
        <v>0.83749490730399989</v>
      </c>
      <c r="AE3171">
        <v>23.887356977715498</v>
      </c>
    </row>
    <row r="3172" spans="1:31" x14ac:dyDescent="0.25">
      <c r="A3172">
        <v>2070087</v>
      </c>
      <c r="B3172">
        <v>1</v>
      </c>
      <c r="C3172" t="s">
        <v>81</v>
      </c>
      <c r="D3172" t="s">
        <v>127</v>
      </c>
      <c r="E3172" t="s">
        <v>169</v>
      </c>
      <c r="F3172" t="s">
        <v>9346</v>
      </c>
      <c r="G3172" t="s">
        <v>133</v>
      </c>
      <c r="H3172" t="s">
        <v>134</v>
      </c>
      <c r="I3172" t="s">
        <v>135</v>
      </c>
      <c r="J3172" t="s">
        <v>136</v>
      </c>
      <c r="K3172" t="s">
        <v>137</v>
      </c>
      <c r="L3172" t="s">
        <v>9347</v>
      </c>
      <c r="M3172" t="s">
        <v>9348</v>
      </c>
      <c r="N3172">
        <v>2.298888888</v>
      </c>
      <c r="O3172">
        <v>0</v>
      </c>
      <c r="P3172">
        <v>357</v>
      </c>
      <c r="Q3172">
        <v>6</v>
      </c>
      <c r="R3172">
        <v>14</v>
      </c>
      <c r="S3172">
        <v>1</v>
      </c>
      <c r="T3172">
        <v>53</v>
      </c>
      <c r="U3172">
        <v>0</v>
      </c>
      <c r="V3172">
        <v>0</v>
      </c>
      <c r="W3172">
        <v>0</v>
      </c>
      <c r="X3172">
        <v>200.60569525529732</v>
      </c>
      <c r="Y3172">
        <v>4.2794912524014928</v>
      </c>
      <c r="Z3172">
        <v>7.3381295123180355</v>
      </c>
      <c r="AA3172">
        <v>0.29673646694272671</v>
      </c>
      <c r="AB3172">
        <v>126.14723422535909</v>
      </c>
      <c r="AC3172">
        <v>0</v>
      </c>
      <c r="AD3172">
        <v>0</v>
      </c>
      <c r="AE3172">
        <v>338.66728671231863</v>
      </c>
    </row>
    <row r="3173" spans="1:31" x14ac:dyDescent="0.25">
      <c r="A3173">
        <v>2069984</v>
      </c>
      <c r="B3173">
        <v>1</v>
      </c>
      <c r="C3173" t="s">
        <v>80</v>
      </c>
      <c r="D3173" t="s">
        <v>107</v>
      </c>
      <c r="E3173" t="s">
        <v>177</v>
      </c>
      <c r="F3173" t="s">
        <v>9349</v>
      </c>
      <c r="G3173" t="s">
        <v>324</v>
      </c>
      <c r="H3173" t="s">
        <v>143</v>
      </c>
      <c r="I3173" t="s">
        <v>135</v>
      </c>
      <c r="J3173" t="s">
        <v>136</v>
      </c>
      <c r="K3173" t="s">
        <v>137</v>
      </c>
      <c r="L3173" t="s">
        <v>9350</v>
      </c>
      <c r="M3173" t="s">
        <v>9351</v>
      </c>
      <c r="N3173">
        <v>1.280277777</v>
      </c>
      <c r="O3173">
        <v>0</v>
      </c>
      <c r="P3173">
        <v>1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0.25653288463606555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0.25653288463606555</v>
      </c>
    </row>
    <row r="3174" spans="1:31" x14ac:dyDescent="0.25">
      <c r="A3174">
        <v>2069938</v>
      </c>
      <c r="B3174">
        <v>1</v>
      </c>
      <c r="C3174" t="s">
        <v>81</v>
      </c>
      <c r="D3174" t="s">
        <v>113</v>
      </c>
      <c r="E3174" t="s">
        <v>131</v>
      </c>
      <c r="F3174" t="s">
        <v>9352</v>
      </c>
      <c r="G3174" t="s">
        <v>133</v>
      </c>
      <c r="H3174" t="s">
        <v>134</v>
      </c>
      <c r="I3174" t="s">
        <v>135</v>
      </c>
      <c r="J3174" t="s">
        <v>136</v>
      </c>
      <c r="K3174" t="s">
        <v>137</v>
      </c>
      <c r="L3174" t="s">
        <v>9353</v>
      </c>
      <c r="M3174" t="s">
        <v>9354</v>
      </c>
      <c r="N3174">
        <v>0.99083333299999998</v>
      </c>
      <c r="O3174">
        <v>0</v>
      </c>
      <c r="P3174">
        <v>380</v>
      </c>
      <c r="Q3174">
        <v>43</v>
      </c>
      <c r="R3174">
        <v>243</v>
      </c>
      <c r="S3174">
        <v>7</v>
      </c>
      <c r="T3174">
        <v>26</v>
      </c>
      <c r="U3174">
        <v>0</v>
      </c>
      <c r="V3174">
        <v>0</v>
      </c>
      <c r="W3174">
        <v>0</v>
      </c>
      <c r="X3174">
        <v>74.155606622207017</v>
      </c>
      <c r="Y3174">
        <v>44.147742809146116</v>
      </c>
      <c r="Z3174">
        <v>108.12946367575746</v>
      </c>
      <c r="AA3174">
        <v>390.64574024247617</v>
      </c>
      <c r="AB3174">
        <v>18.375179870458513</v>
      </c>
      <c r="AC3174">
        <v>0</v>
      </c>
      <c r="AD3174">
        <v>0</v>
      </c>
      <c r="AE3174">
        <v>635.45373322004525</v>
      </c>
    </row>
    <row r="3175" spans="1:31" x14ac:dyDescent="0.25">
      <c r="A3175">
        <v>2070293</v>
      </c>
      <c r="B3175">
        <v>1</v>
      </c>
      <c r="C3175" t="s">
        <v>80</v>
      </c>
      <c r="D3175" t="s">
        <v>94</v>
      </c>
      <c r="E3175" t="s">
        <v>158</v>
      </c>
      <c r="F3175" t="s">
        <v>9355</v>
      </c>
      <c r="G3175" t="s">
        <v>160</v>
      </c>
      <c r="H3175" t="s">
        <v>143</v>
      </c>
      <c r="I3175" t="s">
        <v>135</v>
      </c>
      <c r="J3175" t="s">
        <v>136</v>
      </c>
      <c r="K3175" t="s">
        <v>137</v>
      </c>
      <c r="L3175" t="s">
        <v>9356</v>
      </c>
      <c r="M3175" t="s">
        <v>9357</v>
      </c>
      <c r="N3175">
        <v>0.645277777</v>
      </c>
      <c r="O3175">
        <v>0</v>
      </c>
      <c r="P3175">
        <v>47</v>
      </c>
      <c r="Q3175">
        <v>0</v>
      </c>
      <c r="R3175">
        <v>0</v>
      </c>
      <c r="S3175">
        <v>0</v>
      </c>
      <c r="T3175">
        <v>8</v>
      </c>
      <c r="U3175">
        <v>0</v>
      </c>
      <c r="V3175">
        <v>0</v>
      </c>
      <c r="W3175">
        <v>0</v>
      </c>
      <c r="X3175">
        <v>5.7567935589604176</v>
      </c>
      <c r="Y3175">
        <v>0</v>
      </c>
      <c r="Z3175">
        <v>0</v>
      </c>
      <c r="AA3175">
        <v>0</v>
      </c>
      <c r="AB3175">
        <v>0.33664523769219756</v>
      </c>
      <c r="AC3175">
        <v>0</v>
      </c>
      <c r="AD3175">
        <v>0</v>
      </c>
      <c r="AE3175">
        <v>6.0934387966526149</v>
      </c>
    </row>
    <row r="3176" spans="1:31" x14ac:dyDescent="0.25">
      <c r="A3176">
        <v>2069964</v>
      </c>
      <c r="B3176">
        <v>1</v>
      </c>
      <c r="C3176" t="s">
        <v>80</v>
      </c>
      <c r="D3176" t="s">
        <v>96</v>
      </c>
      <c r="E3176" t="s">
        <v>131</v>
      </c>
      <c r="F3176" t="s">
        <v>9358</v>
      </c>
      <c r="G3176" t="s">
        <v>154</v>
      </c>
      <c r="H3176" t="s">
        <v>134</v>
      </c>
      <c r="I3176" t="s">
        <v>135</v>
      </c>
      <c r="J3176" t="s">
        <v>136</v>
      </c>
      <c r="K3176" t="s">
        <v>155</v>
      </c>
      <c r="L3176" t="s">
        <v>9359</v>
      </c>
      <c r="M3176" t="s">
        <v>9360</v>
      </c>
      <c r="N3176">
        <v>4.0127777770000002</v>
      </c>
      <c r="O3176">
        <v>2</v>
      </c>
      <c r="P3176">
        <v>892</v>
      </c>
      <c r="Q3176">
        <v>5</v>
      </c>
      <c r="R3176">
        <v>8</v>
      </c>
      <c r="S3176">
        <v>6</v>
      </c>
      <c r="T3176">
        <v>94</v>
      </c>
      <c r="U3176">
        <v>1</v>
      </c>
      <c r="V3176">
        <v>0</v>
      </c>
      <c r="W3176">
        <v>18.003658060211635</v>
      </c>
      <c r="X3176">
        <v>1247.6280444216316</v>
      </c>
      <c r="Y3176">
        <v>35.062312289706938</v>
      </c>
      <c r="Z3176">
        <v>26.712680103429971</v>
      </c>
      <c r="AA3176">
        <v>148.23820122847516</v>
      </c>
      <c r="AB3176">
        <v>444.12836290664995</v>
      </c>
      <c r="AC3176">
        <v>120.93206335632576</v>
      </c>
      <c r="AD3176">
        <v>0</v>
      </c>
      <c r="AE3176">
        <v>2040.7053223664307</v>
      </c>
    </row>
    <row r="3177" spans="1:31" x14ac:dyDescent="0.25">
      <c r="A3177">
        <v>2070193</v>
      </c>
      <c r="B3177">
        <v>1</v>
      </c>
      <c r="C3177" t="s">
        <v>80</v>
      </c>
      <c r="D3177" t="s">
        <v>93</v>
      </c>
      <c r="E3177" t="s">
        <v>177</v>
      </c>
      <c r="F3177" t="s">
        <v>9361</v>
      </c>
      <c r="G3177" t="s">
        <v>179</v>
      </c>
      <c r="H3177" t="s">
        <v>143</v>
      </c>
      <c r="I3177" t="s">
        <v>135</v>
      </c>
      <c r="J3177" t="s">
        <v>136</v>
      </c>
      <c r="K3177" t="s">
        <v>137</v>
      </c>
      <c r="L3177" t="s">
        <v>9362</v>
      </c>
      <c r="M3177" t="s">
        <v>9363</v>
      </c>
      <c r="N3177">
        <v>0.97444444399999997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1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0.18965792578693</v>
      </c>
      <c r="AC3177">
        <v>0</v>
      </c>
      <c r="AD3177">
        <v>0</v>
      </c>
      <c r="AE3177">
        <v>0.18965792578693</v>
      </c>
    </row>
    <row r="3178" spans="1:31" x14ac:dyDescent="0.25">
      <c r="A3178">
        <v>2069815</v>
      </c>
      <c r="B3178">
        <v>1</v>
      </c>
      <c r="C3178" t="s">
        <v>80</v>
      </c>
      <c r="D3178" t="s">
        <v>82</v>
      </c>
      <c r="E3178" t="s">
        <v>169</v>
      </c>
      <c r="F3178" t="s">
        <v>9364</v>
      </c>
      <c r="G3178" t="s">
        <v>513</v>
      </c>
      <c r="H3178" t="s">
        <v>134</v>
      </c>
      <c r="I3178" t="s">
        <v>135</v>
      </c>
      <c r="J3178" t="s">
        <v>136</v>
      </c>
      <c r="K3178" t="s">
        <v>155</v>
      </c>
      <c r="L3178" t="s">
        <v>9365</v>
      </c>
      <c r="M3178" t="s">
        <v>9366</v>
      </c>
      <c r="N3178">
        <v>0.170555555</v>
      </c>
      <c r="O3178">
        <v>0</v>
      </c>
      <c r="P3178">
        <v>1696</v>
      </c>
      <c r="Q3178">
        <v>0</v>
      </c>
      <c r="R3178">
        <v>0</v>
      </c>
      <c r="S3178">
        <v>0</v>
      </c>
      <c r="T3178">
        <v>109</v>
      </c>
      <c r="U3178">
        <v>0</v>
      </c>
      <c r="V3178">
        <v>0</v>
      </c>
      <c r="W3178">
        <v>0</v>
      </c>
      <c r="X3178">
        <v>54.187090574208945</v>
      </c>
      <c r="Y3178">
        <v>0</v>
      </c>
      <c r="Z3178">
        <v>0</v>
      </c>
      <c r="AA3178">
        <v>0</v>
      </c>
      <c r="AB3178">
        <v>8.2888970262022408</v>
      </c>
      <c r="AC3178">
        <v>0</v>
      </c>
      <c r="AD3178">
        <v>0</v>
      </c>
      <c r="AE3178">
        <v>62.475987600411187</v>
      </c>
    </row>
    <row r="3179" spans="1:31" x14ac:dyDescent="0.25">
      <c r="A3179">
        <v>2070001</v>
      </c>
      <c r="B3179">
        <v>1</v>
      </c>
      <c r="C3179" t="s">
        <v>80</v>
      </c>
      <c r="D3179" t="s">
        <v>94</v>
      </c>
      <c r="E3179" t="s">
        <v>169</v>
      </c>
      <c r="F3179" t="s">
        <v>9367</v>
      </c>
      <c r="G3179" t="s">
        <v>273</v>
      </c>
      <c r="H3179" t="s">
        <v>134</v>
      </c>
      <c r="I3179" t="s">
        <v>135</v>
      </c>
      <c r="J3179" t="s">
        <v>136</v>
      </c>
      <c r="K3179" t="s">
        <v>155</v>
      </c>
      <c r="L3179" t="s">
        <v>9368</v>
      </c>
      <c r="M3179" t="s">
        <v>9369</v>
      </c>
      <c r="N3179">
        <v>7.4</v>
      </c>
      <c r="O3179">
        <v>0</v>
      </c>
      <c r="P3179">
        <v>506</v>
      </c>
      <c r="Q3179">
        <v>0</v>
      </c>
      <c r="R3179">
        <v>0</v>
      </c>
      <c r="S3179">
        <v>0</v>
      </c>
      <c r="T3179">
        <v>15</v>
      </c>
      <c r="U3179">
        <v>0</v>
      </c>
      <c r="V3179">
        <v>0</v>
      </c>
      <c r="W3179">
        <v>0</v>
      </c>
      <c r="X3179">
        <v>879.32029088974434</v>
      </c>
      <c r="Y3179">
        <v>0</v>
      </c>
      <c r="Z3179">
        <v>0</v>
      </c>
      <c r="AA3179">
        <v>0</v>
      </c>
      <c r="AB3179">
        <v>98.688939905085192</v>
      </c>
      <c r="AC3179">
        <v>0</v>
      </c>
      <c r="AD3179">
        <v>0</v>
      </c>
      <c r="AE3179">
        <v>978.00923079482959</v>
      </c>
    </row>
    <row r="3180" spans="1:31" x14ac:dyDescent="0.25">
      <c r="A3180">
        <v>2069858</v>
      </c>
      <c r="B3180">
        <v>1</v>
      </c>
      <c r="C3180" t="s">
        <v>81</v>
      </c>
      <c r="D3180" t="s">
        <v>117</v>
      </c>
      <c r="E3180" t="s">
        <v>131</v>
      </c>
      <c r="F3180" t="s">
        <v>9370</v>
      </c>
      <c r="G3180" t="s">
        <v>133</v>
      </c>
      <c r="H3180" t="s">
        <v>134</v>
      </c>
      <c r="I3180" t="s">
        <v>259</v>
      </c>
      <c r="J3180" t="s">
        <v>136</v>
      </c>
      <c r="K3180" t="s">
        <v>137</v>
      </c>
      <c r="L3180" t="s">
        <v>9371</v>
      </c>
      <c r="M3180" t="s">
        <v>9372</v>
      </c>
      <c r="N3180">
        <v>1.6111111000000001E-2</v>
      </c>
      <c r="O3180">
        <v>2</v>
      </c>
      <c r="P3180">
        <v>682</v>
      </c>
      <c r="Q3180">
        <v>78</v>
      </c>
      <c r="R3180">
        <v>196</v>
      </c>
      <c r="S3180">
        <v>6</v>
      </c>
      <c r="T3180">
        <v>69</v>
      </c>
      <c r="U3180">
        <v>0</v>
      </c>
      <c r="V3180">
        <v>0</v>
      </c>
      <c r="W3180">
        <v>3.5523539545500001E-3</v>
      </c>
      <c r="X3180">
        <v>2.0366720739122037</v>
      </c>
      <c r="Y3180">
        <v>1.4902395413839498</v>
      </c>
      <c r="Z3180">
        <v>2.1799151603107885</v>
      </c>
      <c r="AA3180">
        <v>0.17432846978650446</v>
      </c>
      <c r="AB3180">
        <v>1.0461364325288971</v>
      </c>
      <c r="AC3180">
        <v>0</v>
      </c>
      <c r="AD3180">
        <v>0</v>
      </c>
      <c r="AE3180">
        <v>6.9308440318768936</v>
      </c>
    </row>
    <row r="3181" spans="1:31" x14ac:dyDescent="0.25">
      <c r="A3181">
        <v>2070107</v>
      </c>
      <c r="B3181">
        <v>1</v>
      </c>
      <c r="C3181" t="s">
        <v>80</v>
      </c>
      <c r="D3181" t="s">
        <v>96</v>
      </c>
      <c r="E3181" t="s">
        <v>505</v>
      </c>
      <c r="F3181" t="s">
        <v>9373</v>
      </c>
      <c r="G3181" t="s">
        <v>385</v>
      </c>
      <c r="H3181" t="s">
        <v>143</v>
      </c>
      <c r="I3181" t="s">
        <v>135</v>
      </c>
      <c r="J3181" t="s">
        <v>136</v>
      </c>
      <c r="K3181" t="s">
        <v>137</v>
      </c>
      <c r="L3181" t="s">
        <v>9374</v>
      </c>
      <c r="M3181" t="s">
        <v>9375</v>
      </c>
      <c r="N3181">
        <v>4.9741666660000003</v>
      </c>
      <c r="O3181">
        <v>0</v>
      </c>
      <c r="P3181">
        <v>81</v>
      </c>
      <c r="Q3181">
        <v>0</v>
      </c>
      <c r="R3181">
        <v>0</v>
      </c>
      <c r="S3181">
        <v>0</v>
      </c>
      <c r="T3181">
        <v>2</v>
      </c>
      <c r="U3181">
        <v>0</v>
      </c>
      <c r="V3181">
        <v>0</v>
      </c>
      <c r="W3181">
        <v>0</v>
      </c>
      <c r="X3181">
        <v>131.73844370554932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131.73844370554932</v>
      </c>
    </row>
    <row r="3182" spans="1:31" x14ac:dyDescent="0.25">
      <c r="A3182">
        <v>2070007</v>
      </c>
      <c r="B3182">
        <v>1</v>
      </c>
      <c r="C3182" t="s">
        <v>80</v>
      </c>
      <c r="D3182" t="s">
        <v>104</v>
      </c>
      <c r="E3182" t="s">
        <v>146</v>
      </c>
      <c r="F3182" t="s">
        <v>320</v>
      </c>
      <c r="G3182" t="s">
        <v>133</v>
      </c>
      <c r="H3182" t="s">
        <v>134</v>
      </c>
      <c r="I3182" t="s">
        <v>135</v>
      </c>
      <c r="J3182" t="s">
        <v>136</v>
      </c>
      <c r="K3182" t="s">
        <v>137</v>
      </c>
      <c r="L3182" t="s">
        <v>9376</v>
      </c>
      <c r="M3182" t="s">
        <v>9377</v>
      </c>
      <c r="N3182">
        <v>1.74</v>
      </c>
      <c r="O3182">
        <v>8</v>
      </c>
      <c r="P3182">
        <v>0</v>
      </c>
      <c r="Q3182">
        <v>59</v>
      </c>
      <c r="R3182">
        <v>0</v>
      </c>
      <c r="S3182">
        <v>18</v>
      </c>
      <c r="T3182">
        <v>2</v>
      </c>
      <c r="U3182">
        <v>0</v>
      </c>
      <c r="V3182">
        <v>0</v>
      </c>
      <c r="W3182">
        <v>7.2942476997238224</v>
      </c>
      <c r="X3182">
        <v>0</v>
      </c>
      <c r="Y3182">
        <v>259.85678701188306</v>
      </c>
      <c r="Z3182">
        <v>0</v>
      </c>
      <c r="AA3182">
        <v>333.97070479426293</v>
      </c>
      <c r="AB3182">
        <v>5.1244384225151691</v>
      </c>
      <c r="AC3182">
        <v>0</v>
      </c>
      <c r="AD3182">
        <v>0</v>
      </c>
      <c r="AE3182">
        <v>606.2461779283849</v>
      </c>
    </row>
    <row r="3183" spans="1:31" x14ac:dyDescent="0.25">
      <c r="A3183">
        <v>2069950</v>
      </c>
      <c r="B3183">
        <v>1</v>
      </c>
      <c r="C3183" t="s">
        <v>80</v>
      </c>
      <c r="D3183" t="s">
        <v>107</v>
      </c>
      <c r="E3183" t="s">
        <v>140</v>
      </c>
      <c r="F3183" t="s">
        <v>9378</v>
      </c>
      <c r="G3183" t="s">
        <v>154</v>
      </c>
      <c r="H3183" t="s">
        <v>143</v>
      </c>
      <c r="I3183" t="s">
        <v>135</v>
      </c>
      <c r="J3183" t="s">
        <v>136</v>
      </c>
      <c r="K3183" t="s">
        <v>155</v>
      </c>
      <c r="L3183" t="s">
        <v>9379</v>
      </c>
      <c r="M3183" t="s">
        <v>9380</v>
      </c>
      <c r="N3183">
        <v>3.8367472220000001</v>
      </c>
      <c r="O3183">
        <v>0</v>
      </c>
      <c r="P3183">
        <v>372</v>
      </c>
      <c r="Q3183">
        <v>0</v>
      </c>
      <c r="R3183">
        <v>0</v>
      </c>
      <c r="S3183">
        <v>0</v>
      </c>
      <c r="T3183">
        <v>15</v>
      </c>
      <c r="U3183">
        <v>0</v>
      </c>
      <c r="V3183">
        <v>0</v>
      </c>
      <c r="W3183">
        <v>0</v>
      </c>
      <c r="X3183">
        <v>271.21428623805349</v>
      </c>
      <c r="Y3183">
        <v>0</v>
      </c>
      <c r="Z3183">
        <v>0</v>
      </c>
      <c r="AA3183">
        <v>0</v>
      </c>
      <c r="AB3183">
        <v>38.200810766133962</v>
      </c>
      <c r="AC3183">
        <v>0</v>
      </c>
      <c r="AD3183">
        <v>0</v>
      </c>
      <c r="AE3183">
        <v>309.41509700418743</v>
      </c>
    </row>
    <row r="3184" spans="1:31" x14ac:dyDescent="0.25">
      <c r="A3184">
        <v>2070282</v>
      </c>
      <c r="B3184">
        <v>1</v>
      </c>
      <c r="C3184" t="s">
        <v>80</v>
      </c>
      <c r="D3184" t="s">
        <v>82</v>
      </c>
      <c r="E3184" t="s">
        <v>158</v>
      </c>
      <c r="F3184" t="s">
        <v>9381</v>
      </c>
      <c r="G3184" t="s">
        <v>7265</v>
      </c>
      <c r="H3184" t="s">
        <v>143</v>
      </c>
      <c r="I3184" t="s">
        <v>135</v>
      </c>
      <c r="J3184" t="s">
        <v>136</v>
      </c>
      <c r="K3184" t="s">
        <v>137</v>
      </c>
      <c r="L3184" t="s">
        <v>9382</v>
      </c>
      <c r="M3184" t="s">
        <v>9383</v>
      </c>
      <c r="N3184">
        <v>0.91194444399999997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7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4.5670301433982887</v>
      </c>
      <c r="AC3184">
        <v>0</v>
      </c>
      <c r="AD3184">
        <v>0</v>
      </c>
      <c r="AE3184">
        <v>4.5670301433982887</v>
      </c>
    </row>
    <row r="3185" spans="1:31" x14ac:dyDescent="0.25">
      <c r="A3185">
        <v>2070259</v>
      </c>
      <c r="B3185">
        <v>1</v>
      </c>
      <c r="C3185" t="s">
        <v>80</v>
      </c>
      <c r="D3185" t="s">
        <v>87</v>
      </c>
      <c r="E3185" t="s">
        <v>177</v>
      </c>
      <c r="F3185" t="s">
        <v>9384</v>
      </c>
      <c r="G3185" t="s">
        <v>196</v>
      </c>
      <c r="H3185" t="s">
        <v>143</v>
      </c>
      <c r="I3185" t="s">
        <v>135</v>
      </c>
      <c r="J3185" t="s">
        <v>136</v>
      </c>
      <c r="K3185" t="s">
        <v>137</v>
      </c>
      <c r="L3185" t="s">
        <v>9385</v>
      </c>
      <c r="M3185" t="s">
        <v>9386</v>
      </c>
      <c r="N3185">
        <v>1.9769444439999999</v>
      </c>
      <c r="O3185">
        <v>0</v>
      </c>
      <c r="P3185">
        <v>8</v>
      </c>
      <c r="Q3185">
        <v>0</v>
      </c>
      <c r="R3185">
        <v>0</v>
      </c>
      <c r="S3185">
        <v>0</v>
      </c>
      <c r="T3185">
        <v>1</v>
      </c>
      <c r="U3185">
        <v>0</v>
      </c>
      <c r="V3185">
        <v>0</v>
      </c>
      <c r="W3185">
        <v>0</v>
      </c>
      <c r="X3185">
        <v>5.2203861928652158</v>
      </c>
      <c r="Y3185">
        <v>0</v>
      </c>
      <c r="Z3185">
        <v>0</v>
      </c>
      <c r="AA3185">
        <v>0</v>
      </c>
      <c r="AB3185">
        <v>10.400849491969966</v>
      </c>
      <c r="AC3185">
        <v>0</v>
      </c>
      <c r="AD3185">
        <v>0</v>
      </c>
      <c r="AE3185">
        <v>15.621235684835181</v>
      </c>
    </row>
    <row r="3186" spans="1:31" x14ac:dyDescent="0.25">
      <c r="A3186">
        <v>2070119</v>
      </c>
      <c r="B3186">
        <v>1</v>
      </c>
      <c r="C3186" t="s">
        <v>81</v>
      </c>
      <c r="D3186" t="s">
        <v>120</v>
      </c>
      <c r="E3186" t="s">
        <v>131</v>
      </c>
      <c r="F3186" t="s">
        <v>9387</v>
      </c>
      <c r="G3186" t="s">
        <v>133</v>
      </c>
      <c r="H3186" t="s">
        <v>134</v>
      </c>
      <c r="I3186" t="s">
        <v>135</v>
      </c>
      <c r="J3186" t="s">
        <v>136</v>
      </c>
      <c r="K3186" t="s">
        <v>137</v>
      </c>
      <c r="L3186" t="s">
        <v>9388</v>
      </c>
      <c r="M3186" t="s">
        <v>9389</v>
      </c>
      <c r="N3186">
        <v>1.4088888879999999</v>
      </c>
      <c r="O3186">
        <v>0</v>
      </c>
      <c r="P3186">
        <v>428</v>
      </c>
      <c r="Q3186">
        <v>0</v>
      </c>
      <c r="R3186">
        <v>13</v>
      </c>
      <c r="S3186">
        <v>1</v>
      </c>
      <c r="T3186">
        <v>18</v>
      </c>
      <c r="U3186">
        <v>0</v>
      </c>
      <c r="V3186">
        <v>0</v>
      </c>
      <c r="W3186">
        <v>0</v>
      </c>
      <c r="X3186">
        <v>100.64227110743907</v>
      </c>
      <c r="Y3186">
        <v>0</v>
      </c>
      <c r="Z3186">
        <v>4.17744951713882</v>
      </c>
      <c r="AA3186">
        <v>23.855469605928945</v>
      </c>
      <c r="AB3186">
        <v>11.563501725676355</v>
      </c>
      <c r="AC3186">
        <v>0</v>
      </c>
      <c r="AD3186">
        <v>0</v>
      </c>
      <c r="AE3186">
        <v>140.2386919561832</v>
      </c>
    </row>
    <row r="3187" spans="1:31" x14ac:dyDescent="0.25">
      <c r="A3187">
        <v>2070182</v>
      </c>
      <c r="B3187">
        <v>1</v>
      </c>
      <c r="C3187" t="s">
        <v>81</v>
      </c>
      <c r="D3187" t="s">
        <v>127</v>
      </c>
      <c r="E3187" t="s">
        <v>140</v>
      </c>
      <c r="F3187" t="s">
        <v>9390</v>
      </c>
      <c r="G3187" t="s">
        <v>142</v>
      </c>
      <c r="H3187" t="s">
        <v>143</v>
      </c>
      <c r="I3187" t="s">
        <v>135</v>
      </c>
      <c r="J3187" t="s">
        <v>136</v>
      </c>
      <c r="K3187" t="s">
        <v>137</v>
      </c>
      <c r="L3187" t="s">
        <v>9391</v>
      </c>
      <c r="M3187" t="s">
        <v>9392</v>
      </c>
      <c r="N3187">
        <v>1.689444444</v>
      </c>
      <c r="O3187">
        <v>0</v>
      </c>
      <c r="P3187">
        <v>194</v>
      </c>
      <c r="Q3187">
        <v>0</v>
      </c>
      <c r="R3187">
        <v>0</v>
      </c>
      <c r="S3187">
        <v>0</v>
      </c>
      <c r="T3187">
        <v>30</v>
      </c>
      <c r="U3187">
        <v>0</v>
      </c>
      <c r="V3187">
        <v>0</v>
      </c>
      <c r="W3187">
        <v>0</v>
      </c>
      <c r="X3187">
        <v>55.257962884476619</v>
      </c>
      <c r="Y3187">
        <v>0</v>
      </c>
      <c r="Z3187">
        <v>0</v>
      </c>
      <c r="AA3187">
        <v>0</v>
      </c>
      <c r="AB3187">
        <v>14.066971202105341</v>
      </c>
      <c r="AC3187">
        <v>0</v>
      </c>
      <c r="AD3187">
        <v>0</v>
      </c>
      <c r="AE3187">
        <v>69.324934086581962</v>
      </c>
    </row>
    <row r="3188" spans="1:31" x14ac:dyDescent="0.25">
      <c r="A3188">
        <v>2070073</v>
      </c>
      <c r="B3188">
        <v>1</v>
      </c>
      <c r="C3188" t="s">
        <v>80</v>
      </c>
      <c r="D3188" t="s">
        <v>109</v>
      </c>
      <c r="E3188" t="s">
        <v>158</v>
      </c>
      <c r="F3188" t="s">
        <v>9393</v>
      </c>
      <c r="G3188" t="s">
        <v>2960</v>
      </c>
      <c r="H3188" t="s">
        <v>143</v>
      </c>
      <c r="I3188" t="s">
        <v>135</v>
      </c>
      <c r="J3188" t="s">
        <v>136</v>
      </c>
      <c r="K3188" t="s">
        <v>137</v>
      </c>
      <c r="L3188" t="s">
        <v>9394</v>
      </c>
      <c r="M3188" t="s">
        <v>9395</v>
      </c>
      <c r="N3188">
        <v>2.429444444</v>
      </c>
      <c r="O3188">
        <v>0</v>
      </c>
      <c r="P3188">
        <v>12</v>
      </c>
      <c r="Q3188">
        <v>0</v>
      </c>
      <c r="R3188">
        <v>0</v>
      </c>
      <c r="S3188">
        <v>0</v>
      </c>
      <c r="T3188">
        <v>2</v>
      </c>
      <c r="U3188">
        <v>0</v>
      </c>
      <c r="V3188">
        <v>0</v>
      </c>
      <c r="W3188">
        <v>0</v>
      </c>
      <c r="X3188">
        <v>5.8501239459144694</v>
      </c>
      <c r="Y3188">
        <v>0</v>
      </c>
      <c r="Z3188">
        <v>0</v>
      </c>
      <c r="AA3188">
        <v>0</v>
      </c>
      <c r="AB3188">
        <v>1.0890174203130036</v>
      </c>
      <c r="AC3188">
        <v>0</v>
      </c>
      <c r="AD3188">
        <v>0</v>
      </c>
      <c r="AE3188">
        <v>6.9391413662274726</v>
      </c>
    </row>
    <row r="3189" spans="1:31" x14ac:dyDescent="0.25">
      <c r="A3189">
        <v>2069990</v>
      </c>
      <c r="B3189">
        <v>1</v>
      </c>
      <c r="C3189" t="s">
        <v>80</v>
      </c>
      <c r="D3189" t="s">
        <v>82</v>
      </c>
      <c r="E3189" t="s">
        <v>177</v>
      </c>
      <c r="F3189" t="s">
        <v>9165</v>
      </c>
      <c r="G3189" t="s">
        <v>196</v>
      </c>
      <c r="H3189" t="s">
        <v>143</v>
      </c>
      <c r="I3189" t="s">
        <v>135</v>
      </c>
      <c r="J3189" t="s">
        <v>136</v>
      </c>
      <c r="K3189" t="s">
        <v>137</v>
      </c>
      <c r="L3189" t="s">
        <v>9396</v>
      </c>
      <c r="M3189" t="s">
        <v>9397</v>
      </c>
      <c r="N3189">
        <v>1.2475000000000001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1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1.6399326599217119</v>
      </c>
      <c r="AC3189">
        <v>0</v>
      </c>
      <c r="AD3189">
        <v>0</v>
      </c>
      <c r="AE3189">
        <v>1.6399326599217119</v>
      </c>
    </row>
    <row r="3190" spans="1:31" x14ac:dyDescent="0.25">
      <c r="A3190">
        <v>2070136</v>
      </c>
      <c r="B3190">
        <v>1</v>
      </c>
      <c r="C3190" t="s">
        <v>80</v>
      </c>
      <c r="D3190" t="s">
        <v>83</v>
      </c>
      <c r="E3190" t="s">
        <v>131</v>
      </c>
      <c r="F3190" t="s">
        <v>9398</v>
      </c>
      <c r="G3190" t="s">
        <v>133</v>
      </c>
      <c r="H3190" t="s">
        <v>134</v>
      </c>
      <c r="I3190" t="s">
        <v>135</v>
      </c>
      <c r="J3190" t="s">
        <v>136</v>
      </c>
      <c r="K3190" t="s">
        <v>137</v>
      </c>
      <c r="L3190" t="s">
        <v>9399</v>
      </c>
      <c r="M3190" t="s">
        <v>9400</v>
      </c>
      <c r="N3190">
        <v>1.118333333</v>
      </c>
      <c r="O3190">
        <v>0</v>
      </c>
      <c r="P3190">
        <v>875</v>
      </c>
      <c r="Q3190">
        <v>0</v>
      </c>
      <c r="R3190">
        <v>2</v>
      </c>
      <c r="S3190">
        <v>12</v>
      </c>
      <c r="T3190">
        <v>68</v>
      </c>
      <c r="U3190">
        <v>4</v>
      </c>
      <c r="V3190">
        <v>0</v>
      </c>
      <c r="W3190">
        <v>0</v>
      </c>
      <c r="X3190">
        <v>232.21482386723861</v>
      </c>
      <c r="Y3190">
        <v>0</v>
      </c>
      <c r="Z3190">
        <v>1.4195676896140833E-2</v>
      </c>
      <c r="AA3190">
        <v>78.003327597953188</v>
      </c>
      <c r="AB3190">
        <v>107.56322090762734</v>
      </c>
      <c r="AC3190">
        <v>145.44290947030476</v>
      </c>
      <c r="AD3190">
        <v>0</v>
      </c>
      <c r="AE3190">
        <v>563.23847752002007</v>
      </c>
    </row>
    <row r="3191" spans="1:31" x14ac:dyDescent="0.25">
      <c r="A3191">
        <v>2069867</v>
      </c>
      <c r="B3191">
        <v>1</v>
      </c>
      <c r="C3191" t="s">
        <v>81</v>
      </c>
      <c r="D3191" t="s">
        <v>123</v>
      </c>
      <c r="E3191" t="s">
        <v>169</v>
      </c>
      <c r="F3191" t="s">
        <v>199</v>
      </c>
      <c r="G3191" t="s">
        <v>133</v>
      </c>
      <c r="H3191" t="s">
        <v>134</v>
      </c>
      <c r="I3191" t="s">
        <v>135</v>
      </c>
      <c r="J3191" t="s">
        <v>136</v>
      </c>
      <c r="K3191" t="s">
        <v>137</v>
      </c>
      <c r="L3191" t="s">
        <v>9401</v>
      </c>
      <c r="M3191" t="s">
        <v>9402</v>
      </c>
      <c r="N3191">
        <v>0.58138888799999999</v>
      </c>
      <c r="O3191">
        <v>5</v>
      </c>
      <c r="P3191">
        <v>7</v>
      </c>
      <c r="Q3191">
        <v>176</v>
      </c>
      <c r="R3191">
        <v>128</v>
      </c>
      <c r="S3191">
        <v>30</v>
      </c>
      <c r="T3191">
        <v>15</v>
      </c>
      <c r="U3191">
        <v>0</v>
      </c>
      <c r="V3191">
        <v>0</v>
      </c>
      <c r="W3191">
        <v>1.0496124563914584</v>
      </c>
      <c r="X3191">
        <v>2.6794245116576505</v>
      </c>
      <c r="Y3191">
        <v>41.254961664529645</v>
      </c>
      <c r="Z3191">
        <v>29.491314091696168</v>
      </c>
      <c r="AA3191">
        <v>10.844437965664092</v>
      </c>
      <c r="AB3191">
        <v>8.657596775901002</v>
      </c>
      <c r="AC3191">
        <v>0</v>
      </c>
      <c r="AD3191">
        <v>0</v>
      </c>
      <c r="AE3191">
        <v>93.977347465840012</v>
      </c>
    </row>
    <row r="3192" spans="1:31" x14ac:dyDescent="0.25">
      <c r="A3192">
        <v>2070010</v>
      </c>
      <c r="B3192">
        <v>1</v>
      </c>
      <c r="C3192" t="s">
        <v>81</v>
      </c>
      <c r="D3192" t="s">
        <v>117</v>
      </c>
      <c r="E3192" t="s">
        <v>131</v>
      </c>
      <c r="F3192" t="s">
        <v>3964</v>
      </c>
      <c r="G3192" t="s">
        <v>133</v>
      </c>
      <c r="H3192" t="s">
        <v>134</v>
      </c>
      <c r="I3192" t="s">
        <v>259</v>
      </c>
      <c r="J3192" t="s">
        <v>136</v>
      </c>
      <c r="K3192" t="s">
        <v>137</v>
      </c>
      <c r="L3192" t="s">
        <v>9403</v>
      </c>
      <c r="M3192" t="s">
        <v>9404</v>
      </c>
      <c r="N3192">
        <v>8.3333330000000001E-3</v>
      </c>
      <c r="O3192">
        <v>1</v>
      </c>
      <c r="P3192">
        <v>284</v>
      </c>
      <c r="Q3192">
        <v>48</v>
      </c>
      <c r="R3192">
        <v>57</v>
      </c>
      <c r="S3192">
        <v>3</v>
      </c>
      <c r="T3192">
        <v>14</v>
      </c>
      <c r="U3192">
        <v>0</v>
      </c>
      <c r="V3192">
        <v>0</v>
      </c>
      <c r="W3192">
        <v>1.1606536872749999E-3</v>
      </c>
      <c r="X3192">
        <v>0.62823811582477473</v>
      </c>
      <c r="Y3192">
        <v>1.0309927208342251</v>
      </c>
      <c r="Z3192">
        <v>0.13557403725946668</v>
      </c>
      <c r="AA3192">
        <v>0.1021217920236</v>
      </c>
      <c r="AB3192">
        <v>8.6884773854725011E-2</v>
      </c>
      <c r="AC3192">
        <v>0</v>
      </c>
      <c r="AD3192">
        <v>0</v>
      </c>
      <c r="AE3192">
        <v>1.9849720934840664</v>
      </c>
    </row>
    <row r="3193" spans="1:31" x14ac:dyDescent="0.25">
      <c r="A3193">
        <v>2069890</v>
      </c>
      <c r="B3193">
        <v>1</v>
      </c>
      <c r="C3193" t="s">
        <v>80</v>
      </c>
      <c r="D3193" t="s">
        <v>93</v>
      </c>
      <c r="E3193" t="s">
        <v>140</v>
      </c>
      <c r="F3193" t="s">
        <v>9405</v>
      </c>
      <c r="G3193" t="s">
        <v>154</v>
      </c>
      <c r="H3193" t="s">
        <v>143</v>
      </c>
      <c r="I3193" t="s">
        <v>135</v>
      </c>
      <c r="J3193" t="s">
        <v>136</v>
      </c>
      <c r="K3193" t="s">
        <v>155</v>
      </c>
      <c r="L3193" t="s">
        <v>9406</v>
      </c>
      <c r="M3193" t="s">
        <v>9407</v>
      </c>
      <c r="N3193">
        <v>8.0865722219999991</v>
      </c>
      <c r="O3193">
        <v>0</v>
      </c>
      <c r="P3193">
        <v>480</v>
      </c>
      <c r="Q3193">
        <v>0</v>
      </c>
      <c r="R3193">
        <v>0</v>
      </c>
      <c r="S3193">
        <v>0</v>
      </c>
      <c r="T3193">
        <v>33</v>
      </c>
      <c r="U3193">
        <v>0</v>
      </c>
      <c r="V3193">
        <v>0</v>
      </c>
      <c r="W3193">
        <v>0</v>
      </c>
      <c r="X3193">
        <v>719.33834785402223</v>
      </c>
      <c r="Y3193">
        <v>0</v>
      </c>
      <c r="Z3193">
        <v>0</v>
      </c>
      <c r="AA3193">
        <v>0</v>
      </c>
      <c r="AB3193">
        <v>204.50148037851361</v>
      </c>
      <c r="AC3193">
        <v>0</v>
      </c>
      <c r="AD3193">
        <v>0</v>
      </c>
      <c r="AE3193">
        <v>923.83982823253587</v>
      </c>
    </row>
    <row r="3194" spans="1:31" x14ac:dyDescent="0.25">
      <c r="A3194">
        <v>2070196</v>
      </c>
      <c r="B3194">
        <v>1</v>
      </c>
      <c r="C3194" t="s">
        <v>81</v>
      </c>
      <c r="D3194" t="s">
        <v>128</v>
      </c>
      <c r="E3194" t="s">
        <v>146</v>
      </c>
      <c r="F3194" t="s">
        <v>9408</v>
      </c>
      <c r="G3194" t="s">
        <v>133</v>
      </c>
      <c r="H3194" t="s">
        <v>134</v>
      </c>
      <c r="I3194" t="s">
        <v>259</v>
      </c>
      <c r="J3194" t="s">
        <v>136</v>
      </c>
      <c r="K3194" t="s">
        <v>137</v>
      </c>
      <c r="L3194" t="s">
        <v>9409</v>
      </c>
      <c r="M3194" t="s">
        <v>9410</v>
      </c>
      <c r="N3194">
        <v>1.3888888E-2</v>
      </c>
      <c r="O3194">
        <v>8</v>
      </c>
      <c r="P3194">
        <v>1488</v>
      </c>
      <c r="Q3194">
        <v>55</v>
      </c>
      <c r="R3194">
        <v>85</v>
      </c>
      <c r="S3194">
        <v>9</v>
      </c>
      <c r="T3194">
        <v>99</v>
      </c>
      <c r="U3194">
        <v>3</v>
      </c>
      <c r="V3194">
        <v>0</v>
      </c>
      <c r="W3194">
        <v>4.1511279699958339E-2</v>
      </c>
      <c r="X3194">
        <v>3.3369044187037078</v>
      </c>
      <c r="Y3194">
        <v>0.62712348669075002</v>
      </c>
      <c r="Z3194">
        <v>0.79091869267365256</v>
      </c>
      <c r="AA3194">
        <v>3.586757347283597</v>
      </c>
      <c r="AB3194">
        <v>0.68610780375129177</v>
      </c>
      <c r="AC3194">
        <v>0.11970059306065278</v>
      </c>
      <c r="AD3194">
        <v>0</v>
      </c>
      <c r="AE3194">
        <v>9.1890236218636083</v>
      </c>
    </row>
    <row r="3195" spans="1:31" x14ac:dyDescent="0.25">
      <c r="A3195">
        <v>2069847</v>
      </c>
      <c r="B3195">
        <v>1</v>
      </c>
      <c r="C3195" t="s">
        <v>80</v>
      </c>
      <c r="D3195" t="s">
        <v>97</v>
      </c>
      <c r="E3195" t="s">
        <v>131</v>
      </c>
      <c r="F3195" t="s">
        <v>8777</v>
      </c>
      <c r="G3195" t="s">
        <v>133</v>
      </c>
      <c r="H3195" t="s">
        <v>134</v>
      </c>
      <c r="I3195" t="s">
        <v>135</v>
      </c>
      <c r="J3195" t="s">
        <v>136</v>
      </c>
      <c r="K3195" t="s">
        <v>137</v>
      </c>
      <c r="L3195" t="s">
        <v>9411</v>
      </c>
      <c r="M3195" t="s">
        <v>9412</v>
      </c>
      <c r="N3195">
        <v>3.7094444439999998</v>
      </c>
      <c r="O3195">
        <v>3</v>
      </c>
      <c r="P3195">
        <v>346</v>
      </c>
      <c r="Q3195">
        <v>4</v>
      </c>
      <c r="R3195">
        <v>53</v>
      </c>
      <c r="S3195">
        <v>12</v>
      </c>
      <c r="T3195">
        <v>39</v>
      </c>
      <c r="U3195">
        <v>0</v>
      </c>
      <c r="V3195">
        <v>0</v>
      </c>
      <c r="W3195">
        <v>543.69860931823575</v>
      </c>
      <c r="X3195">
        <v>376.23381207160588</v>
      </c>
      <c r="Y3195">
        <v>1003.3649415444831</v>
      </c>
      <c r="Z3195">
        <v>67.004989156969742</v>
      </c>
      <c r="AA3195">
        <v>799.93002035144468</v>
      </c>
      <c r="AB3195">
        <v>236.91344850668148</v>
      </c>
      <c r="AC3195">
        <v>0</v>
      </c>
      <c r="AD3195">
        <v>0</v>
      </c>
      <c r="AE3195">
        <v>3027.1458209494208</v>
      </c>
    </row>
    <row r="3196" spans="1:31" x14ac:dyDescent="0.25">
      <c r="A3196">
        <v>2070265</v>
      </c>
      <c r="B3196">
        <v>1</v>
      </c>
      <c r="C3196" t="s">
        <v>80</v>
      </c>
      <c r="D3196" t="s">
        <v>95</v>
      </c>
      <c r="E3196" t="s">
        <v>177</v>
      </c>
      <c r="F3196" t="s">
        <v>9413</v>
      </c>
      <c r="G3196" t="s">
        <v>183</v>
      </c>
      <c r="H3196" t="s">
        <v>143</v>
      </c>
      <c r="I3196" t="s">
        <v>135</v>
      </c>
      <c r="J3196" t="s">
        <v>136</v>
      </c>
      <c r="K3196" t="s">
        <v>137</v>
      </c>
      <c r="L3196" t="s">
        <v>9414</v>
      </c>
      <c r="M3196" t="s">
        <v>9415</v>
      </c>
      <c r="N3196">
        <v>2.6188888879999999</v>
      </c>
      <c r="O3196">
        <v>0</v>
      </c>
      <c r="P3196">
        <v>1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0.83302746566995556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0.83302746566995556</v>
      </c>
    </row>
    <row r="3197" spans="1:31" x14ac:dyDescent="0.25">
      <c r="A3197">
        <v>2069967</v>
      </c>
      <c r="B3197">
        <v>1</v>
      </c>
      <c r="C3197" t="s">
        <v>80</v>
      </c>
      <c r="D3197" t="s">
        <v>100</v>
      </c>
      <c r="E3197" t="s">
        <v>146</v>
      </c>
      <c r="F3197" t="s">
        <v>9416</v>
      </c>
      <c r="G3197" t="s">
        <v>133</v>
      </c>
      <c r="H3197" t="s">
        <v>134</v>
      </c>
      <c r="I3197" t="s">
        <v>135</v>
      </c>
      <c r="J3197" t="s">
        <v>136</v>
      </c>
      <c r="K3197" t="s">
        <v>137</v>
      </c>
      <c r="L3197" t="s">
        <v>9417</v>
      </c>
      <c r="M3197" t="s">
        <v>9418</v>
      </c>
      <c r="N3197">
        <v>1.7627777769999999</v>
      </c>
      <c r="O3197">
        <v>0</v>
      </c>
      <c r="P3197">
        <v>0</v>
      </c>
      <c r="Q3197">
        <v>0</v>
      </c>
      <c r="R3197">
        <v>1</v>
      </c>
      <c r="S3197">
        <v>1</v>
      </c>
      <c r="T3197">
        <v>64</v>
      </c>
      <c r="U3197">
        <v>5</v>
      </c>
      <c r="V3197">
        <v>24</v>
      </c>
      <c r="W3197">
        <v>0</v>
      </c>
      <c r="X3197">
        <v>0</v>
      </c>
      <c r="Y3197">
        <v>0</v>
      </c>
      <c r="Z3197">
        <v>0</v>
      </c>
      <c r="AA3197">
        <v>2.871907765447689</v>
      </c>
      <c r="AB3197">
        <v>289.7356824255213</v>
      </c>
      <c r="AC3197">
        <v>276.58582946122317</v>
      </c>
      <c r="AD3197">
        <v>1465.8673250695613</v>
      </c>
      <c r="AE3197">
        <v>2035.0607447217535</v>
      </c>
    </row>
    <row r="3198" spans="1:31" x14ac:dyDescent="0.25">
      <c r="A3198">
        <v>2069953</v>
      </c>
      <c r="B3198">
        <v>1</v>
      </c>
      <c r="C3198" t="s">
        <v>80</v>
      </c>
      <c r="D3198" t="s">
        <v>96</v>
      </c>
      <c r="E3198" t="s">
        <v>131</v>
      </c>
      <c r="F3198" t="s">
        <v>9419</v>
      </c>
      <c r="G3198" t="s">
        <v>3958</v>
      </c>
      <c r="H3198" t="s">
        <v>134</v>
      </c>
      <c r="I3198" t="s">
        <v>135</v>
      </c>
      <c r="J3198" t="s">
        <v>136</v>
      </c>
      <c r="K3198" t="s">
        <v>137</v>
      </c>
      <c r="L3198" t="s">
        <v>9420</v>
      </c>
      <c r="M3198" t="s">
        <v>9421</v>
      </c>
      <c r="N3198">
        <v>1.4169444440000001</v>
      </c>
      <c r="O3198">
        <v>3</v>
      </c>
      <c r="P3198">
        <v>703</v>
      </c>
      <c r="Q3198">
        <v>4</v>
      </c>
      <c r="R3198">
        <v>0</v>
      </c>
      <c r="S3198">
        <v>9</v>
      </c>
      <c r="T3198">
        <v>9</v>
      </c>
      <c r="U3198">
        <v>1</v>
      </c>
      <c r="V3198">
        <v>0</v>
      </c>
      <c r="W3198">
        <v>195.701971204237</v>
      </c>
      <c r="X3198">
        <v>219.71217375433579</v>
      </c>
      <c r="Y3198">
        <v>30.643122478179176</v>
      </c>
      <c r="Z3198">
        <v>0</v>
      </c>
      <c r="AA3198">
        <v>438.13996213917625</v>
      </c>
      <c r="AB3198">
        <v>28.26802667802961</v>
      </c>
      <c r="AC3198">
        <v>34.457379135053074</v>
      </c>
      <c r="AD3198">
        <v>0</v>
      </c>
      <c r="AE3198">
        <v>946.92263538901102</v>
      </c>
    </row>
    <row r="3199" spans="1:31" x14ac:dyDescent="0.25">
      <c r="A3199">
        <v>2070116</v>
      </c>
      <c r="B3199">
        <v>1</v>
      </c>
      <c r="C3199" t="s">
        <v>81</v>
      </c>
      <c r="D3199" t="s">
        <v>122</v>
      </c>
      <c r="E3199" t="s">
        <v>177</v>
      </c>
      <c r="F3199" t="s">
        <v>9422</v>
      </c>
      <c r="G3199" t="s">
        <v>183</v>
      </c>
      <c r="H3199" t="s">
        <v>143</v>
      </c>
      <c r="I3199" t="s">
        <v>135</v>
      </c>
      <c r="J3199" t="s">
        <v>136</v>
      </c>
      <c r="K3199" t="s">
        <v>137</v>
      </c>
      <c r="L3199" t="s">
        <v>9423</v>
      </c>
      <c r="M3199" t="s">
        <v>9424</v>
      </c>
      <c r="N3199">
        <v>2.9183333330000001</v>
      </c>
      <c r="O3199">
        <v>0</v>
      </c>
      <c r="P3199">
        <v>2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0.70494194224920004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0.70494194224920004</v>
      </c>
    </row>
    <row r="3200" spans="1:31" x14ac:dyDescent="0.25">
      <c r="A3200">
        <v>2070139</v>
      </c>
      <c r="B3200">
        <v>1</v>
      </c>
      <c r="C3200" t="s">
        <v>81</v>
      </c>
      <c r="D3200" t="s">
        <v>119</v>
      </c>
      <c r="E3200" t="s">
        <v>146</v>
      </c>
      <c r="F3200" t="s">
        <v>1121</v>
      </c>
      <c r="G3200" t="s">
        <v>133</v>
      </c>
      <c r="H3200" t="s">
        <v>134</v>
      </c>
      <c r="I3200" t="s">
        <v>135</v>
      </c>
      <c r="J3200" t="s">
        <v>136</v>
      </c>
      <c r="K3200" t="s">
        <v>137</v>
      </c>
      <c r="L3200" t="s">
        <v>9425</v>
      </c>
      <c r="M3200" t="s">
        <v>9426</v>
      </c>
      <c r="N3200">
        <v>0.121388888</v>
      </c>
      <c r="O3200">
        <v>0</v>
      </c>
      <c r="P3200">
        <v>470</v>
      </c>
      <c r="Q3200">
        <v>45</v>
      </c>
      <c r="R3200">
        <v>109</v>
      </c>
      <c r="S3200">
        <v>2</v>
      </c>
      <c r="T3200">
        <v>17</v>
      </c>
      <c r="U3200">
        <v>0</v>
      </c>
      <c r="V3200">
        <v>0</v>
      </c>
      <c r="W3200">
        <v>0</v>
      </c>
      <c r="X3200">
        <v>9.2092249726099986</v>
      </c>
      <c r="Y3200">
        <v>10.483994803016962</v>
      </c>
      <c r="Z3200">
        <v>23.142255595248574</v>
      </c>
      <c r="AA3200">
        <v>1.2516893101822757</v>
      </c>
      <c r="AB3200">
        <v>1.4225930317570736</v>
      </c>
      <c r="AC3200">
        <v>0</v>
      </c>
      <c r="AD3200">
        <v>0</v>
      </c>
      <c r="AE3200">
        <v>45.509757712814888</v>
      </c>
    </row>
    <row r="3201" spans="1:31" x14ac:dyDescent="0.25">
      <c r="A3201">
        <v>2070285</v>
      </c>
      <c r="B3201">
        <v>1</v>
      </c>
      <c r="C3201" t="s">
        <v>80</v>
      </c>
      <c r="D3201" t="s">
        <v>93</v>
      </c>
      <c r="E3201" t="s">
        <v>169</v>
      </c>
      <c r="F3201" t="s">
        <v>9427</v>
      </c>
      <c r="G3201" t="s">
        <v>513</v>
      </c>
      <c r="H3201" t="s">
        <v>134</v>
      </c>
      <c r="I3201" t="s">
        <v>135</v>
      </c>
      <c r="J3201" t="s">
        <v>136</v>
      </c>
      <c r="K3201" t="s">
        <v>137</v>
      </c>
      <c r="L3201" t="s">
        <v>9428</v>
      </c>
      <c r="M3201" t="s">
        <v>9429</v>
      </c>
      <c r="N3201">
        <v>0.80249999999999999</v>
      </c>
      <c r="O3201">
        <v>0</v>
      </c>
      <c r="P3201">
        <v>675</v>
      </c>
      <c r="Q3201">
        <v>1</v>
      </c>
      <c r="R3201">
        <v>124</v>
      </c>
      <c r="S3201">
        <v>1</v>
      </c>
      <c r="T3201">
        <v>111</v>
      </c>
      <c r="U3201">
        <v>0</v>
      </c>
      <c r="V3201">
        <v>0</v>
      </c>
      <c r="W3201">
        <v>0</v>
      </c>
      <c r="X3201">
        <v>95.10549027772791</v>
      </c>
      <c r="Y3201">
        <v>3.1334279790370205</v>
      </c>
      <c r="Z3201">
        <v>23.04190545090993</v>
      </c>
      <c r="AA3201">
        <v>3.7279332941828249</v>
      </c>
      <c r="AB3201">
        <v>55.013229987746861</v>
      </c>
      <c r="AC3201">
        <v>0</v>
      </c>
      <c r="AD3201">
        <v>0</v>
      </c>
      <c r="AE3201">
        <v>180.02198698960456</v>
      </c>
    </row>
    <row r="3202" spans="1:31" x14ac:dyDescent="0.25">
      <c r="A3202">
        <v>2069947</v>
      </c>
      <c r="B3202">
        <v>1</v>
      </c>
      <c r="C3202" t="s">
        <v>81</v>
      </c>
      <c r="D3202" t="s">
        <v>118</v>
      </c>
      <c r="E3202" t="s">
        <v>169</v>
      </c>
      <c r="F3202" t="s">
        <v>9430</v>
      </c>
      <c r="G3202" t="s">
        <v>171</v>
      </c>
      <c r="H3202" t="s">
        <v>134</v>
      </c>
      <c r="I3202" t="s">
        <v>135</v>
      </c>
      <c r="J3202" t="s">
        <v>136</v>
      </c>
      <c r="K3202" t="s">
        <v>137</v>
      </c>
      <c r="L3202" t="s">
        <v>9431</v>
      </c>
      <c r="M3202" t="s">
        <v>9432</v>
      </c>
      <c r="N3202">
        <v>0.85388888799999996</v>
      </c>
      <c r="O3202">
        <v>0</v>
      </c>
      <c r="P3202">
        <v>1</v>
      </c>
      <c r="Q3202">
        <v>0</v>
      </c>
      <c r="R3202">
        <v>5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4.4633804102126674E-2</v>
      </c>
      <c r="Y3202">
        <v>0</v>
      </c>
      <c r="Z3202">
        <v>0.21732571358596997</v>
      </c>
      <c r="AA3202">
        <v>0</v>
      </c>
      <c r="AB3202">
        <v>0</v>
      </c>
      <c r="AC3202">
        <v>0</v>
      </c>
      <c r="AD3202">
        <v>0</v>
      </c>
      <c r="AE3202">
        <v>0.26195951768809667</v>
      </c>
    </row>
    <row r="3203" spans="1:31" x14ac:dyDescent="0.25">
      <c r="A3203">
        <v>2070262</v>
      </c>
      <c r="B3203">
        <v>1</v>
      </c>
      <c r="C3203" t="s">
        <v>81</v>
      </c>
      <c r="D3203" t="s">
        <v>122</v>
      </c>
      <c r="E3203" t="s">
        <v>158</v>
      </c>
      <c r="F3203" t="s">
        <v>9433</v>
      </c>
      <c r="G3203" t="s">
        <v>160</v>
      </c>
      <c r="H3203" t="s">
        <v>143</v>
      </c>
      <c r="I3203" t="s">
        <v>135</v>
      </c>
      <c r="J3203" t="s">
        <v>136</v>
      </c>
      <c r="K3203" t="s">
        <v>137</v>
      </c>
      <c r="L3203" t="s">
        <v>9434</v>
      </c>
      <c r="M3203" t="s">
        <v>9435</v>
      </c>
      <c r="N3203">
        <v>3.6697222219999999</v>
      </c>
      <c r="O3203">
        <v>0</v>
      </c>
      <c r="P3203">
        <v>10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9.4989755718264437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9.4989755718264437</v>
      </c>
    </row>
    <row r="3204" spans="1:31" x14ac:dyDescent="0.25">
      <c r="A3204">
        <v>2070239</v>
      </c>
      <c r="B3204">
        <v>1</v>
      </c>
      <c r="C3204" t="s">
        <v>81</v>
      </c>
      <c r="D3204" t="s">
        <v>122</v>
      </c>
      <c r="E3204" t="s">
        <v>131</v>
      </c>
      <c r="F3204" t="s">
        <v>9436</v>
      </c>
      <c r="G3204" t="s">
        <v>133</v>
      </c>
      <c r="H3204" t="s">
        <v>134</v>
      </c>
      <c r="I3204" t="s">
        <v>135</v>
      </c>
      <c r="J3204" t="s">
        <v>136</v>
      </c>
      <c r="K3204" t="s">
        <v>137</v>
      </c>
      <c r="L3204" t="s">
        <v>9437</v>
      </c>
      <c r="M3204" t="s">
        <v>9438</v>
      </c>
      <c r="N3204">
        <v>0.394166666</v>
      </c>
      <c r="O3204">
        <v>0</v>
      </c>
      <c r="P3204">
        <v>1703</v>
      </c>
      <c r="Q3204">
        <v>10</v>
      </c>
      <c r="R3204">
        <v>23</v>
      </c>
      <c r="S3204">
        <v>2</v>
      </c>
      <c r="T3204">
        <v>157</v>
      </c>
      <c r="U3204">
        <v>2</v>
      </c>
      <c r="V3204">
        <v>0</v>
      </c>
      <c r="W3204">
        <v>0</v>
      </c>
      <c r="X3204">
        <v>120.17939249694898</v>
      </c>
      <c r="Y3204">
        <v>14.947060230534163</v>
      </c>
      <c r="Z3204">
        <v>10.317451777658045</v>
      </c>
      <c r="AA3204">
        <v>7.8726674764861206</v>
      </c>
      <c r="AB3204">
        <v>34.4597946289351</v>
      </c>
      <c r="AC3204">
        <v>22.839263763559284</v>
      </c>
      <c r="AD3204">
        <v>0</v>
      </c>
      <c r="AE3204">
        <v>210.61563037412168</v>
      </c>
    </row>
    <row r="3205" spans="1:31" x14ac:dyDescent="0.25">
      <c r="A3205">
        <v>2070093</v>
      </c>
      <c r="B3205">
        <v>1</v>
      </c>
      <c r="C3205" t="s">
        <v>80</v>
      </c>
      <c r="D3205" t="s">
        <v>89</v>
      </c>
      <c r="E3205" t="s">
        <v>140</v>
      </c>
      <c r="F3205" t="s">
        <v>978</v>
      </c>
      <c r="G3205" t="s">
        <v>142</v>
      </c>
      <c r="H3205" t="s">
        <v>143</v>
      </c>
      <c r="I3205" t="s">
        <v>135</v>
      </c>
      <c r="J3205" t="s">
        <v>136</v>
      </c>
      <c r="K3205" t="s">
        <v>137</v>
      </c>
      <c r="L3205" t="s">
        <v>9439</v>
      </c>
      <c r="M3205" t="s">
        <v>9440</v>
      </c>
      <c r="N3205">
        <v>1.424722222</v>
      </c>
      <c r="O3205">
        <v>0</v>
      </c>
      <c r="P3205">
        <v>5</v>
      </c>
      <c r="Q3205">
        <v>0</v>
      </c>
      <c r="R3205">
        <v>11</v>
      </c>
      <c r="S3205">
        <v>0</v>
      </c>
      <c r="T3205">
        <v>10</v>
      </c>
      <c r="U3205">
        <v>0</v>
      </c>
      <c r="V3205">
        <v>0</v>
      </c>
      <c r="W3205">
        <v>0</v>
      </c>
      <c r="X3205">
        <v>8.8426022624612965</v>
      </c>
      <c r="Y3205">
        <v>0</v>
      </c>
      <c r="Z3205">
        <v>13.568917673763261</v>
      </c>
      <c r="AA3205">
        <v>0</v>
      </c>
      <c r="AB3205">
        <v>15.157772284864668</v>
      </c>
      <c r="AC3205">
        <v>0</v>
      </c>
      <c r="AD3205">
        <v>0</v>
      </c>
      <c r="AE3205">
        <v>37.569292221089228</v>
      </c>
    </row>
    <row r="3206" spans="1:31" x14ac:dyDescent="0.25">
      <c r="A3206">
        <v>2069970</v>
      </c>
      <c r="B3206">
        <v>1</v>
      </c>
      <c r="C3206" t="s">
        <v>81</v>
      </c>
      <c r="D3206" t="s">
        <v>116</v>
      </c>
      <c r="E3206" t="s">
        <v>131</v>
      </c>
      <c r="F3206" t="s">
        <v>9441</v>
      </c>
      <c r="G3206" t="s">
        <v>133</v>
      </c>
      <c r="H3206" t="s">
        <v>134</v>
      </c>
      <c r="I3206" t="s">
        <v>135</v>
      </c>
      <c r="J3206" t="s">
        <v>136</v>
      </c>
      <c r="K3206" t="s">
        <v>137</v>
      </c>
      <c r="L3206" t="s">
        <v>9442</v>
      </c>
      <c r="M3206" t="s">
        <v>9443</v>
      </c>
      <c r="N3206">
        <v>1.0974999999999999</v>
      </c>
      <c r="O3206">
        <v>0</v>
      </c>
      <c r="P3206">
        <v>669</v>
      </c>
      <c r="Q3206">
        <v>0</v>
      </c>
      <c r="R3206">
        <v>67</v>
      </c>
      <c r="S3206">
        <v>2</v>
      </c>
      <c r="T3206">
        <v>84</v>
      </c>
      <c r="U3206">
        <v>0</v>
      </c>
      <c r="V3206">
        <v>0</v>
      </c>
      <c r="W3206">
        <v>0</v>
      </c>
      <c r="X3206">
        <v>117.66635681407507</v>
      </c>
      <c r="Y3206">
        <v>0</v>
      </c>
      <c r="Z3206">
        <v>47.399182382949192</v>
      </c>
      <c r="AA3206">
        <v>4.9301970588317232</v>
      </c>
      <c r="AB3206">
        <v>48.540960917081584</v>
      </c>
      <c r="AC3206">
        <v>0</v>
      </c>
      <c r="AD3206">
        <v>0</v>
      </c>
      <c r="AE3206">
        <v>218.53669717293758</v>
      </c>
    </row>
    <row r="3207" spans="1:31" x14ac:dyDescent="0.25">
      <c r="A3207">
        <v>2070076</v>
      </c>
      <c r="B3207">
        <v>1</v>
      </c>
      <c r="C3207" t="s">
        <v>80</v>
      </c>
      <c r="D3207" t="s">
        <v>107</v>
      </c>
      <c r="E3207" t="s">
        <v>169</v>
      </c>
      <c r="F3207" t="s">
        <v>9444</v>
      </c>
      <c r="G3207" t="s">
        <v>513</v>
      </c>
      <c r="H3207" t="s">
        <v>134</v>
      </c>
      <c r="I3207" t="s">
        <v>135</v>
      </c>
      <c r="J3207" t="s">
        <v>136</v>
      </c>
      <c r="K3207" t="s">
        <v>137</v>
      </c>
      <c r="L3207" t="s">
        <v>9445</v>
      </c>
      <c r="M3207" t="s">
        <v>9446</v>
      </c>
      <c r="N3207">
        <v>0.99666666599999998</v>
      </c>
      <c r="O3207">
        <v>0</v>
      </c>
      <c r="P3207">
        <v>296</v>
      </c>
      <c r="Q3207">
        <v>0</v>
      </c>
      <c r="R3207">
        <v>0</v>
      </c>
      <c r="S3207">
        <v>0</v>
      </c>
      <c r="T3207">
        <v>6</v>
      </c>
      <c r="U3207">
        <v>0</v>
      </c>
      <c r="V3207">
        <v>0</v>
      </c>
      <c r="W3207">
        <v>0</v>
      </c>
      <c r="X3207">
        <v>56.855731033817371</v>
      </c>
      <c r="Y3207">
        <v>0</v>
      </c>
      <c r="Z3207">
        <v>0</v>
      </c>
      <c r="AA3207">
        <v>0</v>
      </c>
      <c r="AB3207">
        <v>7.7645840829124495</v>
      </c>
      <c r="AC3207">
        <v>0</v>
      </c>
      <c r="AD3207">
        <v>0</v>
      </c>
      <c r="AE3207">
        <v>64.620315116729813</v>
      </c>
    </row>
    <row r="3208" spans="1:31" x14ac:dyDescent="0.25">
      <c r="A3208">
        <v>2070279</v>
      </c>
      <c r="B3208">
        <v>1</v>
      </c>
      <c r="C3208" t="s">
        <v>81</v>
      </c>
      <c r="D3208" t="s">
        <v>113</v>
      </c>
      <c r="E3208" t="s">
        <v>131</v>
      </c>
      <c r="F3208" t="s">
        <v>2355</v>
      </c>
      <c r="G3208" t="s">
        <v>133</v>
      </c>
      <c r="H3208" t="s">
        <v>134</v>
      </c>
      <c r="I3208" t="s">
        <v>259</v>
      </c>
      <c r="J3208" t="s">
        <v>136</v>
      </c>
      <c r="K3208" t="s">
        <v>137</v>
      </c>
      <c r="L3208" t="s">
        <v>9447</v>
      </c>
      <c r="M3208" t="s">
        <v>9448</v>
      </c>
      <c r="N3208">
        <v>1.1111111E-2</v>
      </c>
      <c r="O3208">
        <v>1</v>
      </c>
      <c r="P3208">
        <v>1502</v>
      </c>
      <c r="Q3208">
        <v>15</v>
      </c>
      <c r="R3208">
        <v>377</v>
      </c>
      <c r="S3208">
        <v>4</v>
      </c>
      <c r="T3208">
        <v>103</v>
      </c>
      <c r="U3208">
        <v>0</v>
      </c>
      <c r="V3208">
        <v>1</v>
      </c>
      <c r="W3208">
        <v>5.3072644510666674E-3</v>
      </c>
      <c r="X3208">
        <v>3.818194349478091</v>
      </c>
      <c r="Y3208">
        <v>0.14538607820499999</v>
      </c>
      <c r="Z3208">
        <v>2.9316231580396934</v>
      </c>
      <c r="AA3208">
        <v>0.38195515435546668</v>
      </c>
      <c r="AB3208">
        <v>0.69909323562119985</v>
      </c>
      <c r="AC3208">
        <v>0</v>
      </c>
      <c r="AD3208">
        <v>5.794810194444445E-3</v>
      </c>
      <c r="AE3208">
        <v>7.9873540503449618</v>
      </c>
    </row>
    <row r="3209" spans="1:31" x14ac:dyDescent="0.25">
      <c r="A3209">
        <v>2070030</v>
      </c>
      <c r="B3209">
        <v>1</v>
      </c>
      <c r="C3209" t="s">
        <v>81</v>
      </c>
      <c r="D3209" t="s">
        <v>120</v>
      </c>
      <c r="E3209" t="s">
        <v>146</v>
      </c>
      <c r="F3209" t="s">
        <v>9449</v>
      </c>
      <c r="G3209" t="s">
        <v>154</v>
      </c>
      <c r="H3209" t="s">
        <v>134</v>
      </c>
      <c r="I3209" t="s">
        <v>135</v>
      </c>
      <c r="J3209" t="s">
        <v>136</v>
      </c>
      <c r="K3209" t="s">
        <v>155</v>
      </c>
      <c r="L3209" t="s">
        <v>9450</v>
      </c>
      <c r="M3209" t="s">
        <v>9451</v>
      </c>
      <c r="N3209">
        <v>2.6047222219999999</v>
      </c>
      <c r="O3209">
        <v>1</v>
      </c>
      <c r="P3209">
        <v>285</v>
      </c>
      <c r="Q3209">
        <v>71</v>
      </c>
      <c r="R3209">
        <v>6</v>
      </c>
      <c r="S3209">
        <v>5</v>
      </c>
      <c r="T3209">
        <v>19</v>
      </c>
      <c r="U3209">
        <v>0</v>
      </c>
      <c r="V3209">
        <v>0</v>
      </c>
      <c r="W3209">
        <v>6.5354815266014796</v>
      </c>
      <c r="X3209">
        <v>138.99761823828942</v>
      </c>
      <c r="Y3209">
        <v>306.04020238360124</v>
      </c>
      <c r="Z3209">
        <v>29.543857022762587</v>
      </c>
      <c r="AA3209">
        <v>335.95522331346575</v>
      </c>
      <c r="AB3209">
        <v>20.915951041458236</v>
      </c>
      <c r="AC3209">
        <v>0</v>
      </c>
      <c r="AD3209">
        <v>0</v>
      </c>
      <c r="AE3209">
        <v>837.98833352617874</v>
      </c>
    </row>
    <row r="3210" spans="1:31" x14ac:dyDescent="0.25">
      <c r="A3210">
        <v>2070179</v>
      </c>
      <c r="B3210">
        <v>1</v>
      </c>
      <c r="C3210" t="s">
        <v>81</v>
      </c>
      <c r="D3210" t="s">
        <v>128</v>
      </c>
      <c r="E3210" t="s">
        <v>131</v>
      </c>
      <c r="F3210" t="s">
        <v>9452</v>
      </c>
      <c r="G3210" t="s">
        <v>133</v>
      </c>
      <c r="H3210" t="s">
        <v>134</v>
      </c>
      <c r="I3210" t="s">
        <v>135</v>
      </c>
      <c r="J3210" t="s">
        <v>136</v>
      </c>
      <c r="K3210" t="s">
        <v>137</v>
      </c>
      <c r="L3210" t="s">
        <v>9453</v>
      </c>
      <c r="M3210" t="s">
        <v>9454</v>
      </c>
      <c r="N3210">
        <v>0.98527777699999997</v>
      </c>
      <c r="O3210">
        <v>0</v>
      </c>
      <c r="P3210">
        <v>0</v>
      </c>
      <c r="Q3210">
        <v>1</v>
      </c>
      <c r="R3210">
        <v>0</v>
      </c>
      <c r="S3210">
        <v>19</v>
      </c>
      <c r="T3210">
        <v>33</v>
      </c>
      <c r="U3210">
        <v>26</v>
      </c>
      <c r="V3210">
        <v>43</v>
      </c>
      <c r="W3210">
        <v>0</v>
      </c>
      <c r="X3210">
        <v>0</v>
      </c>
      <c r="Y3210">
        <v>1.0457361976133803</v>
      </c>
      <c r="Z3210">
        <v>0</v>
      </c>
      <c r="AA3210">
        <v>847.61817335667627</v>
      </c>
      <c r="AB3210">
        <v>263.74280640509215</v>
      </c>
      <c r="AC3210">
        <v>2980.5680925928473</v>
      </c>
      <c r="AD3210">
        <v>2026.4361904298567</v>
      </c>
      <c r="AE3210">
        <v>6119.4109989820854</v>
      </c>
    </row>
    <row r="3211" spans="1:31" x14ac:dyDescent="0.25">
      <c r="A3211">
        <v>2069884</v>
      </c>
      <c r="B3211">
        <v>1</v>
      </c>
      <c r="C3211" t="s">
        <v>81</v>
      </c>
      <c r="D3211" t="s">
        <v>113</v>
      </c>
      <c r="E3211" t="s">
        <v>158</v>
      </c>
      <c r="F3211" t="s">
        <v>9455</v>
      </c>
      <c r="G3211" t="s">
        <v>385</v>
      </c>
      <c r="H3211" t="s">
        <v>143</v>
      </c>
      <c r="I3211" t="s">
        <v>135</v>
      </c>
      <c r="J3211" t="s">
        <v>136</v>
      </c>
      <c r="K3211" t="s">
        <v>137</v>
      </c>
      <c r="L3211" t="s">
        <v>9456</v>
      </c>
      <c r="M3211" t="s">
        <v>9457</v>
      </c>
      <c r="N3211">
        <v>1.565833333</v>
      </c>
      <c r="O3211">
        <v>0</v>
      </c>
      <c r="P3211">
        <v>13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2.0275630567890452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2.0275630567890452</v>
      </c>
    </row>
    <row r="3212" spans="1:31" x14ac:dyDescent="0.25">
      <c r="A3212">
        <v>2070199</v>
      </c>
      <c r="B3212">
        <v>1</v>
      </c>
      <c r="C3212" t="s">
        <v>80</v>
      </c>
      <c r="D3212" t="s">
        <v>93</v>
      </c>
      <c r="E3212" t="s">
        <v>158</v>
      </c>
      <c r="F3212" t="s">
        <v>9458</v>
      </c>
      <c r="G3212" t="s">
        <v>160</v>
      </c>
      <c r="H3212" t="s">
        <v>143</v>
      </c>
      <c r="I3212" t="s">
        <v>135</v>
      </c>
      <c r="J3212" t="s">
        <v>136</v>
      </c>
      <c r="K3212" t="s">
        <v>137</v>
      </c>
      <c r="L3212" t="s">
        <v>9459</v>
      </c>
      <c r="M3212" t="s">
        <v>9460</v>
      </c>
      <c r="N3212">
        <v>2.6630555550000001</v>
      </c>
      <c r="O3212">
        <v>0</v>
      </c>
      <c r="P3212">
        <v>137</v>
      </c>
      <c r="Q3212">
        <v>0</v>
      </c>
      <c r="R3212">
        <v>0</v>
      </c>
      <c r="S3212">
        <v>0</v>
      </c>
      <c r="T3212">
        <v>1</v>
      </c>
      <c r="U3212">
        <v>0</v>
      </c>
      <c r="V3212">
        <v>0</v>
      </c>
      <c r="W3212">
        <v>0</v>
      </c>
      <c r="X3212">
        <v>70.492486740690723</v>
      </c>
      <c r="Y3212">
        <v>0</v>
      </c>
      <c r="Z3212">
        <v>0</v>
      </c>
      <c r="AA3212">
        <v>0</v>
      </c>
      <c r="AB3212">
        <v>1.2553686974003702</v>
      </c>
      <c r="AC3212">
        <v>0</v>
      </c>
      <c r="AD3212">
        <v>0</v>
      </c>
      <c r="AE3212">
        <v>71.747855438091094</v>
      </c>
    </row>
    <row r="3213" spans="1:31" x14ac:dyDescent="0.25">
      <c r="A3213">
        <v>2070176</v>
      </c>
      <c r="B3213">
        <v>1</v>
      </c>
      <c r="C3213" t="s">
        <v>80</v>
      </c>
      <c r="D3213" t="s">
        <v>96</v>
      </c>
      <c r="E3213" t="s">
        <v>177</v>
      </c>
      <c r="F3213" t="s">
        <v>9461</v>
      </c>
      <c r="G3213" t="s">
        <v>1007</v>
      </c>
      <c r="H3213" t="s">
        <v>143</v>
      </c>
      <c r="I3213" t="s">
        <v>135</v>
      </c>
      <c r="J3213" t="s">
        <v>136</v>
      </c>
      <c r="K3213" t="s">
        <v>137</v>
      </c>
      <c r="L3213" t="s">
        <v>9462</v>
      </c>
      <c r="M3213" t="s">
        <v>9463</v>
      </c>
      <c r="N3213">
        <v>5.3447222219999997</v>
      </c>
      <c r="O3213">
        <v>0</v>
      </c>
      <c r="P3213">
        <v>1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5.6939399107420803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5.6939399107420803</v>
      </c>
    </row>
    <row r="3214" spans="1:31" x14ac:dyDescent="0.25">
      <c r="A3214">
        <v>2069844</v>
      </c>
      <c r="B3214">
        <v>1</v>
      </c>
      <c r="C3214" t="s">
        <v>80</v>
      </c>
      <c r="D3214" t="s">
        <v>89</v>
      </c>
      <c r="E3214" t="s">
        <v>177</v>
      </c>
      <c r="F3214" t="s">
        <v>9464</v>
      </c>
      <c r="G3214" t="s">
        <v>183</v>
      </c>
      <c r="H3214" t="s">
        <v>143</v>
      </c>
      <c r="I3214" t="s">
        <v>135</v>
      </c>
      <c r="J3214" t="s">
        <v>136</v>
      </c>
      <c r="K3214" t="s">
        <v>137</v>
      </c>
      <c r="L3214" t="s">
        <v>9465</v>
      </c>
      <c r="M3214" t="s">
        <v>9466</v>
      </c>
      <c r="N3214">
        <v>1.81</v>
      </c>
      <c r="O3214">
        <v>0</v>
      </c>
      <c r="P3214">
        <v>1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0.3104537674399534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0.3104537674399534</v>
      </c>
    </row>
    <row r="3215" spans="1:31" x14ac:dyDescent="0.25">
      <c r="A3215">
        <v>2070242</v>
      </c>
      <c r="B3215">
        <v>1</v>
      </c>
      <c r="C3215" t="s">
        <v>81</v>
      </c>
      <c r="D3215" t="s">
        <v>115</v>
      </c>
      <c r="E3215" t="s">
        <v>158</v>
      </c>
      <c r="F3215" t="s">
        <v>9467</v>
      </c>
      <c r="G3215" t="s">
        <v>160</v>
      </c>
      <c r="H3215" t="s">
        <v>143</v>
      </c>
      <c r="I3215" t="s">
        <v>135</v>
      </c>
      <c r="J3215" t="s">
        <v>136</v>
      </c>
      <c r="K3215" t="s">
        <v>137</v>
      </c>
      <c r="L3215" t="s">
        <v>9468</v>
      </c>
      <c r="M3215" t="s">
        <v>9469</v>
      </c>
      <c r="N3215">
        <v>1.278611111</v>
      </c>
      <c r="O3215">
        <v>0</v>
      </c>
      <c r="P3215">
        <v>4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0.47578797716707921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0.47578797716707921</v>
      </c>
    </row>
    <row r="3216" spans="1:31" x14ac:dyDescent="0.25">
      <c r="A3216">
        <v>2070099</v>
      </c>
      <c r="B3216">
        <v>1</v>
      </c>
      <c r="C3216" t="s">
        <v>80</v>
      </c>
      <c r="D3216" t="s">
        <v>90</v>
      </c>
      <c r="E3216" t="s">
        <v>177</v>
      </c>
      <c r="F3216" t="s">
        <v>9470</v>
      </c>
      <c r="G3216" t="s">
        <v>183</v>
      </c>
      <c r="H3216" t="s">
        <v>143</v>
      </c>
      <c r="I3216" t="s">
        <v>135</v>
      </c>
      <c r="J3216" t="s">
        <v>136</v>
      </c>
      <c r="K3216" t="s">
        <v>137</v>
      </c>
      <c r="L3216" t="s">
        <v>9471</v>
      </c>
      <c r="M3216" t="s">
        <v>9472</v>
      </c>
      <c r="N3216">
        <v>4.3202777770000003</v>
      </c>
      <c r="O3216">
        <v>0</v>
      </c>
      <c r="P3216">
        <v>1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0.2742229422682933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0.2742229422682933</v>
      </c>
    </row>
    <row r="3217" spans="1:31" x14ac:dyDescent="0.25">
      <c r="A3217">
        <v>2070050</v>
      </c>
      <c r="B3217">
        <v>1</v>
      </c>
      <c r="C3217" t="s">
        <v>80</v>
      </c>
      <c r="D3217" t="s">
        <v>102</v>
      </c>
      <c r="E3217" t="s">
        <v>177</v>
      </c>
      <c r="F3217" t="s">
        <v>9473</v>
      </c>
      <c r="G3217" t="s">
        <v>324</v>
      </c>
      <c r="H3217" t="s">
        <v>143</v>
      </c>
      <c r="I3217" t="s">
        <v>135</v>
      </c>
      <c r="J3217" t="s">
        <v>136</v>
      </c>
      <c r="K3217" t="s">
        <v>137</v>
      </c>
      <c r="L3217" t="s">
        <v>9474</v>
      </c>
      <c r="M3217" t="s">
        <v>9475</v>
      </c>
      <c r="N3217">
        <v>1.82</v>
      </c>
      <c r="O3217">
        <v>0</v>
      </c>
      <c r="P3217">
        <v>1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3.2848516050000003E-3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3.2848516050000003E-3</v>
      </c>
    </row>
    <row r="3218" spans="1:31" x14ac:dyDescent="0.25">
      <c r="A3218">
        <v>2070211</v>
      </c>
      <c r="B3218">
        <v>1</v>
      </c>
      <c r="C3218" t="s">
        <v>80</v>
      </c>
      <c r="D3218" t="s">
        <v>99</v>
      </c>
      <c r="E3218" t="s">
        <v>177</v>
      </c>
      <c r="F3218" t="s">
        <v>9476</v>
      </c>
      <c r="G3218" t="s">
        <v>179</v>
      </c>
      <c r="H3218" t="s">
        <v>143</v>
      </c>
      <c r="I3218" t="s">
        <v>135</v>
      </c>
      <c r="J3218" t="s">
        <v>136</v>
      </c>
      <c r="K3218" t="s">
        <v>137</v>
      </c>
      <c r="L3218" t="s">
        <v>9277</v>
      </c>
      <c r="M3218" t="s">
        <v>9477</v>
      </c>
      <c r="N3218">
        <v>1.2733333330000001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1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1.66881002404015</v>
      </c>
      <c r="AC3218">
        <v>0</v>
      </c>
      <c r="AD3218">
        <v>0</v>
      </c>
      <c r="AE3218">
        <v>1.66881002404015</v>
      </c>
    </row>
    <row r="3219" spans="1:31" x14ac:dyDescent="0.25">
      <c r="A3219">
        <v>2069856</v>
      </c>
      <c r="B3219">
        <v>1</v>
      </c>
      <c r="C3219" t="s">
        <v>81</v>
      </c>
      <c r="D3219" t="s">
        <v>122</v>
      </c>
      <c r="E3219" t="s">
        <v>146</v>
      </c>
      <c r="F3219" t="s">
        <v>9478</v>
      </c>
      <c r="G3219" t="s">
        <v>133</v>
      </c>
      <c r="H3219" t="s">
        <v>134</v>
      </c>
      <c r="I3219" t="s">
        <v>135</v>
      </c>
      <c r="J3219" t="s">
        <v>136</v>
      </c>
      <c r="K3219" t="s">
        <v>137</v>
      </c>
      <c r="L3219" t="s">
        <v>9479</v>
      </c>
      <c r="M3219" t="s">
        <v>9480</v>
      </c>
      <c r="N3219">
        <v>0.45027777699999999</v>
      </c>
      <c r="O3219">
        <v>0</v>
      </c>
      <c r="P3219">
        <v>3484</v>
      </c>
      <c r="Q3219">
        <v>0</v>
      </c>
      <c r="R3219">
        <v>0</v>
      </c>
      <c r="S3219">
        <v>2</v>
      </c>
      <c r="T3219">
        <v>156</v>
      </c>
      <c r="U3219">
        <v>0</v>
      </c>
      <c r="V3219">
        <v>0</v>
      </c>
      <c r="W3219">
        <v>0</v>
      </c>
      <c r="X3219">
        <v>256.6598588285791</v>
      </c>
      <c r="Y3219">
        <v>0</v>
      </c>
      <c r="Z3219">
        <v>0</v>
      </c>
      <c r="AA3219">
        <v>77.745044889762028</v>
      </c>
      <c r="AB3219">
        <v>63.827194055842966</v>
      </c>
      <c r="AC3219">
        <v>0</v>
      </c>
      <c r="AD3219">
        <v>0</v>
      </c>
      <c r="AE3219">
        <v>398.23209777418413</v>
      </c>
    </row>
    <row r="3220" spans="1:31" x14ac:dyDescent="0.25">
      <c r="A3220">
        <v>2070188</v>
      </c>
      <c r="B3220">
        <v>1</v>
      </c>
      <c r="C3220" t="s">
        <v>81</v>
      </c>
      <c r="D3220" t="s">
        <v>118</v>
      </c>
      <c r="E3220" t="s">
        <v>169</v>
      </c>
      <c r="F3220" t="s">
        <v>9481</v>
      </c>
      <c r="G3220" t="s">
        <v>171</v>
      </c>
      <c r="H3220" t="s">
        <v>134</v>
      </c>
      <c r="I3220" t="s">
        <v>135</v>
      </c>
      <c r="J3220" t="s">
        <v>136</v>
      </c>
      <c r="K3220" t="s">
        <v>137</v>
      </c>
      <c r="L3220" t="s">
        <v>9482</v>
      </c>
      <c r="M3220" t="s">
        <v>9483</v>
      </c>
      <c r="N3220">
        <v>2.0558333329999998</v>
      </c>
      <c r="O3220">
        <v>0</v>
      </c>
      <c r="P3220">
        <v>9</v>
      </c>
      <c r="Q3220">
        <v>0</v>
      </c>
      <c r="R3220">
        <v>10</v>
      </c>
      <c r="S3220">
        <v>0</v>
      </c>
      <c r="T3220">
        <v>7</v>
      </c>
      <c r="U3220">
        <v>0</v>
      </c>
      <c r="V3220">
        <v>0</v>
      </c>
      <c r="W3220">
        <v>0</v>
      </c>
      <c r="X3220">
        <v>5.549152153783929</v>
      </c>
      <c r="Y3220">
        <v>0</v>
      </c>
      <c r="Z3220">
        <v>9.3398933713449104</v>
      </c>
      <c r="AA3220">
        <v>0</v>
      </c>
      <c r="AB3220">
        <v>23.944914491487832</v>
      </c>
      <c r="AC3220">
        <v>0</v>
      </c>
      <c r="AD3220">
        <v>0</v>
      </c>
      <c r="AE3220">
        <v>38.833960016616672</v>
      </c>
    </row>
    <row r="3221" spans="1:31" x14ac:dyDescent="0.25">
      <c r="A3221">
        <v>2070042</v>
      </c>
      <c r="B3221">
        <v>1</v>
      </c>
      <c r="C3221" t="s">
        <v>81</v>
      </c>
      <c r="D3221" t="s">
        <v>118</v>
      </c>
      <c r="E3221" t="s">
        <v>177</v>
      </c>
      <c r="F3221" t="s">
        <v>9484</v>
      </c>
      <c r="G3221" t="s">
        <v>1802</v>
      </c>
      <c r="H3221" t="s">
        <v>143</v>
      </c>
      <c r="I3221" t="s">
        <v>135</v>
      </c>
      <c r="J3221" t="s">
        <v>136</v>
      </c>
      <c r="K3221" t="s">
        <v>137</v>
      </c>
      <c r="L3221" t="s">
        <v>9485</v>
      </c>
      <c r="M3221" t="s">
        <v>9486</v>
      </c>
      <c r="N3221">
        <v>2.1072222219999999</v>
      </c>
      <c r="O3221">
        <v>0</v>
      </c>
      <c r="P3221">
        <v>5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1.5115993210167102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1.5115993210167102</v>
      </c>
    </row>
    <row r="3222" spans="1:31" x14ac:dyDescent="0.25">
      <c r="A3222">
        <v>2069996</v>
      </c>
      <c r="B3222">
        <v>1</v>
      </c>
      <c r="C3222" t="s">
        <v>80</v>
      </c>
      <c r="D3222" t="s">
        <v>93</v>
      </c>
      <c r="E3222" t="s">
        <v>158</v>
      </c>
      <c r="F3222" t="s">
        <v>3842</v>
      </c>
      <c r="G3222" t="s">
        <v>636</v>
      </c>
      <c r="H3222" t="s">
        <v>143</v>
      </c>
      <c r="I3222" t="s">
        <v>135</v>
      </c>
      <c r="J3222" t="s">
        <v>136</v>
      </c>
      <c r="K3222" t="s">
        <v>137</v>
      </c>
      <c r="L3222" t="s">
        <v>9487</v>
      </c>
      <c r="M3222" t="s">
        <v>9488</v>
      </c>
      <c r="N3222">
        <v>2.2050000000000001</v>
      </c>
      <c r="O3222">
        <v>0</v>
      </c>
      <c r="P3222">
        <v>8</v>
      </c>
      <c r="Q3222">
        <v>0</v>
      </c>
      <c r="R3222">
        <v>0</v>
      </c>
      <c r="S3222">
        <v>0</v>
      </c>
      <c r="T3222">
        <v>7</v>
      </c>
      <c r="U3222">
        <v>0</v>
      </c>
      <c r="V3222">
        <v>0</v>
      </c>
      <c r="W3222">
        <v>0</v>
      </c>
      <c r="X3222">
        <v>1.7961975721698702</v>
      </c>
      <c r="Y3222">
        <v>0</v>
      </c>
      <c r="Z3222">
        <v>0</v>
      </c>
      <c r="AA3222">
        <v>0</v>
      </c>
      <c r="AB3222">
        <v>37.72840203080434</v>
      </c>
      <c r="AC3222">
        <v>0</v>
      </c>
      <c r="AD3222">
        <v>0</v>
      </c>
      <c r="AE3222">
        <v>39.524599602974213</v>
      </c>
    </row>
    <row r="3223" spans="1:31" x14ac:dyDescent="0.25">
      <c r="A3223">
        <v>2069873</v>
      </c>
      <c r="B3223">
        <v>1</v>
      </c>
      <c r="C3223" t="s">
        <v>81</v>
      </c>
      <c r="D3223" t="s">
        <v>128</v>
      </c>
      <c r="E3223" t="s">
        <v>146</v>
      </c>
      <c r="F3223" t="s">
        <v>9489</v>
      </c>
      <c r="G3223" t="s">
        <v>133</v>
      </c>
      <c r="H3223" t="s">
        <v>134</v>
      </c>
      <c r="I3223" t="s">
        <v>135</v>
      </c>
      <c r="J3223" t="s">
        <v>136</v>
      </c>
      <c r="K3223" t="s">
        <v>137</v>
      </c>
      <c r="L3223" t="s">
        <v>9490</v>
      </c>
      <c r="M3223" t="s">
        <v>9491</v>
      </c>
      <c r="N3223">
        <v>1.4813888879999999</v>
      </c>
      <c r="O3223">
        <v>0</v>
      </c>
      <c r="P3223">
        <v>0</v>
      </c>
      <c r="Q3223">
        <v>1</v>
      </c>
      <c r="R3223">
        <v>0</v>
      </c>
      <c r="S3223">
        <v>18</v>
      </c>
      <c r="T3223">
        <v>34</v>
      </c>
      <c r="U3223">
        <v>26</v>
      </c>
      <c r="V3223">
        <v>43</v>
      </c>
      <c r="W3223">
        <v>0</v>
      </c>
      <c r="X3223">
        <v>0</v>
      </c>
      <c r="Y3223">
        <v>1.4657042921904637</v>
      </c>
      <c r="Z3223">
        <v>0</v>
      </c>
      <c r="AA3223">
        <v>1130.8058915071438</v>
      </c>
      <c r="AB3223">
        <v>374.58747121819187</v>
      </c>
      <c r="AC3223">
        <v>4866.3900051211194</v>
      </c>
      <c r="AD3223">
        <v>3199.203867960804</v>
      </c>
      <c r="AE3223">
        <v>9572.4529400994506</v>
      </c>
    </row>
    <row r="3224" spans="1:31" x14ac:dyDescent="0.25">
      <c r="A3224">
        <v>2070125</v>
      </c>
      <c r="B3224">
        <v>1</v>
      </c>
      <c r="C3224" t="s">
        <v>81</v>
      </c>
      <c r="D3224" t="s">
        <v>112</v>
      </c>
      <c r="E3224" t="s">
        <v>146</v>
      </c>
      <c r="F3224" t="s">
        <v>9492</v>
      </c>
      <c r="G3224" t="s">
        <v>133</v>
      </c>
      <c r="H3224" t="s">
        <v>134</v>
      </c>
      <c r="I3224" t="s">
        <v>135</v>
      </c>
      <c r="J3224" t="s">
        <v>136</v>
      </c>
      <c r="K3224" t="s">
        <v>137</v>
      </c>
      <c r="L3224" t="s">
        <v>9493</v>
      </c>
      <c r="M3224" t="s">
        <v>9494</v>
      </c>
      <c r="N3224">
        <v>0.45500000000000002</v>
      </c>
      <c r="O3224">
        <v>0</v>
      </c>
      <c r="P3224">
        <v>503</v>
      </c>
      <c r="Q3224">
        <v>3</v>
      </c>
      <c r="R3224">
        <v>2</v>
      </c>
      <c r="S3224">
        <v>2</v>
      </c>
      <c r="T3224">
        <v>50</v>
      </c>
      <c r="U3224">
        <v>2</v>
      </c>
      <c r="V3224">
        <v>0</v>
      </c>
      <c r="W3224">
        <v>0</v>
      </c>
      <c r="X3224">
        <v>24.67712016579036</v>
      </c>
      <c r="Y3224">
        <v>5.6058468650934747</v>
      </c>
      <c r="Z3224">
        <v>1.20413014572305</v>
      </c>
      <c r="AA3224">
        <v>2.0801483555434404</v>
      </c>
      <c r="AB3224">
        <v>9.8992296511103444</v>
      </c>
      <c r="AC3224">
        <v>221.94849276739049</v>
      </c>
      <c r="AD3224">
        <v>0</v>
      </c>
      <c r="AE3224">
        <v>265.41496795065115</v>
      </c>
    </row>
    <row r="3225" spans="1:31" x14ac:dyDescent="0.25">
      <c r="A3225">
        <v>2070082</v>
      </c>
      <c r="B3225">
        <v>1</v>
      </c>
      <c r="C3225" t="s">
        <v>80</v>
      </c>
      <c r="D3225" t="s">
        <v>99</v>
      </c>
      <c r="E3225" t="s">
        <v>177</v>
      </c>
      <c r="F3225" t="s">
        <v>9495</v>
      </c>
      <c r="G3225" t="s">
        <v>324</v>
      </c>
      <c r="H3225" t="s">
        <v>143</v>
      </c>
      <c r="I3225" t="s">
        <v>135</v>
      </c>
      <c r="J3225" t="s">
        <v>136</v>
      </c>
      <c r="K3225" t="s">
        <v>137</v>
      </c>
      <c r="L3225" t="s">
        <v>9496</v>
      </c>
      <c r="M3225" t="s">
        <v>9497</v>
      </c>
      <c r="N3225">
        <v>1.473055555</v>
      </c>
      <c r="O3225">
        <v>0</v>
      </c>
      <c r="P3225">
        <v>3</v>
      </c>
      <c r="Q3225">
        <v>0</v>
      </c>
      <c r="R3225">
        <v>1</v>
      </c>
      <c r="S3225">
        <v>0</v>
      </c>
      <c r="T3225">
        <v>1</v>
      </c>
      <c r="U3225">
        <v>0</v>
      </c>
      <c r="V3225">
        <v>0</v>
      </c>
      <c r="W3225">
        <v>0</v>
      </c>
      <c r="X3225">
        <v>1.8912457152098248</v>
      </c>
      <c r="Y3225">
        <v>0</v>
      </c>
      <c r="Z3225">
        <v>3.2379784852976696</v>
      </c>
      <c r="AA3225">
        <v>0</v>
      </c>
      <c r="AB3225">
        <v>16.517003803857708</v>
      </c>
      <c r="AC3225">
        <v>0</v>
      </c>
      <c r="AD3225">
        <v>0</v>
      </c>
      <c r="AE3225">
        <v>21.646228004365202</v>
      </c>
    </row>
    <row r="3226" spans="1:31" x14ac:dyDescent="0.25">
      <c r="A3226">
        <v>2069933</v>
      </c>
      <c r="B3226">
        <v>1</v>
      </c>
      <c r="C3226" t="s">
        <v>81</v>
      </c>
      <c r="D3226" t="s">
        <v>121</v>
      </c>
      <c r="E3226" t="s">
        <v>169</v>
      </c>
      <c r="F3226" t="s">
        <v>2532</v>
      </c>
      <c r="G3226" t="s">
        <v>133</v>
      </c>
      <c r="H3226" t="s">
        <v>134</v>
      </c>
      <c r="I3226" t="s">
        <v>259</v>
      </c>
      <c r="J3226" t="s">
        <v>136</v>
      </c>
      <c r="K3226" t="s">
        <v>137</v>
      </c>
      <c r="L3226" t="s">
        <v>9498</v>
      </c>
      <c r="M3226" t="s">
        <v>9499</v>
      </c>
      <c r="N3226">
        <v>2.1666666000000001E-2</v>
      </c>
      <c r="O3226">
        <v>0</v>
      </c>
      <c r="P3226">
        <v>490</v>
      </c>
      <c r="Q3226">
        <v>0</v>
      </c>
      <c r="R3226">
        <v>8</v>
      </c>
      <c r="S3226">
        <v>2</v>
      </c>
      <c r="T3226">
        <v>16</v>
      </c>
      <c r="U3226">
        <v>0</v>
      </c>
      <c r="V3226">
        <v>0</v>
      </c>
      <c r="W3226">
        <v>0</v>
      </c>
      <c r="X3226">
        <v>1.5012569186073352</v>
      </c>
      <c r="Y3226">
        <v>0</v>
      </c>
      <c r="Z3226">
        <v>7.916997016326666E-3</v>
      </c>
      <c r="AA3226">
        <v>0.27186948609357336</v>
      </c>
      <c r="AB3226">
        <v>0.25754987420915998</v>
      </c>
      <c r="AC3226">
        <v>0</v>
      </c>
      <c r="AD3226">
        <v>0</v>
      </c>
      <c r="AE3226">
        <v>2.0385932759263952</v>
      </c>
    </row>
    <row r="3227" spans="1:31" x14ac:dyDescent="0.25">
      <c r="A3227">
        <v>2070228</v>
      </c>
      <c r="B3227">
        <v>1</v>
      </c>
      <c r="C3227" t="s">
        <v>81</v>
      </c>
      <c r="D3227" t="s">
        <v>121</v>
      </c>
      <c r="E3227" t="s">
        <v>169</v>
      </c>
      <c r="F3227" t="s">
        <v>2532</v>
      </c>
      <c r="G3227" t="s">
        <v>171</v>
      </c>
      <c r="H3227" t="s">
        <v>134</v>
      </c>
      <c r="I3227" t="s">
        <v>135</v>
      </c>
      <c r="J3227" t="s">
        <v>136</v>
      </c>
      <c r="K3227" t="s">
        <v>137</v>
      </c>
      <c r="L3227" t="s">
        <v>9500</v>
      </c>
      <c r="M3227" t="s">
        <v>9501</v>
      </c>
      <c r="N3227">
        <v>1.6730555549999999</v>
      </c>
      <c r="O3227">
        <v>0</v>
      </c>
      <c r="P3227">
        <v>490</v>
      </c>
      <c r="Q3227">
        <v>0</v>
      </c>
      <c r="R3227">
        <v>8</v>
      </c>
      <c r="S3227">
        <v>2</v>
      </c>
      <c r="T3227">
        <v>16</v>
      </c>
      <c r="U3227">
        <v>0</v>
      </c>
      <c r="V3227">
        <v>0</v>
      </c>
      <c r="W3227">
        <v>0</v>
      </c>
      <c r="X3227">
        <v>131.86058719301303</v>
      </c>
      <c r="Y3227">
        <v>0</v>
      </c>
      <c r="Z3227">
        <v>0.64596146269942445</v>
      </c>
      <c r="AA3227">
        <v>20.201223666311755</v>
      </c>
      <c r="AB3227">
        <v>18.725861234512539</v>
      </c>
      <c r="AC3227">
        <v>0</v>
      </c>
      <c r="AD3227">
        <v>0</v>
      </c>
      <c r="AE3227">
        <v>171.43363355653676</v>
      </c>
    </row>
    <row r="3228" spans="1:31" x14ac:dyDescent="0.25">
      <c r="A3228">
        <v>2069939</v>
      </c>
      <c r="B3228">
        <v>1</v>
      </c>
      <c r="C3228" t="s">
        <v>80</v>
      </c>
      <c r="D3228" t="s">
        <v>103</v>
      </c>
      <c r="E3228" t="s">
        <v>295</v>
      </c>
      <c r="F3228" t="s">
        <v>9502</v>
      </c>
      <c r="G3228" t="s">
        <v>171</v>
      </c>
      <c r="H3228" t="s">
        <v>134</v>
      </c>
      <c r="I3228" t="s">
        <v>135</v>
      </c>
      <c r="J3228" t="s">
        <v>136</v>
      </c>
      <c r="K3228" t="s">
        <v>137</v>
      </c>
      <c r="L3228" t="s">
        <v>9503</v>
      </c>
      <c r="M3228" t="s">
        <v>9504</v>
      </c>
      <c r="N3228">
        <v>1.213333333</v>
      </c>
      <c r="O3228">
        <v>2</v>
      </c>
      <c r="P3228">
        <v>0</v>
      </c>
      <c r="Q3228">
        <v>21</v>
      </c>
      <c r="R3228">
        <v>0</v>
      </c>
      <c r="S3228">
        <v>7</v>
      </c>
      <c r="T3228">
        <v>0</v>
      </c>
      <c r="U3228">
        <v>0</v>
      </c>
      <c r="V3228">
        <v>0</v>
      </c>
      <c r="W3228">
        <v>1.5087212864758164</v>
      </c>
      <c r="X3228">
        <v>0</v>
      </c>
      <c r="Y3228">
        <v>43.488048635612657</v>
      </c>
      <c r="Z3228">
        <v>0</v>
      </c>
      <c r="AA3228">
        <v>13.842689004614131</v>
      </c>
      <c r="AB3228">
        <v>0</v>
      </c>
      <c r="AC3228">
        <v>0</v>
      </c>
      <c r="AD3228">
        <v>0</v>
      </c>
      <c r="AE3228">
        <v>58.839458926702605</v>
      </c>
    </row>
    <row r="3229" spans="1:31" x14ac:dyDescent="0.25">
      <c r="A3229">
        <v>2069896</v>
      </c>
      <c r="B3229">
        <v>1</v>
      </c>
      <c r="C3229" t="s">
        <v>81</v>
      </c>
      <c r="D3229" t="s">
        <v>120</v>
      </c>
      <c r="E3229" t="s">
        <v>131</v>
      </c>
      <c r="F3229" t="s">
        <v>9505</v>
      </c>
      <c r="G3229" t="s">
        <v>273</v>
      </c>
      <c r="H3229" t="s">
        <v>134</v>
      </c>
      <c r="I3229" t="s">
        <v>135</v>
      </c>
      <c r="J3229" t="s">
        <v>136</v>
      </c>
      <c r="K3229" t="s">
        <v>155</v>
      </c>
      <c r="L3229" t="s">
        <v>9506</v>
      </c>
      <c r="M3229" t="s">
        <v>9507</v>
      </c>
      <c r="N3229">
        <v>2.7475000000000001</v>
      </c>
      <c r="O3229">
        <v>0</v>
      </c>
      <c r="P3229">
        <v>589</v>
      </c>
      <c r="Q3229">
        <v>2</v>
      </c>
      <c r="R3229">
        <v>32</v>
      </c>
      <c r="S3229">
        <v>2</v>
      </c>
      <c r="T3229">
        <v>36</v>
      </c>
      <c r="U3229">
        <v>1</v>
      </c>
      <c r="V3229">
        <v>0</v>
      </c>
      <c r="W3229">
        <v>0</v>
      </c>
      <c r="X3229">
        <v>258.11778239048061</v>
      </c>
      <c r="Y3229">
        <v>33.506492762044672</v>
      </c>
      <c r="Z3229">
        <v>76.175590695990479</v>
      </c>
      <c r="AA3229">
        <v>41.901624842860407</v>
      </c>
      <c r="AB3229">
        <v>28.445716930214459</v>
      </c>
      <c r="AC3229">
        <v>34.476854709866714</v>
      </c>
      <c r="AD3229">
        <v>0</v>
      </c>
      <c r="AE3229">
        <v>472.62406233145737</v>
      </c>
    </row>
    <row r="3230" spans="1:31" x14ac:dyDescent="0.25">
      <c r="A3230">
        <v>2069959</v>
      </c>
      <c r="B3230">
        <v>1</v>
      </c>
      <c r="C3230" t="s">
        <v>80</v>
      </c>
      <c r="D3230" t="s">
        <v>97</v>
      </c>
      <c r="E3230" t="s">
        <v>177</v>
      </c>
      <c r="F3230" t="s">
        <v>9508</v>
      </c>
      <c r="G3230" t="s">
        <v>183</v>
      </c>
      <c r="H3230" t="s">
        <v>143</v>
      </c>
      <c r="I3230" t="s">
        <v>135</v>
      </c>
      <c r="J3230" t="s">
        <v>136</v>
      </c>
      <c r="K3230" t="s">
        <v>137</v>
      </c>
      <c r="L3230" t="s">
        <v>9509</v>
      </c>
      <c r="M3230" t="s">
        <v>9510</v>
      </c>
      <c r="N3230">
        <v>1.8744444440000001</v>
      </c>
      <c r="O3230">
        <v>0</v>
      </c>
      <c r="P3230">
        <v>1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0.6258018460367667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0.6258018460367667</v>
      </c>
    </row>
    <row r="3231" spans="1:31" x14ac:dyDescent="0.25">
      <c r="A3231">
        <v>2070208</v>
      </c>
      <c r="B3231">
        <v>1</v>
      </c>
      <c r="C3231" t="s">
        <v>80</v>
      </c>
      <c r="D3231" t="s">
        <v>92</v>
      </c>
      <c r="E3231" t="s">
        <v>177</v>
      </c>
      <c r="F3231" t="s">
        <v>9511</v>
      </c>
      <c r="G3231" t="s">
        <v>183</v>
      </c>
      <c r="H3231" t="s">
        <v>143</v>
      </c>
      <c r="I3231" t="s">
        <v>135</v>
      </c>
      <c r="J3231" t="s">
        <v>136</v>
      </c>
      <c r="K3231" t="s">
        <v>137</v>
      </c>
      <c r="L3231" t="s">
        <v>9512</v>
      </c>
      <c r="M3231" t="s">
        <v>9513</v>
      </c>
      <c r="N3231">
        <v>0.691111111</v>
      </c>
      <c r="O3231">
        <v>0</v>
      </c>
      <c r="P3231">
        <v>1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0.60708634322625332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0.60708634322625332</v>
      </c>
    </row>
    <row r="3232" spans="1:31" x14ac:dyDescent="0.25">
      <c r="A3232">
        <v>2070162</v>
      </c>
      <c r="B3232">
        <v>1</v>
      </c>
      <c r="C3232" t="s">
        <v>81</v>
      </c>
      <c r="D3232" t="s">
        <v>116</v>
      </c>
      <c r="E3232" t="s">
        <v>140</v>
      </c>
      <c r="F3232" t="s">
        <v>9514</v>
      </c>
      <c r="G3232" t="s">
        <v>142</v>
      </c>
      <c r="H3232" t="s">
        <v>143</v>
      </c>
      <c r="I3232" t="s">
        <v>135</v>
      </c>
      <c r="J3232" t="s">
        <v>136</v>
      </c>
      <c r="K3232" t="s">
        <v>137</v>
      </c>
      <c r="L3232" t="s">
        <v>9515</v>
      </c>
      <c r="M3232" t="s">
        <v>9516</v>
      </c>
      <c r="N3232">
        <v>3.5750000000000002</v>
      </c>
      <c r="O3232">
        <v>0</v>
      </c>
      <c r="P3232">
        <v>22</v>
      </c>
      <c r="Q3232">
        <v>0</v>
      </c>
      <c r="R3232">
        <v>1</v>
      </c>
      <c r="S3232">
        <v>0</v>
      </c>
      <c r="T3232">
        <v>7</v>
      </c>
      <c r="U3232">
        <v>0</v>
      </c>
      <c r="V3232">
        <v>1</v>
      </c>
      <c r="W3232">
        <v>0</v>
      </c>
      <c r="X3232">
        <v>17.183375403662943</v>
      </c>
      <c r="Y3232">
        <v>0</v>
      </c>
      <c r="Z3232">
        <v>0.99357763230198004</v>
      </c>
      <c r="AA3232">
        <v>0</v>
      </c>
      <c r="AB3232">
        <v>16.897093395185262</v>
      </c>
      <c r="AC3232">
        <v>0</v>
      </c>
      <c r="AD3232">
        <v>33.978800430802735</v>
      </c>
      <c r="AE3232">
        <v>69.052846861952929</v>
      </c>
    </row>
    <row r="3233" spans="1:31" x14ac:dyDescent="0.25">
      <c r="A3233">
        <v>2069853</v>
      </c>
      <c r="B3233">
        <v>1</v>
      </c>
      <c r="C3233" t="s">
        <v>80</v>
      </c>
      <c r="D3233" t="s">
        <v>103</v>
      </c>
      <c r="E3233" t="s">
        <v>169</v>
      </c>
      <c r="F3233" t="s">
        <v>9517</v>
      </c>
      <c r="G3233" t="s">
        <v>133</v>
      </c>
      <c r="H3233" t="s">
        <v>134</v>
      </c>
      <c r="I3233" t="s">
        <v>135</v>
      </c>
      <c r="J3233" t="s">
        <v>136</v>
      </c>
      <c r="K3233" t="s">
        <v>137</v>
      </c>
      <c r="L3233" t="s">
        <v>9518</v>
      </c>
      <c r="M3233" t="s">
        <v>9519</v>
      </c>
      <c r="N3233">
        <v>0.694722222</v>
      </c>
      <c r="O3233">
        <v>0</v>
      </c>
      <c r="P3233">
        <v>0</v>
      </c>
      <c r="Q3233">
        <v>0</v>
      </c>
      <c r="R3233">
        <v>0</v>
      </c>
      <c r="S3233">
        <v>1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408.72207286918876</v>
      </c>
      <c r="AB3233">
        <v>0</v>
      </c>
      <c r="AC3233">
        <v>0</v>
      </c>
      <c r="AD3233">
        <v>0</v>
      </c>
      <c r="AE3233">
        <v>408.72207286918876</v>
      </c>
    </row>
    <row r="3234" spans="1:31" x14ac:dyDescent="0.25">
      <c r="A3234">
        <v>2069876</v>
      </c>
      <c r="B3234">
        <v>1</v>
      </c>
      <c r="C3234" t="s">
        <v>80</v>
      </c>
      <c r="D3234" t="s">
        <v>105</v>
      </c>
      <c r="E3234" t="s">
        <v>505</v>
      </c>
      <c r="F3234" t="s">
        <v>9520</v>
      </c>
      <c r="G3234" t="s">
        <v>366</v>
      </c>
      <c r="H3234" t="s">
        <v>143</v>
      </c>
      <c r="I3234" t="s">
        <v>135</v>
      </c>
      <c r="J3234" t="s">
        <v>136</v>
      </c>
      <c r="K3234" t="s">
        <v>137</v>
      </c>
      <c r="L3234" t="s">
        <v>9521</v>
      </c>
      <c r="M3234" t="s">
        <v>9522</v>
      </c>
      <c r="N3234">
        <v>0.88277777700000004</v>
      </c>
      <c r="O3234">
        <v>0</v>
      </c>
      <c r="P3234">
        <v>27</v>
      </c>
      <c r="Q3234">
        <v>0</v>
      </c>
      <c r="R3234">
        <v>0</v>
      </c>
      <c r="S3234">
        <v>0</v>
      </c>
      <c r="T3234">
        <v>9</v>
      </c>
      <c r="U3234">
        <v>0</v>
      </c>
      <c r="V3234">
        <v>0</v>
      </c>
      <c r="W3234">
        <v>0</v>
      </c>
      <c r="X3234">
        <v>4.1358171400669681</v>
      </c>
      <c r="Y3234">
        <v>0</v>
      </c>
      <c r="Z3234">
        <v>0</v>
      </c>
      <c r="AA3234">
        <v>0</v>
      </c>
      <c r="AB3234">
        <v>11.461398350654468</v>
      </c>
      <c r="AC3234">
        <v>0</v>
      </c>
      <c r="AD3234">
        <v>0</v>
      </c>
      <c r="AE3234">
        <v>15.597215490721435</v>
      </c>
    </row>
    <row r="3235" spans="1:31" x14ac:dyDescent="0.25">
      <c r="A3235">
        <v>2070168</v>
      </c>
      <c r="B3235">
        <v>1</v>
      </c>
      <c r="C3235" t="s">
        <v>80</v>
      </c>
      <c r="D3235" t="s">
        <v>108</v>
      </c>
      <c r="E3235" t="s">
        <v>131</v>
      </c>
      <c r="F3235" t="s">
        <v>9523</v>
      </c>
      <c r="G3235" t="s">
        <v>133</v>
      </c>
      <c r="H3235" t="s">
        <v>134</v>
      </c>
      <c r="I3235" t="s">
        <v>259</v>
      </c>
      <c r="J3235" t="s">
        <v>136</v>
      </c>
      <c r="K3235" t="s">
        <v>137</v>
      </c>
      <c r="L3235" t="s">
        <v>9524</v>
      </c>
      <c r="M3235" t="s">
        <v>9525</v>
      </c>
      <c r="N3235">
        <v>8.3333330000000001E-3</v>
      </c>
      <c r="O3235">
        <v>0</v>
      </c>
      <c r="P3235">
        <v>446</v>
      </c>
      <c r="Q3235">
        <v>0</v>
      </c>
      <c r="R3235">
        <v>49</v>
      </c>
      <c r="S3235">
        <v>1</v>
      </c>
      <c r="T3235">
        <v>47</v>
      </c>
      <c r="U3235">
        <v>0</v>
      </c>
      <c r="V3235">
        <v>0</v>
      </c>
      <c r="W3235">
        <v>0</v>
      </c>
      <c r="X3235">
        <v>0.48803056604971634</v>
      </c>
      <c r="Y3235">
        <v>0</v>
      </c>
      <c r="Z3235">
        <v>5.7007182560674996E-2</v>
      </c>
      <c r="AA3235">
        <v>5.1944014694233334E-2</v>
      </c>
      <c r="AB3235">
        <v>0.23044742866081669</v>
      </c>
      <c r="AC3235">
        <v>0</v>
      </c>
      <c r="AD3235">
        <v>0</v>
      </c>
      <c r="AE3235">
        <v>0.8274291919654414</v>
      </c>
    </row>
    <row r="3236" spans="1:31" x14ac:dyDescent="0.25">
      <c r="A3236">
        <v>2070085</v>
      </c>
      <c r="B3236">
        <v>1</v>
      </c>
      <c r="C3236" t="s">
        <v>80</v>
      </c>
      <c r="D3236" t="s">
        <v>95</v>
      </c>
      <c r="E3236" t="s">
        <v>146</v>
      </c>
      <c r="F3236" t="s">
        <v>9526</v>
      </c>
      <c r="G3236" t="s">
        <v>133</v>
      </c>
      <c r="H3236" t="s">
        <v>134</v>
      </c>
      <c r="I3236" t="s">
        <v>135</v>
      </c>
      <c r="J3236" t="s">
        <v>136</v>
      </c>
      <c r="K3236" t="s">
        <v>137</v>
      </c>
      <c r="L3236" t="s">
        <v>9527</v>
      </c>
      <c r="M3236" t="s">
        <v>9528</v>
      </c>
      <c r="N3236">
        <v>0.110555555</v>
      </c>
      <c r="O3236">
        <v>0</v>
      </c>
      <c r="P3236">
        <v>1824</v>
      </c>
      <c r="Q3236">
        <v>0</v>
      </c>
      <c r="R3236">
        <v>3</v>
      </c>
      <c r="S3236">
        <v>0</v>
      </c>
      <c r="T3236">
        <v>248</v>
      </c>
      <c r="U3236">
        <v>0</v>
      </c>
      <c r="V3236">
        <v>1</v>
      </c>
      <c r="W3236">
        <v>0</v>
      </c>
      <c r="X3236">
        <v>39.834628858221535</v>
      </c>
      <c r="Y3236">
        <v>0</v>
      </c>
      <c r="Z3236">
        <v>1.0390895750069445E-2</v>
      </c>
      <c r="AA3236">
        <v>0</v>
      </c>
      <c r="AB3236">
        <v>36.799140855216599</v>
      </c>
      <c r="AC3236">
        <v>0</v>
      </c>
      <c r="AD3236">
        <v>0.30626587245897008</v>
      </c>
      <c r="AE3236">
        <v>76.95042648164717</v>
      </c>
    </row>
    <row r="3237" spans="1:31" x14ac:dyDescent="0.25">
      <c r="A3237">
        <v>2070231</v>
      </c>
      <c r="B3237">
        <v>1</v>
      </c>
      <c r="C3237" t="s">
        <v>80</v>
      </c>
      <c r="D3237" t="s">
        <v>88</v>
      </c>
      <c r="E3237" t="s">
        <v>505</v>
      </c>
      <c r="F3237" t="s">
        <v>7855</v>
      </c>
      <c r="G3237" t="s">
        <v>324</v>
      </c>
      <c r="H3237" t="s">
        <v>143</v>
      </c>
      <c r="I3237" t="s">
        <v>135</v>
      </c>
      <c r="J3237" t="s">
        <v>136</v>
      </c>
      <c r="K3237" t="s">
        <v>137</v>
      </c>
      <c r="L3237" t="s">
        <v>9529</v>
      </c>
      <c r="M3237" t="s">
        <v>9530</v>
      </c>
      <c r="N3237">
        <v>2.6913888880000001</v>
      </c>
      <c r="O3237">
        <v>0</v>
      </c>
      <c r="P3237">
        <v>72</v>
      </c>
      <c r="Q3237">
        <v>0</v>
      </c>
      <c r="R3237">
        <v>0</v>
      </c>
      <c r="S3237">
        <v>0</v>
      </c>
      <c r="T3237">
        <v>2</v>
      </c>
      <c r="U3237">
        <v>0</v>
      </c>
      <c r="V3237">
        <v>0</v>
      </c>
      <c r="W3237">
        <v>0</v>
      </c>
      <c r="X3237">
        <v>74.288434343775535</v>
      </c>
      <c r="Y3237">
        <v>0</v>
      </c>
      <c r="Z3237">
        <v>0</v>
      </c>
      <c r="AA3237">
        <v>0</v>
      </c>
      <c r="AB3237">
        <v>15.30832863395252</v>
      </c>
      <c r="AC3237">
        <v>0</v>
      </c>
      <c r="AD3237">
        <v>0</v>
      </c>
      <c r="AE3237">
        <v>89.596762977728048</v>
      </c>
    </row>
    <row r="3238" spans="1:31" x14ac:dyDescent="0.25">
      <c r="A3238">
        <v>2069936</v>
      </c>
      <c r="B3238">
        <v>1</v>
      </c>
      <c r="C3238" t="s">
        <v>81</v>
      </c>
      <c r="D3238" t="s">
        <v>113</v>
      </c>
      <c r="E3238" t="s">
        <v>169</v>
      </c>
      <c r="F3238" t="s">
        <v>3474</v>
      </c>
      <c r="G3238" t="s">
        <v>133</v>
      </c>
      <c r="H3238" t="s">
        <v>134</v>
      </c>
      <c r="I3238" t="s">
        <v>135</v>
      </c>
      <c r="J3238" t="s">
        <v>136</v>
      </c>
      <c r="K3238" t="s">
        <v>137</v>
      </c>
      <c r="L3238" t="s">
        <v>9531</v>
      </c>
      <c r="M3238" t="s">
        <v>9532</v>
      </c>
      <c r="N3238">
        <v>0.86166666599999997</v>
      </c>
      <c r="O3238">
        <v>4</v>
      </c>
      <c r="P3238">
        <v>66</v>
      </c>
      <c r="Q3238">
        <v>16</v>
      </c>
      <c r="R3238">
        <v>36</v>
      </c>
      <c r="S3238">
        <v>1</v>
      </c>
      <c r="T3238">
        <v>40</v>
      </c>
      <c r="U3238">
        <v>1</v>
      </c>
      <c r="V3238">
        <v>0</v>
      </c>
      <c r="W3238">
        <v>4.6844177631980433</v>
      </c>
      <c r="X3238">
        <v>10.938189129491251</v>
      </c>
      <c r="Y3238">
        <v>22.06023390808118</v>
      </c>
      <c r="Z3238">
        <v>36.616513162426166</v>
      </c>
      <c r="AA3238">
        <v>4.5855107420553747</v>
      </c>
      <c r="AB3238">
        <v>16.995294861109027</v>
      </c>
      <c r="AC3238">
        <v>3.3328433059569069</v>
      </c>
      <c r="AD3238">
        <v>0</v>
      </c>
      <c r="AE3238">
        <v>99.213002872317958</v>
      </c>
    </row>
    <row r="3239" spans="1:31" x14ac:dyDescent="0.25">
      <c r="A3239">
        <v>2069836</v>
      </c>
      <c r="B3239">
        <v>1</v>
      </c>
      <c r="C3239" t="s">
        <v>80</v>
      </c>
      <c r="D3239" t="s">
        <v>90</v>
      </c>
      <c r="E3239" t="s">
        <v>177</v>
      </c>
      <c r="F3239" t="s">
        <v>9533</v>
      </c>
      <c r="G3239" t="s">
        <v>179</v>
      </c>
      <c r="H3239" t="s">
        <v>143</v>
      </c>
      <c r="I3239" t="s">
        <v>135</v>
      </c>
      <c r="J3239" t="s">
        <v>136</v>
      </c>
      <c r="K3239" t="s">
        <v>137</v>
      </c>
      <c r="L3239" t="s">
        <v>9534</v>
      </c>
      <c r="M3239" t="s">
        <v>9535</v>
      </c>
      <c r="N3239">
        <v>8.4116666660000003</v>
      </c>
      <c r="O3239">
        <v>0</v>
      </c>
      <c r="P3239">
        <v>12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18.470757676417534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18.470757676417534</v>
      </c>
    </row>
    <row r="3240" spans="1:31" x14ac:dyDescent="0.25">
      <c r="A3240">
        <v>2069982</v>
      </c>
      <c r="B3240">
        <v>1</v>
      </c>
      <c r="C3240" t="s">
        <v>80</v>
      </c>
      <c r="D3240" t="s">
        <v>100</v>
      </c>
      <c r="E3240" t="s">
        <v>158</v>
      </c>
      <c r="F3240" t="s">
        <v>9536</v>
      </c>
      <c r="G3240" t="s">
        <v>160</v>
      </c>
      <c r="H3240" t="s">
        <v>143</v>
      </c>
      <c r="I3240" t="s">
        <v>135</v>
      </c>
      <c r="J3240" t="s">
        <v>136</v>
      </c>
      <c r="K3240" t="s">
        <v>137</v>
      </c>
      <c r="L3240" t="s">
        <v>9537</v>
      </c>
      <c r="M3240" t="s">
        <v>9538</v>
      </c>
      <c r="N3240">
        <v>1.531666666</v>
      </c>
      <c r="O3240">
        <v>0</v>
      </c>
      <c r="P3240">
        <v>3</v>
      </c>
      <c r="Q3240">
        <v>0</v>
      </c>
      <c r="R3240">
        <v>3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0.64239651672023113</v>
      </c>
      <c r="Y3240">
        <v>0</v>
      </c>
      <c r="Z3240">
        <v>0.48351153403637981</v>
      </c>
      <c r="AA3240">
        <v>0</v>
      </c>
      <c r="AB3240">
        <v>0</v>
      </c>
      <c r="AC3240">
        <v>0</v>
      </c>
      <c r="AD3240">
        <v>0</v>
      </c>
      <c r="AE3240">
        <v>1.1259080507566108</v>
      </c>
    </row>
    <row r="3241" spans="1:31" x14ac:dyDescent="0.25">
      <c r="A3241">
        <v>2069913</v>
      </c>
      <c r="B3241">
        <v>1</v>
      </c>
      <c r="C3241" t="s">
        <v>80</v>
      </c>
      <c r="D3241" t="s">
        <v>92</v>
      </c>
      <c r="E3241" t="s">
        <v>177</v>
      </c>
      <c r="F3241" t="s">
        <v>9539</v>
      </c>
      <c r="G3241" t="s">
        <v>183</v>
      </c>
      <c r="H3241" t="s">
        <v>143</v>
      </c>
      <c r="I3241" t="s">
        <v>135</v>
      </c>
      <c r="J3241" t="s">
        <v>136</v>
      </c>
      <c r="K3241" t="s">
        <v>137</v>
      </c>
      <c r="L3241" t="s">
        <v>9540</v>
      </c>
      <c r="M3241" t="s">
        <v>9541</v>
      </c>
      <c r="N3241">
        <v>3.3852777770000002</v>
      </c>
      <c r="O3241">
        <v>0</v>
      </c>
      <c r="P3241">
        <v>1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1.9659618027909251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1.9659618027909251</v>
      </c>
    </row>
    <row r="3242" spans="1:31" x14ac:dyDescent="0.25">
      <c r="A3242">
        <v>2070248</v>
      </c>
      <c r="B3242">
        <v>1</v>
      </c>
      <c r="C3242" t="s">
        <v>81</v>
      </c>
      <c r="D3242" t="s">
        <v>120</v>
      </c>
      <c r="E3242" t="s">
        <v>177</v>
      </c>
      <c r="F3242" t="s">
        <v>9542</v>
      </c>
      <c r="G3242" t="s">
        <v>196</v>
      </c>
      <c r="H3242" t="s">
        <v>143</v>
      </c>
      <c r="I3242" t="s">
        <v>135</v>
      </c>
      <c r="J3242" t="s">
        <v>136</v>
      </c>
      <c r="K3242" t="s">
        <v>137</v>
      </c>
      <c r="L3242" t="s">
        <v>9543</v>
      </c>
      <c r="M3242" t="s">
        <v>9544</v>
      </c>
      <c r="N3242">
        <v>2.756388888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1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2.6169722287754573</v>
      </c>
      <c r="AC3242">
        <v>0</v>
      </c>
      <c r="AD3242">
        <v>0</v>
      </c>
      <c r="AE3242">
        <v>2.6169722287754573</v>
      </c>
    </row>
    <row r="3243" spans="1:31" x14ac:dyDescent="0.25">
      <c r="A3243">
        <v>2070268</v>
      </c>
      <c r="B3243">
        <v>1</v>
      </c>
      <c r="C3243" t="s">
        <v>81</v>
      </c>
      <c r="D3243" t="s">
        <v>128</v>
      </c>
      <c r="E3243" t="s">
        <v>146</v>
      </c>
      <c r="F3243" t="s">
        <v>9010</v>
      </c>
      <c r="G3243" t="s">
        <v>133</v>
      </c>
      <c r="H3243" t="s">
        <v>134</v>
      </c>
      <c r="I3243" t="s">
        <v>259</v>
      </c>
      <c r="J3243" t="s">
        <v>136</v>
      </c>
      <c r="K3243" t="s">
        <v>137</v>
      </c>
      <c r="L3243" t="s">
        <v>9545</v>
      </c>
      <c r="M3243" t="s">
        <v>9546</v>
      </c>
      <c r="N3243">
        <v>1.1666665999999999E-2</v>
      </c>
      <c r="O3243">
        <v>0</v>
      </c>
      <c r="P3243">
        <v>18</v>
      </c>
      <c r="Q3243">
        <v>1</v>
      </c>
      <c r="R3243">
        <v>0</v>
      </c>
      <c r="S3243">
        <v>30</v>
      </c>
      <c r="T3243">
        <v>35</v>
      </c>
      <c r="U3243">
        <v>36</v>
      </c>
      <c r="V3243">
        <v>43</v>
      </c>
      <c r="W3243">
        <v>0</v>
      </c>
      <c r="X3243">
        <v>0.13451941498572501</v>
      </c>
      <c r="Y3243">
        <v>1.1335569916183333E-2</v>
      </c>
      <c r="Z3243">
        <v>0</v>
      </c>
      <c r="AA3243">
        <v>10.031143359968221</v>
      </c>
      <c r="AB3243">
        <v>2.7577886530062168</v>
      </c>
      <c r="AC3243">
        <v>37.657896151142083</v>
      </c>
      <c r="AD3243">
        <v>14.790049723198146</v>
      </c>
      <c r="AE3243">
        <v>65.382732872216579</v>
      </c>
    </row>
    <row r="3244" spans="1:31" x14ac:dyDescent="0.25">
      <c r="A3244">
        <v>2069919</v>
      </c>
      <c r="B3244">
        <v>1</v>
      </c>
      <c r="C3244" t="s">
        <v>80</v>
      </c>
      <c r="D3244" t="s">
        <v>94</v>
      </c>
      <c r="E3244" t="s">
        <v>177</v>
      </c>
      <c r="F3244" t="s">
        <v>9547</v>
      </c>
      <c r="G3244" t="s">
        <v>179</v>
      </c>
      <c r="H3244" t="s">
        <v>143</v>
      </c>
      <c r="I3244" t="s">
        <v>135</v>
      </c>
      <c r="J3244" t="s">
        <v>136</v>
      </c>
      <c r="K3244" t="s">
        <v>137</v>
      </c>
      <c r="L3244" t="s">
        <v>9548</v>
      </c>
      <c r="M3244" t="s">
        <v>9549</v>
      </c>
      <c r="N3244">
        <v>5.8733333329999997</v>
      </c>
      <c r="O3244">
        <v>0</v>
      </c>
      <c r="P3244">
        <v>0</v>
      </c>
      <c r="Q3244">
        <v>0</v>
      </c>
      <c r="R3244">
        <v>1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6.301993484059E-2</v>
      </c>
      <c r="AA3244">
        <v>0</v>
      </c>
      <c r="AB3244">
        <v>0</v>
      </c>
      <c r="AC3244">
        <v>0</v>
      </c>
      <c r="AD3244">
        <v>0</v>
      </c>
      <c r="AE3244">
        <v>6.301993484059E-2</v>
      </c>
    </row>
    <row r="3245" spans="1:31" x14ac:dyDescent="0.25">
      <c r="A3245">
        <v>2069956</v>
      </c>
      <c r="B3245">
        <v>1</v>
      </c>
      <c r="C3245" t="s">
        <v>80</v>
      </c>
      <c r="D3245" t="s">
        <v>109</v>
      </c>
      <c r="E3245" t="s">
        <v>140</v>
      </c>
      <c r="F3245" t="s">
        <v>9550</v>
      </c>
      <c r="G3245" t="s">
        <v>273</v>
      </c>
      <c r="H3245" t="s">
        <v>143</v>
      </c>
      <c r="I3245" t="s">
        <v>135</v>
      </c>
      <c r="J3245" t="s">
        <v>136</v>
      </c>
      <c r="K3245" t="s">
        <v>155</v>
      </c>
      <c r="L3245" t="s">
        <v>9551</v>
      </c>
      <c r="M3245" t="s">
        <v>9552</v>
      </c>
      <c r="N3245">
        <v>5.1580555549999998</v>
      </c>
      <c r="O3245">
        <v>0</v>
      </c>
      <c r="P3245">
        <v>117</v>
      </c>
      <c r="Q3245">
        <v>0</v>
      </c>
      <c r="R3245">
        <v>2</v>
      </c>
      <c r="S3245">
        <v>0</v>
      </c>
      <c r="T3245">
        <v>13</v>
      </c>
      <c r="U3245">
        <v>0</v>
      </c>
      <c r="V3245">
        <v>0</v>
      </c>
      <c r="W3245">
        <v>0</v>
      </c>
      <c r="X3245">
        <v>66.867526223423695</v>
      </c>
      <c r="Y3245">
        <v>0</v>
      </c>
      <c r="Z3245">
        <v>4.5068806555416563</v>
      </c>
      <c r="AA3245">
        <v>0</v>
      </c>
      <c r="AB3245">
        <v>13.801544747001003</v>
      </c>
      <c r="AC3245">
        <v>0</v>
      </c>
      <c r="AD3245">
        <v>0</v>
      </c>
      <c r="AE3245">
        <v>85.175951625966349</v>
      </c>
    </row>
    <row r="3246" spans="1:31" x14ac:dyDescent="0.25">
      <c r="A3246">
        <v>2070205</v>
      </c>
      <c r="B3246">
        <v>1</v>
      </c>
      <c r="C3246" t="s">
        <v>80</v>
      </c>
      <c r="D3246" t="s">
        <v>87</v>
      </c>
      <c r="E3246" t="s">
        <v>146</v>
      </c>
      <c r="F3246" t="s">
        <v>9553</v>
      </c>
      <c r="G3246" t="s">
        <v>1007</v>
      </c>
      <c r="H3246" t="s">
        <v>134</v>
      </c>
      <c r="I3246" t="s">
        <v>135</v>
      </c>
      <c r="J3246" t="s">
        <v>136</v>
      </c>
      <c r="K3246" t="s">
        <v>137</v>
      </c>
      <c r="L3246" t="s">
        <v>9221</v>
      </c>
      <c r="M3246" t="s">
        <v>9554</v>
      </c>
      <c r="N3246">
        <v>0.98250000000000004</v>
      </c>
      <c r="O3246">
        <v>0</v>
      </c>
      <c r="P3246">
        <v>767</v>
      </c>
      <c r="Q3246">
        <v>0</v>
      </c>
      <c r="R3246">
        <v>0</v>
      </c>
      <c r="S3246">
        <v>0</v>
      </c>
      <c r="T3246">
        <v>36</v>
      </c>
      <c r="U3246">
        <v>0</v>
      </c>
      <c r="V3246">
        <v>0</v>
      </c>
      <c r="W3246">
        <v>0</v>
      </c>
      <c r="X3246">
        <v>191.62193733460194</v>
      </c>
      <c r="Y3246">
        <v>0</v>
      </c>
      <c r="Z3246">
        <v>0</v>
      </c>
      <c r="AA3246">
        <v>0</v>
      </c>
      <c r="AB3246">
        <v>27.99543378450101</v>
      </c>
      <c r="AC3246">
        <v>0</v>
      </c>
      <c r="AD3246">
        <v>0</v>
      </c>
      <c r="AE3246">
        <v>219.61737111910296</v>
      </c>
    </row>
    <row r="3247" spans="1:31" x14ac:dyDescent="0.25">
      <c r="A3247">
        <v>2069850</v>
      </c>
      <c r="B3247">
        <v>1</v>
      </c>
      <c r="C3247" t="s">
        <v>80</v>
      </c>
      <c r="D3247" t="s">
        <v>95</v>
      </c>
      <c r="E3247" t="s">
        <v>146</v>
      </c>
      <c r="F3247" t="s">
        <v>9555</v>
      </c>
      <c r="G3247" t="s">
        <v>133</v>
      </c>
      <c r="H3247" t="s">
        <v>134</v>
      </c>
      <c r="I3247" t="s">
        <v>135</v>
      </c>
      <c r="J3247" t="s">
        <v>136</v>
      </c>
      <c r="K3247" t="s">
        <v>137</v>
      </c>
      <c r="L3247" t="s">
        <v>9556</v>
      </c>
      <c r="M3247" t="s">
        <v>9557</v>
      </c>
      <c r="N3247">
        <v>0.155</v>
      </c>
      <c r="O3247">
        <v>0</v>
      </c>
      <c r="P3247">
        <v>3530</v>
      </c>
      <c r="Q3247">
        <v>0</v>
      </c>
      <c r="R3247">
        <v>0</v>
      </c>
      <c r="S3247">
        <v>4</v>
      </c>
      <c r="T3247">
        <v>161</v>
      </c>
      <c r="U3247">
        <v>0</v>
      </c>
      <c r="V3247">
        <v>0</v>
      </c>
      <c r="W3247">
        <v>0</v>
      </c>
      <c r="X3247">
        <v>89.11920830175896</v>
      </c>
      <c r="Y3247">
        <v>0</v>
      </c>
      <c r="Z3247">
        <v>0</v>
      </c>
      <c r="AA3247">
        <v>15.09907222790712</v>
      </c>
      <c r="AB3247">
        <v>23.27825924662697</v>
      </c>
      <c r="AC3247">
        <v>0</v>
      </c>
      <c r="AD3247">
        <v>0</v>
      </c>
      <c r="AE3247">
        <v>127.49653977629305</v>
      </c>
    </row>
    <row r="3248" spans="1:31" x14ac:dyDescent="0.25">
      <c r="A3248">
        <v>2069813</v>
      </c>
      <c r="B3248">
        <v>1</v>
      </c>
      <c r="C3248" t="s">
        <v>80</v>
      </c>
      <c r="D3248" t="s">
        <v>84</v>
      </c>
      <c r="E3248" t="s">
        <v>177</v>
      </c>
      <c r="F3248" t="s">
        <v>9142</v>
      </c>
      <c r="G3248" t="s">
        <v>183</v>
      </c>
      <c r="H3248" t="s">
        <v>143</v>
      </c>
      <c r="I3248" t="s">
        <v>135</v>
      </c>
      <c r="J3248" t="s">
        <v>136</v>
      </c>
      <c r="K3248" t="s">
        <v>137</v>
      </c>
      <c r="L3248" t="s">
        <v>9016</v>
      </c>
      <c r="M3248" t="s">
        <v>9558</v>
      </c>
      <c r="N3248">
        <v>1.297222222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1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0.63958367154525286</v>
      </c>
      <c r="AC3248">
        <v>0</v>
      </c>
      <c r="AD3248">
        <v>0</v>
      </c>
      <c r="AE3248">
        <v>0.63958367154525286</v>
      </c>
    </row>
    <row r="3249" spans="1:31" x14ac:dyDescent="0.25">
      <c r="A3249">
        <v>2070148</v>
      </c>
      <c r="B3249">
        <v>1</v>
      </c>
      <c r="C3249" t="s">
        <v>81</v>
      </c>
      <c r="D3249" t="s">
        <v>122</v>
      </c>
      <c r="E3249" t="s">
        <v>131</v>
      </c>
      <c r="F3249" t="s">
        <v>9559</v>
      </c>
      <c r="G3249" t="s">
        <v>133</v>
      </c>
      <c r="H3249" t="s">
        <v>134</v>
      </c>
      <c r="I3249" t="s">
        <v>135</v>
      </c>
      <c r="J3249" t="s">
        <v>136</v>
      </c>
      <c r="K3249" t="s">
        <v>137</v>
      </c>
      <c r="L3249" t="s">
        <v>9560</v>
      </c>
      <c r="M3249" t="s">
        <v>9561</v>
      </c>
      <c r="N3249">
        <v>0.85250000000000004</v>
      </c>
      <c r="O3249">
        <v>0</v>
      </c>
      <c r="P3249">
        <v>1703</v>
      </c>
      <c r="Q3249">
        <v>10</v>
      </c>
      <c r="R3249">
        <v>23</v>
      </c>
      <c r="S3249">
        <v>2</v>
      </c>
      <c r="T3249">
        <v>157</v>
      </c>
      <c r="U3249">
        <v>2</v>
      </c>
      <c r="V3249">
        <v>0</v>
      </c>
      <c r="W3249">
        <v>0</v>
      </c>
      <c r="X3249">
        <v>232.72110138698557</v>
      </c>
      <c r="Y3249">
        <v>35.350267096275935</v>
      </c>
      <c r="Z3249">
        <v>21.066115158187934</v>
      </c>
      <c r="AA3249">
        <v>19.94197903214048</v>
      </c>
      <c r="AB3249">
        <v>87.582819468843894</v>
      </c>
      <c r="AC3249">
        <v>67.818492946058598</v>
      </c>
      <c r="AD3249">
        <v>0</v>
      </c>
      <c r="AE3249">
        <v>464.48077508849241</v>
      </c>
    </row>
    <row r="3250" spans="1:31" x14ac:dyDescent="0.25">
      <c r="A3250">
        <v>2070062</v>
      </c>
      <c r="B3250">
        <v>1</v>
      </c>
      <c r="C3250" t="s">
        <v>80</v>
      </c>
      <c r="D3250" t="s">
        <v>95</v>
      </c>
      <c r="E3250" t="s">
        <v>131</v>
      </c>
      <c r="F3250" t="s">
        <v>9562</v>
      </c>
      <c r="G3250" t="s">
        <v>133</v>
      </c>
      <c r="H3250" t="s">
        <v>134</v>
      </c>
      <c r="I3250" t="s">
        <v>135</v>
      </c>
      <c r="J3250" t="s">
        <v>136</v>
      </c>
      <c r="K3250" t="s">
        <v>137</v>
      </c>
      <c r="L3250" t="s">
        <v>9563</v>
      </c>
      <c r="M3250" t="s">
        <v>9564</v>
      </c>
      <c r="N3250">
        <v>1.7652777770000001</v>
      </c>
      <c r="O3250">
        <v>0</v>
      </c>
      <c r="P3250">
        <v>0</v>
      </c>
      <c r="Q3250">
        <v>0</v>
      </c>
      <c r="R3250">
        <v>0</v>
      </c>
      <c r="S3250">
        <v>24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171.86729068520927</v>
      </c>
      <c r="AB3250">
        <v>0</v>
      </c>
      <c r="AC3250">
        <v>0</v>
      </c>
      <c r="AD3250">
        <v>0</v>
      </c>
      <c r="AE3250">
        <v>171.86729068520927</v>
      </c>
    </row>
    <row r="3251" spans="1:31" x14ac:dyDescent="0.25">
      <c r="A3251">
        <v>2070105</v>
      </c>
      <c r="B3251">
        <v>1</v>
      </c>
      <c r="C3251" t="s">
        <v>80</v>
      </c>
      <c r="D3251" t="s">
        <v>97</v>
      </c>
      <c r="E3251" t="s">
        <v>177</v>
      </c>
      <c r="F3251" t="s">
        <v>9565</v>
      </c>
      <c r="G3251" t="s">
        <v>183</v>
      </c>
      <c r="H3251" t="s">
        <v>143</v>
      </c>
      <c r="I3251" t="s">
        <v>135</v>
      </c>
      <c r="J3251" t="s">
        <v>136</v>
      </c>
      <c r="K3251" t="s">
        <v>137</v>
      </c>
      <c r="L3251" t="s">
        <v>9566</v>
      </c>
      <c r="M3251" t="s">
        <v>9567</v>
      </c>
      <c r="N3251">
        <v>1.2608333329999999</v>
      </c>
      <c r="O3251">
        <v>0</v>
      </c>
      <c r="P3251">
        <v>0</v>
      </c>
      <c r="Q3251">
        <v>0</v>
      </c>
      <c r="R3251">
        <v>2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0.98011333544979118</v>
      </c>
      <c r="AA3251">
        <v>0</v>
      </c>
      <c r="AB3251">
        <v>0</v>
      </c>
      <c r="AC3251">
        <v>0</v>
      </c>
      <c r="AD3251">
        <v>0</v>
      </c>
      <c r="AE3251">
        <v>0.98011333544979118</v>
      </c>
    </row>
    <row r="3252" spans="1:31" x14ac:dyDescent="0.25">
      <c r="A3252">
        <v>2069879</v>
      </c>
      <c r="B3252">
        <v>1</v>
      </c>
      <c r="C3252" t="s">
        <v>80</v>
      </c>
      <c r="D3252" t="s">
        <v>108</v>
      </c>
      <c r="E3252" t="s">
        <v>131</v>
      </c>
      <c r="F3252" t="s">
        <v>9568</v>
      </c>
      <c r="G3252" t="s">
        <v>133</v>
      </c>
      <c r="H3252" t="s">
        <v>134</v>
      </c>
      <c r="I3252" t="s">
        <v>259</v>
      </c>
      <c r="J3252" t="s">
        <v>136</v>
      </c>
      <c r="K3252" t="s">
        <v>137</v>
      </c>
      <c r="L3252" t="s">
        <v>9569</v>
      </c>
      <c r="M3252" t="s">
        <v>9570</v>
      </c>
      <c r="N3252">
        <v>3.3333333E-2</v>
      </c>
      <c r="O3252">
        <v>0</v>
      </c>
      <c r="P3252">
        <v>757</v>
      </c>
      <c r="Q3252">
        <v>3</v>
      </c>
      <c r="R3252">
        <v>85</v>
      </c>
      <c r="S3252">
        <v>3</v>
      </c>
      <c r="T3252">
        <v>129</v>
      </c>
      <c r="U3252">
        <v>1</v>
      </c>
      <c r="V3252">
        <v>0</v>
      </c>
      <c r="W3252">
        <v>0</v>
      </c>
      <c r="X3252">
        <v>5.4751645011503332</v>
      </c>
      <c r="Y3252">
        <v>0.72287701288280004</v>
      </c>
      <c r="Z3252">
        <v>3.8846144854589992</v>
      </c>
      <c r="AA3252">
        <v>0.98032136298366668</v>
      </c>
      <c r="AB3252">
        <v>4.1987510713068001</v>
      </c>
      <c r="AC3252">
        <v>0.59902707103433328</v>
      </c>
      <c r="AD3252">
        <v>0</v>
      </c>
      <c r="AE3252">
        <v>15.860755504816932</v>
      </c>
    </row>
    <row r="3253" spans="1:31" x14ac:dyDescent="0.25">
      <c r="A3253">
        <v>2069925</v>
      </c>
      <c r="B3253">
        <v>1</v>
      </c>
      <c r="C3253" t="s">
        <v>81</v>
      </c>
      <c r="D3253" t="s">
        <v>118</v>
      </c>
      <c r="E3253" t="s">
        <v>169</v>
      </c>
      <c r="F3253" t="s">
        <v>8035</v>
      </c>
      <c r="G3253" t="s">
        <v>171</v>
      </c>
      <c r="H3253" t="s">
        <v>134</v>
      </c>
      <c r="I3253" t="s">
        <v>135</v>
      </c>
      <c r="J3253" t="s">
        <v>136</v>
      </c>
      <c r="K3253" t="s">
        <v>137</v>
      </c>
      <c r="L3253" t="s">
        <v>9571</v>
      </c>
      <c r="M3253" t="s">
        <v>9572</v>
      </c>
      <c r="N3253">
        <v>2.4422222219999998</v>
      </c>
      <c r="O3253">
        <v>0</v>
      </c>
      <c r="P3253">
        <v>0</v>
      </c>
      <c r="Q3253">
        <v>1</v>
      </c>
      <c r="R3253">
        <v>0</v>
      </c>
      <c r="S3253">
        <v>2</v>
      </c>
      <c r="T3253">
        <v>0</v>
      </c>
      <c r="U3253">
        <v>1</v>
      </c>
      <c r="V3253">
        <v>0</v>
      </c>
      <c r="W3253">
        <v>0</v>
      </c>
      <c r="X3253">
        <v>0</v>
      </c>
      <c r="Y3253">
        <v>0.25665700283854892</v>
      </c>
      <c r="Z3253">
        <v>0</v>
      </c>
      <c r="AA3253">
        <v>620.76988048109558</v>
      </c>
      <c r="AB3253">
        <v>0</v>
      </c>
      <c r="AC3253">
        <v>415.49087345570263</v>
      </c>
      <c r="AD3253">
        <v>0</v>
      </c>
      <c r="AE3253">
        <v>1036.5174109396366</v>
      </c>
    </row>
    <row r="3254" spans="1:31" x14ac:dyDescent="0.25">
      <c r="A3254">
        <v>2069948</v>
      </c>
      <c r="B3254">
        <v>1</v>
      </c>
      <c r="C3254" t="s">
        <v>80</v>
      </c>
      <c r="D3254" t="s">
        <v>97</v>
      </c>
      <c r="E3254" t="s">
        <v>177</v>
      </c>
      <c r="F3254" t="s">
        <v>9573</v>
      </c>
      <c r="G3254" t="s">
        <v>183</v>
      </c>
      <c r="H3254" t="s">
        <v>143</v>
      </c>
      <c r="I3254" t="s">
        <v>135</v>
      </c>
      <c r="J3254" t="s">
        <v>136</v>
      </c>
      <c r="K3254" t="s">
        <v>137</v>
      </c>
      <c r="L3254" t="s">
        <v>9574</v>
      </c>
      <c r="M3254" t="s">
        <v>9575</v>
      </c>
      <c r="N3254">
        <v>1.070277777</v>
      </c>
      <c r="O3254">
        <v>0</v>
      </c>
      <c r="P3254">
        <v>1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0.21446869684545589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0.21446869684545589</v>
      </c>
    </row>
    <row r="3255" spans="1:31" x14ac:dyDescent="0.25">
      <c r="A3255">
        <v>2069885</v>
      </c>
      <c r="B3255">
        <v>1</v>
      </c>
      <c r="C3255" t="s">
        <v>81</v>
      </c>
      <c r="D3255" t="s">
        <v>115</v>
      </c>
      <c r="E3255" t="s">
        <v>131</v>
      </c>
      <c r="F3255" t="s">
        <v>4795</v>
      </c>
      <c r="G3255" t="s">
        <v>273</v>
      </c>
      <c r="H3255" t="s">
        <v>134</v>
      </c>
      <c r="I3255" t="s">
        <v>135</v>
      </c>
      <c r="J3255" t="s">
        <v>136</v>
      </c>
      <c r="K3255" t="s">
        <v>155</v>
      </c>
      <c r="L3255" t="s">
        <v>9576</v>
      </c>
      <c r="M3255" t="s">
        <v>9577</v>
      </c>
      <c r="N3255">
        <v>8.9427083330000006</v>
      </c>
      <c r="O3255">
        <v>0</v>
      </c>
      <c r="P3255">
        <v>129</v>
      </c>
      <c r="Q3255">
        <v>0</v>
      </c>
      <c r="R3255">
        <v>7</v>
      </c>
      <c r="S3255">
        <v>0</v>
      </c>
      <c r="T3255">
        <v>4</v>
      </c>
      <c r="U3255">
        <v>0</v>
      </c>
      <c r="V3255">
        <v>0</v>
      </c>
      <c r="W3255">
        <v>0</v>
      </c>
      <c r="X3255">
        <v>222.00289451927338</v>
      </c>
      <c r="Y3255">
        <v>0</v>
      </c>
      <c r="Z3255">
        <v>13.097756071213215</v>
      </c>
      <c r="AA3255">
        <v>0</v>
      </c>
      <c r="AB3255">
        <v>15.568462392180939</v>
      </c>
      <c r="AC3255">
        <v>0</v>
      </c>
      <c r="AD3255">
        <v>0</v>
      </c>
      <c r="AE3255">
        <v>250.66911298266754</v>
      </c>
    </row>
    <row r="3256" spans="1:31" x14ac:dyDescent="0.25">
      <c r="A3256">
        <v>2070217</v>
      </c>
      <c r="B3256">
        <v>1</v>
      </c>
      <c r="C3256" t="s">
        <v>81</v>
      </c>
      <c r="D3256" t="s">
        <v>113</v>
      </c>
      <c r="E3256" t="s">
        <v>158</v>
      </c>
      <c r="F3256" t="s">
        <v>9578</v>
      </c>
      <c r="G3256" t="s">
        <v>160</v>
      </c>
      <c r="H3256" t="s">
        <v>143</v>
      </c>
      <c r="I3256" t="s">
        <v>135</v>
      </c>
      <c r="J3256" t="s">
        <v>136</v>
      </c>
      <c r="K3256" t="s">
        <v>137</v>
      </c>
      <c r="L3256" t="s">
        <v>9579</v>
      </c>
      <c r="M3256" t="s">
        <v>9580</v>
      </c>
      <c r="N3256">
        <v>0.81888888800000004</v>
      </c>
      <c r="O3256">
        <v>0</v>
      </c>
      <c r="P3256">
        <v>22</v>
      </c>
      <c r="Q3256">
        <v>0</v>
      </c>
      <c r="R3256">
        <v>0</v>
      </c>
      <c r="S3256">
        <v>0</v>
      </c>
      <c r="T3256">
        <v>14</v>
      </c>
      <c r="U3256">
        <v>0</v>
      </c>
      <c r="V3256">
        <v>0</v>
      </c>
      <c r="W3256">
        <v>0</v>
      </c>
      <c r="X3256">
        <v>4.5309323507138091</v>
      </c>
      <c r="Y3256">
        <v>0</v>
      </c>
      <c r="Z3256">
        <v>0</v>
      </c>
      <c r="AA3256">
        <v>0</v>
      </c>
      <c r="AB3256">
        <v>4.5302304968834939</v>
      </c>
      <c r="AC3256">
        <v>0</v>
      </c>
      <c r="AD3256">
        <v>0</v>
      </c>
      <c r="AE3256">
        <v>9.0611628475973021</v>
      </c>
    </row>
    <row r="3257" spans="1:31" x14ac:dyDescent="0.25">
      <c r="A3257">
        <v>2069839</v>
      </c>
      <c r="B3257">
        <v>1</v>
      </c>
      <c r="C3257" t="s">
        <v>80</v>
      </c>
      <c r="D3257" t="s">
        <v>106</v>
      </c>
      <c r="E3257" t="s">
        <v>146</v>
      </c>
      <c r="F3257" t="s">
        <v>9581</v>
      </c>
      <c r="G3257" t="s">
        <v>513</v>
      </c>
      <c r="H3257" t="s">
        <v>134</v>
      </c>
      <c r="I3257" t="s">
        <v>259</v>
      </c>
      <c r="J3257" t="s">
        <v>5</v>
      </c>
      <c r="K3257" t="s">
        <v>155</v>
      </c>
      <c r="L3257" t="s">
        <v>9582</v>
      </c>
      <c r="M3257" t="s">
        <v>9583</v>
      </c>
      <c r="N3257">
        <v>0.05</v>
      </c>
      <c r="O3257">
        <v>3</v>
      </c>
      <c r="P3257">
        <v>4311</v>
      </c>
      <c r="Q3257">
        <v>311</v>
      </c>
      <c r="R3257">
        <v>781</v>
      </c>
      <c r="S3257">
        <v>66</v>
      </c>
      <c r="T3257">
        <v>818</v>
      </c>
      <c r="U3257">
        <v>5</v>
      </c>
      <c r="V3257">
        <v>0</v>
      </c>
      <c r="W3257">
        <v>3.8375000255550004E-2</v>
      </c>
      <c r="X3257">
        <v>27.04476026601478</v>
      </c>
      <c r="Y3257">
        <v>33.776026286064386</v>
      </c>
      <c r="Z3257">
        <v>58.021173813620699</v>
      </c>
      <c r="AA3257">
        <v>11.660704582405049</v>
      </c>
      <c r="AB3257">
        <v>18.250886804492307</v>
      </c>
      <c r="AC3257">
        <v>7.2987828371856498</v>
      </c>
      <c r="AD3257">
        <v>0</v>
      </c>
      <c r="AE3257">
        <v>156.09070959003841</v>
      </c>
    </row>
    <row r="3258" spans="1:31" x14ac:dyDescent="0.25">
      <c r="A3258">
        <v>2070171</v>
      </c>
      <c r="B3258">
        <v>1</v>
      </c>
      <c r="C3258" t="s">
        <v>80</v>
      </c>
      <c r="D3258" t="s">
        <v>96</v>
      </c>
      <c r="E3258" t="s">
        <v>158</v>
      </c>
      <c r="F3258" t="s">
        <v>9584</v>
      </c>
      <c r="G3258" t="s">
        <v>324</v>
      </c>
      <c r="H3258" t="s">
        <v>143</v>
      </c>
      <c r="I3258" t="s">
        <v>135</v>
      </c>
      <c r="J3258" t="s">
        <v>136</v>
      </c>
      <c r="K3258" t="s">
        <v>137</v>
      </c>
      <c r="L3258" t="s">
        <v>9585</v>
      </c>
      <c r="M3258" t="s">
        <v>9586</v>
      </c>
      <c r="N3258">
        <v>0.255</v>
      </c>
      <c r="O3258">
        <v>0</v>
      </c>
      <c r="P3258">
        <v>50</v>
      </c>
      <c r="Q3258">
        <v>0</v>
      </c>
      <c r="R3258">
        <v>0</v>
      </c>
      <c r="S3258">
        <v>0</v>
      </c>
      <c r="T3258">
        <v>5</v>
      </c>
      <c r="U3258">
        <v>0</v>
      </c>
      <c r="V3258">
        <v>0</v>
      </c>
      <c r="W3258">
        <v>0</v>
      </c>
      <c r="X3258">
        <v>6.4166838248622575</v>
      </c>
      <c r="Y3258">
        <v>0</v>
      </c>
      <c r="Z3258">
        <v>0</v>
      </c>
      <c r="AA3258">
        <v>0</v>
      </c>
      <c r="AB3258">
        <v>2.083017955646655</v>
      </c>
      <c r="AC3258">
        <v>0</v>
      </c>
      <c r="AD3258">
        <v>0</v>
      </c>
      <c r="AE3258">
        <v>8.4997017805089126</v>
      </c>
    </row>
    <row r="3259" spans="1:31" x14ac:dyDescent="0.25">
      <c r="A3259">
        <v>2070025</v>
      </c>
      <c r="B3259">
        <v>1</v>
      </c>
      <c r="C3259" t="s">
        <v>80</v>
      </c>
      <c r="D3259" t="s">
        <v>90</v>
      </c>
      <c r="E3259" t="s">
        <v>177</v>
      </c>
      <c r="F3259" t="s">
        <v>9533</v>
      </c>
      <c r="G3259" t="s">
        <v>179</v>
      </c>
      <c r="H3259" t="s">
        <v>143</v>
      </c>
      <c r="I3259" t="s">
        <v>135</v>
      </c>
      <c r="J3259" t="s">
        <v>136</v>
      </c>
      <c r="K3259" t="s">
        <v>137</v>
      </c>
      <c r="L3259" t="s">
        <v>9587</v>
      </c>
      <c r="M3259" t="s">
        <v>9588</v>
      </c>
      <c r="N3259">
        <v>2.5205555550000001</v>
      </c>
      <c r="O3259">
        <v>0</v>
      </c>
      <c r="P3259">
        <v>12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7.0819087867185404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7.0819087867185404</v>
      </c>
    </row>
    <row r="3260" spans="1:31" x14ac:dyDescent="0.25">
      <c r="A3260">
        <v>2070274</v>
      </c>
      <c r="B3260">
        <v>1</v>
      </c>
      <c r="C3260" t="s">
        <v>80</v>
      </c>
      <c r="D3260" t="s">
        <v>101</v>
      </c>
      <c r="E3260" t="s">
        <v>177</v>
      </c>
      <c r="F3260" t="s">
        <v>9589</v>
      </c>
      <c r="G3260" t="s">
        <v>183</v>
      </c>
      <c r="H3260" t="s">
        <v>143</v>
      </c>
      <c r="I3260" t="s">
        <v>135</v>
      </c>
      <c r="J3260" t="s">
        <v>136</v>
      </c>
      <c r="K3260" t="s">
        <v>137</v>
      </c>
      <c r="L3260" t="s">
        <v>9590</v>
      </c>
      <c r="M3260" t="s">
        <v>9591</v>
      </c>
      <c r="N3260">
        <v>0.51194444400000005</v>
      </c>
      <c r="O3260">
        <v>0</v>
      </c>
      <c r="P3260">
        <v>1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0.28371324288529054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0.28371324288529054</v>
      </c>
    </row>
    <row r="3261" spans="1:31" x14ac:dyDescent="0.25">
      <c r="A3261">
        <v>2070280</v>
      </c>
      <c r="B3261">
        <v>1</v>
      </c>
      <c r="C3261" t="s">
        <v>81</v>
      </c>
      <c r="D3261" t="s">
        <v>121</v>
      </c>
      <c r="E3261" t="s">
        <v>158</v>
      </c>
      <c r="F3261" t="s">
        <v>9592</v>
      </c>
      <c r="G3261" t="s">
        <v>160</v>
      </c>
      <c r="H3261" t="s">
        <v>143</v>
      </c>
      <c r="I3261" t="s">
        <v>135</v>
      </c>
      <c r="J3261" t="s">
        <v>136</v>
      </c>
      <c r="K3261" t="s">
        <v>137</v>
      </c>
      <c r="L3261" t="s">
        <v>9593</v>
      </c>
      <c r="M3261" t="s">
        <v>9594</v>
      </c>
      <c r="N3261">
        <v>0.77333333299999996</v>
      </c>
      <c r="O3261">
        <v>0</v>
      </c>
      <c r="P3261">
        <v>3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0.40773192649578671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0.40773192649578671</v>
      </c>
    </row>
    <row r="3262" spans="1:31" x14ac:dyDescent="0.25">
      <c r="A3262">
        <v>2070031</v>
      </c>
      <c r="B3262">
        <v>1</v>
      </c>
      <c r="C3262" t="s">
        <v>80</v>
      </c>
      <c r="D3262" t="s">
        <v>104</v>
      </c>
      <c r="E3262" t="s">
        <v>177</v>
      </c>
      <c r="F3262" t="s">
        <v>9595</v>
      </c>
      <c r="G3262" t="s">
        <v>183</v>
      </c>
      <c r="H3262" t="s">
        <v>143</v>
      </c>
      <c r="I3262" t="s">
        <v>135</v>
      </c>
      <c r="J3262" t="s">
        <v>136</v>
      </c>
      <c r="K3262" t="s">
        <v>137</v>
      </c>
      <c r="L3262" t="s">
        <v>9596</v>
      </c>
      <c r="M3262" t="s">
        <v>9597</v>
      </c>
      <c r="N3262">
        <v>1.9675</v>
      </c>
      <c r="O3262">
        <v>0</v>
      </c>
      <c r="P3262">
        <v>0</v>
      </c>
      <c r="Q3262">
        <v>0</v>
      </c>
      <c r="R3262">
        <v>1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2.5895632645411663E-2</v>
      </c>
      <c r="AA3262">
        <v>0</v>
      </c>
      <c r="AB3262">
        <v>0</v>
      </c>
      <c r="AC3262">
        <v>0</v>
      </c>
      <c r="AD3262">
        <v>0</v>
      </c>
      <c r="AE3262">
        <v>2.5895632645411663E-2</v>
      </c>
    </row>
    <row r="3263" spans="1:31" x14ac:dyDescent="0.25">
      <c r="A3263">
        <v>2070151</v>
      </c>
      <c r="B3263">
        <v>1</v>
      </c>
      <c r="C3263" t="s">
        <v>80</v>
      </c>
      <c r="D3263" t="s">
        <v>109</v>
      </c>
      <c r="E3263" t="s">
        <v>177</v>
      </c>
      <c r="F3263" t="s">
        <v>9598</v>
      </c>
      <c r="G3263" t="s">
        <v>183</v>
      </c>
      <c r="H3263" t="s">
        <v>143</v>
      </c>
      <c r="I3263" t="s">
        <v>135</v>
      </c>
      <c r="J3263" t="s">
        <v>136</v>
      </c>
      <c r="K3263" t="s">
        <v>137</v>
      </c>
      <c r="L3263" t="s">
        <v>9599</v>
      </c>
      <c r="M3263" t="s">
        <v>9600</v>
      </c>
      <c r="N3263">
        <v>2.6330555549999999</v>
      </c>
      <c r="O3263">
        <v>0</v>
      </c>
      <c r="P3263">
        <v>1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0.27328199600626663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0.27328199600626663</v>
      </c>
    </row>
    <row r="3264" spans="1:31" x14ac:dyDescent="0.25">
      <c r="A3264">
        <v>2069865</v>
      </c>
      <c r="B3264">
        <v>1</v>
      </c>
      <c r="C3264" t="s">
        <v>81</v>
      </c>
      <c r="D3264" t="s">
        <v>123</v>
      </c>
      <c r="E3264" t="s">
        <v>169</v>
      </c>
      <c r="F3264" t="s">
        <v>9601</v>
      </c>
      <c r="G3264" t="s">
        <v>133</v>
      </c>
      <c r="H3264" t="s">
        <v>134</v>
      </c>
      <c r="I3264" t="s">
        <v>135</v>
      </c>
      <c r="J3264" t="s">
        <v>136</v>
      </c>
      <c r="K3264" t="s">
        <v>137</v>
      </c>
      <c r="L3264" t="s">
        <v>9602</v>
      </c>
      <c r="M3264" t="s">
        <v>9603</v>
      </c>
      <c r="N3264">
        <v>0.34055555500000001</v>
      </c>
      <c r="O3264">
        <v>0</v>
      </c>
      <c r="P3264">
        <v>3430</v>
      </c>
      <c r="Q3264">
        <v>0</v>
      </c>
      <c r="R3264">
        <v>0</v>
      </c>
      <c r="S3264">
        <v>0</v>
      </c>
      <c r="T3264">
        <v>165</v>
      </c>
      <c r="U3264">
        <v>0</v>
      </c>
      <c r="V3264">
        <v>0</v>
      </c>
      <c r="W3264">
        <v>0</v>
      </c>
      <c r="X3264">
        <v>178.16279454212827</v>
      </c>
      <c r="Y3264">
        <v>0</v>
      </c>
      <c r="Z3264">
        <v>0</v>
      </c>
      <c r="AA3264">
        <v>0</v>
      </c>
      <c r="AB3264">
        <v>32.367607417940974</v>
      </c>
      <c r="AC3264">
        <v>0</v>
      </c>
      <c r="AD3264">
        <v>0</v>
      </c>
      <c r="AE3264">
        <v>210.53040196006924</v>
      </c>
    </row>
    <row r="3265" spans="1:31" x14ac:dyDescent="0.25">
      <c r="A3265">
        <v>2069965</v>
      </c>
      <c r="B3265">
        <v>1</v>
      </c>
      <c r="C3265" t="s">
        <v>80</v>
      </c>
      <c r="D3265" t="s">
        <v>84</v>
      </c>
      <c r="E3265" t="s">
        <v>146</v>
      </c>
      <c r="F3265" t="s">
        <v>9604</v>
      </c>
      <c r="G3265" t="s">
        <v>133</v>
      </c>
      <c r="H3265" t="s">
        <v>134</v>
      </c>
      <c r="I3265" t="s">
        <v>135</v>
      </c>
      <c r="J3265" t="s">
        <v>136</v>
      </c>
      <c r="K3265" t="s">
        <v>137</v>
      </c>
      <c r="L3265" t="s">
        <v>9605</v>
      </c>
      <c r="M3265" t="s">
        <v>9606</v>
      </c>
      <c r="N3265">
        <v>0.54444444400000003</v>
      </c>
      <c r="O3265">
        <v>0</v>
      </c>
      <c r="P3265">
        <v>0</v>
      </c>
      <c r="Q3265">
        <v>0</v>
      </c>
      <c r="R3265">
        <v>0</v>
      </c>
      <c r="S3265">
        <v>1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93.67384753687351</v>
      </c>
      <c r="AB3265">
        <v>0</v>
      </c>
      <c r="AC3265">
        <v>0</v>
      </c>
      <c r="AD3265">
        <v>0</v>
      </c>
      <c r="AE3265">
        <v>93.67384753687351</v>
      </c>
    </row>
    <row r="3266" spans="1:31" x14ac:dyDescent="0.25">
      <c r="A3266">
        <v>2069816</v>
      </c>
      <c r="B3266">
        <v>1</v>
      </c>
      <c r="C3266" t="s">
        <v>80</v>
      </c>
      <c r="D3266" t="s">
        <v>82</v>
      </c>
      <c r="E3266" t="s">
        <v>146</v>
      </c>
      <c r="F3266" t="s">
        <v>9607</v>
      </c>
      <c r="G3266" t="s">
        <v>513</v>
      </c>
      <c r="H3266" t="s">
        <v>134</v>
      </c>
      <c r="I3266" t="s">
        <v>135</v>
      </c>
      <c r="J3266" t="s">
        <v>5</v>
      </c>
      <c r="K3266" t="s">
        <v>155</v>
      </c>
      <c r="L3266" t="s">
        <v>9608</v>
      </c>
      <c r="M3266" t="s">
        <v>9609</v>
      </c>
      <c r="N3266">
        <v>0.26017111100000001</v>
      </c>
      <c r="O3266">
        <v>0</v>
      </c>
      <c r="P3266">
        <v>905</v>
      </c>
      <c r="Q3266">
        <v>0</v>
      </c>
      <c r="R3266">
        <v>0</v>
      </c>
      <c r="S3266">
        <v>5</v>
      </c>
      <c r="T3266">
        <v>1278</v>
      </c>
      <c r="U3266">
        <v>1</v>
      </c>
      <c r="V3266">
        <v>20</v>
      </c>
      <c r="W3266">
        <v>0</v>
      </c>
      <c r="X3266">
        <v>40.821189389560367</v>
      </c>
      <c r="Y3266">
        <v>0</v>
      </c>
      <c r="Z3266">
        <v>0</v>
      </c>
      <c r="AA3266">
        <v>424.07198768090967</v>
      </c>
      <c r="AB3266">
        <v>301.41047129233277</v>
      </c>
      <c r="AC3266">
        <v>11.333338681973302</v>
      </c>
      <c r="AD3266">
        <v>10.365277556598663</v>
      </c>
      <c r="AE3266">
        <v>788.00226460137469</v>
      </c>
    </row>
    <row r="3267" spans="1:31" x14ac:dyDescent="0.25">
      <c r="A3267">
        <v>2070008</v>
      </c>
      <c r="B3267">
        <v>1</v>
      </c>
      <c r="C3267" t="s">
        <v>80</v>
      </c>
      <c r="D3267" t="s">
        <v>97</v>
      </c>
      <c r="E3267" t="s">
        <v>131</v>
      </c>
      <c r="F3267" t="s">
        <v>9610</v>
      </c>
      <c r="G3267" t="s">
        <v>133</v>
      </c>
      <c r="H3267" t="s">
        <v>134</v>
      </c>
      <c r="I3267" t="s">
        <v>135</v>
      </c>
      <c r="J3267" t="s">
        <v>136</v>
      </c>
      <c r="K3267" t="s">
        <v>137</v>
      </c>
      <c r="L3267" t="s">
        <v>9611</v>
      </c>
      <c r="M3267" t="s">
        <v>9612</v>
      </c>
      <c r="N3267">
        <v>0.99166666599999997</v>
      </c>
      <c r="O3267">
        <v>0</v>
      </c>
      <c r="P3267">
        <v>72</v>
      </c>
      <c r="Q3267">
        <v>0</v>
      </c>
      <c r="R3267">
        <v>6</v>
      </c>
      <c r="S3267">
        <v>2</v>
      </c>
      <c r="T3267">
        <v>3</v>
      </c>
      <c r="U3267">
        <v>0</v>
      </c>
      <c r="V3267">
        <v>0</v>
      </c>
      <c r="W3267">
        <v>0</v>
      </c>
      <c r="X3267">
        <v>23.532094943074746</v>
      </c>
      <c r="Y3267">
        <v>0</v>
      </c>
      <c r="Z3267">
        <v>6.5781069421682083</v>
      </c>
      <c r="AA3267">
        <v>550.3330049407391</v>
      </c>
      <c r="AB3267">
        <v>10.020211880368027</v>
      </c>
      <c r="AC3267">
        <v>0</v>
      </c>
      <c r="AD3267">
        <v>0</v>
      </c>
      <c r="AE3267">
        <v>590.46341870635013</v>
      </c>
    </row>
    <row r="3268" spans="1:31" x14ac:dyDescent="0.25">
      <c r="A3268">
        <v>2070045</v>
      </c>
      <c r="B3268">
        <v>1</v>
      </c>
      <c r="C3268" t="s">
        <v>80</v>
      </c>
      <c r="D3268" t="s">
        <v>91</v>
      </c>
      <c r="E3268" t="s">
        <v>169</v>
      </c>
      <c r="F3268" t="s">
        <v>1319</v>
      </c>
      <c r="G3268" t="s">
        <v>154</v>
      </c>
      <c r="H3268" t="s">
        <v>134</v>
      </c>
      <c r="I3268" t="s">
        <v>135</v>
      </c>
      <c r="J3268" t="s">
        <v>136</v>
      </c>
      <c r="K3268" t="s">
        <v>155</v>
      </c>
      <c r="L3268" t="s">
        <v>9613</v>
      </c>
      <c r="M3268" t="s">
        <v>9614</v>
      </c>
      <c r="N3268">
        <v>2.6987111110000002</v>
      </c>
      <c r="O3268">
        <v>0</v>
      </c>
      <c r="P3268">
        <v>0</v>
      </c>
      <c r="Q3268">
        <v>1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6.6220016609924075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6.6220016609924075</v>
      </c>
    </row>
    <row r="3269" spans="1:31" x14ac:dyDescent="0.25">
      <c r="A3269">
        <v>2070214</v>
      </c>
      <c r="B3269">
        <v>1</v>
      </c>
      <c r="C3269" t="s">
        <v>80</v>
      </c>
      <c r="D3269" t="s">
        <v>94</v>
      </c>
      <c r="E3269" t="s">
        <v>169</v>
      </c>
      <c r="F3269" t="s">
        <v>9615</v>
      </c>
      <c r="G3269" t="s">
        <v>273</v>
      </c>
      <c r="H3269" t="s">
        <v>134</v>
      </c>
      <c r="I3269" t="s">
        <v>135</v>
      </c>
      <c r="J3269" t="s">
        <v>136</v>
      </c>
      <c r="K3269" t="s">
        <v>155</v>
      </c>
      <c r="L3269" t="s">
        <v>9616</v>
      </c>
      <c r="M3269" t="s">
        <v>9617</v>
      </c>
      <c r="N3269">
        <v>0.94083333300000005</v>
      </c>
      <c r="O3269">
        <v>0</v>
      </c>
      <c r="P3269">
        <v>1556</v>
      </c>
      <c r="Q3269">
        <v>0</v>
      </c>
      <c r="R3269">
        <v>0</v>
      </c>
      <c r="S3269">
        <v>0</v>
      </c>
      <c r="T3269">
        <v>69</v>
      </c>
      <c r="U3269">
        <v>0</v>
      </c>
      <c r="V3269">
        <v>0</v>
      </c>
      <c r="W3269">
        <v>0</v>
      </c>
      <c r="X3269">
        <v>351.55047369712452</v>
      </c>
      <c r="Y3269">
        <v>0</v>
      </c>
      <c r="Z3269">
        <v>0</v>
      </c>
      <c r="AA3269">
        <v>0</v>
      </c>
      <c r="AB3269">
        <v>51.190710275673986</v>
      </c>
      <c r="AC3269">
        <v>0</v>
      </c>
      <c r="AD3269">
        <v>0</v>
      </c>
      <c r="AE3269">
        <v>402.74118397279852</v>
      </c>
    </row>
    <row r="3270" spans="1:31" x14ac:dyDescent="0.25">
      <c r="A3270">
        <v>2070114</v>
      </c>
      <c r="B3270">
        <v>1</v>
      </c>
      <c r="C3270" t="s">
        <v>80</v>
      </c>
      <c r="D3270" t="s">
        <v>94</v>
      </c>
      <c r="E3270" t="s">
        <v>140</v>
      </c>
      <c r="F3270" t="s">
        <v>9618</v>
      </c>
      <c r="G3270" t="s">
        <v>142</v>
      </c>
      <c r="H3270" t="s">
        <v>143</v>
      </c>
      <c r="I3270" t="s">
        <v>135</v>
      </c>
      <c r="J3270" t="s">
        <v>136</v>
      </c>
      <c r="K3270" t="s">
        <v>137</v>
      </c>
      <c r="L3270" t="s">
        <v>9619</v>
      </c>
      <c r="M3270" t="s">
        <v>9620</v>
      </c>
      <c r="N3270">
        <v>2.2711111110000002</v>
      </c>
      <c r="O3270">
        <v>0</v>
      </c>
      <c r="P3270">
        <v>0</v>
      </c>
      <c r="Q3270">
        <v>0</v>
      </c>
      <c r="R3270">
        <v>13</v>
      </c>
      <c r="S3270">
        <v>0</v>
      </c>
      <c r="T3270">
        <v>1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3.1278360674336678</v>
      </c>
      <c r="AA3270">
        <v>0</v>
      </c>
      <c r="AB3270">
        <v>4.0801840277800663</v>
      </c>
      <c r="AC3270">
        <v>0</v>
      </c>
      <c r="AD3270">
        <v>0</v>
      </c>
      <c r="AE3270">
        <v>7.2080200952137341</v>
      </c>
    </row>
    <row r="3271" spans="1:31" x14ac:dyDescent="0.25">
      <c r="A3271">
        <v>2070237</v>
      </c>
      <c r="B3271">
        <v>1</v>
      </c>
      <c r="C3271" t="s">
        <v>81</v>
      </c>
      <c r="D3271" t="s">
        <v>113</v>
      </c>
      <c r="E3271" t="s">
        <v>158</v>
      </c>
      <c r="F3271" t="s">
        <v>9621</v>
      </c>
      <c r="G3271" t="s">
        <v>160</v>
      </c>
      <c r="H3271" t="s">
        <v>143</v>
      </c>
      <c r="I3271" t="s">
        <v>135</v>
      </c>
      <c r="J3271" t="s">
        <v>136</v>
      </c>
      <c r="K3271" t="s">
        <v>137</v>
      </c>
      <c r="L3271" t="s">
        <v>9622</v>
      </c>
      <c r="M3271" t="s">
        <v>9623</v>
      </c>
      <c r="N3271">
        <v>2.6388888879999999</v>
      </c>
      <c r="O3271">
        <v>0</v>
      </c>
      <c r="P3271">
        <v>50</v>
      </c>
      <c r="Q3271">
        <v>0</v>
      </c>
      <c r="R3271">
        <v>0</v>
      </c>
      <c r="S3271">
        <v>0</v>
      </c>
      <c r="T3271">
        <v>3</v>
      </c>
      <c r="U3271">
        <v>0</v>
      </c>
      <c r="V3271">
        <v>0</v>
      </c>
      <c r="W3271">
        <v>0</v>
      </c>
      <c r="X3271">
        <v>33.733867274203405</v>
      </c>
      <c r="Y3271">
        <v>0</v>
      </c>
      <c r="Z3271">
        <v>0</v>
      </c>
      <c r="AA3271">
        <v>0</v>
      </c>
      <c r="AB3271">
        <v>6.0910984606692633</v>
      </c>
      <c r="AC3271">
        <v>0</v>
      </c>
      <c r="AD3271">
        <v>0</v>
      </c>
      <c r="AE3271">
        <v>39.82496573487267</v>
      </c>
    </row>
    <row r="3272" spans="1:31" x14ac:dyDescent="0.25">
      <c r="A3272">
        <v>2069899</v>
      </c>
      <c r="B3272">
        <v>1</v>
      </c>
      <c r="C3272" t="s">
        <v>80</v>
      </c>
      <c r="D3272" t="s">
        <v>104</v>
      </c>
      <c r="E3272" t="s">
        <v>177</v>
      </c>
      <c r="F3272" t="s">
        <v>9624</v>
      </c>
      <c r="G3272" t="s">
        <v>183</v>
      </c>
      <c r="H3272" t="s">
        <v>143</v>
      </c>
      <c r="I3272" t="s">
        <v>135</v>
      </c>
      <c r="J3272" t="s">
        <v>136</v>
      </c>
      <c r="K3272" t="s">
        <v>137</v>
      </c>
      <c r="L3272" t="s">
        <v>9625</v>
      </c>
      <c r="M3272" t="s">
        <v>9626</v>
      </c>
      <c r="N3272">
        <v>4.1174999999999997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2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2.0015442042683733</v>
      </c>
      <c r="AC3272">
        <v>0</v>
      </c>
      <c r="AD3272">
        <v>0</v>
      </c>
      <c r="AE3272">
        <v>2.0015442042683733</v>
      </c>
    </row>
    <row r="3273" spans="1:31" x14ac:dyDescent="0.25">
      <c r="A3273">
        <v>2069922</v>
      </c>
      <c r="B3273">
        <v>1</v>
      </c>
      <c r="C3273" t="s">
        <v>80</v>
      </c>
      <c r="D3273" t="s">
        <v>96</v>
      </c>
      <c r="E3273" t="s">
        <v>158</v>
      </c>
      <c r="F3273" t="s">
        <v>9627</v>
      </c>
      <c r="G3273" t="s">
        <v>979</v>
      </c>
      <c r="H3273" t="s">
        <v>143</v>
      </c>
      <c r="I3273" t="s">
        <v>135</v>
      </c>
      <c r="J3273" t="s">
        <v>136</v>
      </c>
      <c r="K3273" t="s">
        <v>137</v>
      </c>
      <c r="L3273" t="s">
        <v>9628</v>
      </c>
      <c r="M3273" t="s">
        <v>9629</v>
      </c>
      <c r="N3273">
        <v>1.6811111110000001</v>
      </c>
      <c r="O3273">
        <v>0</v>
      </c>
      <c r="P3273">
        <v>63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27.17039403010612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27.17039403010612</v>
      </c>
    </row>
    <row r="3274" spans="1:31" x14ac:dyDescent="0.25">
      <c r="A3274">
        <v>2070068</v>
      </c>
      <c r="B3274">
        <v>1</v>
      </c>
      <c r="C3274" t="s">
        <v>80</v>
      </c>
      <c r="D3274" t="s">
        <v>84</v>
      </c>
      <c r="E3274" t="s">
        <v>177</v>
      </c>
      <c r="F3274" t="s">
        <v>9630</v>
      </c>
      <c r="G3274" t="s">
        <v>1007</v>
      </c>
      <c r="H3274" t="s">
        <v>143</v>
      </c>
      <c r="I3274" t="s">
        <v>135</v>
      </c>
      <c r="J3274" t="s">
        <v>3</v>
      </c>
      <c r="K3274" t="s">
        <v>137</v>
      </c>
      <c r="L3274" t="s">
        <v>9631</v>
      </c>
      <c r="M3274" t="s">
        <v>9632</v>
      </c>
      <c r="N3274">
        <v>8.0788888879999998</v>
      </c>
      <c r="O3274">
        <v>0</v>
      </c>
      <c r="P3274">
        <v>7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9.3036968877619906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9.3036968877619906</v>
      </c>
    </row>
    <row r="3275" spans="1:31" x14ac:dyDescent="0.25">
      <c r="A3275">
        <v>2070191</v>
      </c>
      <c r="B3275">
        <v>1</v>
      </c>
      <c r="C3275" t="s">
        <v>81</v>
      </c>
      <c r="D3275" t="s">
        <v>115</v>
      </c>
      <c r="E3275" t="s">
        <v>140</v>
      </c>
      <c r="F3275" t="s">
        <v>9633</v>
      </c>
      <c r="G3275" t="s">
        <v>142</v>
      </c>
      <c r="H3275" t="s">
        <v>143</v>
      </c>
      <c r="I3275" t="s">
        <v>135</v>
      </c>
      <c r="J3275" t="s">
        <v>136</v>
      </c>
      <c r="K3275" t="s">
        <v>137</v>
      </c>
      <c r="L3275" t="s">
        <v>9634</v>
      </c>
      <c r="M3275" t="s">
        <v>9635</v>
      </c>
      <c r="N3275">
        <v>1.5844444440000001</v>
      </c>
      <c r="O3275">
        <v>0</v>
      </c>
      <c r="P3275">
        <v>18</v>
      </c>
      <c r="Q3275">
        <v>0</v>
      </c>
      <c r="R3275">
        <v>1</v>
      </c>
      <c r="S3275">
        <v>0</v>
      </c>
      <c r="T3275">
        <v>2</v>
      </c>
      <c r="U3275">
        <v>0</v>
      </c>
      <c r="V3275">
        <v>0</v>
      </c>
      <c r="W3275">
        <v>0</v>
      </c>
      <c r="X3275">
        <v>3.5676778063615746</v>
      </c>
      <c r="Y3275">
        <v>0</v>
      </c>
      <c r="Z3275">
        <v>1.41532300948472</v>
      </c>
      <c r="AA3275">
        <v>0</v>
      </c>
      <c r="AB3275">
        <v>5.9059325172906671E-2</v>
      </c>
      <c r="AC3275">
        <v>0</v>
      </c>
      <c r="AD3275">
        <v>0</v>
      </c>
      <c r="AE3275">
        <v>5.042060141019201</v>
      </c>
    </row>
    <row r="3276" spans="1:31" x14ac:dyDescent="0.25">
      <c r="A3276">
        <v>2070131</v>
      </c>
      <c r="B3276">
        <v>1</v>
      </c>
      <c r="C3276" t="s">
        <v>80</v>
      </c>
      <c r="D3276" t="s">
        <v>92</v>
      </c>
      <c r="E3276" t="s">
        <v>146</v>
      </c>
      <c r="F3276" t="s">
        <v>9636</v>
      </c>
      <c r="G3276" t="s">
        <v>513</v>
      </c>
      <c r="H3276" t="s">
        <v>134</v>
      </c>
      <c r="I3276" t="s">
        <v>135</v>
      </c>
      <c r="J3276" t="s">
        <v>136</v>
      </c>
      <c r="K3276" t="s">
        <v>137</v>
      </c>
      <c r="L3276" t="s">
        <v>9301</v>
      </c>
      <c r="M3276" t="s">
        <v>9637</v>
      </c>
      <c r="N3276">
        <v>0.21472222199999999</v>
      </c>
      <c r="O3276">
        <v>2</v>
      </c>
      <c r="P3276">
        <v>12153</v>
      </c>
      <c r="Q3276">
        <v>9</v>
      </c>
      <c r="R3276">
        <v>492</v>
      </c>
      <c r="S3276">
        <v>37</v>
      </c>
      <c r="T3276">
        <v>889</v>
      </c>
      <c r="U3276">
        <v>2</v>
      </c>
      <c r="V3276">
        <v>4</v>
      </c>
      <c r="W3276">
        <v>0</v>
      </c>
      <c r="X3276">
        <v>635.75375953890443</v>
      </c>
      <c r="Y3276">
        <v>3.2687976674254111</v>
      </c>
      <c r="Z3276">
        <v>55.777165535697669</v>
      </c>
      <c r="AA3276">
        <v>159.37203760469768</v>
      </c>
      <c r="AB3276">
        <v>359.64852206426968</v>
      </c>
      <c r="AC3276">
        <v>72.985199125802183</v>
      </c>
      <c r="AD3276">
        <v>4.5243748625981954</v>
      </c>
      <c r="AE3276">
        <v>1291.3298563993953</v>
      </c>
    </row>
    <row r="3277" spans="1:31" x14ac:dyDescent="0.25">
      <c r="A3277">
        <v>2069882</v>
      </c>
      <c r="B3277">
        <v>1</v>
      </c>
      <c r="C3277" t="s">
        <v>81</v>
      </c>
      <c r="D3277" t="s">
        <v>113</v>
      </c>
      <c r="E3277" t="s">
        <v>295</v>
      </c>
      <c r="F3277" t="s">
        <v>2675</v>
      </c>
      <c r="G3277" t="s">
        <v>133</v>
      </c>
      <c r="H3277" t="s">
        <v>134</v>
      </c>
      <c r="I3277" t="s">
        <v>259</v>
      </c>
      <c r="J3277" t="s">
        <v>136</v>
      </c>
      <c r="K3277" t="s">
        <v>137</v>
      </c>
      <c r="L3277" t="s">
        <v>9638</v>
      </c>
      <c r="M3277" t="s">
        <v>9639</v>
      </c>
      <c r="N3277">
        <v>1.8333333E-2</v>
      </c>
      <c r="O3277">
        <v>15</v>
      </c>
      <c r="P3277">
        <v>3673</v>
      </c>
      <c r="Q3277">
        <v>251</v>
      </c>
      <c r="R3277">
        <v>1096</v>
      </c>
      <c r="S3277">
        <v>31</v>
      </c>
      <c r="T3277">
        <v>244</v>
      </c>
      <c r="U3277">
        <v>4</v>
      </c>
      <c r="V3277">
        <v>0</v>
      </c>
      <c r="W3277">
        <v>4.2814596706199998E-2</v>
      </c>
      <c r="X3277">
        <v>12.263983428045512</v>
      </c>
      <c r="Y3277">
        <v>5.5248544192150826</v>
      </c>
      <c r="Z3277">
        <v>12.193182937794399</v>
      </c>
      <c r="AA3277">
        <v>3.6440758416270267</v>
      </c>
      <c r="AB3277">
        <v>2.725865943089576</v>
      </c>
      <c r="AC3277">
        <v>3.0222001919549921</v>
      </c>
      <c r="AD3277">
        <v>0</v>
      </c>
      <c r="AE3277">
        <v>39.416977358432788</v>
      </c>
    </row>
    <row r="3278" spans="1:31" x14ac:dyDescent="0.25">
      <c r="A3278">
        <v>2070177</v>
      </c>
      <c r="B3278">
        <v>1</v>
      </c>
      <c r="C3278" t="s">
        <v>81</v>
      </c>
      <c r="D3278" t="s">
        <v>128</v>
      </c>
      <c r="E3278" t="s">
        <v>131</v>
      </c>
      <c r="F3278" t="s">
        <v>8703</v>
      </c>
      <c r="G3278" t="s">
        <v>133</v>
      </c>
      <c r="H3278" t="s">
        <v>134</v>
      </c>
      <c r="I3278" t="s">
        <v>259</v>
      </c>
      <c r="J3278" t="s">
        <v>136</v>
      </c>
      <c r="K3278" t="s">
        <v>137</v>
      </c>
      <c r="L3278" t="s">
        <v>9640</v>
      </c>
      <c r="M3278" t="s">
        <v>9641</v>
      </c>
      <c r="N3278">
        <v>1.6388888000000001E-2</v>
      </c>
      <c r="O3278">
        <v>0</v>
      </c>
      <c r="P3278">
        <v>0</v>
      </c>
      <c r="Q3278">
        <v>0</v>
      </c>
      <c r="R3278">
        <v>0</v>
      </c>
      <c r="S3278">
        <v>20</v>
      </c>
      <c r="T3278">
        <v>0</v>
      </c>
      <c r="U3278">
        <v>16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6.416306579029138</v>
      </c>
      <c r="AB3278">
        <v>0</v>
      </c>
      <c r="AC3278">
        <v>29.490261813586478</v>
      </c>
      <c r="AD3278">
        <v>0</v>
      </c>
      <c r="AE3278">
        <v>35.906568392615618</v>
      </c>
    </row>
    <row r="3279" spans="1:31" x14ac:dyDescent="0.25">
      <c r="A3279">
        <v>2070277</v>
      </c>
      <c r="B3279">
        <v>1</v>
      </c>
      <c r="C3279" t="s">
        <v>81</v>
      </c>
      <c r="D3279" t="s">
        <v>128</v>
      </c>
      <c r="E3279" t="s">
        <v>131</v>
      </c>
      <c r="F3279" t="s">
        <v>9642</v>
      </c>
      <c r="G3279" t="s">
        <v>133</v>
      </c>
      <c r="H3279" t="s">
        <v>134</v>
      </c>
      <c r="I3279" t="s">
        <v>135</v>
      </c>
      <c r="J3279" t="s">
        <v>136</v>
      </c>
      <c r="K3279" t="s">
        <v>137</v>
      </c>
      <c r="L3279" t="s">
        <v>9643</v>
      </c>
      <c r="M3279" t="s">
        <v>9644</v>
      </c>
      <c r="N3279">
        <v>3.9136111109999998</v>
      </c>
      <c r="O3279">
        <v>0</v>
      </c>
      <c r="P3279">
        <v>0</v>
      </c>
      <c r="Q3279">
        <v>0</v>
      </c>
      <c r="R3279">
        <v>0</v>
      </c>
      <c r="S3279">
        <v>5</v>
      </c>
      <c r="T3279">
        <v>0</v>
      </c>
      <c r="U3279">
        <v>2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99.995726189848625</v>
      </c>
      <c r="AB3279">
        <v>0</v>
      </c>
      <c r="AC3279">
        <v>946.250626916751</v>
      </c>
      <c r="AD3279">
        <v>0</v>
      </c>
      <c r="AE3279">
        <v>1046.2463531065996</v>
      </c>
    </row>
    <row r="3280" spans="1:31" x14ac:dyDescent="0.25">
      <c r="A3280">
        <v>2069985</v>
      </c>
      <c r="B3280">
        <v>1</v>
      </c>
      <c r="C3280" t="s">
        <v>80</v>
      </c>
      <c r="D3280" t="s">
        <v>83</v>
      </c>
      <c r="E3280" t="s">
        <v>177</v>
      </c>
      <c r="F3280" t="s">
        <v>9645</v>
      </c>
      <c r="G3280" t="s">
        <v>1007</v>
      </c>
      <c r="H3280" t="s">
        <v>143</v>
      </c>
      <c r="I3280" t="s">
        <v>135</v>
      </c>
      <c r="J3280" t="s">
        <v>136</v>
      </c>
      <c r="K3280" t="s">
        <v>137</v>
      </c>
      <c r="L3280" t="s">
        <v>9646</v>
      </c>
      <c r="M3280" t="s">
        <v>9647</v>
      </c>
      <c r="N3280">
        <v>1.288333333</v>
      </c>
      <c r="O3280">
        <v>0</v>
      </c>
      <c r="P3280">
        <v>5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1.2018202401784668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1.2018202401784668</v>
      </c>
    </row>
    <row r="3281" spans="1:31" x14ac:dyDescent="0.25">
      <c r="A3281">
        <v>2069819</v>
      </c>
      <c r="B3281">
        <v>1</v>
      </c>
      <c r="C3281" t="s">
        <v>80</v>
      </c>
      <c r="D3281" t="s">
        <v>90</v>
      </c>
      <c r="E3281" t="s">
        <v>295</v>
      </c>
      <c r="F3281" t="s">
        <v>8537</v>
      </c>
      <c r="G3281" t="s">
        <v>513</v>
      </c>
      <c r="H3281" t="s">
        <v>680</v>
      </c>
      <c r="I3281" t="s">
        <v>135</v>
      </c>
      <c r="J3281" t="s">
        <v>136</v>
      </c>
      <c r="K3281" t="s">
        <v>155</v>
      </c>
      <c r="L3281" t="s">
        <v>9648</v>
      </c>
      <c r="M3281" t="s">
        <v>9649</v>
      </c>
      <c r="N3281">
        <v>0.22666666599999999</v>
      </c>
      <c r="O3281">
        <v>0</v>
      </c>
      <c r="P3281">
        <v>29080</v>
      </c>
      <c r="Q3281">
        <v>0</v>
      </c>
      <c r="R3281">
        <v>0</v>
      </c>
      <c r="S3281">
        <v>5</v>
      </c>
      <c r="T3281">
        <v>2364</v>
      </c>
      <c r="U3281">
        <v>0</v>
      </c>
      <c r="V3281">
        <v>5</v>
      </c>
      <c r="W3281">
        <v>0</v>
      </c>
      <c r="X3281">
        <v>915.40975975720119</v>
      </c>
      <c r="Y3281">
        <v>0</v>
      </c>
      <c r="Z3281">
        <v>0</v>
      </c>
      <c r="AA3281">
        <v>210.7828525166027</v>
      </c>
      <c r="AB3281">
        <v>259.25038255909834</v>
      </c>
      <c r="AC3281">
        <v>0</v>
      </c>
      <c r="AD3281">
        <v>2.00213933015936</v>
      </c>
      <c r="AE3281">
        <v>1387.4451341630615</v>
      </c>
    </row>
    <row r="3282" spans="1:31" x14ac:dyDescent="0.25">
      <c r="A3282">
        <v>2069842</v>
      </c>
      <c r="B3282">
        <v>1</v>
      </c>
      <c r="C3282" t="s">
        <v>80</v>
      </c>
      <c r="D3282" t="s">
        <v>100</v>
      </c>
      <c r="E3282" t="s">
        <v>146</v>
      </c>
      <c r="F3282" t="s">
        <v>9650</v>
      </c>
      <c r="G3282" t="s">
        <v>133</v>
      </c>
      <c r="H3282" t="s">
        <v>134</v>
      </c>
      <c r="I3282" t="s">
        <v>135</v>
      </c>
      <c r="J3282" t="s">
        <v>136</v>
      </c>
      <c r="K3282" t="s">
        <v>137</v>
      </c>
      <c r="L3282" t="s">
        <v>9651</v>
      </c>
      <c r="M3282" t="s">
        <v>9652</v>
      </c>
      <c r="N3282">
        <v>0.79388888800000001</v>
      </c>
      <c r="O3282">
        <v>0</v>
      </c>
      <c r="P3282">
        <v>175</v>
      </c>
      <c r="Q3282">
        <v>0</v>
      </c>
      <c r="R3282">
        <v>16</v>
      </c>
      <c r="S3282">
        <v>4</v>
      </c>
      <c r="T3282">
        <v>208</v>
      </c>
      <c r="U3282">
        <v>6</v>
      </c>
      <c r="V3282">
        <v>18</v>
      </c>
      <c r="W3282">
        <v>0</v>
      </c>
      <c r="X3282">
        <v>23.590339290659202</v>
      </c>
      <c r="Y3282">
        <v>0</v>
      </c>
      <c r="Z3282">
        <v>3.9992439306103664</v>
      </c>
      <c r="AA3282">
        <v>44.091296580485007</v>
      </c>
      <c r="AB3282">
        <v>120.93218921611799</v>
      </c>
      <c r="AC3282">
        <v>97.357224414869521</v>
      </c>
      <c r="AD3282">
        <v>53.958792250042478</v>
      </c>
      <c r="AE3282">
        <v>343.9290856827846</v>
      </c>
    </row>
    <row r="3283" spans="1:31" x14ac:dyDescent="0.25">
      <c r="A3283">
        <v>2070197</v>
      </c>
      <c r="B3283">
        <v>1</v>
      </c>
      <c r="C3283" t="s">
        <v>81</v>
      </c>
      <c r="D3283" t="s">
        <v>118</v>
      </c>
      <c r="E3283" t="s">
        <v>158</v>
      </c>
      <c r="F3283" t="s">
        <v>9653</v>
      </c>
      <c r="G3283" t="s">
        <v>1007</v>
      </c>
      <c r="H3283" t="s">
        <v>143</v>
      </c>
      <c r="I3283" t="s">
        <v>135</v>
      </c>
      <c r="J3283" t="s">
        <v>3</v>
      </c>
      <c r="K3283" t="s">
        <v>137</v>
      </c>
      <c r="L3283" t="s">
        <v>9654</v>
      </c>
      <c r="M3283" t="s">
        <v>9655</v>
      </c>
      <c r="N3283">
        <v>2.2116666660000002</v>
      </c>
      <c r="O3283">
        <v>0</v>
      </c>
      <c r="P3283">
        <v>18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7.3275984094122055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7.3275984094122055</v>
      </c>
    </row>
    <row r="3284" spans="1:31" x14ac:dyDescent="0.25">
      <c r="A3284">
        <v>2069942</v>
      </c>
      <c r="B3284">
        <v>1</v>
      </c>
      <c r="C3284" t="s">
        <v>81</v>
      </c>
      <c r="D3284" t="s">
        <v>120</v>
      </c>
      <c r="E3284" t="s">
        <v>146</v>
      </c>
      <c r="F3284" t="s">
        <v>9190</v>
      </c>
      <c r="G3284" t="s">
        <v>133</v>
      </c>
      <c r="H3284" t="s">
        <v>134</v>
      </c>
      <c r="I3284" t="s">
        <v>135</v>
      </c>
      <c r="J3284" t="s">
        <v>136</v>
      </c>
      <c r="K3284" t="s">
        <v>137</v>
      </c>
      <c r="L3284" t="s">
        <v>9656</v>
      </c>
      <c r="M3284" t="s">
        <v>9657</v>
      </c>
      <c r="N3284">
        <v>0.700555555</v>
      </c>
      <c r="O3284">
        <v>1</v>
      </c>
      <c r="P3284">
        <v>294</v>
      </c>
      <c r="Q3284">
        <v>73</v>
      </c>
      <c r="R3284">
        <v>3</v>
      </c>
      <c r="S3284">
        <v>15</v>
      </c>
      <c r="T3284">
        <v>34</v>
      </c>
      <c r="U3284">
        <v>2</v>
      </c>
      <c r="V3284">
        <v>0</v>
      </c>
      <c r="W3284">
        <v>0.94029781945860436</v>
      </c>
      <c r="X3284">
        <v>46.547461019646235</v>
      </c>
      <c r="Y3284">
        <v>125.09804235073781</v>
      </c>
      <c r="Z3284">
        <v>2.1474132781783872</v>
      </c>
      <c r="AA3284">
        <v>20.471367063672272</v>
      </c>
      <c r="AB3284">
        <v>7.1748348319530493</v>
      </c>
      <c r="AC3284">
        <v>16.587824466629595</v>
      </c>
      <c r="AD3284">
        <v>0</v>
      </c>
      <c r="AE3284">
        <v>218.96724083027593</v>
      </c>
    </row>
    <row r="3285" spans="1:31" x14ac:dyDescent="0.25">
      <c r="A3285">
        <v>2069968</v>
      </c>
      <c r="B3285">
        <v>1</v>
      </c>
      <c r="C3285" t="s">
        <v>80</v>
      </c>
      <c r="D3285" t="s">
        <v>97</v>
      </c>
      <c r="E3285" t="s">
        <v>177</v>
      </c>
      <c r="F3285" t="s">
        <v>9658</v>
      </c>
      <c r="G3285" t="s">
        <v>183</v>
      </c>
      <c r="H3285" t="s">
        <v>143</v>
      </c>
      <c r="I3285" t="s">
        <v>135</v>
      </c>
      <c r="J3285" t="s">
        <v>136</v>
      </c>
      <c r="K3285" t="s">
        <v>137</v>
      </c>
      <c r="L3285" t="s">
        <v>9659</v>
      </c>
      <c r="M3285" t="s">
        <v>9660</v>
      </c>
      <c r="N3285">
        <v>3.511111111</v>
      </c>
      <c r="O3285">
        <v>0</v>
      </c>
      <c r="P3285">
        <v>4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3.8717433930257896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3.8717433930257896</v>
      </c>
    </row>
    <row r="3286" spans="1:31" x14ac:dyDescent="0.25">
      <c r="A3286">
        <v>2070111</v>
      </c>
      <c r="B3286">
        <v>1</v>
      </c>
      <c r="C3286" t="s">
        <v>80</v>
      </c>
      <c r="D3286" t="s">
        <v>84</v>
      </c>
      <c r="E3286" t="s">
        <v>177</v>
      </c>
      <c r="F3286" t="s">
        <v>9661</v>
      </c>
      <c r="G3286" t="s">
        <v>196</v>
      </c>
      <c r="H3286" t="s">
        <v>143</v>
      </c>
      <c r="I3286" t="s">
        <v>135</v>
      </c>
      <c r="J3286" t="s">
        <v>136</v>
      </c>
      <c r="K3286" t="s">
        <v>137</v>
      </c>
      <c r="L3286" t="s">
        <v>9662</v>
      </c>
      <c r="M3286" t="s">
        <v>9663</v>
      </c>
      <c r="N3286">
        <v>6.1461111109999997</v>
      </c>
      <c r="O3286">
        <v>0</v>
      </c>
      <c r="P3286">
        <v>10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13.810892371531509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13.810892371531509</v>
      </c>
    </row>
    <row r="3287" spans="1:31" x14ac:dyDescent="0.25">
      <c r="A3287">
        <v>2070495</v>
      </c>
      <c r="B3287">
        <v>1</v>
      </c>
      <c r="C3287" t="s">
        <v>80</v>
      </c>
      <c r="D3287" t="s">
        <v>100</v>
      </c>
      <c r="E3287" t="s">
        <v>169</v>
      </c>
      <c r="F3287" t="s">
        <v>9664</v>
      </c>
      <c r="G3287" t="s">
        <v>1007</v>
      </c>
      <c r="H3287" t="s">
        <v>134</v>
      </c>
      <c r="I3287" t="s">
        <v>135</v>
      </c>
      <c r="J3287" t="s">
        <v>3</v>
      </c>
      <c r="K3287" t="s">
        <v>137</v>
      </c>
      <c r="L3287" t="s">
        <v>9665</v>
      </c>
      <c r="M3287" t="s">
        <v>9666</v>
      </c>
      <c r="N3287">
        <v>4.7258333329999997</v>
      </c>
      <c r="O3287">
        <v>0</v>
      </c>
      <c r="P3287">
        <v>330</v>
      </c>
      <c r="Q3287">
        <v>0</v>
      </c>
      <c r="R3287">
        <v>0</v>
      </c>
      <c r="S3287">
        <v>1</v>
      </c>
      <c r="T3287">
        <v>18</v>
      </c>
      <c r="U3287">
        <v>0</v>
      </c>
      <c r="V3287">
        <v>0</v>
      </c>
      <c r="W3287">
        <v>0</v>
      </c>
      <c r="X3287">
        <v>4689.1420724384516</v>
      </c>
      <c r="Y3287">
        <v>0</v>
      </c>
      <c r="Z3287">
        <v>0</v>
      </c>
      <c r="AA3287">
        <v>43.349334579427179</v>
      </c>
      <c r="AB3287">
        <v>55.812949000963599</v>
      </c>
      <c r="AC3287">
        <v>0</v>
      </c>
      <c r="AD3287">
        <v>0</v>
      </c>
      <c r="AE3287">
        <v>4788.3043560188416</v>
      </c>
    </row>
    <row r="3288" spans="1:31" x14ac:dyDescent="0.25">
      <c r="A3288">
        <v>2070827</v>
      </c>
      <c r="B3288">
        <v>1</v>
      </c>
      <c r="C3288" t="s">
        <v>80</v>
      </c>
      <c r="D3288" t="s">
        <v>98</v>
      </c>
      <c r="E3288" t="s">
        <v>177</v>
      </c>
      <c r="F3288" t="s">
        <v>9667</v>
      </c>
      <c r="G3288" t="s">
        <v>183</v>
      </c>
      <c r="H3288" t="s">
        <v>143</v>
      </c>
      <c r="I3288" t="s">
        <v>135</v>
      </c>
      <c r="J3288" t="s">
        <v>136</v>
      </c>
      <c r="K3288" t="s">
        <v>137</v>
      </c>
      <c r="L3288" t="s">
        <v>9668</v>
      </c>
      <c r="M3288" t="s">
        <v>9669</v>
      </c>
      <c r="N3288">
        <v>3.3777777769999999</v>
      </c>
      <c r="O3288">
        <v>0</v>
      </c>
      <c r="P3288">
        <v>1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1.2361733965972222E-3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1.2361733965972222E-3</v>
      </c>
    </row>
    <row r="3289" spans="1:31" x14ac:dyDescent="0.25">
      <c r="A3289">
        <v>2070804</v>
      </c>
      <c r="B3289">
        <v>1</v>
      </c>
      <c r="C3289" t="s">
        <v>81</v>
      </c>
      <c r="D3289" t="s">
        <v>113</v>
      </c>
      <c r="E3289" t="s">
        <v>146</v>
      </c>
      <c r="F3289" t="s">
        <v>6356</v>
      </c>
      <c r="G3289" t="s">
        <v>133</v>
      </c>
      <c r="H3289" t="s">
        <v>134</v>
      </c>
      <c r="I3289" t="s">
        <v>259</v>
      </c>
      <c r="J3289" t="s">
        <v>136</v>
      </c>
      <c r="K3289" t="s">
        <v>137</v>
      </c>
      <c r="L3289" t="s">
        <v>9670</v>
      </c>
      <c r="M3289" t="s">
        <v>9671</v>
      </c>
      <c r="N3289">
        <v>6.1111109999999998E-3</v>
      </c>
      <c r="O3289">
        <v>0</v>
      </c>
      <c r="P3289">
        <v>1180</v>
      </c>
      <c r="Q3289">
        <v>2</v>
      </c>
      <c r="R3289">
        <v>387</v>
      </c>
      <c r="S3289">
        <v>2</v>
      </c>
      <c r="T3289">
        <v>53</v>
      </c>
      <c r="U3289">
        <v>0</v>
      </c>
      <c r="V3289">
        <v>1</v>
      </c>
      <c r="W3289">
        <v>0</v>
      </c>
      <c r="X3289">
        <v>0.95822429038809009</v>
      </c>
      <c r="Y3289">
        <v>0.15274535888064447</v>
      </c>
      <c r="Z3289">
        <v>1.224537579185641</v>
      </c>
      <c r="AA3289">
        <v>2.5839662538787781E-2</v>
      </c>
      <c r="AB3289">
        <v>0.16691973303439503</v>
      </c>
      <c r="AC3289">
        <v>0</v>
      </c>
      <c r="AD3289">
        <v>0</v>
      </c>
      <c r="AE3289">
        <v>2.5282666240275584</v>
      </c>
    </row>
    <row r="3290" spans="1:31" x14ac:dyDescent="0.25">
      <c r="A3290">
        <v>2071136</v>
      </c>
      <c r="B3290">
        <v>1</v>
      </c>
      <c r="C3290" t="s">
        <v>80</v>
      </c>
      <c r="D3290" t="s">
        <v>93</v>
      </c>
      <c r="E3290" t="s">
        <v>177</v>
      </c>
      <c r="F3290" t="s">
        <v>9672</v>
      </c>
      <c r="G3290" t="s">
        <v>183</v>
      </c>
      <c r="H3290" t="s">
        <v>143</v>
      </c>
      <c r="I3290" t="s">
        <v>135</v>
      </c>
      <c r="J3290" t="s">
        <v>136</v>
      </c>
      <c r="K3290" t="s">
        <v>137</v>
      </c>
      <c r="L3290" t="s">
        <v>9673</v>
      </c>
      <c r="M3290" t="s">
        <v>9674</v>
      </c>
      <c r="N3290">
        <v>6.1744444439999997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1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4.4105642087741669E-2</v>
      </c>
      <c r="AC3290">
        <v>0</v>
      </c>
      <c r="AD3290">
        <v>0</v>
      </c>
      <c r="AE3290">
        <v>4.4105642087741669E-2</v>
      </c>
    </row>
    <row r="3291" spans="1:31" x14ac:dyDescent="0.25">
      <c r="A3291">
        <v>2070518</v>
      </c>
      <c r="B3291">
        <v>1</v>
      </c>
      <c r="C3291" t="s">
        <v>80</v>
      </c>
      <c r="D3291" t="s">
        <v>83</v>
      </c>
      <c r="E3291" t="s">
        <v>169</v>
      </c>
      <c r="F3291" t="s">
        <v>9675</v>
      </c>
      <c r="G3291" t="s">
        <v>133</v>
      </c>
      <c r="H3291" t="s">
        <v>134</v>
      </c>
      <c r="I3291" t="s">
        <v>135</v>
      </c>
      <c r="J3291" t="s">
        <v>136</v>
      </c>
      <c r="K3291" t="s">
        <v>137</v>
      </c>
      <c r="L3291" t="s">
        <v>9676</v>
      </c>
      <c r="M3291" t="s">
        <v>9677</v>
      </c>
      <c r="N3291">
        <v>0.83</v>
      </c>
      <c r="O3291">
        <v>0</v>
      </c>
      <c r="P3291">
        <v>660</v>
      </c>
      <c r="Q3291">
        <v>0</v>
      </c>
      <c r="R3291">
        <v>11</v>
      </c>
      <c r="S3291">
        <v>4</v>
      </c>
      <c r="T3291">
        <v>2570</v>
      </c>
      <c r="U3291">
        <v>5</v>
      </c>
      <c r="V3291">
        <v>69</v>
      </c>
      <c r="W3291">
        <v>0</v>
      </c>
      <c r="X3291">
        <v>190.99871922284837</v>
      </c>
      <c r="Y3291">
        <v>0</v>
      </c>
      <c r="Z3291">
        <v>12.226495527730702</v>
      </c>
      <c r="AA3291">
        <v>152.26752305977263</v>
      </c>
      <c r="AB3291">
        <v>2625.0948643795796</v>
      </c>
      <c r="AC3291">
        <v>713.25503691502024</v>
      </c>
      <c r="AD3291">
        <v>1290.888081906681</v>
      </c>
      <c r="AE3291">
        <v>4984.7307210116323</v>
      </c>
    </row>
    <row r="3292" spans="1:31" x14ac:dyDescent="0.25">
      <c r="A3292">
        <v>2070850</v>
      </c>
      <c r="B3292">
        <v>1</v>
      </c>
      <c r="C3292" t="s">
        <v>81</v>
      </c>
      <c r="D3292" t="s">
        <v>117</v>
      </c>
      <c r="E3292" t="s">
        <v>131</v>
      </c>
      <c r="F3292" t="s">
        <v>9678</v>
      </c>
      <c r="G3292" t="s">
        <v>133</v>
      </c>
      <c r="H3292" t="s">
        <v>134</v>
      </c>
      <c r="I3292" t="s">
        <v>135</v>
      </c>
      <c r="J3292" t="s">
        <v>136</v>
      </c>
      <c r="K3292" t="s">
        <v>137</v>
      </c>
      <c r="L3292" t="s">
        <v>9679</v>
      </c>
      <c r="M3292" t="s">
        <v>9680</v>
      </c>
      <c r="N3292">
        <v>0.632222222</v>
      </c>
      <c r="O3292">
        <v>2</v>
      </c>
      <c r="P3292">
        <v>682</v>
      </c>
      <c r="Q3292">
        <v>79</v>
      </c>
      <c r="R3292">
        <v>196</v>
      </c>
      <c r="S3292">
        <v>9</v>
      </c>
      <c r="T3292">
        <v>69</v>
      </c>
      <c r="U3292">
        <v>0</v>
      </c>
      <c r="V3292">
        <v>0</v>
      </c>
      <c r="W3292">
        <v>0.14978373509837004</v>
      </c>
      <c r="X3292">
        <v>85.875541356518752</v>
      </c>
      <c r="Y3292">
        <v>67.620412397485325</v>
      </c>
      <c r="Z3292">
        <v>89.56899381979018</v>
      </c>
      <c r="AA3292">
        <v>52.606865871726711</v>
      </c>
      <c r="AB3292">
        <v>52.159302272489569</v>
      </c>
      <c r="AC3292">
        <v>0</v>
      </c>
      <c r="AD3292">
        <v>0</v>
      </c>
      <c r="AE3292">
        <v>347.98089945310892</v>
      </c>
    </row>
    <row r="3293" spans="1:31" x14ac:dyDescent="0.25">
      <c r="A3293">
        <v>2070658</v>
      </c>
      <c r="B3293">
        <v>1</v>
      </c>
      <c r="C3293" t="s">
        <v>81</v>
      </c>
      <c r="D3293" t="s">
        <v>113</v>
      </c>
      <c r="E3293" t="s">
        <v>146</v>
      </c>
      <c r="F3293" t="s">
        <v>9681</v>
      </c>
      <c r="G3293" t="s">
        <v>133</v>
      </c>
      <c r="H3293" t="s">
        <v>134</v>
      </c>
      <c r="I3293" t="s">
        <v>135</v>
      </c>
      <c r="J3293" t="s">
        <v>136</v>
      </c>
      <c r="K3293" t="s">
        <v>137</v>
      </c>
      <c r="L3293" t="s">
        <v>9682</v>
      </c>
      <c r="M3293" t="s">
        <v>9683</v>
      </c>
      <c r="N3293">
        <v>0.08</v>
      </c>
      <c r="O3293">
        <v>6</v>
      </c>
      <c r="P3293">
        <v>1303</v>
      </c>
      <c r="Q3293">
        <v>47</v>
      </c>
      <c r="R3293">
        <v>382</v>
      </c>
      <c r="S3293">
        <v>42</v>
      </c>
      <c r="T3293">
        <v>381</v>
      </c>
      <c r="U3293">
        <v>18</v>
      </c>
      <c r="V3293">
        <v>6</v>
      </c>
      <c r="W3293">
        <v>5.8558883598719996E-2</v>
      </c>
      <c r="X3293">
        <v>19.964332557491709</v>
      </c>
      <c r="Y3293">
        <v>3.2708917985691195</v>
      </c>
      <c r="Z3293">
        <v>10.809553539936555</v>
      </c>
      <c r="AA3293">
        <v>125.5493057462712</v>
      </c>
      <c r="AB3293">
        <v>26.544871979529635</v>
      </c>
      <c r="AC3293">
        <v>263.96012369555831</v>
      </c>
      <c r="AD3293">
        <v>2.7077151395840007</v>
      </c>
      <c r="AE3293">
        <v>452.86535334053929</v>
      </c>
    </row>
    <row r="3294" spans="1:31" x14ac:dyDescent="0.25">
      <c r="A3294">
        <v>2071322</v>
      </c>
      <c r="B3294">
        <v>1</v>
      </c>
      <c r="C3294" t="s">
        <v>81</v>
      </c>
      <c r="D3294" t="s">
        <v>117</v>
      </c>
      <c r="E3294" t="s">
        <v>158</v>
      </c>
      <c r="F3294" t="s">
        <v>9684</v>
      </c>
      <c r="G3294" t="s">
        <v>160</v>
      </c>
      <c r="H3294" t="s">
        <v>143</v>
      </c>
      <c r="I3294" t="s">
        <v>135</v>
      </c>
      <c r="J3294" t="s">
        <v>136</v>
      </c>
      <c r="K3294" t="s">
        <v>137</v>
      </c>
      <c r="L3294" t="s">
        <v>9685</v>
      </c>
      <c r="M3294" t="s">
        <v>9686</v>
      </c>
      <c r="N3294">
        <v>1.2269444439999999</v>
      </c>
      <c r="O3294">
        <v>0</v>
      </c>
      <c r="P3294">
        <v>6</v>
      </c>
      <c r="Q3294">
        <v>0</v>
      </c>
      <c r="R3294">
        <v>1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1.1440611888268941</v>
      </c>
      <c r="Y3294">
        <v>0</v>
      </c>
      <c r="Z3294">
        <v>4.7925499647152231E-2</v>
      </c>
      <c r="AA3294">
        <v>0</v>
      </c>
      <c r="AB3294">
        <v>0</v>
      </c>
      <c r="AC3294">
        <v>0</v>
      </c>
      <c r="AD3294">
        <v>0</v>
      </c>
      <c r="AE3294">
        <v>1.1919866884740464</v>
      </c>
    </row>
    <row r="3295" spans="1:31" x14ac:dyDescent="0.25">
      <c r="A3295">
        <v>2071328</v>
      </c>
      <c r="B3295">
        <v>1</v>
      </c>
      <c r="C3295" t="s">
        <v>80</v>
      </c>
      <c r="D3295" t="s">
        <v>83</v>
      </c>
      <c r="E3295" t="s">
        <v>177</v>
      </c>
      <c r="F3295" t="s">
        <v>9687</v>
      </c>
      <c r="G3295" t="s">
        <v>324</v>
      </c>
      <c r="H3295" t="s">
        <v>143</v>
      </c>
      <c r="I3295" t="s">
        <v>135</v>
      </c>
      <c r="J3295" t="s">
        <v>136</v>
      </c>
      <c r="K3295" t="s">
        <v>137</v>
      </c>
      <c r="L3295" t="s">
        <v>9688</v>
      </c>
      <c r="M3295" t="s">
        <v>9689</v>
      </c>
      <c r="N3295">
        <v>5.3097222220000004</v>
      </c>
      <c r="O3295">
        <v>0</v>
      </c>
      <c r="P3295">
        <v>1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0.15608542211217169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0.15608542211217169</v>
      </c>
    </row>
    <row r="3296" spans="1:31" x14ac:dyDescent="0.25">
      <c r="A3296">
        <v>2070681</v>
      </c>
      <c r="B3296">
        <v>1</v>
      </c>
      <c r="C3296" t="s">
        <v>80</v>
      </c>
      <c r="D3296" t="s">
        <v>106</v>
      </c>
      <c r="E3296" t="s">
        <v>158</v>
      </c>
      <c r="F3296" t="s">
        <v>9690</v>
      </c>
      <c r="G3296" t="s">
        <v>385</v>
      </c>
      <c r="H3296" t="s">
        <v>143</v>
      </c>
      <c r="I3296" t="s">
        <v>135</v>
      </c>
      <c r="J3296" t="s">
        <v>136</v>
      </c>
      <c r="K3296" t="s">
        <v>137</v>
      </c>
      <c r="L3296" t="s">
        <v>9691</v>
      </c>
      <c r="M3296" t="s">
        <v>9692</v>
      </c>
      <c r="N3296">
        <v>7.1791666660000004</v>
      </c>
      <c r="O3296">
        <v>0</v>
      </c>
      <c r="P3296">
        <v>0</v>
      </c>
      <c r="Q3296">
        <v>0</v>
      </c>
      <c r="R3296">
        <v>2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33.50435762467184</v>
      </c>
      <c r="AA3296">
        <v>0</v>
      </c>
      <c r="AB3296">
        <v>0</v>
      </c>
      <c r="AC3296">
        <v>0</v>
      </c>
      <c r="AD3296">
        <v>0</v>
      </c>
      <c r="AE3296">
        <v>33.50435762467184</v>
      </c>
    </row>
    <row r="3297" spans="1:31" x14ac:dyDescent="0.25">
      <c r="A3297">
        <v>2071345</v>
      </c>
      <c r="B3297">
        <v>1</v>
      </c>
      <c r="C3297" t="s">
        <v>80</v>
      </c>
      <c r="D3297" t="s">
        <v>85</v>
      </c>
      <c r="E3297" t="s">
        <v>177</v>
      </c>
      <c r="F3297" t="s">
        <v>9693</v>
      </c>
      <c r="G3297" t="s">
        <v>160</v>
      </c>
      <c r="H3297" t="s">
        <v>143</v>
      </c>
      <c r="I3297" t="s">
        <v>135</v>
      </c>
      <c r="J3297" t="s">
        <v>136</v>
      </c>
      <c r="K3297" t="s">
        <v>137</v>
      </c>
      <c r="L3297" t="s">
        <v>9694</v>
      </c>
      <c r="M3297" t="s">
        <v>9695</v>
      </c>
      <c r="N3297">
        <v>1.6669444440000001</v>
      </c>
      <c r="O3297">
        <v>0</v>
      </c>
      <c r="P3297">
        <v>1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0.29038762284250563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0.29038762284250563</v>
      </c>
    </row>
    <row r="3298" spans="1:31" x14ac:dyDescent="0.25">
      <c r="A3298">
        <v>2070372</v>
      </c>
      <c r="B3298">
        <v>1</v>
      </c>
      <c r="C3298" t="s">
        <v>80</v>
      </c>
      <c r="D3298" t="s">
        <v>100</v>
      </c>
      <c r="E3298" t="s">
        <v>131</v>
      </c>
      <c r="F3298" t="s">
        <v>6933</v>
      </c>
      <c r="G3298" t="s">
        <v>133</v>
      </c>
      <c r="H3298" t="s">
        <v>134</v>
      </c>
      <c r="I3298" t="s">
        <v>135</v>
      </c>
      <c r="J3298" t="s">
        <v>136</v>
      </c>
      <c r="K3298" t="s">
        <v>137</v>
      </c>
      <c r="L3298" t="s">
        <v>9696</v>
      </c>
      <c r="M3298" t="s">
        <v>9697</v>
      </c>
      <c r="N3298">
        <v>0.63888888799999999</v>
      </c>
      <c r="O3298">
        <v>1</v>
      </c>
      <c r="P3298">
        <v>5</v>
      </c>
      <c r="Q3298">
        <v>2</v>
      </c>
      <c r="R3298">
        <v>12</v>
      </c>
      <c r="S3298">
        <v>4</v>
      </c>
      <c r="T3298">
        <v>4</v>
      </c>
      <c r="U3298">
        <v>4</v>
      </c>
      <c r="V3298">
        <v>0</v>
      </c>
      <c r="W3298">
        <v>0.23696280122655558</v>
      </c>
      <c r="X3298">
        <v>1.9427723777947223</v>
      </c>
      <c r="Y3298">
        <v>26.505024595069326</v>
      </c>
      <c r="Z3298">
        <v>15.18865520881589</v>
      </c>
      <c r="AA3298">
        <v>6.0523530703205548</v>
      </c>
      <c r="AB3298">
        <v>0.24639473885836111</v>
      </c>
      <c r="AC3298">
        <v>70.087143066643264</v>
      </c>
      <c r="AD3298">
        <v>0</v>
      </c>
      <c r="AE3298">
        <v>120.25930585872868</v>
      </c>
    </row>
    <row r="3299" spans="1:31" x14ac:dyDescent="0.25">
      <c r="A3299">
        <v>2071368</v>
      </c>
      <c r="B3299">
        <v>1</v>
      </c>
      <c r="C3299" t="s">
        <v>81</v>
      </c>
      <c r="D3299" t="s">
        <v>115</v>
      </c>
      <c r="E3299" t="s">
        <v>146</v>
      </c>
      <c r="F3299" t="s">
        <v>147</v>
      </c>
      <c r="G3299" t="s">
        <v>133</v>
      </c>
      <c r="H3299" t="s">
        <v>134</v>
      </c>
      <c r="I3299" t="s">
        <v>135</v>
      </c>
      <c r="J3299" t="s">
        <v>136</v>
      </c>
      <c r="K3299" t="s">
        <v>137</v>
      </c>
      <c r="L3299" t="s">
        <v>9698</v>
      </c>
      <c r="M3299" t="s">
        <v>9699</v>
      </c>
      <c r="N3299">
        <v>0.24444444400000001</v>
      </c>
      <c r="O3299">
        <v>0</v>
      </c>
      <c r="P3299">
        <v>623</v>
      </c>
      <c r="Q3299">
        <v>3</v>
      </c>
      <c r="R3299">
        <v>61</v>
      </c>
      <c r="S3299">
        <v>3</v>
      </c>
      <c r="T3299">
        <v>21</v>
      </c>
      <c r="U3299">
        <v>0</v>
      </c>
      <c r="V3299">
        <v>0</v>
      </c>
      <c r="W3299">
        <v>0</v>
      </c>
      <c r="X3299">
        <v>14.420608286448791</v>
      </c>
      <c r="Y3299">
        <v>0.31530457489995334</v>
      </c>
      <c r="Z3299">
        <v>9.9801682249123438</v>
      </c>
      <c r="AA3299">
        <v>4.0705476054458467</v>
      </c>
      <c r="AB3299">
        <v>0.76476209499891457</v>
      </c>
      <c r="AC3299">
        <v>0</v>
      </c>
      <c r="AD3299">
        <v>0</v>
      </c>
      <c r="AE3299">
        <v>29.551390786705849</v>
      </c>
    </row>
    <row r="3300" spans="1:31" x14ac:dyDescent="0.25">
      <c r="A3300">
        <v>2070618</v>
      </c>
      <c r="B3300">
        <v>1</v>
      </c>
      <c r="C3300" t="s">
        <v>80</v>
      </c>
      <c r="D3300" t="s">
        <v>92</v>
      </c>
      <c r="E3300" t="s">
        <v>177</v>
      </c>
      <c r="F3300" t="s">
        <v>9700</v>
      </c>
      <c r="G3300" t="s">
        <v>183</v>
      </c>
      <c r="H3300" t="s">
        <v>143</v>
      </c>
      <c r="I3300" t="s">
        <v>135</v>
      </c>
      <c r="J3300" t="s">
        <v>136</v>
      </c>
      <c r="K3300" t="s">
        <v>137</v>
      </c>
      <c r="L3300" t="s">
        <v>9701</v>
      </c>
      <c r="M3300" t="s">
        <v>9702</v>
      </c>
      <c r="N3300">
        <v>4.5772222219999996</v>
      </c>
      <c r="O3300">
        <v>0</v>
      </c>
      <c r="P3300">
        <v>1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0.91104673491510857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0.91104673491510857</v>
      </c>
    </row>
    <row r="3301" spans="1:31" x14ac:dyDescent="0.25">
      <c r="A3301">
        <v>2071305</v>
      </c>
      <c r="B3301">
        <v>1</v>
      </c>
      <c r="C3301" t="s">
        <v>80</v>
      </c>
      <c r="D3301" t="s">
        <v>103</v>
      </c>
      <c r="E3301" t="s">
        <v>158</v>
      </c>
      <c r="F3301" t="s">
        <v>9703</v>
      </c>
      <c r="G3301" t="s">
        <v>160</v>
      </c>
      <c r="H3301" t="s">
        <v>143</v>
      </c>
      <c r="I3301" t="s">
        <v>135</v>
      </c>
      <c r="J3301" t="s">
        <v>136</v>
      </c>
      <c r="K3301" t="s">
        <v>137</v>
      </c>
      <c r="L3301" t="s">
        <v>9704</v>
      </c>
      <c r="M3301" t="s">
        <v>9705</v>
      </c>
      <c r="N3301">
        <v>1.120833333</v>
      </c>
      <c r="O3301">
        <v>0</v>
      </c>
      <c r="P3301">
        <v>6</v>
      </c>
      <c r="Q3301">
        <v>0</v>
      </c>
      <c r="R3301">
        <v>3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2.9439499195046852</v>
      </c>
      <c r="Y3301">
        <v>0</v>
      </c>
      <c r="Z3301">
        <v>3.1674946706175247</v>
      </c>
      <c r="AA3301">
        <v>0</v>
      </c>
      <c r="AB3301">
        <v>0</v>
      </c>
      <c r="AC3301">
        <v>0</v>
      </c>
      <c r="AD3301">
        <v>0</v>
      </c>
      <c r="AE3301">
        <v>6.1114445901222094</v>
      </c>
    </row>
    <row r="3302" spans="1:31" x14ac:dyDescent="0.25">
      <c r="A3302">
        <v>2070764</v>
      </c>
      <c r="B3302">
        <v>1</v>
      </c>
      <c r="C3302" t="s">
        <v>80</v>
      </c>
      <c r="D3302" t="s">
        <v>109</v>
      </c>
      <c r="E3302" t="s">
        <v>146</v>
      </c>
      <c r="F3302" t="s">
        <v>9706</v>
      </c>
      <c r="G3302" t="s">
        <v>541</v>
      </c>
      <c r="H3302" t="s">
        <v>134</v>
      </c>
      <c r="I3302" t="s">
        <v>135</v>
      </c>
      <c r="J3302" t="s">
        <v>3</v>
      </c>
      <c r="K3302" t="s">
        <v>137</v>
      </c>
      <c r="L3302" t="s">
        <v>9707</v>
      </c>
      <c r="M3302" t="s">
        <v>9708</v>
      </c>
      <c r="N3302">
        <v>0.65555555499999996</v>
      </c>
      <c r="O3302">
        <v>0</v>
      </c>
      <c r="P3302">
        <v>2986</v>
      </c>
      <c r="Q3302">
        <v>0</v>
      </c>
      <c r="R3302">
        <v>181</v>
      </c>
      <c r="S3302">
        <v>5</v>
      </c>
      <c r="T3302">
        <v>729</v>
      </c>
      <c r="U3302">
        <v>3</v>
      </c>
      <c r="V3302">
        <v>1</v>
      </c>
      <c r="W3302">
        <v>0</v>
      </c>
      <c r="X3302">
        <v>292.85292842714523</v>
      </c>
      <c r="Y3302">
        <v>0</v>
      </c>
      <c r="Z3302">
        <v>60.25650397297229</v>
      </c>
      <c r="AA3302">
        <v>12.338697143985666</v>
      </c>
      <c r="AB3302">
        <v>281.7846187683416</v>
      </c>
      <c r="AC3302">
        <v>280.703659462102</v>
      </c>
      <c r="AD3302">
        <v>22.030733556338006</v>
      </c>
      <c r="AE3302">
        <v>949.96714133088471</v>
      </c>
    </row>
    <row r="3303" spans="1:31" x14ac:dyDescent="0.25">
      <c r="A3303">
        <v>2070432</v>
      </c>
      <c r="B3303">
        <v>1</v>
      </c>
      <c r="C3303" t="s">
        <v>81</v>
      </c>
      <c r="D3303" t="s">
        <v>123</v>
      </c>
      <c r="E3303" t="s">
        <v>131</v>
      </c>
      <c r="F3303" t="s">
        <v>4450</v>
      </c>
      <c r="G3303" t="s">
        <v>133</v>
      </c>
      <c r="H3303" t="s">
        <v>134</v>
      </c>
      <c r="I3303" t="s">
        <v>135</v>
      </c>
      <c r="J3303" t="s">
        <v>136</v>
      </c>
      <c r="K3303" t="s">
        <v>137</v>
      </c>
      <c r="L3303" t="s">
        <v>9709</v>
      </c>
      <c r="M3303" t="s">
        <v>9710</v>
      </c>
      <c r="N3303">
        <v>0.88611111099999995</v>
      </c>
      <c r="O3303">
        <v>3</v>
      </c>
      <c r="P3303">
        <v>23</v>
      </c>
      <c r="Q3303">
        <v>111</v>
      </c>
      <c r="R3303">
        <v>278</v>
      </c>
      <c r="S3303">
        <v>11</v>
      </c>
      <c r="T3303">
        <v>52</v>
      </c>
      <c r="U3303">
        <v>0</v>
      </c>
      <c r="V3303">
        <v>0</v>
      </c>
      <c r="W3303">
        <v>0.3404882099787559</v>
      </c>
      <c r="X3303">
        <v>4.2339208414516412</v>
      </c>
      <c r="Y3303">
        <v>26.067122649500373</v>
      </c>
      <c r="Z3303">
        <v>87.381537513655616</v>
      </c>
      <c r="AA3303">
        <v>7.1099760752001187</v>
      </c>
      <c r="AB3303">
        <v>25.536099258608601</v>
      </c>
      <c r="AC3303">
        <v>0</v>
      </c>
      <c r="AD3303">
        <v>0</v>
      </c>
      <c r="AE3303">
        <v>150.66914454839511</v>
      </c>
    </row>
    <row r="3304" spans="1:31" x14ac:dyDescent="0.25">
      <c r="A3304">
        <v>2070973</v>
      </c>
      <c r="B3304">
        <v>1</v>
      </c>
      <c r="C3304" t="s">
        <v>80</v>
      </c>
      <c r="D3304" t="s">
        <v>99</v>
      </c>
      <c r="E3304" t="s">
        <v>169</v>
      </c>
      <c r="F3304" t="s">
        <v>1141</v>
      </c>
      <c r="G3304" t="s">
        <v>171</v>
      </c>
      <c r="H3304" t="s">
        <v>134</v>
      </c>
      <c r="I3304" t="s">
        <v>135</v>
      </c>
      <c r="J3304" t="s">
        <v>136</v>
      </c>
      <c r="K3304" t="s">
        <v>137</v>
      </c>
      <c r="L3304" t="s">
        <v>9711</v>
      </c>
      <c r="M3304" t="s">
        <v>9712</v>
      </c>
      <c r="N3304">
        <v>4.2525000000000004</v>
      </c>
      <c r="O3304">
        <v>0</v>
      </c>
      <c r="P3304">
        <v>56</v>
      </c>
      <c r="Q3304">
        <v>0</v>
      </c>
      <c r="R3304">
        <v>23</v>
      </c>
      <c r="S3304">
        <v>0</v>
      </c>
      <c r="T3304">
        <v>8</v>
      </c>
      <c r="U3304">
        <v>0</v>
      </c>
      <c r="V3304">
        <v>0</v>
      </c>
      <c r="W3304">
        <v>0</v>
      </c>
      <c r="X3304">
        <v>47.950912034895971</v>
      </c>
      <c r="Y3304">
        <v>0</v>
      </c>
      <c r="Z3304">
        <v>15.983700069396679</v>
      </c>
      <c r="AA3304">
        <v>0</v>
      </c>
      <c r="AB3304">
        <v>5.2096790547275544</v>
      </c>
      <c r="AC3304">
        <v>0</v>
      </c>
      <c r="AD3304">
        <v>0</v>
      </c>
      <c r="AE3304">
        <v>69.144291159020213</v>
      </c>
    </row>
    <row r="3305" spans="1:31" x14ac:dyDescent="0.25">
      <c r="A3305">
        <v>2071059</v>
      </c>
      <c r="B3305">
        <v>1</v>
      </c>
      <c r="C3305" t="s">
        <v>81</v>
      </c>
      <c r="D3305" t="s">
        <v>117</v>
      </c>
      <c r="E3305" t="s">
        <v>177</v>
      </c>
      <c r="F3305" t="s">
        <v>9713</v>
      </c>
      <c r="G3305" t="s">
        <v>183</v>
      </c>
      <c r="H3305" t="s">
        <v>143</v>
      </c>
      <c r="I3305" t="s">
        <v>135</v>
      </c>
      <c r="J3305" t="s">
        <v>136</v>
      </c>
      <c r="K3305" t="s">
        <v>137</v>
      </c>
      <c r="L3305" t="s">
        <v>9714</v>
      </c>
      <c r="M3305" t="s">
        <v>9715</v>
      </c>
      <c r="N3305">
        <v>2.8572222219999999</v>
      </c>
      <c r="O3305">
        <v>0</v>
      </c>
      <c r="P3305">
        <v>1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0.45292290734379559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0.45292290734379559</v>
      </c>
    </row>
    <row r="3306" spans="1:31" x14ac:dyDescent="0.25">
      <c r="A3306">
        <v>2071013</v>
      </c>
      <c r="B3306">
        <v>1</v>
      </c>
      <c r="C3306" t="s">
        <v>81</v>
      </c>
      <c r="D3306" t="s">
        <v>122</v>
      </c>
      <c r="E3306" t="s">
        <v>146</v>
      </c>
      <c r="F3306" t="s">
        <v>9716</v>
      </c>
      <c r="G3306" t="s">
        <v>133</v>
      </c>
      <c r="H3306" t="s">
        <v>134</v>
      </c>
      <c r="I3306" t="s">
        <v>135</v>
      </c>
      <c r="J3306" t="s">
        <v>136</v>
      </c>
      <c r="K3306" t="s">
        <v>137</v>
      </c>
      <c r="L3306" t="s">
        <v>9717</v>
      </c>
      <c r="M3306" t="s">
        <v>9718</v>
      </c>
      <c r="N3306">
        <v>0.28361111100000003</v>
      </c>
      <c r="O3306">
        <v>0</v>
      </c>
      <c r="P3306">
        <v>495</v>
      </c>
      <c r="Q3306">
        <v>175</v>
      </c>
      <c r="R3306">
        <v>10</v>
      </c>
      <c r="S3306">
        <v>17</v>
      </c>
      <c r="T3306">
        <v>61</v>
      </c>
      <c r="U3306">
        <v>0</v>
      </c>
      <c r="V3306">
        <v>1</v>
      </c>
      <c r="W3306">
        <v>0</v>
      </c>
      <c r="X3306">
        <v>24.596501583247061</v>
      </c>
      <c r="Y3306">
        <v>30.972802431155916</v>
      </c>
      <c r="Z3306">
        <v>3.4533719127002045</v>
      </c>
      <c r="AA3306">
        <v>111.38690897175807</v>
      </c>
      <c r="AB3306">
        <v>4.3931107378977927</v>
      </c>
      <c r="AC3306">
        <v>0</v>
      </c>
      <c r="AD3306">
        <v>3.0427220760459659</v>
      </c>
      <c r="AE3306">
        <v>177.84541771280502</v>
      </c>
    </row>
    <row r="3307" spans="1:31" x14ac:dyDescent="0.25">
      <c r="A3307">
        <v>2070721</v>
      </c>
      <c r="B3307">
        <v>1</v>
      </c>
      <c r="C3307" t="s">
        <v>80</v>
      </c>
      <c r="D3307" t="s">
        <v>108</v>
      </c>
      <c r="E3307" t="s">
        <v>177</v>
      </c>
      <c r="F3307" t="s">
        <v>9719</v>
      </c>
      <c r="G3307" t="s">
        <v>196</v>
      </c>
      <c r="H3307" t="s">
        <v>143</v>
      </c>
      <c r="I3307" t="s">
        <v>135</v>
      </c>
      <c r="J3307" t="s">
        <v>136</v>
      </c>
      <c r="K3307" t="s">
        <v>137</v>
      </c>
      <c r="L3307" t="s">
        <v>9720</v>
      </c>
      <c r="M3307" t="s">
        <v>9721</v>
      </c>
      <c r="N3307">
        <v>1.794166666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1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0.12122646461212</v>
      </c>
      <c r="AC3307">
        <v>0</v>
      </c>
      <c r="AD3307">
        <v>0</v>
      </c>
      <c r="AE3307">
        <v>0.12122646461212</v>
      </c>
    </row>
    <row r="3308" spans="1:31" x14ac:dyDescent="0.25">
      <c r="A3308">
        <v>2071076</v>
      </c>
      <c r="B3308">
        <v>1</v>
      </c>
      <c r="C3308" t="s">
        <v>80</v>
      </c>
      <c r="D3308" t="s">
        <v>93</v>
      </c>
      <c r="E3308" t="s">
        <v>158</v>
      </c>
      <c r="F3308" t="s">
        <v>9722</v>
      </c>
      <c r="G3308" t="s">
        <v>160</v>
      </c>
      <c r="H3308" t="s">
        <v>143</v>
      </c>
      <c r="I3308" t="s">
        <v>135</v>
      </c>
      <c r="J3308" t="s">
        <v>136</v>
      </c>
      <c r="K3308" t="s">
        <v>137</v>
      </c>
      <c r="L3308" t="s">
        <v>9723</v>
      </c>
      <c r="M3308" t="s">
        <v>9724</v>
      </c>
      <c r="N3308">
        <v>3.176111111</v>
      </c>
      <c r="O3308">
        <v>0</v>
      </c>
      <c r="P3308">
        <v>1</v>
      </c>
      <c r="Q3308">
        <v>0</v>
      </c>
      <c r="R3308">
        <v>1</v>
      </c>
      <c r="S3308">
        <v>0</v>
      </c>
      <c r="T3308">
        <v>3</v>
      </c>
      <c r="U3308">
        <v>0</v>
      </c>
      <c r="V3308">
        <v>0</v>
      </c>
      <c r="W3308">
        <v>0</v>
      </c>
      <c r="X3308">
        <v>1.4465562395053388</v>
      </c>
      <c r="Y3308">
        <v>0</v>
      </c>
      <c r="Z3308">
        <v>1.0494490050602889</v>
      </c>
      <c r="AA3308">
        <v>0</v>
      </c>
      <c r="AB3308">
        <v>9.492431552612592</v>
      </c>
      <c r="AC3308">
        <v>0</v>
      </c>
      <c r="AD3308">
        <v>0</v>
      </c>
      <c r="AE3308">
        <v>11.98843679717822</v>
      </c>
    </row>
    <row r="3309" spans="1:31" x14ac:dyDescent="0.25">
      <c r="A3309">
        <v>2070910</v>
      </c>
      <c r="B3309">
        <v>1</v>
      </c>
      <c r="C3309" t="s">
        <v>81</v>
      </c>
      <c r="D3309" t="s">
        <v>112</v>
      </c>
      <c r="E3309" t="s">
        <v>169</v>
      </c>
      <c r="F3309" t="s">
        <v>9725</v>
      </c>
      <c r="G3309" t="s">
        <v>171</v>
      </c>
      <c r="H3309" t="s">
        <v>134</v>
      </c>
      <c r="I3309" t="s">
        <v>135</v>
      </c>
      <c r="J3309" t="s">
        <v>136</v>
      </c>
      <c r="K3309" t="s">
        <v>137</v>
      </c>
      <c r="L3309" t="s">
        <v>9726</v>
      </c>
      <c r="M3309" t="s">
        <v>9727</v>
      </c>
      <c r="N3309">
        <v>1.4975000000000001</v>
      </c>
      <c r="O3309">
        <v>0</v>
      </c>
      <c r="P3309">
        <v>1</v>
      </c>
      <c r="Q3309">
        <v>4</v>
      </c>
      <c r="R3309">
        <v>4</v>
      </c>
      <c r="S3309">
        <v>1</v>
      </c>
      <c r="T3309">
        <v>0</v>
      </c>
      <c r="U3309">
        <v>0</v>
      </c>
      <c r="V3309">
        <v>0</v>
      </c>
      <c r="W3309">
        <v>0</v>
      </c>
      <c r="X3309">
        <v>1.2343586727861112E-4</v>
      </c>
      <c r="Y3309">
        <v>127.45823756975814</v>
      </c>
      <c r="Z3309">
        <v>3.0969974087443259</v>
      </c>
      <c r="AA3309">
        <v>0</v>
      </c>
      <c r="AB3309">
        <v>0</v>
      </c>
      <c r="AC3309">
        <v>0</v>
      </c>
      <c r="AD3309">
        <v>0</v>
      </c>
      <c r="AE3309">
        <v>130.55535841436975</v>
      </c>
    </row>
    <row r="3310" spans="1:31" x14ac:dyDescent="0.25">
      <c r="A3310">
        <v>2070412</v>
      </c>
      <c r="B3310">
        <v>1</v>
      </c>
      <c r="C3310" t="s">
        <v>80</v>
      </c>
      <c r="D3310" t="s">
        <v>83</v>
      </c>
      <c r="E3310" t="s">
        <v>169</v>
      </c>
      <c r="F3310" t="s">
        <v>9728</v>
      </c>
      <c r="G3310" t="s">
        <v>133</v>
      </c>
      <c r="H3310" t="s">
        <v>134</v>
      </c>
      <c r="I3310" t="s">
        <v>135</v>
      </c>
      <c r="J3310" t="s">
        <v>136</v>
      </c>
      <c r="K3310" t="s">
        <v>137</v>
      </c>
      <c r="L3310" t="s">
        <v>9729</v>
      </c>
      <c r="M3310" t="s">
        <v>9730</v>
      </c>
      <c r="N3310">
        <v>0.30055555499999997</v>
      </c>
      <c r="O3310">
        <v>0</v>
      </c>
      <c r="P3310">
        <v>129</v>
      </c>
      <c r="Q3310">
        <v>0</v>
      </c>
      <c r="R3310">
        <v>1</v>
      </c>
      <c r="S3310">
        <v>21</v>
      </c>
      <c r="T3310">
        <v>12</v>
      </c>
      <c r="U3310">
        <v>13</v>
      </c>
      <c r="V3310">
        <v>2</v>
      </c>
      <c r="W3310">
        <v>0</v>
      </c>
      <c r="X3310">
        <v>11.134445781163098</v>
      </c>
      <c r="Y3310">
        <v>0</v>
      </c>
      <c r="Z3310">
        <v>3.6572746108500004E-2</v>
      </c>
      <c r="AA3310">
        <v>100.73603841244177</v>
      </c>
      <c r="AB3310">
        <v>4.3653626312914495</v>
      </c>
      <c r="AC3310">
        <v>370.42007647790314</v>
      </c>
      <c r="AD3310">
        <v>68.624066284444737</v>
      </c>
      <c r="AE3310">
        <v>555.31656233335275</v>
      </c>
    </row>
    <row r="3311" spans="1:31" x14ac:dyDescent="0.25">
      <c r="A3311">
        <v>2070578</v>
      </c>
      <c r="B3311">
        <v>1</v>
      </c>
      <c r="C3311" t="s">
        <v>80</v>
      </c>
      <c r="D3311" t="s">
        <v>84</v>
      </c>
      <c r="E3311" t="s">
        <v>177</v>
      </c>
      <c r="F3311" t="s">
        <v>9731</v>
      </c>
      <c r="G3311" t="s">
        <v>179</v>
      </c>
      <c r="H3311" t="s">
        <v>143</v>
      </c>
      <c r="I3311" t="s">
        <v>135</v>
      </c>
      <c r="J3311" t="s">
        <v>136</v>
      </c>
      <c r="K3311" t="s">
        <v>137</v>
      </c>
      <c r="L3311" t="s">
        <v>9732</v>
      </c>
      <c r="M3311" t="s">
        <v>9733</v>
      </c>
      <c r="N3311">
        <v>6.9352777769999996</v>
      </c>
      <c r="O3311">
        <v>0</v>
      </c>
      <c r="P3311">
        <v>3</v>
      </c>
      <c r="Q3311">
        <v>0</v>
      </c>
      <c r="R3311">
        <v>0</v>
      </c>
      <c r="S3311">
        <v>0</v>
      </c>
      <c r="T3311">
        <v>2</v>
      </c>
      <c r="U3311">
        <v>0</v>
      </c>
      <c r="V3311">
        <v>0</v>
      </c>
      <c r="W3311">
        <v>0</v>
      </c>
      <c r="X3311">
        <v>3.0729283794305138</v>
      </c>
      <c r="Y3311">
        <v>0</v>
      </c>
      <c r="Z3311">
        <v>0</v>
      </c>
      <c r="AA3311">
        <v>0</v>
      </c>
      <c r="AB3311">
        <v>19.020928149567091</v>
      </c>
      <c r="AC3311">
        <v>0</v>
      </c>
      <c r="AD3311">
        <v>0</v>
      </c>
      <c r="AE3311">
        <v>22.093856528997605</v>
      </c>
    </row>
    <row r="3312" spans="1:31" x14ac:dyDescent="0.25">
      <c r="A3312">
        <v>2070933</v>
      </c>
      <c r="B3312">
        <v>1</v>
      </c>
      <c r="C3312" t="s">
        <v>81</v>
      </c>
      <c r="D3312" t="s">
        <v>114</v>
      </c>
      <c r="E3312" t="s">
        <v>131</v>
      </c>
      <c r="F3312" t="s">
        <v>6392</v>
      </c>
      <c r="G3312" t="s">
        <v>133</v>
      </c>
      <c r="H3312" t="s">
        <v>134</v>
      </c>
      <c r="I3312" t="s">
        <v>259</v>
      </c>
      <c r="J3312" t="s">
        <v>136</v>
      </c>
      <c r="K3312" t="s">
        <v>137</v>
      </c>
      <c r="L3312" t="s">
        <v>9734</v>
      </c>
      <c r="M3312" t="s">
        <v>9735</v>
      </c>
      <c r="N3312">
        <v>6.1111109999999998E-3</v>
      </c>
      <c r="O3312">
        <v>0</v>
      </c>
      <c r="P3312">
        <v>505</v>
      </c>
      <c r="Q3312">
        <v>2</v>
      </c>
      <c r="R3312">
        <v>1</v>
      </c>
      <c r="S3312">
        <v>5</v>
      </c>
      <c r="T3312">
        <v>41</v>
      </c>
      <c r="U3312">
        <v>0</v>
      </c>
      <c r="V3312">
        <v>0</v>
      </c>
      <c r="W3312">
        <v>0</v>
      </c>
      <c r="X3312">
        <v>0.3203681116365768</v>
      </c>
      <c r="Y3312">
        <v>3.3424207179427777E-3</v>
      </c>
      <c r="Z3312">
        <v>1.9550010487944447E-4</v>
      </c>
      <c r="AA3312">
        <v>0.2256675780571667</v>
      </c>
      <c r="AB3312">
        <v>4.9929583097936679E-2</v>
      </c>
      <c r="AC3312">
        <v>0</v>
      </c>
      <c r="AD3312">
        <v>0</v>
      </c>
      <c r="AE3312">
        <v>0.59950319361450244</v>
      </c>
    </row>
    <row r="3313" spans="1:31" x14ac:dyDescent="0.25">
      <c r="A3313">
        <v>2070767</v>
      </c>
      <c r="B3313">
        <v>1</v>
      </c>
      <c r="C3313" t="s">
        <v>81</v>
      </c>
      <c r="D3313" t="s">
        <v>127</v>
      </c>
      <c r="E3313" t="s">
        <v>177</v>
      </c>
      <c r="F3313" t="s">
        <v>9736</v>
      </c>
      <c r="G3313" t="s">
        <v>196</v>
      </c>
      <c r="H3313" t="s">
        <v>143</v>
      </c>
      <c r="I3313" t="s">
        <v>135</v>
      </c>
      <c r="J3313" t="s">
        <v>136</v>
      </c>
      <c r="K3313" t="s">
        <v>137</v>
      </c>
      <c r="L3313" t="s">
        <v>9737</v>
      </c>
      <c r="M3313" t="s">
        <v>9738</v>
      </c>
      <c r="N3313">
        <v>2.7058333330000002</v>
      </c>
      <c r="O3313">
        <v>0</v>
      </c>
      <c r="P3313">
        <v>4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2.2534937489299938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2.2534937489299938</v>
      </c>
    </row>
    <row r="3314" spans="1:31" x14ac:dyDescent="0.25">
      <c r="A3314">
        <v>2070555</v>
      </c>
      <c r="B3314">
        <v>1</v>
      </c>
      <c r="C3314" t="s">
        <v>80</v>
      </c>
      <c r="D3314" t="s">
        <v>110</v>
      </c>
      <c r="E3314" t="s">
        <v>158</v>
      </c>
      <c r="F3314" t="s">
        <v>9739</v>
      </c>
      <c r="G3314" t="s">
        <v>385</v>
      </c>
      <c r="H3314" t="s">
        <v>143</v>
      </c>
      <c r="I3314" t="s">
        <v>135</v>
      </c>
      <c r="J3314" t="s">
        <v>136</v>
      </c>
      <c r="K3314" t="s">
        <v>137</v>
      </c>
      <c r="L3314" t="s">
        <v>9740</v>
      </c>
      <c r="M3314" t="s">
        <v>9741</v>
      </c>
      <c r="N3314">
        <v>1.970277777</v>
      </c>
      <c r="O3314">
        <v>0</v>
      </c>
      <c r="P3314">
        <v>86</v>
      </c>
      <c r="Q3314">
        <v>0</v>
      </c>
      <c r="R3314">
        <v>0</v>
      </c>
      <c r="S3314">
        <v>0</v>
      </c>
      <c r="T3314">
        <v>14</v>
      </c>
      <c r="U3314">
        <v>0</v>
      </c>
      <c r="V3314">
        <v>0</v>
      </c>
      <c r="W3314">
        <v>0</v>
      </c>
      <c r="X3314">
        <v>44.75724374032751</v>
      </c>
      <c r="Y3314">
        <v>0</v>
      </c>
      <c r="Z3314">
        <v>0</v>
      </c>
      <c r="AA3314">
        <v>0</v>
      </c>
      <c r="AB3314">
        <v>14.891292997631053</v>
      </c>
      <c r="AC3314">
        <v>0</v>
      </c>
      <c r="AD3314">
        <v>0</v>
      </c>
      <c r="AE3314">
        <v>59.648536737958565</v>
      </c>
    </row>
    <row r="3315" spans="1:31" x14ac:dyDescent="0.25">
      <c r="A3315">
        <v>2071245</v>
      </c>
      <c r="B3315">
        <v>1</v>
      </c>
      <c r="C3315" t="s">
        <v>80</v>
      </c>
      <c r="D3315" t="s">
        <v>82</v>
      </c>
      <c r="E3315" t="s">
        <v>177</v>
      </c>
      <c r="F3315" t="s">
        <v>9742</v>
      </c>
      <c r="G3315" t="s">
        <v>183</v>
      </c>
      <c r="H3315" t="s">
        <v>143</v>
      </c>
      <c r="I3315" t="s">
        <v>135</v>
      </c>
      <c r="J3315" t="s">
        <v>136</v>
      </c>
      <c r="K3315" t="s">
        <v>137</v>
      </c>
      <c r="L3315" t="s">
        <v>9743</v>
      </c>
      <c r="M3315" t="s">
        <v>9744</v>
      </c>
      <c r="N3315">
        <v>2.6563888879999999</v>
      </c>
      <c r="O3315">
        <v>0</v>
      </c>
      <c r="P3315">
        <v>6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4.3223205334141284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4.3223205334141284</v>
      </c>
    </row>
    <row r="3316" spans="1:31" x14ac:dyDescent="0.25">
      <c r="A3316">
        <v>2070386</v>
      </c>
      <c r="B3316">
        <v>1</v>
      </c>
      <c r="C3316" t="s">
        <v>80</v>
      </c>
      <c r="D3316" t="s">
        <v>89</v>
      </c>
      <c r="E3316" t="s">
        <v>146</v>
      </c>
      <c r="F3316" t="s">
        <v>8211</v>
      </c>
      <c r="G3316" t="s">
        <v>133</v>
      </c>
      <c r="H3316" t="s">
        <v>134</v>
      </c>
      <c r="I3316" t="s">
        <v>135</v>
      </c>
      <c r="J3316" t="s">
        <v>136</v>
      </c>
      <c r="K3316" t="s">
        <v>137</v>
      </c>
      <c r="L3316" t="s">
        <v>9745</v>
      </c>
      <c r="M3316" t="s">
        <v>9746</v>
      </c>
      <c r="N3316">
        <v>0.28333333300000002</v>
      </c>
      <c r="O3316">
        <v>1</v>
      </c>
      <c r="P3316">
        <v>4172</v>
      </c>
      <c r="Q3316">
        <v>1</v>
      </c>
      <c r="R3316">
        <v>122</v>
      </c>
      <c r="S3316">
        <v>2</v>
      </c>
      <c r="T3316">
        <v>619</v>
      </c>
      <c r="U3316">
        <v>0</v>
      </c>
      <c r="V3316">
        <v>0</v>
      </c>
      <c r="W3316">
        <v>0.99712006835430012</v>
      </c>
      <c r="X3316">
        <v>346.96607504026906</v>
      </c>
      <c r="Y3316">
        <v>1.2223475858990664</v>
      </c>
      <c r="Z3316">
        <v>19.849247765204868</v>
      </c>
      <c r="AA3316">
        <v>26.996820380102701</v>
      </c>
      <c r="AB3316">
        <v>301.22277213011529</v>
      </c>
      <c r="AC3316">
        <v>0</v>
      </c>
      <c r="AD3316">
        <v>0</v>
      </c>
      <c r="AE3316">
        <v>697.25438296994525</v>
      </c>
    </row>
    <row r="3317" spans="1:31" x14ac:dyDescent="0.25">
      <c r="A3317">
        <v>2070392</v>
      </c>
      <c r="B3317">
        <v>1</v>
      </c>
      <c r="C3317" t="s">
        <v>80</v>
      </c>
      <c r="D3317" t="s">
        <v>83</v>
      </c>
      <c r="E3317" t="s">
        <v>131</v>
      </c>
      <c r="F3317" t="s">
        <v>3811</v>
      </c>
      <c r="G3317" t="s">
        <v>273</v>
      </c>
      <c r="H3317" t="s">
        <v>134</v>
      </c>
      <c r="I3317" t="s">
        <v>135</v>
      </c>
      <c r="J3317" t="s">
        <v>136</v>
      </c>
      <c r="K3317" t="s">
        <v>155</v>
      </c>
      <c r="L3317" t="s">
        <v>9747</v>
      </c>
      <c r="M3317" t="s">
        <v>9748</v>
      </c>
      <c r="N3317">
        <v>2.8224999999999998</v>
      </c>
      <c r="O3317">
        <v>0</v>
      </c>
      <c r="P3317">
        <v>502</v>
      </c>
      <c r="Q3317">
        <v>0</v>
      </c>
      <c r="R3317">
        <v>0</v>
      </c>
      <c r="S3317">
        <v>4</v>
      </c>
      <c r="T3317">
        <v>38</v>
      </c>
      <c r="U3317">
        <v>2</v>
      </c>
      <c r="V3317">
        <v>0</v>
      </c>
      <c r="W3317">
        <v>0</v>
      </c>
      <c r="X3317">
        <v>355.28428700455731</v>
      </c>
      <c r="Y3317">
        <v>0</v>
      </c>
      <c r="Z3317">
        <v>0</v>
      </c>
      <c r="AA3317">
        <v>96.338779442016289</v>
      </c>
      <c r="AB3317">
        <v>71.558547454623735</v>
      </c>
      <c r="AC3317">
        <v>74.249884045623645</v>
      </c>
      <c r="AD3317">
        <v>0</v>
      </c>
      <c r="AE3317">
        <v>597.43149794682097</v>
      </c>
    </row>
    <row r="3318" spans="1:31" x14ac:dyDescent="0.25">
      <c r="A3318">
        <v>2070953</v>
      </c>
      <c r="B3318">
        <v>1</v>
      </c>
      <c r="C3318" t="s">
        <v>80</v>
      </c>
      <c r="D3318" t="s">
        <v>93</v>
      </c>
      <c r="E3318" t="s">
        <v>158</v>
      </c>
      <c r="F3318" t="s">
        <v>9749</v>
      </c>
      <c r="G3318" t="s">
        <v>385</v>
      </c>
      <c r="H3318" t="s">
        <v>143</v>
      </c>
      <c r="I3318" t="s">
        <v>135</v>
      </c>
      <c r="J3318" t="s">
        <v>136</v>
      </c>
      <c r="K3318" t="s">
        <v>137</v>
      </c>
      <c r="L3318" t="s">
        <v>9750</v>
      </c>
      <c r="M3318" t="s">
        <v>9751</v>
      </c>
      <c r="N3318">
        <v>4.5047222219999998</v>
      </c>
      <c r="O3318">
        <v>0</v>
      </c>
      <c r="P3318">
        <v>0</v>
      </c>
      <c r="Q3318">
        <v>0</v>
      </c>
      <c r="R3318">
        <v>1</v>
      </c>
      <c r="S3318">
        <v>0</v>
      </c>
      <c r="T3318">
        <v>3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10.299610210285007</v>
      </c>
      <c r="AA3318">
        <v>0</v>
      </c>
      <c r="AB3318">
        <v>99.261823547114588</v>
      </c>
      <c r="AC3318">
        <v>0</v>
      </c>
      <c r="AD3318">
        <v>0</v>
      </c>
      <c r="AE3318">
        <v>109.5614337573996</v>
      </c>
    </row>
    <row r="3319" spans="1:31" x14ac:dyDescent="0.25">
      <c r="A3319">
        <v>2070535</v>
      </c>
      <c r="B3319">
        <v>1</v>
      </c>
      <c r="C3319" t="s">
        <v>80</v>
      </c>
      <c r="D3319" t="s">
        <v>83</v>
      </c>
      <c r="E3319" t="s">
        <v>169</v>
      </c>
      <c r="F3319" t="s">
        <v>9752</v>
      </c>
      <c r="G3319" t="s">
        <v>133</v>
      </c>
      <c r="H3319" t="s">
        <v>134</v>
      </c>
      <c r="I3319" t="s">
        <v>135</v>
      </c>
      <c r="J3319" t="s">
        <v>136</v>
      </c>
      <c r="K3319" t="s">
        <v>137</v>
      </c>
      <c r="L3319" t="s">
        <v>9753</v>
      </c>
      <c r="M3319" t="s">
        <v>9754</v>
      </c>
      <c r="N3319">
        <v>2.0138888879999999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20</v>
      </c>
      <c r="U3319">
        <v>3</v>
      </c>
      <c r="V3319">
        <v>3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71.615670601712026</v>
      </c>
      <c r="AC3319">
        <v>119.21740747045023</v>
      </c>
      <c r="AD3319">
        <v>99.104816823992152</v>
      </c>
      <c r="AE3319">
        <v>289.93789489615443</v>
      </c>
    </row>
    <row r="3320" spans="1:31" x14ac:dyDescent="0.25">
      <c r="A3320">
        <v>2071053</v>
      </c>
      <c r="B3320">
        <v>1</v>
      </c>
      <c r="C3320" t="s">
        <v>80</v>
      </c>
      <c r="D3320" t="s">
        <v>98</v>
      </c>
      <c r="E3320" t="s">
        <v>169</v>
      </c>
      <c r="F3320" t="s">
        <v>9755</v>
      </c>
      <c r="G3320" t="s">
        <v>171</v>
      </c>
      <c r="H3320" t="s">
        <v>134</v>
      </c>
      <c r="I3320" t="s">
        <v>135</v>
      </c>
      <c r="J3320" t="s">
        <v>136</v>
      </c>
      <c r="K3320" t="s">
        <v>137</v>
      </c>
      <c r="L3320" t="s">
        <v>9756</v>
      </c>
      <c r="M3320" t="s">
        <v>9757</v>
      </c>
      <c r="N3320">
        <v>2.6850000000000001</v>
      </c>
      <c r="O3320">
        <v>0</v>
      </c>
      <c r="P3320">
        <v>71</v>
      </c>
      <c r="Q3320">
        <v>0</v>
      </c>
      <c r="R3320">
        <v>20</v>
      </c>
      <c r="S3320">
        <v>0</v>
      </c>
      <c r="T3320">
        <v>13</v>
      </c>
      <c r="U3320">
        <v>0</v>
      </c>
      <c r="V3320">
        <v>0</v>
      </c>
      <c r="W3320">
        <v>0</v>
      </c>
      <c r="X3320">
        <v>41.239274997959285</v>
      </c>
      <c r="Y3320">
        <v>0</v>
      </c>
      <c r="Z3320">
        <v>54.820452738165024</v>
      </c>
      <c r="AA3320">
        <v>0</v>
      </c>
      <c r="AB3320">
        <v>23.506984245962371</v>
      </c>
      <c r="AC3320">
        <v>0</v>
      </c>
      <c r="AD3320">
        <v>0</v>
      </c>
      <c r="AE3320">
        <v>119.56671198208667</v>
      </c>
    </row>
    <row r="3321" spans="1:31" x14ac:dyDescent="0.25">
      <c r="A3321">
        <v>2071033</v>
      </c>
      <c r="B3321">
        <v>1</v>
      </c>
      <c r="C3321" t="s">
        <v>80</v>
      </c>
      <c r="D3321" t="s">
        <v>106</v>
      </c>
      <c r="E3321" t="s">
        <v>169</v>
      </c>
      <c r="F3321" t="s">
        <v>9758</v>
      </c>
      <c r="G3321" t="s">
        <v>133</v>
      </c>
      <c r="H3321" t="s">
        <v>134</v>
      </c>
      <c r="I3321" t="s">
        <v>259</v>
      </c>
      <c r="J3321" t="s">
        <v>136</v>
      </c>
      <c r="K3321" t="s">
        <v>137</v>
      </c>
      <c r="L3321" t="s">
        <v>9759</v>
      </c>
      <c r="M3321" t="s">
        <v>9760</v>
      </c>
      <c r="N3321">
        <v>1.3888888E-2</v>
      </c>
      <c r="O3321">
        <v>0</v>
      </c>
      <c r="P3321">
        <v>237</v>
      </c>
      <c r="Q3321">
        <v>0</v>
      </c>
      <c r="R3321">
        <v>94</v>
      </c>
      <c r="S3321">
        <v>1</v>
      </c>
      <c r="T3321">
        <v>34</v>
      </c>
      <c r="U3321">
        <v>0</v>
      </c>
      <c r="V3321">
        <v>0</v>
      </c>
      <c r="W3321">
        <v>0</v>
      </c>
      <c r="X3321">
        <v>0.60149645854676403</v>
      </c>
      <c r="Y3321">
        <v>0</v>
      </c>
      <c r="Z3321">
        <v>3.7664770692173333</v>
      </c>
      <c r="AA3321">
        <v>0</v>
      </c>
      <c r="AB3321">
        <v>0.37486569482227777</v>
      </c>
      <c r="AC3321">
        <v>0</v>
      </c>
      <c r="AD3321">
        <v>0</v>
      </c>
      <c r="AE3321">
        <v>4.7428392225863751</v>
      </c>
    </row>
    <row r="3322" spans="1:31" x14ac:dyDescent="0.25">
      <c r="A3322">
        <v>2071282</v>
      </c>
      <c r="B3322">
        <v>1</v>
      </c>
      <c r="C3322" t="s">
        <v>80</v>
      </c>
      <c r="D3322" t="s">
        <v>106</v>
      </c>
      <c r="E3322" t="s">
        <v>140</v>
      </c>
      <c r="F3322" t="s">
        <v>9761</v>
      </c>
      <c r="G3322" t="s">
        <v>142</v>
      </c>
      <c r="H3322" t="s">
        <v>143</v>
      </c>
      <c r="I3322" t="s">
        <v>135</v>
      </c>
      <c r="J3322" t="s">
        <v>136</v>
      </c>
      <c r="K3322" t="s">
        <v>137</v>
      </c>
      <c r="L3322" t="s">
        <v>9762</v>
      </c>
      <c r="M3322" t="s">
        <v>9763</v>
      </c>
      <c r="N3322">
        <v>6.6875</v>
      </c>
      <c r="O3322">
        <v>0</v>
      </c>
      <c r="P3322">
        <v>36</v>
      </c>
      <c r="Q3322">
        <v>0</v>
      </c>
      <c r="R3322">
        <v>5</v>
      </c>
      <c r="S3322">
        <v>0</v>
      </c>
      <c r="T3322">
        <v>7</v>
      </c>
      <c r="U3322">
        <v>0</v>
      </c>
      <c r="V3322">
        <v>0</v>
      </c>
      <c r="W3322">
        <v>0</v>
      </c>
      <c r="X3322">
        <v>71.71736539182281</v>
      </c>
      <c r="Y3322">
        <v>0</v>
      </c>
      <c r="Z3322">
        <v>39.518553759234109</v>
      </c>
      <c r="AA3322">
        <v>0</v>
      </c>
      <c r="AB3322">
        <v>20.435913701384234</v>
      </c>
      <c r="AC3322">
        <v>0</v>
      </c>
      <c r="AD3322">
        <v>0</v>
      </c>
      <c r="AE3322">
        <v>131.67183285244116</v>
      </c>
    </row>
    <row r="3323" spans="1:31" x14ac:dyDescent="0.25">
      <c r="A3323">
        <v>2071096</v>
      </c>
      <c r="B3323">
        <v>1</v>
      </c>
      <c r="C3323" t="s">
        <v>81</v>
      </c>
      <c r="D3323" t="s">
        <v>123</v>
      </c>
      <c r="E3323" t="s">
        <v>131</v>
      </c>
      <c r="F3323" t="s">
        <v>4450</v>
      </c>
      <c r="G3323" t="s">
        <v>133</v>
      </c>
      <c r="H3323" t="s">
        <v>134</v>
      </c>
      <c r="I3323" t="s">
        <v>135</v>
      </c>
      <c r="J3323" t="s">
        <v>136</v>
      </c>
      <c r="K3323" t="s">
        <v>137</v>
      </c>
      <c r="L3323" t="s">
        <v>9764</v>
      </c>
      <c r="M3323" t="s">
        <v>9765</v>
      </c>
      <c r="N3323">
        <v>0.96722222199999996</v>
      </c>
      <c r="O3323">
        <v>3</v>
      </c>
      <c r="P3323">
        <v>23</v>
      </c>
      <c r="Q3323">
        <v>111</v>
      </c>
      <c r="R3323">
        <v>278</v>
      </c>
      <c r="S3323">
        <v>11</v>
      </c>
      <c r="T3323">
        <v>52</v>
      </c>
      <c r="U3323">
        <v>0</v>
      </c>
      <c r="V3323">
        <v>0</v>
      </c>
      <c r="W3323">
        <v>0.42815374598385086</v>
      </c>
      <c r="X3323">
        <v>5.3223527011379055</v>
      </c>
      <c r="Y3323">
        <v>27.11101877632932</v>
      </c>
      <c r="Z3323">
        <v>88.370758574514412</v>
      </c>
      <c r="AA3323">
        <v>6.8711029151757987</v>
      </c>
      <c r="AB3323">
        <v>24.553559899744492</v>
      </c>
      <c r="AC3323">
        <v>0</v>
      </c>
      <c r="AD3323">
        <v>0</v>
      </c>
      <c r="AE3323">
        <v>152.6569466128858</v>
      </c>
    </row>
    <row r="3324" spans="1:31" x14ac:dyDescent="0.25">
      <c r="A3324">
        <v>2070641</v>
      </c>
      <c r="B3324">
        <v>1</v>
      </c>
      <c r="C3324" t="s">
        <v>80</v>
      </c>
      <c r="D3324" t="s">
        <v>102</v>
      </c>
      <c r="E3324" t="s">
        <v>169</v>
      </c>
      <c r="F3324" t="s">
        <v>9766</v>
      </c>
      <c r="G3324" t="s">
        <v>171</v>
      </c>
      <c r="H3324" t="s">
        <v>134</v>
      </c>
      <c r="I3324" t="s">
        <v>135</v>
      </c>
      <c r="J3324" t="s">
        <v>136</v>
      </c>
      <c r="K3324" t="s">
        <v>137</v>
      </c>
      <c r="L3324" t="s">
        <v>9767</v>
      </c>
      <c r="M3324" t="s">
        <v>9768</v>
      </c>
      <c r="N3324">
        <v>1.054166666</v>
      </c>
      <c r="O3324">
        <v>0</v>
      </c>
      <c r="P3324">
        <v>43</v>
      </c>
      <c r="Q3324">
        <v>0</v>
      </c>
      <c r="R3324">
        <v>0</v>
      </c>
      <c r="S3324">
        <v>0</v>
      </c>
      <c r="T3324">
        <v>2</v>
      </c>
      <c r="U3324">
        <v>0</v>
      </c>
      <c r="V3324">
        <v>0</v>
      </c>
      <c r="W3324">
        <v>0</v>
      </c>
      <c r="X3324">
        <v>5.5219080287069824</v>
      </c>
      <c r="Y3324">
        <v>0</v>
      </c>
      <c r="Z3324">
        <v>0</v>
      </c>
      <c r="AA3324">
        <v>0</v>
      </c>
      <c r="AB3324">
        <v>2.0296866589287501</v>
      </c>
      <c r="AC3324">
        <v>0</v>
      </c>
      <c r="AD3324">
        <v>0</v>
      </c>
      <c r="AE3324">
        <v>7.5515946876357329</v>
      </c>
    </row>
    <row r="3325" spans="1:31" x14ac:dyDescent="0.25">
      <c r="A3325">
        <v>2070996</v>
      </c>
      <c r="B3325">
        <v>1</v>
      </c>
      <c r="C3325" t="s">
        <v>80</v>
      </c>
      <c r="D3325" t="s">
        <v>94</v>
      </c>
      <c r="E3325" t="s">
        <v>146</v>
      </c>
      <c r="F3325" t="s">
        <v>9769</v>
      </c>
      <c r="G3325" t="s">
        <v>133</v>
      </c>
      <c r="H3325" t="s">
        <v>134</v>
      </c>
      <c r="I3325" t="s">
        <v>135</v>
      </c>
      <c r="J3325" t="s">
        <v>136</v>
      </c>
      <c r="K3325" t="s">
        <v>137</v>
      </c>
      <c r="L3325" t="s">
        <v>9770</v>
      </c>
      <c r="M3325" t="s">
        <v>9771</v>
      </c>
      <c r="N3325">
        <v>1.2</v>
      </c>
      <c r="O3325">
        <v>0</v>
      </c>
      <c r="P3325">
        <v>324</v>
      </c>
      <c r="Q3325">
        <v>2</v>
      </c>
      <c r="R3325">
        <v>1</v>
      </c>
      <c r="S3325">
        <v>2</v>
      </c>
      <c r="T3325">
        <v>23</v>
      </c>
      <c r="U3325">
        <v>0</v>
      </c>
      <c r="V3325">
        <v>0</v>
      </c>
      <c r="W3325">
        <v>0</v>
      </c>
      <c r="X3325">
        <v>39.52363507988143</v>
      </c>
      <c r="Y3325">
        <v>6.3946085871702305</v>
      </c>
      <c r="Z3325">
        <v>0.34064224868128001</v>
      </c>
      <c r="AA3325">
        <v>5.6720858952322093</v>
      </c>
      <c r="AB3325">
        <v>6.183685869766439</v>
      </c>
      <c r="AC3325">
        <v>0</v>
      </c>
      <c r="AD3325">
        <v>0</v>
      </c>
      <c r="AE3325">
        <v>58.114657680731582</v>
      </c>
    </row>
    <row r="3326" spans="1:31" x14ac:dyDescent="0.25">
      <c r="A3326">
        <v>2070990</v>
      </c>
      <c r="B3326">
        <v>1</v>
      </c>
      <c r="C3326" t="s">
        <v>81</v>
      </c>
      <c r="D3326" t="s">
        <v>127</v>
      </c>
      <c r="E3326" t="s">
        <v>177</v>
      </c>
      <c r="F3326" t="s">
        <v>9772</v>
      </c>
      <c r="G3326" t="s">
        <v>179</v>
      </c>
      <c r="H3326" t="s">
        <v>143</v>
      </c>
      <c r="I3326" t="s">
        <v>135</v>
      </c>
      <c r="J3326" t="s">
        <v>136</v>
      </c>
      <c r="K3326" t="s">
        <v>137</v>
      </c>
      <c r="L3326" t="s">
        <v>9773</v>
      </c>
      <c r="M3326" t="s">
        <v>9774</v>
      </c>
      <c r="N3326">
        <v>1.0080555550000001</v>
      </c>
      <c r="O3326">
        <v>0</v>
      </c>
      <c r="P3326">
        <v>4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0.62030329456473665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0.62030329456473665</v>
      </c>
    </row>
    <row r="3327" spans="1:31" x14ac:dyDescent="0.25">
      <c r="A3327">
        <v>2070847</v>
      </c>
      <c r="B3327">
        <v>1</v>
      </c>
      <c r="C3327" t="s">
        <v>80</v>
      </c>
      <c r="D3327" t="s">
        <v>103</v>
      </c>
      <c r="E3327" t="s">
        <v>169</v>
      </c>
      <c r="F3327" t="s">
        <v>2799</v>
      </c>
      <c r="G3327" t="s">
        <v>133</v>
      </c>
      <c r="H3327" t="s">
        <v>134</v>
      </c>
      <c r="I3327" t="s">
        <v>135</v>
      </c>
      <c r="J3327" t="s">
        <v>136</v>
      </c>
      <c r="K3327" t="s">
        <v>137</v>
      </c>
      <c r="L3327" t="s">
        <v>9775</v>
      </c>
      <c r="M3327" t="s">
        <v>9776</v>
      </c>
      <c r="N3327">
        <v>1.3941666660000001</v>
      </c>
      <c r="O3327">
        <v>0</v>
      </c>
      <c r="P3327">
        <v>271</v>
      </c>
      <c r="Q3327">
        <v>0</v>
      </c>
      <c r="R3327">
        <v>6</v>
      </c>
      <c r="S3327">
        <v>0</v>
      </c>
      <c r="T3327">
        <v>27</v>
      </c>
      <c r="U3327">
        <v>0</v>
      </c>
      <c r="V3327">
        <v>0</v>
      </c>
      <c r="W3327">
        <v>0</v>
      </c>
      <c r="X3327">
        <v>73.609299853315861</v>
      </c>
      <c r="Y3327">
        <v>0</v>
      </c>
      <c r="Z3327">
        <v>3.4670221425055252</v>
      </c>
      <c r="AA3327">
        <v>0</v>
      </c>
      <c r="AB3327">
        <v>111.82082736184299</v>
      </c>
      <c r="AC3327">
        <v>0</v>
      </c>
      <c r="AD3327">
        <v>0</v>
      </c>
      <c r="AE3327">
        <v>188.89714935766438</v>
      </c>
    </row>
    <row r="3328" spans="1:31" x14ac:dyDescent="0.25">
      <c r="A3328">
        <v>2070890</v>
      </c>
      <c r="B3328">
        <v>1</v>
      </c>
      <c r="C3328" t="s">
        <v>80</v>
      </c>
      <c r="D3328" t="s">
        <v>96</v>
      </c>
      <c r="E3328" t="s">
        <v>158</v>
      </c>
      <c r="F3328" t="s">
        <v>9777</v>
      </c>
      <c r="G3328" t="s">
        <v>160</v>
      </c>
      <c r="H3328" t="s">
        <v>143</v>
      </c>
      <c r="I3328" t="s">
        <v>135</v>
      </c>
      <c r="J3328" t="s">
        <v>136</v>
      </c>
      <c r="K3328" t="s">
        <v>137</v>
      </c>
      <c r="L3328" t="s">
        <v>9778</v>
      </c>
      <c r="M3328" t="s">
        <v>9779</v>
      </c>
      <c r="N3328">
        <v>1.634166666</v>
      </c>
      <c r="O3328">
        <v>0</v>
      </c>
      <c r="P3328">
        <v>63</v>
      </c>
      <c r="Q3328">
        <v>0</v>
      </c>
      <c r="R3328">
        <v>0</v>
      </c>
      <c r="S3328">
        <v>0</v>
      </c>
      <c r="T3328">
        <v>6</v>
      </c>
      <c r="U3328">
        <v>0</v>
      </c>
      <c r="V3328">
        <v>0</v>
      </c>
      <c r="W3328">
        <v>0</v>
      </c>
      <c r="X3328">
        <v>77.796086022089298</v>
      </c>
      <c r="Y3328">
        <v>0</v>
      </c>
      <c r="Z3328">
        <v>0</v>
      </c>
      <c r="AA3328">
        <v>0</v>
      </c>
      <c r="AB3328">
        <v>10.806039986503192</v>
      </c>
      <c r="AC3328">
        <v>0</v>
      </c>
      <c r="AD3328">
        <v>0</v>
      </c>
      <c r="AE3328">
        <v>88.602126008592492</v>
      </c>
    </row>
    <row r="3329" spans="1:31" x14ac:dyDescent="0.25">
      <c r="A3329">
        <v>2070698</v>
      </c>
      <c r="B3329">
        <v>1</v>
      </c>
      <c r="C3329" t="s">
        <v>80</v>
      </c>
      <c r="D3329" t="s">
        <v>97</v>
      </c>
      <c r="E3329" t="s">
        <v>146</v>
      </c>
      <c r="F3329" t="s">
        <v>262</v>
      </c>
      <c r="G3329" t="s">
        <v>513</v>
      </c>
      <c r="H3329" t="s">
        <v>134</v>
      </c>
      <c r="I3329" t="s">
        <v>135</v>
      </c>
      <c r="J3329" t="s">
        <v>136</v>
      </c>
      <c r="K3329" t="s">
        <v>137</v>
      </c>
      <c r="L3329" t="s">
        <v>9780</v>
      </c>
      <c r="M3329" t="s">
        <v>9781</v>
      </c>
      <c r="N3329">
        <v>0.83694444400000001</v>
      </c>
      <c r="O3329">
        <v>7</v>
      </c>
      <c r="P3329">
        <v>458</v>
      </c>
      <c r="Q3329">
        <v>10</v>
      </c>
      <c r="R3329">
        <v>327</v>
      </c>
      <c r="S3329">
        <v>16</v>
      </c>
      <c r="T3329">
        <v>129</v>
      </c>
      <c r="U3329">
        <v>1</v>
      </c>
      <c r="V3329">
        <v>0</v>
      </c>
      <c r="W3329">
        <v>49.986372684173681</v>
      </c>
      <c r="X3329">
        <v>153.21977716884081</v>
      </c>
      <c r="Y3329">
        <v>68.667540188307825</v>
      </c>
      <c r="Z3329">
        <v>164.4859327879812</v>
      </c>
      <c r="AA3329">
        <v>131.70416515623299</v>
      </c>
      <c r="AB3329">
        <v>168.72379365429893</v>
      </c>
      <c r="AC3329">
        <v>0</v>
      </c>
      <c r="AD3329">
        <v>0</v>
      </c>
      <c r="AE3329">
        <v>736.78758163983537</v>
      </c>
    </row>
    <row r="3330" spans="1:31" x14ac:dyDescent="0.25">
      <c r="A3330">
        <v>2070598</v>
      </c>
      <c r="B3330">
        <v>1</v>
      </c>
      <c r="C3330" t="s">
        <v>81</v>
      </c>
      <c r="D3330" t="s">
        <v>127</v>
      </c>
      <c r="E3330" t="s">
        <v>140</v>
      </c>
      <c r="F3330" t="s">
        <v>9782</v>
      </c>
      <c r="G3330" t="s">
        <v>160</v>
      </c>
      <c r="H3330" t="s">
        <v>143</v>
      </c>
      <c r="I3330" t="s">
        <v>135</v>
      </c>
      <c r="J3330" t="s">
        <v>136</v>
      </c>
      <c r="K3330" t="s">
        <v>137</v>
      </c>
      <c r="L3330" t="s">
        <v>9783</v>
      </c>
      <c r="M3330" t="s">
        <v>9784</v>
      </c>
      <c r="N3330">
        <v>2.894722222</v>
      </c>
      <c r="O3330">
        <v>0</v>
      </c>
      <c r="P3330">
        <v>0</v>
      </c>
      <c r="Q3330">
        <v>0</v>
      </c>
      <c r="R3330">
        <v>13</v>
      </c>
      <c r="S3330">
        <v>0</v>
      </c>
      <c r="T3330">
        <v>1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42.536794524346327</v>
      </c>
      <c r="AA3330">
        <v>0</v>
      </c>
      <c r="AB3330">
        <v>5.1994755520531166</v>
      </c>
      <c r="AC3330">
        <v>0</v>
      </c>
      <c r="AD3330">
        <v>0</v>
      </c>
      <c r="AE3330">
        <v>47.736270076399443</v>
      </c>
    </row>
    <row r="3331" spans="1:31" x14ac:dyDescent="0.25">
      <c r="A3331">
        <v>2071139</v>
      </c>
      <c r="B3331">
        <v>1</v>
      </c>
      <c r="C3331" t="s">
        <v>80</v>
      </c>
      <c r="D3331" t="s">
        <v>96</v>
      </c>
      <c r="E3331" t="s">
        <v>177</v>
      </c>
      <c r="F3331" t="s">
        <v>9785</v>
      </c>
      <c r="G3331" t="s">
        <v>183</v>
      </c>
      <c r="H3331" t="s">
        <v>143</v>
      </c>
      <c r="I3331" t="s">
        <v>135</v>
      </c>
      <c r="J3331" t="s">
        <v>136</v>
      </c>
      <c r="K3331" t="s">
        <v>137</v>
      </c>
      <c r="L3331" t="s">
        <v>9786</v>
      </c>
      <c r="M3331" t="s">
        <v>9787</v>
      </c>
      <c r="N3331">
        <v>2.239166666</v>
      </c>
      <c r="O3331">
        <v>0</v>
      </c>
      <c r="P3331">
        <v>2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0.34598336809308777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0.34598336809308777</v>
      </c>
    </row>
    <row r="3332" spans="1:31" x14ac:dyDescent="0.25">
      <c r="A3332">
        <v>2070993</v>
      </c>
      <c r="B3332">
        <v>1</v>
      </c>
      <c r="C3332" t="s">
        <v>80</v>
      </c>
      <c r="D3332" t="s">
        <v>108</v>
      </c>
      <c r="E3332" t="s">
        <v>169</v>
      </c>
      <c r="F3332" t="s">
        <v>9788</v>
      </c>
      <c r="G3332" t="s">
        <v>171</v>
      </c>
      <c r="H3332" t="s">
        <v>134</v>
      </c>
      <c r="I3332" t="s">
        <v>135</v>
      </c>
      <c r="J3332" t="s">
        <v>136</v>
      </c>
      <c r="K3332" t="s">
        <v>137</v>
      </c>
      <c r="L3332" t="s">
        <v>9789</v>
      </c>
      <c r="M3332" t="s">
        <v>9790</v>
      </c>
      <c r="N3332">
        <v>1.1383333330000001</v>
      </c>
      <c r="O3332">
        <v>0</v>
      </c>
      <c r="P3332">
        <v>162</v>
      </c>
      <c r="Q3332">
        <v>0</v>
      </c>
      <c r="R3332">
        <v>10</v>
      </c>
      <c r="S3332">
        <v>0</v>
      </c>
      <c r="T3332">
        <v>23</v>
      </c>
      <c r="U3332">
        <v>0</v>
      </c>
      <c r="V3332">
        <v>0</v>
      </c>
      <c r="W3332">
        <v>0</v>
      </c>
      <c r="X3332">
        <v>42.743108358999017</v>
      </c>
      <c r="Y3332">
        <v>0</v>
      </c>
      <c r="Z3332">
        <v>10.821839439855037</v>
      </c>
      <c r="AA3332">
        <v>0</v>
      </c>
      <c r="AB3332">
        <v>19.836747038816007</v>
      </c>
      <c r="AC3332">
        <v>0</v>
      </c>
      <c r="AD3332">
        <v>0</v>
      </c>
      <c r="AE3332">
        <v>73.40169483767005</v>
      </c>
    </row>
    <row r="3333" spans="1:31" x14ac:dyDescent="0.25">
      <c r="A3333">
        <v>2070661</v>
      </c>
      <c r="B3333">
        <v>1</v>
      </c>
      <c r="C3333" t="s">
        <v>81</v>
      </c>
      <c r="D3333" t="s">
        <v>120</v>
      </c>
      <c r="E3333" t="s">
        <v>131</v>
      </c>
      <c r="F3333" t="s">
        <v>9791</v>
      </c>
      <c r="G3333" t="s">
        <v>133</v>
      </c>
      <c r="H3333" t="s">
        <v>134</v>
      </c>
      <c r="I3333" t="s">
        <v>135</v>
      </c>
      <c r="J3333" t="s">
        <v>136</v>
      </c>
      <c r="K3333" t="s">
        <v>137</v>
      </c>
      <c r="L3333" t="s">
        <v>9792</v>
      </c>
      <c r="M3333" t="s">
        <v>9793</v>
      </c>
      <c r="N3333">
        <v>1.936111111</v>
      </c>
      <c r="O3333">
        <v>0</v>
      </c>
      <c r="P3333">
        <v>473</v>
      </c>
      <c r="Q3333">
        <v>23</v>
      </c>
      <c r="R3333">
        <v>43</v>
      </c>
      <c r="S3333">
        <v>3</v>
      </c>
      <c r="T3333">
        <v>24</v>
      </c>
      <c r="U3333">
        <v>0</v>
      </c>
      <c r="V3333">
        <v>0</v>
      </c>
      <c r="W3333">
        <v>0</v>
      </c>
      <c r="X3333">
        <v>226.56885497587382</v>
      </c>
      <c r="Y3333">
        <v>234.81754898547609</v>
      </c>
      <c r="Z3333">
        <v>101.93082205433706</v>
      </c>
      <c r="AA3333">
        <v>58.259887890679089</v>
      </c>
      <c r="AB3333">
        <v>12.24522836736689</v>
      </c>
      <c r="AC3333">
        <v>0</v>
      </c>
      <c r="AD3333">
        <v>0</v>
      </c>
      <c r="AE3333">
        <v>633.82234227373294</v>
      </c>
    </row>
    <row r="3334" spans="1:31" x14ac:dyDescent="0.25">
      <c r="A3334">
        <v>2070970</v>
      </c>
      <c r="B3334">
        <v>1</v>
      </c>
      <c r="C3334" t="s">
        <v>81</v>
      </c>
      <c r="D3334" t="s">
        <v>121</v>
      </c>
      <c r="E3334" t="s">
        <v>177</v>
      </c>
      <c r="F3334" t="s">
        <v>9794</v>
      </c>
      <c r="G3334" t="s">
        <v>183</v>
      </c>
      <c r="H3334" t="s">
        <v>143</v>
      </c>
      <c r="I3334" t="s">
        <v>135</v>
      </c>
      <c r="J3334" t="s">
        <v>136</v>
      </c>
      <c r="K3334" t="s">
        <v>137</v>
      </c>
      <c r="L3334" t="s">
        <v>9795</v>
      </c>
      <c r="M3334" t="s">
        <v>9796</v>
      </c>
      <c r="N3334">
        <v>5.3566666659999997</v>
      </c>
      <c r="O3334">
        <v>0</v>
      </c>
      <c r="P3334">
        <v>0</v>
      </c>
      <c r="Q3334">
        <v>0</v>
      </c>
      <c r="R3334">
        <v>1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0.16588855629339999</v>
      </c>
      <c r="AA3334">
        <v>0</v>
      </c>
      <c r="AB3334">
        <v>0</v>
      </c>
      <c r="AC3334">
        <v>0</v>
      </c>
      <c r="AD3334">
        <v>0</v>
      </c>
      <c r="AE3334">
        <v>0.16588855629339999</v>
      </c>
    </row>
    <row r="3335" spans="1:31" x14ac:dyDescent="0.25">
      <c r="A3335">
        <v>2070615</v>
      </c>
      <c r="B3335">
        <v>1</v>
      </c>
      <c r="C3335" t="s">
        <v>81</v>
      </c>
      <c r="D3335" t="s">
        <v>120</v>
      </c>
      <c r="E3335" t="s">
        <v>131</v>
      </c>
      <c r="F3335" t="s">
        <v>9797</v>
      </c>
      <c r="G3335" t="s">
        <v>133</v>
      </c>
      <c r="H3335" t="s">
        <v>134</v>
      </c>
      <c r="I3335" t="s">
        <v>135</v>
      </c>
      <c r="J3335" t="s">
        <v>136</v>
      </c>
      <c r="K3335" t="s">
        <v>137</v>
      </c>
      <c r="L3335" t="s">
        <v>9798</v>
      </c>
      <c r="M3335" t="s">
        <v>9799</v>
      </c>
      <c r="N3335">
        <v>1.689444444</v>
      </c>
      <c r="O3335">
        <v>0</v>
      </c>
      <c r="P3335">
        <v>271</v>
      </c>
      <c r="Q3335">
        <v>14</v>
      </c>
      <c r="R3335">
        <v>13</v>
      </c>
      <c r="S3335">
        <v>4</v>
      </c>
      <c r="T3335">
        <v>27</v>
      </c>
      <c r="U3335">
        <v>0</v>
      </c>
      <c r="V3335">
        <v>0</v>
      </c>
      <c r="W3335">
        <v>0</v>
      </c>
      <c r="X3335">
        <v>119.10665390631537</v>
      </c>
      <c r="Y3335">
        <v>155.5850896381331</v>
      </c>
      <c r="Z3335">
        <v>60.88747079949345</v>
      </c>
      <c r="AA3335">
        <v>24.74943646015705</v>
      </c>
      <c r="AB3335">
        <v>24.416314844439931</v>
      </c>
      <c r="AC3335">
        <v>0</v>
      </c>
      <c r="AD3335">
        <v>0</v>
      </c>
      <c r="AE3335">
        <v>384.74496564853882</v>
      </c>
    </row>
    <row r="3336" spans="1:31" x14ac:dyDescent="0.25">
      <c r="A3336">
        <v>2070469</v>
      </c>
      <c r="B3336">
        <v>1</v>
      </c>
      <c r="C3336" t="s">
        <v>80</v>
      </c>
      <c r="D3336" t="s">
        <v>110</v>
      </c>
      <c r="E3336" t="s">
        <v>146</v>
      </c>
      <c r="F3336" t="s">
        <v>9800</v>
      </c>
      <c r="G3336" t="s">
        <v>133</v>
      </c>
      <c r="H3336" t="s">
        <v>134</v>
      </c>
      <c r="I3336" t="s">
        <v>135</v>
      </c>
      <c r="J3336" t="s">
        <v>136</v>
      </c>
      <c r="K3336" t="s">
        <v>137</v>
      </c>
      <c r="L3336" t="s">
        <v>9801</v>
      </c>
      <c r="M3336" t="s">
        <v>9802</v>
      </c>
      <c r="N3336">
        <v>0.12111111099999999</v>
      </c>
      <c r="O3336">
        <v>0</v>
      </c>
      <c r="P3336">
        <v>21815</v>
      </c>
      <c r="Q3336">
        <v>0</v>
      </c>
      <c r="R3336">
        <v>2</v>
      </c>
      <c r="S3336">
        <v>2</v>
      </c>
      <c r="T3336">
        <v>1299</v>
      </c>
      <c r="U3336">
        <v>0</v>
      </c>
      <c r="V3336">
        <v>5</v>
      </c>
      <c r="W3336">
        <v>0</v>
      </c>
      <c r="X3336">
        <v>621.7701295251585</v>
      </c>
      <c r="Y3336">
        <v>0</v>
      </c>
      <c r="Z3336">
        <v>8.9149065951000014E-2</v>
      </c>
      <c r="AA3336">
        <v>203.91395314515944</v>
      </c>
      <c r="AB3336">
        <v>178.9022802553915</v>
      </c>
      <c r="AC3336">
        <v>0</v>
      </c>
      <c r="AD3336">
        <v>31.392733535907098</v>
      </c>
      <c r="AE3336">
        <v>1036.0682455275676</v>
      </c>
    </row>
    <row r="3337" spans="1:31" x14ac:dyDescent="0.25">
      <c r="A3337">
        <v>2070830</v>
      </c>
      <c r="B3337">
        <v>1</v>
      </c>
      <c r="C3337" t="s">
        <v>81</v>
      </c>
      <c r="D3337" t="s">
        <v>112</v>
      </c>
      <c r="E3337" t="s">
        <v>131</v>
      </c>
      <c r="F3337" t="s">
        <v>9803</v>
      </c>
      <c r="G3337" t="s">
        <v>133</v>
      </c>
      <c r="H3337" t="s">
        <v>134</v>
      </c>
      <c r="I3337" t="s">
        <v>135</v>
      </c>
      <c r="J3337" t="s">
        <v>136</v>
      </c>
      <c r="K3337" t="s">
        <v>137</v>
      </c>
      <c r="L3337" t="s">
        <v>9804</v>
      </c>
      <c r="M3337" t="s">
        <v>9805</v>
      </c>
      <c r="N3337">
        <v>1.481666666</v>
      </c>
      <c r="O3337">
        <v>0</v>
      </c>
      <c r="P3337">
        <v>765</v>
      </c>
      <c r="Q3337">
        <v>18</v>
      </c>
      <c r="R3337">
        <v>131</v>
      </c>
      <c r="S3337">
        <v>8</v>
      </c>
      <c r="T3337">
        <v>24</v>
      </c>
      <c r="U3337">
        <v>1</v>
      </c>
      <c r="V3337">
        <v>0</v>
      </c>
      <c r="W3337">
        <v>0</v>
      </c>
      <c r="X3337">
        <v>157.70463399775829</v>
      </c>
      <c r="Y3337">
        <v>104.45068357334479</v>
      </c>
      <c r="Z3337">
        <v>76.199251855507924</v>
      </c>
      <c r="AA3337">
        <v>92.572743450876231</v>
      </c>
      <c r="AB3337">
        <v>14.299961582611274</v>
      </c>
      <c r="AC3337">
        <v>286.24242502909215</v>
      </c>
      <c r="AD3337">
        <v>0</v>
      </c>
      <c r="AE3337">
        <v>731.46969948919059</v>
      </c>
    </row>
    <row r="3338" spans="1:31" x14ac:dyDescent="0.25">
      <c r="A3338">
        <v>2071202</v>
      </c>
      <c r="B3338">
        <v>1</v>
      </c>
      <c r="C3338" t="s">
        <v>80</v>
      </c>
      <c r="D3338" t="s">
        <v>104</v>
      </c>
      <c r="E3338" t="s">
        <v>131</v>
      </c>
      <c r="F3338" t="s">
        <v>9806</v>
      </c>
      <c r="G3338" t="s">
        <v>133</v>
      </c>
      <c r="H3338" t="s">
        <v>134</v>
      </c>
      <c r="I3338" t="s">
        <v>135</v>
      </c>
      <c r="J3338" t="s">
        <v>136</v>
      </c>
      <c r="K3338" t="s">
        <v>137</v>
      </c>
      <c r="L3338" t="s">
        <v>9807</v>
      </c>
      <c r="M3338" t="s">
        <v>9808</v>
      </c>
      <c r="N3338">
        <v>0.71</v>
      </c>
      <c r="O3338">
        <v>7</v>
      </c>
      <c r="P3338">
        <v>340</v>
      </c>
      <c r="Q3338">
        <v>13</v>
      </c>
      <c r="R3338">
        <v>13</v>
      </c>
      <c r="S3338">
        <v>17</v>
      </c>
      <c r="T3338">
        <v>43</v>
      </c>
      <c r="U3338">
        <v>0</v>
      </c>
      <c r="V3338">
        <v>0</v>
      </c>
      <c r="W3338">
        <v>3.2204614108199996</v>
      </c>
      <c r="X3338">
        <v>47.174677301942019</v>
      </c>
      <c r="Y3338">
        <v>20.374567516232041</v>
      </c>
      <c r="Z3338">
        <v>1.0747934568164998</v>
      </c>
      <c r="AA3338">
        <v>39.993579421663142</v>
      </c>
      <c r="AB3338">
        <v>15.888595802429643</v>
      </c>
      <c r="AC3338">
        <v>0</v>
      </c>
      <c r="AD3338">
        <v>0</v>
      </c>
      <c r="AE3338">
        <v>127.72667490990335</v>
      </c>
    </row>
    <row r="3339" spans="1:31" x14ac:dyDescent="0.25">
      <c r="A3339">
        <v>2070538</v>
      </c>
      <c r="B3339">
        <v>1</v>
      </c>
      <c r="C3339" t="s">
        <v>81</v>
      </c>
      <c r="D3339" t="s">
        <v>118</v>
      </c>
      <c r="E3339" t="s">
        <v>177</v>
      </c>
      <c r="F3339" t="s">
        <v>9809</v>
      </c>
      <c r="G3339" t="s">
        <v>1007</v>
      </c>
      <c r="H3339" t="s">
        <v>143</v>
      </c>
      <c r="I3339" t="s">
        <v>135</v>
      </c>
      <c r="J3339" t="s">
        <v>136</v>
      </c>
      <c r="K3339" t="s">
        <v>137</v>
      </c>
      <c r="L3339" t="s">
        <v>9810</v>
      </c>
      <c r="M3339" t="s">
        <v>9811</v>
      </c>
      <c r="N3339">
        <v>0.80388888800000002</v>
      </c>
      <c r="O3339">
        <v>0</v>
      </c>
      <c r="P3339">
        <v>16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2.5931691453807142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2.5931691453807142</v>
      </c>
    </row>
    <row r="3340" spans="1:31" x14ac:dyDescent="0.25">
      <c r="A3340">
        <v>2071371</v>
      </c>
      <c r="B3340">
        <v>1</v>
      </c>
      <c r="C3340" t="s">
        <v>80</v>
      </c>
      <c r="D3340" t="s">
        <v>110</v>
      </c>
      <c r="E3340" t="s">
        <v>177</v>
      </c>
      <c r="F3340" t="s">
        <v>9812</v>
      </c>
      <c r="G3340" t="s">
        <v>183</v>
      </c>
      <c r="H3340" t="s">
        <v>143</v>
      </c>
      <c r="I3340" t="s">
        <v>135</v>
      </c>
      <c r="J3340" t="s">
        <v>136</v>
      </c>
      <c r="K3340" t="s">
        <v>137</v>
      </c>
      <c r="L3340" t="s">
        <v>9813</v>
      </c>
      <c r="M3340" t="s">
        <v>9814</v>
      </c>
      <c r="N3340">
        <v>1.8463888879999999</v>
      </c>
      <c r="O3340">
        <v>0</v>
      </c>
      <c r="P3340">
        <v>1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0.16711184357531167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0.16711184357531167</v>
      </c>
    </row>
    <row r="3341" spans="1:31" x14ac:dyDescent="0.25">
      <c r="A3341">
        <v>2070684</v>
      </c>
      <c r="B3341">
        <v>1</v>
      </c>
      <c r="C3341" t="s">
        <v>80</v>
      </c>
      <c r="D3341" t="s">
        <v>95</v>
      </c>
      <c r="E3341" t="s">
        <v>295</v>
      </c>
      <c r="F3341" t="s">
        <v>9815</v>
      </c>
      <c r="G3341" t="s">
        <v>133</v>
      </c>
      <c r="H3341" t="s">
        <v>134</v>
      </c>
      <c r="I3341" t="s">
        <v>135</v>
      </c>
      <c r="J3341" t="s">
        <v>136</v>
      </c>
      <c r="K3341" t="s">
        <v>137</v>
      </c>
      <c r="L3341" t="s">
        <v>9816</v>
      </c>
      <c r="M3341" t="s">
        <v>9817</v>
      </c>
      <c r="N3341">
        <v>1.2066666660000001</v>
      </c>
      <c r="O3341">
        <v>31</v>
      </c>
      <c r="P3341">
        <v>4041</v>
      </c>
      <c r="Q3341">
        <v>28</v>
      </c>
      <c r="R3341">
        <v>5</v>
      </c>
      <c r="S3341">
        <v>59</v>
      </c>
      <c r="T3341">
        <v>307</v>
      </c>
      <c r="U3341">
        <v>2</v>
      </c>
      <c r="V3341">
        <v>0</v>
      </c>
      <c r="W3341">
        <v>31.6437668202928</v>
      </c>
      <c r="X3341">
        <v>1133.3008044423775</v>
      </c>
      <c r="Y3341">
        <v>118.03152231021504</v>
      </c>
      <c r="Z3341">
        <v>2.4380507030451577</v>
      </c>
      <c r="AA3341">
        <v>4388.568075574467</v>
      </c>
      <c r="AB3341">
        <v>404.04578091842529</v>
      </c>
      <c r="AC3341">
        <v>717.35226233344281</v>
      </c>
      <c r="AD3341">
        <v>0</v>
      </c>
      <c r="AE3341">
        <v>6795.3802631022654</v>
      </c>
    </row>
    <row r="3342" spans="1:31" x14ac:dyDescent="0.25">
      <c r="A3342">
        <v>2071225</v>
      </c>
      <c r="B3342">
        <v>1</v>
      </c>
      <c r="C3342" t="s">
        <v>80</v>
      </c>
      <c r="D3342" t="s">
        <v>100</v>
      </c>
      <c r="E3342" t="s">
        <v>140</v>
      </c>
      <c r="F3342" t="s">
        <v>9818</v>
      </c>
      <c r="G3342" t="s">
        <v>142</v>
      </c>
      <c r="H3342" t="s">
        <v>143</v>
      </c>
      <c r="I3342" t="s">
        <v>135</v>
      </c>
      <c r="J3342" t="s">
        <v>136</v>
      </c>
      <c r="K3342" t="s">
        <v>137</v>
      </c>
      <c r="L3342" t="s">
        <v>9819</v>
      </c>
      <c r="M3342" t="s">
        <v>9820</v>
      </c>
      <c r="N3342">
        <v>1.7011111109999999</v>
      </c>
      <c r="O3342">
        <v>0</v>
      </c>
      <c r="P3342">
        <v>22</v>
      </c>
      <c r="Q3342">
        <v>0</v>
      </c>
      <c r="R3342">
        <v>12</v>
      </c>
      <c r="S3342">
        <v>0</v>
      </c>
      <c r="T3342">
        <v>4</v>
      </c>
      <c r="U3342">
        <v>0</v>
      </c>
      <c r="V3342">
        <v>0</v>
      </c>
      <c r="W3342">
        <v>0</v>
      </c>
      <c r="X3342">
        <v>8.2858719856504983</v>
      </c>
      <c r="Y3342">
        <v>0</v>
      </c>
      <c r="Z3342">
        <v>6.0830092277313499</v>
      </c>
      <c r="AA3342">
        <v>0</v>
      </c>
      <c r="AB3342">
        <v>9.773336863212883</v>
      </c>
      <c r="AC3342">
        <v>0</v>
      </c>
      <c r="AD3342">
        <v>0</v>
      </c>
      <c r="AE3342">
        <v>24.14221807659473</v>
      </c>
    </row>
    <row r="3343" spans="1:31" x14ac:dyDescent="0.25">
      <c r="A3343">
        <v>2070807</v>
      </c>
      <c r="B3343">
        <v>1</v>
      </c>
      <c r="C3343" t="s">
        <v>80</v>
      </c>
      <c r="D3343" t="s">
        <v>95</v>
      </c>
      <c r="E3343" t="s">
        <v>295</v>
      </c>
      <c r="F3343" t="s">
        <v>9821</v>
      </c>
      <c r="G3343" t="s">
        <v>133</v>
      </c>
      <c r="H3343" t="s">
        <v>134</v>
      </c>
      <c r="I3343" t="s">
        <v>135</v>
      </c>
      <c r="J3343" t="s">
        <v>136</v>
      </c>
      <c r="K3343" t="s">
        <v>137</v>
      </c>
      <c r="L3343" t="s">
        <v>9822</v>
      </c>
      <c r="M3343" t="s">
        <v>9823</v>
      </c>
      <c r="N3343">
        <v>2.224722222</v>
      </c>
      <c r="O3343">
        <v>0</v>
      </c>
      <c r="P3343">
        <v>411</v>
      </c>
      <c r="Q3343">
        <v>0</v>
      </c>
      <c r="R3343">
        <v>0</v>
      </c>
      <c r="S3343">
        <v>1</v>
      </c>
      <c r="T3343">
        <v>72</v>
      </c>
      <c r="U3343">
        <v>0</v>
      </c>
      <c r="V3343">
        <v>0</v>
      </c>
      <c r="W3343">
        <v>0</v>
      </c>
      <c r="X3343">
        <v>168.54527127575108</v>
      </c>
      <c r="Y3343">
        <v>0</v>
      </c>
      <c r="Z3343">
        <v>0</v>
      </c>
      <c r="AA3343">
        <v>222.09454225752123</v>
      </c>
      <c r="AB3343">
        <v>390.15150952047446</v>
      </c>
      <c r="AC3343">
        <v>0</v>
      </c>
      <c r="AD3343">
        <v>0</v>
      </c>
      <c r="AE3343">
        <v>780.79132305374674</v>
      </c>
    </row>
    <row r="3344" spans="1:31" x14ac:dyDescent="0.25">
      <c r="A3344">
        <v>2071348</v>
      </c>
      <c r="B3344">
        <v>1</v>
      </c>
      <c r="C3344" t="s">
        <v>81</v>
      </c>
      <c r="D3344" t="s">
        <v>116</v>
      </c>
      <c r="E3344" t="s">
        <v>158</v>
      </c>
      <c r="F3344" t="s">
        <v>9824</v>
      </c>
      <c r="G3344" t="s">
        <v>160</v>
      </c>
      <c r="H3344" t="s">
        <v>143</v>
      </c>
      <c r="I3344" t="s">
        <v>135</v>
      </c>
      <c r="J3344" t="s">
        <v>136</v>
      </c>
      <c r="K3344" t="s">
        <v>137</v>
      </c>
      <c r="L3344" t="s">
        <v>9825</v>
      </c>
      <c r="M3344" t="s">
        <v>9826</v>
      </c>
      <c r="N3344">
        <v>0.57861111099999996</v>
      </c>
      <c r="O3344">
        <v>0</v>
      </c>
      <c r="P3344">
        <v>151</v>
      </c>
      <c r="Q3344">
        <v>0</v>
      </c>
      <c r="R3344">
        <v>0</v>
      </c>
      <c r="S3344">
        <v>0</v>
      </c>
      <c r="T3344">
        <v>28</v>
      </c>
      <c r="U3344">
        <v>0</v>
      </c>
      <c r="V3344">
        <v>0</v>
      </c>
      <c r="W3344">
        <v>0</v>
      </c>
      <c r="X3344">
        <v>10.388120114666648</v>
      </c>
      <c r="Y3344">
        <v>0</v>
      </c>
      <c r="Z3344">
        <v>0</v>
      </c>
      <c r="AA3344">
        <v>0</v>
      </c>
      <c r="AB3344">
        <v>3.0538342308705886</v>
      </c>
      <c r="AC3344">
        <v>0</v>
      </c>
      <c r="AD3344">
        <v>0</v>
      </c>
      <c r="AE3344">
        <v>13.441954345537237</v>
      </c>
    </row>
    <row r="3345" spans="1:31" x14ac:dyDescent="0.25">
      <c r="A3345">
        <v>2070323</v>
      </c>
      <c r="B3345">
        <v>1</v>
      </c>
      <c r="C3345" t="s">
        <v>80</v>
      </c>
      <c r="D3345" t="s">
        <v>84</v>
      </c>
      <c r="E3345" t="s">
        <v>131</v>
      </c>
      <c r="F3345" t="s">
        <v>9827</v>
      </c>
      <c r="G3345" t="s">
        <v>133</v>
      </c>
      <c r="H3345" t="s">
        <v>134</v>
      </c>
      <c r="I3345" t="s">
        <v>135</v>
      </c>
      <c r="J3345" t="s">
        <v>136</v>
      </c>
      <c r="K3345" t="s">
        <v>137</v>
      </c>
      <c r="L3345" t="s">
        <v>9828</v>
      </c>
      <c r="M3345" t="s">
        <v>9829</v>
      </c>
      <c r="N3345">
        <v>0.163611111</v>
      </c>
      <c r="O3345">
        <v>6</v>
      </c>
      <c r="P3345">
        <v>1198</v>
      </c>
      <c r="Q3345">
        <v>12</v>
      </c>
      <c r="R3345">
        <v>265</v>
      </c>
      <c r="S3345">
        <v>27</v>
      </c>
      <c r="T3345">
        <v>179</v>
      </c>
      <c r="U3345">
        <v>1</v>
      </c>
      <c r="V3345">
        <v>0</v>
      </c>
      <c r="W3345">
        <v>0.48151385076946446</v>
      </c>
      <c r="X3345">
        <v>41.617401816526787</v>
      </c>
      <c r="Y3345">
        <v>2.9397552312786308</v>
      </c>
      <c r="Z3345">
        <v>20.940538038352901</v>
      </c>
      <c r="AA3345">
        <v>22.528928574748996</v>
      </c>
      <c r="AB3345">
        <v>23.440320396863985</v>
      </c>
      <c r="AC3345">
        <v>17.068159986171448</v>
      </c>
      <c r="AD3345">
        <v>0</v>
      </c>
      <c r="AE3345">
        <v>129.0166178947122</v>
      </c>
    </row>
    <row r="3346" spans="1:31" x14ac:dyDescent="0.25">
      <c r="A3346">
        <v>2070429</v>
      </c>
      <c r="B3346">
        <v>1</v>
      </c>
      <c r="C3346" t="s">
        <v>80</v>
      </c>
      <c r="D3346" t="s">
        <v>97</v>
      </c>
      <c r="E3346" t="s">
        <v>131</v>
      </c>
      <c r="F3346" t="s">
        <v>9830</v>
      </c>
      <c r="G3346" t="s">
        <v>133</v>
      </c>
      <c r="H3346" t="s">
        <v>134</v>
      </c>
      <c r="I3346" t="s">
        <v>135</v>
      </c>
      <c r="J3346" t="s">
        <v>136</v>
      </c>
      <c r="K3346" t="s">
        <v>137</v>
      </c>
      <c r="L3346" t="s">
        <v>9831</v>
      </c>
      <c r="M3346" t="s">
        <v>9832</v>
      </c>
      <c r="N3346">
        <v>1.0508333329999999</v>
      </c>
      <c r="O3346">
        <v>0</v>
      </c>
      <c r="P3346">
        <v>1250</v>
      </c>
      <c r="Q3346">
        <v>0</v>
      </c>
      <c r="R3346">
        <v>9</v>
      </c>
      <c r="S3346">
        <v>6</v>
      </c>
      <c r="T3346">
        <v>194</v>
      </c>
      <c r="U3346">
        <v>0</v>
      </c>
      <c r="V3346">
        <v>0</v>
      </c>
      <c r="W3346">
        <v>0</v>
      </c>
      <c r="X3346">
        <v>422.60709717116742</v>
      </c>
      <c r="Y3346">
        <v>0</v>
      </c>
      <c r="Z3346">
        <v>2.5758364677770156</v>
      </c>
      <c r="AA3346">
        <v>142.79712508264851</v>
      </c>
      <c r="AB3346">
        <v>423.5767430997775</v>
      </c>
      <c r="AC3346">
        <v>0</v>
      </c>
      <c r="AD3346">
        <v>0</v>
      </c>
      <c r="AE3346">
        <v>991.55680182137053</v>
      </c>
    </row>
    <row r="3347" spans="1:31" x14ac:dyDescent="0.25">
      <c r="A3347">
        <v>2070761</v>
      </c>
      <c r="B3347">
        <v>1</v>
      </c>
      <c r="C3347" t="s">
        <v>80</v>
      </c>
      <c r="D3347" t="s">
        <v>106</v>
      </c>
      <c r="E3347" t="s">
        <v>146</v>
      </c>
      <c r="F3347" t="s">
        <v>9833</v>
      </c>
      <c r="G3347" t="s">
        <v>133</v>
      </c>
      <c r="H3347" t="s">
        <v>134</v>
      </c>
      <c r="I3347" t="s">
        <v>259</v>
      </c>
      <c r="J3347" t="s">
        <v>136</v>
      </c>
      <c r="K3347" t="s">
        <v>137</v>
      </c>
      <c r="L3347" t="s">
        <v>9834</v>
      </c>
      <c r="M3347" t="s">
        <v>9835</v>
      </c>
      <c r="N3347">
        <v>1.5277776999999999E-2</v>
      </c>
      <c r="O3347">
        <v>7</v>
      </c>
      <c r="P3347">
        <v>1813</v>
      </c>
      <c r="Q3347">
        <v>58</v>
      </c>
      <c r="R3347">
        <v>211</v>
      </c>
      <c r="S3347">
        <v>21</v>
      </c>
      <c r="T3347">
        <v>246</v>
      </c>
      <c r="U3347">
        <v>0</v>
      </c>
      <c r="V3347">
        <v>0</v>
      </c>
      <c r="W3347">
        <v>3.0647069748166663E-2</v>
      </c>
      <c r="X3347">
        <v>4.2587918888793688</v>
      </c>
      <c r="Y3347">
        <v>2.9182983399206388</v>
      </c>
      <c r="Z3347">
        <v>8.1553207107427657</v>
      </c>
      <c r="AA3347">
        <v>1.7298715605264194</v>
      </c>
      <c r="AB3347">
        <v>4.8284670754220071</v>
      </c>
      <c r="AC3347">
        <v>0</v>
      </c>
      <c r="AD3347">
        <v>0</v>
      </c>
      <c r="AE3347">
        <v>21.921396645239369</v>
      </c>
    </row>
    <row r="3348" spans="1:31" x14ac:dyDescent="0.25">
      <c r="A3348">
        <v>2071365</v>
      </c>
      <c r="B3348">
        <v>1</v>
      </c>
      <c r="C3348" t="s">
        <v>80</v>
      </c>
      <c r="D3348" t="s">
        <v>98</v>
      </c>
      <c r="E3348" t="s">
        <v>177</v>
      </c>
      <c r="F3348" t="s">
        <v>9836</v>
      </c>
      <c r="G3348" t="s">
        <v>183</v>
      </c>
      <c r="H3348" t="s">
        <v>143</v>
      </c>
      <c r="I3348" t="s">
        <v>135</v>
      </c>
      <c r="J3348" t="s">
        <v>136</v>
      </c>
      <c r="K3348" t="s">
        <v>137</v>
      </c>
      <c r="L3348" t="s">
        <v>9837</v>
      </c>
      <c r="M3348" t="s">
        <v>9838</v>
      </c>
      <c r="N3348">
        <v>0.79249999999999998</v>
      </c>
      <c r="O3348">
        <v>0</v>
      </c>
      <c r="P3348">
        <v>1</v>
      </c>
      <c r="Q3348">
        <v>0</v>
      </c>
      <c r="R3348">
        <v>0</v>
      </c>
      <c r="S3348">
        <v>0</v>
      </c>
      <c r="T3348">
        <v>1</v>
      </c>
      <c r="U3348">
        <v>0</v>
      </c>
      <c r="V3348">
        <v>0</v>
      </c>
      <c r="W3348">
        <v>0</v>
      </c>
      <c r="X3348">
        <v>0.123605524713715</v>
      </c>
      <c r="Y3348">
        <v>0</v>
      </c>
      <c r="Z3348">
        <v>0</v>
      </c>
      <c r="AA3348">
        <v>0</v>
      </c>
      <c r="AB3348">
        <v>1.9754473631047501E-2</v>
      </c>
      <c r="AC3348">
        <v>0</v>
      </c>
      <c r="AD3348">
        <v>0</v>
      </c>
      <c r="AE3348">
        <v>0.14335999834476248</v>
      </c>
    </row>
    <row r="3349" spans="1:31" x14ac:dyDescent="0.25">
      <c r="A3349">
        <v>2071010</v>
      </c>
      <c r="B3349">
        <v>1</v>
      </c>
      <c r="C3349" t="s">
        <v>80</v>
      </c>
      <c r="D3349" t="s">
        <v>94</v>
      </c>
      <c r="E3349" t="s">
        <v>158</v>
      </c>
      <c r="F3349" t="s">
        <v>9839</v>
      </c>
      <c r="G3349" t="s">
        <v>385</v>
      </c>
      <c r="H3349" t="s">
        <v>143</v>
      </c>
      <c r="I3349" t="s">
        <v>135</v>
      </c>
      <c r="J3349" t="s">
        <v>136</v>
      </c>
      <c r="K3349" t="s">
        <v>137</v>
      </c>
      <c r="L3349" t="s">
        <v>9840</v>
      </c>
      <c r="M3349" t="s">
        <v>9841</v>
      </c>
      <c r="N3349">
        <v>4.0377777769999996</v>
      </c>
      <c r="O3349">
        <v>0</v>
      </c>
      <c r="P3349">
        <v>34</v>
      </c>
      <c r="Q3349">
        <v>0</v>
      </c>
      <c r="R3349">
        <v>2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33.74811862743303</v>
      </c>
      <c r="Y3349">
        <v>0</v>
      </c>
      <c r="Z3349">
        <v>6.2092397905952632</v>
      </c>
      <c r="AA3349">
        <v>0</v>
      </c>
      <c r="AB3349">
        <v>0</v>
      </c>
      <c r="AC3349">
        <v>0</v>
      </c>
      <c r="AD3349">
        <v>0</v>
      </c>
      <c r="AE3349">
        <v>39.957358418028292</v>
      </c>
    </row>
    <row r="3350" spans="1:31" x14ac:dyDescent="0.25">
      <c r="A3350">
        <v>2070678</v>
      </c>
      <c r="B3350">
        <v>1</v>
      </c>
      <c r="C3350" t="s">
        <v>80</v>
      </c>
      <c r="D3350" t="s">
        <v>106</v>
      </c>
      <c r="E3350" t="s">
        <v>131</v>
      </c>
      <c r="F3350" t="s">
        <v>9842</v>
      </c>
      <c r="G3350" t="s">
        <v>133</v>
      </c>
      <c r="H3350" t="s">
        <v>134</v>
      </c>
      <c r="I3350" t="s">
        <v>259</v>
      </c>
      <c r="J3350" t="s">
        <v>136</v>
      </c>
      <c r="K3350" t="s">
        <v>137</v>
      </c>
      <c r="L3350" t="s">
        <v>9843</v>
      </c>
      <c r="M3350" t="s">
        <v>9844</v>
      </c>
      <c r="N3350">
        <v>7.4999999999999997E-3</v>
      </c>
      <c r="O3350">
        <v>1</v>
      </c>
      <c r="P3350">
        <v>701</v>
      </c>
      <c r="Q3350">
        <v>71</v>
      </c>
      <c r="R3350">
        <v>136</v>
      </c>
      <c r="S3350">
        <v>13</v>
      </c>
      <c r="T3350">
        <v>83</v>
      </c>
      <c r="U3350">
        <v>4</v>
      </c>
      <c r="V3350">
        <v>0</v>
      </c>
      <c r="W3350">
        <v>4.3323506731200003E-3</v>
      </c>
      <c r="X3350">
        <v>0.96335125856694004</v>
      </c>
      <c r="Y3350">
        <v>1.7177094299883149</v>
      </c>
      <c r="Z3350">
        <v>2.6689677747737854</v>
      </c>
      <c r="AA3350">
        <v>0.28293186605864995</v>
      </c>
      <c r="AB3350">
        <v>0.46843425504765762</v>
      </c>
      <c r="AC3350">
        <v>6.5810927060999998E-3</v>
      </c>
      <c r="AD3350">
        <v>0</v>
      </c>
      <c r="AE3350">
        <v>6.1123080278145681</v>
      </c>
    </row>
    <row r="3351" spans="1:31" x14ac:dyDescent="0.25">
      <c r="A3351">
        <v>2070575</v>
      </c>
      <c r="B3351">
        <v>1</v>
      </c>
      <c r="C3351" t="s">
        <v>80</v>
      </c>
      <c r="D3351" t="s">
        <v>96</v>
      </c>
      <c r="E3351" t="s">
        <v>158</v>
      </c>
      <c r="F3351" t="s">
        <v>9845</v>
      </c>
      <c r="G3351" t="s">
        <v>160</v>
      </c>
      <c r="H3351" t="s">
        <v>143</v>
      </c>
      <c r="I3351" t="s">
        <v>135</v>
      </c>
      <c r="J3351" t="s">
        <v>136</v>
      </c>
      <c r="K3351" t="s">
        <v>137</v>
      </c>
      <c r="L3351" t="s">
        <v>9846</v>
      </c>
      <c r="M3351" t="s">
        <v>9847</v>
      </c>
      <c r="N3351">
        <v>1.439444444</v>
      </c>
      <c r="O3351">
        <v>0</v>
      </c>
      <c r="P3351">
        <v>33</v>
      </c>
      <c r="Q3351">
        <v>0</v>
      </c>
      <c r="R3351">
        <v>0</v>
      </c>
      <c r="S3351">
        <v>0</v>
      </c>
      <c r="T3351">
        <v>1</v>
      </c>
      <c r="U3351">
        <v>0</v>
      </c>
      <c r="V3351">
        <v>0</v>
      </c>
      <c r="W3351">
        <v>0</v>
      </c>
      <c r="X3351">
        <v>15.635469188384743</v>
      </c>
      <c r="Y3351">
        <v>0</v>
      </c>
      <c r="Z3351">
        <v>0</v>
      </c>
      <c r="AA3351">
        <v>0</v>
      </c>
      <c r="AB3351">
        <v>0.37282283338285005</v>
      </c>
      <c r="AC3351">
        <v>0</v>
      </c>
      <c r="AD3351">
        <v>0</v>
      </c>
      <c r="AE3351">
        <v>16.008292021767595</v>
      </c>
    </row>
    <row r="3352" spans="1:31" x14ac:dyDescent="0.25">
      <c r="A3352">
        <v>2070824</v>
      </c>
      <c r="B3352">
        <v>1</v>
      </c>
      <c r="C3352" t="s">
        <v>80</v>
      </c>
      <c r="D3352" t="s">
        <v>98</v>
      </c>
      <c r="E3352" t="s">
        <v>177</v>
      </c>
      <c r="F3352" t="s">
        <v>9848</v>
      </c>
      <c r="G3352" t="s">
        <v>324</v>
      </c>
      <c r="H3352" t="s">
        <v>143</v>
      </c>
      <c r="I3352" t="s">
        <v>135</v>
      </c>
      <c r="J3352" t="s">
        <v>136</v>
      </c>
      <c r="K3352" t="s">
        <v>137</v>
      </c>
      <c r="L3352" t="s">
        <v>9849</v>
      </c>
      <c r="M3352" t="s">
        <v>9850</v>
      </c>
      <c r="N3352">
        <v>5.7855555550000002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1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2.1644941732803118</v>
      </c>
      <c r="AC3352">
        <v>0</v>
      </c>
      <c r="AD3352">
        <v>0</v>
      </c>
      <c r="AE3352">
        <v>2.1644941732803118</v>
      </c>
    </row>
    <row r="3353" spans="1:31" x14ac:dyDescent="0.25">
      <c r="A3353">
        <v>2070724</v>
      </c>
      <c r="B3353">
        <v>1</v>
      </c>
      <c r="C3353" t="s">
        <v>80</v>
      </c>
      <c r="D3353" t="s">
        <v>106</v>
      </c>
      <c r="E3353" t="s">
        <v>295</v>
      </c>
      <c r="F3353" t="s">
        <v>9851</v>
      </c>
      <c r="G3353" t="s">
        <v>133</v>
      </c>
      <c r="H3353" t="s">
        <v>680</v>
      </c>
      <c r="I3353" t="s">
        <v>135</v>
      </c>
      <c r="J3353" t="s">
        <v>136</v>
      </c>
      <c r="K3353" t="s">
        <v>137</v>
      </c>
      <c r="L3353" t="s">
        <v>9852</v>
      </c>
      <c r="M3353" t="s">
        <v>9853</v>
      </c>
      <c r="N3353">
        <v>0.59944444399999997</v>
      </c>
      <c r="O3353">
        <v>0</v>
      </c>
      <c r="P3353">
        <v>11998</v>
      </c>
      <c r="Q3353">
        <v>56</v>
      </c>
      <c r="R3353">
        <v>2088</v>
      </c>
      <c r="S3353">
        <v>75</v>
      </c>
      <c r="T3353">
        <v>2621</v>
      </c>
      <c r="U3353">
        <v>7</v>
      </c>
      <c r="V3353">
        <v>0</v>
      </c>
      <c r="W3353">
        <v>0</v>
      </c>
      <c r="X3353">
        <v>1414.4181324851381</v>
      </c>
      <c r="Y3353">
        <v>103.60319467618525</v>
      </c>
      <c r="Z3353">
        <v>1545.8379961394053</v>
      </c>
      <c r="AA3353">
        <v>520.82696184176882</v>
      </c>
      <c r="AB3353">
        <v>1617.9666170794744</v>
      </c>
      <c r="AC3353">
        <v>398.43183815292571</v>
      </c>
      <c r="AD3353">
        <v>0</v>
      </c>
      <c r="AE3353">
        <v>5601.0847403748976</v>
      </c>
    </row>
    <row r="3354" spans="1:31" x14ac:dyDescent="0.25">
      <c r="A3354">
        <v>2071116</v>
      </c>
      <c r="B3354">
        <v>1</v>
      </c>
      <c r="C3354" t="s">
        <v>81</v>
      </c>
      <c r="D3354" t="s">
        <v>127</v>
      </c>
      <c r="E3354" t="s">
        <v>131</v>
      </c>
      <c r="F3354" t="s">
        <v>3256</v>
      </c>
      <c r="G3354" t="s">
        <v>133</v>
      </c>
      <c r="H3354" t="s">
        <v>134</v>
      </c>
      <c r="I3354" t="s">
        <v>135</v>
      </c>
      <c r="J3354" t="s">
        <v>136</v>
      </c>
      <c r="K3354" t="s">
        <v>137</v>
      </c>
      <c r="L3354" t="s">
        <v>9854</v>
      </c>
      <c r="M3354" t="s">
        <v>9855</v>
      </c>
      <c r="N3354">
        <v>2.1333333329999999</v>
      </c>
      <c r="O3354">
        <v>0</v>
      </c>
      <c r="P3354">
        <v>764</v>
      </c>
      <c r="Q3354">
        <v>26</v>
      </c>
      <c r="R3354">
        <v>31</v>
      </c>
      <c r="S3354">
        <v>2</v>
      </c>
      <c r="T3354">
        <v>79</v>
      </c>
      <c r="U3354">
        <v>0</v>
      </c>
      <c r="V3354">
        <v>0</v>
      </c>
      <c r="W3354">
        <v>0</v>
      </c>
      <c r="X3354">
        <v>309.47091882945813</v>
      </c>
      <c r="Y3354">
        <v>85.615225397407485</v>
      </c>
      <c r="Z3354">
        <v>56.301674816054415</v>
      </c>
      <c r="AA3354">
        <v>7.0558510965205992</v>
      </c>
      <c r="AB3354">
        <v>77.840654138474179</v>
      </c>
      <c r="AC3354">
        <v>0</v>
      </c>
      <c r="AD3354">
        <v>0</v>
      </c>
      <c r="AE3354">
        <v>536.28432427791472</v>
      </c>
    </row>
    <row r="3355" spans="1:31" x14ac:dyDescent="0.25">
      <c r="A3355">
        <v>2070870</v>
      </c>
      <c r="B3355">
        <v>1</v>
      </c>
      <c r="C3355" t="s">
        <v>81</v>
      </c>
      <c r="D3355" t="s">
        <v>126</v>
      </c>
      <c r="E3355" t="s">
        <v>131</v>
      </c>
      <c r="F3355" t="s">
        <v>9856</v>
      </c>
      <c r="G3355" t="s">
        <v>133</v>
      </c>
      <c r="H3355" t="s">
        <v>134</v>
      </c>
      <c r="I3355" t="s">
        <v>259</v>
      </c>
      <c r="J3355" t="s">
        <v>136</v>
      </c>
      <c r="K3355" t="s">
        <v>137</v>
      </c>
      <c r="L3355" t="s">
        <v>9857</v>
      </c>
      <c r="M3355" t="s">
        <v>9858</v>
      </c>
      <c r="N3355">
        <v>6.1111109999999998E-3</v>
      </c>
      <c r="O3355">
        <v>0</v>
      </c>
      <c r="P3355">
        <v>619</v>
      </c>
      <c r="Q3355">
        <v>5</v>
      </c>
      <c r="R3355">
        <v>77</v>
      </c>
      <c r="S3355">
        <v>10</v>
      </c>
      <c r="T3355">
        <v>40</v>
      </c>
      <c r="U3355">
        <v>0</v>
      </c>
      <c r="V3355">
        <v>0</v>
      </c>
      <c r="W3355">
        <v>0</v>
      </c>
      <c r="X3355">
        <v>0.40812605640231397</v>
      </c>
      <c r="Y3355">
        <v>7.6320735637031109E-2</v>
      </c>
      <c r="Z3355">
        <v>0.2145009356746484</v>
      </c>
      <c r="AA3355">
        <v>0.46061773750377005</v>
      </c>
      <c r="AB3355">
        <v>0.31220820330711002</v>
      </c>
      <c r="AC3355">
        <v>0</v>
      </c>
      <c r="AD3355">
        <v>0</v>
      </c>
      <c r="AE3355">
        <v>1.4717736685248737</v>
      </c>
    </row>
    <row r="3356" spans="1:31" x14ac:dyDescent="0.25">
      <c r="A3356">
        <v>2070475</v>
      </c>
      <c r="B3356">
        <v>1</v>
      </c>
      <c r="C3356" t="s">
        <v>80</v>
      </c>
      <c r="D3356" t="s">
        <v>103</v>
      </c>
      <c r="E3356" t="s">
        <v>158</v>
      </c>
      <c r="F3356" t="s">
        <v>9859</v>
      </c>
      <c r="G3356" t="s">
        <v>160</v>
      </c>
      <c r="H3356" t="s">
        <v>143</v>
      </c>
      <c r="I3356" t="s">
        <v>135</v>
      </c>
      <c r="J3356" t="s">
        <v>136</v>
      </c>
      <c r="K3356" t="s">
        <v>137</v>
      </c>
      <c r="L3356" t="s">
        <v>9860</v>
      </c>
      <c r="M3356" t="s">
        <v>9861</v>
      </c>
      <c r="N3356">
        <v>0.37666666599999998</v>
      </c>
      <c r="O3356">
        <v>0</v>
      </c>
      <c r="P3356">
        <v>130</v>
      </c>
      <c r="Q3356">
        <v>0</v>
      </c>
      <c r="R3356">
        <v>0</v>
      </c>
      <c r="S3356">
        <v>0</v>
      </c>
      <c r="T3356">
        <v>20</v>
      </c>
      <c r="U3356">
        <v>0</v>
      </c>
      <c r="V3356">
        <v>0</v>
      </c>
      <c r="W3356">
        <v>0</v>
      </c>
      <c r="X3356">
        <v>10.574434875037797</v>
      </c>
      <c r="Y3356">
        <v>0</v>
      </c>
      <c r="Z3356">
        <v>0</v>
      </c>
      <c r="AA3356">
        <v>0</v>
      </c>
      <c r="AB3356">
        <v>7.6681096913570626</v>
      </c>
      <c r="AC3356">
        <v>0</v>
      </c>
      <c r="AD3356">
        <v>0</v>
      </c>
      <c r="AE3356">
        <v>18.242544566394859</v>
      </c>
    </row>
    <row r="3357" spans="1:31" x14ac:dyDescent="0.25">
      <c r="A3357">
        <v>2071016</v>
      </c>
      <c r="B3357">
        <v>1</v>
      </c>
      <c r="C3357" t="s">
        <v>80</v>
      </c>
      <c r="D3357" t="s">
        <v>108</v>
      </c>
      <c r="E3357" t="s">
        <v>158</v>
      </c>
      <c r="F3357" t="s">
        <v>9862</v>
      </c>
      <c r="G3357" t="s">
        <v>160</v>
      </c>
      <c r="H3357" t="s">
        <v>143</v>
      </c>
      <c r="I3357" t="s">
        <v>135</v>
      </c>
      <c r="J3357" t="s">
        <v>136</v>
      </c>
      <c r="K3357" t="s">
        <v>137</v>
      </c>
      <c r="L3357" t="s">
        <v>9863</v>
      </c>
      <c r="M3357" t="s">
        <v>9864</v>
      </c>
      <c r="N3357">
        <v>8.8333333330000006</v>
      </c>
      <c r="O3357">
        <v>0</v>
      </c>
      <c r="P3357">
        <v>12</v>
      </c>
      <c r="Q3357">
        <v>0</v>
      </c>
      <c r="R3357">
        <v>6</v>
      </c>
      <c r="S3357">
        <v>0</v>
      </c>
      <c r="T3357">
        <v>4</v>
      </c>
      <c r="U3357">
        <v>0</v>
      </c>
      <c r="V3357">
        <v>0</v>
      </c>
      <c r="W3357">
        <v>0</v>
      </c>
      <c r="X3357">
        <v>17.540408799260316</v>
      </c>
      <c r="Y3357">
        <v>0</v>
      </c>
      <c r="Z3357">
        <v>19.154066174543679</v>
      </c>
      <c r="AA3357">
        <v>0</v>
      </c>
      <c r="AB3357">
        <v>15.69229529701205</v>
      </c>
      <c r="AC3357">
        <v>0</v>
      </c>
      <c r="AD3357">
        <v>0</v>
      </c>
      <c r="AE3357">
        <v>52.386770270816044</v>
      </c>
    </row>
    <row r="3358" spans="1:31" x14ac:dyDescent="0.25">
      <c r="A3358">
        <v>2071242</v>
      </c>
      <c r="B3358">
        <v>1</v>
      </c>
      <c r="C3358" t="s">
        <v>80</v>
      </c>
      <c r="D3358" t="s">
        <v>82</v>
      </c>
      <c r="E3358" t="s">
        <v>177</v>
      </c>
      <c r="F3358" t="s">
        <v>9865</v>
      </c>
      <c r="G3358" t="s">
        <v>196</v>
      </c>
      <c r="H3358" t="s">
        <v>143</v>
      </c>
      <c r="I3358" t="s">
        <v>135</v>
      </c>
      <c r="J3358" t="s">
        <v>136</v>
      </c>
      <c r="K3358" t="s">
        <v>137</v>
      </c>
      <c r="L3358" t="s">
        <v>9866</v>
      </c>
      <c r="M3358" t="s">
        <v>9867</v>
      </c>
      <c r="N3358">
        <v>0.878611111</v>
      </c>
      <c r="O3358">
        <v>0</v>
      </c>
      <c r="P3358">
        <v>10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1.8512315392586312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1.8512315392586312</v>
      </c>
    </row>
    <row r="3359" spans="1:31" x14ac:dyDescent="0.25">
      <c r="A3359">
        <v>2070601</v>
      </c>
      <c r="B3359">
        <v>1</v>
      </c>
      <c r="C3359" t="s">
        <v>80</v>
      </c>
      <c r="D3359" t="s">
        <v>103</v>
      </c>
      <c r="E3359" t="s">
        <v>295</v>
      </c>
      <c r="F3359" t="s">
        <v>4557</v>
      </c>
      <c r="G3359" t="s">
        <v>133</v>
      </c>
      <c r="H3359" t="s">
        <v>680</v>
      </c>
      <c r="I3359" t="s">
        <v>135</v>
      </c>
      <c r="J3359" t="s">
        <v>136</v>
      </c>
      <c r="K3359" t="s">
        <v>137</v>
      </c>
      <c r="L3359" t="s">
        <v>9868</v>
      </c>
      <c r="M3359" t="s">
        <v>9869</v>
      </c>
      <c r="N3359">
        <v>0.24805555500000001</v>
      </c>
      <c r="O3359">
        <v>2</v>
      </c>
      <c r="P3359">
        <v>342</v>
      </c>
      <c r="Q3359">
        <v>40</v>
      </c>
      <c r="R3359">
        <v>77</v>
      </c>
      <c r="S3359">
        <v>20</v>
      </c>
      <c r="T3359">
        <v>57</v>
      </c>
      <c r="U3359">
        <v>6</v>
      </c>
      <c r="V3359">
        <v>1</v>
      </c>
      <c r="W3359">
        <v>0.51626489289081778</v>
      </c>
      <c r="X3359">
        <v>25.853596535123536</v>
      </c>
      <c r="Y3359">
        <v>47.159216992834196</v>
      </c>
      <c r="Z3359">
        <v>31.657835081012102</v>
      </c>
      <c r="AA3359">
        <v>19.91010160210455</v>
      </c>
      <c r="AB3359">
        <v>11.553640436015714</v>
      </c>
      <c r="AC3359">
        <v>154.1961312392088</v>
      </c>
      <c r="AD3359">
        <v>7.4080032769266273</v>
      </c>
      <c r="AE3359">
        <v>298.25479005611641</v>
      </c>
    </row>
    <row r="3360" spans="1:31" x14ac:dyDescent="0.25">
      <c r="A3360">
        <v>2071265</v>
      </c>
      <c r="B3360">
        <v>1</v>
      </c>
      <c r="C3360" t="s">
        <v>81</v>
      </c>
      <c r="D3360" t="s">
        <v>125</v>
      </c>
      <c r="E3360" t="s">
        <v>131</v>
      </c>
      <c r="F3360" t="s">
        <v>9870</v>
      </c>
      <c r="G3360" t="s">
        <v>133</v>
      </c>
      <c r="H3360" t="s">
        <v>134</v>
      </c>
      <c r="I3360" t="s">
        <v>135</v>
      </c>
      <c r="J3360" t="s">
        <v>136</v>
      </c>
      <c r="K3360" t="s">
        <v>137</v>
      </c>
      <c r="L3360" t="s">
        <v>9871</v>
      </c>
      <c r="M3360" t="s">
        <v>9872</v>
      </c>
      <c r="N3360">
        <v>1.9811111109999999</v>
      </c>
      <c r="O3360">
        <v>1</v>
      </c>
      <c r="P3360">
        <v>38</v>
      </c>
      <c r="Q3360">
        <v>25</v>
      </c>
      <c r="R3360">
        <v>113</v>
      </c>
      <c r="S3360">
        <v>0</v>
      </c>
      <c r="T3360">
        <v>4</v>
      </c>
      <c r="U3360">
        <v>0</v>
      </c>
      <c r="V3360">
        <v>0</v>
      </c>
      <c r="W3360">
        <v>0.3652320846887156</v>
      </c>
      <c r="X3360">
        <v>15.511189239873053</v>
      </c>
      <c r="Y3360">
        <v>5.4128323194116872</v>
      </c>
      <c r="Z3360">
        <v>44.039000484336363</v>
      </c>
      <c r="AA3360">
        <v>0</v>
      </c>
      <c r="AB3360">
        <v>2.7316521644719489</v>
      </c>
      <c r="AC3360">
        <v>0</v>
      </c>
      <c r="AD3360">
        <v>0</v>
      </c>
      <c r="AE3360">
        <v>68.059906292781776</v>
      </c>
    </row>
    <row r="3361" spans="1:31" x14ac:dyDescent="0.25">
      <c r="A3361">
        <v>2071099</v>
      </c>
      <c r="B3361">
        <v>1</v>
      </c>
      <c r="C3361" t="s">
        <v>81</v>
      </c>
      <c r="D3361" t="s">
        <v>128</v>
      </c>
      <c r="E3361" t="s">
        <v>146</v>
      </c>
      <c r="F3361" t="s">
        <v>9873</v>
      </c>
      <c r="G3361" t="s">
        <v>133</v>
      </c>
      <c r="H3361" t="s">
        <v>134</v>
      </c>
      <c r="I3361" t="s">
        <v>135</v>
      </c>
      <c r="J3361" t="s">
        <v>136</v>
      </c>
      <c r="K3361" t="s">
        <v>137</v>
      </c>
      <c r="L3361" t="s">
        <v>9874</v>
      </c>
      <c r="M3361" t="s">
        <v>9875</v>
      </c>
      <c r="N3361">
        <v>0.159722222</v>
      </c>
      <c r="O3361">
        <v>0</v>
      </c>
      <c r="P3361">
        <v>0</v>
      </c>
      <c r="Q3361">
        <v>10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0.29328392038274997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0.29328392038274997</v>
      </c>
    </row>
    <row r="3362" spans="1:31" x14ac:dyDescent="0.25">
      <c r="A3362">
        <v>2070532</v>
      </c>
      <c r="B3362">
        <v>1</v>
      </c>
      <c r="C3362" t="s">
        <v>80</v>
      </c>
      <c r="D3362" t="s">
        <v>83</v>
      </c>
      <c r="E3362" t="s">
        <v>131</v>
      </c>
      <c r="F3362" t="s">
        <v>9876</v>
      </c>
      <c r="G3362" t="s">
        <v>133</v>
      </c>
      <c r="H3362" t="s">
        <v>134</v>
      </c>
      <c r="I3362" t="s">
        <v>135</v>
      </c>
      <c r="J3362" t="s">
        <v>136</v>
      </c>
      <c r="K3362" t="s">
        <v>137</v>
      </c>
      <c r="L3362" t="s">
        <v>9877</v>
      </c>
      <c r="M3362" t="s">
        <v>9878</v>
      </c>
      <c r="N3362">
        <v>0.36138888800000002</v>
      </c>
      <c r="O3362">
        <v>0</v>
      </c>
      <c r="P3362">
        <v>8</v>
      </c>
      <c r="Q3362">
        <v>0</v>
      </c>
      <c r="R3362">
        <v>21</v>
      </c>
      <c r="S3362">
        <v>3</v>
      </c>
      <c r="T3362">
        <v>33</v>
      </c>
      <c r="U3362">
        <v>1</v>
      </c>
      <c r="V3362">
        <v>4</v>
      </c>
      <c r="W3362">
        <v>0</v>
      </c>
      <c r="X3362">
        <v>4.3808358075327627</v>
      </c>
      <c r="Y3362">
        <v>0</v>
      </c>
      <c r="Z3362">
        <v>5.6925571206449046</v>
      </c>
      <c r="AA3362">
        <v>19.736188454806424</v>
      </c>
      <c r="AB3362">
        <v>39.292943209894922</v>
      </c>
      <c r="AC3362">
        <v>91.969470922377297</v>
      </c>
      <c r="AD3362">
        <v>110.84875144894785</v>
      </c>
      <c r="AE3362">
        <v>271.92074696420417</v>
      </c>
    </row>
    <row r="3363" spans="1:31" x14ac:dyDescent="0.25">
      <c r="A3363">
        <v>2071079</v>
      </c>
      <c r="B3363">
        <v>1</v>
      </c>
      <c r="C3363" t="s">
        <v>81</v>
      </c>
      <c r="D3363" t="s">
        <v>115</v>
      </c>
      <c r="E3363" t="s">
        <v>158</v>
      </c>
      <c r="F3363" t="s">
        <v>9879</v>
      </c>
      <c r="G3363" t="s">
        <v>160</v>
      </c>
      <c r="H3363" t="s">
        <v>143</v>
      </c>
      <c r="I3363" t="s">
        <v>135</v>
      </c>
      <c r="J3363" t="s">
        <v>136</v>
      </c>
      <c r="K3363" t="s">
        <v>137</v>
      </c>
      <c r="L3363" t="s">
        <v>9880</v>
      </c>
      <c r="M3363" t="s">
        <v>9881</v>
      </c>
      <c r="N3363">
        <v>7.0388888879999998</v>
      </c>
      <c r="O3363">
        <v>0</v>
      </c>
      <c r="P3363">
        <v>2</v>
      </c>
      <c r="Q3363">
        <v>0</v>
      </c>
      <c r="R3363">
        <v>1</v>
      </c>
      <c r="S3363">
        <v>0</v>
      </c>
      <c r="T3363">
        <v>1</v>
      </c>
      <c r="U3363">
        <v>0</v>
      </c>
      <c r="V3363">
        <v>0</v>
      </c>
      <c r="W3363">
        <v>0</v>
      </c>
      <c r="X3363">
        <v>2.0445463122171823</v>
      </c>
      <c r="Y3363">
        <v>0</v>
      </c>
      <c r="Z3363">
        <v>9.1241657111615861</v>
      </c>
      <c r="AA3363">
        <v>0</v>
      </c>
      <c r="AB3363">
        <v>0.21529430470651112</v>
      </c>
      <c r="AC3363">
        <v>0</v>
      </c>
      <c r="AD3363">
        <v>0</v>
      </c>
      <c r="AE3363">
        <v>11.384006328085279</v>
      </c>
    </row>
    <row r="3364" spans="1:31" x14ac:dyDescent="0.25">
      <c r="A3364">
        <v>2071073</v>
      </c>
      <c r="B3364">
        <v>1</v>
      </c>
      <c r="C3364" t="s">
        <v>80</v>
      </c>
      <c r="D3364" t="s">
        <v>97</v>
      </c>
      <c r="E3364" t="s">
        <v>140</v>
      </c>
      <c r="F3364" t="s">
        <v>9882</v>
      </c>
      <c r="G3364" t="s">
        <v>142</v>
      </c>
      <c r="H3364" t="s">
        <v>143</v>
      </c>
      <c r="I3364" t="s">
        <v>135</v>
      </c>
      <c r="J3364" t="s">
        <v>136</v>
      </c>
      <c r="K3364" t="s">
        <v>137</v>
      </c>
      <c r="L3364" t="s">
        <v>9883</v>
      </c>
      <c r="M3364" t="s">
        <v>9884</v>
      </c>
      <c r="N3364">
        <v>3.2202777770000002</v>
      </c>
      <c r="O3364">
        <v>0</v>
      </c>
      <c r="P3364">
        <v>22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30.311662807046371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30.311662807046371</v>
      </c>
    </row>
    <row r="3365" spans="1:31" x14ac:dyDescent="0.25">
      <c r="A3365">
        <v>2071222</v>
      </c>
      <c r="B3365">
        <v>1</v>
      </c>
      <c r="C3365" t="s">
        <v>81</v>
      </c>
      <c r="D3365" t="s">
        <v>124</v>
      </c>
      <c r="E3365" t="s">
        <v>131</v>
      </c>
      <c r="F3365" t="s">
        <v>9885</v>
      </c>
      <c r="G3365" t="s">
        <v>133</v>
      </c>
      <c r="H3365" t="s">
        <v>134</v>
      </c>
      <c r="I3365" t="s">
        <v>135</v>
      </c>
      <c r="J3365" t="s">
        <v>136</v>
      </c>
      <c r="K3365" t="s">
        <v>137</v>
      </c>
      <c r="L3365" t="s">
        <v>9886</v>
      </c>
      <c r="M3365" t="s">
        <v>9887</v>
      </c>
      <c r="N3365">
        <v>0.96527777699999995</v>
      </c>
      <c r="O3365">
        <v>9</v>
      </c>
      <c r="P3365">
        <v>659</v>
      </c>
      <c r="Q3365">
        <v>283</v>
      </c>
      <c r="R3365">
        <v>56</v>
      </c>
      <c r="S3365">
        <v>22</v>
      </c>
      <c r="T3365">
        <v>34</v>
      </c>
      <c r="U3365">
        <v>1</v>
      </c>
      <c r="V3365">
        <v>0</v>
      </c>
      <c r="W3365">
        <v>39.072554618544274</v>
      </c>
      <c r="X3365">
        <v>149.74841768971928</v>
      </c>
      <c r="Y3365">
        <v>379.47312097918802</v>
      </c>
      <c r="Z3365">
        <v>46.863208302113698</v>
      </c>
      <c r="AA3365">
        <v>167.6982801854947</v>
      </c>
      <c r="AB3365">
        <v>10.3355671547141</v>
      </c>
      <c r="AC3365">
        <v>82.092137704779233</v>
      </c>
      <c r="AD3365">
        <v>0</v>
      </c>
      <c r="AE3365">
        <v>875.28328663455329</v>
      </c>
    </row>
    <row r="3366" spans="1:31" x14ac:dyDescent="0.25">
      <c r="A3366">
        <v>2071199</v>
      </c>
      <c r="B3366">
        <v>1</v>
      </c>
      <c r="C3366" t="s">
        <v>81</v>
      </c>
      <c r="D3366" t="s">
        <v>112</v>
      </c>
      <c r="E3366" t="s">
        <v>131</v>
      </c>
      <c r="F3366" t="s">
        <v>9888</v>
      </c>
      <c r="G3366" t="s">
        <v>133</v>
      </c>
      <c r="H3366" t="s">
        <v>134</v>
      </c>
      <c r="I3366" t="s">
        <v>259</v>
      </c>
      <c r="J3366" t="s">
        <v>136</v>
      </c>
      <c r="K3366" t="s">
        <v>137</v>
      </c>
      <c r="L3366" t="s">
        <v>9889</v>
      </c>
      <c r="M3366" t="s">
        <v>9890</v>
      </c>
      <c r="N3366">
        <v>1.0555554999999999E-2</v>
      </c>
      <c r="O3366">
        <v>3</v>
      </c>
      <c r="P3366">
        <v>1866</v>
      </c>
      <c r="Q3366">
        <v>105</v>
      </c>
      <c r="R3366">
        <v>338</v>
      </c>
      <c r="S3366">
        <v>27</v>
      </c>
      <c r="T3366">
        <v>153</v>
      </c>
      <c r="U3366">
        <v>2</v>
      </c>
      <c r="V3366">
        <v>0</v>
      </c>
      <c r="W3366">
        <v>4.7427162695033338E-2</v>
      </c>
      <c r="X3366">
        <v>4.4693260623128941</v>
      </c>
      <c r="Y3366">
        <v>2.280323587942819</v>
      </c>
      <c r="Z3366">
        <v>2.7208314348405103</v>
      </c>
      <c r="AA3366">
        <v>0.84980135133760559</v>
      </c>
      <c r="AB3366">
        <v>0.5851723887787067</v>
      </c>
      <c r="AC3366">
        <v>0.1336995189380111</v>
      </c>
      <c r="AD3366">
        <v>0</v>
      </c>
      <c r="AE3366">
        <v>11.08658150684558</v>
      </c>
    </row>
    <row r="3367" spans="1:31" x14ac:dyDescent="0.25">
      <c r="A3367">
        <v>2070366</v>
      </c>
      <c r="B3367">
        <v>1</v>
      </c>
      <c r="C3367" t="s">
        <v>81</v>
      </c>
      <c r="D3367" t="s">
        <v>117</v>
      </c>
      <c r="E3367" t="s">
        <v>158</v>
      </c>
      <c r="F3367" t="s">
        <v>9891</v>
      </c>
      <c r="G3367" t="s">
        <v>160</v>
      </c>
      <c r="H3367" t="s">
        <v>143</v>
      </c>
      <c r="I3367" t="s">
        <v>135</v>
      </c>
      <c r="J3367" t="s">
        <v>136</v>
      </c>
      <c r="K3367" t="s">
        <v>137</v>
      </c>
      <c r="L3367" t="s">
        <v>9892</v>
      </c>
      <c r="M3367" t="s">
        <v>9893</v>
      </c>
      <c r="N3367">
        <v>1.2097222219999999</v>
      </c>
      <c r="O3367">
        <v>0</v>
      </c>
      <c r="P3367">
        <v>5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0.58284872398298659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0.58284872398298659</v>
      </c>
    </row>
    <row r="3368" spans="1:31" x14ac:dyDescent="0.25">
      <c r="A3368">
        <v>2070595</v>
      </c>
      <c r="B3368">
        <v>1</v>
      </c>
      <c r="C3368" t="s">
        <v>81</v>
      </c>
      <c r="D3368" t="s">
        <v>112</v>
      </c>
      <c r="E3368" t="s">
        <v>146</v>
      </c>
      <c r="F3368" t="s">
        <v>9894</v>
      </c>
      <c r="G3368" t="s">
        <v>133</v>
      </c>
      <c r="H3368" t="s">
        <v>134</v>
      </c>
      <c r="I3368" t="s">
        <v>135</v>
      </c>
      <c r="J3368" t="s">
        <v>136</v>
      </c>
      <c r="K3368" t="s">
        <v>137</v>
      </c>
      <c r="L3368" t="s">
        <v>9895</v>
      </c>
      <c r="M3368" t="s">
        <v>9896</v>
      </c>
      <c r="N3368">
        <v>1.459166666</v>
      </c>
      <c r="O3368">
        <v>1</v>
      </c>
      <c r="P3368">
        <v>2</v>
      </c>
      <c r="Q3368">
        <v>42</v>
      </c>
      <c r="R3368">
        <v>69</v>
      </c>
      <c r="S3368">
        <v>4</v>
      </c>
      <c r="T3368">
        <v>1</v>
      </c>
      <c r="U3368">
        <v>1</v>
      </c>
      <c r="V3368">
        <v>0</v>
      </c>
      <c r="W3368">
        <v>1.6231315274529057</v>
      </c>
      <c r="X3368">
        <v>0.73403090438233121</v>
      </c>
      <c r="Y3368">
        <v>62.244938044566645</v>
      </c>
      <c r="Z3368">
        <v>60.763231432342842</v>
      </c>
      <c r="AA3368">
        <v>4.7161221454991047</v>
      </c>
      <c r="AB3368">
        <v>12.323890619746717</v>
      </c>
      <c r="AC3368">
        <v>9.317690256364445</v>
      </c>
      <c r="AD3368">
        <v>0</v>
      </c>
      <c r="AE3368">
        <v>151.723034930355</v>
      </c>
    </row>
    <row r="3369" spans="1:31" x14ac:dyDescent="0.25">
      <c r="A3369">
        <v>2071093</v>
      </c>
      <c r="B3369">
        <v>1</v>
      </c>
      <c r="C3369" t="s">
        <v>80</v>
      </c>
      <c r="D3369" t="s">
        <v>94</v>
      </c>
      <c r="E3369" t="s">
        <v>158</v>
      </c>
      <c r="F3369" t="s">
        <v>9897</v>
      </c>
      <c r="G3369" t="s">
        <v>160</v>
      </c>
      <c r="H3369" t="s">
        <v>143</v>
      </c>
      <c r="I3369" t="s">
        <v>135</v>
      </c>
      <c r="J3369" t="s">
        <v>136</v>
      </c>
      <c r="K3369" t="s">
        <v>137</v>
      </c>
      <c r="L3369" t="s">
        <v>9898</v>
      </c>
      <c r="M3369" t="s">
        <v>9899</v>
      </c>
      <c r="N3369">
        <v>3.6552777769999998</v>
      </c>
      <c r="O3369">
        <v>0</v>
      </c>
      <c r="P3369">
        <v>21</v>
      </c>
      <c r="Q3369">
        <v>0</v>
      </c>
      <c r="R3369">
        <v>0</v>
      </c>
      <c r="S3369">
        <v>0</v>
      </c>
      <c r="T3369">
        <v>1</v>
      </c>
      <c r="U3369">
        <v>0</v>
      </c>
      <c r="V3369">
        <v>0</v>
      </c>
      <c r="W3369">
        <v>0</v>
      </c>
      <c r="X3369">
        <v>14.19124768292898</v>
      </c>
      <c r="Y3369">
        <v>0</v>
      </c>
      <c r="Z3369">
        <v>0</v>
      </c>
      <c r="AA3369">
        <v>0</v>
      </c>
      <c r="AB3369">
        <v>4.5681291388180001E-2</v>
      </c>
      <c r="AC3369">
        <v>0</v>
      </c>
      <c r="AD3369">
        <v>0</v>
      </c>
      <c r="AE3369">
        <v>14.236928974317159</v>
      </c>
    </row>
    <row r="3370" spans="1:31" x14ac:dyDescent="0.25">
      <c r="A3370">
        <v>2070787</v>
      </c>
      <c r="B3370">
        <v>1</v>
      </c>
      <c r="C3370" t="s">
        <v>80</v>
      </c>
      <c r="D3370" t="s">
        <v>99</v>
      </c>
      <c r="E3370" t="s">
        <v>177</v>
      </c>
      <c r="F3370" t="s">
        <v>9900</v>
      </c>
      <c r="G3370" t="s">
        <v>183</v>
      </c>
      <c r="H3370" t="s">
        <v>143</v>
      </c>
      <c r="I3370" t="s">
        <v>135</v>
      </c>
      <c r="J3370" t="s">
        <v>136</v>
      </c>
      <c r="K3370" t="s">
        <v>137</v>
      </c>
      <c r="L3370" t="s">
        <v>9901</v>
      </c>
      <c r="M3370" t="s">
        <v>9902</v>
      </c>
      <c r="N3370">
        <v>4.0633333330000001</v>
      </c>
      <c r="O3370">
        <v>0</v>
      </c>
      <c r="P3370">
        <v>1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7.8839105834348347E-2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7.8839105834348347E-2</v>
      </c>
    </row>
    <row r="3371" spans="1:31" x14ac:dyDescent="0.25">
      <c r="A3371">
        <v>2070309</v>
      </c>
      <c r="B3371">
        <v>1</v>
      </c>
      <c r="C3371" t="s">
        <v>80</v>
      </c>
      <c r="D3371" t="s">
        <v>82</v>
      </c>
      <c r="E3371" t="s">
        <v>169</v>
      </c>
      <c r="F3371" t="s">
        <v>9903</v>
      </c>
      <c r="G3371" t="s">
        <v>513</v>
      </c>
      <c r="H3371" t="s">
        <v>134</v>
      </c>
      <c r="I3371" t="s">
        <v>259</v>
      </c>
      <c r="J3371" t="s">
        <v>136</v>
      </c>
      <c r="K3371" t="s">
        <v>155</v>
      </c>
      <c r="L3371" t="s">
        <v>9904</v>
      </c>
      <c r="M3371" t="s">
        <v>9905</v>
      </c>
      <c r="N3371">
        <v>2.3655555000000002E-2</v>
      </c>
      <c r="O3371">
        <v>0</v>
      </c>
      <c r="P3371">
        <v>988</v>
      </c>
      <c r="Q3371">
        <v>0</v>
      </c>
      <c r="R3371">
        <v>0</v>
      </c>
      <c r="S3371">
        <v>0</v>
      </c>
      <c r="T3371">
        <v>66</v>
      </c>
      <c r="U3371">
        <v>0</v>
      </c>
      <c r="V3371">
        <v>0</v>
      </c>
      <c r="W3371">
        <v>0</v>
      </c>
      <c r="X3371">
        <v>4.8405326992765119</v>
      </c>
      <c r="Y3371">
        <v>0</v>
      </c>
      <c r="Z3371">
        <v>0</v>
      </c>
      <c r="AA3371">
        <v>0</v>
      </c>
      <c r="AB3371">
        <v>0.72640562787665719</v>
      </c>
      <c r="AC3371">
        <v>0</v>
      </c>
      <c r="AD3371">
        <v>0</v>
      </c>
      <c r="AE3371">
        <v>5.5669383271531689</v>
      </c>
    </row>
    <row r="3372" spans="1:31" x14ac:dyDescent="0.25">
      <c r="A3372">
        <v>2070552</v>
      </c>
      <c r="B3372">
        <v>1</v>
      </c>
      <c r="C3372" t="s">
        <v>81</v>
      </c>
      <c r="D3372" t="s">
        <v>122</v>
      </c>
      <c r="E3372" t="s">
        <v>146</v>
      </c>
      <c r="F3372" t="s">
        <v>2719</v>
      </c>
      <c r="G3372" t="s">
        <v>133</v>
      </c>
      <c r="H3372" t="s">
        <v>134</v>
      </c>
      <c r="I3372" t="s">
        <v>135</v>
      </c>
      <c r="J3372" t="s">
        <v>136</v>
      </c>
      <c r="K3372" t="s">
        <v>137</v>
      </c>
      <c r="L3372" t="s">
        <v>9906</v>
      </c>
      <c r="M3372" t="s">
        <v>9907</v>
      </c>
      <c r="N3372">
        <v>0.38138888799999998</v>
      </c>
      <c r="O3372">
        <v>23</v>
      </c>
      <c r="P3372">
        <v>692</v>
      </c>
      <c r="Q3372">
        <v>66</v>
      </c>
      <c r="R3372">
        <v>21</v>
      </c>
      <c r="S3372">
        <v>18</v>
      </c>
      <c r="T3372">
        <v>45</v>
      </c>
      <c r="U3372">
        <v>0</v>
      </c>
      <c r="V3372">
        <v>1</v>
      </c>
      <c r="W3372">
        <v>2.179505798270831</v>
      </c>
      <c r="X3372">
        <v>37.162166778122248</v>
      </c>
      <c r="Y3372">
        <v>31.623494810179555</v>
      </c>
      <c r="Z3372">
        <v>5.0687033508737454</v>
      </c>
      <c r="AA3372">
        <v>23.79012475323476</v>
      </c>
      <c r="AB3372">
        <v>11.547538413753319</v>
      </c>
      <c r="AC3372">
        <v>0</v>
      </c>
      <c r="AD3372">
        <v>2.9422235016231646</v>
      </c>
      <c r="AE3372">
        <v>114.31375740605762</v>
      </c>
    </row>
    <row r="3373" spans="1:31" x14ac:dyDescent="0.25">
      <c r="A3373">
        <v>2071285</v>
      </c>
      <c r="B3373">
        <v>1</v>
      </c>
      <c r="C3373" t="s">
        <v>81</v>
      </c>
      <c r="D3373" t="s">
        <v>112</v>
      </c>
      <c r="E3373" t="s">
        <v>146</v>
      </c>
      <c r="F3373" t="s">
        <v>9908</v>
      </c>
      <c r="G3373" t="s">
        <v>133</v>
      </c>
      <c r="H3373" t="s">
        <v>134</v>
      </c>
      <c r="I3373" t="s">
        <v>135</v>
      </c>
      <c r="J3373" t="s">
        <v>136</v>
      </c>
      <c r="K3373" t="s">
        <v>137</v>
      </c>
      <c r="L3373" t="s">
        <v>9909</v>
      </c>
      <c r="M3373" t="s">
        <v>9910</v>
      </c>
      <c r="N3373">
        <v>0.65222222200000002</v>
      </c>
      <c r="O3373">
        <v>2</v>
      </c>
      <c r="P3373">
        <v>812</v>
      </c>
      <c r="Q3373">
        <v>80</v>
      </c>
      <c r="R3373">
        <v>268</v>
      </c>
      <c r="S3373">
        <v>11</v>
      </c>
      <c r="T3373">
        <v>103</v>
      </c>
      <c r="U3373">
        <v>1</v>
      </c>
      <c r="V3373">
        <v>0</v>
      </c>
      <c r="W3373">
        <v>0.41442432692825781</v>
      </c>
      <c r="X3373">
        <v>89.849026558122603</v>
      </c>
      <c r="Y3373">
        <v>79.264017963249159</v>
      </c>
      <c r="Z3373">
        <v>104.90078465294032</v>
      </c>
      <c r="AA3373">
        <v>25.743916671290407</v>
      </c>
      <c r="AB3373">
        <v>28.411973379295908</v>
      </c>
      <c r="AC3373">
        <v>3.4691232287844302</v>
      </c>
      <c r="AD3373">
        <v>0</v>
      </c>
      <c r="AE3373">
        <v>332.05326678061107</v>
      </c>
    </row>
    <row r="3374" spans="1:31" x14ac:dyDescent="0.25">
      <c r="A3374">
        <v>2070452</v>
      </c>
      <c r="B3374">
        <v>1</v>
      </c>
      <c r="C3374" t="s">
        <v>80</v>
      </c>
      <c r="D3374" t="s">
        <v>104</v>
      </c>
      <c r="E3374" t="s">
        <v>177</v>
      </c>
      <c r="F3374" t="s">
        <v>9911</v>
      </c>
      <c r="G3374" t="s">
        <v>183</v>
      </c>
      <c r="H3374" t="s">
        <v>143</v>
      </c>
      <c r="I3374" t="s">
        <v>135</v>
      </c>
      <c r="J3374" t="s">
        <v>136</v>
      </c>
      <c r="K3374" t="s">
        <v>137</v>
      </c>
      <c r="L3374" t="s">
        <v>9912</v>
      </c>
      <c r="M3374" t="s">
        <v>9913</v>
      </c>
      <c r="N3374">
        <v>4.7586111109999996</v>
      </c>
      <c r="O3374">
        <v>0</v>
      </c>
      <c r="P3374">
        <v>1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1.0546785390139557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1.0546785390139557</v>
      </c>
    </row>
    <row r="3375" spans="1:31" x14ac:dyDescent="0.25">
      <c r="A3375">
        <v>2070844</v>
      </c>
      <c r="B3375">
        <v>1</v>
      </c>
      <c r="C3375" t="s">
        <v>80</v>
      </c>
      <c r="D3375" t="s">
        <v>108</v>
      </c>
      <c r="E3375" t="s">
        <v>131</v>
      </c>
      <c r="F3375" t="s">
        <v>9914</v>
      </c>
      <c r="G3375" t="s">
        <v>263</v>
      </c>
      <c r="H3375" t="s">
        <v>134</v>
      </c>
      <c r="I3375" t="s">
        <v>135</v>
      </c>
      <c r="J3375" t="s">
        <v>136</v>
      </c>
      <c r="K3375" t="s">
        <v>137</v>
      </c>
      <c r="L3375" t="s">
        <v>9915</v>
      </c>
      <c r="M3375" t="s">
        <v>9916</v>
      </c>
      <c r="N3375">
        <v>3.5436111110000001</v>
      </c>
      <c r="O3375">
        <v>0</v>
      </c>
      <c r="P3375">
        <v>48</v>
      </c>
      <c r="Q3375">
        <v>0</v>
      </c>
      <c r="R3375">
        <v>29</v>
      </c>
      <c r="S3375">
        <v>0</v>
      </c>
      <c r="T3375">
        <v>14</v>
      </c>
      <c r="U3375">
        <v>0</v>
      </c>
      <c r="V3375">
        <v>0</v>
      </c>
      <c r="W3375">
        <v>0</v>
      </c>
      <c r="X3375">
        <v>46.18105347866635</v>
      </c>
      <c r="Y3375">
        <v>0</v>
      </c>
      <c r="Z3375">
        <v>200.17783574163101</v>
      </c>
      <c r="AA3375">
        <v>0</v>
      </c>
      <c r="AB3375">
        <v>204.70957471883864</v>
      </c>
      <c r="AC3375">
        <v>0</v>
      </c>
      <c r="AD3375">
        <v>0</v>
      </c>
      <c r="AE3375">
        <v>451.068463939136</v>
      </c>
    </row>
    <row r="3376" spans="1:31" x14ac:dyDescent="0.25">
      <c r="A3376">
        <v>2071205</v>
      </c>
      <c r="B3376">
        <v>1</v>
      </c>
      <c r="C3376" t="s">
        <v>81</v>
      </c>
      <c r="D3376" t="s">
        <v>123</v>
      </c>
      <c r="E3376" t="s">
        <v>158</v>
      </c>
      <c r="F3376" t="s">
        <v>9917</v>
      </c>
      <c r="G3376" t="s">
        <v>1007</v>
      </c>
      <c r="H3376" t="s">
        <v>143</v>
      </c>
      <c r="I3376" t="s">
        <v>135</v>
      </c>
      <c r="J3376" t="s">
        <v>3</v>
      </c>
      <c r="K3376" t="s">
        <v>137</v>
      </c>
      <c r="L3376" t="s">
        <v>9918</v>
      </c>
      <c r="M3376" t="s">
        <v>9919</v>
      </c>
      <c r="N3376">
        <v>3.5147222220000001</v>
      </c>
      <c r="O3376">
        <v>0</v>
      </c>
      <c r="P3376">
        <v>39</v>
      </c>
      <c r="Q3376">
        <v>0</v>
      </c>
      <c r="R3376">
        <v>0</v>
      </c>
      <c r="S3376">
        <v>0</v>
      </c>
      <c r="T3376">
        <v>3</v>
      </c>
      <c r="U3376">
        <v>0</v>
      </c>
      <c r="V3376">
        <v>0</v>
      </c>
      <c r="W3376">
        <v>0</v>
      </c>
      <c r="X3376">
        <v>31.708338440579251</v>
      </c>
      <c r="Y3376">
        <v>0</v>
      </c>
      <c r="Z3376">
        <v>0</v>
      </c>
      <c r="AA3376">
        <v>0</v>
      </c>
      <c r="AB3376">
        <v>9.9344762255013634</v>
      </c>
      <c r="AC3376">
        <v>0</v>
      </c>
      <c r="AD3376">
        <v>0</v>
      </c>
      <c r="AE3376">
        <v>41.642814666080611</v>
      </c>
    </row>
    <row r="3377" spans="1:31" x14ac:dyDescent="0.25">
      <c r="A3377">
        <v>2070873</v>
      </c>
      <c r="B3377">
        <v>1</v>
      </c>
      <c r="C3377" t="s">
        <v>80</v>
      </c>
      <c r="D3377" t="s">
        <v>96</v>
      </c>
      <c r="E3377" t="s">
        <v>158</v>
      </c>
      <c r="F3377" t="s">
        <v>9920</v>
      </c>
      <c r="G3377" t="s">
        <v>160</v>
      </c>
      <c r="H3377" t="s">
        <v>143</v>
      </c>
      <c r="I3377" t="s">
        <v>135</v>
      </c>
      <c r="J3377" t="s">
        <v>136</v>
      </c>
      <c r="K3377" t="s">
        <v>137</v>
      </c>
      <c r="L3377" t="s">
        <v>9921</v>
      </c>
      <c r="M3377" t="s">
        <v>9922</v>
      </c>
      <c r="N3377">
        <v>3.2463888879999998</v>
      </c>
      <c r="O3377">
        <v>0</v>
      </c>
      <c r="P3377">
        <v>28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42.330685682918144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42.330685682918144</v>
      </c>
    </row>
    <row r="3378" spans="1:31" x14ac:dyDescent="0.25">
      <c r="A3378">
        <v>2071251</v>
      </c>
      <c r="B3378">
        <v>1</v>
      </c>
      <c r="C3378" t="s">
        <v>80</v>
      </c>
      <c r="D3378" t="s">
        <v>85</v>
      </c>
      <c r="E3378" t="s">
        <v>177</v>
      </c>
      <c r="F3378" t="s">
        <v>9923</v>
      </c>
      <c r="G3378" t="s">
        <v>196</v>
      </c>
      <c r="H3378" t="s">
        <v>143</v>
      </c>
      <c r="I3378" t="s">
        <v>135</v>
      </c>
      <c r="J3378" t="s">
        <v>136</v>
      </c>
      <c r="K3378" t="s">
        <v>137</v>
      </c>
      <c r="L3378" t="s">
        <v>9924</v>
      </c>
      <c r="M3378" t="s">
        <v>9925</v>
      </c>
      <c r="N3378">
        <v>3.4277777770000002</v>
      </c>
      <c r="O3378">
        <v>0</v>
      </c>
      <c r="P3378">
        <v>6</v>
      </c>
      <c r="Q3378">
        <v>0</v>
      </c>
      <c r="R3378">
        <v>0</v>
      </c>
      <c r="S3378">
        <v>0</v>
      </c>
      <c r="T3378">
        <v>1</v>
      </c>
      <c r="U3378">
        <v>0</v>
      </c>
      <c r="V3378">
        <v>0</v>
      </c>
      <c r="W3378">
        <v>0</v>
      </c>
      <c r="X3378">
        <v>4.5079306344293597</v>
      </c>
      <c r="Y3378">
        <v>0</v>
      </c>
      <c r="Z3378">
        <v>0</v>
      </c>
      <c r="AA3378">
        <v>0</v>
      </c>
      <c r="AB3378">
        <v>0.8521462922030667</v>
      </c>
      <c r="AC3378">
        <v>0</v>
      </c>
      <c r="AD3378">
        <v>0</v>
      </c>
      <c r="AE3378">
        <v>5.3600769266324262</v>
      </c>
    </row>
    <row r="3379" spans="1:31" x14ac:dyDescent="0.25">
      <c r="A3379">
        <v>2070587</v>
      </c>
      <c r="B3379">
        <v>1</v>
      </c>
      <c r="C3379" t="s">
        <v>80</v>
      </c>
      <c r="D3379" t="s">
        <v>97</v>
      </c>
      <c r="E3379" t="s">
        <v>140</v>
      </c>
      <c r="F3379" t="s">
        <v>9926</v>
      </c>
      <c r="G3379" t="s">
        <v>142</v>
      </c>
      <c r="H3379" t="s">
        <v>143</v>
      </c>
      <c r="I3379" t="s">
        <v>135</v>
      </c>
      <c r="J3379" t="s">
        <v>136</v>
      </c>
      <c r="K3379" t="s">
        <v>137</v>
      </c>
      <c r="L3379" t="s">
        <v>9927</v>
      </c>
      <c r="M3379" t="s">
        <v>9928</v>
      </c>
      <c r="N3379">
        <v>7.3155555550000004</v>
      </c>
      <c r="O3379">
        <v>0</v>
      </c>
      <c r="P3379">
        <v>97</v>
      </c>
      <c r="Q3379">
        <v>0</v>
      </c>
      <c r="R3379">
        <v>0</v>
      </c>
      <c r="S3379">
        <v>0</v>
      </c>
      <c r="T3379">
        <v>11</v>
      </c>
      <c r="U3379">
        <v>0</v>
      </c>
      <c r="V3379">
        <v>0</v>
      </c>
      <c r="W3379">
        <v>0</v>
      </c>
      <c r="X3379">
        <v>323.19895825346771</v>
      </c>
      <c r="Y3379">
        <v>0</v>
      </c>
      <c r="Z3379">
        <v>0</v>
      </c>
      <c r="AA3379">
        <v>0</v>
      </c>
      <c r="AB3379">
        <v>147.94581358353955</v>
      </c>
      <c r="AC3379">
        <v>0</v>
      </c>
      <c r="AD3379">
        <v>0</v>
      </c>
      <c r="AE3379">
        <v>471.14477183700728</v>
      </c>
    </row>
    <row r="3380" spans="1:31" x14ac:dyDescent="0.25">
      <c r="A3380">
        <v>2071228</v>
      </c>
      <c r="B3380">
        <v>1</v>
      </c>
      <c r="C3380" t="s">
        <v>81</v>
      </c>
      <c r="D3380" t="s">
        <v>123</v>
      </c>
      <c r="E3380" t="s">
        <v>295</v>
      </c>
      <c r="F3380" t="s">
        <v>9929</v>
      </c>
      <c r="G3380" t="s">
        <v>133</v>
      </c>
      <c r="H3380" t="s">
        <v>134</v>
      </c>
      <c r="I3380" t="s">
        <v>135</v>
      </c>
      <c r="J3380" t="s">
        <v>136</v>
      </c>
      <c r="K3380" t="s">
        <v>137</v>
      </c>
      <c r="L3380" t="s">
        <v>9930</v>
      </c>
      <c r="M3380" t="s">
        <v>9931</v>
      </c>
      <c r="N3380">
        <v>0.78944444400000002</v>
      </c>
      <c r="O3380">
        <v>2</v>
      </c>
      <c r="P3380">
        <v>5253</v>
      </c>
      <c r="Q3380">
        <v>171</v>
      </c>
      <c r="R3380">
        <v>324</v>
      </c>
      <c r="S3380">
        <v>35</v>
      </c>
      <c r="T3380">
        <v>667</v>
      </c>
      <c r="U3380">
        <v>7</v>
      </c>
      <c r="V3380">
        <v>1</v>
      </c>
      <c r="W3380">
        <v>5.2767086477467995</v>
      </c>
      <c r="X3380">
        <v>803.50223208024624</v>
      </c>
      <c r="Y3380">
        <v>116.0280598836152</v>
      </c>
      <c r="Z3380">
        <v>115.37230629903382</v>
      </c>
      <c r="AA3380">
        <v>113.50785805263844</v>
      </c>
      <c r="AB3380">
        <v>243.1621655919196</v>
      </c>
      <c r="AC3380">
        <v>1353.2267627557048</v>
      </c>
      <c r="AD3380">
        <v>0.43869246374127224</v>
      </c>
      <c r="AE3380">
        <v>2750.514785774646</v>
      </c>
    </row>
    <row r="3381" spans="1:31" x14ac:dyDescent="0.25">
      <c r="A3381">
        <v>2070687</v>
      </c>
      <c r="B3381">
        <v>1</v>
      </c>
      <c r="C3381" t="s">
        <v>80</v>
      </c>
      <c r="D3381" t="s">
        <v>103</v>
      </c>
      <c r="E3381" t="s">
        <v>140</v>
      </c>
      <c r="F3381" t="s">
        <v>9932</v>
      </c>
      <c r="G3381" t="s">
        <v>142</v>
      </c>
      <c r="H3381" t="s">
        <v>143</v>
      </c>
      <c r="I3381" t="s">
        <v>135</v>
      </c>
      <c r="J3381" t="s">
        <v>136</v>
      </c>
      <c r="K3381" t="s">
        <v>137</v>
      </c>
      <c r="L3381" t="s">
        <v>9933</v>
      </c>
      <c r="M3381" t="s">
        <v>9934</v>
      </c>
      <c r="N3381">
        <v>0.66500000000000004</v>
      </c>
      <c r="O3381">
        <v>0</v>
      </c>
      <c r="P3381">
        <v>84</v>
      </c>
      <c r="Q3381">
        <v>0</v>
      </c>
      <c r="R3381">
        <v>14</v>
      </c>
      <c r="S3381">
        <v>0</v>
      </c>
      <c r="T3381">
        <v>25</v>
      </c>
      <c r="U3381">
        <v>0</v>
      </c>
      <c r="V3381">
        <v>0</v>
      </c>
      <c r="W3381">
        <v>0</v>
      </c>
      <c r="X3381">
        <v>14.279984532086873</v>
      </c>
      <c r="Y3381">
        <v>0</v>
      </c>
      <c r="Z3381">
        <v>2.4597039366384608</v>
      </c>
      <c r="AA3381">
        <v>0</v>
      </c>
      <c r="AB3381">
        <v>10.50677603992521</v>
      </c>
      <c r="AC3381">
        <v>0</v>
      </c>
      <c r="AD3381">
        <v>0</v>
      </c>
      <c r="AE3381">
        <v>27.246464508650543</v>
      </c>
    </row>
    <row r="3382" spans="1:31" x14ac:dyDescent="0.25">
      <c r="A3382">
        <v>2070564</v>
      </c>
      <c r="B3382">
        <v>1</v>
      </c>
      <c r="C3382" t="s">
        <v>80</v>
      </c>
      <c r="D3382" t="s">
        <v>84</v>
      </c>
      <c r="E3382" t="s">
        <v>177</v>
      </c>
      <c r="F3382" t="s">
        <v>9935</v>
      </c>
      <c r="G3382" t="s">
        <v>183</v>
      </c>
      <c r="H3382" t="s">
        <v>143</v>
      </c>
      <c r="I3382" t="s">
        <v>135</v>
      </c>
      <c r="J3382" t="s">
        <v>136</v>
      </c>
      <c r="K3382" t="s">
        <v>137</v>
      </c>
      <c r="L3382" t="s">
        <v>9936</v>
      </c>
      <c r="M3382" t="s">
        <v>9937</v>
      </c>
      <c r="N3382">
        <v>7.2847222220000001</v>
      </c>
      <c r="O3382">
        <v>0</v>
      </c>
      <c r="P3382">
        <v>1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1.4867772260252332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1.4867772260252332</v>
      </c>
    </row>
    <row r="3383" spans="1:31" x14ac:dyDescent="0.25">
      <c r="A3383">
        <v>2070710</v>
      </c>
      <c r="B3383">
        <v>1</v>
      </c>
      <c r="C3383" t="s">
        <v>80</v>
      </c>
      <c r="D3383" t="s">
        <v>102</v>
      </c>
      <c r="E3383" t="s">
        <v>158</v>
      </c>
      <c r="F3383" t="s">
        <v>9938</v>
      </c>
      <c r="G3383" t="s">
        <v>160</v>
      </c>
      <c r="H3383" t="s">
        <v>143</v>
      </c>
      <c r="I3383" t="s">
        <v>135</v>
      </c>
      <c r="J3383" t="s">
        <v>136</v>
      </c>
      <c r="K3383" t="s">
        <v>137</v>
      </c>
      <c r="L3383" t="s">
        <v>9939</v>
      </c>
      <c r="M3383" t="s">
        <v>9940</v>
      </c>
      <c r="N3383">
        <v>0.75833333300000005</v>
      </c>
      <c r="O3383">
        <v>0</v>
      </c>
      <c r="P3383">
        <v>23</v>
      </c>
      <c r="Q3383">
        <v>0</v>
      </c>
      <c r="R3383">
        <v>6</v>
      </c>
      <c r="S3383">
        <v>0</v>
      </c>
      <c r="T3383">
        <v>5</v>
      </c>
      <c r="U3383">
        <v>0</v>
      </c>
      <c r="V3383">
        <v>0</v>
      </c>
      <c r="W3383">
        <v>0</v>
      </c>
      <c r="X3383">
        <v>4.3570605810963601</v>
      </c>
      <c r="Y3383">
        <v>0</v>
      </c>
      <c r="Z3383">
        <v>0.48719613383320004</v>
      </c>
      <c r="AA3383">
        <v>0</v>
      </c>
      <c r="AB3383">
        <v>0.56611719179441056</v>
      </c>
      <c r="AC3383">
        <v>0</v>
      </c>
      <c r="AD3383">
        <v>0</v>
      </c>
      <c r="AE3383">
        <v>5.4103739067239713</v>
      </c>
    </row>
    <row r="3384" spans="1:31" x14ac:dyDescent="0.25">
      <c r="A3384">
        <v>2070879</v>
      </c>
      <c r="B3384">
        <v>1</v>
      </c>
      <c r="C3384" t="s">
        <v>80</v>
      </c>
      <c r="D3384" t="s">
        <v>109</v>
      </c>
      <c r="E3384" t="s">
        <v>177</v>
      </c>
      <c r="F3384" t="s">
        <v>9941</v>
      </c>
      <c r="G3384" t="s">
        <v>183</v>
      </c>
      <c r="H3384" t="s">
        <v>143</v>
      </c>
      <c r="I3384" t="s">
        <v>135</v>
      </c>
      <c r="J3384" t="s">
        <v>136</v>
      </c>
      <c r="K3384" t="s">
        <v>137</v>
      </c>
      <c r="L3384" t="s">
        <v>9942</v>
      </c>
      <c r="M3384" t="s">
        <v>9943</v>
      </c>
      <c r="N3384">
        <v>1.0833333329999999</v>
      </c>
      <c r="O3384">
        <v>0</v>
      </c>
      <c r="P3384">
        <v>3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0.33665745721983337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0.33665745721983337</v>
      </c>
    </row>
    <row r="3385" spans="1:31" x14ac:dyDescent="0.25">
      <c r="A3385">
        <v>2070856</v>
      </c>
      <c r="B3385">
        <v>1</v>
      </c>
      <c r="C3385" t="s">
        <v>81</v>
      </c>
      <c r="D3385" t="s">
        <v>112</v>
      </c>
      <c r="E3385" t="s">
        <v>146</v>
      </c>
      <c r="F3385" t="s">
        <v>9894</v>
      </c>
      <c r="G3385" t="s">
        <v>133</v>
      </c>
      <c r="H3385" t="s">
        <v>134</v>
      </c>
      <c r="I3385" t="s">
        <v>135</v>
      </c>
      <c r="J3385" t="s">
        <v>136</v>
      </c>
      <c r="K3385" t="s">
        <v>137</v>
      </c>
      <c r="L3385" t="s">
        <v>9944</v>
      </c>
      <c r="M3385" t="s">
        <v>9945</v>
      </c>
      <c r="N3385">
        <v>1.785555555</v>
      </c>
      <c r="O3385">
        <v>1</v>
      </c>
      <c r="P3385">
        <v>2</v>
      </c>
      <c r="Q3385">
        <v>42</v>
      </c>
      <c r="R3385">
        <v>69</v>
      </c>
      <c r="S3385">
        <v>4</v>
      </c>
      <c r="T3385">
        <v>1</v>
      </c>
      <c r="U3385">
        <v>1</v>
      </c>
      <c r="V3385">
        <v>0</v>
      </c>
      <c r="W3385">
        <v>1.9349498691661626</v>
      </c>
      <c r="X3385">
        <v>0.87504492296279501</v>
      </c>
      <c r="Y3385">
        <v>77.062035096737517</v>
      </c>
      <c r="Z3385">
        <v>69.764061113705722</v>
      </c>
      <c r="AA3385">
        <v>5.8455652185112497</v>
      </c>
      <c r="AB3385">
        <v>15.07753482351999</v>
      </c>
      <c r="AC3385">
        <v>11.780344227478889</v>
      </c>
      <c r="AD3385">
        <v>0</v>
      </c>
      <c r="AE3385">
        <v>182.33953527208229</v>
      </c>
    </row>
    <row r="3386" spans="1:31" x14ac:dyDescent="0.25">
      <c r="A3386">
        <v>2070733</v>
      </c>
      <c r="B3386">
        <v>1</v>
      </c>
      <c r="C3386" t="s">
        <v>81</v>
      </c>
      <c r="D3386" t="s">
        <v>120</v>
      </c>
      <c r="E3386" t="s">
        <v>146</v>
      </c>
      <c r="F3386" t="s">
        <v>746</v>
      </c>
      <c r="G3386" t="s">
        <v>133</v>
      </c>
      <c r="H3386" t="s">
        <v>134</v>
      </c>
      <c r="I3386" t="s">
        <v>135</v>
      </c>
      <c r="J3386" t="s">
        <v>136</v>
      </c>
      <c r="K3386" t="s">
        <v>137</v>
      </c>
      <c r="L3386" t="s">
        <v>9946</v>
      </c>
      <c r="M3386" t="s">
        <v>9947</v>
      </c>
      <c r="N3386">
        <v>0.87638888800000003</v>
      </c>
      <c r="O3386">
        <v>0</v>
      </c>
      <c r="P3386">
        <v>1068</v>
      </c>
      <c r="Q3386">
        <v>0</v>
      </c>
      <c r="R3386">
        <v>5</v>
      </c>
      <c r="S3386">
        <v>1</v>
      </c>
      <c r="T3386">
        <v>125</v>
      </c>
      <c r="U3386">
        <v>0</v>
      </c>
      <c r="V3386">
        <v>0</v>
      </c>
      <c r="W3386">
        <v>0</v>
      </c>
      <c r="X3386">
        <v>173.22190069121564</v>
      </c>
      <c r="Y3386">
        <v>0</v>
      </c>
      <c r="Z3386">
        <v>2.6264791077025764</v>
      </c>
      <c r="AA3386">
        <v>97.079099157135346</v>
      </c>
      <c r="AB3386">
        <v>63.469155937526523</v>
      </c>
      <c r="AC3386">
        <v>0</v>
      </c>
      <c r="AD3386">
        <v>0</v>
      </c>
      <c r="AE3386">
        <v>336.39663489358009</v>
      </c>
    </row>
    <row r="3387" spans="1:31" x14ac:dyDescent="0.25">
      <c r="A3387">
        <v>2071165</v>
      </c>
      <c r="B3387">
        <v>1</v>
      </c>
      <c r="C3387" t="s">
        <v>80</v>
      </c>
      <c r="D3387" t="s">
        <v>101</v>
      </c>
      <c r="E3387" t="s">
        <v>177</v>
      </c>
      <c r="F3387" t="s">
        <v>9948</v>
      </c>
      <c r="G3387" t="s">
        <v>183</v>
      </c>
      <c r="H3387" t="s">
        <v>143</v>
      </c>
      <c r="I3387" t="s">
        <v>135</v>
      </c>
      <c r="J3387" t="s">
        <v>136</v>
      </c>
      <c r="K3387" t="s">
        <v>137</v>
      </c>
      <c r="L3387" t="s">
        <v>9949</v>
      </c>
      <c r="M3387" t="s">
        <v>9950</v>
      </c>
      <c r="N3387">
        <v>1.8416666660000001</v>
      </c>
      <c r="O3387">
        <v>0</v>
      </c>
      <c r="P3387">
        <v>1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3.5093731007708337E-2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3.5093731007708337E-2</v>
      </c>
    </row>
    <row r="3388" spans="1:31" x14ac:dyDescent="0.25">
      <c r="A3388">
        <v>2070773</v>
      </c>
      <c r="B3388">
        <v>1</v>
      </c>
      <c r="C3388" t="s">
        <v>80</v>
      </c>
      <c r="D3388" t="s">
        <v>106</v>
      </c>
      <c r="E3388" t="s">
        <v>131</v>
      </c>
      <c r="F3388" t="s">
        <v>1010</v>
      </c>
      <c r="G3388" t="s">
        <v>133</v>
      </c>
      <c r="H3388" t="s">
        <v>134</v>
      </c>
      <c r="I3388" t="s">
        <v>135</v>
      </c>
      <c r="J3388" t="s">
        <v>136</v>
      </c>
      <c r="K3388" t="s">
        <v>137</v>
      </c>
      <c r="L3388" t="s">
        <v>9951</v>
      </c>
      <c r="M3388" t="s">
        <v>9952</v>
      </c>
      <c r="N3388">
        <v>1.0263888880000001</v>
      </c>
      <c r="O3388">
        <v>0</v>
      </c>
      <c r="P3388">
        <v>1160</v>
      </c>
      <c r="Q3388">
        <v>19</v>
      </c>
      <c r="R3388">
        <v>140</v>
      </c>
      <c r="S3388">
        <v>11</v>
      </c>
      <c r="T3388">
        <v>233</v>
      </c>
      <c r="U3388">
        <v>0</v>
      </c>
      <c r="V3388">
        <v>0</v>
      </c>
      <c r="W3388">
        <v>0</v>
      </c>
      <c r="X3388">
        <v>179.05531605754433</v>
      </c>
      <c r="Y3388">
        <v>12.915287178217335</v>
      </c>
      <c r="Z3388">
        <v>64.012075119038556</v>
      </c>
      <c r="AA3388">
        <v>78.584775223111436</v>
      </c>
      <c r="AB3388">
        <v>105.78510020900406</v>
      </c>
      <c r="AC3388">
        <v>0</v>
      </c>
      <c r="AD3388">
        <v>0</v>
      </c>
      <c r="AE3388">
        <v>440.35255378691568</v>
      </c>
    </row>
    <row r="3389" spans="1:31" x14ac:dyDescent="0.25">
      <c r="A3389">
        <v>2070478</v>
      </c>
      <c r="B3389">
        <v>1</v>
      </c>
      <c r="C3389" t="s">
        <v>80</v>
      </c>
      <c r="D3389" t="s">
        <v>105</v>
      </c>
      <c r="E3389" t="s">
        <v>295</v>
      </c>
      <c r="F3389" t="s">
        <v>2346</v>
      </c>
      <c r="G3389" t="s">
        <v>133</v>
      </c>
      <c r="H3389" t="s">
        <v>134</v>
      </c>
      <c r="I3389" t="s">
        <v>135</v>
      </c>
      <c r="J3389" t="s">
        <v>136</v>
      </c>
      <c r="K3389" t="s">
        <v>137</v>
      </c>
      <c r="L3389" t="s">
        <v>9953</v>
      </c>
      <c r="M3389" t="s">
        <v>9954</v>
      </c>
      <c r="N3389">
        <v>0.16027777700000001</v>
      </c>
      <c r="O3389">
        <v>4</v>
      </c>
      <c r="P3389">
        <v>2435</v>
      </c>
      <c r="Q3389">
        <v>6</v>
      </c>
      <c r="R3389">
        <v>4</v>
      </c>
      <c r="S3389">
        <v>33</v>
      </c>
      <c r="T3389">
        <v>294</v>
      </c>
      <c r="U3389">
        <v>20</v>
      </c>
      <c r="V3389">
        <v>35</v>
      </c>
      <c r="W3389">
        <v>2.6547590348568901</v>
      </c>
      <c r="X3389">
        <v>108.00225434416132</v>
      </c>
      <c r="Y3389">
        <v>0.6820831087687228</v>
      </c>
      <c r="Z3389">
        <v>2.9918707587367499</v>
      </c>
      <c r="AA3389">
        <v>67.586905628768577</v>
      </c>
      <c r="AB3389">
        <v>110.22334816036862</v>
      </c>
      <c r="AC3389">
        <v>453.03097744758719</v>
      </c>
      <c r="AD3389">
        <v>280.88903671878103</v>
      </c>
      <c r="AE3389">
        <v>1026.0612352020291</v>
      </c>
    </row>
    <row r="3390" spans="1:31" x14ac:dyDescent="0.25">
      <c r="A3390">
        <v>2071105</v>
      </c>
      <c r="B3390">
        <v>1</v>
      </c>
      <c r="C3390" t="s">
        <v>81</v>
      </c>
      <c r="D3390" t="s">
        <v>123</v>
      </c>
      <c r="E3390" t="s">
        <v>158</v>
      </c>
      <c r="F3390" t="s">
        <v>9955</v>
      </c>
      <c r="G3390" t="s">
        <v>160</v>
      </c>
      <c r="H3390" t="s">
        <v>143</v>
      </c>
      <c r="I3390" t="s">
        <v>135</v>
      </c>
      <c r="J3390" t="s">
        <v>136</v>
      </c>
      <c r="K3390" t="s">
        <v>137</v>
      </c>
      <c r="L3390" t="s">
        <v>9956</v>
      </c>
      <c r="M3390" t="s">
        <v>9957</v>
      </c>
      <c r="N3390">
        <v>1.8222222219999999</v>
      </c>
      <c r="O3390">
        <v>0</v>
      </c>
      <c r="P3390">
        <v>14</v>
      </c>
      <c r="Q3390">
        <v>0</v>
      </c>
      <c r="R3390">
        <v>1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5.1117329840421384</v>
      </c>
      <c r="Y3390">
        <v>0</v>
      </c>
      <c r="Z3390">
        <v>0.37660794048546664</v>
      </c>
      <c r="AA3390">
        <v>0</v>
      </c>
      <c r="AB3390">
        <v>0</v>
      </c>
      <c r="AC3390">
        <v>0</v>
      </c>
      <c r="AD3390">
        <v>0</v>
      </c>
      <c r="AE3390">
        <v>5.4883409245276047</v>
      </c>
    </row>
    <row r="3391" spans="1:31" x14ac:dyDescent="0.25">
      <c r="A3391">
        <v>2070810</v>
      </c>
      <c r="B3391">
        <v>1</v>
      </c>
      <c r="C3391" t="s">
        <v>80</v>
      </c>
      <c r="D3391" t="s">
        <v>83</v>
      </c>
      <c r="E3391" t="s">
        <v>158</v>
      </c>
      <c r="F3391" t="s">
        <v>9958</v>
      </c>
      <c r="G3391" t="s">
        <v>160</v>
      </c>
      <c r="H3391" t="s">
        <v>143</v>
      </c>
      <c r="I3391" t="s">
        <v>135</v>
      </c>
      <c r="J3391" t="s">
        <v>136</v>
      </c>
      <c r="K3391" t="s">
        <v>137</v>
      </c>
      <c r="L3391" t="s">
        <v>9959</v>
      </c>
      <c r="M3391" t="s">
        <v>9960</v>
      </c>
      <c r="N3391">
        <v>1.6583333330000001</v>
      </c>
      <c r="O3391">
        <v>0</v>
      </c>
      <c r="P3391">
        <v>8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7.104719152382879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7.104719152382879</v>
      </c>
    </row>
    <row r="3392" spans="1:31" x14ac:dyDescent="0.25">
      <c r="A3392">
        <v>2070670</v>
      </c>
      <c r="B3392">
        <v>1</v>
      </c>
      <c r="C3392" t="s">
        <v>81</v>
      </c>
      <c r="D3392" t="s">
        <v>116</v>
      </c>
      <c r="E3392" t="s">
        <v>158</v>
      </c>
      <c r="F3392" t="s">
        <v>9961</v>
      </c>
      <c r="G3392" t="s">
        <v>160</v>
      </c>
      <c r="H3392" t="s">
        <v>143</v>
      </c>
      <c r="I3392" t="s">
        <v>135</v>
      </c>
      <c r="J3392" t="s">
        <v>136</v>
      </c>
      <c r="K3392" t="s">
        <v>137</v>
      </c>
      <c r="L3392" t="s">
        <v>9962</v>
      </c>
      <c r="M3392" t="s">
        <v>9963</v>
      </c>
      <c r="N3392">
        <v>2.3519444439999999</v>
      </c>
      <c r="O3392">
        <v>0</v>
      </c>
      <c r="P3392">
        <v>51</v>
      </c>
      <c r="Q3392">
        <v>0</v>
      </c>
      <c r="R3392">
        <v>1</v>
      </c>
      <c r="S3392">
        <v>0</v>
      </c>
      <c r="T3392">
        <v>3</v>
      </c>
      <c r="U3392">
        <v>0</v>
      </c>
      <c r="V3392">
        <v>0</v>
      </c>
      <c r="W3392">
        <v>0</v>
      </c>
      <c r="X3392">
        <v>14.742861744167259</v>
      </c>
      <c r="Y3392">
        <v>0</v>
      </c>
      <c r="Z3392">
        <v>0.7604768266796017</v>
      </c>
      <c r="AA3392">
        <v>0</v>
      </c>
      <c r="AB3392">
        <v>0.94277225114487262</v>
      </c>
      <c r="AC3392">
        <v>0</v>
      </c>
      <c r="AD3392">
        <v>0</v>
      </c>
      <c r="AE3392">
        <v>16.446110821991734</v>
      </c>
    </row>
    <row r="3393" spans="1:31" x14ac:dyDescent="0.25">
      <c r="A3393">
        <v>2070332</v>
      </c>
      <c r="B3393">
        <v>1</v>
      </c>
      <c r="C3393" t="s">
        <v>81</v>
      </c>
      <c r="D3393" t="s">
        <v>121</v>
      </c>
      <c r="E3393" t="s">
        <v>158</v>
      </c>
      <c r="F3393" t="s">
        <v>9964</v>
      </c>
      <c r="G3393" t="s">
        <v>160</v>
      </c>
      <c r="H3393" t="s">
        <v>143</v>
      </c>
      <c r="I3393" t="s">
        <v>135</v>
      </c>
      <c r="J3393" t="s">
        <v>136</v>
      </c>
      <c r="K3393" t="s">
        <v>137</v>
      </c>
      <c r="L3393" t="s">
        <v>9965</v>
      </c>
      <c r="M3393" t="s">
        <v>9966</v>
      </c>
      <c r="N3393">
        <v>1.081111111</v>
      </c>
      <c r="O3393">
        <v>0</v>
      </c>
      <c r="P3393">
        <v>23</v>
      </c>
      <c r="Q3393">
        <v>0</v>
      </c>
      <c r="R3393">
        <v>5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3.0296031418795866</v>
      </c>
      <c r="Y3393">
        <v>0</v>
      </c>
      <c r="Z3393">
        <v>1.3815083849072103</v>
      </c>
      <c r="AA3393">
        <v>0</v>
      </c>
      <c r="AB3393">
        <v>0</v>
      </c>
      <c r="AC3393">
        <v>0</v>
      </c>
      <c r="AD3393">
        <v>0</v>
      </c>
      <c r="AE3393">
        <v>4.4111115267867973</v>
      </c>
    </row>
    <row r="3394" spans="1:31" x14ac:dyDescent="0.25">
      <c r="A3394">
        <v>2070919</v>
      </c>
      <c r="B3394">
        <v>1</v>
      </c>
      <c r="C3394" t="s">
        <v>81</v>
      </c>
      <c r="D3394" t="s">
        <v>121</v>
      </c>
      <c r="E3394" t="s">
        <v>140</v>
      </c>
      <c r="F3394" t="s">
        <v>9967</v>
      </c>
      <c r="G3394" t="s">
        <v>142</v>
      </c>
      <c r="H3394" t="s">
        <v>143</v>
      </c>
      <c r="I3394" t="s">
        <v>135</v>
      </c>
      <c r="J3394" t="s">
        <v>136</v>
      </c>
      <c r="K3394" t="s">
        <v>137</v>
      </c>
      <c r="L3394" t="s">
        <v>9968</v>
      </c>
      <c r="M3394" t="s">
        <v>9969</v>
      </c>
      <c r="N3394">
        <v>9.1125000000000007</v>
      </c>
      <c r="O3394">
        <v>0</v>
      </c>
      <c r="P3394">
        <v>43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52.539555801962067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52.539555801962067</v>
      </c>
    </row>
    <row r="3395" spans="1:31" x14ac:dyDescent="0.25">
      <c r="A3395">
        <v>2071019</v>
      </c>
      <c r="B3395">
        <v>1</v>
      </c>
      <c r="C3395" t="s">
        <v>81</v>
      </c>
      <c r="D3395" t="s">
        <v>122</v>
      </c>
      <c r="E3395" t="s">
        <v>146</v>
      </c>
      <c r="F3395" t="s">
        <v>9970</v>
      </c>
      <c r="G3395" t="s">
        <v>133</v>
      </c>
      <c r="H3395" t="s">
        <v>134</v>
      </c>
      <c r="I3395" t="s">
        <v>135</v>
      </c>
      <c r="J3395" t="s">
        <v>136</v>
      </c>
      <c r="K3395" t="s">
        <v>137</v>
      </c>
      <c r="L3395" t="s">
        <v>9971</v>
      </c>
      <c r="M3395" t="s">
        <v>9972</v>
      </c>
      <c r="N3395">
        <v>0.26833333300000001</v>
      </c>
      <c r="O3395">
        <v>12</v>
      </c>
      <c r="P3395">
        <v>819</v>
      </c>
      <c r="Q3395">
        <v>1</v>
      </c>
      <c r="R3395">
        <v>19</v>
      </c>
      <c r="S3395">
        <v>2</v>
      </c>
      <c r="T3395">
        <v>52</v>
      </c>
      <c r="U3395">
        <v>1</v>
      </c>
      <c r="V3395">
        <v>0</v>
      </c>
      <c r="W3395">
        <v>0.64497388105545495</v>
      </c>
      <c r="X3395">
        <v>28.755333627997501</v>
      </c>
      <c r="Y3395">
        <v>1.0982681125919999E-2</v>
      </c>
      <c r="Z3395">
        <v>3.0930362661456532</v>
      </c>
      <c r="AA3395">
        <v>18.185769377726647</v>
      </c>
      <c r="AB3395">
        <v>3.7423873908047791</v>
      </c>
      <c r="AC3395">
        <v>0.45453877923607994</v>
      </c>
      <c r="AD3395">
        <v>0</v>
      </c>
      <c r="AE3395">
        <v>54.887022004092039</v>
      </c>
    </row>
    <row r="3396" spans="1:31" x14ac:dyDescent="0.25">
      <c r="A3396">
        <v>2070378</v>
      </c>
      <c r="B3396">
        <v>1</v>
      </c>
      <c r="C3396" t="s">
        <v>80</v>
      </c>
      <c r="D3396" t="s">
        <v>97</v>
      </c>
      <c r="E3396" t="s">
        <v>146</v>
      </c>
      <c r="F3396" t="s">
        <v>6917</v>
      </c>
      <c r="G3396" t="s">
        <v>133</v>
      </c>
      <c r="H3396" t="s">
        <v>134</v>
      </c>
      <c r="I3396" t="s">
        <v>135</v>
      </c>
      <c r="J3396" t="s">
        <v>136</v>
      </c>
      <c r="K3396" t="s">
        <v>137</v>
      </c>
      <c r="L3396" t="s">
        <v>9973</v>
      </c>
      <c r="M3396" t="s">
        <v>9974</v>
      </c>
      <c r="N3396">
        <v>2.497777777</v>
      </c>
      <c r="O3396">
        <v>0</v>
      </c>
      <c r="P3396">
        <v>306</v>
      </c>
      <c r="Q3396">
        <v>0</v>
      </c>
      <c r="R3396">
        <v>19</v>
      </c>
      <c r="S3396">
        <v>3</v>
      </c>
      <c r="T3396">
        <v>21</v>
      </c>
      <c r="U3396">
        <v>0</v>
      </c>
      <c r="V3396">
        <v>0</v>
      </c>
      <c r="W3396">
        <v>0</v>
      </c>
      <c r="X3396">
        <v>287.44223637029245</v>
      </c>
      <c r="Y3396">
        <v>0</v>
      </c>
      <c r="Z3396">
        <v>27.277943609044694</v>
      </c>
      <c r="AA3396">
        <v>164.96165756563039</v>
      </c>
      <c r="AB3396">
        <v>67.111200196580228</v>
      </c>
      <c r="AC3396">
        <v>0</v>
      </c>
      <c r="AD3396">
        <v>0</v>
      </c>
      <c r="AE3396">
        <v>546.79303774154778</v>
      </c>
    </row>
    <row r="3397" spans="1:31" x14ac:dyDescent="0.25">
      <c r="A3397">
        <v>2071211</v>
      </c>
      <c r="B3397">
        <v>1</v>
      </c>
      <c r="C3397" t="s">
        <v>81</v>
      </c>
      <c r="D3397" t="s">
        <v>112</v>
      </c>
      <c r="E3397" t="s">
        <v>158</v>
      </c>
      <c r="F3397" t="s">
        <v>9975</v>
      </c>
      <c r="G3397" t="s">
        <v>160</v>
      </c>
      <c r="H3397" t="s">
        <v>143</v>
      </c>
      <c r="I3397" t="s">
        <v>135</v>
      </c>
      <c r="J3397" t="s">
        <v>136</v>
      </c>
      <c r="K3397" t="s">
        <v>137</v>
      </c>
      <c r="L3397" t="s">
        <v>9976</v>
      </c>
      <c r="M3397" t="s">
        <v>9977</v>
      </c>
      <c r="N3397">
        <v>3.1441666659999998</v>
      </c>
      <c r="O3397">
        <v>0</v>
      </c>
      <c r="P3397">
        <v>17</v>
      </c>
      <c r="Q3397">
        <v>0</v>
      </c>
      <c r="R3397">
        <v>41</v>
      </c>
      <c r="S3397">
        <v>0</v>
      </c>
      <c r="T3397">
        <v>2</v>
      </c>
      <c r="U3397">
        <v>0</v>
      </c>
      <c r="V3397">
        <v>0</v>
      </c>
      <c r="W3397">
        <v>0</v>
      </c>
      <c r="X3397">
        <v>5.4810610839403848</v>
      </c>
      <c r="Y3397">
        <v>0</v>
      </c>
      <c r="Z3397">
        <v>49.026154124073877</v>
      </c>
      <c r="AA3397">
        <v>0</v>
      </c>
      <c r="AB3397">
        <v>1.158166893027871</v>
      </c>
      <c r="AC3397">
        <v>0</v>
      </c>
      <c r="AD3397">
        <v>0</v>
      </c>
      <c r="AE3397">
        <v>55.665382101042127</v>
      </c>
    </row>
    <row r="3398" spans="1:31" x14ac:dyDescent="0.25">
      <c r="A3398">
        <v>2071065</v>
      </c>
      <c r="B3398">
        <v>1</v>
      </c>
      <c r="C3398" t="s">
        <v>80</v>
      </c>
      <c r="D3398" t="s">
        <v>91</v>
      </c>
      <c r="E3398" t="s">
        <v>146</v>
      </c>
      <c r="F3398" t="s">
        <v>9978</v>
      </c>
      <c r="G3398" t="s">
        <v>133</v>
      </c>
      <c r="H3398" t="s">
        <v>134</v>
      </c>
      <c r="I3398" t="s">
        <v>135</v>
      </c>
      <c r="J3398" t="s">
        <v>136</v>
      </c>
      <c r="K3398" t="s">
        <v>137</v>
      </c>
      <c r="L3398" t="s">
        <v>9979</v>
      </c>
      <c r="M3398" t="s">
        <v>9980</v>
      </c>
      <c r="N3398">
        <v>0.162222222</v>
      </c>
      <c r="O3398">
        <v>26</v>
      </c>
      <c r="P3398">
        <v>1222</v>
      </c>
      <c r="Q3398">
        <v>51</v>
      </c>
      <c r="R3398">
        <v>110</v>
      </c>
      <c r="S3398">
        <v>22</v>
      </c>
      <c r="T3398">
        <v>162</v>
      </c>
      <c r="U3398">
        <v>6</v>
      </c>
      <c r="V3398">
        <v>1</v>
      </c>
      <c r="W3398">
        <v>2.6973511853568044</v>
      </c>
      <c r="X3398">
        <v>42.508661928740565</v>
      </c>
      <c r="Y3398">
        <v>7.0313662274888662</v>
      </c>
      <c r="Z3398">
        <v>7.4719980323606352</v>
      </c>
      <c r="AA3398">
        <v>14.186451734984482</v>
      </c>
      <c r="AB3398">
        <v>14.687597929551286</v>
      </c>
      <c r="AC3398">
        <v>18.135258782470149</v>
      </c>
      <c r="AD3398">
        <v>8.4646324701476772</v>
      </c>
      <c r="AE3398">
        <v>115.18331829110046</v>
      </c>
    </row>
    <row r="3399" spans="1:31" x14ac:dyDescent="0.25">
      <c r="A3399">
        <v>2071337</v>
      </c>
      <c r="B3399">
        <v>1</v>
      </c>
      <c r="C3399" t="s">
        <v>81</v>
      </c>
      <c r="D3399" t="s">
        <v>117</v>
      </c>
      <c r="E3399" t="s">
        <v>158</v>
      </c>
      <c r="F3399" t="s">
        <v>9981</v>
      </c>
      <c r="G3399" t="s">
        <v>160</v>
      </c>
      <c r="H3399" t="s">
        <v>143</v>
      </c>
      <c r="I3399" t="s">
        <v>135</v>
      </c>
      <c r="J3399" t="s">
        <v>136</v>
      </c>
      <c r="K3399" t="s">
        <v>137</v>
      </c>
      <c r="L3399" t="s">
        <v>9982</v>
      </c>
      <c r="M3399" t="s">
        <v>9983</v>
      </c>
      <c r="N3399">
        <v>1.872222222</v>
      </c>
      <c r="O3399">
        <v>0</v>
      </c>
      <c r="P3399">
        <v>8</v>
      </c>
      <c r="Q3399">
        <v>0</v>
      </c>
      <c r="R3399">
        <v>6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3.1191340206745739</v>
      </c>
      <c r="Y3399">
        <v>0</v>
      </c>
      <c r="Z3399">
        <v>3.9790654673323926</v>
      </c>
      <c r="AA3399">
        <v>0</v>
      </c>
      <c r="AB3399">
        <v>0</v>
      </c>
      <c r="AC3399">
        <v>0</v>
      </c>
      <c r="AD3399">
        <v>0</v>
      </c>
      <c r="AE3399">
        <v>7.0981994880069665</v>
      </c>
    </row>
    <row r="3400" spans="1:31" x14ac:dyDescent="0.25">
      <c r="A3400">
        <v>2070982</v>
      </c>
      <c r="B3400">
        <v>1</v>
      </c>
      <c r="C3400" t="s">
        <v>81</v>
      </c>
      <c r="D3400" t="s">
        <v>123</v>
      </c>
      <c r="E3400" t="s">
        <v>177</v>
      </c>
      <c r="F3400" t="s">
        <v>9984</v>
      </c>
      <c r="G3400" t="s">
        <v>183</v>
      </c>
      <c r="H3400" t="s">
        <v>143</v>
      </c>
      <c r="I3400" t="s">
        <v>135</v>
      </c>
      <c r="J3400" t="s">
        <v>136</v>
      </c>
      <c r="K3400" t="s">
        <v>137</v>
      </c>
      <c r="L3400" t="s">
        <v>9985</v>
      </c>
      <c r="M3400" t="s">
        <v>9986</v>
      </c>
      <c r="N3400">
        <v>1.3025</v>
      </c>
      <c r="O3400">
        <v>0</v>
      </c>
      <c r="P3400">
        <v>0</v>
      </c>
      <c r="Q3400">
        <v>0</v>
      </c>
      <c r="R3400">
        <v>1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0.89637478418874172</v>
      </c>
      <c r="AA3400">
        <v>0</v>
      </c>
      <c r="AB3400">
        <v>0</v>
      </c>
      <c r="AC3400">
        <v>0</v>
      </c>
      <c r="AD3400">
        <v>0</v>
      </c>
      <c r="AE3400">
        <v>0.89637478418874172</v>
      </c>
    </row>
    <row r="3401" spans="1:31" x14ac:dyDescent="0.25">
      <c r="A3401">
        <v>2070435</v>
      </c>
      <c r="B3401">
        <v>1</v>
      </c>
      <c r="C3401" t="s">
        <v>80</v>
      </c>
      <c r="D3401" t="s">
        <v>105</v>
      </c>
      <c r="E3401" t="s">
        <v>177</v>
      </c>
      <c r="F3401" t="s">
        <v>9987</v>
      </c>
      <c r="G3401" t="s">
        <v>1007</v>
      </c>
      <c r="H3401" t="s">
        <v>143</v>
      </c>
      <c r="I3401" t="s">
        <v>135</v>
      </c>
      <c r="J3401" t="s">
        <v>3</v>
      </c>
      <c r="K3401" t="s">
        <v>137</v>
      </c>
      <c r="L3401" t="s">
        <v>9988</v>
      </c>
      <c r="M3401" t="s">
        <v>9989</v>
      </c>
      <c r="N3401">
        <v>9.1352777770000007</v>
      </c>
      <c r="O3401">
        <v>0</v>
      </c>
      <c r="P3401">
        <v>2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3.6601373657555021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3.6601373657555021</v>
      </c>
    </row>
    <row r="3402" spans="1:31" x14ac:dyDescent="0.25">
      <c r="A3402">
        <v>2070816</v>
      </c>
      <c r="B3402">
        <v>1</v>
      </c>
      <c r="C3402" t="s">
        <v>81</v>
      </c>
      <c r="D3402" t="s">
        <v>113</v>
      </c>
      <c r="E3402" t="s">
        <v>158</v>
      </c>
      <c r="F3402" t="s">
        <v>9990</v>
      </c>
      <c r="G3402" t="s">
        <v>385</v>
      </c>
      <c r="H3402" t="s">
        <v>143</v>
      </c>
      <c r="I3402" t="s">
        <v>135</v>
      </c>
      <c r="J3402" t="s">
        <v>136</v>
      </c>
      <c r="K3402" t="s">
        <v>137</v>
      </c>
      <c r="L3402" t="s">
        <v>9991</v>
      </c>
      <c r="M3402" t="s">
        <v>9992</v>
      </c>
      <c r="N3402">
        <v>2.4052777769999998</v>
      </c>
      <c r="O3402">
        <v>0</v>
      </c>
      <c r="P3402">
        <v>11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2.8558505717903029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2.8558505717903029</v>
      </c>
    </row>
    <row r="3403" spans="1:31" x14ac:dyDescent="0.25">
      <c r="A3403">
        <v>2070604</v>
      </c>
      <c r="B3403">
        <v>1</v>
      </c>
      <c r="C3403" t="s">
        <v>80</v>
      </c>
      <c r="D3403" t="s">
        <v>103</v>
      </c>
      <c r="E3403" t="s">
        <v>295</v>
      </c>
      <c r="F3403" t="s">
        <v>8190</v>
      </c>
      <c r="G3403" t="s">
        <v>133</v>
      </c>
      <c r="H3403" t="s">
        <v>680</v>
      </c>
      <c r="I3403" t="s">
        <v>135</v>
      </c>
      <c r="J3403" t="s">
        <v>136</v>
      </c>
      <c r="K3403" t="s">
        <v>137</v>
      </c>
      <c r="L3403" t="s">
        <v>9993</v>
      </c>
      <c r="M3403" t="s">
        <v>9994</v>
      </c>
      <c r="N3403">
        <v>0.91918888799999998</v>
      </c>
      <c r="O3403">
        <v>2</v>
      </c>
      <c r="P3403">
        <v>454</v>
      </c>
      <c r="Q3403">
        <v>119</v>
      </c>
      <c r="R3403">
        <v>17</v>
      </c>
      <c r="S3403">
        <v>32</v>
      </c>
      <c r="T3403">
        <v>27</v>
      </c>
      <c r="U3403">
        <v>1</v>
      </c>
      <c r="V3403">
        <v>0</v>
      </c>
      <c r="W3403">
        <v>1.1222946651911778</v>
      </c>
      <c r="X3403">
        <v>74.789848962186355</v>
      </c>
      <c r="Y3403">
        <v>503.44537953168242</v>
      </c>
      <c r="Z3403">
        <v>58.612211577601471</v>
      </c>
      <c r="AA3403">
        <v>149.25452082800942</v>
      </c>
      <c r="AB3403">
        <v>16.909803136328094</v>
      </c>
      <c r="AC3403">
        <v>335.82551945718592</v>
      </c>
      <c r="AD3403">
        <v>0</v>
      </c>
      <c r="AE3403">
        <v>1139.9595781581847</v>
      </c>
    </row>
    <row r="3404" spans="1:31" x14ac:dyDescent="0.25">
      <c r="A3404">
        <v>2071145</v>
      </c>
      <c r="B3404">
        <v>1</v>
      </c>
      <c r="C3404" t="s">
        <v>81</v>
      </c>
      <c r="D3404" t="s">
        <v>118</v>
      </c>
      <c r="E3404" t="s">
        <v>158</v>
      </c>
      <c r="F3404" t="s">
        <v>9995</v>
      </c>
      <c r="G3404" t="s">
        <v>160</v>
      </c>
      <c r="H3404" t="s">
        <v>143</v>
      </c>
      <c r="I3404" t="s">
        <v>135</v>
      </c>
      <c r="J3404" t="s">
        <v>136</v>
      </c>
      <c r="K3404" t="s">
        <v>137</v>
      </c>
      <c r="L3404" t="s">
        <v>9996</v>
      </c>
      <c r="M3404" t="s">
        <v>9997</v>
      </c>
      <c r="N3404">
        <v>0.97277777700000001</v>
      </c>
      <c r="O3404">
        <v>0</v>
      </c>
      <c r="P3404">
        <v>4</v>
      </c>
      <c r="Q3404">
        <v>0</v>
      </c>
      <c r="R3404">
        <v>0</v>
      </c>
      <c r="S3404">
        <v>0</v>
      </c>
      <c r="T3404">
        <v>1</v>
      </c>
      <c r="U3404">
        <v>0</v>
      </c>
      <c r="V3404">
        <v>0</v>
      </c>
      <c r="W3404">
        <v>0</v>
      </c>
      <c r="X3404">
        <v>1.9313319039932735</v>
      </c>
      <c r="Y3404">
        <v>0</v>
      </c>
      <c r="Z3404">
        <v>0</v>
      </c>
      <c r="AA3404">
        <v>0</v>
      </c>
      <c r="AB3404">
        <v>0.52029762782166</v>
      </c>
      <c r="AC3404">
        <v>0</v>
      </c>
      <c r="AD3404">
        <v>0</v>
      </c>
      <c r="AE3404">
        <v>2.4516295318149335</v>
      </c>
    </row>
    <row r="3405" spans="1:31" x14ac:dyDescent="0.25">
      <c r="A3405">
        <v>2071268</v>
      </c>
      <c r="B3405">
        <v>1</v>
      </c>
      <c r="C3405" t="s">
        <v>80</v>
      </c>
      <c r="D3405" t="s">
        <v>104</v>
      </c>
      <c r="E3405" t="s">
        <v>131</v>
      </c>
      <c r="F3405" t="s">
        <v>4658</v>
      </c>
      <c r="G3405" t="s">
        <v>133</v>
      </c>
      <c r="H3405" t="s">
        <v>134</v>
      </c>
      <c r="I3405" t="s">
        <v>135</v>
      </c>
      <c r="J3405" t="s">
        <v>136</v>
      </c>
      <c r="K3405" t="s">
        <v>137</v>
      </c>
      <c r="L3405" t="s">
        <v>9998</v>
      </c>
      <c r="M3405" t="s">
        <v>9999</v>
      </c>
      <c r="N3405">
        <v>4.3180555549999999</v>
      </c>
      <c r="O3405">
        <v>7</v>
      </c>
      <c r="P3405">
        <v>340</v>
      </c>
      <c r="Q3405">
        <v>13</v>
      </c>
      <c r="R3405">
        <v>13</v>
      </c>
      <c r="S3405">
        <v>17</v>
      </c>
      <c r="T3405">
        <v>43</v>
      </c>
      <c r="U3405">
        <v>0</v>
      </c>
      <c r="V3405">
        <v>0</v>
      </c>
      <c r="W3405">
        <v>15.544314650146331</v>
      </c>
      <c r="X3405">
        <v>227.81511653923334</v>
      </c>
      <c r="Y3405">
        <v>107.7466791552782</v>
      </c>
      <c r="Z3405">
        <v>5.1501686424393371</v>
      </c>
      <c r="AA3405">
        <v>208.66741952203898</v>
      </c>
      <c r="AB3405">
        <v>74.481276854230501</v>
      </c>
      <c r="AC3405">
        <v>0</v>
      </c>
      <c r="AD3405">
        <v>0</v>
      </c>
      <c r="AE3405">
        <v>639.40497536336659</v>
      </c>
    </row>
    <row r="3406" spans="1:31" x14ac:dyDescent="0.25">
      <c r="A3406">
        <v>2071002</v>
      </c>
      <c r="B3406">
        <v>1</v>
      </c>
      <c r="C3406" t="s">
        <v>80</v>
      </c>
      <c r="D3406" t="s">
        <v>91</v>
      </c>
      <c r="E3406" t="s">
        <v>169</v>
      </c>
      <c r="F3406" t="s">
        <v>10000</v>
      </c>
      <c r="G3406" t="s">
        <v>171</v>
      </c>
      <c r="H3406" t="s">
        <v>134</v>
      </c>
      <c r="I3406" t="s">
        <v>135</v>
      </c>
      <c r="J3406" t="s">
        <v>136</v>
      </c>
      <c r="K3406" t="s">
        <v>137</v>
      </c>
      <c r="L3406" t="s">
        <v>10001</v>
      </c>
      <c r="M3406" t="s">
        <v>10002</v>
      </c>
      <c r="N3406">
        <v>1.865277777</v>
      </c>
      <c r="O3406">
        <v>0</v>
      </c>
      <c r="P3406">
        <v>21</v>
      </c>
      <c r="Q3406">
        <v>0</v>
      </c>
      <c r="R3406">
        <v>0</v>
      </c>
      <c r="S3406">
        <v>0</v>
      </c>
      <c r="T3406">
        <v>4</v>
      </c>
      <c r="U3406">
        <v>0</v>
      </c>
      <c r="V3406">
        <v>0</v>
      </c>
      <c r="W3406">
        <v>0</v>
      </c>
      <c r="X3406">
        <v>6.925221677303611</v>
      </c>
      <c r="Y3406">
        <v>0</v>
      </c>
      <c r="Z3406">
        <v>0</v>
      </c>
      <c r="AA3406">
        <v>0</v>
      </c>
      <c r="AB3406">
        <v>3.5779165981350873</v>
      </c>
      <c r="AC3406">
        <v>0</v>
      </c>
      <c r="AD3406">
        <v>0</v>
      </c>
      <c r="AE3406">
        <v>10.503138275438697</v>
      </c>
    </row>
    <row r="3407" spans="1:31" x14ac:dyDescent="0.25">
      <c r="A3407">
        <v>2071025</v>
      </c>
      <c r="B3407">
        <v>1</v>
      </c>
      <c r="C3407" t="s">
        <v>80</v>
      </c>
      <c r="D3407" t="s">
        <v>108</v>
      </c>
      <c r="E3407" t="s">
        <v>158</v>
      </c>
      <c r="F3407" t="s">
        <v>10003</v>
      </c>
      <c r="G3407" t="s">
        <v>160</v>
      </c>
      <c r="H3407" t="s">
        <v>143</v>
      </c>
      <c r="I3407" t="s">
        <v>135</v>
      </c>
      <c r="J3407" t="s">
        <v>136</v>
      </c>
      <c r="K3407" t="s">
        <v>137</v>
      </c>
      <c r="L3407" t="s">
        <v>10004</v>
      </c>
      <c r="M3407" t="s">
        <v>10005</v>
      </c>
      <c r="N3407">
        <v>2.5619444439999999</v>
      </c>
      <c r="O3407">
        <v>0</v>
      </c>
      <c r="P3407">
        <v>63</v>
      </c>
      <c r="Q3407">
        <v>0</v>
      </c>
      <c r="R3407">
        <v>4</v>
      </c>
      <c r="S3407">
        <v>0</v>
      </c>
      <c r="T3407">
        <v>1</v>
      </c>
      <c r="U3407">
        <v>0</v>
      </c>
      <c r="V3407">
        <v>0</v>
      </c>
      <c r="W3407">
        <v>0</v>
      </c>
      <c r="X3407">
        <v>23.933157466547328</v>
      </c>
      <c r="Y3407">
        <v>0</v>
      </c>
      <c r="Z3407">
        <v>8.1326311546501877</v>
      </c>
      <c r="AA3407">
        <v>0</v>
      </c>
      <c r="AB3407">
        <v>2.3003125669760163</v>
      </c>
      <c r="AC3407">
        <v>0</v>
      </c>
      <c r="AD3407">
        <v>0</v>
      </c>
      <c r="AE3407">
        <v>34.366101188173531</v>
      </c>
    </row>
    <row r="3408" spans="1:31" x14ac:dyDescent="0.25">
      <c r="A3408">
        <v>2070461</v>
      </c>
      <c r="B3408">
        <v>1</v>
      </c>
      <c r="C3408" t="s">
        <v>80</v>
      </c>
      <c r="D3408" t="s">
        <v>105</v>
      </c>
      <c r="E3408" t="s">
        <v>146</v>
      </c>
      <c r="F3408" t="s">
        <v>3996</v>
      </c>
      <c r="G3408" t="s">
        <v>133</v>
      </c>
      <c r="H3408" t="s">
        <v>134</v>
      </c>
      <c r="I3408" t="s">
        <v>135</v>
      </c>
      <c r="J3408" t="s">
        <v>136</v>
      </c>
      <c r="K3408" t="s">
        <v>137</v>
      </c>
      <c r="L3408" t="s">
        <v>10006</v>
      </c>
      <c r="M3408" t="s">
        <v>10007</v>
      </c>
      <c r="N3408">
        <v>0.65944444400000002</v>
      </c>
      <c r="O3408">
        <v>0</v>
      </c>
      <c r="P3408">
        <v>1725</v>
      </c>
      <c r="Q3408">
        <v>0</v>
      </c>
      <c r="R3408">
        <v>7</v>
      </c>
      <c r="S3408">
        <v>8</v>
      </c>
      <c r="T3408">
        <v>85</v>
      </c>
      <c r="U3408">
        <v>6</v>
      </c>
      <c r="V3408">
        <v>4</v>
      </c>
      <c r="W3408">
        <v>0</v>
      </c>
      <c r="X3408">
        <v>253.3161540289525</v>
      </c>
      <c r="Y3408">
        <v>0</v>
      </c>
      <c r="Z3408">
        <v>1.0703221183881981</v>
      </c>
      <c r="AA3408">
        <v>64.126406373068306</v>
      </c>
      <c r="AB3408">
        <v>65.581265093933013</v>
      </c>
      <c r="AC3408">
        <v>311.52234171215002</v>
      </c>
      <c r="AD3408">
        <v>11.218717480990543</v>
      </c>
      <c r="AE3408">
        <v>706.83520680748256</v>
      </c>
    </row>
    <row r="3409" spans="1:31" x14ac:dyDescent="0.25">
      <c r="A3409">
        <v>2071082</v>
      </c>
      <c r="B3409">
        <v>1</v>
      </c>
      <c r="C3409" t="s">
        <v>81</v>
      </c>
      <c r="D3409" t="s">
        <v>118</v>
      </c>
      <c r="E3409" t="s">
        <v>140</v>
      </c>
      <c r="F3409" t="s">
        <v>10008</v>
      </c>
      <c r="G3409" t="s">
        <v>142</v>
      </c>
      <c r="H3409" t="s">
        <v>143</v>
      </c>
      <c r="I3409" t="s">
        <v>135</v>
      </c>
      <c r="J3409" t="s">
        <v>136</v>
      </c>
      <c r="K3409" t="s">
        <v>137</v>
      </c>
      <c r="L3409" t="s">
        <v>10009</v>
      </c>
      <c r="M3409" t="s">
        <v>10010</v>
      </c>
      <c r="N3409">
        <v>0.1825</v>
      </c>
      <c r="O3409">
        <v>0</v>
      </c>
      <c r="P3409">
        <v>36</v>
      </c>
      <c r="Q3409">
        <v>0</v>
      </c>
      <c r="R3409">
        <v>8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0.76548329443304031</v>
      </c>
      <c r="Y3409">
        <v>0</v>
      </c>
      <c r="Z3409">
        <v>0.62527135930701738</v>
      </c>
      <c r="AA3409">
        <v>0</v>
      </c>
      <c r="AB3409">
        <v>0</v>
      </c>
      <c r="AC3409">
        <v>0</v>
      </c>
      <c r="AD3409">
        <v>0</v>
      </c>
      <c r="AE3409">
        <v>1.3907546537400577</v>
      </c>
    </row>
    <row r="3410" spans="1:31" x14ac:dyDescent="0.25">
      <c r="A3410">
        <v>2071331</v>
      </c>
      <c r="B3410">
        <v>1</v>
      </c>
      <c r="C3410" t="s">
        <v>80</v>
      </c>
      <c r="D3410" t="s">
        <v>90</v>
      </c>
      <c r="E3410" t="s">
        <v>177</v>
      </c>
      <c r="F3410" t="s">
        <v>10011</v>
      </c>
      <c r="G3410" t="s">
        <v>183</v>
      </c>
      <c r="H3410" t="s">
        <v>143</v>
      </c>
      <c r="I3410" t="s">
        <v>135</v>
      </c>
      <c r="J3410" t="s">
        <v>136</v>
      </c>
      <c r="K3410" t="s">
        <v>137</v>
      </c>
      <c r="L3410" t="s">
        <v>10012</v>
      </c>
      <c r="M3410" t="s">
        <v>10013</v>
      </c>
      <c r="N3410">
        <v>4.2855555550000002</v>
      </c>
      <c r="O3410">
        <v>0</v>
      </c>
      <c r="P3410">
        <v>2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2.0067601756329325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2.0067601756329325</v>
      </c>
    </row>
    <row r="3411" spans="1:31" x14ac:dyDescent="0.25">
      <c r="A3411">
        <v>2070312</v>
      </c>
      <c r="B3411">
        <v>1</v>
      </c>
      <c r="C3411" t="s">
        <v>80</v>
      </c>
      <c r="D3411" t="s">
        <v>82</v>
      </c>
      <c r="E3411" t="s">
        <v>146</v>
      </c>
      <c r="F3411" t="s">
        <v>10014</v>
      </c>
      <c r="G3411" t="s">
        <v>513</v>
      </c>
      <c r="H3411" t="s">
        <v>134</v>
      </c>
      <c r="I3411" t="s">
        <v>135</v>
      </c>
      <c r="J3411" t="s">
        <v>136</v>
      </c>
      <c r="K3411" t="s">
        <v>155</v>
      </c>
      <c r="L3411" t="s">
        <v>10015</v>
      </c>
      <c r="M3411" t="s">
        <v>10016</v>
      </c>
      <c r="N3411">
        <v>0.29027777700000001</v>
      </c>
      <c r="O3411">
        <v>0</v>
      </c>
      <c r="P3411">
        <v>905</v>
      </c>
      <c r="Q3411">
        <v>0</v>
      </c>
      <c r="R3411">
        <v>0</v>
      </c>
      <c r="S3411">
        <v>5</v>
      </c>
      <c r="T3411">
        <v>1277</v>
      </c>
      <c r="U3411">
        <v>1</v>
      </c>
      <c r="V3411">
        <v>20</v>
      </c>
      <c r="W3411">
        <v>0</v>
      </c>
      <c r="X3411">
        <v>45.272579480582642</v>
      </c>
      <c r="Y3411">
        <v>0</v>
      </c>
      <c r="Z3411">
        <v>0</v>
      </c>
      <c r="AA3411">
        <v>498.49484669699802</v>
      </c>
      <c r="AB3411">
        <v>346.66460146619841</v>
      </c>
      <c r="AC3411">
        <v>18.40421579215792</v>
      </c>
      <c r="AD3411">
        <v>22.828846099914415</v>
      </c>
      <c r="AE3411">
        <v>931.66508953585139</v>
      </c>
    </row>
    <row r="3412" spans="1:31" x14ac:dyDescent="0.25">
      <c r="A3412">
        <v>2071045</v>
      </c>
      <c r="B3412">
        <v>1</v>
      </c>
      <c r="C3412" t="s">
        <v>81</v>
      </c>
      <c r="D3412" t="s">
        <v>113</v>
      </c>
      <c r="E3412" t="s">
        <v>140</v>
      </c>
      <c r="F3412" t="s">
        <v>10017</v>
      </c>
      <c r="G3412" t="s">
        <v>142</v>
      </c>
      <c r="H3412" t="s">
        <v>143</v>
      </c>
      <c r="I3412" t="s">
        <v>135</v>
      </c>
      <c r="J3412" t="s">
        <v>136</v>
      </c>
      <c r="K3412" t="s">
        <v>137</v>
      </c>
      <c r="L3412" t="s">
        <v>10018</v>
      </c>
      <c r="M3412" t="s">
        <v>9771</v>
      </c>
      <c r="N3412">
        <v>0.55305555500000003</v>
      </c>
      <c r="O3412">
        <v>0</v>
      </c>
      <c r="P3412">
        <v>19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1.391887558194864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1.391887558194864</v>
      </c>
    </row>
    <row r="3413" spans="1:31" x14ac:dyDescent="0.25">
      <c r="A3413">
        <v>2070690</v>
      </c>
      <c r="B3413">
        <v>1</v>
      </c>
      <c r="C3413" t="s">
        <v>81</v>
      </c>
      <c r="D3413" t="s">
        <v>122</v>
      </c>
      <c r="E3413" t="s">
        <v>146</v>
      </c>
      <c r="F3413" t="s">
        <v>10019</v>
      </c>
      <c r="G3413" t="s">
        <v>133</v>
      </c>
      <c r="H3413" t="s">
        <v>134</v>
      </c>
      <c r="I3413" t="s">
        <v>135</v>
      </c>
      <c r="J3413" t="s">
        <v>136</v>
      </c>
      <c r="K3413" t="s">
        <v>137</v>
      </c>
      <c r="L3413" t="s">
        <v>10020</v>
      </c>
      <c r="M3413" t="s">
        <v>10021</v>
      </c>
      <c r="N3413">
        <v>3.301666666</v>
      </c>
      <c r="O3413">
        <v>12</v>
      </c>
      <c r="P3413">
        <v>786</v>
      </c>
      <c r="Q3413">
        <v>1</v>
      </c>
      <c r="R3413">
        <v>19</v>
      </c>
      <c r="S3413">
        <v>2</v>
      </c>
      <c r="T3413">
        <v>51</v>
      </c>
      <c r="U3413">
        <v>1</v>
      </c>
      <c r="V3413">
        <v>0</v>
      </c>
      <c r="W3413">
        <v>7.6615692258597221</v>
      </c>
      <c r="X3413">
        <v>324.412667829984</v>
      </c>
      <c r="Y3413">
        <v>0.14669460700111861</v>
      </c>
      <c r="Z3413">
        <v>38.705619891223044</v>
      </c>
      <c r="AA3413">
        <v>248.21728327264165</v>
      </c>
      <c r="AB3413">
        <v>51.22251390368784</v>
      </c>
      <c r="AC3413">
        <v>6.6709527594491602</v>
      </c>
      <c r="AD3413">
        <v>0</v>
      </c>
      <c r="AE3413">
        <v>677.03730148984653</v>
      </c>
    </row>
    <row r="3414" spans="1:31" x14ac:dyDescent="0.25">
      <c r="A3414">
        <v>2070498</v>
      </c>
      <c r="B3414">
        <v>1</v>
      </c>
      <c r="C3414" t="s">
        <v>80</v>
      </c>
      <c r="D3414" t="s">
        <v>84</v>
      </c>
      <c r="E3414" t="s">
        <v>177</v>
      </c>
      <c r="F3414" t="s">
        <v>10022</v>
      </c>
      <c r="G3414" t="s">
        <v>183</v>
      </c>
      <c r="H3414" t="s">
        <v>143</v>
      </c>
      <c r="I3414" t="s">
        <v>135</v>
      </c>
      <c r="J3414" t="s">
        <v>136</v>
      </c>
      <c r="K3414" t="s">
        <v>137</v>
      </c>
      <c r="L3414" t="s">
        <v>10023</v>
      </c>
      <c r="M3414" t="s">
        <v>10024</v>
      </c>
      <c r="N3414">
        <v>5.0894444439999997</v>
      </c>
      <c r="O3414">
        <v>0</v>
      </c>
      <c r="P3414">
        <v>4</v>
      </c>
      <c r="Q3414">
        <v>0</v>
      </c>
      <c r="R3414">
        <v>0</v>
      </c>
      <c r="S3414">
        <v>0</v>
      </c>
      <c r="T3414">
        <v>1</v>
      </c>
      <c r="U3414">
        <v>0</v>
      </c>
      <c r="V3414">
        <v>0</v>
      </c>
      <c r="W3414">
        <v>0</v>
      </c>
      <c r="X3414">
        <v>4.689905694802138</v>
      </c>
      <c r="Y3414">
        <v>0</v>
      </c>
      <c r="Z3414">
        <v>0</v>
      </c>
      <c r="AA3414">
        <v>0</v>
      </c>
      <c r="AB3414">
        <v>0.77100730845665189</v>
      </c>
      <c r="AC3414">
        <v>0</v>
      </c>
      <c r="AD3414">
        <v>0</v>
      </c>
      <c r="AE3414">
        <v>5.4609130032587903</v>
      </c>
    </row>
    <row r="3415" spans="1:31" x14ac:dyDescent="0.25">
      <c r="A3415">
        <v>2070504</v>
      </c>
      <c r="B3415">
        <v>1</v>
      </c>
      <c r="C3415" t="s">
        <v>80</v>
      </c>
      <c r="D3415" t="s">
        <v>97</v>
      </c>
      <c r="E3415" t="s">
        <v>177</v>
      </c>
      <c r="F3415" t="s">
        <v>10025</v>
      </c>
      <c r="G3415" t="s">
        <v>183</v>
      </c>
      <c r="H3415" t="s">
        <v>143</v>
      </c>
      <c r="I3415" t="s">
        <v>135</v>
      </c>
      <c r="J3415" t="s">
        <v>136</v>
      </c>
      <c r="K3415" t="s">
        <v>137</v>
      </c>
      <c r="L3415" t="s">
        <v>10026</v>
      </c>
      <c r="M3415" t="s">
        <v>10027</v>
      </c>
      <c r="N3415">
        <v>8.4216666660000001</v>
      </c>
      <c r="O3415">
        <v>0</v>
      </c>
      <c r="P3415">
        <v>1</v>
      </c>
      <c r="Q3415">
        <v>0</v>
      </c>
      <c r="R3415">
        <v>0</v>
      </c>
      <c r="S3415">
        <v>0</v>
      </c>
      <c r="T3415">
        <v>1</v>
      </c>
      <c r="U3415">
        <v>0</v>
      </c>
      <c r="V3415">
        <v>0</v>
      </c>
      <c r="W3415">
        <v>0</v>
      </c>
      <c r="X3415">
        <v>6.2975937329961589</v>
      </c>
      <c r="Y3415">
        <v>0</v>
      </c>
      <c r="Z3415">
        <v>0</v>
      </c>
      <c r="AA3415">
        <v>0</v>
      </c>
      <c r="AB3415">
        <v>1.1492031789294466</v>
      </c>
      <c r="AC3415">
        <v>0</v>
      </c>
      <c r="AD3415">
        <v>0</v>
      </c>
      <c r="AE3415">
        <v>7.4467969119256052</v>
      </c>
    </row>
    <row r="3416" spans="1:31" x14ac:dyDescent="0.25">
      <c r="A3416">
        <v>2070747</v>
      </c>
      <c r="B3416">
        <v>1</v>
      </c>
      <c r="C3416" t="s">
        <v>80</v>
      </c>
      <c r="D3416" t="s">
        <v>88</v>
      </c>
      <c r="E3416" t="s">
        <v>177</v>
      </c>
      <c r="F3416" t="s">
        <v>10028</v>
      </c>
      <c r="G3416" t="s">
        <v>183</v>
      </c>
      <c r="H3416" t="s">
        <v>143</v>
      </c>
      <c r="I3416" t="s">
        <v>135</v>
      </c>
      <c r="J3416" t="s">
        <v>136</v>
      </c>
      <c r="K3416" t="s">
        <v>137</v>
      </c>
      <c r="L3416" t="s">
        <v>10029</v>
      </c>
      <c r="M3416" t="s">
        <v>10030</v>
      </c>
      <c r="N3416">
        <v>0.57611111100000001</v>
      </c>
      <c r="O3416">
        <v>0</v>
      </c>
      <c r="P3416">
        <v>2</v>
      </c>
      <c r="Q3416">
        <v>0</v>
      </c>
      <c r="R3416">
        <v>0</v>
      </c>
      <c r="S3416">
        <v>0</v>
      </c>
      <c r="T3416">
        <v>1</v>
      </c>
      <c r="U3416">
        <v>0</v>
      </c>
      <c r="V3416">
        <v>0</v>
      </c>
      <c r="W3416">
        <v>0</v>
      </c>
      <c r="X3416">
        <v>0.19367729763467556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0.19367729763467556</v>
      </c>
    </row>
    <row r="3417" spans="1:31" x14ac:dyDescent="0.25">
      <c r="A3417">
        <v>2070398</v>
      </c>
      <c r="B3417">
        <v>1</v>
      </c>
      <c r="C3417" t="s">
        <v>80</v>
      </c>
      <c r="D3417" t="s">
        <v>83</v>
      </c>
      <c r="E3417" t="s">
        <v>169</v>
      </c>
      <c r="F3417" t="s">
        <v>10031</v>
      </c>
      <c r="G3417" t="s">
        <v>3017</v>
      </c>
      <c r="H3417" t="s">
        <v>134</v>
      </c>
      <c r="I3417" t="s">
        <v>135</v>
      </c>
      <c r="J3417" t="s">
        <v>136</v>
      </c>
      <c r="K3417" t="s">
        <v>137</v>
      </c>
      <c r="L3417" t="s">
        <v>10032</v>
      </c>
      <c r="M3417" t="s">
        <v>9974</v>
      </c>
      <c r="N3417">
        <v>2.2766666660000001</v>
      </c>
      <c r="O3417">
        <v>0</v>
      </c>
      <c r="P3417">
        <v>151</v>
      </c>
      <c r="Q3417">
        <v>0</v>
      </c>
      <c r="R3417">
        <v>0</v>
      </c>
      <c r="S3417">
        <v>8</v>
      </c>
      <c r="T3417">
        <v>44</v>
      </c>
      <c r="U3417">
        <v>7</v>
      </c>
      <c r="V3417">
        <v>9</v>
      </c>
      <c r="W3417">
        <v>0</v>
      </c>
      <c r="X3417">
        <v>89.886350815076014</v>
      </c>
      <c r="Y3417">
        <v>0</v>
      </c>
      <c r="Z3417">
        <v>0</v>
      </c>
      <c r="AA3417">
        <v>121.54465332183113</v>
      </c>
      <c r="AB3417">
        <v>515.59562791421899</v>
      </c>
      <c r="AC3417">
        <v>4549.0390372720585</v>
      </c>
      <c r="AD3417">
        <v>1033.3289484487477</v>
      </c>
      <c r="AE3417">
        <v>6309.3946177719326</v>
      </c>
    </row>
    <row r="3418" spans="1:31" x14ac:dyDescent="0.25">
      <c r="A3418">
        <v>2070896</v>
      </c>
      <c r="B3418">
        <v>1</v>
      </c>
      <c r="C3418" t="s">
        <v>80</v>
      </c>
      <c r="D3418" t="s">
        <v>98</v>
      </c>
      <c r="E3418" t="s">
        <v>146</v>
      </c>
      <c r="F3418" t="s">
        <v>10033</v>
      </c>
      <c r="G3418" t="s">
        <v>133</v>
      </c>
      <c r="H3418" t="s">
        <v>134</v>
      </c>
      <c r="I3418" t="s">
        <v>135</v>
      </c>
      <c r="J3418" t="s">
        <v>136</v>
      </c>
      <c r="K3418" t="s">
        <v>137</v>
      </c>
      <c r="L3418" t="s">
        <v>10034</v>
      </c>
      <c r="M3418" t="s">
        <v>10035</v>
      </c>
      <c r="N3418">
        <v>0.79444444400000003</v>
      </c>
      <c r="O3418">
        <v>1</v>
      </c>
      <c r="P3418">
        <v>1196</v>
      </c>
      <c r="Q3418">
        <v>77</v>
      </c>
      <c r="R3418">
        <v>196</v>
      </c>
      <c r="S3418">
        <v>33</v>
      </c>
      <c r="T3418">
        <v>238</v>
      </c>
      <c r="U3418">
        <v>4</v>
      </c>
      <c r="V3418">
        <v>0</v>
      </c>
      <c r="W3418">
        <v>0.39809624954305561</v>
      </c>
      <c r="X3418">
        <v>234.75579699698531</v>
      </c>
      <c r="Y3418">
        <v>180.68297724990845</v>
      </c>
      <c r="Z3418">
        <v>434.61590242818613</v>
      </c>
      <c r="AA3418">
        <v>250.67488863720951</v>
      </c>
      <c r="AB3418">
        <v>261.3464655688245</v>
      </c>
      <c r="AC3418">
        <v>253.61352146485515</v>
      </c>
      <c r="AD3418">
        <v>0</v>
      </c>
      <c r="AE3418">
        <v>1616.0876485955121</v>
      </c>
    </row>
    <row r="3419" spans="1:31" x14ac:dyDescent="0.25">
      <c r="A3419">
        <v>2071039</v>
      </c>
      <c r="B3419">
        <v>1</v>
      </c>
      <c r="C3419" t="s">
        <v>80</v>
      </c>
      <c r="D3419" t="s">
        <v>110</v>
      </c>
      <c r="E3419" t="s">
        <v>177</v>
      </c>
      <c r="F3419" t="s">
        <v>10036</v>
      </c>
      <c r="G3419" t="s">
        <v>179</v>
      </c>
      <c r="H3419" t="s">
        <v>143</v>
      </c>
      <c r="I3419" t="s">
        <v>135</v>
      </c>
      <c r="J3419" t="s">
        <v>136</v>
      </c>
      <c r="K3419" t="s">
        <v>137</v>
      </c>
      <c r="L3419" t="s">
        <v>10037</v>
      </c>
      <c r="M3419" t="s">
        <v>10038</v>
      </c>
      <c r="N3419">
        <v>3.534166666</v>
      </c>
      <c r="O3419">
        <v>0</v>
      </c>
      <c r="P3419">
        <v>15</v>
      </c>
      <c r="Q3419">
        <v>0</v>
      </c>
      <c r="R3419">
        <v>0</v>
      </c>
      <c r="S3419">
        <v>0</v>
      </c>
      <c r="T3419">
        <v>3</v>
      </c>
      <c r="U3419">
        <v>0</v>
      </c>
      <c r="V3419">
        <v>0</v>
      </c>
      <c r="W3419">
        <v>0</v>
      </c>
      <c r="X3419">
        <v>13.954041445879289</v>
      </c>
      <c r="Y3419">
        <v>0</v>
      </c>
      <c r="Z3419">
        <v>0</v>
      </c>
      <c r="AA3419">
        <v>0</v>
      </c>
      <c r="AB3419">
        <v>1.1737976912702544</v>
      </c>
      <c r="AC3419">
        <v>0</v>
      </c>
      <c r="AD3419">
        <v>0</v>
      </c>
      <c r="AE3419">
        <v>15.127839137149543</v>
      </c>
    </row>
    <row r="3420" spans="1:31" x14ac:dyDescent="0.25">
      <c r="A3420">
        <v>2070796</v>
      </c>
      <c r="B3420">
        <v>1</v>
      </c>
      <c r="C3420" t="s">
        <v>80</v>
      </c>
      <c r="D3420" t="s">
        <v>108</v>
      </c>
      <c r="E3420" t="s">
        <v>146</v>
      </c>
      <c r="F3420" t="s">
        <v>7678</v>
      </c>
      <c r="G3420" t="s">
        <v>133</v>
      </c>
      <c r="H3420" t="s">
        <v>134</v>
      </c>
      <c r="I3420" t="s">
        <v>135</v>
      </c>
      <c r="J3420" t="s">
        <v>136</v>
      </c>
      <c r="K3420" t="s">
        <v>137</v>
      </c>
      <c r="L3420" t="s">
        <v>10039</v>
      </c>
      <c r="M3420" t="s">
        <v>10040</v>
      </c>
      <c r="N3420">
        <v>5.5E-2</v>
      </c>
      <c r="O3420">
        <v>0</v>
      </c>
      <c r="P3420">
        <v>2170</v>
      </c>
      <c r="Q3420">
        <v>3</v>
      </c>
      <c r="R3420">
        <v>324</v>
      </c>
      <c r="S3420">
        <v>8</v>
      </c>
      <c r="T3420">
        <v>318</v>
      </c>
      <c r="U3420">
        <v>1</v>
      </c>
      <c r="V3420">
        <v>0</v>
      </c>
      <c r="W3420">
        <v>0</v>
      </c>
      <c r="X3420">
        <v>22.535598707140295</v>
      </c>
      <c r="Y3420">
        <v>1.3966399079391001</v>
      </c>
      <c r="Z3420">
        <v>14.814655043154504</v>
      </c>
      <c r="AA3420">
        <v>3.7511841799396253</v>
      </c>
      <c r="AB3420">
        <v>18.495335179328531</v>
      </c>
      <c r="AC3420">
        <v>1.18969603324748</v>
      </c>
      <c r="AD3420">
        <v>0</v>
      </c>
      <c r="AE3420">
        <v>62.183109050749543</v>
      </c>
    </row>
    <row r="3421" spans="1:31" x14ac:dyDescent="0.25">
      <c r="A3421">
        <v>2071188</v>
      </c>
      <c r="B3421">
        <v>1</v>
      </c>
      <c r="C3421" t="s">
        <v>80</v>
      </c>
      <c r="D3421" t="s">
        <v>110</v>
      </c>
      <c r="E3421" t="s">
        <v>177</v>
      </c>
      <c r="F3421" t="s">
        <v>10041</v>
      </c>
      <c r="G3421" t="s">
        <v>183</v>
      </c>
      <c r="H3421" t="s">
        <v>143</v>
      </c>
      <c r="I3421" t="s">
        <v>135</v>
      </c>
      <c r="J3421" t="s">
        <v>136</v>
      </c>
      <c r="K3421" t="s">
        <v>137</v>
      </c>
      <c r="L3421" t="s">
        <v>10042</v>
      </c>
      <c r="M3421" t="s">
        <v>10043</v>
      </c>
      <c r="N3421">
        <v>1.564444444</v>
      </c>
      <c r="O3421">
        <v>0</v>
      </c>
      <c r="P3421">
        <v>1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0.10672423273111639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0.10672423273111639</v>
      </c>
    </row>
    <row r="3422" spans="1:31" x14ac:dyDescent="0.25">
      <c r="A3422">
        <v>2070876</v>
      </c>
      <c r="B3422">
        <v>1</v>
      </c>
      <c r="C3422" t="s">
        <v>80</v>
      </c>
      <c r="D3422" t="s">
        <v>95</v>
      </c>
      <c r="E3422" t="s">
        <v>146</v>
      </c>
      <c r="F3422" t="s">
        <v>10044</v>
      </c>
      <c r="G3422" t="s">
        <v>133</v>
      </c>
      <c r="H3422" t="s">
        <v>134</v>
      </c>
      <c r="I3422" t="s">
        <v>135</v>
      </c>
      <c r="J3422" t="s">
        <v>136</v>
      </c>
      <c r="K3422" t="s">
        <v>137</v>
      </c>
      <c r="L3422" t="s">
        <v>10045</v>
      </c>
      <c r="M3422" t="s">
        <v>10046</v>
      </c>
      <c r="N3422">
        <v>0.51555555500000005</v>
      </c>
      <c r="O3422">
        <v>5</v>
      </c>
      <c r="P3422">
        <v>4464</v>
      </c>
      <c r="Q3422">
        <v>26</v>
      </c>
      <c r="R3422">
        <v>24</v>
      </c>
      <c r="S3422">
        <v>27</v>
      </c>
      <c r="T3422">
        <v>380</v>
      </c>
      <c r="U3422">
        <v>1</v>
      </c>
      <c r="V3422">
        <v>1</v>
      </c>
      <c r="W3422">
        <v>3.7260921675030225</v>
      </c>
      <c r="X3422">
        <v>436.89714720196554</v>
      </c>
      <c r="Y3422">
        <v>44.228003240902524</v>
      </c>
      <c r="Z3422">
        <v>2.8383631201139852</v>
      </c>
      <c r="AA3422">
        <v>206.95188609572799</v>
      </c>
      <c r="AB3422">
        <v>225.6925478443716</v>
      </c>
      <c r="AC3422">
        <v>3.2776140391585638</v>
      </c>
      <c r="AD3422">
        <v>1.4190898928531261</v>
      </c>
      <c r="AE3422">
        <v>925.03074360259632</v>
      </c>
    </row>
    <row r="3423" spans="1:31" x14ac:dyDescent="0.25">
      <c r="A3423">
        <v>2071208</v>
      </c>
      <c r="B3423">
        <v>1</v>
      </c>
      <c r="C3423" t="s">
        <v>80</v>
      </c>
      <c r="D3423" t="s">
        <v>97</v>
      </c>
      <c r="E3423" t="s">
        <v>177</v>
      </c>
      <c r="F3423" t="s">
        <v>10047</v>
      </c>
      <c r="G3423" t="s">
        <v>179</v>
      </c>
      <c r="H3423" t="s">
        <v>143</v>
      </c>
      <c r="I3423" t="s">
        <v>135</v>
      </c>
      <c r="J3423" t="s">
        <v>136</v>
      </c>
      <c r="K3423" t="s">
        <v>137</v>
      </c>
      <c r="L3423" t="s">
        <v>10048</v>
      </c>
      <c r="M3423" t="s">
        <v>10049</v>
      </c>
      <c r="N3423">
        <v>2.344166666</v>
      </c>
      <c r="O3423">
        <v>0</v>
      </c>
      <c r="P3423">
        <v>1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0.56542357098425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0.56542357098425</v>
      </c>
    </row>
    <row r="3424" spans="1:31" x14ac:dyDescent="0.25">
      <c r="A3424">
        <v>2070899</v>
      </c>
      <c r="B3424">
        <v>1</v>
      </c>
      <c r="C3424" t="s">
        <v>81</v>
      </c>
      <c r="D3424" t="s">
        <v>115</v>
      </c>
      <c r="E3424" t="s">
        <v>177</v>
      </c>
      <c r="F3424" t="s">
        <v>10050</v>
      </c>
      <c r="G3424" t="s">
        <v>179</v>
      </c>
      <c r="H3424" t="s">
        <v>143</v>
      </c>
      <c r="I3424" t="s">
        <v>135</v>
      </c>
      <c r="J3424" t="s">
        <v>136</v>
      </c>
      <c r="K3424" t="s">
        <v>137</v>
      </c>
      <c r="L3424" t="s">
        <v>10051</v>
      </c>
      <c r="M3424" t="s">
        <v>10052</v>
      </c>
      <c r="N3424">
        <v>7.4336111110000003</v>
      </c>
      <c r="O3424">
        <v>0</v>
      </c>
      <c r="P3424">
        <v>2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3.2773656940712996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3.2773656940712996</v>
      </c>
    </row>
    <row r="3425" spans="1:31" x14ac:dyDescent="0.25">
      <c r="A3425">
        <v>2070753</v>
      </c>
      <c r="B3425">
        <v>1</v>
      </c>
      <c r="C3425" t="s">
        <v>80</v>
      </c>
      <c r="D3425" t="s">
        <v>105</v>
      </c>
      <c r="E3425" t="s">
        <v>158</v>
      </c>
      <c r="F3425" t="s">
        <v>10053</v>
      </c>
      <c r="G3425" t="s">
        <v>160</v>
      </c>
      <c r="H3425" t="s">
        <v>143</v>
      </c>
      <c r="I3425" t="s">
        <v>135</v>
      </c>
      <c r="J3425" t="s">
        <v>136</v>
      </c>
      <c r="K3425" t="s">
        <v>137</v>
      </c>
      <c r="L3425" t="s">
        <v>10054</v>
      </c>
      <c r="M3425" t="s">
        <v>10055</v>
      </c>
      <c r="N3425">
        <v>8.5763888880000003</v>
      </c>
      <c r="O3425">
        <v>0</v>
      </c>
      <c r="P3425">
        <v>137</v>
      </c>
      <c r="Q3425">
        <v>0</v>
      </c>
      <c r="R3425">
        <v>0</v>
      </c>
      <c r="S3425">
        <v>0</v>
      </c>
      <c r="T3425">
        <v>1</v>
      </c>
      <c r="U3425">
        <v>0</v>
      </c>
      <c r="V3425">
        <v>0</v>
      </c>
      <c r="W3425">
        <v>0</v>
      </c>
      <c r="X3425">
        <v>253.19670688585867</v>
      </c>
      <c r="Y3425">
        <v>0</v>
      </c>
      <c r="Z3425">
        <v>0</v>
      </c>
      <c r="AA3425">
        <v>0</v>
      </c>
      <c r="AB3425">
        <v>22.675132931536009</v>
      </c>
      <c r="AC3425">
        <v>0</v>
      </c>
      <c r="AD3425">
        <v>0</v>
      </c>
      <c r="AE3425">
        <v>275.87183981739469</v>
      </c>
    </row>
    <row r="3426" spans="1:31" x14ac:dyDescent="0.25">
      <c r="A3426">
        <v>2070853</v>
      </c>
      <c r="B3426">
        <v>1</v>
      </c>
      <c r="C3426" t="s">
        <v>81</v>
      </c>
      <c r="D3426" t="s">
        <v>123</v>
      </c>
      <c r="E3426" t="s">
        <v>146</v>
      </c>
      <c r="F3426" t="s">
        <v>10056</v>
      </c>
      <c r="G3426" t="s">
        <v>133</v>
      </c>
      <c r="H3426" t="s">
        <v>134</v>
      </c>
      <c r="I3426" t="s">
        <v>135</v>
      </c>
      <c r="J3426" t="s">
        <v>136</v>
      </c>
      <c r="K3426" t="s">
        <v>137</v>
      </c>
      <c r="L3426" t="s">
        <v>10057</v>
      </c>
      <c r="M3426" t="s">
        <v>10058</v>
      </c>
      <c r="N3426">
        <v>0.96361111099999996</v>
      </c>
      <c r="O3426">
        <v>4</v>
      </c>
      <c r="P3426">
        <v>554</v>
      </c>
      <c r="Q3426">
        <v>311</v>
      </c>
      <c r="R3426">
        <v>502</v>
      </c>
      <c r="S3426">
        <v>29</v>
      </c>
      <c r="T3426">
        <v>81</v>
      </c>
      <c r="U3426">
        <v>1</v>
      </c>
      <c r="V3426">
        <v>0</v>
      </c>
      <c r="W3426">
        <v>0.92951740897547097</v>
      </c>
      <c r="X3426">
        <v>130.98164607581259</v>
      </c>
      <c r="Y3426">
        <v>393.31787892656172</v>
      </c>
      <c r="Z3426">
        <v>311.30256753748597</v>
      </c>
      <c r="AA3426">
        <v>88.413346006106664</v>
      </c>
      <c r="AB3426">
        <v>59.348495135172769</v>
      </c>
      <c r="AC3426">
        <v>0</v>
      </c>
      <c r="AD3426">
        <v>0</v>
      </c>
      <c r="AE3426">
        <v>984.29345109011524</v>
      </c>
    </row>
    <row r="3427" spans="1:31" x14ac:dyDescent="0.25">
      <c r="A3427">
        <v>2070561</v>
      </c>
      <c r="B3427">
        <v>1</v>
      </c>
      <c r="C3427" t="s">
        <v>80</v>
      </c>
      <c r="D3427" t="s">
        <v>105</v>
      </c>
      <c r="E3427" t="s">
        <v>177</v>
      </c>
      <c r="F3427" t="s">
        <v>10059</v>
      </c>
      <c r="G3427" t="s">
        <v>179</v>
      </c>
      <c r="H3427" t="s">
        <v>143</v>
      </c>
      <c r="I3427" t="s">
        <v>135</v>
      </c>
      <c r="J3427" t="s">
        <v>136</v>
      </c>
      <c r="K3427" t="s">
        <v>137</v>
      </c>
      <c r="L3427" t="s">
        <v>10060</v>
      </c>
      <c r="M3427" t="s">
        <v>10061</v>
      </c>
      <c r="N3427">
        <v>7.318333333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1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98.233752953860062</v>
      </c>
      <c r="AC3427">
        <v>0</v>
      </c>
      <c r="AD3427">
        <v>0</v>
      </c>
      <c r="AE3427">
        <v>98.233752953860062</v>
      </c>
    </row>
    <row r="3428" spans="1:31" x14ac:dyDescent="0.25">
      <c r="A3428">
        <v>2070667</v>
      </c>
      <c r="B3428">
        <v>1</v>
      </c>
      <c r="C3428" t="s">
        <v>81</v>
      </c>
      <c r="D3428" t="s">
        <v>120</v>
      </c>
      <c r="E3428" t="s">
        <v>146</v>
      </c>
      <c r="F3428" t="s">
        <v>10062</v>
      </c>
      <c r="G3428" t="s">
        <v>133</v>
      </c>
      <c r="H3428" t="s">
        <v>134</v>
      </c>
      <c r="I3428" t="s">
        <v>135</v>
      </c>
      <c r="J3428" t="s">
        <v>136</v>
      </c>
      <c r="K3428" t="s">
        <v>137</v>
      </c>
      <c r="L3428" t="s">
        <v>10063</v>
      </c>
      <c r="M3428" t="s">
        <v>10064</v>
      </c>
      <c r="N3428">
        <v>0.65805555500000001</v>
      </c>
      <c r="O3428">
        <v>2</v>
      </c>
      <c r="P3428">
        <v>3307</v>
      </c>
      <c r="Q3428">
        <v>257</v>
      </c>
      <c r="R3428">
        <v>238</v>
      </c>
      <c r="S3428">
        <v>40</v>
      </c>
      <c r="T3428">
        <v>394</v>
      </c>
      <c r="U3428">
        <v>3</v>
      </c>
      <c r="V3428">
        <v>2</v>
      </c>
      <c r="W3428">
        <v>2.4558787341812751</v>
      </c>
      <c r="X3428">
        <v>365.62050701437693</v>
      </c>
      <c r="Y3428">
        <v>292.5826262356249</v>
      </c>
      <c r="Z3428">
        <v>81.744066530930311</v>
      </c>
      <c r="AA3428">
        <v>191.8754600075934</v>
      </c>
      <c r="AB3428">
        <v>140.81850938218295</v>
      </c>
      <c r="AC3428">
        <v>90.525325793157535</v>
      </c>
      <c r="AD3428">
        <v>1.1409895603982223</v>
      </c>
      <c r="AE3428">
        <v>1166.7633632584455</v>
      </c>
    </row>
    <row r="3429" spans="1:31" x14ac:dyDescent="0.25">
      <c r="A3429">
        <v>2070916</v>
      </c>
      <c r="B3429">
        <v>1</v>
      </c>
      <c r="C3429" t="s">
        <v>81</v>
      </c>
      <c r="D3429" t="s">
        <v>117</v>
      </c>
      <c r="E3429" t="s">
        <v>158</v>
      </c>
      <c r="F3429" t="s">
        <v>10065</v>
      </c>
      <c r="G3429" t="s">
        <v>160</v>
      </c>
      <c r="H3429" t="s">
        <v>143</v>
      </c>
      <c r="I3429" t="s">
        <v>135</v>
      </c>
      <c r="J3429" t="s">
        <v>136</v>
      </c>
      <c r="K3429" t="s">
        <v>137</v>
      </c>
      <c r="L3429" t="s">
        <v>10066</v>
      </c>
      <c r="M3429" t="s">
        <v>10067</v>
      </c>
      <c r="N3429">
        <v>4.4913888880000004</v>
      </c>
      <c r="O3429">
        <v>0</v>
      </c>
      <c r="P3429">
        <v>23</v>
      </c>
      <c r="Q3429">
        <v>0</v>
      </c>
      <c r="R3429">
        <v>0</v>
      </c>
      <c r="S3429">
        <v>0</v>
      </c>
      <c r="T3429">
        <v>1</v>
      </c>
      <c r="U3429">
        <v>0</v>
      </c>
      <c r="V3429">
        <v>0</v>
      </c>
      <c r="W3429">
        <v>0</v>
      </c>
      <c r="X3429">
        <v>24.995602719405021</v>
      </c>
      <c r="Y3429">
        <v>0</v>
      </c>
      <c r="Z3429">
        <v>0</v>
      </c>
      <c r="AA3429">
        <v>0</v>
      </c>
      <c r="AB3429">
        <v>0.70056544157138001</v>
      </c>
      <c r="AC3429">
        <v>0</v>
      </c>
      <c r="AD3429">
        <v>0</v>
      </c>
      <c r="AE3429">
        <v>25.696168160976402</v>
      </c>
    </row>
    <row r="3430" spans="1:31" x14ac:dyDescent="0.25">
      <c r="A3430">
        <v>2070584</v>
      </c>
      <c r="B3430">
        <v>1</v>
      </c>
      <c r="C3430" t="s">
        <v>80</v>
      </c>
      <c r="D3430" t="s">
        <v>97</v>
      </c>
      <c r="E3430" t="s">
        <v>158</v>
      </c>
      <c r="F3430" t="s">
        <v>10068</v>
      </c>
      <c r="G3430" t="s">
        <v>160</v>
      </c>
      <c r="H3430" t="s">
        <v>143</v>
      </c>
      <c r="I3430" t="s">
        <v>135</v>
      </c>
      <c r="J3430" t="s">
        <v>136</v>
      </c>
      <c r="K3430" t="s">
        <v>137</v>
      </c>
      <c r="L3430" t="s">
        <v>10069</v>
      </c>
      <c r="M3430" t="s">
        <v>10070</v>
      </c>
      <c r="N3430">
        <v>7.8213888880000004</v>
      </c>
      <c r="O3430">
        <v>0</v>
      </c>
      <c r="P3430">
        <v>136</v>
      </c>
      <c r="Q3430">
        <v>0</v>
      </c>
      <c r="R3430">
        <v>1</v>
      </c>
      <c r="S3430">
        <v>0</v>
      </c>
      <c r="T3430">
        <v>16</v>
      </c>
      <c r="U3430">
        <v>0</v>
      </c>
      <c r="V3430">
        <v>0</v>
      </c>
      <c r="W3430">
        <v>0</v>
      </c>
      <c r="X3430">
        <v>291.83747607655027</v>
      </c>
      <c r="Y3430">
        <v>0</v>
      </c>
      <c r="Z3430">
        <v>0</v>
      </c>
      <c r="AA3430">
        <v>0</v>
      </c>
      <c r="AB3430">
        <v>131.78259478447089</v>
      </c>
      <c r="AC3430">
        <v>0</v>
      </c>
      <c r="AD3430">
        <v>0</v>
      </c>
      <c r="AE3430">
        <v>423.62007086102119</v>
      </c>
    </row>
    <row r="3431" spans="1:31" x14ac:dyDescent="0.25">
      <c r="A3431">
        <v>2070976</v>
      </c>
      <c r="B3431">
        <v>1</v>
      </c>
      <c r="C3431" t="s">
        <v>80</v>
      </c>
      <c r="D3431" t="s">
        <v>84</v>
      </c>
      <c r="E3431" t="s">
        <v>177</v>
      </c>
      <c r="F3431" t="s">
        <v>10071</v>
      </c>
      <c r="G3431" t="s">
        <v>183</v>
      </c>
      <c r="H3431" t="s">
        <v>143</v>
      </c>
      <c r="I3431" t="s">
        <v>135</v>
      </c>
      <c r="J3431" t="s">
        <v>136</v>
      </c>
      <c r="K3431" t="s">
        <v>137</v>
      </c>
      <c r="L3431" t="s">
        <v>10072</v>
      </c>
      <c r="M3431" t="s">
        <v>10073</v>
      </c>
      <c r="N3431">
        <v>4.4697222219999997</v>
      </c>
      <c r="O3431">
        <v>0</v>
      </c>
      <c r="P3431">
        <v>8</v>
      </c>
      <c r="Q3431">
        <v>0</v>
      </c>
      <c r="R3431">
        <v>0</v>
      </c>
      <c r="S3431">
        <v>0</v>
      </c>
      <c r="T3431">
        <v>1</v>
      </c>
      <c r="U3431">
        <v>0</v>
      </c>
      <c r="V3431">
        <v>0</v>
      </c>
      <c r="W3431">
        <v>0</v>
      </c>
      <c r="X3431">
        <v>4.9016455802563579</v>
      </c>
      <c r="Y3431">
        <v>0</v>
      </c>
      <c r="Z3431">
        <v>0</v>
      </c>
      <c r="AA3431">
        <v>0</v>
      </c>
      <c r="AB3431">
        <v>1.0538331949232387</v>
      </c>
      <c r="AC3431">
        <v>0</v>
      </c>
      <c r="AD3431">
        <v>0</v>
      </c>
      <c r="AE3431">
        <v>5.9554787751795963</v>
      </c>
    </row>
    <row r="3432" spans="1:31" x14ac:dyDescent="0.25">
      <c r="A3432">
        <v>2071271</v>
      </c>
      <c r="B3432">
        <v>1</v>
      </c>
      <c r="C3432" t="s">
        <v>80</v>
      </c>
      <c r="D3432" t="s">
        <v>98</v>
      </c>
      <c r="E3432" t="s">
        <v>158</v>
      </c>
      <c r="F3432" t="s">
        <v>10074</v>
      </c>
      <c r="G3432" t="s">
        <v>160</v>
      </c>
      <c r="H3432" t="s">
        <v>143</v>
      </c>
      <c r="I3432" t="s">
        <v>135</v>
      </c>
      <c r="J3432" t="s">
        <v>136</v>
      </c>
      <c r="K3432" t="s">
        <v>137</v>
      </c>
      <c r="L3432" t="s">
        <v>10075</v>
      </c>
      <c r="M3432" t="s">
        <v>10076</v>
      </c>
      <c r="N3432">
        <v>0.63027777699999998</v>
      </c>
      <c r="O3432">
        <v>0</v>
      </c>
      <c r="P3432">
        <v>0</v>
      </c>
      <c r="Q3432">
        <v>0</v>
      </c>
      <c r="R3432">
        <v>4</v>
      </c>
      <c r="S3432">
        <v>0</v>
      </c>
      <c r="T3432">
        <v>2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5.0846238757411149</v>
      </c>
      <c r="AA3432">
        <v>0</v>
      </c>
      <c r="AB3432">
        <v>0.6822719928407035</v>
      </c>
      <c r="AC3432">
        <v>0</v>
      </c>
      <c r="AD3432">
        <v>0</v>
      </c>
      <c r="AE3432">
        <v>5.7668958685818179</v>
      </c>
    </row>
    <row r="3433" spans="1:31" x14ac:dyDescent="0.25">
      <c r="A3433">
        <v>2070713</v>
      </c>
      <c r="B3433">
        <v>1</v>
      </c>
      <c r="C3433" t="s">
        <v>80</v>
      </c>
      <c r="D3433" t="s">
        <v>106</v>
      </c>
      <c r="E3433" t="s">
        <v>146</v>
      </c>
      <c r="F3433" t="s">
        <v>394</v>
      </c>
      <c r="G3433" t="s">
        <v>133</v>
      </c>
      <c r="H3433" t="s">
        <v>134</v>
      </c>
      <c r="I3433" t="s">
        <v>135</v>
      </c>
      <c r="J3433" t="s">
        <v>136</v>
      </c>
      <c r="K3433" t="s">
        <v>137</v>
      </c>
      <c r="L3433" t="s">
        <v>10077</v>
      </c>
      <c r="M3433" t="s">
        <v>10078</v>
      </c>
      <c r="N3433">
        <v>0.22194444399999999</v>
      </c>
      <c r="O3433">
        <v>0</v>
      </c>
      <c r="P3433">
        <v>3847</v>
      </c>
      <c r="Q3433">
        <v>0</v>
      </c>
      <c r="R3433">
        <v>11</v>
      </c>
      <c r="S3433">
        <v>2</v>
      </c>
      <c r="T3433">
        <v>226</v>
      </c>
      <c r="U3433">
        <v>1</v>
      </c>
      <c r="V3433">
        <v>2</v>
      </c>
      <c r="W3433">
        <v>0</v>
      </c>
      <c r="X3433">
        <v>182.05596801127851</v>
      </c>
      <c r="Y3433">
        <v>0</v>
      </c>
      <c r="Z3433">
        <v>4.9541667223658363</v>
      </c>
      <c r="AA3433">
        <v>202.24708276104053</v>
      </c>
      <c r="AB3433">
        <v>83.348738433387112</v>
      </c>
      <c r="AC3433">
        <v>8.3137232138942387</v>
      </c>
      <c r="AD3433">
        <v>4.8980125502027514</v>
      </c>
      <c r="AE3433">
        <v>485.81769169216898</v>
      </c>
    </row>
    <row r="3434" spans="1:31" x14ac:dyDescent="0.25">
      <c r="A3434">
        <v>2071354</v>
      </c>
      <c r="B3434">
        <v>1</v>
      </c>
      <c r="C3434" t="s">
        <v>80</v>
      </c>
      <c r="D3434" t="s">
        <v>85</v>
      </c>
      <c r="E3434" t="s">
        <v>177</v>
      </c>
      <c r="F3434" t="s">
        <v>10079</v>
      </c>
      <c r="G3434" t="s">
        <v>196</v>
      </c>
      <c r="H3434" t="s">
        <v>143</v>
      </c>
      <c r="I3434" t="s">
        <v>135</v>
      </c>
      <c r="J3434" t="s">
        <v>136</v>
      </c>
      <c r="K3434" t="s">
        <v>137</v>
      </c>
      <c r="L3434" t="s">
        <v>10080</v>
      </c>
      <c r="M3434" t="s">
        <v>10081</v>
      </c>
      <c r="N3434">
        <v>0.34083333300000002</v>
      </c>
      <c r="O3434">
        <v>0</v>
      </c>
      <c r="P3434">
        <v>9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0.68964187912876007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0.68964187912876007</v>
      </c>
    </row>
    <row r="3435" spans="1:31" x14ac:dyDescent="0.25">
      <c r="A3435">
        <v>2071022</v>
      </c>
      <c r="B3435">
        <v>1</v>
      </c>
      <c r="C3435" t="s">
        <v>80</v>
      </c>
      <c r="D3435" t="s">
        <v>82</v>
      </c>
      <c r="E3435" t="s">
        <v>177</v>
      </c>
      <c r="F3435" t="s">
        <v>10082</v>
      </c>
      <c r="G3435" t="s">
        <v>183</v>
      </c>
      <c r="H3435" t="s">
        <v>143</v>
      </c>
      <c r="I3435" t="s">
        <v>135</v>
      </c>
      <c r="J3435" t="s">
        <v>136</v>
      </c>
      <c r="K3435" t="s">
        <v>137</v>
      </c>
      <c r="L3435" t="s">
        <v>10083</v>
      </c>
      <c r="M3435" t="s">
        <v>10084</v>
      </c>
      <c r="N3435">
        <v>1.301111111</v>
      </c>
      <c r="O3435">
        <v>0</v>
      </c>
      <c r="P3435">
        <v>1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</row>
    <row r="3436" spans="1:31" x14ac:dyDescent="0.25">
      <c r="A3436">
        <v>2071108</v>
      </c>
      <c r="B3436">
        <v>1</v>
      </c>
      <c r="C3436" t="s">
        <v>80</v>
      </c>
      <c r="D3436" t="s">
        <v>105</v>
      </c>
      <c r="E3436" t="s">
        <v>177</v>
      </c>
      <c r="F3436" t="s">
        <v>10085</v>
      </c>
      <c r="G3436" t="s">
        <v>179</v>
      </c>
      <c r="H3436" t="s">
        <v>143</v>
      </c>
      <c r="I3436" t="s">
        <v>135</v>
      </c>
      <c r="J3436" t="s">
        <v>136</v>
      </c>
      <c r="K3436" t="s">
        <v>137</v>
      </c>
      <c r="L3436" t="s">
        <v>10086</v>
      </c>
      <c r="M3436" t="s">
        <v>10087</v>
      </c>
      <c r="N3436">
        <v>6.0836111109999997</v>
      </c>
      <c r="O3436">
        <v>0</v>
      </c>
      <c r="P3436">
        <v>1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8.8046069289851939E-2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8.8046069289851939E-2</v>
      </c>
    </row>
    <row r="3437" spans="1:31" x14ac:dyDescent="0.25">
      <c r="A3437">
        <v>2071168</v>
      </c>
      <c r="B3437">
        <v>1</v>
      </c>
      <c r="C3437" t="s">
        <v>81</v>
      </c>
      <c r="D3437" t="s">
        <v>112</v>
      </c>
      <c r="E3437" t="s">
        <v>146</v>
      </c>
      <c r="F3437" t="s">
        <v>10088</v>
      </c>
      <c r="G3437" t="s">
        <v>133</v>
      </c>
      <c r="H3437" t="s">
        <v>134</v>
      </c>
      <c r="I3437" t="s">
        <v>259</v>
      </c>
      <c r="J3437" t="s">
        <v>136</v>
      </c>
      <c r="K3437" t="s">
        <v>137</v>
      </c>
      <c r="L3437" t="s">
        <v>10089</v>
      </c>
      <c r="M3437" t="s">
        <v>10090</v>
      </c>
      <c r="N3437">
        <v>1.0555554999999999E-2</v>
      </c>
      <c r="O3437">
        <v>0</v>
      </c>
      <c r="P3437">
        <v>193</v>
      </c>
      <c r="Q3437">
        <v>125</v>
      </c>
      <c r="R3437">
        <v>211</v>
      </c>
      <c r="S3437">
        <v>25</v>
      </c>
      <c r="T3437">
        <v>21</v>
      </c>
      <c r="U3437">
        <v>5</v>
      </c>
      <c r="V3437">
        <v>0</v>
      </c>
      <c r="W3437">
        <v>0</v>
      </c>
      <c r="X3437">
        <v>0.436760050286775</v>
      </c>
      <c r="Y3437">
        <v>2.2666535156871159</v>
      </c>
      <c r="Z3437">
        <v>3.1940431263036597</v>
      </c>
      <c r="AA3437">
        <v>1.6300833537129229</v>
      </c>
      <c r="AB3437">
        <v>0.21084997725857557</v>
      </c>
      <c r="AC3437">
        <v>1.3326341829878889</v>
      </c>
      <c r="AD3437">
        <v>0</v>
      </c>
      <c r="AE3437">
        <v>9.0710242062369382</v>
      </c>
    </row>
    <row r="3438" spans="1:31" x14ac:dyDescent="0.25">
      <c r="A3438">
        <v>2070770</v>
      </c>
      <c r="B3438">
        <v>1</v>
      </c>
      <c r="C3438" t="s">
        <v>80</v>
      </c>
      <c r="D3438" t="s">
        <v>83</v>
      </c>
      <c r="E3438" t="s">
        <v>169</v>
      </c>
      <c r="F3438" t="s">
        <v>10091</v>
      </c>
      <c r="G3438" t="s">
        <v>133</v>
      </c>
      <c r="H3438" t="s">
        <v>134</v>
      </c>
      <c r="I3438" t="s">
        <v>135</v>
      </c>
      <c r="J3438" t="s">
        <v>136</v>
      </c>
      <c r="K3438" t="s">
        <v>137</v>
      </c>
      <c r="L3438" t="s">
        <v>10092</v>
      </c>
      <c r="M3438" t="s">
        <v>10093</v>
      </c>
      <c r="N3438">
        <v>0.47694444400000002</v>
      </c>
      <c r="O3438">
        <v>0</v>
      </c>
      <c r="P3438">
        <v>0</v>
      </c>
      <c r="Q3438">
        <v>0</v>
      </c>
      <c r="R3438">
        <v>0</v>
      </c>
      <c r="S3438">
        <v>10</v>
      </c>
      <c r="T3438">
        <v>0</v>
      </c>
      <c r="U3438">
        <v>4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49.524775663375635</v>
      </c>
      <c r="AB3438">
        <v>0</v>
      </c>
      <c r="AC3438">
        <v>32.433909896643463</v>
      </c>
      <c r="AD3438">
        <v>0</v>
      </c>
      <c r="AE3438">
        <v>81.958685560019092</v>
      </c>
    </row>
    <row r="3439" spans="1:31" x14ac:dyDescent="0.25">
      <c r="A3439">
        <v>2071314</v>
      </c>
      <c r="B3439">
        <v>1</v>
      </c>
      <c r="C3439" t="s">
        <v>81</v>
      </c>
      <c r="D3439" t="s">
        <v>115</v>
      </c>
      <c r="E3439" t="s">
        <v>169</v>
      </c>
      <c r="F3439" t="s">
        <v>10094</v>
      </c>
      <c r="G3439" t="s">
        <v>171</v>
      </c>
      <c r="H3439" t="s">
        <v>134</v>
      </c>
      <c r="I3439" t="s">
        <v>135</v>
      </c>
      <c r="J3439" t="s">
        <v>136</v>
      </c>
      <c r="K3439" t="s">
        <v>137</v>
      </c>
      <c r="L3439" t="s">
        <v>10095</v>
      </c>
      <c r="M3439" t="s">
        <v>10096</v>
      </c>
      <c r="N3439">
        <v>3.2777777769999998</v>
      </c>
      <c r="O3439">
        <v>0</v>
      </c>
      <c r="P3439">
        <v>198</v>
      </c>
      <c r="Q3439">
        <v>3</v>
      </c>
      <c r="R3439">
        <v>15</v>
      </c>
      <c r="S3439">
        <v>2</v>
      </c>
      <c r="T3439">
        <v>5</v>
      </c>
      <c r="U3439">
        <v>0</v>
      </c>
      <c r="V3439">
        <v>0</v>
      </c>
      <c r="W3439">
        <v>0</v>
      </c>
      <c r="X3439">
        <v>78.361728823741458</v>
      </c>
      <c r="Y3439">
        <v>4.2372526326600521</v>
      </c>
      <c r="Z3439">
        <v>60.124298008617927</v>
      </c>
      <c r="AA3439">
        <v>30.166391127840786</v>
      </c>
      <c r="AB3439">
        <v>2.0922059149093308</v>
      </c>
      <c r="AC3439">
        <v>0</v>
      </c>
      <c r="AD3439">
        <v>0</v>
      </c>
      <c r="AE3439">
        <v>174.98187650776956</v>
      </c>
    </row>
    <row r="3440" spans="1:31" x14ac:dyDescent="0.25">
      <c r="A3440">
        <v>2070458</v>
      </c>
      <c r="B3440">
        <v>1</v>
      </c>
      <c r="C3440" t="s">
        <v>80</v>
      </c>
      <c r="D3440" t="s">
        <v>82</v>
      </c>
      <c r="E3440" t="s">
        <v>158</v>
      </c>
      <c r="F3440" t="s">
        <v>10097</v>
      </c>
      <c r="G3440" t="s">
        <v>154</v>
      </c>
      <c r="H3440" t="s">
        <v>143</v>
      </c>
      <c r="I3440" t="s">
        <v>135</v>
      </c>
      <c r="J3440" t="s">
        <v>136</v>
      </c>
      <c r="K3440" t="s">
        <v>155</v>
      </c>
      <c r="L3440" t="s">
        <v>10098</v>
      </c>
      <c r="M3440" t="s">
        <v>10099</v>
      </c>
      <c r="N3440">
        <v>6.2066666660000003</v>
      </c>
      <c r="O3440">
        <v>0</v>
      </c>
      <c r="P3440">
        <v>286</v>
      </c>
      <c r="Q3440">
        <v>0</v>
      </c>
      <c r="R3440">
        <v>0</v>
      </c>
      <c r="S3440">
        <v>0</v>
      </c>
      <c r="T3440">
        <v>12</v>
      </c>
      <c r="U3440">
        <v>0</v>
      </c>
      <c r="V3440">
        <v>0</v>
      </c>
      <c r="W3440">
        <v>0</v>
      </c>
      <c r="X3440">
        <v>452.56301815438673</v>
      </c>
      <c r="Y3440">
        <v>0</v>
      </c>
      <c r="Z3440">
        <v>0</v>
      </c>
      <c r="AA3440">
        <v>0</v>
      </c>
      <c r="AB3440">
        <v>48.000937940473158</v>
      </c>
      <c r="AC3440">
        <v>0</v>
      </c>
      <c r="AD3440">
        <v>0</v>
      </c>
      <c r="AE3440">
        <v>500.56395609485986</v>
      </c>
    </row>
    <row r="3441" spans="1:31" x14ac:dyDescent="0.25">
      <c r="A3441">
        <v>2071122</v>
      </c>
      <c r="B3441">
        <v>1</v>
      </c>
      <c r="C3441" t="s">
        <v>80</v>
      </c>
      <c r="D3441" t="s">
        <v>103</v>
      </c>
      <c r="E3441" t="s">
        <v>146</v>
      </c>
      <c r="F3441" t="s">
        <v>10100</v>
      </c>
      <c r="G3441" t="s">
        <v>133</v>
      </c>
      <c r="H3441" t="s">
        <v>134</v>
      </c>
      <c r="I3441" t="s">
        <v>135</v>
      </c>
      <c r="J3441" t="s">
        <v>136</v>
      </c>
      <c r="K3441" t="s">
        <v>137</v>
      </c>
      <c r="L3441" t="s">
        <v>10101</v>
      </c>
      <c r="M3441" t="s">
        <v>10102</v>
      </c>
      <c r="N3441">
        <v>8.8888887999999999E-2</v>
      </c>
      <c r="O3441">
        <v>1</v>
      </c>
      <c r="P3441">
        <v>0</v>
      </c>
      <c r="Q3441">
        <v>1</v>
      </c>
      <c r="R3441">
        <v>10</v>
      </c>
      <c r="S3441">
        <v>6</v>
      </c>
      <c r="T3441">
        <v>4</v>
      </c>
      <c r="U3441">
        <v>5</v>
      </c>
      <c r="V3441">
        <v>0</v>
      </c>
      <c r="W3441">
        <v>0.35427252954640004</v>
      </c>
      <c r="X3441">
        <v>0</v>
      </c>
      <c r="Y3441">
        <v>28.865284769972888</v>
      </c>
      <c r="Z3441">
        <v>6.7063620759463998</v>
      </c>
      <c r="AA3441">
        <v>8.369373871031998</v>
      </c>
      <c r="AB3441">
        <v>0.97235294318435561</v>
      </c>
      <c r="AC3441">
        <v>147.71785900941964</v>
      </c>
      <c r="AD3441">
        <v>0</v>
      </c>
      <c r="AE3441">
        <v>192.98550519910168</v>
      </c>
    </row>
    <row r="3442" spans="1:31" x14ac:dyDescent="0.25">
      <c r="A3442">
        <v>2070936</v>
      </c>
      <c r="B3442">
        <v>1</v>
      </c>
      <c r="C3442" t="s">
        <v>81</v>
      </c>
      <c r="D3442" t="s">
        <v>119</v>
      </c>
      <c r="E3442" t="s">
        <v>158</v>
      </c>
      <c r="F3442" t="s">
        <v>10103</v>
      </c>
      <c r="G3442" t="s">
        <v>160</v>
      </c>
      <c r="H3442" t="s">
        <v>143</v>
      </c>
      <c r="I3442" t="s">
        <v>135</v>
      </c>
      <c r="J3442" t="s">
        <v>136</v>
      </c>
      <c r="K3442" t="s">
        <v>137</v>
      </c>
      <c r="L3442" t="s">
        <v>10104</v>
      </c>
      <c r="M3442" t="s">
        <v>10105</v>
      </c>
      <c r="N3442">
        <v>2.8088888879999998</v>
      </c>
      <c r="O3442">
        <v>0</v>
      </c>
      <c r="P3442">
        <v>38</v>
      </c>
      <c r="Q3442">
        <v>0</v>
      </c>
      <c r="R3442">
        <v>6</v>
      </c>
      <c r="S3442">
        <v>0</v>
      </c>
      <c r="T3442">
        <v>2</v>
      </c>
      <c r="U3442">
        <v>0</v>
      </c>
      <c r="V3442">
        <v>0</v>
      </c>
      <c r="W3442">
        <v>0</v>
      </c>
      <c r="X3442">
        <v>26.089975716820376</v>
      </c>
      <c r="Y3442">
        <v>0</v>
      </c>
      <c r="Z3442">
        <v>0.81546853855504886</v>
      </c>
      <c r="AA3442">
        <v>0</v>
      </c>
      <c r="AB3442">
        <v>0.57062473516064438</v>
      </c>
      <c r="AC3442">
        <v>0</v>
      </c>
      <c r="AD3442">
        <v>0</v>
      </c>
      <c r="AE3442">
        <v>27.476068990536071</v>
      </c>
    </row>
    <row r="3443" spans="1:31" x14ac:dyDescent="0.25">
      <c r="A3443">
        <v>2070481</v>
      </c>
      <c r="B3443">
        <v>1</v>
      </c>
      <c r="C3443" t="s">
        <v>80</v>
      </c>
      <c r="D3443" t="s">
        <v>105</v>
      </c>
      <c r="E3443" t="s">
        <v>146</v>
      </c>
      <c r="F3443" t="s">
        <v>10106</v>
      </c>
      <c r="G3443" t="s">
        <v>263</v>
      </c>
      <c r="H3443" t="s">
        <v>134</v>
      </c>
      <c r="I3443" t="s">
        <v>135</v>
      </c>
      <c r="J3443" t="s">
        <v>136</v>
      </c>
      <c r="K3443" t="s">
        <v>137</v>
      </c>
      <c r="L3443" t="s">
        <v>10107</v>
      </c>
      <c r="M3443" t="s">
        <v>10108</v>
      </c>
      <c r="N3443">
        <v>2.7027777770000001</v>
      </c>
      <c r="O3443">
        <v>0</v>
      </c>
      <c r="P3443">
        <v>68</v>
      </c>
      <c r="Q3443">
        <v>1</v>
      </c>
      <c r="R3443">
        <v>0</v>
      </c>
      <c r="S3443">
        <v>4</v>
      </c>
      <c r="T3443">
        <v>1</v>
      </c>
      <c r="U3443">
        <v>0</v>
      </c>
      <c r="V3443">
        <v>0</v>
      </c>
      <c r="W3443">
        <v>0</v>
      </c>
      <c r="X3443">
        <v>41.759453762850065</v>
      </c>
      <c r="Y3443">
        <v>50.885850360559431</v>
      </c>
      <c r="Z3443">
        <v>0</v>
      </c>
      <c r="AA3443">
        <v>1070.4950010517241</v>
      </c>
      <c r="AB3443">
        <v>0.4182791718796639</v>
      </c>
      <c r="AC3443">
        <v>0</v>
      </c>
      <c r="AD3443">
        <v>0</v>
      </c>
      <c r="AE3443">
        <v>1163.5585843470133</v>
      </c>
    </row>
    <row r="3444" spans="1:31" x14ac:dyDescent="0.25">
      <c r="A3444">
        <v>2070581</v>
      </c>
      <c r="B3444">
        <v>1</v>
      </c>
      <c r="C3444" t="s">
        <v>80</v>
      </c>
      <c r="D3444" t="s">
        <v>110</v>
      </c>
      <c r="E3444" t="s">
        <v>505</v>
      </c>
      <c r="F3444" t="s">
        <v>10109</v>
      </c>
      <c r="G3444" t="s">
        <v>4889</v>
      </c>
      <c r="H3444" t="s">
        <v>143</v>
      </c>
      <c r="I3444" t="s">
        <v>135</v>
      </c>
      <c r="J3444" t="s">
        <v>136</v>
      </c>
      <c r="K3444" t="s">
        <v>137</v>
      </c>
      <c r="L3444" t="s">
        <v>10110</v>
      </c>
      <c r="M3444" t="s">
        <v>10111</v>
      </c>
      <c r="N3444">
        <v>2.5886111110000001</v>
      </c>
      <c r="O3444">
        <v>0</v>
      </c>
      <c r="P3444">
        <v>75</v>
      </c>
      <c r="Q3444">
        <v>0</v>
      </c>
      <c r="R3444">
        <v>0</v>
      </c>
      <c r="S3444">
        <v>0</v>
      </c>
      <c r="T3444">
        <v>5</v>
      </c>
      <c r="U3444">
        <v>0</v>
      </c>
      <c r="V3444">
        <v>0</v>
      </c>
      <c r="W3444">
        <v>0</v>
      </c>
      <c r="X3444">
        <v>29.178998466250722</v>
      </c>
      <c r="Y3444">
        <v>0</v>
      </c>
      <c r="Z3444">
        <v>0</v>
      </c>
      <c r="AA3444">
        <v>0</v>
      </c>
      <c r="AB3444">
        <v>4.4888747431588136</v>
      </c>
      <c r="AC3444">
        <v>0</v>
      </c>
      <c r="AD3444">
        <v>0</v>
      </c>
      <c r="AE3444">
        <v>33.667873209409535</v>
      </c>
    </row>
    <row r="3445" spans="1:31" x14ac:dyDescent="0.25">
      <c r="A3445">
        <v>2070415</v>
      </c>
      <c r="B3445">
        <v>1</v>
      </c>
      <c r="C3445" t="s">
        <v>81</v>
      </c>
      <c r="D3445" t="s">
        <v>118</v>
      </c>
      <c r="E3445" t="s">
        <v>131</v>
      </c>
      <c r="F3445" t="s">
        <v>10112</v>
      </c>
      <c r="G3445" t="s">
        <v>273</v>
      </c>
      <c r="H3445" t="s">
        <v>134</v>
      </c>
      <c r="I3445" t="s">
        <v>135</v>
      </c>
      <c r="J3445" t="s">
        <v>136</v>
      </c>
      <c r="K3445" t="s">
        <v>155</v>
      </c>
      <c r="L3445" t="s">
        <v>9729</v>
      </c>
      <c r="M3445" t="s">
        <v>10113</v>
      </c>
      <c r="N3445">
        <v>6.4711111109999999</v>
      </c>
      <c r="O3445">
        <v>0</v>
      </c>
      <c r="P3445">
        <v>279</v>
      </c>
      <c r="Q3445">
        <v>0</v>
      </c>
      <c r="R3445">
        <v>8</v>
      </c>
      <c r="S3445">
        <v>10</v>
      </c>
      <c r="T3445">
        <v>11</v>
      </c>
      <c r="U3445">
        <v>0</v>
      </c>
      <c r="V3445">
        <v>0</v>
      </c>
      <c r="W3445">
        <v>0</v>
      </c>
      <c r="X3445">
        <v>252.67665360951995</v>
      </c>
      <c r="Y3445">
        <v>0</v>
      </c>
      <c r="Z3445">
        <v>6.1928984282744342</v>
      </c>
      <c r="AA3445">
        <v>877.46600396006033</v>
      </c>
      <c r="AB3445">
        <v>105.92627693908672</v>
      </c>
      <c r="AC3445">
        <v>0</v>
      </c>
      <c r="AD3445">
        <v>0</v>
      </c>
      <c r="AE3445">
        <v>1242.2618329369413</v>
      </c>
    </row>
    <row r="3446" spans="1:31" x14ac:dyDescent="0.25">
      <c r="A3446">
        <v>2071128</v>
      </c>
      <c r="B3446">
        <v>1</v>
      </c>
      <c r="C3446" t="s">
        <v>80</v>
      </c>
      <c r="D3446" t="s">
        <v>103</v>
      </c>
      <c r="E3446" t="s">
        <v>177</v>
      </c>
      <c r="F3446" t="s">
        <v>10114</v>
      </c>
      <c r="G3446" t="s">
        <v>183</v>
      </c>
      <c r="H3446" t="s">
        <v>143</v>
      </c>
      <c r="I3446" t="s">
        <v>135</v>
      </c>
      <c r="J3446" t="s">
        <v>136</v>
      </c>
      <c r="K3446" t="s">
        <v>137</v>
      </c>
      <c r="L3446" t="s">
        <v>10115</v>
      </c>
      <c r="M3446" t="s">
        <v>10116</v>
      </c>
      <c r="N3446">
        <v>0.78333333299999997</v>
      </c>
      <c r="O3446">
        <v>0</v>
      </c>
      <c r="P3446">
        <v>1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0.18377112814335003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0.18377112814335003</v>
      </c>
    </row>
    <row r="3447" spans="1:31" x14ac:dyDescent="0.25">
      <c r="A3447">
        <v>2070979</v>
      </c>
      <c r="B3447">
        <v>1</v>
      </c>
      <c r="C3447" t="s">
        <v>80</v>
      </c>
      <c r="D3447" t="s">
        <v>108</v>
      </c>
      <c r="E3447" t="s">
        <v>158</v>
      </c>
      <c r="F3447" t="s">
        <v>10117</v>
      </c>
      <c r="G3447" t="s">
        <v>160</v>
      </c>
      <c r="H3447" t="s">
        <v>143</v>
      </c>
      <c r="I3447" t="s">
        <v>135</v>
      </c>
      <c r="J3447" t="s">
        <v>136</v>
      </c>
      <c r="K3447" t="s">
        <v>137</v>
      </c>
      <c r="L3447" t="s">
        <v>10118</v>
      </c>
      <c r="M3447" t="s">
        <v>10119</v>
      </c>
      <c r="N3447">
        <v>8.4022222220000007</v>
      </c>
      <c r="O3447">
        <v>0</v>
      </c>
      <c r="P3447">
        <v>15</v>
      </c>
      <c r="Q3447">
        <v>0</v>
      </c>
      <c r="R3447">
        <v>4</v>
      </c>
      <c r="S3447">
        <v>0</v>
      </c>
      <c r="T3447">
        <v>3</v>
      </c>
      <c r="U3447">
        <v>0</v>
      </c>
      <c r="V3447">
        <v>0</v>
      </c>
      <c r="W3447">
        <v>0</v>
      </c>
      <c r="X3447">
        <v>18.919071380646031</v>
      </c>
      <c r="Y3447">
        <v>0</v>
      </c>
      <c r="Z3447">
        <v>11.175773400238104</v>
      </c>
      <c r="AA3447">
        <v>0</v>
      </c>
      <c r="AB3447">
        <v>3.161724190476876</v>
      </c>
      <c r="AC3447">
        <v>0</v>
      </c>
      <c r="AD3447">
        <v>0</v>
      </c>
      <c r="AE3447">
        <v>33.256568971361013</v>
      </c>
    </row>
    <row r="3448" spans="1:31" x14ac:dyDescent="0.25">
      <c r="A3448">
        <v>2070315</v>
      </c>
      <c r="B3448">
        <v>1</v>
      </c>
      <c r="C3448" t="s">
        <v>81</v>
      </c>
      <c r="D3448" t="s">
        <v>128</v>
      </c>
      <c r="E3448" t="s">
        <v>169</v>
      </c>
      <c r="F3448" t="s">
        <v>10120</v>
      </c>
      <c r="G3448" t="s">
        <v>133</v>
      </c>
      <c r="H3448" t="s">
        <v>134</v>
      </c>
      <c r="I3448" t="s">
        <v>135</v>
      </c>
      <c r="J3448" t="s">
        <v>136</v>
      </c>
      <c r="K3448" t="s">
        <v>137</v>
      </c>
      <c r="L3448" t="s">
        <v>10121</v>
      </c>
      <c r="M3448" t="s">
        <v>10122</v>
      </c>
      <c r="N3448">
        <v>2.8219444440000001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1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1878.000083218134</v>
      </c>
      <c r="AD3448">
        <v>0</v>
      </c>
      <c r="AE3448">
        <v>1878.000083218134</v>
      </c>
    </row>
    <row r="3449" spans="1:31" x14ac:dyDescent="0.25">
      <c r="A3449">
        <v>2070999</v>
      </c>
      <c r="B3449">
        <v>1</v>
      </c>
      <c r="C3449" t="s">
        <v>80</v>
      </c>
      <c r="D3449" t="s">
        <v>106</v>
      </c>
      <c r="E3449" t="s">
        <v>146</v>
      </c>
      <c r="F3449" t="s">
        <v>3227</v>
      </c>
      <c r="G3449" t="s">
        <v>133</v>
      </c>
      <c r="H3449" t="s">
        <v>134</v>
      </c>
      <c r="I3449" t="s">
        <v>259</v>
      </c>
      <c r="J3449" t="s">
        <v>136</v>
      </c>
      <c r="K3449" t="s">
        <v>137</v>
      </c>
      <c r="L3449" t="s">
        <v>10123</v>
      </c>
      <c r="M3449" t="s">
        <v>10124</v>
      </c>
      <c r="N3449">
        <v>3.9444444000000002E-2</v>
      </c>
      <c r="O3449">
        <v>0</v>
      </c>
      <c r="P3449">
        <v>7</v>
      </c>
      <c r="Q3449">
        <v>29</v>
      </c>
      <c r="R3449">
        <v>55</v>
      </c>
      <c r="S3449">
        <v>9</v>
      </c>
      <c r="T3449">
        <v>12</v>
      </c>
      <c r="U3449">
        <v>1</v>
      </c>
      <c r="V3449">
        <v>0</v>
      </c>
      <c r="W3449">
        <v>0</v>
      </c>
      <c r="X3449">
        <v>0.21742257061680276</v>
      </c>
      <c r="Y3449">
        <v>5.2807552438121892</v>
      </c>
      <c r="Z3449">
        <v>7.5576317957960715</v>
      </c>
      <c r="AA3449">
        <v>1.7257321940990482</v>
      </c>
      <c r="AB3449">
        <v>2.5058437259325164</v>
      </c>
      <c r="AC3449">
        <v>0.62318648866338333</v>
      </c>
      <c r="AD3449">
        <v>0</v>
      </c>
      <c r="AE3449">
        <v>17.910572018920011</v>
      </c>
    </row>
    <row r="3450" spans="1:31" x14ac:dyDescent="0.25">
      <c r="A3450">
        <v>2071248</v>
      </c>
      <c r="B3450">
        <v>1</v>
      </c>
      <c r="C3450" t="s">
        <v>81</v>
      </c>
      <c r="D3450" t="s">
        <v>115</v>
      </c>
      <c r="E3450" t="s">
        <v>146</v>
      </c>
      <c r="F3450" t="s">
        <v>2926</v>
      </c>
      <c r="G3450" t="s">
        <v>133</v>
      </c>
      <c r="H3450" t="s">
        <v>134</v>
      </c>
      <c r="I3450" t="s">
        <v>135</v>
      </c>
      <c r="J3450" t="s">
        <v>136</v>
      </c>
      <c r="K3450" t="s">
        <v>137</v>
      </c>
      <c r="L3450" t="s">
        <v>10125</v>
      </c>
      <c r="M3450" t="s">
        <v>10126</v>
      </c>
      <c r="N3450">
        <v>9.4166665999999996E-2</v>
      </c>
      <c r="O3450">
        <v>0</v>
      </c>
      <c r="P3450">
        <v>2930</v>
      </c>
      <c r="Q3450">
        <v>6</v>
      </c>
      <c r="R3450">
        <v>166</v>
      </c>
      <c r="S3450">
        <v>6</v>
      </c>
      <c r="T3450">
        <v>203</v>
      </c>
      <c r="U3450">
        <v>1</v>
      </c>
      <c r="V3450">
        <v>1</v>
      </c>
      <c r="W3450">
        <v>0</v>
      </c>
      <c r="X3450">
        <v>35.428768892380084</v>
      </c>
      <c r="Y3450">
        <v>1.7439858275228723</v>
      </c>
      <c r="Z3450">
        <v>5.6804468754371484</v>
      </c>
      <c r="AA3450">
        <v>2.4581687367449239</v>
      </c>
      <c r="AB3450">
        <v>4.691203877253634</v>
      </c>
      <c r="AC3450">
        <v>0.7937338207896667</v>
      </c>
      <c r="AD3450">
        <v>3.5773454826249998E-4</v>
      </c>
      <c r="AE3450">
        <v>50.79666576467659</v>
      </c>
    </row>
    <row r="3451" spans="1:31" x14ac:dyDescent="0.25">
      <c r="A3451">
        <v>2070750</v>
      </c>
      <c r="B3451">
        <v>1</v>
      </c>
      <c r="C3451" t="s">
        <v>80</v>
      </c>
      <c r="D3451" t="s">
        <v>96</v>
      </c>
      <c r="E3451" t="s">
        <v>177</v>
      </c>
      <c r="F3451" t="s">
        <v>10127</v>
      </c>
      <c r="G3451" t="s">
        <v>179</v>
      </c>
      <c r="H3451" t="s">
        <v>143</v>
      </c>
      <c r="I3451" t="s">
        <v>135</v>
      </c>
      <c r="J3451" t="s">
        <v>136</v>
      </c>
      <c r="K3451" t="s">
        <v>137</v>
      </c>
      <c r="L3451" t="s">
        <v>10128</v>
      </c>
      <c r="M3451" t="s">
        <v>10129</v>
      </c>
      <c r="N3451">
        <v>4.2024999999999997</v>
      </c>
      <c r="O3451">
        <v>0</v>
      </c>
      <c r="P3451">
        <v>6</v>
      </c>
      <c r="Q3451">
        <v>0</v>
      </c>
      <c r="R3451">
        <v>0</v>
      </c>
      <c r="S3451">
        <v>0</v>
      </c>
      <c r="T3451">
        <v>2</v>
      </c>
      <c r="U3451">
        <v>0</v>
      </c>
      <c r="V3451">
        <v>0</v>
      </c>
      <c r="W3451">
        <v>0</v>
      </c>
      <c r="X3451">
        <v>5.9881855652268152</v>
      </c>
      <c r="Y3451">
        <v>0</v>
      </c>
      <c r="Z3451">
        <v>0</v>
      </c>
      <c r="AA3451">
        <v>0</v>
      </c>
      <c r="AB3451">
        <v>9.024821325234603</v>
      </c>
      <c r="AC3451">
        <v>0</v>
      </c>
      <c r="AD3451">
        <v>0</v>
      </c>
      <c r="AE3451">
        <v>15.013006890461419</v>
      </c>
    </row>
    <row r="3452" spans="1:31" x14ac:dyDescent="0.25">
      <c r="A3452">
        <v>2070644</v>
      </c>
      <c r="B3452">
        <v>1</v>
      </c>
      <c r="C3452" t="s">
        <v>80</v>
      </c>
      <c r="D3452" t="s">
        <v>104</v>
      </c>
      <c r="E3452" t="s">
        <v>146</v>
      </c>
      <c r="F3452" t="s">
        <v>10130</v>
      </c>
      <c r="G3452" t="s">
        <v>133</v>
      </c>
      <c r="H3452" t="s">
        <v>134</v>
      </c>
      <c r="I3452" t="s">
        <v>135</v>
      </c>
      <c r="J3452" t="s">
        <v>136</v>
      </c>
      <c r="K3452" t="s">
        <v>137</v>
      </c>
      <c r="L3452" t="s">
        <v>10131</v>
      </c>
      <c r="M3452" t="s">
        <v>10132</v>
      </c>
      <c r="N3452">
        <v>0.41583333300000003</v>
      </c>
      <c r="O3452">
        <v>36</v>
      </c>
      <c r="P3452">
        <v>2768</v>
      </c>
      <c r="Q3452">
        <v>118</v>
      </c>
      <c r="R3452">
        <v>189</v>
      </c>
      <c r="S3452">
        <v>51</v>
      </c>
      <c r="T3452">
        <v>294</v>
      </c>
      <c r="U3452">
        <v>3</v>
      </c>
      <c r="V3452">
        <v>1</v>
      </c>
      <c r="W3452">
        <v>23.701047265606007</v>
      </c>
      <c r="X3452">
        <v>257.72361869552429</v>
      </c>
      <c r="Y3452">
        <v>62.94208703452464</v>
      </c>
      <c r="Z3452">
        <v>42.814099629963117</v>
      </c>
      <c r="AA3452">
        <v>88.616581119045847</v>
      </c>
      <c r="AB3452">
        <v>97.142897171897658</v>
      </c>
      <c r="AC3452">
        <v>11.465548599093783</v>
      </c>
      <c r="AD3452">
        <v>1.4603785246809784</v>
      </c>
      <c r="AE3452">
        <v>585.86625804033645</v>
      </c>
    </row>
    <row r="3453" spans="1:31" x14ac:dyDescent="0.25">
      <c r="A3453">
        <v>2070607</v>
      </c>
      <c r="B3453">
        <v>1</v>
      </c>
      <c r="C3453" t="s">
        <v>81</v>
      </c>
      <c r="D3453" t="s">
        <v>126</v>
      </c>
      <c r="E3453" t="s">
        <v>131</v>
      </c>
      <c r="F3453" t="s">
        <v>10133</v>
      </c>
      <c r="G3453" t="s">
        <v>133</v>
      </c>
      <c r="H3453" t="s">
        <v>134</v>
      </c>
      <c r="I3453" t="s">
        <v>259</v>
      </c>
      <c r="J3453" t="s">
        <v>136</v>
      </c>
      <c r="K3453" t="s">
        <v>137</v>
      </c>
      <c r="L3453" t="s">
        <v>10134</v>
      </c>
      <c r="M3453" t="s">
        <v>10135</v>
      </c>
      <c r="N3453">
        <v>1.1111111E-2</v>
      </c>
      <c r="O3453">
        <v>0</v>
      </c>
      <c r="P3453">
        <v>228</v>
      </c>
      <c r="Q3453">
        <v>4</v>
      </c>
      <c r="R3453">
        <v>38</v>
      </c>
      <c r="S3453">
        <v>10</v>
      </c>
      <c r="T3453">
        <v>22</v>
      </c>
      <c r="U3453">
        <v>0</v>
      </c>
      <c r="V3453">
        <v>0</v>
      </c>
      <c r="W3453">
        <v>0</v>
      </c>
      <c r="X3453">
        <v>0.28106353849869958</v>
      </c>
      <c r="Y3453">
        <v>0.12456343548006668</v>
      </c>
      <c r="Z3453">
        <v>0.16005465955023337</v>
      </c>
      <c r="AA3453">
        <v>0.79309173277403333</v>
      </c>
      <c r="AB3453">
        <v>0.31646790122450003</v>
      </c>
      <c r="AC3453">
        <v>0</v>
      </c>
      <c r="AD3453">
        <v>0</v>
      </c>
      <c r="AE3453">
        <v>1.675241267527533</v>
      </c>
    </row>
    <row r="3454" spans="1:31" x14ac:dyDescent="0.25">
      <c r="A3454">
        <v>2070395</v>
      </c>
      <c r="B3454">
        <v>1</v>
      </c>
      <c r="C3454" t="s">
        <v>80</v>
      </c>
      <c r="D3454" t="s">
        <v>89</v>
      </c>
      <c r="E3454" t="s">
        <v>146</v>
      </c>
      <c r="F3454" t="s">
        <v>7444</v>
      </c>
      <c r="G3454" t="s">
        <v>3017</v>
      </c>
      <c r="H3454" t="s">
        <v>134</v>
      </c>
      <c r="I3454" t="s">
        <v>135</v>
      </c>
      <c r="J3454" t="s">
        <v>136</v>
      </c>
      <c r="K3454" t="s">
        <v>137</v>
      </c>
      <c r="L3454" t="s">
        <v>10136</v>
      </c>
      <c r="M3454" t="s">
        <v>10137</v>
      </c>
      <c r="N3454">
        <v>1.7536111109999999</v>
      </c>
      <c r="O3454">
        <v>1</v>
      </c>
      <c r="P3454">
        <v>272</v>
      </c>
      <c r="Q3454">
        <v>1</v>
      </c>
      <c r="R3454">
        <v>51</v>
      </c>
      <c r="S3454">
        <v>1</v>
      </c>
      <c r="T3454">
        <v>138</v>
      </c>
      <c r="U3454">
        <v>0</v>
      </c>
      <c r="V3454">
        <v>0</v>
      </c>
      <c r="W3454">
        <v>6.3156488306035756</v>
      </c>
      <c r="X3454">
        <v>178.11048090869232</v>
      </c>
      <c r="Y3454">
        <v>7.7737761210330776</v>
      </c>
      <c r="Z3454">
        <v>48.604204507398876</v>
      </c>
      <c r="AA3454">
        <v>0.83051041994882668</v>
      </c>
      <c r="AB3454">
        <v>299.57856406613155</v>
      </c>
      <c r="AC3454">
        <v>0</v>
      </c>
      <c r="AD3454">
        <v>0</v>
      </c>
      <c r="AE3454">
        <v>541.21318485380823</v>
      </c>
    </row>
    <row r="3455" spans="1:31" x14ac:dyDescent="0.25">
      <c r="A3455">
        <v>2071085</v>
      </c>
      <c r="B3455">
        <v>1</v>
      </c>
      <c r="C3455" t="s">
        <v>80</v>
      </c>
      <c r="D3455" t="s">
        <v>93</v>
      </c>
      <c r="E3455" t="s">
        <v>158</v>
      </c>
      <c r="F3455" t="s">
        <v>10138</v>
      </c>
      <c r="G3455" t="s">
        <v>160</v>
      </c>
      <c r="H3455" t="s">
        <v>143</v>
      </c>
      <c r="I3455" t="s">
        <v>135</v>
      </c>
      <c r="J3455" t="s">
        <v>136</v>
      </c>
      <c r="K3455" t="s">
        <v>137</v>
      </c>
      <c r="L3455" t="s">
        <v>10139</v>
      </c>
      <c r="M3455" t="s">
        <v>10140</v>
      </c>
      <c r="N3455">
        <v>1.5561111110000001</v>
      </c>
      <c r="O3455">
        <v>0</v>
      </c>
      <c r="P3455">
        <v>2</v>
      </c>
      <c r="Q3455">
        <v>0</v>
      </c>
      <c r="R3455">
        <v>5</v>
      </c>
      <c r="S3455">
        <v>0</v>
      </c>
      <c r="T3455">
        <v>5</v>
      </c>
      <c r="U3455">
        <v>0</v>
      </c>
      <c r="V3455">
        <v>0</v>
      </c>
      <c r="W3455">
        <v>0</v>
      </c>
      <c r="X3455">
        <v>0.62758473016654992</v>
      </c>
      <c r="Y3455">
        <v>0</v>
      </c>
      <c r="Z3455">
        <v>6.5084556792932595</v>
      </c>
      <c r="AA3455">
        <v>0</v>
      </c>
      <c r="AB3455">
        <v>49.192670311320477</v>
      </c>
      <c r="AC3455">
        <v>0</v>
      </c>
      <c r="AD3455">
        <v>0</v>
      </c>
      <c r="AE3455">
        <v>56.328710720780286</v>
      </c>
    </row>
    <row r="3456" spans="1:31" x14ac:dyDescent="0.25">
      <c r="A3456">
        <v>2071334</v>
      </c>
      <c r="B3456">
        <v>1</v>
      </c>
      <c r="C3456" t="s">
        <v>81</v>
      </c>
      <c r="D3456" t="s">
        <v>121</v>
      </c>
      <c r="E3456" t="s">
        <v>158</v>
      </c>
      <c r="F3456" t="s">
        <v>10141</v>
      </c>
      <c r="G3456" t="s">
        <v>160</v>
      </c>
      <c r="H3456" t="s">
        <v>143</v>
      </c>
      <c r="I3456" t="s">
        <v>135</v>
      </c>
      <c r="J3456" t="s">
        <v>136</v>
      </c>
      <c r="K3456" t="s">
        <v>137</v>
      </c>
      <c r="L3456" t="s">
        <v>10142</v>
      </c>
      <c r="M3456" t="s">
        <v>10143</v>
      </c>
      <c r="N3456">
        <v>1.1755555550000001</v>
      </c>
      <c r="O3456">
        <v>0</v>
      </c>
      <c r="P3456">
        <v>0</v>
      </c>
      <c r="Q3456">
        <v>0</v>
      </c>
      <c r="R3456">
        <v>5</v>
      </c>
      <c r="S3456">
        <v>0</v>
      </c>
      <c r="T3456">
        <v>1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7.0591456392599991E-2</v>
      </c>
      <c r="AA3456">
        <v>0</v>
      </c>
      <c r="AB3456">
        <v>1.2063796897066557</v>
      </c>
      <c r="AC3456">
        <v>0</v>
      </c>
      <c r="AD3456">
        <v>0</v>
      </c>
      <c r="AE3456">
        <v>1.2769711460992557</v>
      </c>
    </row>
    <row r="3457" spans="1:31" x14ac:dyDescent="0.25">
      <c r="A3457">
        <v>2070793</v>
      </c>
      <c r="B3457">
        <v>1</v>
      </c>
      <c r="C3457" t="s">
        <v>81</v>
      </c>
      <c r="D3457" t="s">
        <v>118</v>
      </c>
      <c r="E3457" t="s">
        <v>158</v>
      </c>
      <c r="F3457" t="s">
        <v>10144</v>
      </c>
      <c r="G3457" t="s">
        <v>160</v>
      </c>
      <c r="H3457" t="s">
        <v>143</v>
      </c>
      <c r="I3457" t="s">
        <v>135</v>
      </c>
      <c r="J3457" t="s">
        <v>136</v>
      </c>
      <c r="K3457" t="s">
        <v>137</v>
      </c>
      <c r="L3457" t="s">
        <v>10145</v>
      </c>
      <c r="M3457" t="s">
        <v>10146</v>
      </c>
      <c r="N3457">
        <v>2.4502777770000002</v>
      </c>
      <c r="O3457">
        <v>0</v>
      </c>
      <c r="P3457">
        <v>4</v>
      </c>
      <c r="Q3457">
        <v>0</v>
      </c>
      <c r="R3457">
        <v>3</v>
      </c>
      <c r="S3457">
        <v>0</v>
      </c>
      <c r="T3457">
        <v>2</v>
      </c>
      <c r="U3457">
        <v>0</v>
      </c>
      <c r="V3457">
        <v>0</v>
      </c>
      <c r="W3457">
        <v>0</v>
      </c>
      <c r="X3457">
        <v>2.3957860656866039</v>
      </c>
      <c r="Y3457">
        <v>0</v>
      </c>
      <c r="Z3457">
        <v>0.70198361019652644</v>
      </c>
      <c r="AA3457">
        <v>0</v>
      </c>
      <c r="AB3457">
        <v>1.0158101060721876</v>
      </c>
      <c r="AC3457">
        <v>0</v>
      </c>
      <c r="AD3457">
        <v>0</v>
      </c>
      <c r="AE3457">
        <v>4.1135797819553179</v>
      </c>
    </row>
    <row r="3458" spans="1:31" x14ac:dyDescent="0.25">
      <c r="A3458">
        <v>2070942</v>
      </c>
      <c r="B3458">
        <v>1</v>
      </c>
      <c r="C3458" t="s">
        <v>80</v>
      </c>
      <c r="D3458" t="s">
        <v>98</v>
      </c>
      <c r="E3458" t="s">
        <v>169</v>
      </c>
      <c r="F3458" t="s">
        <v>10147</v>
      </c>
      <c r="G3458" t="s">
        <v>133</v>
      </c>
      <c r="H3458" t="s">
        <v>134</v>
      </c>
      <c r="I3458" t="s">
        <v>135</v>
      </c>
      <c r="J3458" t="s">
        <v>136</v>
      </c>
      <c r="K3458" t="s">
        <v>137</v>
      </c>
      <c r="L3458" t="s">
        <v>10148</v>
      </c>
      <c r="M3458" t="s">
        <v>10149</v>
      </c>
      <c r="N3458">
        <v>1.910833333</v>
      </c>
      <c r="O3458">
        <v>0</v>
      </c>
      <c r="P3458">
        <v>4</v>
      </c>
      <c r="Q3458">
        <v>0</v>
      </c>
      <c r="R3458">
        <v>14</v>
      </c>
      <c r="S3458">
        <v>0</v>
      </c>
      <c r="T3458">
        <v>46</v>
      </c>
      <c r="U3458">
        <v>0</v>
      </c>
      <c r="V3458">
        <v>0</v>
      </c>
      <c r="W3458">
        <v>0</v>
      </c>
      <c r="X3458">
        <v>1.6780396696938069</v>
      </c>
      <c r="Y3458">
        <v>0</v>
      </c>
      <c r="Z3458">
        <v>38.984760174168464</v>
      </c>
      <c r="AA3458">
        <v>0</v>
      </c>
      <c r="AB3458">
        <v>76.324622574978321</v>
      </c>
      <c r="AC3458">
        <v>0</v>
      </c>
      <c r="AD3458">
        <v>0</v>
      </c>
      <c r="AE3458">
        <v>116.98742241884059</v>
      </c>
    </row>
    <row r="3459" spans="1:31" x14ac:dyDescent="0.25">
      <c r="A3459">
        <v>2070352</v>
      </c>
      <c r="B3459">
        <v>1</v>
      </c>
      <c r="C3459" t="s">
        <v>80</v>
      </c>
      <c r="D3459" t="s">
        <v>96</v>
      </c>
      <c r="E3459" t="s">
        <v>177</v>
      </c>
      <c r="F3459" t="s">
        <v>10150</v>
      </c>
      <c r="G3459" t="s">
        <v>179</v>
      </c>
      <c r="H3459" t="s">
        <v>143</v>
      </c>
      <c r="I3459" t="s">
        <v>135</v>
      </c>
      <c r="J3459" t="s">
        <v>136</v>
      </c>
      <c r="K3459" t="s">
        <v>137</v>
      </c>
      <c r="L3459" t="s">
        <v>10151</v>
      </c>
      <c r="M3459" t="s">
        <v>10152</v>
      </c>
      <c r="N3459">
        <v>0.88277777700000004</v>
      </c>
      <c r="O3459">
        <v>0</v>
      </c>
      <c r="P3459">
        <v>1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0.15917653442954027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0.15917653442954027</v>
      </c>
    </row>
    <row r="3460" spans="1:31" x14ac:dyDescent="0.25">
      <c r="A3460">
        <v>2070424</v>
      </c>
      <c r="B3460">
        <v>1</v>
      </c>
      <c r="C3460" t="s">
        <v>81</v>
      </c>
      <c r="D3460" t="s">
        <v>128</v>
      </c>
      <c r="E3460" t="s">
        <v>158</v>
      </c>
      <c r="F3460" t="s">
        <v>10153</v>
      </c>
      <c r="G3460" t="s">
        <v>154</v>
      </c>
      <c r="H3460" t="s">
        <v>143</v>
      </c>
      <c r="I3460" t="s">
        <v>135</v>
      </c>
      <c r="J3460" t="s">
        <v>136</v>
      </c>
      <c r="K3460" t="s">
        <v>155</v>
      </c>
      <c r="L3460" t="s">
        <v>10154</v>
      </c>
      <c r="M3460" t="s">
        <v>10155</v>
      </c>
      <c r="N3460">
        <v>6.48</v>
      </c>
      <c r="O3460">
        <v>0</v>
      </c>
      <c r="P3460">
        <v>200</v>
      </c>
      <c r="Q3460">
        <v>0</v>
      </c>
      <c r="R3460">
        <v>0</v>
      </c>
      <c r="S3460">
        <v>0</v>
      </c>
      <c r="T3460">
        <v>8</v>
      </c>
      <c r="U3460">
        <v>0</v>
      </c>
      <c r="V3460">
        <v>0</v>
      </c>
      <c r="W3460">
        <v>0</v>
      </c>
      <c r="X3460">
        <v>293.70958642959778</v>
      </c>
      <c r="Y3460">
        <v>0</v>
      </c>
      <c r="Z3460">
        <v>0</v>
      </c>
      <c r="AA3460">
        <v>0</v>
      </c>
      <c r="AB3460">
        <v>192.90898890347714</v>
      </c>
      <c r="AC3460">
        <v>0</v>
      </c>
      <c r="AD3460">
        <v>0</v>
      </c>
      <c r="AE3460">
        <v>486.61857533307489</v>
      </c>
    </row>
    <row r="3461" spans="1:31" x14ac:dyDescent="0.25">
      <c r="A3461">
        <v>2071088</v>
      </c>
      <c r="B3461">
        <v>1</v>
      </c>
      <c r="C3461" t="s">
        <v>80</v>
      </c>
      <c r="D3461" t="s">
        <v>90</v>
      </c>
      <c r="E3461" t="s">
        <v>140</v>
      </c>
      <c r="F3461" t="s">
        <v>10156</v>
      </c>
      <c r="G3461" t="s">
        <v>366</v>
      </c>
      <c r="H3461" t="s">
        <v>143</v>
      </c>
      <c r="I3461" t="s">
        <v>135</v>
      </c>
      <c r="J3461" t="s">
        <v>136</v>
      </c>
      <c r="K3461" t="s">
        <v>137</v>
      </c>
      <c r="L3461" t="s">
        <v>10157</v>
      </c>
      <c r="M3461" t="s">
        <v>10158</v>
      </c>
      <c r="N3461">
        <v>0.53722222200000003</v>
      </c>
      <c r="O3461">
        <v>0</v>
      </c>
      <c r="P3461">
        <v>415</v>
      </c>
      <c r="Q3461">
        <v>0</v>
      </c>
      <c r="R3461">
        <v>0</v>
      </c>
      <c r="S3461">
        <v>0</v>
      </c>
      <c r="T3461">
        <v>60</v>
      </c>
      <c r="U3461">
        <v>0</v>
      </c>
      <c r="V3461">
        <v>0</v>
      </c>
      <c r="W3461">
        <v>0</v>
      </c>
      <c r="X3461">
        <v>85.300302759926268</v>
      </c>
      <c r="Y3461">
        <v>0</v>
      </c>
      <c r="Z3461">
        <v>0</v>
      </c>
      <c r="AA3461">
        <v>0</v>
      </c>
      <c r="AB3461">
        <v>30.485851837758066</v>
      </c>
      <c r="AC3461">
        <v>0</v>
      </c>
      <c r="AD3461">
        <v>0</v>
      </c>
      <c r="AE3461">
        <v>115.78615459768433</v>
      </c>
    </row>
    <row r="3462" spans="1:31" x14ac:dyDescent="0.25">
      <c r="A3462">
        <v>2070756</v>
      </c>
      <c r="B3462">
        <v>1</v>
      </c>
      <c r="C3462" t="s">
        <v>80</v>
      </c>
      <c r="D3462" t="s">
        <v>106</v>
      </c>
      <c r="E3462" t="s">
        <v>146</v>
      </c>
      <c r="F3462" t="s">
        <v>2879</v>
      </c>
      <c r="G3462" t="s">
        <v>133</v>
      </c>
      <c r="H3462" t="s">
        <v>134</v>
      </c>
      <c r="I3462" t="s">
        <v>135</v>
      </c>
      <c r="J3462" t="s">
        <v>136</v>
      </c>
      <c r="K3462" t="s">
        <v>137</v>
      </c>
      <c r="L3462" t="s">
        <v>10159</v>
      </c>
      <c r="M3462" t="s">
        <v>10160</v>
      </c>
      <c r="N3462">
        <v>0.28277777700000001</v>
      </c>
      <c r="O3462">
        <v>0</v>
      </c>
      <c r="P3462">
        <v>5517</v>
      </c>
      <c r="Q3462">
        <v>0</v>
      </c>
      <c r="R3462">
        <v>17</v>
      </c>
      <c r="S3462">
        <v>1</v>
      </c>
      <c r="T3462">
        <v>677</v>
      </c>
      <c r="U3462">
        <v>0</v>
      </c>
      <c r="V3462">
        <v>3</v>
      </c>
      <c r="W3462">
        <v>0</v>
      </c>
      <c r="X3462">
        <v>275.69003297519384</v>
      </c>
      <c r="Y3462">
        <v>0</v>
      </c>
      <c r="Z3462">
        <v>1.9382121424392844</v>
      </c>
      <c r="AA3462">
        <v>1.1098598055752207</v>
      </c>
      <c r="AB3462">
        <v>156.11298662207275</v>
      </c>
      <c r="AC3462">
        <v>0</v>
      </c>
      <c r="AD3462">
        <v>54.857566148698233</v>
      </c>
      <c r="AE3462">
        <v>489.70865769397938</v>
      </c>
    </row>
    <row r="3463" spans="1:31" x14ac:dyDescent="0.25">
      <c r="A3463">
        <v>2071111</v>
      </c>
      <c r="B3463">
        <v>1</v>
      </c>
      <c r="C3463" t="s">
        <v>80</v>
      </c>
      <c r="D3463" t="s">
        <v>83</v>
      </c>
      <c r="E3463" t="s">
        <v>131</v>
      </c>
      <c r="F3463" t="s">
        <v>10161</v>
      </c>
      <c r="G3463" t="s">
        <v>263</v>
      </c>
      <c r="H3463" t="s">
        <v>134</v>
      </c>
      <c r="I3463" t="s">
        <v>135</v>
      </c>
      <c r="J3463" t="s">
        <v>136</v>
      </c>
      <c r="K3463" t="s">
        <v>137</v>
      </c>
      <c r="L3463" t="s">
        <v>10162</v>
      </c>
      <c r="M3463" t="s">
        <v>10163</v>
      </c>
      <c r="N3463">
        <v>2.457222222</v>
      </c>
      <c r="O3463">
        <v>3</v>
      </c>
      <c r="P3463">
        <v>191</v>
      </c>
      <c r="Q3463">
        <v>5</v>
      </c>
      <c r="R3463">
        <v>12</v>
      </c>
      <c r="S3463">
        <v>4</v>
      </c>
      <c r="T3463">
        <v>18</v>
      </c>
      <c r="U3463">
        <v>1</v>
      </c>
      <c r="V3463">
        <v>0</v>
      </c>
      <c r="W3463">
        <v>20.631447033781679</v>
      </c>
      <c r="X3463">
        <v>123.95911410151987</v>
      </c>
      <c r="Y3463">
        <v>12.437932968885601</v>
      </c>
      <c r="Z3463">
        <v>3.1605498964445524</v>
      </c>
      <c r="AA3463">
        <v>22.079231574088091</v>
      </c>
      <c r="AB3463">
        <v>23.112936228546911</v>
      </c>
      <c r="AC3463">
        <v>46.003451917672933</v>
      </c>
      <c r="AD3463">
        <v>0</v>
      </c>
      <c r="AE3463">
        <v>251.38466372093967</v>
      </c>
    </row>
    <row r="3464" spans="1:31" x14ac:dyDescent="0.25">
      <c r="A3464">
        <v>2070779</v>
      </c>
      <c r="B3464">
        <v>1</v>
      </c>
      <c r="C3464" t="s">
        <v>80</v>
      </c>
      <c r="D3464" t="s">
        <v>103</v>
      </c>
      <c r="E3464" t="s">
        <v>140</v>
      </c>
      <c r="F3464" t="s">
        <v>4924</v>
      </c>
      <c r="G3464" t="s">
        <v>142</v>
      </c>
      <c r="H3464" t="s">
        <v>143</v>
      </c>
      <c r="I3464" t="s">
        <v>135</v>
      </c>
      <c r="J3464" t="s">
        <v>136</v>
      </c>
      <c r="K3464" t="s">
        <v>137</v>
      </c>
      <c r="L3464" t="s">
        <v>10164</v>
      </c>
      <c r="M3464" t="s">
        <v>10165</v>
      </c>
      <c r="N3464">
        <v>0.52861111100000002</v>
      </c>
      <c r="O3464">
        <v>0</v>
      </c>
      <c r="P3464">
        <v>209</v>
      </c>
      <c r="Q3464">
        <v>0</v>
      </c>
      <c r="R3464">
        <v>4</v>
      </c>
      <c r="S3464">
        <v>0</v>
      </c>
      <c r="T3464">
        <v>4</v>
      </c>
      <c r="U3464">
        <v>0</v>
      </c>
      <c r="V3464">
        <v>0</v>
      </c>
      <c r="W3464">
        <v>0</v>
      </c>
      <c r="X3464">
        <v>29.251921661686261</v>
      </c>
      <c r="Y3464">
        <v>0</v>
      </c>
      <c r="Z3464">
        <v>0.62107952476002226</v>
      </c>
      <c r="AA3464">
        <v>0</v>
      </c>
      <c r="AB3464">
        <v>1.8608365573221959</v>
      </c>
      <c r="AC3464">
        <v>0</v>
      </c>
      <c r="AD3464">
        <v>0</v>
      </c>
      <c r="AE3464">
        <v>31.733837743768479</v>
      </c>
    </row>
    <row r="3465" spans="1:31" x14ac:dyDescent="0.25">
      <c r="A3465">
        <v>2071134</v>
      </c>
      <c r="B3465">
        <v>1</v>
      </c>
      <c r="C3465" t="s">
        <v>80</v>
      </c>
      <c r="D3465" t="s">
        <v>103</v>
      </c>
      <c r="E3465" t="s">
        <v>146</v>
      </c>
      <c r="F3465" t="s">
        <v>10100</v>
      </c>
      <c r="G3465" t="s">
        <v>133</v>
      </c>
      <c r="H3465" t="s">
        <v>134</v>
      </c>
      <c r="I3465" t="s">
        <v>135</v>
      </c>
      <c r="J3465" t="s">
        <v>136</v>
      </c>
      <c r="K3465" t="s">
        <v>137</v>
      </c>
      <c r="L3465" t="s">
        <v>10166</v>
      </c>
      <c r="M3465" t="s">
        <v>10167</v>
      </c>
      <c r="N3465">
        <v>2.1952777769999998</v>
      </c>
      <c r="O3465">
        <v>1</v>
      </c>
      <c r="P3465">
        <v>0</v>
      </c>
      <c r="Q3465">
        <v>1</v>
      </c>
      <c r="R3465">
        <v>10</v>
      </c>
      <c r="S3465">
        <v>6</v>
      </c>
      <c r="T3465">
        <v>4</v>
      </c>
      <c r="U3465">
        <v>5</v>
      </c>
      <c r="V3465">
        <v>0</v>
      </c>
      <c r="W3465">
        <v>8.281896033587298</v>
      </c>
      <c r="X3465">
        <v>0</v>
      </c>
      <c r="Y3465">
        <v>658.04084847334309</v>
      </c>
      <c r="Z3465">
        <v>148.97992055461776</v>
      </c>
      <c r="AA3465">
        <v>195.12018066411241</v>
      </c>
      <c r="AB3465">
        <v>22.163374748868065</v>
      </c>
      <c r="AC3465">
        <v>3510.5652243033146</v>
      </c>
      <c r="AD3465">
        <v>0</v>
      </c>
      <c r="AE3465">
        <v>4543.1514447778436</v>
      </c>
    </row>
    <row r="3466" spans="1:31" x14ac:dyDescent="0.25">
      <c r="A3466">
        <v>2070802</v>
      </c>
      <c r="B3466">
        <v>1</v>
      </c>
      <c r="C3466" t="s">
        <v>81</v>
      </c>
      <c r="D3466" t="s">
        <v>123</v>
      </c>
      <c r="E3466" t="s">
        <v>177</v>
      </c>
      <c r="F3466" t="s">
        <v>10168</v>
      </c>
      <c r="G3466" t="s">
        <v>324</v>
      </c>
      <c r="H3466" t="s">
        <v>143</v>
      </c>
      <c r="I3466" t="s">
        <v>135</v>
      </c>
      <c r="J3466" t="s">
        <v>136</v>
      </c>
      <c r="K3466" t="s">
        <v>137</v>
      </c>
      <c r="L3466" t="s">
        <v>10169</v>
      </c>
      <c r="M3466" t="s">
        <v>10170</v>
      </c>
      <c r="N3466">
        <v>2.593611111</v>
      </c>
      <c r="O3466">
        <v>0</v>
      </c>
      <c r="P3466">
        <v>1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3.3499215449053613E-2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3.3499215449053613E-2</v>
      </c>
    </row>
    <row r="3467" spans="1:31" x14ac:dyDescent="0.25">
      <c r="A3467">
        <v>2070616</v>
      </c>
      <c r="B3467">
        <v>1</v>
      </c>
      <c r="C3467" t="s">
        <v>81</v>
      </c>
      <c r="D3467" t="s">
        <v>127</v>
      </c>
      <c r="E3467" t="s">
        <v>131</v>
      </c>
      <c r="F3467" t="s">
        <v>10171</v>
      </c>
      <c r="G3467" t="s">
        <v>133</v>
      </c>
      <c r="H3467" t="s">
        <v>134</v>
      </c>
      <c r="I3467" t="s">
        <v>135</v>
      </c>
      <c r="J3467" t="s">
        <v>136</v>
      </c>
      <c r="K3467" t="s">
        <v>137</v>
      </c>
      <c r="L3467" t="s">
        <v>10172</v>
      </c>
      <c r="M3467" t="s">
        <v>10173</v>
      </c>
      <c r="N3467">
        <v>2.108333333</v>
      </c>
      <c r="O3467">
        <v>2</v>
      </c>
      <c r="P3467">
        <v>52</v>
      </c>
      <c r="Q3467">
        <v>79</v>
      </c>
      <c r="R3467">
        <v>74</v>
      </c>
      <c r="S3467">
        <v>0</v>
      </c>
      <c r="T3467">
        <v>5</v>
      </c>
      <c r="U3467">
        <v>1</v>
      </c>
      <c r="V3467">
        <v>0</v>
      </c>
      <c r="W3467">
        <v>0.75584854423342918</v>
      </c>
      <c r="X3467">
        <v>26.087817273617205</v>
      </c>
      <c r="Y3467">
        <v>90.107375623753015</v>
      </c>
      <c r="Z3467">
        <v>54.583423089762789</v>
      </c>
      <c r="AA3467">
        <v>0</v>
      </c>
      <c r="AB3467">
        <v>8.4376895814298614</v>
      </c>
      <c r="AC3467">
        <v>454.08301275960565</v>
      </c>
      <c r="AD3467">
        <v>0</v>
      </c>
      <c r="AE3467">
        <v>634.05516687240197</v>
      </c>
    </row>
    <row r="3468" spans="1:31" x14ac:dyDescent="0.25">
      <c r="A3468">
        <v>2070948</v>
      </c>
      <c r="B3468">
        <v>1</v>
      </c>
      <c r="C3468" t="s">
        <v>81</v>
      </c>
      <c r="D3468" t="s">
        <v>118</v>
      </c>
      <c r="E3468" t="s">
        <v>158</v>
      </c>
      <c r="F3468" t="s">
        <v>10174</v>
      </c>
      <c r="G3468" t="s">
        <v>160</v>
      </c>
      <c r="H3468" t="s">
        <v>143</v>
      </c>
      <c r="I3468" t="s">
        <v>135</v>
      </c>
      <c r="J3468" t="s">
        <v>136</v>
      </c>
      <c r="K3468" t="s">
        <v>137</v>
      </c>
      <c r="L3468" t="s">
        <v>10175</v>
      </c>
      <c r="M3468" t="s">
        <v>10176</v>
      </c>
      <c r="N3468">
        <v>1.213055555</v>
      </c>
      <c r="O3468">
        <v>0</v>
      </c>
      <c r="P3468">
        <v>3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0.41453682140558751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0.41453682140558751</v>
      </c>
    </row>
    <row r="3469" spans="1:31" x14ac:dyDescent="0.25">
      <c r="A3469">
        <v>2071280</v>
      </c>
      <c r="B3469">
        <v>1</v>
      </c>
      <c r="C3469" t="s">
        <v>80</v>
      </c>
      <c r="D3469" t="s">
        <v>84</v>
      </c>
      <c r="E3469" t="s">
        <v>177</v>
      </c>
      <c r="F3469" t="s">
        <v>10177</v>
      </c>
      <c r="G3469" t="s">
        <v>183</v>
      </c>
      <c r="H3469" t="s">
        <v>143</v>
      </c>
      <c r="I3469" t="s">
        <v>135</v>
      </c>
      <c r="J3469" t="s">
        <v>136</v>
      </c>
      <c r="K3469" t="s">
        <v>137</v>
      </c>
      <c r="L3469" t="s">
        <v>10178</v>
      </c>
      <c r="M3469" t="s">
        <v>10179</v>
      </c>
      <c r="N3469">
        <v>4.2141666659999997</v>
      </c>
      <c r="O3469">
        <v>0</v>
      </c>
      <c r="P3469">
        <v>2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2.1648232218822248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2.1648232218822248</v>
      </c>
    </row>
    <row r="3470" spans="1:31" x14ac:dyDescent="0.25">
      <c r="A3470">
        <v>2070925</v>
      </c>
      <c r="B3470">
        <v>1</v>
      </c>
      <c r="C3470" t="s">
        <v>80</v>
      </c>
      <c r="D3470" t="s">
        <v>97</v>
      </c>
      <c r="E3470" t="s">
        <v>169</v>
      </c>
      <c r="F3470" t="s">
        <v>10180</v>
      </c>
      <c r="G3470" t="s">
        <v>171</v>
      </c>
      <c r="H3470" t="s">
        <v>134</v>
      </c>
      <c r="I3470" t="s">
        <v>135</v>
      </c>
      <c r="J3470" t="s">
        <v>136</v>
      </c>
      <c r="K3470" t="s">
        <v>137</v>
      </c>
      <c r="L3470" t="s">
        <v>10181</v>
      </c>
      <c r="M3470" t="s">
        <v>10182</v>
      </c>
      <c r="N3470">
        <v>4.0405555550000001</v>
      </c>
      <c r="O3470">
        <v>0</v>
      </c>
      <c r="P3470">
        <v>21</v>
      </c>
      <c r="Q3470">
        <v>0</v>
      </c>
      <c r="R3470">
        <v>32</v>
      </c>
      <c r="S3470">
        <v>2</v>
      </c>
      <c r="T3470">
        <v>13</v>
      </c>
      <c r="U3470">
        <v>0</v>
      </c>
      <c r="V3470">
        <v>0</v>
      </c>
      <c r="W3470">
        <v>0</v>
      </c>
      <c r="X3470">
        <v>40.735106256734355</v>
      </c>
      <c r="Y3470">
        <v>0</v>
      </c>
      <c r="Z3470">
        <v>73.263555902025303</v>
      </c>
      <c r="AA3470">
        <v>2.9798244564977781</v>
      </c>
      <c r="AB3470">
        <v>48.430751206960053</v>
      </c>
      <c r="AC3470">
        <v>0</v>
      </c>
      <c r="AD3470">
        <v>0</v>
      </c>
      <c r="AE3470">
        <v>165.40923782221751</v>
      </c>
    </row>
    <row r="3471" spans="1:31" x14ac:dyDescent="0.25">
      <c r="A3471">
        <v>2070902</v>
      </c>
      <c r="B3471">
        <v>1</v>
      </c>
      <c r="C3471" t="s">
        <v>80</v>
      </c>
      <c r="D3471" t="s">
        <v>110</v>
      </c>
      <c r="E3471" t="s">
        <v>177</v>
      </c>
      <c r="F3471" t="s">
        <v>4439</v>
      </c>
      <c r="G3471" t="s">
        <v>196</v>
      </c>
      <c r="H3471" t="s">
        <v>143</v>
      </c>
      <c r="I3471" t="s">
        <v>135</v>
      </c>
      <c r="J3471" t="s">
        <v>136</v>
      </c>
      <c r="K3471" t="s">
        <v>137</v>
      </c>
      <c r="L3471" t="s">
        <v>10183</v>
      </c>
      <c r="M3471" t="s">
        <v>10184</v>
      </c>
      <c r="N3471">
        <v>1.7805555550000001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1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2.9663907831659859</v>
      </c>
      <c r="AC3471">
        <v>0</v>
      </c>
      <c r="AD3471">
        <v>0</v>
      </c>
      <c r="AE3471">
        <v>2.9663907831659859</v>
      </c>
    </row>
    <row r="3472" spans="1:31" x14ac:dyDescent="0.25">
      <c r="A3472">
        <v>2070633</v>
      </c>
      <c r="B3472">
        <v>1</v>
      </c>
      <c r="C3472" t="s">
        <v>81</v>
      </c>
      <c r="D3472" t="s">
        <v>115</v>
      </c>
      <c r="E3472" t="s">
        <v>146</v>
      </c>
      <c r="F3472" t="s">
        <v>147</v>
      </c>
      <c r="G3472" t="s">
        <v>133</v>
      </c>
      <c r="H3472" t="s">
        <v>134</v>
      </c>
      <c r="I3472" t="s">
        <v>135</v>
      </c>
      <c r="J3472" t="s">
        <v>136</v>
      </c>
      <c r="K3472" t="s">
        <v>137</v>
      </c>
      <c r="L3472" t="s">
        <v>10185</v>
      </c>
      <c r="M3472" t="s">
        <v>10186</v>
      </c>
      <c r="N3472">
        <v>8.7777777000000001E-2</v>
      </c>
      <c r="O3472">
        <v>0</v>
      </c>
      <c r="P3472">
        <v>623</v>
      </c>
      <c r="Q3472">
        <v>3</v>
      </c>
      <c r="R3472">
        <v>61</v>
      </c>
      <c r="S3472">
        <v>3</v>
      </c>
      <c r="T3472">
        <v>21</v>
      </c>
      <c r="U3472">
        <v>0</v>
      </c>
      <c r="V3472">
        <v>0</v>
      </c>
      <c r="W3472">
        <v>0</v>
      </c>
      <c r="X3472">
        <v>5.7550154598339489</v>
      </c>
      <c r="Y3472">
        <v>0.15868071292417332</v>
      </c>
      <c r="Z3472">
        <v>5.8564941797441197</v>
      </c>
      <c r="AA3472">
        <v>2.0999359859819471</v>
      </c>
      <c r="AB3472">
        <v>0.4704520916860444</v>
      </c>
      <c r="AC3472">
        <v>0</v>
      </c>
      <c r="AD3472">
        <v>0</v>
      </c>
      <c r="AE3472">
        <v>14.340578430170233</v>
      </c>
    </row>
    <row r="3473" spans="1:31" x14ac:dyDescent="0.25">
      <c r="A3473">
        <v>2071011</v>
      </c>
      <c r="B3473">
        <v>1</v>
      </c>
      <c r="C3473" t="s">
        <v>80</v>
      </c>
      <c r="D3473" t="s">
        <v>106</v>
      </c>
      <c r="E3473" t="s">
        <v>140</v>
      </c>
      <c r="F3473" t="s">
        <v>10187</v>
      </c>
      <c r="G3473" t="s">
        <v>142</v>
      </c>
      <c r="H3473" t="s">
        <v>143</v>
      </c>
      <c r="I3473" t="s">
        <v>135</v>
      </c>
      <c r="J3473" t="s">
        <v>136</v>
      </c>
      <c r="K3473" t="s">
        <v>137</v>
      </c>
      <c r="L3473" t="s">
        <v>10188</v>
      </c>
      <c r="M3473" t="s">
        <v>10189</v>
      </c>
      <c r="N3473">
        <v>3.358055555</v>
      </c>
      <c r="O3473">
        <v>0</v>
      </c>
      <c r="P3473">
        <v>4</v>
      </c>
      <c r="Q3473">
        <v>0</v>
      </c>
      <c r="R3473">
        <v>18</v>
      </c>
      <c r="S3473">
        <v>0</v>
      </c>
      <c r="T3473">
        <v>2</v>
      </c>
      <c r="U3473">
        <v>0</v>
      </c>
      <c r="V3473">
        <v>0</v>
      </c>
      <c r="W3473">
        <v>0</v>
      </c>
      <c r="X3473">
        <v>21.126622958893876</v>
      </c>
      <c r="Y3473">
        <v>0</v>
      </c>
      <c r="Z3473">
        <v>222.33525734035243</v>
      </c>
      <c r="AA3473">
        <v>0</v>
      </c>
      <c r="AB3473">
        <v>3.0367388657876826</v>
      </c>
      <c r="AC3473">
        <v>0</v>
      </c>
      <c r="AD3473">
        <v>0</v>
      </c>
      <c r="AE3473">
        <v>246.49861916503397</v>
      </c>
    </row>
    <row r="3474" spans="1:31" x14ac:dyDescent="0.25">
      <c r="A3474">
        <v>2071320</v>
      </c>
      <c r="B3474">
        <v>1</v>
      </c>
      <c r="C3474" t="s">
        <v>81</v>
      </c>
      <c r="D3474" t="s">
        <v>122</v>
      </c>
      <c r="E3474" t="s">
        <v>146</v>
      </c>
      <c r="F3474" t="s">
        <v>9970</v>
      </c>
      <c r="G3474" t="s">
        <v>133</v>
      </c>
      <c r="H3474" t="s">
        <v>134</v>
      </c>
      <c r="I3474" t="s">
        <v>259</v>
      </c>
      <c r="J3474" t="s">
        <v>136</v>
      </c>
      <c r="K3474" t="s">
        <v>137</v>
      </c>
      <c r="L3474" t="s">
        <v>10190</v>
      </c>
      <c r="M3474" t="s">
        <v>10191</v>
      </c>
      <c r="N3474">
        <v>3.1388887999999997E-2</v>
      </c>
      <c r="O3474">
        <v>12</v>
      </c>
      <c r="P3474">
        <v>819</v>
      </c>
      <c r="Q3474">
        <v>1</v>
      </c>
      <c r="R3474">
        <v>19</v>
      </c>
      <c r="S3474">
        <v>2</v>
      </c>
      <c r="T3474">
        <v>52</v>
      </c>
      <c r="U3474">
        <v>1</v>
      </c>
      <c r="V3474">
        <v>0</v>
      </c>
      <c r="W3474">
        <v>7.394482103030417E-2</v>
      </c>
      <c r="X3474">
        <v>3.2991029773257519</v>
      </c>
      <c r="Y3474">
        <v>9.717001261427779E-4</v>
      </c>
      <c r="Z3474">
        <v>0.24850301051843951</v>
      </c>
      <c r="AA3474">
        <v>1.6412005630006834</v>
      </c>
      <c r="AB3474">
        <v>0.31255768121745775</v>
      </c>
      <c r="AC3474">
        <v>3.8823922398500008E-2</v>
      </c>
      <c r="AD3474">
        <v>0</v>
      </c>
      <c r="AE3474">
        <v>5.6151046756172782</v>
      </c>
    </row>
    <row r="3475" spans="1:31" x14ac:dyDescent="0.25">
      <c r="A3475">
        <v>2070324</v>
      </c>
      <c r="B3475">
        <v>1</v>
      </c>
      <c r="C3475" t="s">
        <v>81</v>
      </c>
      <c r="D3475" t="s">
        <v>118</v>
      </c>
      <c r="E3475" t="s">
        <v>169</v>
      </c>
      <c r="F3475" t="s">
        <v>10192</v>
      </c>
      <c r="G3475" t="s">
        <v>171</v>
      </c>
      <c r="H3475" t="s">
        <v>134</v>
      </c>
      <c r="I3475" t="s">
        <v>135</v>
      </c>
      <c r="J3475" t="s">
        <v>136</v>
      </c>
      <c r="K3475" t="s">
        <v>137</v>
      </c>
      <c r="L3475" t="s">
        <v>10193</v>
      </c>
      <c r="M3475" t="s">
        <v>10194</v>
      </c>
      <c r="N3475">
        <v>1.62</v>
      </c>
      <c r="O3475">
        <v>0</v>
      </c>
      <c r="P3475">
        <v>4</v>
      </c>
      <c r="Q3475">
        <v>0</v>
      </c>
      <c r="R3475">
        <v>5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0.85356464083402728</v>
      </c>
      <c r="Y3475">
        <v>0</v>
      </c>
      <c r="Z3475">
        <v>6.4112565253044087</v>
      </c>
      <c r="AA3475">
        <v>0</v>
      </c>
      <c r="AB3475">
        <v>0</v>
      </c>
      <c r="AC3475">
        <v>0</v>
      </c>
      <c r="AD3475">
        <v>0</v>
      </c>
      <c r="AE3475">
        <v>7.2648211661384359</v>
      </c>
    </row>
    <row r="3476" spans="1:31" x14ac:dyDescent="0.25">
      <c r="A3476">
        <v>2070716</v>
      </c>
      <c r="B3476">
        <v>1</v>
      </c>
      <c r="C3476" t="s">
        <v>80</v>
      </c>
      <c r="D3476" t="s">
        <v>111</v>
      </c>
      <c r="E3476" t="s">
        <v>177</v>
      </c>
      <c r="F3476" t="s">
        <v>10195</v>
      </c>
      <c r="G3476" t="s">
        <v>183</v>
      </c>
      <c r="H3476" t="s">
        <v>143</v>
      </c>
      <c r="I3476" t="s">
        <v>135</v>
      </c>
      <c r="J3476" t="s">
        <v>136</v>
      </c>
      <c r="K3476" t="s">
        <v>137</v>
      </c>
      <c r="L3476" t="s">
        <v>10196</v>
      </c>
      <c r="M3476" t="s">
        <v>10197</v>
      </c>
      <c r="N3476">
        <v>3.6225000000000001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1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0.13690172511627</v>
      </c>
      <c r="AC3476">
        <v>0</v>
      </c>
      <c r="AD3476">
        <v>0</v>
      </c>
      <c r="AE3476">
        <v>0.13690172511627</v>
      </c>
    </row>
    <row r="3477" spans="1:31" x14ac:dyDescent="0.25">
      <c r="A3477">
        <v>2070384</v>
      </c>
      <c r="B3477">
        <v>1</v>
      </c>
      <c r="C3477" t="s">
        <v>81</v>
      </c>
      <c r="D3477" t="s">
        <v>122</v>
      </c>
      <c r="E3477" t="s">
        <v>140</v>
      </c>
      <c r="F3477" t="s">
        <v>10198</v>
      </c>
      <c r="G3477" t="s">
        <v>154</v>
      </c>
      <c r="H3477" t="s">
        <v>143</v>
      </c>
      <c r="I3477" t="s">
        <v>135</v>
      </c>
      <c r="J3477" t="s">
        <v>136</v>
      </c>
      <c r="K3477" t="s">
        <v>155</v>
      </c>
      <c r="L3477" t="s">
        <v>10199</v>
      </c>
      <c r="M3477" t="s">
        <v>10200</v>
      </c>
      <c r="N3477">
        <v>3.2128536109999999</v>
      </c>
      <c r="O3477">
        <v>0</v>
      </c>
      <c r="P3477">
        <v>372</v>
      </c>
      <c r="Q3477">
        <v>0</v>
      </c>
      <c r="R3477">
        <v>0</v>
      </c>
      <c r="S3477">
        <v>0</v>
      </c>
      <c r="T3477">
        <v>24</v>
      </c>
      <c r="U3477">
        <v>0</v>
      </c>
      <c r="V3477">
        <v>0</v>
      </c>
      <c r="W3477">
        <v>0</v>
      </c>
      <c r="X3477">
        <v>208.69425684037336</v>
      </c>
      <c r="Y3477">
        <v>0</v>
      </c>
      <c r="Z3477">
        <v>0</v>
      </c>
      <c r="AA3477">
        <v>0</v>
      </c>
      <c r="AB3477">
        <v>37.813974813874992</v>
      </c>
      <c r="AC3477">
        <v>0</v>
      </c>
      <c r="AD3477">
        <v>0</v>
      </c>
      <c r="AE3477">
        <v>246.50823165424833</v>
      </c>
    </row>
    <row r="3478" spans="1:31" x14ac:dyDescent="0.25">
      <c r="A3478">
        <v>2071366</v>
      </c>
      <c r="B3478">
        <v>1</v>
      </c>
      <c r="C3478" t="s">
        <v>81</v>
      </c>
      <c r="D3478" t="s">
        <v>113</v>
      </c>
      <c r="E3478" t="s">
        <v>140</v>
      </c>
      <c r="F3478" t="s">
        <v>10201</v>
      </c>
      <c r="G3478" t="s">
        <v>142</v>
      </c>
      <c r="H3478" t="s">
        <v>143</v>
      </c>
      <c r="I3478" t="s">
        <v>135</v>
      </c>
      <c r="J3478" t="s">
        <v>136</v>
      </c>
      <c r="K3478" t="s">
        <v>137</v>
      </c>
      <c r="L3478" t="s">
        <v>10202</v>
      </c>
      <c r="M3478" t="s">
        <v>10203</v>
      </c>
      <c r="N3478">
        <v>2.0069444440000002</v>
      </c>
      <c r="O3478">
        <v>0</v>
      </c>
      <c r="P3478">
        <v>35</v>
      </c>
      <c r="Q3478">
        <v>0</v>
      </c>
      <c r="R3478">
        <v>4</v>
      </c>
      <c r="S3478">
        <v>0</v>
      </c>
      <c r="T3478">
        <v>1</v>
      </c>
      <c r="U3478">
        <v>0</v>
      </c>
      <c r="V3478">
        <v>0</v>
      </c>
      <c r="W3478">
        <v>0</v>
      </c>
      <c r="X3478">
        <v>6.4991548060254543</v>
      </c>
      <c r="Y3478">
        <v>0</v>
      </c>
      <c r="Z3478">
        <v>1.0517384249210018</v>
      </c>
      <c r="AA3478">
        <v>0</v>
      </c>
      <c r="AB3478">
        <v>2.5478546428255271</v>
      </c>
      <c r="AC3478">
        <v>0</v>
      </c>
      <c r="AD3478">
        <v>0</v>
      </c>
      <c r="AE3478">
        <v>10.098747873771984</v>
      </c>
    </row>
    <row r="3479" spans="1:31" x14ac:dyDescent="0.25">
      <c r="A3479">
        <v>2070865</v>
      </c>
      <c r="B3479">
        <v>1</v>
      </c>
      <c r="C3479" t="s">
        <v>80</v>
      </c>
      <c r="D3479" t="s">
        <v>107</v>
      </c>
      <c r="E3479" t="s">
        <v>169</v>
      </c>
      <c r="F3479" t="s">
        <v>10204</v>
      </c>
      <c r="G3479" t="s">
        <v>133</v>
      </c>
      <c r="H3479" t="s">
        <v>134</v>
      </c>
      <c r="I3479" t="s">
        <v>135</v>
      </c>
      <c r="J3479" t="s">
        <v>136</v>
      </c>
      <c r="K3479" t="s">
        <v>137</v>
      </c>
      <c r="L3479" t="s">
        <v>10205</v>
      </c>
      <c r="M3479" t="s">
        <v>10206</v>
      </c>
      <c r="N3479">
        <v>2.6541666660000001</v>
      </c>
      <c r="O3479">
        <v>0</v>
      </c>
      <c r="P3479">
        <v>2200</v>
      </c>
      <c r="Q3479">
        <v>0</v>
      </c>
      <c r="R3479">
        <v>3</v>
      </c>
      <c r="S3479">
        <v>2</v>
      </c>
      <c r="T3479">
        <v>83</v>
      </c>
      <c r="U3479">
        <v>0</v>
      </c>
      <c r="V3479">
        <v>1</v>
      </c>
      <c r="W3479">
        <v>0</v>
      </c>
      <c r="X3479">
        <v>974.04948398866418</v>
      </c>
      <c r="Y3479">
        <v>0</v>
      </c>
      <c r="Z3479">
        <v>2.0304113309659799</v>
      </c>
      <c r="AA3479">
        <v>146.42268529909194</v>
      </c>
      <c r="AB3479">
        <v>272.6632458168246</v>
      </c>
      <c r="AC3479">
        <v>0</v>
      </c>
      <c r="AD3479">
        <v>3.6277474623047503</v>
      </c>
      <c r="AE3479">
        <v>1398.7935738978515</v>
      </c>
    </row>
    <row r="3480" spans="1:31" x14ac:dyDescent="0.25">
      <c r="A3480">
        <v>2070570</v>
      </c>
      <c r="B3480">
        <v>1</v>
      </c>
      <c r="C3480" t="s">
        <v>81</v>
      </c>
      <c r="D3480" t="s">
        <v>120</v>
      </c>
      <c r="E3480" t="s">
        <v>146</v>
      </c>
      <c r="F3480" t="s">
        <v>10207</v>
      </c>
      <c r="G3480" t="s">
        <v>133</v>
      </c>
      <c r="H3480" t="s">
        <v>134</v>
      </c>
      <c r="I3480" t="s">
        <v>135</v>
      </c>
      <c r="J3480" t="s">
        <v>136</v>
      </c>
      <c r="K3480" t="s">
        <v>137</v>
      </c>
      <c r="L3480" t="s">
        <v>10208</v>
      </c>
      <c r="M3480" t="s">
        <v>10209</v>
      </c>
      <c r="N3480">
        <v>0.78333333299999997</v>
      </c>
      <c r="O3480">
        <v>0</v>
      </c>
      <c r="P3480">
        <v>449</v>
      </c>
      <c r="Q3480">
        <v>0</v>
      </c>
      <c r="R3480">
        <v>7</v>
      </c>
      <c r="S3480">
        <v>0</v>
      </c>
      <c r="T3480">
        <v>41</v>
      </c>
      <c r="U3480">
        <v>0</v>
      </c>
      <c r="V3480">
        <v>0</v>
      </c>
      <c r="W3480">
        <v>0</v>
      </c>
      <c r="X3480">
        <v>47.283659182102042</v>
      </c>
      <c r="Y3480">
        <v>0</v>
      </c>
      <c r="Z3480">
        <v>3.5511324562179487</v>
      </c>
      <c r="AA3480">
        <v>0</v>
      </c>
      <c r="AB3480">
        <v>15.73469086410695</v>
      </c>
      <c r="AC3480">
        <v>0</v>
      </c>
      <c r="AD3480">
        <v>0</v>
      </c>
      <c r="AE3480">
        <v>66.569482502426936</v>
      </c>
    </row>
    <row r="3481" spans="1:31" x14ac:dyDescent="0.25">
      <c r="A3481">
        <v>2070819</v>
      </c>
      <c r="B3481">
        <v>1</v>
      </c>
      <c r="C3481" t="s">
        <v>81</v>
      </c>
      <c r="D3481" t="s">
        <v>113</v>
      </c>
      <c r="E3481" t="s">
        <v>169</v>
      </c>
      <c r="F3481" t="s">
        <v>10210</v>
      </c>
      <c r="G3481" t="s">
        <v>133</v>
      </c>
      <c r="H3481" t="s">
        <v>134</v>
      </c>
      <c r="I3481" t="s">
        <v>135</v>
      </c>
      <c r="J3481" t="s">
        <v>136</v>
      </c>
      <c r="K3481" t="s">
        <v>137</v>
      </c>
      <c r="L3481" t="s">
        <v>10211</v>
      </c>
      <c r="M3481" t="s">
        <v>10212</v>
      </c>
      <c r="N3481">
        <v>1.072777777</v>
      </c>
      <c r="O3481">
        <v>0</v>
      </c>
      <c r="P3481">
        <v>320</v>
      </c>
      <c r="Q3481">
        <v>1</v>
      </c>
      <c r="R3481">
        <v>19</v>
      </c>
      <c r="S3481">
        <v>0</v>
      </c>
      <c r="T3481">
        <v>10</v>
      </c>
      <c r="U3481">
        <v>1</v>
      </c>
      <c r="V3481">
        <v>0</v>
      </c>
      <c r="W3481">
        <v>0</v>
      </c>
      <c r="X3481">
        <v>48.036829800988599</v>
      </c>
      <c r="Y3481">
        <v>3.9912476999755633</v>
      </c>
      <c r="Z3481">
        <v>5.369068411319093</v>
      </c>
      <c r="AA3481">
        <v>0</v>
      </c>
      <c r="AB3481">
        <v>5.0736349764860256</v>
      </c>
      <c r="AC3481">
        <v>125.76993435685371</v>
      </c>
      <c r="AD3481">
        <v>0</v>
      </c>
      <c r="AE3481">
        <v>188.24071524562299</v>
      </c>
    </row>
    <row r="3482" spans="1:31" x14ac:dyDescent="0.25">
      <c r="A3482">
        <v>2070341</v>
      </c>
      <c r="B3482">
        <v>1</v>
      </c>
      <c r="C3482" t="s">
        <v>80</v>
      </c>
      <c r="D3482" t="s">
        <v>107</v>
      </c>
      <c r="E3482" t="s">
        <v>169</v>
      </c>
      <c r="F3482" t="s">
        <v>10213</v>
      </c>
      <c r="G3482" t="s">
        <v>133</v>
      </c>
      <c r="H3482" t="s">
        <v>134</v>
      </c>
      <c r="I3482" t="s">
        <v>135</v>
      </c>
      <c r="J3482" t="s">
        <v>136</v>
      </c>
      <c r="K3482" t="s">
        <v>137</v>
      </c>
      <c r="L3482" t="s">
        <v>10214</v>
      </c>
      <c r="M3482" t="s">
        <v>10215</v>
      </c>
      <c r="N3482">
        <v>0.50694444400000005</v>
      </c>
      <c r="O3482">
        <v>0</v>
      </c>
      <c r="P3482">
        <v>7269</v>
      </c>
      <c r="Q3482">
        <v>1</v>
      </c>
      <c r="R3482">
        <v>5</v>
      </c>
      <c r="S3482">
        <v>2</v>
      </c>
      <c r="T3482">
        <v>893</v>
      </c>
      <c r="U3482">
        <v>1</v>
      </c>
      <c r="V3482">
        <v>2</v>
      </c>
      <c r="W3482">
        <v>0</v>
      </c>
      <c r="X3482">
        <v>1074.9262687699857</v>
      </c>
      <c r="Y3482">
        <v>0.53854785085787504</v>
      </c>
      <c r="Z3482">
        <v>2.7735876816655587</v>
      </c>
      <c r="AA3482">
        <v>8.7176224986673976</v>
      </c>
      <c r="AB3482">
        <v>419.32487923006727</v>
      </c>
      <c r="AC3482">
        <v>24.875099553151006</v>
      </c>
      <c r="AD3482">
        <v>5.2133490233816957</v>
      </c>
      <c r="AE3482">
        <v>1536.3693546077764</v>
      </c>
    </row>
    <row r="3483" spans="1:31" x14ac:dyDescent="0.25">
      <c r="A3483">
        <v>2070839</v>
      </c>
      <c r="B3483">
        <v>1</v>
      </c>
      <c r="C3483" t="s">
        <v>80</v>
      </c>
      <c r="D3483" t="s">
        <v>93</v>
      </c>
      <c r="E3483" t="s">
        <v>169</v>
      </c>
      <c r="F3483" t="s">
        <v>10216</v>
      </c>
      <c r="G3483" t="s">
        <v>5970</v>
      </c>
      <c r="H3483" t="s">
        <v>134</v>
      </c>
      <c r="I3483" t="s">
        <v>135</v>
      </c>
      <c r="J3483" t="s">
        <v>5</v>
      </c>
      <c r="K3483" t="s">
        <v>137</v>
      </c>
      <c r="L3483" t="s">
        <v>10217</v>
      </c>
      <c r="M3483" t="s">
        <v>9680</v>
      </c>
      <c r="N3483">
        <v>0.73222222199999998</v>
      </c>
      <c r="O3483">
        <v>0</v>
      </c>
      <c r="P3483">
        <v>537</v>
      </c>
      <c r="Q3483">
        <v>0</v>
      </c>
      <c r="R3483">
        <v>29</v>
      </c>
      <c r="S3483">
        <v>0</v>
      </c>
      <c r="T3483">
        <v>42</v>
      </c>
      <c r="U3483">
        <v>0</v>
      </c>
      <c r="V3483">
        <v>1</v>
      </c>
      <c r="W3483">
        <v>0</v>
      </c>
      <c r="X3483">
        <v>61.496119683246242</v>
      </c>
      <c r="Y3483">
        <v>0</v>
      </c>
      <c r="Z3483">
        <v>31.460347130818356</v>
      </c>
      <c r="AA3483">
        <v>0</v>
      </c>
      <c r="AB3483">
        <v>34.721039093321671</v>
      </c>
      <c r="AC3483">
        <v>0</v>
      </c>
      <c r="AD3483">
        <v>19.333533113729811</v>
      </c>
      <c r="AE3483">
        <v>147.01103902111606</v>
      </c>
    </row>
    <row r="3484" spans="1:31" x14ac:dyDescent="0.25">
      <c r="A3484">
        <v>2070318</v>
      </c>
      <c r="B3484">
        <v>1</v>
      </c>
      <c r="C3484" t="s">
        <v>80</v>
      </c>
      <c r="D3484" t="s">
        <v>90</v>
      </c>
      <c r="E3484" t="s">
        <v>158</v>
      </c>
      <c r="F3484" t="s">
        <v>10218</v>
      </c>
      <c r="G3484" t="s">
        <v>160</v>
      </c>
      <c r="H3484" t="s">
        <v>143</v>
      </c>
      <c r="I3484" t="s">
        <v>135</v>
      </c>
      <c r="J3484" t="s">
        <v>136</v>
      </c>
      <c r="K3484" t="s">
        <v>137</v>
      </c>
      <c r="L3484" t="s">
        <v>10219</v>
      </c>
      <c r="M3484" t="s">
        <v>10220</v>
      </c>
      <c r="N3484">
        <v>2.9458333329999999</v>
      </c>
      <c r="O3484">
        <v>0</v>
      </c>
      <c r="P3484">
        <v>156</v>
      </c>
      <c r="Q3484">
        <v>0</v>
      </c>
      <c r="R3484">
        <v>0</v>
      </c>
      <c r="S3484">
        <v>0</v>
      </c>
      <c r="T3484">
        <v>2</v>
      </c>
      <c r="U3484">
        <v>0</v>
      </c>
      <c r="V3484">
        <v>0</v>
      </c>
      <c r="W3484">
        <v>0</v>
      </c>
      <c r="X3484">
        <v>101.39044463265256</v>
      </c>
      <c r="Y3484">
        <v>0</v>
      </c>
      <c r="Z3484">
        <v>0</v>
      </c>
      <c r="AA3484">
        <v>0</v>
      </c>
      <c r="AB3484">
        <v>2.3376976628668289</v>
      </c>
      <c r="AC3484">
        <v>0</v>
      </c>
      <c r="AD3484">
        <v>0</v>
      </c>
      <c r="AE3484">
        <v>103.72814229551939</v>
      </c>
    </row>
    <row r="3485" spans="1:31" x14ac:dyDescent="0.25">
      <c r="A3485">
        <v>2071217</v>
      </c>
      <c r="B3485">
        <v>1</v>
      </c>
      <c r="C3485" t="s">
        <v>80</v>
      </c>
      <c r="D3485" t="s">
        <v>109</v>
      </c>
      <c r="E3485" t="s">
        <v>158</v>
      </c>
      <c r="F3485" t="s">
        <v>10221</v>
      </c>
      <c r="G3485" t="s">
        <v>160</v>
      </c>
      <c r="H3485" t="s">
        <v>143</v>
      </c>
      <c r="I3485" t="s">
        <v>135</v>
      </c>
      <c r="J3485" t="s">
        <v>136</v>
      </c>
      <c r="K3485" t="s">
        <v>137</v>
      </c>
      <c r="L3485" t="s">
        <v>10222</v>
      </c>
      <c r="M3485" t="s">
        <v>10223</v>
      </c>
      <c r="N3485">
        <v>5.920555555</v>
      </c>
      <c r="O3485">
        <v>0</v>
      </c>
      <c r="P3485">
        <v>36</v>
      </c>
      <c r="Q3485">
        <v>0</v>
      </c>
      <c r="R3485">
        <v>0</v>
      </c>
      <c r="S3485">
        <v>0</v>
      </c>
      <c r="T3485">
        <v>1</v>
      </c>
      <c r="U3485">
        <v>0</v>
      </c>
      <c r="V3485">
        <v>0</v>
      </c>
      <c r="W3485">
        <v>0</v>
      </c>
      <c r="X3485">
        <v>28.770618639915114</v>
      </c>
      <c r="Y3485">
        <v>0</v>
      </c>
      <c r="Z3485">
        <v>0</v>
      </c>
      <c r="AA3485">
        <v>0</v>
      </c>
      <c r="AB3485">
        <v>0.30615776938631117</v>
      </c>
      <c r="AC3485">
        <v>0</v>
      </c>
      <c r="AD3485">
        <v>0</v>
      </c>
      <c r="AE3485">
        <v>29.076776409301424</v>
      </c>
    </row>
    <row r="3486" spans="1:31" x14ac:dyDescent="0.25">
      <c r="A3486">
        <v>2071008</v>
      </c>
      <c r="B3486">
        <v>1</v>
      </c>
      <c r="C3486" t="s">
        <v>80</v>
      </c>
      <c r="D3486" t="s">
        <v>107</v>
      </c>
      <c r="E3486" t="s">
        <v>146</v>
      </c>
      <c r="F3486" t="s">
        <v>10224</v>
      </c>
      <c r="G3486" t="s">
        <v>133</v>
      </c>
      <c r="H3486" t="s">
        <v>134</v>
      </c>
      <c r="I3486" t="s">
        <v>135</v>
      </c>
      <c r="J3486" t="s">
        <v>136</v>
      </c>
      <c r="K3486" t="s">
        <v>137</v>
      </c>
      <c r="L3486" t="s">
        <v>10225</v>
      </c>
      <c r="M3486" t="s">
        <v>10226</v>
      </c>
      <c r="N3486">
        <v>0.31555555499999999</v>
      </c>
      <c r="O3486">
        <v>3</v>
      </c>
      <c r="P3486">
        <v>1263</v>
      </c>
      <c r="Q3486">
        <v>5</v>
      </c>
      <c r="R3486">
        <v>97</v>
      </c>
      <c r="S3486">
        <v>17</v>
      </c>
      <c r="T3486">
        <v>157</v>
      </c>
      <c r="U3486">
        <v>0</v>
      </c>
      <c r="V3486">
        <v>4</v>
      </c>
      <c r="W3486">
        <v>0.35633395976422666</v>
      </c>
      <c r="X3486">
        <v>72.084086041517679</v>
      </c>
      <c r="Y3486">
        <v>3.7256095867622401</v>
      </c>
      <c r="Z3486">
        <v>6.9097504090778488</v>
      </c>
      <c r="AA3486">
        <v>20.41173200239724</v>
      </c>
      <c r="AB3486">
        <v>31.521394838949313</v>
      </c>
      <c r="AC3486">
        <v>0</v>
      </c>
      <c r="AD3486">
        <v>8.5693122876894083</v>
      </c>
      <c r="AE3486">
        <v>143.57821912615796</v>
      </c>
    </row>
    <row r="3487" spans="1:31" x14ac:dyDescent="0.25">
      <c r="A3487">
        <v>2070510</v>
      </c>
      <c r="B3487">
        <v>1</v>
      </c>
      <c r="C3487" t="s">
        <v>80</v>
      </c>
      <c r="D3487" t="s">
        <v>110</v>
      </c>
      <c r="E3487" t="s">
        <v>158</v>
      </c>
      <c r="F3487" t="s">
        <v>10227</v>
      </c>
      <c r="G3487" t="s">
        <v>273</v>
      </c>
      <c r="H3487" t="s">
        <v>143</v>
      </c>
      <c r="I3487" t="s">
        <v>135</v>
      </c>
      <c r="J3487" t="s">
        <v>136</v>
      </c>
      <c r="K3487" t="s">
        <v>155</v>
      </c>
      <c r="L3487" t="s">
        <v>10228</v>
      </c>
      <c r="M3487" t="s">
        <v>10229</v>
      </c>
      <c r="N3487">
        <v>1.059530555</v>
      </c>
      <c r="O3487">
        <v>0</v>
      </c>
      <c r="P3487">
        <v>110</v>
      </c>
      <c r="Q3487">
        <v>0</v>
      </c>
      <c r="R3487">
        <v>0</v>
      </c>
      <c r="S3487">
        <v>0</v>
      </c>
      <c r="T3487">
        <v>9</v>
      </c>
      <c r="U3487">
        <v>0</v>
      </c>
      <c r="V3487">
        <v>0</v>
      </c>
      <c r="W3487">
        <v>0</v>
      </c>
      <c r="X3487">
        <v>33.004263512137875</v>
      </c>
      <c r="Y3487">
        <v>0</v>
      </c>
      <c r="Z3487">
        <v>0</v>
      </c>
      <c r="AA3487">
        <v>0</v>
      </c>
      <c r="AB3487">
        <v>13.640157164322595</v>
      </c>
      <c r="AC3487">
        <v>0</v>
      </c>
      <c r="AD3487">
        <v>0</v>
      </c>
      <c r="AE3487">
        <v>46.64442067646047</v>
      </c>
    </row>
    <row r="3488" spans="1:31" x14ac:dyDescent="0.25">
      <c r="A3488">
        <v>2071174</v>
      </c>
      <c r="B3488">
        <v>1</v>
      </c>
      <c r="C3488" t="s">
        <v>80</v>
      </c>
      <c r="D3488" t="s">
        <v>100</v>
      </c>
      <c r="E3488" t="s">
        <v>146</v>
      </c>
      <c r="F3488" t="s">
        <v>10230</v>
      </c>
      <c r="G3488" t="s">
        <v>133</v>
      </c>
      <c r="H3488" t="s">
        <v>134</v>
      </c>
      <c r="I3488" t="s">
        <v>135</v>
      </c>
      <c r="J3488" t="s">
        <v>136</v>
      </c>
      <c r="K3488" t="s">
        <v>137</v>
      </c>
      <c r="L3488" t="s">
        <v>10231</v>
      </c>
      <c r="M3488" t="s">
        <v>10232</v>
      </c>
      <c r="N3488">
        <v>0.58361111099999996</v>
      </c>
      <c r="O3488">
        <v>1</v>
      </c>
      <c r="P3488">
        <v>396</v>
      </c>
      <c r="Q3488">
        <v>26</v>
      </c>
      <c r="R3488">
        <v>108</v>
      </c>
      <c r="S3488">
        <v>10</v>
      </c>
      <c r="T3488">
        <v>72</v>
      </c>
      <c r="U3488">
        <v>0</v>
      </c>
      <c r="V3488">
        <v>0</v>
      </c>
      <c r="W3488">
        <v>1.1234436648857717</v>
      </c>
      <c r="X3488">
        <v>63.775193013179333</v>
      </c>
      <c r="Y3488">
        <v>88.246636560316446</v>
      </c>
      <c r="Z3488">
        <v>57.561241307776335</v>
      </c>
      <c r="AA3488">
        <v>12.683628535726159</v>
      </c>
      <c r="AB3488">
        <v>20.745009019201806</v>
      </c>
      <c r="AC3488">
        <v>0</v>
      </c>
      <c r="AD3488">
        <v>0</v>
      </c>
      <c r="AE3488">
        <v>244.13515210108585</v>
      </c>
    </row>
    <row r="3489" spans="1:31" x14ac:dyDescent="0.25">
      <c r="A3489">
        <v>2070908</v>
      </c>
      <c r="B3489">
        <v>1</v>
      </c>
      <c r="C3489" t="s">
        <v>80</v>
      </c>
      <c r="D3489" t="s">
        <v>91</v>
      </c>
      <c r="E3489" t="s">
        <v>169</v>
      </c>
      <c r="F3489" t="s">
        <v>695</v>
      </c>
      <c r="G3489" t="s">
        <v>171</v>
      </c>
      <c r="H3489" t="s">
        <v>134</v>
      </c>
      <c r="I3489" t="s">
        <v>135</v>
      </c>
      <c r="J3489" t="s">
        <v>136</v>
      </c>
      <c r="K3489" t="s">
        <v>137</v>
      </c>
      <c r="L3489" t="s">
        <v>10233</v>
      </c>
      <c r="M3489" t="s">
        <v>10234</v>
      </c>
      <c r="N3489">
        <v>4.2838888879999999</v>
      </c>
      <c r="O3489">
        <v>0</v>
      </c>
      <c r="P3489">
        <v>5</v>
      </c>
      <c r="Q3489">
        <v>0</v>
      </c>
      <c r="R3489">
        <v>8</v>
      </c>
      <c r="S3489">
        <v>0</v>
      </c>
      <c r="T3489">
        <v>3</v>
      </c>
      <c r="U3489">
        <v>0</v>
      </c>
      <c r="V3489">
        <v>0</v>
      </c>
      <c r="W3489">
        <v>0</v>
      </c>
      <c r="X3489">
        <v>4.1411022049294504</v>
      </c>
      <c r="Y3489">
        <v>0</v>
      </c>
      <c r="Z3489">
        <v>19.065443167781254</v>
      </c>
      <c r="AA3489">
        <v>0</v>
      </c>
      <c r="AB3489">
        <v>7.5391797754255183</v>
      </c>
      <c r="AC3489">
        <v>0</v>
      </c>
      <c r="AD3489">
        <v>0</v>
      </c>
      <c r="AE3489">
        <v>30.745725148136223</v>
      </c>
    </row>
    <row r="3490" spans="1:31" x14ac:dyDescent="0.25">
      <c r="A3490">
        <v>2070859</v>
      </c>
      <c r="B3490">
        <v>1</v>
      </c>
      <c r="C3490" t="s">
        <v>81</v>
      </c>
      <c r="D3490" t="s">
        <v>119</v>
      </c>
      <c r="E3490" t="s">
        <v>140</v>
      </c>
      <c r="F3490" t="s">
        <v>10235</v>
      </c>
      <c r="G3490" t="s">
        <v>142</v>
      </c>
      <c r="H3490" t="s">
        <v>143</v>
      </c>
      <c r="I3490" t="s">
        <v>135</v>
      </c>
      <c r="J3490" t="s">
        <v>136</v>
      </c>
      <c r="K3490" t="s">
        <v>137</v>
      </c>
      <c r="L3490" t="s">
        <v>10236</v>
      </c>
      <c r="M3490" t="s">
        <v>10237</v>
      </c>
      <c r="N3490">
        <v>2.2947222219999999</v>
      </c>
      <c r="O3490">
        <v>0</v>
      </c>
      <c r="P3490">
        <v>20</v>
      </c>
      <c r="Q3490">
        <v>0</v>
      </c>
      <c r="R3490">
        <v>16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4.7331640448373689</v>
      </c>
      <c r="Y3490">
        <v>0</v>
      </c>
      <c r="Z3490">
        <v>25.122666171807371</v>
      </c>
      <c r="AA3490">
        <v>0</v>
      </c>
      <c r="AB3490">
        <v>0</v>
      </c>
      <c r="AC3490">
        <v>0</v>
      </c>
      <c r="AD3490">
        <v>0</v>
      </c>
      <c r="AE3490">
        <v>29.85583021664474</v>
      </c>
    </row>
    <row r="3491" spans="1:31" x14ac:dyDescent="0.25">
      <c r="A3491">
        <v>2071031</v>
      </c>
      <c r="B3491">
        <v>1</v>
      </c>
      <c r="C3491" t="s">
        <v>81</v>
      </c>
      <c r="D3491" t="s">
        <v>113</v>
      </c>
      <c r="E3491" t="s">
        <v>158</v>
      </c>
      <c r="F3491" t="s">
        <v>10238</v>
      </c>
      <c r="G3491" t="s">
        <v>160</v>
      </c>
      <c r="H3491" t="s">
        <v>143</v>
      </c>
      <c r="I3491" t="s">
        <v>135</v>
      </c>
      <c r="J3491" t="s">
        <v>136</v>
      </c>
      <c r="K3491" t="s">
        <v>137</v>
      </c>
      <c r="L3491" t="s">
        <v>10239</v>
      </c>
      <c r="M3491" t="s">
        <v>10240</v>
      </c>
      <c r="N3491">
        <v>1.028611111</v>
      </c>
      <c r="O3491">
        <v>0</v>
      </c>
      <c r="P3491">
        <v>6</v>
      </c>
      <c r="Q3491">
        <v>0</v>
      </c>
      <c r="R3491">
        <v>3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0.43553040961584921</v>
      </c>
      <c r="Y3491">
        <v>0</v>
      </c>
      <c r="Z3491">
        <v>0.91558574511913438</v>
      </c>
      <c r="AA3491">
        <v>0</v>
      </c>
      <c r="AB3491">
        <v>0</v>
      </c>
      <c r="AC3491">
        <v>0</v>
      </c>
      <c r="AD3491">
        <v>0</v>
      </c>
      <c r="AE3491">
        <v>1.3511161547349837</v>
      </c>
    </row>
    <row r="3492" spans="1:31" x14ac:dyDescent="0.25">
      <c r="A3492">
        <v>2070367</v>
      </c>
      <c r="B3492">
        <v>1</v>
      </c>
      <c r="C3492" t="s">
        <v>80</v>
      </c>
      <c r="D3492" t="s">
        <v>99</v>
      </c>
      <c r="E3492" t="s">
        <v>177</v>
      </c>
      <c r="F3492" t="s">
        <v>10241</v>
      </c>
      <c r="G3492" t="s">
        <v>179</v>
      </c>
      <c r="H3492" t="s">
        <v>143</v>
      </c>
      <c r="I3492" t="s">
        <v>135</v>
      </c>
      <c r="J3492" t="s">
        <v>136</v>
      </c>
      <c r="K3492" t="s">
        <v>137</v>
      </c>
      <c r="L3492" t="s">
        <v>10242</v>
      </c>
      <c r="M3492" t="s">
        <v>10243</v>
      </c>
      <c r="N3492">
        <v>3.9883333329999999</v>
      </c>
      <c r="O3492">
        <v>0</v>
      </c>
      <c r="P3492">
        <v>1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0.18191657636562225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0.18191657636562225</v>
      </c>
    </row>
    <row r="3493" spans="1:31" x14ac:dyDescent="0.25">
      <c r="A3493">
        <v>2070882</v>
      </c>
      <c r="B3493">
        <v>1</v>
      </c>
      <c r="C3493" t="s">
        <v>80</v>
      </c>
      <c r="D3493" t="s">
        <v>103</v>
      </c>
      <c r="E3493" t="s">
        <v>295</v>
      </c>
      <c r="F3493" t="s">
        <v>10244</v>
      </c>
      <c r="G3493" t="s">
        <v>133</v>
      </c>
      <c r="H3493" t="s">
        <v>680</v>
      </c>
      <c r="I3493" t="s">
        <v>135</v>
      </c>
      <c r="J3493" t="s">
        <v>136</v>
      </c>
      <c r="K3493" t="s">
        <v>137</v>
      </c>
      <c r="L3493" t="s">
        <v>10245</v>
      </c>
      <c r="M3493" t="s">
        <v>10246</v>
      </c>
      <c r="N3493">
        <v>1.2794444439999999</v>
      </c>
      <c r="O3493">
        <v>2</v>
      </c>
      <c r="P3493">
        <v>2325</v>
      </c>
      <c r="Q3493">
        <v>96</v>
      </c>
      <c r="R3493">
        <v>430</v>
      </c>
      <c r="S3493">
        <v>46</v>
      </c>
      <c r="T3493">
        <v>532</v>
      </c>
      <c r="U3493">
        <v>6</v>
      </c>
      <c r="V3493">
        <v>0</v>
      </c>
      <c r="W3493">
        <v>1.1212579142909684</v>
      </c>
      <c r="X3493">
        <v>694.12287831800109</v>
      </c>
      <c r="Y3493">
        <v>351.27058156838933</v>
      </c>
      <c r="Z3493">
        <v>1079.3843944350899</v>
      </c>
      <c r="AA3493">
        <v>490.71759969254282</v>
      </c>
      <c r="AB3493">
        <v>828.18146475241008</v>
      </c>
      <c r="AC3493">
        <v>408.7138744140201</v>
      </c>
      <c r="AD3493">
        <v>0</v>
      </c>
      <c r="AE3493">
        <v>3853.5120510947445</v>
      </c>
    </row>
    <row r="3494" spans="1:31" x14ac:dyDescent="0.25">
      <c r="A3494">
        <v>2071151</v>
      </c>
      <c r="B3494">
        <v>1</v>
      </c>
      <c r="C3494" t="s">
        <v>81</v>
      </c>
      <c r="D3494" t="s">
        <v>127</v>
      </c>
      <c r="E3494" t="s">
        <v>131</v>
      </c>
      <c r="F3494" t="s">
        <v>5473</v>
      </c>
      <c r="G3494" t="s">
        <v>133</v>
      </c>
      <c r="H3494" t="s">
        <v>134</v>
      </c>
      <c r="I3494" t="s">
        <v>135</v>
      </c>
      <c r="J3494" t="s">
        <v>136</v>
      </c>
      <c r="K3494" t="s">
        <v>137</v>
      </c>
      <c r="L3494" t="s">
        <v>10247</v>
      </c>
      <c r="M3494" t="s">
        <v>10248</v>
      </c>
      <c r="N3494">
        <v>0.55666666600000003</v>
      </c>
      <c r="O3494">
        <v>3</v>
      </c>
      <c r="P3494">
        <v>442</v>
      </c>
      <c r="Q3494">
        <v>72</v>
      </c>
      <c r="R3494">
        <v>67</v>
      </c>
      <c r="S3494">
        <v>15</v>
      </c>
      <c r="T3494">
        <v>29</v>
      </c>
      <c r="U3494">
        <v>5</v>
      </c>
      <c r="V3494">
        <v>0</v>
      </c>
      <c r="W3494">
        <v>1.4695114642597</v>
      </c>
      <c r="X3494">
        <v>59.367693884613736</v>
      </c>
      <c r="Y3494">
        <v>34.434425244098342</v>
      </c>
      <c r="Z3494">
        <v>37.461196763730726</v>
      </c>
      <c r="AA3494">
        <v>230.06655950218405</v>
      </c>
      <c r="AB3494">
        <v>6.153005962150111</v>
      </c>
      <c r="AC3494">
        <v>125.92764897732295</v>
      </c>
      <c r="AD3494">
        <v>0</v>
      </c>
      <c r="AE3494">
        <v>494.88004179835968</v>
      </c>
    </row>
    <row r="3495" spans="1:31" x14ac:dyDescent="0.25">
      <c r="A3495">
        <v>2070845</v>
      </c>
      <c r="B3495">
        <v>1</v>
      </c>
      <c r="C3495" t="s">
        <v>81</v>
      </c>
      <c r="D3495" t="s">
        <v>113</v>
      </c>
      <c r="E3495" t="s">
        <v>158</v>
      </c>
      <c r="F3495" t="s">
        <v>10249</v>
      </c>
      <c r="G3495" t="s">
        <v>160</v>
      </c>
      <c r="H3495" t="s">
        <v>143</v>
      </c>
      <c r="I3495" t="s">
        <v>135</v>
      </c>
      <c r="J3495" t="s">
        <v>136</v>
      </c>
      <c r="K3495" t="s">
        <v>137</v>
      </c>
      <c r="L3495" t="s">
        <v>10250</v>
      </c>
      <c r="M3495" t="s">
        <v>10251</v>
      </c>
      <c r="N3495">
        <v>0.59666666599999996</v>
      </c>
      <c r="O3495">
        <v>0</v>
      </c>
      <c r="P3495">
        <v>2</v>
      </c>
      <c r="Q3495">
        <v>0</v>
      </c>
      <c r="R3495">
        <v>1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0.13992411648204001</v>
      </c>
      <c r="Y3495">
        <v>0</v>
      </c>
      <c r="Z3495">
        <v>0.11327723683586001</v>
      </c>
      <c r="AA3495">
        <v>0</v>
      </c>
      <c r="AB3495">
        <v>0</v>
      </c>
      <c r="AC3495">
        <v>0</v>
      </c>
      <c r="AD3495">
        <v>0</v>
      </c>
      <c r="AE3495">
        <v>0.2532013533179</v>
      </c>
    </row>
    <row r="3496" spans="1:31" x14ac:dyDescent="0.25">
      <c r="A3496">
        <v>2070988</v>
      </c>
      <c r="B3496">
        <v>1</v>
      </c>
      <c r="C3496" t="s">
        <v>80</v>
      </c>
      <c r="D3496" t="s">
        <v>108</v>
      </c>
      <c r="E3496" t="s">
        <v>158</v>
      </c>
      <c r="F3496" t="s">
        <v>10252</v>
      </c>
      <c r="G3496" t="s">
        <v>160</v>
      </c>
      <c r="H3496" t="s">
        <v>143</v>
      </c>
      <c r="I3496" t="s">
        <v>135</v>
      </c>
      <c r="J3496" t="s">
        <v>136</v>
      </c>
      <c r="K3496" t="s">
        <v>137</v>
      </c>
      <c r="L3496" t="s">
        <v>10253</v>
      </c>
      <c r="M3496" t="s">
        <v>10254</v>
      </c>
      <c r="N3496">
        <v>7.9530555549999997</v>
      </c>
      <c r="O3496">
        <v>0</v>
      </c>
      <c r="P3496">
        <v>42</v>
      </c>
      <c r="Q3496">
        <v>0</v>
      </c>
      <c r="R3496">
        <v>4</v>
      </c>
      <c r="S3496">
        <v>0</v>
      </c>
      <c r="T3496">
        <v>9</v>
      </c>
      <c r="U3496">
        <v>0</v>
      </c>
      <c r="V3496">
        <v>0</v>
      </c>
      <c r="W3496">
        <v>0</v>
      </c>
      <c r="X3496">
        <v>61.732880412081933</v>
      </c>
      <c r="Y3496">
        <v>0</v>
      </c>
      <c r="Z3496">
        <v>74.165512890706083</v>
      </c>
      <c r="AA3496">
        <v>0</v>
      </c>
      <c r="AB3496">
        <v>18.987612340425027</v>
      </c>
      <c r="AC3496">
        <v>0</v>
      </c>
      <c r="AD3496">
        <v>0</v>
      </c>
      <c r="AE3496">
        <v>154.88600564321302</v>
      </c>
    </row>
    <row r="3497" spans="1:31" x14ac:dyDescent="0.25">
      <c r="A3497">
        <v>2071131</v>
      </c>
      <c r="B3497">
        <v>1</v>
      </c>
      <c r="C3497" t="s">
        <v>80</v>
      </c>
      <c r="D3497" t="s">
        <v>82</v>
      </c>
      <c r="E3497" t="s">
        <v>177</v>
      </c>
      <c r="F3497" t="s">
        <v>10255</v>
      </c>
      <c r="G3497" t="s">
        <v>324</v>
      </c>
      <c r="H3497" t="s">
        <v>143</v>
      </c>
      <c r="I3497" t="s">
        <v>135</v>
      </c>
      <c r="J3497" t="s">
        <v>136</v>
      </c>
      <c r="K3497" t="s">
        <v>137</v>
      </c>
      <c r="L3497" t="s">
        <v>10256</v>
      </c>
      <c r="M3497" t="s">
        <v>10257</v>
      </c>
      <c r="N3497">
        <v>4.8191666660000001</v>
      </c>
      <c r="O3497">
        <v>0</v>
      </c>
      <c r="P3497">
        <v>19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21.683748872584484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21.683748872584484</v>
      </c>
    </row>
    <row r="3498" spans="1:31" x14ac:dyDescent="0.25">
      <c r="A3498">
        <v>2070739</v>
      </c>
      <c r="B3498">
        <v>1</v>
      </c>
      <c r="C3498" t="s">
        <v>81</v>
      </c>
      <c r="D3498" t="s">
        <v>120</v>
      </c>
      <c r="E3498" t="s">
        <v>140</v>
      </c>
      <c r="F3498" t="s">
        <v>10258</v>
      </c>
      <c r="G3498" t="s">
        <v>142</v>
      </c>
      <c r="H3498" t="s">
        <v>143</v>
      </c>
      <c r="I3498" t="s">
        <v>135</v>
      </c>
      <c r="J3498" t="s">
        <v>136</v>
      </c>
      <c r="K3498" t="s">
        <v>137</v>
      </c>
      <c r="L3498" t="s">
        <v>10259</v>
      </c>
      <c r="M3498" t="s">
        <v>10260</v>
      </c>
      <c r="N3498">
        <v>1.8955555550000001</v>
      </c>
      <c r="O3498">
        <v>0</v>
      </c>
      <c r="P3498">
        <v>271</v>
      </c>
      <c r="Q3498">
        <v>0</v>
      </c>
      <c r="R3498">
        <v>0</v>
      </c>
      <c r="S3498">
        <v>0</v>
      </c>
      <c r="T3498">
        <v>27</v>
      </c>
      <c r="U3498">
        <v>0</v>
      </c>
      <c r="V3498">
        <v>0</v>
      </c>
      <c r="W3498">
        <v>0</v>
      </c>
      <c r="X3498">
        <v>64.752005644603742</v>
      </c>
      <c r="Y3498">
        <v>0</v>
      </c>
      <c r="Z3498">
        <v>0</v>
      </c>
      <c r="AA3498">
        <v>0</v>
      </c>
      <c r="AB3498">
        <v>19.331284238374721</v>
      </c>
      <c r="AC3498">
        <v>0</v>
      </c>
      <c r="AD3498">
        <v>0</v>
      </c>
      <c r="AE3498">
        <v>84.083289882978463</v>
      </c>
    </row>
    <row r="3499" spans="1:31" x14ac:dyDescent="0.25">
      <c r="A3499">
        <v>2070653</v>
      </c>
      <c r="B3499">
        <v>1</v>
      </c>
      <c r="C3499" t="s">
        <v>80</v>
      </c>
      <c r="D3499" t="s">
        <v>104</v>
      </c>
      <c r="E3499" t="s">
        <v>177</v>
      </c>
      <c r="F3499" t="s">
        <v>10261</v>
      </c>
      <c r="G3499" t="s">
        <v>183</v>
      </c>
      <c r="H3499" t="s">
        <v>143</v>
      </c>
      <c r="I3499" t="s">
        <v>135</v>
      </c>
      <c r="J3499" t="s">
        <v>136</v>
      </c>
      <c r="K3499" t="s">
        <v>137</v>
      </c>
      <c r="L3499" t="s">
        <v>10262</v>
      </c>
      <c r="M3499" t="s">
        <v>10263</v>
      </c>
      <c r="N3499">
        <v>2.307222222</v>
      </c>
      <c r="O3499">
        <v>0</v>
      </c>
      <c r="P3499">
        <v>3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1.2555113321094167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1.2555113321094167</v>
      </c>
    </row>
    <row r="3500" spans="1:31" x14ac:dyDescent="0.25">
      <c r="A3500">
        <v>2070404</v>
      </c>
      <c r="B3500">
        <v>1</v>
      </c>
      <c r="C3500" t="s">
        <v>80</v>
      </c>
      <c r="D3500" t="s">
        <v>97</v>
      </c>
      <c r="E3500" t="s">
        <v>177</v>
      </c>
      <c r="F3500" t="s">
        <v>10264</v>
      </c>
      <c r="G3500" t="s">
        <v>183</v>
      </c>
      <c r="H3500" t="s">
        <v>143</v>
      </c>
      <c r="I3500" t="s">
        <v>135</v>
      </c>
      <c r="J3500" t="s">
        <v>136</v>
      </c>
      <c r="K3500" t="s">
        <v>137</v>
      </c>
      <c r="L3500" t="s">
        <v>10265</v>
      </c>
      <c r="M3500" t="s">
        <v>10266</v>
      </c>
      <c r="N3500">
        <v>9.0438888879999997</v>
      </c>
      <c r="O3500">
        <v>0</v>
      </c>
      <c r="P3500">
        <v>1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2.1036996575701483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2.1036996575701483</v>
      </c>
    </row>
    <row r="3501" spans="1:31" x14ac:dyDescent="0.25">
      <c r="A3501">
        <v>2070547</v>
      </c>
      <c r="B3501">
        <v>1</v>
      </c>
      <c r="C3501" t="s">
        <v>80</v>
      </c>
      <c r="D3501" t="s">
        <v>100</v>
      </c>
      <c r="E3501" t="s">
        <v>146</v>
      </c>
      <c r="F3501" t="s">
        <v>10267</v>
      </c>
      <c r="G3501" t="s">
        <v>171</v>
      </c>
      <c r="H3501" t="s">
        <v>134</v>
      </c>
      <c r="I3501" t="s">
        <v>135</v>
      </c>
      <c r="J3501" t="s">
        <v>136</v>
      </c>
      <c r="K3501" t="s">
        <v>137</v>
      </c>
      <c r="L3501" t="s">
        <v>10268</v>
      </c>
      <c r="M3501" t="s">
        <v>10269</v>
      </c>
      <c r="N3501">
        <v>1.542777777</v>
      </c>
      <c r="O3501">
        <v>5</v>
      </c>
      <c r="P3501">
        <v>270</v>
      </c>
      <c r="Q3501">
        <v>26</v>
      </c>
      <c r="R3501">
        <v>58</v>
      </c>
      <c r="S3501">
        <v>8</v>
      </c>
      <c r="T3501">
        <v>35</v>
      </c>
      <c r="U3501">
        <v>0</v>
      </c>
      <c r="V3501">
        <v>0</v>
      </c>
      <c r="W3501">
        <v>7.350763263033631</v>
      </c>
      <c r="X3501">
        <v>125.95467081559933</v>
      </c>
      <c r="Y3501">
        <v>114.961273923663</v>
      </c>
      <c r="Z3501">
        <v>126.13976221272766</v>
      </c>
      <c r="AA3501">
        <v>87.147447605207546</v>
      </c>
      <c r="AB3501">
        <v>76.714934023466881</v>
      </c>
      <c r="AC3501">
        <v>0</v>
      </c>
      <c r="AD3501">
        <v>0</v>
      </c>
      <c r="AE3501">
        <v>538.26885184369803</v>
      </c>
    </row>
    <row r="3502" spans="1:31" x14ac:dyDescent="0.25">
      <c r="A3502">
        <v>2070304</v>
      </c>
      <c r="B3502">
        <v>1</v>
      </c>
      <c r="C3502" t="s">
        <v>80</v>
      </c>
      <c r="D3502" t="s">
        <v>96</v>
      </c>
      <c r="E3502" t="s">
        <v>177</v>
      </c>
      <c r="F3502" t="s">
        <v>10270</v>
      </c>
      <c r="G3502" t="s">
        <v>183</v>
      </c>
      <c r="H3502" t="s">
        <v>143</v>
      </c>
      <c r="I3502" t="s">
        <v>135</v>
      </c>
      <c r="J3502" t="s">
        <v>136</v>
      </c>
      <c r="K3502" t="s">
        <v>137</v>
      </c>
      <c r="L3502" t="s">
        <v>10271</v>
      </c>
      <c r="M3502" t="s">
        <v>10272</v>
      </c>
      <c r="N3502">
        <v>1.323611111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1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0.14308640004055556</v>
      </c>
      <c r="AC3502">
        <v>0</v>
      </c>
      <c r="AD3502">
        <v>0</v>
      </c>
      <c r="AE3502">
        <v>0.14308640004055556</v>
      </c>
    </row>
    <row r="3503" spans="1:31" x14ac:dyDescent="0.25">
      <c r="A3503">
        <v>2070696</v>
      </c>
      <c r="B3503">
        <v>1</v>
      </c>
      <c r="C3503" t="s">
        <v>80</v>
      </c>
      <c r="D3503" t="s">
        <v>83</v>
      </c>
      <c r="E3503" t="s">
        <v>177</v>
      </c>
      <c r="F3503" t="s">
        <v>10273</v>
      </c>
      <c r="G3503" t="s">
        <v>183</v>
      </c>
      <c r="H3503" t="s">
        <v>143</v>
      </c>
      <c r="I3503" t="s">
        <v>135</v>
      </c>
      <c r="J3503" t="s">
        <v>136</v>
      </c>
      <c r="K3503" t="s">
        <v>137</v>
      </c>
      <c r="L3503" t="s">
        <v>10274</v>
      </c>
      <c r="M3503" t="s">
        <v>10275</v>
      </c>
      <c r="N3503">
        <v>0.52055555499999995</v>
      </c>
      <c r="O3503">
        <v>0</v>
      </c>
      <c r="P3503">
        <v>4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0.53216720677828888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0.53216720677828888</v>
      </c>
    </row>
    <row r="3504" spans="1:31" x14ac:dyDescent="0.25">
      <c r="A3504">
        <v>2071237</v>
      </c>
      <c r="B3504">
        <v>1</v>
      </c>
      <c r="C3504" t="s">
        <v>81</v>
      </c>
      <c r="D3504" t="s">
        <v>118</v>
      </c>
      <c r="E3504" t="s">
        <v>177</v>
      </c>
      <c r="F3504" t="s">
        <v>10276</v>
      </c>
      <c r="G3504" t="s">
        <v>183</v>
      </c>
      <c r="H3504" t="s">
        <v>143</v>
      </c>
      <c r="I3504" t="s">
        <v>135</v>
      </c>
      <c r="J3504" t="s">
        <v>136</v>
      </c>
      <c r="K3504" t="s">
        <v>137</v>
      </c>
      <c r="L3504" t="s">
        <v>10277</v>
      </c>
      <c r="M3504" t="s">
        <v>10278</v>
      </c>
      <c r="N3504">
        <v>0.77611111099999996</v>
      </c>
      <c r="O3504">
        <v>0</v>
      </c>
      <c r="P3504">
        <v>1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7.4824704606376108E-2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7.4824704606376108E-2</v>
      </c>
    </row>
    <row r="3505" spans="1:31" x14ac:dyDescent="0.25">
      <c r="A3505">
        <v>2070922</v>
      </c>
      <c r="B3505">
        <v>1</v>
      </c>
      <c r="C3505" t="s">
        <v>81</v>
      </c>
      <c r="D3505" t="s">
        <v>122</v>
      </c>
      <c r="E3505" t="s">
        <v>158</v>
      </c>
      <c r="F3505" t="s">
        <v>10279</v>
      </c>
      <c r="G3505" t="s">
        <v>160</v>
      </c>
      <c r="H3505" t="s">
        <v>143</v>
      </c>
      <c r="I3505" t="s">
        <v>135</v>
      </c>
      <c r="J3505" t="s">
        <v>136</v>
      </c>
      <c r="K3505" t="s">
        <v>137</v>
      </c>
      <c r="L3505" t="s">
        <v>10280</v>
      </c>
      <c r="M3505" t="s">
        <v>10281</v>
      </c>
      <c r="N3505">
        <v>5.6102777770000003</v>
      </c>
      <c r="O3505">
        <v>0</v>
      </c>
      <c r="P3505">
        <v>36</v>
      </c>
      <c r="Q3505">
        <v>0</v>
      </c>
      <c r="R3505">
        <v>0</v>
      </c>
      <c r="S3505">
        <v>0</v>
      </c>
      <c r="T3505">
        <v>5</v>
      </c>
      <c r="U3505">
        <v>0</v>
      </c>
      <c r="V3505">
        <v>0</v>
      </c>
      <c r="W3505">
        <v>0</v>
      </c>
      <c r="X3505">
        <v>32.621704549667001</v>
      </c>
      <c r="Y3505">
        <v>0</v>
      </c>
      <c r="Z3505">
        <v>0</v>
      </c>
      <c r="AA3505">
        <v>0</v>
      </c>
      <c r="AB3505">
        <v>6.4873789988294197</v>
      </c>
      <c r="AC3505">
        <v>0</v>
      </c>
      <c r="AD3505">
        <v>0</v>
      </c>
      <c r="AE3505">
        <v>39.109083548496422</v>
      </c>
    </row>
    <row r="3506" spans="1:31" x14ac:dyDescent="0.25">
      <c r="A3506">
        <v>2070613</v>
      </c>
      <c r="B3506">
        <v>1</v>
      </c>
      <c r="C3506" t="s">
        <v>80</v>
      </c>
      <c r="D3506" t="s">
        <v>91</v>
      </c>
      <c r="E3506" t="s">
        <v>146</v>
      </c>
      <c r="F3506" t="s">
        <v>10282</v>
      </c>
      <c r="G3506" t="s">
        <v>133</v>
      </c>
      <c r="H3506" t="s">
        <v>680</v>
      </c>
      <c r="I3506" t="s">
        <v>135</v>
      </c>
      <c r="J3506" t="s">
        <v>136</v>
      </c>
      <c r="K3506" t="s">
        <v>137</v>
      </c>
      <c r="L3506" t="s">
        <v>10283</v>
      </c>
      <c r="M3506" t="s">
        <v>10284</v>
      </c>
      <c r="N3506">
        <v>0.4425</v>
      </c>
      <c r="O3506">
        <v>30</v>
      </c>
      <c r="P3506">
        <v>8271</v>
      </c>
      <c r="Q3506">
        <v>99</v>
      </c>
      <c r="R3506">
        <v>336</v>
      </c>
      <c r="S3506">
        <v>73</v>
      </c>
      <c r="T3506">
        <v>635</v>
      </c>
      <c r="U3506">
        <v>6</v>
      </c>
      <c r="V3506">
        <v>0</v>
      </c>
      <c r="W3506">
        <v>12.402913959760832</v>
      </c>
      <c r="X3506">
        <v>784.63891969824863</v>
      </c>
      <c r="Y3506">
        <v>76.331742440149952</v>
      </c>
      <c r="Z3506">
        <v>153.5568435673741</v>
      </c>
      <c r="AA3506">
        <v>866.30946824105399</v>
      </c>
      <c r="AB3506">
        <v>343.91613332383986</v>
      </c>
      <c r="AC3506">
        <v>67.580485225555677</v>
      </c>
      <c r="AD3506">
        <v>0</v>
      </c>
      <c r="AE3506">
        <v>2304.7365064559831</v>
      </c>
    </row>
    <row r="3507" spans="1:31" x14ac:dyDescent="0.25">
      <c r="A3507">
        <v>2071277</v>
      </c>
      <c r="B3507">
        <v>1</v>
      </c>
      <c r="C3507" t="s">
        <v>80</v>
      </c>
      <c r="D3507" t="s">
        <v>100</v>
      </c>
      <c r="E3507" t="s">
        <v>158</v>
      </c>
      <c r="F3507" t="s">
        <v>10285</v>
      </c>
      <c r="G3507" t="s">
        <v>160</v>
      </c>
      <c r="H3507" t="s">
        <v>143</v>
      </c>
      <c r="I3507" t="s">
        <v>135</v>
      </c>
      <c r="J3507" t="s">
        <v>136</v>
      </c>
      <c r="K3507" t="s">
        <v>137</v>
      </c>
      <c r="L3507" t="s">
        <v>10286</v>
      </c>
      <c r="M3507" t="s">
        <v>10287</v>
      </c>
      <c r="N3507">
        <v>0.59777777700000001</v>
      </c>
      <c r="O3507">
        <v>0</v>
      </c>
      <c r="P3507">
        <v>112</v>
      </c>
      <c r="Q3507">
        <v>0</v>
      </c>
      <c r="R3507">
        <v>0</v>
      </c>
      <c r="S3507">
        <v>0</v>
      </c>
      <c r="T3507">
        <v>9</v>
      </c>
      <c r="U3507">
        <v>0</v>
      </c>
      <c r="V3507">
        <v>0</v>
      </c>
      <c r="W3507">
        <v>0</v>
      </c>
      <c r="X3507">
        <v>10.19607468887836</v>
      </c>
      <c r="Y3507">
        <v>0</v>
      </c>
      <c r="Z3507">
        <v>0</v>
      </c>
      <c r="AA3507">
        <v>0</v>
      </c>
      <c r="AB3507">
        <v>6.7410252863100961</v>
      </c>
      <c r="AC3507">
        <v>0</v>
      </c>
      <c r="AD3507">
        <v>0</v>
      </c>
      <c r="AE3507">
        <v>16.937099975188456</v>
      </c>
    </row>
    <row r="3508" spans="1:31" x14ac:dyDescent="0.25">
      <c r="A3508">
        <v>2070945</v>
      </c>
      <c r="B3508">
        <v>1</v>
      </c>
      <c r="C3508" t="s">
        <v>80</v>
      </c>
      <c r="D3508" t="s">
        <v>101</v>
      </c>
      <c r="E3508" t="s">
        <v>177</v>
      </c>
      <c r="F3508" t="s">
        <v>10288</v>
      </c>
      <c r="G3508" t="s">
        <v>196</v>
      </c>
      <c r="H3508" t="s">
        <v>143</v>
      </c>
      <c r="I3508" t="s">
        <v>135</v>
      </c>
      <c r="J3508" t="s">
        <v>136</v>
      </c>
      <c r="K3508" t="s">
        <v>137</v>
      </c>
      <c r="L3508" t="s">
        <v>10289</v>
      </c>
      <c r="M3508" t="s">
        <v>10290</v>
      </c>
      <c r="N3508">
        <v>2.5874999999999999</v>
      </c>
      <c r="O3508">
        <v>0</v>
      </c>
      <c r="P3508">
        <v>1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0.14434545482261113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0.14434545482261113</v>
      </c>
    </row>
    <row r="3509" spans="1:31" x14ac:dyDescent="0.25">
      <c r="A3509">
        <v>2071300</v>
      </c>
      <c r="B3509">
        <v>1</v>
      </c>
      <c r="C3509" t="s">
        <v>80</v>
      </c>
      <c r="D3509" t="s">
        <v>106</v>
      </c>
      <c r="E3509" t="s">
        <v>131</v>
      </c>
      <c r="F3509" t="s">
        <v>10291</v>
      </c>
      <c r="G3509" t="s">
        <v>133</v>
      </c>
      <c r="H3509" t="s">
        <v>134</v>
      </c>
      <c r="I3509" t="s">
        <v>135</v>
      </c>
      <c r="J3509" t="s">
        <v>136</v>
      </c>
      <c r="K3509" t="s">
        <v>137</v>
      </c>
      <c r="L3509" t="s">
        <v>10292</v>
      </c>
      <c r="M3509" t="s">
        <v>10293</v>
      </c>
      <c r="N3509">
        <v>3.24</v>
      </c>
      <c r="O3509">
        <v>1</v>
      </c>
      <c r="P3509">
        <v>41</v>
      </c>
      <c r="Q3509">
        <v>28</v>
      </c>
      <c r="R3509">
        <v>8</v>
      </c>
      <c r="S3509">
        <v>2</v>
      </c>
      <c r="T3509">
        <v>7</v>
      </c>
      <c r="U3509">
        <v>0</v>
      </c>
      <c r="V3509">
        <v>0</v>
      </c>
      <c r="W3509">
        <v>0.889751968011949</v>
      </c>
      <c r="X3509">
        <v>50.286897782434288</v>
      </c>
      <c r="Y3509">
        <v>173.56908784383228</v>
      </c>
      <c r="Z3509">
        <v>15.739382218003019</v>
      </c>
      <c r="AA3509">
        <v>0.66646709343789678</v>
      </c>
      <c r="AB3509">
        <v>21.667321712422854</v>
      </c>
      <c r="AC3509">
        <v>0</v>
      </c>
      <c r="AD3509">
        <v>0</v>
      </c>
      <c r="AE3509">
        <v>262.8189086181423</v>
      </c>
    </row>
    <row r="3510" spans="1:31" x14ac:dyDescent="0.25">
      <c r="A3510">
        <v>2070782</v>
      </c>
      <c r="B3510">
        <v>1</v>
      </c>
      <c r="C3510" t="s">
        <v>81</v>
      </c>
      <c r="D3510" t="s">
        <v>120</v>
      </c>
      <c r="E3510" t="s">
        <v>158</v>
      </c>
      <c r="F3510" t="s">
        <v>10294</v>
      </c>
      <c r="G3510" t="s">
        <v>160</v>
      </c>
      <c r="H3510" t="s">
        <v>143</v>
      </c>
      <c r="I3510" t="s">
        <v>135</v>
      </c>
      <c r="J3510" t="s">
        <v>136</v>
      </c>
      <c r="K3510" t="s">
        <v>137</v>
      </c>
      <c r="L3510" t="s">
        <v>10295</v>
      </c>
      <c r="M3510" t="s">
        <v>10296</v>
      </c>
      <c r="N3510">
        <v>1.0552777769999999</v>
      </c>
      <c r="O3510">
        <v>0</v>
      </c>
      <c r="P3510">
        <v>1</v>
      </c>
      <c r="Q3510">
        <v>0</v>
      </c>
      <c r="R3510">
        <v>0</v>
      </c>
      <c r="S3510">
        <v>0</v>
      </c>
      <c r="T3510">
        <v>1</v>
      </c>
      <c r="U3510">
        <v>0</v>
      </c>
      <c r="V3510">
        <v>0</v>
      </c>
      <c r="W3510">
        <v>0</v>
      </c>
      <c r="X3510">
        <v>0.14980503457322913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0.14980503457322913</v>
      </c>
    </row>
    <row r="3511" spans="1:31" x14ac:dyDescent="0.25">
      <c r="A3511">
        <v>2071323</v>
      </c>
      <c r="B3511">
        <v>1</v>
      </c>
      <c r="C3511" t="s">
        <v>80</v>
      </c>
      <c r="D3511" t="s">
        <v>83</v>
      </c>
      <c r="E3511" t="s">
        <v>177</v>
      </c>
      <c r="F3511" t="s">
        <v>10297</v>
      </c>
      <c r="G3511" t="s">
        <v>183</v>
      </c>
      <c r="H3511" t="s">
        <v>143</v>
      </c>
      <c r="I3511" t="s">
        <v>135</v>
      </c>
      <c r="J3511" t="s">
        <v>136</v>
      </c>
      <c r="K3511" t="s">
        <v>137</v>
      </c>
      <c r="L3511" t="s">
        <v>10298</v>
      </c>
      <c r="M3511" t="s">
        <v>10299</v>
      </c>
      <c r="N3511">
        <v>1.871111111</v>
      </c>
      <c r="O3511">
        <v>0</v>
      </c>
      <c r="P3511">
        <v>1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0.55094598760873503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0.55094598760873503</v>
      </c>
    </row>
    <row r="3512" spans="1:31" x14ac:dyDescent="0.25">
      <c r="A3512">
        <v>2071260</v>
      </c>
      <c r="B3512">
        <v>1</v>
      </c>
      <c r="C3512" t="s">
        <v>81</v>
      </c>
      <c r="D3512" t="s">
        <v>128</v>
      </c>
      <c r="E3512" t="s">
        <v>158</v>
      </c>
      <c r="F3512" t="s">
        <v>10300</v>
      </c>
      <c r="G3512" t="s">
        <v>160</v>
      </c>
      <c r="H3512" t="s">
        <v>143</v>
      </c>
      <c r="I3512" t="s">
        <v>135</v>
      </c>
      <c r="J3512" t="s">
        <v>136</v>
      </c>
      <c r="K3512" t="s">
        <v>137</v>
      </c>
      <c r="L3512" t="s">
        <v>10301</v>
      </c>
      <c r="M3512" t="s">
        <v>10302</v>
      </c>
      <c r="N3512">
        <v>1.6047222219999999</v>
      </c>
      <c r="O3512">
        <v>0</v>
      </c>
      <c r="P3512">
        <v>1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0.32547053743901533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0.32547053743901533</v>
      </c>
    </row>
    <row r="3513" spans="1:31" x14ac:dyDescent="0.25">
      <c r="A3513">
        <v>2070822</v>
      </c>
      <c r="B3513">
        <v>1</v>
      </c>
      <c r="C3513" t="s">
        <v>81</v>
      </c>
      <c r="D3513" t="s">
        <v>117</v>
      </c>
      <c r="E3513" t="s">
        <v>140</v>
      </c>
      <c r="F3513" t="s">
        <v>10303</v>
      </c>
      <c r="G3513" t="s">
        <v>142</v>
      </c>
      <c r="H3513" t="s">
        <v>143</v>
      </c>
      <c r="I3513" t="s">
        <v>135</v>
      </c>
      <c r="J3513" t="s">
        <v>136</v>
      </c>
      <c r="K3513" t="s">
        <v>137</v>
      </c>
      <c r="L3513" t="s">
        <v>10304</v>
      </c>
      <c r="M3513" t="s">
        <v>10305</v>
      </c>
      <c r="N3513">
        <v>3.1074999999999999</v>
      </c>
      <c r="O3513">
        <v>0</v>
      </c>
      <c r="P3513">
        <v>67</v>
      </c>
      <c r="Q3513">
        <v>0</v>
      </c>
      <c r="R3513">
        <v>13</v>
      </c>
      <c r="S3513">
        <v>0</v>
      </c>
      <c r="T3513">
        <v>7</v>
      </c>
      <c r="U3513">
        <v>0</v>
      </c>
      <c r="V3513">
        <v>0</v>
      </c>
      <c r="W3513">
        <v>0</v>
      </c>
      <c r="X3513">
        <v>33.75812783666381</v>
      </c>
      <c r="Y3513">
        <v>0</v>
      </c>
      <c r="Z3513">
        <v>1.5194390903865862</v>
      </c>
      <c r="AA3513">
        <v>0</v>
      </c>
      <c r="AB3513">
        <v>25.841014373057043</v>
      </c>
      <c r="AC3513">
        <v>0</v>
      </c>
      <c r="AD3513">
        <v>0</v>
      </c>
      <c r="AE3513">
        <v>61.118581300107437</v>
      </c>
    </row>
    <row r="3514" spans="1:31" x14ac:dyDescent="0.25">
      <c r="A3514">
        <v>2070630</v>
      </c>
      <c r="B3514">
        <v>1</v>
      </c>
      <c r="C3514" t="s">
        <v>80</v>
      </c>
      <c r="D3514" t="s">
        <v>106</v>
      </c>
      <c r="E3514" t="s">
        <v>131</v>
      </c>
      <c r="F3514" t="s">
        <v>10306</v>
      </c>
      <c r="G3514" t="s">
        <v>133</v>
      </c>
      <c r="H3514" t="s">
        <v>134</v>
      </c>
      <c r="I3514" t="s">
        <v>135</v>
      </c>
      <c r="J3514" t="s">
        <v>136</v>
      </c>
      <c r="K3514" t="s">
        <v>137</v>
      </c>
      <c r="L3514" t="s">
        <v>10307</v>
      </c>
      <c r="M3514" t="s">
        <v>10308</v>
      </c>
      <c r="N3514">
        <v>1.203333333</v>
      </c>
      <c r="O3514">
        <v>0</v>
      </c>
      <c r="P3514">
        <v>264</v>
      </c>
      <c r="Q3514">
        <v>27</v>
      </c>
      <c r="R3514">
        <v>90</v>
      </c>
      <c r="S3514">
        <v>16</v>
      </c>
      <c r="T3514">
        <v>43</v>
      </c>
      <c r="U3514">
        <v>2</v>
      </c>
      <c r="V3514">
        <v>0</v>
      </c>
      <c r="W3514">
        <v>0</v>
      </c>
      <c r="X3514">
        <v>82.685942625186613</v>
      </c>
      <c r="Y3514">
        <v>126.01664581979811</v>
      </c>
      <c r="Z3514">
        <v>317.46551693287267</v>
      </c>
      <c r="AA3514">
        <v>235.89881931544542</v>
      </c>
      <c r="AB3514">
        <v>83.072499511255529</v>
      </c>
      <c r="AC3514">
        <v>166.2801099222703</v>
      </c>
      <c r="AD3514">
        <v>0</v>
      </c>
      <c r="AE3514">
        <v>1011.4195341268286</v>
      </c>
    </row>
    <row r="3515" spans="1:31" x14ac:dyDescent="0.25">
      <c r="A3515">
        <v>2070321</v>
      </c>
      <c r="B3515">
        <v>1</v>
      </c>
      <c r="C3515" t="s">
        <v>80</v>
      </c>
      <c r="D3515" t="s">
        <v>96</v>
      </c>
      <c r="E3515" t="s">
        <v>295</v>
      </c>
      <c r="F3515" t="s">
        <v>7948</v>
      </c>
      <c r="G3515" t="s">
        <v>133</v>
      </c>
      <c r="H3515" t="s">
        <v>134</v>
      </c>
      <c r="I3515" t="s">
        <v>135</v>
      </c>
      <c r="J3515" t="s">
        <v>136</v>
      </c>
      <c r="K3515" t="s">
        <v>137</v>
      </c>
      <c r="L3515" t="s">
        <v>10309</v>
      </c>
      <c r="M3515" t="s">
        <v>10310</v>
      </c>
      <c r="N3515">
        <v>8.3320276999999998E-2</v>
      </c>
      <c r="O3515">
        <v>0</v>
      </c>
      <c r="P3515">
        <v>258</v>
      </c>
      <c r="Q3515">
        <v>14</v>
      </c>
      <c r="R3515">
        <v>21</v>
      </c>
      <c r="S3515">
        <v>19</v>
      </c>
      <c r="T3515">
        <v>28</v>
      </c>
      <c r="U3515">
        <v>5</v>
      </c>
      <c r="V3515">
        <v>0</v>
      </c>
      <c r="W3515">
        <v>0</v>
      </c>
      <c r="X3515">
        <v>4.8036844817203068</v>
      </c>
      <c r="Y3515">
        <v>0.65013567987351373</v>
      </c>
      <c r="Z3515">
        <v>0.88931433417514272</v>
      </c>
      <c r="AA3515">
        <v>6.7746267548611625</v>
      </c>
      <c r="AB3515">
        <v>0.94735301913024483</v>
      </c>
      <c r="AC3515">
        <v>36.36011034314464</v>
      </c>
      <c r="AD3515">
        <v>0</v>
      </c>
      <c r="AE3515">
        <v>50.425224612905012</v>
      </c>
    </row>
    <row r="3516" spans="1:31" x14ac:dyDescent="0.25">
      <c r="A3516">
        <v>2071317</v>
      </c>
      <c r="B3516">
        <v>1</v>
      </c>
      <c r="C3516" t="s">
        <v>80</v>
      </c>
      <c r="D3516" t="s">
        <v>87</v>
      </c>
      <c r="E3516" t="s">
        <v>177</v>
      </c>
      <c r="F3516" t="s">
        <v>10311</v>
      </c>
      <c r="G3516" t="s">
        <v>183</v>
      </c>
      <c r="H3516" t="s">
        <v>143</v>
      </c>
      <c r="I3516" t="s">
        <v>135</v>
      </c>
      <c r="J3516" t="s">
        <v>136</v>
      </c>
      <c r="K3516" t="s">
        <v>137</v>
      </c>
      <c r="L3516" t="s">
        <v>10312</v>
      </c>
      <c r="M3516" t="s">
        <v>10313</v>
      </c>
      <c r="N3516">
        <v>2.6463888880000002</v>
      </c>
      <c r="O3516">
        <v>0</v>
      </c>
      <c r="P3516">
        <v>3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2.5254961826889168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2.5254961826889168</v>
      </c>
    </row>
    <row r="3517" spans="1:31" x14ac:dyDescent="0.25">
      <c r="A3517">
        <v>2070676</v>
      </c>
      <c r="B3517">
        <v>1</v>
      </c>
      <c r="C3517" t="s">
        <v>80</v>
      </c>
      <c r="D3517" t="s">
        <v>105</v>
      </c>
      <c r="E3517" t="s">
        <v>146</v>
      </c>
      <c r="F3517" t="s">
        <v>10106</v>
      </c>
      <c r="G3517" t="s">
        <v>263</v>
      </c>
      <c r="H3517" t="s">
        <v>134</v>
      </c>
      <c r="I3517" t="s">
        <v>135</v>
      </c>
      <c r="J3517" t="s">
        <v>136</v>
      </c>
      <c r="K3517" t="s">
        <v>137</v>
      </c>
      <c r="L3517" t="s">
        <v>10314</v>
      </c>
      <c r="M3517" t="s">
        <v>10315</v>
      </c>
      <c r="N3517">
        <v>2.3138888880000001</v>
      </c>
      <c r="O3517">
        <v>0</v>
      </c>
      <c r="P3517">
        <v>68</v>
      </c>
      <c r="Q3517">
        <v>1</v>
      </c>
      <c r="R3517">
        <v>0</v>
      </c>
      <c r="S3517">
        <v>4</v>
      </c>
      <c r="T3517">
        <v>1</v>
      </c>
      <c r="U3517">
        <v>0</v>
      </c>
      <c r="V3517">
        <v>0</v>
      </c>
      <c r="W3517">
        <v>0</v>
      </c>
      <c r="X3517">
        <v>34.673633004733496</v>
      </c>
      <c r="Y3517">
        <v>46.108688342874366</v>
      </c>
      <c r="Z3517">
        <v>0</v>
      </c>
      <c r="AA3517">
        <v>960.77035990235549</v>
      </c>
      <c r="AB3517">
        <v>0.37342066013840003</v>
      </c>
      <c r="AC3517">
        <v>0</v>
      </c>
      <c r="AD3517">
        <v>0</v>
      </c>
      <c r="AE3517">
        <v>1041.9261019101018</v>
      </c>
    </row>
    <row r="3518" spans="1:31" x14ac:dyDescent="0.25">
      <c r="A3518">
        <v>2070527</v>
      </c>
      <c r="B3518">
        <v>1</v>
      </c>
      <c r="C3518" t="s">
        <v>80</v>
      </c>
      <c r="D3518" t="s">
        <v>83</v>
      </c>
      <c r="E3518" t="s">
        <v>169</v>
      </c>
      <c r="F3518" t="s">
        <v>10316</v>
      </c>
      <c r="G3518" t="s">
        <v>133</v>
      </c>
      <c r="H3518" t="s">
        <v>134</v>
      </c>
      <c r="I3518" t="s">
        <v>135</v>
      </c>
      <c r="J3518" t="s">
        <v>136</v>
      </c>
      <c r="K3518" t="s">
        <v>137</v>
      </c>
      <c r="L3518" t="s">
        <v>10317</v>
      </c>
      <c r="M3518" t="s">
        <v>10318</v>
      </c>
      <c r="N3518">
        <v>0.39444444400000001</v>
      </c>
      <c r="O3518">
        <v>0</v>
      </c>
      <c r="P3518">
        <v>129</v>
      </c>
      <c r="Q3518">
        <v>0</v>
      </c>
      <c r="R3518">
        <v>1</v>
      </c>
      <c r="S3518">
        <v>32</v>
      </c>
      <c r="T3518">
        <v>12</v>
      </c>
      <c r="U3518">
        <v>21</v>
      </c>
      <c r="V3518">
        <v>2</v>
      </c>
      <c r="W3518">
        <v>0</v>
      </c>
      <c r="X3518">
        <v>14.949156097764883</v>
      </c>
      <c r="Y3518">
        <v>0</v>
      </c>
      <c r="Z3518">
        <v>5.0749109046249997E-2</v>
      </c>
      <c r="AA3518">
        <v>160.64989157831988</v>
      </c>
      <c r="AB3518">
        <v>6.2331268857685345</v>
      </c>
      <c r="AC3518">
        <v>781.43764280205949</v>
      </c>
      <c r="AD3518">
        <v>90.937287281756653</v>
      </c>
      <c r="AE3518">
        <v>1054.2578537547156</v>
      </c>
    </row>
    <row r="3519" spans="1:31" x14ac:dyDescent="0.25">
      <c r="A3519">
        <v>2071363</v>
      </c>
      <c r="B3519">
        <v>1</v>
      </c>
      <c r="C3519" t="s">
        <v>81</v>
      </c>
      <c r="D3519" t="s">
        <v>112</v>
      </c>
      <c r="E3519" t="s">
        <v>140</v>
      </c>
      <c r="F3519" t="s">
        <v>10319</v>
      </c>
      <c r="G3519" t="s">
        <v>142</v>
      </c>
      <c r="H3519" t="s">
        <v>143</v>
      </c>
      <c r="I3519" t="s">
        <v>135</v>
      </c>
      <c r="J3519" t="s">
        <v>136</v>
      </c>
      <c r="K3519" t="s">
        <v>137</v>
      </c>
      <c r="L3519" t="s">
        <v>10320</v>
      </c>
      <c r="M3519" t="s">
        <v>10321</v>
      </c>
      <c r="N3519">
        <v>1.3066666659999999</v>
      </c>
      <c r="O3519">
        <v>0</v>
      </c>
      <c r="P3519">
        <v>29</v>
      </c>
      <c r="Q3519">
        <v>0</v>
      </c>
      <c r="R3519">
        <v>49</v>
      </c>
      <c r="S3519">
        <v>0</v>
      </c>
      <c r="T3519">
        <v>2</v>
      </c>
      <c r="U3519">
        <v>0</v>
      </c>
      <c r="V3519">
        <v>0</v>
      </c>
      <c r="W3519">
        <v>0</v>
      </c>
      <c r="X3519">
        <v>3.0495255332548172</v>
      </c>
      <c r="Y3519">
        <v>0</v>
      </c>
      <c r="Z3519">
        <v>16.523148016625271</v>
      </c>
      <c r="AA3519">
        <v>0</v>
      </c>
      <c r="AB3519">
        <v>1.3289500789206801</v>
      </c>
      <c r="AC3519">
        <v>0</v>
      </c>
      <c r="AD3519">
        <v>0</v>
      </c>
      <c r="AE3519">
        <v>20.901623628800767</v>
      </c>
    </row>
    <row r="3520" spans="1:31" x14ac:dyDescent="0.25">
      <c r="A3520">
        <v>2071068</v>
      </c>
      <c r="B3520">
        <v>1</v>
      </c>
      <c r="C3520" t="s">
        <v>81</v>
      </c>
      <c r="D3520" t="s">
        <v>118</v>
      </c>
      <c r="E3520" t="s">
        <v>177</v>
      </c>
      <c r="F3520" t="s">
        <v>10322</v>
      </c>
      <c r="G3520" t="s">
        <v>183</v>
      </c>
      <c r="H3520" t="s">
        <v>143</v>
      </c>
      <c r="I3520" t="s">
        <v>135</v>
      </c>
      <c r="J3520" t="s">
        <v>136</v>
      </c>
      <c r="K3520" t="s">
        <v>137</v>
      </c>
      <c r="L3520" t="s">
        <v>10323</v>
      </c>
      <c r="M3520" t="s">
        <v>10324</v>
      </c>
      <c r="N3520">
        <v>1.4550000000000001</v>
      </c>
      <c r="O3520">
        <v>0</v>
      </c>
      <c r="P3520">
        <v>1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0.60824878339819088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0.60824878339819088</v>
      </c>
    </row>
    <row r="3521" spans="1:31" x14ac:dyDescent="0.25">
      <c r="A3521">
        <v>2070719</v>
      </c>
      <c r="B3521">
        <v>1</v>
      </c>
      <c r="C3521" t="s">
        <v>80</v>
      </c>
      <c r="D3521" t="s">
        <v>91</v>
      </c>
      <c r="E3521" t="s">
        <v>146</v>
      </c>
      <c r="F3521" t="s">
        <v>9978</v>
      </c>
      <c r="G3521" t="s">
        <v>4281</v>
      </c>
      <c r="H3521" t="s">
        <v>134</v>
      </c>
      <c r="I3521" t="s">
        <v>135</v>
      </c>
      <c r="J3521" t="s">
        <v>136</v>
      </c>
      <c r="K3521" t="s">
        <v>137</v>
      </c>
      <c r="L3521" t="s">
        <v>10325</v>
      </c>
      <c r="M3521" t="s">
        <v>10326</v>
      </c>
      <c r="N3521">
        <v>0.95805555499999995</v>
      </c>
      <c r="O3521">
        <v>26</v>
      </c>
      <c r="P3521">
        <v>1222</v>
      </c>
      <c r="Q3521">
        <v>51</v>
      </c>
      <c r="R3521">
        <v>110</v>
      </c>
      <c r="S3521">
        <v>22</v>
      </c>
      <c r="T3521">
        <v>162</v>
      </c>
      <c r="U3521">
        <v>6</v>
      </c>
      <c r="V3521">
        <v>1</v>
      </c>
      <c r="W3521">
        <v>14.147225897851452</v>
      </c>
      <c r="X3521">
        <v>222.63589787317764</v>
      </c>
      <c r="Y3521">
        <v>45.845504262803026</v>
      </c>
      <c r="Z3521">
        <v>44.993787428739566</v>
      </c>
      <c r="AA3521">
        <v>98.50589976296034</v>
      </c>
      <c r="AB3521">
        <v>103.32364164317192</v>
      </c>
      <c r="AC3521">
        <v>150.03166089890385</v>
      </c>
      <c r="AD3521">
        <v>75.267475374526569</v>
      </c>
      <c r="AE3521">
        <v>754.75109314213444</v>
      </c>
    </row>
    <row r="3522" spans="1:31" x14ac:dyDescent="0.25">
      <c r="A3522">
        <v>2070968</v>
      </c>
      <c r="B3522">
        <v>1</v>
      </c>
      <c r="C3522" t="s">
        <v>81</v>
      </c>
      <c r="D3522" t="s">
        <v>122</v>
      </c>
      <c r="E3522" t="s">
        <v>140</v>
      </c>
      <c r="F3522" t="s">
        <v>10327</v>
      </c>
      <c r="G3522" t="s">
        <v>142</v>
      </c>
      <c r="H3522" t="s">
        <v>143</v>
      </c>
      <c r="I3522" t="s">
        <v>135</v>
      </c>
      <c r="J3522" t="s">
        <v>136</v>
      </c>
      <c r="K3522" t="s">
        <v>137</v>
      </c>
      <c r="L3522" t="s">
        <v>10328</v>
      </c>
      <c r="M3522" t="s">
        <v>10329</v>
      </c>
      <c r="N3522">
        <v>1.601388888</v>
      </c>
      <c r="O3522">
        <v>0</v>
      </c>
      <c r="P3522">
        <v>42</v>
      </c>
      <c r="Q3522">
        <v>0</v>
      </c>
      <c r="R3522">
        <v>0</v>
      </c>
      <c r="S3522">
        <v>0</v>
      </c>
      <c r="T3522">
        <v>2</v>
      </c>
      <c r="U3522">
        <v>0</v>
      </c>
      <c r="V3522">
        <v>0</v>
      </c>
      <c r="W3522">
        <v>0</v>
      </c>
      <c r="X3522">
        <v>11.698873820668569</v>
      </c>
      <c r="Y3522">
        <v>0</v>
      </c>
      <c r="Z3522">
        <v>0</v>
      </c>
      <c r="AA3522">
        <v>0</v>
      </c>
      <c r="AB3522">
        <v>3.3229404217273335E-2</v>
      </c>
      <c r="AC3522">
        <v>0</v>
      </c>
      <c r="AD3522">
        <v>0</v>
      </c>
      <c r="AE3522">
        <v>11.732103224885842</v>
      </c>
    </row>
    <row r="3523" spans="1:31" x14ac:dyDescent="0.25">
      <c r="A3523">
        <v>2071114</v>
      </c>
      <c r="B3523">
        <v>1</v>
      </c>
      <c r="C3523" t="s">
        <v>80</v>
      </c>
      <c r="D3523" t="s">
        <v>95</v>
      </c>
      <c r="E3523" t="s">
        <v>177</v>
      </c>
      <c r="F3523" t="s">
        <v>10330</v>
      </c>
      <c r="G3523" t="s">
        <v>183</v>
      </c>
      <c r="H3523" t="s">
        <v>143</v>
      </c>
      <c r="I3523" t="s">
        <v>135</v>
      </c>
      <c r="J3523" t="s">
        <v>136</v>
      </c>
      <c r="K3523" t="s">
        <v>137</v>
      </c>
      <c r="L3523" t="s">
        <v>10331</v>
      </c>
      <c r="M3523" t="s">
        <v>10332</v>
      </c>
      <c r="N3523">
        <v>2.2427777770000001</v>
      </c>
      <c r="O3523">
        <v>0</v>
      </c>
      <c r="P3523">
        <v>1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0.60720981902490756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0.60720981902490756</v>
      </c>
    </row>
    <row r="3524" spans="1:31" x14ac:dyDescent="0.25">
      <c r="A3524">
        <v>2070507</v>
      </c>
      <c r="B3524">
        <v>1</v>
      </c>
      <c r="C3524" t="s">
        <v>80</v>
      </c>
      <c r="D3524" t="s">
        <v>83</v>
      </c>
      <c r="E3524" t="s">
        <v>169</v>
      </c>
      <c r="F3524" t="s">
        <v>10333</v>
      </c>
      <c r="G3524" t="s">
        <v>133</v>
      </c>
      <c r="H3524" t="s">
        <v>134</v>
      </c>
      <c r="I3524" t="s">
        <v>135</v>
      </c>
      <c r="J3524" t="s">
        <v>136</v>
      </c>
      <c r="K3524" t="s">
        <v>137</v>
      </c>
      <c r="L3524" t="s">
        <v>9676</v>
      </c>
      <c r="M3524" t="s">
        <v>10334</v>
      </c>
      <c r="N3524">
        <v>0.66944444400000003</v>
      </c>
      <c r="O3524">
        <v>0</v>
      </c>
      <c r="P3524">
        <v>660</v>
      </c>
      <c r="Q3524">
        <v>0</v>
      </c>
      <c r="R3524">
        <v>11</v>
      </c>
      <c r="S3524">
        <v>4</v>
      </c>
      <c r="T3524">
        <v>2570</v>
      </c>
      <c r="U3524">
        <v>5</v>
      </c>
      <c r="V3524">
        <v>69</v>
      </c>
      <c r="W3524">
        <v>0</v>
      </c>
      <c r="X3524">
        <v>154.05184515631353</v>
      </c>
      <c r="Y3524">
        <v>0</v>
      </c>
      <c r="Z3524">
        <v>9.861396995258028</v>
      </c>
      <c r="AA3524">
        <v>122.81282817070013</v>
      </c>
      <c r="AB3524">
        <v>2117.2953892753685</v>
      </c>
      <c r="AC3524">
        <v>575.28267702985227</v>
      </c>
      <c r="AD3524">
        <v>1041.1781383517741</v>
      </c>
      <c r="AE3524">
        <v>4020.482274979267</v>
      </c>
    </row>
    <row r="3525" spans="1:31" x14ac:dyDescent="0.25">
      <c r="A3525">
        <v>2070673</v>
      </c>
      <c r="B3525">
        <v>1</v>
      </c>
      <c r="C3525" t="s">
        <v>80</v>
      </c>
      <c r="D3525" t="s">
        <v>98</v>
      </c>
      <c r="E3525" t="s">
        <v>131</v>
      </c>
      <c r="F3525" t="s">
        <v>10335</v>
      </c>
      <c r="G3525" t="s">
        <v>133</v>
      </c>
      <c r="H3525" t="s">
        <v>134</v>
      </c>
      <c r="I3525" t="s">
        <v>135</v>
      </c>
      <c r="J3525" t="s">
        <v>136</v>
      </c>
      <c r="K3525" t="s">
        <v>137</v>
      </c>
      <c r="L3525" t="s">
        <v>10336</v>
      </c>
      <c r="M3525" t="s">
        <v>10337</v>
      </c>
      <c r="N3525">
        <v>1.2952777769999999</v>
      </c>
      <c r="O3525">
        <v>0</v>
      </c>
      <c r="P3525">
        <v>73</v>
      </c>
      <c r="Q3525">
        <v>0</v>
      </c>
      <c r="R3525">
        <v>19</v>
      </c>
      <c r="S3525">
        <v>0</v>
      </c>
      <c r="T3525">
        <v>16</v>
      </c>
      <c r="U3525">
        <v>0</v>
      </c>
      <c r="V3525">
        <v>0</v>
      </c>
      <c r="W3525">
        <v>0</v>
      </c>
      <c r="X3525">
        <v>22.619577027776273</v>
      </c>
      <c r="Y3525">
        <v>0</v>
      </c>
      <c r="Z3525">
        <v>20.259560469439293</v>
      </c>
      <c r="AA3525">
        <v>0</v>
      </c>
      <c r="AB3525">
        <v>14.864723102496427</v>
      </c>
      <c r="AC3525">
        <v>0</v>
      </c>
      <c r="AD3525">
        <v>0</v>
      </c>
      <c r="AE3525">
        <v>57.743860599711994</v>
      </c>
    </row>
    <row r="3526" spans="1:31" x14ac:dyDescent="0.25">
      <c r="A3526">
        <v>2071171</v>
      </c>
      <c r="B3526">
        <v>1</v>
      </c>
      <c r="C3526" t="s">
        <v>81</v>
      </c>
      <c r="D3526" t="s">
        <v>128</v>
      </c>
      <c r="E3526" t="s">
        <v>158</v>
      </c>
      <c r="F3526" t="s">
        <v>10338</v>
      </c>
      <c r="G3526" t="s">
        <v>160</v>
      </c>
      <c r="H3526" t="s">
        <v>143</v>
      </c>
      <c r="I3526" t="s">
        <v>135</v>
      </c>
      <c r="J3526" t="s">
        <v>136</v>
      </c>
      <c r="K3526" t="s">
        <v>137</v>
      </c>
      <c r="L3526" t="s">
        <v>10339</v>
      </c>
      <c r="M3526" t="s">
        <v>10340</v>
      </c>
      <c r="N3526">
        <v>2.406666666</v>
      </c>
      <c r="O3526">
        <v>0</v>
      </c>
      <c r="P3526">
        <v>2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1.3994077766589452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1.3994077766589452</v>
      </c>
    </row>
    <row r="3527" spans="1:31" x14ac:dyDescent="0.25">
      <c r="A3527">
        <v>2071220</v>
      </c>
      <c r="B3527">
        <v>1</v>
      </c>
      <c r="C3527" t="s">
        <v>80</v>
      </c>
      <c r="D3527" t="s">
        <v>97</v>
      </c>
      <c r="E3527" t="s">
        <v>177</v>
      </c>
      <c r="F3527" t="s">
        <v>10341</v>
      </c>
      <c r="G3527" t="s">
        <v>183</v>
      </c>
      <c r="H3527" t="s">
        <v>143</v>
      </c>
      <c r="I3527" t="s">
        <v>135</v>
      </c>
      <c r="J3527" t="s">
        <v>136</v>
      </c>
      <c r="K3527" t="s">
        <v>137</v>
      </c>
      <c r="L3527" t="s">
        <v>10342</v>
      </c>
      <c r="M3527" t="s">
        <v>10343</v>
      </c>
      <c r="N3527">
        <v>4.0813888880000002</v>
      </c>
      <c r="O3527">
        <v>0</v>
      </c>
      <c r="P3527">
        <v>1</v>
      </c>
      <c r="Q3527">
        <v>0</v>
      </c>
      <c r="R3527">
        <v>1</v>
      </c>
      <c r="S3527">
        <v>0</v>
      </c>
      <c r="T3527">
        <v>1</v>
      </c>
      <c r="U3527">
        <v>0</v>
      </c>
      <c r="V3527">
        <v>0</v>
      </c>
      <c r="W3527">
        <v>0</v>
      </c>
      <c r="X3527">
        <v>2.2885193781456938</v>
      </c>
      <c r="Y3527">
        <v>0</v>
      </c>
      <c r="Z3527">
        <v>5.7401119229548794</v>
      </c>
      <c r="AA3527">
        <v>0</v>
      </c>
      <c r="AB3527">
        <v>3.190096945528223E-2</v>
      </c>
      <c r="AC3527">
        <v>0</v>
      </c>
      <c r="AD3527">
        <v>0</v>
      </c>
      <c r="AE3527">
        <v>8.0605322705558553</v>
      </c>
    </row>
    <row r="3528" spans="1:31" x14ac:dyDescent="0.25">
      <c r="A3528">
        <v>2070862</v>
      </c>
      <c r="B3528">
        <v>1</v>
      </c>
      <c r="C3528" t="s">
        <v>80</v>
      </c>
      <c r="D3528" t="s">
        <v>83</v>
      </c>
      <c r="E3528" t="s">
        <v>177</v>
      </c>
      <c r="F3528" t="s">
        <v>10344</v>
      </c>
      <c r="G3528" t="s">
        <v>179</v>
      </c>
      <c r="H3528" t="s">
        <v>143</v>
      </c>
      <c r="I3528" t="s">
        <v>135</v>
      </c>
      <c r="J3528" t="s">
        <v>136</v>
      </c>
      <c r="K3528" t="s">
        <v>137</v>
      </c>
      <c r="L3528" t="s">
        <v>10345</v>
      </c>
      <c r="M3528" t="s">
        <v>10346</v>
      </c>
      <c r="N3528">
        <v>1.544444444</v>
      </c>
      <c r="O3528">
        <v>0</v>
      </c>
      <c r="P3528">
        <v>3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0.57515307282938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0.57515307282938</v>
      </c>
    </row>
    <row r="3529" spans="1:31" x14ac:dyDescent="0.25">
      <c r="A3529">
        <v>2070530</v>
      </c>
      <c r="B3529">
        <v>1</v>
      </c>
      <c r="C3529" t="s">
        <v>80</v>
      </c>
      <c r="D3529" t="s">
        <v>100</v>
      </c>
      <c r="E3529" t="s">
        <v>177</v>
      </c>
      <c r="F3529" t="s">
        <v>10347</v>
      </c>
      <c r="G3529" t="s">
        <v>183</v>
      </c>
      <c r="H3529" t="s">
        <v>143</v>
      </c>
      <c r="I3529" t="s">
        <v>135</v>
      </c>
      <c r="J3529" t="s">
        <v>136</v>
      </c>
      <c r="K3529" t="s">
        <v>137</v>
      </c>
      <c r="L3529" t="s">
        <v>10348</v>
      </c>
      <c r="M3529" t="s">
        <v>10349</v>
      </c>
      <c r="N3529">
        <v>3.9672222220000002</v>
      </c>
      <c r="O3529">
        <v>0</v>
      </c>
      <c r="P3529">
        <v>1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0.70264270924653749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0.70264270924653749</v>
      </c>
    </row>
    <row r="3530" spans="1:31" x14ac:dyDescent="0.25">
      <c r="A3530">
        <v>2070344</v>
      </c>
      <c r="B3530">
        <v>1</v>
      </c>
      <c r="C3530" t="s">
        <v>81</v>
      </c>
      <c r="D3530" t="s">
        <v>128</v>
      </c>
      <c r="E3530" t="s">
        <v>177</v>
      </c>
      <c r="F3530" t="s">
        <v>10350</v>
      </c>
      <c r="G3530" t="s">
        <v>183</v>
      </c>
      <c r="H3530" t="s">
        <v>143</v>
      </c>
      <c r="I3530" t="s">
        <v>135</v>
      </c>
      <c r="J3530" t="s">
        <v>136</v>
      </c>
      <c r="K3530" t="s">
        <v>137</v>
      </c>
      <c r="L3530" t="s">
        <v>10351</v>
      </c>
      <c r="M3530" t="s">
        <v>10352</v>
      </c>
      <c r="N3530">
        <v>2.1069444439999998</v>
      </c>
      <c r="O3530">
        <v>0</v>
      </c>
      <c r="P3530">
        <v>1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0.13503175309196669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0.13503175309196669</v>
      </c>
    </row>
    <row r="3531" spans="1:31" x14ac:dyDescent="0.25">
      <c r="A3531">
        <v>2071197</v>
      </c>
      <c r="B3531">
        <v>1</v>
      </c>
      <c r="C3531" t="s">
        <v>80</v>
      </c>
      <c r="D3531" t="s">
        <v>85</v>
      </c>
      <c r="E3531" t="s">
        <v>177</v>
      </c>
      <c r="F3531" t="s">
        <v>10353</v>
      </c>
      <c r="G3531" t="s">
        <v>183</v>
      </c>
      <c r="H3531" t="s">
        <v>143</v>
      </c>
      <c r="I3531" t="s">
        <v>135</v>
      </c>
      <c r="J3531" t="s">
        <v>136</v>
      </c>
      <c r="K3531" t="s">
        <v>137</v>
      </c>
      <c r="L3531" t="s">
        <v>10354</v>
      </c>
      <c r="M3531" t="s">
        <v>10355</v>
      </c>
      <c r="N3531">
        <v>2.0988888879999998</v>
      </c>
      <c r="O3531">
        <v>0</v>
      </c>
      <c r="P3531">
        <v>4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2.2353741237640667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2.2353741237640667</v>
      </c>
    </row>
    <row r="3532" spans="1:31" x14ac:dyDescent="0.25">
      <c r="A3532">
        <v>2070387</v>
      </c>
      <c r="B3532">
        <v>1</v>
      </c>
      <c r="C3532" t="s">
        <v>80</v>
      </c>
      <c r="D3532" t="s">
        <v>93</v>
      </c>
      <c r="E3532" t="s">
        <v>140</v>
      </c>
      <c r="F3532" t="s">
        <v>10356</v>
      </c>
      <c r="G3532" t="s">
        <v>154</v>
      </c>
      <c r="H3532" t="s">
        <v>143</v>
      </c>
      <c r="I3532" t="s">
        <v>135</v>
      </c>
      <c r="J3532" t="s">
        <v>136</v>
      </c>
      <c r="K3532" t="s">
        <v>155</v>
      </c>
      <c r="L3532" t="s">
        <v>10357</v>
      </c>
      <c r="M3532" t="s">
        <v>10358</v>
      </c>
      <c r="N3532">
        <v>9.2144444439999997</v>
      </c>
      <c r="O3532">
        <v>0</v>
      </c>
      <c r="P3532">
        <v>62</v>
      </c>
      <c r="Q3532">
        <v>0</v>
      </c>
      <c r="R3532">
        <v>18</v>
      </c>
      <c r="S3532">
        <v>0</v>
      </c>
      <c r="T3532">
        <v>29</v>
      </c>
      <c r="U3532">
        <v>0</v>
      </c>
      <c r="V3532">
        <v>0</v>
      </c>
      <c r="W3532">
        <v>0</v>
      </c>
      <c r="X3532">
        <v>107.24869913500352</v>
      </c>
      <c r="Y3532">
        <v>0</v>
      </c>
      <c r="Z3532">
        <v>333.25825829641292</v>
      </c>
      <c r="AA3532">
        <v>0</v>
      </c>
      <c r="AB3532">
        <v>512.3886543915354</v>
      </c>
      <c r="AC3532">
        <v>0</v>
      </c>
      <c r="AD3532">
        <v>0</v>
      </c>
      <c r="AE3532">
        <v>952.89561182295188</v>
      </c>
    </row>
    <row r="3533" spans="1:31" x14ac:dyDescent="0.25">
      <c r="A3533">
        <v>2070464</v>
      </c>
      <c r="B3533">
        <v>1</v>
      </c>
      <c r="C3533" t="s">
        <v>80</v>
      </c>
      <c r="D3533" t="s">
        <v>104</v>
      </c>
      <c r="E3533" t="s">
        <v>169</v>
      </c>
      <c r="F3533" t="s">
        <v>10359</v>
      </c>
      <c r="G3533" t="s">
        <v>171</v>
      </c>
      <c r="H3533" t="s">
        <v>134</v>
      </c>
      <c r="I3533" t="s">
        <v>135</v>
      </c>
      <c r="J3533" t="s">
        <v>136</v>
      </c>
      <c r="K3533" t="s">
        <v>137</v>
      </c>
      <c r="L3533" t="s">
        <v>10360</v>
      </c>
      <c r="M3533" t="s">
        <v>10361</v>
      </c>
      <c r="N3533">
        <v>2.0469444440000002</v>
      </c>
      <c r="O3533">
        <v>3</v>
      </c>
      <c r="P3533">
        <v>0</v>
      </c>
      <c r="Q3533">
        <v>15</v>
      </c>
      <c r="R3533">
        <v>0</v>
      </c>
      <c r="S3533">
        <v>2</v>
      </c>
      <c r="T3533">
        <v>0</v>
      </c>
      <c r="U3533">
        <v>0</v>
      </c>
      <c r="V3533">
        <v>0</v>
      </c>
      <c r="W3533">
        <v>1.3586776371903067</v>
      </c>
      <c r="X3533">
        <v>0</v>
      </c>
      <c r="Y3533">
        <v>10.899098777733183</v>
      </c>
      <c r="Z3533">
        <v>0</v>
      </c>
      <c r="AA3533">
        <v>2.9917779181956523</v>
      </c>
      <c r="AB3533">
        <v>0</v>
      </c>
      <c r="AC3533">
        <v>0</v>
      </c>
      <c r="AD3533">
        <v>0</v>
      </c>
      <c r="AE3533">
        <v>15.249554333119141</v>
      </c>
    </row>
    <row r="3534" spans="1:31" x14ac:dyDescent="0.25">
      <c r="A3534">
        <v>2070487</v>
      </c>
      <c r="B3534">
        <v>1</v>
      </c>
      <c r="C3534" t="s">
        <v>80</v>
      </c>
      <c r="D3534" t="s">
        <v>110</v>
      </c>
      <c r="E3534" t="s">
        <v>146</v>
      </c>
      <c r="F3534" t="s">
        <v>10362</v>
      </c>
      <c r="G3534" t="s">
        <v>133</v>
      </c>
      <c r="H3534" t="s">
        <v>134</v>
      </c>
      <c r="I3534" t="s">
        <v>135</v>
      </c>
      <c r="J3534" t="s">
        <v>136</v>
      </c>
      <c r="K3534" t="s">
        <v>137</v>
      </c>
      <c r="L3534" t="s">
        <v>10363</v>
      </c>
      <c r="M3534" t="s">
        <v>10364</v>
      </c>
      <c r="N3534">
        <v>0.446944444</v>
      </c>
      <c r="O3534">
        <v>0</v>
      </c>
      <c r="P3534">
        <v>21788</v>
      </c>
      <c r="Q3534">
        <v>0</v>
      </c>
      <c r="R3534">
        <v>2</v>
      </c>
      <c r="S3534">
        <v>2</v>
      </c>
      <c r="T3534">
        <v>1298</v>
      </c>
      <c r="U3534">
        <v>0</v>
      </c>
      <c r="V3534">
        <v>5</v>
      </c>
      <c r="W3534">
        <v>0</v>
      </c>
      <c r="X3534">
        <v>2289.9997450772653</v>
      </c>
      <c r="Y3534">
        <v>0</v>
      </c>
      <c r="Z3534">
        <v>0.33048383481500004</v>
      </c>
      <c r="AA3534">
        <v>754.79426910852578</v>
      </c>
      <c r="AB3534">
        <v>663.62140626280859</v>
      </c>
      <c r="AC3534">
        <v>0</v>
      </c>
      <c r="AD3534">
        <v>116.10116962062479</v>
      </c>
      <c r="AE3534">
        <v>3824.8470739040395</v>
      </c>
    </row>
    <row r="3535" spans="1:31" x14ac:dyDescent="0.25">
      <c r="A3535">
        <v>2071177</v>
      </c>
      <c r="B3535">
        <v>1</v>
      </c>
      <c r="C3535" t="s">
        <v>81</v>
      </c>
      <c r="D3535" t="s">
        <v>128</v>
      </c>
      <c r="E3535" t="s">
        <v>131</v>
      </c>
      <c r="F3535" t="s">
        <v>509</v>
      </c>
      <c r="G3535" t="s">
        <v>133</v>
      </c>
      <c r="H3535" t="s">
        <v>134</v>
      </c>
      <c r="I3535" t="s">
        <v>135</v>
      </c>
      <c r="J3535" t="s">
        <v>136</v>
      </c>
      <c r="K3535" t="s">
        <v>137</v>
      </c>
      <c r="L3535" t="s">
        <v>10365</v>
      </c>
      <c r="M3535" t="s">
        <v>10366</v>
      </c>
      <c r="N3535">
        <v>0.17749999999999999</v>
      </c>
      <c r="O3535">
        <v>0</v>
      </c>
      <c r="P3535">
        <v>0</v>
      </c>
      <c r="Q3535">
        <v>0</v>
      </c>
      <c r="R3535">
        <v>0</v>
      </c>
      <c r="S3535">
        <v>12</v>
      </c>
      <c r="T3535">
        <v>0</v>
      </c>
      <c r="U3535">
        <v>10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14.742160547049986</v>
      </c>
      <c r="AB3535">
        <v>0</v>
      </c>
      <c r="AC3535">
        <v>77.50259275629999</v>
      </c>
      <c r="AD3535">
        <v>0</v>
      </c>
      <c r="AE3535">
        <v>92.244753303349981</v>
      </c>
    </row>
    <row r="3536" spans="1:31" x14ac:dyDescent="0.25">
      <c r="A3536">
        <v>2070656</v>
      </c>
      <c r="B3536">
        <v>1</v>
      </c>
      <c r="C3536" t="s">
        <v>80</v>
      </c>
      <c r="D3536" t="s">
        <v>106</v>
      </c>
      <c r="E3536" t="s">
        <v>131</v>
      </c>
      <c r="F3536" t="s">
        <v>10367</v>
      </c>
      <c r="G3536" t="s">
        <v>133</v>
      </c>
      <c r="H3536" t="s">
        <v>134</v>
      </c>
      <c r="I3536" t="s">
        <v>135</v>
      </c>
      <c r="J3536" t="s">
        <v>136</v>
      </c>
      <c r="K3536" t="s">
        <v>137</v>
      </c>
      <c r="L3536" t="s">
        <v>10368</v>
      </c>
      <c r="M3536" t="s">
        <v>10369</v>
      </c>
      <c r="N3536">
        <v>1.4172222219999999</v>
      </c>
      <c r="O3536">
        <v>2</v>
      </c>
      <c r="P3536">
        <v>692</v>
      </c>
      <c r="Q3536">
        <v>85</v>
      </c>
      <c r="R3536">
        <v>143</v>
      </c>
      <c r="S3536">
        <v>7</v>
      </c>
      <c r="T3536">
        <v>85</v>
      </c>
      <c r="U3536">
        <v>1</v>
      </c>
      <c r="V3536">
        <v>0</v>
      </c>
      <c r="W3536">
        <v>0.77135976693083452</v>
      </c>
      <c r="X3536">
        <v>185.07698038685237</v>
      </c>
      <c r="Y3536">
        <v>229.26829281027429</v>
      </c>
      <c r="Z3536">
        <v>178.94823365435593</v>
      </c>
      <c r="AA3536">
        <v>45.338644643100601</v>
      </c>
      <c r="AB3536">
        <v>125.40881756737566</v>
      </c>
      <c r="AC3536">
        <v>1.2937328910951866</v>
      </c>
      <c r="AD3536">
        <v>0</v>
      </c>
      <c r="AE3536">
        <v>766.10606171998472</v>
      </c>
    </row>
    <row r="3537" spans="1:31" x14ac:dyDescent="0.25">
      <c r="A3537">
        <v>2070799</v>
      </c>
      <c r="B3537">
        <v>1</v>
      </c>
      <c r="C3537" t="s">
        <v>81</v>
      </c>
      <c r="D3537" t="s">
        <v>121</v>
      </c>
      <c r="E3537" t="s">
        <v>146</v>
      </c>
      <c r="F3537" t="s">
        <v>8662</v>
      </c>
      <c r="G3537" t="s">
        <v>133</v>
      </c>
      <c r="H3537" t="s">
        <v>134</v>
      </c>
      <c r="I3537" t="s">
        <v>259</v>
      </c>
      <c r="J3537" t="s">
        <v>136</v>
      </c>
      <c r="K3537" t="s">
        <v>137</v>
      </c>
      <c r="L3537" t="s">
        <v>10370</v>
      </c>
      <c r="M3537" t="s">
        <v>10371</v>
      </c>
      <c r="N3537">
        <v>8.3333330000000001E-3</v>
      </c>
      <c r="O3537">
        <v>0</v>
      </c>
      <c r="P3537">
        <v>1085</v>
      </c>
      <c r="Q3537">
        <v>0</v>
      </c>
      <c r="R3537">
        <v>43</v>
      </c>
      <c r="S3537">
        <v>2</v>
      </c>
      <c r="T3537">
        <v>48</v>
      </c>
      <c r="U3537">
        <v>0</v>
      </c>
      <c r="V3537">
        <v>0</v>
      </c>
      <c r="W3537">
        <v>0</v>
      </c>
      <c r="X3537">
        <v>1.1395928495019017</v>
      </c>
      <c r="Y3537">
        <v>0</v>
      </c>
      <c r="Z3537">
        <v>2.4623500819291672E-2</v>
      </c>
      <c r="AA3537">
        <v>7.9365590423491672E-2</v>
      </c>
      <c r="AB3537">
        <v>0.12119724519120001</v>
      </c>
      <c r="AC3537">
        <v>0</v>
      </c>
      <c r="AD3537">
        <v>0</v>
      </c>
      <c r="AE3537">
        <v>1.3647791859358851</v>
      </c>
    </row>
    <row r="3538" spans="1:31" x14ac:dyDescent="0.25">
      <c r="A3538">
        <v>2070407</v>
      </c>
      <c r="B3538">
        <v>1</v>
      </c>
      <c r="C3538" t="s">
        <v>80</v>
      </c>
      <c r="D3538" t="s">
        <v>88</v>
      </c>
      <c r="E3538" t="s">
        <v>177</v>
      </c>
      <c r="F3538" t="s">
        <v>10372</v>
      </c>
      <c r="G3538" t="s">
        <v>196</v>
      </c>
      <c r="H3538" t="s">
        <v>143</v>
      </c>
      <c r="I3538" t="s">
        <v>135</v>
      </c>
      <c r="J3538" t="s">
        <v>136</v>
      </c>
      <c r="K3538" t="s">
        <v>137</v>
      </c>
      <c r="L3538" t="s">
        <v>10373</v>
      </c>
      <c r="M3538" t="s">
        <v>10374</v>
      </c>
      <c r="N3538">
        <v>1.153611111</v>
      </c>
      <c r="O3538">
        <v>0</v>
      </c>
      <c r="P3538">
        <v>2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0.20842283584126892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0.20842283584126892</v>
      </c>
    </row>
    <row r="3539" spans="1:31" x14ac:dyDescent="0.25">
      <c r="A3539">
        <v>2070842</v>
      </c>
      <c r="B3539">
        <v>1</v>
      </c>
      <c r="C3539" t="s">
        <v>80</v>
      </c>
      <c r="D3539" t="s">
        <v>92</v>
      </c>
      <c r="E3539" t="s">
        <v>177</v>
      </c>
      <c r="F3539" t="s">
        <v>10375</v>
      </c>
      <c r="G3539" t="s">
        <v>183</v>
      </c>
      <c r="H3539" t="s">
        <v>143</v>
      </c>
      <c r="I3539" t="s">
        <v>135</v>
      </c>
      <c r="J3539" t="s">
        <v>136</v>
      </c>
      <c r="K3539" t="s">
        <v>137</v>
      </c>
      <c r="L3539" t="s">
        <v>10376</v>
      </c>
      <c r="M3539" t="s">
        <v>10377</v>
      </c>
      <c r="N3539">
        <v>7.6086111110000001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1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20.785305007975957</v>
      </c>
      <c r="AC3539">
        <v>0</v>
      </c>
      <c r="AD3539">
        <v>0</v>
      </c>
      <c r="AE3539">
        <v>20.785305007975957</v>
      </c>
    </row>
    <row r="3540" spans="1:31" x14ac:dyDescent="0.25">
      <c r="A3540">
        <v>2071091</v>
      </c>
      <c r="B3540">
        <v>1</v>
      </c>
      <c r="C3540" t="s">
        <v>80</v>
      </c>
      <c r="D3540" t="s">
        <v>107</v>
      </c>
      <c r="E3540" t="s">
        <v>158</v>
      </c>
      <c r="F3540" t="s">
        <v>10378</v>
      </c>
      <c r="G3540" t="s">
        <v>160</v>
      </c>
      <c r="H3540" t="s">
        <v>143</v>
      </c>
      <c r="I3540" t="s">
        <v>135</v>
      </c>
      <c r="J3540" t="s">
        <v>136</v>
      </c>
      <c r="K3540" t="s">
        <v>137</v>
      </c>
      <c r="L3540" t="s">
        <v>10379</v>
      </c>
      <c r="M3540" t="s">
        <v>10380</v>
      </c>
      <c r="N3540">
        <v>1.473333333</v>
      </c>
      <c r="O3540">
        <v>0</v>
      </c>
      <c r="P3540">
        <v>87</v>
      </c>
      <c r="Q3540">
        <v>0</v>
      </c>
      <c r="R3540">
        <v>0</v>
      </c>
      <c r="S3540">
        <v>0</v>
      </c>
      <c r="T3540">
        <v>1</v>
      </c>
      <c r="U3540">
        <v>0</v>
      </c>
      <c r="V3540">
        <v>0</v>
      </c>
      <c r="W3540">
        <v>0</v>
      </c>
      <c r="X3540">
        <v>24.112398629422181</v>
      </c>
      <c r="Y3540">
        <v>0</v>
      </c>
      <c r="Z3540">
        <v>0</v>
      </c>
      <c r="AA3540">
        <v>0</v>
      </c>
      <c r="AB3540">
        <v>2.1575101913393442</v>
      </c>
      <c r="AC3540">
        <v>0</v>
      </c>
      <c r="AD3540">
        <v>0</v>
      </c>
      <c r="AE3540">
        <v>26.269908820761525</v>
      </c>
    </row>
    <row r="3541" spans="1:31" x14ac:dyDescent="0.25">
      <c r="A3541">
        <v>2071340</v>
      </c>
      <c r="B3541">
        <v>1</v>
      </c>
      <c r="C3541" t="s">
        <v>81</v>
      </c>
      <c r="D3541" t="s">
        <v>126</v>
      </c>
      <c r="E3541" t="s">
        <v>158</v>
      </c>
      <c r="F3541" t="s">
        <v>10381</v>
      </c>
      <c r="G3541" t="s">
        <v>160</v>
      </c>
      <c r="H3541" t="s">
        <v>143</v>
      </c>
      <c r="I3541" t="s">
        <v>135</v>
      </c>
      <c r="J3541" t="s">
        <v>136</v>
      </c>
      <c r="K3541" t="s">
        <v>137</v>
      </c>
      <c r="L3541" t="s">
        <v>10382</v>
      </c>
      <c r="M3541" t="s">
        <v>10383</v>
      </c>
      <c r="N3541">
        <v>1.3958333329999999</v>
      </c>
      <c r="O3541">
        <v>0</v>
      </c>
      <c r="P3541">
        <v>0</v>
      </c>
      <c r="Q3541">
        <v>0</v>
      </c>
      <c r="R3541">
        <v>15</v>
      </c>
      <c r="S3541">
        <v>0</v>
      </c>
      <c r="T3541">
        <v>7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1.5015782664196828</v>
      </c>
      <c r="AA3541">
        <v>0</v>
      </c>
      <c r="AB3541">
        <v>3.2224502274995714</v>
      </c>
      <c r="AC3541">
        <v>0</v>
      </c>
      <c r="AD3541">
        <v>0</v>
      </c>
      <c r="AE3541">
        <v>4.7240284939192545</v>
      </c>
    </row>
    <row r="3542" spans="1:31" x14ac:dyDescent="0.25">
      <c r="A3542">
        <v>2070593</v>
      </c>
      <c r="B3542">
        <v>1</v>
      </c>
      <c r="C3542" t="s">
        <v>81</v>
      </c>
      <c r="D3542" t="s">
        <v>128</v>
      </c>
      <c r="E3542" t="s">
        <v>177</v>
      </c>
      <c r="F3542" t="s">
        <v>10384</v>
      </c>
      <c r="G3542" t="s">
        <v>1007</v>
      </c>
      <c r="H3542" t="s">
        <v>143</v>
      </c>
      <c r="I3542" t="s">
        <v>135</v>
      </c>
      <c r="J3542" t="s">
        <v>136</v>
      </c>
      <c r="K3542" t="s">
        <v>137</v>
      </c>
      <c r="L3542" t="s">
        <v>10385</v>
      </c>
      <c r="M3542" t="s">
        <v>10386</v>
      </c>
      <c r="N3542">
        <v>2.994722222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1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0.16200122765720834</v>
      </c>
      <c r="AC3542">
        <v>0</v>
      </c>
      <c r="AD3542">
        <v>0</v>
      </c>
      <c r="AE3542">
        <v>0.16200122765720834</v>
      </c>
    </row>
    <row r="3543" spans="1:31" x14ac:dyDescent="0.25">
      <c r="A3543">
        <v>2071234</v>
      </c>
      <c r="B3543">
        <v>1</v>
      </c>
      <c r="C3543" t="s">
        <v>80</v>
      </c>
      <c r="D3543" t="s">
        <v>100</v>
      </c>
      <c r="E3543" t="s">
        <v>146</v>
      </c>
      <c r="F3543" t="s">
        <v>10387</v>
      </c>
      <c r="G3543" t="s">
        <v>133</v>
      </c>
      <c r="H3543" t="s">
        <v>134</v>
      </c>
      <c r="I3543" t="s">
        <v>135</v>
      </c>
      <c r="J3543" t="s">
        <v>136</v>
      </c>
      <c r="K3543" t="s">
        <v>137</v>
      </c>
      <c r="L3543" t="s">
        <v>10388</v>
      </c>
      <c r="M3543" t="s">
        <v>10389</v>
      </c>
      <c r="N3543">
        <v>0.68555555499999998</v>
      </c>
      <c r="O3543">
        <v>6</v>
      </c>
      <c r="P3543">
        <v>3</v>
      </c>
      <c r="Q3543">
        <v>56</v>
      </c>
      <c r="R3543">
        <v>26</v>
      </c>
      <c r="S3543">
        <v>6</v>
      </c>
      <c r="T3543">
        <v>5</v>
      </c>
      <c r="U3543">
        <v>0</v>
      </c>
      <c r="V3543">
        <v>0</v>
      </c>
      <c r="W3543">
        <v>2.493695015576689</v>
      </c>
      <c r="X3543">
        <v>0.11994984361285473</v>
      </c>
      <c r="Y3543">
        <v>17.498338364442784</v>
      </c>
      <c r="Z3543">
        <v>20.672440160399603</v>
      </c>
      <c r="AA3543">
        <v>16.236775295337473</v>
      </c>
      <c r="AB3543">
        <v>0.52198807347114895</v>
      </c>
      <c r="AC3543">
        <v>0</v>
      </c>
      <c r="AD3543">
        <v>0</v>
      </c>
      <c r="AE3543">
        <v>57.543186752840555</v>
      </c>
    </row>
    <row r="3544" spans="1:31" x14ac:dyDescent="0.25">
      <c r="A3544">
        <v>2070699</v>
      </c>
      <c r="B3544">
        <v>1</v>
      </c>
      <c r="C3544" t="s">
        <v>80</v>
      </c>
      <c r="D3544" t="s">
        <v>109</v>
      </c>
      <c r="E3544" t="s">
        <v>158</v>
      </c>
      <c r="F3544" t="s">
        <v>10390</v>
      </c>
      <c r="G3544" t="s">
        <v>160</v>
      </c>
      <c r="H3544" t="s">
        <v>143</v>
      </c>
      <c r="I3544" t="s">
        <v>135</v>
      </c>
      <c r="J3544" t="s">
        <v>136</v>
      </c>
      <c r="K3544" t="s">
        <v>137</v>
      </c>
      <c r="L3544" t="s">
        <v>10391</v>
      </c>
      <c r="M3544" t="s">
        <v>10392</v>
      </c>
      <c r="N3544">
        <v>3.8133333330000001</v>
      </c>
      <c r="O3544">
        <v>0</v>
      </c>
      <c r="P3544">
        <v>14</v>
      </c>
      <c r="Q3544">
        <v>0</v>
      </c>
      <c r="R3544">
        <v>5</v>
      </c>
      <c r="S3544">
        <v>0</v>
      </c>
      <c r="T3544">
        <v>3</v>
      </c>
      <c r="U3544">
        <v>0</v>
      </c>
      <c r="V3544">
        <v>0</v>
      </c>
      <c r="W3544">
        <v>0</v>
      </c>
      <c r="X3544">
        <v>7.209588829225468</v>
      </c>
      <c r="Y3544">
        <v>0</v>
      </c>
      <c r="Z3544">
        <v>4.5360376893455001</v>
      </c>
      <c r="AA3544">
        <v>0</v>
      </c>
      <c r="AB3544">
        <v>34.564141217161705</v>
      </c>
      <c r="AC3544">
        <v>0</v>
      </c>
      <c r="AD3544">
        <v>0</v>
      </c>
      <c r="AE3544">
        <v>46.309767735732677</v>
      </c>
    </row>
    <row r="3545" spans="1:31" x14ac:dyDescent="0.25">
      <c r="A3545">
        <v>2071240</v>
      </c>
      <c r="B3545">
        <v>1</v>
      </c>
      <c r="C3545" t="s">
        <v>80</v>
      </c>
      <c r="D3545" t="s">
        <v>82</v>
      </c>
      <c r="E3545" t="s">
        <v>177</v>
      </c>
      <c r="F3545" t="s">
        <v>10393</v>
      </c>
      <c r="G3545" t="s">
        <v>183</v>
      </c>
      <c r="H3545" t="s">
        <v>143</v>
      </c>
      <c r="I3545" t="s">
        <v>135</v>
      </c>
      <c r="J3545" t="s">
        <v>136</v>
      </c>
      <c r="K3545" t="s">
        <v>137</v>
      </c>
      <c r="L3545" t="s">
        <v>10394</v>
      </c>
      <c r="M3545" t="s">
        <v>10395</v>
      </c>
      <c r="N3545">
        <v>1.6025</v>
      </c>
      <c r="O3545">
        <v>0</v>
      </c>
      <c r="P3545">
        <v>3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0.49874905912263667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0.49874905912263667</v>
      </c>
    </row>
    <row r="3546" spans="1:31" x14ac:dyDescent="0.25">
      <c r="A3546">
        <v>2070550</v>
      </c>
      <c r="B3546">
        <v>1</v>
      </c>
      <c r="C3546" t="s">
        <v>80</v>
      </c>
      <c r="D3546" t="s">
        <v>88</v>
      </c>
      <c r="E3546" t="s">
        <v>169</v>
      </c>
      <c r="F3546" t="s">
        <v>10396</v>
      </c>
      <c r="G3546" t="s">
        <v>263</v>
      </c>
      <c r="H3546" t="s">
        <v>134</v>
      </c>
      <c r="I3546" t="s">
        <v>135</v>
      </c>
      <c r="J3546" t="s">
        <v>136</v>
      </c>
      <c r="K3546" t="s">
        <v>137</v>
      </c>
      <c r="L3546" t="s">
        <v>10397</v>
      </c>
      <c r="M3546" t="s">
        <v>10398</v>
      </c>
      <c r="N3546">
        <v>5.4797222220000004</v>
      </c>
      <c r="O3546">
        <v>0</v>
      </c>
      <c r="P3546">
        <v>29</v>
      </c>
      <c r="Q3546">
        <v>0</v>
      </c>
      <c r="R3546">
        <v>0</v>
      </c>
      <c r="S3546">
        <v>0</v>
      </c>
      <c r="T3546">
        <v>3</v>
      </c>
      <c r="U3546">
        <v>0</v>
      </c>
      <c r="V3546">
        <v>0</v>
      </c>
      <c r="W3546">
        <v>0</v>
      </c>
      <c r="X3546">
        <v>41.091822615581258</v>
      </c>
      <c r="Y3546">
        <v>0</v>
      </c>
      <c r="Z3546">
        <v>0</v>
      </c>
      <c r="AA3546">
        <v>0</v>
      </c>
      <c r="AB3546">
        <v>23.483042150678131</v>
      </c>
      <c r="AC3546">
        <v>0</v>
      </c>
      <c r="AD3546">
        <v>0</v>
      </c>
      <c r="AE3546">
        <v>64.574864766259395</v>
      </c>
    </row>
    <row r="3547" spans="1:31" x14ac:dyDescent="0.25">
      <c r="A3547">
        <v>2070401</v>
      </c>
      <c r="B3547">
        <v>1</v>
      </c>
      <c r="C3547" t="s">
        <v>80</v>
      </c>
      <c r="D3547" t="s">
        <v>97</v>
      </c>
      <c r="E3547" t="s">
        <v>146</v>
      </c>
      <c r="F3547" t="s">
        <v>10399</v>
      </c>
      <c r="G3547" t="s">
        <v>133</v>
      </c>
      <c r="H3547" t="s">
        <v>134</v>
      </c>
      <c r="I3547" t="s">
        <v>135</v>
      </c>
      <c r="J3547" t="s">
        <v>136</v>
      </c>
      <c r="K3547" t="s">
        <v>137</v>
      </c>
      <c r="L3547" t="s">
        <v>10400</v>
      </c>
      <c r="M3547" t="s">
        <v>10401</v>
      </c>
      <c r="N3547">
        <v>0.875</v>
      </c>
      <c r="O3547">
        <v>9</v>
      </c>
      <c r="P3547">
        <v>1850</v>
      </c>
      <c r="Q3547">
        <v>0</v>
      </c>
      <c r="R3547">
        <v>28</v>
      </c>
      <c r="S3547">
        <v>5</v>
      </c>
      <c r="T3547">
        <v>160</v>
      </c>
      <c r="U3547">
        <v>0</v>
      </c>
      <c r="V3547">
        <v>1</v>
      </c>
      <c r="W3547">
        <v>153.31463522232107</v>
      </c>
      <c r="X3547">
        <v>582.74862896992386</v>
      </c>
      <c r="Y3547">
        <v>0</v>
      </c>
      <c r="Z3547">
        <v>21.213137227578468</v>
      </c>
      <c r="AA3547">
        <v>333.67475870249808</v>
      </c>
      <c r="AB3547">
        <v>111.9233747334419</v>
      </c>
      <c r="AC3547">
        <v>0</v>
      </c>
      <c r="AD3547">
        <v>5.8091805511976258</v>
      </c>
      <c r="AE3547">
        <v>1208.683715406961</v>
      </c>
    </row>
    <row r="3548" spans="1:31" x14ac:dyDescent="0.25">
      <c r="A3548">
        <v>2070991</v>
      </c>
      <c r="B3548">
        <v>1</v>
      </c>
      <c r="C3548" t="s">
        <v>80</v>
      </c>
      <c r="D3548" t="s">
        <v>100</v>
      </c>
      <c r="E3548" t="s">
        <v>177</v>
      </c>
      <c r="F3548" t="s">
        <v>10402</v>
      </c>
      <c r="G3548" t="s">
        <v>179</v>
      </c>
      <c r="H3548" t="s">
        <v>143</v>
      </c>
      <c r="I3548" t="s">
        <v>135</v>
      </c>
      <c r="J3548" t="s">
        <v>136</v>
      </c>
      <c r="K3548" t="s">
        <v>137</v>
      </c>
      <c r="L3548" t="s">
        <v>10403</v>
      </c>
      <c r="M3548" t="s">
        <v>10404</v>
      </c>
      <c r="N3548">
        <v>1.22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1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9.3410746151040003E-2</v>
      </c>
      <c r="AC3548">
        <v>0</v>
      </c>
      <c r="AD3548">
        <v>0</v>
      </c>
      <c r="AE3548">
        <v>9.3410746151040003E-2</v>
      </c>
    </row>
    <row r="3549" spans="1:31" x14ac:dyDescent="0.25">
      <c r="A3549">
        <v>2070685</v>
      </c>
      <c r="B3549">
        <v>1</v>
      </c>
      <c r="C3549" t="s">
        <v>80</v>
      </c>
      <c r="D3549" t="s">
        <v>100</v>
      </c>
      <c r="E3549" t="s">
        <v>146</v>
      </c>
      <c r="F3549" t="s">
        <v>10405</v>
      </c>
      <c r="G3549" t="s">
        <v>133</v>
      </c>
      <c r="H3549" t="s">
        <v>134</v>
      </c>
      <c r="I3549" t="s">
        <v>135</v>
      </c>
      <c r="J3549" t="s">
        <v>136</v>
      </c>
      <c r="K3549" t="s">
        <v>137</v>
      </c>
      <c r="L3549" t="s">
        <v>10406</v>
      </c>
      <c r="M3549" t="s">
        <v>10407</v>
      </c>
      <c r="N3549">
        <v>1.332222222</v>
      </c>
      <c r="O3549">
        <v>0</v>
      </c>
      <c r="P3549">
        <v>0</v>
      </c>
      <c r="Q3549">
        <v>14</v>
      </c>
      <c r="R3549">
        <v>9</v>
      </c>
      <c r="S3549">
        <v>0</v>
      </c>
      <c r="T3549">
        <v>1</v>
      </c>
      <c r="U3549">
        <v>0</v>
      </c>
      <c r="V3549">
        <v>0</v>
      </c>
      <c r="W3549">
        <v>0</v>
      </c>
      <c r="X3549">
        <v>0</v>
      </c>
      <c r="Y3549">
        <v>70.593320785646029</v>
      </c>
      <c r="Z3549">
        <v>2.3646691202268766</v>
      </c>
      <c r="AA3549">
        <v>0</v>
      </c>
      <c r="AB3549">
        <v>0.14446606825244557</v>
      </c>
      <c r="AC3549">
        <v>0</v>
      </c>
      <c r="AD3549">
        <v>0</v>
      </c>
      <c r="AE3549">
        <v>73.102455974125348</v>
      </c>
    </row>
    <row r="3550" spans="1:31" x14ac:dyDescent="0.25">
      <c r="A3550">
        <v>2070353</v>
      </c>
      <c r="B3550">
        <v>1</v>
      </c>
      <c r="C3550" t="s">
        <v>80</v>
      </c>
      <c r="D3550" t="s">
        <v>97</v>
      </c>
      <c r="E3550" t="s">
        <v>169</v>
      </c>
      <c r="F3550" t="s">
        <v>10408</v>
      </c>
      <c r="G3550" t="s">
        <v>171</v>
      </c>
      <c r="H3550" t="s">
        <v>134</v>
      </c>
      <c r="I3550" t="s">
        <v>135</v>
      </c>
      <c r="J3550" t="s">
        <v>136</v>
      </c>
      <c r="K3550" t="s">
        <v>137</v>
      </c>
      <c r="L3550" t="s">
        <v>10409</v>
      </c>
      <c r="M3550" t="s">
        <v>10410</v>
      </c>
      <c r="N3550">
        <v>1.6391666659999999</v>
      </c>
      <c r="O3550">
        <v>0</v>
      </c>
      <c r="P3550">
        <v>137</v>
      </c>
      <c r="Q3550">
        <v>0</v>
      </c>
      <c r="R3550">
        <v>13</v>
      </c>
      <c r="S3550">
        <v>0</v>
      </c>
      <c r="T3550">
        <v>13</v>
      </c>
      <c r="U3550">
        <v>0</v>
      </c>
      <c r="V3550">
        <v>0</v>
      </c>
      <c r="W3550">
        <v>0</v>
      </c>
      <c r="X3550">
        <v>89.75845988569489</v>
      </c>
      <c r="Y3550">
        <v>0</v>
      </c>
      <c r="Z3550">
        <v>15.388414749922502</v>
      </c>
      <c r="AA3550">
        <v>0</v>
      </c>
      <c r="AB3550">
        <v>12.702380889004873</v>
      </c>
      <c r="AC3550">
        <v>0</v>
      </c>
      <c r="AD3550">
        <v>0</v>
      </c>
      <c r="AE3550">
        <v>117.84925552462227</v>
      </c>
    </row>
    <row r="3551" spans="1:31" x14ac:dyDescent="0.25">
      <c r="A3551">
        <v>2070662</v>
      </c>
      <c r="B3551">
        <v>1</v>
      </c>
      <c r="C3551" t="s">
        <v>80</v>
      </c>
      <c r="D3551" t="s">
        <v>91</v>
      </c>
      <c r="E3551" t="s">
        <v>146</v>
      </c>
      <c r="F3551" t="s">
        <v>10411</v>
      </c>
      <c r="G3551" t="s">
        <v>133</v>
      </c>
      <c r="H3551" t="s">
        <v>134</v>
      </c>
      <c r="I3551" t="s">
        <v>135</v>
      </c>
      <c r="J3551" t="s">
        <v>136</v>
      </c>
      <c r="K3551" t="s">
        <v>137</v>
      </c>
      <c r="L3551" t="s">
        <v>10412</v>
      </c>
      <c r="M3551" t="s">
        <v>10413</v>
      </c>
      <c r="N3551">
        <v>0.158611111</v>
      </c>
      <c r="O3551">
        <v>8</v>
      </c>
      <c r="P3551">
        <v>4275</v>
      </c>
      <c r="Q3551">
        <v>27</v>
      </c>
      <c r="R3551">
        <v>79</v>
      </c>
      <c r="S3551">
        <v>30</v>
      </c>
      <c r="T3551">
        <v>1076</v>
      </c>
      <c r="U3551">
        <v>0</v>
      </c>
      <c r="V3551">
        <v>5</v>
      </c>
      <c r="W3551">
        <v>3.5664407253270589</v>
      </c>
      <c r="X3551">
        <v>140.14887469048489</v>
      </c>
      <c r="Y3551">
        <v>7.8979652759480388</v>
      </c>
      <c r="Z3551">
        <v>17.239099738926058</v>
      </c>
      <c r="AA3551">
        <v>69.302591631660121</v>
      </c>
      <c r="AB3551">
        <v>178.85682275849615</v>
      </c>
      <c r="AC3551">
        <v>0</v>
      </c>
      <c r="AD3551">
        <v>4.8695910999427197</v>
      </c>
      <c r="AE3551">
        <v>421.88138592078508</v>
      </c>
    </row>
    <row r="3552" spans="1:31" x14ac:dyDescent="0.25">
      <c r="A3552">
        <v>2070994</v>
      </c>
      <c r="B3552">
        <v>1</v>
      </c>
      <c r="C3552" t="s">
        <v>80</v>
      </c>
      <c r="D3552" t="s">
        <v>107</v>
      </c>
      <c r="E3552" t="s">
        <v>131</v>
      </c>
      <c r="F3552" t="s">
        <v>10414</v>
      </c>
      <c r="G3552" t="s">
        <v>133</v>
      </c>
      <c r="H3552" t="s">
        <v>134</v>
      </c>
      <c r="I3552" t="s">
        <v>135</v>
      </c>
      <c r="J3552" t="s">
        <v>136</v>
      </c>
      <c r="K3552" t="s">
        <v>137</v>
      </c>
      <c r="L3552" t="s">
        <v>10415</v>
      </c>
      <c r="M3552" t="s">
        <v>10416</v>
      </c>
      <c r="N3552">
        <v>2.4361111110000002</v>
      </c>
      <c r="O3552">
        <v>0</v>
      </c>
      <c r="P3552">
        <v>131</v>
      </c>
      <c r="Q3552">
        <v>0</v>
      </c>
      <c r="R3552">
        <v>1</v>
      </c>
      <c r="S3552">
        <v>0</v>
      </c>
      <c r="T3552">
        <v>23</v>
      </c>
      <c r="U3552">
        <v>0</v>
      </c>
      <c r="V3552">
        <v>0</v>
      </c>
      <c r="W3552">
        <v>0</v>
      </c>
      <c r="X3552">
        <v>71.402037323416906</v>
      </c>
      <c r="Y3552">
        <v>0</v>
      </c>
      <c r="Z3552">
        <v>0.7365902717061501</v>
      </c>
      <c r="AA3552">
        <v>0</v>
      </c>
      <c r="AB3552">
        <v>12.060911839177455</v>
      </c>
      <c r="AC3552">
        <v>0</v>
      </c>
      <c r="AD3552">
        <v>0</v>
      </c>
      <c r="AE3552">
        <v>84.199539434300505</v>
      </c>
    </row>
    <row r="3553" spans="1:31" x14ac:dyDescent="0.25">
      <c r="A3553">
        <v>2070307</v>
      </c>
      <c r="B3553">
        <v>1</v>
      </c>
      <c r="C3553" t="s">
        <v>80</v>
      </c>
      <c r="D3553" t="s">
        <v>95</v>
      </c>
      <c r="E3553" t="s">
        <v>158</v>
      </c>
      <c r="F3553" t="s">
        <v>10417</v>
      </c>
      <c r="G3553" t="s">
        <v>324</v>
      </c>
      <c r="H3553" t="s">
        <v>143</v>
      </c>
      <c r="I3553" t="s">
        <v>135</v>
      </c>
      <c r="J3553" t="s">
        <v>136</v>
      </c>
      <c r="K3553" t="s">
        <v>137</v>
      </c>
      <c r="L3553" t="s">
        <v>10418</v>
      </c>
      <c r="M3553" t="s">
        <v>10419</v>
      </c>
      <c r="N3553">
        <v>0.34638888800000001</v>
      </c>
      <c r="O3553">
        <v>0</v>
      </c>
      <c r="P3553">
        <v>135</v>
      </c>
      <c r="Q3553">
        <v>0</v>
      </c>
      <c r="R3553">
        <v>0</v>
      </c>
      <c r="S3553">
        <v>0</v>
      </c>
      <c r="T3553">
        <v>67</v>
      </c>
      <c r="U3553">
        <v>0</v>
      </c>
      <c r="V3553">
        <v>0</v>
      </c>
      <c r="W3553">
        <v>0</v>
      </c>
      <c r="X3553">
        <v>8.9345030181949205</v>
      </c>
      <c r="Y3553">
        <v>0</v>
      </c>
      <c r="Z3553">
        <v>0</v>
      </c>
      <c r="AA3553">
        <v>0</v>
      </c>
      <c r="AB3553">
        <v>13.863741398568088</v>
      </c>
      <c r="AC3553">
        <v>0</v>
      </c>
      <c r="AD3553">
        <v>0</v>
      </c>
      <c r="AE3553">
        <v>22.798244416763009</v>
      </c>
    </row>
    <row r="3554" spans="1:31" x14ac:dyDescent="0.25">
      <c r="A3554">
        <v>2070639</v>
      </c>
      <c r="B3554">
        <v>1</v>
      </c>
      <c r="C3554" t="s">
        <v>80</v>
      </c>
      <c r="D3554" t="s">
        <v>104</v>
      </c>
      <c r="E3554" t="s">
        <v>158</v>
      </c>
      <c r="F3554" t="s">
        <v>7656</v>
      </c>
      <c r="G3554" t="s">
        <v>160</v>
      </c>
      <c r="H3554" t="s">
        <v>143</v>
      </c>
      <c r="I3554" t="s">
        <v>135</v>
      </c>
      <c r="J3554" t="s">
        <v>136</v>
      </c>
      <c r="K3554" t="s">
        <v>137</v>
      </c>
      <c r="L3554" t="s">
        <v>10420</v>
      </c>
      <c r="M3554" t="s">
        <v>10421</v>
      </c>
      <c r="N3554">
        <v>5.6941666660000001</v>
      </c>
      <c r="O3554">
        <v>0</v>
      </c>
      <c r="P3554">
        <v>3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5.7139491401573945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5.7139491401573945</v>
      </c>
    </row>
    <row r="3555" spans="1:31" x14ac:dyDescent="0.25">
      <c r="A3555">
        <v>2070493</v>
      </c>
      <c r="B3555">
        <v>1</v>
      </c>
      <c r="C3555" t="s">
        <v>80</v>
      </c>
      <c r="D3555" t="s">
        <v>95</v>
      </c>
      <c r="E3555" t="s">
        <v>295</v>
      </c>
      <c r="F3555" t="s">
        <v>2746</v>
      </c>
      <c r="G3555" t="s">
        <v>133</v>
      </c>
      <c r="H3555" t="s">
        <v>134</v>
      </c>
      <c r="I3555" t="s">
        <v>135</v>
      </c>
      <c r="J3555" t="s">
        <v>136</v>
      </c>
      <c r="K3555" t="s">
        <v>137</v>
      </c>
      <c r="L3555" t="s">
        <v>10422</v>
      </c>
      <c r="M3555" t="s">
        <v>10423</v>
      </c>
      <c r="N3555">
        <v>0.166127777</v>
      </c>
      <c r="O3555">
        <v>0</v>
      </c>
      <c r="P3555">
        <v>0</v>
      </c>
      <c r="Q3555">
        <v>0</v>
      </c>
      <c r="R3555">
        <v>0</v>
      </c>
      <c r="S3555">
        <v>6</v>
      </c>
      <c r="T3555">
        <v>0</v>
      </c>
      <c r="U3555">
        <v>7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19.607864079201878</v>
      </c>
      <c r="AB3555">
        <v>0</v>
      </c>
      <c r="AC3555">
        <v>1122.5570646984331</v>
      </c>
      <c r="AD3555">
        <v>0</v>
      </c>
      <c r="AE3555">
        <v>1142.1649287776349</v>
      </c>
    </row>
    <row r="3556" spans="1:31" x14ac:dyDescent="0.25">
      <c r="A3556">
        <v>2070825</v>
      </c>
      <c r="B3556">
        <v>1</v>
      </c>
      <c r="C3556" t="s">
        <v>81</v>
      </c>
      <c r="D3556" t="s">
        <v>128</v>
      </c>
      <c r="E3556" t="s">
        <v>158</v>
      </c>
      <c r="F3556" t="s">
        <v>10424</v>
      </c>
      <c r="G3556" t="s">
        <v>160</v>
      </c>
      <c r="H3556" t="s">
        <v>143</v>
      </c>
      <c r="I3556" t="s">
        <v>135</v>
      </c>
      <c r="J3556" t="s">
        <v>136</v>
      </c>
      <c r="K3556" t="s">
        <v>137</v>
      </c>
      <c r="L3556" t="s">
        <v>10425</v>
      </c>
      <c r="M3556" t="s">
        <v>10426</v>
      </c>
      <c r="N3556">
        <v>3.778611111</v>
      </c>
      <c r="O3556">
        <v>0</v>
      </c>
      <c r="P3556">
        <v>299</v>
      </c>
      <c r="Q3556">
        <v>0</v>
      </c>
      <c r="R3556">
        <v>0</v>
      </c>
      <c r="S3556">
        <v>0</v>
      </c>
      <c r="T3556">
        <v>19</v>
      </c>
      <c r="U3556">
        <v>0</v>
      </c>
      <c r="V3556">
        <v>0</v>
      </c>
      <c r="W3556">
        <v>0</v>
      </c>
      <c r="X3556">
        <v>224.250331247178</v>
      </c>
      <c r="Y3556">
        <v>0</v>
      </c>
      <c r="Z3556">
        <v>0</v>
      </c>
      <c r="AA3556">
        <v>0</v>
      </c>
      <c r="AB3556">
        <v>51.404886305828505</v>
      </c>
      <c r="AC3556">
        <v>0</v>
      </c>
      <c r="AD3556">
        <v>0</v>
      </c>
      <c r="AE3556">
        <v>275.65521755300648</v>
      </c>
    </row>
    <row r="3557" spans="1:31" x14ac:dyDescent="0.25">
      <c r="A3557">
        <v>2071180</v>
      </c>
      <c r="B3557">
        <v>1</v>
      </c>
      <c r="C3557" t="s">
        <v>80</v>
      </c>
      <c r="D3557" t="s">
        <v>93</v>
      </c>
      <c r="E3557" t="s">
        <v>177</v>
      </c>
      <c r="F3557" t="s">
        <v>10427</v>
      </c>
      <c r="G3557" t="s">
        <v>183</v>
      </c>
      <c r="H3557" t="s">
        <v>143</v>
      </c>
      <c r="I3557" t="s">
        <v>135</v>
      </c>
      <c r="J3557" t="s">
        <v>136</v>
      </c>
      <c r="K3557" t="s">
        <v>137</v>
      </c>
      <c r="L3557" t="s">
        <v>10428</v>
      </c>
      <c r="M3557" t="s">
        <v>10429</v>
      </c>
      <c r="N3557">
        <v>1.2238888880000001</v>
      </c>
      <c r="O3557">
        <v>0</v>
      </c>
      <c r="P3557">
        <v>0</v>
      </c>
      <c r="Q3557">
        <v>0</v>
      </c>
      <c r="R3557">
        <v>2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7.6815006603626932</v>
      </c>
      <c r="AA3557">
        <v>0</v>
      </c>
      <c r="AB3557">
        <v>0</v>
      </c>
      <c r="AC3557">
        <v>0</v>
      </c>
      <c r="AD3557">
        <v>0</v>
      </c>
      <c r="AE3557">
        <v>7.6815006603626932</v>
      </c>
    </row>
    <row r="3558" spans="1:31" x14ac:dyDescent="0.25">
      <c r="A3558">
        <v>2071203</v>
      </c>
      <c r="B3558">
        <v>1</v>
      </c>
      <c r="C3558" t="s">
        <v>81</v>
      </c>
      <c r="D3558" t="s">
        <v>118</v>
      </c>
      <c r="E3558" t="s">
        <v>177</v>
      </c>
      <c r="F3558" t="s">
        <v>10430</v>
      </c>
      <c r="G3558" t="s">
        <v>183</v>
      </c>
      <c r="H3558" t="s">
        <v>143</v>
      </c>
      <c r="I3558" t="s">
        <v>135</v>
      </c>
      <c r="J3558" t="s">
        <v>136</v>
      </c>
      <c r="K3558" t="s">
        <v>137</v>
      </c>
      <c r="L3558" t="s">
        <v>10431</v>
      </c>
      <c r="M3558" t="s">
        <v>10432</v>
      </c>
      <c r="N3558">
        <v>0.59388888799999995</v>
      </c>
      <c r="O3558">
        <v>0</v>
      </c>
      <c r="P3558">
        <v>2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0.30056175733959167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0.30056175733959167</v>
      </c>
    </row>
    <row r="3559" spans="1:31" x14ac:dyDescent="0.25">
      <c r="A3559">
        <v>2071226</v>
      </c>
      <c r="B3559">
        <v>1</v>
      </c>
      <c r="C3559" t="s">
        <v>80</v>
      </c>
      <c r="D3559" t="s">
        <v>91</v>
      </c>
      <c r="E3559" t="s">
        <v>131</v>
      </c>
      <c r="F3559" t="s">
        <v>2337</v>
      </c>
      <c r="G3559" t="s">
        <v>133</v>
      </c>
      <c r="H3559" t="s">
        <v>134</v>
      </c>
      <c r="I3559" t="s">
        <v>135</v>
      </c>
      <c r="J3559" t="s">
        <v>136</v>
      </c>
      <c r="K3559" t="s">
        <v>137</v>
      </c>
      <c r="L3559" t="s">
        <v>10433</v>
      </c>
      <c r="M3559" t="s">
        <v>10434</v>
      </c>
      <c r="N3559">
        <v>0.959166666</v>
      </c>
      <c r="O3559">
        <v>2</v>
      </c>
      <c r="P3559">
        <v>9</v>
      </c>
      <c r="Q3559">
        <v>12</v>
      </c>
      <c r="R3559">
        <v>16</v>
      </c>
      <c r="S3559">
        <v>4</v>
      </c>
      <c r="T3559">
        <v>53</v>
      </c>
      <c r="U3559">
        <v>1</v>
      </c>
      <c r="V3559">
        <v>0</v>
      </c>
      <c r="W3559">
        <v>0.7994491224366751</v>
      </c>
      <c r="X3559">
        <v>1.8371567435798921</v>
      </c>
      <c r="Y3559">
        <v>10.085356356989315</v>
      </c>
      <c r="Z3559">
        <v>4.9846378349823999</v>
      </c>
      <c r="AA3559">
        <v>18.282453434834363</v>
      </c>
      <c r="AB3559">
        <v>41.815162762066116</v>
      </c>
      <c r="AC3559">
        <v>6.9581151681798001</v>
      </c>
      <c r="AD3559">
        <v>0</v>
      </c>
      <c r="AE3559">
        <v>84.762331423068559</v>
      </c>
    </row>
    <row r="3560" spans="1:31" x14ac:dyDescent="0.25">
      <c r="A3560">
        <v>2070562</v>
      </c>
      <c r="B3560">
        <v>1</v>
      </c>
      <c r="C3560" t="s">
        <v>80</v>
      </c>
      <c r="D3560" t="s">
        <v>104</v>
      </c>
      <c r="E3560" t="s">
        <v>177</v>
      </c>
      <c r="F3560" t="s">
        <v>10435</v>
      </c>
      <c r="G3560" t="s">
        <v>183</v>
      </c>
      <c r="H3560" t="s">
        <v>143</v>
      </c>
      <c r="I3560" t="s">
        <v>135</v>
      </c>
      <c r="J3560" t="s">
        <v>136</v>
      </c>
      <c r="K3560" t="s">
        <v>137</v>
      </c>
      <c r="L3560" t="s">
        <v>10436</v>
      </c>
      <c r="M3560" t="s">
        <v>10437</v>
      </c>
      <c r="N3560">
        <v>2.304166666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1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0.13852124185305001</v>
      </c>
      <c r="AC3560">
        <v>0</v>
      </c>
      <c r="AD3560">
        <v>0</v>
      </c>
      <c r="AE3560">
        <v>0.13852124185305001</v>
      </c>
    </row>
    <row r="3561" spans="1:31" x14ac:dyDescent="0.25">
      <c r="A3561">
        <v>2070430</v>
      </c>
      <c r="B3561">
        <v>1</v>
      </c>
      <c r="C3561" t="s">
        <v>80</v>
      </c>
      <c r="D3561" t="s">
        <v>82</v>
      </c>
      <c r="E3561" t="s">
        <v>169</v>
      </c>
      <c r="F3561" t="s">
        <v>10438</v>
      </c>
      <c r="G3561" t="s">
        <v>273</v>
      </c>
      <c r="H3561" t="s">
        <v>134</v>
      </c>
      <c r="I3561" t="s">
        <v>135</v>
      </c>
      <c r="J3561" t="s">
        <v>136</v>
      </c>
      <c r="K3561" t="s">
        <v>155</v>
      </c>
      <c r="L3561" t="s">
        <v>10439</v>
      </c>
      <c r="M3561" t="s">
        <v>10440</v>
      </c>
      <c r="N3561">
        <v>6.96</v>
      </c>
      <c r="O3561">
        <v>0</v>
      </c>
      <c r="P3561">
        <v>1105</v>
      </c>
      <c r="Q3561">
        <v>0</v>
      </c>
      <c r="R3561">
        <v>0</v>
      </c>
      <c r="S3561">
        <v>0</v>
      </c>
      <c r="T3561">
        <v>60</v>
      </c>
      <c r="U3561">
        <v>0</v>
      </c>
      <c r="V3561">
        <v>1</v>
      </c>
      <c r="W3561">
        <v>0</v>
      </c>
      <c r="X3561">
        <v>1545.0548099505704</v>
      </c>
      <c r="Y3561">
        <v>0</v>
      </c>
      <c r="Z3561">
        <v>0</v>
      </c>
      <c r="AA3561">
        <v>0</v>
      </c>
      <c r="AB3561">
        <v>253.76553782029558</v>
      </c>
      <c r="AC3561">
        <v>0</v>
      </c>
      <c r="AD3561">
        <v>94.369102188613738</v>
      </c>
      <c r="AE3561">
        <v>1893.1894499594796</v>
      </c>
    </row>
    <row r="3562" spans="1:31" x14ac:dyDescent="0.25">
      <c r="A3562">
        <v>2071057</v>
      </c>
      <c r="B3562">
        <v>1</v>
      </c>
      <c r="C3562" t="s">
        <v>80</v>
      </c>
      <c r="D3562" t="s">
        <v>108</v>
      </c>
      <c r="E3562" t="s">
        <v>158</v>
      </c>
      <c r="F3562" t="s">
        <v>10441</v>
      </c>
      <c r="G3562" t="s">
        <v>160</v>
      </c>
      <c r="H3562" t="s">
        <v>143</v>
      </c>
      <c r="I3562" t="s">
        <v>135</v>
      </c>
      <c r="J3562" t="s">
        <v>136</v>
      </c>
      <c r="K3562" t="s">
        <v>137</v>
      </c>
      <c r="L3562" t="s">
        <v>10442</v>
      </c>
      <c r="M3562" t="s">
        <v>10443</v>
      </c>
      <c r="N3562">
        <v>6.2238888880000003</v>
      </c>
      <c r="O3562">
        <v>0</v>
      </c>
      <c r="P3562">
        <v>1</v>
      </c>
      <c r="Q3562">
        <v>0</v>
      </c>
      <c r="R3562">
        <v>7</v>
      </c>
      <c r="S3562">
        <v>0</v>
      </c>
      <c r="T3562">
        <v>1</v>
      </c>
      <c r="U3562">
        <v>0</v>
      </c>
      <c r="V3562">
        <v>0</v>
      </c>
      <c r="W3562">
        <v>0</v>
      </c>
      <c r="X3562">
        <v>1.3859352241001139</v>
      </c>
      <c r="Y3562">
        <v>0</v>
      </c>
      <c r="Z3562">
        <v>93.802698517139987</v>
      </c>
      <c r="AA3562">
        <v>0</v>
      </c>
      <c r="AB3562">
        <v>0</v>
      </c>
      <c r="AC3562">
        <v>0</v>
      </c>
      <c r="AD3562">
        <v>0</v>
      </c>
      <c r="AE3562">
        <v>95.188633741240096</v>
      </c>
    </row>
    <row r="3563" spans="1:31" x14ac:dyDescent="0.25">
      <c r="A3563">
        <v>2070370</v>
      </c>
      <c r="B3563">
        <v>1</v>
      </c>
      <c r="C3563" t="s">
        <v>80</v>
      </c>
      <c r="D3563" t="s">
        <v>107</v>
      </c>
      <c r="E3563" t="s">
        <v>169</v>
      </c>
      <c r="F3563" t="s">
        <v>10444</v>
      </c>
      <c r="G3563" t="s">
        <v>133</v>
      </c>
      <c r="H3563" t="s">
        <v>134</v>
      </c>
      <c r="I3563" t="s">
        <v>135</v>
      </c>
      <c r="J3563" t="s">
        <v>136</v>
      </c>
      <c r="K3563" t="s">
        <v>137</v>
      </c>
      <c r="L3563" t="s">
        <v>10445</v>
      </c>
      <c r="M3563" t="s">
        <v>10446</v>
      </c>
      <c r="N3563">
        <v>0.85444444399999997</v>
      </c>
      <c r="O3563">
        <v>0</v>
      </c>
      <c r="P3563">
        <v>542</v>
      </c>
      <c r="Q3563">
        <v>0</v>
      </c>
      <c r="R3563">
        <v>0</v>
      </c>
      <c r="S3563">
        <v>1</v>
      </c>
      <c r="T3563">
        <v>110</v>
      </c>
      <c r="U3563">
        <v>0</v>
      </c>
      <c r="V3563">
        <v>0</v>
      </c>
      <c r="W3563">
        <v>0</v>
      </c>
      <c r="X3563">
        <v>81.022349724004513</v>
      </c>
      <c r="Y3563">
        <v>0</v>
      </c>
      <c r="Z3563">
        <v>0</v>
      </c>
      <c r="AA3563">
        <v>14.5300398491312</v>
      </c>
      <c r="AB3563">
        <v>131.87061269806856</v>
      </c>
      <c r="AC3563">
        <v>0</v>
      </c>
      <c r="AD3563">
        <v>0</v>
      </c>
      <c r="AE3563">
        <v>227.42300227120427</v>
      </c>
    </row>
    <row r="3564" spans="1:31" x14ac:dyDescent="0.25">
      <c r="A3564">
        <v>2071263</v>
      </c>
      <c r="B3564">
        <v>1</v>
      </c>
      <c r="C3564" t="s">
        <v>80</v>
      </c>
      <c r="D3564" t="s">
        <v>110</v>
      </c>
      <c r="E3564" t="s">
        <v>177</v>
      </c>
      <c r="F3564" t="s">
        <v>10447</v>
      </c>
      <c r="G3564" t="s">
        <v>183</v>
      </c>
      <c r="H3564" t="s">
        <v>143</v>
      </c>
      <c r="I3564" t="s">
        <v>135</v>
      </c>
      <c r="J3564" t="s">
        <v>136</v>
      </c>
      <c r="K3564" t="s">
        <v>137</v>
      </c>
      <c r="L3564" t="s">
        <v>10448</v>
      </c>
      <c r="M3564" t="s">
        <v>10449</v>
      </c>
      <c r="N3564">
        <v>6.0177777770000001</v>
      </c>
      <c r="O3564">
        <v>0</v>
      </c>
      <c r="P3564">
        <v>3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2.8453023437304332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2.8453023437304332</v>
      </c>
    </row>
    <row r="3565" spans="1:31" x14ac:dyDescent="0.25">
      <c r="A3565">
        <v>2070871</v>
      </c>
      <c r="B3565">
        <v>1</v>
      </c>
      <c r="C3565" t="s">
        <v>80</v>
      </c>
      <c r="D3565" t="s">
        <v>95</v>
      </c>
      <c r="E3565" t="s">
        <v>169</v>
      </c>
      <c r="F3565" t="s">
        <v>10450</v>
      </c>
      <c r="G3565" t="s">
        <v>2747</v>
      </c>
      <c r="H3565" t="s">
        <v>134</v>
      </c>
      <c r="I3565" t="s">
        <v>135</v>
      </c>
      <c r="J3565" t="s">
        <v>136</v>
      </c>
      <c r="K3565" t="s">
        <v>137</v>
      </c>
      <c r="L3565" t="s">
        <v>10451</v>
      </c>
      <c r="M3565" t="s">
        <v>10452</v>
      </c>
      <c r="N3565">
        <v>1.312777777</v>
      </c>
      <c r="O3565">
        <v>0</v>
      </c>
      <c r="P3565">
        <v>2588</v>
      </c>
      <c r="Q3565">
        <v>0</v>
      </c>
      <c r="R3565">
        <v>0</v>
      </c>
      <c r="S3565">
        <v>0</v>
      </c>
      <c r="T3565">
        <v>83</v>
      </c>
      <c r="U3565">
        <v>0</v>
      </c>
      <c r="V3565">
        <v>0</v>
      </c>
      <c r="W3565">
        <v>0</v>
      </c>
      <c r="X3565">
        <v>799.26878915396924</v>
      </c>
      <c r="Y3565">
        <v>0</v>
      </c>
      <c r="Z3565">
        <v>0</v>
      </c>
      <c r="AA3565">
        <v>0</v>
      </c>
      <c r="AB3565">
        <v>206.98110337759306</v>
      </c>
      <c r="AC3565">
        <v>0</v>
      </c>
      <c r="AD3565">
        <v>0</v>
      </c>
      <c r="AE3565">
        <v>1006.2498925315623</v>
      </c>
    </row>
    <row r="3566" spans="1:31" x14ac:dyDescent="0.25">
      <c r="A3566">
        <v>2071309</v>
      </c>
      <c r="B3566">
        <v>1</v>
      </c>
      <c r="C3566" t="s">
        <v>80</v>
      </c>
      <c r="D3566" t="s">
        <v>106</v>
      </c>
      <c r="E3566" t="s">
        <v>158</v>
      </c>
      <c r="F3566" t="s">
        <v>10453</v>
      </c>
      <c r="G3566" t="s">
        <v>160</v>
      </c>
      <c r="H3566" t="s">
        <v>143</v>
      </c>
      <c r="I3566" t="s">
        <v>135</v>
      </c>
      <c r="J3566" t="s">
        <v>136</v>
      </c>
      <c r="K3566" t="s">
        <v>137</v>
      </c>
      <c r="L3566" t="s">
        <v>10454</v>
      </c>
      <c r="M3566" t="s">
        <v>10455</v>
      </c>
      <c r="N3566">
        <v>5.6941666660000001</v>
      </c>
      <c r="O3566">
        <v>0</v>
      </c>
      <c r="P3566">
        <v>3</v>
      </c>
      <c r="Q3566">
        <v>0</v>
      </c>
      <c r="R3566">
        <v>1</v>
      </c>
      <c r="S3566">
        <v>0</v>
      </c>
      <c r="T3566">
        <v>2</v>
      </c>
      <c r="U3566">
        <v>0</v>
      </c>
      <c r="V3566">
        <v>0</v>
      </c>
      <c r="W3566">
        <v>0</v>
      </c>
      <c r="X3566">
        <v>9.348966044604218</v>
      </c>
      <c r="Y3566">
        <v>0</v>
      </c>
      <c r="Z3566">
        <v>2.4746768720814249</v>
      </c>
      <c r="AA3566">
        <v>0</v>
      </c>
      <c r="AB3566">
        <v>15.13880335477792</v>
      </c>
      <c r="AC3566">
        <v>0</v>
      </c>
      <c r="AD3566">
        <v>0</v>
      </c>
      <c r="AE3566">
        <v>26.962446271463563</v>
      </c>
    </row>
    <row r="3567" spans="1:31" x14ac:dyDescent="0.25">
      <c r="A3567">
        <v>2070476</v>
      </c>
      <c r="B3567">
        <v>1</v>
      </c>
      <c r="C3567" t="s">
        <v>80</v>
      </c>
      <c r="D3567" t="s">
        <v>83</v>
      </c>
      <c r="E3567" t="s">
        <v>169</v>
      </c>
      <c r="F3567" t="s">
        <v>10456</v>
      </c>
      <c r="G3567" t="s">
        <v>133</v>
      </c>
      <c r="H3567" t="s">
        <v>134</v>
      </c>
      <c r="I3567" t="s">
        <v>135</v>
      </c>
      <c r="J3567" t="s">
        <v>136</v>
      </c>
      <c r="K3567" t="s">
        <v>137</v>
      </c>
      <c r="L3567" t="s">
        <v>10457</v>
      </c>
      <c r="M3567" t="s">
        <v>10458</v>
      </c>
      <c r="N3567">
        <v>0.12222222200000001</v>
      </c>
      <c r="O3567">
        <v>0</v>
      </c>
      <c r="P3567">
        <v>1274</v>
      </c>
      <c r="Q3567">
        <v>0</v>
      </c>
      <c r="R3567">
        <v>0</v>
      </c>
      <c r="S3567">
        <v>0</v>
      </c>
      <c r="T3567">
        <v>65</v>
      </c>
      <c r="U3567">
        <v>0</v>
      </c>
      <c r="V3567">
        <v>0</v>
      </c>
      <c r="W3567">
        <v>0</v>
      </c>
      <c r="X3567">
        <v>33.629508629497337</v>
      </c>
      <c r="Y3567">
        <v>0</v>
      </c>
      <c r="Z3567">
        <v>0</v>
      </c>
      <c r="AA3567">
        <v>0</v>
      </c>
      <c r="AB3567">
        <v>10.437808235400819</v>
      </c>
      <c r="AC3567">
        <v>0</v>
      </c>
      <c r="AD3567">
        <v>0</v>
      </c>
      <c r="AE3567">
        <v>44.06731686489816</v>
      </c>
    </row>
    <row r="3568" spans="1:31" x14ac:dyDescent="0.25">
      <c r="A3568">
        <v>2070622</v>
      </c>
      <c r="B3568">
        <v>1</v>
      </c>
      <c r="C3568" t="s">
        <v>80</v>
      </c>
      <c r="D3568" t="s">
        <v>106</v>
      </c>
      <c r="E3568" t="s">
        <v>146</v>
      </c>
      <c r="F3568" t="s">
        <v>10459</v>
      </c>
      <c r="G3568" t="s">
        <v>133</v>
      </c>
      <c r="H3568" t="s">
        <v>134</v>
      </c>
      <c r="I3568" t="s">
        <v>135</v>
      </c>
      <c r="J3568" t="s">
        <v>136</v>
      </c>
      <c r="K3568" t="s">
        <v>137</v>
      </c>
      <c r="L3568" t="s">
        <v>10460</v>
      </c>
      <c r="M3568" t="s">
        <v>10461</v>
      </c>
      <c r="N3568">
        <v>0.42</v>
      </c>
      <c r="O3568">
        <v>1</v>
      </c>
      <c r="P3568">
        <v>1220</v>
      </c>
      <c r="Q3568">
        <v>75</v>
      </c>
      <c r="R3568">
        <v>123</v>
      </c>
      <c r="S3568">
        <v>23</v>
      </c>
      <c r="T3568">
        <v>146</v>
      </c>
      <c r="U3568">
        <v>2</v>
      </c>
      <c r="V3568">
        <v>0</v>
      </c>
      <c r="W3568">
        <v>0.16025377170666666</v>
      </c>
      <c r="X3568">
        <v>105.32840406940099</v>
      </c>
      <c r="Y3568">
        <v>275.87004737032913</v>
      </c>
      <c r="Z3568">
        <v>117.36233383275304</v>
      </c>
      <c r="AA3568">
        <v>41.990945831210432</v>
      </c>
      <c r="AB3568">
        <v>64.263269967238358</v>
      </c>
      <c r="AC3568">
        <v>67.596185954196983</v>
      </c>
      <c r="AD3568">
        <v>0</v>
      </c>
      <c r="AE3568">
        <v>672.57144079683553</v>
      </c>
    </row>
    <row r="3569" spans="1:31" x14ac:dyDescent="0.25">
      <c r="A3569">
        <v>2071163</v>
      </c>
      <c r="B3569">
        <v>1</v>
      </c>
      <c r="C3569" t="s">
        <v>80</v>
      </c>
      <c r="D3569" t="s">
        <v>100</v>
      </c>
      <c r="E3569" t="s">
        <v>158</v>
      </c>
      <c r="F3569" t="s">
        <v>6212</v>
      </c>
      <c r="G3569" t="s">
        <v>160</v>
      </c>
      <c r="H3569" t="s">
        <v>143</v>
      </c>
      <c r="I3569" t="s">
        <v>135</v>
      </c>
      <c r="J3569" t="s">
        <v>136</v>
      </c>
      <c r="K3569" t="s">
        <v>137</v>
      </c>
      <c r="L3569" t="s">
        <v>10462</v>
      </c>
      <c r="M3569" t="s">
        <v>10463</v>
      </c>
      <c r="N3569">
        <v>3.2083333330000001</v>
      </c>
      <c r="O3569">
        <v>0</v>
      </c>
      <c r="P3569">
        <v>11</v>
      </c>
      <c r="Q3569">
        <v>0</v>
      </c>
      <c r="R3569">
        <v>12</v>
      </c>
      <c r="S3569">
        <v>0</v>
      </c>
      <c r="T3569">
        <v>1</v>
      </c>
      <c r="U3569">
        <v>0</v>
      </c>
      <c r="V3569">
        <v>0</v>
      </c>
      <c r="W3569">
        <v>0</v>
      </c>
      <c r="X3569">
        <v>27.884409779770643</v>
      </c>
      <c r="Y3569">
        <v>0</v>
      </c>
      <c r="Z3569">
        <v>9.5463075136681734</v>
      </c>
      <c r="AA3569">
        <v>0</v>
      </c>
      <c r="AB3569">
        <v>2.3071053702057291</v>
      </c>
      <c r="AC3569">
        <v>0</v>
      </c>
      <c r="AD3569">
        <v>0</v>
      </c>
      <c r="AE3569">
        <v>39.73782266364455</v>
      </c>
    </row>
    <row r="3570" spans="1:31" x14ac:dyDescent="0.25">
      <c r="A3570">
        <v>2071100</v>
      </c>
      <c r="B3570">
        <v>1</v>
      </c>
      <c r="C3570" t="s">
        <v>80</v>
      </c>
      <c r="D3570" t="s">
        <v>105</v>
      </c>
      <c r="E3570" t="s">
        <v>169</v>
      </c>
      <c r="F3570" t="s">
        <v>10464</v>
      </c>
      <c r="G3570" t="s">
        <v>171</v>
      </c>
      <c r="H3570" t="s">
        <v>134</v>
      </c>
      <c r="I3570" t="s">
        <v>135</v>
      </c>
      <c r="J3570" t="s">
        <v>136</v>
      </c>
      <c r="K3570" t="s">
        <v>137</v>
      </c>
      <c r="L3570" t="s">
        <v>10465</v>
      </c>
      <c r="M3570" t="s">
        <v>10466</v>
      </c>
      <c r="N3570">
        <v>2.3275000000000001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20</v>
      </c>
      <c r="U3570">
        <v>0</v>
      </c>
      <c r="V3570">
        <v>6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104.13188530574374</v>
      </c>
      <c r="AC3570">
        <v>0</v>
      </c>
      <c r="AD3570">
        <v>32.498956328447548</v>
      </c>
      <c r="AE3570">
        <v>136.63084163419128</v>
      </c>
    </row>
    <row r="3571" spans="1:31" x14ac:dyDescent="0.25">
      <c r="A3571">
        <v>2071123</v>
      </c>
      <c r="B3571">
        <v>1</v>
      </c>
      <c r="C3571" t="s">
        <v>80</v>
      </c>
      <c r="D3571" t="s">
        <v>104</v>
      </c>
      <c r="E3571" t="s">
        <v>131</v>
      </c>
      <c r="F3571" t="s">
        <v>10467</v>
      </c>
      <c r="G3571" t="s">
        <v>133</v>
      </c>
      <c r="H3571" t="s">
        <v>134</v>
      </c>
      <c r="I3571" t="s">
        <v>135</v>
      </c>
      <c r="J3571" t="s">
        <v>136</v>
      </c>
      <c r="K3571" t="s">
        <v>137</v>
      </c>
      <c r="L3571" t="s">
        <v>10468</v>
      </c>
      <c r="M3571" t="s">
        <v>10469</v>
      </c>
      <c r="N3571">
        <v>1.298333333</v>
      </c>
      <c r="O3571">
        <v>0</v>
      </c>
      <c r="P3571">
        <v>250</v>
      </c>
      <c r="Q3571">
        <v>3</v>
      </c>
      <c r="R3571">
        <v>12</v>
      </c>
      <c r="S3571">
        <v>1</v>
      </c>
      <c r="T3571">
        <v>20</v>
      </c>
      <c r="U3571">
        <v>1</v>
      </c>
      <c r="V3571">
        <v>0</v>
      </c>
      <c r="W3571">
        <v>0</v>
      </c>
      <c r="X3571">
        <v>79.139467067682276</v>
      </c>
      <c r="Y3571">
        <v>48.978672488649202</v>
      </c>
      <c r="Z3571">
        <v>5.0777147746795652</v>
      </c>
      <c r="AA3571">
        <v>18.182398473203101</v>
      </c>
      <c r="AB3571">
        <v>15.607248306466301</v>
      </c>
      <c r="AC3571">
        <v>132.10177826390233</v>
      </c>
      <c r="AD3571">
        <v>0</v>
      </c>
      <c r="AE3571">
        <v>299.08727937458275</v>
      </c>
    </row>
    <row r="3572" spans="1:31" x14ac:dyDescent="0.25">
      <c r="A3572">
        <v>2071243</v>
      </c>
      <c r="B3572">
        <v>1</v>
      </c>
      <c r="C3572" t="s">
        <v>80</v>
      </c>
      <c r="D3572" t="s">
        <v>109</v>
      </c>
      <c r="E3572" t="s">
        <v>146</v>
      </c>
      <c r="F3572" t="s">
        <v>10470</v>
      </c>
      <c r="G3572" t="s">
        <v>133</v>
      </c>
      <c r="H3572" t="s">
        <v>134</v>
      </c>
      <c r="I3572" t="s">
        <v>135</v>
      </c>
      <c r="J3572" t="s">
        <v>136</v>
      </c>
      <c r="K3572" t="s">
        <v>137</v>
      </c>
      <c r="L3572" t="s">
        <v>10471</v>
      </c>
      <c r="M3572" t="s">
        <v>10472</v>
      </c>
      <c r="N3572">
        <v>0.21222222199999999</v>
      </c>
      <c r="O3572">
        <v>0</v>
      </c>
      <c r="P3572">
        <v>753</v>
      </c>
      <c r="Q3572">
        <v>2</v>
      </c>
      <c r="R3572">
        <v>24</v>
      </c>
      <c r="S3572">
        <v>2</v>
      </c>
      <c r="T3572">
        <v>114</v>
      </c>
      <c r="U3572">
        <v>0</v>
      </c>
      <c r="V3572">
        <v>0</v>
      </c>
      <c r="W3572">
        <v>0</v>
      </c>
      <c r="X3572">
        <v>23.682754487503388</v>
      </c>
      <c r="Y3572">
        <v>0.35012510182157669</v>
      </c>
      <c r="Z3572">
        <v>0.68778279159057887</v>
      </c>
      <c r="AA3572">
        <v>1.0319883143468935</v>
      </c>
      <c r="AB3572">
        <v>7.7381169330598976</v>
      </c>
      <c r="AC3572">
        <v>0</v>
      </c>
      <c r="AD3572">
        <v>0</v>
      </c>
      <c r="AE3572">
        <v>33.490767628322331</v>
      </c>
    </row>
    <row r="3573" spans="1:31" x14ac:dyDescent="0.25">
      <c r="A3573">
        <v>2070410</v>
      </c>
      <c r="B3573">
        <v>1</v>
      </c>
      <c r="C3573" t="s">
        <v>80</v>
      </c>
      <c r="D3573" t="s">
        <v>93</v>
      </c>
      <c r="E3573" t="s">
        <v>158</v>
      </c>
      <c r="F3573" t="s">
        <v>10473</v>
      </c>
      <c r="G3573" t="s">
        <v>385</v>
      </c>
      <c r="H3573" t="s">
        <v>143</v>
      </c>
      <c r="I3573" t="s">
        <v>135</v>
      </c>
      <c r="J3573" t="s">
        <v>136</v>
      </c>
      <c r="K3573" t="s">
        <v>137</v>
      </c>
      <c r="L3573" t="s">
        <v>10474</v>
      </c>
      <c r="M3573" t="s">
        <v>10475</v>
      </c>
      <c r="N3573">
        <v>2.5750000000000002</v>
      </c>
      <c r="O3573">
        <v>0</v>
      </c>
      <c r="P3573">
        <v>70</v>
      </c>
      <c r="Q3573">
        <v>0</v>
      </c>
      <c r="R3573">
        <v>0</v>
      </c>
      <c r="S3573">
        <v>0</v>
      </c>
      <c r="T3573">
        <v>18</v>
      </c>
      <c r="U3573">
        <v>0</v>
      </c>
      <c r="V3573">
        <v>0</v>
      </c>
      <c r="W3573">
        <v>0</v>
      </c>
      <c r="X3573">
        <v>25.787547408348278</v>
      </c>
      <c r="Y3573">
        <v>0</v>
      </c>
      <c r="Z3573">
        <v>0</v>
      </c>
      <c r="AA3573">
        <v>0</v>
      </c>
      <c r="AB3573">
        <v>21.134043041327544</v>
      </c>
      <c r="AC3573">
        <v>0</v>
      </c>
      <c r="AD3573">
        <v>0</v>
      </c>
      <c r="AE3573">
        <v>46.921590449675818</v>
      </c>
    </row>
    <row r="3574" spans="1:31" x14ac:dyDescent="0.25">
      <c r="A3574">
        <v>2070416</v>
      </c>
      <c r="B3574">
        <v>1</v>
      </c>
      <c r="C3574" t="s">
        <v>80</v>
      </c>
      <c r="D3574" t="s">
        <v>98</v>
      </c>
      <c r="E3574" t="s">
        <v>158</v>
      </c>
      <c r="F3574" t="s">
        <v>10476</v>
      </c>
      <c r="G3574" t="s">
        <v>154</v>
      </c>
      <c r="H3574" t="s">
        <v>143</v>
      </c>
      <c r="I3574" t="s">
        <v>135</v>
      </c>
      <c r="J3574" t="s">
        <v>136</v>
      </c>
      <c r="K3574" t="s">
        <v>155</v>
      </c>
      <c r="L3574" t="s">
        <v>10477</v>
      </c>
      <c r="M3574" t="s">
        <v>10478</v>
      </c>
      <c r="N3574">
        <v>11.060277777</v>
      </c>
      <c r="O3574">
        <v>0</v>
      </c>
      <c r="P3574">
        <v>9</v>
      </c>
      <c r="Q3574">
        <v>0</v>
      </c>
      <c r="R3574">
        <v>3</v>
      </c>
      <c r="S3574">
        <v>0</v>
      </c>
      <c r="T3574">
        <v>8</v>
      </c>
      <c r="U3574">
        <v>0</v>
      </c>
      <c r="V3574">
        <v>0</v>
      </c>
      <c r="W3574">
        <v>0</v>
      </c>
      <c r="X3574">
        <v>14.155415357206465</v>
      </c>
      <c r="Y3574">
        <v>0</v>
      </c>
      <c r="Z3574">
        <v>4.4482066463872334</v>
      </c>
      <c r="AA3574">
        <v>0</v>
      </c>
      <c r="AB3574">
        <v>118.87593260182507</v>
      </c>
      <c r="AC3574">
        <v>0</v>
      </c>
      <c r="AD3574">
        <v>0</v>
      </c>
      <c r="AE3574">
        <v>137.47955460541877</v>
      </c>
    </row>
    <row r="3575" spans="1:31" x14ac:dyDescent="0.25">
      <c r="A3575">
        <v>2070390</v>
      </c>
      <c r="B3575">
        <v>1</v>
      </c>
      <c r="C3575" t="s">
        <v>80</v>
      </c>
      <c r="D3575" t="s">
        <v>106</v>
      </c>
      <c r="E3575" t="s">
        <v>146</v>
      </c>
      <c r="F3575" t="s">
        <v>10479</v>
      </c>
      <c r="G3575" t="s">
        <v>133</v>
      </c>
      <c r="H3575" t="s">
        <v>134</v>
      </c>
      <c r="I3575" t="s">
        <v>135</v>
      </c>
      <c r="J3575" t="s">
        <v>136</v>
      </c>
      <c r="K3575" t="s">
        <v>137</v>
      </c>
      <c r="L3575" t="s">
        <v>10480</v>
      </c>
      <c r="M3575" t="s">
        <v>10481</v>
      </c>
      <c r="N3575">
        <v>0.20138888799999999</v>
      </c>
      <c r="O3575">
        <v>0</v>
      </c>
      <c r="P3575">
        <v>544</v>
      </c>
      <c r="Q3575">
        <v>20</v>
      </c>
      <c r="R3575">
        <v>158</v>
      </c>
      <c r="S3575">
        <v>9</v>
      </c>
      <c r="T3575">
        <v>112</v>
      </c>
      <c r="U3575">
        <v>0</v>
      </c>
      <c r="V3575">
        <v>0</v>
      </c>
      <c r="W3575">
        <v>0</v>
      </c>
      <c r="X3575">
        <v>23.180067906076903</v>
      </c>
      <c r="Y3575">
        <v>37.658994186075276</v>
      </c>
      <c r="Z3575">
        <v>49.295488079454586</v>
      </c>
      <c r="AA3575">
        <v>5.8701064638408749</v>
      </c>
      <c r="AB3575">
        <v>30.863492135241813</v>
      </c>
      <c r="AC3575">
        <v>0</v>
      </c>
      <c r="AD3575">
        <v>0</v>
      </c>
      <c r="AE3575">
        <v>146.86814877068946</v>
      </c>
    </row>
    <row r="3576" spans="1:31" x14ac:dyDescent="0.25">
      <c r="A3576">
        <v>2071223</v>
      </c>
      <c r="B3576">
        <v>1</v>
      </c>
      <c r="C3576" t="s">
        <v>80</v>
      </c>
      <c r="D3576" t="s">
        <v>88</v>
      </c>
      <c r="E3576" t="s">
        <v>140</v>
      </c>
      <c r="F3576" t="s">
        <v>10482</v>
      </c>
      <c r="G3576" t="s">
        <v>142</v>
      </c>
      <c r="H3576" t="s">
        <v>143</v>
      </c>
      <c r="I3576" t="s">
        <v>135</v>
      </c>
      <c r="J3576" t="s">
        <v>136</v>
      </c>
      <c r="K3576" t="s">
        <v>137</v>
      </c>
      <c r="L3576" t="s">
        <v>10483</v>
      </c>
      <c r="M3576" t="s">
        <v>10484</v>
      </c>
      <c r="N3576">
        <v>0.71111111100000002</v>
      </c>
      <c r="O3576">
        <v>0</v>
      </c>
      <c r="P3576">
        <v>274</v>
      </c>
      <c r="Q3576">
        <v>0</v>
      </c>
      <c r="R3576">
        <v>0</v>
      </c>
      <c r="S3576">
        <v>0</v>
      </c>
      <c r="T3576">
        <v>14</v>
      </c>
      <c r="U3576">
        <v>0</v>
      </c>
      <c r="V3576">
        <v>0</v>
      </c>
      <c r="W3576">
        <v>0</v>
      </c>
      <c r="X3576">
        <v>57.669964829595287</v>
      </c>
      <c r="Y3576">
        <v>0</v>
      </c>
      <c r="Z3576">
        <v>0</v>
      </c>
      <c r="AA3576">
        <v>0</v>
      </c>
      <c r="AB3576">
        <v>7.1545357811180947</v>
      </c>
      <c r="AC3576">
        <v>0</v>
      </c>
      <c r="AD3576">
        <v>0</v>
      </c>
      <c r="AE3576">
        <v>64.824500610713386</v>
      </c>
    </row>
    <row r="3577" spans="1:31" x14ac:dyDescent="0.25">
      <c r="A3577">
        <v>2070453</v>
      </c>
      <c r="B3577">
        <v>1</v>
      </c>
      <c r="C3577" t="s">
        <v>80</v>
      </c>
      <c r="D3577" t="s">
        <v>100</v>
      </c>
      <c r="E3577" t="s">
        <v>146</v>
      </c>
      <c r="F3577" t="s">
        <v>10485</v>
      </c>
      <c r="G3577" t="s">
        <v>513</v>
      </c>
      <c r="H3577" t="s">
        <v>134</v>
      </c>
      <c r="I3577" t="s">
        <v>259</v>
      </c>
      <c r="J3577" t="s">
        <v>136</v>
      </c>
      <c r="K3577" t="s">
        <v>137</v>
      </c>
      <c r="L3577" t="s">
        <v>10486</v>
      </c>
      <c r="M3577" t="s">
        <v>10487</v>
      </c>
      <c r="N3577">
        <v>1.3888888E-2</v>
      </c>
      <c r="O3577">
        <v>1</v>
      </c>
      <c r="P3577">
        <v>8928</v>
      </c>
      <c r="Q3577">
        <v>0</v>
      </c>
      <c r="R3577">
        <v>82</v>
      </c>
      <c r="S3577">
        <v>12</v>
      </c>
      <c r="T3577">
        <v>753</v>
      </c>
      <c r="U3577">
        <v>0</v>
      </c>
      <c r="V3577">
        <v>0</v>
      </c>
      <c r="W3577">
        <v>0.15666335279941668</v>
      </c>
      <c r="X3577">
        <v>26.180543530842396</v>
      </c>
      <c r="Y3577">
        <v>0</v>
      </c>
      <c r="Z3577">
        <v>0.32984411964468063</v>
      </c>
      <c r="AA3577">
        <v>2.582845875319097</v>
      </c>
      <c r="AB3577">
        <v>10.116501762992305</v>
      </c>
      <c r="AC3577">
        <v>0</v>
      </c>
      <c r="AD3577">
        <v>0</v>
      </c>
      <c r="AE3577">
        <v>39.366398641597897</v>
      </c>
    </row>
    <row r="3578" spans="1:31" x14ac:dyDescent="0.25">
      <c r="A3578">
        <v>2070951</v>
      </c>
      <c r="B3578">
        <v>1</v>
      </c>
      <c r="C3578" t="s">
        <v>81</v>
      </c>
      <c r="D3578" t="s">
        <v>113</v>
      </c>
      <c r="E3578" t="s">
        <v>158</v>
      </c>
      <c r="F3578" t="s">
        <v>10488</v>
      </c>
      <c r="G3578" t="s">
        <v>160</v>
      </c>
      <c r="H3578" t="s">
        <v>143</v>
      </c>
      <c r="I3578" t="s">
        <v>135</v>
      </c>
      <c r="J3578" t="s">
        <v>136</v>
      </c>
      <c r="K3578" t="s">
        <v>137</v>
      </c>
      <c r="L3578" t="s">
        <v>10489</v>
      </c>
      <c r="M3578" t="s">
        <v>10490</v>
      </c>
      <c r="N3578">
        <v>1.9341666660000001</v>
      </c>
      <c r="O3578">
        <v>0</v>
      </c>
      <c r="P3578">
        <v>27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12.931251809901015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12.931251809901015</v>
      </c>
    </row>
    <row r="3579" spans="1:31" x14ac:dyDescent="0.25">
      <c r="A3579">
        <v>2071392</v>
      </c>
      <c r="B3579">
        <v>1</v>
      </c>
      <c r="C3579" t="s">
        <v>81</v>
      </c>
      <c r="D3579" t="s">
        <v>123</v>
      </c>
      <c r="E3579" t="s">
        <v>295</v>
      </c>
      <c r="F3579" t="s">
        <v>10491</v>
      </c>
      <c r="G3579" t="s">
        <v>209</v>
      </c>
      <c r="H3579" t="s">
        <v>134</v>
      </c>
      <c r="I3579" t="s">
        <v>135</v>
      </c>
      <c r="J3579" t="s">
        <v>136</v>
      </c>
      <c r="K3579" t="s">
        <v>137</v>
      </c>
      <c r="L3579" t="s">
        <v>10492</v>
      </c>
      <c r="M3579" t="s">
        <v>10493</v>
      </c>
      <c r="N3579">
        <v>9.011111111</v>
      </c>
      <c r="O3579">
        <v>13</v>
      </c>
      <c r="P3579">
        <v>1213</v>
      </c>
      <c r="Q3579">
        <v>594</v>
      </c>
      <c r="R3579">
        <v>558</v>
      </c>
      <c r="S3579">
        <v>52</v>
      </c>
      <c r="T3579">
        <v>117</v>
      </c>
      <c r="U3579">
        <v>5</v>
      </c>
      <c r="V3579">
        <v>0</v>
      </c>
      <c r="W3579">
        <v>293.73170411774987</v>
      </c>
      <c r="X3579">
        <v>2211.5630834288604</v>
      </c>
      <c r="Y3579">
        <v>5814.9912868265192</v>
      </c>
      <c r="Z3579">
        <v>2437.3758574627932</v>
      </c>
      <c r="AA3579">
        <v>1945.7274477537194</v>
      </c>
      <c r="AB3579">
        <v>410.46164050139595</v>
      </c>
      <c r="AC3579">
        <v>12098.408939462073</v>
      </c>
      <c r="AD3579">
        <v>0</v>
      </c>
      <c r="AE3579">
        <v>25212.259959553114</v>
      </c>
    </row>
    <row r="3580" spans="1:31" x14ac:dyDescent="0.25">
      <c r="A3580">
        <v>2071143</v>
      </c>
      <c r="B3580">
        <v>1</v>
      </c>
      <c r="C3580" t="s">
        <v>80</v>
      </c>
      <c r="D3580" t="s">
        <v>93</v>
      </c>
      <c r="E3580" t="s">
        <v>146</v>
      </c>
      <c r="F3580" t="s">
        <v>10494</v>
      </c>
      <c r="G3580" t="s">
        <v>171</v>
      </c>
      <c r="H3580" t="s">
        <v>134</v>
      </c>
      <c r="I3580" t="s">
        <v>135</v>
      </c>
      <c r="J3580" t="s">
        <v>136</v>
      </c>
      <c r="K3580" t="s">
        <v>137</v>
      </c>
      <c r="L3580" t="s">
        <v>10495</v>
      </c>
      <c r="M3580" t="s">
        <v>10070</v>
      </c>
      <c r="N3580">
        <v>0.26277777699999999</v>
      </c>
      <c r="O3580">
        <v>0</v>
      </c>
      <c r="P3580">
        <v>637</v>
      </c>
      <c r="Q3580">
        <v>7</v>
      </c>
      <c r="R3580">
        <v>227</v>
      </c>
      <c r="S3580">
        <v>10</v>
      </c>
      <c r="T3580">
        <v>118</v>
      </c>
      <c r="U3580">
        <v>0</v>
      </c>
      <c r="V3580">
        <v>0</v>
      </c>
      <c r="W3580">
        <v>0</v>
      </c>
      <c r="X3580">
        <v>40.503838730130212</v>
      </c>
      <c r="Y3580">
        <v>9.7546076137463196</v>
      </c>
      <c r="Z3580">
        <v>90.996544823537576</v>
      </c>
      <c r="AA3580">
        <v>46.119199833693756</v>
      </c>
      <c r="AB3580">
        <v>33.455974383159202</v>
      </c>
      <c r="AC3580">
        <v>0</v>
      </c>
      <c r="AD3580">
        <v>0</v>
      </c>
      <c r="AE3580">
        <v>220.83016538426708</v>
      </c>
    </row>
    <row r="3581" spans="1:31" x14ac:dyDescent="0.25">
      <c r="A3581">
        <v>2070788</v>
      </c>
      <c r="B3581">
        <v>1</v>
      </c>
      <c r="C3581" t="s">
        <v>80</v>
      </c>
      <c r="D3581" t="s">
        <v>93</v>
      </c>
      <c r="E3581" t="s">
        <v>146</v>
      </c>
      <c r="F3581" t="s">
        <v>10496</v>
      </c>
      <c r="G3581" t="s">
        <v>133</v>
      </c>
      <c r="H3581" t="s">
        <v>134</v>
      </c>
      <c r="I3581" t="s">
        <v>135</v>
      </c>
      <c r="J3581" t="s">
        <v>136</v>
      </c>
      <c r="K3581" t="s">
        <v>137</v>
      </c>
      <c r="L3581" t="s">
        <v>10497</v>
      </c>
      <c r="M3581" t="s">
        <v>10498</v>
      </c>
      <c r="N3581">
        <v>0.59</v>
      </c>
      <c r="O3581">
        <v>1</v>
      </c>
      <c r="P3581">
        <v>307</v>
      </c>
      <c r="Q3581">
        <v>37</v>
      </c>
      <c r="R3581">
        <v>160</v>
      </c>
      <c r="S3581">
        <v>7</v>
      </c>
      <c r="T3581">
        <v>95</v>
      </c>
      <c r="U3581">
        <v>0</v>
      </c>
      <c r="V3581">
        <v>0</v>
      </c>
      <c r="W3581">
        <v>1.1757581353621422</v>
      </c>
      <c r="X3581">
        <v>43.280452149109159</v>
      </c>
      <c r="Y3581">
        <v>237.44344759429671</v>
      </c>
      <c r="Z3581">
        <v>264.72611110319536</v>
      </c>
      <c r="AA3581">
        <v>64.231893049079957</v>
      </c>
      <c r="AB3581">
        <v>150.93103534648293</v>
      </c>
      <c r="AC3581">
        <v>0</v>
      </c>
      <c r="AD3581">
        <v>0</v>
      </c>
      <c r="AE3581">
        <v>761.7886973775262</v>
      </c>
    </row>
    <row r="3582" spans="1:31" x14ac:dyDescent="0.25">
      <c r="A3582">
        <v>2071186</v>
      </c>
      <c r="B3582">
        <v>1</v>
      </c>
      <c r="C3582" t="s">
        <v>80</v>
      </c>
      <c r="D3582" t="s">
        <v>104</v>
      </c>
      <c r="E3582" t="s">
        <v>169</v>
      </c>
      <c r="F3582" t="s">
        <v>3814</v>
      </c>
      <c r="G3582" t="s">
        <v>133</v>
      </c>
      <c r="H3582" t="s">
        <v>134</v>
      </c>
      <c r="I3582" t="s">
        <v>135</v>
      </c>
      <c r="J3582" t="s">
        <v>136</v>
      </c>
      <c r="K3582" t="s">
        <v>137</v>
      </c>
      <c r="L3582" t="s">
        <v>10499</v>
      </c>
      <c r="M3582" t="s">
        <v>10500</v>
      </c>
      <c r="N3582">
        <v>2.438055555</v>
      </c>
      <c r="O3582">
        <v>0</v>
      </c>
      <c r="P3582">
        <v>0</v>
      </c>
      <c r="Q3582">
        <v>3</v>
      </c>
      <c r="R3582">
        <v>0</v>
      </c>
      <c r="S3582">
        <v>5</v>
      </c>
      <c r="T3582">
        <v>0</v>
      </c>
      <c r="U3582">
        <v>5</v>
      </c>
      <c r="V3582">
        <v>0</v>
      </c>
      <c r="W3582">
        <v>0</v>
      </c>
      <c r="X3582">
        <v>0</v>
      </c>
      <c r="Y3582">
        <v>2.0579517680912698</v>
      </c>
      <c r="Z3582">
        <v>0</v>
      </c>
      <c r="AA3582">
        <v>55.372248931135729</v>
      </c>
      <c r="AB3582">
        <v>0</v>
      </c>
      <c r="AC3582">
        <v>388.22626955510975</v>
      </c>
      <c r="AD3582">
        <v>0</v>
      </c>
      <c r="AE3582">
        <v>445.65647025433674</v>
      </c>
    </row>
    <row r="3583" spans="1:31" x14ac:dyDescent="0.25">
      <c r="A3583">
        <v>2071286</v>
      </c>
      <c r="B3583">
        <v>1</v>
      </c>
      <c r="C3583" t="s">
        <v>81</v>
      </c>
      <c r="D3583" t="s">
        <v>113</v>
      </c>
      <c r="E3583" t="s">
        <v>140</v>
      </c>
      <c r="F3583" t="s">
        <v>10501</v>
      </c>
      <c r="G3583" t="s">
        <v>142</v>
      </c>
      <c r="H3583" t="s">
        <v>143</v>
      </c>
      <c r="I3583" t="s">
        <v>135</v>
      </c>
      <c r="J3583" t="s">
        <v>136</v>
      </c>
      <c r="K3583" t="s">
        <v>137</v>
      </c>
      <c r="L3583" t="s">
        <v>10502</v>
      </c>
      <c r="M3583" t="s">
        <v>10503</v>
      </c>
      <c r="N3583">
        <v>2.4852777769999999</v>
      </c>
      <c r="O3583">
        <v>0</v>
      </c>
      <c r="P3583">
        <v>154</v>
      </c>
      <c r="Q3583">
        <v>0</v>
      </c>
      <c r="R3583">
        <v>7</v>
      </c>
      <c r="S3583">
        <v>0</v>
      </c>
      <c r="T3583">
        <v>8</v>
      </c>
      <c r="U3583">
        <v>0</v>
      </c>
      <c r="V3583">
        <v>0</v>
      </c>
      <c r="W3583">
        <v>0</v>
      </c>
      <c r="X3583">
        <v>93.76716382969704</v>
      </c>
      <c r="Y3583">
        <v>0</v>
      </c>
      <c r="Z3583">
        <v>5.6728456771063049</v>
      </c>
      <c r="AA3583">
        <v>0</v>
      </c>
      <c r="AB3583">
        <v>10.170783602498767</v>
      </c>
      <c r="AC3583">
        <v>0</v>
      </c>
      <c r="AD3583">
        <v>0</v>
      </c>
      <c r="AE3583">
        <v>109.61079310930212</v>
      </c>
    </row>
    <row r="3584" spans="1:31" x14ac:dyDescent="0.25">
      <c r="A3584">
        <v>2071183</v>
      </c>
      <c r="B3584">
        <v>1</v>
      </c>
      <c r="C3584" t="s">
        <v>80</v>
      </c>
      <c r="D3584" t="s">
        <v>109</v>
      </c>
      <c r="E3584" t="s">
        <v>146</v>
      </c>
      <c r="F3584" t="s">
        <v>5126</v>
      </c>
      <c r="G3584" t="s">
        <v>133</v>
      </c>
      <c r="H3584" t="s">
        <v>134</v>
      </c>
      <c r="I3584" t="s">
        <v>135</v>
      </c>
      <c r="J3584" t="s">
        <v>136</v>
      </c>
      <c r="K3584" t="s">
        <v>137</v>
      </c>
      <c r="L3584" t="s">
        <v>10504</v>
      </c>
      <c r="M3584" t="s">
        <v>10505</v>
      </c>
      <c r="N3584">
        <v>7.6111110999999995E-2</v>
      </c>
      <c r="O3584">
        <v>0</v>
      </c>
      <c r="P3584">
        <v>475</v>
      </c>
      <c r="Q3584">
        <v>0</v>
      </c>
      <c r="R3584">
        <v>23</v>
      </c>
      <c r="S3584">
        <v>0</v>
      </c>
      <c r="T3584">
        <v>53</v>
      </c>
      <c r="U3584">
        <v>0</v>
      </c>
      <c r="V3584">
        <v>0</v>
      </c>
      <c r="W3584">
        <v>0</v>
      </c>
      <c r="X3584">
        <v>5.6240884251847172</v>
      </c>
      <c r="Y3584">
        <v>0</v>
      </c>
      <c r="Z3584">
        <v>0.67999142637101151</v>
      </c>
      <c r="AA3584">
        <v>0</v>
      </c>
      <c r="AB3584">
        <v>1.4759975098416416</v>
      </c>
      <c r="AC3584">
        <v>0</v>
      </c>
      <c r="AD3584">
        <v>0</v>
      </c>
      <c r="AE3584">
        <v>7.7800773613973702</v>
      </c>
    </row>
    <row r="3585" spans="1:31" x14ac:dyDescent="0.25">
      <c r="A3585">
        <v>2070519</v>
      </c>
      <c r="B3585">
        <v>1</v>
      </c>
      <c r="C3585" t="s">
        <v>80</v>
      </c>
      <c r="D3585" t="s">
        <v>97</v>
      </c>
      <c r="E3585" t="s">
        <v>169</v>
      </c>
      <c r="F3585" t="s">
        <v>10506</v>
      </c>
      <c r="G3585" t="s">
        <v>133</v>
      </c>
      <c r="H3585" t="s">
        <v>134</v>
      </c>
      <c r="I3585" t="s">
        <v>135</v>
      </c>
      <c r="J3585" t="s">
        <v>136</v>
      </c>
      <c r="K3585" t="s">
        <v>137</v>
      </c>
      <c r="L3585" t="s">
        <v>9831</v>
      </c>
      <c r="M3585" t="s">
        <v>10507</v>
      </c>
      <c r="N3585">
        <v>7.420555555</v>
      </c>
      <c r="O3585">
        <v>0</v>
      </c>
      <c r="P3585">
        <v>312</v>
      </c>
      <c r="Q3585">
        <v>0</v>
      </c>
      <c r="R3585">
        <v>3</v>
      </c>
      <c r="S3585">
        <v>0</v>
      </c>
      <c r="T3585">
        <v>9</v>
      </c>
      <c r="U3585">
        <v>0</v>
      </c>
      <c r="V3585">
        <v>0</v>
      </c>
      <c r="W3585">
        <v>0</v>
      </c>
      <c r="X3585">
        <v>715.01013969277687</v>
      </c>
      <c r="Y3585">
        <v>0</v>
      </c>
      <c r="Z3585">
        <v>18.159581062105062</v>
      </c>
      <c r="AA3585">
        <v>0</v>
      </c>
      <c r="AB3585">
        <v>98.218827927876546</v>
      </c>
      <c r="AC3585">
        <v>0</v>
      </c>
      <c r="AD3585">
        <v>0</v>
      </c>
      <c r="AE3585">
        <v>831.38854868275848</v>
      </c>
    </row>
    <row r="3586" spans="1:31" x14ac:dyDescent="0.25">
      <c r="A3586">
        <v>2070496</v>
      </c>
      <c r="B3586">
        <v>1</v>
      </c>
      <c r="C3586" t="s">
        <v>80</v>
      </c>
      <c r="D3586" t="s">
        <v>90</v>
      </c>
      <c r="E3586" t="s">
        <v>140</v>
      </c>
      <c r="F3586" t="s">
        <v>10508</v>
      </c>
      <c r="G3586" t="s">
        <v>273</v>
      </c>
      <c r="H3586" t="s">
        <v>143</v>
      </c>
      <c r="I3586" t="s">
        <v>135</v>
      </c>
      <c r="J3586" t="s">
        <v>136</v>
      </c>
      <c r="K3586" t="s">
        <v>155</v>
      </c>
      <c r="L3586" t="s">
        <v>10509</v>
      </c>
      <c r="M3586" t="s">
        <v>10510</v>
      </c>
      <c r="N3586">
        <v>8.5019444439999994</v>
      </c>
      <c r="O3586">
        <v>0</v>
      </c>
      <c r="P3586">
        <v>105</v>
      </c>
      <c r="Q3586">
        <v>0</v>
      </c>
      <c r="R3586">
        <v>0</v>
      </c>
      <c r="S3586">
        <v>0</v>
      </c>
      <c r="T3586">
        <v>4</v>
      </c>
      <c r="U3586">
        <v>0</v>
      </c>
      <c r="V3586">
        <v>0</v>
      </c>
      <c r="W3586">
        <v>0</v>
      </c>
      <c r="X3586">
        <v>272.92983859886061</v>
      </c>
      <c r="Y3586">
        <v>0</v>
      </c>
      <c r="Z3586">
        <v>0</v>
      </c>
      <c r="AA3586">
        <v>0</v>
      </c>
      <c r="AB3586">
        <v>227.88509854769731</v>
      </c>
      <c r="AC3586">
        <v>0</v>
      </c>
      <c r="AD3586">
        <v>0</v>
      </c>
      <c r="AE3586">
        <v>500.8149371465579</v>
      </c>
    </row>
    <row r="3587" spans="1:31" x14ac:dyDescent="0.25">
      <c r="A3587">
        <v>2071206</v>
      </c>
      <c r="B3587">
        <v>1</v>
      </c>
      <c r="C3587" t="s">
        <v>80</v>
      </c>
      <c r="D3587" t="s">
        <v>93</v>
      </c>
      <c r="E3587" t="s">
        <v>146</v>
      </c>
      <c r="F3587" t="s">
        <v>10511</v>
      </c>
      <c r="G3587" t="s">
        <v>133</v>
      </c>
      <c r="H3587" t="s">
        <v>134</v>
      </c>
      <c r="I3587" t="s">
        <v>135</v>
      </c>
      <c r="J3587" t="s">
        <v>136</v>
      </c>
      <c r="K3587" t="s">
        <v>137</v>
      </c>
      <c r="L3587" t="s">
        <v>10512</v>
      </c>
      <c r="M3587" t="s">
        <v>10513</v>
      </c>
      <c r="N3587">
        <v>7.1388887999999998E-2</v>
      </c>
      <c r="O3587">
        <v>0</v>
      </c>
      <c r="P3587">
        <v>369</v>
      </c>
      <c r="Q3587">
        <v>0</v>
      </c>
      <c r="R3587">
        <v>38</v>
      </c>
      <c r="S3587">
        <v>1</v>
      </c>
      <c r="T3587">
        <v>74</v>
      </c>
      <c r="U3587">
        <v>0</v>
      </c>
      <c r="V3587">
        <v>0</v>
      </c>
      <c r="W3587">
        <v>0</v>
      </c>
      <c r="X3587">
        <v>7.2160594559642375</v>
      </c>
      <c r="Y3587">
        <v>0</v>
      </c>
      <c r="Z3587">
        <v>10.64778144383048</v>
      </c>
      <c r="AA3587">
        <v>9.5695729768547219E-2</v>
      </c>
      <c r="AB3587">
        <v>8.2925544217810181</v>
      </c>
      <c r="AC3587">
        <v>0</v>
      </c>
      <c r="AD3587">
        <v>0</v>
      </c>
      <c r="AE3587">
        <v>26.25209105134428</v>
      </c>
    </row>
    <row r="3588" spans="1:31" x14ac:dyDescent="0.25">
      <c r="A3588">
        <v>2070874</v>
      </c>
      <c r="B3588">
        <v>1</v>
      </c>
      <c r="C3588" t="s">
        <v>81</v>
      </c>
      <c r="D3588" t="s">
        <v>114</v>
      </c>
      <c r="E3588" t="s">
        <v>169</v>
      </c>
      <c r="F3588" t="s">
        <v>10514</v>
      </c>
      <c r="G3588" t="s">
        <v>133</v>
      </c>
      <c r="H3588" t="s">
        <v>134</v>
      </c>
      <c r="I3588" t="s">
        <v>259</v>
      </c>
      <c r="J3588" t="s">
        <v>136</v>
      </c>
      <c r="K3588" t="s">
        <v>137</v>
      </c>
      <c r="L3588" t="s">
        <v>10515</v>
      </c>
      <c r="M3588" t="s">
        <v>10516</v>
      </c>
      <c r="N3588">
        <v>1.1111111E-2</v>
      </c>
      <c r="O3588">
        <v>0</v>
      </c>
      <c r="P3588">
        <v>293</v>
      </c>
      <c r="Q3588">
        <v>0</v>
      </c>
      <c r="R3588">
        <v>0</v>
      </c>
      <c r="S3588">
        <v>0</v>
      </c>
      <c r="T3588">
        <v>18</v>
      </c>
      <c r="U3588">
        <v>0</v>
      </c>
      <c r="V3588">
        <v>0</v>
      </c>
      <c r="W3588">
        <v>0</v>
      </c>
      <c r="X3588">
        <v>0.36628118654640002</v>
      </c>
      <c r="Y3588">
        <v>0</v>
      </c>
      <c r="Z3588">
        <v>0</v>
      </c>
      <c r="AA3588">
        <v>0</v>
      </c>
      <c r="AB3588">
        <v>2.7420497875877782E-2</v>
      </c>
      <c r="AC3588">
        <v>0</v>
      </c>
      <c r="AD3588">
        <v>0</v>
      </c>
      <c r="AE3588">
        <v>0.39370168442227782</v>
      </c>
    </row>
    <row r="3589" spans="1:31" x14ac:dyDescent="0.25">
      <c r="A3589">
        <v>2071346</v>
      </c>
      <c r="B3589">
        <v>1</v>
      </c>
      <c r="C3589" t="s">
        <v>80</v>
      </c>
      <c r="D3589" t="s">
        <v>106</v>
      </c>
      <c r="E3589" t="s">
        <v>158</v>
      </c>
      <c r="F3589" t="s">
        <v>10517</v>
      </c>
      <c r="G3589" t="s">
        <v>385</v>
      </c>
      <c r="H3589" t="s">
        <v>143</v>
      </c>
      <c r="I3589" t="s">
        <v>135</v>
      </c>
      <c r="J3589" t="s">
        <v>136</v>
      </c>
      <c r="K3589" t="s">
        <v>137</v>
      </c>
      <c r="L3589" t="s">
        <v>10518</v>
      </c>
      <c r="M3589" t="s">
        <v>10519</v>
      </c>
      <c r="N3589">
        <v>4.6402777769999997</v>
      </c>
      <c r="O3589">
        <v>0</v>
      </c>
      <c r="P3589">
        <v>39</v>
      </c>
      <c r="Q3589">
        <v>0</v>
      </c>
      <c r="R3589">
        <v>0</v>
      </c>
      <c r="S3589">
        <v>0</v>
      </c>
      <c r="T3589">
        <v>2</v>
      </c>
      <c r="U3589">
        <v>0</v>
      </c>
      <c r="V3589">
        <v>0</v>
      </c>
      <c r="W3589">
        <v>0</v>
      </c>
      <c r="X3589">
        <v>28.485973236710549</v>
      </c>
      <c r="Y3589">
        <v>0</v>
      </c>
      <c r="Z3589">
        <v>0</v>
      </c>
      <c r="AA3589">
        <v>0</v>
      </c>
      <c r="AB3589">
        <v>15.664243167187426</v>
      </c>
      <c r="AC3589">
        <v>0</v>
      </c>
      <c r="AD3589">
        <v>0</v>
      </c>
      <c r="AE3589">
        <v>44.150216403897971</v>
      </c>
    </row>
    <row r="3590" spans="1:31" x14ac:dyDescent="0.25">
      <c r="A3590">
        <v>2070682</v>
      </c>
      <c r="B3590">
        <v>1</v>
      </c>
      <c r="C3590" t="s">
        <v>81</v>
      </c>
      <c r="D3590" t="s">
        <v>123</v>
      </c>
      <c r="E3590" t="s">
        <v>158</v>
      </c>
      <c r="F3590" t="s">
        <v>10520</v>
      </c>
      <c r="G3590" t="s">
        <v>1007</v>
      </c>
      <c r="H3590" t="s">
        <v>143</v>
      </c>
      <c r="I3590" t="s">
        <v>135</v>
      </c>
      <c r="J3590" t="s">
        <v>136</v>
      </c>
      <c r="K3590" t="s">
        <v>137</v>
      </c>
      <c r="L3590" t="s">
        <v>10521</v>
      </c>
      <c r="M3590" t="s">
        <v>10522</v>
      </c>
      <c r="N3590">
        <v>2.4941666659999999</v>
      </c>
      <c r="O3590">
        <v>0</v>
      </c>
      <c r="P3590">
        <v>7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3.1287187253971491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3.1287187253971491</v>
      </c>
    </row>
    <row r="3591" spans="1:31" x14ac:dyDescent="0.25">
      <c r="A3591">
        <v>2070705</v>
      </c>
      <c r="B3591">
        <v>1</v>
      </c>
      <c r="C3591" t="s">
        <v>81</v>
      </c>
      <c r="D3591" t="s">
        <v>120</v>
      </c>
      <c r="E3591" t="s">
        <v>140</v>
      </c>
      <c r="F3591" t="s">
        <v>2894</v>
      </c>
      <c r="G3591" t="s">
        <v>154</v>
      </c>
      <c r="H3591" t="s">
        <v>143</v>
      </c>
      <c r="I3591" t="s">
        <v>135</v>
      </c>
      <c r="J3591" t="s">
        <v>136</v>
      </c>
      <c r="K3591" t="s">
        <v>155</v>
      </c>
      <c r="L3591" t="s">
        <v>10523</v>
      </c>
      <c r="M3591" t="s">
        <v>10524</v>
      </c>
      <c r="N3591">
        <v>3.5186111109999998</v>
      </c>
      <c r="O3591">
        <v>0</v>
      </c>
      <c r="P3591">
        <v>112</v>
      </c>
      <c r="Q3591">
        <v>0</v>
      </c>
      <c r="R3591">
        <v>1</v>
      </c>
      <c r="S3591">
        <v>0</v>
      </c>
      <c r="T3591">
        <v>6</v>
      </c>
      <c r="U3591">
        <v>0</v>
      </c>
      <c r="V3591">
        <v>0</v>
      </c>
      <c r="W3591">
        <v>0</v>
      </c>
      <c r="X3591">
        <v>59.702678576922757</v>
      </c>
      <c r="Y3591">
        <v>0</v>
      </c>
      <c r="Z3591">
        <v>1.9768933029165867</v>
      </c>
      <c r="AA3591">
        <v>0</v>
      </c>
      <c r="AB3591">
        <v>8.9571084586808425</v>
      </c>
      <c r="AC3591">
        <v>0</v>
      </c>
      <c r="AD3591">
        <v>0</v>
      </c>
      <c r="AE3591">
        <v>70.636680338520193</v>
      </c>
    </row>
    <row r="3592" spans="1:31" x14ac:dyDescent="0.25">
      <c r="A3592">
        <v>2070805</v>
      </c>
      <c r="B3592">
        <v>1</v>
      </c>
      <c r="C3592" t="s">
        <v>81</v>
      </c>
      <c r="D3592" t="s">
        <v>121</v>
      </c>
      <c r="E3592" t="s">
        <v>131</v>
      </c>
      <c r="F3592" t="s">
        <v>6389</v>
      </c>
      <c r="G3592" t="s">
        <v>133</v>
      </c>
      <c r="H3592" t="s">
        <v>134</v>
      </c>
      <c r="I3592" t="s">
        <v>135</v>
      </c>
      <c r="J3592" t="s">
        <v>136</v>
      </c>
      <c r="K3592" t="s">
        <v>137</v>
      </c>
      <c r="L3592" t="s">
        <v>10525</v>
      </c>
      <c r="M3592" t="s">
        <v>10526</v>
      </c>
      <c r="N3592">
        <v>2.4649999999999999</v>
      </c>
      <c r="O3592">
        <v>0</v>
      </c>
      <c r="P3592">
        <v>875</v>
      </c>
      <c r="Q3592">
        <v>1</v>
      </c>
      <c r="R3592">
        <v>43</v>
      </c>
      <c r="S3592">
        <v>2</v>
      </c>
      <c r="T3592">
        <v>59</v>
      </c>
      <c r="U3592">
        <v>0</v>
      </c>
      <c r="V3592">
        <v>0</v>
      </c>
      <c r="W3592">
        <v>0</v>
      </c>
      <c r="X3592">
        <v>253.63406103973961</v>
      </c>
      <c r="Y3592">
        <v>0.77576471725880447</v>
      </c>
      <c r="Z3592">
        <v>17.104216962751444</v>
      </c>
      <c r="AA3592">
        <v>1.7248764420961558</v>
      </c>
      <c r="AB3592">
        <v>87.866355704066493</v>
      </c>
      <c r="AC3592">
        <v>0</v>
      </c>
      <c r="AD3592">
        <v>0</v>
      </c>
      <c r="AE3592">
        <v>361.10527486591252</v>
      </c>
    </row>
    <row r="3593" spans="1:31" x14ac:dyDescent="0.25">
      <c r="A3593">
        <v>2070513</v>
      </c>
      <c r="B3593">
        <v>1</v>
      </c>
      <c r="C3593" t="s">
        <v>81</v>
      </c>
      <c r="D3593" t="s">
        <v>120</v>
      </c>
      <c r="E3593" t="s">
        <v>131</v>
      </c>
      <c r="F3593" t="s">
        <v>4620</v>
      </c>
      <c r="G3593" t="s">
        <v>133</v>
      </c>
      <c r="H3593" t="s">
        <v>134</v>
      </c>
      <c r="I3593" t="s">
        <v>135</v>
      </c>
      <c r="J3593" t="s">
        <v>136</v>
      </c>
      <c r="K3593" t="s">
        <v>137</v>
      </c>
      <c r="L3593" t="s">
        <v>10527</v>
      </c>
      <c r="M3593" t="s">
        <v>10528</v>
      </c>
      <c r="N3593">
        <v>0.77305555500000001</v>
      </c>
      <c r="O3593">
        <v>0</v>
      </c>
      <c r="P3593">
        <v>428</v>
      </c>
      <c r="Q3593">
        <v>0</v>
      </c>
      <c r="R3593">
        <v>13</v>
      </c>
      <c r="S3593">
        <v>1</v>
      </c>
      <c r="T3593">
        <v>18</v>
      </c>
      <c r="U3593">
        <v>0</v>
      </c>
      <c r="V3593">
        <v>0</v>
      </c>
      <c r="W3593">
        <v>0</v>
      </c>
      <c r="X3593">
        <v>56.78616601640141</v>
      </c>
      <c r="Y3593">
        <v>0</v>
      </c>
      <c r="Z3593">
        <v>2.3438076755215134</v>
      </c>
      <c r="AA3593">
        <v>12.809818514165782</v>
      </c>
      <c r="AB3593">
        <v>6.165055959985561</v>
      </c>
      <c r="AC3593">
        <v>0</v>
      </c>
      <c r="AD3593">
        <v>0</v>
      </c>
      <c r="AE3593">
        <v>78.104848166074262</v>
      </c>
    </row>
    <row r="3594" spans="1:31" x14ac:dyDescent="0.25">
      <c r="A3594">
        <v>2070619</v>
      </c>
      <c r="B3594">
        <v>1</v>
      </c>
      <c r="C3594" t="s">
        <v>81</v>
      </c>
      <c r="D3594" t="s">
        <v>123</v>
      </c>
      <c r="E3594" t="s">
        <v>177</v>
      </c>
      <c r="F3594" t="s">
        <v>10529</v>
      </c>
      <c r="G3594" t="s">
        <v>183</v>
      </c>
      <c r="H3594" t="s">
        <v>143</v>
      </c>
      <c r="I3594" t="s">
        <v>135</v>
      </c>
      <c r="J3594" t="s">
        <v>136</v>
      </c>
      <c r="K3594" t="s">
        <v>137</v>
      </c>
      <c r="L3594" t="s">
        <v>10530</v>
      </c>
      <c r="M3594" t="s">
        <v>10531</v>
      </c>
      <c r="N3594">
        <v>2.2144444440000002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3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0.1809561158920592</v>
      </c>
      <c r="AC3594">
        <v>0</v>
      </c>
      <c r="AD3594">
        <v>0</v>
      </c>
      <c r="AE3594">
        <v>0.1809561158920592</v>
      </c>
    </row>
    <row r="3595" spans="1:31" x14ac:dyDescent="0.25">
      <c r="A3595">
        <v>2070974</v>
      </c>
      <c r="B3595">
        <v>1</v>
      </c>
      <c r="C3595" t="s">
        <v>81</v>
      </c>
      <c r="D3595" t="s">
        <v>114</v>
      </c>
      <c r="E3595" t="s">
        <v>140</v>
      </c>
      <c r="F3595" t="s">
        <v>10532</v>
      </c>
      <c r="G3595" t="s">
        <v>142</v>
      </c>
      <c r="H3595" t="s">
        <v>143</v>
      </c>
      <c r="I3595" t="s">
        <v>135</v>
      </c>
      <c r="J3595" t="s">
        <v>136</v>
      </c>
      <c r="K3595" t="s">
        <v>137</v>
      </c>
      <c r="L3595" t="s">
        <v>10533</v>
      </c>
      <c r="M3595" t="s">
        <v>10534</v>
      </c>
      <c r="N3595">
        <v>1.7980555549999999</v>
      </c>
      <c r="O3595">
        <v>0</v>
      </c>
      <c r="P3595">
        <v>131</v>
      </c>
      <c r="Q3595">
        <v>0</v>
      </c>
      <c r="R3595">
        <v>0</v>
      </c>
      <c r="S3595">
        <v>0</v>
      </c>
      <c r="T3595">
        <v>11</v>
      </c>
      <c r="U3595">
        <v>0</v>
      </c>
      <c r="V3595">
        <v>0</v>
      </c>
      <c r="W3595">
        <v>0</v>
      </c>
      <c r="X3595">
        <v>26.450419298155619</v>
      </c>
      <c r="Y3595">
        <v>0</v>
      </c>
      <c r="Z3595">
        <v>0</v>
      </c>
      <c r="AA3595">
        <v>0</v>
      </c>
      <c r="AB3595">
        <v>5.7070976348219249</v>
      </c>
      <c r="AC3595">
        <v>0</v>
      </c>
      <c r="AD3595">
        <v>0</v>
      </c>
      <c r="AE3595">
        <v>32.157516932977543</v>
      </c>
    </row>
    <row r="3596" spans="1:31" x14ac:dyDescent="0.25">
      <c r="A3596">
        <v>2070811</v>
      </c>
      <c r="B3596">
        <v>1</v>
      </c>
      <c r="C3596" t="s">
        <v>81</v>
      </c>
      <c r="D3596" t="s">
        <v>121</v>
      </c>
      <c r="E3596" t="s">
        <v>131</v>
      </c>
      <c r="F3596" t="s">
        <v>4647</v>
      </c>
      <c r="G3596" t="s">
        <v>133</v>
      </c>
      <c r="H3596" t="s">
        <v>134</v>
      </c>
      <c r="I3596" t="s">
        <v>259</v>
      </c>
      <c r="J3596" t="s">
        <v>136</v>
      </c>
      <c r="K3596" t="s">
        <v>137</v>
      </c>
      <c r="L3596" t="s">
        <v>10535</v>
      </c>
      <c r="M3596" t="s">
        <v>10536</v>
      </c>
      <c r="N3596">
        <v>8.3333330000000001E-3</v>
      </c>
      <c r="O3596">
        <v>0</v>
      </c>
      <c r="P3596">
        <v>633</v>
      </c>
      <c r="Q3596">
        <v>0</v>
      </c>
      <c r="R3596">
        <v>9</v>
      </c>
      <c r="S3596">
        <v>0</v>
      </c>
      <c r="T3596">
        <v>30</v>
      </c>
      <c r="U3596">
        <v>0</v>
      </c>
      <c r="V3596">
        <v>0</v>
      </c>
      <c r="W3596">
        <v>0</v>
      </c>
      <c r="X3596">
        <v>0.61827332309116689</v>
      </c>
      <c r="Y3596">
        <v>0</v>
      </c>
      <c r="Z3596">
        <v>1.15971163587E-2</v>
      </c>
      <c r="AA3596">
        <v>0</v>
      </c>
      <c r="AB3596">
        <v>9.2419089293449996E-2</v>
      </c>
      <c r="AC3596">
        <v>0</v>
      </c>
      <c r="AD3596">
        <v>0</v>
      </c>
      <c r="AE3596">
        <v>0.72228952874331687</v>
      </c>
    </row>
    <row r="3597" spans="1:31" x14ac:dyDescent="0.25">
      <c r="A3597">
        <v>2070728</v>
      </c>
      <c r="B3597">
        <v>1</v>
      </c>
      <c r="C3597" t="s">
        <v>80</v>
      </c>
      <c r="D3597" t="s">
        <v>98</v>
      </c>
      <c r="E3597" t="s">
        <v>169</v>
      </c>
      <c r="F3597" t="s">
        <v>10537</v>
      </c>
      <c r="G3597" t="s">
        <v>263</v>
      </c>
      <c r="H3597" t="s">
        <v>134</v>
      </c>
      <c r="I3597" t="s">
        <v>135</v>
      </c>
      <c r="J3597" t="s">
        <v>136</v>
      </c>
      <c r="K3597" t="s">
        <v>137</v>
      </c>
      <c r="L3597" t="s">
        <v>10538</v>
      </c>
      <c r="M3597" t="s">
        <v>10539</v>
      </c>
      <c r="N3597">
        <v>2.4358333330000002</v>
      </c>
      <c r="O3597">
        <v>0</v>
      </c>
      <c r="P3597">
        <v>32</v>
      </c>
      <c r="Q3597">
        <v>0</v>
      </c>
      <c r="R3597">
        <v>45</v>
      </c>
      <c r="S3597">
        <v>0</v>
      </c>
      <c r="T3597">
        <v>11</v>
      </c>
      <c r="U3597">
        <v>0</v>
      </c>
      <c r="V3597">
        <v>0</v>
      </c>
      <c r="W3597">
        <v>0</v>
      </c>
      <c r="X3597">
        <v>28.891545655599408</v>
      </c>
      <c r="Y3597">
        <v>0</v>
      </c>
      <c r="Z3597">
        <v>146.32165413707381</v>
      </c>
      <c r="AA3597">
        <v>0</v>
      </c>
      <c r="AB3597">
        <v>36.090791074152648</v>
      </c>
      <c r="AC3597">
        <v>0</v>
      </c>
      <c r="AD3597">
        <v>0</v>
      </c>
      <c r="AE3597">
        <v>211.30399086682587</v>
      </c>
    </row>
    <row r="3598" spans="1:31" x14ac:dyDescent="0.25">
      <c r="A3598">
        <v>2071060</v>
      </c>
      <c r="B3598">
        <v>1</v>
      </c>
      <c r="C3598" t="s">
        <v>80</v>
      </c>
      <c r="D3598" t="s">
        <v>110</v>
      </c>
      <c r="E3598" t="s">
        <v>177</v>
      </c>
      <c r="F3598" t="s">
        <v>10540</v>
      </c>
      <c r="G3598" t="s">
        <v>183</v>
      </c>
      <c r="H3598" t="s">
        <v>143</v>
      </c>
      <c r="I3598" t="s">
        <v>135</v>
      </c>
      <c r="J3598" t="s">
        <v>136</v>
      </c>
      <c r="K3598" t="s">
        <v>137</v>
      </c>
      <c r="L3598" t="s">
        <v>10541</v>
      </c>
      <c r="M3598" t="s">
        <v>10542</v>
      </c>
      <c r="N3598">
        <v>6.2944444439999998</v>
      </c>
      <c r="O3598">
        <v>0</v>
      </c>
      <c r="P3598">
        <v>2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1.2230240743577443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1.2230240743577443</v>
      </c>
    </row>
    <row r="3599" spans="1:31" x14ac:dyDescent="0.25">
      <c r="A3599">
        <v>2070665</v>
      </c>
      <c r="B3599">
        <v>1</v>
      </c>
      <c r="C3599" t="s">
        <v>80</v>
      </c>
      <c r="D3599" t="s">
        <v>108</v>
      </c>
      <c r="E3599" t="s">
        <v>158</v>
      </c>
      <c r="F3599" t="s">
        <v>10543</v>
      </c>
      <c r="G3599" t="s">
        <v>160</v>
      </c>
      <c r="H3599" t="s">
        <v>143</v>
      </c>
      <c r="I3599" t="s">
        <v>135</v>
      </c>
      <c r="J3599" t="s">
        <v>136</v>
      </c>
      <c r="K3599" t="s">
        <v>137</v>
      </c>
      <c r="L3599" t="s">
        <v>10544</v>
      </c>
      <c r="M3599" t="s">
        <v>10545</v>
      </c>
      <c r="N3599">
        <v>7.0280555549999999</v>
      </c>
      <c r="O3599">
        <v>0</v>
      </c>
      <c r="P3599">
        <v>10</v>
      </c>
      <c r="Q3599">
        <v>0</v>
      </c>
      <c r="R3599">
        <v>0</v>
      </c>
      <c r="S3599">
        <v>0</v>
      </c>
      <c r="T3599">
        <v>8</v>
      </c>
      <c r="U3599">
        <v>0</v>
      </c>
      <c r="V3599">
        <v>0</v>
      </c>
      <c r="W3599">
        <v>0</v>
      </c>
      <c r="X3599">
        <v>16.002178185724585</v>
      </c>
      <c r="Y3599">
        <v>0</v>
      </c>
      <c r="Z3599">
        <v>0</v>
      </c>
      <c r="AA3599">
        <v>0</v>
      </c>
      <c r="AB3599">
        <v>14.274481900875434</v>
      </c>
      <c r="AC3599">
        <v>0</v>
      </c>
      <c r="AD3599">
        <v>0</v>
      </c>
      <c r="AE3599">
        <v>30.276660086600018</v>
      </c>
    </row>
    <row r="3600" spans="1:31" x14ac:dyDescent="0.25">
      <c r="A3600">
        <v>2070333</v>
      </c>
      <c r="B3600">
        <v>1</v>
      </c>
      <c r="C3600" t="s">
        <v>80</v>
      </c>
      <c r="D3600" t="s">
        <v>94</v>
      </c>
      <c r="E3600" t="s">
        <v>158</v>
      </c>
      <c r="F3600" t="s">
        <v>9355</v>
      </c>
      <c r="G3600" t="s">
        <v>160</v>
      </c>
      <c r="H3600" t="s">
        <v>143</v>
      </c>
      <c r="I3600" t="s">
        <v>135</v>
      </c>
      <c r="J3600" t="s">
        <v>136</v>
      </c>
      <c r="K3600" t="s">
        <v>137</v>
      </c>
      <c r="L3600" t="s">
        <v>10546</v>
      </c>
      <c r="M3600" t="s">
        <v>10547</v>
      </c>
      <c r="N3600">
        <v>1.4822222220000001</v>
      </c>
      <c r="O3600">
        <v>0</v>
      </c>
      <c r="P3600">
        <v>47</v>
      </c>
      <c r="Q3600">
        <v>0</v>
      </c>
      <c r="R3600">
        <v>0</v>
      </c>
      <c r="S3600">
        <v>0</v>
      </c>
      <c r="T3600">
        <v>8</v>
      </c>
      <c r="U3600">
        <v>0</v>
      </c>
      <c r="V3600">
        <v>0</v>
      </c>
      <c r="W3600">
        <v>0</v>
      </c>
      <c r="X3600">
        <v>11.425938572146876</v>
      </c>
      <c r="Y3600">
        <v>0</v>
      </c>
      <c r="Z3600">
        <v>0</v>
      </c>
      <c r="AA3600">
        <v>0</v>
      </c>
      <c r="AB3600">
        <v>0.97619929876007738</v>
      </c>
      <c r="AC3600">
        <v>0</v>
      </c>
      <c r="AD3600">
        <v>0</v>
      </c>
      <c r="AE3600">
        <v>12.402137870906953</v>
      </c>
    </row>
    <row r="3601" spans="1:31" x14ac:dyDescent="0.25">
      <c r="A3601">
        <v>2071120</v>
      </c>
      <c r="B3601">
        <v>1</v>
      </c>
      <c r="C3601" t="s">
        <v>80</v>
      </c>
      <c r="D3601" t="s">
        <v>84</v>
      </c>
      <c r="E3601" t="s">
        <v>177</v>
      </c>
      <c r="F3601" t="s">
        <v>10548</v>
      </c>
      <c r="G3601" t="s">
        <v>196</v>
      </c>
      <c r="H3601" t="s">
        <v>143</v>
      </c>
      <c r="I3601" t="s">
        <v>135</v>
      </c>
      <c r="J3601" t="s">
        <v>136</v>
      </c>
      <c r="K3601" t="s">
        <v>137</v>
      </c>
      <c r="L3601" t="s">
        <v>10549</v>
      </c>
      <c r="M3601" t="s">
        <v>10550</v>
      </c>
      <c r="N3601">
        <v>2.860833333</v>
      </c>
      <c r="O3601">
        <v>0</v>
      </c>
      <c r="P3601">
        <v>1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1.2442281689896277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1.2442281689896277</v>
      </c>
    </row>
    <row r="3602" spans="1:31" x14ac:dyDescent="0.25">
      <c r="A3602">
        <v>2070765</v>
      </c>
      <c r="B3602">
        <v>1</v>
      </c>
      <c r="C3602" t="s">
        <v>80</v>
      </c>
      <c r="D3602" t="s">
        <v>104</v>
      </c>
      <c r="E3602" t="s">
        <v>169</v>
      </c>
      <c r="F3602" t="s">
        <v>3814</v>
      </c>
      <c r="G3602" t="s">
        <v>133</v>
      </c>
      <c r="H3602" t="s">
        <v>134</v>
      </c>
      <c r="I3602" t="s">
        <v>135</v>
      </c>
      <c r="J3602" t="s">
        <v>136</v>
      </c>
      <c r="K3602" t="s">
        <v>137</v>
      </c>
      <c r="L3602" t="s">
        <v>10551</v>
      </c>
      <c r="M3602" t="s">
        <v>10552</v>
      </c>
      <c r="N3602">
        <v>2.4369444439999999</v>
      </c>
      <c r="O3602">
        <v>0</v>
      </c>
      <c r="P3602">
        <v>0</v>
      </c>
      <c r="Q3602">
        <v>3</v>
      </c>
      <c r="R3602">
        <v>0</v>
      </c>
      <c r="S3602">
        <v>5</v>
      </c>
      <c r="T3602">
        <v>0</v>
      </c>
      <c r="U3602">
        <v>5</v>
      </c>
      <c r="V3602">
        <v>0</v>
      </c>
      <c r="W3602">
        <v>0</v>
      </c>
      <c r="X3602">
        <v>0</v>
      </c>
      <c r="Y3602">
        <v>2.6950167528636753</v>
      </c>
      <c r="Z3602">
        <v>0</v>
      </c>
      <c r="AA3602">
        <v>72.440359083073346</v>
      </c>
      <c r="AB3602">
        <v>0</v>
      </c>
      <c r="AC3602">
        <v>613.09284543254398</v>
      </c>
      <c r="AD3602">
        <v>0</v>
      </c>
      <c r="AE3602">
        <v>688.22822126848098</v>
      </c>
    </row>
    <row r="3603" spans="1:31" x14ac:dyDescent="0.25">
      <c r="A3603">
        <v>2071014</v>
      </c>
      <c r="B3603">
        <v>1</v>
      </c>
      <c r="C3603" t="s">
        <v>80</v>
      </c>
      <c r="D3603" t="s">
        <v>97</v>
      </c>
      <c r="E3603" t="s">
        <v>169</v>
      </c>
      <c r="F3603" t="s">
        <v>10553</v>
      </c>
      <c r="G3603" t="s">
        <v>171</v>
      </c>
      <c r="H3603" t="s">
        <v>134</v>
      </c>
      <c r="I3603" t="s">
        <v>135</v>
      </c>
      <c r="J3603" t="s">
        <v>136</v>
      </c>
      <c r="K3603" t="s">
        <v>137</v>
      </c>
      <c r="L3603" t="s">
        <v>10554</v>
      </c>
      <c r="M3603" t="s">
        <v>10555</v>
      </c>
      <c r="N3603">
        <v>7.9369444439999999</v>
      </c>
      <c r="O3603">
        <v>0</v>
      </c>
      <c r="P3603">
        <v>28</v>
      </c>
      <c r="Q3603">
        <v>0</v>
      </c>
      <c r="R3603">
        <v>27</v>
      </c>
      <c r="S3603">
        <v>0</v>
      </c>
      <c r="T3603">
        <v>8</v>
      </c>
      <c r="U3603">
        <v>0</v>
      </c>
      <c r="V3603">
        <v>0</v>
      </c>
      <c r="W3603">
        <v>0</v>
      </c>
      <c r="X3603">
        <v>52.192783823098367</v>
      </c>
      <c r="Y3603">
        <v>0</v>
      </c>
      <c r="Z3603">
        <v>50.994209173242091</v>
      </c>
      <c r="AA3603">
        <v>0</v>
      </c>
      <c r="AB3603">
        <v>7.6160827613610387</v>
      </c>
      <c r="AC3603">
        <v>0</v>
      </c>
      <c r="AD3603">
        <v>0</v>
      </c>
      <c r="AE3603">
        <v>110.80307575770149</v>
      </c>
    </row>
    <row r="3604" spans="1:31" x14ac:dyDescent="0.25">
      <c r="A3604">
        <v>2071020</v>
      </c>
      <c r="B3604">
        <v>1</v>
      </c>
      <c r="C3604" t="s">
        <v>81</v>
      </c>
      <c r="D3604" t="s">
        <v>118</v>
      </c>
      <c r="E3604" t="s">
        <v>177</v>
      </c>
      <c r="F3604" t="s">
        <v>10556</v>
      </c>
      <c r="G3604" t="s">
        <v>196</v>
      </c>
      <c r="H3604" t="s">
        <v>143</v>
      </c>
      <c r="I3604" t="s">
        <v>135</v>
      </c>
      <c r="J3604" t="s">
        <v>136</v>
      </c>
      <c r="K3604" t="s">
        <v>137</v>
      </c>
      <c r="L3604" t="s">
        <v>10557</v>
      </c>
      <c r="M3604" t="s">
        <v>10558</v>
      </c>
      <c r="N3604">
        <v>1.4569444439999999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2</v>
      </c>
      <c r="U3604">
        <v>0</v>
      </c>
      <c r="V3604">
        <v>2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6.8988794592818099</v>
      </c>
      <c r="AC3604">
        <v>0</v>
      </c>
      <c r="AD3604">
        <v>19.404233865752683</v>
      </c>
      <c r="AE3604">
        <v>26.303113325034495</v>
      </c>
    </row>
    <row r="3605" spans="1:31" x14ac:dyDescent="0.25">
      <c r="A3605">
        <v>2070914</v>
      </c>
      <c r="B3605">
        <v>1</v>
      </c>
      <c r="C3605" t="s">
        <v>81</v>
      </c>
      <c r="D3605" t="s">
        <v>117</v>
      </c>
      <c r="E3605" t="s">
        <v>158</v>
      </c>
      <c r="F3605" t="s">
        <v>10559</v>
      </c>
      <c r="G3605" t="s">
        <v>160</v>
      </c>
      <c r="H3605" t="s">
        <v>143</v>
      </c>
      <c r="I3605" t="s">
        <v>135</v>
      </c>
      <c r="J3605" t="s">
        <v>136</v>
      </c>
      <c r="K3605" t="s">
        <v>137</v>
      </c>
      <c r="L3605" t="s">
        <v>10560</v>
      </c>
      <c r="M3605" t="s">
        <v>10561</v>
      </c>
      <c r="N3605">
        <v>6.8952777770000004</v>
      </c>
      <c r="O3605">
        <v>0</v>
      </c>
      <c r="P3605">
        <v>1</v>
      </c>
      <c r="Q3605">
        <v>0</v>
      </c>
      <c r="R3605">
        <v>0</v>
      </c>
      <c r="S3605">
        <v>0</v>
      </c>
      <c r="T3605">
        <v>14</v>
      </c>
      <c r="U3605">
        <v>0</v>
      </c>
      <c r="V3605">
        <v>1</v>
      </c>
      <c r="W3605">
        <v>0</v>
      </c>
      <c r="X3605">
        <v>1.7997864139201987</v>
      </c>
      <c r="Y3605">
        <v>0</v>
      </c>
      <c r="Z3605">
        <v>0</v>
      </c>
      <c r="AA3605">
        <v>0</v>
      </c>
      <c r="AB3605">
        <v>96.462032114094541</v>
      </c>
      <c r="AC3605">
        <v>0</v>
      </c>
      <c r="AD3605">
        <v>15.499872345056461</v>
      </c>
      <c r="AE3605">
        <v>113.7616908730712</v>
      </c>
    </row>
    <row r="3606" spans="1:31" x14ac:dyDescent="0.25">
      <c r="A3606">
        <v>2070722</v>
      </c>
      <c r="B3606">
        <v>1</v>
      </c>
      <c r="C3606" t="s">
        <v>80</v>
      </c>
      <c r="D3606" t="s">
        <v>103</v>
      </c>
      <c r="E3606" t="s">
        <v>158</v>
      </c>
      <c r="F3606" t="s">
        <v>10562</v>
      </c>
      <c r="G3606" t="s">
        <v>1378</v>
      </c>
      <c r="H3606" t="s">
        <v>143</v>
      </c>
      <c r="I3606" t="s">
        <v>135</v>
      </c>
      <c r="J3606" t="s">
        <v>136</v>
      </c>
      <c r="K3606" t="s">
        <v>137</v>
      </c>
      <c r="L3606" t="s">
        <v>10563</v>
      </c>
      <c r="M3606" t="s">
        <v>172</v>
      </c>
      <c r="N3606">
        <v>1.2083333329999999</v>
      </c>
      <c r="O3606">
        <v>0</v>
      </c>
      <c r="P3606">
        <v>11</v>
      </c>
      <c r="Q3606">
        <v>0</v>
      </c>
      <c r="R3606">
        <v>0</v>
      </c>
      <c r="S3606">
        <v>0</v>
      </c>
      <c r="T3606">
        <v>1</v>
      </c>
      <c r="U3606">
        <v>0</v>
      </c>
      <c r="V3606">
        <v>0</v>
      </c>
      <c r="W3606">
        <v>0</v>
      </c>
      <c r="X3606">
        <v>4.567624415854068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4.567624415854068</v>
      </c>
    </row>
    <row r="3607" spans="1:31" x14ac:dyDescent="0.25">
      <c r="A3607">
        <v>2070868</v>
      </c>
      <c r="B3607">
        <v>1</v>
      </c>
      <c r="C3607" t="s">
        <v>81</v>
      </c>
      <c r="D3607" t="s">
        <v>114</v>
      </c>
      <c r="E3607" t="s">
        <v>169</v>
      </c>
      <c r="F3607" t="s">
        <v>10564</v>
      </c>
      <c r="G3607" t="s">
        <v>171</v>
      </c>
      <c r="H3607" t="s">
        <v>134</v>
      </c>
      <c r="I3607" t="s">
        <v>135</v>
      </c>
      <c r="J3607" t="s">
        <v>136</v>
      </c>
      <c r="K3607" t="s">
        <v>137</v>
      </c>
      <c r="L3607" t="s">
        <v>10565</v>
      </c>
      <c r="M3607" t="s">
        <v>10566</v>
      </c>
      <c r="N3607">
        <v>1.0280555549999999</v>
      </c>
      <c r="O3607">
        <v>0</v>
      </c>
      <c r="P3607">
        <v>259</v>
      </c>
      <c r="Q3607">
        <v>0</v>
      </c>
      <c r="R3607">
        <v>1</v>
      </c>
      <c r="S3607">
        <v>0</v>
      </c>
      <c r="T3607">
        <v>21</v>
      </c>
      <c r="U3607">
        <v>0</v>
      </c>
      <c r="V3607">
        <v>0</v>
      </c>
      <c r="W3607">
        <v>0</v>
      </c>
      <c r="X3607">
        <v>34.232223962900157</v>
      </c>
      <c r="Y3607">
        <v>0</v>
      </c>
      <c r="Z3607">
        <v>0.48733727042188346</v>
      </c>
      <c r="AA3607">
        <v>0</v>
      </c>
      <c r="AB3607">
        <v>3.5289093738705994</v>
      </c>
      <c r="AC3607">
        <v>0</v>
      </c>
      <c r="AD3607">
        <v>0</v>
      </c>
      <c r="AE3607">
        <v>38.248470607192637</v>
      </c>
    </row>
    <row r="3608" spans="1:31" x14ac:dyDescent="0.25">
      <c r="A3608">
        <v>2070436</v>
      </c>
      <c r="B3608">
        <v>1</v>
      </c>
      <c r="C3608" t="s">
        <v>81</v>
      </c>
      <c r="D3608" t="s">
        <v>122</v>
      </c>
      <c r="E3608" t="s">
        <v>131</v>
      </c>
      <c r="F3608" t="s">
        <v>4433</v>
      </c>
      <c r="G3608" t="s">
        <v>133</v>
      </c>
      <c r="H3608" t="s">
        <v>134</v>
      </c>
      <c r="I3608" t="s">
        <v>135</v>
      </c>
      <c r="J3608" t="s">
        <v>136</v>
      </c>
      <c r="K3608" t="s">
        <v>137</v>
      </c>
      <c r="L3608" t="s">
        <v>10567</v>
      </c>
      <c r="M3608" t="s">
        <v>10060</v>
      </c>
      <c r="N3608">
        <v>0.81166666600000004</v>
      </c>
      <c r="O3608">
        <v>1</v>
      </c>
      <c r="P3608">
        <v>462</v>
      </c>
      <c r="Q3608">
        <v>4</v>
      </c>
      <c r="R3608">
        <v>0</v>
      </c>
      <c r="S3608">
        <v>2</v>
      </c>
      <c r="T3608">
        <v>18</v>
      </c>
      <c r="U3608">
        <v>0</v>
      </c>
      <c r="V3608">
        <v>0</v>
      </c>
      <c r="W3608">
        <v>0.12659812272302001</v>
      </c>
      <c r="X3608">
        <v>39.679597400199917</v>
      </c>
      <c r="Y3608">
        <v>2.7016905741347568</v>
      </c>
      <c r="Z3608">
        <v>0</v>
      </c>
      <c r="AA3608">
        <v>8.916838912844776</v>
      </c>
      <c r="AB3608">
        <v>1.5922292286724318</v>
      </c>
      <c r="AC3608">
        <v>0</v>
      </c>
      <c r="AD3608">
        <v>0</v>
      </c>
      <c r="AE3608">
        <v>53.016954238574897</v>
      </c>
    </row>
    <row r="3609" spans="1:31" x14ac:dyDescent="0.25">
      <c r="A3609">
        <v>2070768</v>
      </c>
      <c r="B3609">
        <v>1</v>
      </c>
      <c r="C3609" t="s">
        <v>80</v>
      </c>
      <c r="D3609" t="s">
        <v>107</v>
      </c>
      <c r="E3609" t="s">
        <v>131</v>
      </c>
      <c r="F3609" t="s">
        <v>5427</v>
      </c>
      <c r="G3609" t="s">
        <v>133</v>
      </c>
      <c r="H3609" t="s">
        <v>134</v>
      </c>
      <c r="I3609" t="s">
        <v>135</v>
      </c>
      <c r="J3609" t="s">
        <v>136</v>
      </c>
      <c r="K3609" t="s">
        <v>137</v>
      </c>
      <c r="L3609" t="s">
        <v>10568</v>
      </c>
      <c r="M3609" t="s">
        <v>10569</v>
      </c>
      <c r="N3609">
        <v>0.47861111099999998</v>
      </c>
      <c r="O3609">
        <v>6</v>
      </c>
      <c r="P3609">
        <v>1174</v>
      </c>
      <c r="Q3609">
        <v>13</v>
      </c>
      <c r="R3609">
        <v>45</v>
      </c>
      <c r="S3609">
        <v>9</v>
      </c>
      <c r="T3609">
        <v>94</v>
      </c>
      <c r="U3609">
        <v>1</v>
      </c>
      <c r="V3609">
        <v>0</v>
      </c>
      <c r="W3609">
        <v>2.3527489244284667</v>
      </c>
      <c r="X3609">
        <v>104.22027884519886</v>
      </c>
      <c r="Y3609">
        <v>37.209830109229216</v>
      </c>
      <c r="Z3609">
        <v>10.969132653767979</v>
      </c>
      <c r="AA3609">
        <v>48.930217029841195</v>
      </c>
      <c r="AB3609">
        <v>45.8138544383972</v>
      </c>
      <c r="AC3609">
        <v>54.965903430579964</v>
      </c>
      <c r="AD3609">
        <v>0</v>
      </c>
      <c r="AE3609">
        <v>304.46196543144288</v>
      </c>
    </row>
    <row r="3610" spans="1:31" x14ac:dyDescent="0.25">
      <c r="A3610">
        <v>2070934</v>
      </c>
      <c r="B3610">
        <v>1</v>
      </c>
      <c r="C3610" t="s">
        <v>80</v>
      </c>
      <c r="D3610" t="s">
        <v>99</v>
      </c>
      <c r="E3610" t="s">
        <v>146</v>
      </c>
      <c r="F3610" t="s">
        <v>10570</v>
      </c>
      <c r="G3610" t="s">
        <v>133</v>
      </c>
      <c r="H3610" t="s">
        <v>134</v>
      </c>
      <c r="I3610" t="s">
        <v>135</v>
      </c>
      <c r="J3610" t="s">
        <v>136</v>
      </c>
      <c r="K3610" t="s">
        <v>137</v>
      </c>
      <c r="L3610" t="s">
        <v>10571</v>
      </c>
      <c r="M3610" t="s">
        <v>10572</v>
      </c>
      <c r="N3610">
        <v>8.1111111E-2</v>
      </c>
      <c r="O3610">
        <v>4</v>
      </c>
      <c r="P3610">
        <v>809</v>
      </c>
      <c r="Q3610">
        <v>11</v>
      </c>
      <c r="R3610">
        <v>98</v>
      </c>
      <c r="S3610">
        <v>20</v>
      </c>
      <c r="T3610">
        <v>52</v>
      </c>
      <c r="U3610">
        <v>0</v>
      </c>
      <c r="V3610">
        <v>4</v>
      </c>
      <c r="W3610">
        <v>0.82711546963511118</v>
      </c>
      <c r="X3610">
        <v>10.703422576018816</v>
      </c>
      <c r="Y3610">
        <v>1.795839892591212</v>
      </c>
      <c r="Z3610">
        <v>2.7639385720393972</v>
      </c>
      <c r="AA3610">
        <v>5.9321160011011838</v>
      </c>
      <c r="AB3610">
        <v>1.7443751743463112</v>
      </c>
      <c r="AC3610">
        <v>0</v>
      </c>
      <c r="AD3610">
        <v>1.5250471080646175</v>
      </c>
      <c r="AE3610">
        <v>25.291854793796652</v>
      </c>
    </row>
    <row r="3611" spans="1:31" x14ac:dyDescent="0.25">
      <c r="A3611">
        <v>2070911</v>
      </c>
      <c r="B3611">
        <v>1</v>
      </c>
      <c r="C3611" t="s">
        <v>81</v>
      </c>
      <c r="D3611" t="s">
        <v>123</v>
      </c>
      <c r="E3611" t="s">
        <v>131</v>
      </c>
      <c r="F3611" t="s">
        <v>10573</v>
      </c>
      <c r="G3611" t="s">
        <v>133</v>
      </c>
      <c r="H3611" t="s">
        <v>134</v>
      </c>
      <c r="I3611" t="s">
        <v>135</v>
      </c>
      <c r="J3611" t="s">
        <v>136</v>
      </c>
      <c r="K3611" t="s">
        <v>137</v>
      </c>
      <c r="L3611" t="s">
        <v>10574</v>
      </c>
      <c r="M3611" t="s">
        <v>10575</v>
      </c>
      <c r="N3611">
        <v>0.62916666600000004</v>
      </c>
      <c r="O3611">
        <v>4</v>
      </c>
      <c r="P3611">
        <v>550</v>
      </c>
      <c r="Q3611">
        <v>310</v>
      </c>
      <c r="R3611">
        <v>374</v>
      </c>
      <c r="S3611">
        <v>29</v>
      </c>
      <c r="T3611">
        <v>73</v>
      </c>
      <c r="U3611">
        <v>1</v>
      </c>
      <c r="V3611">
        <v>0</v>
      </c>
      <c r="W3611">
        <v>0.61188641986802095</v>
      </c>
      <c r="X3611">
        <v>85.70521514604583</v>
      </c>
      <c r="Y3611">
        <v>247.57744939174003</v>
      </c>
      <c r="Z3611">
        <v>181.39315707360794</v>
      </c>
      <c r="AA3611">
        <v>55.986594629822633</v>
      </c>
      <c r="AB3611">
        <v>35.949217959279189</v>
      </c>
      <c r="AC3611">
        <v>0</v>
      </c>
      <c r="AD3611">
        <v>0</v>
      </c>
      <c r="AE3611">
        <v>607.22352062036373</v>
      </c>
    </row>
    <row r="3612" spans="1:31" x14ac:dyDescent="0.25">
      <c r="A3612">
        <v>2070579</v>
      </c>
      <c r="B3612">
        <v>1</v>
      </c>
      <c r="C3612" t="s">
        <v>80</v>
      </c>
      <c r="D3612" t="s">
        <v>100</v>
      </c>
      <c r="E3612" t="s">
        <v>177</v>
      </c>
      <c r="F3612" t="s">
        <v>10576</v>
      </c>
      <c r="G3612" t="s">
        <v>183</v>
      </c>
      <c r="H3612" t="s">
        <v>143</v>
      </c>
      <c r="I3612" t="s">
        <v>135</v>
      </c>
      <c r="J3612" t="s">
        <v>136</v>
      </c>
      <c r="K3612" t="s">
        <v>137</v>
      </c>
      <c r="L3612" t="s">
        <v>10577</v>
      </c>
      <c r="M3612" t="s">
        <v>10578</v>
      </c>
      <c r="N3612">
        <v>5.3363888880000001</v>
      </c>
      <c r="O3612">
        <v>0</v>
      </c>
      <c r="P3612">
        <v>1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0.19407196095304496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0.19407196095304496</v>
      </c>
    </row>
    <row r="3613" spans="1:31" x14ac:dyDescent="0.25">
      <c r="A3613">
        <v>2071269</v>
      </c>
      <c r="B3613">
        <v>1</v>
      </c>
      <c r="C3613" t="s">
        <v>80</v>
      </c>
      <c r="D3613" t="s">
        <v>103</v>
      </c>
      <c r="E3613" t="s">
        <v>131</v>
      </c>
      <c r="F3613" t="s">
        <v>5766</v>
      </c>
      <c r="G3613" t="s">
        <v>133</v>
      </c>
      <c r="H3613" t="s">
        <v>134</v>
      </c>
      <c r="I3613" t="s">
        <v>135</v>
      </c>
      <c r="J3613" t="s">
        <v>136</v>
      </c>
      <c r="K3613" t="s">
        <v>137</v>
      </c>
      <c r="L3613" t="s">
        <v>10579</v>
      </c>
      <c r="M3613" t="s">
        <v>10580</v>
      </c>
      <c r="N3613">
        <v>0.38916666599999999</v>
      </c>
      <c r="O3613">
        <v>11</v>
      </c>
      <c r="P3613">
        <v>1995</v>
      </c>
      <c r="Q3613">
        <v>17</v>
      </c>
      <c r="R3613">
        <v>161</v>
      </c>
      <c r="S3613">
        <v>35</v>
      </c>
      <c r="T3613">
        <v>372</v>
      </c>
      <c r="U3613">
        <v>5</v>
      </c>
      <c r="V3613">
        <v>1</v>
      </c>
      <c r="W3613">
        <v>2.4518125409552249</v>
      </c>
      <c r="X3613">
        <v>141.12693059234377</v>
      </c>
      <c r="Y3613">
        <v>37.131004442421997</v>
      </c>
      <c r="Z3613">
        <v>13.098491710269599</v>
      </c>
      <c r="AA3613">
        <v>78.376007780556307</v>
      </c>
      <c r="AB3613">
        <v>41.629212923015793</v>
      </c>
      <c r="AC3613">
        <v>106.53314064682127</v>
      </c>
      <c r="AD3613">
        <v>2.6200579441830794</v>
      </c>
      <c r="AE3613">
        <v>422.96665858056707</v>
      </c>
    </row>
    <row r="3614" spans="1:31" x14ac:dyDescent="0.25">
      <c r="A3614">
        <v>2071246</v>
      </c>
      <c r="B3614">
        <v>1</v>
      </c>
      <c r="C3614" t="s">
        <v>80</v>
      </c>
      <c r="D3614" t="s">
        <v>107</v>
      </c>
      <c r="E3614" t="s">
        <v>158</v>
      </c>
      <c r="F3614" t="s">
        <v>10581</v>
      </c>
      <c r="G3614" t="s">
        <v>385</v>
      </c>
      <c r="H3614" t="s">
        <v>143</v>
      </c>
      <c r="I3614" t="s">
        <v>135</v>
      </c>
      <c r="J3614" t="s">
        <v>136</v>
      </c>
      <c r="K3614" t="s">
        <v>137</v>
      </c>
      <c r="L3614" t="s">
        <v>10582</v>
      </c>
      <c r="M3614" t="s">
        <v>10583</v>
      </c>
      <c r="N3614">
        <v>1.069722222</v>
      </c>
      <c r="O3614">
        <v>0</v>
      </c>
      <c r="P3614">
        <v>39</v>
      </c>
      <c r="Q3614">
        <v>0</v>
      </c>
      <c r="R3614">
        <v>0</v>
      </c>
      <c r="S3614">
        <v>0</v>
      </c>
      <c r="T3614">
        <v>1</v>
      </c>
      <c r="U3614">
        <v>0</v>
      </c>
      <c r="V3614">
        <v>0</v>
      </c>
      <c r="W3614">
        <v>0</v>
      </c>
      <c r="X3614">
        <v>9.2761621670571426</v>
      </c>
      <c r="Y3614">
        <v>0</v>
      </c>
      <c r="Z3614">
        <v>0</v>
      </c>
      <c r="AA3614">
        <v>0</v>
      </c>
      <c r="AB3614">
        <v>4.4987492854726668E-2</v>
      </c>
      <c r="AC3614">
        <v>0</v>
      </c>
      <c r="AD3614">
        <v>0</v>
      </c>
      <c r="AE3614">
        <v>9.3211496599118693</v>
      </c>
    </row>
    <row r="3615" spans="1:31" x14ac:dyDescent="0.25">
      <c r="A3615">
        <v>2071054</v>
      </c>
      <c r="B3615">
        <v>1</v>
      </c>
      <c r="C3615" t="s">
        <v>80</v>
      </c>
      <c r="D3615" t="s">
        <v>94</v>
      </c>
      <c r="E3615" t="s">
        <v>158</v>
      </c>
      <c r="F3615" t="s">
        <v>10584</v>
      </c>
      <c r="G3615" t="s">
        <v>160</v>
      </c>
      <c r="H3615" t="s">
        <v>143</v>
      </c>
      <c r="I3615" t="s">
        <v>135</v>
      </c>
      <c r="J3615" t="s">
        <v>136</v>
      </c>
      <c r="K3615" t="s">
        <v>137</v>
      </c>
      <c r="L3615" t="s">
        <v>10585</v>
      </c>
      <c r="M3615" t="s">
        <v>10586</v>
      </c>
      <c r="N3615">
        <v>4.0708333330000004</v>
      </c>
      <c r="O3615">
        <v>0</v>
      </c>
      <c r="P3615">
        <v>9</v>
      </c>
      <c r="Q3615">
        <v>0</v>
      </c>
      <c r="R3615">
        <v>2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11.145763379092271</v>
      </c>
      <c r="Y3615">
        <v>0</v>
      </c>
      <c r="Z3615">
        <v>2.6947076397941094</v>
      </c>
      <c r="AA3615">
        <v>0</v>
      </c>
      <c r="AB3615">
        <v>0</v>
      </c>
      <c r="AC3615">
        <v>0</v>
      </c>
      <c r="AD3615">
        <v>0</v>
      </c>
      <c r="AE3615">
        <v>13.84047101888638</v>
      </c>
    </row>
    <row r="3616" spans="1:31" x14ac:dyDescent="0.25">
      <c r="A3616">
        <v>2070977</v>
      </c>
      <c r="B3616">
        <v>1</v>
      </c>
      <c r="C3616" t="s">
        <v>81</v>
      </c>
      <c r="D3616" t="s">
        <v>118</v>
      </c>
      <c r="E3616" t="s">
        <v>177</v>
      </c>
      <c r="F3616" t="s">
        <v>10587</v>
      </c>
      <c r="G3616" t="s">
        <v>183</v>
      </c>
      <c r="H3616" t="s">
        <v>143</v>
      </c>
      <c r="I3616" t="s">
        <v>135</v>
      </c>
      <c r="J3616" t="s">
        <v>136</v>
      </c>
      <c r="K3616" t="s">
        <v>137</v>
      </c>
      <c r="L3616" t="s">
        <v>10588</v>
      </c>
      <c r="M3616" t="s">
        <v>10589</v>
      </c>
      <c r="N3616">
        <v>1.4183333330000001</v>
      </c>
      <c r="O3616">
        <v>0</v>
      </c>
      <c r="P3616">
        <v>3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0.54595795782522005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0.54595795782522005</v>
      </c>
    </row>
    <row r="3617" spans="1:31" x14ac:dyDescent="0.25">
      <c r="A3617">
        <v>2070413</v>
      </c>
      <c r="B3617">
        <v>1</v>
      </c>
      <c r="C3617" t="s">
        <v>81</v>
      </c>
      <c r="D3617" t="s">
        <v>121</v>
      </c>
      <c r="E3617" t="s">
        <v>158</v>
      </c>
      <c r="F3617" t="s">
        <v>10590</v>
      </c>
      <c r="G3617" t="s">
        <v>160</v>
      </c>
      <c r="H3617" t="s">
        <v>143</v>
      </c>
      <c r="I3617" t="s">
        <v>135</v>
      </c>
      <c r="J3617" t="s">
        <v>136</v>
      </c>
      <c r="K3617" t="s">
        <v>137</v>
      </c>
      <c r="L3617" t="s">
        <v>10591</v>
      </c>
      <c r="M3617" t="s">
        <v>10592</v>
      </c>
      <c r="N3617">
        <v>2.005833333</v>
      </c>
      <c r="O3617">
        <v>0</v>
      </c>
      <c r="P3617">
        <v>21</v>
      </c>
      <c r="Q3617">
        <v>0</v>
      </c>
      <c r="R3617">
        <v>3</v>
      </c>
      <c r="S3617">
        <v>0</v>
      </c>
      <c r="T3617">
        <v>1</v>
      </c>
      <c r="U3617">
        <v>0</v>
      </c>
      <c r="V3617">
        <v>0</v>
      </c>
      <c r="W3617">
        <v>0</v>
      </c>
      <c r="X3617">
        <v>6.5557847963655842</v>
      </c>
      <c r="Y3617">
        <v>0</v>
      </c>
      <c r="Z3617">
        <v>0.45743076089798418</v>
      </c>
      <c r="AA3617">
        <v>0</v>
      </c>
      <c r="AB3617">
        <v>1.8998150486247499E-2</v>
      </c>
      <c r="AC3617">
        <v>0</v>
      </c>
      <c r="AD3617">
        <v>0</v>
      </c>
      <c r="AE3617">
        <v>7.0322137077498157</v>
      </c>
    </row>
    <row r="3618" spans="1:31" x14ac:dyDescent="0.25">
      <c r="A3618">
        <v>2070785</v>
      </c>
      <c r="B3618">
        <v>1</v>
      </c>
      <c r="C3618" t="s">
        <v>80</v>
      </c>
      <c r="D3618" t="s">
        <v>93</v>
      </c>
      <c r="E3618" t="s">
        <v>146</v>
      </c>
      <c r="F3618" t="s">
        <v>10593</v>
      </c>
      <c r="G3618" t="s">
        <v>133</v>
      </c>
      <c r="H3618" t="s">
        <v>134</v>
      </c>
      <c r="I3618" t="s">
        <v>135</v>
      </c>
      <c r="J3618" t="s">
        <v>136</v>
      </c>
      <c r="K3618" t="s">
        <v>137</v>
      </c>
      <c r="L3618" t="s">
        <v>10594</v>
      </c>
      <c r="M3618" t="s">
        <v>10595</v>
      </c>
      <c r="N3618">
        <v>0.44777777699999999</v>
      </c>
      <c r="O3618">
        <v>1</v>
      </c>
      <c r="P3618">
        <v>2246</v>
      </c>
      <c r="Q3618">
        <v>14</v>
      </c>
      <c r="R3618">
        <v>584</v>
      </c>
      <c r="S3618">
        <v>7</v>
      </c>
      <c r="T3618">
        <v>561</v>
      </c>
      <c r="U3618">
        <v>5</v>
      </c>
      <c r="V3618">
        <v>0</v>
      </c>
      <c r="W3618">
        <v>5.8039029554488891E-2</v>
      </c>
      <c r="X3618">
        <v>148.41026134829767</v>
      </c>
      <c r="Y3618">
        <v>18.717463870734601</v>
      </c>
      <c r="Z3618">
        <v>149.45521372362407</v>
      </c>
      <c r="AA3618">
        <v>57.650701449450466</v>
      </c>
      <c r="AB3618">
        <v>179.95825503476655</v>
      </c>
      <c r="AC3618">
        <v>219.5293178728723</v>
      </c>
      <c r="AD3618">
        <v>0</v>
      </c>
      <c r="AE3618">
        <v>773.77925232930022</v>
      </c>
    </row>
    <row r="3619" spans="1:31" x14ac:dyDescent="0.25">
      <c r="A3619">
        <v>2071332</v>
      </c>
      <c r="B3619">
        <v>1</v>
      </c>
      <c r="C3619" t="s">
        <v>80</v>
      </c>
      <c r="D3619" t="s">
        <v>93</v>
      </c>
      <c r="E3619" t="s">
        <v>177</v>
      </c>
      <c r="F3619" t="s">
        <v>10596</v>
      </c>
      <c r="G3619" t="s">
        <v>183</v>
      </c>
      <c r="H3619" t="s">
        <v>143</v>
      </c>
      <c r="I3619" t="s">
        <v>135</v>
      </c>
      <c r="J3619" t="s">
        <v>136</v>
      </c>
      <c r="K3619" t="s">
        <v>137</v>
      </c>
      <c r="L3619" t="s">
        <v>10597</v>
      </c>
      <c r="M3619" t="s">
        <v>10598</v>
      </c>
      <c r="N3619">
        <v>1.821111111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1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2.8792532532490487</v>
      </c>
      <c r="AC3619">
        <v>0</v>
      </c>
      <c r="AD3619">
        <v>0</v>
      </c>
      <c r="AE3619">
        <v>2.8792532532490487</v>
      </c>
    </row>
    <row r="3620" spans="1:31" x14ac:dyDescent="0.25">
      <c r="A3620">
        <v>2070642</v>
      </c>
      <c r="B3620">
        <v>1</v>
      </c>
      <c r="C3620" t="s">
        <v>80</v>
      </c>
      <c r="D3620" t="s">
        <v>90</v>
      </c>
      <c r="E3620" t="s">
        <v>140</v>
      </c>
      <c r="F3620" t="s">
        <v>10599</v>
      </c>
      <c r="G3620" t="s">
        <v>324</v>
      </c>
      <c r="H3620" t="s">
        <v>143</v>
      </c>
      <c r="I3620" t="s">
        <v>135</v>
      </c>
      <c r="J3620" t="s">
        <v>136</v>
      </c>
      <c r="K3620" t="s">
        <v>137</v>
      </c>
      <c r="L3620" t="s">
        <v>10600</v>
      </c>
      <c r="M3620" t="s">
        <v>10601</v>
      </c>
      <c r="N3620">
        <v>0.36777777699999997</v>
      </c>
      <c r="O3620">
        <v>0</v>
      </c>
      <c r="P3620">
        <v>330</v>
      </c>
      <c r="Q3620">
        <v>0</v>
      </c>
      <c r="R3620">
        <v>0</v>
      </c>
      <c r="S3620">
        <v>0</v>
      </c>
      <c r="T3620">
        <v>16</v>
      </c>
      <c r="U3620">
        <v>0</v>
      </c>
      <c r="V3620">
        <v>0</v>
      </c>
      <c r="W3620">
        <v>0</v>
      </c>
      <c r="X3620">
        <v>30.70800126061237</v>
      </c>
      <c r="Y3620">
        <v>0</v>
      </c>
      <c r="Z3620">
        <v>0</v>
      </c>
      <c r="AA3620">
        <v>0</v>
      </c>
      <c r="AB3620">
        <v>6.6632282416977286</v>
      </c>
      <c r="AC3620">
        <v>0</v>
      </c>
      <c r="AD3620">
        <v>0</v>
      </c>
      <c r="AE3620">
        <v>37.371229502310101</v>
      </c>
    </row>
    <row r="3621" spans="1:31" x14ac:dyDescent="0.25">
      <c r="A3621">
        <v>2070393</v>
      </c>
      <c r="B3621">
        <v>1</v>
      </c>
      <c r="C3621" t="s">
        <v>81</v>
      </c>
      <c r="D3621" t="s">
        <v>122</v>
      </c>
      <c r="E3621" t="s">
        <v>169</v>
      </c>
      <c r="F3621" t="s">
        <v>10602</v>
      </c>
      <c r="G3621" t="s">
        <v>154</v>
      </c>
      <c r="H3621" t="s">
        <v>134</v>
      </c>
      <c r="I3621" t="s">
        <v>135</v>
      </c>
      <c r="J3621" t="s">
        <v>136</v>
      </c>
      <c r="K3621" t="s">
        <v>155</v>
      </c>
      <c r="L3621" t="s">
        <v>10603</v>
      </c>
      <c r="M3621" t="s">
        <v>10604</v>
      </c>
      <c r="N3621">
        <v>7.7852619440000002</v>
      </c>
      <c r="O3621">
        <v>0</v>
      </c>
      <c r="P3621">
        <v>33</v>
      </c>
      <c r="Q3621">
        <v>0</v>
      </c>
      <c r="R3621">
        <v>0</v>
      </c>
      <c r="S3621">
        <v>0</v>
      </c>
      <c r="T3621">
        <v>1</v>
      </c>
      <c r="U3621">
        <v>0</v>
      </c>
      <c r="V3621">
        <v>0</v>
      </c>
      <c r="W3621">
        <v>0</v>
      </c>
      <c r="X3621">
        <v>40.706089907315302</v>
      </c>
      <c r="Y3621">
        <v>0</v>
      </c>
      <c r="Z3621">
        <v>0</v>
      </c>
      <c r="AA3621">
        <v>0</v>
      </c>
      <c r="AB3621">
        <v>0.20565648914097001</v>
      </c>
      <c r="AC3621">
        <v>0</v>
      </c>
      <c r="AD3621">
        <v>0</v>
      </c>
      <c r="AE3621">
        <v>40.911746396456273</v>
      </c>
    </row>
    <row r="3622" spans="1:31" x14ac:dyDescent="0.25">
      <c r="A3622">
        <v>2070456</v>
      </c>
      <c r="B3622">
        <v>1</v>
      </c>
      <c r="C3622" t="s">
        <v>80</v>
      </c>
      <c r="D3622" t="s">
        <v>82</v>
      </c>
      <c r="E3622" t="s">
        <v>140</v>
      </c>
      <c r="F3622" t="s">
        <v>10605</v>
      </c>
      <c r="G3622" t="s">
        <v>154</v>
      </c>
      <c r="H3622" t="s">
        <v>143</v>
      </c>
      <c r="I3622" t="s">
        <v>135</v>
      </c>
      <c r="J3622" t="s">
        <v>136</v>
      </c>
      <c r="K3622" t="s">
        <v>155</v>
      </c>
      <c r="L3622" t="s">
        <v>10606</v>
      </c>
      <c r="M3622" t="s">
        <v>10607</v>
      </c>
      <c r="N3622">
        <v>6.0316666659999996</v>
      </c>
      <c r="O3622">
        <v>0</v>
      </c>
      <c r="P3622">
        <v>715</v>
      </c>
      <c r="Q3622">
        <v>0</v>
      </c>
      <c r="R3622">
        <v>0</v>
      </c>
      <c r="S3622">
        <v>0</v>
      </c>
      <c r="T3622">
        <v>57</v>
      </c>
      <c r="U3622">
        <v>0</v>
      </c>
      <c r="V3622">
        <v>0</v>
      </c>
      <c r="W3622">
        <v>0</v>
      </c>
      <c r="X3622">
        <v>982.1936743112401</v>
      </c>
      <c r="Y3622">
        <v>0</v>
      </c>
      <c r="Z3622">
        <v>0</v>
      </c>
      <c r="AA3622">
        <v>0</v>
      </c>
      <c r="AB3622">
        <v>284.87470391479513</v>
      </c>
      <c r="AC3622">
        <v>0</v>
      </c>
      <c r="AD3622">
        <v>0</v>
      </c>
      <c r="AE3622">
        <v>1267.0683782260353</v>
      </c>
    </row>
    <row r="3623" spans="1:31" x14ac:dyDescent="0.25">
      <c r="A3623">
        <v>2070997</v>
      </c>
      <c r="B3623">
        <v>1</v>
      </c>
      <c r="C3623" t="s">
        <v>81</v>
      </c>
      <c r="D3623" t="s">
        <v>117</v>
      </c>
      <c r="E3623" t="s">
        <v>169</v>
      </c>
      <c r="F3623" t="s">
        <v>10608</v>
      </c>
      <c r="G3623" t="s">
        <v>171</v>
      </c>
      <c r="H3623" t="s">
        <v>134</v>
      </c>
      <c r="I3623" t="s">
        <v>135</v>
      </c>
      <c r="J3623" t="s">
        <v>136</v>
      </c>
      <c r="K3623" t="s">
        <v>137</v>
      </c>
      <c r="L3623" t="s">
        <v>10609</v>
      </c>
      <c r="M3623" t="s">
        <v>10610</v>
      </c>
      <c r="N3623">
        <v>4.2652777769999997</v>
      </c>
      <c r="O3623">
        <v>0</v>
      </c>
      <c r="P3623">
        <v>28</v>
      </c>
      <c r="Q3623">
        <v>0</v>
      </c>
      <c r="R3623">
        <v>4</v>
      </c>
      <c r="S3623">
        <v>0</v>
      </c>
      <c r="T3623">
        <v>4</v>
      </c>
      <c r="U3623">
        <v>0</v>
      </c>
      <c r="V3623">
        <v>0</v>
      </c>
      <c r="W3623">
        <v>0</v>
      </c>
      <c r="X3623">
        <v>25.646211955249079</v>
      </c>
      <c r="Y3623">
        <v>0</v>
      </c>
      <c r="Z3623">
        <v>5.5126473119404409</v>
      </c>
      <c r="AA3623">
        <v>0</v>
      </c>
      <c r="AB3623">
        <v>17.71613455694418</v>
      </c>
      <c r="AC3623">
        <v>0</v>
      </c>
      <c r="AD3623">
        <v>0</v>
      </c>
      <c r="AE3623">
        <v>48.874993824133696</v>
      </c>
    </row>
    <row r="3624" spans="1:31" x14ac:dyDescent="0.25">
      <c r="A3624">
        <v>2070350</v>
      </c>
      <c r="B3624">
        <v>1</v>
      </c>
      <c r="C3624" t="s">
        <v>80</v>
      </c>
      <c r="D3624" t="s">
        <v>92</v>
      </c>
      <c r="E3624" t="s">
        <v>146</v>
      </c>
      <c r="F3624" t="s">
        <v>10611</v>
      </c>
      <c r="G3624" t="s">
        <v>133</v>
      </c>
      <c r="H3624" t="s">
        <v>134</v>
      </c>
      <c r="I3624" t="s">
        <v>135</v>
      </c>
      <c r="J3624" t="s">
        <v>136</v>
      </c>
      <c r="K3624" t="s">
        <v>137</v>
      </c>
      <c r="L3624" t="s">
        <v>10612</v>
      </c>
      <c r="M3624" t="s">
        <v>10613</v>
      </c>
      <c r="N3624">
        <v>8.8055554999999994E-2</v>
      </c>
      <c r="O3624">
        <v>0</v>
      </c>
      <c r="P3624">
        <v>428</v>
      </c>
      <c r="Q3624">
        <v>0</v>
      </c>
      <c r="R3624">
        <v>0</v>
      </c>
      <c r="S3624">
        <v>0</v>
      </c>
      <c r="T3624">
        <v>20</v>
      </c>
      <c r="U3624">
        <v>0</v>
      </c>
      <c r="V3624">
        <v>0</v>
      </c>
      <c r="W3624">
        <v>0</v>
      </c>
      <c r="X3624">
        <v>8.3571598641309812</v>
      </c>
      <c r="Y3624">
        <v>0</v>
      </c>
      <c r="Z3624">
        <v>0</v>
      </c>
      <c r="AA3624">
        <v>0</v>
      </c>
      <c r="AB3624">
        <v>1.214688789344363</v>
      </c>
      <c r="AC3624">
        <v>0</v>
      </c>
      <c r="AD3624">
        <v>0</v>
      </c>
      <c r="AE3624">
        <v>9.5718486534753442</v>
      </c>
    </row>
    <row r="3625" spans="1:31" x14ac:dyDescent="0.25">
      <c r="A3625">
        <v>2070848</v>
      </c>
      <c r="B3625">
        <v>1</v>
      </c>
      <c r="C3625" t="s">
        <v>80</v>
      </c>
      <c r="D3625" t="s">
        <v>106</v>
      </c>
      <c r="E3625" t="s">
        <v>158</v>
      </c>
      <c r="F3625" t="s">
        <v>10614</v>
      </c>
      <c r="G3625" t="s">
        <v>160</v>
      </c>
      <c r="H3625" t="s">
        <v>143</v>
      </c>
      <c r="I3625" t="s">
        <v>135</v>
      </c>
      <c r="J3625" t="s">
        <v>136</v>
      </c>
      <c r="K3625" t="s">
        <v>137</v>
      </c>
      <c r="L3625" t="s">
        <v>10615</v>
      </c>
      <c r="M3625" t="s">
        <v>10616</v>
      </c>
      <c r="N3625">
        <v>5.193333333</v>
      </c>
      <c r="O3625">
        <v>0</v>
      </c>
      <c r="P3625">
        <v>74</v>
      </c>
      <c r="Q3625">
        <v>0</v>
      </c>
      <c r="R3625">
        <v>0</v>
      </c>
      <c r="S3625">
        <v>0</v>
      </c>
      <c r="T3625">
        <v>4</v>
      </c>
      <c r="U3625">
        <v>0</v>
      </c>
      <c r="V3625">
        <v>0</v>
      </c>
      <c r="W3625">
        <v>0</v>
      </c>
      <c r="X3625">
        <v>41.418755939562189</v>
      </c>
      <c r="Y3625">
        <v>0</v>
      </c>
      <c r="Z3625">
        <v>0</v>
      </c>
      <c r="AA3625">
        <v>0</v>
      </c>
      <c r="AB3625">
        <v>1.0089863570471203</v>
      </c>
      <c r="AC3625">
        <v>0</v>
      </c>
      <c r="AD3625">
        <v>0</v>
      </c>
      <c r="AE3625">
        <v>42.42774229660931</v>
      </c>
    </row>
    <row r="3626" spans="1:31" x14ac:dyDescent="0.25">
      <c r="A3626">
        <v>2070742</v>
      </c>
      <c r="B3626">
        <v>1</v>
      </c>
      <c r="C3626" t="s">
        <v>80</v>
      </c>
      <c r="D3626" t="s">
        <v>83</v>
      </c>
      <c r="E3626" t="s">
        <v>131</v>
      </c>
      <c r="F3626" t="s">
        <v>10617</v>
      </c>
      <c r="G3626" t="s">
        <v>133</v>
      </c>
      <c r="H3626" t="s">
        <v>134</v>
      </c>
      <c r="I3626" t="s">
        <v>135</v>
      </c>
      <c r="J3626" t="s">
        <v>136</v>
      </c>
      <c r="K3626" t="s">
        <v>137</v>
      </c>
      <c r="L3626" t="s">
        <v>10618</v>
      </c>
      <c r="M3626" t="s">
        <v>9707</v>
      </c>
      <c r="N3626">
        <v>0.19305555499999999</v>
      </c>
      <c r="O3626">
        <v>0</v>
      </c>
      <c r="P3626">
        <v>2395</v>
      </c>
      <c r="Q3626">
        <v>0</v>
      </c>
      <c r="R3626">
        <v>18</v>
      </c>
      <c r="S3626">
        <v>9</v>
      </c>
      <c r="T3626">
        <v>354</v>
      </c>
      <c r="U3626">
        <v>1</v>
      </c>
      <c r="V3626">
        <v>7</v>
      </c>
      <c r="W3626">
        <v>0</v>
      </c>
      <c r="X3626">
        <v>130.81932306565443</v>
      </c>
      <c r="Y3626">
        <v>0</v>
      </c>
      <c r="Z3626">
        <v>4.1969737626216075</v>
      </c>
      <c r="AA3626">
        <v>27.514244419117389</v>
      </c>
      <c r="AB3626">
        <v>104.4672046619437</v>
      </c>
      <c r="AC3626">
        <v>3.0212556181155557</v>
      </c>
      <c r="AD3626">
        <v>71.923880545223682</v>
      </c>
      <c r="AE3626">
        <v>341.94288207267641</v>
      </c>
    </row>
    <row r="3627" spans="1:31" x14ac:dyDescent="0.25">
      <c r="A3627">
        <v>2071140</v>
      </c>
      <c r="B3627">
        <v>1</v>
      </c>
      <c r="C3627" t="s">
        <v>80</v>
      </c>
      <c r="D3627" t="s">
        <v>110</v>
      </c>
      <c r="E3627" t="s">
        <v>158</v>
      </c>
      <c r="F3627" t="s">
        <v>10619</v>
      </c>
      <c r="G3627" t="s">
        <v>385</v>
      </c>
      <c r="H3627" t="s">
        <v>143</v>
      </c>
      <c r="I3627" t="s">
        <v>135</v>
      </c>
      <c r="J3627" t="s">
        <v>136</v>
      </c>
      <c r="K3627" t="s">
        <v>137</v>
      </c>
      <c r="L3627" t="s">
        <v>10620</v>
      </c>
      <c r="M3627" t="s">
        <v>10621</v>
      </c>
      <c r="N3627">
        <v>3.923333333</v>
      </c>
      <c r="O3627">
        <v>0</v>
      </c>
      <c r="P3627">
        <v>51</v>
      </c>
      <c r="Q3627">
        <v>0</v>
      </c>
      <c r="R3627">
        <v>0</v>
      </c>
      <c r="S3627">
        <v>0</v>
      </c>
      <c r="T3627">
        <v>12</v>
      </c>
      <c r="U3627">
        <v>0</v>
      </c>
      <c r="V3627">
        <v>0</v>
      </c>
      <c r="W3627">
        <v>0</v>
      </c>
      <c r="X3627">
        <v>54.599946497978323</v>
      </c>
      <c r="Y3627">
        <v>0</v>
      </c>
      <c r="Z3627">
        <v>0</v>
      </c>
      <c r="AA3627">
        <v>0</v>
      </c>
      <c r="AB3627">
        <v>85.582744758222518</v>
      </c>
      <c r="AC3627">
        <v>0</v>
      </c>
      <c r="AD3627">
        <v>0</v>
      </c>
      <c r="AE3627">
        <v>140.18269125620083</v>
      </c>
    </row>
    <row r="3628" spans="1:31" x14ac:dyDescent="0.25">
      <c r="A3628">
        <v>2070891</v>
      </c>
      <c r="B3628">
        <v>1</v>
      </c>
      <c r="C3628" t="s">
        <v>81</v>
      </c>
      <c r="D3628" t="s">
        <v>121</v>
      </c>
      <c r="E3628" t="s">
        <v>131</v>
      </c>
      <c r="F3628" t="s">
        <v>8861</v>
      </c>
      <c r="G3628" t="s">
        <v>133</v>
      </c>
      <c r="H3628" t="s">
        <v>134</v>
      </c>
      <c r="I3628" t="s">
        <v>259</v>
      </c>
      <c r="J3628" t="s">
        <v>136</v>
      </c>
      <c r="K3628" t="s">
        <v>137</v>
      </c>
      <c r="L3628" t="s">
        <v>10622</v>
      </c>
      <c r="M3628" t="s">
        <v>10034</v>
      </c>
      <c r="N3628">
        <v>8.3333330000000001E-3</v>
      </c>
      <c r="O3628">
        <v>0</v>
      </c>
      <c r="P3628">
        <v>896</v>
      </c>
      <c r="Q3628">
        <v>5</v>
      </c>
      <c r="R3628">
        <v>21</v>
      </c>
      <c r="S3628">
        <v>3</v>
      </c>
      <c r="T3628">
        <v>34</v>
      </c>
      <c r="U3628">
        <v>0</v>
      </c>
      <c r="V3628">
        <v>0</v>
      </c>
      <c r="W3628">
        <v>0</v>
      </c>
      <c r="X3628">
        <v>1.1512113665640691</v>
      </c>
      <c r="Y3628">
        <v>3.3711014673233342E-2</v>
      </c>
      <c r="Z3628">
        <v>5.7321941616918358E-2</v>
      </c>
      <c r="AA3628">
        <v>0.10450728118207669</v>
      </c>
      <c r="AB3628">
        <v>0.13101333064685666</v>
      </c>
      <c r="AC3628">
        <v>0</v>
      </c>
      <c r="AD3628">
        <v>0</v>
      </c>
      <c r="AE3628">
        <v>1.4777649346831541</v>
      </c>
    </row>
    <row r="3629" spans="1:31" x14ac:dyDescent="0.25">
      <c r="A3629">
        <v>2070499</v>
      </c>
      <c r="B3629">
        <v>1</v>
      </c>
      <c r="C3629" t="s">
        <v>81</v>
      </c>
      <c r="D3629" t="s">
        <v>118</v>
      </c>
      <c r="E3629" t="s">
        <v>169</v>
      </c>
      <c r="F3629" t="s">
        <v>10623</v>
      </c>
      <c r="G3629" t="s">
        <v>464</v>
      </c>
      <c r="H3629" t="s">
        <v>134</v>
      </c>
      <c r="I3629" t="s">
        <v>135</v>
      </c>
      <c r="J3629" t="s">
        <v>136</v>
      </c>
      <c r="K3629" t="s">
        <v>137</v>
      </c>
      <c r="L3629" t="s">
        <v>10624</v>
      </c>
      <c r="M3629" t="s">
        <v>10625</v>
      </c>
      <c r="N3629">
        <v>1.0874999999999999</v>
      </c>
      <c r="O3629">
        <v>0</v>
      </c>
      <c r="P3629">
        <v>0</v>
      </c>
      <c r="Q3629">
        <v>3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5.4776747979581319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5.4776747979581319</v>
      </c>
    </row>
    <row r="3630" spans="1:31" x14ac:dyDescent="0.25">
      <c r="A3630">
        <v>2070568</v>
      </c>
      <c r="B3630">
        <v>1</v>
      </c>
      <c r="C3630" t="s">
        <v>80</v>
      </c>
      <c r="D3630" t="s">
        <v>91</v>
      </c>
      <c r="E3630" t="s">
        <v>169</v>
      </c>
      <c r="F3630" t="s">
        <v>10626</v>
      </c>
      <c r="G3630" t="s">
        <v>171</v>
      </c>
      <c r="H3630" t="s">
        <v>134</v>
      </c>
      <c r="I3630" t="s">
        <v>135</v>
      </c>
      <c r="J3630" t="s">
        <v>136</v>
      </c>
      <c r="K3630" t="s">
        <v>137</v>
      </c>
      <c r="L3630" t="s">
        <v>10627</v>
      </c>
      <c r="M3630" t="s">
        <v>10628</v>
      </c>
      <c r="N3630">
        <v>3.4513888879999999</v>
      </c>
      <c r="O3630">
        <v>0</v>
      </c>
      <c r="P3630">
        <v>4</v>
      </c>
      <c r="Q3630">
        <v>0</v>
      </c>
      <c r="R3630">
        <v>16</v>
      </c>
      <c r="S3630">
        <v>0</v>
      </c>
      <c r="T3630">
        <v>3</v>
      </c>
      <c r="U3630">
        <v>0</v>
      </c>
      <c r="V3630">
        <v>0</v>
      </c>
      <c r="W3630">
        <v>0</v>
      </c>
      <c r="X3630">
        <v>0.90146802370553736</v>
      </c>
      <c r="Y3630">
        <v>0</v>
      </c>
      <c r="Z3630">
        <v>27.507697952263001</v>
      </c>
      <c r="AA3630">
        <v>0</v>
      </c>
      <c r="AB3630">
        <v>31.004491142708797</v>
      </c>
      <c r="AC3630">
        <v>0</v>
      </c>
      <c r="AD3630">
        <v>0</v>
      </c>
      <c r="AE3630">
        <v>59.413657118677335</v>
      </c>
    </row>
    <row r="3631" spans="1:31" x14ac:dyDescent="0.25">
      <c r="A3631">
        <v>2071255</v>
      </c>
      <c r="B3631">
        <v>1</v>
      </c>
      <c r="C3631" t="s">
        <v>80</v>
      </c>
      <c r="D3631" t="s">
        <v>107</v>
      </c>
      <c r="E3631" t="s">
        <v>131</v>
      </c>
      <c r="F3631" t="s">
        <v>10414</v>
      </c>
      <c r="G3631" t="s">
        <v>133</v>
      </c>
      <c r="H3631" t="s">
        <v>134</v>
      </c>
      <c r="I3631" t="s">
        <v>135</v>
      </c>
      <c r="J3631" t="s">
        <v>136</v>
      </c>
      <c r="K3631" t="s">
        <v>137</v>
      </c>
      <c r="L3631" t="s">
        <v>10629</v>
      </c>
      <c r="M3631" t="s">
        <v>10630</v>
      </c>
      <c r="N3631">
        <v>1.3447222219999999</v>
      </c>
      <c r="O3631">
        <v>0</v>
      </c>
      <c r="P3631">
        <v>131</v>
      </c>
      <c r="Q3631">
        <v>0</v>
      </c>
      <c r="R3631">
        <v>1</v>
      </c>
      <c r="S3631">
        <v>0</v>
      </c>
      <c r="T3631">
        <v>23</v>
      </c>
      <c r="U3631">
        <v>0</v>
      </c>
      <c r="V3631">
        <v>0</v>
      </c>
      <c r="W3631">
        <v>0</v>
      </c>
      <c r="X3631">
        <v>39.991318898521172</v>
      </c>
      <c r="Y3631">
        <v>0</v>
      </c>
      <c r="Z3631">
        <v>0.29894160373851891</v>
      </c>
      <c r="AA3631">
        <v>0</v>
      </c>
      <c r="AB3631">
        <v>4.8481998458289262</v>
      </c>
      <c r="AC3631">
        <v>0</v>
      </c>
      <c r="AD3631">
        <v>0</v>
      </c>
      <c r="AE3631">
        <v>45.138460348088614</v>
      </c>
    </row>
    <row r="3632" spans="1:31" x14ac:dyDescent="0.25">
      <c r="A3632">
        <v>2070923</v>
      </c>
      <c r="B3632">
        <v>1</v>
      </c>
      <c r="C3632" t="s">
        <v>81</v>
      </c>
      <c r="D3632" t="s">
        <v>122</v>
      </c>
      <c r="E3632" t="s">
        <v>140</v>
      </c>
      <c r="F3632" t="s">
        <v>10631</v>
      </c>
      <c r="G3632" t="s">
        <v>142</v>
      </c>
      <c r="H3632" t="s">
        <v>143</v>
      </c>
      <c r="I3632" t="s">
        <v>135</v>
      </c>
      <c r="J3632" t="s">
        <v>136</v>
      </c>
      <c r="K3632" t="s">
        <v>137</v>
      </c>
      <c r="L3632" t="s">
        <v>10632</v>
      </c>
      <c r="M3632" t="s">
        <v>10633</v>
      </c>
      <c r="N3632">
        <v>2.306944444</v>
      </c>
      <c r="O3632">
        <v>0</v>
      </c>
      <c r="P3632">
        <v>147</v>
      </c>
      <c r="Q3632">
        <v>0</v>
      </c>
      <c r="R3632">
        <v>1</v>
      </c>
      <c r="S3632">
        <v>0</v>
      </c>
      <c r="T3632">
        <v>17</v>
      </c>
      <c r="U3632">
        <v>0</v>
      </c>
      <c r="V3632">
        <v>0</v>
      </c>
      <c r="W3632">
        <v>0</v>
      </c>
      <c r="X3632">
        <v>52.436280973814107</v>
      </c>
      <c r="Y3632">
        <v>0</v>
      </c>
      <c r="Z3632">
        <v>1.2958600255172326</v>
      </c>
      <c r="AA3632">
        <v>0</v>
      </c>
      <c r="AB3632">
        <v>24.067008977003567</v>
      </c>
      <c r="AC3632">
        <v>0</v>
      </c>
      <c r="AD3632">
        <v>0</v>
      </c>
      <c r="AE3632">
        <v>77.799149976334917</v>
      </c>
    </row>
    <row r="3633" spans="1:31" x14ac:dyDescent="0.25">
      <c r="A3633">
        <v>2070877</v>
      </c>
      <c r="B3633">
        <v>1</v>
      </c>
      <c r="C3633" t="s">
        <v>81</v>
      </c>
      <c r="D3633" t="s">
        <v>118</v>
      </c>
      <c r="E3633" t="s">
        <v>169</v>
      </c>
      <c r="F3633" t="s">
        <v>10634</v>
      </c>
      <c r="G3633" t="s">
        <v>133</v>
      </c>
      <c r="H3633" t="s">
        <v>134</v>
      </c>
      <c r="I3633" t="s">
        <v>135</v>
      </c>
      <c r="J3633" t="s">
        <v>136</v>
      </c>
      <c r="K3633" t="s">
        <v>137</v>
      </c>
      <c r="L3633" t="s">
        <v>10635</v>
      </c>
      <c r="M3633" t="s">
        <v>10636</v>
      </c>
      <c r="N3633">
        <v>0.43777777699999998</v>
      </c>
      <c r="O3633">
        <v>0</v>
      </c>
      <c r="P3633">
        <v>3233</v>
      </c>
      <c r="Q3633">
        <v>1</v>
      </c>
      <c r="R3633">
        <v>16</v>
      </c>
      <c r="S3633">
        <v>43</v>
      </c>
      <c r="T3633">
        <v>158</v>
      </c>
      <c r="U3633">
        <v>2</v>
      </c>
      <c r="V3633">
        <v>0</v>
      </c>
      <c r="W3633">
        <v>0</v>
      </c>
      <c r="X3633">
        <v>274.9892733323918</v>
      </c>
      <c r="Y3633">
        <v>0</v>
      </c>
      <c r="Z3633">
        <v>9.4200968965547478</v>
      </c>
      <c r="AA3633">
        <v>206.663822385196</v>
      </c>
      <c r="AB3633">
        <v>98.003328066707013</v>
      </c>
      <c r="AC3633">
        <v>76.734523064039564</v>
      </c>
      <c r="AD3633">
        <v>0</v>
      </c>
      <c r="AE3633">
        <v>665.81104374488916</v>
      </c>
    </row>
    <row r="3634" spans="1:31" x14ac:dyDescent="0.25">
      <c r="A3634">
        <v>2070731</v>
      </c>
      <c r="B3634">
        <v>1</v>
      </c>
      <c r="C3634" t="s">
        <v>80</v>
      </c>
      <c r="D3634" t="s">
        <v>106</v>
      </c>
      <c r="E3634" t="s">
        <v>146</v>
      </c>
      <c r="F3634" t="s">
        <v>10479</v>
      </c>
      <c r="G3634" t="s">
        <v>133</v>
      </c>
      <c r="H3634" t="s">
        <v>134</v>
      </c>
      <c r="I3634" t="s">
        <v>135</v>
      </c>
      <c r="J3634" t="s">
        <v>136</v>
      </c>
      <c r="K3634" t="s">
        <v>137</v>
      </c>
      <c r="L3634" t="s">
        <v>10637</v>
      </c>
      <c r="M3634" t="s">
        <v>10638</v>
      </c>
      <c r="N3634">
        <v>6.6666665999999999E-2</v>
      </c>
      <c r="O3634">
        <v>0</v>
      </c>
      <c r="P3634">
        <v>544</v>
      </c>
      <c r="Q3634">
        <v>20</v>
      </c>
      <c r="R3634">
        <v>158</v>
      </c>
      <c r="S3634">
        <v>9</v>
      </c>
      <c r="T3634">
        <v>112</v>
      </c>
      <c r="U3634">
        <v>0</v>
      </c>
      <c r="V3634">
        <v>0</v>
      </c>
      <c r="W3634">
        <v>0</v>
      </c>
      <c r="X3634">
        <v>7.6046061861205354</v>
      </c>
      <c r="Y3634">
        <v>14.310624720086665</v>
      </c>
      <c r="Z3634">
        <v>15.7407066949102</v>
      </c>
      <c r="AA3634">
        <v>2.1714269217850002</v>
      </c>
      <c r="AB3634">
        <v>11.688546285078397</v>
      </c>
      <c r="AC3634">
        <v>0</v>
      </c>
      <c r="AD3634">
        <v>0</v>
      </c>
      <c r="AE3634">
        <v>51.515910807980795</v>
      </c>
    </row>
    <row r="3635" spans="1:31" x14ac:dyDescent="0.25">
      <c r="A3635">
        <v>2071249</v>
      </c>
      <c r="B3635">
        <v>1</v>
      </c>
      <c r="C3635" t="s">
        <v>81</v>
      </c>
      <c r="D3635" t="s">
        <v>127</v>
      </c>
      <c r="E3635" t="s">
        <v>131</v>
      </c>
      <c r="F3635" t="s">
        <v>2862</v>
      </c>
      <c r="G3635" t="s">
        <v>133</v>
      </c>
      <c r="H3635" t="s">
        <v>134</v>
      </c>
      <c r="I3635" t="s">
        <v>135</v>
      </c>
      <c r="J3635" t="s">
        <v>136</v>
      </c>
      <c r="K3635" t="s">
        <v>137</v>
      </c>
      <c r="L3635" t="s">
        <v>10639</v>
      </c>
      <c r="M3635" t="s">
        <v>10640</v>
      </c>
      <c r="N3635">
        <v>0.68333333299999999</v>
      </c>
      <c r="O3635">
        <v>0</v>
      </c>
      <c r="P3635">
        <v>764</v>
      </c>
      <c r="Q3635">
        <v>26</v>
      </c>
      <c r="R3635">
        <v>31</v>
      </c>
      <c r="S3635">
        <v>2</v>
      </c>
      <c r="T3635">
        <v>79</v>
      </c>
      <c r="U3635">
        <v>0</v>
      </c>
      <c r="V3635">
        <v>0</v>
      </c>
      <c r="W3635">
        <v>0</v>
      </c>
      <c r="X3635">
        <v>85.143189550954759</v>
      </c>
      <c r="Y3635">
        <v>26.983037114421617</v>
      </c>
      <c r="Z3635">
        <v>15.017078541082004</v>
      </c>
      <c r="AA3635">
        <v>1.9813436880460671</v>
      </c>
      <c r="AB3635">
        <v>20.218748105759733</v>
      </c>
      <c r="AC3635">
        <v>0</v>
      </c>
      <c r="AD3635">
        <v>0</v>
      </c>
      <c r="AE3635">
        <v>149.34339700026419</v>
      </c>
    </row>
    <row r="3636" spans="1:31" x14ac:dyDescent="0.25">
      <c r="A3636">
        <v>2070708</v>
      </c>
      <c r="B3636">
        <v>1</v>
      </c>
      <c r="C3636" t="s">
        <v>80</v>
      </c>
      <c r="D3636" t="s">
        <v>98</v>
      </c>
      <c r="E3636" t="s">
        <v>177</v>
      </c>
      <c r="F3636" t="s">
        <v>10641</v>
      </c>
      <c r="G3636" t="s">
        <v>183</v>
      </c>
      <c r="H3636" t="s">
        <v>143</v>
      </c>
      <c r="I3636" t="s">
        <v>135</v>
      </c>
      <c r="J3636" t="s">
        <v>136</v>
      </c>
      <c r="K3636" t="s">
        <v>137</v>
      </c>
      <c r="L3636" t="s">
        <v>10642</v>
      </c>
      <c r="M3636" t="s">
        <v>10643</v>
      </c>
      <c r="N3636">
        <v>5.5708333330000004</v>
      </c>
      <c r="O3636">
        <v>0</v>
      </c>
      <c r="P3636">
        <v>1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0.21592720277504637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0.21592720277504637</v>
      </c>
    </row>
    <row r="3637" spans="1:31" x14ac:dyDescent="0.25">
      <c r="A3637">
        <v>2071023</v>
      </c>
      <c r="B3637">
        <v>1</v>
      </c>
      <c r="C3637" t="s">
        <v>81</v>
      </c>
      <c r="D3637" t="s">
        <v>123</v>
      </c>
      <c r="E3637" t="s">
        <v>146</v>
      </c>
      <c r="F3637" t="s">
        <v>10644</v>
      </c>
      <c r="G3637" t="s">
        <v>133</v>
      </c>
      <c r="H3637" t="s">
        <v>134</v>
      </c>
      <c r="I3637" t="s">
        <v>135</v>
      </c>
      <c r="J3637" t="s">
        <v>136</v>
      </c>
      <c r="K3637" t="s">
        <v>137</v>
      </c>
      <c r="L3637" t="s">
        <v>10645</v>
      </c>
      <c r="M3637" t="s">
        <v>10646</v>
      </c>
      <c r="N3637">
        <v>1.4966666660000001</v>
      </c>
      <c r="O3637">
        <v>5</v>
      </c>
      <c r="P3637">
        <v>0</v>
      </c>
      <c r="Q3637">
        <v>69</v>
      </c>
      <c r="R3637">
        <v>0</v>
      </c>
      <c r="S3637">
        <v>10</v>
      </c>
      <c r="T3637">
        <v>0</v>
      </c>
      <c r="U3637">
        <v>0</v>
      </c>
      <c r="V3637">
        <v>0</v>
      </c>
      <c r="W3637">
        <v>1.1264521823044875</v>
      </c>
      <c r="X3637">
        <v>0</v>
      </c>
      <c r="Y3637">
        <v>46.638389358117294</v>
      </c>
      <c r="Z3637">
        <v>0</v>
      </c>
      <c r="AA3637">
        <v>7.1663761737058982</v>
      </c>
      <c r="AB3637">
        <v>0</v>
      </c>
      <c r="AC3637">
        <v>0</v>
      </c>
      <c r="AD3637">
        <v>0</v>
      </c>
      <c r="AE3637">
        <v>54.931217714127683</v>
      </c>
    </row>
    <row r="3638" spans="1:31" x14ac:dyDescent="0.25">
      <c r="A3638">
        <v>2071272</v>
      </c>
      <c r="B3638">
        <v>1</v>
      </c>
      <c r="C3638" t="s">
        <v>80</v>
      </c>
      <c r="D3638" t="s">
        <v>110</v>
      </c>
      <c r="E3638" t="s">
        <v>177</v>
      </c>
      <c r="F3638" t="s">
        <v>10647</v>
      </c>
      <c r="G3638" t="s">
        <v>183</v>
      </c>
      <c r="H3638" t="s">
        <v>143</v>
      </c>
      <c r="I3638" t="s">
        <v>135</v>
      </c>
      <c r="J3638" t="s">
        <v>136</v>
      </c>
      <c r="K3638" t="s">
        <v>137</v>
      </c>
      <c r="L3638" t="s">
        <v>10648</v>
      </c>
      <c r="M3638" t="s">
        <v>10649</v>
      </c>
      <c r="N3638">
        <v>5.9069444439999996</v>
      </c>
      <c r="O3638">
        <v>0</v>
      </c>
      <c r="P3638">
        <v>2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1.8869544562100027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1.8869544562100027</v>
      </c>
    </row>
    <row r="3639" spans="1:31" x14ac:dyDescent="0.25">
      <c r="A3639">
        <v>2071069</v>
      </c>
      <c r="B3639">
        <v>1</v>
      </c>
      <c r="C3639" t="s">
        <v>80</v>
      </c>
      <c r="D3639" t="s">
        <v>93</v>
      </c>
      <c r="E3639" t="s">
        <v>158</v>
      </c>
      <c r="F3639" t="s">
        <v>10650</v>
      </c>
      <c r="G3639" t="s">
        <v>160</v>
      </c>
      <c r="H3639" t="s">
        <v>143</v>
      </c>
      <c r="I3639" t="s">
        <v>135</v>
      </c>
      <c r="J3639" t="s">
        <v>136</v>
      </c>
      <c r="K3639" t="s">
        <v>137</v>
      </c>
      <c r="L3639" t="s">
        <v>10651</v>
      </c>
      <c r="M3639" t="s">
        <v>10652</v>
      </c>
      <c r="N3639">
        <v>2.1363888879999999</v>
      </c>
      <c r="O3639">
        <v>0</v>
      </c>
      <c r="P3639">
        <v>6</v>
      </c>
      <c r="Q3639">
        <v>0</v>
      </c>
      <c r="R3639">
        <v>7</v>
      </c>
      <c r="S3639">
        <v>0</v>
      </c>
      <c r="T3639">
        <v>1</v>
      </c>
      <c r="U3639">
        <v>0</v>
      </c>
      <c r="V3639">
        <v>0</v>
      </c>
      <c r="W3639">
        <v>0</v>
      </c>
      <c r="X3639">
        <v>4.840611764459422</v>
      </c>
      <c r="Y3639">
        <v>0</v>
      </c>
      <c r="Z3639">
        <v>54.64071343620089</v>
      </c>
      <c r="AA3639">
        <v>0</v>
      </c>
      <c r="AB3639">
        <v>3.3045859749084157</v>
      </c>
      <c r="AC3639">
        <v>0</v>
      </c>
      <c r="AD3639">
        <v>0</v>
      </c>
      <c r="AE3639">
        <v>62.785911175568728</v>
      </c>
    </row>
    <row r="3640" spans="1:31" x14ac:dyDescent="0.25">
      <c r="A3640">
        <v>2070382</v>
      </c>
      <c r="B3640">
        <v>1</v>
      </c>
      <c r="C3640" t="s">
        <v>81</v>
      </c>
      <c r="D3640" t="s">
        <v>112</v>
      </c>
      <c r="E3640" t="s">
        <v>169</v>
      </c>
      <c r="F3640" t="s">
        <v>2402</v>
      </c>
      <c r="G3640" t="s">
        <v>273</v>
      </c>
      <c r="H3640" t="s">
        <v>134</v>
      </c>
      <c r="I3640" t="s">
        <v>135</v>
      </c>
      <c r="J3640" t="s">
        <v>136</v>
      </c>
      <c r="K3640" t="s">
        <v>155</v>
      </c>
      <c r="L3640" t="s">
        <v>10653</v>
      </c>
      <c r="M3640" t="s">
        <v>10654</v>
      </c>
      <c r="N3640">
        <v>7.7792702770000002</v>
      </c>
      <c r="O3640">
        <v>0</v>
      </c>
      <c r="P3640">
        <v>194</v>
      </c>
      <c r="Q3640">
        <v>0</v>
      </c>
      <c r="R3640">
        <v>14</v>
      </c>
      <c r="S3640">
        <v>1</v>
      </c>
      <c r="T3640">
        <v>14</v>
      </c>
      <c r="U3640">
        <v>1</v>
      </c>
      <c r="V3640">
        <v>0</v>
      </c>
      <c r="W3640">
        <v>0</v>
      </c>
      <c r="X3640">
        <v>98.791997455019882</v>
      </c>
      <c r="Y3640">
        <v>0</v>
      </c>
      <c r="Z3640">
        <v>26.000815407409231</v>
      </c>
      <c r="AA3640">
        <v>4.8314243538632171</v>
      </c>
      <c r="AB3640">
        <v>38.930542085383593</v>
      </c>
      <c r="AC3640">
        <v>0</v>
      </c>
      <c r="AD3640">
        <v>0</v>
      </c>
      <c r="AE3640">
        <v>168.55477930167592</v>
      </c>
    </row>
    <row r="3641" spans="1:31" x14ac:dyDescent="0.25">
      <c r="A3641">
        <v>2071109</v>
      </c>
      <c r="B3641">
        <v>1</v>
      </c>
      <c r="C3641" t="s">
        <v>80</v>
      </c>
      <c r="D3641" t="s">
        <v>111</v>
      </c>
      <c r="E3641" t="s">
        <v>158</v>
      </c>
      <c r="F3641" t="s">
        <v>10655</v>
      </c>
      <c r="G3641" t="s">
        <v>160</v>
      </c>
      <c r="H3641" t="s">
        <v>143</v>
      </c>
      <c r="I3641" t="s">
        <v>135</v>
      </c>
      <c r="J3641" t="s">
        <v>136</v>
      </c>
      <c r="K3641" t="s">
        <v>137</v>
      </c>
      <c r="L3641" t="s">
        <v>10656</v>
      </c>
      <c r="M3641" t="s">
        <v>10657</v>
      </c>
      <c r="N3641">
        <v>2.14</v>
      </c>
      <c r="O3641">
        <v>0</v>
      </c>
      <c r="P3641">
        <v>124</v>
      </c>
      <c r="Q3641">
        <v>0</v>
      </c>
      <c r="R3641">
        <v>0</v>
      </c>
      <c r="S3641">
        <v>0</v>
      </c>
      <c r="T3641">
        <v>6</v>
      </c>
      <c r="U3641">
        <v>0</v>
      </c>
      <c r="V3641">
        <v>0</v>
      </c>
      <c r="W3641">
        <v>0</v>
      </c>
      <c r="X3641">
        <v>91.56547235429511</v>
      </c>
      <c r="Y3641">
        <v>0</v>
      </c>
      <c r="Z3641">
        <v>0</v>
      </c>
      <c r="AA3641">
        <v>0</v>
      </c>
      <c r="AB3641">
        <v>26.376641195495274</v>
      </c>
      <c r="AC3641">
        <v>0</v>
      </c>
      <c r="AD3641">
        <v>0</v>
      </c>
      <c r="AE3641">
        <v>117.94211354979038</v>
      </c>
    </row>
    <row r="3642" spans="1:31" x14ac:dyDescent="0.25">
      <c r="A3642">
        <v>2070528</v>
      </c>
      <c r="B3642">
        <v>1</v>
      </c>
      <c r="C3642" t="s">
        <v>81</v>
      </c>
      <c r="D3642" t="s">
        <v>128</v>
      </c>
      <c r="E3642" t="s">
        <v>177</v>
      </c>
      <c r="F3642" t="s">
        <v>10658</v>
      </c>
      <c r="G3642" t="s">
        <v>183</v>
      </c>
      <c r="H3642" t="s">
        <v>143</v>
      </c>
      <c r="I3642" t="s">
        <v>135</v>
      </c>
      <c r="J3642" t="s">
        <v>136</v>
      </c>
      <c r="K3642" t="s">
        <v>137</v>
      </c>
      <c r="L3642" t="s">
        <v>10659</v>
      </c>
      <c r="M3642" t="s">
        <v>10660</v>
      </c>
      <c r="N3642">
        <v>5.6597222220000001</v>
      </c>
      <c r="O3642">
        <v>0</v>
      </c>
      <c r="P3642">
        <v>1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0.64539660476552529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0.64539660476552529</v>
      </c>
    </row>
    <row r="3643" spans="1:31" x14ac:dyDescent="0.25">
      <c r="A3643">
        <v>2070817</v>
      </c>
      <c r="B3643">
        <v>1</v>
      </c>
      <c r="C3643" t="s">
        <v>81</v>
      </c>
      <c r="D3643" t="s">
        <v>121</v>
      </c>
      <c r="E3643" t="s">
        <v>140</v>
      </c>
      <c r="F3643" t="s">
        <v>10661</v>
      </c>
      <c r="G3643" t="s">
        <v>142</v>
      </c>
      <c r="H3643" t="s">
        <v>143</v>
      </c>
      <c r="I3643" t="s">
        <v>135</v>
      </c>
      <c r="J3643" t="s">
        <v>136</v>
      </c>
      <c r="K3643" t="s">
        <v>137</v>
      </c>
      <c r="L3643" t="s">
        <v>10662</v>
      </c>
      <c r="M3643" t="s">
        <v>10663</v>
      </c>
      <c r="N3643">
        <v>7.6655555550000001</v>
      </c>
      <c r="O3643">
        <v>0</v>
      </c>
      <c r="P3643">
        <v>17</v>
      </c>
      <c r="Q3643">
        <v>0</v>
      </c>
      <c r="R3643">
        <v>3</v>
      </c>
      <c r="S3643">
        <v>0</v>
      </c>
      <c r="T3643">
        <v>1</v>
      </c>
      <c r="U3643">
        <v>0</v>
      </c>
      <c r="V3643">
        <v>0</v>
      </c>
      <c r="W3643">
        <v>0</v>
      </c>
      <c r="X3643">
        <v>21.834792234514104</v>
      </c>
      <c r="Y3643">
        <v>0</v>
      </c>
      <c r="Z3643">
        <v>6.4645125649216633</v>
      </c>
      <c r="AA3643">
        <v>0</v>
      </c>
      <c r="AB3643">
        <v>0.86019783635458591</v>
      </c>
      <c r="AC3643">
        <v>0</v>
      </c>
      <c r="AD3643">
        <v>0</v>
      </c>
      <c r="AE3643">
        <v>29.159502635790354</v>
      </c>
    </row>
    <row r="3644" spans="1:31" x14ac:dyDescent="0.25">
      <c r="A3644">
        <v>2070917</v>
      </c>
      <c r="B3644">
        <v>1</v>
      </c>
      <c r="C3644" t="s">
        <v>80</v>
      </c>
      <c r="D3644" t="s">
        <v>105</v>
      </c>
      <c r="E3644" t="s">
        <v>169</v>
      </c>
      <c r="F3644" t="s">
        <v>10664</v>
      </c>
      <c r="G3644" t="s">
        <v>171</v>
      </c>
      <c r="H3644" t="s">
        <v>134</v>
      </c>
      <c r="I3644" t="s">
        <v>135</v>
      </c>
      <c r="J3644" t="s">
        <v>136</v>
      </c>
      <c r="K3644" t="s">
        <v>137</v>
      </c>
      <c r="L3644" t="s">
        <v>10665</v>
      </c>
      <c r="M3644" t="s">
        <v>10666</v>
      </c>
      <c r="N3644">
        <v>7.5986111110000003</v>
      </c>
      <c r="O3644">
        <v>0</v>
      </c>
      <c r="P3644">
        <v>179</v>
      </c>
      <c r="Q3644">
        <v>0</v>
      </c>
      <c r="R3644">
        <v>0</v>
      </c>
      <c r="S3644">
        <v>0</v>
      </c>
      <c r="T3644">
        <v>3</v>
      </c>
      <c r="U3644">
        <v>0</v>
      </c>
      <c r="V3644">
        <v>0</v>
      </c>
      <c r="W3644">
        <v>0</v>
      </c>
      <c r="X3644">
        <v>330.79249936096983</v>
      </c>
      <c r="Y3644">
        <v>0</v>
      </c>
      <c r="Z3644">
        <v>0</v>
      </c>
      <c r="AA3644">
        <v>0</v>
      </c>
      <c r="AB3644">
        <v>5.9084076217958286</v>
      </c>
      <c r="AC3644">
        <v>0</v>
      </c>
      <c r="AD3644">
        <v>0</v>
      </c>
      <c r="AE3644">
        <v>336.70090698276567</v>
      </c>
    </row>
    <row r="3645" spans="1:31" x14ac:dyDescent="0.25">
      <c r="A3645">
        <v>2071006</v>
      </c>
      <c r="B3645">
        <v>1</v>
      </c>
      <c r="C3645" t="s">
        <v>80</v>
      </c>
      <c r="D3645" t="s">
        <v>106</v>
      </c>
      <c r="E3645" t="s">
        <v>158</v>
      </c>
      <c r="F3645" t="s">
        <v>10667</v>
      </c>
      <c r="G3645" t="s">
        <v>385</v>
      </c>
      <c r="H3645" t="s">
        <v>143</v>
      </c>
      <c r="I3645" t="s">
        <v>135</v>
      </c>
      <c r="J3645" t="s">
        <v>136</v>
      </c>
      <c r="K3645" t="s">
        <v>137</v>
      </c>
      <c r="L3645" t="s">
        <v>10668</v>
      </c>
      <c r="M3645" t="s">
        <v>10669</v>
      </c>
      <c r="N3645">
        <v>1.1586111109999999</v>
      </c>
      <c r="O3645">
        <v>0</v>
      </c>
      <c r="P3645">
        <v>0</v>
      </c>
      <c r="Q3645">
        <v>0</v>
      </c>
      <c r="R3645">
        <v>2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3.3191829587866253</v>
      </c>
      <c r="AA3645">
        <v>0</v>
      </c>
      <c r="AB3645">
        <v>0</v>
      </c>
      <c r="AC3645">
        <v>0</v>
      </c>
      <c r="AD3645">
        <v>0</v>
      </c>
      <c r="AE3645">
        <v>3.3191829587866253</v>
      </c>
    </row>
    <row r="3646" spans="1:31" x14ac:dyDescent="0.25">
      <c r="A3646">
        <v>2071172</v>
      </c>
      <c r="B3646">
        <v>1</v>
      </c>
      <c r="C3646" t="s">
        <v>80</v>
      </c>
      <c r="D3646" t="s">
        <v>106</v>
      </c>
      <c r="E3646" t="s">
        <v>140</v>
      </c>
      <c r="F3646" t="s">
        <v>10670</v>
      </c>
      <c r="G3646" t="s">
        <v>142</v>
      </c>
      <c r="H3646" t="s">
        <v>143</v>
      </c>
      <c r="I3646" t="s">
        <v>135</v>
      </c>
      <c r="J3646" t="s">
        <v>136</v>
      </c>
      <c r="K3646" t="s">
        <v>137</v>
      </c>
      <c r="L3646" t="s">
        <v>10671</v>
      </c>
      <c r="M3646" t="s">
        <v>10672</v>
      </c>
      <c r="N3646">
        <v>2.994722222</v>
      </c>
      <c r="O3646">
        <v>0</v>
      </c>
      <c r="P3646">
        <v>1</v>
      </c>
      <c r="Q3646">
        <v>0</v>
      </c>
      <c r="R3646">
        <v>14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9.4409053469033264</v>
      </c>
      <c r="Y3646">
        <v>0</v>
      </c>
      <c r="Z3646">
        <v>55.602743611766101</v>
      </c>
      <c r="AA3646">
        <v>0</v>
      </c>
      <c r="AB3646">
        <v>0</v>
      </c>
      <c r="AC3646">
        <v>0</v>
      </c>
      <c r="AD3646">
        <v>0</v>
      </c>
      <c r="AE3646">
        <v>65.043648958669422</v>
      </c>
    </row>
    <row r="3647" spans="1:31" x14ac:dyDescent="0.25">
      <c r="A3647">
        <v>2071315</v>
      </c>
      <c r="B3647">
        <v>1</v>
      </c>
      <c r="C3647" t="s">
        <v>81</v>
      </c>
      <c r="D3647" t="s">
        <v>115</v>
      </c>
      <c r="E3647" t="s">
        <v>131</v>
      </c>
      <c r="F3647" t="s">
        <v>10673</v>
      </c>
      <c r="G3647" t="s">
        <v>133</v>
      </c>
      <c r="H3647" t="s">
        <v>134</v>
      </c>
      <c r="I3647" t="s">
        <v>135</v>
      </c>
      <c r="J3647" t="s">
        <v>136</v>
      </c>
      <c r="K3647" t="s">
        <v>137</v>
      </c>
      <c r="L3647" t="s">
        <v>10674</v>
      </c>
      <c r="M3647" t="s">
        <v>10675</v>
      </c>
      <c r="N3647">
        <v>1.233055555</v>
      </c>
      <c r="O3647">
        <v>0</v>
      </c>
      <c r="P3647">
        <v>745</v>
      </c>
      <c r="Q3647">
        <v>1</v>
      </c>
      <c r="R3647">
        <v>33</v>
      </c>
      <c r="S3647">
        <v>1</v>
      </c>
      <c r="T3647">
        <v>30</v>
      </c>
      <c r="U3647">
        <v>1</v>
      </c>
      <c r="V3647">
        <v>0</v>
      </c>
      <c r="W3647">
        <v>0</v>
      </c>
      <c r="X3647">
        <v>129.32649036081636</v>
      </c>
      <c r="Y3647">
        <v>3.3322190195313826</v>
      </c>
      <c r="Z3647">
        <v>18.615126170720359</v>
      </c>
      <c r="AA3647">
        <v>1.8273221071213186</v>
      </c>
      <c r="AB3647">
        <v>7.4065821383528583</v>
      </c>
      <c r="AC3647">
        <v>28.236959239109222</v>
      </c>
      <c r="AD3647">
        <v>0</v>
      </c>
      <c r="AE3647">
        <v>188.74469903565148</v>
      </c>
    </row>
    <row r="3648" spans="1:31" x14ac:dyDescent="0.25">
      <c r="A3648">
        <v>2070651</v>
      </c>
      <c r="B3648">
        <v>1</v>
      </c>
      <c r="C3648" t="s">
        <v>81</v>
      </c>
      <c r="D3648" t="s">
        <v>112</v>
      </c>
      <c r="E3648" t="s">
        <v>169</v>
      </c>
      <c r="F3648" t="s">
        <v>10676</v>
      </c>
      <c r="G3648" t="s">
        <v>273</v>
      </c>
      <c r="H3648" t="s">
        <v>134</v>
      </c>
      <c r="I3648" t="s">
        <v>135</v>
      </c>
      <c r="J3648" t="s">
        <v>136</v>
      </c>
      <c r="K3648" t="s">
        <v>155</v>
      </c>
      <c r="L3648" t="s">
        <v>10677</v>
      </c>
      <c r="M3648" t="s">
        <v>10678</v>
      </c>
      <c r="N3648">
        <v>0.69027777700000004</v>
      </c>
      <c r="O3648">
        <v>0</v>
      </c>
      <c r="P3648">
        <v>291</v>
      </c>
      <c r="Q3648">
        <v>17</v>
      </c>
      <c r="R3648">
        <v>91</v>
      </c>
      <c r="S3648">
        <v>22</v>
      </c>
      <c r="T3648">
        <v>262</v>
      </c>
      <c r="U3648">
        <v>3</v>
      </c>
      <c r="V3648">
        <v>0</v>
      </c>
      <c r="W3648">
        <v>0</v>
      </c>
      <c r="X3648">
        <v>33.132613441117492</v>
      </c>
      <c r="Y3648">
        <v>6.9640536275821869</v>
      </c>
      <c r="Z3648">
        <v>30.471802001558004</v>
      </c>
      <c r="AA3648">
        <v>124.3443238304548</v>
      </c>
      <c r="AB3648">
        <v>126.45608502590473</v>
      </c>
      <c r="AC3648">
        <v>439.93964916835773</v>
      </c>
      <c r="AD3648">
        <v>0</v>
      </c>
      <c r="AE3648">
        <v>761.30852709497492</v>
      </c>
    </row>
    <row r="3649" spans="1:31" x14ac:dyDescent="0.25">
      <c r="A3649">
        <v>2071292</v>
      </c>
      <c r="B3649">
        <v>1</v>
      </c>
      <c r="C3649" t="s">
        <v>81</v>
      </c>
      <c r="D3649" t="s">
        <v>122</v>
      </c>
      <c r="E3649" t="s">
        <v>146</v>
      </c>
      <c r="F3649" t="s">
        <v>10679</v>
      </c>
      <c r="G3649" t="s">
        <v>133</v>
      </c>
      <c r="H3649" t="s">
        <v>134</v>
      </c>
      <c r="I3649" t="s">
        <v>135</v>
      </c>
      <c r="J3649" t="s">
        <v>136</v>
      </c>
      <c r="K3649" t="s">
        <v>137</v>
      </c>
      <c r="L3649" t="s">
        <v>10680</v>
      </c>
      <c r="M3649" t="s">
        <v>10681</v>
      </c>
      <c r="N3649">
        <v>0.41694444400000003</v>
      </c>
      <c r="O3649">
        <v>23</v>
      </c>
      <c r="P3649">
        <v>692</v>
      </c>
      <c r="Q3649">
        <v>66</v>
      </c>
      <c r="R3649">
        <v>21</v>
      </c>
      <c r="S3649">
        <v>18</v>
      </c>
      <c r="T3649">
        <v>45</v>
      </c>
      <c r="U3649">
        <v>0</v>
      </c>
      <c r="V3649">
        <v>1</v>
      </c>
      <c r="W3649">
        <v>2.4659646048477364</v>
      </c>
      <c r="X3649">
        <v>42.016389974140957</v>
      </c>
      <c r="Y3649">
        <v>25.858665350302221</v>
      </c>
      <c r="Z3649">
        <v>3.7647248633021784</v>
      </c>
      <c r="AA3649">
        <v>19.651873387228417</v>
      </c>
      <c r="AB3649">
        <v>8.4965167113375113</v>
      </c>
      <c r="AC3649">
        <v>0</v>
      </c>
      <c r="AD3649">
        <v>1.3713707783018276</v>
      </c>
      <c r="AE3649">
        <v>103.62550566946084</v>
      </c>
    </row>
    <row r="3650" spans="1:31" x14ac:dyDescent="0.25">
      <c r="A3650">
        <v>2070439</v>
      </c>
      <c r="B3650">
        <v>1</v>
      </c>
      <c r="C3650" t="s">
        <v>80</v>
      </c>
      <c r="D3650" t="s">
        <v>88</v>
      </c>
      <c r="E3650" t="s">
        <v>169</v>
      </c>
      <c r="F3650" t="s">
        <v>10682</v>
      </c>
      <c r="G3650" t="s">
        <v>133</v>
      </c>
      <c r="H3650" t="s">
        <v>134</v>
      </c>
      <c r="I3650" t="s">
        <v>135</v>
      </c>
      <c r="J3650" t="s">
        <v>136</v>
      </c>
      <c r="K3650" t="s">
        <v>137</v>
      </c>
      <c r="L3650" t="s">
        <v>10683</v>
      </c>
      <c r="M3650" t="s">
        <v>10684</v>
      </c>
      <c r="N3650">
        <v>1.6444444439999999</v>
      </c>
      <c r="O3650">
        <v>0</v>
      </c>
      <c r="P3650">
        <v>618</v>
      </c>
      <c r="Q3650">
        <v>0</v>
      </c>
      <c r="R3650">
        <v>0</v>
      </c>
      <c r="S3650">
        <v>1</v>
      </c>
      <c r="T3650">
        <v>97</v>
      </c>
      <c r="U3650">
        <v>0</v>
      </c>
      <c r="V3650">
        <v>0</v>
      </c>
      <c r="W3650">
        <v>0</v>
      </c>
      <c r="X3650">
        <v>314.11048935453715</v>
      </c>
      <c r="Y3650">
        <v>0</v>
      </c>
      <c r="Z3650">
        <v>0</v>
      </c>
      <c r="AA3650">
        <v>184.97577273256968</v>
      </c>
      <c r="AB3650">
        <v>164.51553624016842</v>
      </c>
      <c r="AC3650">
        <v>0</v>
      </c>
      <c r="AD3650">
        <v>0</v>
      </c>
      <c r="AE3650">
        <v>663.60179832727522</v>
      </c>
    </row>
    <row r="3651" spans="1:31" x14ac:dyDescent="0.25">
      <c r="A3651">
        <v>2071149</v>
      </c>
      <c r="B3651">
        <v>1</v>
      </c>
      <c r="C3651" t="s">
        <v>80</v>
      </c>
      <c r="D3651" t="s">
        <v>104</v>
      </c>
      <c r="E3651" t="s">
        <v>177</v>
      </c>
      <c r="F3651" t="s">
        <v>10685</v>
      </c>
      <c r="G3651" t="s">
        <v>183</v>
      </c>
      <c r="H3651" t="s">
        <v>143</v>
      </c>
      <c r="I3651" t="s">
        <v>135</v>
      </c>
      <c r="J3651" t="s">
        <v>136</v>
      </c>
      <c r="K3651" t="s">
        <v>137</v>
      </c>
      <c r="L3651" t="s">
        <v>10686</v>
      </c>
      <c r="M3651" t="s">
        <v>10687</v>
      </c>
      <c r="N3651">
        <v>4.3858333329999999</v>
      </c>
      <c r="O3651">
        <v>0</v>
      </c>
      <c r="P3651">
        <v>2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1.1550084614829932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1.1550084614829932</v>
      </c>
    </row>
    <row r="3652" spans="1:31" x14ac:dyDescent="0.25">
      <c r="A3652">
        <v>2070608</v>
      </c>
      <c r="B3652">
        <v>1</v>
      </c>
      <c r="C3652" t="s">
        <v>80</v>
      </c>
      <c r="D3652" t="s">
        <v>95</v>
      </c>
      <c r="E3652" t="s">
        <v>158</v>
      </c>
      <c r="F3652" t="s">
        <v>10688</v>
      </c>
      <c r="G3652" t="s">
        <v>1378</v>
      </c>
      <c r="H3652" t="s">
        <v>143</v>
      </c>
      <c r="I3652" t="s">
        <v>135</v>
      </c>
      <c r="J3652" t="s">
        <v>136</v>
      </c>
      <c r="K3652" t="s">
        <v>137</v>
      </c>
      <c r="L3652" t="s">
        <v>10689</v>
      </c>
      <c r="M3652" t="s">
        <v>10690</v>
      </c>
      <c r="N3652">
        <v>6.1550000000000002</v>
      </c>
      <c r="O3652">
        <v>0</v>
      </c>
      <c r="P3652">
        <v>27</v>
      </c>
      <c r="Q3652">
        <v>0</v>
      </c>
      <c r="R3652">
        <v>3</v>
      </c>
      <c r="S3652">
        <v>0</v>
      </c>
      <c r="T3652">
        <v>1</v>
      </c>
      <c r="U3652">
        <v>0</v>
      </c>
      <c r="V3652">
        <v>0</v>
      </c>
      <c r="W3652">
        <v>0</v>
      </c>
      <c r="X3652">
        <v>29.351968485070213</v>
      </c>
      <c r="Y3652">
        <v>0</v>
      </c>
      <c r="Z3652">
        <v>8.6564515557365205</v>
      </c>
      <c r="AA3652">
        <v>0</v>
      </c>
      <c r="AB3652">
        <v>1.1881456208544801</v>
      </c>
      <c r="AC3652">
        <v>0</v>
      </c>
      <c r="AD3652">
        <v>0</v>
      </c>
      <c r="AE3652">
        <v>39.196565661661211</v>
      </c>
    </row>
    <row r="3653" spans="1:31" x14ac:dyDescent="0.25">
      <c r="A3653">
        <v>2070359</v>
      </c>
      <c r="B3653">
        <v>1</v>
      </c>
      <c r="C3653" t="s">
        <v>80</v>
      </c>
      <c r="D3653" t="s">
        <v>96</v>
      </c>
      <c r="E3653" t="s">
        <v>158</v>
      </c>
      <c r="F3653" t="s">
        <v>10691</v>
      </c>
      <c r="G3653" t="s">
        <v>979</v>
      </c>
      <c r="H3653" t="s">
        <v>143</v>
      </c>
      <c r="I3653" t="s">
        <v>135</v>
      </c>
      <c r="J3653" t="s">
        <v>136</v>
      </c>
      <c r="K3653" t="s">
        <v>137</v>
      </c>
      <c r="L3653" t="s">
        <v>382</v>
      </c>
      <c r="M3653" t="s">
        <v>10692</v>
      </c>
      <c r="N3653">
        <v>2.5383333330000002</v>
      </c>
      <c r="O3653">
        <v>0</v>
      </c>
      <c r="P3653">
        <v>124</v>
      </c>
      <c r="Q3653">
        <v>0</v>
      </c>
      <c r="R3653">
        <v>0</v>
      </c>
      <c r="S3653">
        <v>0</v>
      </c>
      <c r="T3653">
        <v>5</v>
      </c>
      <c r="U3653">
        <v>0</v>
      </c>
      <c r="V3653">
        <v>0</v>
      </c>
      <c r="W3653">
        <v>0</v>
      </c>
      <c r="X3653">
        <v>69.973563891309851</v>
      </c>
      <c r="Y3653">
        <v>0</v>
      </c>
      <c r="Z3653">
        <v>0</v>
      </c>
      <c r="AA3653">
        <v>0</v>
      </c>
      <c r="AB3653">
        <v>7.7839070716149337</v>
      </c>
      <c r="AC3653">
        <v>0</v>
      </c>
      <c r="AD3653">
        <v>0</v>
      </c>
      <c r="AE3653">
        <v>77.757470962924785</v>
      </c>
    </row>
    <row r="3654" spans="1:31" x14ac:dyDescent="0.25">
      <c r="A3654">
        <v>2070502</v>
      </c>
      <c r="B3654">
        <v>1</v>
      </c>
      <c r="C3654" t="s">
        <v>81</v>
      </c>
      <c r="D3654" t="s">
        <v>122</v>
      </c>
      <c r="E3654" t="s">
        <v>169</v>
      </c>
      <c r="F3654" t="s">
        <v>10693</v>
      </c>
      <c r="G3654" t="s">
        <v>263</v>
      </c>
      <c r="H3654" t="s">
        <v>134</v>
      </c>
      <c r="I3654" t="s">
        <v>135</v>
      </c>
      <c r="J3654" t="s">
        <v>136</v>
      </c>
      <c r="K3654" t="s">
        <v>137</v>
      </c>
      <c r="L3654" t="s">
        <v>10694</v>
      </c>
      <c r="M3654" t="s">
        <v>10695</v>
      </c>
      <c r="N3654">
        <v>2.3594444440000002</v>
      </c>
      <c r="O3654">
        <v>0</v>
      </c>
      <c r="P3654">
        <v>51</v>
      </c>
      <c r="Q3654">
        <v>0</v>
      </c>
      <c r="R3654">
        <v>0</v>
      </c>
      <c r="S3654">
        <v>0</v>
      </c>
      <c r="T3654">
        <v>3</v>
      </c>
      <c r="U3654">
        <v>0</v>
      </c>
      <c r="V3654">
        <v>0</v>
      </c>
      <c r="W3654">
        <v>0</v>
      </c>
      <c r="X3654">
        <v>20.895048083133457</v>
      </c>
      <c r="Y3654">
        <v>0</v>
      </c>
      <c r="Z3654">
        <v>0</v>
      </c>
      <c r="AA3654">
        <v>0</v>
      </c>
      <c r="AB3654">
        <v>0.75711026051663555</v>
      </c>
      <c r="AC3654">
        <v>0</v>
      </c>
      <c r="AD3654">
        <v>0</v>
      </c>
      <c r="AE3654">
        <v>21.652158343650093</v>
      </c>
    </row>
    <row r="3655" spans="1:31" x14ac:dyDescent="0.25">
      <c r="A3655">
        <v>2071129</v>
      </c>
      <c r="B3655">
        <v>1</v>
      </c>
      <c r="C3655" t="s">
        <v>80</v>
      </c>
      <c r="D3655" t="s">
        <v>110</v>
      </c>
      <c r="E3655" t="s">
        <v>158</v>
      </c>
      <c r="F3655" t="s">
        <v>10696</v>
      </c>
      <c r="G3655" t="s">
        <v>160</v>
      </c>
      <c r="H3655" t="s">
        <v>143</v>
      </c>
      <c r="I3655" t="s">
        <v>135</v>
      </c>
      <c r="J3655" t="s">
        <v>136</v>
      </c>
      <c r="K3655" t="s">
        <v>137</v>
      </c>
      <c r="L3655" t="s">
        <v>10697</v>
      </c>
      <c r="M3655" t="s">
        <v>10698</v>
      </c>
      <c r="N3655">
        <v>1.559722222</v>
      </c>
      <c r="O3655">
        <v>0</v>
      </c>
      <c r="P3655">
        <v>211</v>
      </c>
      <c r="Q3655">
        <v>0</v>
      </c>
      <c r="R3655">
        <v>0</v>
      </c>
      <c r="S3655">
        <v>0</v>
      </c>
      <c r="T3655">
        <v>3</v>
      </c>
      <c r="U3655">
        <v>0</v>
      </c>
      <c r="V3655">
        <v>0</v>
      </c>
      <c r="W3655">
        <v>0</v>
      </c>
      <c r="X3655">
        <v>91.847408989323469</v>
      </c>
      <c r="Y3655">
        <v>0</v>
      </c>
      <c r="Z3655">
        <v>0</v>
      </c>
      <c r="AA3655">
        <v>0</v>
      </c>
      <c r="AB3655">
        <v>2.4004517348353667</v>
      </c>
      <c r="AC3655">
        <v>0</v>
      </c>
      <c r="AD3655">
        <v>0</v>
      </c>
      <c r="AE3655">
        <v>94.247860724158841</v>
      </c>
    </row>
    <row r="3656" spans="1:31" x14ac:dyDescent="0.25">
      <c r="A3656">
        <v>2071000</v>
      </c>
      <c r="B3656">
        <v>1</v>
      </c>
      <c r="C3656" t="s">
        <v>80</v>
      </c>
      <c r="D3656" t="s">
        <v>91</v>
      </c>
      <c r="E3656" t="s">
        <v>158</v>
      </c>
      <c r="F3656" t="s">
        <v>10699</v>
      </c>
      <c r="G3656" t="s">
        <v>160</v>
      </c>
      <c r="H3656" t="s">
        <v>143</v>
      </c>
      <c r="I3656" t="s">
        <v>135</v>
      </c>
      <c r="J3656" t="s">
        <v>136</v>
      </c>
      <c r="K3656" t="s">
        <v>137</v>
      </c>
      <c r="L3656" t="s">
        <v>10700</v>
      </c>
      <c r="M3656" t="s">
        <v>10701</v>
      </c>
      <c r="N3656">
        <v>4.6097222220000003</v>
      </c>
      <c r="O3656">
        <v>0</v>
      </c>
      <c r="P3656">
        <v>0</v>
      </c>
      <c r="Q3656">
        <v>0</v>
      </c>
      <c r="R3656">
        <v>6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25.648664667662</v>
      </c>
      <c r="AA3656">
        <v>0</v>
      </c>
      <c r="AB3656">
        <v>0</v>
      </c>
      <c r="AC3656">
        <v>0</v>
      </c>
      <c r="AD3656">
        <v>0</v>
      </c>
      <c r="AE3656">
        <v>25.648664667662</v>
      </c>
    </row>
    <row r="3657" spans="1:31" x14ac:dyDescent="0.25">
      <c r="A3657">
        <v>2070396</v>
      </c>
      <c r="B3657">
        <v>1</v>
      </c>
      <c r="C3657" t="s">
        <v>80</v>
      </c>
      <c r="D3657" t="s">
        <v>84</v>
      </c>
      <c r="E3657" t="s">
        <v>140</v>
      </c>
      <c r="F3657" t="s">
        <v>10702</v>
      </c>
      <c r="G3657" t="s">
        <v>273</v>
      </c>
      <c r="H3657" t="s">
        <v>143</v>
      </c>
      <c r="I3657" t="s">
        <v>135</v>
      </c>
      <c r="J3657" t="s">
        <v>136</v>
      </c>
      <c r="K3657" t="s">
        <v>155</v>
      </c>
      <c r="L3657" t="s">
        <v>10703</v>
      </c>
      <c r="M3657" t="s">
        <v>10704</v>
      </c>
      <c r="N3657">
        <v>0.59388888799999995</v>
      </c>
      <c r="O3657">
        <v>0</v>
      </c>
      <c r="P3657">
        <v>682</v>
      </c>
      <c r="Q3657">
        <v>0</v>
      </c>
      <c r="R3657">
        <v>0</v>
      </c>
      <c r="S3657">
        <v>0</v>
      </c>
      <c r="T3657">
        <v>14</v>
      </c>
      <c r="U3657">
        <v>0</v>
      </c>
      <c r="V3657">
        <v>0</v>
      </c>
      <c r="W3657">
        <v>0</v>
      </c>
      <c r="X3657">
        <v>89.338965288383235</v>
      </c>
      <c r="Y3657">
        <v>0</v>
      </c>
      <c r="Z3657">
        <v>0</v>
      </c>
      <c r="AA3657">
        <v>0</v>
      </c>
      <c r="AB3657">
        <v>14.696906082888235</v>
      </c>
      <c r="AC3657">
        <v>0</v>
      </c>
      <c r="AD3657">
        <v>0</v>
      </c>
      <c r="AE3657">
        <v>104.03587137127147</v>
      </c>
    </row>
    <row r="3658" spans="1:31" x14ac:dyDescent="0.25">
      <c r="A3658">
        <v>2070751</v>
      </c>
      <c r="B3658">
        <v>1</v>
      </c>
      <c r="C3658" t="s">
        <v>80</v>
      </c>
      <c r="D3658" t="s">
        <v>109</v>
      </c>
      <c r="E3658" t="s">
        <v>146</v>
      </c>
      <c r="F3658" t="s">
        <v>9706</v>
      </c>
      <c r="G3658" t="s">
        <v>133</v>
      </c>
      <c r="H3658" t="s">
        <v>134</v>
      </c>
      <c r="I3658" t="s">
        <v>135</v>
      </c>
      <c r="J3658" t="s">
        <v>136</v>
      </c>
      <c r="K3658" t="s">
        <v>137</v>
      </c>
      <c r="L3658" t="s">
        <v>10705</v>
      </c>
      <c r="M3658" t="s">
        <v>10706</v>
      </c>
      <c r="N3658">
        <v>9.1944444E-2</v>
      </c>
      <c r="O3658">
        <v>0</v>
      </c>
      <c r="P3658">
        <v>2986</v>
      </c>
      <c r="Q3658">
        <v>0</v>
      </c>
      <c r="R3658">
        <v>181</v>
      </c>
      <c r="S3658">
        <v>5</v>
      </c>
      <c r="T3658">
        <v>729</v>
      </c>
      <c r="U3658">
        <v>3</v>
      </c>
      <c r="V3658">
        <v>1</v>
      </c>
      <c r="W3658">
        <v>0</v>
      </c>
      <c r="X3658">
        <v>41.14978691869846</v>
      </c>
      <c r="Y3658">
        <v>0</v>
      </c>
      <c r="Z3658">
        <v>8.4484160917449245</v>
      </c>
      <c r="AA3658">
        <v>1.7325750974411964</v>
      </c>
      <c r="AB3658">
        <v>39.5562699534768</v>
      </c>
      <c r="AC3658">
        <v>39.450409835134153</v>
      </c>
      <c r="AD3658">
        <v>3.0953825827800205</v>
      </c>
      <c r="AE3658">
        <v>133.43284047927557</v>
      </c>
    </row>
    <row r="3659" spans="1:31" x14ac:dyDescent="0.25">
      <c r="A3659">
        <v>2070445</v>
      </c>
      <c r="B3659">
        <v>1</v>
      </c>
      <c r="C3659" t="s">
        <v>80</v>
      </c>
      <c r="D3659" t="s">
        <v>101</v>
      </c>
      <c r="E3659" t="s">
        <v>169</v>
      </c>
      <c r="F3659" t="s">
        <v>10707</v>
      </c>
      <c r="G3659" t="s">
        <v>133</v>
      </c>
      <c r="H3659" t="s">
        <v>134</v>
      </c>
      <c r="I3659" t="s">
        <v>135</v>
      </c>
      <c r="J3659" t="s">
        <v>136</v>
      </c>
      <c r="K3659" t="s">
        <v>137</v>
      </c>
      <c r="L3659" t="s">
        <v>360</v>
      </c>
      <c r="M3659" t="s">
        <v>10708</v>
      </c>
      <c r="N3659">
        <v>1.1669444440000001</v>
      </c>
      <c r="O3659">
        <v>0</v>
      </c>
      <c r="P3659">
        <v>2205</v>
      </c>
      <c r="Q3659">
        <v>0</v>
      </c>
      <c r="R3659">
        <v>1</v>
      </c>
      <c r="S3659">
        <v>1</v>
      </c>
      <c r="T3659">
        <v>94</v>
      </c>
      <c r="U3659">
        <v>0</v>
      </c>
      <c r="V3659">
        <v>0</v>
      </c>
      <c r="W3659">
        <v>0</v>
      </c>
      <c r="X3659">
        <v>496.80329765284762</v>
      </c>
      <c r="Y3659">
        <v>0</v>
      </c>
      <c r="Z3659">
        <v>0.19219668140553223</v>
      </c>
      <c r="AA3659">
        <v>6.9915912243866671</v>
      </c>
      <c r="AB3659">
        <v>143.07197207347284</v>
      </c>
      <c r="AC3659">
        <v>0</v>
      </c>
      <c r="AD3659">
        <v>0</v>
      </c>
      <c r="AE3659">
        <v>647.05905763211263</v>
      </c>
    </row>
    <row r="3660" spans="1:31" x14ac:dyDescent="0.25">
      <c r="A3660">
        <v>2070402</v>
      </c>
      <c r="B3660">
        <v>1</v>
      </c>
      <c r="C3660" t="s">
        <v>80</v>
      </c>
      <c r="D3660" t="s">
        <v>97</v>
      </c>
      <c r="E3660" t="s">
        <v>131</v>
      </c>
      <c r="F3660" t="s">
        <v>10709</v>
      </c>
      <c r="G3660" t="s">
        <v>133</v>
      </c>
      <c r="H3660" t="s">
        <v>134</v>
      </c>
      <c r="I3660" t="s">
        <v>135</v>
      </c>
      <c r="J3660" t="s">
        <v>136</v>
      </c>
      <c r="K3660" t="s">
        <v>137</v>
      </c>
      <c r="L3660" t="s">
        <v>10710</v>
      </c>
      <c r="M3660" t="s">
        <v>10711</v>
      </c>
      <c r="N3660">
        <v>2.2825000000000002</v>
      </c>
      <c r="O3660">
        <v>3</v>
      </c>
      <c r="P3660">
        <v>346</v>
      </c>
      <c r="Q3660">
        <v>4</v>
      </c>
      <c r="R3660">
        <v>53</v>
      </c>
      <c r="S3660">
        <v>12</v>
      </c>
      <c r="T3660">
        <v>39</v>
      </c>
      <c r="U3660">
        <v>0</v>
      </c>
      <c r="V3660">
        <v>0</v>
      </c>
      <c r="W3660">
        <v>386.55946282696976</v>
      </c>
      <c r="X3660">
        <v>268.0257990621385</v>
      </c>
      <c r="Y3660">
        <v>681.69029553962321</v>
      </c>
      <c r="Z3660">
        <v>45.09024285198317</v>
      </c>
      <c r="AA3660">
        <v>589.78976849555477</v>
      </c>
      <c r="AB3660">
        <v>179.63957103482684</v>
      </c>
      <c r="AC3660">
        <v>0</v>
      </c>
      <c r="AD3660">
        <v>0</v>
      </c>
      <c r="AE3660">
        <v>2150.7951398110968</v>
      </c>
    </row>
    <row r="3661" spans="1:31" x14ac:dyDescent="0.25">
      <c r="A3661">
        <v>2071235</v>
      </c>
      <c r="B3661">
        <v>1</v>
      </c>
      <c r="C3661" t="s">
        <v>80</v>
      </c>
      <c r="D3661" t="s">
        <v>90</v>
      </c>
      <c r="E3661" t="s">
        <v>177</v>
      </c>
      <c r="F3661" t="s">
        <v>10712</v>
      </c>
      <c r="G3661" t="s">
        <v>183</v>
      </c>
      <c r="H3661" t="s">
        <v>143</v>
      </c>
      <c r="I3661" t="s">
        <v>135</v>
      </c>
      <c r="J3661" t="s">
        <v>136</v>
      </c>
      <c r="K3661" t="s">
        <v>137</v>
      </c>
      <c r="L3661" t="s">
        <v>10713</v>
      </c>
      <c r="M3661" t="s">
        <v>10714</v>
      </c>
      <c r="N3661">
        <v>3.6836111109999998</v>
      </c>
      <c r="O3661">
        <v>0</v>
      </c>
      <c r="P3661">
        <v>4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2.7406393548700398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2.7406393548700398</v>
      </c>
    </row>
    <row r="3662" spans="1:31" x14ac:dyDescent="0.25">
      <c r="A3662">
        <v>2070794</v>
      </c>
      <c r="B3662">
        <v>1</v>
      </c>
      <c r="C3662" t="s">
        <v>80</v>
      </c>
      <c r="D3662" t="s">
        <v>103</v>
      </c>
      <c r="E3662" t="s">
        <v>146</v>
      </c>
      <c r="F3662" t="s">
        <v>8406</v>
      </c>
      <c r="G3662" t="s">
        <v>133</v>
      </c>
      <c r="H3662" t="s">
        <v>134</v>
      </c>
      <c r="I3662" t="s">
        <v>135</v>
      </c>
      <c r="J3662" t="s">
        <v>136</v>
      </c>
      <c r="K3662" t="s">
        <v>137</v>
      </c>
      <c r="L3662" t="s">
        <v>10715</v>
      </c>
      <c r="M3662" t="s">
        <v>10716</v>
      </c>
      <c r="N3662">
        <v>0.09</v>
      </c>
      <c r="O3662">
        <v>1</v>
      </c>
      <c r="P3662">
        <v>268</v>
      </c>
      <c r="Q3662">
        <v>15</v>
      </c>
      <c r="R3662">
        <v>96</v>
      </c>
      <c r="S3662">
        <v>5</v>
      </c>
      <c r="T3662">
        <v>34</v>
      </c>
      <c r="U3662">
        <v>3</v>
      </c>
      <c r="V3662">
        <v>0</v>
      </c>
      <c r="W3662">
        <v>0.12060167271767999</v>
      </c>
      <c r="X3662">
        <v>4.762277609648577</v>
      </c>
      <c r="Y3662">
        <v>19.873836238161601</v>
      </c>
      <c r="Z3662">
        <v>30.149551279642591</v>
      </c>
      <c r="AA3662">
        <v>46.136151440383678</v>
      </c>
      <c r="AB3662">
        <v>5.6261861154695714</v>
      </c>
      <c r="AC3662">
        <v>1.7735777994923998</v>
      </c>
      <c r="AD3662">
        <v>0</v>
      </c>
      <c r="AE3662">
        <v>108.44218215551609</v>
      </c>
    </row>
    <row r="3663" spans="1:31" x14ac:dyDescent="0.25">
      <c r="A3663">
        <v>2071335</v>
      </c>
      <c r="B3663">
        <v>1</v>
      </c>
      <c r="C3663" t="s">
        <v>81</v>
      </c>
      <c r="D3663" t="s">
        <v>127</v>
      </c>
      <c r="E3663" t="s">
        <v>177</v>
      </c>
      <c r="F3663" t="s">
        <v>10717</v>
      </c>
      <c r="G3663" t="s">
        <v>196</v>
      </c>
      <c r="H3663" t="s">
        <v>143</v>
      </c>
      <c r="I3663" t="s">
        <v>135</v>
      </c>
      <c r="J3663" t="s">
        <v>136</v>
      </c>
      <c r="K3663" t="s">
        <v>137</v>
      </c>
      <c r="L3663" t="s">
        <v>10718</v>
      </c>
      <c r="M3663" t="s">
        <v>10719</v>
      </c>
      <c r="N3663">
        <v>1.093611111</v>
      </c>
      <c r="O3663">
        <v>0</v>
      </c>
      <c r="P3663">
        <v>2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0.55093834613294956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0.55093834613294956</v>
      </c>
    </row>
    <row r="3664" spans="1:31" x14ac:dyDescent="0.25">
      <c r="A3664">
        <v>2070565</v>
      </c>
      <c r="B3664">
        <v>1</v>
      </c>
      <c r="C3664" t="s">
        <v>81</v>
      </c>
      <c r="D3664" t="s">
        <v>123</v>
      </c>
      <c r="E3664" t="s">
        <v>146</v>
      </c>
      <c r="F3664" t="s">
        <v>10720</v>
      </c>
      <c r="G3664" t="s">
        <v>133</v>
      </c>
      <c r="H3664" t="s">
        <v>134</v>
      </c>
      <c r="I3664" t="s">
        <v>135</v>
      </c>
      <c r="J3664" t="s">
        <v>136</v>
      </c>
      <c r="K3664" t="s">
        <v>137</v>
      </c>
      <c r="L3664" t="s">
        <v>10721</v>
      </c>
      <c r="M3664" t="s">
        <v>10722</v>
      </c>
      <c r="N3664">
        <v>0.63111111099999995</v>
      </c>
      <c r="O3664">
        <v>9</v>
      </c>
      <c r="P3664">
        <v>6892</v>
      </c>
      <c r="Q3664">
        <v>43</v>
      </c>
      <c r="R3664">
        <v>160</v>
      </c>
      <c r="S3664">
        <v>25</v>
      </c>
      <c r="T3664">
        <v>418</v>
      </c>
      <c r="U3664">
        <v>5</v>
      </c>
      <c r="V3664">
        <v>0</v>
      </c>
      <c r="W3664">
        <v>1.1689341756019167</v>
      </c>
      <c r="X3664">
        <v>756.71766141687124</v>
      </c>
      <c r="Y3664">
        <v>37.516367172670229</v>
      </c>
      <c r="Z3664">
        <v>62.453014615835698</v>
      </c>
      <c r="AA3664">
        <v>102.35493077295503</v>
      </c>
      <c r="AB3664">
        <v>192.9105303123109</v>
      </c>
      <c r="AC3664">
        <v>36.787371976825682</v>
      </c>
      <c r="AD3664">
        <v>0</v>
      </c>
      <c r="AE3664">
        <v>1189.9088104430707</v>
      </c>
    </row>
    <row r="3665" spans="1:31" x14ac:dyDescent="0.25">
      <c r="A3665">
        <v>2071229</v>
      </c>
      <c r="B3665">
        <v>1</v>
      </c>
      <c r="C3665" t="s">
        <v>81</v>
      </c>
      <c r="D3665" t="s">
        <v>125</v>
      </c>
      <c r="E3665" t="s">
        <v>158</v>
      </c>
      <c r="F3665" t="s">
        <v>10723</v>
      </c>
      <c r="G3665" t="s">
        <v>1283</v>
      </c>
      <c r="H3665" t="s">
        <v>143</v>
      </c>
      <c r="I3665" t="s">
        <v>135</v>
      </c>
      <c r="J3665" t="s">
        <v>136</v>
      </c>
      <c r="K3665" t="s">
        <v>137</v>
      </c>
      <c r="L3665" t="s">
        <v>10724</v>
      </c>
      <c r="M3665" t="s">
        <v>10725</v>
      </c>
      <c r="N3665">
        <v>1.4311111110000001</v>
      </c>
      <c r="O3665">
        <v>0</v>
      </c>
      <c r="P3665">
        <v>56</v>
      </c>
      <c r="Q3665">
        <v>0</v>
      </c>
      <c r="R3665">
        <v>2</v>
      </c>
      <c r="S3665">
        <v>0</v>
      </c>
      <c r="T3665">
        <v>4</v>
      </c>
      <c r="U3665">
        <v>0</v>
      </c>
      <c r="V3665">
        <v>0</v>
      </c>
      <c r="W3665">
        <v>0</v>
      </c>
      <c r="X3665">
        <v>15.814329259920928</v>
      </c>
      <c r="Y3665">
        <v>0</v>
      </c>
      <c r="Z3665">
        <v>2.9757600347294888</v>
      </c>
      <c r="AA3665">
        <v>0</v>
      </c>
      <c r="AB3665">
        <v>4.3466611287068773</v>
      </c>
      <c r="AC3665">
        <v>0</v>
      </c>
      <c r="AD3665">
        <v>0</v>
      </c>
      <c r="AE3665">
        <v>23.136750423357295</v>
      </c>
    </row>
    <row r="3666" spans="1:31" x14ac:dyDescent="0.25">
      <c r="A3666">
        <v>2071275</v>
      </c>
      <c r="B3666">
        <v>1</v>
      </c>
      <c r="C3666" t="s">
        <v>80</v>
      </c>
      <c r="D3666" t="s">
        <v>93</v>
      </c>
      <c r="E3666" t="s">
        <v>177</v>
      </c>
      <c r="F3666" t="s">
        <v>10726</v>
      </c>
      <c r="G3666" t="s">
        <v>183</v>
      </c>
      <c r="H3666" t="s">
        <v>143</v>
      </c>
      <c r="I3666" t="s">
        <v>135</v>
      </c>
      <c r="J3666" t="s">
        <v>136</v>
      </c>
      <c r="K3666" t="s">
        <v>137</v>
      </c>
      <c r="L3666" t="s">
        <v>10727</v>
      </c>
      <c r="M3666" t="s">
        <v>10728</v>
      </c>
      <c r="N3666">
        <v>5.8736111109999998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1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17.883061337029197</v>
      </c>
      <c r="AC3666">
        <v>0</v>
      </c>
      <c r="AD3666">
        <v>0</v>
      </c>
      <c r="AE3666">
        <v>17.883061337029197</v>
      </c>
    </row>
    <row r="3667" spans="1:31" x14ac:dyDescent="0.25">
      <c r="A3667">
        <v>2071375</v>
      </c>
      <c r="B3667">
        <v>1</v>
      </c>
      <c r="C3667" t="s">
        <v>81</v>
      </c>
      <c r="D3667" t="s">
        <v>112</v>
      </c>
      <c r="E3667" t="s">
        <v>169</v>
      </c>
      <c r="F3667" t="s">
        <v>10729</v>
      </c>
      <c r="G3667" t="s">
        <v>171</v>
      </c>
      <c r="H3667" t="s">
        <v>134</v>
      </c>
      <c r="I3667" t="s">
        <v>135</v>
      </c>
      <c r="J3667" t="s">
        <v>136</v>
      </c>
      <c r="K3667" t="s">
        <v>137</v>
      </c>
      <c r="L3667" t="s">
        <v>10730</v>
      </c>
      <c r="M3667" t="s">
        <v>10731</v>
      </c>
      <c r="N3667">
        <v>3.088333333</v>
      </c>
      <c r="O3667">
        <v>0</v>
      </c>
      <c r="P3667">
        <v>12</v>
      </c>
      <c r="Q3667">
        <v>0</v>
      </c>
      <c r="R3667">
        <v>1</v>
      </c>
      <c r="S3667">
        <v>0</v>
      </c>
      <c r="T3667">
        <v>1</v>
      </c>
      <c r="U3667">
        <v>0</v>
      </c>
      <c r="V3667">
        <v>0</v>
      </c>
      <c r="W3667">
        <v>0</v>
      </c>
      <c r="X3667">
        <v>2.8079572700887083</v>
      </c>
      <c r="Y3667">
        <v>0</v>
      </c>
      <c r="Z3667">
        <v>1.5098633237893334E-2</v>
      </c>
      <c r="AA3667">
        <v>0</v>
      </c>
      <c r="AB3667">
        <v>1.8849421246666667E-4</v>
      </c>
      <c r="AC3667">
        <v>0</v>
      </c>
      <c r="AD3667">
        <v>0</v>
      </c>
      <c r="AE3667">
        <v>2.8232443975390682</v>
      </c>
    </row>
    <row r="3668" spans="1:31" x14ac:dyDescent="0.25">
      <c r="A3668">
        <v>2071252</v>
      </c>
      <c r="B3668">
        <v>1</v>
      </c>
      <c r="C3668" t="s">
        <v>80</v>
      </c>
      <c r="D3668" t="s">
        <v>106</v>
      </c>
      <c r="E3668" t="s">
        <v>131</v>
      </c>
      <c r="F3668" t="s">
        <v>10732</v>
      </c>
      <c r="G3668" t="s">
        <v>133</v>
      </c>
      <c r="H3668" t="s">
        <v>134</v>
      </c>
      <c r="I3668" t="s">
        <v>135</v>
      </c>
      <c r="J3668" t="s">
        <v>136</v>
      </c>
      <c r="K3668" t="s">
        <v>137</v>
      </c>
      <c r="L3668" t="s">
        <v>10733</v>
      </c>
      <c r="M3668" t="s">
        <v>10734</v>
      </c>
      <c r="N3668">
        <v>4.028611111</v>
      </c>
      <c r="O3668">
        <v>0</v>
      </c>
      <c r="P3668">
        <v>1160</v>
      </c>
      <c r="Q3668">
        <v>19</v>
      </c>
      <c r="R3668">
        <v>140</v>
      </c>
      <c r="S3668">
        <v>11</v>
      </c>
      <c r="T3668">
        <v>233</v>
      </c>
      <c r="U3668">
        <v>0</v>
      </c>
      <c r="V3668">
        <v>0</v>
      </c>
      <c r="W3668">
        <v>0</v>
      </c>
      <c r="X3668">
        <v>785.09376427037046</v>
      </c>
      <c r="Y3668">
        <v>37.511505325860441</v>
      </c>
      <c r="Z3668">
        <v>200.8827905105743</v>
      </c>
      <c r="AA3668">
        <v>228.07982672897253</v>
      </c>
      <c r="AB3668">
        <v>282.07392303129814</v>
      </c>
      <c r="AC3668">
        <v>0</v>
      </c>
      <c r="AD3668">
        <v>0</v>
      </c>
      <c r="AE3668">
        <v>1533.6418098670758</v>
      </c>
    </row>
    <row r="3669" spans="1:31" x14ac:dyDescent="0.25">
      <c r="A3669">
        <v>2070734</v>
      </c>
      <c r="B3669">
        <v>1</v>
      </c>
      <c r="C3669" t="s">
        <v>80</v>
      </c>
      <c r="D3669" t="s">
        <v>83</v>
      </c>
      <c r="E3669" t="s">
        <v>158</v>
      </c>
      <c r="F3669" t="s">
        <v>10735</v>
      </c>
      <c r="G3669" t="s">
        <v>385</v>
      </c>
      <c r="H3669" t="s">
        <v>143</v>
      </c>
      <c r="I3669" t="s">
        <v>135</v>
      </c>
      <c r="J3669" t="s">
        <v>136</v>
      </c>
      <c r="K3669" t="s">
        <v>137</v>
      </c>
      <c r="L3669" t="s">
        <v>10736</v>
      </c>
      <c r="M3669" t="s">
        <v>10737</v>
      </c>
      <c r="N3669">
        <v>1.4708333330000001</v>
      </c>
      <c r="O3669">
        <v>0</v>
      </c>
      <c r="P3669">
        <v>135</v>
      </c>
      <c r="Q3669">
        <v>0</v>
      </c>
      <c r="R3669">
        <v>0</v>
      </c>
      <c r="S3669">
        <v>0</v>
      </c>
      <c r="T3669">
        <v>29</v>
      </c>
      <c r="U3669">
        <v>0</v>
      </c>
      <c r="V3669">
        <v>0</v>
      </c>
      <c r="W3669">
        <v>0</v>
      </c>
      <c r="X3669">
        <v>54.930228278286769</v>
      </c>
      <c r="Y3669">
        <v>0</v>
      </c>
      <c r="Z3669">
        <v>0</v>
      </c>
      <c r="AA3669">
        <v>0</v>
      </c>
      <c r="AB3669">
        <v>44.288202721313723</v>
      </c>
      <c r="AC3669">
        <v>0</v>
      </c>
      <c r="AD3669">
        <v>0</v>
      </c>
      <c r="AE3669">
        <v>99.218430999600486</v>
      </c>
    </row>
    <row r="3670" spans="1:31" x14ac:dyDescent="0.25">
      <c r="A3670">
        <v>2070903</v>
      </c>
      <c r="B3670">
        <v>1</v>
      </c>
      <c r="C3670" t="s">
        <v>81</v>
      </c>
      <c r="D3670" t="s">
        <v>128</v>
      </c>
      <c r="E3670" t="s">
        <v>158</v>
      </c>
      <c r="F3670" t="s">
        <v>10738</v>
      </c>
      <c r="G3670" t="s">
        <v>160</v>
      </c>
      <c r="H3670" t="s">
        <v>143</v>
      </c>
      <c r="I3670" t="s">
        <v>135</v>
      </c>
      <c r="J3670" t="s">
        <v>136</v>
      </c>
      <c r="K3670" t="s">
        <v>137</v>
      </c>
      <c r="L3670" t="s">
        <v>10739</v>
      </c>
      <c r="M3670" t="s">
        <v>10740</v>
      </c>
      <c r="N3670">
        <v>3.3911111109999998</v>
      </c>
      <c r="O3670">
        <v>0</v>
      </c>
      <c r="P3670">
        <v>17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10.505479854970531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10.505479854970531</v>
      </c>
    </row>
    <row r="3671" spans="1:31" x14ac:dyDescent="0.25">
      <c r="A3671">
        <v>2070880</v>
      </c>
      <c r="B3671">
        <v>1</v>
      </c>
      <c r="C3671" t="s">
        <v>80</v>
      </c>
      <c r="D3671" t="s">
        <v>106</v>
      </c>
      <c r="E3671" t="s">
        <v>140</v>
      </c>
      <c r="F3671" t="s">
        <v>10741</v>
      </c>
      <c r="G3671" t="s">
        <v>142</v>
      </c>
      <c r="H3671" t="s">
        <v>143</v>
      </c>
      <c r="I3671" t="s">
        <v>135</v>
      </c>
      <c r="J3671" t="s">
        <v>136</v>
      </c>
      <c r="K3671" t="s">
        <v>137</v>
      </c>
      <c r="L3671" t="s">
        <v>10742</v>
      </c>
      <c r="M3671" t="s">
        <v>10743</v>
      </c>
      <c r="N3671">
        <v>2.079722222</v>
      </c>
      <c r="O3671">
        <v>0</v>
      </c>
      <c r="P3671">
        <v>34</v>
      </c>
      <c r="Q3671">
        <v>0</v>
      </c>
      <c r="R3671">
        <v>9</v>
      </c>
      <c r="S3671">
        <v>0</v>
      </c>
      <c r="T3671">
        <v>12</v>
      </c>
      <c r="U3671">
        <v>0</v>
      </c>
      <c r="V3671">
        <v>0</v>
      </c>
      <c r="W3671">
        <v>0</v>
      </c>
      <c r="X3671">
        <v>18.559353712936542</v>
      </c>
      <c r="Y3671">
        <v>0</v>
      </c>
      <c r="Z3671">
        <v>29.335635375481417</v>
      </c>
      <c r="AA3671">
        <v>0</v>
      </c>
      <c r="AB3671">
        <v>45.889657521190649</v>
      </c>
      <c r="AC3671">
        <v>0</v>
      </c>
      <c r="AD3671">
        <v>0</v>
      </c>
      <c r="AE3671">
        <v>93.784646609608615</v>
      </c>
    </row>
    <row r="3672" spans="1:31" x14ac:dyDescent="0.25">
      <c r="A3672">
        <v>2070757</v>
      </c>
      <c r="B3672">
        <v>1</v>
      </c>
      <c r="C3672" t="s">
        <v>80</v>
      </c>
      <c r="D3672" t="s">
        <v>108</v>
      </c>
      <c r="E3672" t="s">
        <v>140</v>
      </c>
      <c r="F3672" t="s">
        <v>10744</v>
      </c>
      <c r="G3672" t="s">
        <v>385</v>
      </c>
      <c r="H3672" t="s">
        <v>143</v>
      </c>
      <c r="I3672" t="s">
        <v>135</v>
      </c>
      <c r="J3672" t="s">
        <v>136</v>
      </c>
      <c r="K3672" t="s">
        <v>137</v>
      </c>
      <c r="L3672" t="s">
        <v>10745</v>
      </c>
      <c r="M3672" t="s">
        <v>10746</v>
      </c>
      <c r="N3672">
        <v>1.852777777</v>
      </c>
      <c r="O3672">
        <v>0</v>
      </c>
      <c r="P3672">
        <v>61</v>
      </c>
      <c r="Q3672">
        <v>0</v>
      </c>
      <c r="R3672">
        <v>43</v>
      </c>
      <c r="S3672">
        <v>0</v>
      </c>
      <c r="T3672">
        <v>16</v>
      </c>
      <c r="U3672">
        <v>0</v>
      </c>
      <c r="V3672">
        <v>0</v>
      </c>
      <c r="W3672">
        <v>0</v>
      </c>
      <c r="X3672">
        <v>19.460759182084537</v>
      </c>
      <c r="Y3672">
        <v>0</v>
      </c>
      <c r="Z3672">
        <v>57.184281298746356</v>
      </c>
      <c r="AA3672">
        <v>0</v>
      </c>
      <c r="AB3672">
        <v>32.856116953785964</v>
      </c>
      <c r="AC3672">
        <v>0</v>
      </c>
      <c r="AD3672">
        <v>0</v>
      </c>
      <c r="AE3672">
        <v>109.50115743461686</v>
      </c>
    </row>
    <row r="3673" spans="1:31" x14ac:dyDescent="0.25">
      <c r="A3673">
        <v>2071298</v>
      </c>
      <c r="B3673">
        <v>1</v>
      </c>
      <c r="C3673" t="s">
        <v>81</v>
      </c>
      <c r="D3673" t="s">
        <v>127</v>
      </c>
      <c r="E3673" t="s">
        <v>169</v>
      </c>
      <c r="F3673" t="s">
        <v>10747</v>
      </c>
      <c r="G3673" t="s">
        <v>171</v>
      </c>
      <c r="H3673" t="s">
        <v>134</v>
      </c>
      <c r="I3673" t="s">
        <v>135</v>
      </c>
      <c r="J3673" t="s">
        <v>136</v>
      </c>
      <c r="K3673" t="s">
        <v>137</v>
      </c>
      <c r="L3673" t="s">
        <v>10748</v>
      </c>
      <c r="M3673" t="s">
        <v>10749</v>
      </c>
      <c r="N3673">
        <v>3.9958333330000002</v>
      </c>
      <c r="O3673">
        <v>0</v>
      </c>
      <c r="P3673">
        <v>1</v>
      </c>
      <c r="Q3673">
        <v>0</v>
      </c>
      <c r="R3673">
        <v>3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6.5342358955006672</v>
      </c>
      <c r="Y3673">
        <v>0</v>
      </c>
      <c r="Z3673">
        <v>0.50270318467517361</v>
      </c>
      <c r="AA3673">
        <v>0</v>
      </c>
      <c r="AB3673">
        <v>0</v>
      </c>
      <c r="AC3673">
        <v>0</v>
      </c>
      <c r="AD3673">
        <v>0</v>
      </c>
      <c r="AE3673">
        <v>7.0369390801758405</v>
      </c>
    </row>
    <row r="3674" spans="1:31" x14ac:dyDescent="0.25">
      <c r="A3674">
        <v>2071166</v>
      </c>
      <c r="B3674">
        <v>1</v>
      </c>
      <c r="C3674" t="s">
        <v>80</v>
      </c>
      <c r="D3674" t="s">
        <v>98</v>
      </c>
      <c r="E3674" t="s">
        <v>140</v>
      </c>
      <c r="F3674" t="s">
        <v>10750</v>
      </c>
      <c r="G3674" t="s">
        <v>142</v>
      </c>
      <c r="H3674" t="s">
        <v>143</v>
      </c>
      <c r="I3674" t="s">
        <v>135</v>
      </c>
      <c r="J3674" t="s">
        <v>136</v>
      </c>
      <c r="K3674" t="s">
        <v>137</v>
      </c>
      <c r="L3674" t="s">
        <v>10751</v>
      </c>
      <c r="M3674" t="s">
        <v>10752</v>
      </c>
      <c r="N3674">
        <v>3.3333333330000001</v>
      </c>
      <c r="O3674">
        <v>0</v>
      </c>
      <c r="P3674">
        <v>0</v>
      </c>
      <c r="Q3674">
        <v>0</v>
      </c>
      <c r="R3674">
        <v>14</v>
      </c>
      <c r="S3674">
        <v>0</v>
      </c>
      <c r="T3674">
        <v>3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128.84416187735394</v>
      </c>
      <c r="AA3674">
        <v>0</v>
      </c>
      <c r="AB3674">
        <v>10.116621901284287</v>
      </c>
      <c r="AC3674">
        <v>0</v>
      </c>
      <c r="AD3674">
        <v>0</v>
      </c>
      <c r="AE3674">
        <v>138.96078377863822</v>
      </c>
    </row>
    <row r="3675" spans="1:31" x14ac:dyDescent="0.25">
      <c r="A3675">
        <v>2070379</v>
      </c>
      <c r="B3675">
        <v>1</v>
      </c>
      <c r="C3675" t="s">
        <v>80</v>
      </c>
      <c r="D3675" t="s">
        <v>98</v>
      </c>
      <c r="E3675" t="s">
        <v>158</v>
      </c>
      <c r="F3675" t="s">
        <v>10753</v>
      </c>
      <c r="G3675" t="s">
        <v>154</v>
      </c>
      <c r="H3675" t="s">
        <v>143</v>
      </c>
      <c r="I3675" t="s">
        <v>135</v>
      </c>
      <c r="J3675" t="s">
        <v>136</v>
      </c>
      <c r="K3675" t="s">
        <v>155</v>
      </c>
      <c r="L3675" t="s">
        <v>10754</v>
      </c>
      <c r="M3675" t="s">
        <v>10755</v>
      </c>
      <c r="N3675">
        <v>7.6397222219999996</v>
      </c>
      <c r="O3675">
        <v>0</v>
      </c>
      <c r="P3675">
        <v>42</v>
      </c>
      <c r="Q3675">
        <v>0</v>
      </c>
      <c r="R3675">
        <v>6</v>
      </c>
      <c r="S3675">
        <v>0</v>
      </c>
      <c r="T3675">
        <v>10</v>
      </c>
      <c r="U3675">
        <v>0</v>
      </c>
      <c r="V3675">
        <v>0</v>
      </c>
      <c r="W3675">
        <v>0</v>
      </c>
      <c r="X3675">
        <v>49.085249929775422</v>
      </c>
      <c r="Y3675">
        <v>0</v>
      </c>
      <c r="Z3675">
        <v>1.0588354606383885</v>
      </c>
      <c r="AA3675">
        <v>0</v>
      </c>
      <c r="AB3675">
        <v>59.601105541787106</v>
      </c>
      <c r="AC3675">
        <v>0</v>
      </c>
      <c r="AD3675">
        <v>0</v>
      </c>
      <c r="AE3675">
        <v>109.74519093220093</v>
      </c>
    </row>
    <row r="3676" spans="1:31" x14ac:dyDescent="0.25">
      <c r="A3676">
        <v>2070671</v>
      </c>
      <c r="B3676">
        <v>1</v>
      </c>
      <c r="C3676" t="s">
        <v>80</v>
      </c>
      <c r="D3676" t="s">
        <v>106</v>
      </c>
      <c r="E3676" t="s">
        <v>131</v>
      </c>
      <c r="F3676" t="s">
        <v>10756</v>
      </c>
      <c r="G3676" t="s">
        <v>133</v>
      </c>
      <c r="H3676" t="s">
        <v>134</v>
      </c>
      <c r="I3676" t="s">
        <v>259</v>
      </c>
      <c r="J3676" t="s">
        <v>136</v>
      </c>
      <c r="K3676" t="s">
        <v>137</v>
      </c>
      <c r="L3676" t="s">
        <v>10757</v>
      </c>
      <c r="M3676" t="s">
        <v>10758</v>
      </c>
      <c r="N3676">
        <v>8.3333330000000001E-3</v>
      </c>
      <c r="O3676">
        <v>0</v>
      </c>
      <c r="P3676">
        <v>450</v>
      </c>
      <c r="Q3676">
        <v>31</v>
      </c>
      <c r="R3676">
        <v>91</v>
      </c>
      <c r="S3676">
        <v>14</v>
      </c>
      <c r="T3676">
        <v>75</v>
      </c>
      <c r="U3676">
        <v>1</v>
      </c>
      <c r="V3676">
        <v>0</v>
      </c>
      <c r="W3676">
        <v>0</v>
      </c>
      <c r="X3676">
        <v>0.9109379222379167</v>
      </c>
      <c r="Y3676">
        <v>2.0165146216086831</v>
      </c>
      <c r="Z3676">
        <v>1.8859156082240411</v>
      </c>
      <c r="AA3676">
        <v>0.49096601507208332</v>
      </c>
      <c r="AB3676">
        <v>0.70795390389864177</v>
      </c>
      <c r="AC3676">
        <v>0.18111161453219998</v>
      </c>
      <c r="AD3676">
        <v>0</v>
      </c>
      <c r="AE3676">
        <v>6.1933996855735662</v>
      </c>
    </row>
    <row r="3677" spans="1:31" x14ac:dyDescent="0.25">
      <c r="A3677">
        <v>2071212</v>
      </c>
      <c r="B3677">
        <v>1</v>
      </c>
      <c r="C3677" t="s">
        <v>80</v>
      </c>
      <c r="D3677" t="s">
        <v>93</v>
      </c>
      <c r="E3677" t="s">
        <v>158</v>
      </c>
      <c r="F3677" t="s">
        <v>10759</v>
      </c>
      <c r="G3677" t="s">
        <v>160</v>
      </c>
      <c r="H3677" t="s">
        <v>143</v>
      </c>
      <c r="I3677" t="s">
        <v>135</v>
      </c>
      <c r="J3677" t="s">
        <v>136</v>
      </c>
      <c r="K3677" t="s">
        <v>137</v>
      </c>
      <c r="L3677" t="s">
        <v>10760</v>
      </c>
      <c r="M3677" t="s">
        <v>10761</v>
      </c>
      <c r="N3677">
        <v>2.9950000000000001</v>
      </c>
      <c r="O3677">
        <v>0</v>
      </c>
      <c r="P3677">
        <v>1</v>
      </c>
      <c r="Q3677">
        <v>0</v>
      </c>
      <c r="R3677">
        <v>5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0.21721164484963063</v>
      </c>
      <c r="Y3677">
        <v>0</v>
      </c>
      <c r="Z3677">
        <v>16.191950014709217</v>
      </c>
      <c r="AA3677">
        <v>0</v>
      </c>
      <c r="AB3677">
        <v>0</v>
      </c>
      <c r="AC3677">
        <v>0</v>
      </c>
      <c r="AD3677">
        <v>0</v>
      </c>
      <c r="AE3677">
        <v>16.409161659558848</v>
      </c>
    </row>
    <row r="3678" spans="1:31" x14ac:dyDescent="0.25">
      <c r="A3678">
        <v>2070840</v>
      </c>
      <c r="B3678">
        <v>1</v>
      </c>
      <c r="C3678" t="s">
        <v>81</v>
      </c>
      <c r="D3678" t="s">
        <v>113</v>
      </c>
      <c r="E3678" t="s">
        <v>146</v>
      </c>
      <c r="F3678" t="s">
        <v>6356</v>
      </c>
      <c r="G3678" t="s">
        <v>133</v>
      </c>
      <c r="H3678" t="s">
        <v>134</v>
      </c>
      <c r="I3678" t="s">
        <v>259</v>
      </c>
      <c r="J3678" t="s">
        <v>136</v>
      </c>
      <c r="K3678" t="s">
        <v>137</v>
      </c>
      <c r="L3678" t="s">
        <v>10762</v>
      </c>
      <c r="M3678" t="s">
        <v>10763</v>
      </c>
      <c r="N3678">
        <v>8.3333330000000001E-3</v>
      </c>
      <c r="O3678">
        <v>0</v>
      </c>
      <c r="P3678">
        <v>1180</v>
      </c>
      <c r="Q3678">
        <v>2</v>
      </c>
      <c r="R3678">
        <v>387</v>
      </c>
      <c r="S3678">
        <v>2</v>
      </c>
      <c r="T3678">
        <v>53</v>
      </c>
      <c r="U3678">
        <v>0</v>
      </c>
      <c r="V3678">
        <v>1</v>
      </c>
      <c r="W3678">
        <v>0</v>
      </c>
      <c r="X3678">
        <v>1.2660297452997757</v>
      </c>
      <c r="Y3678">
        <v>0.20513095127653336</v>
      </c>
      <c r="Z3678">
        <v>1.6791997197780257</v>
      </c>
      <c r="AA3678">
        <v>3.4543146314966668E-2</v>
      </c>
      <c r="AB3678">
        <v>0.22424379524356669</v>
      </c>
      <c r="AC3678">
        <v>0</v>
      </c>
      <c r="AD3678">
        <v>0</v>
      </c>
      <c r="AE3678">
        <v>3.4091473579128682</v>
      </c>
    </row>
    <row r="3679" spans="1:31" x14ac:dyDescent="0.25">
      <c r="A3679">
        <v>2070319</v>
      </c>
      <c r="B3679">
        <v>1</v>
      </c>
      <c r="C3679" t="s">
        <v>81</v>
      </c>
      <c r="D3679" t="s">
        <v>122</v>
      </c>
      <c r="E3679" t="s">
        <v>146</v>
      </c>
      <c r="F3679" t="s">
        <v>5150</v>
      </c>
      <c r="G3679" t="s">
        <v>133</v>
      </c>
      <c r="H3679" t="s">
        <v>134</v>
      </c>
      <c r="I3679" t="s">
        <v>135</v>
      </c>
      <c r="J3679" t="s">
        <v>136</v>
      </c>
      <c r="K3679" t="s">
        <v>137</v>
      </c>
      <c r="L3679" t="s">
        <v>10764</v>
      </c>
      <c r="M3679" t="s">
        <v>10765</v>
      </c>
      <c r="N3679">
        <v>0.12</v>
      </c>
      <c r="O3679">
        <v>5</v>
      </c>
      <c r="P3679">
        <v>3621</v>
      </c>
      <c r="Q3679">
        <v>61</v>
      </c>
      <c r="R3679">
        <v>115</v>
      </c>
      <c r="S3679">
        <v>40</v>
      </c>
      <c r="T3679">
        <v>317</v>
      </c>
      <c r="U3679">
        <v>3</v>
      </c>
      <c r="V3679">
        <v>0</v>
      </c>
      <c r="W3679">
        <v>0.16419087661631998</v>
      </c>
      <c r="X3679">
        <v>47.56428441790667</v>
      </c>
      <c r="Y3679">
        <v>13.336840676042398</v>
      </c>
      <c r="Z3679">
        <v>6.4951115641504806</v>
      </c>
      <c r="AA3679">
        <v>21.324816638072875</v>
      </c>
      <c r="AB3679">
        <v>13.105885091892237</v>
      </c>
      <c r="AC3679">
        <v>6.8392706568284396</v>
      </c>
      <c r="AD3679">
        <v>0</v>
      </c>
      <c r="AE3679">
        <v>108.83039992150941</v>
      </c>
    </row>
    <row r="3680" spans="1:31" x14ac:dyDescent="0.25">
      <c r="A3680">
        <v>2071146</v>
      </c>
      <c r="B3680">
        <v>1</v>
      </c>
      <c r="C3680" t="s">
        <v>80</v>
      </c>
      <c r="D3680" t="s">
        <v>110</v>
      </c>
      <c r="E3680" t="s">
        <v>177</v>
      </c>
      <c r="F3680" t="s">
        <v>10766</v>
      </c>
      <c r="G3680" t="s">
        <v>183</v>
      </c>
      <c r="H3680" t="s">
        <v>143</v>
      </c>
      <c r="I3680" t="s">
        <v>135</v>
      </c>
      <c r="J3680" t="s">
        <v>136</v>
      </c>
      <c r="K3680" t="s">
        <v>137</v>
      </c>
      <c r="L3680" t="s">
        <v>10767</v>
      </c>
      <c r="M3680" t="s">
        <v>10768</v>
      </c>
      <c r="N3680">
        <v>5.477222222</v>
      </c>
      <c r="O3680">
        <v>0</v>
      </c>
      <c r="P3680">
        <v>7</v>
      </c>
      <c r="Q3680">
        <v>0</v>
      </c>
      <c r="R3680">
        <v>0</v>
      </c>
      <c r="S3680">
        <v>0</v>
      </c>
      <c r="T3680">
        <v>1</v>
      </c>
      <c r="U3680">
        <v>0</v>
      </c>
      <c r="V3680">
        <v>0</v>
      </c>
      <c r="W3680">
        <v>0</v>
      </c>
      <c r="X3680">
        <v>7.8314577319966965</v>
      </c>
      <c r="Y3680">
        <v>0</v>
      </c>
      <c r="Z3680">
        <v>0</v>
      </c>
      <c r="AA3680">
        <v>0</v>
      </c>
      <c r="AB3680">
        <v>4.9878670403795722</v>
      </c>
      <c r="AC3680">
        <v>0</v>
      </c>
      <c r="AD3680">
        <v>0</v>
      </c>
      <c r="AE3680">
        <v>12.81932477237627</v>
      </c>
    </row>
    <row r="3681" spans="1:31" x14ac:dyDescent="0.25">
      <c r="A3681">
        <v>2070983</v>
      </c>
      <c r="B3681">
        <v>1</v>
      </c>
      <c r="C3681" t="s">
        <v>81</v>
      </c>
      <c r="D3681" t="s">
        <v>122</v>
      </c>
      <c r="E3681" t="s">
        <v>140</v>
      </c>
      <c r="F3681" t="s">
        <v>10769</v>
      </c>
      <c r="G3681" t="s">
        <v>142</v>
      </c>
      <c r="H3681" t="s">
        <v>143</v>
      </c>
      <c r="I3681" t="s">
        <v>135</v>
      </c>
      <c r="J3681" t="s">
        <v>136</v>
      </c>
      <c r="K3681" t="s">
        <v>137</v>
      </c>
      <c r="L3681" t="s">
        <v>10770</v>
      </c>
      <c r="M3681" t="s">
        <v>10771</v>
      </c>
      <c r="N3681">
        <v>1.106666666</v>
      </c>
      <c r="O3681">
        <v>0</v>
      </c>
      <c r="P3681">
        <v>228</v>
      </c>
      <c r="Q3681">
        <v>0</v>
      </c>
      <c r="R3681">
        <v>2</v>
      </c>
      <c r="S3681">
        <v>0</v>
      </c>
      <c r="T3681">
        <v>25</v>
      </c>
      <c r="U3681">
        <v>0</v>
      </c>
      <c r="V3681">
        <v>0</v>
      </c>
      <c r="W3681">
        <v>0</v>
      </c>
      <c r="X3681">
        <v>46.305322856750465</v>
      </c>
      <c r="Y3681">
        <v>0</v>
      </c>
      <c r="Z3681">
        <v>1.0227395350466817</v>
      </c>
      <c r="AA3681">
        <v>0</v>
      </c>
      <c r="AB3681">
        <v>8.5089441339250698</v>
      </c>
      <c r="AC3681">
        <v>0</v>
      </c>
      <c r="AD3681">
        <v>0</v>
      </c>
      <c r="AE3681">
        <v>55.837006525722217</v>
      </c>
    </row>
    <row r="3682" spans="1:31" x14ac:dyDescent="0.25">
      <c r="A3682">
        <v>2070505</v>
      </c>
      <c r="B3682">
        <v>1</v>
      </c>
      <c r="C3682" t="s">
        <v>81</v>
      </c>
      <c r="D3682" t="s">
        <v>116</v>
      </c>
      <c r="E3682" t="s">
        <v>140</v>
      </c>
      <c r="F3682" t="s">
        <v>9514</v>
      </c>
      <c r="G3682" t="s">
        <v>142</v>
      </c>
      <c r="H3682" t="s">
        <v>143</v>
      </c>
      <c r="I3682" t="s">
        <v>135</v>
      </c>
      <c r="J3682" t="s">
        <v>136</v>
      </c>
      <c r="K3682" t="s">
        <v>137</v>
      </c>
      <c r="L3682" t="s">
        <v>10772</v>
      </c>
      <c r="M3682" t="s">
        <v>10773</v>
      </c>
      <c r="N3682">
        <v>1.589444444</v>
      </c>
      <c r="O3682">
        <v>0</v>
      </c>
      <c r="P3682">
        <v>22</v>
      </c>
      <c r="Q3682">
        <v>0</v>
      </c>
      <c r="R3682">
        <v>1</v>
      </c>
      <c r="S3682">
        <v>0</v>
      </c>
      <c r="T3682">
        <v>7</v>
      </c>
      <c r="U3682">
        <v>0</v>
      </c>
      <c r="V3682">
        <v>1</v>
      </c>
      <c r="W3682">
        <v>0</v>
      </c>
      <c r="X3682">
        <v>7.1838271513783889</v>
      </c>
      <c r="Y3682">
        <v>0</v>
      </c>
      <c r="Z3682">
        <v>0.44980199285422506</v>
      </c>
      <c r="AA3682">
        <v>0</v>
      </c>
      <c r="AB3682">
        <v>8.1215663625476964</v>
      </c>
      <c r="AC3682">
        <v>0</v>
      </c>
      <c r="AD3682">
        <v>19.535223756024635</v>
      </c>
      <c r="AE3682">
        <v>35.290419262804946</v>
      </c>
    </row>
    <row r="3683" spans="1:31" x14ac:dyDescent="0.25">
      <c r="A3683">
        <v>2070628</v>
      </c>
      <c r="B3683">
        <v>1</v>
      </c>
      <c r="C3683" t="s">
        <v>80</v>
      </c>
      <c r="D3683" t="s">
        <v>83</v>
      </c>
      <c r="E3683" t="s">
        <v>169</v>
      </c>
      <c r="F3683" t="s">
        <v>10774</v>
      </c>
      <c r="G3683" t="s">
        <v>133</v>
      </c>
      <c r="H3683" t="s">
        <v>134</v>
      </c>
      <c r="I3683" t="s">
        <v>135</v>
      </c>
      <c r="J3683" t="s">
        <v>136</v>
      </c>
      <c r="K3683" t="s">
        <v>137</v>
      </c>
      <c r="L3683" t="s">
        <v>10775</v>
      </c>
      <c r="M3683" t="s">
        <v>10776</v>
      </c>
      <c r="N3683">
        <v>0.98</v>
      </c>
      <c r="O3683">
        <v>0</v>
      </c>
      <c r="P3683">
        <v>288</v>
      </c>
      <c r="Q3683">
        <v>0</v>
      </c>
      <c r="R3683">
        <v>0</v>
      </c>
      <c r="S3683">
        <v>0</v>
      </c>
      <c r="T3683">
        <v>81</v>
      </c>
      <c r="U3683">
        <v>1</v>
      </c>
      <c r="V3683">
        <v>11</v>
      </c>
      <c r="W3683">
        <v>0</v>
      </c>
      <c r="X3683">
        <v>87.561304235784945</v>
      </c>
      <c r="Y3683">
        <v>0</v>
      </c>
      <c r="Z3683">
        <v>0</v>
      </c>
      <c r="AA3683">
        <v>0</v>
      </c>
      <c r="AB3683">
        <v>141.52951078575398</v>
      </c>
      <c r="AC3683">
        <v>420.10023435074186</v>
      </c>
      <c r="AD3683">
        <v>165.26193326275009</v>
      </c>
      <c r="AE3683">
        <v>814.45298263503082</v>
      </c>
    </row>
    <row r="3684" spans="1:31" x14ac:dyDescent="0.25">
      <c r="A3684">
        <v>2070960</v>
      </c>
      <c r="B3684">
        <v>1</v>
      </c>
      <c r="C3684" t="s">
        <v>81</v>
      </c>
      <c r="D3684" t="s">
        <v>121</v>
      </c>
      <c r="E3684" t="s">
        <v>169</v>
      </c>
      <c r="F3684" t="s">
        <v>10777</v>
      </c>
      <c r="G3684" t="s">
        <v>171</v>
      </c>
      <c r="H3684" t="s">
        <v>134</v>
      </c>
      <c r="I3684" t="s">
        <v>135</v>
      </c>
      <c r="J3684" t="s">
        <v>136</v>
      </c>
      <c r="K3684" t="s">
        <v>137</v>
      </c>
      <c r="L3684" t="s">
        <v>10778</v>
      </c>
      <c r="M3684" t="s">
        <v>10779</v>
      </c>
      <c r="N3684">
        <v>4.1238888879999998</v>
      </c>
      <c r="O3684">
        <v>0</v>
      </c>
      <c r="P3684">
        <v>359</v>
      </c>
      <c r="Q3684">
        <v>0</v>
      </c>
      <c r="R3684">
        <v>10</v>
      </c>
      <c r="S3684">
        <v>0</v>
      </c>
      <c r="T3684">
        <v>10</v>
      </c>
      <c r="U3684">
        <v>0</v>
      </c>
      <c r="V3684">
        <v>0</v>
      </c>
      <c r="W3684">
        <v>0</v>
      </c>
      <c r="X3684">
        <v>177.04508140591199</v>
      </c>
      <c r="Y3684">
        <v>0</v>
      </c>
      <c r="Z3684">
        <v>1.7572252765114111</v>
      </c>
      <c r="AA3684">
        <v>0</v>
      </c>
      <c r="AB3684">
        <v>3.6780909402012685</v>
      </c>
      <c r="AC3684">
        <v>0</v>
      </c>
      <c r="AD3684">
        <v>0</v>
      </c>
      <c r="AE3684">
        <v>182.48039762262465</v>
      </c>
    </row>
    <row r="3685" spans="1:31" x14ac:dyDescent="0.25">
      <c r="A3685">
        <v>2071026</v>
      </c>
      <c r="B3685">
        <v>1</v>
      </c>
      <c r="C3685" t="s">
        <v>80</v>
      </c>
      <c r="D3685" t="s">
        <v>92</v>
      </c>
      <c r="E3685" t="s">
        <v>158</v>
      </c>
      <c r="F3685" t="s">
        <v>10780</v>
      </c>
      <c r="G3685" t="s">
        <v>160</v>
      </c>
      <c r="H3685" t="s">
        <v>143</v>
      </c>
      <c r="I3685" t="s">
        <v>135</v>
      </c>
      <c r="J3685" t="s">
        <v>136</v>
      </c>
      <c r="K3685" t="s">
        <v>137</v>
      </c>
      <c r="L3685" t="s">
        <v>10781</v>
      </c>
      <c r="M3685" t="s">
        <v>10782</v>
      </c>
      <c r="N3685">
        <v>1.640833333</v>
      </c>
      <c r="O3685">
        <v>0</v>
      </c>
      <c r="P3685">
        <v>2</v>
      </c>
      <c r="Q3685">
        <v>0</v>
      </c>
      <c r="R3685">
        <v>8</v>
      </c>
      <c r="S3685">
        <v>0</v>
      </c>
      <c r="T3685">
        <v>5</v>
      </c>
      <c r="U3685">
        <v>0</v>
      </c>
      <c r="V3685">
        <v>0</v>
      </c>
      <c r="W3685">
        <v>0</v>
      </c>
      <c r="X3685">
        <v>0.38898701741040309</v>
      </c>
      <c r="Y3685">
        <v>0</v>
      </c>
      <c r="Z3685">
        <v>4.3703447534875961</v>
      </c>
      <c r="AA3685">
        <v>0</v>
      </c>
      <c r="AB3685">
        <v>23.031769402787194</v>
      </c>
      <c r="AC3685">
        <v>0</v>
      </c>
      <c r="AD3685">
        <v>0</v>
      </c>
      <c r="AE3685">
        <v>27.791101173685192</v>
      </c>
    </row>
    <row r="3686" spans="1:31" x14ac:dyDescent="0.25">
      <c r="A3686">
        <v>2070860</v>
      </c>
      <c r="B3686">
        <v>1</v>
      </c>
      <c r="C3686" t="s">
        <v>80</v>
      </c>
      <c r="D3686" t="s">
        <v>103</v>
      </c>
      <c r="E3686" t="s">
        <v>158</v>
      </c>
      <c r="F3686" t="s">
        <v>10783</v>
      </c>
      <c r="G3686" t="s">
        <v>160</v>
      </c>
      <c r="H3686" t="s">
        <v>143</v>
      </c>
      <c r="I3686" t="s">
        <v>135</v>
      </c>
      <c r="J3686" t="s">
        <v>136</v>
      </c>
      <c r="K3686" t="s">
        <v>137</v>
      </c>
      <c r="L3686" t="s">
        <v>10784</v>
      </c>
      <c r="M3686" t="s">
        <v>10785</v>
      </c>
      <c r="N3686">
        <v>0.50138888800000003</v>
      </c>
      <c r="O3686">
        <v>0</v>
      </c>
      <c r="P3686">
        <v>55</v>
      </c>
      <c r="Q3686">
        <v>0</v>
      </c>
      <c r="R3686">
        <v>1</v>
      </c>
      <c r="S3686">
        <v>0</v>
      </c>
      <c r="T3686">
        <v>2</v>
      </c>
      <c r="U3686">
        <v>0</v>
      </c>
      <c r="V3686">
        <v>0</v>
      </c>
      <c r="W3686">
        <v>0</v>
      </c>
      <c r="X3686">
        <v>5.9141557953176225</v>
      </c>
      <c r="Y3686">
        <v>0</v>
      </c>
      <c r="Z3686">
        <v>4.6042018728083339E-3</v>
      </c>
      <c r="AA3686">
        <v>0</v>
      </c>
      <c r="AB3686">
        <v>19.716841804060962</v>
      </c>
      <c r="AC3686">
        <v>0</v>
      </c>
      <c r="AD3686">
        <v>0</v>
      </c>
      <c r="AE3686">
        <v>25.635601801251394</v>
      </c>
    </row>
    <row r="3687" spans="1:31" x14ac:dyDescent="0.25">
      <c r="A3687">
        <v>2071152</v>
      </c>
      <c r="B3687">
        <v>1</v>
      </c>
      <c r="C3687" t="s">
        <v>81</v>
      </c>
      <c r="D3687" t="s">
        <v>112</v>
      </c>
      <c r="E3687" t="s">
        <v>169</v>
      </c>
      <c r="F3687" t="s">
        <v>10786</v>
      </c>
      <c r="G3687" t="s">
        <v>171</v>
      </c>
      <c r="H3687" t="s">
        <v>134</v>
      </c>
      <c r="I3687" t="s">
        <v>135</v>
      </c>
      <c r="J3687" t="s">
        <v>136</v>
      </c>
      <c r="K3687" t="s">
        <v>137</v>
      </c>
      <c r="L3687" t="s">
        <v>10787</v>
      </c>
      <c r="M3687" t="s">
        <v>10788</v>
      </c>
      <c r="N3687">
        <v>5.7636111110000003</v>
      </c>
      <c r="O3687">
        <v>0</v>
      </c>
      <c r="P3687">
        <v>181</v>
      </c>
      <c r="Q3687">
        <v>0</v>
      </c>
      <c r="R3687">
        <v>16</v>
      </c>
      <c r="S3687">
        <v>0</v>
      </c>
      <c r="T3687">
        <v>20</v>
      </c>
      <c r="U3687">
        <v>0</v>
      </c>
      <c r="V3687">
        <v>0</v>
      </c>
      <c r="W3687">
        <v>0</v>
      </c>
      <c r="X3687">
        <v>240.27573572904163</v>
      </c>
      <c r="Y3687">
        <v>0</v>
      </c>
      <c r="Z3687">
        <v>101.73396219260289</v>
      </c>
      <c r="AA3687">
        <v>0</v>
      </c>
      <c r="AB3687">
        <v>61.413867946077097</v>
      </c>
      <c r="AC3687">
        <v>0</v>
      </c>
      <c r="AD3687">
        <v>0</v>
      </c>
      <c r="AE3687">
        <v>403.42356586772161</v>
      </c>
    </row>
    <row r="3688" spans="1:31" x14ac:dyDescent="0.25">
      <c r="A3688">
        <v>2071003</v>
      </c>
      <c r="B3688">
        <v>1</v>
      </c>
      <c r="C3688" t="s">
        <v>81</v>
      </c>
      <c r="D3688" t="s">
        <v>117</v>
      </c>
      <c r="E3688" t="s">
        <v>158</v>
      </c>
      <c r="F3688" t="s">
        <v>10789</v>
      </c>
      <c r="G3688" t="s">
        <v>160</v>
      </c>
      <c r="H3688" t="s">
        <v>143</v>
      </c>
      <c r="I3688" t="s">
        <v>135</v>
      </c>
      <c r="J3688" t="s">
        <v>136</v>
      </c>
      <c r="K3688" t="s">
        <v>137</v>
      </c>
      <c r="L3688" t="s">
        <v>10790</v>
      </c>
      <c r="M3688" t="s">
        <v>10791</v>
      </c>
      <c r="N3688">
        <v>6.27</v>
      </c>
      <c r="O3688">
        <v>0</v>
      </c>
      <c r="P3688">
        <v>5</v>
      </c>
      <c r="Q3688">
        <v>0</v>
      </c>
      <c r="R3688">
        <v>2</v>
      </c>
      <c r="S3688">
        <v>0</v>
      </c>
      <c r="T3688">
        <v>1</v>
      </c>
      <c r="U3688">
        <v>0</v>
      </c>
      <c r="V3688">
        <v>0</v>
      </c>
      <c r="W3688">
        <v>0</v>
      </c>
      <c r="X3688">
        <v>3.6547620768094973</v>
      </c>
      <c r="Y3688">
        <v>0</v>
      </c>
      <c r="Z3688">
        <v>0.21372156566573333</v>
      </c>
      <c r="AA3688">
        <v>0</v>
      </c>
      <c r="AB3688">
        <v>0.11558795340140998</v>
      </c>
      <c r="AC3688">
        <v>0</v>
      </c>
      <c r="AD3688">
        <v>0</v>
      </c>
      <c r="AE3688">
        <v>3.9840715958766406</v>
      </c>
    </row>
    <row r="3689" spans="1:31" x14ac:dyDescent="0.25">
      <c r="A3689">
        <v>2071126</v>
      </c>
      <c r="B3689">
        <v>1</v>
      </c>
      <c r="C3689" t="s">
        <v>80</v>
      </c>
      <c r="D3689" t="s">
        <v>82</v>
      </c>
      <c r="E3689" t="s">
        <v>177</v>
      </c>
      <c r="F3689" t="s">
        <v>10792</v>
      </c>
      <c r="G3689" t="s">
        <v>183</v>
      </c>
      <c r="H3689" t="s">
        <v>143</v>
      </c>
      <c r="I3689" t="s">
        <v>135</v>
      </c>
      <c r="J3689" t="s">
        <v>136</v>
      </c>
      <c r="K3689" t="s">
        <v>137</v>
      </c>
      <c r="L3689" t="s">
        <v>10793</v>
      </c>
      <c r="M3689" t="s">
        <v>10794</v>
      </c>
      <c r="N3689">
        <v>0.74750000000000005</v>
      </c>
      <c r="O3689">
        <v>0</v>
      </c>
      <c r="P3689">
        <v>1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9.8879218680499995E-2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9.8879218680499995E-2</v>
      </c>
    </row>
    <row r="3690" spans="1:31" x14ac:dyDescent="0.25">
      <c r="A3690">
        <v>2070940</v>
      </c>
      <c r="B3690">
        <v>1</v>
      </c>
      <c r="C3690" t="s">
        <v>80</v>
      </c>
      <c r="D3690" t="s">
        <v>99</v>
      </c>
      <c r="E3690" t="s">
        <v>158</v>
      </c>
      <c r="F3690" t="s">
        <v>10795</v>
      </c>
      <c r="G3690" t="s">
        <v>160</v>
      </c>
      <c r="H3690" t="s">
        <v>143</v>
      </c>
      <c r="I3690" t="s">
        <v>135</v>
      </c>
      <c r="J3690" t="s">
        <v>136</v>
      </c>
      <c r="K3690" t="s">
        <v>137</v>
      </c>
      <c r="L3690" t="s">
        <v>10796</v>
      </c>
      <c r="M3690" t="s">
        <v>10797</v>
      </c>
      <c r="N3690">
        <v>1.778888888</v>
      </c>
      <c r="O3690">
        <v>0</v>
      </c>
      <c r="P3690">
        <v>42</v>
      </c>
      <c r="Q3690">
        <v>0</v>
      </c>
      <c r="R3690">
        <v>0</v>
      </c>
      <c r="S3690">
        <v>0</v>
      </c>
      <c r="T3690">
        <v>2</v>
      </c>
      <c r="U3690">
        <v>0</v>
      </c>
      <c r="V3690">
        <v>0</v>
      </c>
      <c r="W3690">
        <v>0</v>
      </c>
      <c r="X3690">
        <v>18.731184812236204</v>
      </c>
      <c r="Y3690">
        <v>0</v>
      </c>
      <c r="Z3690">
        <v>0</v>
      </c>
      <c r="AA3690">
        <v>0</v>
      </c>
      <c r="AB3690">
        <v>0.54066318723412787</v>
      </c>
      <c r="AC3690">
        <v>0</v>
      </c>
      <c r="AD3690">
        <v>0</v>
      </c>
      <c r="AE3690">
        <v>19.271847999470332</v>
      </c>
    </row>
    <row r="3691" spans="1:31" x14ac:dyDescent="0.25">
      <c r="A3691">
        <v>2070797</v>
      </c>
      <c r="B3691">
        <v>1</v>
      </c>
      <c r="C3691" t="s">
        <v>80</v>
      </c>
      <c r="D3691" t="s">
        <v>108</v>
      </c>
      <c r="E3691" t="s">
        <v>146</v>
      </c>
      <c r="F3691" t="s">
        <v>10798</v>
      </c>
      <c r="G3691" t="s">
        <v>133</v>
      </c>
      <c r="H3691" t="s">
        <v>134</v>
      </c>
      <c r="I3691" t="s">
        <v>135</v>
      </c>
      <c r="J3691" t="s">
        <v>136</v>
      </c>
      <c r="K3691" t="s">
        <v>137</v>
      </c>
      <c r="L3691" t="s">
        <v>10799</v>
      </c>
      <c r="M3691" t="s">
        <v>10800</v>
      </c>
      <c r="N3691">
        <v>5.6388887999999998E-2</v>
      </c>
      <c r="O3691">
        <v>0</v>
      </c>
      <c r="P3691">
        <v>3396</v>
      </c>
      <c r="Q3691">
        <v>2</v>
      </c>
      <c r="R3691">
        <v>687</v>
      </c>
      <c r="S3691">
        <v>24</v>
      </c>
      <c r="T3691">
        <v>483</v>
      </c>
      <c r="U3691">
        <v>1</v>
      </c>
      <c r="V3691">
        <v>0</v>
      </c>
      <c r="W3691">
        <v>0</v>
      </c>
      <c r="X3691">
        <v>31.389609351422678</v>
      </c>
      <c r="Y3691">
        <v>0.54450210808011668</v>
      </c>
      <c r="Z3691">
        <v>40.386370267950774</v>
      </c>
      <c r="AA3691">
        <v>13.18039396258008</v>
      </c>
      <c r="AB3691">
        <v>26.708911391782575</v>
      </c>
      <c r="AC3691">
        <v>0.84202912798655005</v>
      </c>
      <c r="AD3691">
        <v>0</v>
      </c>
      <c r="AE3691">
        <v>113.05181620980278</v>
      </c>
    </row>
    <row r="3692" spans="1:31" x14ac:dyDescent="0.25">
      <c r="A3692">
        <v>2070834</v>
      </c>
      <c r="B3692">
        <v>1</v>
      </c>
      <c r="C3692" t="s">
        <v>80</v>
      </c>
      <c r="D3692" t="s">
        <v>93</v>
      </c>
      <c r="E3692" t="s">
        <v>505</v>
      </c>
      <c r="F3692" t="s">
        <v>10801</v>
      </c>
      <c r="G3692" t="s">
        <v>160</v>
      </c>
      <c r="H3692" t="s">
        <v>143</v>
      </c>
      <c r="I3692" t="s">
        <v>135</v>
      </c>
      <c r="J3692" t="s">
        <v>136</v>
      </c>
      <c r="K3692" t="s">
        <v>137</v>
      </c>
      <c r="L3692" t="s">
        <v>10802</v>
      </c>
      <c r="M3692" t="s">
        <v>10803</v>
      </c>
      <c r="N3692">
        <v>3.006388888</v>
      </c>
      <c r="O3692">
        <v>0</v>
      </c>
      <c r="P3692">
        <v>31</v>
      </c>
      <c r="Q3692">
        <v>0</v>
      </c>
      <c r="R3692">
        <v>0</v>
      </c>
      <c r="S3692">
        <v>0</v>
      </c>
      <c r="T3692">
        <v>23</v>
      </c>
      <c r="U3692">
        <v>0</v>
      </c>
      <c r="V3692">
        <v>0</v>
      </c>
      <c r="W3692">
        <v>0</v>
      </c>
      <c r="X3692">
        <v>15.569893789295486</v>
      </c>
      <c r="Y3692">
        <v>0</v>
      </c>
      <c r="Z3692">
        <v>0</v>
      </c>
      <c r="AA3692">
        <v>0</v>
      </c>
      <c r="AB3692">
        <v>40.029489020327844</v>
      </c>
      <c r="AC3692">
        <v>0</v>
      </c>
      <c r="AD3692">
        <v>0</v>
      </c>
      <c r="AE3692">
        <v>55.599382809623329</v>
      </c>
    </row>
    <row r="3693" spans="1:31" x14ac:dyDescent="0.25">
      <c r="A3693">
        <v>2071046</v>
      </c>
      <c r="B3693">
        <v>1</v>
      </c>
      <c r="C3693" t="s">
        <v>81</v>
      </c>
      <c r="D3693" t="s">
        <v>112</v>
      </c>
      <c r="E3693" t="s">
        <v>177</v>
      </c>
      <c r="F3693" t="s">
        <v>10804</v>
      </c>
      <c r="G3693" t="s">
        <v>183</v>
      </c>
      <c r="H3693" t="s">
        <v>143</v>
      </c>
      <c r="I3693" t="s">
        <v>135</v>
      </c>
      <c r="J3693" t="s">
        <v>136</v>
      </c>
      <c r="K3693" t="s">
        <v>137</v>
      </c>
      <c r="L3693" t="s">
        <v>10805</v>
      </c>
      <c r="M3693" t="s">
        <v>10806</v>
      </c>
      <c r="N3693">
        <v>2.5094444440000001</v>
      </c>
      <c r="O3693">
        <v>0</v>
      </c>
      <c r="P3693">
        <v>1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</row>
    <row r="3694" spans="1:31" x14ac:dyDescent="0.25">
      <c r="A3694">
        <v>2070356</v>
      </c>
      <c r="B3694">
        <v>1</v>
      </c>
      <c r="C3694" t="s">
        <v>80</v>
      </c>
      <c r="D3694" t="s">
        <v>93</v>
      </c>
      <c r="E3694" t="s">
        <v>177</v>
      </c>
      <c r="F3694" t="s">
        <v>10807</v>
      </c>
      <c r="G3694" t="s">
        <v>179</v>
      </c>
      <c r="H3694" t="s">
        <v>143</v>
      </c>
      <c r="I3694" t="s">
        <v>135</v>
      </c>
      <c r="J3694" t="s">
        <v>136</v>
      </c>
      <c r="K3694" t="s">
        <v>137</v>
      </c>
      <c r="L3694" t="s">
        <v>10808</v>
      </c>
      <c r="M3694" t="s">
        <v>10809</v>
      </c>
      <c r="N3694">
        <v>1.463055555</v>
      </c>
      <c r="O3694">
        <v>0</v>
      </c>
      <c r="P3694">
        <v>6</v>
      </c>
      <c r="Q3694">
        <v>0</v>
      </c>
      <c r="R3694">
        <v>0</v>
      </c>
      <c r="S3694">
        <v>0</v>
      </c>
      <c r="T3694">
        <v>1</v>
      </c>
      <c r="U3694">
        <v>0</v>
      </c>
      <c r="V3694">
        <v>0</v>
      </c>
      <c r="W3694">
        <v>0</v>
      </c>
      <c r="X3694">
        <v>0.94068624072514673</v>
      </c>
      <c r="Y3694">
        <v>0</v>
      </c>
      <c r="Z3694">
        <v>0</v>
      </c>
      <c r="AA3694">
        <v>0</v>
      </c>
      <c r="AB3694">
        <v>4.0514591868333333E-4</v>
      </c>
      <c r="AC3694">
        <v>0</v>
      </c>
      <c r="AD3694">
        <v>0</v>
      </c>
      <c r="AE3694">
        <v>0.94109138664383007</v>
      </c>
    </row>
    <row r="3695" spans="1:31" x14ac:dyDescent="0.25">
      <c r="A3695">
        <v>2070399</v>
      </c>
      <c r="B3695">
        <v>1</v>
      </c>
      <c r="C3695" t="s">
        <v>80</v>
      </c>
      <c r="D3695" t="s">
        <v>110</v>
      </c>
      <c r="E3695" t="s">
        <v>158</v>
      </c>
      <c r="F3695" t="s">
        <v>10810</v>
      </c>
      <c r="G3695" t="s">
        <v>273</v>
      </c>
      <c r="H3695" t="s">
        <v>143</v>
      </c>
      <c r="I3695" t="s">
        <v>135</v>
      </c>
      <c r="J3695" t="s">
        <v>136</v>
      </c>
      <c r="K3695" t="s">
        <v>155</v>
      </c>
      <c r="L3695" t="s">
        <v>10811</v>
      </c>
      <c r="M3695" t="s">
        <v>10812</v>
      </c>
      <c r="N3695">
        <v>0.24733972200000001</v>
      </c>
      <c r="O3695">
        <v>0</v>
      </c>
      <c r="P3695">
        <v>133</v>
      </c>
      <c r="Q3695">
        <v>0</v>
      </c>
      <c r="R3695">
        <v>0</v>
      </c>
      <c r="S3695">
        <v>0</v>
      </c>
      <c r="T3695">
        <v>11</v>
      </c>
      <c r="U3695">
        <v>0</v>
      </c>
      <c r="V3695">
        <v>0</v>
      </c>
      <c r="W3695">
        <v>0</v>
      </c>
      <c r="X3695">
        <v>7.409343351500886</v>
      </c>
      <c r="Y3695">
        <v>0</v>
      </c>
      <c r="Z3695">
        <v>0</v>
      </c>
      <c r="AA3695">
        <v>0</v>
      </c>
      <c r="AB3695">
        <v>1.7346689191665901</v>
      </c>
      <c r="AC3695">
        <v>0</v>
      </c>
      <c r="AD3695">
        <v>0</v>
      </c>
      <c r="AE3695">
        <v>9.144012270667476</v>
      </c>
    </row>
    <row r="3696" spans="1:31" x14ac:dyDescent="0.25">
      <c r="A3696">
        <v>2071089</v>
      </c>
      <c r="B3696">
        <v>1</v>
      </c>
      <c r="C3696" t="s">
        <v>80</v>
      </c>
      <c r="D3696" t="s">
        <v>97</v>
      </c>
      <c r="E3696" t="s">
        <v>177</v>
      </c>
      <c r="F3696" t="s">
        <v>10813</v>
      </c>
      <c r="G3696" t="s">
        <v>183</v>
      </c>
      <c r="H3696" t="s">
        <v>143</v>
      </c>
      <c r="I3696" t="s">
        <v>135</v>
      </c>
      <c r="J3696" t="s">
        <v>136</v>
      </c>
      <c r="K3696" t="s">
        <v>137</v>
      </c>
      <c r="L3696" t="s">
        <v>10240</v>
      </c>
      <c r="M3696" t="s">
        <v>10814</v>
      </c>
      <c r="N3696">
        <v>4.3336111109999997</v>
      </c>
      <c r="O3696">
        <v>0</v>
      </c>
      <c r="P3696">
        <v>0</v>
      </c>
      <c r="Q3696">
        <v>0</v>
      </c>
      <c r="R3696">
        <v>1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0.54266944646709248</v>
      </c>
      <c r="AA3696">
        <v>0</v>
      </c>
      <c r="AB3696">
        <v>0</v>
      </c>
      <c r="AC3696">
        <v>0</v>
      </c>
      <c r="AD3696">
        <v>0</v>
      </c>
      <c r="AE3696">
        <v>0.54266944646709248</v>
      </c>
    </row>
    <row r="3697" spans="1:31" x14ac:dyDescent="0.25">
      <c r="A3697">
        <v>2070614</v>
      </c>
      <c r="B3697">
        <v>1</v>
      </c>
      <c r="C3697" t="s">
        <v>81</v>
      </c>
      <c r="D3697" t="s">
        <v>118</v>
      </c>
      <c r="E3697" t="s">
        <v>169</v>
      </c>
      <c r="F3697" t="s">
        <v>6709</v>
      </c>
      <c r="G3697" t="s">
        <v>133</v>
      </c>
      <c r="H3697" t="s">
        <v>134</v>
      </c>
      <c r="I3697" t="s">
        <v>135</v>
      </c>
      <c r="J3697" t="s">
        <v>136</v>
      </c>
      <c r="K3697" t="s">
        <v>137</v>
      </c>
      <c r="L3697" t="s">
        <v>10815</v>
      </c>
      <c r="M3697" t="s">
        <v>10816</v>
      </c>
      <c r="N3697">
        <v>1.9852777770000001</v>
      </c>
      <c r="O3697">
        <v>2</v>
      </c>
      <c r="P3697">
        <v>1003</v>
      </c>
      <c r="Q3697">
        <v>127</v>
      </c>
      <c r="R3697">
        <v>98</v>
      </c>
      <c r="S3697">
        <v>12</v>
      </c>
      <c r="T3697">
        <v>80</v>
      </c>
      <c r="U3697">
        <v>0</v>
      </c>
      <c r="V3697">
        <v>0</v>
      </c>
      <c r="W3697">
        <v>0.79133000932952757</v>
      </c>
      <c r="X3697">
        <v>259.26996174725838</v>
      </c>
      <c r="Y3697">
        <v>738.45159511538384</v>
      </c>
      <c r="Z3697">
        <v>267.22429733613933</v>
      </c>
      <c r="AA3697">
        <v>110.74450622101926</v>
      </c>
      <c r="AB3697">
        <v>61.548180904805427</v>
      </c>
      <c r="AC3697">
        <v>0</v>
      </c>
      <c r="AD3697">
        <v>0</v>
      </c>
      <c r="AE3697">
        <v>1438.0298713339357</v>
      </c>
    </row>
    <row r="3698" spans="1:31" x14ac:dyDescent="0.25">
      <c r="A3698">
        <v>2071278</v>
      </c>
      <c r="B3698">
        <v>1</v>
      </c>
      <c r="C3698" t="s">
        <v>80</v>
      </c>
      <c r="D3698" t="s">
        <v>98</v>
      </c>
      <c r="E3698" t="s">
        <v>158</v>
      </c>
      <c r="F3698" t="s">
        <v>10817</v>
      </c>
      <c r="G3698" t="s">
        <v>160</v>
      </c>
      <c r="H3698" t="s">
        <v>143</v>
      </c>
      <c r="I3698" t="s">
        <v>135</v>
      </c>
      <c r="J3698" t="s">
        <v>136</v>
      </c>
      <c r="K3698" t="s">
        <v>137</v>
      </c>
      <c r="L3698" t="s">
        <v>10818</v>
      </c>
      <c r="M3698" t="s">
        <v>10819</v>
      </c>
      <c r="N3698">
        <v>0.54749999999999999</v>
      </c>
      <c r="O3698">
        <v>0</v>
      </c>
      <c r="P3698">
        <v>66</v>
      </c>
      <c r="Q3698">
        <v>0</v>
      </c>
      <c r="R3698">
        <v>1</v>
      </c>
      <c r="S3698">
        <v>0</v>
      </c>
      <c r="T3698">
        <v>8</v>
      </c>
      <c r="U3698">
        <v>0</v>
      </c>
      <c r="V3698">
        <v>0</v>
      </c>
      <c r="W3698">
        <v>0</v>
      </c>
      <c r="X3698">
        <v>5.178921413747033</v>
      </c>
      <c r="Y3698">
        <v>0</v>
      </c>
      <c r="Z3698">
        <v>0.31699734306735827</v>
      </c>
      <c r="AA3698">
        <v>0</v>
      </c>
      <c r="AB3698">
        <v>1.8902367042551445</v>
      </c>
      <c r="AC3698">
        <v>0</v>
      </c>
      <c r="AD3698">
        <v>0</v>
      </c>
      <c r="AE3698">
        <v>7.3861554610695359</v>
      </c>
    </row>
    <row r="3699" spans="1:31" x14ac:dyDescent="0.25">
      <c r="A3699">
        <v>2070969</v>
      </c>
      <c r="B3699">
        <v>1</v>
      </c>
      <c r="C3699" t="s">
        <v>81</v>
      </c>
      <c r="D3699" t="s">
        <v>113</v>
      </c>
      <c r="E3699" t="s">
        <v>158</v>
      </c>
      <c r="F3699" t="s">
        <v>10820</v>
      </c>
      <c r="G3699" t="s">
        <v>160</v>
      </c>
      <c r="H3699" t="s">
        <v>143</v>
      </c>
      <c r="I3699" t="s">
        <v>135</v>
      </c>
      <c r="J3699" t="s">
        <v>136</v>
      </c>
      <c r="K3699" t="s">
        <v>137</v>
      </c>
      <c r="L3699" t="s">
        <v>10821</v>
      </c>
      <c r="M3699" t="s">
        <v>10822</v>
      </c>
      <c r="N3699">
        <v>0.58583333299999996</v>
      </c>
      <c r="O3699">
        <v>0</v>
      </c>
      <c r="P3699">
        <v>8</v>
      </c>
      <c r="Q3699">
        <v>0</v>
      </c>
      <c r="R3699">
        <v>2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1.3742836910463625</v>
      </c>
      <c r="Y3699">
        <v>0</v>
      </c>
      <c r="Z3699">
        <v>0.33305315900901333</v>
      </c>
      <c r="AA3699">
        <v>0</v>
      </c>
      <c r="AB3699">
        <v>0</v>
      </c>
      <c r="AC3699">
        <v>0</v>
      </c>
      <c r="AD3699">
        <v>0</v>
      </c>
      <c r="AE3699">
        <v>1.7073368500553758</v>
      </c>
    </row>
    <row r="3700" spans="1:31" x14ac:dyDescent="0.25">
      <c r="A3700">
        <v>2071301</v>
      </c>
      <c r="B3700">
        <v>1</v>
      </c>
      <c r="C3700" t="s">
        <v>80</v>
      </c>
      <c r="D3700" t="s">
        <v>83</v>
      </c>
      <c r="E3700" t="s">
        <v>131</v>
      </c>
      <c r="F3700" t="s">
        <v>10823</v>
      </c>
      <c r="G3700" t="s">
        <v>263</v>
      </c>
      <c r="H3700" t="s">
        <v>134</v>
      </c>
      <c r="I3700" t="s">
        <v>135</v>
      </c>
      <c r="J3700" t="s">
        <v>136</v>
      </c>
      <c r="K3700" t="s">
        <v>137</v>
      </c>
      <c r="L3700" t="s">
        <v>10163</v>
      </c>
      <c r="M3700" t="s">
        <v>10824</v>
      </c>
      <c r="N3700">
        <v>3.3194444440000002</v>
      </c>
      <c r="O3700">
        <v>4</v>
      </c>
      <c r="P3700">
        <v>498</v>
      </c>
      <c r="Q3700">
        <v>9</v>
      </c>
      <c r="R3700">
        <v>25</v>
      </c>
      <c r="S3700">
        <v>20</v>
      </c>
      <c r="T3700">
        <v>27</v>
      </c>
      <c r="U3700">
        <v>0</v>
      </c>
      <c r="V3700">
        <v>0</v>
      </c>
      <c r="W3700">
        <v>15.745574924178184</v>
      </c>
      <c r="X3700">
        <v>391.0193122205585</v>
      </c>
      <c r="Y3700">
        <v>25.042855556395303</v>
      </c>
      <c r="Z3700">
        <v>23.116424534877293</v>
      </c>
      <c r="AA3700">
        <v>837.86184609515726</v>
      </c>
      <c r="AB3700">
        <v>55.001730077398051</v>
      </c>
      <c r="AC3700">
        <v>0</v>
      </c>
      <c r="AD3700">
        <v>0</v>
      </c>
      <c r="AE3700">
        <v>1347.7877434085644</v>
      </c>
    </row>
    <row r="3701" spans="1:31" x14ac:dyDescent="0.25">
      <c r="A3701">
        <v>2070591</v>
      </c>
      <c r="B3701">
        <v>1</v>
      </c>
      <c r="C3701" t="s">
        <v>80</v>
      </c>
      <c r="D3701" t="s">
        <v>105</v>
      </c>
      <c r="E3701" t="s">
        <v>146</v>
      </c>
      <c r="F3701" t="s">
        <v>10825</v>
      </c>
      <c r="G3701" t="s">
        <v>133</v>
      </c>
      <c r="H3701" t="s">
        <v>134</v>
      </c>
      <c r="I3701" t="s">
        <v>135</v>
      </c>
      <c r="J3701" t="s">
        <v>136</v>
      </c>
      <c r="K3701" t="s">
        <v>137</v>
      </c>
      <c r="L3701" t="s">
        <v>10826</v>
      </c>
      <c r="M3701" t="s">
        <v>10827</v>
      </c>
      <c r="N3701">
        <v>0.15</v>
      </c>
      <c r="O3701">
        <v>0</v>
      </c>
      <c r="P3701">
        <v>2458</v>
      </c>
      <c r="Q3701">
        <v>0</v>
      </c>
      <c r="R3701">
        <v>0</v>
      </c>
      <c r="S3701">
        <v>3</v>
      </c>
      <c r="T3701">
        <v>187</v>
      </c>
      <c r="U3701">
        <v>1</v>
      </c>
      <c r="V3701">
        <v>7</v>
      </c>
      <c r="W3701">
        <v>0</v>
      </c>
      <c r="X3701">
        <v>83.431743161185082</v>
      </c>
      <c r="Y3701">
        <v>0</v>
      </c>
      <c r="Z3701">
        <v>0</v>
      </c>
      <c r="AA3701">
        <v>3.4863945679992003</v>
      </c>
      <c r="AB3701">
        <v>33.681583750898383</v>
      </c>
      <c r="AC3701">
        <v>19.065426012763197</v>
      </c>
      <c r="AD3701">
        <v>64.407079770231604</v>
      </c>
      <c r="AE3701">
        <v>204.07222726307745</v>
      </c>
    </row>
    <row r="3702" spans="1:31" x14ac:dyDescent="0.25">
      <c r="A3702">
        <v>2070783</v>
      </c>
      <c r="B3702">
        <v>1</v>
      </c>
      <c r="C3702" t="s">
        <v>80</v>
      </c>
      <c r="D3702" t="s">
        <v>108</v>
      </c>
      <c r="E3702" t="s">
        <v>146</v>
      </c>
      <c r="F3702" t="s">
        <v>10828</v>
      </c>
      <c r="G3702" t="s">
        <v>1007</v>
      </c>
      <c r="H3702" t="s">
        <v>134</v>
      </c>
      <c r="I3702" t="s">
        <v>135</v>
      </c>
      <c r="J3702" t="s">
        <v>3</v>
      </c>
      <c r="K3702" t="s">
        <v>137</v>
      </c>
      <c r="L3702" t="s">
        <v>10829</v>
      </c>
      <c r="M3702" t="s">
        <v>10830</v>
      </c>
      <c r="N3702">
        <v>0.31583333299999999</v>
      </c>
      <c r="O3702">
        <v>0</v>
      </c>
      <c r="P3702">
        <v>6332</v>
      </c>
      <c r="Q3702">
        <v>3</v>
      </c>
      <c r="R3702">
        <v>1038</v>
      </c>
      <c r="S3702">
        <v>16</v>
      </c>
      <c r="T3702">
        <v>1511</v>
      </c>
      <c r="U3702">
        <v>6</v>
      </c>
      <c r="V3702">
        <v>2</v>
      </c>
      <c r="W3702">
        <v>0</v>
      </c>
      <c r="X3702">
        <v>395.09037395127831</v>
      </c>
      <c r="Y3702">
        <v>4.2679637329531008</v>
      </c>
      <c r="Z3702">
        <v>490.88821785243476</v>
      </c>
      <c r="AA3702">
        <v>101.66494693821069</v>
      </c>
      <c r="AB3702">
        <v>528.43980374606474</v>
      </c>
      <c r="AC3702">
        <v>161.98209221593322</v>
      </c>
      <c r="AD3702">
        <v>5.8544707553154058</v>
      </c>
      <c r="AE3702">
        <v>1688.1878691921904</v>
      </c>
    </row>
    <row r="3703" spans="1:31" x14ac:dyDescent="0.25">
      <c r="A3703">
        <v>2070760</v>
      </c>
      <c r="B3703">
        <v>1</v>
      </c>
      <c r="C3703" t="s">
        <v>80</v>
      </c>
      <c r="D3703" t="s">
        <v>106</v>
      </c>
      <c r="E3703" t="s">
        <v>131</v>
      </c>
      <c r="F3703" t="s">
        <v>10831</v>
      </c>
      <c r="G3703" t="s">
        <v>133</v>
      </c>
      <c r="H3703" t="s">
        <v>134</v>
      </c>
      <c r="I3703" t="s">
        <v>135</v>
      </c>
      <c r="J3703" t="s">
        <v>136</v>
      </c>
      <c r="K3703" t="s">
        <v>137</v>
      </c>
      <c r="L3703" t="s">
        <v>10832</v>
      </c>
      <c r="M3703" t="s">
        <v>10833</v>
      </c>
      <c r="N3703">
        <v>1.919166666</v>
      </c>
      <c r="O3703">
        <v>0</v>
      </c>
      <c r="P3703">
        <v>326</v>
      </c>
      <c r="Q3703">
        <v>0</v>
      </c>
      <c r="R3703">
        <v>24</v>
      </c>
      <c r="S3703">
        <v>3</v>
      </c>
      <c r="T3703">
        <v>58</v>
      </c>
      <c r="U3703">
        <v>0</v>
      </c>
      <c r="V3703">
        <v>0</v>
      </c>
      <c r="W3703">
        <v>0</v>
      </c>
      <c r="X3703">
        <v>102.89526071537618</v>
      </c>
      <c r="Y3703">
        <v>0</v>
      </c>
      <c r="Z3703">
        <v>32.242836052600865</v>
      </c>
      <c r="AA3703">
        <v>23.98413101321373</v>
      </c>
      <c r="AB3703">
        <v>63.914346678312974</v>
      </c>
      <c r="AC3703">
        <v>0</v>
      </c>
      <c r="AD3703">
        <v>0</v>
      </c>
      <c r="AE3703">
        <v>223.03657445950375</v>
      </c>
    </row>
    <row r="3704" spans="1:31" x14ac:dyDescent="0.25">
      <c r="A3704">
        <v>2071324</v>
      </c>
      <c r="B3704">
        <v>1</v>
      </c>
      <c r="C3704" t="s">
        <v>80</v>
      </c>
      <c r="D3704" t="s">
        <v>100</v>
      </c>
      <c r="E3704" t="s">
        <v>169</v>
      </c>
      <c r="F3704" t="s">
        <v>10834</v>
      </c>
      <c r="G3704" t="s">
        <v>171</v>
      </c>
      <c r="H3704" t="s">
        <v>134</v>
      </c>
      <c r="I3704" t="s">
        <v>135</v>
      </c>
      <c r="J3704" t="s">
        <v>136</v>
      </c>
      <c r="K3704" t="s">
        <v>137</v>
      </c>
      <c r="L3704" t="s">
        <v>10835</v>
      </c>
      <c r="M3704" t="s">
        <v>10836</v>
      </c>
      <c r="N3704">
        <v>2.6241666659999998</v>
      </c>
      <c r="O3704">
        <v>0</v>
      </c>
      <c r="P3704">
        <v>22</v>
      </c>
      <c r="Q3704">
        <v>0</v>
      </c>
      <c r="R3704">
        <v>12</v>
      </c>
      <c r="S3704">
        <v>0</v>
      </c>
      <c r="T3704">
        <v>4</v>
      </c>
      <c r="U3704">
        <v>0</v>
      </c>
      <c r="V3704">
        <v>0</v>
      </c>
      <c r="W3704">
        <v>0</v>
      </c>
      <c r="X3704">
        <v>10.208376882185114</v>
      </c>
      <c r="Y3704">
        <v>0</v>
      </c>
      <c r="Z3704">
        <v>10.301454443336926</v>
      </c>
      <c r="AA3704">
        <v>0</v>
      </c>
      <c r="AB3704">
        <v>11.990419783849514</v>
      </c>
      <c r="AC3704">
        <v>0</v>
      </c>
      <c r="AD3704">
        <v>0</v>
      </c>
      <c r="AE3704">
        <v>32.500251109371554</v>
      </c>
    </row>
    <row r="3705" spans="1:31" x14ac:dyDescent="0.25">
      <c r="A3705">
        <v>2071347</v>
      </c>
      <c r="B3705">
        <v>1</v>
      </c>
      <c r="C3705" t="s">
        <v>81</v>
      </c>
      <c r="D3705" t="s">
        <v>122</v>
      </c>
      <c r="E3705" t="s">
        <v>169</v>
      </c>
      <c r="F3705" t="s">
        <v>10837</v>
      </c>
      <c r="G3705" t="s">
        <v>171</v>
      </c>
      <c r="H3705" t="s">
        <v>134</v>
      </c>
      <c r="I3705" t="s">
        <v>135</v>
      </c>
      <c r="J3705" t="s">
        <v>136</v>
      </c>
      <c r="K3705" t="s">
        <v>137</v>
      </c>
      <c r="L3705" t="s">
        <v>10838</v>
      </c>
      <c r="M3705" t="s">
        <v>10839</v>
      </c>
      <c r="N3705">
        <v>3.2688888880000002</v>
      </c>
      <c r="O3705">
        <v>2</v>
      </c>
      <c r="P3705">
        <v>2</v>
      </c>
      <c r="Q3705">
        <v>5</v>
      </c>
      <c r="R3705">
        <v>6</v>
      </c>
      <c r="S3705">
        <v>4</v>
      </c>
      <c r="T3705">
        <v>1</v>
      </c>
      <c r="U3705">
        <v>0</v>
      </c>
      <c r="V3705">
        <v>0</v>
      </c>
      <c r="W3705">
        <v>3.1255321063023338</v>
      </c>
      <c r="X3705">
        <v>4.2372387001538003</v>
      </c>
      <c r="Y3705">
        <v>34.981150398929472</v>
      </c>
      <c r="Z3705">
        <v>3.7934325318637092</v>
      </c>
      <c r="AA3705">
        <v>64.507684465460017</v>
      </c>
      <c r="AB3705">
        <v>13.458076156736521</v>
      </c>
      <c r="AC3705">
        <v>0</v>
      </c>
      <c r="AD3705">
        <v>0</v>
      </c>
      <c r="AE3705">
        <v>124.10311435944585</v>
      </c>
    </row>
    <row r="3706" spans="1:31" x14ac:dyDescent="0.25">
      <c r="A3706">
        <v>2070806</v>
      </c>
      <c r="B3706">
        <v>1</v>
      </c>
      <c r="C3706" t="s">
        <v>81</v>
      </c>
      <c r="D3706" t="s">
        <v>118</v>
      </c>
      <c r="E3706" t="s">
        <v>131</v>
      </c>
      <c r="F3706" t="s">
        <v>10840</v>
      </c>
      <c r="G3706" t="s">
        <v>133</v>
      </c>
      <c r="H3706" t="s">
        <v>134</v>
      </c>
      <c r="I3706" t="s">
        <v>135</v>
      </c>
      <c r="J3706" t="s">
        <v>136</v>
      </c>
      <c r="K3706" t="s">
        <v>137</v>
      </c>
      <c r="L3706" t="s">
        <v>10841</v>
      </c>
      <c r="M3706" t="s">
        <v>10842</v>
      </c>
      <c r="N3706">
        <v>0.60222222199999997</v>
      </c>
      <c r="O3706">
        <v>0</v>
      </c>
      <c r="P3706">
        <v>302</v>
      </c>
      <c r="Q3706">
        <v>14</v>
      </c>
      <c r="R3706">
        <v>46</v>
      </c>
      <c r="S3706">
        <v>0</v>
      </c>
      <c r="T3706">
        <v>30</v>
      </c>
      <c r="U3706">
        <v>1</v>
      </c>
      <c r="V3706">
        <v>0</v>
      </c>
      <c r="W3706">
        <v>0</v>
      </c>
      <c r="X3706">
        <v>31.371796527887547</v>
      </c>
      <c r="Y3706">
        <v>10.46417572463764</v>
      </c>
      <c r="Z3706">
        <v>14.788373899177124</v>
      </c>
      <c r="AA3706">
        <v>0</v>
      </c>
      <c r="AB3706">
        <v>5.7520205852498814</v>
      </c>
      <c r="AC3706">
        <v>1.8416984614396077</v>
      </c>
      <c r="AD3706">
        <v>0</v>
      </c>
      <c r="AE3706">
        <v>64.218065198391798</v>
      </c>
    </row>
    <row r="3707" spans="1:31" x14ac:dyDescent="0.25">
      <c r="A3707">
        <v>2071201</v>
      </c>
      <c r="B3707">
        <v>1</v>
      </c>
      <c r="C3707" t="s">
        <v>81</v>
      </c>
      <c r="D3707" t="s">
        <v>112</v>
      </c>
      <c r="E3707" t="s">
        <v>169</v>
      </c>
      <c r="F3707" t="s">
        <v>10843</v>
      </c>
      <c r="G3707" t="s">
        <v>171</v>
      </c>
      <c r="H3707" t="s">
        <v>134</v>
      </c>
      <c r="I3707" t="s">
        <v>135</v>
      </c>
      <c r="J3707" t="s">
        <v>136</v>
      </c>
      <c r="K3707" t="s">
        <v>137</v>
      </c>
      <c r="L3707" t="s">
        <v>10844</v>
      </c>
      <c r="M3707" t="s">
        <v>10845</v>
      </c>
      <c r="N3707">
        <v>6.5263888879999996</v>
      </c>
      <c r="O3707">
        <v>1</v>
      </c>
      <c r="P3707">
        <v>2</v>
      </c>
      <c r="Q3707">
        <v>42</v>
      </c>
      <c r="R3707">
        <v>69</v>
      </c>
      <c r="S3707">
        <v>4</v>
      </c>
      <c r="T3707">
        <v>1</v>
      </c>
      <c r="U3707">
        <v>1</v>
      </c>
      <c r="V3707">
        <v>0</v>
      </c>
      <c r="W3707">
        <v>6.8701717871960089</v>
      </c>
      <c r="X3707">
        <v>3.106906818655077</v>
      </c>
      <c r="Y3707">
        <v>199.37862878930682</v>
      </c>
      <c r="Z3707">
        <v>182.88566081211599</v>
      </c>
      <c r="AA3707">
        <v>14.824075997779705</v>
      </c>
      <c r="AB3707">
        <v>33.340631070010872</v>
      </c>
      <c r="AC3707">
        <v>26.464139860758888</v>
      </c>
      <c r="AD3707">
        <v>0</v>
      </c>
      <c r="AE3707">
        <v>466.8702151358234</v>
      </c>
    </row>
    <row r="3708" spans="1:31" x14ac:dyDescent="0.25">
      <c r="A3708">
        <v>2070869</v>
      </c>
      <c r="B3708">
        <v>1</v>
      </c>
      <c r="C3708" t="s">
        <v>81</v>
      </c>
      <c r="D3708" t="s">
        <v>113</v>
      </c>
      <c r="E3708" t="s">
        <v>295</v>
      </c>
      <c r="F3708" t="s">
        <v>10846</v>
      </c>
      <c r="G3708" t="s">
        <v>133</v>
      </c>
      <c r="H3708" t="s">
        <v>134</v>
      </c>
      <c r="I3708" t="s">
        <v>135</v>
      </c>
      <c r="J3708" t="s">
        <v>136</v>
      </c>
      <c r="K3708" t="s">
        <v>137</v>
      </c>
      <c r="L3708" t="s">
        <v>10847</v>
      </c>
      <c r="M3708" t="s">
        <v>10848</v>
      </c>
      <c r="N3708">
        <v>8.4444443999999994E-2</v>
      </c>
      <c r="O3708">
        <v>0</v>
      </c>
      <c r="P3708">
        <v>2269</v>
      </c>
      <c r="Q3708">
        <v>151</v>
      </c>
      <c r="R3708">
        <v>465</v>
      </c>
      <c r="S3708">
        <v>6</v>
      </c>
      <c r="T3708">
        <v>230</v>
      </c>
      <c r="U3708">
        <v>0</v>
      </c>
      <c r="V3708">
        <v>0</v>
      </c>
      <c r="W3708">
        <v>0</v>
      </c>
      <c r="X3708">
        <v>42.143469277325238</v>
      </c>
      <c r="Y3708">
        <v>16.161569611292027</v>
      </c>
      <c r="Z3708">
        <v>34.838554261355682</v>
      </c>
      <c r="AA3708">
        <v>2.8754347771379027</v>
      </c>
      <c r="AB3708">
        <v>10.753213131552204</v>
      </c>
      <c r="AC3708">
        <v>0</v>
      </c>
      <c r="AD3708">
        <v>0</v>
      </c>
      <c r="AE3708">
        <v>106.77224105866304</v>
      </c>
    </row>
    <row r="3709" spans="1:31" x14ac:dyDescent="0.25">
      <c r="A3709">
        <v>2071155</v>
      </c>
      <c r="B3709">
        <v>1</v>
      </c>
      <c r="C3709" t="s">
        <v>80</v>
      </c>
      <c r="D3709" t="s">
        <v>100</v>
      </c>
      <c r="E3709" t="s">
        <v>146</v>
      </c>
      <c r="F3709" t="s">
        <v>10849</v>
      </c>
      <c r="G3709" t="s">
        <v>133</v>
      </c>
      <c r="H3709" t="s">
        <v>134</v>
      </c>
      <c r="I3709" t="s">
        <v>135</v>
      </c>
      <c r="J3709" t="s">
        <v>136</v>
      </c>
      <c r="K3709" t="s">
        <v>137</v>
      </c>
      <c r="L3709" t="s">
        <v>10850</v>
      </c>
      <c r="M3709" t="s">
        <v>10851</v>
      </c>
      <c r="N3709">
        <v>1.3163888880000001</v>
      </c>
      <c r="O3709">
        <v>0</v>
      </c>
      <c r="P3709">
        <v>831</v>
      </c>
      <c r="Q3709">
        <v>14</v>
      </c>
      <c r="R3709">
        <v>118</v>
      </c>
      <c r="S3709">
        <v>5</v>
      </c>
      <c r="T3709">
        <v>107</v>
      </c>
      <c r="U3709">
        <v>0</v>
      </c>
      <c r="V3709">
        <v>0</v>
      </c>
      <c r="W3709">
        <v>0</v>
      </c>
      <c r="X3709">
        <v>381.939725837222</v>
      </c>
      <c r="Y3709">
        <v>25.405212329464383</v>
      </c>
      <c r="Z3709">
        <v>151.91854175036974</v>
      </c>
      <c r="AA3709">
        <v>45.959294392726548</v>
      </c>
      <c r="AB3709">
        <v>117.61492221391025</v>
      </c>
      <c r="AC3709">
        <v>0</v>
      </c>
      <c r="AD3709">
        <v>0</v>
      </c>
      <c r="AE3709">
        <v>722.83769652369301</v>
      </c>
    </row>
    <row r="3710" spans="1:31" x14ac:dyDescent="0.25">
      <c r="A3710">
        <v>2070322</v>
      </c>
      <c r="B3710">
        <v>1</v>
      </c>
      <c r="C3710" t="s">
        <v>81</v>
      </c>
      <c r="D3710" t="s">
        <v>128</v>
      </c>
      <c r="E3710" t="s">
        <v>169</v>
      </c>
      <c r="F3710" t="s">
        <v>5441</v>
      </c>
      <c r="G3710" t="s">
        <v>133</v>
      </c>
      <c r="H3710" t="s">
        <v>134</v>
      </c>
      <c r="I3710" t="s">
        <v>259</v>
      </c>
      <c r="J3710" t="s">
        <v>136</v>
      </c>
      <c r="K3710" t="s">
        <v>137</v>
      </c>
      <c r="L3710" t="s">
        <v>10852</v>
      </c>
      <c r="M3710" t="s">
        <v>10853</v>
      </c>
      <c r="N3710">
        <v>1.3888888E-2</v>
      </c>
      <c r="O3710">
        <v>0</v>
      </c>
      <c r="P3710">
        <v>497</v>
      </c>
      <c r="Q3710">
        <v>3</v>
      </c>
      <c r="R3710">
        <v>26</v>
      </c>
      <c r="S3710">
        <v>2</v>
      </c>
      <c r="T3710">
        <v>55</v>
      </c>
      <c r="U3710">
        <v>0</v>
      </c>
      <c r="V3710">
        <v>0</v>
      </c>
      <c r="W3710">
        <v>0</v>
      </c>
      <c r="X3710">
        <v>0.92456831868354172</v>
      </c>
      <c r="Y3710">
        <v>3.7910465289305556E-2</v>
      </c>
      <c r="Z3710">
        <v>0.17006334178358337</v>
      </c>
      <c r="AA3710">
        <v>6.5990461480555556E-3</v>
      </c>
      <c r="AB3710">
        <v>0.24835487743588891</v>
      </c>
      <c r="AC3710">
        <v>0</v>
      </c>
      <c r="AD3710">
        <v>0</v>
      </c>
      <c r="AE3710">
        <v>1.387496049340375</v>
      </c>
    </row>
    <row r="3711" spans="1:31" x14ac:dyDescent="0.25">
      <c r="A3711">
        <v>2071009</v>
      </c>
      <c r="B3711">
        <v>1</v>
      </c>
      <c r="C3711" t="s">
        <v>80</v>
      </c>
      <c r="D3711" t="s">
        <v>92</v>
      </c>
      <c r="E3711" t="s">
        <v>505</v>
      </c>
      <c r="F3711" t="s">
        <v>1540</v>
      </c>
      <c r="G3711" t="s">
        <v>366</v>
      </c>
      <c r="H3711" t="s">
        <v>143</v>
      </c>
      <c r="I3711" t="s">
        <v>135</v>
      </c>
      <c r="J3711" t="s">
        <v>136</v>
      </c>
      <c r="K3711" t="s">
        <v>137</v>
      </c>
      <c r="L3711" t="s">
        <v>10854</v>
      </c>
      <c r="M3711" t="s">
        <v>10855</v>
      </c>
      <c r="N3711">
        <v>5.3613888879999996</v>
      </c>
      <c r="O3711">
        <v>0</v>
      </c>
      <c r="P3711">
        <v>39</v>
      </c>
      <c r="Q3711">
        <v>0</v>
      </c>
      <c r="R3711">
        <v>0</v>
      </c>
      <c r="S3711">
        <v>0</v>
      </c>
      <c r="T3711">
        <v>2</v>
      </c>
      <c r="U3711">
        <v>0</v>
      </c>
      <c r="V3711">
        <v>0</v>
      </c>
      <c r="W3711">
        <v>0</v>
      </c>
      <c r="X3711">
        <v>54.848710108466832</v>
      </c>
      <c r="Y3711">
        <v>0</v>
      </c>
      <c r="Z3711">
        <v>0</v>
      </c>
      <c r="AA3711">
        <v>0</v>
      </c>
      <c r="AB3711">
        <v>5.8049877572226958</v>
      </c>
      <c r="AC3711">
        <v>0</v>
      </c>
      <c r="AD3711">
        <v>0</v>
      </c>
      <c r="AE3711">
        <v>60.65369786568953</v>
      </c>
    </row>
    <row r="3712" spans="1:31" x14ac:dyDescent="0.25">
      <c r="A3712">
        <v>2071115</v>
      </c>
      <c r="B3712">
        <v>1</v>
      </c>
      <c r="C3712" t="s">
        <v>80</v>
      </c>
      <c r="D3712" t="s">
        <v>108</v>
      </c>
      <c r="E3712" t="s">
        <v>158</v>
      </c>
      <c r="F3712" t="s">
        <v>10856</v>
      </c>
      <c r="G3712" t="s">
        <v>160</v>
      </c>
      <c r="H3712" t="s">
        <v>143</v>
      </c>
      <c r="I3712" t="s">
        <v>135</v>
      </c>
      <c r="J3712" t="s">
        <v>136</v>
      </c>
      <c r="K3712" t="s">
        <v>137</v>
      </c>
      <c r="L3712" t="s">
        <v>10857</v>
      </c>
      <c r="M3712" t="s">
        <v>10839</v>
      </c>
      <c r="N3712">
        <v>7.9111111110000003</v>
      </c>
      <c r="O3712">
        <v>0</v>
      </c>
      <c r="P3712">
        <v>95</v>
      </c>
      <c r="Q3712">
        <v>0</v>
      </c>
      <c r="R3712">
        <v>0</v>
      </c>
      <c r="S3712">
        <v>0</v>
      </c>
      <c r="T3712">
        <v>4</v>
      </c>
      <c r="U3712">
        <v>0</v>
      </c>
      <c r="V3712">
        <v>0</v>
      </c>
      <c r="W3712">
        <v>0</v>
      </c>
      <c r="X3712">
        <v>134.7570186392436</v>
      </c>
      <c r="Y3712">
        <v>0</v>
      </c>
      <c r="Z3712">
        <v>0</v>
      </c>
      <c r="AA3712">
        <v>0</v>
      </c>
      <c r="AB3712">
        <v>1.2883166268335999</v>
      </c>
      <c r="AC3712">
        <v>0</v>
      </c>
      <c r="AD3712">
        <v>0</v>
      </c>
      <c r="AE3712">
        <v>136.04533526607719</v>
      </c>
    </row>
    <row r="3713" spans="1:31" x14ac:dyDescent="0.25">
      <c r="A3713">
        <v>2071364</v>
      </c>
      <c r="B3713">
        <v>1</v>
      </c>
      <c r="C3713" t="s">
        <v>80</v>
      </c>
      <c r="D3713" t="s">
        <v>93</v>
      </c>
      <c r="E3713" t="s">
        <v>177</v>
      </c>
      <c r="F3713" t="s">
        <v>10858</v>
      </c>
      <c r="G3713" t="s">
        <v>179</v>
      </c>
      <c r="H3713" t="s">
        <v>143</v>
      </c>
      <c r="I3713" t="s">
        <v>135</v>
      </c>
      <c r="J3713" t="s">
        <v>136</v>
      </c>
      <c r="K3713" t="s">
        <v>137</v>
      </c>
      <c r="L3713" t="s">
        <v>10859</v>
      </c>
      <c r="M3713" t="s">
        <v>10860</v>
      </c>
      <c r="N3713">
        <v>0.99916666600000004</v>
      </c>
      <c r="O3713">
        <v>0</v>
      </c>
      <c r="P3713">
        <v>1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0.10895117038416001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0.10895117038416001</v>
      </c>
    </row>
    <row r="3714" spans="1:31" x14ac:dyDescent="0.25">
      <c r="A3714">
        <v>2070723</v>
      </c>
      <c r="B3714">
        <v>1</v>
      </c>
      <c r="C3714" t="s">
        <v>81</v>
      </c>
      <c r="D3714" t="s">
        <v>123</v>
      </c>
      <c r="E3714" t="s">
        <v>146</v>
      </c>
      <c r="F3714" t="s">
        <v>7532</v>
      </c>
      <c r="G3714" t="s">
        <v>133</v>
      </c>
      <c r="H3714" t="s">
        <v>134</v>
      </c>
      <c r="I3714" t="s">
        <v>135</v>
      </c>
      <c r="J3714" t="s">
        <v>136</v>
      </c>
      <c r="K3714" t="s">
        <v>137</v>
      </c>
      <c r="L3714" t="s">
        <v>10861</v>
      </c>
      <c r="M3714" t="s">
        <v>10862</v>
      </c>
      <c r="N3714">
        <v>0.97444444399999997</v>
      </c>
      <c r="O3714">
        <v>0</v>
      </c>
      <c r="P3714">
        <v>1006</v>
      </c>
      <c r="Q3714">
        <v>10</v>
      </c>
      <c r="R3714">
        <v>108</v>
      </c>
      <c r="S3714">
        <v>6</v>
      </c>
      <c r="T3714">
        <v>73</v>
      </c>
      <c r="U3714">
        <v>2</v>
      </c>
      <c r="V3714">
        <v>0</v>
      </c>
      <c r="W3714">
        <v>0</v>
      </c>
      <c r="X3714">
        <v>171.83453213344865</v>
      </c>
      <c r="Y3714">
        <v>31.274016498251473</v>
      </c>
      <c r="Z3714">
        <v>80.316914926478063</v>
      </c>
      <c r="AA3714">
        <v>35.696663393624704</v>
      </c>
      <c r="AB3714">
        <v>48.084275529099756</v>
      </c>
      <c r="AC3714">
        <v>41.933050521149326</v>
      </c>
      <c r="AD3714">
        <v>0</v>
      </c>
      <c r="AE3714">
        <v>409.13945300205194</v>
      </c>
    </row>
    <row r="3715" spans="1:31" x14ac:dyDescent="0.25">
      <c r="A3715">
        <v>2070428</v>
      </c>
      <c r="B3715">
        <v>1</v>
      </c>
      <c r="C3715" t="s">
        <v>80</v>
      </c>
      <c r="D3715" t="s">
        <v>104</v>
      </c>
      <c r="E3715" t="s">
        <v>140</v>
      </c>
      <c r="F3715" t="s">
        <v>10863</v>
      </c>
      <c r="G3715" t="s">
        <v>154</v>
      </c>
      <c r="H3715" t="s">
        <v>143</v>
      </c>
      <c r="I3715" t="s">
        <v>135</v>
      </c>
      <c r="J3715" t="s">
        <v>136</v>
      </c>
      <c r="K3715" t="s">
        <v>155</v>
      </c>
      <c r="L3715" t="s">
        <v>10864</v>
      </c>
      <c r="M3715" t="s">
        <v>10865</v>
      </c>
      <c r="N3715">
        <v>7.6798111110000002</v>
      </c>
      <c r="O3715">
        <v>0</v>
      </c>
      <c r="P3715">
        <v>184</v>
      </c>
      <c r="Q3715">
        <v>0</v>
      </c>
      <c r="R3715">
        <v>2</v>
      </c>
      <c r="S3715">
        <v>0</v>
      </c>
      <c r="T3715">
        <v>30</v>
      </c>
      <c r="U3715">
        <v>0</v>
      </c>
      <c r="V3715">
        <v>0</v>
      </c>
      <c r="W3715">
        <v>0</v>
      </c>
      <c r="X3715">
        <v>272.42106068156914</v>
      </c>
      <c r="Y3715">
        <v>0</v>
      </c>
      <c r="Z3715">
        <v>0.58557006256941124</v>
      </c>
      <c r="AA3715">
        <v>0</v>
      </c>
      <c r="AB3715">
        <v>304.19773484999735</v>
      </c>
      <c r="AC3715">
        <v>0</v>
      </c>
      <c r="AD3715">
        <v>0</v>
      </c>
      <c r="AE3715">
        <v>577.20436559413588</v>
      </c>
    </row>
    <row r="3716" spans="1:31" x14ac:dyDescent="0.25">
      <c r="A3716">
        <v>2070574</v>
      </c>
      <c r="B3716">
        <v>1</v>
      </c>
      <c r="C3716" t="s">
        <v>81</v>
      </c>
      <c r="D3716" t="s">
        <v>122</v>
      </c>
      <c r="E3716" t="s">
        <v>131</v>
      </c>
      <c r="F3716" t="s">
        <v>10866</v>
      </c>
      <c r="G3716" t="s">
        <v>133</v>
      </c>
      <c r="H3716" t="s">
        <v>134</v>
      </c>
      <c r="I3716" t="s">
        <v>135</v>
      </c>
      <c r="J3716" t="s">
        <v>136</v>
      </c>
      <c r="K3716" t="s">
        <v>137</v>
      </c>
      <c r="L3716" t="s">
        <v>10867</v>
      </c>
      <c r="M3716" t="s">
        <v>10868</v>
      </c>
      <c r="N3716">
        <v>3.8397222219999998</v>
      </c>
      <c r="O3716">
        <v>1</v>
      </c>
      <c r="P3716">
        <v>188</v>
      </c>
      <c r="Q3716">
        <v>9</v>
      </c>
      <c r="R3716">
        <v>2</v>
      </c>
      <c r="S3716">
        <v>1</v>
      </c>
      <c r="T3716">
        <v>20</v>
      </c>
      <c r="U3716">
        <v>0</v>
      </c>
      <c r="V3716">
        <v>0</v>
      </c>
      <c r="W3716">
        <v>0.79865018162383139</v>
      </c>
      <c r="X3716">
        <v>102.01449440107737</v>
      </c>
      <c r="Y3716">
        <v>15.166788602600649</v>
      </c>
      <c r="Z3716">
        <v>3.5546286735791313</v>
      </c>
      <c r="AA3716">
        <v>6.376314608065945</v>
      </c>
      <c r="AB3716">
        <v>45.466381632398196</v>
      </c>
      <c r="AC3716">
        <v>0</v>
      </c>
      <c r="AD3716">
        <v>0</v>
      </c>
      <c r="AE3716">
        <v>173.37725809934511</v>
      </c>
    </row>
    <row r="3717" spans="1:31" x14ac:dyDescent="0.25">
      <c r="A3717">
        <v>2070328</v>
      </c>
      <c r="B3717">
        <v>1</v>
      </c>
      <c r="C3717" t="s">
        <v>81</v>
      </c>
      <c r="D3717" t="s">
        <v>113</v>
      </c>
      <c r="E3717" t="s">
        <v>158</v>
      </c>
      <c r="F3717" t="s">
        <v>10869</v>
      </c>
      <c r="G3717" t="s">
        <v>160</v>
      </c>
      <c r="H3717" t="s">
        <v>143</v>
      </c>
      <c r="I3717" t="s">
        <v>135</v>
      </c>
      <c r="J3717" t="s">
        <v>136</v>
      </c>
      <c r="K3717" t="s">
        <v>137</v>
      </c>
      <c r="L3717" t="s">
        <v>10870</v>
      </c>
      <c r="M3717" t="s">
        <v>10871</v>
      </c>
      <c r="N3717">
        <v>1.967222222</v>
      </c>
      <c r="O3717">
        <v>0</v>
      </c>
      <c r="P3717">
        <v>12</v>
      </c>
      <c r="Q3717">
        <v>0</v>
      </c>
      <c r="R3717">
        <v>2</v>
      </c>
      <c r="S3717">
        <v>0</v>
      </c>
      <c r="T3717">
        <v>1</v>
      </c>
      <c r="U3717">
        <v>0</v>
      </c>
      <c r="V3717">
        <v>0</v>
      </c>
      <c r="W3717">
        <v>0</v>
      </c>
      <c r="X3717">
        <v>2.802743742673437</v>
      </c>
      <c r="Y3717">
        <v>0</v>
      </c>
      <c r="Z3717">
        <v>2.073426380636</v>
      </c>
      <c r="AA3717">
        <v>0</v>
      </c>
      <c r="AB3717">
        <v>1.1734394440905778</v>
      </c>
      <c r="AC3717">
        <v>0</v>
      </c>
      <c r="AD3717">
        <v>0</v>
      </c>
      <c r="AE3717">
        <v>6.0496095674000152</v>
      </c>
    </row>
    <row r="3718" spans="1:31" x14ac:dyDescent="0.25">
      <c r="A3718">
        <v>2070720</v>
      </c>
      <c r="B3718">
        <v>1</v>
      </c>
      <c r="C3718" t="s">
        <v>80</v>
      </c>
      <c r="D3718" t="s">
        <v>90</v>
      </c>
      <c r="E3718" t="s">
        <v>158</v>
      </c>
      <c r="F3718" t="s">
        <v>10872</v>
      </c>
      <c r="G3718" t="s">
        <v>160</v>
      </c>
      <c r="H3718" t="s">
        <v>143</v>
      </c>
      <c r="I3718" t="s">
        <v>135</v>
      </c>
      <c r="J3718" t="s">
        <v>136</v>
      </c>
      <c r="K3718" t="s">
        <v>137</v>
      </c>
      <c r="L3718" t="s">
        <v>10873</v>
      </c>
      <c r="M3718" t="s">
        <v>10874</v>
      </c>
      <c r="N3718">
        <v>4.7016666660000004</v>
      </c>
      <c r="O3718">
        <v>0</v>
      </c>
      <c r="P3718">
        <v>81</v>
      </c>
      <c r="Q3718">
        <v>0</v>
      </c>
      <c r="R3718">
        <v>0</v>
      </c>
      <c r="S3718">
        <v>0</v>
      </c>
      <c r="T3718">
        <v>12</v>
      </c>
      <c r="U3718">
        <v>0</v>
      </c>
      <c r="V3718">
        <v>0</v>
      </c>
      <c r="W3718">
        <v>0</v>
      </c>
      <c r="X3718">
        <v>112.40952615774154</v>
      </c>
      <c r="Y3718">
        <v>0</v>
      </c>
      <c r="Z3718">
        <v>0</v>
      </c>
      <c r="AA3718">
        <v>0</v>
      </c>
      <c r="AB3718">
        <v>60.540147161138229</v>
      </c>
      <c r="AC3718">
        <v>0</v>
      </c>
      <c r="AD3718">
        <v>0</v>
      </c>
      <c r="AE3718">
        <v>172.94967331887977</v>
      </c>
    </row>
    <row r="3719" spans="1:31" x14ac:dyDescent="0.25">
      <c r="A3719">
        <v>2070365</v>
      </c>
      <c r="B3719">
        <v>1</v>
      </c>
      <c r="C3719" t="s">
        <v>81</v>
      </c>
      <c r="D3719" t="s">
        <v>115</v>
      </c>
      <c r="E3719" t="s">
        <v>131</v>
      </c>
      <c r="F3719" t="s">
        <v>2064</v>
      </c>
      <c r="G3719" t="s">
        <v>273</v>
      </c>
      <c r="H3719" t="s">
        <v>134</v>
      </c>
      <c r="I3719" t="s">
        <v>135</v>
      </c>
      <c r="J3719" t="s">
        <v>136</v>
      </c>
      <c r="K3719" t="s">
        <v>155</v>
      </c>
      <c r="L3719" t="s">
        <v>10875</v>
      </c>
      <c r="M3719" t="s">
        <v>10876</v>
      </c>
      <c r="N3719">
        <v>6.5541666660000004</v>
      </c>
      <c r="O3719">
        <v>0</v>
      </c>
      <c r="P3719">
        <v>358</v>
      </c>
      <c r="Q3719">
        <v>0</v>
      </c>
      <c r="R3719">
        <v>25</v>
      </c>
      <c r="S3719">
        <v>0</v>
      </c>
      <c r="T3719">
        <v>15</v>
      </c>
      <c r="U3719">
        <v>0</v>
      </c>
      <c r="V3719">
        <v>0</v>
      </c>
      <c r="W3719">
        <v>0</v>
      </c>
      <c r="X3719">
        <v>286.48274966854808</v>
      </c>
      <c r="Y3719">
        <v>0</v>
      </c>
      <c r="Z3719">
        <v>66.28305490528011</v>
      </c>
      <c r="AA3719">
        <v>0</v>
      </c>
      <c r="AB3719">
        <v>33.295218707575643</v>
      </c>
      <c r="AC3719">
        <v>0</v>
      </c>
      <c r="AD3719">
        <v>0</v>
      </c>
      <c r="AE3719">
        <v>386.06102328140383</v>
      </c>
    </row>
    <row r="3720" spans="1:31" x14ac:dyDescent="0.25">
      <c r="A3720">
        <v>2070863</v>
      </c>
      <c r="B3720">
        <v>1</v>
      </c>
      <c r="C3720" t="s">
        <v>81</v>
      </c>
      <c r="D3720" t="s">
        <v>121</v>
      </c>
      <c r="E3720" t="s">
        <v>131</v>
      </c>
      <c r="F3720" t="s">
        <v>10877</v>
      </c>
      <c r="G3720" t="s">
        <v>133</v>
      </c>
      <c r="H3720" t="s">
        <v>134</v>
      </c>
      <c r="I3720" t="s">
        <v>135</v>
      </c>
      <c r="J3720" t="s">
        <v>136</v>
      </c>
      <c r="K3720" t="s">
        <v>137</v>
      </c>
      <c r="L3720" t="s">
        <v>10878</v>
      </c>
      <c r="M3720" t="s">
        <v>10879</v>
      </c>
      <c r="N3720">
        <v>3.5047222219999998</v>
      </c>
      <c r="O3720">
        <v>0</v>
      </c>
      <c r="P3720">
        <v>633</v>
      </c>
      <c r="Q3720">
        <v>0</v>
      </c>
      <c r="R3720">
        <v>9</v>
      </c>
      <c r="S3720">
        <v>0</v>
      </c>
      <c r="T3720">
        <v>30</v>
      </c>
      <c r="U3720">
        <v>0</v>
      </c>
      <c r="V3720">
        <v>0</v>
      </c>
      <c r="W3720">
        <v>0</v>
      </c>
      <c r="X3720">
        <v>268.5428149620173</v>
      </c>
      <c r="Y3720">
        <v>0</v>
      </c>
      <c r="Z3720">
        <v>4.9249414407195902</v>
      </c>
      <c r="AA3720">
        <v>0</v>
      </c>
      <c r="AB3720">
        <v>34.911374103541704</v>
      </c>
      <c r="AC3720">
        <v>0</v>
      </c>
      <c r="AD3720">
        <v>0</v>
      </c>
      <c r="AE3720">
        <v>308.37913050627856</v>
      </c>
    </row>
    <row r="3721" spans="1:31" x14ac:dyDescent="0.25">
      <c r="A3721">
        <v>2070531</v>
      </c>
      <c r="B3721">
        <v>1</v>
      </c>
      <c r="C3721" t="s">
        <v>80</v>
      </c>
      <c r="D3721" t="s">
        <v>97</v>
      </c>
      <c r="E3721" t="s">
        <v>140</v>
      </c>
      <c r="F3721" t="s">
        <v>10880</v>
      </c>
      <c r="G3721" t="s">
        <v>142</v>
      </c>
      <c r="H3721" t="s">
        <v>143</v>
      </c>
      <c r="I3721" t="s">
        <v>135</v>
      </c>
      <c r="J3721" t="s">
        <v>136</v>
      </c>
      <c r="K3721" t="s">
        <v>137</v>
      </c>
      <c r="L3721" t="s">
        <v>10881</v>
      </c>
      <c r="M3721" t="s">
        <v>10882</v>
      </c>
      <c r="N3721">
        <v>5.9458333330000004</v>
      </c>
      <c r="O3721">
        <v>0</v>
      </c>
      <c r="P3721">
        <v>300</v>
      </c>
      <c r="Q3721">
        <v>0</v>
      </c>
      <c r="R3721">
        <v>4</v>
      </c>
      <c r="S3721">
        <v>0</v>
      </c>
      <c r="T3721">
        <v>15</v>
      </c>
      <c r="U3721">
        <v>0</v>
      </c>
      <c r="V3721">
        <v>0</v>
      </c>
      <c r="W3721">
        <v>0</v>
      </c>
      <c r="X3721">
        <v>541.60571144510777</v>
      </c>
      <c r="Y3721">
        <v>0</v>
      </c>
      <c r="Z3721">
        <v>1.1903695935847109</v>
      </c>
      <c r="AA3721">
        <v>0</v>
      </c>
      <c r="AB3721">
        <v>103.47208947706196</v>
      </c>
      <c r="AC3721">
        <v>0</v>
      </c>
      <c r="AD3721">
        <v>0</v>
      </c>
      <c r="AE3721">
        <v>646.26817051575449</v>
      </c>
    </row>
    <row r="3722" spans="1:31" x14ac:dyDescent="0.25">
      <c r="A3722">
        <v>2071241</v>
      </c>
      <c r="B3722">
        <v>1</v>
      </c>
      <c r="C3722" t="s">
        <v>80</v>
      </c>
      <c r="D3722" t="s">
        <v>97</v>
      </c>
      <c r="E3722" t="s">
        <v>158</v>
      </c>
      <c r="F3722" t="s">
        <v>10883</v>
      </c>
      <c r="G3722" t="s">
        <v>160</v>
      </c>
      <c r="H3722" t="s">
        <v>143</v>
      </c>
      <c r="I3722" t="s">
        <v>135</v>
      </c>
      <c r="J3722" t="s">
        <v>136</v>
      </c>
      <c r="K3722" t="s">
        <v>137</v>
      </c>
      <c r="L3722" t="s">
        <v>10884</v>
      </c>
      <c r="M3722" t="s">
        <v>10885</v>
      </c>
      <c r="N3722">
        <v>3.7327777769999999</v>
      </c>
      <c r="O3722">
        <v>0</v>
      </c>
      <c r="P3722">
        <v>15</v>
      </c>
      <c r="Q3722">
        <v>0</v>
      </c>
      <c r="R3722">
        <v>18</v>
      </c>
      <c r="S3722">
        <v>0</v>
      </c>
      <c r="T3722">
        <v>5</v>
      </c>
      <c r="U3722">
        <v>0</v>
      </c>
      <c r="V3722">
        <v>0</v>
      </c>
      <c r="W3722">
        <v>0</v>
      </c>
      <c r="X3722">
        <v>14.328541501237607</v>
      </c>
      <c r="Y3722">
        <v>0</v>
      </c>
      <c r="Z3722">
        <v>21.719373662168948</v>
      </c>
      <c r="AA3722">
        <v>0</v>
      </c>
      <c r="AB3722">
        <v>15.750043415008063</v>
      </c>
      <c r="AC3722">
        <v>0</v>
      </c>
      <c r="AD3722">
        <v>0</v>
      </c>
      <c r="AE3722">
        <v>51.797958578414622</v>
      </c>
    </row>
    <row r="3723" spans="1:31" x14ac:dyDescent="0.25">
      <c r="A3723">
        <v>2070886</v>
      </c>
      <c r="B3723">
        <v>1</v>
      </c>
      <c r="C3723" t="s">
        <v>81</v>
      </c>
      <c r="D3723" t="s">
        <v>114</v>
      </c>
      <c r="E3723" t="s">
        <v>169</v>
      </c>
      <c r="F3723" t="s">
        <v>10886</v>
      </c>
      <c r="G3723" t="s">
        <v>171</v>
      </c>
      <c r="H3723" t="s">
        <v>134</v>
      </c>
      <c r="I3723" t="s">
        <v>135</v>
      </c>
      <c r="J3723" t="s">
        <v>136</v>
      </c>
      <c r="K3723" t="s">
        <v>137</v>
      </c>
      <c r="L3723" t="s">
        <v>10887</v>
      </c>
      <c r="M3723" t="s">
        <v>10888</v>
      </c>
      <c r="N3723">
        <v>1.7680555549999999</v>
      </c>
      <c r="O3723">
        <v>0</v>
      </c>
      <c r="P3723">
        <v>83</v>
      </c>
      <c r="Q3723">
        <v>0</v>
      </c>
      <c r="R3723">
        <v>0</v>
      </c>
      <c r="S3723">
        <v>0</v>
      </c>
      <c r="T3723">
        <v>9</v>
      </c>
      <c r="U3723">
        <v>0</v>
      </c>
      <c r="V3723">
        <v>0</v>
      </c>
      <c r="W3723">
        <v>0</v>
      </c>
      <c r="X3723">
        <v>22.103920610297909</v>
      </c>
      <c r="Y3723">
        <v>0</v>
      </c>
      <c r="Z3723">
        <v>0</v>
      </c>
      <c r="AA3723">
        <v>0</v>
      </c>
      <c r="AB3723">
        <v>7.9959333904140211</v>
      </c>
      <c r="AC3723">
        <v>0</v>
      </c>
      <c r="AD3723">
        <v>0</v>
      </c>
      <c r="AE3723">
        <v>30.099854000711929</v>
      </c>
    </row>
    <row r="3724" spans="1:31" x14ac:dyDescent="0.25">
      <c r="A3724">
        <v>2071198</v>
      </c>
      <c r="B3724">
        <v>1</v>
      </c>
      <c r="C3724" t="s">
        <v>80</v>
      </c>
      <c r="D3724" t="s">
        <v>106</v>
      </c>
      <c r="E3724" t="s">
        <v>146</v>
      </c>
      <c r="F3724" t="s">
        <v>10889</v>
      </c>
      <c r="G3724" t="s">
        <v>133</v>
      </c>
      <c r="H3724" t="s">
        <v>134</v>
      </c>
      <c r="I3724" t="s">
        <v>135</v>
      </c>
      <c r="J3724" t="s">
        <v>136</v>
      </c>
      <c r="K3724" t="s">
        <v>137</v>
      </c>
      <c r="L3724" t="s">
        <v>10890</v>
      </c>
      <c r="M3724" t="s">
        <v>10891</v>
      </c>
      <c r="N3724">
        <v>5.8333333000000001E-2</v>
      </c>
      <c r="O3724">
        <v>0</v>
      </c>
      <c r="P3724">
        <v>1793</v>
      </c>
      <c r="Q3724">
        <v>81</v>
      </c>
      <c r="R3724">
        <v>249</v>
      </c>
      <c r="S3724">
        <v>28</v>
      </c>
      <c r="T3724">
        <v>331</v>
      </c>
      <c r="U3724">
        <v>1</v>
      </c>
      <c r="V3724">
        <v>0</v>
      </c>
      <c r="W3724">
        <v>0</v>
      </c>
      <c r="X3724">
        <v>18.678319806808872</v>
      </c>
      <c r="Y3724">
        <v>9.454753650962612</v>
      </c>
      <c r="Z3724">
        <v>9.1082520335327484</v>
      </c>
      <c r="AA3724">
        <v>6.3857621946321599</v>
      </c>
      <c r="AB3724">
        <v>9.0516488813463933</v>
      </c>
      <c r="AC3724">
        <v>0.73494707071041665</v>
      </c>
      <c r="AD3724">
        <v>0</v>
      </c>
      <c r="AE3724">
        <v>53.413683637993202</v>
      </c>
    </row>
    <row r="3725" spans="1:31" x14ac:dyDescent="0.25">
      <c r="A3725">
        <v>2071221</v>
      </c>
      <c r="B3725">
        <v>1</v>
      </c>
      <c r="C3725" t="s">
        <v>80</v>
      </c>
      <c r="D3725" t="s">
        <v>92</v>
      </c>
      <c r="E3725" t="s">
        <v>177</v>
      </c>
      <c r="F3725" t="s">
        <v>10892</v>
      </c>
      <c r="G3725" t="s">
        <v>183</v>
      </c>
      <c r="H3725" t="s">
        <v>143</v>
      </c>
      <c r="I3725" t="s">
        <v>135</v>
      </c>
      <c r="J3725" t="s">
        <v>136</v>
      </c>
      <c r="K3725" t="s">
        <v>137</v>
      </c>
      <c r="L3725" t="s">
        <v>10893</v>
      </c>
      <c r="M3725" t="s">
        <v>10894</v>
      </c>
      <c r="N3725">
        <v>4.2366666659999996</v>
      </c>
      <c r="O3725">
        <v>0</v>
      </c>
      <c r="P3725">
        <v>1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0.30078713887477782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0.30078713887477782</v>
      </c>
    </row>
    <row r="3726" spans="1:31" x14ac:dyDescent="0.25">
      <c r="A3726">
        <v>2071055</v>
      </c>
      <c r="B3726">
        <v>1</v>
      </c>
      <c r="C3726" t="s">
        <v>80</v>
      </c>
      <c r="D3726" t="s">
        <v>84</v>
      </c>
      <c r="E3726" t="s">
        <v>177</v>
      </c>
      <c r="F3726" t="s">
        <v>10895</v>
      </c>
      <c r="G3726" t="s">
        <v>196</v>
      </c>
      <c r="H3726" t="s">
        <v>143</v>
      </c>
      <c r="I3726" t="s">
        <v>135</v>
      </c>
      <c r="J3726" t="s">
        <v>136</v>
      </c>
      <c r="K3726" t="s">
        <v>137</v>
      </c>
      <c r="L3726" t="s">
        <v>10896</v>
      </c>
      <c r="M3726" t="s">
        <v>10897</v>
      </c>
      <c r="N3726">
        <v>7.6038888880000002</v>
      </c>
      <c r="O3726">
        <v>0</v>
      </c>
      <c r="P3726">
        <v>1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2.8089377220793752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2.8089377220793752</v>
      </c>
    </row>
    <row r="3727" spans="1:31" x14ac:dyDescent="0.25">
      <c r="A3727">
        <v>2071098</v>
      </c>
      <c r="B3727">
        <v>1</v>
      </c>
      <c r="C3727" t="s">
        <v>81</v>
      </c>
      <c r="D3727" t="s">
        <v>128</v>
      </c>
      <c r="E3727" t="s">
        <v>146</v>
      </c>
      <c r="F3727" t="s">
        <v>5700</v>
      </c>
      <c r="G3727" t="s">
        <v>133</v>
      </c>
      <c r="H3727" t="s">
        <v>134</v>
      </c>
      <c r="I3727" t="s">
        <v>135</v>
      </c>
      <c r="J3727" t="s">
        <v>136</v>
      </c>
      <c r="K3727" t="s">
        <v>137</v>
      </c>
      <c r="L3727" t="s">
        <v>9874</v>
      </c>
      <c r="M3727" t="s">
        <v>10898</v>
      </c>
      <c r="N3727">
        <v>0.88833333299999995</v>
      </c>
      <c r="O3727">
        <v>0</v>
      </c>
      <c r="P3727">
        <v>969</v>
      </c>
      <c r="Q3727">
        <v>3</v>
      </c>
      <c r="R3727">
        <v>13</v>
      </c>
      <c r="S3727">
        <v>5</v>
      </c>
      <c r="T3727">
        <v>101</v>
      </c>
      <c r="U3727">
        <v>0</v>
      </c>
      <c r="V3727">
        <v>0</v>
      </c>
      <c r="W3727">
        <v>0</v>
      </c>
      <c r="X3727">
        <v>145.58767336773809</v>
      </c>
      <c r="Y3727">
        <v>24.361231356778507</v>
      </c>
      <c r="Z3727">
        <v>19.348705894528919</v>
      </c>
      <c r="AA3727">
        <v>36.661287775898195</v>
      </c>
      <c r="AB3727">
        <v>21.234818211563375</v>
      </c>
      <c r="AC3727">
        <v>0</v>
      </c>
      <c r="AD3727">
        <v>0</v>
      </c>
      <c r="AE3727">
        <v>247.19371660650711</v>
      </c>
    </row>
    <row r="3728" spans="1:31" x14ac:dyDescent="0.25">
      <c r="A3728">
        <v>2071049</v>
      </c>
      <c r="B3728">
        <v>1</v>
      </c>
      <c r="C3728" t="s">
        <v>80</v>
      </c>
      <c r="D3728" t="s">
        <v>93</v>
      </c>
      <c r="E3728" t="s">
        <v>177</v>
      </c>
      <c r="F3728" t="s">
        <v>10899</v>
      </c>
      <c r="G3728" t="s">
        <v>183</v>
      </c>
      <c r="H3728" t="s">
        <v>143</v>
      </c>
      <c r="I3728" t="s">
        <v>135</v>
      </c>
      <c r="J3728" t="s">
        <v>136</v>
      </c>
      <c r="K3728" t="s">
        <v>137</v>
      </c>
      <c r="L3728" t="s">
        <v>10900</v>
      </c>
      <c r="M3728" t="s">
        <v>10901</v>
      </c>
      <c r="N3728">
        <v>7.3552777770000004</v>
      </c>
      <c r="O3728">
        <v>0</v>
      </c>
      <c r="P3728">
        <v>3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2.8122607252604443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2.8122607252604443</v>
      </c>
    </row>
    <row r="3729" spans="1:31" x14ac:dyDescent="0.25">
      <c r="A3729">
        <v>2070488</v>
      </c>
      <c r="B3729">
        <v>1</v>
      </c>
      <c r="C3729" t="s">
        <v>80</v>
      </c>
      <c r="D3729" t="s">
        <v>110</v>
      </c>
      <c r="E3729" t="s">
        <v>158</v>
      </c>
      <c r="F3729" t="s">
        <v>10902</v>
      </c>
      <c r="G3729" t="s">
        <v>273</v>
      </c>
      <c r="H3729" t="s">
        <v>143</v>
      </c>
      <c r="I3729" t="s">
        <v>135</v>
      </c>
      <c r="J3729" t="s">
        <v>136</v>
      </c>
      <c r="K3729" t="s">
        <v>155</v>
      </c>
      <c r="L3729" t="s">
        <v>10903</v>
      </c>
      <c r="M3729" t="s">
        <v>10904</v>
      </c>
      <c r="N3729">
        <v>0.47027777700000001</v>
      </c>
      <c r="O3729">
        <v>0</v>
      </c>
      <c r="P3729">
        <v>185</v>
      </c>
      <c r="Q3729">
        <v>0</v>
      </c>
      <c r="R3729">
        <v>0</v>
      </c>
      <c r="S3729">
        <v>0</v>
      </c>
      <c r="T3729">
        <v>12</v>
      </c>
      <c r="U3729">
        <v>0</v>
      </c>
      <c r="V3729">
        <v>0</v>
      </c>
      <c r="W3729">
        <v>0</v>
      </c>
      <c r="X3729">
        <v>21.649707667716221</v>
      </c>
      <c r="Y3729">
        <v>0</v>
      </c>
      <c r="Z3729">
        <v>0</v>
      </c>
      <c r="AA3729">
        <v>0</v>
      </c>
      <c r="AB3729">
        <v>4.1693382968789416</v>
      </c>
      <c r="AC3729">
        <v>0</v>
      </c>
      <c r="AD3729">
        <v>0</v>
      </c>
      <c r="AE3729">
        <v>25.819045964595162</v>
      </c>
    </row>
    <row r="3730" spans="1:31" x14ac:dyDescent="0.25">
      <c r="A3730">
        <v>2070929</v>
      </c>
      <c r="B3730">
        <v>1</v>
      </c>
      <c r="C3730" t="s">
        <v>81</v>
      </c>
      <c r="D3730" t="s">
        <v>114</v>
      </c>
      <c r="E3730" t="s">
        <v>158</v>
      </c>
      <c r="F3730" t="s">
        <v>10905</v>
      </c>
      <c r="G3730" t="s">
        <v>160</v>
      </c>
      <c r="H3730" t="s">
        <v>143</v>
      </c>
      <c r="I3730" t="s">
        <v>135</v>
      </c>
      <c r="J3730" t="s">
        <v>136</v>
      </c>
      <c r="K3730" t="s">
        <v>137</v>
      </c>
      <c r="L3730" t="s">
        <v>10906</v>
      </c>
      <c r="M3730" t="s">
        <v>10907</v>
      </c>
      <c r="N3730">
        <v>4.0322222219999997</v>
      </c>
      <c r="O3730">
        <v>0</v>
      </c>
      <c r="P3730">
        <v>30</v>
      </c>
      <c r="Q3730">
        <v>0</v>
      </c>
      <c r="R3730">
        <v>0</v>
      </c>
      <c r="S3730">
        <v>0</v>
      </c>
      <c r="T3730">
        <v>2</v>
      </c>
      <c r="U3730">
        <v>0</v>
      </c>
      <c r="V3730">
        <v>0</v>
      </c>
      <c r="W3730">
        <v>0</v>
      </c>
      <c r="X3730">
        <v>16.624418162464281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16.624418162464281</v>
      </c>
    </row>
    <row r="3731" spans="1:31" x14ac:dyDescent="0.25">
      <c r="A3731">
        <v>2070388</v>
      </c>
      <c r="B3731">
        <v>1</v>
      </c>
      <c r="C3731" t="s">
        <v>81</v>
      </c>
      <c r="D3731" t="s">
        <v>112</v>
      </c>
      <c r="E3731" t="s">
        <v>169</v>
      </c>
      <c r="F3731" t="s">
        <v>10908</v>
      </c>
      <c r="G3731" t="s">
        <v>273</v>
      </c>
      <c r="H3731" t="s">
        <v>134</v>
      </c>
      <c r="I3731" t="s">
        <v>135</v>
      </c>
      <c r="J3731" t="s">
        <v>136</v>
      </c>
      <c r="K3731" t="s">
        <v>155</v>
      </c>
      <c r="L3731" t="s">
        <v>10909</v>
      </c>
      <c r="M3731" t="s">
        <v>10910</v>
      </c>
      <c r="N3731">
        <v>7.7988905549999998</v>
      </c>
      <c r="O3731">
        <v>0</v>
      </c>
      <c r="P3731">
        <v>944</v>
      </c>
      <c r="Q3731">
        <v>0</v>
      </c>
      <c r="R3731">
        <v>72</v>
      </c>
      <c r="S3731">
        <v>0</v>
      </c>
      <c r="T3731">
        <v>55</v>
      </c>
      <c r="U3731">
        <v>0</v>
      </c>
      <c r="V3731">
        <v>0</v>
      </c>
      <c r="W3731">
        <v>0</v>
      </c>
      <c r="X3731">
        <v>1231.9606405569364</v>
      </c>
      <c r="Y3731">
        <v>0</v>
      </c>
      <c r="Z3731">
        <v>101.12244453887277</v>
      </c>
      <c r="AA3731">
        <v>0</v>
      </c>
      <c r="AB3731">
        <v>292.89997714008456</v>
      </c>
      <c r="AC3731">
        <v>0</v>
      </c>
      <c r="AD3731">
        <v>0</v>
      </c>
      <c r="AE3731">
        <v>1625.9830622358936</v>
      </c>
    </row>
    <row r="3732" spans="1:31" x14ac:dyDescent="0.25">
      <c r="A3732">
        <v>2071035</v>
      </c>
      <c r="B3732">
        <v>1</v>
      </c>
      <c r="C3732" t="s">
        <v>80</v>
      </c>
      <c r="D3732" t="s">
        <v>108</v>
      </c>
      <c r="E3732" t="s">
        <v>131</v>
      </c>
      <c r="F3732" t="s">
        <v>10911</v>
      </c>
      <c r="G3732" t="s">
        <v>222</v>
      </c>
      <c r="H3732" t="s">
        <v>134</v>
      </c>
      <c r="I3732" t="s">
        <v>135</v>
      </c>
      <c r="J3732" t="s">
        <v>136</v>
      </c>
      <c r="K3732" t="s">
        <v>137</v>
      </c>
      <c r="L3732" t="s">
        <v>10912</v>
      </c>
      <c r="M3732" t="s">
        <v>10913</v>
      </c>
      <c r="N3732">
        <v>5.7436111109999999</v>
      </c>
      <c r="O3732">
        <v>0</v>
      </c>
      <c r="P3732">
        <v>665</v>
      </c>
      <c r="Q3732">
        <v>2</v>
      </c>
      <c r="R3732">
        <v>93</v>
      </c>
      <c r="S3732">
        <v>3</v>
      </c>
      <c r="T3732">
        <v>189</v>
      </c>
      <c r="U3732">
        <v>0</v>
      </c>
      <c r="V3732">
        <v>0</v>
      </c>
      <c r="W3732">
        <v>0</v>
      </c>
      <c r="X3732">
        <v>935.97614644716373</v>
      </c>
      <c r="Y3732">
        <v>0.55798594966664006</v>
      </c>
      <c r="Z3732">
        <v>1337.0349732278946</v>
      </c>
      <c r="AA3732">
        <v>212.67771310408764</v>
      </c>
      <c r="AB3732">
        <v>1036.0018060781713</v>
      </c>
      <c r="AC3732">
        <v>0</v>
      </c>
      <c r="AD3732">
        <v>0</v>
      </c>
      <c r="AE3732">
        <v>3522.248624806984</v>
      </c>
    </row>
    <row r="3733" spans="1:31" x14ac:dyDescent="0.25">
      <c r="A3733">
        <v>2071178</v>
      </c>
      <c r="B3733">
        <v>1</v>
      </c>
      <c r="C3733" t="s">
        <v>80</v>
      </c>
      <c r="D3733" t="s">
        <v>92</v>
      </c>
      <c r="E3733" t="s">
        <v>177</v>
      </c>
      <c r="F3733" t="s">
        <v>9700</v>
      </c>
      <c r="G3733" t="s">
        <v>183</v>
      </c>
      <c r="H3733" t="s">
        <v>143</v>
      </c>
      <c r="I3733" t="s">
        <v>135</v>
      </c>
      <c r="J3733" t="s">
        <v>136</v>
      </c>
      <c r="K3733" t="s">
        <v>137</v>
      </c>
      <c r="L3733" t="s">
        <v>10914</v>
      </c>
      <c r="M3733" t="s">
        <v>10915</v>
      </c>
      <c r="N3733">
        <v>0.65916666599999996</v>
      </c>
      <c r="O3733">
        <v>0</v>
      </c>
      <c r="P3733">
        <v>1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0.15788856214960584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0.15788856214960584</v>
      </c>
    </row>
    <row r="3734" spans="1:31" x14ac:dyDescent="0.25">
      <c r="A3734">
        <v>2070408</v>
      </c>
      <c r="B3734">
        <v>1</v>
      </c>
      <c r="C3734" t="s">
        <v>80</v>
      </c>
      <c r="D3734" t="s">
        <v>88</v>
      </c>
      <c r="E3734" t="s">
        <v>158</v>
      </c>
      <c r="F3734" t="s">
        <v>10916</v>
      </c>
      <c r="G3734" t="s">
        <v>273</v>
      </c>
      <c r="H3734" t="s">
        <v>143</v>
      </c>
      <c r="I3734" t="s">
        <v>135</v>
      </c>
      <c r="J3734" t="s">
        <v>136</v>
      </c>
      <c r="K3734" t="s">
        <v>155</v>
      </c>
      <c r="L3734" t="s">
        <v>10917</v>
      </c>
      <c r="M3734" t="s">
        <v>10918</v>
      </c>
      <c r="N3734">
        <v>2.8863888879999999</v>
      </c>
      <c r="O3734">
        <v>0</v>
      </c>
      <c r="P3734">
        <v>41</v>
      </c>
      <c r="Q3734">
        <v>0</v>
      </c>
      <c r="R3734">
        <v>0</v>
      </c>
      <c r="S3734">
        <v>0</v>
      </c>
      <c r="T3734">
        <v>3</v>
      </c>
      <c r="U3734">
        <v>0</v>
      </c>
      <c r="V3734">
        <v>0</v>
      </c>
      <c r="W3734">
        <v>0</v>
      </c>
      <c r="X3734">
        <v>34.210427566013244</v>
      </c>
      <c r="Y3734">
        <v>0</v>
      </c>
      <c r="Z3734">
        <v>0</v>
      </c>
      <c r="AA3734">
        <v>0</v>
      </c>
      <c r="AB3734">
        <v>2.4176248881518778</v>
      </c>
      <c r="AC3734">
        <v>0</v>
      </c>
      <c r="AD3734">
        <v>0</v>
      </c>
      <c r="AE3734">
        <v>36.628052454165122</v>
      </c>
    </row>
    <row r="3735" spans="1:31" x14ac:dyDescent="0.25">
      <c r="A3735">
        <v>2070737</v>
      </c>
      <c r="B3735">
        <v>1</v>
      </c>
      <c r="C3735" t="s">
        <v>80</v>
      </c>
      <c r="D3735" t="s">
        <v>84</v>
      </c>
      <c r="E3735" t="s">
        <v>169</v>
      </c>
      <c r="F3735" t="s">
        <v>10919</v>
      </c>
      <c r="G3735" t="s">
        <v>171</v>
      </c>
      <c r="H3735" t="s">
        <v>134</v>
      </c>
      <c r="I3735" t="s">
        <v>135</v>
      </c>
      <c r="J3735" t="s">
        <v>136</v>
      </c>
      <c r="K3735" t="s">
        <v>137</v>
      </c>
      <c r="L3735" t="s">
        <v>10920</v>
      </c>
      <c r="M3735" t="s">
        <v>10921</v>
      </c>
      <c r="N3735">
        <v>3.1730555549999999</v>
      </c>
      <c r="O3735">
        <v>0</v>
      </c>
      <c r="P3735">
        <v>0</v>
      </c>
      <c r="Q3735">
        <v>0</v>
      </c>
      <c r="R3735">
        <v>0</v>
      </c>
      <c r="S3735">
        <v>14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104.36995845710676</v>
      </c>
      <c r="AB3735">
        <v>0</v>
      </c>
      <c r="AC3735">
        <v>0</v>
      </c>
      <c r="AD3735">
        <v>0</v>
      </c>
      <c r="AE3735">
        <v>104.36995845710676</v>
      </c>
    </row>
    <row r="3736" spans="1:31" x14ac:dyDescent="0.25">
      <c r="A3736">
        <v>2070345</v>
      </c>
      <c r="B3736">
        <v>1</v>
      </c>
      <c r="C3736" t="s">
        <v>81</v>
      </c>
      <c r="D3736" t="s">
        <v>115</v>
      </c>
      <c r="E3736" t="s">
        <v>169</v>
      </c>
      <c r="F3736" t="s">
        <v>7612</v>
      </c>
      <c r="G3736" t="s">
        <v>464</v>
      </c>
      <c r="H3736" t="s">
        <v>134</v>
      </c>
      <c r="I3736" t="s">
        <v>135</v>
      </c>
      <c r="J3736" t="s">
        <v>136</v>
      </c>
      <c r="K3736" t="s">
        <v>137</v>
      </c>
      <c r="L3736" t="s">
        <v>10922</v>
      </c>
      <c r="M3736" t="s">
        <v>10923</v>
      </c>
      <c r="N3736">
        <v>3.701944444</v>
      </c>
      <c r="O3736">
        <v>0</v>
      </c>
      <c r="P3736">
        <v>141</v>
      </c>
      <c r="Q3736">
        <v>0</v>
      </c>
      <c r="R3736">
        <v>0</v>
      </c>
      <c r="S3736">
        <v>0</v>
      </c>
      <c r="T3736">
        <v>9</v>
      </c>
      <c r="U3736">
        <v>0</v>
      </c>
      <c r="V3736">
        <v>0</v>
      </c>
      <c r="W3736">
        <v>0</v>
      </c>
      <c r="X3736">
        <v>45.021336278638636</v>
      </c>
      <c r="Y3736">
        <v>0</v>
      </c>
      <c r="Z3736">
        <v>0</v>
      </c>
      <c r="AA3736">
        <v>0</v>
      </c>
      <c r="AB3736">
        <v>2.2360921946956376</v>
      </c>
      <c r="AC3736">
        <v>0</v>
      </c>
      <c r="AD3736">
        <v>0</v>
      </c>
      <c r="AE3736">
        <v>47.257428473334272</v>
      </c>
    </row>
    <row r="3737" spans="1:31" x14ac:dyDescent="0.25">
      <c r="A3737">
        <v>2070800</v>
      </c>
      <c r="B3737">
        <v>1</v>
      </c>
      <c r="C3737" t="s">
        <v>80</v>
      </c>
      <c r="D3737" t="s">
        <v>91</v>
      </c>
      <c r="E3737" t="s">
        <v>146</v>
      </c>
      <c r="F3737" t="s">
        <v>10924</v>
      </c>
      <c r="G3737" t="s">
        <v>513</v>
      </c>
      <c r="H3737" t="s">
        <v>134</v>
      </c>
      <c r="I3737" t="s">
        <v>135</v>
      </c>
      <c r="J3737" t="s">
        <v>136</v>
      </c>
      <c r="K3737" t="s">
        <v>137</v>
      </c>
      <c r="L3737" t="s">
        <v>10925</v>
      </c>
      <c r="M3737" t="s">
        <v>10926</v>
      </c>
      <c r="N3737">
        <v>0.34055555500000001</v>
      </c>
      <c r="O3737">
        <v>23</v>
      </c>
      <c r="P3737">
        <v>210</v>
      </c>
      <c r="Q3737">
        <v>41</v>
      </c>
      <c r="R3737">
        <v>56</v>
      </c>
      <c r="S3737">
        <v>25</v>
      </c>
      <c r="T3737">
        <v>181</v>
      </c>
      <c r="U3737">
        <v>1</v>
      </c>
      <c r="V3737">
        <v>0</v>
      </c>
      <c r="W3737">
        <v>7.8350668954093372</v>
      </c>
      <c r="X3737">
        <v>17.518732956195844</v>
      </c>
      <c r="Y3737">
        <v>17.437333513750907</v>
      </c>
      <c r="Z3737">
        <v>10.042294905463693</v>
      </c>
      <c r="AA3737">
        <v>33.387332214699789</v>
      </c>
      <c r="AB3737">
        <v>99.883554740560854</v>
      </c>
      <c r="AC3737">
        <v>2.1631247010943331</v>
      </c>
      <c r="AD3737">
        <v>0</v>
      </c>
      <c r="AE3737">
        <v>188.26743992717476</v>
      </c>
    </row>
    <row r="3738" spans="1:31" x14ac:dyDescent="0.25">
      <c r="A3738">
        <v>2071341</v>
      </c>
      <c r="B3738">
        <v>1</v>
      </c>
      <c r="C3738" t="s">
        <v>81</v>
      </c>
      <c r="D3738" t="s">
        <v>121</v>
      </c>
      <c r="E3738" t="s">
        <v>158</v>
      </c>
      <c r="F3738" t="s">
        <v>10927</v>
      </c>
      <c r="G3738" t="s">
        <v>385</v>
      </c>
      <c r="H3738" t="s">
        <v>143</v>
      </c>
      <c r="I3738" t="s">
        <v>135</v>
      </c>
      <c r="J3738" t="s">
        <v>136</v>
      </c>
      <c r="K3738" t="s">
        <v>137</v>
      </c>
      <c r="L3738" t="s">
        <v>10928</v>
      </c>
      <c r="M3738" t="s">
        <v>10929</v>
      </c>
      <c r="N3738">
        <v>6.3030555550000003</v>
      </c>
      <c r="O3738">
        <v>0</v>
      </c>
      <c r="P3738">
        <v>13</v>
      </c>
      <c r="Q3738">
        <v>0</v>
      </c>
      <c r="R3738">
        <v>2</v>
      </c>
      <c r="S3738">
        <v>0</v>
      </c>
      <c r="T3738">
        <v>1</v>
      </c>
      <c r="U3738">
        <v>0</v>
      </c>
      <c r="V3738">
        <v>0</v>
      </c>
      <c r="W3738">
        <v>0</v>
      </c>
      <c r="X3738">
        <v>10.427051076294868</v>
      </c>
      <c r="Y3738">
        <v>0</v>
      </c>
      <c r="Z3738">
        <v>1.7252480812540716</v>
      </c>
      <c r="AA3738">
        <v>0</v>
      </c>
      <c r="AB3738">
        <v>0.42603919104489224</v>
      </c>
      <c r="AC3738">
        <v>0</v>
      </c>
      <c r="AD3738">
        <v>0</v>
      </c>
      <c r="AE3738">
        <v>12.578338348593832</v>
      </c>
    </row>
    <row r="3739" spans="1:31" x14ac:dyDescent="0.25">
      <c r="A3739">
        <v>2070700</v>
      </c>
      <c r="B3739">
        <v>1</v>
      </c>
      <c r="C3739" t="s">
        <v>80</v>
      </c>
      <c r="D3739" t="s">
        <v>106</v>
      </c>
      <c r="E3739" t="s">
        <v>146</v>
      </c>
      <c r="F3739" t="s">
        <v>10930</v>
      </c>
      <c r="G3739" t="s">
        <v>133</v>
      </c>
      <c r="H3739" t="s">
        <v>134</v>
      </c>
      <c r="I3739" t="s">
        <v>135</v>
      </c>
      <c r="J3739" t="s">
        <v>136</v>
      </c>
      <c r="K3739" t="s">
        <v>137</v>
      </c>
      <c r="L3739" t="s">
        <v>10931</v>
      </c>
      <c r="M3739" t="s">
        <v>10932</v>
      </c>
      <c r="N3739">
        <v>0.329166666</v>
      </c>
      <c r="O3739">
        <v>0</v>
      </c>
      <c r="P3739">
        <v>5015</v>
      </c>
      <c r="Q3739">
        <v>0</v>
      </c>
      <c r="R3739">
        <v>40</v>
      </c>
      <c r="S3739">
        <v>4</v>
      </c>
      <c r="T3739">
        <v>267</v>
      </c>
      <c r="U3739">
        <v>0</v>
      </c>
      <c r="V3739">
        <v>0</v>
      </c>
      <c r="W3739">
        <v>0</v>
      </c>
      <c r="X3739">
        <v>339.66967508331868</v>
      </c>
      <c r="Y3739">
        <v>0</v>
      </c>
      <c r="Z3739">
        <v>21.607700078893135</v>
      </c>
      <c r="AA3739">
        <v>39.130568862995737</v>
      </c>
      <c r="AB3739">
        <v>134.57890764058706</v>
      </c>
      <c r="AC3739">
        <v>0</v>
      </c>
      <c r="AD3739">
        <v>0</v>
      </c>
      <c r="AE3739">
        <v>534.98685166579457</v>
      </c>
    </row>
    <row r="3740" spans="1:31" x14ac:dyDescent="0.25">
      <c r="A3740">
        <v>2070451</v>
      </c>
      <c r="B3740">
        <v>1</v>
      </c>
      <c r="C3740" t="s">
        <v>80</v>
      </c>
      <c r="D3740" t="s">
        <v>103</v>
      </c>
      <c r="E3740" t="s">
        <v>140</v>
      </c>
      <c r="F3740" t="s">
        <v>10933</v>
      </c>
      <c r="G3740" t="s">
        <v>273</v>
      </c>
      <c r="H3740" t="s">
        <v>143</v>
      </c>
      <c r="I3740" t="s">
        <v>135</v>
      </c>
      <c r="J3740" t="s">
        <v>136</v>
      </c>
      <c r="K3740" t="s">
        <v>155</v>
      </c>
      <c r="L3740" t="s">
        <v>10934</v>
      </c>
      <c r="M3740" t="s">
        <v>10935</v>
      </c>
      <c r="N3740">
        <v>6.943333333</v>
      </c>
      <c r="O3740">
        <v>0</v>
      </c>
      <c r="P3740">
        <v>580</v>
      </c>
      <c r="Q3740">
        <v>0</v>
      </c>
      <c r="R3740">
        <v>1</v>
      </c>
      <c r="S3740">
        <v>0</v>
      </c>
      <c r="T3740">
        <v>3</v>
      </c>
      <c r="U3740">
        <v>0</v>
      </c>
      <c r="V3740">
        <v>0</v>
      </c>
      <c r="W3740">
        <v>0</v>
      </c>
      <c r="X3740">
        <v>871.25588738661168</v>
      </c>
      <c r="Y3740">
        <v>0</v>
      </c>
      <c r="Z3740">
        <v>7.5887906331226676E-2</v>
      </c>
      <c r="AA3740">
        <v>0</v>
      </c>
      <c r="AB3740">
        <v>39.951588867870115</v>
      </c>
      <c r="AC3740">
        <v>0</v>
      </c>
      <c r="AD3740">
        <v>0</v>
      </c>
      <c r="AE3740">
        <v>911.28336416081299</v>
      </c>
    </row>
    <row r="3741" spans="1:31" x14ac:dyDescent="0.25">
      <c r="A3741">
        <v>2070594</v>
      </c>
      <c r="B3741">
        <v>1</v>
      </c>
      <c r="C3741" t="s">
        <v>81</v>
      </c>
      <c r="D3741" t="s">
        <v>128</v>
      </c>
      <c r="E3741" t="s">
        <v>131</v>
      </c>
      <c r="F3741" t="s">
        <v>8020</v>
      </c>
      <c r="G3741" t="s">
        <v>133</v>
      </c>
      <c r="H3741" t="s">
        <v>134</v>
      </c>
      <c r="I3741" t="s">
        <v>135</v>
      </c>
      <c r="J3741" t="s">
        <v>136</v>
      </c>
      <c r="K3741" t="s">
        <v>137</v>
      </c>
      <c r="L3741" t="s">
        <v>10936</v>
      </c>
      <c r="M3741" t="s">
        <v>10937</v>
      </c>
      <c r="N3741">
        <v>1.747222222</v>
      </c>
      <c r="O3741">
        <v>5</v>
      </c>
      <c r="P3741">
        <v>278</v>
      </c>
      <c r="Q3741">
        <v>2</v>
      </c>
      <c r="R3741">
        <v>10</v>
      </c>
      <c r="S3741">
        <v>13</v>
      </c>
      <c r="T3741">
        <v>10</v>
      </c>
      <c r="U3741">
        <v>0</v>
      </c>
      <c r="V3741">
        <v>0</v>
      </c>
      <c r="W3741">
        <v>1.9282079439998736</v>
      </c>
      <c r="X3741">
        <v>105.2823962606705</v>
      </c>
      <c r="Y3741">
        <v>3.0741480542651423</v>
      </c>
      <c r="Z3741">
        <v>2.7063027442609466</v>
      </c>
      <c r="AA3741">
        <v>167.041084595245</v>
      </c>
      <c r="AB3741">
        <v>9.5536479364025055</v>
      </c>
      <c r="AC3741">
        <v>0</v>
      </c>
      <c r="AD3741">
        <v>0</v>
      </c>
      <c r="AE3741">
        <v>289.58578753484397</v>
      </c>
    </row>
    <row r="3742" spans="1:31" x14ac:dyDescent="0.25">
      <c r="A3742">
        <v>2071092</v>
      </c>
      <c r="B3742">
        <v>1</v>
      </c>
      <c r="C3742" t="s">
        <v>80</v>
      </c>
      <c r="D3742" t="s">
        <v>82</v>
      </c>
      <c r="E3742" t="s">
        <v>158</v>
      </c>
      <c r="F3742" t="s">
        <v>10938</v>
      </c>
      <c r="G3742" t="s">
        <v>160</v>
      </c>
      <c r="H3742" t="s">
        <v>143</v>
      </c>
      <c r="I3742" t="s">
        <v>135</v>
      </c>
      <c r="J3742" t="s">
        <v>136</v>
      </c>
      <c r="K3742" t="s">
        <v>137</v>
      </c>
      <c r="L3742" t="s">
        <v>10939</v>
      </c>
      <c r="M3742" t="s">
        <v>10940</v>
      </c>
      <c r="N3742">
        <v>0.64916666599999995</v>
      </c>
      <c r="O3742">
        <v>0</v>
      </c>
      <c r="P3742">
        <v>61</v>
      </c>
      <c r="Q3742">
        <v>0</v>
      </c>
      <c r="R3742">
        <v>0</v>
      </c>
      <c r="S3742">
        <v>0</v>
      </c>
      <c r="T3742">
        <v>2</v>
      </c>
      <c r="U3742">
        <v>0</v>
      </c>
      <c r="V3742">
        <v>0</v>
      </c>
      <c r="W3742">
        <v>0</v>
      </c>
      <c r="X3742">
        <v>10.885414473702388</v>
      </c>
      <c r="Y3742">
        <v>0</v>
      </c>
      <c r="Z3742">
        <v>0</v>
      </c>
      <c r="AA3742">
        <v>0</v>
      </c>
      <c r="AB3742">
        <v>1.2354701085596666E-2</v>
      </c>
      <c r="AC3742">
        <v>0</v>
      </c>
      <c r="AD3742">
        <v>0</v>
      </c>
      <c r="AE3742">
        <v>10.897769174787985</v>
      </c>
    </row>
    <row r="3743" spans="1:31" x14ac:dyDescent="0.25">
      <c r="A3743">
        <v>2070551</v>
      </c>
      <c r="B3743">
        <v>1</v>
      </c>
      <c r="C3743" t="s">
        <v>80</v>
      </c>
      <c r="D3743" t="s">
        <v>89</v>
      </c>
      <c r="E3743" t="s">
        <v>158</v>
      </c>
      <c r="F3743" t="s">
        <v>10941</v>
      </c>
      <c r="G3743" t="s">
        <v>160</v>
      </c>
      <c r="H3743" t="s">
        <v>143</v>
      </c>
      <c r="I3743" t="s">
        <v>135</v>
      </c>
      <c r="J3743" t="s">
        <v>136</v>
      </c>
      <c r="K3743" t="s">
        <v>137</v>
      </c>
      <c r="L3743" t="s">
        <v>10942</v>
      </c>
      <c r="M3743" t="s">
        <v>10943</v>
      </c>
      <c r="N3743">
        <v>0.64805555500000001</v>
      </c>
      <c r="O3743">
        <v>0</v>
      </c>
      <c r="P3743">
        <v>266</v>
      </c>
      <c r="Q3743">
        <v>0</v>
      </c>
      <c r="R3743">
        <v>0</v>
      </c>
      <c r="S3743">
        <v>0</v>
      </c>
      <c r="T3743">
        <v>6</v>
      </c>
      <c r="U3743">
        <v>0</v>
      </c>
      <c r="V3743">
        <v>0</v>
      </c>
      <c r="W3743">
        <v>0</v>
      </c>
      <c r="X3743">
        <v>45.816363291339599</v>
      </c>
      <c r="Y3743">
        <v>0</v>
      </c>
      <c r="Z3743">
        <v>0</v>
      </c>
      <c r="AA3743">
        <v>0</v>
      </c>
      <c r="AB3743">
        <v>3.5279875194033878</v>
      </c>
      <c r="AC3743">
        <v>0</v>
      </c>
      <c r="AD3743">
        <v>0</v>
      </c>
      <c r="AE3743">
        <v>49.344350810742988</v>
      </c>
    </row>
    <row r="3744" spans="1:31" x14ac:dyDescent="0.25">
      <c r="A3744">
        <v>2070743</v>
      </c>
      <c r="B3744">
        <v>1</v>
      </c>
      <c r="C3744" t="s">
        <v>81</v>
      </c>
      <c r="D3744" t="s">
        <v>113</v>
      </c>
      <c r="E3744" t="s">
        <v>169</v>
      </c>
      <c r="F3744" t="s">
        <v>3474</v>
      </c>
      <c r="G3744" t="s">
        <v>541</v>
      </c>
      <c r="H3744" t="s">
        <v>134</v>
      </c>
      <c r="I3744" t="s">
        <v>135</v>
      </c>
      <c r="J3744" t="s">
        <v>3</v>
      </c>
      <c r="K3744" t="s">
        <v>137</v>
      </c>
      <c r="L3744" t="s">
        <v>10944</v>
      </c>
      <c r="M3744" t="s">
        <v>10945</v>
      </c>
      <c r="N3744">
        <v>1.9588888879999999</v>
      </c>
      <c r="O3744">
        <v>4</v>
      </c>
      <c r="P3744">
        <v>116</v>
      </c>
      <c r="Q3744">
        <v>16</v>
      </c>
      <c r="R3744">
        <v>36</v>
      </c>
      <c r="S3744">
        <v>1</v>
      </c>
      <c r="T3744">
        <v>43</v>
      </c>
      <c r="U3744">
        <v>1</v>
      </c>
      <c r="V3744">
        <v>0</v>
      </c>
      <c r="W3744">
        <v>10.168943902914712</v>
      </c>
      <c r="X3744">
        <v>43.875638429132486</v>
      </c>
      <c r="Y3744">
        <v>56.144153336840056</v>
      </c>
      <c r="Z3744">
        <v>79.325733887019808</v>
      </c>
      <c r="AA3744">
        <v>11.580405780273853</v>
      </c>
      <c r="AB3744">
        <v>48.660726208657721</v>
      </c>
      <c r="AC3744">
        <v>7.951880179469315</v>
      </c>
      <c r="AD3744">
        <v>0</v>
      </c>
      <c r="AE3744">
        <v>257.70748172430791</v>
      </c>
    </row>
    <row r="3745" spans="1:31" x14ac:dyDescent="0.25">
      <c r="A3745">
        <v>2070992</v>
      </c>
      <c r="B3745">
        <v>1</v>
      </c>
      <c r="C3745" t="s">
        <v>80</v>
      </c>
      <c r="D3745" t="s">
        <v>83</v>
      </c>
      <c r="E3745" t="s">
        <v>177</v>
      </c>
      <c r="F3745" t="s">
        <v>10946</v>
      </c>
      <c r="G3745" t="s">
        <v>183</v>
      </c>
      <c r="H3745" t="s">
        <v>143</v>
      </c>
      <c r="I3745" t="s">
        <v>135</v>
      </c>
      <c r="J3745" t="s">
        <v>136</v>
      </c>
      <c r="K3745" t="s">
        <v>137</v>
      </c>
      <c r="L3745" t="s">
        <v>10947</v>
      </c>
      <c r="M3745" t="s">
        <v>10948</v>
      </c>
      <c r="N3745">
        <v>1.9297222220000001</v>
      </c>
      <c r="O3745">
        <v>0</v>
      </c>
      <c r="P3745">
        <v>17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11.513974060970499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11.513974060970499</v>
      </c>
    </row>
    <row r="3746" spans="1:31" x14ac:dyDescent="0.25">
      <c r="A3746">
        <v>2070780</v>
      </c>
      <c r="B3746">
        <v>1</v>
      </c>
      <c r="C3746" t="s">
        <v>81</v>
      </c>
      <c r="D3746" t="s">
        <v>113</v>
      </c>
      <c r="E3746" t="s">
        <v>146</v>
      </c>
      <c r="F3746" t="s">
        <v>6356</v>
      </c>
      <c r="G3746" t="s">
        <v>133</v>
      </c>
      <c r="H3746" t="s">
        <v>134</v>
      </c>
      <c r="I3746" t="s">
        <v>259</v>
      </c>
      <c r="J3746" t="s">
        <v>136</v>
      </c>
      <c r="K3746" t="s">
        <v>137</v>
      </c>
      <c r="L3746" t="s">
        <v>10949</v>
      </c>
      <c r="M3746" t="s">
        <v>10950</v>
      </c>
      <c r="N3746">
        <v>1.1111111E-2</v>
      </c>
      <c r="O3746">
        <v>0</v>
      </c>
      <c r="P3746">
        <v>1180</v>
      </c>
      <c r="Q3746">
        <v>2</v>
      </c>
      <c r="R3746">
        <v>387</v>
      </c>
      <c r="S3746">
        <v>2</v>
      </c>
      <c r="T3746">
        <v>53</v>
      </c>
      <c r="U3746">
        <v>0</v>
      </c>
      <c r="V3746">
        <v>1</v>
      </c>
      <c r="W3746">
        <v>0</v>
      </c>
      <c r="X3746">
        <v>1.7422259825238007</v>
      </c>
      <c r="Y3746">
        <v>0.27771883432844446</v>
      </c>
      <c r="Z3746">
        <v>2.2264319621557114</v>
      </c>
      <c r="AA3746">
        <v>4.6981204615977781E-2</v>
      </c>
      <c r="AB3746">
        <v>0.3034904236989</v>
      </c>
      <c r="AC3746">
        <v>0</v>
      </c>
      <c r="AD3746">
        <v>0</v>
      </c>
      <c r="AE3746">
        <v>4.5968484073228346</v>
      </c>
    </row>
    <row r="3747" spans="1:31" x14ac:dyDescent="0.25">
      <c r="A3747">
        <v>2070448</v>
      </c>
      <c r="B3747">
        <v>1</v>
      </c>
      <c r="C3747" t="s">
        <v>80</v>
      </c>
      <c r="D3747" t="s">
        <v>91</v>
      </c>
      <c r="E3747" t="s">
        <v>146</v>
      </c>
      <c r="F3747" t="s">
        <v>10951</v>
      </c>
      <c r="G3747" t="s">
        <v>273</v>
      </c>
      <c r="H3747" t="s">
        <v>134</v>
      </c>
      <c r="I3747" t="s">
        <v>135</v>
      </c>
      <c r="J3747" t="s">
        <v>136</v>
      </c>
      <c r="K3747" t="s">
        <v>155</v>
      </c>
      <c r="L3747" t="s">
        <v>10952</v>
      </c>
      <c r="M3747" t="s">
        <v>10953</v>
      </c>
      <c r="N3747">
        <v>0.80750166599999995</v>
      </c>
      <c r="O3747">
        <v>0</v>
      </c>
      <c r="P3747">
        <v>8024</v>
      </c>
      <c r="Q3747">
        <v>0</v>
      </c>
      <c r="R3747">
        <v>3</v>
      </c>
      <c r="S3747">
        <v>1</v>
      </c>
      <c r="T3747">
        <v>357</v>
      </c>
      <c r="U3747">
        <v>1</v>
      </c>
      <c r="V3747">
        <v>0</v>
      </c>
      <c r="W3747">
        <v>0</v>
      </c>
      <c r="X3747">
        <v>1432.1731643801068</v>
      </c>
      <c r="Y3747">
        <v>0</v>
      </c>
      <c r="Z3747">
        <v>1.0273336758010834</v>
      </c>
      <c r="AA3747">
        <v>18.015759387181234</v>
      </c>
      <c r="AB3747">
        <v>310.93357308153236</v>
      </c>
      <c r="AC3747">
        <v>6.3306603427088</v>
      </c>
      <c r="AD3747">
        <v>0</v>
      </c>
      <c r="AE3747">
        <v>1768.4804908673304</v>
      </c>
    </row>
    <row r="3748" spans="1:31" x14ac:dyDescent="0.25">
      <c r="A3748">
        <v>2071112</v>
      </c>
      <c r="B3748">
        <v>1</v>
      </c>
      <c r="C3748" t="s">
        <v>80</v>
      </c>
      <c r="D3748" t="s">
        <v>82</v>
      </c>
      <c r="E3748" t="s">
        <v>505</v>
      </c>
      <c r="F3748" t="s">
        <v>10954</v>
      </c>
      <c r="G3748" t="s">
        <v>160</v>
      </c>
      <c r="H3748" t="s">
        <v>143</v>
      </c>
      <c r="I3748" t="s">
        <v>135</v>
      </c>
      <c r="J3748" t="s">
        <v>136</v>
      </c>
      <c r="K3748" t="s">
        <v>137</v>
      </c>
      <c r="L3748" t="s">
        <v>10955</v>
      </c>
      <c r="M3748" t="s">
        <v>10956</v>
      </c>
      <c r="N3748">
        <v>1.274444444</v>
      </c>
      <c r="O3748">
        <v>0</v>
      </c>
      <c r="P3748">
        <v>1</v>
      </c>
      <c r="Q3748">
        <v>0</v>
      </c>
      <c r="R3748">
        <v>0</v>
      </c>
      <c r="S3748">
        <v>0</v>
      </c>
      <c r="T3748">
        <v>16</v>
      </c>
      <c r="U3748">
        <v>0</v>
      </c>
      <c r="V3748">
        <v>0</v>
      </c>
      <c r="W3748">
        <v>0</v>
      </c>
      <c r="X3748">
        <v>1.1988603592107502E-2</v>
      </c>
      <c r="Y3748">
        <v>0</v>
      </c>
      <c r="Z3748">
        <v>0</v>
      </c>
      <c r="AA3748">
        <v>0</v>
      </c>
      <c r="AB3748">
        <v>35.15871612035604</v>
      </c>
      <c r="AC3748">
        <v>0</v>
      </c>
      <c r="AD3748">
        <v>0</v>
      </c>
      <c r="AE3748">
        <v>35.170704723948148</v>
      </c>
    </row>
    <row r="3749" spans="1:31" x14ac:dyDescent="0.25">
      <c r="A3749">
        <v>2070803</v>
      </c>
      <c r="B3749">
        <v>1</v>
      </c>
      <c r="C3749" t="s">
        <v>81</v>
      </c>
      <c r="D3749" t="s">
        <v>113</v>
      </c>
      <c r="E3749" t="s">
        <v>169</v>
      </c>
      <c r="F3749" t="s">
        <v>10210</v>
      </c>
      <c r="G3749" t="s">
        <v>133</v>
      </c>
      <c r="H3749" t="s">
        <v>134</v>
      </c>
      <c r="I3749" t="s">
        <v>259</v>
      </c>
      <c r="J3749" t="s">
        <v>136</v>
      </c>
      <c r="K3749" t="s">
        <v>137</v>
      </c>
      <c r="L3749" t="s">
        <v>10957</v>
      </c>
      <c r="M3749" t="s">
        <v>9671</v>
      </c>
      <c r="N3749">
        <v>9.1666660000000004E-3</v>
      </c>
      <c r="O3749">
        <v>0</v>
      </c>
      <c r="P3749">
        <v>320</v>
      </c>
      <c r="Q3749">
        <v>1</v>
      </c>
      <c r="R3749">
        <v>19</v>
      </c>
      <c r="S3749">
        <v>0</v>
      </c>
      <c r="T3749">
        <v>10</v>
      </c>
      <c r="U3749">
        <v>1</v>
      </c>
      <c r="V3749">
        <v>0</v>
      </c>
      <c r="W3749">
        <v>0</v>
      </c>
      <c r="X3749">
        <v>0.42287140688693992</v>
      </c>
      <c r="Y3749">
        <v>3.4878275587100001E-2</v>
      </c>
      <c r="Z3749">
        <v>4.5633987722299173E-2</v>
      </c>
      <c r="AA3749">
        <v>0</v>
      </c>
      <c r="AB3749">
        <v>4.4323018233862505E-2</v>
      </c>
      <c r="AC3749">
        <v>1.1219648447305468</v>
      </c>
      <c r="AD3749">
        <v>0</v>
      </c>
      <c r="AE3749">
        <v>1.6696715331607486</v>
      </c>
    </row>
    <row r="3750" spans="1:31" x14ac:dyDescent="0.25">
      <c r="A3750">
        <v>2070826</v>
      </c>
      <c r="B3750">
        <v>1</v>
      </c>
      <c r="C3750" t="s">
        <v>81</v>
      </c>
      <c r="D3750" t="s">
        <v>112</v>
      </c>
      <c r="E3750" t="s">
        <v>131</v>
      </c>
      <c r="F3750" t="s">
        <v>7516</v>
      </c>
      <c r="G3750" t="s">
        <v>133</v>
      </c>
      <c r="H3750" t="s">
        <v>134</v>
      </c>
      <c r="I3750" t="s">
        <v>259</v>
      </c>
      <c r="J3750" t="s">
        <v>136</v>
      </c>
      <c r="K3750" t="s">
        <v>137</v>
      </c>
      <c r="L3750" t="s">
        <v>10926</v>
      </c>
      <c r="M3750" t="s">
        <v>10958</v>
      </c>
      <c r="N3750">
        <v>5.5555550000000002E-3</v>
      </c>
      <c r="O3750">
        <v>0</v>
      </c>
      <c r="P3750">
        <v>901</v>
      </c>
      <c r="Q3750">
        <v>1</v>
      </c>
      <c r="R3750">
        <v>7</v>
      </c>
      <c r="S3750">
        <v>4</v>
      </c>
      <c r="T3750">
        <v>42</v>
      </c>
      <c r="U3750">
        <v>0</v>
      </c>
      <c r="V3750">
        <v>1</v>
      </c>
      <c r="W3750">
        <v>0</v>
      </c>
      <c r="X3750">
        <v>0.38415068097180022</v>
      </c>
      <c r="Y3750">
        <v>1.611415050666667E-3</v>
      </c>
      <c r="Z3750">
        <v>8.253112566633334E-3</v>
      </c>
      <c r="AA3750">
        <v>1.2731958433098223</v>
      </c>
      <c r="AB3750">
        <v>3.9910626747500011E-2</v>
      </c>
      <c r="AC3750">
        <v>0</v>
      </c>
      <c r="AD3750">
        <v>5.327838072266667E-2</v>
      </c>
      <c r="AE3750">
        <v>1.7604000593690892</v>
      </c>
    </row>
    <row r="3751" spans="1:31" x14ac:dyDescent="0.25">
      <c r="A3751">
        <v>2071158</v>
      </c>
      <c r="B3751">
        <v>1</v>
      </c>
      <c r="C3751" t="s">
        <v>80</v>
      </c>
      <c r="D3751" t="s">
        <v>97</v>
      </c>
      <c r="E3751" t="s">
        <v>131</v>
      </c>
      <c r="F3751" t="s">
        <v>9610</v>
      </c>
      <c r="G3751" t="s">
        <v>133</v>
      </c>
      <c r="H3751" t="s">
        <v>134</v>
      </c>
      <c r="I3751" t="s">
        <v>135</v>
      </c>
      <c r="J3751" t="s">
        <v>136</v>
      </c>
      <c r="K3751" t="s">
        <v>137</v>
      </c>
      <c r="L3751" t="s">
        <v>10959</v>
      </c>
      <c r="M3751" t="s">
        <v>10960</v>
      </c>
      <c r="N3751">
        <v>2.4308333329999998</v>
      </c>
      <c r="O3751">
        <v>0</v>
      </c>
      <c r="P3751">
        <v>100</v>
      </c>
      <c r="Q3751">
        <v>0</v>
      </c>
      <c r="R3751">
        <v>6</v>
      </c>
      <c r="S3751">
        <v>2</v>
      </c>
      <c r="T3751">
        <v>3</v>
      </c>
      <c r="U3751">
        <v>0</v>
      </c>
      <c r="V3751">
        <v>0</v>
      </c>
      <c r="W3751">
        <v>0</v>
      </c>
      <c r="X3751">
        <v>113.72378202788276</v>
      </c>
      <c r="Y3751">
        <v>0</v>
      </c>
      <c r="Z3751">
        <v>12.365186371108321</v>
      </c>
      <c r="AA3751">
        <v>1081.0943661758731</v>
      </c>
      <c r="AB3751">
        <v>18.314840031321552</v>
      </c>
      <c r="AC3751">
        <v>0</v>
      </c>
      <c r="AD3751">
        <v>0</v>
      </c>
      <c r="AE3751">
        <v>1225.4981746061858</v>
      </c>
    </row>
    <row r="3752" spans="1:31" x14ac:dyDescent="0.25">
      <c r="A3752">
        <v>2071327</v>
      </c>
      <c r="B3752">
        <v>1</v>
      </c>
      <c r="C3752" t="s">
        <v>80</v>
      </c>
      <c r="D3752" t="s">
        <v>108</v>
      </c>
      <c r="E3752" t="s">
        <v>158</v>
      </c>
      <c r="F3752" t="s">
        <v>10961</v>
      </c>
      <c r="G3752" t="s">
        <v>160</v>
      </c>
      <c r="H3752" t="s">
        <v>143</v>
      </c>
      <c r="I3752" t="s">
        <v>135</v>
      </c>
      <c r="J3752" t="s">
        <v>136</v>
      </c>
      <c r="K3752" t="s">
        <v>137</v>
      </c>
      <c r="L3752" t="s">
        <v>10962</v>
      </c>
      <c r="M3752" t="s">
        <v>10963</v>
      </c>
      <c r="N3752">
        <v>0.450833333</v>
      </c>
      <c r="O3752">
        <v>0</v>
      </c>
      <c r="P3752">
        <v>6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0.38167997727903158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0.38167997727903158</v>
      </c>
    </row>
    <row r="3753" spans="1:31" x14ac:dyDescent="0.25">
      <c r="A3753">
        <v>2071181</v>
      </c>
      <c r="B3753">
        <v>1</v>
      </c>
      <c r="C3753" t="s">
        <v>80</v>
      </c>
      <c r="D3753" t="s">
        <v>83</v>
      </c>
      <c r="E3753" t="s">
        <v>177</v>
      </c>
      <c r="F3753" t="s">
        <v>10964</v>
      </c>
      <c r="G3753" t="s">
        <v>183</v>
      </c>
      <c r="H3753" t="s">
        <v>143</v>
      </c>
      <c r="I3753" t="s">
        <v>135</v>
      </c>
      <c r="J3753" t="s">
        <v>136</v>
      </c>
      <c r="K3753" t="s">
        <v>137</v>
      </c>
      <c r="L3753" t="s">
        <v>10965</v>
      </c>
      <c r="M3753" t="s">
        <v>10966</v>
      </c>
      <c r="N3753">
        <v>3.039722222</v>
      </c>
      <c r="O3753">
        <v>0</v>
      </c>
      <c r="P3753">
        <v>6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4.4793012480069612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4.4793012480069612</v>
      </c>
    </row>
    <row r="3754" spans="1:31" x14ac:dyDescent="0.25">
      <c r="A3754">
        <v>2071304</v>
      </c>
      <c r="B3754">
        <v>1</v>
      </c>
      <c r="C3754" t="s">
        <v>80</v>
      </c>
      <c r="D3754" t="s">
        <v>83</v>
      </c>
      <c r="E3754" t="s">
        <v>177</v>
      </c>
      <c r="F3754" t="s">
        <v>10967</v>
      </c>
      <c r="G3754" t="s">
        <v>183</v>
      </c>
      <c r="H3754" t="s">
        <v>143</v>
      </c>
      <c r="I3754" t="s">
        <v>135</v>
      </c>
      <c r="J3754" t="s">
        <v>136</v>
      </c>
      <c r="K3754" t="s">
        <v>137</v>
      </c>
      <c r="L3754" t="s">
        <v>10968</v>
      </c>
      <c r="M3754" t="s">
        <v>10969</v>
      </c>
      <c r="N3754">
        <v>3.3661111109999999</v>
      </c>
      <c r="O3754">
        <v>0</v>
      </c>
      <c r="P3754">
        <v>3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2.0471268071067206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2.0471268071067206</v>
      </c>
    </row>
    <row r="3755" spans="1:31" x14ac:dyDescent="0.25">
      <c r="A3755">
        <v>2070926</v>
      </c>
      <c r="B3755">
        <v>1</v>
      </c>
      <c r="C3755" t="s">
        <v>81</v>
      </c>
      <c r="D3755" t="s">
        <v>113</v>
      </c>
      <c r="E3755" t="s">
        <v>177</v>
      </c>
      <c r="F3755" t="s">
        <v>10970</v>
      </c>
      <c r="G3755" t="s">
        <v>183</v>
      </c>
      <c r="H3755" t="s">
        <v>143</v>
      </c>
      <c r="I3755" t="s">
        <v>135</v>
      </c>
      <c r="J3755" t="s">
        <v>136</v>
      </c>
      <c r="K3755" t="s">
        <v>137</v>
      </c>
      <c r="L3755" t="s">
        <v>10971</v>
      </c>
      <c r="M3755" t="s">
        <v>10972</v>
      </c>
      <c r="N3755">
        <v>1.351388888</v>
      </c>
      <c r="O3755">
        <v>0</v>
      </c>
      <c r="P3755">
        <v>1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0.38307827415029255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0.38307827415029255</v>
      </c>
    </row>
    <row r="3756" spans="1:31" x14ac:dyDescent="0.25">
      <c r="A3756">
        <v>2070634</v>
      </c>
      <c r="B3756">
        <v>1</v>
      </c>
      <c r="C3756" t="s">
        <v>81</v>
      </c>
      <c r="D3756" t="s">
        <v>120</v>
      </c>
      <c r="E3756" t="s">
        <v>169</v>
      </c>
      <c r="F3756" t="s">
        <v>10973</v>
      </c>
      <c r="G3756" t="s">
        <v>133</v>
      </c>
      <c r="H3756" t="s">
        <v>134</v>
      </c>
      <c r="I3756" t="s">
        <v>259</v>
      </c>
      <c r="J3756" t="s">
        <v>136</v>
      </c>
      <c r="K3756" t="s">
        <v>137</v>
      </c>
      <c r="L3756" t="s">
        <v>10974</v>
      </c>
      <c r="M3756" t="s">
        <v>10975</v>
      </c>
      <c r="N3756">
        <v>1.6666666E-2</v>
      </c>
      <c r="O3756">
        <v>1</v>
      </c>
      <c r="P3756">
        <v>1112</v>
      </c>
      <c r="Q3756">
        <v>72</v>
      </c>
      <c r="R3756">
        <v>45</v>
      </c>
      <c r="S3756">
        <v>15</v>
      </c>
      <c r="T3756">
        <v>49</v>
      </c>
      <c r="U3756">
        <v>2</v>
      </c>
      <c r="V3756">
        <v>0</v>
      </c>
      <c r="W3756">
        <v>7.270685717966666E-3</v>
      </c>
      <c r="X3756">
        <v>3.2388051875822002</v>
      </c>
      <c r="Y3756">
        <v>4.7614289349464647</v>
      </c>
      <c r="Z3756">
        <v>2.8089097649828005</v>
      </c>
      <c r="AA3756">
        <v>0.8140644386085002</v>
      </c>
      <c r="AB3756">
        <v>0.42961729327779996</v>
      </c>
      <c r="AC3756">
        <v>0.94197777909480007</v>
      </c>
      <c r="AD3756">
        <v>0</v>
      </c>
      <c r="AE3756">
        <v>13.002074084210534</v>
      </c>
    </row>
    <row r="3757" spans="1:31" x14ac:dyDescent="0.25">
      <c r="A3757">
        <v>2071367</v>
      </c>
      <c r="B3757">
        <v>1</v>
      </c>
      <c r="C3757" t="s">
        <v>80</v>
      </c>
      <c r="D3757" t="s">
        <v>89</v>
      </c>
      <c r="E3757" t="s">
        <v>177</v>
      </c>
      <c r="F3757" t="s">
        <v>10976</v>
      </c>
      <c r="G3757" t="s">
        <v>183</v>
      </c>
      <c r="H3757" t="s">
        <v>143</v>
      </c>
      <c r="I3757" t="s">
        <v>135</v>
      </c>
      <c r="J3757" t="s">
        <v>136</v>
      </c>
      <c r="K3757" t="s">
        <v>137</v>
      </c>
      <c r="L3757" t="s">
        <v>10977</v>
      </c>
      <c r="M3757" t="s">
        <v>10978</v>
      </c>
      <c r="N3757">
        <v>2.7116666660000002</v>
      </c>
      <c r="O3757">
        <v>0</v>
      </c>
      <c r="P3757">
        <v>1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0.76192601245530012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0.76192601245530012</v>
      </c>
    </row>
    <row r="3758" spans="1:31" x14ac:dyDescent="0.25">
      <c r="A3758">
        <v>2071118</v>
      </c>
      <c r="B3758">
        <v>1</v>
      </c>
      <c r="C3758" t="s">
        <v>81</v>
      </c>
      <c r="D3758" t="s">
        <v>115</v>
      </c>
      <c r="E3758" t="s">
        <v>158</v>
      </c>
      <c r="F3758" t="s">
        <v>10979</v>
      </c>
      <c r="G3758" t="s">
        <v>160</v>
      </c>
      <c r="H3758" t="s">
        <v>143</v>
      </c>
      <c r="I3758" t="s">
        <v>135</v>
      </c>
      <c r="J3758" t="s">
        <v>136</v>
      </c>
      <c r="K3758" t="s">
        <v>137</v>
      </c>
      <c r="L3758" t="s">
        <v>10980</v>
      </c>
      <c r="M3758" t="s">
        <v>10981</v>
      </c>
      <c r="N3758">
        <v>4.3919444439999999</v>
      </c>
      <c r="O3758">
        <v>0</v>
      </c>
      <c r="P3758">
        <v>6</v>
      </c>
      <c r="Q3758">
        <v>0</v>
      </c>
      <c r="R3758">
        <v>0</v>
      </c>
      <c r="S3758">
        <v>0</v>
      </c>
      <c r="T3758">
        <v>2</v>
      </c>
      <c r="U3758">
        <v>0</v>
      </c>
      <c r="V3758">
        <v>0</v>
      </c>
      <c r="W3758">
        <v>0</v>
      </c>
      <c r="X3758">
        <v>2.2579779515621388</v>
      </c>
      <c r="Y3758">
        <v>0</v>
      </c>
      <c r="Z3758">
        <v>0</v>
      </c>
      <c r="AA3758">
        <v>0</v>
      </c>
      <c r="AB3758">
        <v>9.9127915540195011E-2</v>
      </c>
      <c r="AC3758">
        <v>0</v>
      </c>
      <c r="AD3758">
        <v>0</v>
      </c>
      <c r="AE3758">
        <v>2.3571058671023337</v>
      </c>
    </row>
    <row r="3759" spans="1:31" x14ac:dyDescent="0.25">
      <c r="A3759">
        <v>2070680</v>
      </c>
      <c r="B3759">
        <v>1</v>
      </c>
      <c r="C3759" t="s">
        <v>80</v>
      </c>
      <c r="D3759" t="s">
        <v>108</v>
      </c>
      <c r="E3759" t="s">
        <v>140</v>
      </c>
      <c r="F3759" t="s">
        <v>10982</v>
      </c>
      <c r="G3759" t="s">
        <v>1552</v>
      </c>
      <c r="H3759" t="s">
        <v>143</v>
      </c>
      <c r="I3759" t="s">
        <v>135</v>
      </c>
      <c r="J3759" t="s">
        <v>136</v>
      </c>
      <c r="K3759" t="s">
        <v>137</v>
      </c>
      <c r="L3759" t="s">
        <v>10983</v>
      </c>
      <c r="M3759" t="s">
        <v>10984</v>
      </c>
      <c r="N3759">
        <v>6.0030555550000004</v>
      </c>
      <c r="O3759">
        <v>0</v>
      </c>
      <c r="P3759">
        <v>21</v>
      </c>
      <c r="Q3759">
        <v>0</v>
      </c>
      <c r="R3759">
        <v>3</v>
      </c>
      <c r="S3759">
        <v>0</v>
      </c>
      <c r="T3759">
        <v>2</v>
      </c>
      <c r="U3759">
        <v>0</v>
      </c>
      <c r="V3759">
        <v>0</v>
      </c>
      <c r="W3759">
        <v>0</v>
      </c>
      <c r="X3759">
        <v>16.518347342363874</v>
      </c>
      <c r="Y3759">
        <v>0</v>
      </c>
      <c r="Z3759">
        <v>2.0285753640813153</v>
      </c>
      <c r="AA3759">
        <v>0</v>
      </c>
      <c r="AB3759">
        <v>2.2236724519379529</v>
      </c>
      <c r="AC3759">
        <v>0</v>
      </c>
      <c r="AD3759">
        <v>0</v>
      </c>
      <c r="AE3759">
        <v>20.770595158383145</v>
      </c>
    </row>
    <row r="3760" spans="1:31" x14ac:dyDescent="0.25">
      <c r="A3760">
        <v>2071072</v>
      </c>
      <c r="B3760">
        <v>1</v>
      </c>
      <c r="C3760" t="s">
        <v>81</v>
      </c>
      <c r="D3760" t="s">
        <v>112</v>
      </c>
      <c r="E3760" t="s">
        <v>169</v>
      </c>
      <c r="F3760" t="s">
        <v>10985</v>
      </c>
      <c r="G3760" t="s">
        <v>171</v>
      </c>
      <c r="H3760" t="s">
        <v>134</v>
      </c>
      <c r="I3760" t="s">
        <v>135</v>
      </c>
      <c r="J3760" t="s">
        <v>136</v>
      </c>
      <c r="K3760" t="s">
        <v>137</v>
      </c>
      <c r="L3760" t="s">
        <v>10986</v>
      </c>
      <c r="M3760" t="s">
        <v>10987</v>
      </c>
      <c r="N3760">
        <v>0.704166666</v>
      </c>
      <c r="O3760">
        <v>0</v>
      </c>
      <c r="P3760">
        <v>52</v>
      </c>
      <c r="Q3760">
        <v>0</v>
      </c>
      <c r="R3760">
        <v>8</v>
      </c>
      <c r="S3760">
        <v>0</v>
      </c>
      <c r="T3760">
        <v>9</v>
      </c>
      <c r="U3760">
        <v>0</v>
      </c>
      <c r="V3760">
        <v>0</v>
      </c>
      <c r="W3760">
        <v>0</v>
      </c>
      <c r="X3760">
        <v>7.0836703469534177</v>
      </c>
      <c r="Y3760">
        <v>0</v>
      </c>
      <c r="Z3760">
        <v>2.0856741008530193</v>
      </c>
      <c r="AA3760">
        <v>0</v>
      </c>
      <c r="AB3760">
        <v>1.7673459846434501</v>
      </c>
      <c r="AC3760">
        <v>0</v>
      </c>
      <c r="AD3760">
        <v>0</v>
      </c>
      <c r="AE3760">
        <v>10.936690432449888</v>
      </c>
    </row>
    <row r="3761" spans="1:31" x14ac:dyDescent="0.25">
      <c r="A3761">
        <v>2070617</v>
      </c>
      <c r="B3761">
        <v>1</v>
      </c>
      <c r="C3761" t="s">
        <v>80</v>
      </c>
      <c r="D3761" t="s">
        <v>92</v>
      </c>
      <c r="E3761" t="s">
        <v>169</v>
      </c>
      <c r="F3761" t="s">
        <v>10988</v>
      </c>
      <c r="G3761" t="s">
        <v>2747</v>
      </c>
      <c r="H3761" t="s">
        <v>134</v>
      </c>
      <c r="I3761" t="s">
        <v>135</v>
      </c>
      <c r="J3761" t="s">
        <v>136</v>
      </c>
      <c r="K3761" t="s">
        <v>137</v>
      </c>
      <c r="L3761" t="s">
        <v>10989</v>
      </c>
      <c r="M3761" t="s">
        <v>10990</v>
      </c>
      <c r="N3761">
        <v>1.55</v>
      </c>
      <c r="O3761">
        <v>0</v>
      </c>
      <c r="P3761">
        <v>2586</v>
      </c>
      <c r="Q3761">
        <v>0</v>
      </c>
      <c r="R3761">
        <v>66</v>
      </c>
      <c r="S3761">
        <v>3</v>
      </c>
      <c r="T3761">
        <v>361</v>
      </c>
      <c r="U3761">
        <v>0</v>
      </c>
      <c r="V3761">
        <v>0</v>
      </c>
      <c r="W3761">
        <v>0</v>
      </c>
      <c r="X3761">
        <v>763.14746313799606</v>
      </c>
      <c r="Y3761">
        <v>0</v>
      </c>
      <c r="Z3761">
        <v>31.553429021726465</v>
      </c>
      <c r="AA3761">
        <v>47.443968650777997</v>
      </c>
      <c r="AB3761">
        <v>580.32038001096748</v>
      </c>
      <c r="AC3761">
        <v>0</v>
      </c>
      <c r="AD3761">
        <v>0</v>
      </c>
      <c r="AE3761">
        <v>1422.4652408214679</v>
      </c>
    </row>
    <row r="3762" spans="1:31" x14ac:dyDescent="0.25">
      <c r="A3762">
        <v>2071264</v>
      </c>
      <c r="B3762">
        <v>1</v>
      </c>
      <c r="C3762" t="s">
        <v>80</v>
      </c>
      <c r="D3762" t="s">
        <v>100</v>
      </c>
      <c r="E3762" t="s">
        <v>158</v>
      </c>
      <c r="F3762" t="s">
        <v>10991</v>
      </c>
      <c r="G3762" t="s">
        <v>385</v>
      </c>
      <c r="H3762" t="s">
        <v>143</v>
      </c>
      <c r="I3762" t="s">
        <v>135</v>
      </c>
      <c r="J3762" t="s">
        <v>136</v>
      </c>
      <c r="K3762" t="s">
        <v>137</v>
      </c>
      <c r="L3762" t="s">
        <v>10992</v>
      </c>
      <c r="M3762" t="s">
        <v>10993</v>
      </c>
      <c r="N3762">
        <v>1.6372222219999999</v>
      </c>
      <c r="O3762">
        <v>0</v>
      </c>
      <c r="P3762">
        <v>10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4.8534120850449067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4.8534120850449067</v>
      </c>
    </row>
    <row r="3763" spans="1:31" x14ac:dyDescent="0.25">
      <c r="A3763">
        <v>2071258</v>
      </c>
      <c r="B3763">
        <v>1</v>
      </c>
      <c r="C3763" t="s">
        <v>80</v>
      </c>
      <c r="D3763" t="s">
        <v>106</v>
      </c>
      <c r="E3763" t="s">
        <v>158</v>
      </c>
      <c r="F3763" t="s">
        <v>10994</v>
      </c>
      <c r="G3763" t="s">
        <v>160</v>
      </c>
      <c r="H3763" t="s">
        <v>143</v>
      </c>
      <c r="I3763" t="s">
        <v>135</v>
      </c>
      <c r="J3763" t="s">
        <v>136</v>
      </c>
      <c r="K3763" t="s">
        <v>137</v>
      </c>
      <c r="L3763" t="s">
        <v>10995</v>
      </c>
      <c r="M3763" t="s">
        <v>10996</v>
      </c>
      <c r="N3763">
        <v>5.5194444440000003</v>
      </c>
      <c r="O3763">
        <v>0</v>
      </c>
      <c r="P3763">
        <v>61</v>
      </c>
      <c r="Q3763">
        <v>0</v>
      </c>
      <c r="R3763">
        <v>0</v>
      </c>
      <c r="S3763">
        <v>0</v>
      </c>
      <c r="T3763">
        <v>1</v>
      </c>
      <c r="U3763">
        <v>0</v>
      </c>
      <c r="V3763">
        <v>0</v>
      </c>
      <c r="W3763">
        <v>0</v>
      </c>
      <c r="X3763">
        <v>58.23411159994162</v>
      </c>
      <c r="Y3763">
        <v>0</v>
      </c>
      <c r="Z3763">
        <v>0</v>
      </c>
      <c r="AA3763">
        <v>0</v>
      </c>
      <c r="AB3763">
        <v>0.13249240571698223</v>
      </c>
      <c r="AC3763">
        <v>0</v>
      </c>
      <c r="AD3763">
        <v>0</v>
      </c>
      <c r="AE3763">
        <v>58.366604005658601</v>
      </c>
    </row>
    <row r="3764" spans="1:31" x14ac:dyDescent="0.25">
      <c r="A3764">
        <v>2070717</v>
      </c>
      <c r="B3764">
        <v>1</v>
      </c>
      <c r="C3764" t="s">
        <v>80</v>
      </c>
      <c r="D3764" t="s">
        <v>107</v>
      </c>
      <c r="E3764" t="s">
        <v>177</v>
      </c>
      <c r="F3764" t="s">
        <v>10997</v>
      </c>
      <c r="G3764" t="s">
        <v>179</v>
      </c>
      <c r="H3764" t="s">
        <v>143</v>
      </c>
      <c r="I3764" t="s">
        <v>135</v>
      </c>
      <c r="J3764" t="s">
        <v>136</v>
      </c>
      <c r="K3764" t="s">
        <v>137</v>
      </c>
      <c r="L3764" t="s">
        <v>10998</v>
      </c>
      <c r="M3764" t="s">
        <v>10999</v>
      </c>
      <c r="N3764">
        <v>1.586944444</v>
      </c>
      <c r="O3764">
        <v>0</v>
      </c>
      <c r="P3764">
        <v>1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3.6060450404633336E-3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3.6060450404633336E-3</v>
      </c>
    </row>
    <row r="3765" spans="1:31" x14ac:dyDescent="0.25">
      <c r="A3765">
        <v>2070820</v>
      </c>
      <c r="B3765">
        <v>1</v>
      </c>
      <c r="C3765" t="s">
        <v>80</v>
      </c>
      <c r="D3765" t="s">
        <v>98</v>
      </c>
      <c r="E3765" t="s">
        <v>146</v>
      </c>
      <c r="F3765" t="s">
        <v>11000</v>
      </c>
      <c r="G3765" t="s">
        <v>513</v>
      </c>
      <c r="H3765" t="s">
        <v>134</v>
      </c>
      <c r="I3765" t="s">
        <v>135</v>
      </c>
      <c r="J3765" t="s">
        <v>136</v>
      </c>
      <c r="K3765" t="s">
        <v>137</v>
      </c>
      <c r="L3765" t="s">
        <v>11001</v>
      </c>
      <c r="M3765" t="s">
        <v>11002</v>
      </c>
      <c r="N3765">
        <v>0.96583333299999996</v>
      </c>
      <c r="O3765">
        <v>0</v>
      </c>
      <c r="P3765">
        <v>219</v>
      </c>
      <c r="Q3765">
        <v>1</v>
      </c>
      <c r="R3765">
        <v>460</v>
      </c>
      <c r="S3765">
        <v>3</v>
      </c>
      <c r="T3765">
        <v>150</v>
      </c>
      <c r="U3765">
        <v>2</v>
      </c>
      <c r="V3765">
        <v>0</v>
      </c>
      <c r="W3765">
        <v>0</v>
      </c>
      <c r="X3765">
        <v>65.273461402988858</v>
      </c>
      <c r="Y3765">
        <v>0.8826889290109583</v>
      </c>
      <c r="Z3765">
        <v>643.73007149687385</v>
      </c>
      <c r="AA3765">
        <v>20.735337944396449</v>
      </c>
      <c r="AB3765">
        <v>256.03978122169616</v>
      </c>
      <c r="AC3765">
        <v>28.168641914178643</v>
      </c>
      <c r="AD3765">
        <v>0</v>
      </c>
      <c r="AE3765">
        <v>1014.8299829091449</v>
      </c>
    </row>
    <row r="3766" spans="1:31" x14ac:dyDescent="0.25">
      <c r="A3766">
        <v>2070571</v>
      </c>
      <c r="B3766">
        <v>1</v>
      </c>
      <c r="C3766" t="s">
        <v>80</v>
      </c>
      <c r="D3766" t="s">
        <v>104</v>
      </c>
      <c r="E3766" t="s">
        <v>131</v>
      </c>
      <c r="F3766" t="s">
        <v>11003</v>
      </c>
      <c r="G3766" t="s">
        <v>133</v>
      </c>
      <c r="H3766" t="s">
        <v>134</v>
      </c>
      <c r="I3766" t="s">
        <v>135</v>
      </c>
      <c r="J3766" t="s">
        <v>136</v>
      </c>
      <c r="K3766" t="s">
        <v>137</v>
      </c>
      <c r="L3766" t="s">
        <v>11004</v>
      </c>
      <c r="M3766" t="s">
        <v>11005</v>
      </c>
      <c r="N3766">
        <v>0.65083333300000001</v>
      </c>
      <c r="O3766">
        <v>0</v>
      </c>
      <c r="P3766">
        <v>103</v>
      </c>
      <c r="Q3766">
        <v>3</v>
      </c>
      <c r="R3766">
        <v>3</v>
      </c>
      <c r="S3766">
        <v>10</v>
      </c>
      <c r="T3766">
        <v>11</v>
      </c>
      <c r="U3766">
        <v>2</v>
      </c>
      <c r="V3766">
        <v>0</v>
      </c>
      <c r="W3766">
        <v>0</v>
      </c>
      <c r="X3766">
        <v>12.233260732432511</v>
      </c>
      <c r="Y3766">
        <v>1.4694168047993774</v>
      </c>
      <c r="Z3766">
        <v>1.6871047590255652</v>
      </c>
      <c r="AA3766">
        <v>53.255358920803587</v>
      </c>
      <c r="AB3766">
        <v>1.9610627252441779</v>
      </c>
      <c r="AC3766">
        <v>75.170313863831339</v>
      </c>
      <c r="AD3766">
        <v>0</v>
      </c>
      <c r="AE3766">
        <v>145.77651780613655</v>
      </c>
    </row>
    <row r="3767" spans="1:31" x14ac:dyDescent="0.25">
      <c r="A3767">
        <v>2070425</v>
      </c>
      <c r="B3767">
        <v>1</v>
      </c>
      <c r="C3767" t="s">
        <v>80</v>
      </c>
      <c r="D3767" t="s">
        <v>95</v>
      </c>
      <c r="E3767" t="s">
        <v>295</v>
      </c>
      <c r="F3767" t="s">
        <v>11006</v>
      </c>
      <c r="G3767" t="s">
        <v>133</v>
      </c>
      <c r="H3767" t="s">
        <v>680</v>
      </c>
      <c r="I3767" t="s">
        <v>135</v>
      </c>
      <c r="J3767" t="s">
        <v>136</v>
      </c>
      <c r="K3767" t="s">
        <v>137</v>
      </c>
      <c r="L3767" t="s">
        <v>11007</v>
      </c>
      <c r="M3767" t="s">
        <v>11008</v>
      </c>
      <c r="N3767">
        <v>0.63295083299999999</v>
      </c>
      <c r="O3767">
        <v>0</v>
      </c>
      <c r="P3767">
        <v>0</v>
      </c>
      <c r="Q3767">
        <v>0</v>
      </c>
      <c r="R3767">
        <v>0</v>
      </c>
      <c r="S3767">
        <v>5</v>
      </c>
      <c r="T3767">
        <v>0</v>
      </c>
      <c r="U3767">
        <v>1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821.26411301466419</v>
      </c>
      <c r="AB3767">
        <v>0</v>
      </c>
      <c r="AC3767">
        <v>1168.4170870311364</v>
      </c>
      <c r="AD3767">
        <v>0</v>
      </c>
      <c r="AE3767">
        <v>1989.6812000458006</v>
      </c>
    </row>
    <row r="3768" spans="1:31" x14ac:dyDescent="0.25">
      <c r="A3768">
        <v>2070966</v>
      </c>
      <c r="B3768">
        <v>1</v>
      </c>
      <c r="C3768" t="s">
        <v>80</v>
      </c>
      <c r="D3768" t="s">
        <v>104</v>
      </c>
      <c r="E3768" t="s">
        <v>177</v>
      </c>
      <c r="F3768" t="s">
        <v>11009</v>
      </c>
      <c r="G3768" t="s">
        <v>179</v>
      </c>
      <c r="H3768" t="s">
        <v>143</v>
      </c>
      <c r="I3768" t="s">
        <v>135</v>
      </c>
      <c r="J3768" t="s">
        <v>136</v>
      </c>
      <c r="K3768" t="s">
        <v>137</v>
      </c>
      <c r="L3768" t="s">
        <v>11010</v>
      </c>
      <c r="M3768" t="s">
        <v>11011</v>
      </c>
      <c r="N3768">
        <v>3.0244444439999998</v>
      </c>
      <c r="O3768">
        <v>0</v>
      </c>
      <c r="P3768">
        <v>2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1.8985130598705169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1.8985130598705169</v>
      </c>
    </row>
    <row r="3769" spans="1:31" x14ac:dyDescent="0.25">
      <c r="A3769">
        <v>2071361</v>
      </c>
      <c r="B3769">
        <v>1</v>
      </c>
      <c r="C3769" t="s">
        <v>80</v>
      </c>
      <c r="D3769" t="s">
        <v>109</v>
      </c>
      <c r="E3769" t="s">
        <v>158</v>
      </c>
      <c r="F3769" t="s">
        <v>11012</v>
      </c>
      <c r="G3769" t="s">
        <v>160</v>
      </c>
      <c r="H3769" t="s">
        <v>143</v>
      </c>
      <c r="I3769" t="s">
        <v>135</v>
      </c>
      <c r="J3769" t="s">
        <v>136</v>
      </c>
      <c r="K3769" t="s">
        <v>137</v>
      </c>
      <c r="L3769" t="s">
        <v>11013</v>
      </c>
      <c r="M3769" t="s">
        <v>11014</v>
      </c>
      <c r="N3769">
        <v>1.041388888</v>
      </c>
      <c r="O3769">
        <v>0</v>
      </c>
      <c r="P3769">
        <v>108</v>
      </c>
      <c r="Q3769">
        <v>0</v>
      </c>
      <c r="R3769">
        <v>3</v>
      </c>
      <c r="S3769">
        <v>0</v>
      </c>
      <c r="T3769">
        <v>13</v>
      </c>
      <c r="U3769">
        <v>0</v>
      </c>
      <c r="V3769">
        <v>0</v>
      </c>
      <c r="W3769">
        <v>0</v>
      </c>
      <c r="X3769">
        <v>14.083893080279122</v>
      </c>
      <c r="Y3769">
        <v>0</v>
      </c>
      <c r="Z3769">
        <v>8.2642711020615836E-2</v>
      </c>
      <c r="AA3769">
        <v>0</v>
      </c>
      <c r="AB3769">
        <v>2.0616505703813424</v>
      </c>
      <c r="AC3769">
        <v>0</v>
      </c>
      <c r="AD3769">
        <v>0</v>
      </c>
      <c r="AE3769">
        <v>16.228186361681082</v>
      </c>
    </row>
    <row r="3770" spans="1:31" x14ac:dyDescent="0.25">
      <c r="A3770">
        <v>2070554</v>
      </c>
      <c r="B3770">
        <v>1</v>
      </c>
      <c r="C3770" t="s">
        <v>80</v>
      </c>
      <c r="D3770" t="s">
        <v>84</v>
      </c>
      <c r="E3770" t="s">
        <v>177</v>
      </c>
      <c r="F3770" t="s">
        <v>11015</v>
      </c>
      <c r="G3770" t="s">
        <v>183</v>
      </c>
      <c r="H3770" t="s">
        <v>143</v>
      </c>
      <c r="I3770" t="s">
        <v>135</v>
      </c>
      <c r="J3770" t="s">
        <v>136</v>
      </c>
      <c r="K3770" t="s">
        <v>137</v>
      </c>
      <c r="L3770" t="s">
        <v>11016</v>
      </c>
      <c r="M3770" t="s">
        <v>11017</v>
      </c>
      <c r="N3770">
        <v>5.3769444440000003</v>
      </c>
      <c r="O3770">
        <v>0</v>
      </c>
      <c r="P3770">
        <v>2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2.2646319734206939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2.2646319734206939</v>
      </c>
    </row>
    <row r="3771" spans="1:31" x14ac:dyDescent="0.25">
      <c r="A3771">
        <v>2071218</v>
      </c>
      <c r="B3771">
        <v>1</v>
      </c>
      <c r="C3771" t="s">
        <v>81</v>
      </c>
      <c r="D3771" t="s">
        <v>112</v>
      </c>
      <c r="E3771" t="s">
        <v>131</v>
      </c>
      <c r="F3771" t="s">
        <v>11018</v>
      </c>
      <c r="G3771" t="s">
        <v>133</v>
      </c>
      <c r="H3771" t="s">
        <v>134</v>
      </c>
      <c r="I3771" t="s">
        <v>135</v>
      </c>
      <c r="J3771" t="s">
        <v>136</v>
      </c>
      <c r="K3771" t="s">
        <v>137</v>
      </c>
      <c r="L3771" t="s">
        <v>11019</v>
      </c>
      <c r="M3771" t="s">
        <v>11020</v>
      </c>
      <c r="N3771">
        <v>2.3227777770000002</v>
      </c>
      <c r="O3771">
        <v>0</v>
      </c>
      <c r="P3771">
        <v>901</v>
      </c>
      <c r="Q3771">
        <v>1</v>
      </c>
      <c r="R3771">
        <v>7</v>
      </c>
      <c r="S3771">
        <v>4</v>
      </c>
      <c r="T3771">
        <v>42</v>
      </c>
      <c r="U3771">
        <v>0</v>
      </c>
      <c r="V3771">
        <v>1</v>
      </c>
      <c r="W3771">
        <v>0</v>
      </c>
      <c r="X3771">
        <v>187.31536965817247</v>
      </c>
      <c r="Y3771">
        <v>0.50312278276806677</v>
      </c>
      <c r="Z3771">
        <v>3.3679858123841964</v>
      </c>
      <c r="AA3771">
        <v>400.45796264775629</v>
      </c>
      <c r="AB3771">
        <v>11.729534522530011</v>
      </c>
      <c r="AC3771">
        <v>0</v>
      </c>
      <c r="AD3771">
        <v>10.136594615550182</v>
      </c>
      <c r="AE3771">
        <v>613.51057003916117</v>
      </c>
    </row>
    <row r="3772" spans="1:31" x14ac:dyDescent="0.25">
      <c r="A3772">
        <v>2070368</v>
      </c>
      <c r="B3772">
        <v>1</v>
      </c>
      <c r="C3772" t="s">
        <v>81</v>
      </c>
      <c r="D3772" t="s">
        <v>113</v>
      </c>
      <c r="E3772" t="s">
        <v>158</v>
      </c>
      <c r="F3772" t="s">
        <v>11021</v>
      </c>
      <c r="G3772" t="s">
        <v>385</v>
      </c>
      <c r="H3772" t="s">
        <v>143</v>
      </c>
      <c r="I3772" t="s">
        <v>135</v>
      </c>
      <c r="J3772" t="s">
        <v>136</v>
      </c>
      <c r="K3772" t="s">
        <v>137</v>
      </c>
      <c r="L3772" t="s">
        <v>11022</v>
      </c>
      <c r="M3772" t="s">
        <v>11023</v>
      </c>
      <c r="N3772">
        <v>2.6377777770000002</v>
      </c>
      <c r="O3772">
        <v>0</v>
      </c>
      <c r="P3772">
        <v>4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1.6637169105154488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1.6637169105154488</v>
      </c>
    </row>
    <row r="3773" spans="1:31" x14ac:dyDescent="0.25">
      <c r="A3773">
        <v>2070362</v>
      </c>
      <c r="B3773">
        <v>1</v>
      </c>
      <c r="C3773" t="s">
        <v>80</v>
      </c>
      <c r="D3773" t="s">
        <v>82</v>
      </c>
      <c r="E3773" t="s">
        <v>169</v>
      </c>
      <c r="F3773" t="s">
        <v>11024</v>
      </c>
      <c r="G3773" t="s">
        <v>133</v>
      </c>
      <c r="H3773" t="s">
        <v>134</v>
      </c>
      <c r="I3773" t="s">
        <v>135</v>
      </c>
      <c r="J3773" t="s">
        <v>136</v>
      </c>
      <c r="K3773" t="s">
        <v>137</v>
      </c>
      <c r="L3773" t="s">
        <v>11025</v>
      </c>
      <c r="M3773" t="s">
        <v>11026</v>
      </c>
      <c r="N3773">
        <v>0.21666666600000001</v>
      </c>
      <c r="O3773">
        <v>0</v>
      </c>
      <c r="P3773">
        <v>1542</v>
      </c>
      <c r="Q3773">
        <v>0</v>
      </c>
      <c r="R3773">
        <v>0</v>
      </c>
      <c r="S3773">
        <v>0</v>
      </c>
      <c r="T3773">
        <v>78</v>
      </c>
      <c r="U3773">
        <v>0</v>
      </c>
      <c r="V3773">
        <v>1</v>
      </c>
      <c r="W3773">
        <v>0</v>
      </c>
      <c r="X3773">
        <v>68.515787599109331</v>
      </c>
      <c r="Y3773">
        <v>0</v>
      </c>
      <c r="Z3773">
        <v>0</v>
      </c>
      <c r="AA3773">
        <v>0</v>
      </c>
      <c r="AB3773">
        <v>9.0539501525777908</v>
      </c>
      <c r="AC3773">
        <v>0</v>
      </c>
      <c r="AD3773">
        <v>3.1291820798113696</v>
      </c>
      <c r="AE3773">
        <v>80.698919831498486</v>
      </c>
    </row>
    <row r="3774" spans="1:31" x14ac:dyDescent="0.25">
      <c r="A3774">
        <v>2070883</v>
      </c>
      <c r="B3774">
        <v>1</v>
      </c>
      <c r="C3774" t="s">
        <v>81</v>
      </c>
      <c r="D3774" t="s">
        <v>117</v>
      </c>
      <c r="E3774" t="s">
        <v>131</v>
      </c>
      <c r="F3774" t="s">
        <v>6241</v>
      </c>
      <c r="G3774" t="s">
        <v>133</v>
      </c>
      <c r="H3774" t="s">
        <v>134</v>
      </c>
      <c r="I3774" t="s">
        <v>259</v>
      </c>
      <c r="J3774" t="s">
        <v>136</v>
      </c>
      <c r="K3774" t="s">
        <v>137</v>
      </c>
      <c r="L3774" t="s">
        <v>11027</v>
      </c>
      <c r="M3774" t="s">
        <v>11028</v>
      </c>
      <c r="N3774">
        <v>7.7777769999999996E-3</v>
      </c>
      <c r="O3774">
        <v>1</v>
      </c>
      <c r="P3774">
        <v>717</v>
      </c>
      <c r="Q3774">
        <v>2</v>
      </c>
      <c r="R3774">
        <v>17</v>
      </c>
      <c r="S3774">
        <v>3</v>
      </c>
      <c r="T3774">
        <v>18</v>
      </c>
      <c r="U3774">
        <v>0</v>
      </c>
      <c r="V3774">
        <v>0</v>
      </c>
      <c r="W3774">
        <v>2.8060486276666671E-3</v>
      </c>
      <c r="X3774">
        <v>0.65075111328243362</v>
      </c>
      <c r="Y3774">
        <v>1.2751839208142223E-2</v>
      </c>
      <c r="Z3774">
        <v>2.2073661328693334E-2</v>
      </c>
      <c r="AA3774">
        <v>8.5212375196666662E-2</v>
      </c>
      <c r="AB3774">
        <v>3.8437596785139985E-2</v>
      </c>
      <c r="AC3774">
        <v>0</v>
      </c>
      <c r="AD3774">
        <v>0</v>
      </c>
      <c r="AE3774">
        <v>0.81203263442874263</v>
      </c>
    </row>
    <row r="3775" spans="1:31" x14ac:dyDescent="0.25">
      <c r="A3775">
        <v>2070385</v>
      </c>
      <c r="B3775">
        <v>1</v>
      </c>
      <c r="C3775" t="s">
        <v>81</v>
      </c>
      <c r="D3775" t="s">
        <v>112</v>
      </c>
      <c r="E3775" t="s">
        <v>140</v>
      </c>
      <c r="F3775" t="s">
        <v>9162</v>
      </c>
      <c r="G3775" t="s">
        <v>154</v>
      </c>
      <c r="H3775" t="s">
        <v>143</v>
      </c>
      <c r="I3775" t="s">
        <v>135</v>
      </c>
      <c r="J3775" t="s">
        <v>136</v>
      </c>
      <c r="K3775" t="s">
        <v>155</v>
      </c>
      <c r="L3775" t="s">
        <v>11029</v>
      </c>
      <c r="M3775" t="s">
        <v>11030</v>
      </c>
      <c r="N3775">
        <v>7.8013972220000003</v>
      </c>
      <c r="O3775">
        <v>0</v>
      </c>
      <c r="P3775">
        <v>78</v>
      </c>
      <c r="Q3775">
        <v>0</v>
      </c>
      <c r="R3775">
        <v>46</v>
      </c>
      <c r="S3775">
        <v>0</v>
      </c>
      <c r="T3775">
        <v>6</v>
      </c>
      <c r="U3775">
        <v>0</v>
      </c>
      <c r="V3775">
        <v>0</v>
      </c>
      <c r="W3775">
        <v>0</v>
      </c>
      <c r="X3775">
        <v>102.49943169714138</v>
      </c>
      <c r="Y3775">
        <v>0</v>
      </c>
      <c r="Z3775">
        <v>362.88818668747797</v>
      </c>
      <c r="AA3775">
        <v>0</v>
      </c>
      <c r="AB3775">
        <v>16.729143221922076</v>
      </c>
      <c r="AC3775">
        <v>0</v>
      </c>
      <c r="AD3775">
        <v>0</v>
      </c>
      <c r="AE3775">
        <v>482.11676160654144</v>
      </c>
    </row>
    <row r="3776" spans="1:31" x14ac:dyDescent="0.25">
      <c r="A3776">
        <v>2070411</v>
      </c>
      <c r="B3776">
        <v>1</v>
      </c>
      <c r="C3776" t="s">
        <v>80</v>
      </c>
      <c r="D3776" t="s">
        <v>88</v>
      </c>
      <c r="E3776" t="s">
        <v>158</v>
      </c>
      <c r="F3776" t="s">
        <v>11031</v>
      </c>
      <c r="G3776" t="s">
        <v>273</v>
      </c>
      <c r="H3776" t="s">
        <v>143</v>
      </c>
      <c r="I3776" t="s">
        <v>135</v>
      </c>
      <c r="J3776" t="s">
        <v>136</v>
      </c>
      <c r="K3776" t="s">
        <v>155</v>
      </c>
      <c r="L3776" t="s">
        <v>11032</v>
      </c>
      <c r="M3776" t="s">
        <v>11033</v>
      </c>
      <c r="N3776">
        <v>2.4227777769999999</v>
      </c>
      <c r="O3776">
        <v>0</v>
      </c>
      <c r="P3776">
        <v>65</v>
      </c>
      <c r="Q3776">
        <v>0</v>
      </c>
      <c r="R3776">
        <v>0</v>
      </c>
      <c r="S3776">
        <v>0</v>
      </c>
      <c r="T3776">
        <v>16</v>
      </c>
      <c r="U3776">
        <v>0</v>
      </c>
      <c r="V3776">
        <v>0</v>
      </c>
      <c r="W3776">
        <v>0</v>
      </c>
      <c r="X3776">
        <v>30.11667774013857</v>
      </c>
      <c r="Y3776">
        <v>0</v>
      </c>
      <c r="Z3776">
        <v>0</v>
      </c>
      <c r="AA3776">
        <v>0</v>
      </c>
      <c r="AB3776">
        <v>48.098505636470541</v>
      </c>
      <c r="AC3776">
        <v>0</v>
      </c>
      <c r="AD3776">
        <v>0</v>
      </c>
      <c r="AE3776">
        <v>78.215183376609104</v>
      </c>
    </row>
    <row r="3777" spans="1:31" x14ac:dyDescent="0.25">
      <c r="A3777">
        <v>2071175</v>
      </c>
      <c r="B3777">
        <v>1</v>
      </c>
      <c r="C3777" t="s">
        <v>80</v>
      </c>
      <c r="D3777" t="s">
        <v>100</v>
      </c>
      <c r="E3777" t="s">
        <v>146</v>
      </c>
      <c r="F3777" t="s">
        <v>11034</v>
      </c>
      <c r="G3777" t="s">
        <v>133</v>
      </c>
      <c r="H3777" t="s">
        <v>134</v>
      </c>
      <c r="I3777" t="s">
        <v>135</v>
      </c>
      <c r="J3777" t="s">
        <v>136</v>
      </c>
      <c r="K3777" t="s">
        <v>137</v>
      </c>
      <c r="L3777" t="s">
        <v>11035</v>
      </c>
      <c r="M3777" t="s">
        <v>11036</v>
      </c>
      <c r="N3777">
        <v>1.3152777769999999</v>
      </c>
      <c r="O3777">
        <v>0</v>
      </c>
      <c r="P3777">
        <v>2639</v>
      </c>
      <c r="Q3777">
        <v>0</v>
      </c>
      <c r="R3777">
        <v>15</v>
      </c>
      <c r="S3777">
        <v>2</v>
      </c>
      <c r="T3777">
        <v>182</v>
      </c>
      <c r="U3777">
        <v>0</v>
      </c>
      <c r="V3777">
        <v>0</v>
      </c>
      <c r="W3777">
        <v>0</v>
      </c>
      <c r="X3777">
        <v>818.90938169997685</v>
      </c>
      <c r="Y3777">
        <v>0</v>
      </c>
      <c r="Z3777">
        <v>20.038754470339828</v>
      </c>
      <c r="AA3777">
        <v>33.5579748480924</v>
      </c>
      <c r="AB3777">
        <v>245.16560093531709</v>
      </c>
      <c r="AC3777">
        <v>0</v>
      </c>
      <c r="AD3777">
        <v>0</v>
      </c>
      <c r="AE3777">
        <v>1117.6717119537261</v>
      </c>
    </row>
    <row r="3778" spans="1:31" x14ac:dyDescent="0.25">
      <c r="A3778">
        <v>2070952</v>
      </c>
      <c r="B3778">
        <v>1</v>
      </c>
      <c r="C3778" t="s">
        <v>80</v>
      </c>
      <c r="D3778" t="s">
        <v>83</v>
      </c>
      <c r="E3778" t="s">
        <v>177</v>
      </c>
      <c r="F3778" t="s">
        <v>11037</v>
      </c>
      <c r="G3778" t="s">
        <v>183</v>
      </c>
      <c r="H3778" t="s">
        <v>143</v>
      </c>
      <c r="I3778" t="s">
        <v>135</v>
      </c>
      <c r="J3778" t="s">
        <v>136</v>
      </c>
      <c r="K3778" t="s">
        <v>137</v>
      </c>
      <c r="L3778" t="s">
        <v>11038</v>
      </c>
      <c r="M3778" t="s">
        <v>11039</v>
      </c>
      <c r="N3778">
        <v>0.61861111099999999</v>
      </c>
      <c r="O3778">
        <v>0</v>
      </c>
      <c r="P3778">
        <v>23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3.3455094638173528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3.3455094638173528</v>
      </c>
    </row>
    <row r="3779" spans="1:31" x14ac:dyDescent="0.25">
      <c r="A3779">
        <v>2070846</v>
      </c>
      <c r="B3779">
        <v>1</v>
      </c>
      <c r="C3779" t="s">
        <v>80</v>
      </c>
      <c r="D3779" t="s">
        <v>105</v>
      </c>
      <c r="E3779" t="s">
        <v>505</v>
      </c>
      <c r="F3779" t="s">
        <v>11040</v>
      </c>
      <c r="G3779" t="s">
        <v>160</v>
      </c>
      <c r="H3779" t="s">
        <v>143</v>
      </c>
      <c r="I3779" t="s">
        <v>135</v>
      </c>
      <c r="J3779" t="s">
        <v>136</v>
      </c>
      <c r="K3779" t="s">
        <v>137</v>
      </c>
      <c r="L3779" t="s">
        <v>11041</v>
      </c>
      <c r="M3779" t="s">
        <v>10907</v>
      </c>
      <c r="N3779">
        <v>5.4311111109999999</v>
      </c>
      <c r="O3779">
        <v>0</v>
      </c>
      <c r="P3779">
        <v>54</v>
      </c>
      <c r="Q3779">
        <v>0</v>
      </c>
      <c r="R3779">
        <v>0</v>
      </c>
      <c r="S3779">
        <v>0</v>
      </c>
      <c r="T3779">
        <v>9</v>
      </c>
      <c r="U3779">
        <v>0</v>
      </c>
      <c r="V3779">
        <v>0</v>
      </c>
      <c r="W3779">
        <v>0</v>
      </c>
      <c r="X3779">
        <v>58.006807621792561</v>
      </c>
      <c r="Y3779">
        <v>0</v>
      </c>
      <c r="Z3779">
        <v>0</v>
      </c>
      <c r="AA3779">
        <v>0</v>
      </c>
      <c r="AB3779">
        <v>70.554115390872099</v>
      </c>
      <c r="AC3779">
        <v>0</v>
      </c>
      <c r="AD3779">
        <v>0</v>
      </c>
      <c r="AE3779">
        <v>128.56092301266466</v>
      </c>
    </row>
    <row r="3780" spans="1:31" x14ac:dyDescent="0.25">
      <c r="A3780">
        <v>2070740</v>
      </c>
      <c r="B3780">
        <v>1</v>
      </c>
      <c r="C3780" t="s">
        <v>80</v>
      </c>
      <c r="D3780" t="s">
        <v>106</v>
      </c>
      <c r="E3780" t="s">
        <v>146</v>
      </c>
      <c r="F3780" t="s">
        <v>3227</v>
      </c>
      <c r="G3780" t="s">
        <v>133</v>
      </c>
      <c r="H3780" t="s">
        <v>134</v>
      </c>
      <c r="I3780" t="s">
        <v>135</v>
      </c>
      <c r="J3780" t="s">
        <v>136</v>
      </c>
      <c r="K3780" t="s">
        <v>137</v>
      </c>
      <c r="L3780" t="s">
        <v>11042</v>
      </c>
      <c r="M3780" t="s">
        <v>11043</v>
      </c>
      <c r="N3780">
        <v>0.19277777700000001</v>
      </c>
      <c r="O3780">
        <v>0</v>
      </c>
      <c r="P3780">
        <v>7</v>
      </c>
      <c r="Q3780">
        <v>29</v>
      </c>
      <c r="R3780">
        <v>55</v>
      </c>
      <c r="S3780">
        <v>9</v>
      </c>
      <c r="T3780">
        <v>12</v>
      </c>
      <c r="U3780">
        <v>1</v>
      </c>
      <c r="V3780">
        <v>0</v>
      </c>
      <c r="W3780">
        <v>0</v>
      </c>
      <c r="X3780">
        <v>1.0052942573355923</v>
      </c>
      <c r="Y3780">
        <v>28.716114091756605</v>
      </c>
      <c r="Z3780">
        <v>36.372064753912255</v>
      </c>
      <c r="AA3780">
        <v>9.5957849045432617</v>
      </c>
      <c r="AB3780">
        <v>13.97116304812865</v>
      </c>
      <c r="AC3780">
        <v>3.797243962250767</v>
      </c>
      <c r="AD3780">
        <v>0</v>
      </c>
      <c r="AE3780">
        <v>93.457665017927127</v>
      </c>
    </row>
    <row r="3781" spans="1:31" x14ac:dyDescent="0.25">
      <c r="A3781">
        <v>2070405</v>
      </c>
      <c r="B3781">
        <v>1</v>
      </c>
      <c r="C3781" t="s">
        <v>80</v>
      </c>
      <c r="D3781" t="s">
        <v>106</v>
      </c>
      <c r="E3781" t="s">
        <v>177</v>
      </c>
      <c r="F3781" t="s">
        <v>11044</v>
      </c>
      <c r="G3781" t="s">
        <v>183</v>
      </c>
      <c r="H3781" t="s">
        <v>143</v>
      </c>
      <c r="I3781" t="s">
        <v>135</v>
      </c>
      <c r="J3781" t="s">
        <v>136</v>
      </c>
      <c r="K3781" t="s">
        <v>137</v>
      </c>
      <c r="L3781" t="s">
        <v>11045</v>
      </c>
      <c r="M3781" t="s">
        <v>11046</v>
      </c>
      <c r="N3781">
        <v>1.2097222219999999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1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5.1576773174660708</v>
      </c>
      <c r="AC3781">
        <v>0</v>
      </c>
      <c r="AD3781">
        <v>0</v>
      </c>
      <c r="AE3781">
        <v>5.1576773174660708</v>
      </c>
    </row>
    <row r="3782" spans="1:31" x14ac:dyDescent="0.25">
      <c r="A3782">
        <v>2070654</v>
      </c>
      <c r="B3782">
        <v>1</v>
      </c>
      <c r="C3782" t="s">
        <v>80</v>
      </c>
      <c r="D3782" t="s">
        <v>106</v>
      </c>
      <c r="E3782" t="s">
        <v>177</v>
      </c>
      <c r="F3782" t="s">
        <v>11047</v>
      </c>
      <c r="G3782" t="s">
        <v>183</v>
      </c>
      <c r="H3782" t="s">
        <v>143</v>
      </c>
      <c r="I3782" t="s">
        <v>135</v>
      </c>
      <c r="J3782" t="s">
        <v>136</v>
      </c>
      <c r="K3782" t="s">
        <v>137</v>
      </c>
      <c r="L3782" t="s">
        <v>11048</v>
      </c>
      <c r="M3782" t="s">
        <v>11049</v>
      </c>
      <c r="N3782">
        <v>6.7975000000000003</v>
      </c>
      <c r="O3782">
        <v>0</v>
      </c>
      <c r="P3782">
        <v>1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1.2562188084701291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1.2562188084701291</v>
      </c>
    </row>
    <row r="3783" spans="1:31" x14ac:dyDescent="0.25">
      <c r="A3783">
        <v>2071095</v>
      </c>
      <c r="B3783">
        <v>1</v>
      </c>
      <c r="C3783" t="s">
        <v>80</v>
      </c>
      <c r="D3783" t="s">
        <v>97</v>
      </c>
      <c r="E3783" t="s">
        <v>158</v>
      </c>
      <c r="F3783" t="s">
        <v>8512</v>
      </c>
      <c r="G3783" t="s">
        <v>385</v>
      </c>
      <c r="H3783" t="s">
        <v>143</v>
      </c>
      <c r="I3783" t="s">
        <v>135</v>
      </c>
      <c r="J3783" t="s">
        <v>136</v>
      </c>
      <c r="K3783" t="s">
        <v>137</v>
      </c>
      <c r="L3783" t="s">
        <v>11050</v>
      </c>
      <c r="M3783" t="s">
        <v>11051</v>
      </c>
      <c r="N3783">
        <v>1.8149999999999999</v>
      </c>
      <c r="O3783">
        <v>0</v>
      </c>
      <c r="P3783">
        <v>8</v>
      </c>
      <c r="Q3783">
        <v>0</v>
      </c>
      <c r="R3783">
        <v>11</v>
      </c>
      <c r="S3783">
        <v>0</v>
      </c>
      <c r="T3783">
        <v>4</v>
      </c>
      <c r="U3783">
        <v>0</v>
      </c>
      <c r="V3783">
        <v>0</v>
      </c>
      <c r="W3783">
        <v>0</v>
      </c>
      <c r="X3783">
        <v>3.9892359573124363</v>
      </c>
      <c r="Y3783">
        <v>0</v>
      </c>
      <c r="Z3783">
        <v>13.217881371357251</v>
      </c>
      <c r="AA3783">
        <v>0</v>
      </c>
      <c r="AB3783">
        <v>19.972310398352437</v>
      </c>
      <c r="AC3783">
        <v>0</v>
      </c>
      <c r="AD3783">
        <v>0</v>
      </c>
      <c r="AE3783">
        <v>37.17942772702213</v>
      </c>
    </row>
    <row r="3784" spans="1:31" x14ac:dyDescent="0.25">
      <c r="A3784">
        <v>2071132</v>
      </c>
      <c r="B3784">
        <v>1</v>
      </c>
      <c r="C3784" t="s">
        <v>81</v>
      </c>
      <c r="D3784" t="s">
        <v>119</v>
      </c>
      <c r="E3784" t="s">
        <v>158</v>
      </c>
      <c r="F3784" t="s">
        <v>11052</v>
      </c>
      <c r="G3784" t="s">
        <v>160</v>
      </c>
      <c r="H3784" t="s">
        <v>143</v>
      </c>
      <c r="I3784" t="s">
        <v>135</v>
      </c>
      <c r="J3784" t="s">
        <v>136</v>
      </c>
      <c r="K3784" t="s">
        <v>137</v>
      </c>
      <c r="L3784" t="s">
        <v>11053</v>
      </c>
      <c r="M3784" t="s">
        <v>11054</v>
      </c>
      <c r="N3784">
        <v>2.8774999999999999</v>
      </c>
      <c r="O3784">
        <v>0</v>
      </c>
      <c r="P3784">
        <v>6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3.3648394367360988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3.3648394367360988</v>
      </c>
    </row>
    <row r="3785" spans="1:31" x14ac:dyDescent="0.25">
      <c r="A3785">
        <v>2071281</v>
      </c>
      <c r="B3785">
        <v>1</v>
      </c>
      <c r="C3785" t="s">
        <v>80</v>
      </c>
      <c r="D3785" t="s">
        <v>96</v>
      </c>
      <c r="E3785" t="s">
        <v>177</v>
      </c>
      <c r="F3785" t="s">
        <v>11055</v>
      </c>
      <c r="G3785" t="s">
        <v>183</v>
      </c>
      <c r="H3785" t="s">
        <v>143</v>
      </c>
      <c r="I3785" t="s">
        <v>135</v>
      </c>
      <c r="J3785" t="s">
        <v>136</v>
      </c>
      <c r="K3785" t="s">
        <v>137</v>
      </c>
      <c r="L3785" t="s">
        <v>11056</v>
      </c>
      <c r="M3785" t="s">
        <v>11057</v>
      </c>
      <c r="N3785">
        <v>0.65777777699999995</v>
      </c>
      <c r="O3785">
        <v>0</v>
      </c>
      <c r="P3785">
        <v>7</v>
      </c>
      <c r="Q3785">
        <v>0</v>
      </c>
      <c r="R3785">
        <v>0</v>
      </c>
      <c r="S3785">
        <v>0</v>
      </c>
      <c r="T3785">
        <v>3</v>
      </c>
      <c r="U3785">
        <v>0</v>
      </c>
      <c r="V3785">
        <v>0</v>
      </c>
      <c r="W3785">
        <v>0</v>
      </c>
      <c r="X3785">
        <v>0.78996193495674583</v>
      </c>
      <c r="Y3785">
        <v>0</v>
      </c>
      <c r="Z3785">
        <v>0</v>
      </c>
      <c r="AA3785">
        <v>0</v>
      </c>
      <c r="AB3785">
        <v>1.731624711022332</v>
      </c>
      <c r="AC3785">
        <v>0</v>
      </c>
      <c r="AD3785">
        <v>0</v>
      </c>
      <c r="AE3785">
        <v>2.5215866459790779</v>
      </c>
    </row>
    <row r="3786" spans="1:31" x14ac:dyDescent="0.25">
      <c r="A3786">
        <v>2070889</v>
      </c>
      <c r="B3786">
        <v>1</v>
      </c>
      <c r="C3786" t="s">
        <v>81</v>
      </c>
      <c r="D3786" t="s">
        <v>113</v>
      </c>
      <c r="E3786" t="s">
        <v>131</v>
      </c>
      <c r="F3786" t="s">
        <v>2355</v>
      </c>
      <c r="G3786" t="s">
        <v>133</v>
      </c>
      <c r="H3786" t="s">
        <v>134</v>
      </c>
      <c r="I3786" t="s">
        <v>259</v>
      </c>
      <c r="J3786" t="s">
        <v>136</v>
      </c>
      <c r="K3786" t="s">
        <v>137</v>
      </c>
      <c r="L3786" t="s">
        <v>11058</v>
      </c>
      <c r="M3786" t="s">
        <v>11059</v>
      </c>
      <c r="N3786">
        <v>0.02</v>
      </c>
      <c r="O3786">
        <v>1</v>
      </c>
      <c r="P3786">
        <v>1502</v>
      </c>
      <c r="Q3786">
        <v>15</v>
      </c>
      <c r="R3786">
        <v>377</v>
      </c>
      <c r="S3786">
        <v>4</v>
      </c>
      <c r="T3786">
        <v>103</v>
      </c>
      <c r="U3786">
        <v>0</v>
      </c>
      <c r="V3786">
        <v>1</v>
      </c>
      <c r="W3786">
        <v>7.6169030338800008E-3</v>
      </c>
      <c r="X3786">
        <v>5.4678711570147041</v>
      </c>
      <c r="Y3786">
        <v>0.32231593301952005</v>
      </c>
      <c r="Z3786">
        <v>5.6902320588949848</v>
      </c>
      <c r="AA3786">
        <v>0.87287657191216006</v>
      </c>
      <c r="AB3786">
        <v>1.6530724915916408</v>
      </c>
      <c r="AC3786">
        <v>0</v>
      </c>
      <c r="AD3786">
        <v>2.1554922479999999E-2</v>
      </c>
      <c r="AE3786">
        <v>14.035540037946889</v>
      </c>
    </row>
    <row r="3787" spans="1:31" x14ac:dyDescent="0.25">
      <c r="A3787">
        <v>2071238</v>
      </c>
      <c r="B3787">
        <v>1</v>
      </c>
      <c r="C3787" t="s">
        <v>80</v>
      </c>
      <c r="D3787" t="s">
        <v>84</v>
      </c>
      <c r="E3787" t="s">
        <v>177</v>
      </c>
      <c r="F3787" t="s">
        <v>11060</v>
      </c>
      <c r="G3787" t="s">
        <v>183</v>
      </c>
      <c r="H3787" t="s">
        <v>143</v>
      </c>
      <c r="I3787" t="s">
        <v>135</v>
      </c>
      <c r="J3787" t="s">
        <v>136</v>
      </c>
      <c r="K3787" t="s">
        <v>137</v>
      </c>
      <c r="L3787" t="s">
        <v>11061</v>
      </c>
      <c r="M3787" t="s">
        <v>11062</v>
      </c>
      <c r="N3787">
        <v>3.9022222219999998</v>
      </c>
      <c r="O3787">
        <v>0</v>
      </c>
      <c r="P3787">
        <v>1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1.1856321490689981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1.1856321490689981</v>
      </c>
    </row>
    <row r="3788" spans="1:31" x14ac:dyDescent="0.25">
      <c r="A3788">
        <v>2070597</v>
      </c>
      <c r="B3788">
        <v>1</v>
      </c>
      <c r="C3788" t="s">
        <v>80</v>
      </c>
      <c r="D3788" t="s">
        <v>103</v>
      </c>
      <c r="E3788" t="s">
        <v>295</v>
      </c>
      <c r="F3788" t="s">
        <v>11063</v>
      </c>
      <c r="G3788" t="s">
        <v>133</v>
      </c>
      <c r="H3788" t="s">
        <v>134</v>
      </c>
      <c r="I3788" t="s">
        <v>135</v>
      </c>
      <c r="J3788" t="s">
        <v>136</v>
      </c>
      <c r="K3788" t="s">
        <v>137</v>
      </c>
      <c r="L3788" t="s">
        <v>11064</v>
      </c>
      <c r="M3788" t="s">
        <v>11065</v>
      </c>
      <c r="N3788">
        <v>0.199722222</v>
      </c>
      <c r="O3788">
        <v>6</v>
      </c>
      <c r="P3788">
        <v>2014</v>
      </c>
      <c r="Q3788">
        <v>97</v>
      </c>
      <c r="R3788">
        <v>279</v>
      </c>
      <c r="S3788">
        <v>35</v>
      </c>
      <c r="T3788">
        <v>173</v>
      </c>
      <c r="U3788">
        <v>9</v>
      </c>
      <c r="V3788">
        <v>0</v>
      </c>
      <c r="W3788">
        <v>1.0352883490338383</v>
      </c>
      <c r="X3788">
        <v>93.126195840454685</v>
      </c>
      <c r="Y3788">
        <v>138.71917148208581</v>
      </c>
      <c r="Z3788">
        <v>200.73467379751492</v>
      </c>
      <c r="AA3788">
        <v>83.141392714026864</v>
      </c>
      <c r="AB3788">
        <v>49.53826573336525</v>
      </c>
      <c r="AC3788">
        <v>551.10082029165289</v>
      </c>
      <c r="AD3788">
        <v>0</v>
      </c>
      <c r="AE3788">
        <v>1117.3958082081344</v>
      </c>
    </row>
    <row r="3789" spans="1:31" x14ac:dyDescent="0.25">
      <c r="A3789">
        <v>2071138</v>
      </c>
      <c r="B3789">
        <v>1</v>
      </c>
      <c r="C3789" t="s">
        <v>80</v>
      </c>
      <c r="D3789" t="s">
        <v>102</v>
      </c>
      <c r="E3789" t="s">
        <v>177</v>
      </c>
      <c r="F3789" t="s">
        <v>11066</v>
      </c>
      <c r="G3789" t="s">
        <v>196</v>
      </c>
      <c r="H3789" t="s">
        <v>143</v>
      </c>
      <c r="I3789" t="s">
        <v>135</v>
      </c>
      <c r="J3789" t="s">
        <v>136</v>
      </c>
      <c r="K3789" t="s">
        <v>137</v>
      </c>
      <c r="L3789" t="s">
        <v>11067</v>
      </c>
      <c r="M3789" t="s">
        <v>11068</v>
      </c>
      <c r="N3789">
        <v>0.47777777700000001</v>
      </c>
      <c r="O3789">
        <v>0</v>
      </c>
      <c r="P3789">
        <v>6</v>
      </c>
      <c r="Q3789">
        <v>0</v>
      </c>
      <c r="R3789">
        <v>0</v>
      </c>
      <c r="S3789">
        <v>0</v>
      </c>
      <c r="T3789">
        <v>1</v>
      </c>
      <c r="U3789">
        <v>0</v>
      </c>
      <c r="V3789">
        <v>0</v>
      </c>
      <c r="W3789">
        <v>0</v>
      </c>
      <c r="X3789">
        <v>0.51130840253460008</v>
      </c>
      <c r="Y3789">
        <v>0</v>
      </c>
      <c r="Z3789">
        <v>0</v>
      </c>
      <c r="AA3789">
        <v>0</v>
      </c>
      <c r="AB3789">
        <v>5.9527742372622226E-2</v>
      </c>
      <c r="AC3789">
        <v>0</v>
      </c>
      <c r="AD3789">
        <v>0</v>
      </c>
      <c r="AE3789">
        <v>0.57083614490722234</v>
      </c>
    </row>
    <row r="3790" spans="1:31" x14ac:dyDescent="0.25">
      <c r="A3790">
        <v>2070875</v>
      </c>
      <c r="B3790">
        <v>1</v>
      </c>
      <c r="C3790" t="s">
        <v>80</v>
      </c>
      <c r="D3790" t="s">
        <v>108</v>
      </c>
      <c r="E3790" t="s">
        <v>158</v>
      </c>
      <c r="F3790" t="s">
        <v>11069</v>
      </c>
      <c r="G3790" t="s">
        <v>385</v>
      </c>
      <c r="H3790" t="s">
        <v>143</v>
      </c>
      <c r="I3790" t="s">
        <v>135</v>
      </c>
      <c r="J3790" t="s">
        <v>136</v>
      </c>
      <c r="K3790" t="s">
        <v>137</v>
      </c>
      <c r="L3790" t="s">
        <v>11070</v>
      </c>
      <c r="M3790" t="s">
        <v>11071</v>
      </c>
      <c r="N3790">
        <v>8.8030555550000003</v>
      </c>
      <c r="O3790">
        <v>0</v>
      </c>
      <c r="P3790">
        <v>10</v>
      </c>
      <c r="Q3790">
        <v>0</v>
      </c>
      <c r="R3790">
        <v>10</v>
      </c>
      <c r="S3790">
        <v>0</v>
      </c>
      <c r="T3790">
        <v>6</v>
      </c>
      <c r="U3790">
        <v>0</v>
      </c>
      <c r="V3790">
        <v>0</v>
      </c>
      <c r="W3790">
        <v>0</v>
      </c>
      <c r="X3790">
        <v>14.907604726356615</v>
      </c>
      <c r="Y3790">
        <v>0</v>
      </c>
      <c r="Z3790">
        <v>127.87333376871369</v>
      </c>
      <c r="AA3790">
        <v>0</v>
      </c>
      <c r="AB3790">
        <v>30.577173703122099</v>
      </c>
      <c r="AC3790">
        <v>0</v>
      </c>
      <c r="AD3790">
        <v>0</v>
      </c>
      <c r="AE3790">
        <v>173.3581121981924</v>
      </c>
    </row>
    <row r="3791" spans="1:31" x14ac:dyDescent="0.25">
      <c r="A3791">
        <v>2070543</v>
      </c>
      <c r="B3791">
        <v>1</v>
      </c>
      <c r="C3791" t="s">
        <v>81</v>
      </c>
      <c r="D3791" t="s">
        <v>128</v>
      </c>
      <c r="E3791" t="s">
        <v>177</v>
      </c>
      <c r="F3791" t="s">
        <v>11072</v>
      </c>
      <c r="G3791" t="s">
        <v>1007</v>
      </c>
      <c r="H3791" t="s">
        <v>143</v>
      </c>
      <c r="I3791" t="s">
        <v>135</v>
      </c>
      <c r="J3791" t="s">
        <v>136</v>
      </c>
      <c r="K3791" t="s">
        <v>137</v>
      </c>
      <c r="L3791" t="s">
        <v>11073</v>
      </c>
      <c r="M3791" t="s">
        <v>11074</v>
      </c>
      <c r="N3791">
        <v>0.265833333</v>
      </c>
      <c r="O3791">
        <v>0</v>
      </c>
      <c r="P3791">
        <v>10</v>
      </c>
      <c r="Q3791">
        <v>0</v>
      </c>
      <c r="R3791">
        <v>0</v>
      </c>
      <c r="S3791">
        <v>0</v>
      </c>
      <c r="T3791">
        <v>1</v>
      </c>
      <c r="U3791">
        <v>0</v>
      </c>
      <c r="V3791">
        <v>0</v>
      </c>
      <c r="W3791">
        <v>0</v>
      </c>
      <c r="X3791">
        <v>0.4456079518442933</v>
      </c>
      <c r="Y3791">
        <v>0</v>
      </c>
      <c r="Z3791">
        <v>0</v>
      </c>
      <c r="AA3791">
        <v>0</v>
      </c>
      <c r="AB3791">
        <v>0.144834500136205</v>
      </c>
      <c r="AC3791">
        <v>0</v>
      </c>
      <c r="AD3791">
        <v>0</v>
      </c>
      <c r="AE3791">
        <v>0.59044245198049827</v>
      </c>
    </row>
    <row r="3792" spans="1:31" x14ac:dyDescent="0.25">
      <c r="A3792">
        <v>2071184</v>
      </c>
      <c r="B3792">
        <v>1</v>
      </c>
      <c r="C3792" t="s">
        <v>81</v>
      </c>
      <c r="D3792" t="s">
        <v>117</v>
      </c>
      <c r="E3792" t="s">
        <v>158</v>
      </c>
      <c r="F3792" t="s">
        <v>11075</v>
      </c>
      <c r="G3792" t="s">
        <v>160</v>
      </c>
      <c r="H3792" t="s">
        <v>143</v>
      </c>
      <c r="I3792" t="s">
        <v>135</v>
      </c>
      <c r="J3792" t="s">
        <v>136</v>
      </c>
      <c r="K3792" t="s">
        <v>137</v>
      </c>
      <c r="L3792" t="s">
        <v>11076</v>
      </c>
      <c r="M3792" t="s">
        <v>11077</v>
      </c>
      <c r="N3792">
        <v>2.5555555550000002</v>
      </c>
      <c r="O3792">
        <v>0</v>
      </c>
      <c r="P3792">
        <v>42</v>
      </c>
      <c r="Q3792">
        <v>0</v>
      </c>
      <c r="R3792">
        <v>0</v>
      </c>
      <c r="S3792">
        <v>0</v>
      </c>
      <c r="T3792">
        <v>3</v>
      </c>
      <c r="U3792">
        <v>0</v>
      </c>
      <c r="V3792">
        <v>0</v>
      </c>
      <c r="W3792">
        <v>0</v>
      </c>
      <c r="X3792">
        <v>17.628708063932383</v>
      </c>
      <c r="Y3792">
        <v>0</v>
      </c>
      <c r="Z3792">
        <v>0</v>
      </c>
      <c r="AA3792">
        <v>0</v>
      </c>
      <c r="AB3792">
        <v>0.20666223281623333</v>
      </c>
      <c r="AC3792">
        <v>0</v>
      </c>
      <c r="AD3792">
        <v>0</v>
      </c>
      <c r="AE3792">
        <v>17.835370296748614</v>
      </c>
    </row>
    <row r="3793" spans="1:31" x14ac:dyDescent="0.25">
      <c r="A3793">
        <v>2070852</v>
      </c>
      <c r="B3793">
        <v>1</v>
      </c>
      <c r="C3793" t="s">
        <v>80</v>
      </c>
      <c r="D3793" t="s">
        <v>92</v>
      </c>
      <c r="E3793" t="s">
        <v>158</v>
      </c>
      <c r="F3793" t="s">
        <v>4715</v>
      </c>
      <c r="G3793" t="s">
        <v>366</v>
      </c>
      <c r="H3793" t="s">
        <v>143</v>
      </c>
      <c r="I3793" t="s">
        <v>135</v>
      </c>
      <c r="J3793" t="s">
        <v>136</v>
      </c>
      <c r="K3793" t="s">
        <v>137</v>
      </c>
      <c r="L3793" t="s">
        <v>11078</v>
      </c>
      <c r="M3793" t="s">
        <v>11079</v>
      </c>
      <c r="N3793">
        <v>7.7880555549999997</v>
      </c>
      <c r="O3793">
        <v>0</v>
      </c>
      <c r="P3793">
        <v>8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8.7614690361053356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8.7614690361053356</v>
      </c>
    </row>
    <row r="3794" spans="1:31" x14ac:dyDescent="0.25">
      <c r="A3794">
        <v>2071370</v>
      </c>
      <c r="B3794">
        <v>1</v>
      </c>
      <c r="C3794" t="s">
        <v>81</v>
      </c>
      <c r="D3794" t="s">
        <v>117</v>
      </c>
      <c r="E3794" t="s">
        <v>158</v>
      </c>
      <c r="F3794" t="s">
        <v>11080</v>
      </c>
      <c r="G3794" t="s">
        <v>160</v>
      </c>
      <c r="H3794" t="s">
        <v>143</v>
      </c>
      <c r="I3794" t="s">
        <v>135</v>
      </c>
      <c r="J3794" t="s">
        <v>136</v>
      </c>
      <c r="K3794" t="s">
        <v>137</v>
      </c>
      <c r="L3794" t="s">
        <v>11081</v>
      </c>
      <c r="M3794" t="s">
        <v>11082</v>
      </c>
      <c r="N3794">
        <v>1.5519444440000001</v>
      </c>
      <c r="O3794">
        <v>0</v>
      </c>
      <c r="P3794">
        <v>5</v>
      </c>
      <c r="Q3794">
        <v>0</v>
      </c>
      <c r="R3794">
        <v>1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1.1971695747828677</v>
      </c>
      <c r="Y3794">
        <v>0</v>
      </c>
      <c r="Z3794">
        <v>0.18206312071940778</v>
      </c>
      <c r="AA3794">
        <v>0</v>
      </c>
      <c r="AB3794">
        <v>0</v>
      </c>
      <c r="AC3794">
        <v>0</v>
      </c>
      <c r="AD3794">
        <v>0</v>
      </c>
      <c r="AE3794">
        <v>1.3792326955022753</v>
      </c>
    </row>
    <row r="3795" spans="1:31" x14ac:dyDescent="0.25">
      <c r="A3795">
        <v>2070706</v>
      </c>
      <c r="B3795">
        <v>1</v>
      </c>
      <c r="C3795" t="s">
        <v>80</v>
      </c>
      <c r="D3795" t="s">
        <v>110</v>
      </c>
      <c r="E3795" t="s">
        <v>177</v>
      </c>
      <c r="F3795" t="s">
        <v>11083</v>
      </c>
      <c r="G3795" t="s">
        <v>196</v>
      </c>
      <c r="H3795" t="s">
        <v>143</v>
      </c>
      <c r="I3795" t="s">
        <v>135</v>
      </c>
      <c r="J3795" t="s">
        <v>136</v>
      </c>
      <c r="K3795" t="s">
        <v>137</v>
      </c>
      <c r="L3795" t="s">
        <v>11084</v>
      </c>
      <c r="M3795" t="s">
        <v>11085</v>
      </c>
      <c r="N3795">
        <v>0.95</v>
      </c>
      <c r="O3795">
        <v>0</v>
      </c>
      <c r="P3795">
        <v>10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2.1594779933104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2.1594779933104</v>
      </c>
    </row>
    <row r="3796" spans="1:31" x14ac:dyDescent="0.25">
      <c r="A3796">
        <v>2071393</v>
      </c>
      <c r="B3796">
        <v>1</v>
      </c>
      <c r="C3796" t="s">
        <v>81</v>
      </c>
      <c r="D3796" t="s">
        <v>123</v>
      </c>
      <c r="E3796" t="s">
        <v>295</v>
      </c>
      <c r="F3796" t="s">
        <v>11086</v>
      </c>
      <c r="G3796" t="s">
        <v>209</v>
      </c>
      <c r="H3796" t="s">
        <v>134</v>
      </c>
      <c r="I3796" t="s">
        <v>135</v>
      </c>
      <c r="J3796" t="s">
        <v>136</v>
      </c>
      <c r="K3796" t="s">
        <v>137</v>
      </c>
      <c r="L3796" t="s">
        <v>11087</v>
      </c>
      <c r="M3796" t="s">
        <v>11088</v>
      </c>
      <c r="N3796">
        <v>8.9788888880000002</v>
      </c>
      <c r="O3796">
        <v>14</v>
      </c>
      <c r="P3796">
        <v>4028</v>
      </c>
      <c r="Q3796">
        <v>600</v>
      </c>
      <c r="R3796">
        <v>738</v>
      </c>
      <c r="S3796">
        <v>86</v>
      </c>
      <c r="T3796">
        <v>431</v>
      </c>
      <c r="U3796">
        <v>9</v>
      </c>
      <c r="V3796">
        <v>0</v>
      </c>
      <c r="W3796">
        <v>19.899999559598285</v>
      </c>
      <c r="X3796">
        <v>5406.021363115573</v>
      </c>
      <c r="Y3796">
        <v>1881.3463981073405</v>
      </c>
      <c r="Z3796">
        <v>2455.3230061185577</v>
      </c>
      <c r="AA3796">
        <v>1545.803230687721</v>
      </c>
      <c r="AB3796">
        <v>1744.650570790428</v>
      </c>
      <c r="AC3796">
        <v>3414.3280968016456</v>
      </c>
      <c r="AD3796">
        <v>0</v>
      </c>
      <c r="AE3796">
        <v>16467.372665180865</v>
      </c>
    </row>
    <row r="3797" spans="1:31" x14ac:dyDescent="0.25">
      <c r="A3797">
        <v>2070729</v>
      </c>
      <c r="B3797">
        <v>1</v>
      </c>
      <c r="C3797" t="s">
        <v>80</v>
      </c>
      <c r="D3797" t="s">
        <v>96</v>
      </c>
      <c r="E3797" t="s">
        <v>146</v>
      </c>
      <c r="F3797" t="s">
        <v>11089</v>
      </c>
      <c r="G3797" t="s">
        <v>133</v>
      </c>
      <c r="H3797" t="s">
        <v>134</v>
      </c>
      <c r="I3797" t="s">
        <v>135</v>
      </c>
      <c r="J3797" t="s">
        <v>136</v>
      </c>
      <c r="K3797" t="s">
        <v>137</v>
      </c>
      <c r="L3797" t="s">
        <v>11090</v>
      </c>
      <c r="M3797" t="s">
        <v>11091</v>
      </c>
      <c r="N3797">
        <v>0.96499999999999997</v>
      </c>
      <c r="O3797">
        <v>0</v>
      </c>
      <c r="P3797">
        <v>217</v>
      </c>
      <c r="Q3797">
        <v>0</v>
      </c>
      <c r="R3797">
        <v>4</v>
      </c>
      <c r="S3797">
        <v>0</v>
      </c>
      <c r="T3797">
        <v>25</v>
      </c>
      <c r="U3797">
        <v>0</v>
      </c>
      <c r="V3797">
        <v>0</v>
      </c>
      <c r="W3797">
        <v>0</v>
      </c>
      <c r="X3797">
        <v>139.44875765179506</v>
      </c>
      <c r="Y3797">
        <v>0</v>
      </c>
      <c r="Z3797">
        <v>5.244765126342501</v>
      </c>
      <c r="AA3797">
        <v>0</v>
      </c>
      <c r="AB3797">
        <v>56.665464006935984</v>
      </c>
      <c r="AC3797">
        <v>0</v>
      </c>
      <c r="AD3797">
        <v>0</v>
      </c>
      <c r="AE3797">
        <v>201.35898678507357</v>
      </c>
    </row>
    <row r="3798" spans="1:31" x14ac:dyDescent="0.25">
      <c r="A3798">
        <v>2070829</v>
      </c>
      <c r="B3798">
        <v>1</v>
      </c>
      <c r="C3798" t="s">
        <v>80</v>
      </c>
      <c r="D3798" t="s">
        <v>97</v>
      </c>
      <c r="E3798" t="s">
        <v>140</v>
      </c>
      <c r="F3798" t="s">
        <v>9882</v>
      </c>
      <c r="G3798" t="s">
        <v>142</v>
      </c>
      <c r="H3798" t="s">
        <v>143</v>
      </c>
      <c r="I3798" t="s">
        <v>135</v>
      </c>
      <c r="J3798" t="s">
        <v>136</v>
      </c>
      <c r="K3798" t="s">
        <v>137</v>
      </c>
      <c r="L3798" t="s">
        <v>11092</v>
      </c>
      <c r="M3798" t="s">
        <v>11093</v>
      </c>
      <c r="N3798">
        <v>3.1258333330000001</v>
      </c>
      <c r="O3798">
        <v>0</v>
      </c>
      <c r="P3798">
        <v>22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24.863694335642379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24.863694335642379</v>
      </c>
    </row>
    <row r="3799" spans="1:31" x14ac:dyDescent="0.25">
      <c r="A3799">
        <v>2070683</v>
      </c>
      <c r="B3799">
        <v>1</v>
      </c>
      <c r="C3799" t="s">
        <v>80</v>
      </c>
      <c r="D3799" t="s">
        <v>100</v>
      </c>
      <c r="E3799" t="s">
        <v>177</v>
      </c>
      <c r="F3799" t="s">
        <v>11094</v>
      </c>
      <c r="G3799" t="s">
        <v>196</v>
      </c>
      <c r="H3799" t="s">
        <v>143</v>
      </c>
      <c r="I3799" t="s">
        <v>135</v>
      </c>
      <c r="J3799" t="s">
        <v>136</v>
      </c>
      <c r="K3799" t="s">
        <v>137</v>
      </c>
      <c r="L3799" t="s">
        <v>11095</v>
      </c>
      <c r="M3799" t="s">
        <v>11096</v>
      </c>
      <c r="N3799">
        <v>2.1930555549999999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1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0.3833924725582834</v>
      </c>
      <c r="AC3799">
        <v>0</v>
      </c>
      <c r="AD3799">
        <v>0</v>
      </c>
      <c r="AE3799">
        <v>0.3833924725582834</v>
      </c>
    </row>
    <row r="3800" spans="1:31" x14ac:dyDescent="0.25">
      <c r="A3800">
        <v>2070620</v>
      </c>
      <c r="B3800">
        <v>1</v>
      </c>
      <c r="C3800" t="s">
        <v>80</v>
      </c>
      <c r="D3800" t="s">
        <v>107</v>
      </c>
      <c r="E3800" t="s">
        <v>158</v>
      </c>
      <c r="F3800" t="s">
        <v>11097</v>
      </c>
      <c r="G3800" t="s">
        <v>385</v>
      </c>
      <c r="H3800" t="s">
        <v>143</v>
      </c>
      <c r="I3800" t="s">
        <v>135</v>
      </c>
      <c r="J3800" t="s">
        <v>136</v>
      </c>
      <c r="K3800" t="s">
        <v>137</v>
      </c>
      <c r="L3800" t="s">
        <v>11098</v>
      </c>
      <c r="M3800" t="s">
        <v>11099</v>
      </c>
      <c r="N3800">
        <v>2.2111111110000001</v>
      </c>
      <c r="O3800">
        <v>0</v>
      </c>
      <c r="P3800">
        <v>60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32.36889677977527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32.36889677977527</v>
      </c>
    </row>
    <row r="3801" spans="1:31" x14ac:dyDescent="0.25">
      <c r="A3801">
        <v>2071307</v>
      </c>
      <c r="B3801">
        <v>1</v>
      </c>
      <c r="C3801" t="s">
        <v>81</v>
      </c>
      <c r="D3801" t="s">
        <v>124</v>
      </c>
      <c r="E3801" t="s">
        <v>140</v>
      </c>
      <c r="F3801" t="s">
        <v>11100</v>
      </c>
      <c r="G3801" t="s">
        <v>142</v>
      </c>
      <c r="H3801" t="s">
        <v>143</v>
      </c>
      <c r="I3801" t="s">
        <v>135</v>
      </c>
      <c r="J3801" t="s">
        <v>136</v>
      </c>
      <c r="K3801" t="s">
        <v>137</v>
      </c>
      <c r="L3801" t="s">
        <v>11101</v>
      </c>
      <c r="M3801" t="s">
        <v>11102</v>
      </c>
      <c r="N3801">
        <v>0.66555555499999997</v>
      </c>
      <c r="O3801">
        <v>0</v>
      </c>
      <c r="P3801">
        <v>21</v>
      </c>
      <c r="Q3801">
        <v>0</v>
      </c>
      <c r="R3801">
        <v>1</v>
      </c>
      <c r="S3801">
        <v>0</v>
      </c>
      <c r="T3801">
        <v>1</v>
      </c>
      <c r="U3801">
        <v>0</v>
      </c>
      <c r="V3801">
        <v>0</v>
      </c>
      <c r="W3801">
        <v>0</v>
      </c>
      <c r="X3801">
        <v>2.1668823929487169</v>
      </c>
      <c r="Y3801">
        <v>0</v>
      </c>
      <c r="Z3801">
        <v>8.2372554909839996E-2</v>
      </c>
      <c r="AA3801">
        <v>0</v>
      </c>
      <c r="AB3801">
        <v>1.2091141628044445E-3</v>
      </c>
      <c r="AC3801">
        <v>0</v>
      </c>
      <c r="AD3801">
        <v>0</v>
      </c>
      <c r="AE3801">
        <v>2.2504640620213614</v>
      </c>
    </row>
    <row r="3802" spans="1:31" x14ac:dyDescent="0.25">
      <c r="A3802">
        <v>2071167</v>
      </c>
      <c r="B3802">
        <v>1</v>
      </c>
      <c r="C3802" t="s">
        <v>80</v>
      </c>
      <c r="D3802" t="s">
        <v>97</v>
      </c>
      <c r="E3802" t="s">
        <v>158</v>
      </c>
      <c r="F3802" t="s">
        <v>11103</v>
      </c>
      <c r="G3802" t="s">
        <v>385</v>
      </c>
      <c r="H3802" t="s">
        <v>143</v>
      </c>
      <c r="I3802" t="s">
        <v>135</v>
      </c>
      <c r="J3802" t="s">
        <v>136</v>
      </c>
      <c r="K3802" t="s">
        <v>137</v>
      </c>
      <c r="L3802" t="s">
        <v>11104</v>
      </c>
      <c r="M3802" t="s">
        <v>11105</v>
      </c>
      <c r="N3802">
        <v>3.9366666659999998</v>
      </c>
      <c r="O3802">
        <v>0</v>
      </c>
      <c r="P3802">
        <v>12</v>
      </c>
      <c r="Q3802">
        <v>0</v>
      </c>
      <c r="R3802">
        <v>0</v>
      </c>
      <c r="S3802">
        <v>0</v>
      </c>
      <c r="T3802">
        <v>9</v>
      </c>
      <c r="U3802">
        <v>0</v>
      </c>
      <c r="V3802">
        <v>0</v>
      </c>
      <c r="W3802">
        <v>0</v>
      </c>
      <c r="X3802">
        <v>27.660863491818489</v>
      </c>
      <c r="Y3802">
        <v>0</v>
      </c>
      <c r="Z3802">
        <v>0</v>
      </c>
      <c r="AA3802">
        <v>0</v>
      </c>
      <c r="AB3802">
        <v>37.589076170019155</v>
      </c>
      <c r="AC3802">
        <v>0</v>
      </c>
      <c r="AD3802">
        <v>0</v>
      </c>
      <c r="AE3802">
        <v>65.249939661837644</v>
      </c>
    </row>
    <row r="3803" spans="1:31" x14ac:dyDescent="0.25">
      <c r="A3803">
        <v>2070666</v>
      </c>
      <c r="B3803">
        <v>1</v>
      </c>
      <c r="C3803" t="s">
        <v>80</v>
      </c>
      <c r="D3803" t="s">
        <v>99</v>
      </c>
      <c r="E3803" t="s">
        <v>158</v>
      </c>
      <c r="F3803" t="s">
        <v>11106</v>
      </c>
      <c r="G3803" t="s">
        <v>160</v>
      </c>
      <c r="H3803" t="s">
        <v>143</v>
      </c>
      <c r="I3803" t="s">
        <v>135</v>
      </c>
      <c r="J3803" t="s">
        <v>136</v>
      </c>
      <c r="K3803" t="s">
        <v>137</v>
      </c>
      <c r="L3803" t="s">
        <v>11107</v>
      </c>
      <c r="M3803" t="s">
        <v>11108</v>
      </c>
      <c r="N3803">
        <v>1.5433333330000001</v>
      </c>
      <c r="O3803">
        <v>0</v>
      </c>
      <c r="P3803">
        <v>6</v>
      </c>
      <c r="Q3803">
        <v>0</v>
      </c>
      <c r="R3803">
        <v>0</v>
      </c>
      <c r="S3803">
        <v>0</v>
      </c>
      <c r="T3803">
        <v>2</v>
      </c>
      <c r="U3803">
        <v>0</v>
      </c>
      <c r="V3803">
        <v>0</v>
      </c>
      <c r="W3803">
        <v>0</v>
      </c>
      <c r="X3803">
        <v>1.5626190747362252</v>
      </c>
      <c r="Y3803">
        <v>0</v>
      </c>
      <c r="Z3803">
        <v>0</v>
      </c>
      <c r="AA3803">
        <v>0</v>
      </c>
      <c r="AB3803">
        <v>3.0787761565998499</v>
      </c>
      <c r="AC3803">
        <v>0</v>
      </c>
      <c r="AD3803">
        <v>0</v>
      </c>
      <c r="AE3803">
        <v>4.6413952313360749</v>
      </c>
    </row>
    <row r="3804" spans="1:31" x14ac:dyDescent="0.25">
      <c r="A3804">
        <v>2070480</v>
      </c>
      <c r="B3804">
        <v>1</v>
      </c>
      <c r="C3804" t="s">
        <v>80</v>
      </c>
      <c r="D3804" t="s">
        <v>94</v>
      </c>
      <c r="E3804" t="s">
        <v>131</v>
      </c>
      <c r="F3804" t="s">
        <v>11109</v>
      </c>
      <c r="G3804" t="s">
        <v>133</v>
      </c>
      <c r="H3804" t="s">
        <v>134</v>
      </c>
      <c r="I3804" t="s">
        <v>135</v>
      </c>
      <c r="J3804" t="s">
        <v>136</v>
      </c>
      <c r="K3804" t="s">
        <v>137</v>
      </c>
      <c r="L3804" t="s">
        <v>11110</v>
      </c>
      <c r="M3804" t="s">
        <v>11111</v>
      </c>
      <c r="N3804">
        <v>0.47472222200000003</v>
      </c>
      <c r="O3804">
        <v>0</v>
      </c>
      <c r="P3804">
        <v>210</v>
      </c>
      <c r="Q3804">
        <v>9</v>
      </c>
      <c r="R3804">
        <v>13</v>
      </c>
      <c r="S3804">
        <v>5</v>
      </c>
      <c r="T3804">
        <v>15</v>
      </c>
      <c r="U3804">
        <v>0</v>
      </c>
      <c r="V3804">
        <v>0</v>
      </c>
      <c r="W3804">
        <v>0</v>
      </c>
      <c r="X3804">
        <v>12.803758900724251</v>
      </c>
      <c r="Y3804">
        <v>4.4130074985025267</v>
      </c>
      <c r="Z3804">
        <v>8.4350417152734902</v>
      </c>
      <c r="AA3804">
        <v>0.49641022030994919</v>
      </c>
      <c r="AB3804">
        <v>1.7350379373262945</v>
      </c>
      <c r="AC3804">
        <v>0</v>
      </c>
      <c r="AD3804">
        <v>0</v>
      </c>
      <c r="AE3804">
        <v>27.883256272136514</v>
      </c>
    </row>
    <row r="3805" spans="1:31" x14ac:dyDescent="0.25">
      <c r="A3805">
        <v>2070812</v>
      </c>
      <c r="B3805">
        <v>1</v>
      </c>
      <c r="C3805" t="s">
        <v>80</v>
      </c>
      <c r="D3805" t="s">
        <v>96</v>
      </c>
      <c r="E3805" t="s">
        <v>177</v>
      </c>
      <c r="F3805" t="s">
        <v>11112</v>
      </c>
      <c r="G3805" t="s">
        <v>179</v>
      </c>
      <c r="H3805" t="s">
        <v>143</v>
      </c>
      <c r="I3805" t="s">
        <v>135</v>
      </c>
      <c r="J3805" t="s">
        <v>136</v>
      </c>
      <c r="K3805" t="s">
        <v>137</v>
      </c>
      <c r="L3805" t="s">
        <v>11113</v>
      </c>
      <c r="M3805" t="s">
        <v>11114</v>
      </c>
      <c r="N3805">
        <v>5.2977777770000003</v>
      </c>
      <c r="O3805">
        <v>0</v>
      </c>
      <c r="P3805">
        <v>1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2.5374392414471947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2.5374392414471947</v>
      </c>
    </row>
    <row r="3806" spans="1:31" x14ac:dyDescent="0.25">
      <c r="A3806">
        <v>2070374</v>
      </c>
      <c r="B3806">
        <v>1</v>
      </c>
      <c r="C3806" t="s">
        <v>80</v>
      </c>
      <c r="D3806" t="s">
        <v>92</v>
      </c>
      <c r="E3806" t="s">
        <v>146</v>
      </c>
      <c r="F3806" t="s">
        <v>11115</v>
      </c>
      <c r="G3806" t="s">
        <v>1007</v>
      </c>
      <c r="H3806" t="s">
        <v>134</v>
      </c>
      <c r="I3806" t="s">
        <v>135</v>
      </c>
      <c r="J3806" t="s">
        <v>3</v>
      </c>
      <c r="K3806" t="s">
        <v>137</v>
      </c>
      <c r="L3806" t="s">
        <v>11116</v>
      </c>
      <c r="M3806" t="s">
        <v>11117</v>
      </c>
      <c r="N3806">
        <v>0.60194444400000002</v>
      </c>
      <c r="O3806">
        <v>1</v>
      </c>
      <c r="P3806">
        <v>8006</v>
      </c>
      <c r="Q3806">
        <v>0</v>
      </c>
      <c r="R3806">
        <v>76</v>
      </c>
      <c r="S3806">
        <v>11</v>
      </c>
      <c r="T3806">
        <v>691</v>
      </c>
      <c r="U3806">
        <v>0</v>
      </c>
      <c r="V3806">
        <v>0</v>
      </c>
      <c r="W3806">
        <v>6.5435771673153358</v>
      </c>
      <c r="X3806">
        <v>888.79045928690755</v>
      </c>
      <c r="Y3806">
        <v>0</v>
      </c>
      <c r="Z3806">
        <v>13.066280633333491</v>
      </c>
      <c r="AA3806">
        <v>99.070569359925713</v>
      </c>
      <c r="AB3806">
        <v>379.33175211232646</v>
      </c>
      <c r="AC3806">
        <v>0</v>
      </c>
      <c r="AD3806">
        <v>0</v>
      </c>
      <c r="AE3806">
        <v>1386.8026385598084</v>
      </c>
    </row>
    <row r="3807" spans="1:31" x14ac:dyDescent="0.25">
      <c r="A3807">
        <v>2070766</v>
      </c>
      <c r="B3807">
        <v>1</v>
      </c>
      <c r="C3807" t="s">
        <v>80</v>
      </c>
      <c r="D3807" t="s">
        <v>106</v>
      </c>
      <c r="E3807" t="s">
        <v>131</v>
      </c>
      <c r="F3807" t="s">
        <v>11118</v>
      </c>
      <c r="G3807" t="s">
        <v>133</v>
      </c>
      <c r="H3807" t="s">
        <v>134</v>
      </c>
      <c r="I3807" t="s">
        <v>259</v>
      </c>
      <c r="J3807" t="s">
        <v>136</v>
      </c>
      <c r="K3807" t="s">
        <v>137</v>
      </c>
      <c r="L3807" t="s">
        <v>11119</v>
      </c>
      <c r="M3807" t="s">
        <v>11120</v>
      </c>
      <c r="N3807">
        <v>1.1111111E-2</v>
      </c>
      <c r="O3807">
        <v>0</v>
      </c>
      <c r="P3807">
        <v>1798</v>
      </c>
      <c r="Q3807">
        <v>20</v>
      </c>
      <c r="R3807">
        <v>165</v>
      </c>
      <c r="S3807">
        <v>15</v>
      </c>
      <c r="T3807">
        <v>232</v>
      </c>
      <c r="U3807">
        <v>0</v>
      </c>
      <c r="V3807">
        <v>0</v>
      </c>
      <c r="W3807">
        <v>0</v>
      </c>
      <c r="X3807">
        <v>3.0460966311667517</v>
      </c>
      <c r="Y3807">
        <v>0.77649852096600014</v>
      </c>
      <c r="Z3807">
        <v>4.4582711708329006</v>
      </c>
      <c r="AA3807">
        <v>0.94250009613397789</v>
      </c>
      <c r="AB3807">
        <v>3.044897923769367</v>
      </c>
      <c r="AC3807">
        <v>0</v>
      </c>
      <c r="AD3807">
        <v>0</v>
      </c>
      <c r="AE3807">
        <v>12.268264342868997</v>
      </c>
    </row>
    <row r="3808" spans="1:31" x14ac:dyDescent="0.25">
      <c r="A3808">
        <v>2071061</v>
      </c>
      <c r="B3808">
        <v>1</v>
      </c>
      <c r="C3808" t="s">
        <v>80</v>
      </c>
      <c r="D3808" t="s">
        <v>105</v>
      </c>
      <c r="E3808" t="s">
        <v>131</v>
      </c>
      <c r="F3808" t="s">
        <v>11121</v>
      </c>
      <c r="G3808" t="s">
        <v>133</v>
      </c>
      <c r="H3808" t="s">
        <v>134</v>
      </c>
      <c r="I3808" t="s">
        <v>135</v>
      </c>
      <c r="J3808" t="s">
        <v>136</v>
      </c>
      <c r="K3808" t="s">
        <v>137</v>
      </c>
      <c r="L3808" t="s">
        <v>11122</v>
      </c>
      <c r="M3808" t="s">
        <v>11123</v>
      </c>
      <c r="N3808">
        <v>0.98</v>
      </c>
      <c r="O3808">
        <v>0</v>
      </c>
      <c r="P3808">
        <v>1228</v>
      </c>
      <c r="Q3808">
        <v>0</v>
      </c>
      <c r="R3808">
        <v>191</v>
      </c>
      <c r="S3808">
        <v>1</v>
      </c>
      <c r="T3808">
        <v>176</v>
      </c>
      <c r="U3808">
        <v>0</v>
      </c>
      <c r="V3808">
        <v>1</v>
      </c>
      <c r="W3808">
        <v>0</v>
      </c>
      <c r="X3808">
        <v>324.73206356870759</v>
      </c>
      <c r="Y3808">
        <v>0</v>
      </c>
      <c r="Z3808">
        <v>92.311000813854193</v>
      </c>
      <c r="AA3808">
        <v>12.706551263904878</v>
      </c>
      <c r="AB3808">
        <v>182.94050033473587</v>
      </c>
      <c r="AC3808">
        <v>0</v>
      </c>
      <c r="AD3808">
        <v>2.2969554574570576</v>
      </c>
      <c r="AE3808">
        <v>614.98707143865965</v>
      </c>
    </row>
    <row r="3809" spans="1:31" x14ac:dyDescent="0.25">
      <c r="A3809">
        <v>2070915</v>
      </c>
      <c r="B3809">
        <v>1</v>
      </c>
      <c r="C3809" t="s">
        <v>81</v>
      </c>
      <c r="D3809" t="s">
        <v>115</v>
      </c>
      <c r="E3809" t="s">
        <v>131</v>
      </c>
      <c r="F3809" t="s">
        <v>11124</v>
      </c>
      <c r="G3809" t="s">
        <v>222</v>
      </c>
      <c r="H3809" t="s">
        <v>134</v>
      </c>
      <c r="I3809" t="s">
        <v>135</v>
      </c>
      <c r="J3809" t="s">
        <v>136</v>
      </c>
      <c r="K3809" t="s">
        <v>137</v>
      </c>
      <c r="L3809" t="s">
        <v>9680</v>
      </c>
      <c r="M3809" t="s">
        <v>11125</v>
      </c>
      <c r="N3809">
        <v>6.2936111109999997</v>
      </c>
      <c r="O3809">
        <v>0</v>
      </c>
      <c r="P3809">
        <v>1142</v>
      </c>
      <c r="Q3809">
        <v>1</v>
      </c>
      <c r="R3809">
        <v>42</v>
      </c>
      <c r="S3809">
        <v>6</v>
      </c>
      <c r="T3809">
        <v>87</v>
      </c>
      <c r="U3809">
        <v>0</v>
      </c>
      <c r="V3809">
        <v>0</v>
      </c>
      <c r="W3809">
        <v>0</v>
      </c>
      <c r="X3809">
        <v>801.49803820910586</v>
      </c>
      <c r="Y3809">
        <v>10.170805481237508</v>
      </c>
      <c r="Z3809">
        <v>59.593068257568262</v>
      </c>
      <c r="AA3809">
        <v>27.939162456987734</v>
      </c>
      <c r="AB3809">
        <v>194.45482228414099</v>
      </c>
      <c r="AC3809">
        <v>0</v>
      </c>
      <c r="AD3809">
        <v>0</v>
      </c>
      <c r="AE3809">
        <v>1093.6558966890404</v>
      </c>
    </row>
    <row r="3810" spans="1:31" x14ac:dyDescent="0.25">
      <c r="A3810">
        <v>2070474</v>
      </c>
      <c r="B3810">
        <v>1</v>
      </c>
      <c r="C3810" t="s">
        <v>80</v>
      </c>
      <c r="D3810" t="s">
        <v>100</v>
      </c>
      <c r="E3810" t="s">
        <v>177</v>
      </c>
      <c r="F3810" t="s">
        <v>11126</v>
      </c>
      <c r="G3810" t="s">
        <v>183</v>
      </c>
      <c r="H3810" t="s">
        <v>143</v>
      </c>
      <c r="I3810" t="s">
        <v>135</v>
      </c>
      <c r="J3810" t="s">
        <v>136</v>
      </c>
      <c r="K3810" t="s">
        <v>137</v>
      </c>
      <c r="L3810" t="s">
        <v>11127</v>
      </c>
      <c r="M3810" t="s">
        <v>11128</v>
      </c>
      <c r="N3810">
        <v>4.4597222219999999</v>
      </c>
      <c r="O3810">
        <v>0</v>
      </c>
      <c r="P3810">
        <v>6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3.7919935686178161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3.7919935686178161</v>
      </c>
    </row>
    <row r="3811" spans="1:31" x14ac:dyDescent="0.25">
      <c r="A3811">
        <v>2071290</v>
      </c>
      <c r="B3811">
        <v>1</v>
      </c>
      <c r="C3811" t="s">
        <v>80</v>
      </c>
      <c r="D3811" t="s">
        <v>96</v>
      </c>
      <c r="E3811" t="s">
        <v>177</v>
      </c>
      <c r="F3811" t="s">
        <v>11129</v>
      </c>
      <c r="G3811" t="s">
        <v>196</v>
      </c>
      <c r="H3811" t="s">
        <v>143</v>
      </c>
      <c r="I3811" t="s">
        <v>135</v>
      </c>
      <c r="J3811" t="s">
        <v>136</v>
      </c>
      <c r="K3811" t="s">
        <v>137</v>
      </c>
      <c r="L3811" t="s">
        <v>11130</v>
      </c>
      <c r="M3811" t="s">
        <v>11131</v>
      </c>
      <c r="N3811">
        <v>1.6130555550000001</v>
      </c>
      <c r="O3811">
        <v>0</v>
      </c>
      <c r="P3811">
        <v>1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2.7177050163275002E-2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2.7177050163275002E-2</v>
      </c>
    </row>
    <row r="3812" spans="1:31" x14ac:dyDescent="0.25">
      <c r="A3812">
        <v>2071313</v>
      </c>
      <c r="B3812">
        <v>1</v>
      </c>
      <c r="C3812" t="s">
        <v>81</v>
      </c>
      <c r="D3812" t="s">
        <v>112</v>
      </c>
      <c r="E3812" t="s">
        <v>177</v>
      </c>
      <c r="F3812" t="s">
        <v>11132</v>
      </c>
      <c r="G3812" t="s">
        <v>183</v>
      </c>
      <c r="H3812" t="s">
        <v>143</v>
      </c>
      <c r="I3812" t="s">
        <v>135</v>
      </c>
      <c r="J3812" t="s">
        <v>136</v>
      </c>
      <c r="K3812" t="s">
        <v>137</v>
      </c>
      <c r="L3812" t="s">
        <v>11133</v>
      </c>
      <c r="M3812" t="s">
        <v>11134</v>
      </c>
      <c r="N3812">
        <v>2.718611111</v>
      </c>
      <c r="O3812">
        <v>0</v>
      </c>
      <c r="P3812">
        <v>1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0.19521367317578503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0.19521367317578503</v>
      </c>
    </row>
    <row r="3813" spans="1:31" x14ac:dyDescent="0.25">
      <c r="A3813">
        <v>2071147</v>
      </c>
      <c r="B3813">
        <v>1</v>
      </c>
      <c r="C3813" t="s">
        <v>80</v>
      </c>
      <c r="D3813" t="s">
        <v>93</v>
      </c>
      <c r="E3813" t="s">
        <v>158</v>
      </c>
      <c r="F3813" t="s">
        <v>11135</v>
      </c>
      <c r="G3813" t="s">
        <v>160</v>
      </c>
      <c r="H3813" t="s">
        <v>143</v>
      </c>
      <c r="I3813" t="s">
        <v>135</v>
      </c>
      <c r="J3813" t="s">
        <v>136</v>
      </c>
      <c r="K3813" t="s">
        <v>137</v>
      </c>
      <c r="L3813" t="s">
        <v>11136</v>
      </c>
      <c r="M3813" t="s">
        <v>11137</v>
      </c>
      <c r="N3813">
        <v>1.8447222219999999</v>
      </c>
      <c r="O3813">
        <v>0</v>
      </c>
      <c r="P3813">
        <v>1</v>
      </c>
      <c r="Q3813">
        <v>0</v>
      </c>
      <c r="R3813">
        <v>0</v>
      </c>
      <c r="S3813">
        <v>0</v>
      </c>
      <c r="T3813">
        <v>3</v>
      </c>
      <c r="U3813">
        <v>0</v>
      </c>
      <c r="V3813">
        <v>0</v>
      </c>
      <c r="W3813">
        <v>0</v>
      </c>
      <c r="X3813">
        <v>0.2113107508394042</v>
      </c>
      <c r="Y3813">
        <v>0</v>
      </c>
      <c r="Z3813">
        <v>0</v>
      </c>
      <c r="AA3813">
        <v>0</v>
      </c>
      <c r="AB3813">
        <v>20.887652243552175</v>
      </c>
      <c r="AC3813">
        <v>0</v>
      </c>
      <c r="AD3813">
        <v>0</v>
      </c>
      <c r="AE3813">
        <v>21.098962994391581</v>
      </c>
    </row>
    <row r="3814" spans="1:31" x14ac:dyDescent="0.25">
      <c r="A3814">
        <v>2070580</v>
      </c>
      <c r="B3814">
        <v>1</v>
      </c>
      <c r="C3814" t="s">
        <v>80</v>
      </c>
      <c r="D3814" t="s">
        <v>101</v>
      </c>
      <c r="E3814" t="s">
        <v>158</v>
      </c>
      <c r="F3814" t="s">
        <v>11138</v>
      </c>
      <c r="G3814" t="s">
        <v>160</v>
      </c>
      <c r="H3814" t="s">
        <v>143</v>
      </c>
      <c r="I3814" t="s">
        <v>135</v>
      </c>
      <c r="J3814" t="s">
        <v>136</v>
      </c>
      <c r="K3814" t="s">
        <v>137</v>
      </c>
      <c r="L3814" t="s">
        <v>11139</v>
      </c>
      <c r="M3814" t="s">
        <v>11140</v>
      </c>
      <c r="N3814">
        <v>0.41666666600000002</v>
      </c>
      <c r="O3814">
        <v>0</v>
      </c>
      <c r="P3814">
        <v>129</v>
      </c>
      <c r="Q3814">
        <v>0</v>
      </c>
      <c r="R3814">
        <v>0</v>
      </c>
      <c r="S3814">
        <v>0</v>
      </c>
      <c r="T3814">
        <v>4</v>
      </c>
      <c r="U3814">
        <v>0</v>
      </c>
      <c r="V3814">
        <v>0</v>
      </c>
      <c r="W3814">
        <v>0</v>
      </c>
      <c r="X3814">
        <v>10.491113412545415</v>
      </c>
      <c r="Y3814">
        <v>0</v>
      </c>
      <c r="Z3814">
        <v>0</v>
      </c>
      <c r="AA3814">
        <v>0</v>
      </c>
      <c r="AB3814">
        <v>4.2058642410462506</v>
      </c>
      <c r="AC3814">
        <v>0</v>
      </c>
      <c r="AD3814">
        <v>0</v>
      </c>
      <c r="AE3814">
        <v>14.696977653591667</v>
      </c>
    </row>
    <row r="3815" spans="1:31" x14ac:dyDescent="0.25">
      <c r="A3815">
        <v>2070912</v>
      </c>
      <c r="B3815">
        <v>1</v>
      </c>
      <c r="C3815" t="s">
        <v>80</v>
      </c>
      <c r="D3815" t="s">
        <v>93</v>
      </c>
      <c r="E3815" t="s">
        <v>505</v>
      </c>
      <c r="F3815" t="s">
        <v>11141</v>
      </c>
      <c r="G3815" t="s">
        <v>569</v>
      </c>
      <c r="H3815" t="s">
        <v>143</v>
      </c>
      <c r="I3815" t="s">
        <v>135</v>
      </c>
      <c r="J3815" t="s">
        <v>136</v>
      </c>
      <c r="K3815" t="s">
        <v>137</v>
      </c>
      <c r="L3815" t="s">
        <v>11142</v>
      </c>
      <c r="M3815" t="s">
        <v>11143</v>
      </c>
      <c r="N3815">
        <v>7.5272222219999998</v>
      </c>
      <c r="O3815">
        <v>0</v>
      </c>
      <c r="P3815">
        <v>43</v>
      </c>
      <c r="Q3815">
        <v>0</v>
      </c>
      <c r="R3815">
        <v>0</v>
      </c>
      <c r="S3815">
        <v>0</v>
      </c>
      <c r="T3815">
        <v>4</v>
      </c>
      <c r="U3815">
        <v>0</v>
      </c>
      <c r="V3815">
        <v>0</v>
      </c>
      <c r="W3815">
        <v>0</v>
      </c>
      <c r="X3815">
        <v>66.443581470161433</v>
      </c>
      <c r="Y3815">
        <v>0</v>
      </c>
      <c r="Z3815">
        <v>0</v>
      </c>
      <c r="AA3815">
        <v>0</v>
      </c>
      <c r="AB3815">
        <v>4.530567155954742</v>
      </c>
      <c r="AC3815">
        <v>0</v>
      </c>
      <c r="AD3815">
        <v>0</v>
      </c>
      <c r="AE3815">
        <v>70.974148626116175</v>
      </c>
    </row>
    <row r="3816" spans="1:31" x14ac:dyDescent="0.25">
      <c r="A3816">
        <v>2071121</v>
      </c>
      <c r="B3816">
        <v>1</v>
      </c>
      <c r="C3816" t="s">
        <v>80</v>
      </c>
      <c r="D3816" t="s">
        <v>97</v>
      </c>
      <c r="E3816" t="s">
        <v>177</v>
      </c>
      <c r="F3816" t="s">
        <v>11144</v>
      </c>
      <c r="G3816" t="s">
        <v>183</v>
      </c>
      <c r="H3816" t="s">
        <v>143</v>
      </c>
      <c r="I3816" t="s">
        <v>135</v>
      </c>
      <c r="J3816" t="s">
        <v>136</v>
      </c>
      <c r="K3816" t="s">
        <v>137</v>
      </c>
      <c r="L3816" t="s">
        <v>11145</v>
      </c>
      <c r="M3816" t="s">
        <v>11146</v>
      </c>
      <c r="N3816">
        <v>0.99333333300000004</v>
      </c>
      <c r="O3816">
        <v>0</v>
      </c>
      <c r="P3816">
        <v>1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0.301136829431845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0.301136829431845</v>
      </c>
    </row>
    <row r="3817" spans="1:31" x14ac:dyDescent="0.25">
      <c r="A3817">
        <v>2070457</v>
      </c>
      <c r="B3817">
        <v>1</v>
      </c>
      <c r="C3817" t="s">
        <v>80</v>
      </c>
      <c r="D3817" t="s">
        <v>96</v>
      </c>
      <c r="E3817" t="s">
        <v>146</v>
      </c>
      <c r="F3817" t="s">
        <v>11147</v>
      </c>
      <c r="G3817" t="s">
        <v>133</v>
      </c>
      <c r="H3817" t="s">
        <v>134</v>
      </c>
      <c r="I3817" t="s">
        <v>135</v>
      </c>
      <c r="J3817" t="s">
        <v>136</v>
      </c>
      <c r="K3817" t="s">
        <v>137</v>
      </c>
      <c r="L3817" t="s">
        <v>9831</v>
      </c>
      <c r="M3817" t="s">
        <v>11148</v>
      </c>
      <c r="N3817">
        <v>1.7813888879999999</v>
      </c>
      <c r="O3817">
        <v>0</v>
      </c>
      <c r="P3817">
        <v>858</v>
      </c>
      <c r="Q3817">
        <v>0</v>
      </c>
      <c r="R3817">
        <v>7</v>
      </c>
      <c r="S3817">
        <v>0</v>
      </c>
      <c r="T3817">
        <v>176</v>
      </c>
      <c r="U3817">
        <v>0</v>
      </c>
      <c r="V3817">
        <v>0</v>
      </c>
      <c r="W3817">
        <v>0</v>
      </c>
      <c r="X3817">
        <v>1009.7458315048258</v>
      </c>
      <c r="Y3817">
        <v>0</v>
      </c>
      <c r="Z3817">
        <v>14.451849232788797</v>
      </c>
      <c r="AA3817">
        <v>0</v>
      </c>
      <c r="AB3817">
        <v>501.82030562826895</v>
      </c>
      <c r="AC3817">
        <v>0</v>
      </c>
      <c r="AD3817">
        <v>0</v>
      </c>
      <c r="AE3817">
        <v>1526.0179863658834</v>
      </c>
    </row>
    <row r="3818" spans="1:31" x14ac:dyDescent="0.25">
      <c r="A3818">
        <v>2071104</v>
      </c>
      <c r="B3818">
        <v>1</v>
      </c>
      <c r="C3818" t="s">
        <v>81</v>
      </c>
      <c r="D3818" t="s">
        <v>122</v>
      </c>
      <c r="E3818" t="s">
        <v>146</v>
      </c>
      <c r="F3818" t="s">
        <v>10019</v>
      </c>
      <c r="G3818" t="s">
        <v>133</v>
      </c>
      <c r="H3818" t="s">
        <v>134</v>
      </c>
      <c r="I3818" t="s">
        <v>135</v>
      </c>
      <c r="J3818" t="s">
        <v>136</v>
      </c>
      <c r="K3818" t="s">
        <v>137</v>
      </c>
      <c r="L3818" t="s">
        <v>11149</v>
      </c>
      <c r="M3818" t="s">
        <v>11150</v>
      </c>
      <c r="N3818">
        <v>2.886111111</v>
      </c>
      <c r="O3818">
        <v>12</v>
      </c>
      <c r="P3818">
        <v>819</v>
      </c>
      <c r="Q3818">
        <v>1</v>
      </c>
      <c r="R3818">
        <v>19</v>
      </c>
      <c r="S3818">
        <v>2</v>
      </c>
      <c r="T3818">
        <v>52</v>
      </c>
      <c r="U3818">
        <v>1</v>
      </c>
      <c r="V3818">
        <v>0</v>
      </c>
      <c r="W3818">
        <v>7.9563738840868181</v>
      </c>
      <c r="X3818">
        <v>354.72473694056521</v>
      </c>
      <c r="Y3818">
        <v>0.10252279665228334</v>
      </c>
      <c r="Z3818">
        <v>28.964293627157019</v>
      </c>
      <c r="AA3818">
        <v>172.15530421967199</v>
      </c>
      <c r="AB3818">
        <v>33.985867623160885</v>
      </c>
      <c r="AC3818">
        <v>3.8311004434650671</v>
      </c>
      <c r="AD3818">
        <v>0</v>
      </c>
      <c r="AE3818">
        <v>601.72019953475922</v>
      </c>
    </row>
    <row r="3819" spans="1:31" x14ac:dyDescent="0.25">
      <c r="A3819">
        <v>2071270</v>
      </c>
      <c r="B3819">
        <v>1</v>
      </c>
      <c r="C3819" t="s">
        <v>80</v>
      </c>
      <c r="D3819" t="s">
        <v>93</v>
      </c>
      <c r="E3819" t="s">
        <v>158</v>
      </c>
      <c r="F3819" t="s">
        <v>11151</v>
      </c>
      <c r="G3819" t="s">
        <v>7838</v>
      </c>
      <c r="H3819" t="s">
        <v>143</v>
      </c>
      <c r="I3819" t="s">
        <v>135</v>
      </c>
      <c r="J3819" t="s">
        <v>136</v>
      </c>
      <c r="K3819" t="s">
        <v>137</v>
      </c>
      <c r="L3819" t="s">
        <v>11152</v>
      </c>
      <c r="M3819" t="s">
        <v>11153</v>
      </c>
      <c r="N3819">
        <v>4.9597222219999999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3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5.3924476212972277</v>
      </c>
      <c r="AC3819">
        <v>0</v>
      </c>
      <c r="AD3819">
        <v>0</v>
      </c>
      <c r="AE3819">
        <v>5.3924476212972277</v>
      </c>
    </row>
    <row r="3820" spans="1:31" x14ac:dyDescent="0.25">
      <c r="A3820">
        <v>2071078</v>
      </c>
      <c r="B3820">
        <v>1</v>
      </c>
      <c r="C3820" t="s">
        <v>81</v>
      </c>
      <c r="D3820" t="s">
        <v>128</v>
      </c>
      <c r="E3820" t="s">
        <v>146</v>
      </c>
      <c r="F3820" t="s">
        <v>11154</v>
      </c>
      <c r="G3820" t="s">
        <v>133</v>
      </c>
      <c r="H3820" t="s">
        <v>134</v>
      </c>
      <c r="I3820" t="s">
        <v>135</v>
      </c>
      <c r="J3820" t="s">
        <v>136</v>
      </c>
      <c r="K3820" t="s">
        <v>137</v>
      </c>
      <c r="L3820" t="s">
        <v>11155</v>
      </c>
      <c r="M3820" t="s">
        <v>11156</v>
      </c>
      <c r="N3820">
        <v>0.40361111100000002</v>
      </c>
      <c r="O3820">
        <v>7</v>
      </c>
      <c r="P3820">
        <v>3198</v>
      </c>
      <c r="Q3820">
        <v>27</v>
      </c>
      <c r="R3820">
        <v>21</v>
      </c>
      <c r="S3820">
        <v>17</v>
      </c>
      <c r="T3820">
        <v>223</v>
      </c>
      <c r="U3820">
        <v>0</v>
      </c>
      <c r="V3820">
        <v>0</v>
      </c>
      <c r="W3820">
        <v>1.0696203132439059</v>
      </c>
      <c r="X3820">
        <v>193.9303952619741</v>
      </c>
      <c r="Y3820">
        <v>45.043761277393024</v>
      </c>
      <c r="Z3820">
        <v>11.135262826431715</v>
      </c>
      <c r="AA3820">
        <v>46.946271642015112</v>
      </c>
      <c r="AB3820">
        <v>25.159128359623143</v>
      </c>
      <c r="AC3820">
        <v>0</v>
      </c>
      <c r="AD3820">
        <v>0</v>
      </c>
      <c r="AE3820">
        <v>323.28443968068103</v>
      </c>
    </row>
    <row r="3821" spans="1:31" x14ac:dyDescent="0.25">
      <c r="A3821">
        <v>2070414</v>
      </c>
      <c r="B3821">
        <v>1</v>
      </c>
      <c r="C3821" t="s">
        <v>80</v>
      </c>
      <c r="D3821" t="s">
        <v>100</v>
      </c>
      <c r="E3821" t="s">
        <v>177</v>
      </c>
      <c r="F3821" t="s">
        <v>11157</v>
      </c>
      <c r="G3821" t="s">
        <v>324</v>
      </c>
      <c r="H3821" t="s">
        <v>143</v>
      </c>
      <c r="I3821" t="s">
        <v>135</v>
      </c>
      <c r="J3821" t="s">
        <v>136</v>
      </c>
      <c r="K3821" t="s">
        <v>137</v>
      </c>
      <c r="L3821" t="s">
        <v>11158</v>
      </c>
      <c r="M3821" t="s">
        <v>11159</v>
      </c>
      <c r="N3821">
        <v>0.64861111100000002</v>
      </c>
      <c r="O3821">
        <v>0</v>
      </c>
      <c r="P3821">
        <v>7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1.5161585210470134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1.5161585210470134</v>
      </c>
    </row>
    <row r="3822" spans="1:31" x14ac:dyDescent="0.25">
      <c r="A3822">
        <v>2071247</v>
      </c>
      <c r="B3822">
        <v>1</v>
      </c>
      <c r="C3822" t="s">
        <v>80</v>
      </c>
      <c r="D3822" t="s">
        <v>108</v>
      </c>
      <c r="E3822" t="s">
        <v>158</v>
      </c>
      <c r="F3822" t="s">
        <v>11160</v>
      </c>
      <c r="G3822" t="s">
        <v>160</v>
      </c>
      <c r="H3822" t="s">
        <v>143</v>
      </c>
      <c r="I3822" t="s">
        <v>135</v>
      </c>
      <c r="J3822" t="s">
        <v>136</v>
      </c>
      <c r="K3822" t="s">
        <v>137</v>
      </c>
      <c r="L3822" t="s">
        <v>11161</v>
      </c>
      <c r="M3822" t="s">
        <v>11162</v>
      </c>
      <c r="N3822">
        <v>1.5363888880000001</v>
      </c>
      <c r="O3822">
        <v>0</v>
      </c>
      <c r="P3822">
        <v>9</v>
      </c>
      <c r="Q3822">
        <v>0</v>
      </c>
      <c r="R3822">
        <v>3</v>
      </c>
      <c r="S3822">
        <v>0</v>
      </c>
      <c r="T3822">
        <v>1</v>
      </c>
      <c r="U3822">
        <v>0</v>
      </c>
      <c r="V3822">
        <v>0</v>
      </c>
      <c r="W3822">
        <v>0</v>
      </c>
      <c r="X3822">
        <v>2.0056888958461991</v>
      </c>
      <c r="Y3822">
        <v>0</v>
      </c>
      <c r="Z3822">
        <v>1.013898241773675</v>
      </c>
      <c r="AA3822">
        <v>0</v>
      </c>
      <c r="AB3822">
        <v>0.97187584182566278</v>
      </c>
      <c r="AC3822">
        <v>0</v>
      </c>
      <c r="AD3822">
        <v>0</v>
      </c>
      <c r="AE3822">
        <v>3.991462979445537</v>
      </c>
    </row>
    <row r="3823" spans="1:31" x14ac:dyDescent="0.25">
      <c r="A3823">
        <v>2070314</v>
      </c>
      <c r="B3823">
        <v>1</v>
      </c>
      <c r="C3823" t="s">
        <v>80</v>
      </c>
      <c r="D3823" t="s">
        <v>82</v>
      </c>
      <c r="E3823" t="s">
        <v>146</v>
      </c>
      <c r="F3823" t="s">
        <v>9607</v>
      </c>
      <c r="G3823" t="s">
        <v>513</v>
      </c>
      <c r="H3823" t="s">
        <v>134</v>
      </c>
      <c r="I3823" t="s">
        <v>135</v>
      </c>
      <c r="J3823" t="s">
        <v>136</v>
      </c>
      <c r="K3823" t="s">
        <v>155</v>
      </c>
      <c r="L3823" t="s">
        <v>11163</v>
      </c>
      <c r="M3823" t="s">
        <v>11164</v>
      </c>
      <c r="N3823">
        <v>0.14583333300000001</v>
      </c>
      <c r="O3823">
        <v>0</v>
      </c>
      <c r="P3823">
        <v>905</v>
      </c>
      <c r="Q3823">
        <v>0</v>
      </c>
      <c r="R3823">
        <v>0</v>
      </c>
      <c r="S3823">
        <v>5</v>
      </c>
      <c r="T3823">
        <v>1278</v>
      </c>
      <c r="U3823">
        <v>1</v>
      </c>
      <c r="V3823">
        <v>20</v>
      </c>
      <c r="W3823">
        <v>0</v>
      </c>
      <c r="X3823">
        <v>22.702556762480729</v>
      </c>
      <c r="Y3823">
        <v>0</v>
      </c>
      <c r="Z3823">
        <v>0</v>
      </c>
      <c r="AA3823">
        <v>250.14762195609089</v>
      </c>
      <c r="AB3823">
        <v>174.12641585867178</v>
      </c>
      <c r="AC3823">
        <v>9.2355545191303321</v>
      </c>
      <c r="AD3823">
        <v>11.469223806208731</v>
      </c>
      <c r="AE3823">
        <v>467.6813729025825</v>
      </c>
    </row>
    <row r="3824" spans="1:31" x14ac:dyDescent="0.25">
      <c r="A3824">
        <v>2070437</v>
      </c>
      <c r="B3824">
        <v>1</v>
      </c>
      <c r="C3824" t="s">
        <v>80</v>
      </c>
      <c r="D3824" t="s">
        <v>102</v>
      </c>
      <c r="E3824" t="s">
        <v>146</v>
      </c>
      <c r="F3824" t="s">
        <v>11165</v>
      </c>
      <c r="G3824" t="s">
        <v>273</v>
      </c>
      <c r="H3824" t="s">
        <v>134</v>
      </c>
      <c r="I3824" t="s">
        <v>135</v>
      </c>
      <c r="J3824" t="s">
        <v>136</v>
      </c>
      <c r="K3824" t="s">
        <v>155</v>
      </c>
      <c r="L3824" t="s">
        <v>11166</v>
      </c>
      <c r="M3824" t="s">
        <v>11167</v>
      </c>
      <c r="N3824">
        <v>1.414727777</v>
      </c>
      <c r="O3824">
        <v>0</v>
      </c>
      <c r="P3824">
        <v>55</v>
      </c>
      <c r="Q3824">
        <v>0</v>
      </c>
      <c r="R3824">
        <v>32</v>
      </c>
      <c r="S3824">
        <v>1</v>
      </c>
      <c r="T3824">
        <v>10</v>
      </c>
      <c r="U3824">
        <v>0</v>
      </c>
      <c r="V3824">
        <v>0</v>
      </c>
      <c r="W3824">
        <v>0</v>
      </c>
      <c r="X3824">
        <v>18.420547704503583</v>
      </c>
      <c r="Y3824">
        <v>0</v>
      </c>
      <c r="Z3824">
        <v>14.436993041898171</v>
      </c>
      <c r="AA3824">
        <v>254.75337104592052</v>
      </c>
      <c r="AB3824">
        <v>4.4661347951485304</v>
      </c>
      <c r="AC3824">
        <v>0</v>
      </c>
      <c r="AD3824">
        <v>0</v>
      </c>
      <c r="AE3824">
        <v>292.07704658747082</v>
      </c>
    </row>
    <row r="3825" spans="1:31" x14ac:dyDescent="0.25">
      <c r="A3825">
        <v>2070786</v>
      </c>
      <c r="B3825">
        <v>1</v>
      </c>
      <c r="C3825" t="s">
        <v>80</v>
      </c>
      <c r="D3825" t="s">
        <v>93</v>
      </c>
      <c r="E3825" t="s">
        <v>146</v>
      </c>
      <c r="F3825" t="s">
        <v>11168</v>
      </c>
      <c r="G3825" t="s">
        <v>133</v>
      </c>
      <c r="H3825" t="s">
        <v>134</v>
      </c>
      <c r="I3825" t="s">
        <v>135</v>
      </c>
      <c r="J3825" t="s">
        <v>136</v>
      </c>
      <c r="K3825" t="s">
        <v>137</v>
      </c>
      <c r="L3825" t="s">
        <v>11169</v>
      </c>
      <c r="M3825" t="s">
        <v>353</v>
      </c>
      <c r="N3825">
        <v>0.385833333</v>
      </c>
      <c r="O3825">
        <v>5</v>
      </c>
      <c r="P3825">
        <v>4256</v>
      </c>
      <c r="Q3825">
        <v>155</v>
      </c>
      <c r="R3825">
        <v>908</v>
      </c>
      <c r="S3825">
        <v>33</v>
      </c>
      <c r="T3825">
        <v>1002</v>
      </c>
      <c r="U3825">
        <v>7</v>
      </c>
      <c r="V3825">
        <v>0</v>
      </c>
      <c r="W3825">
        <v>1.0213148776697532</v>
      </c>
      <c r="X3825">
        <v>252.83313348877471</v>
      </c>
      <c r="Y3825">
        <v>457.08371574170246</v>
      </c>
      <c r="Z3825">
        <v>272.00150032880907</v>
      </c>
      <c r="AA3825">
        <v>145.36206390980166</v>
      </c>
      <c r="AB3825">
        <v>349.1946141978612</v>
      </c>
      <c r="AC3825">
        <v>246.4844975128338</v>
      </c>
      <c r="AD3825">
        <v>0</v>
      </c>
      <c r="AE3825">
        <v>1723.9808400574527</v>
      </c>
    </row>
    <row r="3826" spans="1:31" x14ac:dyDescent="0.25">
      <c r="A3826">
        <v>2070643</v>
      </c>
      <c r="B3826">
        <v>1</v>
      </c>
      <c r="C3826" t="s">
        <v>80</v>
      </c>
      <c r="D3826" t="s">
        <v>103</v>
      </c>
      <c r="E3826" t="s">
        <v>169</v>
      </c>
      <c r="F3826" t="s">
        <v>11170</v>
      </c>
      <c r="G3826" t="s">
        <v>133</v>
      </c>
      <c r="H3826" t="s">
        <v>134</v>
      </c>
      <c r="I3826" t="s">
        <v>135</v>
      </c>
      <c r="J3826" t="s">
        <v>136</v>
      </c>
      <c r="K3826" t="s">
        <v>137</v>
      </c>
      <c r="L3826" t="s">
        <v>11171</v>
      </c>
      <c r="M3826" t="s">
        <v>11172</v>
      </c>
      <c r="N3826">
        <v>0.73972222200000004</v>
      </c>
      <c r="O3826">
        <v>0</v>
      </c>
      <c r="P3826">
        <v>4380</v>
      </c>
      <c r="Q3826">
        <v>0</v>
      </c>
      <c r="R3826">
        <v>70</v>
      </c>
      <c r="S3826">
        <v>0</v>
      </c>
      <c r="T3826">
        <v>408</v>
      </c>
      <c r="U3826">
        <v>0</v>
      </c>
      <c r="V3826">
        <v>0</v>
      </c>
      <c r="W3826">
        <v>0</v>
      </c>
      <c r="X3826">
        <v>750.93598782884544</v>
      </c>
      <c r="Y3826">
        <v>0</v>
      </c>
      <c r="Z3826">
        <v>44.085351674129129</v>
      </c>
      <c r="AA3826">
        <v>0</v>
      </c>
      <c r="AB3826">
        <v>276.01410484590696</v>
      </c>
      <c r="AC3826">
        <v>0</v>
      </c>
      <c r="AD3826">
        <v>0</v>
      </c>
      <c r="AE3826">
        <v>1071.0354443488816</v>
      </c>
    </row>
    <row r="3827" spans="1:31" x14ac:dyDescent="0.25">
      <c r="A3827">
        <v>2071141</v>
      </c>
      <c r="B3827">
        <v>1</v>
      </c>
      <c r="C3827" t="s">
        <v>81</v>
      </c>
      <c r="D3827" t="s">
        <v>128</v>
      </c>
      <c r="E3827" t="s">
        <v>169</v>
      </c>
      <c r="F3827" t="s">
        <v>11173</v>
      </c>
      <c r="G3827" t="s">
        <v>133</v>
      </c>
      <c r="H3827" t="s">
        <v>134</v>
      </c>
      <c r="I3827" t="s">
        <v>135</v>
      </c>
      <c r="J3827" t="s">
        <v>136</v>
      </c>
      <c r="K3827" t="s">
        <v>137</v>
      </c>
      <c r="L3827" t="s">
        <v>11174</v>
      </c>
      <c r="M3827" t="s">
        <v>11175</v>
      </c>
      <c r="N3827">
        <v>2.08</v>
      </c>
      <c r="O3827">
        <v>0</v>
      </c>
      <c r="P3827">
        <v>478</v>
      </c>
      <c r="Q3827">
        <v>0</v>
      </c>
      <c r="R3827">
        <v>10</v>
      </c>
      <c r="S3827">
        <v>0</v>
      </c>
      <c r="T3827">
        <v>35</v>
      </c>
      <c r="U3827">
        <v>0</v>
      </c>
      <c r="V3827">
        <v>0</v>
      </c>
      <c r="W3827">
        <v>0</v>
      </c>
      <c r="X3827">
        <v>181.95008945184247</v>
      </c>
      <c r="Y3827">
        <v>0</v>
      </c>
      <c r="Z3827">
        <v>4.7365202450099755</v>
      </c>
      <c r="AA3827">
        <v>0</v>
      </c>
      <c r="AB3827">
        <v>20.623141504892551</v>
      </c>
      <c r="AC3827">
        <v>0</v>
      </c>
      <c r="AD3827">
        <v>0</v>
      </c>
      <c r="AE3827">
        <v>207.309751201745</v>
      </c>
    </row>
    <row r="3828" spans="1:31" x14ac:dyDescent="0.25">
      <c r="A3828">
        <v>2071084</v>
      </c>
      <c r="B3828">
        <v>1</v>
      </c>
      <c r="C3828" t="s">
        <v>81</v>
      </c>
      <c r="D3828" t="s">
        <v>122</v>
      </c>
      <c r="E3828" t="s">
        <v>158</v>
      </c>
      <c r="F3828" t="s">
        <v>11176</v>
      </c>
      <c r="G3828" t="s">
        <v>160</v>
      </c>
      <c r="H3828" t="s">
        <v>143</v>
      </c>
      <c r="I3828" t="s">
        <v>135</v>
      </c>
      <c r="J3828" t="s">
        <v>136</v>
      </c>
      <c r="K3828" t="s">
        <v>137</v>
      </c>
      <c r="L3828" t="s">
        <v>11177</v>
      </c>
      <c r="M3828" t="s">
        <v>11178</v>
      </c>
      <c r="N3828">
        <v>0.81194444399999999</v>
      </c>
      <c r="O3828">
        <v>0</v>
      </c>
      <c r="P3828">
        <v>87</v>
      </c>
      <c r="Q3828">
        <v>0</v>
      </c>
      <c r="R3828">
        <v>1</v>
      </c>
      <c r="S3828">
        <v>0</v>
      </c>
      <c r="T3828">
        <v>7</v>
      </c>
      <c r="U3828">
        <v>0</v>
      </c>
      <c r="V3828">
        <v>0</v>
      </c>
      <c r="W3828">
        <v>0</v>
      </c>
      <c r="X3828">
        <v>12.212757876743279</v>
      </c>
      <c r="Y3828">
        <v>0</v>
      </c>
      <c r="Z3828">
        <v>0.12981750402250583</v>
      </c>
      <c r="AA3828">
        <v>0</v>
      </c>
      <c r="AB3828">
        <v>3.6293397773199825</v>
      </c>
      <c r="AC3828">
        <v>0</v>
      </c>
      <c r="AD3828">
        <v>0</v>
      </c>
      <c r="AE3828">
        <v>15.971915158085768</v>
      </c>
    </row>
    <row r="3829" spans="1:31" x14ac:dyDescent="0.25">
      <c r="A3829">
        <v>2070998</v>
      </c>
      <c r="B3829">
        <v>1</v>
      </c>
      <c r="C3829" t="s">
        <v>81</v>
      </c>
      <c r="D3829" t="s">
        <v>127</v>
      </c>
      <c r="E3829" t="s">
        <v>140</v>
      </c>
      <c r="F3829" t="s">
        <v>11179</v>
      </c>
      <c r="G3829" t="s">
        <v>142</v>
      </c>
      <c r="H3829" t="s">
        <v>143</v>
      </c>
      <c r="I3829" t="s">
        <v>135</v>
      </c>
      <c r="J3829" t="s">
        <v>136</v>
      </c>
      <c r="K3829" t="s">
        <v>137</v>
      </c>
      <c r="L3829" t="s">
        <v>11180</v>
      </c>
      <c r="M3829" t="s">
        <v>11181</v>
      </c>
      <c r="N3829">
        <v>0.99888888799999997</v>
      </c>
      <c r="O3829">
        <v>0</v>
      </c>
      <c r="P3829">
        <v>76</v>
      </c>
      <c r="Q3829">
        <v>0</v>
      </c>
      <c r="R3829">
        <v>4</v>
      </c>
      <c r="S3829">
        <v>0</v>
      </c>
      <c r="T3829">
        <v>5</v>
      </c>
      <c r="U3829">
        <v>0</v>
      </c>
      <c r="V3829">
        <v>0</v>
      </c>
      <c r="W3829">
        <v>0</v>
      </c>
      <c r="X3829">
        <v>11.488735957072313</v>
      </c>
      <c r="Y3829">
        <v>0</v>
      </c>
      <c r="Z3829">
        <v>2.1916019195145044</v>
      </c>
      <c r="AA3829">
        <v>0</v>
      </c>
      <c r="AB3829">
        <v>2.8298018019167896</v>
      </c>
      <c r="AC3829">
        <v>0</v>
      </c>
      <c r="AD3829">
        <v>0</v>
      </c>
      <c r="AE3829">
        <v>16.510139678503606</v>
      </c>
    </row>
    <row r="3830" spans="1:31" x14ac:dyDescent="0.25">
      <c r="A3830">
        <v>2070394</v>
      </c>
      <c r="B3830">
        <v>1</v>
      </c>
      <c r="C3830" t="s">
        <v>80</v>
      </c>
      <c r="D3830" t="s">
        <v>90</v>
      </c>
      <c r="E3830" t="s">
        <v>158</v>
      </c>
      <c r="F3830" t="s">
        <v>2236</v>
      </c>
      <c r="G3830" t="s">
        <v>154</v>
      </c>
      <c r="H3830" t="s">
        <v>143</v>
      </c>
      <c r="I3830" t="s">
        <v>135</v>
      </c>
      <c r="J3830" t="s">
        <v>136</v>
      </c>
      <c r="K3830" t="s">
        <v>155</v>
      </c>
      <c r="L3830" t="s">
        <v>11182</v>
      </c>
      <c r="M3830" t="s">
        <v>11183</v>
      </c>
      <c r="N3830">
        <v>7.7918341660000001</v>
      </c>
      <c r="O3830">
        <v>0</v>
      </c>
      <c r="P3830">
        <v>292</v>
      </c>
      <c r="Q3830">
        <v>0</v>
      </c>
      <c r="R3830">
        <v>0</v>
      </c>
      <c r="S3830">
        <v>0</v>
      </c>
      <c r="T3830">
        <v>19</v>
      </c>
      <c r="U3830">
        <v>0</v>
      </c>
      <c r="V3830">
        <v>0</v>
      </c>
      <c r="W3830">
        <v>0</v>
      </c>
      <c r="X3830">
        <v>600.44517274549253</v>
      </c>
      <c r="Y3830">
        <v>0</v>
      </c>
      <c r="Z3830">
        <v>0</v>
      </c>
      <c r="AA3830">
        <v>0</v>
      </c>
      <c r="AB3830">
        <v>95.079780447956225</v>
      </c>
      <c r="AC3830">
        <v>0</v>
      </c>
      <c r="AD3830">
        <v>0</v>
      </c>
      <c r="AE3830">
        <v>695.52495319344871</v>
      </c>
    </row>
    <row r="3831" spans="1:31" x14ac:dyDescent="0.25">
      <c r="A3831">
        <v>2070600</v>
      </c>
      <c r="B3831">
        <v>1</v>
      </c>
      <c r="C3831" t="s">
        <v>80</v>
      </c>
      <c r="D3831" t="s">
        <v>103</v>
      </c>
      <c r="E3831" t="s">
        <v>295</v>
      </c>
      <c r="F3831" t="s">
        <v>562</v>
      </c>
      <c r="G3831" t="s">
        <v>133</v>
      </c>
      <c r="H3831" t="s">
        <v>680</v>
      </c>
      <c r="I3831" t="s">
        <v>135</v>
      </c>
      <c r="J3831" t="s">
        <v>136</v>
      </c>
      <c r="K3831" t="s">
        <v>137</v>
      </c>
      <c r="L3831" t="s">
        <v>11184</v>
      </c>
      <c r="M3831" t="s">
        <v>11185</v>
      </c>
      <c r="N3831">
        <v>0.268055555</v>
      </c>
      <c r="O3831">
        <v>0</v>
      </c>
      <c r="P3831">
        <v>6</v>
      </c>
      <c r="Q3831">
        <v>37</v>
      </c>
      <c r="R3831">
        <v>60</v>
      </c>
      <c r="S3831">
        <v>7</v>
      </c>
      <c r="T3831">
        <v>16</v>
      </c>
      <c r="U3831">
        <v>5</v>
      </c>
      <c r="V3831">
        <v>0</v>
      </c>
      <c r="W3831">
        <v>0</v>
      </c>
      <c r="X3831">
        <v>0.25428881031305833</v>
      </c>
      <c r="Y3831">
        <v>20.832599572140801</v>
      </c>
      <c r="Z3831">
        <v>33.782808101236682</v>
      </c>
      <c r="AA3831">
        <v>60.806386266195773</v>
      </c>
      <c r="AB3831">
        <v>7.7291833336411937</v>
      </c>
      <c r="AC3831">
        <v>417.01067264880453</v>
      </c>
      <c r="AD3831">
        <v>0</v>
      </c>
      <c r="AE3831">
        <v>540.41593873233205</v>
      </c>
    </row>
    <row r="3832" spans="1:31" x14ac:dyDescent="0.25">
      <c r="A3832">
        <v>2071333</v>
      </c>
      <c r="B3832">
        <v>1</v>
      </c>
      <c r="C3832" t="s">
        <v>81</v>
      </c>
      <c r="D3832" t="s">
        <v>122</v>
      </c>
      <c r="E3832" t="s">
        <v>140</v>
      </c>
      <c r="F3832" t="s">
        <v>11186</v>
      </c>
      <c r="G3832" t="s">
        <v>142</v>
      </c>
      <c r="H3832" t="s">
        <v>143</v>
      </c>
      <c r="I3832" t="s">
        <v>135</v>
      </c>
      <c r="J3832" t="s">
        <v>136</v>
      </c>
      <c r="K3832" t="s">
        <v>137</v>
      </c>
      <c r="L3832" t="s">
        <v>11187</v>
      </c>
      <c r="M3832" t="s">
        <v>11188</v>
      </c>
      <c r="N3832">
        <v>2.7608333329999999</v>
      </c>
      <c r="O3832">
        <v>0</v>
      </c>
      <c r="P3832">
        <v>2</v>
      </c>
      <c r="Q3832">
        <v>0</v>
      </c>
      <c r="R3832">
        <v>6</v>
      </c>
      <c r="S3832">
        <v>0</v>
      </c>
      <c r="T3832">
        <v>1</v>
      </c>
      <c r="U3832">
        <v>0</v>
      </c>
      <c r="V3832">
        <v>0</v>
      </c>
      <c r="W3832">
        <v>0</v>
      </c>
      <c r="X3832">
        <v>3.923113492207837</v>
      </c>
      <c r="Y3832">
        <v>0</v>
      </c>
      <c r="Z3832">
        <v>3.2732836660252076</v>
      </c>
      <c r="AA3832">
        <v>0</v>
      </c>
      <c r="AB3832">
        <v>12.100052183233888</v>
      </c>
      <c r="AC3832">
        <v>0</v>
      </c>
      <c r="AD3832">
        <v>0</v>
      </c>
      <c r="AE3832">
        <v>19.296449341466932</v>
      </c>
    </row>
    <row r="3833" spans="1:31" x14ac:dyDescent="0.25">
      <c r="A3833">
        <v>2070500</v>
      </c>
      <c r="B3833">
        <v>1</v>
      </c>
      <c r="C3833" t="s">
        <v>80</v>
      </c>
      <c r="D3833" t="s">
        <v>90</v>
      </c>
      <c r="E3833" t="s">
        <v>140</v>
      </c>
      <c r="F3833" t="s">
        <v>11189</v>
      </c>
      <c r="G3833" t="s">
        <v>1017</v>
      </c>
      <c r="H3833" t="s">
        <v>143</v>
      </c>
      <c r="I3833" t="s">
        <v>135</v>
      </c>
      <c r="J3833" t="s">
        <v>136</v>
      </c>
      <c r="K3833" t="s">
        <v>137</v>
      </c>
      <c r="L3833" t="s">
        <v>11190</v>
      </c>
      <c r="M3833" t="s">
        <v>11191</v>
      </c>
      <c r="N3833">
        <v>0.82361111099999995</v>
      </c>
      <c r="O3833">
        <v>0</v>
      </c>
      <c r="P3833">
        <v>704</v>
      </c>
      <c r="Q3833">
        <v>0</v>
      </c>
      <c r="R3833">
        <v>0</v>
      </c>
      <c r="S3833">
        <v>0</v>
      </c>
      <c r="T3833">
        <v>78</v>
      </c>
      <c r="U3833">
        <v>0</v>
      </c>
      <c r="V3833">
        <v>1</v>
      </c>
      <c r="W3833">
        <v>0</v>
      </c>
      <c r="X3833">
        <v>139.73944931214839</v>
      </c>
      <c r="Y3833">
        <v>0</v>
      </c>
      <c r="Z3833">
        <v>0</v>
      </c>
      <c r="AA3833">
        <v>0</v>
      </c>
      <c r="AB3833">
        <v>88.332765543222251</v>
      </c>
      <c r="AC3833">
        <v>0</v>
      </c>
      <c r="AD3833">
        <v>8.7823658835911331</v>
      </c>
      <c r="AE3833">
        <v>236.85458073896177</v>
      </c>
    </row>
    <row r="3834" spans="1:31" x14ac:dyDescent="0.25">
      <c r="A3834">
        <v>2071041</v>
      </c>
      <c r="B3834">
        <v>1</v>
      </c>
      <c r="C3834" t="s">
        <v>81</v>
      </c>
      <c r="D3834" t="s">
        <v>125</v>
      </c>
      <c r="E3834" t="s">
        <v>146</v>
      </c>
      <c r="F3834" t="s">
        <v>11192</v>
      </c>
      <c r="G3834" t="s">
        <v>133</v>
      </c>
      <c r="H3834" t="s">
        <v>134</v>
      </c>
      <c r="I3834" t="s">
        <v>135</v>
      </c>
      <c r="J3834" t="s">
        <v>136</v>
      </c>
      <c r="K3834" t="s">
        <v>137</v>
      </c>
      <c r="L3834" t="s">
        <v>11193</v>
      </c>
      <c r="M3834" t="s">
        <v>11194</v>
      </c>
      <c r="N3834">
        <v>0.78138888799999995</v>
      </c>
      <c r="O3834">
        <v>1</v>
      </c>
      <c r="P3834">
        <v>20</v>
      </c>
      <c r="Q3834">
        <v>94</v>
      </c>
      <c r="R3834">
        <v>3</v>
      </c>
      <c r="S3834">
        <v>1</v>
      </c>
      <c r="T3834">
        <v>0</v>
      </c>
      <c r="U3834">
        <v>0</v>
      </c>
      <c r="V3834">
        <v>0</v>
      </c>
      <c r="W3834">
        <v>1.8774343852582083</v>
      </c>
      <c r="X3834">
        <v>3.7601017084733059</v>
      </c>
      <c r="Y3834">
        <v>100.36008987235839</v>
      </c>
      <c r="Z3834">
        <v>2.4382090003323866</v>
      </c>
      <c r="AA3834">
        <v>0.14194099480283334</v>
      </c>
      <c r="AB3834">
        <v>0</v>
      </c>
      <c r="AC3834">
        <v>0</v>
      </c>
      <c r="AD3834">
        <v>0</v>
      </c>
      <c r="AE3834">
        <v>108.57777596122513</v>
      </c>
    </row>
    <row r="3835" spans="1:31" x14ac:dyDescent="0.25">
      <c r="A3835">
        <v>2070377</v>
      </c>
      <c r="B3835">
        <v>1</v>
      </c>
      <c r="C3835" t="s">
        <v>81</v>
      </c>
      <c r="D3835" t="s">
        <v>120</v>
      </c>
      <c r="E3835" t="s">
        <v>140</v>
      </c>
      <c r="F3835" t="s">
        <v>2894</v>
      </c>
      <c r="G3835" t="s">
        <v>154</v>
      </c>
      <c r="H3835" t="s">
        <v>143</v>
      </c>
      <c r="I3835" t="s">
        <v>135</v>
      </c>
      <c r="J3835" t="s">
        <v>136</v>
      </c>
      <c r="K3835" t="s">
        <v>155</v>
      </c>
      <c r="L3835" t="s">
        <v>11195</v>
      </c>
      <c r="M3835" t="s">
        <v>11196</v>
      </c>
      <c r="N3835">
        <v>4.5257611109999996</v>
      </c>
      <c r="O3835">
        <v>0</v>
      </c>
      <c r="P3835">
        <v>112</v>
      </c>
      <c r="Q3835">
        <v>0</v>
      </c>
      <c r="R3835">
        <v>1</v>
      </c>
      <c r="S3835">
        <v>0</v>
      </c>
      <c r="T3835">
        <v>6</v>
      </c>
      <c r="U3835">
        <v>0</v>
      </c>
      <c r="V3835">
        <v>0</v>
      </c>
      <c r="W3835">
        <v>0</v>
      </c>
      <c r="X3835">
        <v>79.330047249230532</v>
      </c>
      <c r="Y3835">
        <v>0</v>
      </c>
      <c r="Z3835">
        <v>2.70269553321056</v>
      </c>
      <c r="AA3835">
        <v>0</v>
      </c>
      <c r="AB3835">
        <v>11.139461640924489</v>
      </c>
      <c r="AC3835">
        <v>0</v>
      </c>
      <c r="AD3835">
        <v>0</v>
      </c>
      <c r="AE3835">
        <v>93.172204423365585</v>
      </c>
    </row>
    <row r="3836" spans="1:31" x14ac:dyDescent="0.25">
      <c r="A3836">
        <v>2070709</v>
      </c>
      <c r="B3836">
        <v>1</v>
      </c>
      <c r="C3836" t="s">
        <v>80</v>
      </c>
      <c r="D3836" t="s">
        <v>83</v>
      </c>
      <c r="E3836" t="s">
        <v>177</v>
      </c>
      <c r="F3836" t="s">
        <v>11197</v>
      </c>
      <c r="G3836" t="s">
        <v>196</v>
      </c>
      <c r="H3836" t="s">
        <v>143</v>
      </c>
      <c r="I3836" t="s">
        <v>135</v>
      </c>
      <c r="J3836" t="s">
        <v>136</v>
      </c>
      <c r="K3836" t="s">
        <v>137</v>
      </c>
      <c r="L3836" t="s">
        <v>11198</v>
      </c>
      <c r="M3836" t="s">
        <v>11199</v>
      </c>
      <c r="N3836">
        <v>0.81055555499999998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17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19.788169674124394</v>
      </c>
      <c r="AC3836">
        <v>0</v>
      </c>
      <c r="AD3836">
        <v>0</v>
      </c>
      <c r="AE3836">
        <v>19.788169674124394</v>
      </c>
    </row>
    <row r="3837" spans="1:31" x14ac:dyDescent="0.25">
      <c r="A3837">
        <v>2071018</v>
      </c>
      <c r="B3837">
        <v>1</v>
      </c>
      <c r="C3837" t="s">
        <v>80</v>
      </c>
      <c r="D3837" t="s">
        <v>107</v>
      </c>
      <c r="E3837" t="s">
        <v>295</v>
      </c>
      <c r="F3837" t="s">
        <v>11200</v>
      </c>
      <c r="G3837" t="s">
        <v>133</v>
      </c>
      <c r="H3837" t="s">
        <v>134</v>
      </c>
      <c r="I3837" t="s">
        <v>135</v>
      </c>
      <c r="J3837" t="s">
        <v>136</v>
      </c>
      <c r="K3837" t="s">
        <v>137</v>
      </c>
      <c r="L3837" t="s">
        <v>11201</v>
      </c>
      <c r="M3837" t="s">
        <v>10226</v>
      </c>
      <c r="N3837">
        <v>0.19888888800000001</v>
      </c>
      <c r="O3837">
        <v>2</v>
      </c>
      <c r="P3837">
        <v>19364</v>
      </c>
      <c r="Q3837">
        <v>2</v>
      </c>
      <c r="R3837">
        <v>51</v>
      </c>
      <c r="S3837">
        <v>11</v>
      </c>
      <c r="T3837">
        <v>1600</v>
      </c>
      <c r="U3837">
        <v>2</v>
      </c>
      <c r="V3837">
        <v>5</v>
      </c>
      <c r="W3837">
        <v>2.7813642509296432</v>
      </c>
      <c r="X3837">
        <v>930.30591338622037</v>
      </c>
      <c r="Y3837">
        <v>0.26856615479136003</v>
      </c>
      <c r="Z3837">
        <v>4.0636231711549549</v>
      </c>
      <c r="AA3837">
        <v>30.448199603468407</v>
      </c>
      <c r="AB3837">
        <v>324.53129659325606</v>
      </c>
      <c r="AC3837">
        <v>856.08016988218924</v>
      </c>
      <c r="AD3837">
        <v>7.4263500432213263</v>
      </c>
      <c r="AE3837">
        <v>2155.9054830852315</v>
      </c>
    </row>
    <row r="3838" spans="1:31" x14ac:dyDescent="0.25">
      <c r="A3838">
        <v>2070686</v>
      </c>
      <c r="B3838">
        <v>1</v>
      </c>
      <c r="C3838" t="s">
        <v>81</v>
      </c>
      <c r="D3838" t="s">
        <v>112</v>
      </c>
      <c r="E3838" t="s">
        <v>131</v>
      </c>
      <c r="F3838" t="s">
        <v>11202</v>
      </c>
      <c r="G3838" t="s">
        <v>133</v>
      </c>
      <c r="H3838" t="s">
        <v>134</v>
      </c>
      <c r="I3838" t="s">
        <v>135</v>
      </c>
      <c r="J3838" t="s">
        <v>136</v>
      </c>
      <c r="K3838" t="s">
        <v>137</v>
      </c>
      <c r="L3838" t="s">
        <v>11203</v>
      </c>
      <c r="M3838" t="s">
        <v>11204</v>
      </c>
      <c r="N3838">
        <v>0.69805555500000005</v>
      </c>
      <c r="O3838">
        <v>4</v>
      </c>
      <c r="P3838">
        <v>1305</v>
      </c>
      <c r="Q3838">
        <v>83</v>
      </c>
      <c r="R3838">
        <v>230</v>
      </c>
      <c r="S3838">
        <v>25</v>
      </c>
      <c r="T3838">
        <v>78</v>
      </c>
      <c r="U3838">
        <v>10</v>
      </c>
      <c r="V3838">
        <v>2</v>
      </c>
      <c r="W3838">
        <v>4.5237544618372567</v>
      </c>
      <c r="X3838">
        <v>144.20846819738853</v>
      </c>
      <c r="Y3838">
        <v>218.1380893246355</v>
      </c>
      <c r="Z3838">
        <v>191.59297695634714</v>
      </c>
      <c r="AA3838">
        <v>143.25710594080897</v>
      </c>
      <c r="AB3838">
        <v>23.916394289542794</v>
      </c>
      <c r="AC3838">
        <v>1166.032444740948</v>
      </c>
      <c r="AD3838">
        <v>0.46624755702756621</v>
      </c>
      <c r="AE3838">
        <v>1892.1354814685358</v>
      </c>
    </row>
    <row r="3839" spans="1:31" x14ac:dyDescent="0.25">
      <c r="A3839">
        <v>2070354</v>
      </c>
      <c r="B3839">
        <v>1</v>
      </c>
      <c r="C3839" t="s">
        <v>81</v>
      </c>
      <c r="D3839" t="s">
        <v>128</v>
      </c>
      <c r="E3839" t="s">
        <v>158</v>
      </c>
      <c r="F3839" t="s">
        <v>11205</v>
      </c>
      <c r="G3839" t="s">
        <v>154</v>
      </c>
      <c r="H3839" t="s">
        <v>143</v>
      </c>
      <c r="I3839" t="s">
        <v>135</v>
      </c>
      <c r="J3839" t="s">
        <v>136</v>
      </c>
      <c r="K3839" t="s">
        <v>155</v>
      </c>
      <c r="L3839" t="s">
        <v>11206</v>
      </c>
      <c r="M3839" t="s">
        <v>11207</v>
      </c>
      <c r="N3839">
        <v>1.2636238879999999</v>
      </c>
      <c r="O3839">
        <v>0</v>
      </c>
      <c r="P3839">
        <v>163</v>
      </c>
      <c r="Q3839">
        <v>0</v>
      </c>
      <c r="R3839">
        <v>0</v>
      </c>
      <c r="S3839">
        <v>0</v>
      </c>
      <c r="T3839">
        <v>16</v>
      </c>
      <c r="U3839">
        <v>0</v>
      </c>
      <c r="V3839">
        <v>0</v>
      </c>
      <c r="W3839">
        <v>0</v>
      </c>
      <c r="X3839">
        <v>39.519389249980456</v>
      </c>
      <c r="Y3839">
        <v>0</v>
      </c>
      <c r="Z3839">
        <v>0</v>
      </c>
      <c r="AA3839">
        <v>0</v>
      </c>
      <c r="AB3839">
        <v>10.425112209860314</v>
      </c>
      <c r="AC3839">
        <v>0</v>
      </c>
      <c r="AD3839">
        <v>0</v>
      </c>
      <c r="AE3839">
        <v>49.944501459840772</v>
      </c>
    </row>
    <row r="3840" spans="1:31" x14ac:dyDescent="0.25">
      <c r="A3840">
        <v>2070331</v>
      </c>
      <c r="B3840">
        <v>1</v>
      </c>
      <c r="C3840" t="s">
        <v>81</v>
      </c>
      <c r="D3840" t="s">
        <v>127</v>
      </c>
      <c r="E3840" t="s">
        <v>177</v>
      </c>
      <c r="F3840" t="s">
        <v>11208</v>
      </c>
      <c r="G3840" t="s">
        <v>1802</v>
      </c>
      <c r="H3840" t="s">
        <v>143</v>
      </c>
      <c r="I3840" t="s">
        <v>135</v>
      </c>
      <c r="J3840" t="s">
        <v>136</v>
      </c>
      <c r="K3840" t="s">
        <v>137</v>
      </c>
      <c r="L3840" t="s">
        <v>11209</v>
      </c>
      <c r="M3840" t="s">
        <v>11210</v>
      </c>
      <c r="N3840">
        <v>1.7722222219999999</v>
      </c>
      <c r="O3840">
        <v>0</v>
      </c>
      <c r="P3840">
        <v>5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1.8676131118447046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1.8676131118447046</v>
      </c>
    </row>
    <row r="3841" spans="1:31" x14ac:dyDescent="0.25">
      <c r="A3841">
        <v>2070849</v>
      </c>
      <c r="B3841">
        <v>1</v>
      </c>
      <c r="C3841" t="s">
        <v>81</v>
      </c>
      <c r="D3841" t="s">
        <v>117</v>
      </c>
      <c r="E3841" t="s">
        <v>169</v>
      </c>
      <c r="F3841" t="s">
        <v>11211</v>
      </c>
      <c r="G3841" t="s">
        <v>171</v>
      </c>
      <c r="H3841" t="s">
        <v>134</v>
      </c>
      <c r="I3841" t="s">
        <v>135</v>
      </c>
      <c r="J3841" t="s">
        <v>136</v>
      </c>
      <c r="K3841" t="s">
        <v>137</v>
      </c>
      <c r="L3841" t="s">
        <v>11212</v>
      </c>
      <c r="M3841" t="s">
        <v>11213</v>
      </c>
      <c r="N3841">
        <v>4.261111111</v>
      </c>
      <c r="O3841">
        <v>0</v>
      </c>
      <c r="P3841">
        <v>247</v>
      </c>
      <c r="Q3841">
        <v>0</v>
      </c>
      <c r="R3841">
        <v>2</v>
      </c>
      <c r="S3841">
        <v>0</v>
      </c>
      <c r="T3841">
        <v>28</v>
      </c>
      <c r="U3841">
        <v>0</v>
      </c>
      <c r="V3841">
        <v>0</v>
      </c>
      <c r="W3841">
        <v>0</v>
      </c>
      <c r="X3841">
        <v>172.14215865194174</v>
      </c>
      <c r="Y3841">
        <v>0</v>
      </c>
      <c r="Z3841">
        <v>13.933823756508446</v>
      </c>
      <c r="AA3841">
        <v>0</v>
      </c>
      <c r="AB3841">
        <v>146.85408755270512</v>
      </c>
      <c r="AC3841">
        <v>0</v>
      </c>
      <c r="AD3841">
        <v>0</v>
      </c>
      <c r="AE3841">
        <v>332.93006996115531</v>
      </c>
    </row>
    <row r="3842" spans="1:31" x14ac:dyDescent="0.25">
      <c r="A3842">
        <v>2071204</v>
      </c>
      <c r="B3842">
        <v>1</v>
      </c>
      <c r="C3842" t="s">
        <v>81</v>
      </c>
      <c r="D3842" t="s">
        <v>112</v>
      </c>
      <c r="E3842" t="s">
        <v>169</v>
      </c>
      <c r="F3842" t="s">
        <v>11214</v>
      </c>
      <c r="G3842" t="s">
        <v>171</v>
      </c>
      <c r="H3842" t="s">
        <v>134</v>
      </c>
      <c r="I3842" t="s">
        <v>135</v>
      </c>
      <c r="J3842" t="s">
        <v>136</v>
      </c>
      <c r="K3842" t="s">
        <v>137</v>
      </c>
      <c r="L3842" t="s">
        <v>11215</v>
      </c>
      <c r="M3842" t="s">
        <v>11216</v>
      </c>
      <c r="N3842">
        <v>4.3822222220000002</v>
      </c>
      <c r="O3842">
        <v>0</v>
      </c>
      <c r="P3842">
        <v>4</v>
      </c>
      <c r="Q3842">
        <v>8</v>
      </c>
      <c r="R3842">
        <v>35</v>
      </c>
      <c r="S3842">
        <v>2</v>
      </c>
      <c r="T3842">
        <v>0</v>
      </c>
      <c r="U3842">
        <v>0</v>
      </c>
      <c r="V3842">
        <v>0</v>
      </c>
      <c r="W3842">
        <v>0</v>
      </c>
      <c r="X3842">
        <v>13.085250403825921</v>
      </c>
      <c r="Y3842">
        <v>36.476498334659247</v>
      </c>
      <c r="Z3842">
        <v>327.65766859995028</v>
      </c>
      <c r="AA3842">
        <v>192.00023559818575</v>
      </c>
      <c r="AB3842">
        <v>0</v>
      </c>
      <c r="AC3842">
        <v>0</v>
      </c>
      <c r="AD3842">
        <v>0</v>
      </c>
      <c r="AE3842">
        <v>569.21965293662117</v>
      </c>
    </row>
    <row r="3843" spans="1:31" x14ac:dyDescent="0.25">
      <c r="A3843">
        <v>2070540</v>
      </c>
      <c r="B3843">
        <v>1</v>
      </c>
      <c r="C3843" t="s">
        <v>80</v>
      </c>
      <c r="D3843" t="s">
        <v>97</v>
      </c>
      <c r="E3843" t="s">
        <v>169</v>
      </c>
      <c r="F3843" t="s">
        <v>11217</v>
      </c>
      <c r="G3843" t="s">
        <v>171</v>
      </c>
      <c r="H3843" t="s">
        <v>134</v>
      </c>
      <c r="I3843" t="s">
        <v>135</v>
      </c>
      <c r="J3843" t="s">
        <v>136</v>
      </c>
      <c r="K3843" t="s">
        <v>137</v>
      </c>
      <c r="L3843" t="s">
        <v>11218</v>
      </c>
      <c r="M3843" t="s">
        <v>11219</v>
      </c>
      <c r="N3843">
        <v>5.9519444439999996</v>
      </c>
      <c r="O3843">
        <v>0</v>
      </c>
      <c r="P3843">
        <v>29</v>
      </c>
      <c r="Q3843">
        <v>0</v>
      </c>
      <c r="R3843">
        <v>2</v>
      </c>
      <c r="S3843">
        <v>0</v>
      </c>
      <c r="T3843">
        <v>2</v>
      </c>
      <c r="U3843">
        <v>0</v>
      </c>
      <c r="V3843">
        <v>0</v>
      </c>
      <c r="W3843">
        <v>0</v>
      </c>
      <c r="X3843">
        <v>91.943391587094666</v>
      </c>
      <c r="Y3843">
        <v>0</v>
      </c>
      <c r="Z3843">
        <v>5.7436952953231293</v>
      </c>
      <c r="AA3843">
        <v>0</v>
      </c>
      <c r="AB3843">
        <v>3.2403309669260101</v>
      </c>
      <c r="AC3843">
        <v>0</v>
      </c>
      <c r="AD3843">
        <v>0</v>
      </c>
      <c r="AE3843">
        <v>100.92741784934381</v>
      </c>
    </row>
    <row r="3844" spans="1:31" x14ac:dyDescent="0.25">
      <c r="A3844">
        <v>2070563</v>
      </c>
      <c r="B3844">
        <v>1</v>
      </c>
      <c r="C3844" t="s">
        <v>81</v>
      </c>
      <c r="D3844" t="s">
        <v>123</v>
      </c>
      <c r="E3844" t="s">
        <v>169</v>
      </c>
      <c r="F3844" t="s">
        <v>11220</v>
      </c>
      <c r="G3844" t="s">
        <v>133</v>
      </c>
      <c r="H3844" t="s">
        <v>134</v>
      </c>
      <c r="I3844" t="s">
        <v>135</v>
      </c>
      <c r="J3844" t="s">
        <v>136</v>
      </c>
      <c r="K3844" t="s">
        <v>137</v>
      </c>
      <c r="L3844" t="s">
        <v>11221</v>
      </c>
      <c r="M3844" t="s">
        <v>11222</v>
      </c>
      <c r="N3844">
        <v>0.36305555499999997</v>
      </c>
      <c r="O3844">
        <v>0</v>
      </c>
      <c r="P3844">
        <v>616</v>
      </c>
      <c r="Q3844">
        <v>11</v>
      </c>
      <c r="R3844">
        <v>72</v>
      </c>
      <c r="S3844">
        <v>8</v>
      </c>
      <c r="T3844">
        <v>51</v>
      </c>
      <c r="U3844">
        <v>2</v>
      </c>
      <c r="V3844">
        <v>0</v>
      </c>
      <c r="W3844">
        <v>0</v>
      </c>
      <c r="X3844">
        <v>39.428532372560632</v>
      </c>
      <c r="Y3844">
        <v>6.7132706351614937</v>
      </c>
      <c r="Z3844">
        <v>16.697887509576098</v>
      </c>
      <c r="AA3844">
        <v>18.600131003437742</v>
      </c>
      <c r="AB3844">
        <v>11.032859182435674</v>
      </c>
      <c r="AC3844">
        <v>5.6746412271385198</v>
      </c>
      <c r="AD3844">
        <v>0</v>
      </c>
      <c r="AE3844">
        <v>98.147321930310156</v>
      </c>
    </row>
    <row r="3845" spans="1:31" x14ac:dyDescent="0.25">
      <c r="A3845">
        <v>2070832</v>
      </c>
      <c r="B3845">
        <v>1</v>
      </c>
      <c r="C3845" t="s">
        <v>81</v>
      </c>
      <c r="D3845" t="s">
        <v>119</v>
      </c>
      <c r="E3845" t="s">
        <v>158</v>
      </c>
      <c r="F3845" t="s">
        <v>11223</v>
      </c>
      <c r="G3845" t="s">
        <v>385</v>
      </c>
      <c r="H3845" t="s">
        <v>143</v>
      </c>
      <c r="I3845" t="s">
        <v>135</v>
      </c>
      <c r="J3845" t="s">
        <v>136</v>
      </c>
      <c r="K3845" t="s">
        <v>137</v>
      </c>
      <c r="L3845" t="s">
        <v>11224</v>
      </c>
      <c r="M3845" t="s">
        <v>11225</v>
      </c>
      <c r="N3845">
        <v>0.71722222199999996</v>
      </c>
      <c r="O3845">
        <v>0</v>
      </c>
      <c r="P3845">
        <v>92</v>
      </c>
      <c r="Q3845">
        <v>0</v>
      </c>
      <c r="R3845">
        <v>1</v>
      </c>
      <c r="S3845">
        <v>0</v>
      </c>
      <c r="T3845">
        <v>3</v>
      </c>
      <c r="U3845">
        <v>0</v>
      </c>
      <c r="V3845">
        <v>0</v>
      </c>
      <c r="W3845">
        <v>0</v>
      </c>
      <c r="X3845">
        <v>11.362817174663158</v>
      </c>
      <c r="Y3845">
        <v>0</v>
      </c>
      <c r="Z3845">
        <v>2.2684157466963336E-2</v>
      </c>
      <c r="AA3845">
        <v>0</v>
      </c>
      <c r="AB3845">
        <v>0.27140217524269666</v>
      </c>
      <c r="AC3845">
        <v>0</v>
      </c>
      <c r="AD3845">
        <v>0</v>
      </c>
      <c r="AE3845">
        <v>11.656903507372819</v>
      </c>
    </row>
    <row r="3846" spans="1:31" x14ac:dyDescent="0.25">
      <c r="A3846">
        <v>2070371</v>
      </c>
      <c r="B3846">
        <v>1</v>
      </c>
      <c r="C3846" t="s">
        <v>80</v>
      </c>
      <c r="D3846" t="s">
        <v>88</v>
      </c>
      <c r="E3846" t="s">
        <v>158</v>
      </c>
      <c r="F3846" t="s">
        <v>11226</v>
      </c>
      <c r="G3846" t="s">
        <v>273</v>
      </c>
      <c r="H3846" t="s">
        <v>143</v>
      </c>
      <c r="I3846" t="s">
        <v>135</v>
      </c>
      <c r="J3846" t="s">
        <v>136</v>
      </c>
      <c r="K3846" t="s">
        <v>155</v>
      </c>
      <c r="L3846" t="s">
        <v>11227</v>
      </c>
      <c r="M3846" t="s">
        <v>318</v>
      </c>
      <c r="N3846">
        <v>3.2602777770000002</v>
      </c>
      <c r="O3846">
        <v>0</v>
      </c>
      <c r="P3846">
        <v>30</v>
      </c>
      <c r="Q3846">
        <v>0</v>
      </c>
      <c r="R3846">
        <v>0</v>
      </c>
      <c r="S3846">
        <v>0</v>
      </c>
      <c r="T3846">
        <v>4</v>
      </c>
      <c r="U3846">
        <v>0</v>
      </c>
      <c r="V3846">
        <v>0</v>
      </c>
      <c r="W3846">
        <v>0</v>
      </c>
      <c r="X3846">
        <v>20.640021677471065</v>
      </c>
      <c r="Y3846">
        <v>0</v>
      </c>
      <c r="Z3846">
        <v>0</v>
      </c>
      <c r="AA3846">
        <v>0</v>
      </c>
      <c r="AB3846">
        <v>7.9376476057750907</v>
      </c>
      <c r="AC3846">
        <v>0</v>
      </c>
      <c r="AD3846">
        <v>0</v>
      </c>
      <c r="AE3846">
        <v>28.577669283246156</v>
      </c>
    </row>
    <row r="3847" spans="1:31" x14ac:dyDescent="0.25">
      <c r="A3847">
        <v>2070809</v>
      </c>
      <c r="B3847">
        <v>1</v>
      </c>
      <c r="C3847" t="s">
        <v>80</v>
      </c>
      <c r="D3847" t="s">
        <v>109</v>
      </c>
      <c r="E3847" t="s">
        <v>146</v>
      </c>
      <c r="F3847" t="s">
        <v>5126</v>
      </c>
      <c r="G3847" t="s">
        <v>133</v>
      </c>
      <c r="H3847" t="s">
        <v>134</v>
      </c>
      <c r="I3847" t="s">
        <v>135</v>
      </c>
      <c r="J3847" t="s">
        <v>136</v>
      </c>
      <c r="K3847" t="s">
        <v>137</v>
      </c>
      <c r="L3847" t="s">
        <v>11228</v>
      </c>
      <c r="M3847" t="s">
        <v>11229</v>
      </c>
      <c r="N3847">
        <v>0.118888888</v>
      </c>
      <c r="O3847">
        <v>0</v>
      </c>
      <c r="P3847">
        <v>475</v>
      </c>
      <c r="Q3847">
        <v>0</v>
      </c>
      <c r="R3847">
        <v>23</v>
      </c>
      <c r="S3847">
        <v>0</v>
      </c>
      <c r="T3847">
        <v>53</v>
      </c>
      <c r="U3847">
        <v>0</v>
      </c>
      <c r="V3847">
        <v>0</v>
      </c>
      <c r="W3847">
        <v>0</v>
      </c>
      <c r="X3847">
        <v>7.2229606125452239</v>
      </c>
      <c r="Y3847">
        <v>0</v>
      </c>
      <c r="Z3847">
        <v>1.1206210582319303</v>
      </c>
      <c r="AA3847">
        <v>0</v>
      </c>
      <c r="AB3847">
        <v>3.0198950197666941</v>
      </c>
      <c r="AC3847">
        <v>0</v>
      </c>
      <c r="AD3847">
        <v>0</v>
      </c>
      <c r="AE3847">
        <v>11.363476690543848</v>
      </c>
    </row>
    <row r="3848" spans="1:31" x14ac:dyDescent="0.25">
      <c r="A3848">
        <v>2070477</v>
      </c>
      <c r="B3848">
        <v>1</v>
      </c>
      <c r="C3848" t="s">
        <v>80</v>
      </c>
      <c r="D3848" t="s">
        <v>106</v>
      </c>
      <c r="E3848" t="s">
        <v>146</v>
      </c>
      <c r="F3848" t="s">
        <v>11230</v>
      </c>
      <c r="G3848" t="s">
        <v>133</v>
      </c>
      <c r="H3848" t="s">
        <v>134</v>
      </c>
      <c r="I3848" t="s">
        <v>135</v>
      </c>
      <c r="J3848" t="s">
        <v>136</v>
      </c>
      <c r="K3848" t="s">
        <v>137</v>
      </c>
      <c r="L3848" t="s">
        <v>11231</v>
      </c>
      <c r="M3848" t="s">
        <v>11232</v>
      </c>
      <c r="N3848">
        <v>0.29888888800000002</v>
      </c>
      <c r="O3848">
        <v>0</v>
      </c>
      <c r="P3848">
        <v>2</v>
      </c>
      <c r="Q3848">
        <v>50</v>
      </c>
      <c r="R3848">
        <v>202</v>
      </c>
      <c r="S3848">
        <v>14</v>
      </c>
      <c r="T3848">
        <v>32</v>
      </c>
      <c r="U3848">
        <v>0</v>
      </c>
      <c r="V3848">
        <v>0</v>
      </c>
      <c r="W3848">
        <v>0</v>
      </c>
      <c r="X3848">
        <v>0.49042327937902003</v>
      </c>
      <c r="Y3848">
        <v>91.064391676809194</v>
      </c>
      <c r="Z3848">
        <v>176.11178551819606</v>
      </c>
      <c r="AA3848">
        <v>20.172994179330807</v>
      </c>
      <c r="AB3848">
        <v>44.376801609490641</v>
      </c>
      <c r="AC3848">
        <v>0</v>
      </c>
      <c r="AD3848">
        <v>0</v>
      </c>
      <c r="AE3848">
        <v>332.21639626320575</v>
      </c>
    </row>
    <row r="3849" spans="1:31" x14ac:dyDescent="0.25">
      <c r="A3849">
        <v>2070417</v>
      </c>
      <c r="B3849">
        <v>1</v>
      </c>
      <c r="C3849" t="s">
        <v>80</v>
      </c>
      <c r="D3849" t="s">
        <v>96</v>
      </c>
      <c r="E3849" t="s">
        <v>295</v>
      </c>
      <c r="F3849" t="s">
        <v>11233</v>
      </c>
      <c r="G3849" t="s">
        <v>11234</v>
      </c>
      <c r="H3849" t="s">
        <v>680</v>
      </c>
      <c r="I3849" t="s">
        <v>135</v>
      </c>
      <c r="J3849" t="s">
        <v>136</v>
      </c>
      <c r="K3849" t="s">
        <v>137</v>
      </c>
      <c r="L3849" t="s">
        <v>10477</v>
      </c>
      <c r="M3849" t="s">
        <v>11235</v>
      </c>
      <c r="N3849">
        <v>0.24876944400000001</v>
      </c>
      <c r="O3849">
        <v>16</v>
      </c>
      <c r="P3849">
        <v>19439</v>
      </c>
      <c r="Q3849">
        <v>27</v>
      </c>
      <c r="R3849">
        <v>150</v>
      </c>
      <c r="S3849">
        <v>68</v>
      </c>
      <c r="T3849">
        <v>2415</v>
      </c>
      <c r="U3849">
        <v>6</v>
      </c>
      <c r="V3849">
        <v>6</v>
      </c>
      <c r="W3849">
        <v>43.404131597326533</v>
      </c>
      <c r="X3849">
        <v>1793.6349970469589</v>
      </c>
      <c r="Y3849">
        <v>198.2355891367267</v>
      </c>
      <c r="Z3849">
        <v>30.44823081109033</v>
      </c>
      <c r="AA3849">
        <v>211.28053128945621</v>
      </c>
      <c r="AB3849">
        <v>1018.1744704116367</v>
      </c>
      <c r="AC3849">
        <v>171.05281744230456</v>
      </c>
      <c r="AD3849">
        <v>10.698549016998689</v>
      </c>
      <c r="AE3849">
        <v>3476.9293167524988</v>
      </c>
    </row>
    <row r="3850" spans="1:31" x14ac:dyDescent="0.25">
      <c r="A3850">
        <v>2070726</v>
      </c>
      <c r="B3850">
        <v>1</v>
      </c>
      <c r="C3850" t="s">
        <v>81</v>
      </c>
      <c r="D3850" t="s">
        <v>120</v>
      </c>
      <c r="E3850" t="s">
        <v>131</v>
      </c>
      <c r="F3850" t="s">
        <v>9797</v>
      </c>
      <c r="G3850" t="s">
        <v>133</v>
      </c>
      <c r="H3850" t="s">
        <v>134</v>
      </c>
      <c r="I3850" t="s">
        <v>135</v>
      </c>
      <c r="J3850" t="s">
        <v>136</v>
      </c>
      <c r="K3850" t="s">
        <v>137</v>
      </c>
      <c r="L3850" t="s">
        <v>11236</v>
      </c>
      <c r="M3850" t="s">
        <v>11237</v>
      </c>
      <c r="N3850">
        <v>0.51749999999999996</v>
      </c>
      <c r="O3850">
        <v>0</v>
      </c>
      <c r="P3850">
        <v>271</v>
      </c>
      <c r="Q3850">
        <v>14</v>
      </c>
      <c r="R3850">
        <v>13</v>
      </c>
      <c r="S3850">
        <v>4</v>
      </c>
      <c r="T3850">
        <v>27</v>
      </c>
      <c r="U3850">
        <v>0</v>
      </c>
      <c r="V3850">
        <v>0</v>
      </c>
      <c r="W3850">
        <v>0</v>
      </c>
      <c r="X3850">
        <v>36.364961238604579</v>
      </c>
      <c r="Y3850">
        <v>49.892719037115711</v>
      </c>
      <c r="Z3850">
        <v>17.54057539596424</v>
      </c>
      <c r="AA3850">
        <v>7.9636431724230281</v>
      </c>
      <c r="AB3850">
        <v>7.7322534354113337</v>
      </c>
      <c r="AC3850">
        <v>0</v>
      </c>
      <c r="AD3850">
        <v>0</v>
      </c>
      <c r="AE3850">
        <v>119.4941522795189</v>
      </c>
    </row>
    <row r="3851" spans="1:31" x14ac:dyDescent="0.25">
      <c r="A3851">
        <v>2071058</v>
      </c>
      <c r="B3851">
        <v>1</v>
      </c>
      <c r="C3851" t="s">
        <v>80</v>
      </c>
      <c r="D3851" t="s">
        <v>98</v>
      </c>
      <c r="E3851" t="s">
        <v>131</v>
      </c>
      <c r="F3851" t="s">
        <v>11238</v>
      </c>
      <c r="G3851" t="s">
        <v>513</v>
      </c>
      <c r="H3851" t="s">
        <v>134</v>
      </c>
      <c r="I3851" t="s">
        <v>135</v>
      </c>
      <c r="J3851" t="s">
        <v>136</v>
      </c>
      <c r="K3851" t="s">
        <v>137</v>
      </c>
      <c r="L3851" t="s">
        <v>11239</v>
      </c>
      <c r="M3851" t="s">
        <v>11240</v>
      </c>
      <c r="N3851">
        <v>0.45027777699999999</v>
      </c>
      <c r="O3851">
        <v>0</v>
      </c>
      <c r="P3851">
        <v>93</v>
      </c>
      <c r="Q3851">
        <v>0</v>
      </c>
      <c r="R3851">
        <v>34</v>
      </c>
      <c r="S3851">
        <v>3</v>
      </c>
      <c r="T3851">
        <v>24</v>
      </c>
      <c r="U3851">
        <v>1</v>
      </c>
      <c r="V3851">
        <v>0</v>
      </c>
      <c r="W3851">
        <v>0</v>
      </c>
      <c r="X3851">
        <v>11.882968892157541</v>
      </c>
      <c r="Y3851">
        <v>0</v>
      </c>
      <c r="Z3851">
        <v>18.724952762094745</v>
      </c>
      <c r="AA3851">
        <v>6.1460261137334271</v>
      </c>
      <c r="AB3851">
        <v>7.3855831434399555</v>
      </c>
      <c r="AC3851">
        <v>5.6907145461636883</v>
      </c>
      <c r="AD3851">
        <v>0</v>
      </c>
      <c r="AE3851">
        <v>49.830245457589356</v>
      </c>
    </row>
    <row r="3852" spans="1:31" x14ac:dyDescent="0.25">
      <c r="A3852">
        <v>2070623</v>
      </c>
      <c r="B3852">
        <v>1</v>
      </c>
      <c r="C3852" t="s">
        <v>81</v>
      </c>
      <c r="D3852" t="s">
        <v>125</v>
      </c>
      <c r="E3852" t="s">
        <v>131</v>
      </c>
      <c r="F3852" t="s">
        <v>11241</v>
      </c>
      <c r="G3852" t="s">
        <v>133</v>
      </c>
      <c r="H3852" t="s">
        <v>134</v>
      </c>
      <c r="I3852" t="s">
        <v>135</v>
      </c>
      <c r="J3852" t="s">
        <v>136</v>
      </c>
      <c r="K3852" t="s">
        <v>137</v>
      </c>
      <c r="L3852" t="s">
        <v>11242</v>
      </c>
      <c r="M3852" t="s">
        <v>11243</v>
      </c>
      <c r="N3852">
        <v>2.7050000000000001</v>
      </c>
      <c r="O3852">
        <v>1</v>
      </c>
      <c r="P3852">
        <v>0</v>
      </c>
      <c r="Q3852">
        <v>3</v>
      </c>
      <c r="R3852">
        <v>5</v>
      </c>
      <c r="S3852">
        <v>4</v>
      </c>
      <c r="T3852">
        <v>2</v>
      </c>
      <c r="U3852">
        <v>0</v>
      </c>
      <c r="V3852">
        <v>0</v>
      </c>
      <c r="W3852">
        <v>1.082619173023645</v>
      </c>
      <c r="X3852">
        <v>0</v>
      </c>
      <c r="Y3852">
        <v>75.411271944811475</v>
      </c>
      <c r="Z3852">
        <v>25.969905028715552</v>
      </c>
      <c r="AA3852">
        <v>40.026582553889064</v>
      </c>
      <c r="AB3852">
        <v>8.6480497379315917</v>
      </c>
      <c r="AC3852">
        <v>0</v>
      </c>
      <c r="AD3852">
        <v>0</v>
      </c>
      <c r="AE3852">
        <v>151.13842843837131</v>
      </c>
    </row>
    <row r="3853" spans="1:31" x14ac:dyDescent="0.25">
      <c r="A3853">
        <v>2070918</v>
      </c>
      <c r="B3853">
        <v>1</v>
      </c>
      <c r="C3853" t="s">
        <v>80</v>
      </c>
      <c r="D3853" t="s">
        <v>96</v>
      </c>
      <c r="E3853" t="s">
        <v>177</v>
      </c>
      <c r="F3853" t="s">
        <v>11244</v>
      </c>
      <c r="G3853" t="s">
        <v>183</v>
      </c>
      <c r="H3853" t="s">
        <v>143</v>
      </c>
      <c r="I3853" t="s">
        <v>135</v>
      </c>
      <c r="J3853" t="s">
        <v>136</v>
      </c>
      <c r="K3853" t="s">
        <v>137</v>
      </c>
      <c r="L3853" t="s">
        <v>11245</v>
      </c>
      <c r="M3853" t="s">
        <v>11246</v>
      </c>
      <c r="N3853">
        <v>2.7119444439999998</v>
      </c>
      <c r="O3853">
        <v>0</v>
      </c>
      <c r="P3853">
        <v>1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1.0591879502755279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1.0591879502755279</v>
      </c>
    </row>
    <row r="3854" spans="1:31" x14ac:dyDescent="0.25">
      <c r="A3854">
        <v>2071064</v>
      </c>
      <c r="B3854">
        <v>1</v>
      </c>
      <c r="C3854" t="s">
        <v>80</v>
      </c>
      <c r="D3854" t="s">
        <v>99</v>
      </c>
      <c r="E3854" t="s">
        <v>177</v>
      </c>
      <c r="F3854" t="s">
        <v>11247</v>
      </c>
      <c r="G3854" t="s">
        <v>183</v>
      </c>
      <c r="H3854" t="s">
        <v>143</v>
      </c>
      <c r="I3854" t="s">
        <v>135</v>
      </c>
      <c r="J3854" t="s">
        <v>136</v>
      </c>
      <c r="K3854" t="s">
        <v>137</v>
      </c>
      <c r="L3854" t="s">
        <v>11248</v>
      </c>
      <c r="M3854" t="s">
        <v>11249</v>
      </c>
      <c r="N3854">
        <v>3.4055555549999998</v>
      </c>
      <c r="O3854">
        <v>0</v>
      </c>
      <c r="P3854">
        <v>2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0.23274439257030005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0.23274439257030005</v>
      </c>
    </row>
    <row r="3855" spans="1:31" x14ac:dyDescent="0.25">
      <c r="A3855">
        <v>2070460</v>
      </c>
      <c r="B3855">
        <v>1</v>
      </c>
      <c r="C3855" t="s">
        <v>81</v>
      </c>
      <c r="D3855" t="s">
        <v>118</v>
      </c>
      <c r="E3855" t="s">
        <v>146</v>
      </c>
      <c r="F3855" t="s">
        <v>11250</v>
      </c>
      <c r="G3855" t="s">
        <v>273</v>
      </c>
      <c r="H3855" t="s">
        <v>134</v>
      </c>
      <c r="I3855" t="s">
        <v>135</v>
      </c>
      <c r="J3855" t="s">
        <v>136</v>
      </c>
      <c r="K3855" t="s">
        <v>155</v>
      </c>
      <c r="L3855" t="s">
        <v>11251</v>
      </c>
      <c r="M3855" t="s">
        <v>11252</v>
      </c>
      <c r="N3855">
        <v>0.90194444399999996</v>
      </c>
      <c r="O3855">
        <v>23</v>
      </c>
      <c r="P3855">
        <v>2993</v>
      </c>
      <c r="Q3855">
        <v>229</v>
      </c>
      <c r="R3855">
        <v>259</v>
      </c>
      <c r="S3855">
        <v>36</v>
      </c>
      <c r="T3855">
        <v>240</v>
      </c>
      <c r="U3855">
        <v>0</v>
      </c>
      <c r="V3855">
        <v>0</v>
      </c>
      <c r="W3855">
        <v>19.578998489948276</v>
      </c>
      <c r="X3855">
        <v>540.25100906845444</v>
      </c>
      <c r="Y3855">
        <v>526.30961483479678</v>
      </c>
      <c r="Z3855">
        <v>201.25054135112876</v>
      </c>
      <c r="AA3855">
        <v>211.08583275005432</v>
      </c>
      <c r="AB3855">
        <v>129.81838084149015</v>
      </c>
      <c r="AC3855">
        <v>0</v>
      </c>
      <c r="AD3855">
        <v>0</v>
      </c>
      <c r="AE3855">
        <v>1628.2943773358727</v>
      </c>
    </row>
    <row r="3856" spans="1:31" x14ac:dyDescent="0.25">
      <c r="A3856">
        <v>2070626</v>
      </c>
      <c r="B3856">
        <v>1</v>
      </c>
      <c r="C3856" t="s">
        <v>81</v>
      </c>
      <c r="D3856" t="s">
        <v>122</v>
      </c>
      <c r="E3856" t="s">
        <v>146</v>
      </c>
      <c r="F3856" t="s">
        <v>11253</v>
      </c>
      <c r="G3856" t="s">
        <v>133</v>
      </c>
      <c r="H3856" t="s">
        <v>134</v>
      </c>
      <c r="I3856" t="s">
        <v>135</v>
      </c>
      <c r="J3856" t="s">
        <v>136</v>
      </c>
      <c r="K3856" t="s">
        <v>137</v>
      </c>
      <c r="L3856" t="s">
        <v>11254</v>
      </c>
      <c r="M3856" t="s">
        <v>11255</v>
      </c>
      <c r="N3856">
        <v>0.139444444</v>
      </c>
      <c r="O3856">
        <v>1</v>
      </c>
      <c r="P3856">
        <v>338</v>
      </c>
      <c r="Q3856">
        <v>39</v>
      </c>
      <c r="R3856">
        <v>12</v>
      </c>
      <c r="S3856">
        <v>7</v>
      </c>
      <c r="T3856">
        <v>41</v>
      </c>
      <c r="U3856">
        <v>1</v>
      </c>
      <c r="V3856">
        <v>0</v>
      </c>
      <c r="W3856">
        <v>1.8933891482552222E-2</v>
      </c>
      <c r="X3856">
        <v>7.4733952262257928</v>
      </c>
      <c r="Y3856">
        <v>6.9126336226767675</v>
      </c>
      <c r="Z3856">
        <v>1.1254652159113268</v>
      </c>
      <c r="AA3856">
        <v>11.291259547038354</v>
      </c>
      <c r="AB3856">
        <v>4.1455925698877873</v>
      </c>
      <c r="AC3856">
        <v>3.8519071136506811</v>
      </c>
      <c r="AD3856">
        <v>0</v>
      </c>
      <c r="AE3856">
        <v>34.819187186873265</v>
      </c>
    </row>
    <row r="3857" spans="1:31" x14ac:dyDescent="0.25">
      <c r="A3857">
        <v>2070958</v>
      </c>
      <c r="B3857">
        <v>1</v>
      </c>
      <c r="C3857" t="s">
        <v>81</v>
      </c>
      <c r="D3857" t="s">
        <v>112</v>
      </c>
      <c r="E3857" t="s">
        <v>140</v>
      </c>
      <c r="F3857" t="s">
        <v>11256</v>
      </c>
      <c r="G3857" t="s">
        <v>142</v>
      </c>
      <c r="H3857" t="s">
        <v>143</v>
      </c>
      <c r="I3857" t="s">
        <v>135</v>
      </c>
      <c r="J3857" t="s">
        <v>136</v>
      </c>
      <c r="K3857" t="s">
        <v>137</v>
      </c>
      <c r="L3857" t="s">
        <v>11257</v>
      </c>
      <c r="M3857" t="s">
        <v>11258</v>
      </c>
      <c r="N3857">
        <v>1.83</v>
      </c>
      <c r="O3857">
        <v>0</v>
      </c>
      <c r="P3857">
        <v>0</v>
      </c>
      <c r="Q3857">
        <v>0</v>
      </c>
      <c r="R3857">
        <v>1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0.32037796326349999</v>
      </c>
      <c r="AA3857">
        <v>0</v>
      </c>
      <c r="AB3857">
        <v>0</v>
      </c>
      <c r="AC3857">
        <v>0</v>
      </c>
      <c r="AD3857">
        <v>0</v>
      </c>
      <c r="AE3857">
        <v>0.32037796326349999</v>
      </c>
    </row>
    <row r="3858" spans="1:31" x14ac:dyDescent="0.25">
      <c r="A3858">
        <v>2071124</v>
      </c>
      <c r="B3858">
        <v>1</v>
      </c>
      <c r="C3858" t="s">
        <v>81</v>
      </c>
      <c r="D3858" t="s">
        <v>120</v>
      </c>
      <c r="E3858" t="s">
        <v>140</v>
      </c>
      <c r="F3858" t="s">
        <v>11259</v>
      </c>
      <c r="G3858" t="s">
        <v>142</v>
      </c>
      <c r="H3858" t="s">
        <v>143</v>
      </c>
      <c r="I3858" t="s">
        <v>135</v>
      </c>
      <c r="J3858" t="s">
        <v>136</v>
      </c>
      <c r="K3858" t="s">
        <v>137</v>
      </c>
      <c r="L3858" t="s">
        <v>11260</v>
      </c>
      <c r="M3858" t="s">
        <v>11261</v>
      </c>
      <c r="N3858">
        <v>2.0425</v>
      </c>
      <c r="O3858">
        <v>0</v>
      </c>
      <c r="P3858">
        <v>0</v>
      </c>
      <c r="Q3858">
        <v>0</v>
      </c>
      <c r="R3858">
        <v>8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38.433103057240039</v>
      </c>
      <c r="AA3858">
        <v>0</v>
      </c>
      <c r="AB3858">
        <v>0</v>
      </c>
      <c r="AC3858">
        <v>0</v>
      </c>
      <c r="AD3858">
        <v>0</v>
      </c>
      <c r="AE3858">
        <v>38.433103057240039</v>
      </c>
    </row>
    <row r="3859" spans="1:31" x14ac:dyDescent="0.25">
      <c r="A3859">
        <v>2070603</v>
      </c>
      <c r="B3859">
        <v>1</v>
      </c>
      <c r="C3859" t="s">
        <v>80</v>
      </c>
      <c r="D3859" t="s">
        <v>103</v>
      </c>
      <c r="E3859" t="s">
        <v>295</v>
      </c>
      <c r="F3859" t="s">
        <v>812</v>
      </c>
      <c r="G3859" t="s">
        <v>133</v>
      </c>
      <c r="H3859" t="s">
        <v>680</v>
      </c>
      <c r="I3859" t="s">
        <v>135</v>
      </c>
      <c r="J3859" t="s">
        <v>136</v>
      </c>
      <c r="K3859" t="s">
        <v>137</v>
      </c>
      <c r="L3859" t="s">
        <v>11262</v>
      </c>
      <c r="M3859" t="s">
        <v>11263</v>
      </c>
      <c r="N3859">
        <v>0.33333333300000001</v>
      </c>
      <c r="O3859">
        <v>0</v>
      </c>
      <c r="P3859">
        <v>13872</v>
      </c>
      <c r="Q3859">
        <v>0</v>
      </c>
      <c r="R3859">
        <v>107</v>
      </c>
      <c r="S3859">
        <v>0</v>
      </c>
      <c r="T3859">
        <v>2151</v>
      </c>
      <c r="U3859">
        <v>0</v>
      </c>
      <c r="V3859">
        <v>1</v>
      </c>
      <c r="W3859">
        <v>0</v>
      </c>
      <c r="X3859">
        <v>1070.1544966501756</v>
      </c>
      <c r="Y3859">
        <v>0</v>
      </c>
      <c r="Z3859">
        <v>41.28887289086429</v>
      </c>
      <c r="AA3859">
        <v>0</v>
      </c>
      <c r="AB3859">
        <v>755.71971892297711</v>
      </c>
      <c r="AC3859">
        <v>0</v>
      </c>
      <c r="AD3859">
        <v>1.2105108496246664</v>
      </c>
      <c r="AE3859">
        <v>1868.3735993136415</v>
      </c>
    </row>
    <row r="3860" spans="1:31" x14ac:dyDescent="0.25">
      <c r="A3860">
        <v>2071267</v>
      </c>
      <c r="B3860">
        <v>1</v>
      </c>
      <c r="C3860" t="s">
        <v>81</v>
      </c>
      <c r="D3860" t="s">
        <v>113</v>
      </c>
      <c r="E3860" t="s">
        <v>177</v>
      </c>
      <c r="F3860" t="s">
        <v>11264</v>
      </c>
      <c r="G3860" t="s">
        <v>183</v>
      </c>
      <c r="H3860" t="s">
        <v>143</v>
      </c>
      <c r="I3860" t="s">
        <v>135</v>
      </c>
      <c r="J3860" t="s">
        <v>136</v>
      </c>
      <c r="K3860" t="s">
        <v>137</v>
      </c>
      <c r="L3860" t="s">
        <v>11265</v>
      </c>
      <c r="M3860" t="s">
        <v>11266</v>
      </c>
      <c r="N3860">
        <v>1.268333333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1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0.82175239032478009</v>
      </c>
      <c r="AC3860">
        <v>0</v>
      </c>
      <c r="AD3860">
        <v>0</v>
      </c>
      <c r="AE3860">
        <v>0.82175239032478009</v>
      </c>
    </row>
    <row r="3861" spans="1:31" x14ac:dyDescent="0.25">
      <c r="A3861">
        <v>2070434</v>
      </c>
      <c r="B3861">
        <v>1</v>
      </c>
      <c r="C3861" t="s">
        <v>81</v>
      </c>
      <c r="D3861" t="s">
        <v>112</v>
      </c>
      <c r="E3861" t="s">
        <v>131</v>
      </c>
      <c r="F3861" t="s">
        <v>11267</v>
      </c>
      <c r="G3861" t="s">
        <v>273</v>
      </c>
      <c r="H3861" t="s">
        <v>134</v>
      </c>
      <c r="I3861" t="s">
        <v>135</v>
      </c>
      <c r="J3861" t="s">
        <v>136</v>
      </c>
      <c r="K3861" t="s">
        <v>155</v>
      </c>
      <c r="L3861" t="s">
        <v>11268</v>
      </c>
      <c r="M3861" t="s">
        <v>11269</v>
      </c>
      <c r="N3861">
        <v>0.44939333300000001</v>
      </c>
      <c r="O3861">
        <v>0</v>
      </c>
      <c r="P3861">
        <v>87</v>
      </c>
      <c r="Q3861">
        <v>2</v>
      </c>
      <c r="R3861">
        <v>32</v>
      </c>
      <c r="S3861">
        <v>0</v>
      </c>
      <c r="T3861">
        <v>4</v>
      </c>
      <c r="U3861">
        <v>0</v>
      </c>
      <c r="V3861">
        <v>0</v>
      </c>
      <c r="W3861">
        <v>0</v>
      </c>
      <c r="X3861">
        <v>9.3266836188980982</v>
      </c>
      <c r="Y3861">
        <v>27.373507002508852</v>
      </c>
      <c r="Z3861">
        <v>13.588345260666001</v>
      </c>
      <c r="AA3861">
        <v>0</v>
      </c>
      <c r="AB3861">
        <v>1.9369364647657568</v>
      </c>
      <c r="AC3861">
        <v>0</v>
      </c>
      <c r="AD3861">
        <v>0</v>
      </c>
      <c r="AE3861">
        <v>52.225472346838707</v>
      </c>
    </row>
    <row r="3862" spans="1:31" x14ac:dyDescent="0.25">
      <c r="A3862">
        <v>2070932</v>
      </c>
      <c r="B3862">
        <v>1</v>
      </c>
      <c r="C3862" t="s">
        <v>81</v>
      </c>
      <c r="D3862" t="s">
        <v>120</v>
      </c>
      <c r="E3862" t="s">
        <v>140</v>
      </c>
      <c r="F3862" t="s">
        <v>5837</v>
      </c>
      <c r="G3862" t="s">
        <v>142</v>
      </c>
      <c r="H3862" t="s">
        <v>143</v>
      </c>
      <c r="I3862" t="s">
        <v>135</v>
      </c>
      <c r="J3862" t="s">
        <v>136</v>
      </c>
      <c r="K3862" t="s">
        <v>137</v>
      </c>
      <c r="L3862" t="s">
        <v>11270</v>
      </c>
      <c r="M3862" t="s">
        <v>11271</v>
      </c>
      <c r="N3862">
        <v>1.2494444440000001</v>
      </c>
      <c r="O3862">
        <v>0</v>
      </c>
      <c r="P3862">
        <v>164</v>
      </c>
      <c r="Q3862">
        <v>0</v>
      </c>
      <c r="R3862">
        <v>7</v>
      </c>
      <c r="S3862">
        <v>0</v>
      </c>
      <c r="T3862">
        <v>9</v>
      </c>
      <c r="U3862">
        <v>0</v>
      </c>
      <c r="V3862">
        <v>0</v>
      </c>
      <c r="W3862">
        <v>0</v>
      </c>
      <c r="X3862">
        <v>29.453162083545209</v>
      </c>
      <c r="Y3862">
        <v>0</v>
      </c>
      <c r="Z3862">
        <v>7.9299908491174174</v>
      </c>
      <c r="AA3862">
        <v>0</v>
      </c>
      <c r="AB3862">
        <v>4.5980790967554688</v>
      </c>
      <c r="AC3862">
        <v>0</v>
      </c>
      <c r="AD3862">
        <v>0</v>
      </c>
      <c r="AE3862">
        <v>41.981232029418095</v>
      </c>
    </row>
    <row r="3863" spans="1:31" x14ac:dyDescent="0.25">
      <c r="A3863">
        <v>2071001</v>
      </c>
      <c r="B3863">
        <v>1</v>
      </c>
      <c r="C3863" t="s">
        <v>81</v>
      </c>
      <c r="D3863" t="s">
        <v>123</v>
      </c>
      <c r="E3863" t="s">
        <v>131</v>
      </c>
      <c r="F3863" t="s">
        <v>11272</v>
      </c>
      <c r="G3863" t="s">
        <v>133</v>
      </c>
      <c r="H3863" t="s">
        <v>134</v>
      </c>
      <c r="I3863" t="s">
        <v>135</v>
      </c>
      <c r="J3863" t="s">
        <v>136</v>
      </c>
      <c r="K3863" t="s">
        <v>137</v>
      </c>
      <c r="L3863" t="s">
        <v>11273</v>
      </c>
      <c r="M3863" t="s">
        <v>11274</v>
      </c>
      <c r="N3863">
        <v>1.375555555</v>
      </c>
      <c r="O3863">
        <v>0</v>
      </c>
      <c r="P3863">
        <v>4</v>
      </c>
      <c r="Q3863">
        <v>24</v>
      </c>
      <c r="R3863">
        <v>76</v>
      </c>
      <c r="S3863">
        <v>1</v>
      </c>
      <c r="T3863">
        <v>6</v>
      </c>
      <c r="U3863">
        <v>0</v>
      </c>
      <c r="V3863">
        <v>0</v>
      </c>
      <c r="W3863">
        <v>0</v>
      </c>
      <c r="X3863">
        <v>1.0643413751734279</v>
      </c>
      <c r="Y3863">
        <v>29.415684566561442</v>
      </c>
      <c r="Z3863">
        <v>58.682766038134332</v>
      </c>
      <c r="AA3863">
        <v>2.5173838786338165</v>
      </c>
      <c r="AB3863">
        <v>5.2119684848741699</v>
      </c>
      <c r="AC3863">
        <v>0</v>
      </c>
      <c r="AD3863">
        <v>0</v>
      </c>
      <c r="AE3863">
        <v>96.892144343377197</v>
      </c>
    </row>
    <row r="3864" spans="1:31" x14ac:dyDescent="0.25">
      <c r="A3864">
        <v>2070583</v>
      </c>
      <c r="B3864">
        <v>1</v>
      </c>
      <c r="C3864" t="s">
        <v>80</v>
      </c>
      <c r="D3864" t="s">
        <v>96</v>
      </c>
      <c r="E3864" t="s">
        <v>169</v>
      </c>
      <c r="F3864" t="s">
        <v>11275</v>
      </c>
      <c r="G3864" t="s">
        <v>133</v>
      </c>
      <c r="H3864" t="s">
        <v>134</v>
      </c>
      <c r="I3864" t="s">
        <v>135</v>
      </c>
      <c r="J3864" t="s">
        <v>136</v>
      </c>
      <c r="K3864" t="s">
        <v>137</v>
      </c>
      <c r="L3864" t="s">
        <v>11276</v>
      </c>
      <c r="M3864" t="s">
        <v>11277</v>
      </c>
      <c r="N3864">
        <v>2.1827777770000001</v>
      </c>
      <c r="O3864">
        <v>0</v>
      </c>
      <c r="P3864">
        <v>107</v>
      </c>
      <c r="Q3864">
        <v>0</v>
      </c>
      <c r="R3864">
        <v>3</v>
      </c>
      <c r="S3864">
        <v>0</v>
      </c>
      <c r="T3864">
        <v>4</v>
      </c>
      <c r="U3864">
        <v>0</v>
      </c>
      <c r="V3864">
        <v>0</v>
      </c>
      <c r="W3864">
        <v>0</v>
      </c>
      <c r="X3864">
        <v>291.30355726413211</v>
      </c>
      <c r="Y3864">
        <v>0</v>
      </c>
      <c r="Z3864">
        <v>4.2445761979728339E-2</v>
      </c>
      <c r="AA3864">
        <v>0</v>
      </c>
      <c r="AB3864">
        <v>0.63765655459010007</v>
      </c>
      <c r="AC3864">
        <v>0</v>
      </c>
      <c r="AD3864">
        <v>0</v>
      </c>
      <c r="AE3864">
        <v>291.9836595807019</v>
      </c>
    </row>
    <row r="3865" spans="1:31" x14ac:dyDescent="0.25">
      <c r="A3865">
        <v>2071224</v>
      </c>
      <c r="B3865">
        <v>1</v>
      </c>
      <c r="C3865" t="s">
        <v>80</v>
      </c>
      <c r="D3865" t="s">
        <v>93</v>
      </c>
      <c r="E3865" t="s">
        <v>177</v>
      </c>
      <c r="F3865" t="s">
        <v>11278</v>
      </c>
      <c r="G3865" t="s">
        <v>183</v>
      </c>
      <c r="H3865" t="s">
        <v>143</v>
      </c>
      <c r="I3865" t="s">
        <v>135</v>
      </c>
      <c r="J3865" t="s">
        <v>136</v>
      </c>
      <c r="K3865" t="s">
        <v>137</v>
      </c>
      <c r="L3865" t="s">
        <v>11279</v>
      </c>
      <c r="M3865" t="s">
        <v>11280</v>
      </c>
      <c r="N3865">
        <v>7.2625000000000002</v>
      </c>
      <c r="O3865">
        <v>0</v>
      </c>
      <c r="P3865">
        <v>1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1.6929992550591826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1.6929992550591826</v>
      </c>
    </row>
    <row r="3866" spans="1:31" x14ac:dyDescent="0.25">
      <c r="A3866">
        <v>2070703</v>
      </c>
      <c r="B3866">
        <v>1</v>
      </c>
      <c r="C3866" t="s">
        <v>80</v>
      </c>
      <c r="D3866" t="s">
        <v>97</v>
      </c>
      <c r="E3866" t="s">
        <v>158</v>
      </c>
      <c r="F3866" t="s">
        <v>11281</v>
      </c>
      <c r="G3866" t="s">
        <v>385</v>
      </c>
      <c r="H3866" t="s">
        <v>143</v>
      </c>
      <c r="I3866" t="s">
        <v>135</v>
      </c>
      <c r="J3866" t="s">
        <v>136</v>
      </c>
      <c r="K3866" t="s">
        <v>137</v>
      </c>
      <c r="L3866" t="s">
        <v>11282</v>
      </c>
      <c r="M3866" t="s">
        <v>11283</v>
      </c>
      <c r="N3866">
        <v>2.3372222219999998</v>
      </c>
      <c r="O3866">
        <v>0</v>
      </c>
      <c r="P3866">
        <v>6</v>
      </c>
      <c r="Q3866">
        <v>0</v>
      </c>
      <c r="R3866">
        <v>14</v>
      </c>
      <c r="S3866">
        <v>0</v>
      </c>
      <c r="T3866">
        <v>2</v>
      </c>
      <c r="U3866">
        <v>0</v>
      </c>
      <c r="V3866">
        <v>0</v>
      </c>
      <c r="W3866">
        <v>0</v>
      </c>
      <c r="X3866">
        <v>4.228202221504981</v>
      </c>
      <c r="Y3866">
        <v>0</v>
      </c>
      <c r="Z3866">
        <v>12.97180382774768</v>
      </c>
      <c r="AA3866">
        <v>0</v>
      </c>
      <c r="AB3866">
        <v>1.9711417291120474</v>
      </c>
      <c r="AC3866">
        <v>0</v>
      </c>
      <c r="AD3866">
        <v>0</v>
      </c>
      <c r="AE3866">
        <v>19.171147778364709</v>
      </c>
    </row>
    <row r="3867" spans="1:31" x14ac:dyDescent="0.25">
      <c r="A3867">
        <v>2070454</v>
      </c>
      <c r="B3867">
        <v>1</v>
      </c>
      <c r="C3867" t="s">
        <v>81</v>
      </c>
      <c r="D3867" t="s">
        <v>127</v>
      </c>
      <c r="E3867" t="s">
        <v>177</v>
      </c>
      <c r="F3867" t="s">
        <v>11284</v>
      </c>
      <c r="G3867" t="s">
        <v>1757</v>
      </c>
      <c r="H3867" t="s">
        <v>143</v>
      </c>
      <c r="I3867" t="s">
        <v>135</v>
      </c>
      <c r="J3867" t="s">
        <v>136</v>
      </c>
      <c r="K3867" t="s">
        <v>137</v>
      </c>
      <c r="L3867" t="s">
        <v>11285</v>
      </c>
      <c r="M3867" t="s">
        <v>11286</v>
      </c>
      <c r="N3867">
        <v>0.72916666600000002</v>
      </c>
      <c r="O3867">
        <v>0</v>
      </c>
      <c r="P3867">
        <v>9</v>
      </c>
      <c r="Q3867">
        <v>0</v>
      </c>
      <c r="R3867">
        <v>0</v>
      </c>
      <c r="S3867">
        <v>0</v>
      </c>
      <c r="T3867">
        <v>2</v>
      </c>
      <c r="U3867">
        <v>0</v>
      </c>
      <c r="V3867">
        <v>0</v>
      </c>
      <c r="W3867">
        <v>0</v>
      </c>
      <c r="X3867">
        <v>1.1707409998538527</v>
      </c>
      <c r="Y3867">
        <v>0</v>
      </c>
      <c r="Z3867">
        <v>0</v>
      </c>
      <c r="AA3867">
        <v>0</v>
      </c>
      <c r="AB3867">
        <v>0.42697803056816253</v>
      </c>
      <c r="AC3867">
        <v>0</v>
      </c>
      <c r="AD3867">
        <v>0</v>
      </c>
      <c r="AE3867">
        <v>1.5977190304220152</v>
      </c>
    </row>
    <row r="3868" spans="1:31" x14ac:dyDescent="0.25">
      <c r="A3868">
        <v>2070752</v>
      </c>
      <c r="B3868">
        <v>1</v>
      </c>
      <c r="C3868" t="s">
        <v>81</v>
      </c>
      <c r="D3868" t="s">
        <v>117</v>
      </c>
      <c r="E3868" t="s">
        <v>169</v>
      </c>
      <c r="F3868" t="s">
        <v>11287</v>
      </c>
      <c r="G3868" t="s">
        <v>133</v>
      </c>
      <c r="H3868" t="s">
        <v>134</v>
      </c>
      <c r="I3868" t="s">
        <v>135</v>
      </c>
      <c r="J3868" t="s">
        <v>136</v>
      </c>
      <c r="K3868" t="s">
        <v>137</v>
      </c>
      <c r="L3868" t="s">
        <v>10326</v>
      </c>
      <c r="M3868" t="s">
        <v>11288</v>
      </c>
      <c r="N3868">
        <v>2.4955555550000001</v>
      </c>
      <c r="O3868">
        <v>0</v>
      </c>
      <c r="P3868">
        <v>322</v>
      </c>
      <c r="Q3868">
        <v>6</v>
      </c>
      <c r="R3868">
        <v>5</v>
      </c>
      <c r="S3868">
        <v>1</v>
      </c>
      <c r="T3868">
        <v>10</v>
      </c>
      <c r="U3868">
        <v>0</v>
      </c>
      <c r="V3868">
        <v>0</v>
      </c>
      <c r="W3868">
        <v>0</v>
      </c>
      <c r="X3868">
        <v>87.01219199259782</v>
      </c>
      <c r="Y3868">
        <v>78.065062731657108</v>
      </c>
      <c r="Z3868">
        <v>1.129802648124631</v>
      </c>
      <c r="AA3868">
        <v>0.90145281436606661</v>
      </c>
      <c r="AB3868">
        <v>3.0546053892424996</v>
      </c>
      <c r="AC3868">
        <v>0</v>
      </c>
      <c r="AD3868">
        <v>0</v>
      </c>
      <c r="AE3868">
        <v>170.16311557598814</v>
      </c>
    </row>
    <row r="3869" spans="1:31" x14ac:dyDescent="0.25">
      <c r="A3869">
        <v>2071081</v>
      </c>
      <c r="B3869">
        <v>1</v>
      </c>
      <c r="C3869" t="s">
        <v>80</v>
      </c>
      <c r="D3869" t="s">
        <v>85</v>
      </c>
      <c r="E3869" t="s">
        <v>158</v>
      </c>
      <c r="F3869" t="s">
        <v>11289</v>
      </c>
      <c r="G3869" t="s">
        <v>160</v>
      </c>
      <c r="H3869" t="s">
        <v>143</v>
      </c>
      <c r="I3869" t="s">
        <v>135</v>
      </c>
      <c r="J3869" t="s">
        <v>136</v>
      </c>
      <c r="K3869" t="s">
        <v>137</v>
      </c>
      <c r="L3869" t="s">
        <v>11290</v>
      </c>
      <c r="M3869" t="s">
        <v>11291</v>
      </c>
      <c r="N3869">
        <v>1.557222222</v>
      </c>
      <c r="O3869">
        <v>0</v>
      </c>
      <c r="P3869">
        <v>51</v>
      </c>
      <c r="Q3869">
        <v>0</v>
      </c>
      <c r="R3869">
        <v>0</v>
      </c>
      <c r="S3869">
        <v>0</v>
      </c>
      <c r="T3869">
        <v>2</v>
      </c>
      <c r="U3869">
        <v>0</v>
      </c>
      <c r="V3869">
        <v>0</v>
      </c>
      <c r="W3869">
        <v>0</v>
      </c>
      <c r="X3869">
        <v>27.436272589557017</v>
      </c>
      <c r="Y3869">
        <v>0</v>
      </c>
      <c r="Z3869">
        <v>0</v>
      </c>
      <c r="AA3869">
        <v>0</v>
      </c>
      <c r="AB3869">
        <v>0.70860521065399162</v>
      </c>
      <c r="AC3869">
        <v>0</v>
      </c>
      <c r="AD3869">
        <v>0</v>
      </c>
      <c r="AE3869">
        <v>28.14487780021101</v>
      </c>
    </row>
    <row r="3870" spans="1:31" x14ac:dyDescent="0.25">
      <c r="A3870">
        <v>2071330</v>
      </c>
      <c r="B3870">
        <v>1</v>
      </c>
      <c r="C3870" t="s">
        <v>80</v>
      </c>
      <c r="D3870" t="s">
        <v>103</v>
      </c>
      <c r="E3870" t="s">
        <v>131</v>
      </c>
      <c r="F3870" t="s">
        <v>11292</v>
      </c>
      <c r="G3870" t="s">
        <v>133</v>
      </c>
      <c r="H3870" t="s">
        <v>134</v>
      </c>
      <c r="I3870" t="s">
        <v>135</v>
      </c>
      <c r="J3870" t="s">
        <v>136</v>
      </c>
      <c r="K3870" t="s">
        <v>137</v>
      </c>
      <c r="L3870" t="s">
        <v>11293</v>
      </c>
      <c r="M3870" t="s">
        <v>11294</v>
      </c>
      <c r="N3870">
        <v>0.53361111100000003</v>
      </c>
      <c r="O3870">
        <v>0</v>
      </c>
      <c r="P3870">
        <v>0</v>
      </c>
      <c r="Q3870">
        <v>0</v>
      </c>
      <c r="R3870">
        <v>0</v>
      </c>
      <c r="S3870">
        <v>18</v>
      </c>
      <c r="T3870">
        <v>0</v>
      </c>
      <c r="U3870">
        <v>34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35.616820160379021</v>
      </c>
      <c r="AB3870">
        <v>0</v>
      </c>
      <c r="AC3870">
        <v>1136.710659616622</v>
      </c>
      <c r="AD3870">
        <v>0</v>
      </c>
      <c r="AE3870">
        <v>1172.3274797770011</v>
      </c>
    </row>
    <row r="3871" spans="1:31" x14ac:dyDescent="0.25">
      <c r="A3871">
        <v>2071144</v>
      </c>
      <c r="B3871">
        <v>1</v>
      </c>
      <c r="C3871" t="s">
        <v>81</v>
      </c>
      <c r="D3871" t="s">
        <v>117</v>
      </c>
      <c r="E3871" t="s">
        <v>177</v>
      </c>
      <c r="F3871" t="s">
        <v>11295</v>
      </c>
      <c r="G3871" t="s">
        <v>183</v>
      </c>
      <c r="H3871" t="s">
        <v>143</v>
      </c>
      <c r="I3871" t="s">
        <v>135</v>
      </c>
      <c r="J3871" t="s">
        <v>136</v>
      </c>
      <c r="K3871" t="s">
        <v>137</v>
      </c>
      <c r="L3871" t="s">
        <v>11296</v>
      </c>
      <c r="M3871" t="s">
        <v>11297</v>
      </c>
      <c r="N3871">
        <v>3.0494444440000001</v>
      </c>
      <c r="O3871">
        <v>0</v>
      </c>
      <c r="P3871">
        <v>1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0.44951068861870164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0.44951068861870164</v>
      </c>
    </row>
    <row r="3872" spans="1:31" x14ac:dyDescent="0.25">
      <c r="A3872">
        <v>2070938</v>
      </c>
      <c r="B3872">
        <v>1</v>
      </c>
      <c r="C3872" t="s">
        <v>80</v>
      </c>
      <c r="D3872" t="s">
        <v>106</v>
      </c>
      <c r="E3872" t="s">
        <v>146</v>
      </c>
      <c r="F3872" t="s">
        <v>394</v>
      </c>
      <c r="G3872" t="s">
        <v>263</v>
      </c>
      <c r="H3872" t="s">
        <v>134</v>
      </c>
      <c r="I3872" t="s">
        <v>135</v>
      </c>
      <c r="J3872" t="s">
        <v>136</v>
      </c>
      <c r="K3872" t="s">
        <v>137</v>
      </c>
      <c r="L3872" t="s">
        <v>11298</v>
      </c>
      <c r="M3872" t="s">
        <v>11299</v>
      </c>
      <c r="N3872">
        <v>0.86638888800000002</v>
      </c>
      <c r="O3872">
        <v>0</v>
      </c>
      <c r="P3872">
        <v>3847</v>
      </c>
      <c r="Q3872">
        <v>0</v>
      </c>
      <c r="R3872">
        <v>11</v>
      </c>
      <c r="S3872">
        <v>2</v>
      </c>
      <c r="T3872">
        <v>226</v>
      </c>
      <c r="U3872">
        <v>1</v>
      </c>
      <c r="V3872">
        <v>2</v>
      </c>
      <c r="W3872">
        <v>0</v>
      </c>
      <c r="X3872">
        <v>717.49282433444148</v>
      </c>
      <c r="Y3872">
        <v>0</v>
      </c>
      <c r="Z3872">
        <v>18.940112539532937</v>
      </c>
      <c r="AA3872">
        <v>723.76970295002866</v>
      </c>
      <c r="AB3872">
        <v>296.54434322307105</v>
      </c>
      <c r="AC3872">
        <v>28.262647561369956</v>
      </c>
      <c r="AD3872">
        <v>17.499030824884425</v>
      </c>
      <c r="AE3872">
        <v>1802.5086614333286</v>
      </c>
    </row>
    <row r="3873" spans="1:31" x14ac:dyDescent="0.25">
      <c r="A3873">
        <v>2070746</v>
      </c>
      <c r="B3873">
        <v>1</v>
      </c>
      <c r="C3873" t="s">
        <v>80</v>
      </c>
      <c r="D3873" t="s">
        <v>106</v>
      </c>
      <c r="E3873" t="s">
        <v>131</v>
      </c>
      <c r="F3873" t="s">
        <v>11300</v>
      </c>
      <c r="G3873" t="s">
        <v>133</v>
      </c>
      <c r="H3873" t="s">
        <v>134</v>
      </c>
      <c r="I3873" t="s">
        <v>259</v>
      </c>
      <c r="J3873" t="s">
        <v>136</v>
      </c>
      <c r="K3873" t="s">
        <v>137</v>
      </c>
      <c r="L3873" t="s">
        <v>11301</v>
      </c>
      <c r="M3873" t="s">
        <v>11302</v>
      </c>
      <c r="N3873">
        <v>1.1111111E-2</v>
      </c>
      <c r="O3873">
        <v>0</v>
      </c>
      <c r="P3873">
        <v>756</v>
      </c>
      <c r="Q3873">
        <v>1</v>
      </c>
      <c r="R3873">
        <v>80</v>
      </c>
      <c r="S3873">
        <v>5</v>
      </c>
      <c r="T3873">
        <v>114</v>
      </c>
      <c r="U3873">
        <v>0</v>
      </c>
      <c r="V3873">
        <v>0</v>
      </c>
      <c r="W3873">
        <v>0</v>
      </c>
      <c r="X3873">
        <v>1.3098581639723559</v>
      </c>
      <c r="Y3873">
        <v>7.4744568306666682E-3</v>
      </c>
      <c r="Z3873">
        <v>0.22259142902178883</v>
      </c>
      <c r="AA3873">
        <v>0.37351345288342219</v>
      </c>
      <c r="AB3873">
        <v>0.96278768284379956</v>
      </c>
      <c r="AC3873">
        <v>0</v>
      </c>
      <c r="AD3873">
        <v>0</v>
      </c>
      <c r="AE3873">
        <v>2.8762251855520331</v>
      </c>
    </row>
    <row r="3874" spans="1:31" x14ac:dyDescent="0.25">
      <c r="A3874">
        <v>2071187</v>
      </c>
      <c r="B3874">
        <v>1</v>
      </c>
      <c r="C3874" t="s">
        <v>80</v>
      </c>
      <c r="D3874" t="s">
        <v>91</v>
      </c>
      <c r="E3874" t="s">
        <v>295</v>
      </c>
      <c r="F3874" t="s">
        <v>11303</v>
      </c>
      <c r="G3874" t="s">
        <v>133</v>
      </c>
      <c r="H3874" t="s">
        <v>680</v>
      </c>
      <c r="I3874" t="s">
        <v>135</v>
      </c>
      <c r="J3874" t="s">
        <v>136</v>
      </c>
      <c r="K3874" t="s">
        <v>137</v>
      </c>
      <c r="L3874" t="s">
        <v>11304</v>
      </c>
      <c r="M3874" t="s">
        <v>11305</v>
      </c>
      <c r="N3874">
        <v>0.25694444399999999</v>
      </c>
      <c r="O3874">
        <v>30</v>
      </c>
      <c r="P3874">
        <v>8271</v>
      </c>
      <c r="Q3874">
        <v>99</v>
      </c>
      <c r="R3874">
        <v>336</v>
      </c>
      <c r="S3874">
        <v>73</v>
      </c>
      <c r="T3874">
        <v>635</v>
      </c>
      <c r="U3874">
        <v>6</v>
      </c>
      <c r="V3874">
        <v>0</v>
      </c>
      <c r="W3874">
        <v>8.5203902522984372</v>
      </c>
      <c r="X3874">
        <v>539.00671504452782</v>
      </c>
      <c r="Y3874">
        <v>36.926558444092827</v>
      </c>
      <c r="Z3874">
        <v>71.81561921473839</v>
      </c>
      <c r="AA3874">
        <v>402.36722877850866</v>
      </c>
      <c r="AB3874">
        <v>155.60686572261514</v>
      </c>
      <c r="AC3874">
        <v>28.050850556069996</v>
      </c>
      <c r="AD3874">
        <v>0</v>
      </c>
      <c r="AE3874">
        <v>1242.2942280128511</v>
      </c>
    </row>
    <row r="3875" spans="1:31" x14ac:dyDescent="0.25">
      <c r="A3875">
        <v>2070646</v>
      </c>
      <c r="B3875">
        <v>1</v>
      </c>
      <c r="C3875" t="s">
        <v>81</v>
      </c>
      <c r="D3875" t="s">
        <v>114</v>
      </c>
      <c r="E3875" t="s">
        <v>131</v>
      </c>
      <c r="F3875" t="s">
        <v>5642</v>
      </c>
      <c r="G3875" t="s">
        <v>133</v>
      </c>
      <c r="H3875" t="s">
        <v>134</v>
      </c>
      <c r="I3875" t="s">
        <v>135</v>
      </c>
      <c r="J3875" t="s">
        <v>136</v>
      </c>
      <c r="K3875" t="s">
        <v>137</v>
      </c>
      <c r="L3875" t="s">
        <v>11306</v>
      </c>
      <c r="M3875" t="s">
        <v>11307</v>
      </c>
      <c r="N3875">
        <v>0.28416666600000001</v>
      </c>
      <c r="O3875">
        <v>0</v>
      </c>
      <c r="P3875">
        <v>2056</v>
      </c>
      <c r="Q3875">
        <v>2</v>
      </c>
      <c r="R3875">
        <v>16</v>
      </c>
      <c r="S3875">
        <v>11</v>
      </c>
      <c r="T3875">
        <v>165</v>
      </c>
      <c r="U3875">
        <v>0</v>
      </c>
      <c r="V3875">
        <v>0</v>
      </c>
      <c r="W3875">
        <v>0</v>
      </c>
      <c r="X3875">
        <v>65.5421985642556</v>
      </c>
      <c r="Y3875">
        <v>0.16175283687395528</v>
      </c>
      <c r="Z3875">
        <v>0.38799275691878532</v>
      </c>
      <c r="AA3875">
        <v>19.160843490295072</v>
      </c>
      <c r="AB3875">
        <v>21.283201750701828</v>
      </c>
      <c r="AC3875">
        <v>0</v>
      </c>
      <c r="AD3875">
        <v>0</v>
      </c>
      <c r="AE3875">
        <v>106.53598939904526</v>
      </c>
    </row>
    <row r="3876" spans="1:31" x14ac:dyDescent="0.25">
      <c r="A3876">
        <v>2070589</v>
      </c>
      <c r="B3876">
        <v>1</v>
      </c>
      <c r="C3876" t="s">
        <v>80</v>
      </c>
      <c r="D3876" t="s">
        <v>88</v>
      </c>
      <c r="E3876" t="s">
        <v>131</v>
      </c>
      <c r="F3876" t="s">
        <v>11308</v>
      </c>
      <c r="G3876" t="s">
        <v>171</v>
      </c>
      <c r="H3876" t="s">
        <v>134</v>
      </c>
      <c r="I3876" t="s">
        <v>135</v>
      </c>
      <c r="J3876" t="s">
        <v>136</v>
      </c>
      <c r="K3876" t="s">
        <v>137</v>
      </c>
      <c r="L3876" t="s">
        <v>11309</v>
      </c>
      <c r="M3876" t="s">
        <v>10983</v>
      </c>
      <c r="N3876">
        <v>0.93361111100000005</v>
      </c>
      <c r="O3876">
        <v>0</v>
      </c>
      <c r="P3876">
        <v>618</v>
      </c>
      <c r="Q3876">
        <v>0</v>
      </c>
      <c r="R3876">
        <v>0</v>
      </c>
      <c r="S3876">
        <v>1</v>
      </c>
      <c r="T3876">
        <v>97</v>
      </c>
      <c r="U3876">
        <v>0</v>
      </c>
      <c r="V3876">
        <v>0</v>
      </c>
      <c r="W3876">
        <v>0</v>
      </c>
      <c r="X3876">
        <v>172.13844057601383</v>
      </c>
      <c r="Y3876">
        <v>0</v>
      </c>
      <c r="Z3876">
        <v>0</v>
      </c>
      <c r="AA3876">
        <v>105.23160572739428</v>
      </c>
      <c r="AB3876">
        <v>95.868688570958895</v>
      </c>
      <c r="AC3876">
        <v>0</v>
      </c>
      <c r="AD3876">
        <v>0</v>
      </c>
      <c r="AE3876">
        <v>373.23873487436703</v>
      </c>
    </row>
    <row r="3877" spans="1:31" x14ac:dyDescent="0.25">
      <c r="A3877">
        <v>2071253</v>
      </c>
      <c r="B3877">
        <v>1</v>
      </c>
      <c r="C3877" t="s">
        <v>81</v>
      </c>
      <c r="D3877" t="s">
        <v>126</v>
      </c>
      <c r="E3877" t="s">
        <v>131</v>
      </c>
      <c r="F3877" t="s">
        <v>11310</v>
      </c>
      <c r="G3877" t="s">
        <v>133</v>
      </c>
      <c r="H3877" t="s">
        <v>134</v>
      </c>
      <c r="I3877" t="s">
        <v>135</v>
      </c>
      <c r="J3877" t="s">
        <v>136</v>
      </c>
      <c r="K3877" t="s">
        <v>137</v>
      </c>
      <c r="L3877" t="s">
        <v>11311</v>
      </c>
      <c r="M3877" t="s">
        <v>11312</v>
      </c>
      <c r="N3877">
        <v>0.41499999999999998</v>
      </c>
      <c r="O3877">
        <v>0</v>
      </c>
      <c r="P3877">
        <v>740</v>
      </c>
      <c r="Q3877">
        <v>0</v>
      </c>
      <c r="R3877">
        <v>40</v>
      </c>
      <c r="S3877">
        <v>1</v>
      </c>
      <c r="T3877">
        <v>146</v>
      </c>
      <c r="U3877">
        <v>2</v>
      </c>
      <c r="V3877">
        <v>0</v>
      </c>
      <c r="W3877">
        <v>0</v>
      </c>
      <c r="X3877">
        <v>43.043896042609177</v>
      </c>
      <c r="Y3877">
        <v>0</v>
      </c>
      <c r="Z3877">
        <v>2.8908572253015445</v>
      </c>
      <c r="AA3877">
        <v>0.4220291571366</v>
      </c>
      <c r="AB3877">
        <v>18.331789363852632</v>
      </c>
      <c r="AC3877">
        <v>43.494667896896303</v>
      </c>
      <c r="AD3877">
        <v>0</v>
      </c>
      <c r="AE3877">
        <v>108.18323968579625</v>
      </c>
    </row>
    <row r="3878" spans="1:31" x14ac:dyDescent="0.25">
      <c r="A3878">
        <v>2070921</v>
      </c>
      <c r="B3878">
        <v>1</v>
      </c>
      <c r="C3878" t="s">
        <v>81</v>
      </c>
      <c r="D3878" t="s">
        <v>113</v>
      </c>
      <c r="E3878" t="s">
        <v>169</v>
      </c>
      <c r="F3878" t="s">
        <v>11313</v>
      </c>
      <c r="G3878" t="s">
        <v>133</v>
      </c>
      <c r="H3878" t="s">
        <v>134</v>
      </c>
      <c r="I3878" t="s">
        <v>135</v>
      </c>
      <c r="J3878" t="s">
        <v>136</v>
      </c>
      <c r="K3878" t="s">
        <v>137</v>
      </c>
      <c r="L3878" t="s">
        <v>11314</v>
      </c>
      <c r="M3878" t="s">
        <v>11315</v>
      </c>
      <c r="N3878">
        <v>1.2761111110000001</v>
      </c>
      <c r="O3878">
        <v>0</v>
      </c>
      <c r="P3878">
        <v>380</v>
      </c>
      <c r="Q3878">
        <v>0</v>
      </c>
      <c r="R3878">
        <v>16</v>
      </c>
      <c r="S3878">
        <v>0</v>
      </c>
      <c r="T3878">
        <v>27</v>
      </c>
      <c r="U3878">
        <v>0</v>
      </c>
      <c r="V3878">
        <v>0</v>
      </c>
      <c r="W3878">
        <v>0</v>
      </c>
      <c r="X3878">
        <v>102.43284615354467</v>
      </c>
      <c r="Y3878">
        <v>0</v>
      </c>
      <c r="Z3878">
        <v>18.033695129837362</v>
      </c>
      <c r="AA3878">
        <v>0</v>
      </c>
      <c r="AB3878">
        <v>18.117227339999033</v>
      </c>
      <c r="AC3878">
        <v>0</v>
      </c>
      <c r="AD3878">
        <v>0</v>
      </c>
      <c r="AE3878">
        <v>138.58376862338108</v>
      </c>
    </row>
    <row r="3879" spans="1:31" x14ac:dyDescent="0.25">
      <c r="A3879">
        <v>2071491</v>
      </c>
      <c r="B3879">
        <v>1</v>
      </c>
      <c r="C3879" t="s">
        <v>81</v>
      </c>
      <c r="D3879" t="s">
        <v>116</v>
      </c>
      <c r="E3879" t="s">
        <v>169</v>
      </c>
      <c r="F3879" t="s">
        <v>11316</v>
      </c>
      <c r="G3879" t="s">
        <v>171</v>
      </c>
      <c r="H3879" t="s">
        <v>134</v>
      </c>
      <c r="I3879" t="s">
        <v>135</v>
      </c>
      <c r="J3879" t="s">
        <v>136</v>
      </c>
      <c r="K3879" t="s">
        <v>137</v>
      </c>
      <c r="L3879" t="s">
        <v>11317</v>
      </c>
      <c r="M3879" t="s">
        <v>11318</v>
      </c>
      <c r="N3879">
        <v>2.7374999999999998</v>
      </c>
      <c r="O3879">
        <v>0</v>
      </c>
      <c r="P3879">
        <v>67</v>
      </c>
      <c r="Q3879">
        <v>0</v>
      </c>
      <c r="R3879">
        <v>0</v>
      </c>
      <c r="S3879">
        <v>0</v>
      </c>
      <c r="T3879">
        <v>1</v>
      </c>
      <c r="U3879">
        <v>0</v>
      </c>
      <c r="V3879">
        <v>0</v>
      </c>
      <c r="W3879">
        <v>0</v>
      </c>
      <c r="X3879">
        <v>12.03727603412635</v>
      </c>
      <c r="Y3879">
        <v>0</v>
      </c>
      <c r="Z3879">
        <v>0</v>
      </c>
      <c r="AA3879">
        <v>0</v>
      </c>
      <c r="AB3879">
        <v>0.17949712833778</v>
      </c>
      <c r="AC3879">
        <v>0</v>
      </c>
      <c r="AD3879">
        <v>0</v>
      </c>
      <c r="AE3879">
        <v>12.216773162464131</v>
      </c>
    </row>
    <row r="3880" spans="1:31" x14ac:dyDescent="0.25">
      <c r="A3880">
        <v>2072155</v>
      </c>
      <c r="B3880">
        <v>1</v>
      </c>
      <c r="C3880" t="s">
        <v>80</v>
      </c>
      <c r="D3880" t="s">
        <v>95</v>
      </c>
      <c r="E3880" t="s">
        <v>177</v>
      </c>
      <c r="F3880" t="s">
        <v>11319</v>
      </c>
      <c r="G3880" t="s">
        <v>183</v>
      </c>
      <c r="H3880" t="s">
        <v>143</v>
      </c>
      <c r="I3880" t="s">
        <v>135</v>
      </c>
      <c r="J3880" t="s">
        <v>136</v>
      </c>
      <c r="K3880" t="s">
        <v>137</v>
      </c>
      <c r="L3880" t="s">
        <v>11320</v>
      </c>
      <c r="M3880" t="s">
        <v>11321</v>
      </c>
      <c r="N3880">
        <v>2.5336111109999999</v>
      </c>
      <c r="O3880">
        <v>0</v>
      </c>
      <c r="P3880">
        <v>1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0.13893071347866667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0.13893071347866667</v>
      </c>
    </row>
    <row r="3881" spans="1:31" x14ac:dyDescent="0.25">
      <c r="A3881">
        <v>2071823</v>
      </c>
      <c r="B3881">
        <v>1</v>
      </c>
      <c r="C3881" t="s">
        <v>80</v>
      </c>
      <c r="D3881" t="s">
        <v>99</v>
      </c>
      <c r="E3881" t="s">
        <v>177</v>
      </c>
      <c r="F3881" t="s">
        <v>11322</v>
      </c>
      <c r="G3881" t="s">
        <v>183</v>
      </c>
      <c r="H3881" t="s">
        <v>143</v>
      </c>
      <c r="I3881" t="s">
        <v>135</v>
      </c>
      <c r="J3881" t="s">
        <v>136</v>
      </c>
      <c r="K3881" t="s">
        <v>137</v>
      </c>
      <c r="L3881" t="s">
        <v>11323</v>
      </c>
      <c r="M3881" t="s">
        <v>11324</v>
      </c>
      <c r="N3881">
        <v>5.965833333</v>
      </c>
      <c r="O3881">
        <v>0</v>
      </c>
      <c r="P3881">
        <v>1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1.3726809025618998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1.3726809025618998</v>
      </c>
    </row>
    <row r="3882" spans="1:31" x14ac:dyDescent="0.25">
      <c r="A3882">
        <v>2071869</v>
      </c>
      <c r="B3882">
        <v>1</v>
      </c>
      <c r="C3882" t="s">
        <v>80</v>
      </c>
      <c r="D3882" t="s">
        <v>85</v>
      </c>
      <c r="E3882" t="s">
        <v>177</v>
      </c>
      <c r="F3882" t="s">
        <v>1938</v>
      </c>
      <c r="G3882" t="s">
        <v>196</v>
      </c>
      <c r="H3882" t="s">
        <v>143</v>
      </c>
      <c r="I3882" t="s">
        <v>135</v>
      </c>
      <c r="J3882" t="s">
        <v>136</v>
      </c>
      <c r="K3882" t="s">
        <v>137</v>
      </c>
      <c r="L3882" t="s">
        <v>11325</v>
      </c>
      <c r="M3882" t="s">
        <v>11326</v>
      </c>
      <c r="N3882">
        <v>3.429444444</v>
      </c>
      <c r="O3882">
        <v>0</v>
      </c>
      <c r="P3882">
        <v>6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1.2525646553598027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1.2525646553598027</v>
      </c>
    </row>
    <row r="3883" spans="1:31" x14ac:dyDescent="0.25">
      <c r="A3883">
        <v>2072178</v>
      </c>
      <c r="B3883">
        <v>1</v>
      </c>
      <c r="C3883" t="s">
        <v>80</v>
      </c>
      <c r="D3883" t="s">
        <v>85</v>
      </c>
      <c r="E3883" t="s">
        <v>177</v>
      </c>
      <c r="F3883" t="s">
        <v>11327</v>
      </c>
      <c r="G3883" t="s">
        <v>183</v>
      </c>
      <c r="H3883" t="s">
        <v>143</v>
      </c>
      <c r="I3883" t="s">
        <v>135</v>
      </c>
      <c r="J3883" t="s">
        <v>136</v>
      </c>
      <c r="K3883" t="s">
        <v>137</v>
      </c>
      <c r="L3883" t="s">
        <v>11328</v>
      </c>
      <c r="M3883" t="s">
        <v>11329</v>
      </c>
      <c r="N3883">
        <v>3.0694444440000002</v>
      </c>
      <c r="O3883">
        <v>0</v>
      </c>
      <c r="P3883">
        <v>7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4.6369884509146679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4.6369884509146679</v>
      </c>
    </row>
    <row r="3884" spans="1:31" x14ac:dyDescent="0.25">
      <c r="A3884">
        <v>2071846</v>
      </c>
      <c r="B3884">
        <v>1</v>
      </c>
      <c r="C3884" t="s">
        <v>81</v>
      </c>
      <c r="D3884" t="s">
        <v>127</v>
      </c>
      <c r="E3884" t="s">
        <v>158</v>
      </c>
      <c r="F3884" t="s">
        <v>11330</v>
      </c>
      <c r="G3884" t="s">
        <v>160</v>
      </c>
      <c r="H3884" t="s">
        <v>143</v>
      </c>
      <c r="I3884" t="s">
        <v>135</v>
      </c>
      <c r="J3884" t="s">
        <v>136</v>
      </c>
      <c r="K3884" t="s">
        <v>137</v>
      </c>
      <c r="L3884" t="s">
        <v>11331</v>
      </c>
      <c r="M3884" t="s">
        <v>11332</v>
      </c>
      <c r="N3884">
        <v>7.2513888880000001</v>
      </c>
      <c r="O3884">
        <v>0</v>
      </c>
      <c r="P3884">
        <v>39</v>
      </c>
      <c r="Q3884">
        <v>0</v>
      </c>
      <c r="R3884">
        <v>0</v>
      </c>
      <c r="S3884">
        <v>0</v>
      </c>
      <c r="T3884">
        <v>2</v>
      </c>
      <c r="U3884">
        <v>0</v>
      </c>
      <c r="V3884">
        <v>0</v>
      </c>
      <c r="W3884">
        <v>0</v>
      </c>
      <c r="X3884">
        <v>50.988478113411489</v>
      </c>
      <c r="Y3884">
        <v>0</v>
      </c>
      <c r="Z3884">
        <v>0</v>
      </c>
      <c r="AA3884">
        <v>0</v>
      </c>
      <c r="AB3884">
        <v>2.2399017115596802</v>
      </c>
      <c r="AC3884">
        <v>0</v>
      </c>
      <c r="AD3884">
        <v>0</v>
      </c>
      <c r="AE3884">
        <v>53.228379824971171</v>
      </c>
    </row>
    <row r="3885" spans="1:31" x14ac:dyDescent="0.25">
      <c r="A3885">
        <v>2071992</v>
      </c>
      <c r="B3885">
        <v>1</v>
      </c>
      <c r="C3885" t="s">
        <v>80</v>
      </c>
      <c r="D3885" t="s">
        <v>87</v>
      </c>
      <c r="E3885" t="s">
        <v>177</v>
      </c>
      <c r="F3885" t="s">
        <v>11333</v>
      </c>
      <c r="G3885" t="s">
        <v>183</v>
      </c>
      <c r="H3885" t="s">
        <v>143</v>
      </c>
      <c r="I3885" t="s">
        <v>135</v>
      </c>
      <c r="J3885" t="s">
        <v>136</v>
      </c>
      <c r="K3885" t="s">
        <v>137</v>
      </c>
      <c r="L3885" t="s">
        <v>11334</v>
      </c>
      <c r="M3885" t="s">
        <v>11335</v>
      </c>
      <c r="N3885">
        <v>4.2855555550000002</v>
      </c>
      <c r="O3885">
        <v>0</v>
      </c>
      <c r="P3885">
        <v>2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2.906346902383953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2.906346902383953</v>
      </c>
    </row>
    <row r="3886" spans="1:31" x14ac:dyDescent="0.25">
      <c r="A3886">
        <v>2072015</v>
      </c>
      <c r="B3886">
        <v>1</v>
      </c>
      <c r="C3886" t="s">
        <v>80</v>
      </c>
      <c r="D3886" t="s">
        <v>110</v>
      </c>
      <c r="E3886" t="s">
        <v>140</v>
      </c>
      <c r="F3886" t="s">
        <v>11336</v>
      </c>
      <c r="G3886" t="s">
        <v>324</v>
      </c>
      <c r="H3886" t="s">
        <v>143</v>
      </c>
      <c r="I3886" t="s">
        <v>135</v>
      </c>
      <c r="J3886" t="s">
        <v>136</v>
      </c>
      <c r="K3886" t="s">
        <v>137</v>
      </c>
      <c r="L3886" t="s">
        <v>11337</v>
      </c>
      <c r="M3886" t="s">
        <v>11338</v>
      </c>
      <c r="N3886">
        <v>2.0016666660000002</v>
      </c>
      <c r="O3886">
        <v>0</v>
      </c>
      <c r="P3886">
        <v>454</v>
      </c>
      <c r="Q3886">
        <v>0</v>
      </c>
      <c r="R3886">
        <v>0</v>
      </c>
      <c r="S3886">
        <v>0</v>
      </c>
      <c r="T3886">
        <v>29</v>
      </c>
      <c r="U3886">
        <v>0</v>
      </c>
      <c r="V3886">
        <v>0</v>
      </c>
      <c r="W3886">
        <v>0</v>
      </c>
      <c r="X3886">
        <v>184.85817651433231</v>
      </c>
      <c r="Y3886">
        <v>0</v>
      </c>
      <c r="Z3886">
        <v>0</v>
      </c>
      <c r="AA3886">
        <v>0</v>
      </c>
      <c r="AB3886">
        <v>95.717344066823514</v>
      </c>
      <c r="AC3886">
        <v>0</v>
      </c>
      <c r="AD3886">
        <v>0</v>
      </c>
      <c r="AE3886">
        <v>280.57552058115584</v>
      </c>
    </row>
    <row r="3887" spans="1:31" x14ac:dyDescent="0.25">
      <c r="A3887">
        <v>2071451</v>
      </c>
      <c r="B3887">
        <v>1</v>
      </c>
      <c r="C3887" t="s">
        <v>80</v>
      </c>
      <c r="D3887" t="s">
        <v>108</v>
      </c>
      <c r="E3887" t="s">
        <v>158</v>
      </c>
      <c r="F3887" t="s">
        <v>11339</v>
      </c>
      <c r="G3887" t="s">
        <v>160</v>
      </c>
      <c r="H3887" t="s">
        <v>143</v>
      </c>
      <c r="I3887" t="s">
        <v>135</v>
      </c>
      <c r="J3887" t="s">
        <v>136</v>
      </c>
      <c r="K3887" t="s">
        <v>137</v>
      </c>
      <c r="L3887" t="s">
        <v>11340</v>
      </c>
      <c r="M3887" t="s">
        <v>11341</v>
      </c>
      <c r="N3887">
        <v>3.1630555550000001</v>
      </c>
      <c r="O3887">
        <v>0</v>
      </c>
      <c r="P3887">
        <v>5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2.5001903720283627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2.5001903720283627</v>
      </c>
    </row>
    <row r="3888" spans="1:31" x14ac:dyDescent="0.25">
      <c r="A3888">
        <v>2071700</v>
      </c>
      <c r="B3888">
        <v>1</v>
      </c>
      <c r="C3888" t="s">
        <v>80</v>
      </c>
      <c r="D3888" t="s">
        <v>103</v>
      </c>
      <c r="E3888" t="s">
        <v>177</v>
      </c>
      <c r="F3888" t="s">
        <v>11342</v>
      </c>
      <c r="G3888" t="s">
        <v>179</v>
      </c>
      <c r="H3888" t="s">
        <v>143</v>
      </c>
      <c r="I3888" t="s">
        <v>135</v>
      </c>
      <c r="J3888" t="s">
        <v>136</v>
      </c>
      <c r="K3888" t="s">
        <v>137</v>
      </c>
      <c r="L3888" t="s">
        <v>11343</v>
      </c>
      <c r="M3888" t="s">
        <v>11344</v>
      </c>
      <c r="N3888">
        <v>5.369444444</v>
      </c>
      <c r="O3888">
        <v>0</v>
      </c>
      <c r="P3888">
        <v>2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1.6203654556540279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1.6203654556540279</v>
      </c>
    </row>
    <row r="3889" spans="1:31" x14ac:dyDescent="0.25">
      <c r="A3889">
        <v>2071760</v>
      </c>
      <c r="B3889">
        <v>1</v>
      </c>
      <c r="C3889" t="s">
        <v>81</v>
      </c>
      <c r="D3889" t="s">
        <v>118</v>
      </c>
      <c r="E3889" t="s">
        <v>169</v>
      </c>
      <c r="F3889" t="s">
        <v>11345</v>
      </c>
      <c r="G3889" t="s">
        <v>133</v>
      </c>
      <c r="H3889" t="s">
        <v>134</v>
      </c>
      <c r="I3889" t="s">
        <v>135</v>
      </c>
      <c r="J3889" t="s">
        <v>136</v>
      </c>
      <c r="K3889" t="s">
        <v>137</v>
      </c>
      <c r="L3889" t="s">
        <v>11346</v>
      </c>
      <c r="M3889" t="s">
        <v>11347</v>
      </c>
      <c r="N3889">
        <v>0.92694444399999998</v>
      </c>
      <c r="O3889">
        <v>0</v>
      </c>
      <c r="P3889">
        <v>0</v>
      </c>
      <c r="Q3889">
        <v>2</v>
      </c>
      <c r="R3889">
        <v>0</v>
      </c>
      <c r="S3889">
        <v>1</v>
      </c>
      <c r="T3889">
        <v>0</v>
      </c>
      <c r="U3889">
        <v>4</v>
      </c>
      <c r="V3889">
        <v>0</v>
      </c>
      <c r="W3889">
        <v>0</v>
      </c>
      <c r="X3889">
        <v>0</v>
      </c>
      <c r="Y3889">
        <v>4.9158690013200719</v>
      </c>
      <c r="Z3889">
        <v>0</v>
      </c>
      <c r="AA3889">
        <v>27.189828327878182</v>
      </c>
      <c r="AB3889">
        <v>0</v>
      </c>
      <c r="AC3889">
        <v>222.56842637832472</v>
      </c>
      <c r="AD3889">
        <v>0</v>
      </c>
      <c r="AE3889">
        <v>254.67412370752297</v>
      </c>
    </row>
    <row r="3890" spans="1:31" x14ac:dyDescent="0.25">
      <c r="A3890">
        <v>2072092</v>
      </c>
      <c r="B3890">
        <v>1</v>
      </c>
      <c r="C3890" t="s">
        <v>80</v>
      </c>
      <c r="D3890" t="s">
        <v>83</v>
      </c>
      <c r="E3890" t="s">
        <v>158</v>
      </c>
      <c r="F3890" t="s">
        <v>11348</v>
      </c>
      <c r="G3890" t="s">
        <v>160</v>
      </c>
      <c r="H3890" t="s">
        <v>143</v>
      </c>
      <c r="I3890" t="s">
        <v>135</v>
      </c>
      <c r="J3890" t="s">
        <v>136</v>
      </c>
      <c r="K3890" t="s">
        <v>137</v>
      </c>
      <c r="L3890" t="s">
        <v>11349</v>
      </c>
      <c r="M3890" t="s">
        <v>11350</v>
      </c>
      <c r="N3890">
        <v>1.1902777769999999</v>
      </c>
      <c r="O3890">
        <v>0</v>
      </c>
      <c r="P3890">
        <v>12</v>
      </c>
      <c r="Q3890">
        <v>0</v>
      </c>
      <c r="R3890">
        <v>0</v>
      </c>
      <c r="S3890">
        <v>0</v>
      </c>
      <c r="T3890">
        <v>1</v>
      </c>
      <c r="U3890">
        <v>0</v>
      </c>
      <c r="V3890">
        <v>0</v>
      </c>
      <c r="W3890">
        <v>0</v>
      </c>
      <c r="X3890">
        <v>5.6151843253278404</v>
      </c>
      <c r="Y3890">
        <v>0</v>
      </c>
      <c r="Z3890">
        <v>0</v>
      </c>
      <c r="AA3890">
        <v>0</v>
      </c>
      <c r="AB3890">
        <v>3.6599897455916665E-2</v>
      </c>
      <c r="AC3890">
        <v>0</v>
      </c>
      <c r="AD3890">
        <v>0</v>
      </c>
      <c r="AE3890">
        <v>5.6517842227837569</v>
      </c>
    </row>
    <row r="3891" spans="1:31" x14ac:dyDescent="0.25">
      <c r="A3891">
        <v>2072055</v>
      </c>
      <c r="B3891">
        <v>1</v>
      </c>
      <c r="C3891" t="s">
        <v>81</v>
      </c>
      <c r="D3891" t="s">
        <v>114</v>
      </c>
      <c r="E3891" t="s">
        <v>158</v>
      </c>
      <c r="F3891" t="s">
        <v>11351</v>
      </c>
      <c r="G3891" t="s">
        <v>160</v>
      </c>
      <c r="H3891" t="s">
        <v>143</v>
      </c>
      <c r="I3891" t="s">
        <v>135</v>
      </c>
      <c r="J3891" t="s">
        <v>136</v>
      </c>
      <c r="K3891" t="s">
        <v>137</v>
      </c>
      <c r="L3891" t="s">
        <v>11352</v>
      </c>
      <c r="M3891" t="s">
        <v>11353</v>
      </c>
      <c r="N3891">
        <v>1.2238888880000001</v>
      </c>
      <c r="O3891">
        <v>0</v>
      </c>
      <c r="P3891">
        <v>15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1.4059304832113755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1.4059304832113755</v>
      </c>
    </row>
    <row r="3892" spans="1:31" x14ac:dyDescent="0.25">
      <c r="A3892">
        <v>2071554</v>
      </c>
      <c r="B3892">
        <v>1</v>
      </c>
      <c r="C3892" t="s">
        <v>80</v>
      </c>
      <c r="D3892" t="s">
        <v>101</v>
      </c>
      <c r="E3892" t="s">
        <v>177</v>
      </c>
      <c r="F3892" t="s">
        <v>11354</v>
      </c>
      <c r="G3892" t="s">
        <v>183</v>
      </c>
      <c r="H3892" t="s">
        <v>143</v>
      </c>
      <c r="I3892" t="s">
        <v>135</v>
      </c>
      <c r="J3892" t="s">
        <v>136</v>
      </c>
      <c r="K3892" t="s">
        <v>137</v>
      </c>
      <c r="L3892" t="s">
        <v>11355</v>
      </c>
      <c r="M3892" t="s">
        <v>11356</v>
      </c>
      <c r="N3892">
        <v>5.0280555549999999</v>
      </c>
      <c r="O3892">
        <v>0</v>
      </c>
      <c r="P3892">
        <v>1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1.321014827094511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1.321014827094511</v>
      </c>
    </row>
    <row r="3893" spans="1:31" x14ac:dyDescent="0.25">
      <c r="A3893">
        <v>2071952</v>
      </c>
      <c r="B3893">
        <v>1</v>
      </c>
      <c r="C3893" t="s">
        <v>80</v>
      </c>
      <c r="D3893" t="s">
        <v>99</v>
      </c>
      <c r="E3893" t="s">
        <v>177</v>
      </c>
      <c r="F3893" t="s">
        <v>11357</v>
      </c>
      <c r="G3893" t="s">
        <v>179</v>
      </c>
      <c r="H3893" t="s">
        <v>143</v>
      </c>
      <c r="I3893" t="s">
        <v>135</v>
      </c>
      <c r="J3893" t="s">
        <v>136</v>
      </c>
      <c r="K3893" t="s">
        <v>137</v>
      </c>
      <c r="L3893" t="s">
        <v>11358</v>
      </c>
      <c r="M3893" t="s">
        <v>11359</v>
      </c>
      <c r="N3893">
        <v>4.55</v>
      </c>
      <c r="O3893">
        <v>0</v>
      </c>
      <c r="P3893">
        <v>1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2.0454945347406537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2.0454945347406537</v>
      </c>
    </row>
    <row r="3894" spans="1:31" x14ac:dyDescent="0.25">
      <c r="A3894">
        <v>2071574</v>
      </c>
      <c r="B3894">
        <v>1</v>
      </c>
      <c r="C3894" t="s">
        <v>81</v>
      </c>
      <c r="D3894" t="s">
        <v>122</v>
      </c>
      <c r="E3894" t="s">
        <v>169</v>
      </c>
      <c r="F3894" t="s">
        <v>10602</v>
      </c>
      <c r="G3894" t="s">
        <v>154</v>
      </c>
      <c r="H3894" t="s">
        <v>134</v>
      </c>
      <c r="I3894" t="s">
        <v>135</v>
      </c>
      <c r="J3894" t="s">
        <v>136</v>
      </c>
      <c r="K3894" t="s">
        <v>155</v>
      </c>
      <c r="L3894" t="s">
        <v>11360</v>
      </c>
      <c r="M3894" t="s">
        <v>11361</v>
      </c>
      <c r="N3894">
        <v>8.2881230549999998</v>
      </c>
      <c r="O3894">
        <v>0</v>
      </c>
      <c r="P3894">
        <v>33</v>
      </c>
      <c r="Q3894">
        <v>0</v>
      </c>
      <c r="R3894">
        <v>0</v>
      </c>
      <c r="S3894">
        <v>0</v>
      </c>
      <c r="T3894">
        <v>1</v>
      </c>
      <c r="U3894">
        <v>0</v>
      </c>
      <c r="V3894">
        <v>0</v>
      </c>
      <c r="W3894">
        <v>0</v>
      </c>
      <c r="X3894">
        <v>43.734295075319316</v>
      </c>
      <c r="Y3894">
        <v>0</v>
      </c>
      <c r="Z3894">
        <v>0</v>
      </c>
      <c r="AA3894">
        <v>0</v>
      </c>
      <c r="AB3894">
        <v>0.22282402502376</v>
      </c>
      <c r="AC3894">
        <v>0</v>
      </c>
      <c r="AD3894">
        <v>0</v>
      </c>
      <c r="AE3894">
        <v>43.957119100343078</v>
      </c>
    </row>
    <row r="3895" spans="1:31" x14ac:dyDescent="0.25">
      <c r="A3895">
        <v>2071431</v>
      </c>
      <c r="B3895">
        <v>1</v>
      </c>
      <c r="C3895" t="s">
        <v>80</v>
      </c>
      <c r="D3895" t="s">
        <v>108</v>
      </c>
      <c r="E3895" t="s">
        <v>158</v>
      </c>
      <c r="F3895" t="s">
        <v>11362</v>
      </c>
      <c r="G3895" t="s">
        <v>160</v>
      </c>
      <c r="H3895" t="s">
        <v>143</v>
      </c>
      <c r="I3895" t="s">
        <v>135</v>
      </c>
      <c r="J3895" t="s">
        <v>136</v>
      </c>
      <c r="K3895" t="s">
        <v>137</v>
      </c>
      <c r="L3895" t="s">
        <v>11363</v>
      </c>
      <c r="M3895" t="s">
        <v>11364</v>
      </c>
      <c r="N3895">
        <v>4.4538888879999998</v>
      </c>
      <c r="O3895">
        <v>0</v>
      </c>
      <c r="P3895">
        <v>7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5.8980406155860763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5.8980406155860763</v>
      </c>
    </row>
    <row r="3896" spans="1:31" x14ac:dyDescent="0.25">
      <c r="A3896">
        <v>2071600</v>
      </c>
      <c r="B3896">
        <v>1</v>
      </c>
      <c r="C3896" t="s">
        <v>80</v>
      </c>
      <c r="D3896" t="s">
        <v>106</v>
      </c>
      <c r="E3896" t="s">
        <v>169</v>
      </c>
      <c r="F3896" t="s">
        <v>11365</v>
      </c>
      <c r="G3896" t="s">
        <v>171</v>
      </c>
      <c r="H3896" t="s">
        <v>134</v>
      </c>
      <c r="I3896" t="s">
        <v>135</v>
      </c>
      <c r="J3896" t="s">
        <v>136</v>
      </c>
      <c r="K3896" t="s">
        <v>137</v>
      </c>
      <c r="L3896" t="s">
        <v>11366</v>
      </c>
      <c r="M3896" t="s">
        <v>11367</v>
      </c>
      <c r="N3896">
        <v>2.7866666659999999</v>
      </c>
      <c r="O3896">
        <v>0</v>
      </c>
      <c r="P3896">
        <v>0</v>
      </c>
      <c r="Q3896">
        <v>13</v>
      </c>
      <c r="R3896">
        <v>38</v>
      </c>
      <c r="S3896">
        <v>3</v>
      </c>
      <c r="T3896">
        <v>11</v>
      </c>
      <c r="U3896">
        <v>0</v>
      </c>
      <c r="V3896">
        <v>0</v>
      </c>
      <c r="W3896">
        <v>0</v>
      </c>
      <c r="X3896">
        <v>0</v>
      </c>
      <c r="Y3896">
        <v>16.620698959847605</v>
      </c>
      <c r="Z3896">
        <v>327.43485707006209</v>
      </c>
      <c r="AA3896">
        <v>34.896940340427001</v>
      </c>
      <c r="AB3896">
        <v>83.964134546887735</v>
      </c>
      <c r="AC3896">
        <v>0</v>
      </c>
      <c r="AD3896">
        <v>0</v>
      </c>
      <c r="AE3896">
        <v>462.9166309172245</v>
      </c>
    </row>
    <row r="3897" spans="1:31" x14ac:dyDescent="0.25">
      <c r="A3897">
        <v>2071743</v>
      </c>
      <c r="B3897">
        <v>1</v>
      </c>
      <c r="C3897" t="s">
        <v>80</v>
      </c>
      <c r="D3897" t="s">
        <v>96</v>
      </c>
      <c r="E3897" t="s">
        <v>177</v>
      </c>
      <c r="F3897" t="s">
        <v>11368</v>
      </c>
      <c r="G3897" t="s">
        <v>179</v>
      </c>
      <c r="H3897" t="s">
        <v>143</v>
      </c>
      <c r="I3897" t="s">
        <v>135</v>
      </c>
      <c r="J3897" t="s">
        <v>136</v>
      </c>
      <c r="K3897" t="s">
        <v>137</v>
      </c>
      <c r="L3897" t="s">
        <v>11369</v>
      </c>
      <c r="M3897" t="s">
        <v>11370</v>
      </c>
      <c r="N3897">
        <v>2.7197222220000001</v>
      </c>
      <c r="O3897">
        <v>0</v>
      </c>
      <c r="P3897">
        <v>1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4.6533827696000002E-3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4.6533827696000002E-3</v>
      </c>
    </row>
    <row r="3898" spans="1:31" x14ac:dyDescent="0.25">
      <c r="A3898">
        <v>2071909</v>
      </c>
      <c r="B3898">
        <v>1</v>
      </c>
      <c r="C3898" t="s">
        <v>80</v>
      </c>
      <c r="D3898" t="s">
        <v>107</v>
      </c>
      <c r="E3898" t="s">
        <v>177</v>
      </c>
      <c r="F3898" t="s">
        <v>11371</v>
      </c>
      <c r="G3898" t="s">
        <v>179</v>
      </c>
      <c r="H3898" t="s">
        <v>143</v>
      </c>
      <c r="I3898" t="s">
        <v>135</v>
      </c>
      <c r="J3898" t="s">
        <v>136</v>
      </c>
      <c r="K3898" t="s">
        <v>137</v>
      </c>
      <c r="L3898" t="s">
        <v>11372</v>
      </c>
      <c r="M3898" t="s">
        <v>11373</v>
      </c>
      <c r="N3898">
        <v>1.2625</v>
      </c>
      <c r="O3898">
        <v>0</v>
      </c>
      <c r="P3898">
        <v>5</v>
      </c>
      <c r="Q3898">
        <v>0</v>
      </c>
      <c r="R3898">
        <v>0</v>
      </c>
      <c r="S3898">
        <v>0</v>
      </c>
      <c r="T3898">
        <v>1</v>
      </c>
      <c r="U3898">
        <v>0</v>
      </c>
      <c r="V3898">
        <v>0</v>
      </c>
      <c r="W3898">
        <v>0</v>
      </c>
      <c r="X3898">
        <v>5.6220694690466672E-2</v>
      </c>
      <c r="Y3898">
        <v>0</v>
      </c>
      <c r="Z3898">
        <v>0</v>
      </c>
      <c r="AA3898">
        <v>0</v>
      </c>
      <c r="AB3898">
        <v>0.98683639604158202</v>
      </c>
      <c r="AC3898">
        <v>0</v>
      </c>
      <c r="AD3898">
        <v>0</v>
      </c>
      <c r="AE3898">
        <v>1.0430570907320487</v>
      </c>
    </row>
    <row r="3899" spans="1:31" x14ac:dyDescent="0.25">
      <c r="A3899">
        <v>2071886</v>
      </c>
      <c r="B3899">
        <v>1</v>
      </c>
      <c r="C3899" t="s">
        <v>81</v>
      </c>
      <c r="D3899" t="s">
        <v>113</v>
      </c>
      <c r="E3899" t="s">
        <v>158</v>
      </c>
      <c r="F3899" t="s">
        <v>11374</v>
      </c>
      <c r="G3899" t="s">
        <v>160</v>
      </c>
      <c r="H3899" t="s">
        <v>143</v>
      </c>
      <c r="I3899" t="s">
        <v>135</v>
      </c>
      <c r="J3899" t="s">
        <v>136</v>
      </c>
      <c r="K3899" t="s">
        <v>137</v>
      </c>
      <c r="L3899" t="s">
        <v>11375</v>
      </c>
      <c r="M3899" t="s">
        <v>11376</v>
      </c>
      <c r="N3899">
        <v>3.7805555549999998</v>
      </c>
      <c r="O3899">
        <v>0</v>
      </c>
      <c r="P3899">
        <v>2</v>
      </c>
      <c r="Q3899">
        <v>0</v>
      </c>
      <c r="R3899">
        <v>0</v>
      </c>
      <c r="S3899">
        <v>0</v>
      </c>
      <c r="T3899">
        <v>1</v>
      </c>
      <c r="U3899">
        <v>0</v>
      </c>
      <c r="V3899">
        <v>0</v>
      </c>
      <c r="W3899">
        <v>0</v>
      </c>
      <c r="X3899">
        <v>0.52109106827799001</v>
      </c>
      <c r="Y3899">
        <v>0</v>
      </c>
      <c r="Z3899">
        <v>0</v>
      </c>
      <c r="AA3899">
        <v>0</v>
      </c>
      <c r="AB3899">
        <v>1.2908790719177776E-2</v>
      </c>
      <c r="AC3899">
        <v>0</v>
      </c>
      <c r="AD3899">
        <v>0</v>
      </c>
      <c r="AE3899">
        <v>0.53399985899716773</v>
      </c>
    </row>
    <row r="3900" spans="1:31" x14ac:dyDescent="0.25">
      <c r="A3900">
        <v>2071829</v>
      </c>
      <c r="B3900">
        <v>1</v>
      </c>
      <c r="C3900" t="s">
        <v>80</v>
      </c>
      <c r="D3900" t="s">
        <v>105</v>
      </c>
      <c r="E3900" t="s">
        <v>177</v>
      </c>
      <c r="F3900" t="s">
        <v>11377</v>
      </c>
      <c r="G3900" t="s">
        <v>183</v>
      </c>
      <c r="H3900" t="s">
        <v>143</v>
      </c>
      <c r="I3900" t="s">
        <v>135</v>
      </c>
      <c r="J3900" t="s">
        <v>136</v>
      </c>
      <c r="K3900" t="s">
        <v>137</v>
      </c>
      <c r="L3900" t="s">
        <v>11378</v>
      </c>
      <c r="M3900" t="s">
        <v>11379</v>
      </c>
      <c r="N3900">
        <v>3.0291666660000001</v>
      </c>
      <c r="O3900">
        <v>0</v>
      </c>
      <c r="P3900">
        <v>1</v>
      </c>
      <c r="Q3900">
        <v>0</v>
      </c>
      <c r="R3900">
        <v>0</v>
      </c>
      <c r="S3900">
        <v>0</v>
      </c>
      <c r="T3900">
        <v>1</v>
      </c>
      <c r="U3900">
        <v>0</v>
      </c>
      <c r="V3900">
        <v>0</v>
      </c>
      <c r="W3900">
        <v>0</v>
      </c>
      <c r="X3900">
        <v>1.7831583361445236</v>
      </c>
      <c r="Y3900">
        <v>0</v>
      </c>
      <c r="Z3900">
        <v>0</v>
      </c>
      <c r="AA3900">
        <v>0</v>
      </c>
      <c r="AB3900">
        <v>0.64240281173147673</v>
      </c>
      <c r="AC3900">
        <v>0</v>
      </c>
      <c r="AD3900">
        <v>0</v>
      </c>
      <c r="AE3900">
        <v>2.4255611478760004</v>
      </c>
    </row>
    <row r="3901" spans="1:31" x14ac:dyDescent="0.25">
      <c r="A3901">
        <v>2072078</v>
      </c>
      <c r="B3901">
        <v>1</v>
      </c>
      <c r="C3901" t="s">
        <v>80</v>
      </c>
      <c r="D3901" t="s">
        <v>105</v>
      </c>
      <c r="E3901" t="s">
        <v>177</v>
      </c>
      <c r="F3901" t="s">
        <v>11380</v>
      </c>
      <c r="G3901" t="s">
        <v>196</v>
      </c>
      <c r="H3901" t="s">
        <v>143</v>
      </c>
      <c r="I3901" t="s">
        <v>135</v>
      </c>
      <c r="J3901" t="s">
        <v>136</v>
      </c>
      <c r="K3901" t="s">
        <v>137</v>
      </c>
      <c r="L3901" t="s">
        <v>11381</v>
      </c>
      <c r="M3901" t="s">
        <v>11382</v>
      </c>
      <c r="N3901">
        <v>1.437777777</v>
      </c>
      <c r="O3901">
        <v>0</v>
      </c>
      <c r="P3901">
        <v>32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9.3012352476059963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9.3012352476059963</v>
      </c>
    </row>
    <row r="3902" spans="1:31" x14ac:dyDescent="0.25">
      <c r="A3902">
        <v>2071474</v>
      </c>
      <c r="B3902">
        <v>1</v>
      </c>
      <c r="C3902" t="s">
        <v>80</v>
      </c>
      <c r="D3902" t="s">
        <v>93</v>
      </c>
      <c r="E3902" t="s">
        <v>146</v>
      </c>
      <c r="F3902" t="s">
        <v>11383</v>
      </c>
      <c r="G3902" t="s">
        <v>133</v>
      </c>
      <c r="H3902" t="s">
        <v>134</v>
      </c>
      <c r="I3902" t="s">
        <v>135</v>
      </c>
      <c r="J3902" t="s">
        <v>136</v>
      </c>
      <c r="K3902" t="s">
        <v>137</v>
      </c>
      <c r="L3902" t="s">
        <v>11384</v>
      </c>
      <c r="M3902" t="s">
        <v>11385</v>
      </c>
      <c r="N3902">
        <v>0.54888888800000002</v>
      </c>
      <c r="O3902">
        <v>5</v>
      </c>
      <c r="P3902">
        <v>4256</v>
      </c>
      <c r="Q3902">
        <v>155</v>
      </c>
      <c r="R3902">
        <v>908</v>
      </c>
      <c r="S3902">
        <v>33</v>
      </c>
      <c r="T3902">
        <v>1002</v>
      </c>
      <c r="U3902">
        <v>7</v>
      </c>
      <c r="V3902">
        <v>0</v>
      </c>
      <c r="W3902">
        <v>1.2377825131789288</v>
      </c>
      <c r="X3902">
        <v>306.5262176094592</v>
      </c>
      <c r="Y3902">
        <v>552.94359837800971</v>
      </c>
      <c r="Z3902">
        <v>363.06930885022513</v>
      </c>
      <c r="AA3902">
        <v>166.7450531667503</v>
      </c>
      <c r="AB3902">
        <v>379.40855369191803</v>
      </c>
      <c r="AC3902">
        <v>307.12705857794759</v>
      </c>
      <c r="AD3902">
        <v>0</v>
      </c>
      <c r="AE3902">
        <v>2077.0575727874889</v>
      </c>
    </row>
    <row r="3903" spans="1:31" x14ac:dyDescent="0.25">
      <c r="A3903">
        <v>2071972</v>
      </c>
      <c r="B3903">
        <v>1</v>
      </c>
      <c r="C3903" t="s">
        <v>80</v>
      </c>
      <c r="D3903" t="s">
        <v>98</v>
      </c>
      <c r="E3903" t="s">
        <v>158</v>
      </c>
      <c r="F3903" t="s">
        <v>11386</v>
      </c>
      <c r="G3903" t="s">
        <v>160</v>
      </c>
      <c r="H3903" t="s">
        <v>143</v>
      </c>
      <c r="I3903" t="s">
        <v>135</v>
      </c>
      <c r="J3903" t="s">
        <v>136</v>
      </c>
      <c r="K3903" t="s">
        <v>137</v>
      </c>
      <c r="L3903" t="s">
        <v>11387</v>
      </c>
      <c r="M3903" t="s">
        <v>11388</v>
      </c>
      <c r="N3903">
        <v>1.9813888879999999</v>
      </c>
      <c r="O3903">
        <v>0</v>
      </c>
      <c r="P3903">
        <v>0</v>
      </c>
      <c r="Q3903">
        <v>0</v>
      </c>
      <c r="R3903">
        <v>2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6.6707061682433327E-3</v>
      </c>
      <c r="AA3903">
        <v>0</v>
      </c>
      <c r="AB3903">
        <v>0</v>
      </c>
      <c r="AC3903">
        <v>0</v>
      </c>
      <c r="AD3903">
        <v>0</v>
      </c>
      <c r="AE3903">
        <v>6.6707061682433327E-3</v>
      </c>
    </row>
    <row r="3904" spans="1:31" x14ac:dyDescent="0.25">
      <c r="A3904">
        <v>2071723</v>
      </c>
      <c r="B3904">
        <v>1</v>
      </c>
      <c r="C3904" t="s">
        <v>81</v>
      </c>
      <c r="D3904" t="s">
        <v>117</v>
      </c>
      <c r="E3904" t="s">
        <v>177</v>
      </c>
      <c r="F3904" t="s">
        <v>11389</v>
      </c>
      <c r="G3904" t="s">
        <v>183</v>
      </c>
      <c r="H3904" t="s">
        <v>143</v>
      </c>
      <c r="I3904" t="s">
        <v>135</v>
      </c>
      <c r="J3904" t="s">
        <v>136</v>
      </c>
      <c r="K3904" t="s">
        <v>137</v>
      </c>
      <c r="L3904" t="s">
        <v>11390</v>
      </c>
      <c r="M3904" t="s">
        <v>11391</v>
      </c>
      <c r="N3904">
        <v>3.3347222219999999</v>
      </c>
      <c r="O3904">
        <v>0</v>
      </c>
      <c r="P3904">
        <v>1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9.3425067498025011E-2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9.3425067498025011E-2</v>
      </c>
    </row>
    <row r="3905" spans="1:31" x14ac:dyDescent="0.25">
      <c r="A3905">
        <v>2071388</v>
      </c>
      <c r="B3905">
        <v>1</v>
      </c>
      <c r="C3905" t="s">
        <v>81</v>
      </c>
      <c r="D3905" t="s">
        <v>128</v>
      </c>
      <c r="E3905" t="s">
        <v>177</v>
      </c>
      <c r="F3905" t="s">
        <v>11392</v>
      </c>
      <c r="G3905" t="s">
        <v>196</v>
      </c>
      <c r="H3905" t="s">
        <v>143</v>
      </c>
      <c r="I3905" t="s">
        <v>135</v>
      </c>
      <c r="J3905" t="s">
        <v>136</v>
      </c>
      <c r="K3905" t="s">
        <v>137</v>
      </c>
      <c r="L3905" t="s">
        <v>11393</v>
      </c>
      <c r="M3905" t="s">
        <v>11394</v>
      </c>
      <c r="N3905">
        <v>0.58694444400000001</v>
      </c>
      <c r="O3905">
        <v>0</v>
      </c>
      <c r="P3905">
        <v>6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0.44203153865738204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0.44203153865738204</v>
      </c>
    </row>
    <row r="3906" spans="1:31" x14ac:dyDescent="0.25">
      <c r="A3906">
        <v>2071531</v>
      </c>
      <c r="B3906">
        <v>1</v>
      </c>
      <c r="C3906" t="s">
        <v>81</v>
      </c>
      <c r="D3906" t="s">
        <v>118</v>
      </c>
      <c r="E3906" t="s">
        <v>158</v>
      </c>
      <c r="F3906" t="s">
        <v>11395</v>
      </c>
      <c r="G3906" t="s">
        <v>160</v>
      </c>
      <c r="H3906" t="s">
        <v>143</v>
      </c>
      <c r="I3906" t="s">
        <v>135</v>
      </c>
      <c r="J3906" t="s">
        <v>136</v>
      </c>
      <c r="K3906" t="s">
        <v>137</v>
      </c>
      <c r="L3906" t="s">
        <v>11396</v>
      </c>
      <c r="M3906" t="s">
        <v>11397</v>
      </c>
      <c r="N3906">
        <v>2.0525000000000002</v>
      </c>
      <c r="O3906">
        <v>0</v>
      </c>
      <c r="P3906">
        <v>6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0.25146456470140832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0.25146456470140832</v>
      </c>
    </row>
    <row r="3907" spans="1:31" x14ac:dyDescent="0.25">
      <c r="A3907">
        <v>2071989</v>
      </c>
      <c r="B3907">
        <v>1</v>
      </c>
      <c r="C3907" t="s">
        <v>80</v>
      </c>
      <c r="D3907" t="s">
        <v>105</v>
      </c>
      <c r="E3907" t="s">
        <v>140</v>
      </c>
      <c r="F3907" t="s">
        <v>11398</v>
      </c>
      <c r="G3907" t="s">
        <v>1552</v>
      </c>
      <c r="H3907" t="s">
        <v>143</v>
      </c>
      <c r="I3907" t="s">
        <v>135</v>
      </c>
      <c r="J3907" t="s">
        <v>136</v>
      </c>
      <c r="K3907" t="s">
        <v>137</v>
      </c>
      <c r="L3907" t="s">
        <v>11399</v>
      </c>
      <c r="M3907" t="s">
        <v>11400</v>
      </c>
      <c r="N3907">
        <v>0.85138888800000001</v>
      </c>
      <c r="O3907">
        <v>0</v>
      </c>
      <c r="P3907">
        <v>281</v>
      </c>
      <c r="Q3907">
        <v>0</v>
      </c>
      <c r="R3907">
        <v>0</v>
      </c>
      <c r="S3907">
        <v>0</v>
      </c>
      <c r="T3907">
        <v>8</v>
      </c>
      <c r="U3907">
        <v>0</v>
      </c>
      <c r="V3907">
        <v>0</v>
      </c>
      <c r="W3907">
        <v>0</v>
      </c>
      <c r="X3907">
        <v>50.831536608281738</v>
      </c>
      <c r="Y3907">
        <v>0</v>
      </c>
      <c r="Z3907">
        <v>0</v>
      </c>
      <c r="AA3907">
        <v>0</v>
      </c>
      <c r="AB3907">
        <v>8.3942460614284489</v>
      </c>
      <c r="AC3907">
        <v>0</v>
      </c>
      <c r="AD3907">
        <v>0</v>
      </c>
      <c r="AE3907">
        <v>59.225782669710185</v>
      </c>
    </row>
    <row r="3908" spans="1:31" x14ac:dyDescent="0.25">
      <c r="A3908">
        <v>2071657</v>
      </c>
      <c r="B3908">
        <v>1</v>
      </c>
      <c r="C3908" t="s">
        <v>81</v>
      </c>
      <c r="D3908" t="s">
        <v>115</v>
      </c>
      <c r="E3908" t="s">
        <v>140</v>
      </c>
      <c r="F3908" t="s">
        <v>11401</v>
      </c>
      <c r="G3908" t="s">
        <v>160</v>
      </c>
      <c r="H3908" t="s">
        <v>143</v>
      </c>
      <c r="I3908" t="s">
        <v>135</v>
      </c>
      <c r="J3908" t="s">
        <v>136</v>
      </c>
      <c r="K3908" t="s">
        <v>137</v>
      </c>
      <c r="L3908" t="s">
        <v>11402</v>
      </c>
      <c r="M3908" t="s">
        <v>11403</v>
      </c>
      <c r="N3908">
        <v>0.79277777699999996</v>
      </c>
      <c r="O3908">
        <v>0</v>
      </c>
      <c r="P3908">
        <v>65</v>
      </c>
      <c r="Q3908">
        <v>0</v>
      </c>
      <c r="R3908">
        <v>0</v>
      </c>
      <c r="S3908">
        <v>0</v>
      </c>
      <c r="T3908">
        <v>6</v>
      </c>
      <c r="U3908">
        <v>0</v>
      </c>
      <c r="V3908">
        <v>0</v>
      </c>
      <c r="W3908">
        <v>0</v>
      </c>
      <c r="X3908">
        <v>4.7547333132661276</v>
      </c>
      <c r="Y3908">
        <v>0</v>
      </c>
      <c r="Z3908">
        <v>0</v>
      </c>
      <c r="AA3908">
        <v>0</v>
      </c>
      <c r="AB3908">
        <v>0.12811567167214388</v>
      </c>
      <c r="AC3908">
        <v>0</v>
      </c>
      <c r="AD3908">
        <v>0</v>
      </c>
      <c r="AE3908">
        <v>4.8828489849382715</v>
      </c>
    </row>
    <row r="3909" spans="1:31" x14ac:dyDescent="0.25">
      <c r="A3909">
        <v>2071634</v>
      </c>
      <c r="B3909">
        <v>1</v>
      </c>
      <c r="C3909" t="s">
        <v>80</v>
      </c>
      <c r="D3909" t="s">
        <v>108</v>
      </c>
      <c r="E3909" t="s">
        <v>177</v>
      </c>
      <c r="F3909" t="s">
        <v>11404</v>
      </c>
      <c r="G3909" t="s">
        <v>183</v>
      </c>
      <c r="H3909" t="s">
        <v>143</v>
      </c>
      <c r="I3909" t="s">
        <v>135</v>
      </c>
      <c r="J3909" t="s">
        <v>136</v>
      </c>
      <c r="K3909" t="s">
        <v>137</v>
      </c>
      <c r="L3909" t="s">
        <v>11405</v>
      </c>
      <c r="M3909" t="s">
        <v>11406</v>
      </c>
      <c r="N3909">
        <v>8.3877777770000002</v>
      </c>
      <c r="O3909">
        <v>0</v>
      </c>
      <c r="P3909">
        <v>1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2.0974831888378525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2.0974831888378525</v>
      </c>
    </row>
    <row r="3910" spans="1:31" x14ac:dyDescent="0.25">
      <c r="A3910">
        <v>2071494</v>
      </c>
      <c r="B3910">
        <v>1</v>
      </c>
      <c r="C3910" t="s">
        <v>80</v>
      </c>
      <c r="D3910" t="s">
        <v>84</v>
      </c>
      <c r="E3910" t="s">
        <v>169</v>
      </c>
      <c r="F3910" t="s">
        <v>11407</v>
      </c>
      <c r="G3910" t="s">
        <v>171</v>
      </c>
      <c r="H3910" t="s">
        <v>134</v>
      </c>
      <c r="I3910" t="s">
        <v>135</v>
      </c>
      <c r="J3910" t="s">
        <v>136</v>
      </c>
      <c r="K3910" t="s">
        <v>137</v>
      </c>
      <c r="L3910" t="s">
        <v>11408</v>
      </c>
      <c r="M3910" t="s">
        <v>11409</v>
      </c>
      <c r="N3910">
        <v>4.1269444440000003</v>
      </c>
      <c r="O3910">
        <v>0</v>
      </c>
      <c r="P3910">
        <v>0</v>
      </c>
      <c r="Q3910">
        <v>0</v>
      </c>
      <c r="R3910">
        <v>0</v>
      </c>
      <c r="S3910">
        <v>3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19.811487149892002</v>
      </c>
      <c r="AB3910">
        <v>0</v>
      </c>
      <c r="AC3910">
        <v>0</v>
      </c>
      <c r="AD3910">
        <v>0</v>
      </c>
      <c r="AE3910">
        <v>19.811487149892002</v>
      </c>
    </row>
    <row r="3911" spans="1:31" x14ac:dyDescent="0.25">
      <c r="A3911">
        <v>2071843</v>
      </c>
      <c r="B3911">
        <v>1</v>
      </c>
      <c r="C3911" t="s">
        <v>81</v>
      </c>
      <c r="D3911" t="s">
        <v>128</v>
      </c>
      <c r="E3911" t="s">
        <v>177</v>
      </c>
      <c r="F3911" t="s">
        <v>11410</v>
      </c>
      <c r="G3911" t="s">
        <v>183</v>
      </c>
      <c r="H3911" t="s">
        <v>143</v>
      </c>
      <c r="I3911" t="s">
        <v>135</v>
      </c>
      <c r="J3911" t="s">
        <v>136</v>
      </c>
      <c r="K3911" t="s">
        <v>137</v>
      </c>
      <c r="L3911" t="s">
        <v>11411</v>
      </c>
      <c r="M3911" t="s">
        <v>11412</v>
      </c>
      <c r="N3911">
        <v>8.1477777769999999</v>
      </c>
      <c r="O3911">
        <v>0</v>
      </c>
      <c r="P3911">
        <v>1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1.2909778445255999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1.2909778445255999</v>
      </c>
    </row>
    <row r="3912" spans="1:31" x14ac:dyDescent="0.25">
      <c r="A3912">
        <v>2071866</v>
      </c>
      <c r="B3912">
        <v>1</v>
      </c>
      <c r="C3912" t="s">
        <v>81</v>
      </c>
      <c r="D3912" t="s">
        <v>128</v>
      </c>
      <c r="E3912" t="s">
        <v>131</v>
      </c>
      <c r="F3912" t="s">
        <v>11413</v>
      </c>
      <c r="G3912" t="s">
        <v>133</v>
      </c>
      <c r="H3912" t="s">
        <v>134</v>
      </c>
      <c r="I3912" t="s">
        <v>135</v>
      </c>
      <c r="J3912" t="s">
        <v>136</v>
      </c>
      <c r="K3912" t="s">
        <v>137</v>
      </c>
      <c r="L3912" t="s">
        <v>11414</v>
      </c>
      <c r="M3912" t="s">
        <v>11415</v>
      </c>
      <c r="N3912">
        <v>0.76333333299999995</v>
      </c>
      <c r="O3912">
        <v>30</v>
      </c>
      <c r="P3912">
        <v>3758</v>
      </c>
      <c r="Q3912">
        <v>350</v>
      </c>
      <c r="R3912">
        <v>289</v>
      </c>
      <c r="S3912">
        <v>25</v>
      </c>
      <c r="T3912">
        <v>364</v>
      </c>
      <c r="U3912">
        <v>4</v>
      </c>
      <c r="V3912">
        <v>0</v>
      </c>
      <c r="W3912">
        <v>5.8268369705426304</v>
      </c>
      <c r="X3912">
        <v>466.10694452781809</v>
      </c>
      <c r="Y3912">
        <v>177.2602416634042</v>
      </c>
      <c r="Z3912">
        <v>113.18287535034935</v>
      </c>
      <c r="AA3912">
        <v>288.02498711846795</v>
      </c>
      <c r="AB3912">
        <v>138.1713365388147</v>
      </c>
      <c r="AC3912">
        <v>27.854902409413128</v>
      </c>
      <c r="AD3912">
        <v>0</v>
      </c>
      <c r="AE3912">
        <v>1216.4281245788102</v>
      </c>
    </row>
    <row r="3913" spans="1:31" x14ac:dyDescent="0.25">
      <c r="A3913">
        <v>2071448</v>
      </c>
      <c r="B3913">
        <v>1</v>
      </c>
      <c r="C3913" t="s">
        <v>80</v>
      </c>
      <c r="D3913" t="s">
        <v>109</v>
      </c>
      <c r="E3913" t="s">
        <v>158</v>
      </c>
      <c r="F3913" t="s">
        <v>11416</v>
      </c>
      <c r="G3913" t="s">
        <v>160</v>
      </c>
      <c r="H3913" t="s">
        <v>143</v>
      </c>
      <c r="I3913" t="s">
        <v>135</v>
      </c>
      <c r="J3913" t="s">
        <v>136</v>
      </c>
      <c r="K3913" t="s">
        <v>137</v>
      </c>
      <c r="L3913" t="s">
        <v>11417</v>
      </c>
      <c r="M3913" t="s">
        <v>11418</v>
      </c>
      <c r="N3913">
        <v>3.3652777770000002</v>
      </c>
      <c r="O3913">
        <v>0</v>
      </c>
      <c r="P3913">
        <v>5</v>
      </c>
      <c r="Q3913">
        <v>0</v>
      </c>
      <c r="R3913">
        <v>4</v>
      </c>
      <c r="S3913">
        <v>0</v>
      </c>
      <c r="T3913">
        <v>3</v>
      </c>
      <c r="U3913">
        <v>0</v>
      </c>
      <c r="V3913">
        <v>0</v>
      </c>
      <c r="W3913">
        <v>0</v>
      </c>
      <c r="X3913">
        <v>3.6483677253757332</v>
      </c>
      <c r="Y3913">
        <v>0</v>
      </c>
      <c r="Z3913">
        <v>9.670041537560957</v>
      </c>
      <c r="AA3913">
        <v>0</v>
      </c>
      <c r="AB3913">
        <v>2.2859397630161946</v>
      </c>
      <c r="AC3913">
        <v>0</v>
      </c>
      <c r="AD3913">
        <v>0</v>
      </c>
      <c r="AE3913">
        <v>15.604349025952885</v>
      </c>
    </row>
    <row r="3914" spans="1:31" x14ac:dyDescent="0.25">
      <c r="A3914">
        <v>2072035</v>
      </c>
      <c r="B3914">
        <v>1</v>
      </c>
      <c r="C3914" t="s">
        <v>80</v>
      </c>
      <c r="D3914" t="s">
        <v>94</v>
      </c>
      <c r="E3914" t="s">
        <v>146</v>
      </c>
      <c r="F3914" t="s">
        <v>11419</v>
      </c>
      <c r="G3914" t="s">
        <v>133</v>
      </c>
      <c r="H3914" t="s">
        <v>134</v>
      </c>
      <c r="I3914" t="s">
        <v>135</v>
      </c>
      <c r="J3914" t="s">
        <v>136</v>
      </c>
      <c r="K3914" t="s">
        <v>137</v>
      </c>
      <c r="L3914" t="s">
        <v>11420</v>
      </c>
      <c r="M3914" t="s">
        <v>11421</v>
      </c>
      <c r="N3914">
        <v>0.13416666599999999</v>
      </c>
      <c r="O3914">
        <v>0</v>
      </c>
      <c r="P3914">
        <v>0</v>
      </c>
      <c r="Q3914">
        <v>15</v>
      </c>
      <c r="R3914">
        <v>4</v>
      </c>
      <c r="S3914">
        <v>7</v>
      </c>
      <c r="T3914">
        <v>0</v>
      </c>
      <c r="U3914">
        <v>4</v>
      </c>
      <c r="V3914">
        <v>0</v>
      </c>
      <c r="W3914">
        <v>0</v>
      </c>
      <c r="X3914">
        <v>0</v>
      </c>
      <c r="Y3914">
        <v>35.381534449967901</v>
      </c>
      <c r="Z3914">
        <v>1.3886695936619333</v>
      </c>
      <c r="AA3914">
        <v>7.0751008031288718</v>
      </c>
      <c r="AB3914">
        <v>0</v>
      </c>
      <c r="AC3914">
        <v>120.7699288303024</v>
      </c>
      <c r="AD3914">
        <v>0</v>
      </c>
      <c r="AE3914">
        <v>164.6152336770611</v>
      </c>
    </row>
    <row r="3915" spans="1:31" x14ac:dyDescent="0.25">
      <c r="A3915">
        <v>2071471</v>
      </c>
      <c r="B3915">
        <v>1</v>
      </c>
      <c r="C3915" t="s">
        <v>80</v>
      </c>
      <c r="D3915" t="s">
        <v>97</v>
      </c>
      <c r="E3915" t="s">
        <v>177</v>
      </c>
      <c r="F3915" t="s">
        <v>11422</v>
      </c>
      <c r="G3915" t="s">
        <v>183</v>
      </c>
      <c r="H3915" t="s">
        <v>143</v>
      </c>
      <c r="I3915" t="s">
        <v>135</v>
      </c>
      <c r="J3915" t="s">
        <v>136</v>
      </c>
      <c r="K3915" t="s">
        <v>137</v>
      </c>
      <c r="L3915" t="s">
        <v>11423</v>
      </c>
      <c r="M3915" t="s">
        <v>11424</v>
      </c>
      <c r="N3915">
        <v>3.1294444440000002</v>
      </c>
      <c r="O3915">
        <v>0</v>
      </c>
      <c r="P3915">
        <v>1</v>
      </c>
      <c r="Q3915">
        <v>0</v>
      </c>
      <c r="R3915">
        <v>1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0.8075865904037034</v>
      </c>
      <c r="Y3915">
        <v>0</v>
      </c>
      <c r="Z3915">
        <v>0.22292116544555335</v>
      </c>
      <c r="AA3915">
        <v>0</v>
      </c>
      <c r="AB3915">
        <v>0</v>
      </c>
      <c r="AC3915">
        <v>0</v>
      </c>
      <c r="AD3915">
        <v>0</v>
      </c>
      <c r="AE3915">
        <v>1.0305077558492568</v>
      </c>
    </row>
    <row r="3916" spans="1:31" x14ac:dyDescent="0.25">
      <c r="A3916">
        <v>2071411</v>
      </c>
      <c r="B3916">
        <v>1</v>
      </c>
      <c r="C3916" t="s">
        <v>80</v>
      </c>
      <c r="D3916" t="s">
        <v>88</v>
      </c>
      <c r="E3916" t="s">
        <v>177</v>
      </c>
      <c r="F3916" t="s">
        <v>11425</v>
      </c>
      <c r="G3916" t="s">
        <v>183</v>
      </c>
      <c r="H3916" t="s">
        <v>143</v>
      </c>
      <c r="I3916" t="s">
        <v>135</v>
      </c>
      <c r="J3916" t="s">
        <v>136</v>
      </c>
      <c r="K3916" t="s">
        <v>137</v>
      </c>
      <c r="L3916" t="s">
        <v>11426</v>
      </c>
      <c r="M3916" t="s">
        <v>11427</v>
      </c>
      <c r="N3916">
        <v>1.2250000000000001</v>
      </c>
      <c r="O3916">
        <v>0</v>
      </c>
      <c r="P3916">
        <v>1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0.18138337303966667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0.18138337303966667</v>
      </c>
    </row>
    <row r="3917" spans="1:31" x14ac:dyDescent="0.25">
      <c r="A3917">
        <v>2071511</v>
      </c>
      <c r="B3917">
        <v>1</v>
      </c>
      <c r="C3917" t="s">
        <v>80</v>
      </c>
      <c r="D3917" t="s">
        <v>107</v>
      </c>
      <c r="E3917" t="s">
        <v>177</v>
      </c>
      <c r="F3917" t="s">
        <v>11428</v>
      </c>
      <c r="G3917" t="s">
        <v>183</v>
      </c>
      <c r="H3917" t="s">
        <v>143</v>
      </c>
      <c r="I3917" t="s">
        <v>135</v>
      </c>
      <c r="J3917" t="s">
        <v>136</v>
      </c>
      <c r="K3917" t="s">
        <v>137</v>
      </c>
      <c r="L3917" t="s">
        <v>11429</v>
      </c>
      <c r="M3917" t="s">
        <v>11430</v>
      </c>
      <c r="N3917">
        <v>1.7580555550000001</v>
      </c>
      <c r="O3917">
        <v>0</v>
      </c>
      <c r="P3917">
        <v>2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1.0607696185029167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1.0607696185029167</v>
      </c>
    </row>
    <row r="3918" spans="1:31" x14ac:dyDescent="0.25">
      <c r="A3918">
        <v>2072198</v>
      </c>
      <c r="B3918">
        <v>1</v>
      </c>
      <c r="C3918" t="s">
        <v>80</v>
      </c>
      <c r="D3918" t="s">
        <v>100</v>
      </c>
      <c r="E3918" t="s">
        <v>158</v>
      </c>
      <c r="F3918" t="s">
        <v>11431</v>
      </c>
      <c r="G3918" t="s">
        <v>1283</v>
      </c>
      <c r="H3918" t="s">
        <v>143</v>
      </c>
      <c r="I3918" t="s">
        <v>135</v>
      </c>
      <c r="J3918" t="s">
        <v>136</v>
      </c>
      <c r="K3918" t="s">
        <v>137</v>
      </c>
      <c r="L3918" t="s">
        <v>11432</v>
      </c>
      <c r="M3918" t="s">
        <v>11433</v>
      </c>
      <c r="N3918">
        <v>3.105555555</v>
      </c>
      <c r="O3918">
        <v>0</v>
      </c>
      <c r="P3918">
        <v>2</v>
      </c>
      <c r="Q3918">
        <v>0</v>
      </c>
      <c r="R3918">
        <v>2</v>
      </c>
      <c r="S3918">
        <v>0</v>
      </c>
      <c r="T3918">
        <v>3</v>
      </c>
      <c r="U3918">
        <v>0</v>
      </c>
      <c r="V3918">
        <v>0</v>
      </c>
      <c r="W3918">
        <v>0</v>
      </c>
      <c r="X3918">
        <v>1.4823613462337235</v>
      </c>
      <c r="Y3918">
        <v>0</v>
      </c>
      <c r="Z3918">
        <v>0.89152837891090975</v>
      </c>
      <c r="AA3918">
        <v>0</v>
      </c>
      <c r="AB3918">
        <v>3.9003445085146455</v>
      </c>
      <c r="AC3918">
        <v>0</v>
      </c>
      <c r="AD3918">
        <v>0</v>
      </c>
      <c r="AE3918">
        <v>6.2742342336592785</v>
      </c>
    </row>
    <row r="3919" spans="1:31" x14ac:dyDescent="0.25">
      <c r="A3919">
        <v>2071557</v>
      </c>
      <c r="B3919">
        <v>1</v>
      </c>
      <c r="C3919" t="s">
        <v>81</v>
      </c>
      <c r="D3919" t="s">
        <v>112</v>
      </c>
      <c r="E3919" t="s">
        <v>146</v>
      </c>
      <c r="F3919" t="s">
        <v>11434</v>
      </c>
      <c r="G3919" t="s">
        <v>154</v>
      </c>
      <c r="H3919" t="s">
        <v>134</v>
      </c>
      <c r="I3919" t="s">
        <v>135</v>
      </c>
      <c r="J3919" t="s">
        <v>136</v>
      </c>
      <c r="K3919" t="s">
        <v>155</v>
      </c>
      <c r="L3919" t="s">
        <v>11435</v>
      </c>
      <c r="M3919" t="s">
        <v>11436</v>
      </c>
      <c r="N3919">
        <v>8.0838888880000006</v>
      </c>
      <c r="O3919">
        <v>1</v>
      </c>
      <c r="P3919">
        <v>786</v>
      </c>
      <c r="Q3919">
        <v>84</v>
      </c>
      <c r="R3919">
        <v>134</v>
      </c>
      <c r="S3919">
        <v>29</v>
      </c>
      <c r="T3919">
        <v>90</v>
      </c>
      <c r="U3919">
        <v>4</v>
      </c>
      <c r="V3919">
        <v>3</v>
      </c>
      <c r="W3919">
        <v>0.38940162194729444</v>
      </c>
      <c r="X3919">
        <v>1316.8094910854461</v>
      </c>
      <c r="Y3919">
        <v>4105.8295774672351</v>
      </c>
      <c r="Z3919">
        <v>657.06326943607553</v>
      </c>
      <c r="AA3919">
        <v>2797.9671779186915</v>
      </c>
      <c r="AB3919">
        <v>667.0499125511343</v>
      </c>
      <c r="AC3919">
        <v>5738.7334456673943</v>
      </c>
      <c r="AD3919">
        <v>147.71229445679595</v>
      </c>
      <c r="AE3919">
        <v>15431.55457020472</v>
      </c>
    </row>
    <row r="3920" spans="1:31" x14ac:dyDescent="0.25">
      <c r="A3920">
        <v>2072098</v>
      </c>
      <c r="B3920">
        <v>1</v>
      </c>
      <c r="C3920" t="s">
        <v>80</v>
      </c>
      <c r="D3920" t="s">
        <v>90</v>
      </c>
      <c r="E3920" t="s">
        <v>505</v>
      </c>
      <c r="F3920" t="s">
        <v>6141</v>
      </c>
      <c r="G3920" t="s">
        <v>160</v>
      </c>
      <c r="H3920" t="s">
        <v>143</v>
      </c>
      <c r="I3920" t="s">
        <v>135</v>
      </c>
      <c r="J3920" t="s">
        <v>136</v>
      </c>
      <c r="K3920" t="s">
        <v>137</v>
      </c>
      <c r="L3920" t="s">
        <v>11437</v>
      </c>
      <c r="M3920" t="s">
        <v>11438</v>
      </c>
      <c r="N3920">
        <v>5.852777777</v>
      </c>
      <c r="O3920">
        <v>0</v>
      </c>
      <c r="P3920">
        <v>61</v>
      </c>
      <c r="Q3920">
        <v>0</v>
      </c>
      <c r="R3920">
        <v>0</v>
      </c>
      <c r="S3920">
        <v>0</v>
      </c>
      <c r="T3920">
        <v>1</v>
      </c>
      <c r="U3920">
        <v>0</v>
      </c>
      <c r="V3920">
        <v>0</v>
      </c>
      <c r="W3920">
        <v>0</v>
      </c>
      <c r="X3920">
        <v>86.940005329419904</v>
      </c>
      <c r="Y3920">
        <v>0</v>
      </c>
      <c r="Z3920">
        <v>0</v>
      </c>
      <c r="AA3920">
        <v>0</v>
      </c>
      <c r="AB3920">
        <v>5.5317508158085857</v>
      </c>
      <c r="AC3920">
        <v>0</v>
      </c>
      <c r="AD3920">
        <v>0</v>
      </c>
      <c r="AE3920">
        <v>92.471756145228483</v>
      </c>
    </row>
    <row r="3921" spans="1:31" x14ac:dyDescent="0.25">
      <c r="A3921">
        <v>2071803</v>
      </c>
      <c r="B3921">
        <v>1</v>
      </c>
      <c r="C3921" t="s">
        <v>81</v>
      </c>
      <c r="D3921" t="s">
        <v>113</v>
      </c>
      <c r="E3921" t="s">
        <v>177</v>
      </c>
      <c r="F3921" t="s">
        <v>11439</v>
      </c>
      <c r="G3921" t="s">
        <v>179</v>
      </c>
      <c r="H3921" t="s">
        <v>143</v>
      </c>
      <c r="I3921" t="s">
        <v>135</v>
      </c>
      <c r="J3921" t="s">
        <v>136</v>
      </c>
      <c r="K3921" t="s">
        <v>137</v>
      </c>
      <c r="L3921" t="s">
        <v>11440</v>
      </c>
      <c r="M3921" t="s">
        <v>11441</v>
      </c>
      <c r="N3921">
        <v>2.8766666660000002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1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</v>
      </c>
    </row>
    <row r="3922" spans="1:31" x14ac:dyDescent="0.25">
      <c r="A3922">
        <v>2071906</v>
      </c>
      <c r="B3922">
        <v>1</v>
      </c>
      <c r="C3922" t="s">
        <v>81</v>
      </c>
      <c r="D3922" t="s">
        <v>120</v>
      </c>
      <c r="E3922" t="s">
        <v>177</v>
      </c>
      <c r="F3922" t="s">
        <v>11442</v>
      </c>
      <c r="G3922" t="s">
        <v>183</v>
      </c>
      <c r="H3922" t="s">
        <v>143</v>
      </c>
      <c r="I3922" t="s">
        <v>135</v>
      </c>
      <c r="J3922" t="s">
        <v>136</v>
      </c>
      <c r="K3922" t="s">
        <v>137</v>
      </c>
      <c r="L3922" t="s">
        <v>11443</v>
      </c>
      <c r="M3922" t="s">
        <v>11444</v>
      </c>
      <c r="N3922">
        <v>1.081388888</v>
      </c>
      <c r="O3922">
        <v>0</v>
      </c>
      <c r="P3922">
        <v>1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0.41092672452534007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0.41092672452534007</v>
      </c>
    </row>
    <row r="3923" spans="1:31" x14ac:dyDescent="0.25">
      <c r="A3923">
        <v>2071454</v>
      </c>
      <c r="B3923">
        <v>1</v>
      </c>
      <c r="C3923" t="s">
        <v>80</v>
      </c>
      <c r="D3923" t="s">
        <v>108</v>
      </c>
      <c r="E3923" t="s">
        <v>158</v>
      </c>
      <c r="F3923" t="s">
        <v>10117</v>
      </c>
      <c r="G3923" t="s">
        <v>160</v>
      </c>
      <c r="H3923" t="s">
        <v>143</v>
      </c>
      <c r="I3923" t="s">
        <v>135</v>
      </c>
      <c r="J3923" t="s">
        <v>136</v>
      </c>
      <c r="K3923" t="s">
        <v>137</v>
      </c>
      <c r="L3923" t="s">
        <v>11445</v>
      </c>
      <c r="M3923" t="s">
        <v>11446</v>
      </c>
      <c r="N3923">
        <v>3.9447222219999998</v>
      </c>
      <c r="O3923">
        <v>0</v>
      </c>
      <c r="P3923">
        <v>15</v>
      </c>
      <c r="Q3923">
        <v>0</v>
      </c>
      <c r="R3923">
        <v>4</v>
      </c>
      <c r="S3923">
        <v>0</v>
      </c>
      <c r="T3923">
        <v>3</v>
      </c>
      <c r="U3923">
        <v>0</v>
      </c>
      <c r="V3923">
        <v>0</v>
      </c>
      <c r="W3923">
        <v>0</v>
      </c>
      <c r="X3923">
        <v>7.8811642764232763</v>
      </c>
      <c r="Y3923">
        <v>0</v>
      </c>
      <c r="Z3923">
        <v>6.0678595608352328</v>
      </c>
      <c r="AA3923">
        <v>0</v>
      </c>
      <c r="AB3923">
        <v>1.7439251688094222</v>
      </c>
      <c r="AC3923">
        <v>0</v>
      </c>
      <c r="AD3923">
        <v>0</v>
      </c>
      <c r="AE3923">
        <v>15.692949006067931</v>
      </c>
    </row>
    <row r="3924" spans="1:31" x14ac:dyDescent="0.25">
      <c r="A3924">
        <v>2071720</v>
      </c>
      <c r="B3924">
        <v>1</v>
      </c>
      <c r="C3924" t="s">
        <v>81</v>
      </c>
      <c r="D3924" t="s">
        <v>113</v>
      </c>
      <c r="E3924" t="s">
        <v>177</v>
      </c>
      <c r="F3924" t="s">
        <v>11447</v>
      </c>
      <c r="G3924" t="s">
        <v>183</v>
      </c>
      <c r="H3924" t="s">
        <v>143</v>
      </c>
      <c r="I3924" t="s">
        <v>135</v>
      </c>
      <c r="J3924" t="s">
        <v>136</v>
      </c>
      <c r="K3924" t="s">
        <v>137</v>
      </c>
      <c r="L3924" t="s">
        <v>11448</v>
      </c>
      <c r="M3924" t="s">
        <v>11449</v>
      </c>
      <c r="N3924">
        <v>3.721666666</v>
      </c>
      <c r="O3924">
        <v>0</v>
      </c>
      <c r="P3924">
        <v>1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0.18730324795072503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0.18730324795072503</v>
      </c>
    </row>
    <row r="3925" spans="1:31" x14ac:dyDescent="0.25">
      <c r="A3925">
        <v>2071640</v>
      </c>
      <c r="B3925">
        <v>1</v>
      </c>
      <c r="C3925" t="s">
        <v>80</v>
      </c>
      <c r="D3925" t="s">
        <v>100</v>
      </c>
      <c r="E3925" t="s">
        <v>146</v>
      </c>
      <c r="F3925" t="s">
        <v>2981</v>
      </c>
      <c r="G3925" t="s">
        <v>133</v>
      </c>
      <c r="H3925" t="s">
        <v>134</v>
      </c>
      <c r="I3925" t="s">
        <v>135</v>
      </c>
      <c r="J3925" t="s">
        <v>136</v>
      </c>
      <c r="K3925" t="s">
        <v>137</v>
      </c>
      <c r="L3925" t="s">
        <v>11450</v>
      </c>
      <c r="M3925" t="s">
        <v>11451</v>
      </c>
      <c r="N3925">
        <v>0.195833333</v>
      </c>
      <c r="O3925">
        <v>4</v>
      </c>
      <c r="P3925">
        <v>840</v>
      </c>
      <c r="Q3925">
        <v>23</v>
      </c>
      <c r="R3925">
        <v>348</v>
      </c>
      <c r="S3925">
        <v>12</v>
      </c>
      <c r="T3925">
        <v>137</v>
      </c>
      <c r="U3925">
        <v>1</v>
      </c>
      <c r="V3925">
        <v>1</v>
      </c>
      <c r="W3925">
        <v>0.44304382071820003</v>
      </c>
      <c r="X3925">
        <v>37.027372278101417</v>
      </c>
      <c r="Y3925">
        <v>3.0174908386147172</v>
      </c>
      <c r="Z3925">
        <v>25.867119843398417</v>
      </c>
      <c r="AA3925">
        <v>58.02004465789387</v>
      </c>
      <c r="AB3925">
        <v>19.844175667797828</v>
      </c>
      <c r="AC3925">
        <v>0</v>
      </c>
      <c r="AD3925">
        <v>0.17564060440453336</v>
      </c>
      <c r="AE3925">
        <v>144.39488771092897</v>
      </c>
    </row>
    <row r="3926" spans="1:31" x14ac:dyDescent="0.25">
      <c r="A3926">
        <v>2071969</v>
      </c>
      <c r="B3926">
        <v>1</v>
      </c>
      <c r="C3926" t="s">
        <v>80</v>
      </c>
      <c r="D3926" t="s">
        <v>108</v>
      </c>
      <c r="E3926" t="s">
        <v>158</v>
      </c>
      <c r="F3926" t="s">
        <v>10441</v>
      </c>
      <c r="G3926" t="s">
        <v>160</v>
      </c>
      <c r="H3926" t="s">
        <v>143</v>
      </c>
      <c r="I3926" t="s">
        <v>135</v>
      </c>
      <c r="J3926" t="s">
        <v>136</v>
      </c>
      <c r="K3926" t="s">
        <v>137</v>
      </c>
      <c r="L3926" t="s">
        <v>11452</v>
      </c>
      <c r="M3926" t="s">
        <v>11453</v>
      </c>
      <c r="N3926">
        <v>0.57527777700000005</v>
      </c>
      <c r="O3926">
        <v>0</v>
      </c>
      <c r="P3926">
        <v>1</v>
      </c>
      <c r="Q3926">
        <v>0</v>
      </c>
      <c r="R3926">
        <v>7</v>
      </c>
      <c r="S3926">
        <v>0</v>
      </c>
      <c r="T3926">
        <v>1</v>
      </c>
      <c r="U3926">
        <v>0</v>
      </c>
      <c r="V3926">
        <v>0</v>
      </c>
      <c r="W3926">
        <v>0</v>
      </c>
      <c r="X3926">
        <v>0.11416524459947278</v>
      </c>
      <c r="Y3926">
        <v>0</v>
      </c>
      <c r="Z3926">
        <v>9.2996784733819453</v>
      </c>
      <c r="AA3926">
        <v>0</v>
      </c>
      <c r="AB3926">
        <v>0</v>
      </c>
      <c r="AC3926">
        <v>0</v>
      </c>
      <c r="AD3926">
        <v>0</v>
      </c>
      <c r="AE3926">
        <v>9.4138437179814183</v>
      </c>
    </row>
    <row r="3927" spans="1:31" x14ac:dyDescent="0.25">
      <c r="A3927">
        <v>2071428</v>
      </c>
      <c r="B3927">
        <v>1</v>
      </c>
      <c r="C3927" t="s">
        <v>80</v>
      </c>
      <c r="D3927" t="s">
        <v>106</v>
      </c>
      <c r="E3927" t="s">
        <v>158</v>
      </c>
      <c r="F3927" t="s">
        <v>11454</v>
      </c>
      <c r="G3927" t="s">
        <v>160</v>
      </c>
      <c r="H3927" t="s">
        <v>143</v>
      </c>
      <c r="I3927" t="s">
        <v>135</v>
      </c>
      <c r="J3927" t="s">
        <v>136</v>
      </c>
      <c r="K3927" t="s">
        <v>137</v>
      </c>
      <c r="L3927" t="s">
        <v>11455</v>
      </c>
      <c r="M3927" t="s">
        <v>11456</v>
      </c>
      <c r="N3927">
        <v>4.960555555</v>
      </c>
      <c r="O3927">
        <v>0</v>
      </c>
      <c r="P3927">
        <v>0</v>
      </c>
      <c r="Q3927">
        <v>0</v>
      </c>
      <c r="R3927">
        <v>2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13.322295885339146</v>
      </c>
      <c r="AA3927">
        <v>0</v>
      </c>
      <c r="AB3927">
        <v>0</v>
      </c>
      <c r="AC3927">
        <v>0</v>
      </c>
      <c r="AD3927">
        <v>0</v>
      </c>
      <c r="AE3927">
        <v>13.322295885339146</v>
      </c>
    </row>
    <row r="3928" spans="1:31" x14ac:dyDescent="0.25">
      <c r="A3928">
        <v>2071577</v>
      </c>
      <c r="B3928">
        <v>1</v>
      </c>
      <c r="C3928" t="s">
        <v>80</v>
      </c>
      <c r="D3928" t="s">
        <v>110</v>
      </c>
      <c r="E3928" t="s">
        <v>177</v>
      </c>
      <c r="F3928" t="s">
        <v>11457</v>
      </c>
      <c r="G3928" t="s">
        <v>183</v>
      </c>
      <c r="H3928" t="s">
        <v>143</v>
      </c>
      <c r="I3928" t="s">
        <v>135</v>
      </c>
      <c r="J3928" t="s">
        <v>136</v>
      </c>
      <c r="K3928" t="s">
        <v>137</v>
      </c>
      <c r="L3928" t="s">
        <v>11458</v>
      </c>
      <c r="M3928" t="s">
        <v>11459</v>
      </c>
      <c r="N3928">
        <v>5.7036111109999998</v>
      </c>
      <c r="O3928">
        <v>0</v>
      </c>
      <c r="P3928">
        <v>1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4.542167799632014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4.542167799632014</v>
      </c>
    </row>
    <row r="3929" spans="1:31" x14ac:dyDescent="0.25">
      <c r="A3929">
        <v>2071826</v>
      </c>
      <c r="B3929">
        <v>1</v>
      </c>
      <c r="C3929" t="s">
        <v>80</v>
      </c>
      <c r="D3929" t="s">
        <v>83</v>
      </c>
      <c r="E3929" t="s">
        <v>177</v>
      </c>
      <c r="F3929" t="s">
        <v>11460</v>
      </c>
      <c r="G3929" t="s">
        <v>196</v>
      </c>
      <c r="H3929" t="s">
        <v>143</v>
      </c>
      <c r="I3929" t="s">
        <v>135</v>
      </c>
      <c r="J3929" t="s">
        <v>136</v>
      </c>
      <c r="K3929" t="s">
        <v>137</v>
      </c>
      <c r="L3929" t="s">
        <v>11461</v>
      </c>
      <c r="M3929" t="s">
        <v>11462</v>
      </c>
      <c r="N3929">
        <v>1.981666666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1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2.0641803918554862</v>
      </c>
      <c r="AC3929">
        <v>0</v>
      </c>
      <c r="AD3929">
        <v>0</v>
      </c>
      <c r="AE3929">
        <v>2.0641803918554862</v>
      </c>
    </row>
    <row r="3930" spans="1:31" x14ac:dyDescent="0.25">
      <c r="A3930">
        <v>2072075</v>
      </c>
      <c r="B3930">
        <v>1</v>
      </c>
      <c r="C3930" t="s">
        <v>80</v>
      </c>
      <c r="D3930" t="s">
        <v>93</v>
      </c>
      <c r="E3930" t="s">
        <v>177</v>
      </c>
      <c r="F3930" t="s">
        <v>11463</v>
      </c>
      <c r="G3930" t="s">
        <v>183</v>
      </c>
      <c r="H3930" t="s">
        <v>143</v>
      </c>
      <c r="I3930" t="s">
        <v>135</v>
      </c>
      <c r="J3930" t="s">
        <v>136</v>
      </c>
      <c r="K3930" t="s">
        <v>137</v>
      </c>
      <c r="L3930" t="s">
        <v>11464</v>
      </c>
      <c r="M3930" t="s">
        <v>11465</v>
      </c>
      <c r="N3930">
        <v>1.8119444440000001</v>
      </c>
      <c r="O3930">
        <v>0</v>
      </c>
      <c r="P3930">
        <v>0</v>
      </c>
      <c r="Q3930">
        <v>0</v>
      </c>
      <c r="R3930">
        <v>0</v>
      </c>
      <c r="S3930">
        <v>0</v>
      </c>
      <c r="T3930">
        <v>1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0.43559650467666011</v>
      </c>
      <c r="AC3930">
        <v>0</v>
      </c>
      <c r="AD3930">
        <v>0</v>
      </c>
      <c r="AE3930">
        <v>0.43559650467666011</v>
      </c>
    </row>
    <row r="3931" spans="1:31" x14ac:dyDescent="0.25">
      <c r="A3931">
        <v>2071752</v>
      </c>
      <c r="B3931">
        <v>1</v>
      </c>
      <c r="C3931" t="s">
        <v>80</v>
      </c>
      <c r="D3931" t="s">
        <v>108</v>
      </c>
      <c r="E3931" t="s">
        <v>158</v>
      </c>
      <c r="F3931" t="s">
        <v>11466</v>
      </c>
      <c r="G3931" t="s">
        <v>160</v>
      </c>
      <c r="H3931" t="s">
        <v>143</v>
      </c>
      <c r="I3931" t="s">
        <v>135</v>
      </c>
      <c r="J3931" t="s">
        <v>136</v>
      </c>
      <c r="K3931" t="s">
        <v>137</v>
      </c>
      <c r="L3931" t="s">
        <v>11467</v>
      </c>
      <c r="M3931" t="s">
        <v>11468</v>
      </c>
      <c r="N3931">
        <v>8.5383333330000006</v>
      </c>
      <c r="O3931">
        <v>0</v>
      </c>
      <c r="P3931">
        <v>0</v>
      </c>
      <c r="Q3931">
        <v>0</v>
      </c>
      <c r="R3931">
        <v>7</v>
      </c>
      <c r="S3931">
        <v>0</v>
      </c>
      <c r="T3931">
        <v>1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64.62858456382186</v>
      </c>
      <c r="AA3931">
        <v>0</v>
      </c>
      <c r="AB3931">
        <v>14.730504844533932</v>
      </c>
      <c r="AC3931">
        <v>0</v>
      </c>
      <c r="AD3931">
        <v>0</v>
      </c>
      <c r="AE3931">
        <v>79.3590894083558</v>
      </c>
    </row>
    <row r="3932" spans="1:31" x14ac:dyDescent="0.25">
      <c r="A3932">
        <v>2071420</v>
      </c>
      <c r="B3932">
        <v>1</v>
      </c>
      <c r="C3932" t="s">
        <v>81</v>
      </c>
      <c r="D3932" t="s">
        <v>123</v>
      </c>
      <c r="E3932" t="s">
        <v>146</v>
      </c>
      <c r="F3932" t="s">
        <v>7532</v>
      </c>
      <c r="G3932" t="s">
        <v>263</v>
      </c>
      <c r="H3932" t="s">
        <v>134</v>
      </c>
      <c r="I3932" t="s">
        <v>135</v>
      </c>
      <c r="J3932" t="s">
        <v>136</v>
      </c>
      <c r="K3932" t="s">
        <v>137</v>
      </c>
      <c r="L3932" t="s">
        <v>11469</v>
      </c>
      <c r="M3932" t="s">
        <v>11470</v>
      </c>
      <c r="N3932">
        <v>10.670833332999999</v>
      </c>
      <c r="O3932">
        <v>0</v>
      </c>
      <c r="P3932">
        <v>1006</v>
      </c>
      <c r="Q3932">
        <v>10</v>
      </c>
      <c r="R3932">
        <v>108</v>
      </c>
      <c r="S3932">
        <v>6</v>
      </c>
      <c r="T3932">
        <v>73</v>
      </c>
      <c r="U3932">
        <v>2</v>
      </c>
      <c r="V3932">
        <v>0</v>
      </c>
      <c r="W3932">
        <v>0</v>
      </c>
      <c r="X3932">
        <v>1743.3227772533301</v>
      </c>
      <c r="Y3932">
        <v>293.22334284011833</v>
      </c>
      <c r="Z3932">
        <v>839.28606950435289</v>
      </c>
      <c r="AA3932">
        <v>338.58354890576106</v>
      </c>
      <c r="AB3932">
        <v>444.71833042072689</v>
      </c>
      <c r="AC3932">
        <v>393.40954214117068</v>
      </c>
      <c r="AD3932">
        <v>0</v>
      </c>
      <c r="AE3932">
        <v>4052.54361106546</v>
      </c>
    </row>
    <row r="3933" spans="1:31" x14ac:dyDescent="0.25">
      <c r="A3933">
        <v>2072084</v>
      </c>
      <c r="B3933">
        <v>1</v>
      </c>
      <c r="C3933" t="s">
        <v>81</v>
      </c>
      <c r="D3933" t="s">
        <v>118</v>
      </c>
      <c r="E3933" t="s">
        <v>177</v>
      </c>
      <c r="F3933" t="s">
        <v>11471</v>
      </c>
      <c r="G3933" t="s">
        <v>183</v>
      </c>
      <c r="H3933" t="s">
        <v>143</v>
      </c>
      <c r="I3933" t="s">
        <v>135</v>
      </c>
      <c r="J3933" t="s">
        <v>136</v>
      </c>
      <c r="K3933" t="s">
        <v>137</v>
      </c>
      <c r="L3933" t="s">
        <v>11472</v>
      </c>
      <c r="M3933" t="s">
        <v>11473</v>
      </c>
      <c r="N3933">
        <v>1.115277777</v>
      </c>
      <c r="O3933">
        <v>0</v>
      </c>
      <c r="P3933">
        <v>4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0.7561862175991374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0.7561862175991374</v>
      </c>
    </row>
    <row r="3934" spans="1:31" x14ac:dyDescent="0.25">
      <c r="A3934">
        <v>2071915</v>
      </c>
      <c r="B3934">
        <v>1</v>
      </c>
      <c r="C3934" t="s">
        <v>80</v>
      </c>
      <c r="D3934" t="s">
        <v>104</v>
      </c>
      <c r="E3934" t="s">
        <v>177</v>
      </c>
      <c r="F3934" t="s">
        <v>11474</v>
      </c>
      <c r="G3934" t="s">
        <v>183</v>
      </c>
      <c r="H3934" t="s">
        <v>143</v>
      </c>
      <c r="I3934" t="s">
        <v>135</v>
      </c>
      <c r="J3934" t="s">
        <v>136</v>
      </c>
      <c r="K3934" t="s">
        <v>137</v>
      </c>
      <c r="L3934" t="s">
        <v>11475</v>
      </c>
      <c r="M3934" t="s">
        <v>11476</v>
      </c>
      <c r="N3934">
        <v>5.5861111110000001</v>
      </c>
      <c r="O3934">
        <v>0</v>
      </c>
      <c r="P3934">
        <v>0</v>
      </c>
      <c r="Q3934">
        <v>0</v>
      </c>
      <c r="R3934">
        <v>2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2.4355331622203074</v>
      </c>
      <c r="AA3934">
        <v>0</v>
      </c>
      <c r="AB3934">
        <v>0</v>
      </c>
      <c r="AC3934">
        <v>0</v>
      </c>
      <c r="AD3934">
        <v>0</v>
      </c>
      <c r="AE3934">
        <v>2.4355331622203074</v>
      </c>
    </row>
    <row r="3935" spans="1:31" x14ac:dyDescent="0.25">
      <c r="A3935">
        <v>2071543</v>
      </c>
      <c r="B3935">
        <v>1</v>
      </c>
      <c r="C3935" t="s">
        <v>80</v>
      </c>
      <c r="D3935" t="s">
        <v>104</v>
      </c>
      <c r="E3935" t="s">
        <v>131</v>
      </c>
      <c r="F3935" t="s">
        <v>11477</v>
      </c>
      <c r="G3935" t="s">
        <v>154</v>
      </c>
      <c r="H3935" t="s">
        <v>134</v>
      </c>
      <c r="I3935" t="s">
        <v>135</v>
      </c>
      <c r="J3935" t="s">
        <v>136</v>
      </c>
      <c r="K3935" t="s">
        <v>155</v>
      </c>
      <c r="L3935" t="s">
        <v>11478</v>
      </c>
      <c r="M3935" t="s">
        <v>11479</v>
      </c>
      <c r="N3935">
        <v>8.8473249999999997</v>
      </c>
      <c r="O3935">
        <v>1</v>
      </c>
      <c r="P3935">
        <v>339</v>
      </c>
      <c r="Q3935">
        <v>2</v>
      </c>
      <c r="R3935">
        <v>7</v>
      </c>
      <c r="S3935">
        <v>3</v>
      </c>
      <c r="T3935">
        <v>23</v>
      </c>
      <c r="U3935">
        <v>0</v>
      </c>
      <c r="V3935">
        <v>0</v>
      </c>
      <c r="W3935">
        <v>0.42994481494280007</v>
      </c>
      <c r="X3935">
        <v>568.74546470186431</v>
      </c>
      <c r="Y3935">
        <v>2.3435262059500346</v>
      </c>
      <c r="Z3935">
        <v>37.061305619921697</v>
      </c>
      <c r="AA3935">
        <v>159.8854768723233</v>
      </c>
      <c r="AB3935">
        <v>100.57347179071171</v>
      </c>
      <c r="AC3935">
        <v>0</v>
      </c>
      <c r="AD3935">
        <v>0</v>
      </c>
      <c r="AE3935">
        <v>869.03919000571386</v>
      </c>
    </row>
    <row r="3936" spans="1:31" x14ac:dyDescent="0.25">
      <c r="A3936">
        <v>2071374</v>
      </c>
      <c r="B3936">
        <v>1</v>
      </c>
      <c r="C3936" t="s">
        <v>81</v>
      </c>
      <c r="D3936" t="s">
        <v>123</v>
      </c>
      <c r="E3936" t="s">
        <v>169</v>
      </c>
      <c r="F3936" t="s">
        <v>1531</v>
      </c>
      <c r="G3936" t="s">
        <v>133</v>
      </c>
      <c r="H3936" t="s">
        <v>134</v>
      </c>
      <c r="I3936" t="s">
        <v>135</v>
      </c>
      <c r="J3936" t="s">
        <v>136</v>
      </c>
      <c r="K3936" t="s">
        <v>137</v>
      </c>
      <c r="L3936" t="s">
        <v>11480</v>
      </c>
      <c r="M3936" t="s">
        <v>11481</v>
      </c>
      <c r="N3936">
        <v>0.26</v>
      </c>
      <c r="O3936">
        <v>0</v>
      </c>
      <c r="P3936">
        <v>1824</v>
      </c>
      <c r="Q3936">
        <v>2</v>
      </c>
      <c r="R3936">
        <v>0</v>
      </c>
      <c r="S3936">
        <v>18</v>
      </c>
      <c r="T3936">
        <v>622</v>
      </c>
      <c r="U3936">
        <v>1</v>
      </c>
      <c r="V3936">
        <v>11</v>
      </c>
      <c r="W3936">
        <v>0</v>
      </c>
      <c r="X3936">
        <v>98.262504983576932</v>
      </c>
      <c r="Y3936">
        <v>0.55348168694910005</v>
      </c>
      <c r="Z3936">
        <v>0</v>
      </c>
      <c r="AA3936">
        <v>18.244430848765685</v>
      </c>
      <c r="AB3936">
        <v>68.444151413278902</v>
      </c>
      <c r="AC3936">
        <v>0.6527498902605201</v>
      </c>
      <c r="AD3936">
        <v>48.110514832428876</v>
      </c>
      <c r="AE3936">
        <v>234.26783365526001</v>
      </c>
    </row>
    <row r="3937" spans="1:31" x14ac:dyDescent="0.25">
      <c r="A3937">
        <v>2072184</v>
      </c>
      <c r="B3937">
        <v>1</v>
      </c>
      <c r="C3937" t="s">
        <v>81</v>
      </c>
      <c r="D3937" t="s">
        <v>128</v>
      </c>
      <c r="E3937" t="s">
        <v>505</v>
      </c>
      <c r="F3937" t="s">
        <v>11482</v>
      </c>
      <c r="G3937" t="s">
        <v>160</v>
      </c>
      <c r="H3937" t="s">
        <v>143</v>
      </c>
      <c r="I3937" t="s">
        <v>135</v>
      </c>
      <c r="J3937" t="s">
        <v>136</v>
      </c>
      <c r="K3937" t="s">
        <v>137</v>
      </c>
      <c r="L3937" t="s">
        <v>11483</v>
      </c>
      <c r="M3937" t="s">
        <v>11484</v>
      </c>
      <c r="N3937">
        <v>4.9788888880000002</v>
      </c>
      <c r="O3937">
        <v>0</v>
      </c>
      <c r="P3937">
        <v>125</v>
      </c>
      <c r="Q3937">
        <v>0</v>
      </c>
      <c r="R3937">
        <v>0</v>
      </c>
      <c r="S3937">
        <v>0</v>
      </c>
      <c r="T3937">
        <v>2</v>
      </c>
      <c r="U3937">
        <v>0</v>
      </c>
      <c r="V3937">
        <v>0</v>
      </c>
      <c r="W3937">
        <v>0</v>
      </c>
      <c r="X3937">
        <v>126.02860408526166</v>
      </c>
      <c r="Y3937">
        <v>0</v>
      </c>
      <c r="Z3937">
        <v>0</v>
      </c>
      <c r="AA3937">
        <v>0</v>
      </c>
      <c r="AB3937">
        <v>0.21735349007829305</v>
      </c>
      <c r="AC3937">
        <v>0</v>
      </c>
      <c r="AD3937">
        <v>0</v>
      </c>
      <c r="AE3937">
        <v>126.24595757533996</v>
      </c>
    </row>
    <row r="3938" spans="1:31" x14ac:dyDescent="0.25">
      <c r="A3938">
        <v>2072061</v>
      </c>
      <c r="B3938">
        <v>1</v>
      </c>
      <c r="C3938" t="s">
        <v>80</v>
      </c>
      <c r="D3938" t="s">
        <v>93</v>
      </c>
      <c r="E3938" t="s">
        <v>158</v>
      </c>
      <c r="F3938" t="s">
        <v>11485</v>
      </c>
      <c r="G3938" t="s">
        <v>160</v>
      </c>
      <c r="H3938" t="s">
        <v>143</v>
      </c>
      <c r="I3938" t="s">
        <v>135</v>
      </c>
      <c r="J3938" t="s">
        <v>136</v>
      </c>
      <c r="K3938" t="s">
        <v>137</v>
      </c>
      <c r="L3938" t="s">
        <v>11486</v>
      </c>
      <c r="M3938" t="s">
        <v>11487</v>
      </c>
      <c r="N3938">
        <v>5.5852777769999999</v>
      </c>
      <c r="O3938">
        <v>0</v>
      </c>
      <c r="P3938">
        <v>2</v>
      </c>
      <c r="Q3938">
        <v>0</v>
      </c>
      <c r="R3938">
        <v>2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5.9030849063610917</v>
      </c>
      <c r="Y3938">
        <v>0</v>
      </c>
      <c r="Z3938">
        <v>9.0692979813332819</v>
      </c>
      <c r="AA3938">
        <v>0</v>
      </c>
      <c r="AB3938">
        <v>0</v>
      </c>
      <c r="AC3938">
        <v>0</v>
      </c>
      <c r="AD3938">
        <v>0</v>
      </c>
      <c r="AE3938">
        <v>14.972382887694373</v>
      </c>
    </row>
    <row r="3939" spans="1:31" x14ac:dyDescent="0.25">
      <c r="A3939">
        <v>2071497</v>
      </c>
      <c r="B3939">
        <v>1</v>
      </c>
      <c r="C3939" t="s">
        <v>80</v>
      </c>
      <c r="D3939" t="s">
        <v>108</v>
      </c>
      <c r="E3939" t="s">
        <v>158</v>
      </c>
      <c r="F3939" t="s">
        <v>11488</v>
      </c>
      <c r="G3939" t="s">
        <v>160</v>
      </c>
      <c r="H3939" t="s">
        <v>143</v>
      </c>
      <c r="I3939" t="s">
        <v>135</v>
      </c>
      <c r="J3939" t="s">
        <v>136</v>
      </c>
      <c r="K3939" t="s">
        <v>137</v>
      </c>
      <c r="L3939" t="s">
        <v>11489</v>
      </c>
      <c r="M3939" t="s">
        <v>11490</v>
      </c>
      <c r="N3939">
        <v>2.7875000000000001</v>
      </c>
      <c r="O3939">
        <v>0</v>
      </c>
      <c r="P3939">
        <v>5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2.7041825086510389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2.7041825086510389</v>
      </c>
    </row>
    <row r="3940" spans="1:31" x14ac:dyDescent="0.25">
      <c r="A3940">
        <v>2071746</v>
      </c>
      <c r="B3940">
        <v>1</v>
      </c>
      <c r="C3940" t="s">
        <v>80</v>
      </c>
      <c r="D3940" t="s">
        <v>90</v>
      </c>
      <c r="E3940" t="s">
        <v>177</v>
      </c>
      <c r="F3940" t="s">
        <v>11491</v>
      </c>
      <c r="G3940" t="s">
        <v>183</v>
      </c>
      <c r="H3940" t="s">
        <v>143</v>
      </c>
      <c r="I3940" t="s">
        <v>135</v>
      </c>
      <c r="J3940" t="s">
        <v>136</v>
      </c>
      <c r="K3940" t="s">
        <v>137</v>
      </c>
      <c r="L3940" t="s">
        <v>11492</v>
      </c>
      <c r="M3940" t="s">
        <v>11493</v>
      </c>
      <c r="N3940">
        <v>1.8825000000000001</v>
      </c>
      <c r="O3940">
        <v>0</v>
      </c>
      <c r="P3940">
        <v>1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0.46694081827736367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0.46694081827736367</v>
      </c>
    </row>
    <row r="3941" spans="1:31" x14ac:dyDescent="0.25">
      <c r="A3941">
        <v>2071712</v>
      </c>
      <c r="B3941">
        <v>1</v>
      </c>
      <c r="C3941" t="s">
        <v>80</v>
      </c>
      <c r="D3941" t="s">
        <v>103</v>
      </c>
      <c r="E3941" t="s">
        <v>177</v>
      </c>
      <c r="F3941" t="s">
        <v>10114</v>
      </c>
      <c r="G3941" t="s">
        <v>183</v>
      </c>
      <c r="H3941" t="s">
        <v>143</v>
      </c>
      <c r="I3941" t="s">
        <v>135</v>
      </c>
      <c r="J3941" t="s">
        <v>136</v>
      </c>
      <c r="K3941" t="s">
        <v>137</v>
      </c>
      <c r="L3941" t="s">
        <v>11494</v>
      </c>
      <c r="M3941" t="s">
        <v>11495</v>
      </c>
      <c r="N3941">
        <v>1.660833333</v>
      </c>
      <c r="O3941">
        <v>0</v>
      </c>
      <c r="P3941">
        <v>1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0.32224406517265425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0.32224406517265425</v>
      </c>
    </row>
    <row r="3942" spans="1:31" x14ac:dyDescent="0.25">
      <c r="A3942">
        <v>2071998</v>
      </c>
      <c r="B3942">
        <v>1</v>
      </c>
      <c r="C3942" t="s">
        <v>80</v>
      </c>
      <c r="D3942" t="s">
        <v>108</v>
      </c>
      <c r="E3942" t="s">
        <v>177</v>
      </c>
      <c r="F3942" t="s">
        <v>11496</v>
      </c>
      <c r="G3942" t="s">
        <v>183</v>
      </c>
      <c r="H3942" t="s">
        <v>143</v>
      </c>
      <c r="I3942" t="s">
        <v>135</v>
      </c>
      <c r="J3942" t="s">
        <v>136</v>
      </c>
      <c r="K3942" t="s">
        <v>137</v>
      </c>
      <c r="L3942" t="s">
        <v>11497</v>
      </c>
      <c r="M3942" t="s">
        <v>11498</v>
      </c>
      <c r="N3942">
        <v>0.57277777699999999</v>
      </c>
      <c r="O3942">
        <v>0</v>
      </c>
      <c r="P3942">
        <v>2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0.33392956724375883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0.33392956724375883</v>
      </c>
    </row>
    <row r="3943" spans="1:31" x14ac:dyDescent="0.25">
      <c r="A3943">
        <v>2071706</v>
      </c>
      <c r="B3943">
        <v>1</v>
      </c>
      <c r="C3943" t="s">
        <v>80</v>
      </c>
      <c r="D3943" t="s">
        <v>106</v>
      </c>
      <c r="E3943" t="s">
        <v>146</v>
      </c>
      <c r="F3943" t="s">
        <v>11499</v>
      </c>
      <c r="G3943" t="s">
        <v>133</v>
      </c>
      <c r="H3943" t="s">
        <v>134</v>
      </c>
      <c r="I3943" t="s">
        <v>135</v>
      </c>
      <c r="J3943" t="s">
        <v>136</v>
      </c>
      <c r="K3943" t="s">
        <v>137</v>
      </c>
      <c r="L3943" t="s">
        <v>11500</v>
      </c>
      <c r="M3943" t="s">
        <v>11501</v>
      </c>
      <c r="N3943">
        <v>0.61444444399999998</v>
      </c>
      <c r="O3943">
        <v>0</v>
      </c>
      <c r="P3943">
        <v>3847</v>
      </c>
      <c r="Q3943">
        <v>0</v>
      </c>
      <c r="R3943">
        <v>11</v>
      </c>
      <c r="S3943">
        <v>2</v>
      </c>
      <c r="T3943">
        <v>226</v>
      </c>
      <c r="U3943">
        <v>1</v>
      </c>
      <c r="V3943">
        <v>2</v>
      </c>
      <c r="W3943">
        <v>0</v>
      </c>
      <c r="X3943">
        <v>518.55466135539496</v>
      </c>
      <c r="Y3943">
        <v>0</v>
      </c>
      <c r="Z3943">
        <v>14.083089218975033</v>
      </c>
      <c r="AA3943">
        <v>553.42502828848001</v>
      </c>
      <c r="AB3943">
        <v>225.22703820123166</v>
      </c>
      <c r="AC3943">
        <v>23.538821594983432</v>
      </c>
      <c r="AD3943">
        <v>14.690528662966312</v>
      </c>
      <c r="AE3943">
        <v>1349.5191673220311</v>
      </c>
    </row>
    <row r="3944" spans="1:31" x14ac:dyDescent="0.25">
      <c r="A3944">
        <v>2071460</v>
      </c>
      <c r="B3944">
        <v>1</v>
      </c>
      <c r="C3944" t="s">
        <v>81</v>
      </c>
      <c r="D3944" t="s">
        <v>112</v>
      </c>
      <c r="E3944" t="s">
        <v>158</v>
      </c>
      <c r="F3944" t="s">
        <v>11502</v>
      </c>
      <c r="G3944" t="s">
        <v>636</v>
      </c>
      <c r="H3944" t="s">
        <v>143</v>
      </c>
      <c r="I3944" t="s">
        <v>135</v>
      </c>
      <c r="J3944" t="s">
        <v>136</v>
      </c>
      <c r="K3944" t="s">
        <v>137</v>
      </c>
      <c r="L3944" t="s">
        <v>11503</v>
      </c>
      <c r="M3944" t="s">
        <v>11504</v>
      </c>
      <c r="N3944">
        <v>3.543055555</v>
      </c>
      <c r="O3944">
        <v>0</v>
      </c>
      <c r="P3944">
        <v>62</v>
      </c>
      <c r="Q3944">
        <v>0</v>
      </c>
      <c r="R3944">
        <v>3</v>
      </c>
      <c r="S3944">
        <v>0</v>
      </c>
      <c r="T3944">
        <v>7</v>
      </c>
      <c r="U3944">
        <v>0</v>
      </c>
      <c r="V3944">
        <v>0</v>
      </c>
      <c r="W3944">
        <v>0</v>
      </c>
      <c r="X3944">
        <v>32.339348219565373</v>
      </c>
      <c r="Y3944">
        <v>0</v>
      </c>
      <c r="Z3944">
        <v>3.3788573666172712</v>
      </c>
      <c r="AA3944">
        <v>0</v>
      </c>
      <c r="AB3944">
        <v>2.3871332026910173</v>
      </c>
      <c r="AC3944">
        <v>0</v>
      </c>
      <c r="AD3944">
        <v>0</v>
      </c>
      <c r="AE3944">
        <v>38.105338788873659</v>
      </c>
    </row>
    <row r="3945" spans="1:31" x14ac:dyDescent="0.25">
      <c r="A3945">
        <v>2071852</v>
      </c>
      <c r="B3945">
        <v>1</v>
      </c>
      <c r="C3945" t="s">
        <v>80</v>
      </c>
      <c r="D3945" t="s">
        <v>97</v>
      </c>
      <c r="E3945" t="s">
        <v>177</v>
      </c>
      <c r="F3945" t="s">
        <v>11505</v>
      </c>
      <c r="G3945" t="s">
        <v>183</v>
      </c>
      <c r="H3945" t="s">
        <v>143</v>
      </c>
      <c r="I3945" t="s">
        <v>135</v>
      </c>
      <c r="J3945" t="s">
        <v>136</v>
      </c>
      <c r="K3945" t="s">
        <v>137</v>
      </c>
      <c r="L3945" t="s">
        <v>11506</v>
      </c>
      <c r="M3945" t="s">
        <v>11507</v>
      </c>
      <c r="N3945">
        <v>1.106944444</v>
      </c>
      <c r="O3945">
        <v>0</v>
      </c>
      <c r="P3945">
        <v>1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0</v>
      </c>
    </row>
    <row r="3946" spans="1:31" x14ac:dyDescent="0.25">
      <c r="A3946">
        <v>2071480</v>
      </c>
      <c r="B3946">
        <v>1</v>
      </c>
      <c r="C3946" t="s">
        <v>80</v>
      </c>
      <c r="D3946" t="s">
        <v>90</v>
      </c>
      <c r="E3946" t="s">
        <v>505</v>
      </c>
      <c r="F3946" t="s">
        <v>6141</v>
      </c>
      <c r="G3946" t="s">
        <v>366</v>
      </c>
      <c r="H3946" t="s">
        <v>143</v>
      </c>
      <c r="I3946" t="s">
        <v>135</v>
      </c>
      <c r="J3946" t="s">
        <v>136</v>
      </c>
      <c r="K3946" t="s">
        <v>137</v>
      </c>
      <c r="L3946" t="s">
        <v>11508</v>
      </c>
      <c r="M3946" t="s">
        <v>11509</v>
      </c>
      <c r="N3946">
        <v>9.8783333330000005</v>
      </c>
      <c r="O3946">
        <v>0</v>
      </c>
      <c r="P3946">
        <v>61</v>
      </c>
      <c r="Q3946">
        <v>0</v>
      </c>
      <c r="R3946">
        <v>0</v>
      </c>
      <c r="S3946">
        <v>0</v>
      </c>
      <c r="T3946">
        <v>1</v>
      </c>
      <c r="U3946">
        <v>0</v>
      </c>
      <c r="V3946">
        <v>0</v>
      </c>
      <c r="W3946">
        <v>0</v>
      </c>
      <c r="X3946">
        <v>132.2923061721261</v>
      </c>
      <c r="Y3946">
        <v>0</v>
      </c>
      <c r="Z3946">
        <v>0</v>
      </c>
      <c r="AA3946">
        <v>0</v>
      </c>
      <c r="AB3946">
        <v>12.741000728447849</v>
      </c>
      <c r="AC3946">
        <v>0</v>
      </c>
      <c r="AD3946">
        <v>0</v>
      </c>
      <c r="AE3946">
        <v>145.03330690057396</v>
      </c>
    </row>
    <row r="3947" spans="1:31" x14ac:dyDescent="0.25">
      <c r="A3947">
        <v>2071623</v>
      </c>
      <c r="B3947">
        <v>1</v>
      </c>
      <c r="C3947" t="s">
        <v>81</v>
      </c>
      <c r="D3947" t="s">
        <v>122</v>
      </c>
      <c r="E3947" t="s">
        <v>140</v>
      </c>
      <c r="F3947" t="s">
        <v>11510</v>
      </c>
      <c r="G3947" t="s">
        <v>160</v>
      </c>
      <c r="H3947" t="s">
        <v>143</v>
      </c>
      <c r="I3947" t="s">
        <v>135</v>
      </c>
      <c r="J3947" t="s">
        <v>136</v>
      </c>
      <c r="K3947" t="s">
        <v>137</v>
      </c>
      <c r="L3947" t="s">
        <v>11511</v>
      </c>
      <c r="M3947" t="s">
        <v>11512</v>
      </c>
      <c r="N3947">
        <v>0.45111111100000001</v>
      </c>
      <c r="O3947">
        <v>0</v>
      </c>
      <c r="P3947">
        <v>484</v>
      </c>
      <c r="Q3947">
        <v>0</v>
      </c>
      <c r="R3947">
        <v>0</v>
      </c>
      <c r="S3947">
        <v>0</v>
      </c>
      <c r="T3947">
        <v>22</v>
      </c>
      <c r="U3947">
        <v>0</v>
      </c>
      <c r="V3947">
        <v>0</v>
      </c>
      <c r="W3947">
        <v>0</v>
      </c>
      <c r="X3947">
        <v>46.429922294333359</v>
      </c>
      <c r="Y3947">
        <v>0</v>
      </c>
      <c r="Z3947">
        <v>0</v>
      </c>
      <c r="AA3947">
        <v>0</v>
      </c>
      <c r="AB3947">
        <v>4.6945325975852423</v>
      </c>
      <c r="AC3947">
        <v>0</v>
      </c>
      <c r="AD3947">
        <v>0</v>
      </c>
      <c r="AE3947">
        <v>51.124454891918603</v>
      </c>
    </row>
    <row r="3948" spans="1:31" x14ac:dyDescent="0.25">
      <c r="A3948">
        <v>2072190</v>
      </c>
      <c r="B3948">
        <v>1</v>
      </c>
      <c r="C3948" t="s">
        <v>81</v>
      </c>
      <c r="D3948" t="s">
        <v>116</v>
      </c>
      <c r="E3948" t="s">
        <v>169</v>
      </c>
      <c r="F3948" t="s">
        <v>11513</v>
      </c>
      <c r="G3948" t="s">
        <v>171</v>
      </c>
      <c r="H3948" t="s">
        <v>134</v>
      </c>
      <c r="I3948" t="s">
        <v>135</v>
      </c>
      <c r="J3948" t="s">
        <v>136</v>
      </c>
      <c r="K3948" t="s">
        <v>137</v>
      </c>
      <c r="L3948" t="s">
        <v>11514</v>
      </c>
      <c r="M3948" t="s">
        <v>11515</v>
      </c>
      <c r="N3948">
        <v>2.4369444439999999</v>
      </c>
      <c r="O3948">
        <v>0</v>
      </c>
      <c r="P3948">
        <v>83</v>
      </c>
      <c r="Q3948">
        <v>0</v>
      </c>
      <c r="R3948">
        <v>0</v>
      </c>
      <c r="S3948">
        <v>0</v>
      </c>
      <c r="T3948">
        <v>2</v>
      </c>
      <c r="U3948">
        <v>0</v>
      </c>
      <c r="V3948">
        <v>0</v>
      </c>
      <c r="W3948">
        <v>0</v>
      </c>
      <c r="X3948">
        <v>21.803349543774463</v>
      </c>
      <c r="Y3948">
        <v>0</v>
      </c>
      <c r="Z3948">
        <v>0</v>
      </c>
      <c r="AA3948">
        <v>0</v>
      </c>
      <c r="AB3948">
        <v>0.11858317703795111</v>
      </c>
      <c r="AC3948">
        <v>0</v>
      </c>
      <c r="AD3948">
        <v>0</v>
      </c>
      <c r="AE3948">
        <v>21.921932720812414</v>
      </c>
    </row>
    <row r="3949" spans="1:31" x14ac:dyDescent="0.25">
      <c r="A3949">
        <v>2071809</v>
      </c>
      <c r="B3949">
        <v>1</v>
      </c>
      <c r="C3949" t="s">
        <v>80</v>
      </c>
      <c r="D3949" t="s">
        <v>90</v>
      </c>
      <c r="E3949" t="s">
        <v>177</v>
      </c>
      <c r="F3949" t="s">
        <v>11516</v>
      </c>
      <c r="G3949" t="s">
        <v>179</v>
      </c>
      <c r="H3949" t="s">
        <v>143</v>
      </c>
      <c r="I3949" t="s">
        <v>135</v>
      </c>
      <c r="J3949" t="s">
        <v>136</v>
      </c>
      <c r="K3949" t="s">
        <v>137</v>
      </c>
      <c r="L3949" t="s">
        <v>11517</v>
      </c>
      <c r="M3949" t="s">
        <v>11518</v>
      </c>
      <c r="N3949">
        <v>5.5744444440000001</v>
      </c>
      <c r="O3949">
        <v>0</v>
      </c>
      <c r="P3949">
        <v>4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2.243783535253812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2.243783535253812</v>
      </c>
    </row>
    <row r="3950" spans="1:31" x14ac:dyDescent="0.25">
      <c r="A3950">
        <v>2071666</v>
      </c>
      <c r="B3950">
        <v>1</v>
      </c>
      <c r="C3950" t="s">
        <v>81</v>
      </c>
      <c r="D3950" t="s">
        <v>127</v>
      </c>
      <c r="E3950" t="s">
        <v>505</v>
      </c>
      <c r="F3950" t="s">
        <v>11519</v>
      </c>
      <c r="G3950" t="s">
        <v>160</v>
      </c>
      <c r="H3950" t="s">
        <v>143</v>
      </c>
      <c r="I3950" t="s">
        <v>135</v>
      </c>
      <c r="J3950" t="s">
        <v>136</v>
      </c>
      <c r="K3950" t="s">
        <v>137</v>
      </c>
      <c r="L3950" t="s">
        <v>11520</v>
      </c>
      <c r="M3950" t="s">
        <v>11521</v>
      </c>
      <c r="N3950">
        <v>2.2141666660000001</v>
      </c>
      <c r="O3950">
        <v>0</v>
      </c>
      <c r="P3950">
        <v>91</v>
      </c>
      <c r="Q3950">
        <v>0</v>
      </c>
      <c r="R3950">
        <v>0</v>
      </c>
      <c r="S3950">
        <v>0</v>
      </c>
      <c r="T3950">
        <v>7</v>
      </c>
      <c r="U3950">
        <v>0</v>
      </c>
      <c r="V3950">
        <v>0</v>
      </c>
      <c r="W3950">
        <v>0</v>
      </c>
      <c r="X3950">
        <v>44.935056568862244</v>
      </c>
      <c r="Y3950">
        <v>0</v>
      </c>
      <c r="Z3950">
        <v>0</v>
      </c>
      <c r="AA3950">
        <v>0</v>
      </c>
      <c r="AB3950">
        <v>26.507755713575204</v>
      </c>
      <c r="AC3950">
        <v>0</v>
      </c>
      <c r="AD3950">
        <v>0</v>
      </c>
      <c r="AE3950">
        <v>71.442812282437444</v>
      </c>
    </row>
    <row r="3951" spans="1:31" x14ac:dyDescent="0.25">
      <c r="A3951">
        <v>2072164</v>
      </c>
      <c r="B3951">
        <v>1</v>
      </c>
      <c r="C3951" t="s">
        <v>80</v>
      </c>
      <c r="D3951" t="s">
        <v>99</v>
      </c>
      <c r="E3951" t="s">
        <v>177</v>
      </c>
      <c r="F3951" t="s">
        <v>11522</v>
      </c>
      <c r="G3951" t="s">
        <v>179</v>
      </c>
      <c r="H3951" t="s">
        <v>143</v>
      </c>
      <c r="I3951" t="s">
        <v>135</v>
      </c>
      <c r="J3951" t="s">
        <v>136</v>
      </c>
      <c r="K3951" t="s">
        <v>137</v>
      </c>
      <c r="L3951" t="s">
        <v>11523</v>
      </c>
      <c r="M3951" t="s">
        <v>11524</v>
      </c>
      <c r="N3951">
        <v>3.3536111110000002</v>
      </c>
      <c r="O3951">
        <v>0</v>
      </c>
      <c r="P3951">
        <v>1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1.8987414552469379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1.8987414552469379</v>
      </c>
    </row>
    <row r="3952" spans="1:31" x14ac:dyDescent="0.25">
      <c r="A3952">
        <v>2071500</v>
      </c>
      <c r="B3952">
        <v>1</v>
      </c>
      <c r="C3952" t="s">
        <v>80</v>
      </c>
      <c r="D3952" t="s">
        <v>97</v>
      </c>
      <c r="E3952" t="s">
        <v>177</v>
      </c>
      <c r="F3952" t="s">
        <v>11525</v>
      </c>
      <c r="G3952" t="s">
        <v>183</v>
      </c>
      <c r="H3952" t="s">
        <v>143</v>
      </c>
      <c r="I3952" t="s">
        <v>135</v>
      </c>
      <c r="J3952" t="s">
        <v>136</v>
      </c>
      <c r="K3952" t="s">
        <v>137</v>
      </c>
      <c r="L3952" t="s">
        <v>11526</v>
      </c>
      <c r="M3952" t="s">
        <v>11527</v>
      </c>
      <c r="N3952">
        <v>4.7988888879999996</v>
      </c>
      <c r="O3952">
        <v>0</v>
      </c>
      <c r="P3952">
        <v>2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1.9120174802217342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1.9120174802217342</v>
      </c>
    </row>
    <row r="3953" spans="1:31" x14ac:dyDescent="0.25">
      <c r="A3953">
        <v>2071523</v>
      </c>
      <c r="B3953">
        <v>1</v>
      </c>
      <c r="C3953" t="s">
        <v>80</v>
      </c>
      <c r="D3953" t="s">
        <v>92</v>
      </c>
      <c r="E3953" t="s">
        <v>177</v>
      </c>
      <c r="F3953" t="s">
        <v>11528</v>
      </c>
      <c r="G3953" t="s">
        <v>1007</v>
      </c>
      <c r="H3953" t="s">
        <v>143</v>
      </c>
      <c r="I3953" t="s">
        <v>135</v>
      </c>
      <c r="J3953" t="s">
        <v>136</v>
      </c>
      <c r="K3953" t="s">
        <v>137</v>
      </c>
      <c r="L3953" t="s">
        <v>11529</v>
      </c>
      <c r="M3953" t="s">
        <v>11530</v>
      </c>
      <c r="N3953">
        <v>3.3675000000000002</v>
      </c>
      <c r="O3953">
        <v>0</v>
      </c>
      <c r="P3953">
        <v>1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1.7062727682962133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1.7062727682962133</v>
      </c>
    </row>
    <row r="3954" spans="1:31" x14ac:dyDescent="0.25">
      <c r="A3954">
        <v>2071643</v>
      </c>
      <c r="B3954">
        <v>1</v>
      </c>
      <c r="C3954" t="s">
        <v>80</v>
      </c>
      <c r="D3954" t="s">
        <v>106</v>
      </c>
      <c r="E3954" t="s">
        <v>140</v>
      </c>
      <c r="F3954" t="s">
        <v>11531</v>
      </c>
      <c r="G3954" t="s">
        <v>366</v>
      </c>
      <c r="H3954" t="s">
        <v>143</v>
      </c>
      <c r="I3954" t="s">
        <v>135</v>
      </c>
      <c r="J3954" t="s">
        <v>136</v>
      </c>
      <c r="K3954" t="s">
        <v>137</v>
      </c>
      <c r="L3954" t="s">
        <v>11532</v>
      </c>
      <c r="M3954" t="s">
        <v>11533</v>
      </c>
      <c r="N3954">
        <v>5.142222222</v>
      </c>
      <c r="O3954">
        <v>0</v>
      </c>
      <c r="P3954">
        <v>0</v>
      </c>
      <c r="Q3954">
        <v>0</v>
      </c>
      <c r="R3954">
        <v>1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13.557079002217955</v>
      </c>
      <c r="AA3954">
        <v>0</v>
      </c>
      <c r="AB3954">
        <v>0</v>
      </c>
      <c r="AC3954">
        <v>0</v>
      </c>
      <c r="AD3954">
        <v>0</v>
      </c>
      <c r="AE3954">
        <v>13.557079002217955</v>
      </c>
    </row>
    <row r="3955" spans="1:31" x14ac:dyDescent="0.25">
      <c r="A3955">
        <v>2071580</v>
      </c>
      <c r="B3955">
        <v>1</v>
      </c>
      <c r="C3955" t="s">
        <v>80</v>
      </c>
      <c r="D3955" t="s">
        <v>107</v>
      </c>
      <c r="E3955" t="s">
        <v>146</v>
      </c>
      <c r="F3955" t="s">
        <v>11534</v>
      </c>
      <c r="G3955" t="s">
        <v>133</v>
      </c>
      <c r="H3955" t="s">
        <v>134</v>
      </c>
      <c r="I3955" t="s">
        <v>135</v>
      </c>
      <c r="J3955" t="s">
        <v>136</v>
      </c>
      <c r="K3955" t="s">
        <v>137</v>
      </c>
      <c r="L3955" t="s">
        <v>11535</v>
      </c>
      <c r="M3955" t="s">
        <v>11536</v>
      </c>
      <c r="N3955">
        <v>0.128611111</v>
      </c>
      <c r="O3955">
        <v>2</v>
      </c>
      <c r="P3955">
        <v>13466</v>
      </c>
      <c r="Q3955">
        <v>2</v>
      </c>
      <c r="R3955">
        <v>51</v>
      </c>
      <c r="S3955">
        <v>11</v>
      </c>
      <c r="T3955">
        <v>1383</v>
      </c>
      <c r="U3955">
        <v>1</v>
      </c>
      <c r="V3955">
        <v>5</v>
      </c>
      <c r="W3955">
        <v>1.7430276108302309</v>
      </c>
      <c r="X3955">
        <v>435.23512039199301</v>
      </c>
      <c r="Y3955">
        <v>0.16646418636810639</v>
      </c>
      <c r="Z3955">
        <v>2.4961412456404406</v>
      </c>
      <c r="AA3955">
        <v>20.026936332434271</v>
      </c>
      <c r="AB3955">
        <v>179.61161049030773</v>
      </c>
      <c r="AC3955">
        <v>6.822789018442144</v>
      </c>
      <c r="AD3955">
        <v>5.7427009356310901</v>
      </c>
      <c r="AE3955">
        <v>651.84479021164702</v>
      </c>
    </row>
    <row r="3956" spans="1:31" x14ac:dyDescent="0.25">
      <c r="A3956">
        <v>2071772</v>
      </c>
      <c r="B3956">
        <v>1</v>
      </c>
      <c r="C3956" t="s">
        <v>80</v>
      </c>
      <c r="D3956" t="s">
        <v>100</v>
      </c>
      <c r="E3956" t="s">
        <v>131</v>
      </c>
      <c r="F3956" t="s">
        <v>11537</v>
      </c>
      <c r="G3956" t="s">
        <v>8377</v>
      </c>
      <c r="H3956" t="s">
        <v>134</v>
      </c>
      <c r="I3956" t="s">
        <v>135</v>
      </c>
      <c r="J3956" t="s">
        <v>136</v>
      </c>
      <c r="K3956" t="s">
        <v>137</v>
      </c>
      <c r="L3956" t="s">
        <v>11538</v>
      </c>
      <c r="M3956" t="s">
        <v>11539</v>
      </c>
      <c r="N3956">
        <v>0.73972222200000004</v>
      </c>
      <c r="O3956">
        <v>1</v>
      </c>
      <c r="P3956">
        <v>5</v>
      </c>
      <c r="Q3956">
        <v>2</v>
      </c>
      <c r="R3956">
        <v>12</v>
      </c>
      <c r="S3956">
        <v>4</v>
      </c>
      <c r="T3956">
        <v>4</v>
      </c>
      <c r="U3956">
        <v>4</v>
      </c>
      <c r="V3956">
        <v>0</v>
      </c>
      <c r="W3956">
        <v>0.27865125795360113</v>
      </c>
      <c r="X3956">
        <v>2.2845594066975972</v>
      </c>
      <c r="Y3956">
        <v>31.829929747392644</v>
      </c>
      <c r="Z3956">
        <v>17.241857786232742</v>
      </c>
      <c r="AA3956">
        <v>7.3208517722516948</v>
      </c>
      <c r="AB3956">
        <v>0.31232492067986944</v>
      </c>
      <c r="AC3956">
        <v>70.347963180625655</v>
      </c>
      <c r="AD3956">
        <v>0</v>
      </c>
      <c r="AE3956">
        <v>129.6161380718338</v>
      </c>
    </row>
    <row r="3957" spans="1:31" x14ac:dyDescent="0.25">
      <c r="A3957">
        <v>2071729</v>
      </c>
      <c r="B3957">
        <v>1</v>
      </c>
      <c r="C3957" t="s">
        <v>80</v>
      </c>
      <c r="D3957" t="s">
        <v>103</v>
      </c>
      <c r="E3957" t="s">
        <v>177</v>
      </c>
      <c r="F3957" t="s">
        <v>11540</v>
      </c>
      <c r="G3957" t="s">
        <v>183</v>
      </c>
      <c r="H3957" t="s">
        <v>143</v>
      </c>
      <c r="I3957" t="s">
        <v>135</v>
      </c>
      <c r="J3957" t="s">
        <v>136</v>
      </c>
      <c r="K3957" t="s">
        <v>137</v>
      </c>
      <c r="L3957" t="s">
        <v>11541</v>
      </c>
      <c r="M3957" t="s">
        <v>11542</v>
      </c>
      <c r="N3957">
        <v>4.4280555550000003</v>
      </c>
      <c r="O3957">
        <v>0</v>
      </c>
      <c r="P3957">
        <v>4</v>
      </c>
      <c r="Q3957">
        <v>0</v>
      </c>
      <c r="R3957">
        <v>0</v>
      </c>
      <c r="S3957">
        <v>0</v>
      </c>
      <c r="T3957">
        <v>1</v>
      </c>
      <c r="U3957">
        <v>0</v>
      </c>
      <c r="V3957">
        <v>0</v>
      </c>
      <c r="W3957">
        <v>0</v>
      </c>
      <c r="X3957">
        <v>3.5021576954295757</v>
      </c>
      <c r="Y3957">
        <v>0</v>
      </c>
      <c r="Z3957">
        <v>0</v>
      </c>
      <c r="AA3957">
        <v>0</v>
      </c>
      <c r="AB3957">
        <v>0.27106899105474092</v>
      </c>
      <c r="AC3957">
        <v>0</v>
      </c>
      <c r="AD3957">
        <v>0</v>
      </c>
      <c r="AE3957">
        <v>3.7732266864843167</v>
      </c>
    </row>
    <row r="3958" spans="1:31" x14ac:dyDescent="0.25">
      <c r="A3958">
        <v>2071918</v>
      </c>
      <c r="B3958">
        <v>1</v>
      </c>
      <c r="C3958" t="s">
        <v>81</v>
      </c>
      <c r="D3958" t="s">
        <v>118</v>
      </c>
      <c r="E3958" t="s">
        <v>169</v>
      </c>
      <c r="F3958" t="s">
        <v>11543</v>
      </c>
      <c r="G3958" t="s">
        <v>273</v>
      </c>
      <c r="H3958" t="s">
        <v>134</v>
      </c>
      <c r="I3958" t="s">
        <v>135</v>
      </c>
      <c r="J3958" t="s">
        <v>136</v>
      </c>
      <c r="K3958" t="s">
        <v>155</v>
      </c>
      <c r="L3958" t="s">
        <v>11544</v>
      </c>
      <c r="M3958" t="s">
        <v>11545</v>
      </c>
      <c r="N3958">
        <v>1.9655555549999999</v>
      </c>
      <c r="O3958">
        <v>0</v>
      </c>
      <c r="P3958">
        <v>3044</v>
      </c>
      <c r="Q3958">
        <v>0</v>
      </c>
      <c r="R3958">
        <v>0</v>
      </c>
      <c r="S3958">
        <v>0</v>
      </c>
      <c r="T3958">
        <v>71</v>
      </c>
      <c r="U3958">
        <v>0</v>
      </c>
      <c r="V3958">
        <v>0</v>
      </c>
      <c r="W3958">
        <v>0</v>
      </c>
      <c r="X3958">
        <v>1169.5616832952942</v>
      </c>
      <c r="Y3958">
        <v>0</v>
      </c>
      <c r="Z3958">
        <v>0</v>
      </c>
      <c r="AA3958">
        <v>0</v>
      </c>
      <c r="AB3958">
        <v>139.26308135475296</v>
      </c>
      <c r="AC3958">
        <v>0</v>
      </c>
      <c r="AD3958">
        <v>0</v>
      </c>
      <c r="AE3958">
        <v>1308.8247646500472</v>
      </c>
    </row>
    <row r="3959" spans="1:31" x14ac:dyDescent="0.25">
      <c r="A3959">
        <v>2071586</v>
      </c>
      <c r="B3959">
        <v>1</v>
      </c>
      <c r="C3959" t="s">
        <v>81</v>
      </c>
      <c r="D3959" t="s">
        <v>127</v>
      </c>
      <c r="E3959" t="s">
        <v>177</v>
      </c>
      <c r="F3959" t="s">
        <v>11546</v>
      </c>
      <c r="G3959" t="s">
        <v>1007</v>
      </c>
      <c r="H3959" t="s">
        <v>143</v>
      </c>
      <c r="I3959" t="s">
        <v>135</v>
      </c>
      <c r="J3959" t="s">
        <v>136</v>
      </c>
      <c r="K3959" t="s">
        <v>137</v>
      </c>
      <c r="L3959" t="s">
        <v>11547</v>
      </c>
      <c r="M3959" t="s">
        <v>11548</v>
      </c>
      <c r="N3959">
        <v>1.178055555</v>
      </c>
      <c r="O3959">
        <v>0</v>
      </c>
      <c r="P3959">
        <v>10</v>
      </c>
      <c r="Q3959">
        <v>0</v>
      </c>
      <c r="R3959">
        <v>0</v>
      </c>
      <c r="S3959">
        <v>0</v>
      </c>
      <c r="T3959">
        <v>2</v>
      </c>
      <c r="U3959">
        <v>0</v>
      </c>
      <c r="V3959">
        <v>0</v>
      </c>
      <c r="W3959">
        <v>0</v>
      </c>
      <c r="X3959">
        <v>2.0463204249146272</v>
      </c>
      <c r="Y3959">
        <v>0</v>
      </c>
      <c r="Z3959">
        <v>0</v>
      </c>
      <c r="AA3959">
        <v>0</v>
      </c>
      <c r="AB3959">
        <v>0.12817827239653334</v>
      </c>
      <c r="AC3959">
        <v>0</v>
      </c>
      <c r="AD3959">
        <v>0</v>
      </c>
      <c r="AE3959">
        <v>2.1744986973111606</v>
      </c>
    </row>
    <row r="3960" spans="1:31" x14ac:dyDescent="0.25">
      <c r="A3960">
        <v>2072204</v>
      </c>
      <c r="B3960">
        <v>1</v>
      </c>
      <c r="C3960" t="s">
        <v>80</v>
      </c>
      <c r="D3960" t="s">
        <v>85</v>
      </c>
      <c r="E3960" t="s">
        <v>177</v>
      </c>
      <c r="F3960" t="s">
        <v>11549</v>
      </c>
      <c r="G3960" t="s">
        <v>196</v>
      </c>
      <c r="H3960" t="s">
        <v>143</v>
      </c>
      <c r="I3960" t="s">
        <v>135</v>
      </c>
      <c r="J3960" t="s">
        <v>136</v>
      </c>
      <c r="K3960" t="s">
        <v>137</v>
      </c>
      <c r="L3960" t="s">
        <v>11550</v>
      </c>
      <c r="M3960" t="s">
        <v>11551</v>
      </c>
      <c r="N3960">
        <v>0.79777777699999997</v>
      </c>
      <c r="O3960">
        <v>0</v>
      </c>
      <c r="P3960">
        <v>5</v>
      </c>
      <c r="Q3960">
        <v>0</v>
      </c>
      <c r="R3960">
        <v>0</v>
      </c>
      <c r="S3960">
        <v>0</v>
      </c>
      <c r="T3960">
        <v>1</v>
      </c>
      <c r="U3960">
        <v>0</v>
      </c>
      <c r="V3960">
        <v>0</v>
      </c>
      <c r="W3960">
        <v>0</v>
      </c>
      <c r="X3960">
        <v>0.14547095414562752</v>
      </c>
      <c r="Y3960">
        <v>0</v>
      </c>
      <c r="Z3960">
        <v>0</v>
      </c>
      <c r="AA3960">
        <v>0</v>
      </c>
      <c r="AB3960">
        <v>0.10564217151795</v>
      </c>
      <c r="AC3960">
        <v>0</v>
      </c>
      <c r="AD3960">
        <v>0</v>
      </c>
      <c r="AE3960">
        <v>0.25111312566357752</v>
      </c>
    </row>
    <row r="3961" spans="1:31" x14ac:dyDescent="0.25">
      <c r="A3961">
        <v>2071872</v>
      </c>
      <c r="B3961">
        <v>1</v>
      </c>
      <c r="C3961" t="s">
        <v>81</v>
      </c>
      <c r="D3961" t="s">
        <v>112</v>
      </c>
      <c r="E3961" t="s">
        <v>177</v>
      </c>
      <c r="F3961" t="s">
        <v>11552</v>
      </c>
      <c r="G3961" t="s">
        <v>183</v>
      </c>
      <c r="H3961" t="s">
        <v>143</v>
      </c>
      <c r="I3961" t="s">
        <v>135</v>
      </c>
      <c r="J3961" t="s">
        <v>136</v>
      </c>
      <c r="K3961" t="s">
        <v>137</v>
      </c>
      <c r="L3961" t="s">
        <v>11553</v>
      </c>
      <c r="M3961" t="s">
        <v>11554</v>
      </c>
      <c r="N3961">
        <v>6.0388888879999998</v>
      </c>
      <c r="O3961">
        <v>0</v>
      </c>
      <c r="P3961">
        <v>2</v>
      </c>
      <c r="Q3961">
        <v>0</v>
      </c>
      <c r="R3961">
        <v>1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1.1226277124456665</v>
      </c>
      <c r="Y3961">
        <v>0</v>
      </c>
      <c r="Z3961">
        <v>0.21397514901373335</v>
      </c>
      <c r="AA3961">
        <v>0</v>
      </c>
      <c r="AB3961">
        <v>0</v>
      </c>
      <c r="AC3961">
        <v>0</v>
      </c>
      <c r="AD3961">
        <v>0</v>
      </c>
      <c r="AE3961">
        <v>1.3366028614593999</v>
      </c>
    </row>
    <row r="3962" spans="1:31" x14ac:dyDescent="0.25">
      <c r="A3962">
        <v>2071563</v>
      </c>
      <c r="B3962">
        <v>1</v>
      </c>
      <c r="C3962" t="s">
        <v>81</v>
      </c>
      <c r="D3962" t="s">
        <v>112</v>
      </c>
      <c r="E3962" t="s">
        <v>169</v>
      </c>
      <c r="F3962" t="s">
        <v>11555</v>
      </c>
      <c r="G3962" t="s">
        <v>273</v>
      </c>
      <c r="H3962" t="s">
        <v>134</v>
      </c>
      <c r="I3962" t="s">
        <v>135</v>
      </c>
      <c r="J3962" t="s">
        <v>136</v>
      </c>
      <c r="K3962" t="s">
        <v>155</v>
      </c>
      <c r="L3962" t="s">
        <v>11556</v>
      </c>
      <c r="M3962" t="s">
        <v>11557</v>
      </c>
      <c r="N3962">
        <v>8.0758333330000003</v>
      </c>
      <c r="O3962">
        <v>0</v>
      </c>
      <c r="P3962">
        <v>1218</v>
      </c>
      <c r="Q3962">
        <v>105</v>
      </c>
      <c r="R3962">
        <v>119</v>
      </c>
      <c r="S3962">
        <v>10</v>
      </c>
      <c r="T3962">
        <v>135</v>
      </c>
      <c r="U3962">
        <v>5</v>
      </c>
      <c r="V3962">
        <v>0</v>
      </c>
      <c r="W3962">
        <v>0</v>
      </c>
      <c r="X3962">
        <v>1618.6327352661235</v>
      </c>
      <c r="Y3962">
        <v>1733.3205859431266</v>
      </c>
      <c r="Z3962">
        <v>696.20715005560282</v>
      </c>
      <c r="AA3962">
        <v>852.66617164961303</v>
      </c>
      <c r="AB3962">
        <v>420.69829085605539</v>
      </c>
      <c r="AC3962">
        <v>4394.1729474875292</v>
      </c>
      <c r="AD3962">
        <v>0</v>
      </c>
      <c r="AE3962">
        <v>9715.697881258051</v>
      </c>
    </row>
    <row r="3963" spans="1:31" x14ac:dyDescent="0.25">
      <c r="A3963">
        <v>2071895</v>
      </c>
      <c r="B3963">
        <v>1</v>
      </c>
      <c r="C3963" t="s">
        <v>80</v>
      </c>
      <c r="D3963" t="s">
        <v>106</v>
      </c>
      <c r="E3963" t="s">
        <v>131</v>
      </c>
      <c r="F3963" t="s">
        <v>11558</v>
      </c>
      <c r="G3963" t="s">
        <v>133</v>
      </c>
      <c r="H3963" t="s">
        <v>134</v>
      </c>
      <c r="I3963" t="s">
        <v>135</v>
      </c>
      <c r="J3963" t="s">
        <v>136</v>
      </c>
      <c r="K3963" t="s">
        <v>137</v>
      </c>
      <c r="L3963" t="s">
        <v>11559</v>
      </c>
      <c r="M3963" t="s">
        <v>11560</v>
      </c>
      <c r="N3963">
        <v>4.1352777769999998</v>
      </c>
      <c r="O3963">
        <v>0</v>
      </c>
      <c r="P3963">
        <v>216</v>
      </c>
      <c r="Q3963">
        <v>0</v>
      </c>
      <c r="R3963">
        <v>14</v>
      </c>
      <c r="S3963">
        <v>0</v>
      </c>
      <c r="T3963">
        <v>24</v>
      </c>
      <c r="U3963">
        <v>0</v>
      </c>
      <c r="V3963">
        <v>0</v>
      </c>
      <c r="W3963">
        <v>0</v>
      </c>
      <c r="X3963">
        <v>200.635763764709</v>
      </c>
      <c r="Y3963">
        <v>0</v>
      </c>
      <c r="Z3963">
        <v>29.024319120676502</v>
      </c>
      <c r="AA3963">
        <v>0</v>
      </c>
      <c r="AB3963">
        <v>82.941989787998708</v>
      </c>
      <c r="AC3963">
        <v>0</v>
      </c>
      <c r="AD3963">
        <v>0</v>
      </c>
      <c r="AE3963">
        <v>312.60207267338421</v>
      </c>
    </row>
    <row r="3964" spans="1:31" x14ac:dyDescent="0.25">
      <c r="A3964">
        <v>2071517</v>
      </c>
      <c r="B3964">
        <v>1</v>
      </c>
      <c r="C3964" t="s">
        <v>81</v>
      </c>
      <c r="D3964" t="s">
        <v>123</v>
      </c>
      <c r="E3964" t="s">
        <v>177</v>
      </c>
      <c r="F3964" t="s">
        <v>11561</v>
      </c>
      <c r="G3964" t="s">
        <v>183</v>
      </c>
      <c r="H3964" t="s">
        <v>143</v>
      </c>
      <c r="I3964" t="s">
        <v>135</v>
      </c>
      <c r="J3964" t="s">
        <v>136</v>
      </c>
      <c r="K3964" t="s">
        <v>137</v>
      </c>
      <c r="L3964" t="s">
        <v>11562</v>
      </c>
      <c r="M3964" t="s">
        <v>11563</v>
      </c>
      <c r="N3964">
        <v>11.878611111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2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0.85528883009141321</v>
      </c>
      <c r="AC3964">
        <v>0</v>
      </c>
      <c r="AD3964">
        <v>0</v>
      </c>
      <c r="AE3964">
        <v>0.85528883009141321</v>
      </c>
    </row>
    <row r="3965" spans="1:31" x14ac:dyDescent="0.25">
      <c r="A3965">
        <v>2071663</v>
      </c>
      <c r="B3965">
        <v>1</v>
      </c>
      <c r="C3965" t="s">
        <v>80</v>
      </c>
      <c r="D3965" t="s">
        <v>82</v>
      </c>
      <c r="E3965" t="s">
        <v>140</v>
      </c>
      <c r="F3965" t="s">
        <v>11564</v>
      </c>
      <c r="G3965" t="s">
        <v>154</v>
      </c>
      <c r="H3965" t="s">
        <v>143</v>
      </c>
      <c r="I3965" t="s">
        <v>135</v>
      </c>
      <c r="J3965" t="s">
        <v>136</v>
      </c>
      <c r="K3965" t="s">
        <v>155</v>
      </c>
      <c r="L3965" t="s">
        <v>11565</v>
      </c>
      <c r="M3965" t="s">
        <v>11566</v>
      </c>
      <c r="N3965">
        <v>0.48833333299999998</v>
      </c>
      <c r="O3965">
        <v>0</v>
      </c>
      <c r="P3965">
        <v>268</v>
      </c>
      <c r="Q3965">
        <v>0</v>
      </c>
      <c r="R3965">
        <v>0</v>
      </c>
      <c r="S3965">
        <v>0</v>
      </c>
      <c r="T3965">
        <v>11</v>
      </c>
      <c r="U3965">
        <v>0</v>
      </c>
      <c r="V3965">
        <v>0</v>
      </c>
      <c r="W3965">
        <v>0</v>
      </c>
      <c r="X3965">
        <v>33.82477269106316</v>
      </c>
      <c r="Y3965">
        <v>0</v>
      </c>
      <c r="Z3965">
        <v>0</v>
      </c>
      <c r="AA3965">
        <v>0</v>
      </c>
      <c r="AB3965">
        <v>5.569857091049558</v>
      </c>
      <c r="AC3965">
        <v>0</v>
      </c>
      <c r="AD3965">
        <v>0</v>
      </c>
      <c r="AE3965">
        <v>39.394629782112716</v>
      </c>
    </row>
    <row r="3966" spans="1:31" x14ac:dyDescent="0.25">
      <c r="A3966">
        <v>2072041</v>
      </c>
      <c r="B3966">
        <v>1</v>
      </c>
      <c r="C3966" t="s">
        <v>81</v>
      </c>
      <c r="D3966" t="s">
        <v>120</v>
      </c>
      <c r="E3966" t="s">
        <v>131</v>
      </c>
      <c r="F3966" t="s">
        <v>9387</v>
      </c>
      <c r="G3966" t="s">
        <v>133</v>
      </c>
      <c r="H3966" t="s">
        <v>134</v>
      </c>
      <c r="I3966" t="s">
        <v>135</v>
      </c>
      <c r="J3966" t="s">
        <v>136</v>
      </c>
      <c r="K3966" t="s">
        <v>137</v>
      </c>
      <c r="L3966" t="s">
        <v>11567</v>
      </c>
      <c r="M3966" t="s">
        <v>11568</v>
      </c>
      <c r="N3966">
        <v>0.80555555499999998</v>
      </c>
      <c r="O3966">
        <v>0</v>
      </c>
      <c r="P3966">
        <v>428</v>
      </c>
      <c r="Q3966">
        <v>0</v>
      </c>
      <c r="R3966">
        <v>13</v>
      </c>
      <c r="S3966">
        <v>1</v>
      </c>
      <c r="T3966">
        <v>18</v>
      </c>
      <c r="U3966">
        <v>0</v>
      </c>
      <c r="V3966">
        <v>0</v>
      </c>
      <c r="W3966">
        <v>0</v>
      </c>
      <c r="X3966">
        <v>58.772219621166535</v>
      </c>
      <c r="Y3966">
        <v>0</v>
      </c>
      <c r="Z3966">
        <v>2.1373273738325547</v>
      </c>
      <c r="AA3966">
        <v>12.41945278113986</v>
      </c>
      <c r="AB3966">
        <v>6.0369844525406746</v>
      </c>
      <c r="AC3966">
        <v>0</v>
      </c>
      <c r="AD3966">
        <v>0</v>
      </c>
      <c r="AE3966">
        <v>79.365984228679622</v>
      </c>
    </row>
    <row r="3967" spans="1:31" x14ac:dyDescent="0.25">
      <c r="A3967">
        <v>2071795</v>
      </c>
      <c r="B3967">
        <v>1</v>
      </c>
      <c r="C3967" t="s">
        <v>81</v>
      </c>
      <c r="D3967" t="s">
        <v>126</v>
      </c>
      <c r="E3967" t="s">
        <v>131</v>
      </c>
      <c r="F3967" t="s">
        <v>4539</v>
      </c>
      <c r="G3967" t="s">
        <v>133</v>
      </c>
      <c r="H3967" t="s">
        <v>134</v>
      </c>
      <c r="I3967" t="s">
        <v>259</v>
      </c>
      <c r="J3967" t="s">
        <v>136</v>
      </c>
      <c r="K3967" t="s">
        <v>137</v>
      </c>
      <c r="L3967" t="s">
        <v>11569</v>
      </c>
      <c r="M3967" t="s">
        <v>11570</v>
      </c>
      <c r="N3967">
        <v>1.5833333000000002E-2</v>
      </c>
      <c r="O3967">
        <v>2</v>
      </c>
      <c r="P3967">
        <v>230</v>
      </c>
      <c r="Q3967">
        <v>34</v>
      </c>
      <c r="R3967">
        <v>96</v>
      </c>
      <c r="S3967">
        <v>4</v>
      </c>
      <c r="T3967">
        <v>25</v>
      </c>
      <c r="U3967">
        <v>0</v>
      </c>
      <c r="V3967">
        <v>0</v>
      </c>
      <c r="W3967">
        <v>1.4449741133940004E-2</v>
      </c>
      <c r="X3967">
        <v>0.57877911626884193</v>
      </c>
      <c r="Y3967">
        <v>5.4564583726441507</v>
      </c>
      <c r="Z3967">
        <v>3.7513404185736867</v>
      </c>
      <c r="AA3967">
        <v>0.85964886095180004</v>
      </c>
      <c r="AB3967">
        <v>1.2982382545829412</v>
      </c>
      <c r="AC3967">
        <v>0</v>
      </c>
      <c r="AD3967">
        <v>0</v>
      </c>
      <c r="AE3967">
        <v>11.958914764155361</v>
      </c>
    </row>
    <row r="3968" spans="1:31" x14ac:dyDescent="0.25">
      <c r="A3968">
        <v>2072104</v>
      </c>
      <c r="B3968">
        <v>1</v>
      </c>
      <c r="C3968" t="s">
        <v>80</v>
      </c>
      <c r="D3968" t="s">
        <v>100</v>
      </c>
      <c r="E3968" t="s">
        <v>146</v>
      </c>
      <c r="F3968" t="s">
        <v>10849</v>
      </c>
      <c r="G3968" t="s">
        <v>133</v>
      </c>
      <c r="H3968" t="s">
        <v>134</v>
      </c>
      <c r="I3968" t="s">
        <v>135</v>
      </c>
      <c r="J3968" t="s">
        <v>136</v>
      </c>
      <c r="K3968" t="s">
        <v>137</v>
      </c>
      <c r="L3968" t="s">
        <v>11571</v>
      </c>
      <c r="M3968" t="s">
        <v>11572</v>
      </c>
      <c r="N3968">
        <v>0.27694444400000001</v>
      </c>
      <c r="O3968">
        <v>0</v>
      </c>
      <c r="P3968">
        <v>831</v>
      </c>
      <c r="Q3968">
        <v>14</v>
      </c>
      <c r="R3968">
        <v>118</v>
      </c>
      <c r="S3968">
        <v>5</v>
      </c>
      <c r="T3968">
        <v>107</v>
      </c>
      <c r="U3968">
        <v>0</v>
      </c>
      <c r="V3968">
        <v>0</v>
      </c>
      <c r="W3968">
        <v>0</v>
      </c>
      <c r="X3968">
        <v>85.502305736838267</v>
      </c>
      <c r="Y3968">
        <v>5.8078347014449649</v>
      </c>
      <c r="Z3968">
        <v>35.24371392970194</v>
      </c>
      <c r="AA3968">
        <v>10.307654456356719</v>
      </c>
      <c r="AB3968">
        <v>27.109795337836477</v>
      </c>
      <c r="AC3968">
        <v>0</v>
      </c>
      <c r="AD3968">
        <v>0</v>
      </c>
      <c r="AE3968">
        <v>163.97130416217837</v>
      </c>
    </row>
    <row r="3969" spans="1:31" x14ac:dyDescent="0.25">
      <c r="A3969">
        <v>2071649</v>
      </c>
      <c r="B3969">
        <v>1</v>
      </c>
      <c r="C3969" t="s">
        <v>81</v>
      </c>
      <c r="D3969" t="s">
        <v>112</v>
      </c>
      <c r="E3969" t="s">
        <v>177</v>
      </c>
      <c r="F3969" t="s">
        <v>11573</v>
      </c>
      <c r="G3969" t="s">
        <v>183</v>
      </c>
      <c r="H3969" t="s">
        <v>143</v>
      </c>
      <c r="I3969" t="s">
        <v>135</v>
      </c>
      <c r="J3969" t="s">
        <v>136</v>
      </c>
      <c r="K3969" t="s">
        <v>137</v>
      </c>
      <c r="L3969" t="s">
        <v>11574</v>
      </c>
      <c r="M3969" t="s">
        <v>11575</v>
      </c>
      <c r="N3969">
        <v>8.3722222219999995</v>
      </c>
      <c r="O3969">
        <v>0</v>
      </c>
      <c r="P3969">
        <v>1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0.85522669958229169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0</v>
      </c>
      <c r="AE3969">
        <v>0.85522669958229169</v>
      </c>
    </row>
    <row r="3970" spans="1:31" x14ac:dyDescent="0.25">
      <c r="A3970">
        <v>2071855</v>
      </c>
      <c r="B3970">
        <v>1</v>
      </c>
      <c r="C3970" t="s">
        <v>81</v>
      </c>
      <c r="D3970" t="s">
        <v>125</v>
      </c>
      <c r="E3970" t="s">
        <v>169</v>
      </c>
      <c r="F3970" t="s">
        <v>11576</v>
      </c>
      <c r="G3970" t="s">
        <v>133</v>
      </c>
      <c r="H3970" t="s">
        <v>134</v>
      </c>
      <c r="I3970" t="s">
        <v>135</v>
      </c>
      <c r="J3970" t="s">
        <v>136</v>
      </c>
      <c r="K3970" t="s">
        <v>137</v>
      </c>
      <c r="L3970" t="s">
        <v>11577</v>
      </c>
      <c r="M3970" t="s">
        <v>11578</v>
      </c>
      <c r="N3970">
        <v>2.0125000000000002</v>
      </c>
      <c r="O3970">
        <v>0</v>
      </c>
      <c r="P3970">
        <v>1776</v>
      </c>
      <c r="Q3970">
        <v>0</v>
      </c>
      <c r="R3970">
        <v>6</v>
      </c>
      <c r="S3970">
        <v>0</v>
      </c>
      <c r="T3970">
        <v>365</v>
      </c>
      <c r="U3970">
        <v>0</v>
      </c>
      <c r="V3970">
        <v>0</v>
      </c>
      <c r="W3970">
        <v>0</v>
      </c>
      <c r="X3970">
        <v>586.82478437278871</v>
      </c>
      <c r="Y3970">
        <v>0</v>
      </c>
      <c r="Z3970">
        <v>9.1239271176559736E-2</v>
      </c>
      <c r="AA3970">
        <v>0</v>
      </c>
      <c r="AB3970">
        <v>470.81921093133656</v>
      </c>
      <c r="AC3970">
        <v>0</v>
      </c>
      <c r="AD3970">
        <v>0</v>
      </c>
      <c r="AE3970">
        <v>1057.7352345753018</v>
      </c>
    </row>
    <row r="3971" spans="1:31" x14ac:dyDescent="0.25">
      <c r="A3971">
        <v>2071457</v>
      </c>
      <c r="B3971">
        <v>1</v>
      </c>
      <c r="C3971" t="s">
        <v>81</v>
      </c>
      <c r="D3971" t="s">
        <v>116</v>
      </c>
      <c r="E3971" t="s">
        <v>158</v>
      </c>
      <c r="F3971" t="s">
        <v>11579</v>
      </c>
      <c r="G3971" t="s">
        <v>160</v>
      </c>
      <c r="H3971" t="s">
        <v>143</v>
      </c>
      <c r="I3971" t="s">
        <v>135</v>
      </c>
      <c r="J3971" t="s">
        <v>136</v>
      </c>
      <c r="K3971" t="s">
        <v>137</v>
      </c>
      <c r="L3971" t="s">
        <v>11580</v>
      </c>
      <c r="M3971" t="s">
        <v>11581</v>
      </c>
      <c r="N3971">
        <v>1.8461111109999999</v>
      </c>
      <c r="O3971">
        <v>0</v>
      </c>
      <c r="P3971">
        <v>86</v>
      </c>
      <c r="Q3971">
        <v>0</v>
      </c>
      <c r="R3971">
        <v>2</v>
      </c>
      <c r="S3971">
        <v>0</v>
      </c>
      <c r="T3971">
        <v>16</v>
      </c>
      <c r="U3971">
        <v>0</v>
      </c>
      <c r="V3971">
        <v>0</v>
      </c>
      <c r="W3971">
        <v>0</v>
      </c>
      <c r="X3971">
        <v>15.358087183190294</v>
      </c>
      <c r="Y3971">
        <v>0</v>
      </c>
      <c r="Z3971">
        <v>0.70761640693249994</v>
      </c>
      <c r="AA3971">
        <v>0</v>
      </c>
      <c r="AB3971">
        <v>4.1390341922560605</v>
      </c>
      <c r="AC3971">
        <v>0</v>
      </c>
      <c r="AD3971">
        <v>0</v>
      </c>
      <c r="AE3971">
        <v>20.204737782378857</v>
      </c>
    </row>
    <row r="3972" spans="1:31" x14ac:dyDescent="0.25">
      <c r="A3972">
        <v>2071503</v>
      </c>
      <c r="B3972">
        <v>1</v>
      </c>
      <c r="C3972" t="s">
        <v>81</v>
      </c>
      <c r="D3972" t="s">
        <v>117</v>
      </c>
      <c r="E3972" t="s">
        <v>177</v>
      </c>
      <c r="F3972" t="s">
        <v>11582</v>
      </c>
      <c r="G3972" t="s">
        <v>179</v>
      </c>
      <c r="H3972" t="s">
        <v>143</v>
      </c>
      <c r="I3972" t="s">
        <v>135</v>
      </c>
      <c r="J3972" t="s">
        <v>136</v>
      </c>
      <c r="K3972" t="s">
        <v>137</v>
      </c>
      <c r="L3972" t="s">
        <v>11583</v>
      </c>
      <c r="M3972" t="s">
        <v>11584</v>
      </c>
      <c r="N3972">
        <v>3.519722222</v>
      </c>
      <c r="O3972">
        <v>0</v>
      </c>
      <c r="P3972">
        <v>1</v>
      </c>
      <c r="Q3972">
        <v>0</v>
      </c>
      <c r="R3972">
        <v>1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1.8428038893257781E-2</v>
      </c>
      <c r="Y3972">
        <v>0</v>
      </c>
      <c r="Z3972">
        <v>6.5570929826022404</v>
      </c>
      <c r="AA3972">
        <v>0</v>
      </c>
      <c r="AB3972">
        <v>0</v>
      </c>
      <c r="AC3972">
        <v>0</v>
      </c>
      <c r="AD3972">
        <v>0</v>
      </c>
      <c r="AE3972">
        <v>6.575521021495498</v>
      </c>
    </row>
    <row r="3973" spans="1:31" x14ac:dyDescent="0.25">
      <c r="A3973">
        <v>2072167</v>
      </c>
      <c r="B3973">
        <v>1</v>
      </c>
      <c r="C3973" t="s">
        <v>80</v>
      </c>
      <c r="D3973" t="s">
        <v>106</v>
      </c>
      <c r="E3973" t="s">
        <v>177</v>
      </c>
      <c r="F3973" t="s">
        <v>11585</v>
      </c>
      <c r="G3973" t="s">
        <v>196</v>
      </c>
      <c r="H3973" t="s">
        <v>143</v>
      </c>
      <c r="I3973" t="s">
        <v>135</v>
      </c>
      <c r="J3973" t="s">
        <v>136</v>
      </c>
      <c r="K3973" t="s">
        <v>137</v>
      </c>
      <c r="L3973" t="s">
        <v>11586</v>
      </c>
      <c r="M3973" t="s">
        <v>11587</v>
      </c>
      <c r="N3973">
        <v>2.5066666660000001</v>
      </c>
      <c r="O3973">
        <v>0</v>
      </c>
      <c r="P3973">
        <v>1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0.62863924908908675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0.62863924908908675</v>
      </c>
    </row>
    <row r="3974" spans="1:31" x14ac:dyDescent="0.25">
      <c r="A3974">
        <v>2071812</v>
      </c>
      <c r="B3974">
        <v>1</v>
      </c>
      <c r="C3974" t="s">
        <v>81</v>
      </c>
      <c r="D3974" t="s">
        <v>114</v>
      </c>
      <c r="E3974" t="s">
        <v>158</v>
      </c>
      <c r="F3974" t="s">
        <v>11588</v>
      </c>
      <c r="G3974" t="s">
        <v>160</v>
      </c>
      <c r="H3974" t="s">
        <v>143</v>
      </c>
      <c r="I3974" t="s">
        <v>135</v>
      </c>
      <c r="J3974" t="s">
        <v>136</v>
      </c>
      <c r="K3974" t="s">
        <v>137</v>
      </c>
      <c r="L3974" t="s">
        <v>11589</v>
      </c>
      <c r="M3974" t="s">
        <v>11590</v>
      </c>
      <c r="N3974">
        <v>1.291388888</v>
      </c>
      <c r="O3974">
        <v>0</v>
      </c>
      <c r="P3974">
        <v>11</v>
      </c>
      <c r="Q3974">
        <v>0</v>
      </c>
      <c r="R3974">
        <v>0</v>
      </c>
      <c r="S3974">
        <v>0</v>
      </c>
      <c r="T3974">
        <v>1</v>
      </c>
      <c r="U3974">
        <v>0</v>
      </c>
      <c r="V3974">
        <v>0</v>
      </c>
      <c r="W3974">
        <v>0</v>
      </c>
      <c r="X3974">
        <v>1.9417162385320399</v>
      </c>
      <c r="Y3974">
        <v>0</v>
      </c>
      <c r="Z3974">
        <v>0</v>
      </c>
      <c r="AA3974">
        <v>0</v>
      </c>
      <c r="AB3974">
        <v>2.1473824188583332E-3</v>
      </c>
      <c r="AC3974">
        <v>0</v>
      </c>
      <c r="AD3974">
        <v>0</v>
      </c>
      <c r="AE3974">
        <v>1.9438636209508982</v>
      </c>
    </row>
    <row r="3975" spans="1:31" x14ac:dyDescent="0.25">
      <c r="A3975">
        <v>2071646</v>
      </c>
      <c r="B3975">
        <v>1</v>
      </c>
      <c r="C3975" t="s">
        <v>81</v>
      </c>
      <c r="D3975" t="s">
        <v>117</v>
      </c>
      <c r="E3975" t="s">
        <v>169</v>
      </c>
      <c r="F3975" t="s">
        <v>11591</v>
      </c>
      <c r="G3975" t="s">
        <v>1007</v>
      </c>
      <c r="H3975" t="s">
        <v>134</v>
      </c>
      <c r="I3975" t="s">
        <v>135</v>
      </c>
      <c r="J3975" t="s">
        <v>3</v>
      </c>
      <c r="K3975" t="s">
        <v>137</v>
      </c>
      <c r="L3975" t="s">
        <v>11592</v>
      </c>
      <c r="M3975" t="s">
        <v>11593</v>
      </c>
      <c r="N3975">
        <v>1.966111111</v>
      </c>
      <c r="O3975">
        <v>0</v>
      </c>
      <c r="P3975">
        <v>322</v>
      </c>
      <c r="Q3975">
        <v>6</v>
      </c>
      <c r="R3975">
        <v>5</v>
      </c>
      <c r="S3975">
        <v>1</v>
      </c>
      <c r="T3975">
        <v>10</v>
      </c>
      <c r="U3975">
        <v>0</v>
      </c>
      <c r="V3975">
        <v>0</v>
      </c>
      <c r="W3975">
        <v>0</v>
      </c>
      <c r="X3975">
        <v>71.678482175314514</v>
      </c>
      <c r="Y3975">
        <v>57.612757931701537</v>
      </c>
      <c r="Z3975">
        <v>0.92090432867628902</v>
      </c>
      <c r="AA3975">
        <v>0.69928452133691665</v>
      </c>
      <c r="AB3975">
        <v>2.3468446407782744</v>
      </c>
      <c r="AC3975">
        <v>0</v>
      </c>
      <c r="AD3975">
        <v>0</v>
      </c>
      <c r="AE3975">
        <v>133.25827359780754</v>
      </c>
    </row>
    <row r="3976" spans="1:31" x14ac:dyDescent="0.25">
      <c r="A3976">
        <v>2072144</v>
      </c>
      <c r="B3976">
        <v>1</v>
      </c>
      <c r="C3976" t="s">
        <v>80</v>
      </c>
      <c r="D3976" t="s">
        <v>83</v>
      </c>
      <c r="E3976" t="s">
        <v>177</v>
      </c>
      <c r="F3976" t="s">
        <v>11594</v>
      </c>
      <c r="G3976" t="s">
        <v>179</v>
      </c>
      <c r="H3976" t="s">
        <v>143</v>
      </c>
      <c r="I3976" t="s">
        <v>135</v>
      </c>
      <c r="J3976" t="s">
        <v>136</v>
      </c>
      <c r="K3976" t="s">
        <v>137</v>
      </c>
      <c r="L3976" t="s">
        <v>11595</v>
      </c>
      <c r="M3976" t="s">
        <v>11596</v>
      </c>
      <c r="N3976">
        <v>2.2058333330000002</v>
      </c>
      <c r="O3976">
        <v>0</v>
      </c>
      <c r="P3976">
        <v>9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5.2864883228870525</v>
      </c>
      <c r="Y3976">
        <v>0</v>
      </c>
      <c r="Z3976">
        <v>0</v>
      </c>
      <c r="AA3976">
        <v>0</v>
      </c>
      <c r="AB3976">
        <v>0</v>
      </c>
      <c r="AC3976">
        <v>0</v>
      </c>
      <c r="AD3976">
        <v>0</v>
      </c>
      <c r="AE3976">
        <v>5.2864883228870525</v>
      </c>
    </row>
    <row r="3977" spans="1:31" x14ac:dyDescent="0.25">
      <c r="A3977">
        <v>2071955</v>
      </c>
      <c r="B3977">
        <v>1</v>
      </c>
      <c r="C3977" t="s">
        <v>80</v>
      </c>
      <c r="D3977" t="s">
        <v>95</v>
      </c>
      <c r="E3977" t="s">
        <v>295</v>
      </c>
      <c r="F3977" t="s">
        <v>9821</v>
      </c>
      <c r="G3977" t="s">
        <v>133</v>
      </c>
      <c r="H3977" t="s">
        <v>134</v>
      </c>
      <c r="I3977" t="s">
        <v>135</v>
      </c>
      <c r="J3977" t="s">
        <v>136</v>
      </c>
      <c r="K3977" t="s">
        <v>137</v>
      </c>
      <c r="L3977" t="s">
        <v>11597</v>
      </c>
      <c r="M3977" t="s">
        <v>11598</v>
      </c>
      <c r="N3977">
        <v>0.37638888799999998</v>
      </c>
      <c r="O3977">
        <v>0</v>
      </c>
      <c r="P3977">
        <v>411</v>
      </c>
      <c r="Q3977">
        <v>0</v>
      </c>
      <c r="R3977">
        <v>0</v>
      </c>
      <c r="S3977">
        <v>1</v>
      </c>
      <c r="T3977">
        <v>72</v>
      </c>
      <c r="U3977">
        <v>0</v>
      </c>
      <c r="V3977">
        <v>0</v>
      </c>
      <c r="W3977">
        <v>0</v>
      </c>
      <c r="X3977">
        <v>28.821090861231156</v>
      </c>
      <c r="Y3977">
        <v>0</v>
      </c>
      <c r="Z3977">
        <v>0</v>
      </c>
      <c r="AA3977">
        <v>37.967474159592186</v>
      </c>
      <c r="AB3977">
        <v>67.253034154785936</v>
      </c>
      <c r="AC3977">
        <v>0</v>
      </c>
      <c r="AD3977">
        <v>0</v>
      </c>
      <c r="AE3977">
        <v>134.04159917560929</v>
      </c>
    </row>
    <row r="3978" spans="1:31" x14ac:dyDescent="0.25">
      <c r="A3978">
        <v>2071789</v>
      </c>
      <c r="B3978">
        <v>1</v>
      </c>
      <c r="C3978" t="s">
        <v>81</v>
      </c>
      <c r="D3978" t="s">
        <v>114</v>
      </c>
      <c r="E3978" t="s">
        <v>295</v>
      </c>
      <c r="F3978" t="s">
        <v>8923</v>
      </c>
      <c r="G3978" t="s">
        <v>133</v>
      </c>
      <c r="H3978" t="s">
        <v>134</v>
      </c>
      <c r="I3978" t="s">
        <v>135</v>
      </c>
      <c r="J3978" t="s">
        <v>136</v>
      </c>
      <c r="K3978" t="s">
        <v>137</v>
      </c>
      <c r="L3978" t="s">
        <v>11599</v>
      </c>
      <c r="M3978" t="s">
        <v>11600</v>
      </c>
      <c r="N3978">
        <v>0.17111111100000001</v>
      </c>
      <c r="O3978">
        <v>4</v>
      </c>
      <c r="P3978">
        <v>7861</v>
      </c>
      <c r="Q3978">
        <v>8</v>
      </c>
      <c r="R3978">
        <v>363</v>
      </c>
      <c r="S3978">
        <v>34</v>
      </c>
      <c r="T3978">
        <v>680</v>
      </c>
      <c r="U3978">
        <v>0</v>
      </c>
      <c r="V3978">
        <v>1</v>
      </c>
      <c r="W3978">
        <v>0.17088694322477557</v>
      </c>
      <c r="X3978">
        <v>151.0004151791799</v>
      </c>
      <c r="Y3978">
        <v>3.0855866493742887</v>
      </c>
      <c r="Z3978">
        <v>21.704269092678487</v>
      </c>
      <c r="AA3978">
        <v>33.096680954945981</v>
      </c>
      <c r="AB3978">
        <v>45.526305064367627</v>
      </c>
      <c r="AC3978">
        <v>0</v>
      </c>
      <c r="AD3978">
        <v>0</v>
      </c>
      <c r="AE3978">
        <v>254.58414388377105</v>
      </c>
    </row>
    <row r="3979" spans="1:31" x14ac:dyDescent="0.25">
      <c r="A3979">
        <v>2071377</v>
      </c>
      <c r="B3979">
        <v>1</v>
      </c>
      <c r="C3979" t="s">
        <v>81</v>
      </c>
      <c r="D3979" t="s">
        <v>122</v>
      </c>
      <c r="E3979" t="s">
        <v>146</v>
      </c>
      <c r="F3979" t="s">
        <v>11253</v>
      </c>
      <c r="G3979" t="s">
        <v>133</v>
      </c>
      <c r="H3979" t="s">
        <v>134</v>
      </c>
      <c r="I3979" t="s">
        <v>135</v>
      </c>
      <c r="J3979" t="s">
        <v>136</v>
      </c>
      <c r="K3979" t="s">
        <v>137</v>
      </c>
      <c r="L3979" t="s">
        <v>11601</v>
      </c>
      <c r="M3979" t="s">
        <v>11602</v>
      </c>
      <c r="N3979">
        <v>0.41499999999999998</v>
      </c>
      <c r="O3979">
        <v>1</v>
      </c>
      <c r="P3979">
        <v>338</v>
      </c>
      <c r="Q3979">
        <v>39</v>
      </c>
      <c r="R3979">
        <v>12</v>
      </c>
      <c r="S3979">
        <v>7</v>
      </c>
      <c r="T3979">
        <v>41</v>
      </c>
      <c r="U3979">
        <v>1</v>
      </c>
      <c r="V3979">
        <v>0</v>
      </c>
      <c r="W3979">
        <v>4.7728060566069999E-2</v>
      </c>
      <c r="X3979">
        <v>18.830344497028786</v>
      </c>
      <c r="Y3979">
        <v>14.522796719354149</v>
      </c>
      <c r="Z3979">
        <v>2.0721039762574391</v>
      </c>
      <c r="AA3979">
        <v>22.921600772734418</v>
      </c>
      <c r="AB3979">
        <v>7.3391158968040742</v>
      </c>
      <c r="AC3979">
        <v>7.3990111258654752</v>
      </c>
      <c r="AD3979">
        <v>0</v>
      </c>
      <c r="AE3979">
        <v>73.1327010486104</v>
      </c>
    </row>
    <row r="3980" spans="1:31" x14ac:dyDescent="0.25">
      <c r="A3980">
        <v>2071440</v>
      </c>
      <c r="B3980">
        <v>1</v>
      </c>
      <c r="C3980" t="s">
        <v>81</v>
      </c>
      <c r="D3980" t="s">
        <v>118</v>
      </c>
      <c r="E3980" t="s">
        <v>140</v>
      </c>
      <c r="F3980" t="s">
        <v>11603</v>
      </c>
      <c r="G3980" t="s">
        <v>142</v>
      </c>
      <c r="H3980" t="s">
        <v>143</v>
      </c>
      <c r="I3980" t="s">
        <v>135</v>
      </c>
      <c r="J3980" t="s">
        <v>136</v>
      </c>
      <c r="K3980" t="s">
        <v>137</v>
      </c>
      <c r="L3980" t="s">
        <v>11604</v>
      </c>
      <c r="M3980" t="s">
        <v>11605</v>
      </c>
      <c r="N3980">
        <v>1.156111111</v>
      </c>
      <c r="O3980">
        <v>0</v>
      </c>
      <c r="P3980">
        <v>146</v>
      </c>
      <c r="Q3980">
        <v>0</v>
      </c>
      <c r="R3980">
        <v>1</v>
      </c>
      <c r="S3980">
        <v>0</v>
      </c>
      <c r="T3980">
        <v>8</v>
      </c>
      <c r="U3980">
        <v>0</v>
      </c>
      <c r="V3980">
        <v>0</v>
      </c>
      <c r="W3980">
        <v>0</v>
      </c>
      <c r="X3980">
        <v>22.789701669803652</v>
      </c>
      <c r="Y3980">
        <v>0</v>
      </c>
      <c r="Z3980">
        <v>2.3462503040580933</v>
      </c>
      <c r="AA3980">
        <v>0</v>
      </c>
      <c r="AB3980">
        <v>7.489114126103682</v>
      </c>
      <c r="AC3980">
        <v>0</v>
      </c>
      <c r="AD3980">
        <v>0</v>
      </c>
      <c r="AE3980">
        <v>32.625066099965423</v>
      </c>
    </row>
    <row r="3981" spans="1:31" x14ac:dyDescent="0.25">
      <c r="A3981">
        <v>2071832</v>
      </c>
      <c r="B3981">
        <v>1</v>
      </c>
      <c r="C3981" t="s">
        <v>80</v>
      </c>
      <c r="D3981" t="s">
        <v>105</v>
      </c>
      <c r="E3981" t="s">
        <v>177</v>
      </c>
      <c r="F3981" t="s">
        <v>11606</v>
      </c>
      <c r="G3981" t="s">
        <v>183</v>
      </c>
      <c r="H3981" t="s">
        <v>143</v>
      </c>
      <c r="I3981" t="s">
        <v>135</v>
      </c>
      <c r="J3981" t="s">
        <v>136</v>
      </c>
      <c r="K3981" t="s">
        <v>137</v>
      </c>
      <c r="L3981" t="s">
        <v>11607</v>
      </c>
      <c r="M3981" t="s">
        <v>11608</v>
      </c>
      <c r="N3981">
        <v>3.3061111109999999</v>
      </c>
      <c r="O3981">
        <v>0</v>
      </c>
      <c r="P3981">
        <v>2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1.5187444748313057</v>
      </c>
      <c r="Y3981">
        <v>0</v>
      </c>
      <c r="Z3981">
        <v>0</v>
      </c>
      <c r="AA3981">
        <v>0</v>
      </c>
      <c r="AB3981">
        <v>0</v>
      </c>
      <c r="AC3981">
        <v>0</v>
      </c>
      <c r="AD3981">
        <v>0</v>
      </c>
      <c r="AE3981">
        <v>1.5187444748313057</v>
      </c>
    </row>
    <row r="3982" spans="1:31" x14ac:dyDescent="0.25">
      <c r="A3982">
        <v>2071583</v>
      </c>
      <c r="B3982">
        <v>1</v>
      </c>
      <c r="C3982" t="s">
        <v>80</v>
      </c>
      <c r="D3982" t="s">
        <v>109</v>
      </c>
      <c r="E3982" t="s">
        <v>177</v>
      </c>
      <c r="F3982" t="s">
        <v>11609</v>
      </c>
      <c r="G3982" t="s">
        <v>183</v>
      </c>
      <c r="H3982" t="s">
        <v>143</v>
      </c>
      <c r="I3982" t="s">
        <v>135</v>
      </c>
      <c r="J3982" t="s">
        <v>136</v>
      </c>
      <c r="K3982" t="s">
        <v>137</v>
      </c>
      <c r="L3982" t="s">
        <v>11610</v>
      </c>
      <c r="M3982" t="s">
        <v>11611</v>
      </c>
      <c r="N3982">
        <v>2.9427777769999999</v>
      </c>
      <c r="O3982">
        <v>0</v>
      </c>
      <c r="P3982">
        <v>1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0</v>
      </c>
    </row>
    <row r="3983" spans="1:31" x14ac:dyDescent="0.25">
      <c r="A3983">
        <v>2071726</v>
      </c>
      <c r="B3983">
        <v>1</v>
      </c>
      <c r="C3983" t="s">
        <v>80</v>
      </c>
      <c r="D3983" t="s">
        <v>96</v>
      </c>
      <c r="E3983" t="s">
        <v>177</v>
      </c>
      <c r="F3983" t="s">
        <v>11612</v>
      </c>
      <c r="G3983" t="s">
        <v>183</v>
      </c>
      <c r="H3983" t="s">
        <v>143</v>
      </c>
      <c r="I3983" t="s">
        <v>135</v>
      </c>
      <c r="J3983" t="s">
        <v>136</v>
      </c>
      <c r="K3983" t="s">
        <v>137</v>
      </c>
      <c r="L3983" t="s">
        <v>11613</v>
      </c>
      <c r="M3983" t="s">
        <v>11614</v>
      </c>
      <c r="N3983">
        <v>3.6038888880000002</v>
      </c>
      <c r="O3983">
        <v>0</v>
      </c>
      <c r="P3983">
        <v>1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0.53392195402243348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0.53392195402243348</v>
      </c>
    </row>
    <row r="3984" spans="1:31" x14ac:dyDescent="0.25">
      <c r="A3984">
        <v>2071434</v>
      </c>
      <c r="B3984">
        <v>1</v>
      </c>
      <c r="C3984" t="s">
        <v>81</v>
      </c>
      <c r="D3984" t="s">
        <v>112</v>
      </c>
      <c r="E3984" t="s">
        <v>158</v>
      </c>
      <c r="F3984" t="s">
        <v>11615</v>
      </c>
      <c r="G3984" t="s">
        <v>160</v>
      </c>
      <c r="H3984" t="s">
        <v>143</v>
      </c>
      <c r="I3984" t="s">
        <v>135</v>
      </c>
      <c r="J3984" t="s">
        <v>136</v>
      </c>
      <c r="K3984" t="s">
        <v>137</v>
      </c>
      <c r="L3984" t="s">
        <v>11616</v>
      </c>
      <c r="M3984" t="s">
        <v>11617</v>
      </c>
      <c r="N3984">
        <v>4.4413888879999996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8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4.7941507429383785</v>
      </c>
      <c r="AC3984">
        <v>0</v>
      </c>
      <c r="AD3984">
        <v>0</v>
      </c>
      <c r="AE3984">
        <v>4.7941507429383785</v>
      </c>
    </row>
    <row r="3985" spans="1:31" x14ac:dyDescent="0.25">
      <c r="A3985">
        <v>2071483</v>
      </c>
      <c r="B3985">
        <v>1</v>
      </c>
      <c r="C3985" t="s">
        <v>80</v>
      </c>
      <c r="D3985" t="s">
        <v>98</v>
      </c>
      <c r="E3985" t="s">
        <v>158</v>
      </c>
      <c r="F3985" t="s">
        <v>11618</v>
      </c>
      <c r="G3985" t="s">
        <v>160</v>
      </c>
      <c r="H3985" t="s">
        <v>143</v>
      </c>
      <c r="I3985" t="s">
        <v>135</v>
      </c>
      <c r="J3985" t="s">
        <v>136</v>
      </c>
      <c r="K3985" t="s">
        <v>137</v>
      </c>
      <c r="L3985" t="s">
        <v>11619</v>
      </c>
      <c r="M3985" t="s">
        <v>11620</v>
      </c>
      <c r="N3985">
        <v>3.025555555</v>
      </c>
      <c r="O3985">
        <v>0</v>
      </c>
      <c r="P3985">
        <v>6</v>
      </c>
      <c r="Q3985">
        <v>0</v>
      </c>
      <c r="R3985">
        <v>11</v>
      </c>
      <c r="S3985">
        <v>0</v>
      </c>
      <c r="T3985">
        <v>3</v>
      </c>
      <c r="U3985">
        <v>0</v>
      </c>
      <c r="V3985">
        <v>0</v>
      </c>
      <c r="W3985">
        <v>0</v>
      </c>
      <c r="X3985">
        <v>7.1027253182940751</v>
      </c>
      <c r="Y3985">
        <v>0</v>
      </c>
      <c r="Z3985">
        <v>14.808043007727161</v>
      </c>
      <c r="AA3985">
        <v>0</v>
      </c>
      <c r="AB3985">
        <v>8.9098571263938648</v>
      </c>
      <c r="AC3985">
        <v>0</v>
      </c>
      <c r="AD3985">
        <v>0</v>
      </c>
      <c r="AE3985">
        <v>30.820625452415101</v>
      </c>
    </row>
    <row r="3986" spans="1:31" x14ac:dyDescent="0.25">
      <c r="A3986">
        <v>2071443</v>
      </c>
      <c r="B3986">
        <v>1</v>
      </c>
      <c r="C3986" t="s">
        <v>81</v>
      </c>
      <c r="D3986" t="s">
        <v>128</v>
      </c>
      <c r="E3986" t="s">
        <v>158</v>
      </c>
      <c r="F3986" t="s">
        <v>11621</v>
      </c>
      <c r="G3986" t="s">
        <v>160</v>
      </c>
      <c r="H3986" t="s">
        <v>143</v>
      </c>
      <c r="I3986" t="s">
        <v>135</v>
      </c>
      <c r="J3986" t="s">
        <v>136</v>
      </c>
      <c r="K3986" t="s">
        <v>137</v>
      </c>
      <c r="L3986" t="s">
        <v>11622</v>
      </c>
      <c r="M3986" t="s">
        <v>11623</v>
      </c>
      <c r="N3986">
        <v>9.8566666660000006</v>
      </c>
      <c r="O3986">
        <v>0</v>
      </c>
      <c r="P3986">
        <v>261</v>
      </c>
      <c r="Q3986">
        <v>0</v>
      </c>
      <c r="R3986">
        <v>0</v>
      </c>
      <c r="S3986">
        <v>0</v>
      </c>
      <c r="T3986">
        <v>11</v>
      </c>
      <c r="U3986">
        <v>0</v>
      </c>
      <c r="V3986">
        <v>0</v>
      </c>
      <c r="W3986">
        <v>0</v>
      </c>
      <c r="X3986">
        <v>473.42975555458156</v>
      </c>
      <c r="Y3986">
        <v>0</v>
      </c>
      <c r="Z3986">
        <v>0</v>
      </c>
      <c r="AA3986">
        <v>0</v>
      </c>
      <c r="AB3986">
        <v>151.37381621226109</v>
      </c>
      <c r="AC3986">
        <v>0</v>
      </c>
      <c r="AD3986">
        <v>0</v>
      </c>
      <c r="AE3986">
        <v>624.80357176684265</v>
      </c>
    </row>
    <row r="3987" spans="1:31" x14ac:dyDescent="0.25">
      <c r="A3987">
        <v>2071990</v>
      </c>
      <c r="B3987">
        <v>1</v>
      </c>
      <c r="C3987" t="s">
        <v>81</v>
      </c>
      <c r="D3987" t="s">
        <v>114</v>
      </c>
      <c r="E3987" t="s">
        <v>158</v>
      </c>
      <c r="F3987" t="s">
        <v>11624</v>
      </c>
      <c r="G3987" t="s">
        <v>160</v>
      </c>
      <c r="H3987" t="s">
        <v>143</v>
      </c>
      <c r="I3987" t="s">
        <v>135</v>
      </c>
      <c r="J3987" t="s">
        <v>136</v>
      </c>
      <c r="K3987" t="s">
        <v>137</v>
      </c>
      <c r="L3987" t="s">
        <v>11625</v>
      </c>
      <c r="M3987" t="s">
        <v>11626</v>
      </c>
      <c r="N3987">
        <v>1.089444444</v>
      </c>
      <c r="O3987">
        <v>0</v>
      </c>
      <c r="P3987">
        <v>9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0.84515441179552453</v>
      </c>
      <c r="Y3987">
        <v>0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0.84515441179552453</v>
      </c>
    </row>
    <row r="3988" spans="1:31" x14ac:dyDescent="0.25">
      <c r="A3988">
        <v>2071635</v>
      </c>
      <c r="B3988">
        <v>1</v>
      </c>
      <c r="C3988" t="s">
        <v>81</v>
      </c>
      <c r="D3988" t="s">
        <v>122</v>
      </c>
      <c r="E3988" t="s">
        <v>131</v>
      </c>
      <c r="F3988" t="s">
        <v>11627</v>
      </c>
      <c r="G3988" t="s">
        <v>133</v>
      </c>
      <c r="H3988" t="s">
        <v>134</v>
      </c>
      <c r="I3988" t="s">
        <v>135</v>
      </c>
      <c r="J3988" t="s">
        <v>136</v>
      </c>
      <c r="K3988" t="s">
        <v>137</v>
      </c>
      <c r="L3988" t="s">
        <v>11628</v>
      </c>
      <c r="M3988" t="s">
        <v>11629</v>
      </c>
      <c r="N3988">
        <v>4.5841666659999998</v>
      </c>
      <c r="O3988">
        <v>0</v>
      </c>
      <c r="P3988">
        <v>112</v>
      </c>
      <c r="Q3988">
        <v>0</v>
      </c>
      <c r="R3988">
        <v>0</v>
      </c>
      <c r="S3988">
        <v>0</v>
      </c>
      <c r="T3988">
        <v>11</v>
      </c>
      <c r="U3988">
        <v>0</v>
      </c>
      <c r="V3988">
        <v>0</v>
      </c>
      <c r="W3988">
        <v>0</v>
      </c>
      <c r="X3988">
        <v>69.369832793617988</v>
      </c>
      <c r="Y3988">
        <v>0</v>
      </c>
      <c r="Z3988">
        <v>0</v>
      </c>
      <c r="AA3988">
        <v>0</v>
      </c>
      <c r="AB3988">
        <v>31.603839666563744</v>
      </c>
      <c r="AC3988">
        <v>0</v>
      </c>
      <c r="AD3988">
        <v>0</v>
      </c>
      <c r="AE3988">
        <v>100.97367246018173</v>
      </c>
    </row>
    <row r="3989" spans="1:31" x14ac:dyDescent="0.25">
      <c r="A3989">
        <v>2072130</v>
      </c>
      <c r="B3989">
        <v>1</v>
      </c>
      <c r="C3989" t="s">
        <v>80</v>
      </c>
      <c r="D3989" t="s">
        <v>98</v>
      </c>
      <c r="E3989" t="s">
        <v>158</v>
      </c>
      <c r="F3989" t="s">
        <v>11630</v>
      </c>
      <c r="G3989" t="s">
        <v>160</v>
      </c>
      <c r="H3989" t="s">
        <v>143</v>
      </c>
      <c r="I3989" t="s">
        <v>135</v>
      </c>
      <c r="J3989" t="s">
        <v>136</v>
      </c>
      <c r="K3989" t="s">
        <v>137</v>
      </c>
      <c r="L3989" t="s">
        <v>11631</v>
      </c>
      <c r="M3989" t="s">
        <v>11632</v>
      </c>
      <c r="N3989">
        <v>1.8425</v>
      </c>
      <c r="O3989">
        <v>0</v>
      </c>
      <c r="P3989">
        <v>36</v>
      </c>
      <c r="Q3989">
        <v>0</v>
      </c>
      <c r="R3989">
        <v>0</v>
      </c>
      <c r="S3989">
        <v>0</v>
      </c>
      <c r="T3989">
        <v>3</v>
      </c>
      <c r="U3989">
        <v>0</v>
      </c>
      <c r="V3989">
        <v>0</v>
      </c>
      <c r="W3989">
        <v>0</v>
      </c>
      <c r="X3989">
        <v>10.739550579883085</v>
      </c>
      <c r="Y3989">
        <v>0</v>
      </c>
      <c r="Z3989">
        <v>0</v>
      </c>
      <c r="AA3989">
        <v>0</v>
      </c>
      <c r="AB3989">
        <v>3.0862070599575002</v>
      </c>
      <c r="AC3989">
        <v>0</v>
      </c>
      <c r="AD3989">
        <v>0</v>
      </c>
      <c r="AE3989">
        <v>13.825757639840585</v>
      </c>
    </row>
    <row r="3990" spans="1:31" x14ac:dyDescent="0.25">
      <c r="A3990">
        <v>2071466</v>
      </c>
      <c r="B3990">
        <v>1</v>
      </c>
      <c r="C3990" t="s">
        <v>81</v>
      </c>
      <c r="D3990" t="s">
        <v>123</v>
      </c>
      <c r="E3990" t="s">
        <v>177</v>
      </c>
      <c r="F3990" t="s">
        <v>11633</v>
      </c>
      <c r="G3990" t="s">
        <v>183</v>
      </c>
      <c r="H3990" t="s">
        <v>143</v>
      </c>
      <c r="I3990" t="s">
        <v>135</v>
      </c>
      <c r="J3990" t="s">
        <v>136</v>
      </c>
      <c r="K3990" t="s">
        <v>137</v>
      </c>
      <c r="L3990" t="s">
        <v>11634</v>
      </c>
      <c r="M3990" t="s">
        <v>11635</v>
      </c>
      <c r="N3990">
        <v>8.3038888879999995</v>
      </c>
      <c r="O3990">
        <v>0</v>
      </c>
      <c r="P3990">
        <v>0</v>
      </c>
      <c r="Q3990">
        <v>0</v>
      </c>
      <c r="R3990">
        <v>1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0</v>
      </c>
    </row>
    <row r="3991" spans="1:31" x14ac:dyDescent="0.25">
      <c r="A3991">
        <v>2071612</v>
      </c>
      <c r="B3991">
        <v>1</v>
      </c>
      <c r="C3991" t="s">
        <v>81</v>
      </c>
      <c r="D3991" t="s">
        <v>120</v>
      </c>
      <c r="E3991" t="s">
        <v>146</v>
      </c>
      <c r="F3991" t="s">
        <v>746</v>
      </c>
      <c r="G3991" t="s">
        <v>133</v>
      </c>
      <c r="H3991" t="s">
        <v>134</v>
      </c>
      <c r="I3991" t="s">
        <v>135</v>
      </c>
      <c r="J3991" t="s">
        <v>136</v>
      </c>
      <c r="K3991" t="s">
        <v>137</v>
      </c>
      <c r="L3991" t="s">
        <v>11636</v>
      </c>
      <c r="M3991" t="s">
        <v>11637</v>
      </c>
      <c r="N3991">
        <v>1.176388888</v>
      </c>
      <c r="O3991">
        <v>0</v>
      </c>
      <c r="P3991">
        <v>1068</v>
      </c>
      <c r="Q3991">
        <v>0</v>
      </c>
      <c r="R3991">
        <v>5</v>
      </c>
      <c r="S3991">
        <v>1</v>
      </c>
      <c r="T3991">
        <v>125</v>
      </c>
      <c r="U3991">
        <v>0</v>
      </c>
      <c r="V3991">
        <v>0</v>
      </c>
      <c r="W3991">
        <v>0</v>
      </c>
      <c r="X3991">
        <v>241.33665426334625</v>
      </c>
      <c r="Y3991">
        <v>0</v>
      </c>
      <c r="Z3991">
        <v>3.6084796400544299</v>
      </c>
      <c r="AA3991">
        <v>122.93815939780966</v>
      </c>
      <c r="AB3991">
        <v>79.402527546809267</v>
      </c>
      <c r="AC3991">
        <v>0</v>
      </c>
      <c r="AD3991">
        <v>0</v>
      </c>
      <c r="AE3991">
        <v>447.28582084801963</v>
      </c>
    </row>
    <row r="3992" spans="1:31" x14ac:dyDescent="0.25">
      <c r="A3992">
        <v>2071489</v>
      </c>
      <c r="B3992">
        <v>1</v>
      </c>
      <c r="C3992" t="s">
        <v>80</v>
      </c>
      <c r="D3992" t="s">
        <v>103</v>
      </c>
      <c r="E3992" t="s">
        <v>158</v>
      </c>
      <c r="F3992" t="s">
        <v>10783</v>
      </c>
      <c r="G3992" t="s">
        <v>160</v>
      </c>
      <c r="H3992" t="s">
        <v>143</v>
      </c>
      <c r="I3992" t="s">
        <v>135</v>
      </c>
      <c r="J3992" t="s">
        <v>136</v>
      </c>
      <c r="K3992" t="s">
        <v>137</v>
      </c>
      <c r="L3992" t="s">
        <v>11638</v>
      </c>
      <c r="M3992" t="s">
        <v>11639</v>
      </c>
      <c r="N3992">
        <v>5.2383333329999999</v>
      </c>
      <c r="O3992">
        <v>0</v>
      </c>
      <c r="P3992">
        <v>55</v>
      </c>
      <c r="Q3992">
        <v>0</v>
      </c>
      <c r="R3992">
        <v>1</v>
      </c>
      <c r="S3992">
        <v>0</v>
      </c>
      <c r="T3992">
        <v>2</v>
      </c>
      <c r="U3992">
        <v>0</v>
      </c>
      <c r="V3992">
        <v>0</v>
      </c>
      <c r="W3992">
        <v>0</v>
      </c>
      <c r="X3992">
        <v>64.333551726032397</v>
      </c>
      <c r="Y3992">
        <v>0</v>
      </c>
      <c r="Z3992">
        <v>4.7724588373818336E-2</v>
      </c>
      <c r="AA3992">
        <v>0</v>
      </c>
      <c r="AB3992">
        <v>193.40299798208591</v>
      </c>
      <c r="AC3992">
        <v>0</v>
      </c>
      <c r="AD3992">
        <v>0</v>
      </c>
      <c r="AE3992">
        <v>257.78427429649213</v>
      </c>
    </row>
    <row r="3993" spans="1:31" x14ac:dyDescent="0.25">
      <c r="A3993">
        <v>2071821</v>
      </c>
      <c r="B3993">
        <v>1</v>
      </c>
      <c r="C3993" t="s">
        <v>81</v>
      </c>
      <c r="D3993" t="s">
        <v>112</v>
      </c>
      <c r="E3993" t="s">
        <v>177</v>
      </c>
      <c r="F3993" t="s">
        <v>11640</v>
      </c>
      <c r="G3993" t="s">
        <v>183</v>
      </c>
      <c r="H3993" t="s">
        <v>143</v>
      </c>
      <c r="I3993" t="s">
        <v>135</v>
      </c>
      <c r="J3993" t="s">
        <v>136</v>
      </c>
      <c r="K3993" t="s">
        <v>137</v>
      </c>
      <c r="L3993" t="s">
        <v>11641</v>
      </c>
      <c r="M3993" t="s">
        <v>11642</v>
      </c>
      <c r="N3993">
        <v>6.7761111109999996</v>
      </c>
      <c r="O3993">
        <v>0</v>
      </c>
      <c r="P3993">
        <v>1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1.3248113748154999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1.3248113748154999</v>
      </c>
    </row>
    <row r="3994" spans="1:31" x14ac:dyDescent="0.25">
      <c r="A3994">
        <v>2071589</v>
      </c>
      <c r="B3994">
        <v>1</v>
      </c>
      <c r="C3994" t="s">
        <v>81</v>
      </c>
      <c r="D3994" t="s">
        <v>128</v>
      </c>
      <c r="E3994" t="s">
        <v>140</v>
      </c>
      <c r="F3994" t="s">
        <v>11643</v>
      </c>
      <c r="G3994" t="s">
        <v>142</v>
      </c>
      <c r="H3994" t="s">
        <v>143</v>
      </c>
      <c r="I3994" t="s">
        <v>135</v>
      </c>
      <c r="J3994" t="s">
        <v>136</v>
      </c>
      <c r="K3994" t="s">
        <v>137</v>
      </c>
      <c r="L3994" t="s">
        <v>11644</v>
      </c>
      <c r="M3994" t="s">
        <v>11645</v>
      </c>
      <c r="N3994">
        <v>8.0730555549999998</v>
      </c>
      <c r="O3994">
        <v>0</v>
      </c>
      <c r="P3994">
        <v>3</v>
      </c>
      <c r="Q3994">
        <v>0</v>
      </c>
      <c r="R3994">
        <v>30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10.299575297801434</v>
      </c>
      <c r="Y3994">
        <v>0</v>
      </c>
      <c r="Z3994">
        <v>48.022633501256642</v>
      </c>
      <c r="AA3994">
        <v>0</v>
      </c>
      <c r="AB3994">
        <v>0</v>
      </c>
      <c r="AC3994">
        <v>0</v>
      </c>
      <c r="AD3994">
        <v>0</v>
      </c>
      <c r="AE3994">
        <v>58.322208799058075</v>
      </c>
    </row>
    <row r="3995" spans="1:31" x14ac:dyDescent="0.25">
      <c r="A3995">
        <v>2072136</v>
      </c>
      <c r="B3995">
        <v>1</v>
      </c>
      <c r="C3995" t="s">
        <v>80</v>
      </c>
      <c r="D3995" t="s">
        <v>107</v>
      </c>
      <c r="E3995" t="s">
        <v>177</v>
      </c>
      <c r="F3995" t="s">
        <v>11646</v>
      </c>
      <c r="G3995" t="s">
        <v>183</v>
      </c>
      <c r="H3995" t="s">
        <v>143</v>
      </c>
      <c r="I3995" t="s">
        <v>135</v>
      </c>
      <c r="J3995" t="s">
        <v>136</v>
      </c>
      <c r="K3995" t="s">
        <v>137</v>
      </c>
      <c r="L3995" t="s">
        <v>11647</v>
      </c>
      <c r="M3995" t="s">
        <v>11648</v>
      </c>
      <c r="N3995">
        <v>1.650555555</v>
      </c>
      <c r="O3995">
        <v>0</v>
      </c>
      <c r="P3995">
        <v>1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0.558582852779825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0.558582852779825</v>
      </c>
    </row>
    <row r="3996" spans="1:31" x14ac:dyDescent="0.25">
      <c r="A3996">
        <v>2072090</v>
      </c>
      <c r="B3996">
        <v>1</v>
      </c>
      <c r="C3996" t="s">
        <v>80</v>
      </c>
      <c r="D3996" t="s">
        <v>108</v>
      </c>
      <c r="E3996" t="s">
        <v>140</v>
      </c>
      <c r="F3996" t="s">
        <v>11649</v>
      </c>
      <c r="G3996" t="s">
        <v>1017</v>
      </c>
      <c r="H3996" t="s">
        <v>143</v>
      </c>
      <c r="I3996" t="s">
        <v>135</v>
      </c>
      <c r="J3996" t="s">
        <v>136</v>
      </c>
      <c r="K3996" t="s">
        <v>137</v>
      </c>
      <c r="L3996" t="s">
        <v>11650</v>
      </c>
      <c r="M3996" t="s">
        <v>11651</v>
      </c>
      <c r="N3996">
        <v>0.52944444400000001</v>
      </c>
      <c r="O3996">
        <v>0</v>
      </c>
      <c r="P3996">
        <v>69</v>
      </c>
      <c r="Q3996">
        <v>0</v>
      </c>
      <c r="R3996">
        <v>10</v>
      </c>
      <c r="S3996">
        <v>0</v>
      </c>
      <c r="T3996">
        <v>2</v>
      </c>
      <c r="U3996">
        <v>0</v>
      </c>
      <c r="V3996">
        <v>0</v>
      </c>
      <c r="W3996">
        <v>0</v>
      </c>
      <c r="X3996">
        <v>6.3118919736394483</v>
      </c>
      <c r="Y3996">
        <v>0</v>
      </c>
      <c r="Z3996">
        <v>2.0770098760618918</v>
      </c>
      <c r="AA3996">
        <v>0</v>
      </c>
      <c r="AB3996">
        <v>1.037271571815789</v>
      </c>
      <c r="AC3996">
        <v>0</v>
      </c>
      <c r="AD3996">
        <v>0</v>
      </c>
      <c r="AE3996">
        <v>9.4261734215171309</v>
      </c>
    </row>
    <row r="3997" spans="1:31" x14ac:dyDescent="0.25">
      <c r="A3997">
        <v>2071758</v>
      </c>
      <c r="B3997">
        <v>1</v>
      </c>
      <c r="C3997" t="s">
        <v>80</v>
      </c>
      <c r="D3997" t="s">
        <v>92</v>
      </c>
      <c r="E3997" t="s">
        <v>177</v>
      </c>
      <c r="F3997" t="s">
        <v>11652</v>
      </c>
      <c r="G3997" t="s">
        <v>183</v>
      </c>
      <c r="H3997" t="s">
        <v>143</v>
      </c>
      <c r="I3997" t="s">
        <v>135</v>
      </c>
      <c r="J3997" t="s">
        <v>136</v>
      </c>
      <c r="K3997" t="s">
        <v>137</v>
      </c>
      <c r="L3997" t="s">
        <v>11653</v>
      </c>
      <c r="M3997" t="s">
        <v>11654</v>
      </c>
      <c r="N3997">
        <v>1.7963888880000001</v>
      </c>
      <c r="O3997">
        <v>0</v>
      </c>
      <c r="P3997">
        <v>0</v>
      </c>
      <c r="Q3997">
        <v>0</v>
      </c>
      <c r="R3997">
        <v>1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0.68926830911438508</v>
      </c>
      <c r="AA3997">
        <v>0</v>
      </c>
      <c r="AB3997">
        <v>0</v>
      </c>
      <c r="AC3997">
        <v>0</v>
      </c>
      <c r="AD3997">
        <v>0</v>
      </c>
      <c r="AE3997">
        <v>0.68926830911438508</v>
      </c>
    </row>
    <row r="3998" spans="1:31" x14ac:dyDescent="0.25">
      <c r="A3998">
        <v>2071449</v>
      </c>
      <c r="B3998">
        <v>1</v>
      </c>
      <c r="C3998" t="s">
        <v>80</v>
      </c>
      <c r="D3998" t="s">
        <v>108</v>
      </c>
      <c r="E3998" t="s">
        <v>158</v>
      </c>
      <c r="F3998" t="s">
        <v>11655</v>
      </c>
      <c r="G3998" t="s">
        <v>160</v>
      </c>
      <c r="H3998" t="s">
        <v>143</v>
      </c>
      <c r="I3998" t="s">
        <v>135</v>
      </c>
      <c r="J3998" t="s">
        <v>136</v>
      </c>
      <c r="K3998" t="s">
        <v>137</v>
      </c>
      <c r="L3998" t="s">
        <v>11656</v>
      </c>
      <c r="M3998" t="s">
        <v>11657</v>
      </c>
      <c r="N3998">
        <v>0.59527777699999995</v>
      </c>
      <c r="O3998">
        <v>0</v>
      </c>
      <c r="P3998">
        <v>1</v>
      </c>
      <c r="Q3998">
        <v>0</v>
      </c>
      <c r="R3998">
        <v>3</v>
      </c>
      <c r="S3998">
        <v>0</v>
      </c>
      <c r="T3998">
        <v>1</v>
      </c>
      <c r="U3998">
        <v>0</v>
      </c>
      <c r="V3998">
        <v>0</v>
      </c>
      <c r="W3998">
        <v>0</v>
      </c>
      <c r="X3998">
        <v>0.11278151838096</v>
      </c>
      <c r="Y3998">
        <v>0</v>
      </c>
      <c r="Z3998">
        <v>6.89970644756652</v>
      </c>
      <c r="AA3998">
        <v>0</v>
      </c>
      <c r="AB3998">
        <v>0.64085882408543893</v>
      </c>
      <c r="AC3998">
        <v>0</v>
      </c>
      <c r="AD3998">
        <v>0</v>
      </c>
      <c r="AE3998">
        <v>7.6533467900329191</v>
      </c>
    </row>
    <row r="3999" spans="1:31" x14ac:dyDescent="0.25">
      <c r="A3999">
        <v>2071904</v>
      </c>
      <c r="B3999">
        <v>1</v>
      </c>
      <c r="C3999" t="s">
        <v>81</v>
      </c>
      <c r="D3999" t="s">
        <v>118</v>
      </c>
      <c r="E3999" t="s">
        <v>177</v>
      </c>
      <c r="F3999" t="s">
        <v>11658</v>
      </c>
      <c r="G3999" t="s">
        <v>183</v>
      </c>
      <c r="H3999" t="s">
        <v>143</v>
      </c>
      <c r="I3999" t="s">
        <v>135</v>
      </c>
      <c r="J3999" t="s">
        <v>136</v>
      </c>
      <c r="K3999" t="s">
        <v>137</v>
      </c>
      <c r="L3999" t="s">
        <v>11659</v>
      </c>
      <c r="M3999" t="s">
        <v>11660</v>
      </c>
      <c r="N3999">
        <v>2.0977777770000001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1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0.57365439273717667</v>
      </c>
      <c r="AC3999">
        <v>0</v>
      </c>
      <c r="AD3999">
        <v>0</v>
      </c>
      <c r="AE3999">
        <v>0.57365439273717667</v>
      </c>
    </row>
    <row r="4000" spans="1:31" x14ac:dyDescent="0.25">
      <c r="A4000">
        <v>2072193</v>
      </c>
      <c r="B4000">
        <v>1</v>
      </c>
      <c r="C4000" t="s">
        <v>80</v>
      </c>
      <c r="D4000" t="s">
        <v>85</v>
      </c>
      <c r="E4000" t="s">
        <v>177</v>
      </c>
      <c r="F4000" t="s">
        <v>11661</v>
      </c>
      <c r="G4000" t="s">
        <v>196</v>
      </c>
      <c r="H4000" t="s">
        <v>143</v>
      </c>
      <c r="I4000" t="s">
        <v>135</v>
      </c>
      <c r="J4000" t="s">
        <v>136</v>
      </c>
      <c r="K4000" t="s">
        <v>137</v>
      </c>
      <c r="L4000" t="s">
        <v>11662</v>
      </c>
      <c r="M4000" t="s">
        <v>11663</v>
      </c>
      <c r="N4000">
        <v>3.2925</v>
      </c>
      <c r="O4000">
        <v>0</v>
      </c>
      <c r="P4000">
        <v>10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7.5275471336785031</v>
      </c>
      <c r="Y4000">
        <v>0</v>
      </c>
      <c r="Z4000">
        <v>0</v>
      </c>
      <c r="AA4000">
        <v>0</v>
      </c>
      <c r="AB4000">
        <v>0</v>
      </c>
      <c r="AC4000">
        <v>0</v>
      </c>
      <c r="AD4000">
        <v>0</v>
      </c>
      <c r="AE4000">
        <v>7.5275471336785031</v>
      </c>
    </row>
    <row r="4001" spans="1:31" x14ac:dyDescent="0.25">
      <c r="A4001">
        <v>2072213</v>
      </c>
      <c r="B4001">
        <v>1</v>
      </c>
      <c r="C4001" t="s">
        <v>80</v>
      </c>
      <c r="D4001" t="s">
        <v>100</v>
      </c>
      <c r="E4001" t="s">
        <v>177</v>
      </c>
      <c r="F4001" t="s">
        <v>11664</v>
      </c>
      <c r="G4001" t="s">
        <v>183</v>
      </c>
      <c r="H4001" t="s">
        <v>143</v>
      </c>
      <c r="I4001" t="s">
        <v>135</v>
      </c>
      <c r="J4001" t="s">
        <v>136</v>
      </c>
      <c r="K4001" t="s">
        <v>137</v>
      </c>
      <c r="L4001" t="s">
        <v>11665</v>
      </c>
      <c r="M4001" t="s">
        <v>11666</v>
      </c>
      <c r="N4001">
        <v>1.0477777770000001</v>
      </c>
      <c r="O4001">
        <v>0</v>
      </c>
      <c r="P4001">
        <v>0</v>
      </c>
      <c r="Q4001">
        <v>0</v>
      </c>
      <c r="R4001">
        <v>1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0.894871864485</v>
      </c>
      <c r="AA4001">
        <v>0</v>
      </c>
      <c r="AB4001">
        <v>0</v>
      </c>
      <c r="AC4001">
        <v>0</v>
      </c>
      <c r="AD4001">
        <v>0</v>
      </c>
      <c r="AE4001">
        <v>0.894871864485</v>
      </c>
    </row>
    <row r="4002" spans="1:31" x14ac:dyDescent="0.25">
      <c r="A4002">
        <v>2071858</v>
      </c>
      <c r="B4002">
        <v>1</v>
      </c>
      <c r="C4002" t="s">
        <v>81</v>
      </c>
      <c r="D4002" t="s">
        <v>115</v>
      </c>
      <c r="E4002" t="s">
        <v>158</v>
      </c>
      <c r="F4002" t="s">
        <v>11667</v>
      </c>
      <c r="G4002" t="s">
        <v>160</v>
      </c>
      <c r="H4002" t="s">
        <v>143</v>
      </c>
      <c r="I4002" t="s">
        <v>135</v>
      </c>
      <c r="J4002" t="s">
        <v>136</v>
      </c>
      <c r="K4002" t="s">
        <v>137</v>
      </c>
      <c r="L4002" t="s">
        <v>11668</v>
      </c>
      <c r="M4002" t="s">
        <v>11669</v>
      </c>
      <c r="N4002">
        <v>1.6525000000000001</v>
      </c>
      <c r="O4002">
        <v>0</v>
      </c>
      <c r="P4002">
        <v>4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0.55588552922543666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0.55588552922543666</v>
      </c>
    </row>
    <row r="4003" spans="1:31" x14ac:dyDescent="0.25">
      <c r="A4003">
        <v>2071907</v>
      </c>
      <c r="B4003">
        <v>1</v>
      </c>
      <c r="C4003" t="s">
        <v>81</v>
      </c>
      <c r="D4003" t="s">
        <v>128</v>
      </c>
      <c r="E4003" t="s">
        <v>158</v>
      </c>
      <c r="F4003" t="s">
        <v>11670</v>
      </c>
      <c r="G4003" t="s">
        <v>160</v>
      </c>
      <c r="H4003" t="s">
        <v>143</v>
      </c>
      <c r="I4003" t="s">
        <v>135</v>
      </c>
      <c r="J4003" t="s">
        <v>136</v>
      </c>
      <c r="K4003" t="s">
        <v>137</v>
      </c>
      <c r="L4003" t="s">
        <v>11671</v>
      </c>
      <c r="M4003" t="s">
        <v>11672</v>
      </c>
      <c r="N4003">
        <v>3.480555555</v>
      </c>
      <c r="O4003">
        <v>0</v>
      </c>
      <c r="P4003">
        <v>12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3.9432373223865032</v>
      </c>
      <c r="Y4003">
        <v>0</v>
      </c>
      <c r="Z4003">
        <v>0</v>
      </c>
      <c r="AA4003">
        <v>0</v>
      </c>
      <c r="AB4003">
        <v>0</v>
      </c>
      <c r="AC4003">
        <v>0</v>
      </c>
      <c r="AD4003">
        <v>0</v>
      </c>
      <c r="AE4003">
        <v>3.9432373223865032</v>
      </c>
    </row>
    <row r="4004" spans="1:31" x14ac:dyDescent="0.25">
      <c r="A4004">
        <v>2071672</v>
      </c>
      <c r="B4004">
        <v>1</v>
      </c>
      <c r="C4004" t="s">
        <v>80</v>
      </c>
      <c r="D4004" t="s">
        <v>84</v>
      </c>
      <c r="E4004" t="s">
        <v>140</v>
      </c>
      <c r="F4004" t="s">
        <v>11673</v>
      </c>
      <c r="G4004" t="s">
        <v>273</v>
      </c>
      <c r="H4004" t="s">
        <v>143</v>
      </c>
      <c r="I4004" t="s">
        <v>135</v>
      </c>
      <c r="J4004" t="s">
        <v>136</v>
      </c>
      <c r="K4004" t="s">
        <v>155</v>
      </c>
      <c r="L4004" t="s">
        <v>11674</v>
      </c>
      <c r="M4004" t="s">
        <v>11675</v>
      </c>
      <c r="N4004">
        <v>3.365033333</v>
      </c>
      <c r="O4004">
        <v>0</v>
      </c>
      <c r="P4004">
        <v>683</v>
      </c>
      <c r="Q4004">
        <v>0</v>
      </c>
      <c r="R4004">
        <v>0</v>
      </c>
      <c r="S4004">
        <v>0</v>
      </c>
      <c r="T4004">
        <v>56</v>
      </c>
      <c r="U4004">
        <v>0</v>
      </c>
      <c r="V4004">
        <v>0</v>
      </c>
      <c r="W4004">
        <v>0</v>
      </c>
      <c r="X4004">
        <v>509.78344207885971</v>
      </c>
      <c r="Y4004">
        <v>0</v>
      </c>
      <c r="Z4004">
        <v>0</v>
      </c>
      <c r="AA4004">
        <v>0</v>
      </c>
      <c r="AB4004">
        <v>149.6765045335402</v>
      </c>
      <c r="AC4004">
        <v>0</v>
      </c>
      <c r="AD4004">
        <v>0</v>
      </c>
      <c r="AE4004">
        <v>659.4599466123999</v>
      </c>
    </row>
    <row r="4005" spans="1:31" x14ac:dyDescent="0.25">
      <c r="A4005">
        <v>2071572</v>
      </c>
      <c r="B4005">
        <v>1</v>
      </c>
      <c r="C4005" t="s">
        <v>81</v>
      </c>
      <c r="D4005" t="s">
        <v>118</v>
      </c>
      <c r="E4005" t="s">
        <v>177</v>
      </c>
      <c r="F4005" t="s">
        <v>11676</v>
      </c>
      <c r="G4005" t="s">
        <v>179</v>
      </c>
      <c r="H4005" t="s">
        <v>143</v>
      </c>
      <c r="I4005" t="s">
        <v>135</v>
      </c>
      <c r="J4005" t="s">
        <v>136</v>
      </c>
      <c r="K4005" t="s">
        <v>137</v>
      </c>
      <c r="L4005" t="s">
        <v>11677</v>
      </c>
      <c r="M4005" t="s">
        <v>11678</v>
      </c>
      <c r="N4005">
        <v>9.1752777769999998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1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7.7035578442757027</v>
      </c>
      <c r="AC4005">
        <v>0</v>
      </c>
      <c r="AD4005">
        <v>0</v>
      </c>
      <c r="AE4005">
        <v>7.7035578442757027</v>
      </c>
    </row>
    <row r="4006" spans="1:31" x14ac:dyDescent="0.25">
      <c r="A4006">
        <v>2071715</v>
      </c>
      <c r="B4006">
        <v>1</v>
      </c>
      <c r="C4006" t="s">
        <v>80</v>
      </c>
      <c r="D4006" t="s">
        <v>93</v>
      </c>
      <c r="E4006" t="s">
        <v>177</v>
      </c>
      <c r="F4006" t="s">
        <v>11679</v>
      </c>
      <c r="G4006" t="s">
        <v>183</v>
      </c>
      <c r="H4006" t="s">
        <v>143</v>
      </c>
      <c r="I4006" t="s">
        <v>135</v>
      </c>
      <c r="J4006" t="s">
        <v>136</v>
      </c>
      <c r="K4006" t="s">
        <v>137</v>
      </c>
      <c r="L4006" t="s">
        <v>11680</v>
      </c>
      <c r="M4006" t="s">
        <v>11681</v>
      </c>
      <c r="N4006">
        <v>5.9108333330000002</v>
      </c>
      <c r="O4006">
        <v>0</v>
      </c>
      <c r="P4006">
        <v>1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6.6288177055099998E-2</v>
      </c>
      <c r="Y4006">
        <v>0</v>
      </c>
      <c r="Z4006">
        <v>0</v>
      </c>
      <c r="AA4006">
        <v>0</v>
      </c>
      <c r="AB4006">
        <v>0</v>
      </c>
      <c r="AC4006">
        <v>0</v>
      </c>
      <c r="AD4006">
        <v>0</v>
      </c>
      <c r="AE4006">
        <v>6.6288177055099998E-2</v>
      </c>
    </row>
    <row r="4007" spans="1:31" x14ac:dyDescent="0.25">
      <c r="A4007">
        <v>2071864</v>
      </c>
      <c r="B4007">
        <v>1</v>
      </c>
      <c r="C4007" t="s">
        <v>80</v>
      </c>
      <c r="D4007" t="s">
        <v>93</v>
      </c>
      <c r="E4007" t="s">
        <v>177</v>
      </c>
      <c r="F4007" t="s">
        <v>11682</v>
      </c>
      <c r="G4007" t="s">
        <v>183</v>
      </c>
      <c r="H4007" t="s">
        <v>143</v>
      </c>
      <c r="I4007" t="s">
        <v>135</v>
      </c>
      <c r="J4007" t="s">
        <v>136</v>
      </c>
      <c r="K4007" t="s">
        <v>137</v>
      </c>
      <c r="L4007" t="s">
        <v>11683</v>
      </c>
      <c r="M4007" t="s">
        <v>11684</v>
      </c>
      <c r="N4007">
        <v>5.4775</v>
      </c>
      <c r="O4007">
        <v>0</v>
      </c>
      <c r="P4007">
        <v>1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6.0365933057779167E-2</v>
      </c>
      <c r="Y4007">
        <v>0</v>
      </c>
      <c r="Z4007">
        <v>0</v>
      </c>
      <c r="AA4007">
        <v>0</v>
      </c>
      <c r="AB4007">
        <v>0</v>
      </c>
      <c r="AC4007">
        <v>0</v>
      </c>
      <c r="AD4007">
        <v>0</v>
      </c>
      <c r="AE4007">
        <v>6.0365933057779167E-2</v>
      </c>
    </row>
    <row r="4008" spans="1:31" x14ac:dyDescent="0.25">
      <c r="A4008">
        <v>2071592</v>
      </c>
      <c r="B4008">
        <v>1</v>
      </c>
      <c r="C4008" t="s">
        <v>81</v>
      </c>
      <c r="D4008" t="s">
        <v>123</v>
      </c>
      <c r="E4008" t="s">
        <v>146</v>
      </c>
      <c r="F4008" t="s">
        <v>6395</v>
      </c>
      <c r="G4008" t="s">
        <v>133</v>
      </c>
      <c r="H4008" t="s">
        <v>134</v>
      </c>
      <c r="I4008" t="s">
        <v>135</v>
      </c>
      <c r="J4008" t="s">
        <v>136</v>
      </c>
      <c r="K4008" t="s">
        <v>137</v>
      </c>
      <c r="L4008" t="s">
        <v>11685</v>
      </c>
      <c r="M4008" t="s">
        <v>11686</v>
      </c>
      <c r="N4008">
        <v>1.8788888880000001</v>
      </c>
      <c r="O4008">
        <v>3</v>
      </c>
      <c r="P4008">
        <v>23</v>
      </c>
      <c r="Q4008">
        <v>244</v>
      </c>
      <c r="R4008">
        <v>278</v>
      </c>
      <c r="S4008">
        <v>26</v>
      </c>
      <c r="T4008">
        <v>52</v>
      </c>
      <c r="U4008">
        <v>0</v>
      </c>
      <c r="V4008">
        <v>0</v>
      </c>
      <c r="W4008">
        <v>0.71486882146567343</v>
      </c>
      <c r="X4008">
        <v>8.8892887150904194</v>
      </c>
      <c r="Y4008">
        <v>151.05096213601033</v>
      </c>
      <c r="Z4008">
        <v>178.27109662997827</v>
      </c>
      <c r="AA4008">
        <v>28.40430419029121</v>
      </c>
      <c r="AB4008">
        <v>55.275347597713754</v>
      </c>
      <c r="AC4008">
        <v>0</v>
      </c>
      <c r="AD4008">
        <v>0</v>
      </c>
      <c r="AE4008">
        <v>422.60586809054968</v>
      </c>
    </row>
    <row r="4009" spans="1:31" x14ac:dyDescent="0.25">
      <c r="A4009">
        <v>2072113</v>
      </c>
      <c r="B4009">
        <v>1</v>
      </c>
      <c r="C4009" t="s">
        <v>81</v>
      </c>
      <c r="D4009" t="s">
        <v>125</v>
      </c>
      <c r="E4009" t="s">
        <v>169</v>
      </c>
      <c r="F4009" t="s">
        <v>11687</v>
      </c>
      <c r="G4009" t="s">
        <v>171</v>
      </c>
      <c r="H4009" t="s">
        <v>134</v>
      </c>
      <c r="I4009" t="s">
        <v>135</v>
      </c>
      <c r="J4009" t="s">
        <v>136</v>
      </c>
      <c r="K4009" t="s">
        <v>137</v>
      </c>
      <c r="L4009" t="s">
        <v>11688</v>
      </c>
      <c r="M4009" t="s">
        <v>11689</v>
      </c>
      <c r="N4009">
        <v>4.2544444439999998</v>
      </c>
      <c r="O4009">
        <v>0</v>
      </c>
      <c r="P4009">
        <v>0</v>
      </c>
      <c r="Q4009">
        <v>0</v>
      </c>
      <c r="R4009">
        <v>2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9.0084872755576662</v>
      </c>
      <c r="AA4009">
        <v>0</v>
      </c>
      <c r="AB4009">
        <v>0</v>
      </c>
      <c r="AC4009">
        <v>0</v>
      </c>
      <c r="AD4009">
        <v>0</v>
      </c>
      <c r="AE4009">
        <v>9.0084872755576662</v>
      </c>
    </row>
    <row r="4010" spans="1:31" x14ac:dyDescent="0.25">
      <c r="A4010">
        <v>2071380</v>
      </c>
      <c r="B4010">
        <v>1</v>
      </c>
      <c r="C4010" t="s">
        <v>80</v>
      </c>
      <c r="D4010" t="s">
        <v>109</v>
      </c>
      <c r="E4010" t="s">
        <v>140</v>
      </c>
      <c r="F4010" t="s">
        <v>11690</v>
      </c>
      <c r="G4010" t="s">
        <v>283</v>
      </c>
      <c r="H4010" t="s">
        <v>143</v>
      </c>
      <c r="I4010" t="s">
        <v>135</v>
      </c>
      <c r="J4010" t="s">
        <v>136</v>
      </c>
      <c r="K4010" t="s">
        <v>137</v>
      </c>
      <c r="L4010" t="s">
        <v>11691</v>
      </c>
      <c r="M4010" t="s">
        <v>11692</v>
      </c>
      <c r="N4010">
        <v>1.3291666660000001</v>
      </c>
      <c r="O4010">
        <v>0</v>
      </c>
      <c r="P4010">
        <v>47</v>
      </c>
      <c r="Q4010">
        <v>0</v>
      </c>
      <c r="R4010">
        <v>12</v>
      </c>
      <c r="S4010">
        <v>0</v>
      </c>
      <c r="T4010">
        <v>11</v>
      </c>
      <c r="U4010">
        <v>0</v>
      </c>
      <c r="V4010">
        <v>0</v>
      </c>
      <c r="W4010">
        <v>0</v>
      </c>
      <c r="X4010">
        <v>11.595598985444655</v>
      </c>
      <c r="Y4010">
        <v>0</v>
      </c>
      <c r="Z4010">
        <v>21.827785805254919</v>
      </c>
      <c r="AA4010">
        <v>0</v>
      </c>
      <c r="AB4010">
        <v>4.8730867685829189</v>
      </c>
      <c r="AC4010">
        <v>0</v>
      </c>
      <c r="AD4010">
        <v>0</v>
      </c>
      <c r="AE4010">
        <v>38.296471559282494</v>
      </c>
    </row>
    <row r="4011" spans="1:31" x14ac:dyDescent="0.25">
      <c r="A4011">
        <v>2072170</v>
      </c>
      <c r="B4011">
        <v>1</v>
      </c>
      <c r="C4011" t="s">
        <v>80</v>
      </c>
      <c r="D4011" t="s">
        <v>93</v>
      </c>
      <c r="E4011" t="s">
        <v>177</v>
      </c>
      <c r="F4011" t="s">
        <v>11693</v>
      </c>
      <c r="G4011" t="s">
        <v>183</v>
      </c>
      <c r="H4011" t="s">
        <v>143</v>
      </c>
      <c r="I4011" t="s">
        <v>135</v>
      </c>
      <c r="J4011" t="s">
        <v>136</v>
      </c>
      <c r="K4011" t="s">
        <v>137</v>
      </c>
      <c r="L4011" t="s">
        <v>11694</v>
      </c>
      <c r="M4011" t="s">
        <v>11695</v>
      </c>
      <c r="N4011">
        <v>0.97250000000000003</v>
      </c>
      <c r="O4011">
        <v>0</v>
      </c>
      <c r="P4011">
        <v>3</v>
      </c>
      <c r="Q4011">
        <v>0</v>
      </c>
      <c r="R4011">
        <v>0</v>
      </c>
      <c r="S4011">
        <v>0</v>
      </c>
      <c r="T4011">
        <v>1</v>
      </c>
      <c r="U4011">
        <v>0</v>
      </c>
      <c r="V4011">
        <v>0</v>
      </c>
      <c r="W4011">
        <v>0</v>
      </c>
      <c r="X4011">
        <v>0.88131742868152252</v>
      </c>
      <c r="Y4011">
        <v>0</v>
      </c>
      <c r="Z4011">
        <v>0</v>
      </c>
      <c r="AA4011">
        <v>0</v>
      </c>
      <c r="AB4011">
        <v>0.11517177570813003</v>
      </c>
      <c r="AC4011">
        <v>0</v>
      </c>
      <c r="AD4011">
        <v>0</v>
      </c>
      <c r="AE4011">
        <v>0.99648920438965249</v>
      </c>
    </row>
    <row r="4012" spans="1:31" x14ac:dyDescent="0.25">
      <c r="A4012">
        <v>2071927</v>
      </c>
      <c r="B4012">
        <v>1</v>
      </c>
      <c r="C4012" t="s">
        <v>81</v>
      </c>
      <c r="D4012" t="s">
        <v>128</v>
      </c>
      <c r="E4012" t="s">
        <v>158</v>
      </c>
      <c r="F4012" t="s">
        <v>11696</v>
      </c>
      <c r="G4012" t="s">
        <v>283</v>
      </c>
      <c r="H4012" t="s">
        <v>143</v>
      </c>
      <c r="I4012" t="s">
        <v>135</v>
      </c>
      <c r="J4012" t="s">
        <v>136</v>
      </c>
      <c r="K4012" t="s">
        <v>137</v>
      </c>
      <c r="L4012" t="s">
        <v>11697</v>
      </c>
      <c r="M4012" t="s">
        <v>11698</v>
      </c>
      <c r="N4012">
        <v>8.8441666659999996</v>
      </c>
      <c r="O4012">
        <v>0</v>
      </c>
      <c r="P4012">
        <v>12</v>
      </c>
      <c r="Q4012">
        <v>0</v>
      </c>
      <c r="R4012">
        <v>1</v>
      </c>
      <c r="S4012">
        <v>0</v>
      </c>
      <c r="T4012">
        <v>2</v>
      </c>
      <c r="U4012">
        <v>0</v>
      </c>
      <c r="V4012">
        <v>0</v>
      </c>
      <c r="W4012">
        <v>0</v>
      </c>
      <c r="X4012">
        <v>23.912562551540756</v>
      </c>
      <c r="Y4012">
        <v>0</v>
      </c>
      <c r="Z4012">
        <v>2.9667125997447803</v>
      </c>
      <c r="AA4012">
        <v>0</v>
      </c>
      <c r="AB4012">
        <v>10.159323274449582</v>
      </c>
      <c r="AC4012">
        <v>0</v>
      </c>
      <c r="AD4012">
        <v>0</v>
      </c>
      <c r="AE4012">
        <v>37.038598425735117</v>
      </c>
    </row>
    <row r="4013" spans="1:31" x14ac:dyDescent="0.25">
      <c r="A4013">
        <v>2071678</v>
      </c>
      <c r="B4013">
        <v>1</v>
      </c>
      <c r="C4013" t="s">
        <v>80</v>
      </c>
      <c r="D4013" t="s">
        <v>110</v>
      </c>
      <c r="E4013" t="s">
        <v>177</v>
      </c>
      <c r="F4013" t="s">
        <v>11699</v>
      </c>
      <c r="G4013" t="s">
        <v>183</v>
      </c>
      <c r="H4013" t="s">
        <v>143</v>
      </c>
      <c r="I4013" t="s">
        <v>135</v>
      </c>
      <c r="J4013" t="s">
        <v>136</v>
      </c>
      <c r="K4013" t="s">
        <v>137</v>
      </c>
      <c r="L4013" t="s">
        <v>11700</v>
      </c>
      <c r="M4013" t="s">
        <v>11701</v>
      </c>
      <c r="N4013">
        <v>6.1275000000000004</v>
      </c>
      <c r="O4013">
        <v>0</v>
      </c>
      <c r="P4013">
        <v>1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1.4384841556922501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1.4384841556922501</v>
      </c>
    </row>
    <row r="4014" spans="1:31" x14ac:dyDescent="0.25">
      <c r="A4014">
        <v>2072070</v>
      </c>
      <c r="B4014">
        <v>1</v>
      </c>
      <c r="C4014" t="s">
        <v>81</v>
      </c>
      <c r="D4014" t="s">
        <v>121</v>
      </c>
      <c r="E4014" t="s">
        <v>169</v>
      </c>
      <c r="F4014" t="s">
        <v>11702</v>
      </c>
      <c r="G4014" t="s">
        <v>133</v>
      </c>
      <c r="H4014" t="s">
        <v>134</v>
      </c>
      <c r="I4014" t="s">
        <v>259</v>
      </c>
      <c r="J4014" t="s">
        <v>136</v>
      </c>
      <c r="K4014" t="s">
        <v>137</v>
      </c>
      <c r="L4014" t="s">
        <v>11703</v>
      </c>
      <c r="M4014" t="s">
        <v>11704</v>
      </c>
      <c r="N4014">
        <v>9.1666660000000004E-3</v>
      </c>
      <c r="O4014">
        <v>0</v>
      </c>
      <c r="P4014">
        <v>238</v>
      </c>
      <c r="Q4014">
        <v>1</v>
      </c>
      <c r="R4014">
        <v>25</v>
      </c>
      <c r="S4014">
        <v>6</v>
      </c>
      <c r="T4014">
        <v>10</v>
      </c>
      <c r="U4014">
        <v>0</v>
      </c>
      <c r="V4014">
        <v>0</v>
      </c>
      <c r="W4014">
        <v>0</v>
      </c>
      <c r="X4014">
        <v>0.38796537393049335</v>
      </c>
      <c r="Y4014">
        <v>4.7128030019125003E-3</v>
      </c>
      <c r="Z4014">
        <v>6.5758450821350831E-2</v>
      </c>
      <c r="AA4014">
        <v>0.22337748258608753</v>
      </c>
      <c r="AB4014">
        <v>9.2827347370266669E-2</v>
      </c>
      <c r="AC4014">
        <v>0</v>
      </c>
      <c r="AD4014">
        <v>0</v>
      </c>
      <c r="AE4014">
        <v>0.77464145771011095</v>
      </c>
    </row>
    <row r="4015" spans="1:31" x14ac:dyDescent="0.25">
      <c r="A4015">
        <v>2072027</v>
      </c>
      <c r="B4015">
        <v>1</v>
      </c>
      <c r="C4015" t="s">
        <v>80</v>
      </c>
      <c r="D4015" t="s">
        <v>99</v>
      </c>
      <c r="E4015" t="s">
        <v>158</v>
      </c>
      <c r="F4015" t="s">
        <v>11705</v>
      </c>
      <c r="G4015" t="s">
        <v>1378</v>
      </c>
      <c r="H4015" t="s">
        <v>143</v>
      </c>
      <c r="I4015" t="s">
        <v>135</v>
      </c>
      <c r="J4015" t="s">
        <v>136</v>
      </c>
      <c r="K4015" t="s">
        <v>137</v>
      </c>
      <c r="L4015" t="s">
        <v>11706</v>
      </c>
      <c r="M4015" t="s">
        <v>11707</v>
      </c>
      <c r="N4015">
        <v>1.598333333</v>
      </c>
      <c r="O4015">
        <v>0</v>
      </c>
      <c r="P4015">
        <v>11</v>
      </c>
      <c r="Q4015">
        <v>0</v>
      </c>
      <c r="R4015">
        <v>0</v>
      </c>
      <c r="S4015">
        <v>0</v>
      </c>
      <c r="T4015">
        <v>1</v>
      </c>
      <c r="U4015">
        <v>0</v>
      </c>
      <c r="V4015">
        <v>0</v>
      </c>
      <c r="W4015">
        <v>0</v>
      </c>
      <c r="X4015">
        <v>4.6062298787531049</v>
      </c>
      <c r="Y4015">
        <v>0</v>
      </c>
      <c r="Z4015">
        <v>0</v>
      </c>
      <c r="AA4015">
        <v>0</v>
      </c>
      <c r="AB4015">
        <v>1.9637201262302222E-2</v>
      </c>
      <c r="AC4015">
        <v>0</v>
      </c>
      <c r="AD4015">
        <v>0</v>
      </c>
      <c r="AE4015">
        <v>4.6258670800154071</v>
      </c>
    </row>
    <row r="4016" spans="1:31" x14ac:dyDescent="0.25">
      <c r="A4016">
        <v>2071386</v>
      </c>
      <c r="B4016">
        <v>1</v>
      </c>
      <c r="C4016" t="s">
        <v>80</v>
      </c>
      <c r="D4016" t="s">
        <v>106</v>
      </c>
      <c r="E4016" t="s">
        <v>158</v>
      </c>
      <c r="F4016" t="s">
        <v>11708</v>
      </c>
      <c r="G4016" t="s">
        <v>160</v>
      </c>
      <c r="H4016" t="s">
        <v>143</v>
      </c>
      <c r="I4016" t="s">
        <v>135</v>
      </c>
      <c r="J4016" t="s">
        <v>136</v>
      </c>
      <c r="K4016" t="s">
        <v>137</v>
      </c>
      <c r="L4016" t="s">
        <v>11709</v>
      </c>
      <c r="M4016" t="s">
        <v>11710</v>
      </c>
      <c r="N4016">
        <v>7.3475000000000001</v>
      </c>
      <c r="O4016">
        <v>0</v>
      </c>
      <c r="P4016">
        <v>0</v>
      </c>
      <c r="Q4016">
        <v>0</v>
      </c>
      <c r="R4016">
        <v>1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8.7503429608286679E-2</v>
      </c>
      <c r="AA4016">
        <v>0</v>
      </c>
      <c r="AB4016">
        <v>0</v>
      </c>
      <c r="AC4016">
        <v>0</v>
      </c>
      <c r="AD4016">
        <v>0</v>
      </c>
      <c r="AE4016">
        <v>8.7503429608286679E-2</v>
      </c>
    </row>
    <row r="4017" spans="1:31" x14ac:dyDescent="0.25">
      <c r="A4017">
        <v>2071778</v>
      </c>
      <c r="B4017">
        <v>1</v>
      </c>
      <c r="C4017" t="s">
        <v>81</v>
      </c>
      <c r="D4017" t="s">
        <v>128</v>
      </c>
      <c r="E4017" t="s">
        <v>177</v>
      </c>
      <c r="F4017" t="s">
        <v>11711</v>
      </c>
      <c r="G4017" t="s">
        <v>183</v>
      </c>
      <c r="H4017" t="s">
        <v>143</v>
      </c>
      <c r="I4017" t="s">
        <v>135</v>
      </c>
      <c r="J4017" t="s">
        <v>136</v>
      </c>
      <c r="K4017" t="s">
        <v>137</v>
      </c>
      <c r="L4017" t="s">
        <v>11712</v>
      </c>
      <c r="M4017" t="s">
        <v>11713</v>
      </c>
      <c r="N4017">
        <v>9.2044444439999999</v>
      </c>
      <c r="O4017">
        <v>0</v>
      </c>
      <c r="P4017">
        <v>0</v>
      </c>
      <c r="Q4017">
        <v>0</v>
      </c>
      <c r="R4017">
        <v>1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</v>
      </c>
    </row>
    <row r="4018" spans="1:31" x14ac:dyDescent="0.25">
      <c r="A4018">
        <v>2072156</v>
      </c>
      <c r="B4018">
        <v>1</v>
      </c>
      <c r="C4018" t="s">
        <v>81</v>
      </c>
      <c r="D4018" t="s">
        <v>117</v>
      </c>
      <c r="E4018" t="s">
        <v>177</v>
      </c>
      <c r="F4018" t="s">
        <v>11714</v>
      </c>
      <c r="G4018" t="s">
        <v>183</v>
      </c>
      <c r="H4018" t="s">
        <v>143</v>
      </c>
      <c r="I4018" t="s">
        <v>135</v>
      </c>
      <c r="J4018" t="s">
        <v>136</v>
      </c>
      <c r="K4018" t="s">
        <v>137</v>
      </c>
      <c r="L4018" t="s">
        <v>11715</v>
      </c>
      <c r="M4018" t="s">
        <v>11716</v>
      </c>
      <c r="N4018">
        <v>0.65583333300000002</v>
      </c>
      <c r="O4018">
        <v>0</v>
      </c>
      <c r="P4018">
        <v>2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0.27159287861852249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0</v>
      </c>
      <c r="AE4018">
        <v>0.27159287861852249</v>
      </c>
    </row>
    <row r="4019" spans="1:31" x14ac:dyDescent="0.25">
      <c r="A4019">
        <v>2072087</v>
      </c>
      <c r="B4019">
        <v>1</v>
      </c>
      <c r="C4019" t="s">
        <v>80</v>
      </c>
      <c r="D4019" t="s">
        <v>97</v>
      </c>
      <c r="E4019" t="s">
        <v>177</v>
      </c>
      <c r="F4019" t="s">
        <v>11717</v>
      </c>
      <c r="G4019" t="s">
        <v>183</v>
      </c>
      <c r="H4019" t="s">
        <v>143</v>
      </c>
      <c r="I4019" t="s">
        <v>135</v>
      </c>
      <c r="J4019" t="s">
        <v>136</v>
      </c>
      <c r="K4019" t="s">
        <v>137</v>
      </c>
      <c r="L4019" t="s">
        <v>11718</v>
      </c>
      <c r="M4019" t="s">
        <v>11719</v>
      </c>
      <c r="N4019">
        <v>2.2772222219999998</v>
      </c>
      <c r="O4019">
        <v>0</v>
      </c>
      <c r="P4019">
        <v>0</v>
      </c>
      <c r="Q4019">
        <v>0</v>
      </c>
      <c r="R4019">
        <v>1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0.64761894296777167</v>
      </c>
      <c r="AA4019">
        <v>0</v>
      </c>
      <c r="AB4019">
        <v>0</v>
      </c>
      <c r="AC4019">
        <v>0</v>
      </c>
      <c r="AD4019">
        <v>0</v>
      </c>
      <c r="AE4019">
        <v>0.64761894296777167</v>
      </c>
    </row>
    <row r="4020" spans="1:31" x14ac:dyDescent="0.25">
      <c r="A4020">
        <v>2072010</v>
      </c>
      <c r="B4020">
        <v>1</v>
      </c>
      <c r="C4020" t="s">
        <v>81</v>
      </c>
      <c r="D4020" t="s">
        <v>126</v>
      </c>
      <c r="E4020" t="s">
        <v>140</v>
      </c>
      <c r="F4020" t="s">
        <v>11720</v>
      </c>
      <c r="G4020" t="s">
        <v>2960</v>
      </c>
      <c r="H4020" t="s">
        <v>143</v>
      </c>
      <c r="I4020" t="s">
        <v>135</v>
      </c>
      <c r="J4020" t="s">
        <v>136</v>
      </c>
      <c r="K4020" t="s">
        <v>137</v>
      </c>
      <c r="L4020" t="s">
        <v>11721</v>
      </c>
      <c r="M4020" t="s">
        <v>11722</v>
      </c>
      <c r="N4020">
        <v>0.757222222</v>
      </c>
      <c r="O4020">
        <v>0</v>
      </c>
      <c r="P4020">
        <v>22</v>
      </c>
      <c r="Q4020">
        <v>0</v>
      </c>
      <c r="R4020">
        <v>0</v>
      </c>
      <c r="S4020">
        <v>0</v>
      </c>
      <c r="T4020">
        <v>3</v>
      </c>
      <c r="U4020">
        <v>0</v>
      </c>
      <c r="V4020">
        <v>0</v>
      </c>
      <c r="W4020">
        <v>0</v>
      </c>
      <c r="X4020">
        <v>1.7149605052017787</v>
      </c>
      <c r="Y4020">
        <v>0</v>
      </c>
      <c r="Z4020">
        <v>0</v>
      </c>
      <c r="AA4020">
        <v>0</v>
      </c>
      <c r="AB4020">
        <v>9.2391144826011153</v>
      </c>
      <c r="AC4020">
        <v>0</v>
      </c>
      <c r="AD4020">
        <v>0</v>
      </c>
      <c r="AE4020">
        <v>10.954074987802894</v>
      </c>
    </row>
    <row r="4021" spans="1:31" x14ac:dyDescent="0.25">
      <c r="A4021">
        <v>2071423</v>
      </c>
      <c r="B4021">
        <v>1</v>
      </c>
      <c r="C4021" t="s">
        <v>81</v>
      </c>
      <c r="D4021" t="s">
        <v>112</v>
      </c>
      <c r="E4021" t="s">
        <v>158</v>
      </c>
      <c r="F4021" t="s">
        <v>11723</v>
      </c>
      <c r="G4021" t="s">
        <v>366</v>
      </c>
      <c r="H4021" t="s">
        <v>143</v>
      </c>
      <c r="I4021" t="s">
        <v>135</v>
      </c>
      <c r="J4021" t="s">
        <v>136</v>
      </c>
      <c r="K4021" t="s">
        <v>137</v>
      </c>
      <c r="L4021" t="s">
        <v>11724</v>
      </c>
      <c r="M4021" t="s">
        <v>11725</v>
      </c>
      <c r="N4021">
        <v>9.5808333329999993</v>
      </c>
      <c r="O4021">
        <v>0</v>
      </c>
      <c r="P4021">
        <v>68</v>
      </c>
      <c r="Q4021">
        <v>0</v>
      </c>
      <c r="R4021">
        <v>3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87.292784684007955</v>
      </c>
      <c r="Y4021">
        <v>0</v>
      </c>
      <c r="Z4021">
        <v>4.6881033647564285</v>
      </c>
      <c r="AA4021">
        <v>0</v>
      </c>
      <c r="AB4021">
        <v>0</v>
      </c>
      <c r="AC4021">
        <v>0</v>
      </c>
      <c r="AD4021">
        <v>0</v>
      </c>
      <c r="AE4021">
        <v>91.980888048764385</v>
      </c>
    </row>
    <row r="4022" spans="1:31" x14ac:dyDescent="0.25">
      <c r="A4022">
        <v>2071469</v>
      </c>
      <c r="B4022">
        <v>1</v>
      </c>
      <c r="C4022" t="s">
        <v>80</v>
      </c>
      <c r="D4022" t="s">
        <v>101</v>
      </c>
      <c r="E4022" t="s">
        <v>131</v>
      </c>
      <c r="F4022" t="s">
        <v>11726</v>
      </c>
      <c r="G4022" t="s">
        <v>133</v>
      </c>
      <c r="H4022" t="s">
        <v>134</v>
      </c>
      <c r="I4022" t="s">
        <v>259</v>
      </c>
      <c r="J4022" t="s">
        <v>136</v>
      </c>
      <c r="K4022" t="s">
        <v>137</v>
      </c>
      <c r="L4022" t="s">
        <v>11727</v>
      </c>
      <c r="M4022" t="s">
        <v>11728</v>
      </c>
      <c r="N4022">
        <v>1.1111111E-2</v>
      </c>
      <c r="O4022">
        <v>13</v>
      </c>
      <c r="P4022">
        <v>2908</v>
      </c>
      <c r="Q4022">
        <v>9</v>
      </c>
      <c r="R4022">
        <v>93</v>
      </c>
      <c r="S4022">
        <v>26</v>
      </c>
      <c r="T4022">
        <v>317</v>
      </c>
      <c r="U4022">
        <v>3</v>
      </c>
      <c r="V4022">
        <v>1</v>
      </c>
      <c r="W4022">
        <v>5.0908805600844445E-2</v>
      </c>
      <c r="X4022">
        <v>5.5955897578165503</v>
      </c>
      <c r="Y4022">
        <v>0.36750471642784449</v>
      </c>
      <c r="Z4022">
        <v>0.33389188992426655</v>
      </c>
      <c r="AA4022">
        <v>1.1453688123880887</v>
      </c>
      <c r="AB4022">
        <v>2.4251891471851121</v>
      </c>
      <c r="AC4022">
        <v>1.4667283065985552</v>
      </c>
      <c r="AD4022">
        <v>5.4587919850333346E-3</v>
      </c>
      <c r="AE4022">
        <v>11.390640227926296</v>
      </c>
    </row>
    <row r="4023" spans="1:31" x14ac:dyDescent="0.25">
      <c r="A4023">
        <v>2071964</v>
      </c>
      <c r="B4023">
        <v>1</v>
      </c>
      <c r="C4023" t="s">
        <v>80</v>
      </c>
      <c r="D4023" t="s">
        <v>106</v>
      </c>
      <c r="E4023" t="s">
        <v>169</v>
      </c>
      <c r="F4023" t="s">
        <v>11729</v>
      </c>
      <c r="G4023" t="s">
        <v>209</v>
      </c>
      <c r="H4023" t="s">
        <v>134</v>
      </c>
      <c r="I4023" t="s">
        <v>135</v>
      </c>
      <c r="J4023" t="s">
        <v>136</v>
      </c>
      <c r="K4023" t="s">
        <v>137</v>
      </c>
      <c r="L4023" t="s">
        <v>11730</v>
      </c>
      <c r="M4023" t="s">
        <v>11731</v>
      </c>
      <c r="N4023">
        <v>2.920833333</v>
      </c>
      <c r="O4023">
        <v>0</v>
      </c>
      <c r="P4023">
        <v>0</v>
      </c>
      <c r="Q4023">
        <v>0</v>
      </c>
      <c r="R4023">
        <v>1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7.3905332499342249</v>
      </c>
      <c r="AA4023">
        <v>0</v>
      </c>
      <c r="AB4023">
        <v>0</v>
      </c>
      <c r="AC4023">
        <v>0</v>
      </c>
      <c r="AD4023">
        <v>0</v>
      </c>
      <c r="AE4023">
        <v>7.3905332499342249</v>
      </c>
    </row>
    <row r="4024" spans="1:31" x14ac:dyDescent="0.25">
      <c r="A4024">
        <v>2071446</v>
      </c>
      <c r="B4024">
        <v>1</v>
      </c>
      <c r="C4024" t="s">
        <v>81</v>
      </c>
      <c r="D4024" t="s">
        <v>127</v>
      </c>
      <c r="E4024" t="s">
        <v>140</v>
      </c>
      <c r="F4024" t="s">
        <v>11732</v>
      </c>
      <c r="G4024" t="s">
        <v>142</v>
      </c>
      <c r="H4024" t="s">
        <v>143</v>
      </c>
      <c r="I4024" t="s">
        <v>135</v>
      </c>
      <c r="J4024" t="s">
        <v>136</v>
      </c>
      <c r="K4024" t="s">
        <v>137</v>
      </c>
      <c r="L4024" t="s">
        <v>11733</v>
      </c>
      <c r="M4024" t="s">
        <v>11734</v>
      </c>
      <c r="N4024">
        <v>2.761666666</v>
      </c>
      <c r="O4024">
        <v>0</v>
      </c>
      <c r="P4024">
        <v>32</v>
      </c>
      <c r="Q4024">
        <v>0</v>
      </c>
      <c r="R4024">
        <v>15</v>
      </c>
      <c r="S4024">
        <v>0</v>
      </c>
      <c r="T4024">
        <v>3</v>
      </c>
      <c r="U4024">
        <v>0</v>
      </c>
      <c r="V4024">
        <v>0</v>
      </c>
      <c r="W4024">
        <v>0</v>
      </c>
      <c r="X4024">
        <v>19.119610812285334</v>
      </c>
      <c r="Y4024">
        <v>0</v>
      </c>
      <c r="Z4024">
        <v>7.7551793819780785</v>
      </c>
      <c r="AA4024">
        <v>0</v>
      </c>
      <c r="AB4024">
        <v>2.01619822473344</v>
      </c>
      <c r="AC4024">
        <v>0</v>
      </c>
      <c r="AD4024">
        <v>0</v>
      </c>
      <c r="AE4024">
        <v>28.890988418996852</v>
      </c>
    </row>
    <row r="4025" spans="1:31" x14ac:dyDescent="0.25">
      <c r="A4025">
        <v>2071509</v>
      </c>
      <c r="B4025">
        <v>1</v>
      </c>
      <c r="C4025" t="s">
        <v>80</v>
      </c>
      <c r="D4025" t="s">
        <v>83</v>
      </c>
      <c r="E4025" t="s">
        <v>177</v>
      </c>
      <c r="F4025" t="s">
        <v>11735</v>
      </c>
      <c r="G4025" t="s">
        <v>183</v>
      </c>
      <c r="H4025" t="s">
        <v>143</v>
      </c>
      <c r="I4025" t="s">
        <v>135</v>
      </c>
      <c r="J4025" t="s">
        <v>136</v>
      </c>
      <c r="K4025" t="s">
        <v>137</v>
      </c>
      <c r="L4025" t="s">
        <v>11736</v>
      </c>
      <c r="M4025" t="s">
        <v>11737</v>
      </c>
      <c r="N4025">
        <v>3.1002777770000001</v>
      </c>
      <c r="O4025">
        <v>0</v>
      </c>
      <c r="P4025">
        <v>1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0.23750152915080947</v>
      </c>
      <c r="Y4025">
        <v>0</v>
      </c>
      <c r="Z4025">
        <v>0</v>
      </c>
      <c r="AA4025">
        <v>0</v>
      </c>
      <c r="AB4025">
        <v>0</v>
      </c>
      <c r="AC4025">
        <v>0</v>
      </c>
      <c r="AD4025">
        <v>0</v>
      </c>
      <c r="AE4025">
        <v>0.23750152915080947</v>
      </c>
    </row>
    <row r="4026" spans="1:31" x14ac:dyDescent="0.25">
      <c r="A4026">
        <v>2071947</v>
      </c>
      <c r="B4026">
        <v>1</v>
      </c>
      <c r="C4026" t="s">
        <v>81</v>
      </c>
      <c r="D4026" t="s">
        <v>121</v>
      </c>
      <c r="E4026" t="s">
        <v>158</v>
      </c>
      <c r="F4026" t="s">
        <v>11738</v>
      </c>
      <c r="G4026" t="s">
        <v>160</v>
      </c>
      <c r="H4026" t="s">
        <v>143</v>
      </c>
      <c r="I4026" t="s">
        <v>135</v>
      </c>
      <c r="J4026" t="s">
        <v>136</v>
      </c>
      <c r="K4026" t="s">
        <v>137</v>
      </c>
      <c r="L4026" t="s">
        <v>11739</v>
      </c>
      <c r="M4026" t="s">
        <v>11740</v>
      </c>
      <c r="N4026">
        <v>2.3163888880000001</v>
      </c>
      <c r="O4026">
        <v>0</v>
      </c>
      <c r="P4026">
        <v>64</v>
      </c>
      <c r="Q4026">
        <v>0</v>
      </c>
      <c r="R4026">
        <v>6</v>
      </c>
      <c r="S4026">
        <v>0</v>
      </c>
      <c r="T4026">
        <v>6</v>
      </c>
      <c r="U4026">
        <v>0</v>
      </c>
      <c r="V4026">
        <v>0</v>
      </c>
      <c r="W4026">
        <v>0</v>
      </c>
      <c r="X4026">
        <v>22.234113124420865</v>
      </c>
      <c r="Y4026">
        <v>0</v>
      </c>
      <c r="Z4026">
        <v>1.257665787810434</v>
      </c>
      <c r="AA4026">
        <v>0</v>
      </c>
      <c r="AB4026">
        <v>2.9916404412179531</v>
      </c>
      <c r="AC4026">
        <v>0</v>
      </c>
      <c r="AD4026">
        <v>0</v>
      </c>
      <c r="AE4026">
        <v>26.483419353449253</v>
      </c>
    </row>
    <row r="4027" spans="1:31" x14ac:dyDescent="0.25">
      <c r="A4027">
        <v>2072093</v>
      </c>
      <c r="B4027">
        <v>1</v>
      </c>
      <c r="C4027" t="s">
        <v>80</v>
      </c>
      <c r="D4027" t="s">
        <v>108</v>
      </c>
      <c r="E4027" t="s">
        <v>158</v>
      </c>
      <c r="F4027" t="s">
        <v>11741</v>
      </c>
      <c r="G4027" t="s">
        <v>160</v>
      </c>
      <c r="H4027" t="s">
        <v>143</v>
      </c>
      <c r="I4027" t="s">
        <v>135</v>
      </c>
      <c r="J4027" t="s">
        <v>136</v>
      </c>
      <c r="K4027" t="s">
        <v>137</v>
      </c>
      <c r="L4027" t="s">
        <v>11742</v>
      </c>
      <c r="M4027" t="s">
        <v>11743</v>
      </c>
      <c r="N4027">
        <v>4.6433333330000002</v>
      </c>
      <c r="O4027">
        <v>0</v>
      </c>
      <c r="P4027">
        <v>2</v>
      </c>
      <c r="Q4027">
        <v>0</v>
      </c>
      <c r="R4027">
        <v>1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1.5199387669033336E-2</v>
      </c>
      <c r="Y4027">
        <v>0</v>
      </c>
      <c r="Z4027">
        <v>7.9052035089685715</v>
      </c>
      <c r="AA4027">
        <v>0</v>
      </c>
      <c r="AB4027">
        <v>0</v>
      </c>
      <c r="AC4027">
        <v>0</v>
      </c>
      <c r="AD4027">
        <v>0</v>
      </c>
      <c r="AE4027">
        <v>7.9204028966376052</v>
      </c>
    </row>
    <row r="4028" spans="1:31" x14ac:dyDescent="0.25">
      <c r="A4028">
        <v>2071406</v>
      </c>
      <c r="B4028">
        <v>1</v>
      </c>
      <c r="C4028" t="s">
        <v>80</v>
      </c>
      <c r="D4028" t="s">
        <v>82</v>
      </c>
      <c r="E4028" t="s">
        <v>146</v>
      </c>
      <c r="F4028" t="s">
        <v>11744</v>
      </c>
      <c r="G4028" t="s">
        <v>513</v>
      </c>
      <c r="H4028" t="s">
        <v>134</v>
      </c>
      <c r="I4028" t="s">
        <v>135</v>
      </c>
      <c r="J4028" t="s">
        <v>136</v>
      </c>
      <c r="K4028" t="s">
        <v>155</v>
      </c>
      <c r="L4028" t="s">
        <v>11745</v>
      </c>
      <c r="M4028" t="s">
        <v>11746</v>
      </c>
      <c r="N4028">
        <v>0.187954444</v>
      </c>
      <c r="O4028">
        <v>0</v>
      </c>
      <c r="P4028">
        <v>905</v>
      </c>
      <c r="Q4028">
        <v>0</v>
      </c>
      <c r="R4028">
        <v>0</v>
      </c>
      <c r="S4028">
        <v>5</v>
      </c>
      <c r="T4028">
        <v>1277</v>
      </c>
      <c r="U4028">
        <v>1</v>
      </c>
      <c r="V4028">
        <v>20</v>
      </c>
      <c r="W4028">
        <v>0</v>
      </c>
      <c r="X4028">
        <v>29.629666742485824</v>
      </c>
      <c r="Y4028">
        <v>0</v>
      </c>
      <c r="Z4028">
        <v>0</v>
      </c>
      <c r="AA4028">
        <v>324.501386564163</v>
      </c>
      <c r="AB4028">
        <v>228.0441302059136</v>
      </c>
      <c r="AC4028">
        <v>12.120174693800159</v>
      </c>
      <c r="AD4028">
        <v>14.893467107979497</v>
      </c>
      <c r="AE4028">
        <v>609.18882531434213</v>
      </c>
    </row>
    <row r="4029" spans="1:31" x14ac:dyDescent="0.25">
      <c r="A4029">
        <v>2071801</v>
      </c>
      <c r="B4029">
        <v>1</v>
      </c>
      <c r="C4029" t="s">
        <v>81</v>
      </c>
      <c r="D4029" t="s">
        <v>128</v>
      </c>
      <c r="E4029" t="s">
        <v>131</v>
      </c>
      <c r="F4029" t="s">
        <v>6006</v>
      </c>
      <c r="G4029" t="s">
        <v>133</v>
      </c>
      <c r="H4029" t="s">
        <v>134</v>
      </c>
      <c r="I4029" t="s">
        <v>135</v>
      </c>
      <c r="J4029" t="s">
        <v>136</v>
      </c>
      <c r="K4029" t="s">
        <v>137</v>
      </c>
      <c r="L4029" t="s">
        <v>11747</v>
      </c>
      <c r="M4029" t="s">
        <v>11748</v>
      </c>
      <c r="N4029">
        <v>0.50666666599999999</v>
      </c>
      <c r="O4029">
        <v>6</v>
      </c>
      <c r="P4029">
        <v>1248</v>
      </c>
      <c r="Q4029">
        <v>21</v>
      </c>
      <c r="R4029">
        <v>16</v>
      </c>
      <c r="S4029">
        <v>11</v>
      </c>
      <c r="T4029">
        <v>88</v>
      </c>
      <c r="U4029">
        <v>0</v>
      </c>
      <c r="V4029">
        <v>0</v>
      </c>
      <c r="W4029">
        <v>1.0486039972546168</v>
      </c>
      <c r="X4029">
        <v>91.299234066694282</v>
      </c>
      <c r="Y4029">
        <v>52.562956761017645</v>
      </c>
      <c r="Z4029">
        <v>13.615030126779704</v>
      </c>
      <c r="AA4029">
        <v>39.81285856631677</v>
      </c>
      <c r="AB4029">
        <v>14.380226747218304</v>
      </c>
      <c r="AC4029">
        <v>0</v>
      </c>
      <c r="AD4029">
        <v>0</v>
      </c>
      <c r="AE4029">
        <v>212.71891026528135</v>
      </c>
    </row>
    <row r="4030" spans="1:31" x14ac:dyDescent="0.25">
      <c r="A4030">
        <v>2072050</v>
      </c>
      <c r="B4030">
        <v>1</v>
      </c>
      <c r="C4030" t="s">
        <v>80</v>
      </c>
      <c r="D4030" t="s">
        <v>83</v>
      </c>
      <c r="E4030" t="s">
        <v>158</v>
      </c>
      <c r="F4030" t="s">
        <v>11749</v>
      </c>
      <c r="G4030" t="s">
        <v>160</v>
      </c>
      <c r="H4030" t="s">
        <v>143</v>
      </c>
      <c r="I4030" t="s">
        <v>135</v>
      </c>
      <c r="J4030" t="s">
        <v>136</v>
      </c>
      <c r="K4030" t="s">
        <v>137</v>
      </c>
      <c r="L4030" t="s">
        <v>11750</v>
      </c>
      <c r="M4030" t="s">
        <v>11751</v>
      </c>
      <c r="N4030">
        <v>2.3230555549999998</v>
      </c>
      <c r="O4030">
        <v>0</v>
      </c>
      <c r="P4030">
        <v>1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0.60685595542646675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0.60685595542646675</v>
      </c>
    </row>
    <row r="4031" spans="1:31" x14ac:dyDescent="0.25">
      <c r="A4031">
        <v>2071901</v>
      </c>
      <c r="B4031">
        <v>1</v>
      </c>
      <c r="C4031" t="s">
        <v>80</v>
      </c>
      <c r="D4031" t="s">
        <v>93</v>
      </c>
      <c r="E4031" t="s">
        <v>140</v>
      </c>
      <c r="F4031" t="s">
        <v>11752</v>
      </c>
      <c r="G4031" t="s">
        <v>324</v>
      </c>
      <c r="H4031" t="s">
        <v>143</v>
      </c>
      <c r="I4031" t="s">
        <v>135</v>
      </c>
      <c r="J4031" t="s">
        <v>136</v>
      </c>
      <c r="K4031" t="s">
        <v>137</v>
      </c>
      <c r="L4031" t="s">
        <v>11753</v>
      </c>
      <c r="M4031" t="s">
        <v>11754</v>
      </c>
      <c r="N4031">
        <v>0.33833333300000001</v>
      </c>
      <c r="O4031">
        <v>0</v>
      </c>
      <c r="P4031">
        <v>0</v>
      </c>
      <c r="Q4031">
        <v>0</v>
      </c>
      <c r="R4031">
        <v>0</v>
      </c>
      <c r="S4031">
        <v>0</v>
      </c>
      <c r="T4031">
        <v>82</v>
      </c>
      <c r="U4031">
        <v>0</v>
      </c>
      <c r="V4031">
        <v>1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18.697512602006697</v>
      </c>
      <c r="AC4031">
        <v>0</v>
      </c>
      <c r="AD4031">
        <v>2.71984366393376</v>
      </c>
      <c r="AE4031">
        <v>21.417356265940455</v>
      </c>
    </row>
    <row r="4032" spans="1:31" x14ac:dyDescent="0.25">
      <c r="A4032">
        <v>2071552</v>
      </c>
      <c r="B4032">
        <v>1</v>
      </c>
      <c r="C4032" t="s">
        <v>81</v>
      </c>
      <c r="D4032" t="s">
        <v>113</v>
      </c>
      <c r="E4032" t="s">
        <v>177</v>
      </c>
      <c r="F4032" t="s">
        <v>11755</v>
      </c>
      <c r="G4032" t="s">
        <v>183</v>
      </c>
      <c r="H4032" t="s">
        <v>143</v>
      </c>
      <c r="I4032" t="s">
        <v>135</v>
      </c>
      <c r="J4032" t="s">
        <v>136</v>
      </c>
      <c r="K4032" t="s">
        <v>137</v>
      </c>
      <c r="L4032" t="s">
        <v>11756</v>
      </c>
      <c r="M4032" t="s">
        <v>11757</v>
      </c>
      <c r="N4032">
        <v>3.9952777770000001</v>
      </c>
      <c r="O4032">
        <v>0</v>
      </c>
      <c r="P4032">
        <v>1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1.8250466126217968</v>
      </c>
      <c r="Y4032">
        <v>0</v>
      </c>
      <c r="Z4032">
        <v>0</v>
      </c>
      <c r="AA4032">
        <v>0</v>
      </c>
      <c r="AB4032">
        <v>0</v>
      </c>
      <c r="AC4032">
        <v>0</v>
      </c>
      <c r="AD4032">
        <v>0</v>
      </c>
      <c r="AE4032">
        <v>1.8250466126217968</v>
      </c>
    </row>
    <row r="4033" spans="1:31" x14ac:dyDescent="0.25">
      <c r="A4033">
        <v>2071526</v>
      </c>
      <c r="B4033">
        <v>1</v>
      </c>
      <c r="C4033" t="s">
        <v>80</v>
      </c>
      <c r="D4033" t="s">
        <v>90</v>
      </c>
      <c r="E4033" t="s">
        <v>169</v>
      </c>
      <c r="F4033" t="s">
        <v>11758</v>
      </c>
      <c r="G4033" t="s">
        <v>273</v>
      </c>
      <c r="H4033" t="s">
        <v>134</v>
      </c>
      <c r="I4033" t="s">
        <v>135</v>
      </c>
      <c r="J4033" t="s">
        <v>136</v>
      </c>
      <c r="K4033" t="s">
        <v>155</v>
      </c>
      <c r="L4033" t="s">
        <v>11435</v>
      </c>
      <c r="M4033" t="s">
        <v>11759</v>
      </c>
      <c r="N4033">
        <v>9.4327777770000001</v>
      </c>
      <c r="O4033">
        <v>0</v>
      </c>
      <c r="P4033">
        <v>2224</v>
      </c>
      <c r="Q4033">
        <v>0</v>
      </c>
      <c r="R4033">
        <v>0</v>
      </c>
      <c r="S4033">
        <v>0</v>
      </c>
      <c r="T4033">
        <v>109</v>
      </c>
      <c r="U4033">
        <v>0</v>
      </c>
      <c r="V4033">
        <v>0</v>
      </c>
      <c r="W4033">
        <v>0</v>
      </c>
      <c r="X4033">
        <v>4669.2614975468241</v>
      </c>
      <c r="Y4033">
        <v>0</v>
      </c>
      <c r="Z4033">
        <v>0</v>
      </c>
      <c r="AA4033">
        <v>0</v>
      </c>
      <c r="AB4033">
        <v>979.57726659249829</v>
      </c>
      <c r="AC4033">
        <v>0</v>
      </c>
      <c r="AD4033">
        <v>0</v>
      </c>
      <c r="AE4033">
        <v>5648.8387641393219</v>
      </c>
    </row>
    <row r="4034" spans="1:31" x14ac:dyDescent="0.25">
      <c r="A4034">
        <v>2071861</v>
      </c>
      <c r="B4034">
        <v>1</v>
      </c>
      <c r="C4034" t="s">
        <v>81</v>
      </c>
      <c r="D4034" t="s">
        <v>118</v>
      </c>
      <c r="E4034" t="s">
        <v>158</v>
      </c>
      <c r="F4034" t="s">
        <v>11760</v>
      </c>
      <c r="G4034" t="s">
        <v>273</v>
      </c>
      <c r="H4034" t="s">
        <v>143</v>
      </c>
      <c r="I4034" t="s">
        <v>135</v>
      </c>
      <c r="J4034" t="s">
        <v>136</v>
      </c>
      <c r="K4034" t="s">
        <v>155</v>
      </c>
      <c r="L4034" t="s">
        <v>11761</v>
      </c>
      <c r="M4034" t="s">
        <v>11762</v>
      </c>
      <c r="N4034">
        <v>0.75149527699999996</v>
      </c>
      <c r="O4034">
        <v>0</v>
      </c>
      <c r="P4034">
        <v>259</v>
      </c>
      <c r="Q4034">
        <v>0</v>
      </c>
      <c r="R4034">
        <v>0</v>
      </c>
      <c r="S4034">
        <v>0</v>
      </c>
      <c r="T4034">
        <v>9</v>
      </c>
      <c r="U4034">
        <v>0</v>
      </c>
      <c r="V4034">
        <v>0</v>
      </c>
      <c r="W4034">
        <v>0</v>
      </c>
      <c r="X4034">
        <v>41.235814958629433</v>
      </c>
      <c r="Y4034">
        <v>0</v>
      </c>
      <c r="Z4034">
        <v>0</v>
      </c>
      <c r="AA4034">
        <v>0</v>
      </c>
      <c r="AB4034">
        <v>1.6338004188530397</v>
      </c>
      <c r="AC4034">
        <v>0</v>
      </c>
      <c r="AD4034">
        <v>0</v>
      </c>
      <c r="AE4034">
        <v>42.869615377482475</v>
      </c>
    </row>
    <row r="4035" spans="1:31" x14ac:dyDescent="0.25">
      <c r="A4035">
        <v>2071738</v>
      </c>
      <c r="B4035">
        <v>1</v>
      </c>
      <c r="C4035" t="s">
        <v>80</v>
      </c>
      <c r="D4035" t="s">
        <v>96</v>
      </c>
      <c r="E4035" t="s">
        <v>177</v>
      </c>
      <c r="F4035" t="s">
        <v>11763</v>
      </c>
      <c r="G4035" t="s">
        <v>183</v>
      </c>
      <c r="H4035" t="s">
        <v>143</v>
      </c>
      <c r="I4035" t="s">
        <v>135</v>
      </c>
      <c r="J4035" t="s">
        <v>136</v>
      </c>
      <c r="K4035" t="s">
        <v>137</v>
      </c>
      <c r="L4035" t="s">
        <v>11764</v>
      </c>
      <c r="M4035" t="s">
        <v>11765</v>
      </c>
      <c r="N4035">
        <v>2.3374999999999999</v>
      </c>
      <c r="O4035">
        <v>0</v>
      </c>
      <c r="P4035">
        <v>2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1.5352655323287501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1.5352655323287501</v>
      </c>
    </row>
    <row r="4036" spans="1:31" x14ac:dyDescent="0.25">
      <c r="A4036">
        <v>2071546</v>
      </c>
      <c r="B4036">
        <v>1</v>
      </c>
      <c r="C4036" t="s">
        <v>81</v>
      </c>
      <c r="D4036" t="s">
        <v>118</v>
      </c>
      <c r="E4036" t="s">
        <v>158</v>
      </c>
      <c r="F4036" t="s">
        <v>11766</v>
      </c>
      <c r="G4036" t="s">
        <v>273</v>
      </c>
      <c r="H4036" t="s">
        <v>143</v>
      </c>
      <c r="I4036" t="s">
        <v>135</v>
      </c>
      <c r="J4036" t="s">
        <v>136</v>
      </c>
      <c r="K4036" t="s">
        <v>155</v>
      </c>
      <c r="L4036" t="s">
        <v>11767</v>
      </c>
      <c r="M4036" t="s">
        <v>11768</v>
      </c>
      <c r="N4036">
        <v>1.9708333330000001</v>
      </c>
      <c r="O4036">
        <v>0</v>
      </c>
      <c r="P4036">
        <v>144</v>
      </c>
      <c r="Q4036">
        <v>0</v>
      </c>
      <c r="R4036">
        <v>0</v>
      </c>
      <c r="S4036">
        <v>0</v>
      </c>
      <c r="T4036">
        <v>11</v>
      </c>
      <c r="U4036">
        <v>0</v>
      </c>
      <c r="V4036">
        <v>0</v>
      </c>
      <c r="W4036">
        <v>0</v>
      </c>
      <c r="X4036">
        <v>60.365419108559024</v>
      </c>
      <c r="Y4036">
        <v>0</v>
      </c>
      <c r="Z4036">
        <v>0</v>
      </c>
      <c r="AA4036">
        <v>0</v>
      </c>
      <c r="AB4036">
        <v>29.177210856281938</v>
      </c>
      <c r="AC4036">
        <v>0</v>
      </c>
      <c r="AD4036">
        <v>0</v>
      </c>
      <c r="AE4036">
        <v>89.542629964840955</v>
      </c>
    </row>
    <row r="4037" spans="1:31" x14ac:dyDescent="0.25">
      <c r="A4037">
        <v>2071718</v>
      </c>
      <c r="B4037">
        <v>1</v>
      </c>
      <c r="C4037" t="s">
        <v>80</v>
      </c>
      <c r="D4037" t="s">
        <v>82</v>
      </c>
      <c r="E4037" t="s">
        <v>140</v>
      </c>
      <c r="F4037" t="s">
        <v>10605</v>
      </c>
      <c r="G4037" t="s">
        <v>154</v>
      </c>
      <c r="H4037" t="s">
        <v>143</v>
      </c>
      <c r="I4037" t="s">
        <v>135</v>
      </c>
      <c r="J4037" t="s">
        <v>136</v>
      </c>
      <c r="K4037" t="s">
        <v>155</v>
      </c>
      <c r="L4037" t="s">
        <v>11769</v>
      </c>
      <c r="M4037" t="s">
        <v>11770</v>
      </c>
      <c r="N4037">
        <v>6.2</v>
      </c>
      <c r="O4037">
        <v>0</v>
      </c>
      <c r="P4037">
        <v>715</v>
      </c>
      <c r="Q4037">
        <v>0</v>
      </c>
      <c r="R4037">
        <v>0</v>
      </c>
      <c r="S4037">
        <v>0</v>
      </c>
      <c r="T4037">
        <v>57</v>
      </c>
      <c r="U4037">
        <v>0</v>
      </c>
      <c r="V4037">
        <v>0</v>
      </c>
      <c r="W4037">
        <v>0</v>
      </c>
      <c r="X4037">
        <v>1020.718418183136</v>
      </c>
      <c r="Y4037">
        <v>0</v>
      </c>
      <c r="Z4037">
        <v>0</v>
      </c>
      <c r="AA4037">
        <v>0</v>
      </c>
      <c r="AB4037">
        <v>298.23023083933907</v>
      </c>
      <c r="AC4037">
        <v>0</v>
      </c>
      <c r="AD4037">
        <v>0</v>
      </c>
      <c r="AE4037">
        <v>1318.9486490224751</v>
      </c>
    </row>
    <row r="4038" spans="1:31" x14ac:dyDescent="0.25">
      <c r="A4038">
        <v>2071569</v>
      </c>
      <c r="B4038">
        <v>1</v>
      </c>
      <c r="C4038" t="s">
        <v>80</v>
      </c>
      <c r="D4038" t="s">
        <v>103</v>
      </c>
      <c r="E4038" t="s">
        <v>131</v>
      </c>
      <c r="F4038" t="s">
        <v>11771</v>
      </c>
      <c r="G4038" t="s">
        <v>273</v>
      </c>
      <c r="H4038" t="s">
        <v>134</v>
      </c>
      <c r="I4038" t="s">
        <v>135</v>
      </c>
      <c r="J4038" t="s">
        <v>136</v>
      </c>
      <c r="K4038" t="s">
        <v>155</v>
      </c>
      <c r="L4038" t="s">
        <v>11772</v>
      </c>
      <c r="M4038" t="s">
        <v>11773</v>
      </c>
      <c r="N4038">
        <v>8.2872222220000005</v>
      </c>
      <c r="O4038">
        <v>0</v>
      </c>
      <c r="P4038">
        <v>1017</v>
      </c>
      <c r="Q4038">
        <v>0</v>
      </c>
      <c r="R4038">
        <v>0</v>
      </c>
      <c r="S4038">
        <v>0</v>
      </c>
      <c r="T4038">
        <v>5</v>
      </c>
      <c r="U4038">
        <v>0</v>
      </c>
      <c r="V4038">
        <v>1</v>
      </c>
      <c r="W4038">
        <v>0</v>
      </c>
      <c r="X4038">
        <v>1800.0887343193613</v>
      </c>
      <c r="Y4038">
        <v>0</v>
      </c>
      <c r="Z4038">
        <v>0</v>
      </c>
      <c r="AA4038">
        <v>0</v>
      </c>
      <c r="AB4038">
        <v>186.97052072162248</v>
      </c>
      <c r="AC4038">
        <v>0</v>
      </c>
      <c r="AD4038">
        <v>267.98118500146973</v>
      </c>
      <c r="AE4038">
        <v>2255.0404400424536</v>
      </c>
    </row>
    <row r="4039" spans="1:31" x14ac:dyDescent="0.25">
      <c r="A4039">
        <v>2071924</v>
      </c>
      <c r="B4039">
        <v>1</v>
      </c>
      <c r="C4039" t="s">
        <v>80</v>
      </c>
      <c r="D4039" t="s">
        <v>84</v>
      </c>
      <c r="E4039" t="s">
        <v>177</v>
      </c>
      <c r="F4039" t="s">
        <v>11774</v>
      </c>
      <c r="G4039" t="s">
        <v>1802</v>
      </c>
      <c r="H4039" t="s">
        <v>143</v>
      </c>
      <c r="I4039" t="s">
        <v>135</v>
      </c>
      <c r="J4039" t="s">
        <v>136</v>
      </c>
      <c r="K4039" t="s">
        <v>137</v>
      </c>
      <c r="L4039" t="s">
        <v>11775</v>
      </c>
      <c r="M4039" t="s">
        <v>11776</v>
      </c>
      <c r="N4039">
        <v>2.2038888879999998</v>
      </c>
      <c r="O4039">
        <v>0</v>
      </c>
      <c r="P4039">
        <v>4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2.763819917538779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2.763819917538779</v>
      </c>
    </row>
    <row r="4040" spans="1:31" x14ac:dyDescent="0.25">
      <c r="A4040">
        <v>2071818</v>
      </c>
      <c r="B4040">
        <v>1</v>
      </c>
      <c r="C4040" t="s">
        <v>80</v>
      </c>
      <c r="D4040" t="s">
        <v>83</v>
      </c>
      <c r="E4040" t="s">
        <v>169</v>
      </c>
      <c r="F4040" t="s">
        <v>11777</v>
      </c>
      <c r="G4040" t="s">
        <v>133</v>
      </c>
      <c r="H4040" t="s">
        <v>134</v>
      </c>
      <c r="I4040" t="s">
        <v>135</v>
      </c>
      <c r="J4040" t="s">
        <v>136</v>
      </c>
      <c r="K4040" t="s">
        <v>137</v>
      </c>
      <c r="L4040" t="s">
        <v>11778</v>
      </c>
      <c r="M4040" t="s">
        <v>11779</v>
      </c>
      <c r="N4040">
        <v>0.58472222200000001</v>
      </c>
      <c r="O4040">
        <v>0</v>
      </c>
      <c r="P4040">
        <v>2179</v>
      </c>
      <c r="Q4040">
        <v>0</v>
      </c>
      <c r="R4040">
        <v>0</v>
      </c>
      <c r="S4040">
        <v>15</v>
      </c>
      <c r="T4040">
        <v>329</v>
      </c>
      <c r="U4040">
        <v>10</v>
      </c>
      <c r="V4040">
        <v>18</v>
      </c>
      <c r="W4040">
        <v>0</v>
      </c>
      <c r="X4040">
        <v>346.46264596941575</v>
      </c>
      <c r="Y4040">
        <v>0</v>
      </c>
      <c r="Z4040">
        <v>0</v>
      </c>
      <c r="AA4040">
        <v>94.430471153917722</v>
      </c>
      <c r="AB4040">
        <v>281.15351231550073</v>
      </c>
      <c r="AC4040">
        <v>917.44838188347501</v>
      </c>
      <c r="AD4040">
        <v>251.40885146062703</v>
      </c>
      <c r="AE4040">
        <v>1890.9038627829364</v>
      </c>
    </row>
    <row r="4041" spans="1:31" x14ac:dyDescent="0.25">
      <c r="A4041">
        <v>2072030</v>
      </c>
      <c r="B4041">
        <v>1</v>
      </c>
      <c r="C4041" t="s">
        <v>80</v>
      </c>
      <c r="D4041" t="s">
        <v>108</v>
      </c>
      <c r="E4041" t="s">
        <v>158</v>
      </c>
      <c r="F4041" t="s">
        <v>11780</v>
      </c>
      <c r="G4041" t="s">
        <v>160</v>
      </c>
      <c r="H4041" t="s">
        <v>143</v>
      </c>
      <c r="I4041" t="s">
        <v>135</v>
      </c>
      <c r="J4041" t="s">
        <v>136</v>
      </c>
      <c r="K4041" t="s">
        <v>137</v>
      </c>
      <c r="L4041" t="s">
        <v>11781</v>
      </c>
      <c r="M4041" t="s">
        <v>11782</v>
      </c>
      <c r="N4041">
        <v>1.223333333</v>
      </c>
      <c r="O4041">
        <v>0</v>
      </c>
      <c r="P4041">
        <v>13</v>
      </c>
      <c r="Q4041">
        <v>0</v>
      </c>
      <c r="R4041">
        <v>2</v>
      </c>
      <c r="S4041">
        <v>0</v>
      </c>
      <c r="T4041">
        <v>2</v>
      </c>
      <c r="U4041">
        <v>0</v>
      </c>
      <c r="V4041">
        <v>0</v>
      </c>
      <c r="W4041">
        <v>0</v>
      </c>
      <c r="X4041">
        <v>2.333677372242736</v>
      </c>
      <c r="Y4041">
        <v>0</v>
      </c>
      <c r="Z4041">
        <v>0.56284324143177333</v>
      </c>
      <c r="AA4041">
        <v>0</v>
      </c>
      <c r="AB4041">
        <v>0.31366774518480001</v>
      </c>
      <c r="AC4041">
        <v>0</v>
      </c>
      <c r="AD4041">
        <v>0</v>
      </c>
      <c r="AE4041">
        <v>3.210188358859309</v>
      </c>
    </row>
    <row r="4042" spans="1:31" x14ac:dyDescent="0.25">
      <c r="A4042">
        <v>2071632</v>
      </c>
      <c r="B4042">
        <v>1</v>
      </c>
      <c r="C4042" t="s">
        <v>81</v>
      </c>
      <c r="D4042" t="s">
        <v>113</v>
      </c>
      <c r="E4042" t="s">
        <v>169</v>
      </c>
      <c r="F4042" t="s">
        <v>11783</v>
      </c>
      <c r="G4042" t="s">
        <v>273</v>
      </c>
      <c r="H4042" t="s">
        <v>134</v>
      </c>
      <c r="I4042" t="s">
        <v>135</v>
      </c>
      <c r="J4042" t="s">
        <v>136</v>
      </c>
      <c r="K4042" t="s">
        <v>155</v>
      </c>
      <c r="L4042" t="s">
        <v>11784</v>
      </c>
      <c r="M4042" t="s">
        <v>11785</v>
      </c>
      <c r="N4042">
        <v>5.1498972219999999</v>
      </c>
      <c r="O4042">
        <v>0</v>
      </c>
      <c r="P4042">
        <v>2740</v>
      </c>
      <c r="Q4042">
        <v>2</v>
      </c>
      <c r="R4042">
        <v>88</v>
      </c>
      <c r="S4042">
        <v>3</v>
      </c>
      <c r="T4042">
        <v>221</v>
      </c>
      <c r="U4042">
        <v>2</v>
      </c>
      <c r="V4042">
        <v>1</v>
      </c>
      <c r="W4042">
        <v>0</v>
      </c>
      <c r="X4042">
        <v>2765.3752835221048</v>
      </c>
      <c r="Y4042">
        <v>40.097096506344982</v>
      </c>
      <c r="Z4042">
        <v>151.8983643478899</v>
      </c>
      <c r="AA4042">
        <v>33.795764563357835</v>
      </c>
      <c r="AB4042">
        <v>1127.011839093474</v>
      </c>
      <c r="AC4042">
        <v>994.45088861643819</v>
      </c>
      <c r="AD4042">
        <v>5.168595155709375</v>
      </c>
      <c r="AE4042">
        <v>5117.7978318053192</v>
      </c>
    </row>
    <row r="4043" spans="1:31" x14ac:dyDescent="0.25">
      <c r="A4043">
        <v>2071383</v>
      </c>
      <c r="B4043">
        <v>1</v>
      </c>
      <c r="C4043" t="s">
        <v>81</v>
      </c>
      <c r="D4043" t="s">
        <v>117</v>
      </c>
      <c r="E4043" t="s">
        <v>158</v>
      </c>
      <c r="F4043" t="s">
        <v>11786</v>
      </c>
      <c r="G4043" t="s">
        <v>160</v>
      </c>
      <c r="H4043" t="s">
        <v>143</v>
      </c>
      <c r="I4043" t="s">
        <v>135</v>
      </c>
      <c r="J4043" t="s">
        <v>136</v>
      </c>
      <c r="K4043" t="s">
        <v>137</v>
      </c>
      <c r="L4043" t="s">
        <v>11787</v>
      </c>
      <c r="M4043" t="s">
        <v>11788</v>
      </c>
      <c r="N4043">
        <v>4.5011111110000002</v>
      </c>
      <c r="O4043">
        <v>0</v>
      </c>
      <c r="P4043">
        <v>34</v>
      </c>
      <c r="Q4043">
        <v>0</v>
      </c>
      <c r="R4043">
        <v>11</v>
      </c>
      <c r="S4043">
        <v>0</v>
      </c>
      <c r="T4043">
        <v>1</v>
      </c>
      <c r="U4043">
        <v>0</v>
      </c>
      <c r="V4043">
        <v>0</v>
      </c>
      <c r="W4043">
        <v>0</v>
      </c>
      <c r="X4043">
        <v>35.100917980964624</v>
      </c>
      <c r="Y4043">
        <v>0</v>
      </c>
      <c r="Z4043">
        <v>10.742836381739194</v>
      </c>
      <c r="AA4043">
        <v>0</v>
      </c>
      <c r="AB4043">
        <v>1.3869523486720081</v>
      </c>
      <c r="AC4043">
        <v>0</v>
      </c>
      <c r="AD4043">
        <v>0</v>
      </c>
      <c r="AE4043">
        <v>47.230706711375831</v>
      </c>
    </row>
    <row r="4044" spans="1:31" x14ac:dyDescent="0.25">
      <c r="A4044">
        <v>2071532</v>
      </c>
      <c r="B4044">
        <v>1</v>
      </c>
      <c r="C4044" t="s">
        <v>81</v>
      </c>
      <c r="D4044" t="s">
        <v>113</v>
      </c>
      <c r="E4044" t="s">
        <v>140</v>
      </c>
      <c r="F4044" t="s">
        <v>11789</v>
      </c>
      <c r="G4044" t="s">
        <v>142</v>
      </c>
      <c r="H4044" t="s">
        <v>143</v>
      </c>
      <c r="I4044" t="s">
        <v>135</v>
      </c>
      <c r="J4044" t="s">
        <v>136</v>
      </c>
      <c r="K4044" t="s">
        <v>137</v>
      </c>
      <c r="L4044" t="s">
        <v>11790</v>
      </c>
      <c r="M4044" t="s">
        <v>11791</v>
      </c>
      <c r="N4044">
        <v>4.7541666659999997</v>
      </c>
      <c r="O4044">
        <v>0</v>
      </c>
      <c r="P4044">
        <v>13</v>
      </c>
      <c r="Q4044">
        <v>0</v>
      </c>
      <c r="R4044">
        <v>7</v>
      </c>
      <c r="S4044">
        <v>0</v>
      </c>
      <c r="T4044">
        <v>4</v>
      </c>
      <c r="U4044">
        <v>0</v>
      </c>
      <c r="V4044">
        <v>0</v>
      </c>
      <c r="W4044">
        <v>0</v>
      </c>
      <c r="X4044">
        <v>7.9595219854992321</v>
      </c>
      <c r="Y4044">
        <v>0</v>
      </c>
      <c r="Z4044">
        <v>25.690616437352446</v>
      </c>
      <c r="AA4044">
        <v>0</v>
      </c>
      <c r="AB4044">
        <v>1.5645367134072776</v>
      </c>
      <c r="AC4044">
        <v>0</v>
      </c>
      <c r="AD4044">
        <v>0</v>
      </c>
      <c r="AE4044">
        <v>35.214675136258954</v>
      </c>
    </row>
    <row r="4045" spans="1:31" x14ac:dyDescent="0.25">
      <c r="A4045">
        <v>2072073</v>
      </c>
      <c r="B4045">
        <v>1</v>
      </c>
      <c r="C4045" t="s">
        <v>80</v>
      </c>
      <c r="D4045" t="s">
        <v>103</v>
      </c>
      <c r="E4045" t="s">
        <v>140</v>
      </c>
      <c r="F4045" t="s">
        <v>11792</v>
      </c>
      <c r="G4045" t="s">
        <v>142</v>
      </c>
      <c r="H4045" t="s">
        <v>143</v>
      </c>
      <c r="I4045" t="s">
        <v>135</v>
      </c>
      <c r="J4045" t="s">
        <v>136</v>
      </c>
      <c r="K4045" t="s">
        <v>137</v>
      </c>
      <c r="L4045" t="s">
        <v>11793</v>
      </c>
      <c r="M4045" t="s">
        <v>11794</v>
      </c>
      <c r="N4045">
        <v>0.513055555</v>
      </c>
      <c r="O4045">
        <v>0</v>
      </c>
      <c r="P4045">
        <v>421</v>
      </c>
      <c r="Q4045">
        <v>0</v>
      </c>
      <c r="R4045">
        <v>0</v>
      </c>
      <c r="S4045">
        <v>0</v>
      </c>
      <c r="T4045">
        <v>1</v>
      </c>
      <c r="U4045">
        <v>0</v>
      </c>
      <c r="V4045">
        <v>0</v>
      </c>
      <c r="W4045">
        <v>0</v>
      </c>
      <c r="X4045">
        <v>49.185097106249351</v>
      </c>
      <c r="Y4045">
        <v>0</v>
      </c>
      <c r="Z4045">
        <v>0</v>
      </c>
      <c r="AA4045">
        <v>0</v>
      </c>
      <c r="AB4045">
        <v>0.8042766051828889</v>
      </c>
      <c r="AC4045">
        <v>0</v>
      </c>
      <c r="AD4045">
        <v>0</v>
      </c>
      <c r="AE4045">
        <v>49.989373711432243</v>
      </c>
    </row>
    <row r="4046" spans="1:31" x14ac:dyDescent="0.25">
      <c r="A4046">
        <v>2071681</v>
      </c>
      <c r="B4046">
        <v>1</v>
      </c>
      <c r="C4046" t="s">
        <v>80</v>
      </c>
      <c r="D4046" t="s">
        <v>101</v>
      </c>
      <c r="E4046" t="s">
        <v>158</v>
      </c>
      <c r="F4046" t="s">
        <v>11138</v>
      </c>
      <c r="G4046" t="s">
        <v>385</v>
      </c>
      <c r="H4046" t="s">
        <v>143</v>
      </c>
      <c r="I4046" t="s">
        <v>135</v>
      </c>
      <c r="J4046" t="s">
        <v>136</v>
      </c>
      <c r="K4046" t="s">
        <v>137</v>
      </c>
      <c r="L4046" t="s">
        <v>11795</v>
      </c>
      <c r="M4046" t="s">
        <v>11494</v>
      </c>
      <c r="N4046">
        <v>1.046944444</v>
      </c>
      <c r="O4046">
        <v>0</v>
      </c>
      <c r="P4046">
        <v>129</v>
      </c>
      <c r="Q4046">
        <v>0</v>
      </c>
      <c r="R4046">
        <v>0</v>
      </c>
      <c r="S4046">
        <v>0</v>
      </c>
      <c r="T4046">
        <v>4</v>
      </c>
      <c r="U4046">
        <v>0</v>
      </c>
      <c r="V4046">
        <v>0</v>
      </c>
      <c r="W4046">
        <v>0</v>
      </c>
      <c r="X4046">
        <v>27.19165223842742</v>
      </c>
      <c r="Y4046">
        <v>0</v>
      </c>
      <c r="Z4046">
        <v>0</v>
      </c>
      <c r="AA4046">
        <v>0</v>
      </c>
      <c r="AB4046">
        <v>10.371822231403028</v>
      </c>
      <c r="AC4046">
        <v>0</v>
      </c>
      <c r="AD4046">
        <v>0</v>
      </c>
      <c r="AE4046">
        <v>37.563474469830446</v>
      </c>
    </row>
    <row r="4047" spans="1:31" x14ac:dyDescent="0.25">
      <c r="A4047">
        <v>2071658</v>
      </c>
      <c r="B4047">
        <v>1</v>
      </c>
      <c r="C4047" t="s">
        <v>80</v>
      </c>
      <c r="D4047" t="s">
        <v>103</v>
      </c>
      <c r="E4047" t="s">
        <v>131</v>
      </c>
      <c r="F4047" t="s">
        <v>11796</v>
      </c>
      <c r="G4047" t="s">
        <v>133</v>
      </c>
      <c r="H4047" t="s">
        <v>134</v>
      </c>
      <c r="I4047" t="s">
        <v>135</v>
      </c>
      <c r="J4047" t="s">
        <v>136</v>
      </c>
      <c r="K4047" t="s">
        <v>137</v>
      </c>
      <c r="L4047" t="s">
        <v>11797</v>
      </c>
      <c r="M4047" t="s">
        <v>11798</v>
      </c>
      <c r="N4047">
        <v>1.925277777</v>
      </c>
      <c r="O4047">
        <v>0</v>
      </c>
      <c r="P4047">
        <v>505</v>
      </c>
      <c r="Q4047">
        <v>19</v>
      </c>
      <c r="R4047">
        <v>2</v>
      </c>
      <c r="S4047">
        <v>1</v>
      </c>
      <c r="T4047">
        <v>48</v>
      </c>
      <c r="U4047">
        <v>1</v>
      </c>
      <c r="V4047">
        <v>5</v>
      </c>
      <c r="W4047">
        <v>0</v>
      </c>
      <c r="X4047">
        <v>222.25308369801752</v>
      </c>
      <c r="Y4047">
        <v>13.842394084371785</v>
      </c>
      <c r="Z4047">
        <v>2.0514464983149301</v>
      </c>
      <c r="AA4047">
        <v>243.12135735871342</v>
      </c>
      <c r="AB4047">
        <v>27.937951716407017</v>
      </c>
      <c r="AC4047">
        <v>256.92602507828525</v>
      </c>
      <c r="AD4047">
        <v>419.3538218083437</v>
      </c>
      <c r="AE4047">
        <v>1185.4860802424537</v>
      </c>
    </row>
    <row r="4048" spans="1:31" x14ac:dyDescent="0.25">
      <c r="A4048">
        <v>2072205</v>
      </c>
      <c r="B4048">
        <v>1</v>
      </c>
      <c r="C4048" t="s">
        <v>80</v>
      </c>
      <c r="D4048" t="s">
        <v>108</v>
      </c>
      <c r="E4048" t="s">
        <v>177</v>
      </c>
      <c r="F4048" t="s">
        <v>11799</v>
      </c>
      <c r="G4048" t="s">
        <v>183</v>
      </c>
      <c r="H4048" t="s">
        <v>143</v>
      </c>
      <c r="I4048" t="s">
        <v>135</v>
      </c>
      <c r="J4048" t="s">
        <v>136</v>
      </c>
      <c r="K4048" t="s">
        <v>137</v>
      </c>
      <c r="L4048" t="s">
        <v>11800</v>
      </c>
      <c r="M4048" t="s">
        <v>11801</v>
      </c>
      <c r="N4048">
        <v>0.46611111100000002</v>
      </c>
      <c r="O4048">
        <v>0</v>
      </c>
      <c r="P4048">
        <v>1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5.4626631550935549E-2</v>
      </c>
      <c r="Y4048">
        <v>0</v>
      </c>
      <c r="Z4048">
        <v>0</v>
      </c>
      <c r="AA4048">
        <v>0</v>
      </c>
      <c r="AB4048">
        <v>0</v>
      </c>
      <c r="AC4048">
        <v>0</v>
      </c>
      <c r="AD4048">
        <v>0</v>
      </c>
      <c r="AE4048">
        <v>5.4626631550935549E-2</v>
      </c>
    </row>
    <row r="4049" spans="1:31" x14ac:dyDescent="0.25">
      <c r="A4049">
        <v>2071472</v>
      </c>
      <c r="B4049">
        <v>1</v>
      </c>
      <c r="C4049" t="s">
        <v>80</v>
      </c>
      <c r="D4049" t="s">
        <v>108</v>
      </c>
      <c r="E4049" t="s">
        <v>177</v>
      </c>
      <c r="F4049" t="s">
        <v>11802</v>
      </c>
      <c r="G4049" t="s">
        <v>183</v>
      </c>
      <c r="H4049" t="s">
        <v>143</v>
      </c>
      <c r="I4049" t="s">
        <v>135</v>
      </c>
      <c r="J4049" t="s">
        <v>136</v>
      </c>
      <c r="K4049" t="s">
        <v>137</v>
      </c>
      <c r="L4049" t="s">
        <v>11803</v>
      </c>
      <c r="M4049" t="s">
        <v>11804</v>
      </c>
      <c r="N4049">
        <v>6.3516666659999999</v>
      </c>
      <c r="O4049">
        <v>0</v>
      </c>
      <c r="P4049">
        <v>1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0.7158573045236668</v>
      </c>
      <c r="Y4049">
        <v>0</v>
      </c>
      <c r="Z4049">
        <v>0</v>
      </c>
      <c r="AA4049">
        <v>0</v>
      </c>
      <c r="AB4049">
        <v>0</v>
      </c>
      <c r="AC4049">
        <v>0</v>
      </c>
      <c r="AD4049">
        <v>0</v>
      </c>
      <c r="AE4049">
        <v>0.7158573045236668</v>
      </c>
    </row>
    <row r="4050" spans="1:31" x14ac:dyDescent="0.25">
      <c r="A4050">
        <v>2072059</v>
      </c>
      <c r="B4050">
        <v>1</v>
      </c>
      <c r="C4050" t="s">
        <v>80</v>
      </c>
      <c r="D4050" t="s">
        <v>97</v>
      </c>
      <c r="E4050" t="s">
        <v>177</v>
      </c>
      <c r="F4050" t="s">
        <v>11805</v>
      </c>
      <c r="G4050" t="s">
        <v>179</v>
      </c>
      <c r="H4050" t="s">
        <v>143</v>
      </c>
      <c r="I4050" t="s">
        <v>135</v>
      </c>
      <c r="J4050" t="s">
        <v>136</v>
      </c>
      <c r="K4050" t="s">
        <v>137</v>
      </c>
      <c r="L4050" t="s">
        <v>11806</v>
      </c>
      <c r="M4050" t="s">
        <v>11807</v>
      </c>
      <c r="N4050">
        <v>2.0691666660000001</v>
      </c>
      <c r="O4050">
        <v>0</v>
      </c>
      <c r="P4050">
        <v>1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0.81812695696602777</v>
      </c>
      <c r="Y4050">
        <v>0</v>
      </c>
      <c r="Z4050">
        <v>0</v>
      </c>
      <c r="AA4050">
        <v>0</v>
      </c>
      <c r="AB4050">
        <v>0</v>
      </c>
      <c r="AC4050">
        <v>0</v>
      </c>
      <c r="AD4050">
        <v>0</v>
      </c>
      <c r="AE4050">
        <v>0.81812695696602777</v>
      </c>
    </row>
    <row r="4051" spans="1:31" x14ac:dyDescent="0.25">
      <c r="A4051">
        <v>2071890</v>
      </c>
      <c r="B4051">
        <v>1</v>
      </c>
      <c r="C4051" t="s">
        <v>80</v>
      </c>
      <c r="D4051" t="s">
        <v>85</v>
      </c>
      <c r="E4051" t="s">
        <v>177</v>
      </c>
      <c r="F4051" t="s">
        <v>11327</v>
      </c>
      <c r="G4051" t="s">
        <v>183</v>
      </c>
      <c r="H4051" t="s">
        <v>143</v>
      </c>
      <c r="I4051" t="s">
        <v>135</v>
      </c>
      <c r="J4051" t="s">
        <v>136</v>
      </c>
      <c r="K4051" t="s">
        <v>137</v>
      </c>
      <c r="L4051" t="s">
        <v>11808</v>
      </c>
      <c r="M4051" t="s">
        <v>11809</v>
      </c>
      <c r="N4051">
        <v>1.5816666660000001</v>
      </c>
      <c r="O4051">
        <v>0</v>
      </c>
      <c r="P4051">
        <v>7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2.3488477566299073</v>
      </c>
      <c r="Y4051">
        <v>0</v>
      </c>
      <c r="Z4051">
        <v>0</v>
      </c>
      <c r="AA4051">
        <v>0</v>
      </c>
      <c r="AB4051">
        <v>0</v>
      </c>
      <c r="AC4051">
        <v>0</v>
      </c>
      <c r="AD4051">
        <v>0</v>
      </c>
      <c r="AE4051">
        <v>2.3488477566299073</v>
      </c>
    </row>
    <row r="4052" spans="1:31" x14ac:dyDescent="0.25">
      <c r="A4052">
        <v>2072036</v>
      </c>
      <c r="B4052">
        <v>1</v>
      </c>
      <c r="C4052" t="s">
        <v>80</v>
      </c>
      <c r="D4052" t="s">
        <v>96</v>
      </c>
      <c r="E4052" t="s">
        <v>169</v>
      </c>
      <c r="F4052" t="s">
        <v>11810</v>
      </c>
      <c r="G4052" t="s">
        <v>2747</v>
      </c>
      <c r="H4052" t="s">
        <v>134</v>
      </c>
      <c r="I4052" t="s">
        <v>135</v>
      </c>
      <c r="J4052" t="s">
        <v>136</v>
      </c>
      <c r="K4052" t="s">
        <v>137</v>
      </c>
      <c r="L4052" t="s">
        <v>11811</v>
      </c>
      <c r="M4052" t="s">
        <v>11812</v>
      </c>
      <c r="N4052">
        <v>2.224444444</v>
      </c>
      <c r="O4052">
        <v>0</v>
      </c>
      <c r="P4052">
        <v>653</v>
      </c>
      <c r="Q4052">
        <v>0</v>
      </c>
      <c r="R4052">
        <v>4</v>
      </c>
      <c r="S4052">
        <v>0</v>
      </c>
      <c r="T4052">
        <v>46</v>
      </c>
      <c r="U4052">
        <v>0</v>
      </c>
      <c r="V4052">
        <v>0</v>
      </c>
      <c r="W4052">
        <v>0</v>
      </c>
      <c r="X4052">
        <v>443.02762140298358</v>
      </c>
      <c r="Y4052">
        <v>0</v>
      </c>
      <c r="Z4052">
        <v>3.4546361277536097</v>
      </c>
      <c r="AA4052">
        <v>0</v>
      </c>
      <c r="AB4052">
        <v>34.540441362770942</v>
      </c>
      <c r="AC4052">
        <v>0</v>
      </c>
      <c r="AD4052">
        <v>0</v>
      </c>
      <c r="AE4052">
        <v>481.02269889350811</v>
      </c>
    </row>
    <row r="4053" spans="1:31" x14ac:dyDescent="0.25">
      <c r="A4053">
        <v>2072159</v>
      </c>
      <c r="B4053">
        <v>1</v>
      </c>
      <c r="C4053" t="s">
        <v>81</v>
      </c>
      <c r="D4053" t="s">
        <v>112</v>
      </c>
      <c r="E4053" t="s">
        <v>177</v>
      </c>
      <c r="F4053" t="s">
        <v>11813</v>
      </c>
      <c r="G4053" t="s">
        <v>183</v>
      </c>
      <c r="H4053" t="s">
        <v>143</v>
      </c>
      <c r="I4053" t="s">
        <v>135</v>
      </c>
      <c r="J4053" t="s">
        <v>136</v>
      </c>
      <c r="K4053" t="s">
        <v>137</v>
      </c>
      <c r="L4053" t="s">
        <v>11814</v>
      </c>
      <c r="M4053" t="s">
        <v>11815</v>
      </c>
      <c r="N4053">
        <v>3.4680555549999998</v>
      </c>
      <c r="O4053">
        <v>0</v>
      </c>
      <c r="P4053">
        <v>1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0.2888953058777875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0.2888953058777875</v>
      </c>
    </row>
    <row r="4054" spans="1:31" x14ac:dyDescent="0.25">
      <c r="A4054">
        <v>2071913</v>
      </c>
      <c r="B4054">
        <v>1</v>
      </c>
      <c r="C4054" t="s">
        <v>80</v>
      </c>
      <c r="D4054" t="s">
        <v>96</v>
      </c>
      <c r="E4054" t="s">
        <v>177</v>
      </c>
      <c r="F4054" t="s">
        <v>11816</v>
      </c>
      <c r="G4054" t="s">
        <v>183</v>
      </c>
      <c r="H4054" t="s">
        <v>143</v>
      </c>
      <c r="I4054" t="s">
        <v>135</v>
      </c>
      <c r="J4054" t="s">
        <v>136</v>
      </c>
      <c r="K4054" t="s">
        <v>137</v>
      </c>
      <c r="L4054" t="s">
        <v>11817</v>
      </c>
      <c r="M4054" t="s">
        <v>11818</v>
      </c>
      <c r="N4054">
        <v>3.787222222</v>
      </c>
      <c r="O4054">
        <v>0</v>
      </c>
      <c r="P4054">
        <v>1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0.86295436035476114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0.86295436035476114</v>
      </c>
    </row>
    <row r="4055" spans="1:31" x14ac:dyDescent="0.25">
      <c r="A4055">
        <v>2071996</v>
      </c>
      <c r="B4055">
        <v>1</v>
      </c>
      <c r="C4055" t="s">
        <v>80</v>
      </c>
      <c r="D4055" t="s">
        <v>96</v>
      </c>
      <c r="E4055" t="s">
        <v>169</v>
      </c>
      <c r="F4055" t="s">
        <v>11819</v>
      </c>
      <c r="G4055" t="s">
        <v>1007</v>
      </c>
      <c r="H4055" t="s">
        <v>134</v>
      </c>
      <c r="I4055" t="s">
        <v>135</v>
      </c>
      <c r="J4055" t="s">
        <v>136</v>
      </c>
      <c r="K4055" t="s">
        <v>137</v>
      </c>
      <c r="L4055" t="s">
        <v>11820</v>
      </c>
      <c r="M4055" t="s">
        <v>11821</v>
      </c>
      <c r="N4055">
        <v>0.41611111099999998</v>
      </c>
      <c r="O4055">
        <v>0</v>
      </c>
      <c r="P4055">
        <v>1887</v>
      </c>
      <c r="Q4055">
        <v>0</v>
      </c>
      <c r="R4055">
        <v>4</v>
      </c>
      <c r="S4055">
        <v>4</v>
      </c>
      <c r="T4055">
        <v>101</v>
      </c>
      <c r="U4055">
        <v>0</v>
      </c>
      <c r="V4055">
        <v>0</v>
      </c>
      <c r="W4055">
        <v>0</v>
      </c>
      <c r="X4055">
        <v>295.06839715705684</v>
      </c>
      <c r="Y4055">
        <v>0</v>
      </c>
      <c r="Z4055">
        <v>0.66076199775717392</v>
      </c>
      <c r="AA4055">
        <v>51.917221406376029</v>
      </c>
      <c r="AB4055">
        <v>71.651562251024203</v>
      </c>
      <c r="AC4055">
        <v>0</v>
      </c>
      <c r="AD4055">
        <v>0</v>
      </c>
      <c r="AE4055">
        <v>419.29794281221422</v>
      </c>
    </row>
    <row r="4056" spans="1:31" x14ac:dyDescent="0.25">
      <c r="A4056">
        <v>2072053</v>
      </c>
      <c r="B4056">
        <v>1</v>
      </c>
      <c r="C4056" t="s">
        <v>81</v>
      </c>
      <c r="D4056" t="s">
        <v>117</v>
      </c>
      <c r="E4056" t="s">
        <v>177</v>
      </c>
      <c r="F4056" t="s">
        <v>11822</v>
      </c>
      <c r="G4056" t="s">
        <v>183</v>
      </c>
      <c r="H4056" t="s">
        <v>143</v>
      </c>
      <c r="I4056" t="s">
        <v>135</v>
      </c>
      <c r="J4056" t="s">
        <v>136</v>
      </c>
      <c r="K4056" t="s">
        <v>137</v>
      </c>
      <c r="L4056" t="s">
        <v>11823</v>
      </c>
      <c r="M4056" t="s">
        <v>11824</v>
      </c>
      <c r="N4056">
        <v>2.872222222</v>
      </c>
      <c r="O4056">
        <v>0</v>
      </c>
      <c r="P4056">
        <v>1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0.34259721158388556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0.34259721158388556</v>
      </c>
    </row>
    <row r="4057" spans="1:31" x14ac:dyDescent="0.25">
      <c r="A4057">
        <v>2071512</v>
      </c>
      <c r="B4057">
        <v>1</v>
      </c>
      <c r="C4057" t="s">
        <v>81</v>
      </c>
      <c r="D4057" t="s">
        <v>119</v>
      </c>
      <c r="E4057" t="s">
        <v>146</v>
      </c>
      <c r="F4057" t="s">
        <v>1451</v>
      </c>
      <c r="G4057" t="s">
        <v>133</v>
      </c>
      <c r="H4057" t="s">
        <v>134</v>
      </c>
      <c r="I4057" t="s">
        <v>135</v>
      </c>
      <c r="J4057" t="s">
        <v>136</v>
      </c>
      <c r="K4057" t="s">
        <v>137</v>
      </c>
      <c r="L4057" t="s">
        <v>11825</v>
      </c>
      <c r="M4057" t="s">
        <v>11826</v>
      </c>
      <c r="N4057">
        <v>5.6944443999999997E-2</v>
      </c>
      <c r="O4057">
        <v>1</v>
      </c>
      <c r="P4057">
        <v>2112</v>
      </c>
      <c r="Q4057">
        <v>26</v>
      </c>
      <c r="R4057">
        <v>496</v>
      </c>
      <c r="S4057">
        <v>11</v>
      </c>
      <c r="T4057">
        <v>208</v>
      </c>
      <c r="U4057">
        <v>0</v>
      </c>
      <c r="V4057">
        <v>2</v>
      </c>
      <c r="W4057">
        <v>1.0658152425997221E-2</v>
      </c>
      <c r="X4057">
        <v>13.843399300100298</v>
      </c>
      <c r="Y4057">
        <v>2.0833774997463332</v>
      </c>
      <c r="Z4057">
        <v>17.862898606226349</v>
      </c>
      <c r="AA4057">
        <v>21.166034739595052</v>
      </c>
      <c r="AB4057">
        <v>4.2923819358520774</v>
      </c>
      <c r="AC4057">
        <v>0</v>
      </c>
      <c r="AD4057">
        <v>2.1519871539543056E-2</v>
      </c>
      <c r="AE4057">
        <v>59.280270105485648</v>
      </c>
    </row>
    <row r="4058" spans="1:31" x14ac:dyDescent="0.25">
      <c r="A4058">
        <v>2071850</v>
      </c>
      <c r="B4058">
        <v>1</v>
      </c>
      <c r="C4058" t="s">
        <v>80</v>
      </c>
      <c r="D4058" t="s">
        <v>104</v>
      </c>
      <c r="E4058" t="s">
        <v>177</v>
      </c>
      <c r="F4058" t="s">
        <v>11827</v>
      </c>
      <c r="G4058" t="s">
        <v>324</v>
      </c>
      <c r="H4058" t="s">
        <v>143</v>
      </c>
      <c r="I4058" t="s">
        <v>135</v>
      </c>
      <c r="J4058" t="s">
        <v>136</v>
      </c>
      <c r="K4058" t="s">
        <v>137</v>
      </c>
      <c r="L4058" t="s">
        <v>11828</v>
      </c>
      <c r="M4058" t="s">
        <v>11829</v>
      </c>
      <c r="N4058">
        <v>1.6130555550000001</v>
      </c>
      <c r="O4058">
        <v>0</v>
      </c>
      <c r="P4058">
        <v>1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2.5348391885095105</v>
      </c>
      <c r="Y4058">
        <v>0</v>
      </c>
      <c r="Z4058">
        <v>0</v>
      </c>
      <c r="AA4058">
        <v>0</v>
      </c>
      <c r="AB4058">
        <v>0</v>
      </c>
      <c r="AC4058">
        <v>0</v>
      </c>
      <c r="AD4058">
        <v>0</v>
      </c>
      <c r="AE4058">
        <v>2.5348391885095105</v>
      </c>
    </row>
    <row r="4059" spans="1:31" x14ac:dyDescent="0.25">
      <c r="A4059">
        <v>2072099</v>
      </c>
      <c r="B4059">
        <v>1</v>
      </c>
      <c r="C4059" t="s">
        <v>80</v>
      </c>
      <c r="D4059" t="s">
        <v>102</v>
      </c>
      <c r="E4059" t="s">
        <v>177</v>
      </c>
      <c r="F4059" t="s">
        <v>11830</v>
      </c>
      <c r="G4059" t="s">
        <v>183</v>
      </c>
      <c r="H4059" t="s">
        <v>143</v>
      </c>
      <c r="I4059" t="s">
        <v>135</v>
      </c>
      <c r="J4059" t="s">
        <v>136</v>
      </c>
      <c r="K4059" t="s">
        <v>137</v>
      </c>
      <c r="L4059" t="s">
        <v>11831</v>
      </c>
      <c r="M4059" t="s">
        <v>11832</v>
      </c>
      <c r="N4059">
        <v>3.8288888879999998</v>
      </c>
      <c r="O4059">
        <v>0</v>
      </c>
      <c r="P4059">
        <v>1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0.33978323429244645</v>
      </c>
      <c r="Y4059">
        <v>0</v>
      </c>
      <c r="Z4059">
        <v>0</v>
      </c>
      <c r="AA4059">
        <v>0</v>
      </c>
      <c r="AB4059">
        <v>0</v>
      </c>
      <c r="AC4059">
        <v>0</v>
      </c>
      <c r="AD4059">
        <v>0</v>
      </c>
      <c r="AE4059">
        <v>0.33978323429244645</v>
      </c>
    </row>
    <row r="4060" spans="1:31" x14ac:dyDescent="0.25">
      <c r="A4060">
        <v>2072199</v>
      </c>
      <c r="B4060">
        <v>1</v>
      </c>
      <c r="C4060" t="s">
        <v>80</v>
      </c>
      <c r="D4060" t="s">
        <v>100</v>
      </c>
      <c r="E4060" t="s">
        <v>177</v>
      </c>
      <c r="F4060" t="s">
        <v>11833</v>
      </c>
      <c r="G4060" t="s">
        <v>183</v>
      </c>
      <c r="H4060" t="s">
        <v>143</v>
      </c>
      <c r="I4060" t="s">
        <v>135</v>
      </c>
      <c r="J4060" t="s">
        <v>136</v>
      </c>
      <c r="K4060" t="s">
        <v>137</v>
      </c>
      <c r="L4060" t="s">
        <v>11834</v>
      </c>
      <c r="M4060" t="s">
        <v>11835</v>
      </c>
      <c r="N4060">
        <v>2.224444444</v>
      </c>
      <c r="O4060">
        <v>0</v>
      </c>
      <c r="P4060">
        <v>0</v>
      </c>
      <c r="Q4060">
        <v>0</v>
      </c>
      <c r="R4060">
        <v>1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2.2089054480629176</v>
      </c>
      <c r="AA4060">
        <v>0</v>
      </c>
      <c r="AB4060">
        <v>0</v>
      </c>
      <c r="AC4060">
        <v>0</v>
      </c>
      <c r="AD4060">
        <v>0</v>
      </c>
      <c r="AE4060">
        <v>2.2089054480629176</v>
      </c>
    </row>
    <row r="4061" spans="1:31" x14ac:dyDescent="0.25">
      <c r="A4061">
        <v>2071412</v>
      </c>
      <c r="B4061">
        <v>1</v>
      </c>
      <c r="C4061" t="s">
        <v>80</v>
      </c>
      <c r="D4061" t="s">
        <v>97</v>
      </c>
      <c r="E4061" t="s">
        <v>177</v>
      </c>
      <c r="F4061" t="s">
        <v>11836</v>
      </c>
      <c r="G4061" t="s">
        <v>179</v>
      </c>
      <c r="H4061" t="s">
        <v>143</v>
      </c>
      <c r="I4061" t="s">
        <v>135</v>
      </c>
      <c r="J4061" t="s">
        <v>136</v>
      </c>
      <c r="K4061" t="s">
        <v>137</v>
      </c>
      <c r="L4061" t="s">
        <v>11837</v>
      </c>
      <c r="M4061" t="s">
        <v>11838</v>
      </c>
      <c r="N4061">
        <v>1.7880555549999999</v>
      </c>
      <c r="O4061">
        <v>0</v>
      </c>
      <c r="P4061">
        <v>1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0.2039393732817</v>
      </c>
      <c r="Y4061">
        <v>0</v>
      </c>
      <c r="Z4061">
        <v>0</v>
      </c>
      <c r="AA4061">
        <v>0</v>
      </c>
      <c r="AB4061">
        <v>0</v>
      </c>
      <c r="AC4061">
        <v>0</v>
      </c>
      <c r="AD4061">
        <v>0</v>
      </c>
      <c r="AE4061">
        <v>0.2039393732817</v>
      </c>
    </row>
    <row r="4062" spans="1:31" x14ac:dyDescent="0.25">
      <c r="A4062">
        <v>2071804</v>
      </c>
      <c r="B4062">
        <v>1</v>
      </c>
      <c r="C4062" t="s">
        <v>80</v>
      </c>
      <c r="D4062" t="s">
        <v>97</v>
      </c>
      <c r="E4062" t="s">
        <v>177</v>
      </c>
      <c r="F4062" t="s">
        <v>11839</v>
      </c>
      <c r="G4062" t="s">
        <v>183</v>
      </c>
      <c r="H4062" t="s">
        <v>143</v>
      </c>
      <c r="I4062" t="s">
        <v>135</v>
      </c>
      <c r="J4062" t="s">
        <v>136</v>
      </c>
      <c r="K4062" t="s">
        <v>137</v>
      </c>
      <c r="L4062" t="s">
        <v>11840</v>
      </c>
      <c r="M4062" t="s">
        <v>11841</v>
      </c>
      <c r="N4062">
        <v>1.1602777769999999</v>
      </c>
      <c r="O4062">
        <v>0</v>
      </c>
      <c r="P4062">
        <v>1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0.4863981842733856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0.4863981842733856</v>
      </c>
    </row>
    <row r="4063" spans="1:31" x14ac:dyDescent="0.25">
      <c r="A4063">
        <v>2071950</v>
      </c>
      <c r="B4063">
        <v>1</v>
      </c>
      <c r="C4063" t="s">
        <v>80</v>
      </c>
      <c r="D4063" t="s">
        <v>106</v>
      </c>
      <c r="E4063" t="s">
        <v>169</v>
      </c>
      <c r="F4063" t="s">
        <v>11842</v>
      </c>
      <c r="G4063" t="s">
        <v>171</v>
      </c>
      <c r="H4063" t="s">
        <v>134</v>
      </c>
      <c r="I4063" t="s">
        <v>135</v>
      </c>
      <c r="J4063" t="s">
        <v>136</v>
      </c>
      <c r="K4063" t="s">
        <v>137</v>
      </c>
      <c r="L4063" t="s">
        <v>11843</v>
      </c>
      <c r="M4063" t="s">
        <v>11844</v>
      </c>
      <c r="N4063">
        <v>1.8758333330000001</v>
      </c>
      <c r="O4063">
        <v>0</v>
      </c>
      <c r="P4063">
        <v>0</v>
      </c>
      <c r="Q4063">
        <v>0</v>
      </c>
      <c r="R4063">
        <v>25</v>
      </c>
      <c r="S4063">
        <v>0</v>
      </c>
      <c r="T4063">
        <v>1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138.79833139930443</v>
      </c>
      <c r="AA4063">
        <v>0</v>
      </c>
      <c r="AB4063">
        <v>3.3732428426496632</v>
      </c>
      <c r="AC4063">
        <v>0</v>
      </c>
      <c r="AD4063">
        <v>0</v>
      </c>
      <c r="AE4063">
        <v>142.17157424195409</v>
      </c>
    </row>
    <row r="4064" spans="1:31" x14ac:dyDescent="0.25">
      <c r="A4064">
        <v>2072096</v>
      </c>
      <c r="B4064">
        <v>1</v>
      </c>
      <c r="C4064" t="s">
        <v>80</v>
      </c>
      <c r="D4064" t="s">
        <v>94</v>
      </c>
      <c r="E4064" t="s">
        <v>177</v>
      </c>
      <c r="F4064" t="s">
        <v>11845</v>
      </c>
      <c r="G4064" t="s">
        <v>183</v>
      </c>
      <c r="H4064" t="s">
        <v>143</v>
      </c>
      <c r="I4064" t="s">
        <v>135</v>
      </c>
      <c r="J4064" t="s">
        <v>136</v>
      </c>
      <c r="K4064" t="s">
        <v>137</v>
      </c>
      <c r="L4064" t="s">
        <v>11846</v>
      </c>
      <c r="M4064" t="s">
        <v>11847</v>
      </c>
      <c r="N4064">
        <v>1.4680555550000001</v>
      </c>
      <c r="O4064">
        <v>0</v>
      </c>
      <c r="P4064">
        <v>7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3.7658088946194468</v>
      </c>
      <c r="Y4064">
        <v>0</v>
      </c>
      <c r="Z4064">
        <v>0</v>
      </c>
      <c r="AA4064">
        <v>0</v>
      </c>
      <c r="AB4064">
        <v>0</v>
      </c>
      <c r="AC4064">
        <v>0</v>
      </c>
      <c r="AD4064">
        <v>0</v>
      </c>
      <c r="AE4064">
        <v>3.7658088946194468</v>
      </c>
    </row>
    <row r="4065" spans="1:31" x14ac:dyDescent="0.25">
      <c r="A4065">
        <v>2072119</v>
      </c>
      <c r="B4065">
        <v>1</v>
      </c>
      <c r="C4065" t="s">
        <v>81</v>
      </c>
      <c r="D4065" t="s">
        <v>112</v>
      </c>
      <c r="E4065" t="s">
        <v>158</v>
      </c>
      <c r="F4065" t="s">
        <v>11848</v>
      </c>
      <c r="G4065" t="s">
        <v>160</v>
      </c>
      <c r="H4065" t="s">
        <v>143</v>
      </c>
      <c r="I4065" t="s">
        <v>135</v>
      </c>
      <c r="J4065" t="s">
        <v>136</v>
      </c>
      <c r="K4065" t="s">
        <v>137</v>
      </c>
      <c r="L4065" t="s">
        <v>11849</v>
      </c>
      <c r="M4065" t="s">
        <v>11850</v>
      </c>
      <c r="N4065">
        <v>2.4133333330000002</v>
      </c>
      <c r="O4065">
        <v>0</v>
      </c>
      <c r="P4065">
        <v>58</v>
      </c>
      <c r="Q4065">
        <v>0</v>
      </c>
      <c r="R4065">
        <v>14</v>
      </c>
      <c r="S4065">
        <v>0</v>
      </c>
      <c r="T4065">
        <v>8</v>
      </c>
      <c r="U4065">
        <v>0</v>
      </c>
      <c r="V4065">
        <v>0</v>
      </c>
      <c r="W4065">
        <v>0</v>
      </c>
      <c r="X4065">
        <v>37.247233563001529</v>
      </c>
      <c r="Y4065">
        <v>0</v>
      </c>
      <c r="Z4065">
        <v>9.5821842760730007</v>
      </c>
      <c r="AA4065">
        <v>0</v>
      </c>
      <c r="AB4065">
        <v>8.6457829478894954</v>
      </c>
      <c r="AC4065">
        <v>0</v>
      </c>
      <c r="AD4065">
        <v>0</v>
      </c>
      <c r="AE4065">
        <v>55.475200786964024</v>
      </c>
    </row>
    <row r="4066" spans="1:31" x14ac:dyDescent="0.25">
      <c r="A4066">
        <v>2071455</v>
      </c>
      <c r="B4066">
        <v>1</v>
      </c>
      <c r="C4066" t="s">
        <v>80</v>
      </c>
      <c r="D4066" t="s">
        <v>83</v>
      </c>
      <c r="E4066" t="s">
        <v>177</v>
      </c>
      <c r="F4066" t="s">
        <v>11851</v>
      </c>
      <c r="G4066" t="s">
        <v>196</v>
      </c>
      <c r="H4066" t="s">
        <v>143</v>
      </c>
      <c r="I4066" t="s">
        <v>135</v>
      </c>
      <c r="J4066" t="s">
        <v>136</v>
      </c>
      <c r="K4066" t="s">
        <v>137</v>
      </c>
      <c r="L4066" t="s">
        <v>11852</v>
      </c>
      <c r="M4066" t="s">
        <v>11853</v>
      </c>
      <c r="N4066">
        <v>1.265833333</v>
      </c>
      <c r="O4066">
        <v>0</v>
      </c>
      <c r="P4066">
        <v>0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3</v>
      </c>
      <c r="W4066">
        <v>0</v>
      </c>
      <c r="X4066">
        <v>0</v>
      </c>
      <c r="Y4066">
        <v>0</v>
      </c>
      <c r="Z4066">
        <v>0</v>
      </c>
      <c r="AA4066">
        <v>0</v>
      </c>
      <c r="AB4066">
        <v>0</v>
      </c>
      <c r="AC4066">
        <v>0</v>
      </c>
      <c r="AD4066">
        <v>15.188663507127691</v>
      </c>
      <c r="AE4066">
        <v>15.188663507127691</v>
      </c>
    </row>
    <row r="4067" spans="1:31" x14ac:dyDescent="0.25">
      <c r="A4067">
        <v>2071956</v>
      </c>
      <c r="B4067">
        <v>1</v>
      </c>
      <c r="C4067" t="s">
        <v>80</v>
      </c>
      <c r="D4067" t="s">
        <v>104</v>
      </c>
      <c r="E4067" t="s">
        <v>177</v>
      </c>
      <c r="F4067" t="s">
        <v>11854</v>
      </c>
      <c r="G4067" t="s">
        <v>183</v>
      </c>
      <c r="H4067" t="s">
        <v>143</v>
      </c>
      <c r="I4067" t="s">
        <v>135</v>
      </c>
      <c r="J4067" t="s">
        <v>136</v>
      </c>
      <c r="K4067" t="s">
        <v>137</v>
      </c>
      <c r="L4067" t="s">
        <v>11855</v>
      </c>
      <c r="M4067" t="s">
        <v>11856</v>
      </c>
      <c r="N4067">
        <v>2.1397222220000001</v>
      </c>
      <c r="O4067">
        <v>0</v>
      </c>
      <c r="P4067">
        <v>0</v>
      </c>
      <c r="Q4067">
        <v>0</v>
      </c>
      <c r="R4067">
        <v>0</v>
      </c>
      <c r="S4067">
        <v>0</v>
      </c>
      <c r="T4067">
        <v>1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  <c r="AA4067">
        <v>0</v>
      </c>
      <c r="AB4067">
        <v>0.77223655727716012</v>
      </c>
      <c r="AC4067">
        <v>0</v>
      </c>
      <c r="AD4067">
        <v>0</v>
      </c>
      <c r="AE4067">
        <v>0.77223655727716012</v>
      </c>
    </row>
    <row r="4068" spans="1:31" x14ac:dyDescent="0.25">
      <c r="A4068">
        <v>2071933</v>
      </c>
      <c r="B4068">
        <v>1</v>
      </c>
      <c r="C4068" t="s">
        <v>80</v>
      </c>
      <c r="D4068" t="s">
        <v>102</v>
      </c>
      <c r="E4068" t="s">
        <v>169</v>
      </c>
      <c r="F4068" t="s">
        <v>11857</v>
      </c>
      <c r="G4068" t="s">
        <v>171</v>
      </c>
      <c r="H4068" t="s">
        <v>134</v>
      </c>
      <c r="I4068" t="s">
        <v>135</v>
      </c>
      <c r="J4068" t="s">
        <v>136</v>
      </c>
      <c r="K4068" t="s">
        <v>137</v>
      </c>
      <c r="L4068" t="s">
        <v>11858</v>
      </c>
      <c r="M4068" t="s">
        <v>11859</v>
      </c>
      <c r="N4068">
        <v>1.311111111</v>
      </c>
      <c r="O4068">
        <v>1</v>
      </c>
      <c r="P4068">
        <v>746</v>
      </c>
      <c r="Q4068">
        <v>1</v>
      </c>
      <c r="R4068">
        <v>7</v>
      </c>
      <c r="S4068">
        <v>2</v>
      </c>
      <c r="T4068">
        <v>46</v>
      </c>
      <c r="U4068">
        <v>0</v>
      </c>
      <c r="V4068">
        <v>0</v>
      </c>
      <c r="W4068">
        <v>0.72149343795062515</v>
      </c>
      <c r="X4068">
        <v>117.04402650177981</v>
      </c>
      <c r="Y4068">
        <v>0.4635535274250222</v>
      </c>
      <c r="Z4068">
        <v>3.5804450296625756</v>
      </c>
      <c r="AA4068">
        <v>19.041035992872999</v>
      </c>
      <c r="AB4068">
        <v>28.627340298097234</v>
      </c>
      <c r="AC4068">
        <v>0</v>
      </c>
      <c r="AD4068">
        <v>0</v>
      </c>
      <c r="AE4068">
        <v>169.47789478778827</v>
      </c>
    </row>
    <row r="4069" spans="1:31" x14ac:dyDescent="0.25">
      <c r="A4069">
        <v>2071790</v>
      </c>
      <c r="B4069">
        <v>1</v>
      </c>
      <c r="C4069" t="s">
        <v>80</v>
      </c>
      <c r="D4069" t="s">
        <v>103</v>
      </c>
      <c r="E4069" t="s">
        <v>131</v>
      </c>
      <c r="F4069" t="s">
        <v>11860</v>
      </c>
      <c r="G4069" t="s">
        <v>133</v>
      </c>
      <c r="H4069" t="s">
        <v>134</v>
      </c>
      <c r="I4069" t="s">
        <v>135</v>
      </c>
      <c r="J4069" t="s">
        <v>136</v>
      </c>
      <c r="K4069" t="s">
        <v>137</v>
      </c>
      <c r="L4069" t="s">
        <v>11861</v>
      </c>
      <c r="M4069" t="s">
        <v>11862</v>
      </c>
      <c r="N4069">
        <v>1.250277777</v>
      </c>
      <c r="O4069">
        <v>0</v>
      </c>
      <c r="P4069">
        <v>0</v>
      </c>
      <c r="Q4069">
        <v>0</v>
      </c>
      <c r="R4069">
        <v>0</v>
      </c>
      <c r="S4069">
        <v>18</v>
      </c>
      <c r="T4069">
        <v>0</v>
      </c>
      <c r="U4069">
        <v>34</v>
      </c>
      <c r="V4069">
        <v>0</v>
      </c>
      <c r="W4069">
        <v>0</v>
      </c>
      <c r="X4069">
        <v>0</v>
      </c>
      <c r="Y4069">
        <v>0</v>
      </c>
      <c r="Z4069">
        <v>0</v>
      </c>
      <c r="AA4069">
        <v>116.02708794045955</v>
      </c>
      <c r="AB4069">
        <v>0</v>
      </c>
      <c r="AC4069">
        <v>3503.796869546542</v>
      </c>
      <c r="AD4069">
        <v>0</v>
      </c>
      <c r="AE4069">
        <v>3619.8239574870017</v>
      </c>
    </row>
    <row r="4070" spans="1:31" x14ac:dyDescent="0.25">
      <c r="A4070">
        <v>2071721</v>
      </c>
      <c r="B4070">
        <v>1</v>
      </c>
      <c r="C4070" t="s">
        <v>81</v>
      </c>
      <c r="D4070" t="s">
        <v>127</v>
      </c>
      <c r="E4070" t="s">
        <v>140</v>
      </c>
      <c r="F4070" t="s">
        <v>11863</v>
      </c>
      <c r="G4070" t="s">
        <v>142</v>
      </c>
      <c r="H4070" t="s">
        <v>143</v>
      </c>
      <c r="I4070" t="s">
        <v>135</v>
      </c>
      <c r="J4070" t="s">
        <v>136</v>
      </c>
      <c r="K4070" t="s">
        <v>137</v>
      </c>
      <c r="L4070" t="s">
        <v>11864</v>
      </c>
      <c r="M4070" t="s">
        <v>11865</v>
      </c>
      <c r="N4070">
        <v>3.1894444439999998</v>
      </c>
      <c r="O4070">
        <v>0</v>
      </c>
      <c r="P4070">
        <v>1</v>
      </c>
      <c r="Q4070">
        <v>0</v>
      </c>
      <c r="R4070">
        <v>9</v>
      </c>
      <c r="S4070">
        <v>0</v>
      </c>
      <c r="T4070">
        <v>1</v>
      </c>
      <c r="U4070">
        <v>0</v>
      </c>
      <c r="V4070">
        <v>0</v>
      </c>
      <c r="W4070">
        <v>0</v>
      </c>
      <c r="X4070">
        <v>3.8553971125649171E-2</v>
      </c>
      <c r="Y4070">
        <v>0</v>
      </c>
      <c r="Z4070">
        <v>7.1183073458227231</v>
      </c>
      <c r="AA4070">
        <v>0</v>
      </c>
      <c r="AB4070">
        <v>8.9220513590954176E-2</v>
      </c>
      <c r="AC4070">
        <v>0</v>
      </c>
      <c r="AD4070">
        <v>0</v>
      </c>
      <c r="AE4070">
        <v>7.2460818305393264</v>
      </c>
    </row>
    <row r="4071" spans="1:31" x14ac:dyDescent="0.25">
      <c r="A4071">
        <v>2071784</v>
      </c>
      <c r="B4071">
        <v>1</v>
      </c>
      <c r="C4071" t="s">
        <v>81</v>
      </c>
      <c r="D4071" t="s">
        <v>128</v>
      </c>
      <c r="E4071" t="s">
        <v>177</v>
      </c>
      <c r="F4071" t="s">
        <v>11866</v>
      </c>
      <c r="G4071" t="s">
        <v>1007</v>
      </c>
      <c r="H4071" t="s">
        <v>143</v>
      </c>
      <c r="I4071" t="s">
        <v>135</v>
      </c>
      <c r="J4071" t="s">
        <v>136</v>
      </c>
      <c r="K4071" t="s">
        <v>137</v>
      </c>
      <c r="L4071" t="s">
        <v>11867</v>
      </c>
      <c r="M4071" t="s">
        <v>11868</v>
      </c>
      <c r="N4071">
        <v>2.7577777769999998</v>
      </c>
      <c r="O4071">
        <v>0</v>
      </c>
      <c r="P4071">
        <v>7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3.4930187638446499</v>
      </c>
      <c r="Y4071">
        <v>0</v>
      </c>
      <c r="Z4071">
        <v>0</v>
      </c>
      <c r="AA4071">
        <v>0</v>
      </c>
      <c r="AB4071">
        <v>0</v>
      </c>
      <c r="AC4071">
        <v>0</v>
      </c>
      <c r="AD4071">
        <v>0</v>
      </c>
      <c r="AE4071">
        <v>3.4930187638446499</v>
      </c>
    </row>
    <row r="4072" spans="1:31" x14ac:dyDescent="0.25">
      <c r="A4072">
        <v>2071429</v>
      </c>
      <c r="B4072">
        <v>1</v>
      </c>
      <c r="C4072" t="s">
        <v>81</v>
      </c>
      <c r="D4072" t="s">
        <v>118</v>
      </c>
      <c r="E4072" t="s">
        <v>146</v>
      </c>
      <c r="F4072" t="s">
        <v>701</v>
      </c>
      <c r="G4072" t="s">
        <v>133</v>
      </c>
      <c r="H4072" t="s">
        <v>134</v>
      </c>
      <c r="I4072" t="s">
        <v>135</v>
      </c>
      <c r="J4072" t="s">
        <v>136</v>
      </c>
      <c r="K4072" t="s">
        <v>137</v>
      </c>
      <c r="L4072" t="s">
        <v>11869</v>
      </c>
      <c r="M4072" t="s">
        <v>11870</v>
      </c>
      <c r="N4072">
        <v>0.35749999999999998</v>
      </c>
      <c r="O4072">
        <v>0</v>
      </c>
      <c r="P4072">
        <v>4113</v>
      </c>
      <c r="Q4072">
        <v>1</v>
      </c>
      <c r="R4072">
        <v>54</v>
      </c>
      <c r="S4072">
        <v>44</v>
      </c>
      <c r="T4072">
        <v>211</v>
      </c>
      <c r="U4072">
        <v>2</v>
      </c>
      <c r="V4072">
        <v>1</v>
      </c>
      <c r="W4072">
        <v>0</v>
      </c>
      <c r="X4072">
        <v>211.23725953832988</v>
      </c>
      <c r="Y4072">
        <v>0</v>
      </c>
      <c r="Z4072">
        <v>12.835439681584848</v>
      </c>
      <c r="AA4072">
        <v>109.50831080664773</v>
      </c>
      <c r="AB4072">
        <v>52.685715972080438</v>
      </c>
      <c r="AC4072">
        <v>36.123534553540559</v>
      </c>
      <c r="AD4072">
        <v>0.33042049767469167</v>
      </c>
      <c r="AE4072">
        <v>422.72068104985817</v>
      </c>
    </row>
    <row r="4073" spans="1:31" x14ac:dyDescent="0.25">
      <c r="A4073">
        <v>2071435</v>
      </c>
      <c r="B4073">
        <v>1</v>
      </c>
      <c r="C4073" t="s">
        <v>80</v>
      </c>
      <c r="D4073" t="s">
        <v>103</v>
      </c>
      <c r="E4073" t="s">
        <v>158</v>
      </c>
      <c r="F4073" t="s">
        <v>11871</v>
      </c>
      <c r="G4073" t="s">
        <v>160</v>
      </c>
      <c r="H4073" t="s">
        <v>143</v>
      </c>
      <c r="I4073" t="s">
        <v>135</v>
      </c>
      <c r="J4073" t="s">
        <v>136</v>
      </c>
      <c r="K4073" t="s">
        <v>137</v>
      </c>
      <c r="L4073" t="s">
        <v>11872</v>
      </c>
      <c r="M4073" t="s">
        <v>11873</v>
      </c>
      <c r="N4073">
        <v>2.6752777769999998</v>
      </c>
      <c r="O4073">
        <v>0</v>
      </c>
      <c r="P4073">
        <v>82</v>
      </c>
      <c r="Q4073">
        <v>0</v>
      </c>
      <c r="R4073">
        <v>0</v>
      </c>
      <c r="S4073">
        <v>0</v>
      </c>
      <c r="T4073">
        <v>1</v>
      </c>
      <c r="U4073">
        <v>0</v>
      </c>
      <c r="V4073">
        <v>0</v>
      </c>
      <c r="W4073">
        <v>0</v>
      </c>
      <c r="X4073">
        <v>42.701396093628261</v>
      </c>
      <c r="Y4073">
        <v>0</v>
      </c>
      <c r="Z4073">
        <v>0</v>
      </c>
      <c r="AA4073">
        <v>0</v>
      </c>
      <c r="AB4073">
        <v>0.83245650387635639</v>
      </c>
      <c r="AC4073">
        <v>0</v>
      </c>
      <c r="AD4073">
        <v>0</v>
      </c>
      <c r="AE4073">
        <v>43.53385259750462</v>
      </c>
    </row>
    <row r="4074" spans="1:31" x14ac:dyDescent="0.25">
      <c r="A4074">
        <v>2071578</v>
      </c>
      <c r="B4074">
        <v>1</v>
      </c>
      <c r="C4074" t="s">
        <v>80</v>
      </c>
      <c r="D4074" t="s">
        <v>107</v>
      </c>
      <c r="E4074" t="s">
        <v>169</v>
      </c>
      <c r="F4074" t="s">
        <v>11874</v>
      </c>
      <c r="G4074" t="s">
        <v>133</v>
      </c>
      <c r="H4074" t="s">
        <v>134</v>
      </c>
      <c r="I4074" t="s">
        <v>135</v>
      </c>
      <c r="J4074" t="s">
        <v>136</v>
      </c>
      <c r="K4074" t="s">
        <v>137</v>
      </c>
      <c r="L4074" t="s">
        <v>11875</v>
      </c>
      <c r="M4074" t="s">
        <v>11536</v>
      </c>
      <c r="N4074">
        <v>0.12944444399999999</v>
      </c>
      <c r="O4074">
        <v>0</v>
      </c>
      <c r="P4074">
        <v>1770</v>
      </c>
      <c r="Q4074">
        <v>0</v>
      </c>
      <c r="R4074">
        <v>6</v>
      </c>
      <c r="S4074">
        <v>0</v>
      </c>
      <c r="T4074">
        <v>53</v>
      </c>
      <c r="U4074">
        <v>0</v>
      </c>
      <c r="V4074">
        <v>0</v>
      </c>
      <c r="W4074">
        <v>0</v>
      </c>
      <c r="X4074">
        <v>35.700789393917134</v>
      </c>
      <c r="Y4074">
        <v>0</v>
      </c>
      <c r="Z4074">
        <v>0.16305633354883167</v>
      </c>
      <c r="AA4074">
        <v>0</v>
      </c>
      <c r="AB4074">
        <v>5.69434847662128</v>
      </c>
      <c r="AC4074">
        <v>0</v>
      </c>
      <c r="AD4074">
        <v>0</v>
      </c>
      <c r="AE4074">
        <v>41.558194204087243</v>
      </c>
    </row>
    <row r="4075" spans="1:31" x14ac:dyDescent="0.25">
      <c r="A4075">
        <v>2071535</v>
      </c>
      <c r="B4075">
        <v>1</v>
      </c>
      <c r="C4075" t="s">
        <v>80</v>
      </c>
      <c r="D4075" t="s">
        <v>93</v>
      </c>
      <c r="E4075" t="s">
        <v>177</v>
      </c>
      <c r="F4075" t="s">
        <v>11876</v>
      </c>
      <c r="G4075" t="s">
        <v>183</v>
      </c>
      <c r="H4075" t="s">
        <v>143</v>
      </c>
      <c r="I4075" t="s">
        <v>135</v>
      </c>
      <c r="J4075" t="s">
        <v>136</v>
      </c>
      <c r="K4075" t="s">
        <v>137</v>
      </c>
      <c r="L4075" t="s">
        <v>11877</v>
      </c>
      <c r="M4075" t="s">
        <v>11878</v>
      </c>
      <c r="N4075">
        <v>2.003333333</v>
      </c>
      <c r="O4075">
        <v>0</v>
      </c>
      <c r="P4075">
        <v>1</v>
      </c>
      <c r="Q4075">
        <v>0</v>
      </c>
      <c r="R4075">
        <v>1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2.0878072108377779E-3</v>
      </c>
      <c r="Y4075">
        <v>0</v>
      </c>
      <c r="Z4075">
        <v>1.5339878536041889</v>
      </c>
      <c r="AA4075">
        <v>0</v>
      </c>
      <c r="AB4075">
        <v>0</v>
      </c>
      <c r="AC4075">
        <v>0</v>
      </c>
      <c r="AD4075">
        <v>0</v>
      </c>
      <c r="AE4075">
        <v>1.5360756608150266</v>
      </c>
    </row>
    <row r="4076" spans="1:31" x14ac:dyDescent="0.25">
      <c r="A4076">
        <v>2071976</v>
      </c>
      <c r="B4076">
        <v>1</v>
      </c>
      <c r="C4076" t="s">
        <v>81</v>
      </c>
      <c r="D4076" t="s">
        <v>123</v>
      </c>
      <c r="E4076" t="s">
        <v>146</v>
      </c>
      <c r="F4076" t="s">
        <v>11879</v>
      </c>
      <c r="G4076" t="s">
        <v>133</v>
      </c>
      <c r="H4076" t="s">
        <v>134</v>
      </c>
      <c r="I4076" t="s">
        <v>135</v>
      </c>
      <c r="J4076" t="s">
        <v>136</v>
      </c>
      <c r="K4076" t="s">
        <v>137</v>
      </c>
      <c r="L4076" t="s">
        <v>11880</v>
      </c>
      <c r="M4076" t="s">
        <v>11881</v>
      </c>
      <c r="N4076">
        <v>2.9836111110000001</v>
      </c>
      <c r="O4076">
        <v>0</v>
      </c>
      <c r="P4076">
        <v>1006</v>
      </c>
      <c r="Q4076">
        <v>10</v>
      </c>
      <c r="R4076">
        <v>108</v>
      </c>
      <c r="S4076">
        <v>6</v>
      </c>
      <c r="T4076">
        <v>73</v>
      </c>
      <c r="U4076">
        <v>2</v>
      </c>
      <c r="V4076">
        <v>0</v>
      </c>
      <c r="W4076">
        <v>0</v>
      </c>
      <c r="X4076">
        <v>561.96831681430842</v>
      </c>
      <c r="Y4076">
        <v>90.065115607583223</v>
      </c>
      <c r="Z4076">
        <v>239.75644054428685</v>
      </c>
      <c r="AA4076">
        <v>97.404761524482353</v>
      </c>
      <c r="AB4076">
        <v>132.40983588774526</v>
      </c>
      <c r="AC4076">
        <v>102.23968456579198</v>
      </c>
      <c r="AD4076">
        <v>0</v>
      </c>
      <c r="AE4076">
        <v>1223.8441549441982</v>
      </c>
    </row>
    <row r="4077" spans="1:31" x14ac:dyDescent="0.25">
      <c r="A4077">
        <v>2071727</v>
      </c>
      <c r="B4077">
        <v>1</v>
      </c>
      <c r="C4077" t="s">
        <v>80</v>
      </c>
      <c r="D4077" t="s">
        <v>85</v>
      </c>
      <c r="E4077" t="s">
        <v>505</v>
      </c>
      <c r="F4077" t="s">
        <v>11882</v>
      </c>
      <c r="G4077" t="s">
        <v>4805</v>
      </c>
      <c r="H4077" t="s">
        <v>143</v>
      </c>
      <c r="I4077" t="s">
        <v>135</v>
      </c>
      <c r="J4077" t="s">
        <v>136</v>
      </c>
      <c r="K4077" t="s">
        <v>137</v>
      </c>
      <c r="L4077" t="s">
        <v>11883</v>
      </c>
      <c r="M4077" t="s">
        <v>11884</v>
      </c>
      <c r="N4077">
        <v>2.076944444</v>
      </c>
      <c r="O4077">
        <v>0</v>
      </c>
      <c r="P4077">
        <v>139</v>
      </c>
      <c r="Q4077">
        <v>0</v>
      </c>
      <c r="R4077">
        <v>0</v>
      </c>
      <c r="S4077">
        <v>0</v>
      </c>
      <c r="T4077">
        <v>17</v>
      </c>
      <c r="U4077">
        <v>0</v>
      </c>
      <c r="V4077">
        <v>0</v>
      </c>
      <c r="W4077">
        <v>0</v>
      </c>
      <c r="X4077">
        <v>58.91954736978365</v>
      </c>
      <c r="Y4077">
        <v>0</v>
      </c>
      <c r="Z4077">
        <v>0</v>
      </c>
      <c r="AA4077">
        <v>0</v>
      </c>
      <c r="AB4077">
        <v>21.84784133737729</v>
      </c>
      <c r="AC4077">
        <v>0</v>
      </c>
      <c r="AD4077">
        <v>0</v>
      </c>
      <c r="AE4077">
        <v>80.767388707160933</v>
      </c>
    </row>
    <row r="4078" spans="1:31" x14ac:dyDescent="0.25">
      <c r="A4078">
        <v>2071827</v>
      </c>
      <c r="B4078">
        <v>1</v>
      </c>
      <c r="C4078" t="s">
        <v>80</v>
      </c>
      <c r="D4078" t="s">
        <v>83</v>
      </c>
      <c r="E4078" t="s">
        <v>177</v>
      </c>
      <c r="F4078" t="s">
        <v>11885</v>
      </c>
      <c r="G4078" t="s">
        <v>183</v>
      </c>
      <c r="H4078" t="s">
        <v>143</v>
      </c>
      <c r="I4078" t="s">
        <v>135</v>
      </c>
      <c r="J4078" t="s">
        <v>136</v>
      </c>
      <c r="K4078" t="s">
        <v>137</v>
      </c>
      <c r="L4078" t="s">
        <v>11886</v>
      </c>
      <c r="M4078" t="s">
        <v>11887</v>
      </c>
      <c r="N4078">
        <v>1.1702777769999999</v>
      </c>
      <c r="O4078">
        <v>0</v>
      </c>
      <c r="P4078">
        <v>9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2.3236432340108557</v>
      </c>
      <c r="Y4078">
        <v>0</v>
      </c>
      <c r="Z4078">
        <v>0</v>
      </c>
      <c r="AA4078">
        <v>0</v>
      </c>
      <c r="AB4078">
        <v>0</v>
      </c>
      <c r="AC4078">
        <v>0</v>
      </c>
      <c r="AD4078">
        <v>0</v>
      </c>
      <c r="AE4078">
        <v>2.3236432340108557</v>
      </c>
    </row>
    <row r="4079" spans="1:31" x14ac:dyDescent="0.25">
      <c r="A4079">
        <v>2071847</v>
      </c>
      <c r="B4079">
        <v>1</v>
      </c>
      <c r="C4079" t="s">
        <v>81</v>
      </c>
      <c r="D4079" t="s">
        <v>123</v>
      </c>
      <c r="E4079" t="s">
        <v>177</v>
      </c>
      <c r="F4079" t="s">
        <v>11888</v>
      </c>
      <c r="G4079" t="s">
        <v>179</v>
      </c>
      <c r="H4079" t="s">
        <v>143</v>
      </c>
      <c r="I4079" t="s">
        <v>135</v>
      </c>
      <c r="J4079" t="s">
        <v>136</v>
      </c>
      <c r="K4079" t="s">
        <v>137</v>
      </c>
      <c r="L4079" t="s">
        <v>11889</v>
      </c>
      <c r="M4079" t="s">
        <v>11890</v>
      </c>
      <c r="N4079">
        <v>20.971111110999999</v>
      </c>
      <c r="O4079">
        <v>0</v>
      </c>
      <c r="P4079">
        <v>7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20.352334235450517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20.352334235450517</v>
      </c>
    </row>
    <row r="4080" spans="1:31" x14ac:dyDescent="0.25">
      <c r="A4080">
        <v>2071492</v>
      </c>
      <c r="B4080">
        <v>1</v>
      </c>
      <c r="C4080" t="s">
        <v>80</v>
      </c>
      <c r="D4080" t="s">
        <v>108</v>
      </c>
      <c r="E4080" t="s">
        <v>158</v>
      </c>
      <c r="F4080" t="s">
        <v>11891</v>
      </c>
      <c r="G4080" t="s">
        <v>160</v>
      </c>
      <c r="H4080" t="s">
        <v>143</v>
      </c>
      <c r="I4080" t="s">
        <v>135</v>
      </c>
      <c r="J4080" t="s">
        <v>136</v>
      </c>
      <c r="K4080" t="s">
        <v>137</v>
      </c>
      <c r="L4080" t="s">
        <v>11892</v>
      </c>
      <c r="M4080" t="s">
        <v>11893</v>
      </c>
      <c r="N4080">
        <v>7.1230555549999997</v>
      </c>
      <c r="O4080">
        <v>0</v>
      </c>
      <c r="P4080">
        <v>5</v>
      </c>
      <c r="Q4080">
        <v>0</v>
      </c>
      <c r="R4080">
        <v>1</v>
      </c>
      <c r="S4080">
        <v>0</v>
      </c>
      <c r="T4080">
        <v>1</v>
      </c>
      <c r="U4080">
        <v>0</v>
      </c>
      <c r="V4080">
        <v>0</v>
      </c>
      <c r="W4080">
        <v>0</v>
      </c>
      <c r="X4080">
        <v>6.3000384992189176</v>
      </c>
      <c r="Y4080">
        <v>0</v>
      </c>
      <c r="Z4080">
        <v>1.9716804079626813</v>
      </c>
      <c r="AA4080">
        <v>0</v>
      </c>
      <c r="AB4080">
        <v>0.29610010447862062</v>
      </c>
      <c r="AC4080">
        <v>0</v>
      </c>
      <c r="AD4080">
        <v>0</v>
      </c>
      <c r="AE4080">
        <v>8.5678190116602195</v>
      </c>
    </row>
    <row r="4081" spans="1:31" x14ac:dyDescent="0.25">
      <c r="A4081">
        <v>2071824</v>
      </c>
      <c r="B4081">
        <v>1</v>
      </c>
      <c r="C4081" t="s">
        <v>80</v>
      </c>
      <c r="D4081" t="s">
        <v>96</v>
      </c>
      <c r="E4081" t="s">
        <v>177</v>
      </c>
      <c r="F4081" t="s">
        <v>11894</v>
      </c>
      <c r="G4081" t="s">
        <v>183</v>
      </c>
      <c r="H4081" t="s">
        <v>143</v>
      </c>
      <c r="I4081" t="s">
        <v>135</v>
      </c>
      <c r="J4081" t="s">
        <v>136</v>
      </c>
      <c r="K4081" t="s">
        <v>137</v>
      </c>
      <c r="L4081" t="s">
        <v>11895</v>
      </c>
      <c r="M4081" t="s">
        <v>11896</v>
      </c>
      <c r="N4081">
        <v>5.1522222219999998</v>
      </c>
      <c r="O4081">
        <v>0</v>
      </c>
      <c r="P4081">
        <v>1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0.49701364994981118</v>
      </c>
      <c r="Y4081">
        <v>0</v>
      </c>
      <c r="Z4081">
        <v>0</v>
      </c>
      <c r="AA4081">
        <v>0</v>
      </c>
      <c r="AB4081">
        <v>0</v>
      </c>
      <c r="AC4081">
        <v>0</v>
      </c>
      <c r="AD4081">
        <v>0</v>
      </c>
      <c r="AE4081">
        <v>0.49701364994981118</v>
      </c>
    </row>
    <row r="4082" spans="1:31" x14ac:dyDescent="0.25">
      <c r="A4082">
        <v>2071893</v>
      </c>
      <c r="B4082">
        <v>1</v>
      </c>
      <c r="C4082" t="s">
        <v>80</v>
      </c>
      <c r="D4082" t="s">
        <v>100</v>
      </c>
      <c r="E4082" t="s">
        <v>177</v>
      </c>
      <c r="F4082" t="s">
        <v>11897</v>
      </c>
      <c r="G4082" t="s">
        <v>179</v>
      </c>
      <c r="H4082" t="s">
        <v>143</v>
      </c>
      <c r="I4082" t="s">
        <v>135</v>
      </c>
      <c r="J4082" t="s">
        <v>136</v>
      </c>
      <c r="K4082" t="s">
        <v>137</v>
      </c>
      <c r="L4082" t="s">
        <v>11898</v>
      </c>
      <c r="M4082" t="s">
        <v>11899</v>
      </c>
      <c r="N4082">
        <v>1.3672222220000001</v>
      </c>
      <c r="O4082">
        <v>0</v>
      </c>
      <c r="P4082">
        <v>1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0.30990164160036671</v>
      </c>
      <c r="Y4082">
        <v>0</v>
      </c>
      <c r="Z4082">
        <v>0</v>
      </c>
      <c r="AA4082">
        <v>0</v>
      </c>
      <c r="AB4082">
        <v>0</v>
      </c>
      <c r="AC4082">
        <v>0</v>
      </c>
      <c r="AD4082">
        <v>0</v>
      </c>
      <c r="AE4082">
        <v>0.30990164160036671</v>
      </c>
    </row>
    <row r="4083" spans="1:31" x14ac:dyDescent="0.25">
      <c r="A4083">
        <v>2071538</v>
      </c>
      <c r="B4083">
        <v>1</v>
      </c>
      <c r="C4083" t="s">
        <v>80</v>
      </c>
      <c r="D4083" t="s">
        <v>98</v>
      </c>
      <c r="E4083" t="s">
        <v>158</v>
      </c>
      <c r="F4083" t="s">
        <v>3499</v>
      </c>
      <c r="G4083" t="s">
        <v>154</v>
      </c>
      <c r="H4083" t="s">
        <v>143</v>
      </c>
      <c r="I4083" t="s">
        <v>135</v>
      </c>
      <c r="J4083" t="s">
        <v>136</v>
      </c>
      <c r="K4083" t="s">
        <v>155</v>
      </c>
      <c r="L4083" t="s">
        <v>11900</v>
      </c>
      <c r="M4083" t="s">
        <v>11901</v>
      </c>
      <c r="N4083">
        <v>7.6938111109999996</v>
      </c>
      <c r="O4083">
        <v>0</v>
      </c>
      <c r="P4083">
        <v>44</v>
      </c>
      <c r="Q4083">
        <v>0</v>
      </c>
      <c r="R4083">
        <v>0</v>
      </c>
      <c r="S4083">
        <v>0</v>
      </c>
      <c r="T4083">
        <v>3</v>
      </c>
      <c r="U4083">
        <v>0</v>
      </c>
      <c r="V4083">
        <v>0</v>
      </c>
      <c r="W4083">
        <v>0</v>
      </c>
      <c r="X4083">
        <v>28.533033430258893</v>
      </c>
      <c r="Y4083">
        <v>0</v>
      </c>
      <c r="Z4083">
        <v>0</v>
      </c>
      <c r="AA4083">
        <v>0</v>
      </c>
      <c r="AB4083">
        <v>4.2853863261528771</v>
      </c>
      <c r="AC4083">
        <v>0</v>
      </c>
      <c r="AD4083">
        <v>0</v>
      </c>
      <c r="AE4083">
        <v>32.818419756411771</v>
      </c>
    </row>
    <row r="4084" spans="1:31" x14ac:dyDescent="0.25">
      <c r="A4084">
        <v>2072202</v>
      </c>
      <c r="B4084">
        <v>1</v>
      </c>
      <c r="C4084" t="s">
        <v>80</v>
      </c>
      <c r="D4084" t="s">
        <v>105</v>
      </c>
      <c r="E4084" t="s">
        <v>177</v>
      </c>
      <c r="F4084" t="s">
        <v>11902</v>
      </c>
      <c r="G4084" t="s">
        <v>179</v>
      </c>
      <c r="H4084" t="s">
        <v>143</v>
      </c>
      <c r="I4084" t="s">
        <v>135</v>
      </c>
      <c r="J4084" t="s">
        <v>136</v>
      </c>
      <c r="K4084" t="s">
        <v>137</v>
      </c>
      <c r="L4084" t="s">
        <v>11903</v>
      </c>
      <c r="M4084" t="s">
        <v>11904</v>
      </c>
      <c r="N4084">
        <v>13.081666666</v>
      </c>
      <c r="O4084">
        <v>0</v>
      </c>
      <c r="P4084">
        <v>11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24.852470166516028</v>
      </c>
      <c r="Y4084">
        <v>0</v>
      </c>
      <c r="Z4084">
        <v>0</v>
      </c>
      <c r="AA4084">
        <v>0</v>
      </c>
      <c r="AB4084">
        <v>0</v>
      </c>
      <c r="AC4084">
        <v>0</v>
      </c>
      <c r="AD4084">
        <v>0</v>
      </c>
      <c r="AE4084">
        <v>24.852470166516028</v>
      </c>
    </row>
    <row r="4085" spans="1:31" x14ac:dyDescent="0.25">
      <c r="A4085">
        <v>2072016</v>
      </c>
      <c r="B4085">
        <v>1</v>
      </c>
      <c r="C4085" t="s">
        <v>80</v>
      </c>
      <c r="D4085" t="s">
        <v>100</v>
      </c>
      <c r="E4085" t="s">
        <v>177</v>
      </c>
      <c r="F4085" t="s">
        <v>11905</v>
      </c>
      <c r="G4085" t="s">
        <v>183</v>
      </c>
      <c r="H4085" t="s">
        <v>143</v>
      </c>
      <c r="I4085" t="s">
        <v>135</v>
      </c>
      <c r="J4085" t="s">
        <v>136</v>
      </c>
      <c r="K4085" t="s">
        <v>137</v>
      </c>
      <c r="L4085" t="s">
        <v>11906</v>
      </c>
      <c r="M4085" t="s">
        <v>11907</v>
      </c>
      <c r="N4085">
        <v>1.1883333330000001</v>
      </c>
      <c r="O4085">
        <v>0</v>
      </c>
      <c r="P4085">
        <v>4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1.1195717927113717</v>
      </c>
      <c r="Y4085">
        <v>0</v>
      </c>
      <c r="Z4085">
        <v>0</v>
      </c>
      <c r="AA4085">
        <v>0</v>
      </c>
      <c r="AB4085">
        <v>0</v>
      </c>
      <c r="AC4085">
        <v>0</v>
      </c>
      <c r="AD4085">
        <v>0</v>
      </c>
      <c r="AE4085">
        <v>1.1195717927113717</v>
      </c>
    </row>
    <row r="4086" spans="1:31" x14ac:dyDescent="0.25">
      <c r="A4086">
        <v>2072039</v>
      </c>
      <c r="B4086">
        <v>1</v>
      </c>
      <c r="C4086" t="s">
        <v>81</v>
      </c>
      <c r="D4086" t="s">
        <v>125</v>
      </c>
      <c r="E4086" t="s">
        <v>131</v>
      </c>
      <c r="F4086" t="s">
        <v>11908</v>
      </c>
      <c r="G4086" t="s">
        <v>133</v>
      </c>
      <c r="H4086" t="s">
        <v>134</v>
      </c>
      <c r="I4086" t="s">
        <v>135</v>
      </c>
      <c r="J4086" t="s">
        <v>136</v>
      </c>
      <c r="K4086" t="s">
        <v>137</v>
      </c>
      <c r="L4086" t="s">
        <v>11909</v>
      </c>
      <c r="M4086" t="s">
        <v>11910</v>
      </c>
      <c r="N4086">
        <v>1.802777777</v>
      </c>
      <c r="O4086">
        <v>1</v>
      </c>
      <c r="P4086">
        <v>38</v>
      </c>
      <c r="Q4086">
        <v>25</v>
      </c>
      <c r="R4086">
        <v>111</v>
      </c>
      <c r="S4086">
        <v>0</v>
      </c>
      <c r="T4086">
        <v>4</v>
      </c>
      <c r="U4086">
        <v>0</v>
      </c>
      <c r="V4086">
        <v>0</v>
      </c>
      <c r="W4086">
        <v>0.35031211375719445</v>
      </c>
      <c r="X4086">
        <v>14.87754695521596</v>
      </c>
      <c r="Y4086">
        <v>6.3615531749423742</v>
      </c>
      <c r="Z4086">
        <v>65.68505608561172</v>
      </c>
      <c r="AA4086">
        <v>0</v>
      </c>
      <c r="AB4086">
        <v>3.5329229893750549</v>
      </c>
      <c r="AC4086">
        <v>0</v>
      </c>
      <c r="AD4086">
        <v>0</v>
      </c>
      <c r="AE4086">
        <v>90.807391318902305</v>
      </c>
    </row>
    <row r="4087" spans="1:31" x14ac:dyDescent="0.25">
      <c r="A4087">
        <v>2072033</v>
      </c>
      <c r="B4087">
        <v>1</v>
      </c>
      <c r="C4087" t="s">
        <v>80</v>
      </c>
      <c r="D4087" t="s">
        <v>88</v>
      </c>
      <c r="E4087" t="s">
        <v>140</v>
      </c>
      <c r="F4087" t="s">
        <v>11911</v>
      </c>
      <c r="G4087" t="s">
        <v>324</v>
      </c>
      <c r="H4087" t="s">
        <v>143</v>
      </c>
      <c r="I4087" t="s">
        <v>135</v>
      </c>
      <c r="J4087" t="s">
        <v>136</v>
      </c>
      <c r="K4087" t="s">
        <v>137</v>
      </c>
      <c r="L4087" t="s">
        <v>11912</v>
      </c>
      <c r="M4087" t="s">
        <v>11913</v>
      </c>
      <c r="N4087">
        <v>0.54194444399999997</v>
      </c>
      <c r="O4087">
        <v>0</v>
      </c>
      <c r="P4087">
        <v>401</v>
      </c>
      <c r="Q4087">
        <v>0</v>
      </c>
      <c r="R4087">
        <v>0</v>
      </c>
      <c r="S4087">
        <v>0</v>
      </c>
      <c r="T4087">
        <v>4</v>
      </c>
      <c r="U4087">
        <v>0</v>
      </c>
      <c r="V4087">
        <v>0</v>
      </c>
      <c r="W4087">
        <v>0</v>
      </c>
      <c r="X4087">
        <v>46.120821903118873</v>
      </c>
      <c r="Y4087">
        <v>0</v>
      </c>
      <c r="Z4087">
        <v>0</v>
      </c>
      <c r="AA4087">
        <v>0</v>
      </c>
      <c r="AB4087">
        <v>1.5321569278268736</v>
      </c>
      <c r="AC4087">
        <v>0</v>
      </c>
      <c r="AD4087">
        <v>0</v>
      </c>
      <c r="AE4087">
        <v>47.652978830945749</v>
      </c>
    </row>
    <row r="4088" spans="1:31" x14ac:dyDescent="0.25">
      <c r="A4088">
        <v>2071498</v>
      </c>
      <c r="B4088">
        <v>1</v>
      </c>
      <c r="C4088" t="s">
        <v>80</v>
      </c>
      <c r="D4088" t="s">
        <v>99</v>
      </c>
      <c r="E4088" t="s">
        <v>177</v>
      </c>
      <c r="F4088" t="s">
        <v>8954</v>
      </c>
      <c r="G4088" t="s">
        <v>183</v>
      </c>
      <c r="H4088" t="s">
        <v>143</v>
      </c>
      <c r="I4088" t="s">
        <v>135</v>
      </c>
      <c r="J4088" t="s">
        <v>136</v>
      </c>
      <c r="K4088" t="s">
        <v>137</v>
      </c>
      <c r="L4088" t="s">
        <v>11914</v>
      </c>
      <c r="M4088" t="s">
        <v>11915</v>
      </c>
      <c r="N4088">
        <v>0.68166666600000003</v>
      </c>
      <c r="O4088">
        <v>0</v>
      </c>
      <c r="P4088">
        <v>1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0.19717174370933335</v>
      </c>
      <c r="Y4088">
        <v>0</v>
      </c>
      <c r="Z4088">
        <v>0</v>
      </c>
      <c r="AA4088">
        <v>0</v>
      </c>
      <c r="AB4088">
        <v>0</v>
      </c>
      <c r="AC4088">
        <v>0</v>
      </c>
      <c r="AD4088">
        <v>0</v>
      </c>
      <c r="AE4088">
        <v>0.19717174370933335</v>
      </c>
    </row>
    <row r="4089" spans="1:31" x14ac:dyDescent="0.25">
      <c r="A4089">
        <v>2072139</v>
      </c>
      <c r="B4089">
        <v>1</v>
      </c>
      <c r="C4089" t="s">
        <v>80</v>
      </c>
      <c r="D4089" t="s">
        <v>103</v>
      </c>
      <c r="E4089" t="s">
        <v>177</v>
      </c>
      <c r="F4089" t="s">
        <v>11916</v>
      </c>
      <c r="G4089" t="s">
        <v>183</v>
      </c>
      <c r="H4089" t="s">
        <v>143</v>
      </c>
      <c r="I4089" t="s">
        <v>135</v>
      </c>
      <c r="J4089" t="s">
        <v>136</v>
      </c>
      <c r="K4089" t="s">
        <v>137</v>
      </c>
      <c r="L4089" t="s">
        <v>11917</v>
      </c>
      <c r="M4089" t="s">
        <v>11918</v>
      </c>
      <c r="N4089">
        <v>0.51416666600000005</v>
      </c>
      <c r="O4089">
        <v>0</v>
      </c>
      <c r="P4089">
        <v>1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0.19785702198275557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0.19785702198275557</v>
      </c>
    </row>
    <row r="4090" spans="1:31" x14ac:dyDescent="0.25">
      <c r="A4090">
        <v>2071807</v>
      </c>
      <c r="B4090">
        <v>1</v>
      </c>
      <c r="C4090" t="s">
        <v>80</v>
      </c>
      <c r="D4090" t="s">
        <v>96</v>
      </c>
      <c r="E4090" t="s">
        <v>177</v>
      </c>
      <c r="F4090" t="s">
        <v>11919</v>
      </c>
      <c r="G4090" t="s">
        <v>183</v>
      </c>
      <c r="H4090" t="s">
        <v>143</v>
      </c>
      <c r="I4090" t="s">
        <v>135</v>
      </c>
      <c r="J4090" t="s">
        <v>136</v>
      </c>
      <c r="K4090" t="s">
        <v>137</v>
      </c>
      <c r="L4090" t="s">
        <v>11920</v>
      </c>
      <c r="M4090" t="s">
        <v>11921</v>
      </c>
      <c r="N4090">
        <v>3.2152777769999998</v>
      </c>
      <c r="O4090">
        <v>0</v>
      </c>
      <c r="P4090">
        <v>1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0.26314374119555167</v>
      </c>
      <c r="Y4090">
        <v>0</v>
      </c>
      <c r="Z4090">
        <v>0</v>
      </c>
      <c r="AA4090">
        <v>0</v>
      </c>
      <c r="AB4090">
        <v>0</v>
      </c>
      <c r="AC4090">
        <v>0</v>
      </c>
      <c r="AD4090">
        <v>0</v>
      </c>
      <c r="AE4090">
        <v>0.26314374119555167</v>
      </c>
    </row>
    <row r="4091" spans="1:31" x14ac:dyDescent="0.25">
      <c r="A4091">
        <v>2071415</v>
      </c>
      <c r="B4091">
        <v>1</v>
      </c>
      <c r="C4091" t="s">
        <v>80</v>
      </c>
      <c r="D4091" t="s">
        <v>93</v>
      </c>
      <c r="E4091" t="s">
        <v>169</v>
      </c>
      <c r="F4091" t="s">
        <v>8143</v>
      </c>
      <c r="G4091" t="s">
        <v>133</v>
      </c>
      <c r="H4091" t="s">
        <v>134</v>
      </c>
      <c r="I4091" t="s">
        <v>135</v>
      </c>
      <c r="J4091" t="s">
        <v>136</v>
      </c>
      <c r="K4091" t="s">
        <v>137</v>
      </c>
      <c r="L4091" t="s">
        <v>11922</v>
      </c>
      <c r="M4091" t="s">
        <v>11923</v>
      </c>
      <c r="N4091">
        <v>0.52944444400000001</v>
      </c>
      <c r="O4091">
        <v>0</v>
      </c>
      <c r="P4091">
        <v>18</v>
      </c>
      <c r="Q4091">
        <v>0</v>
      </c>
      <c r="R4091">
        <v>5</v>
      </c>
      <c r="S4091">
        <v>7</v>
      </c>
      <c r="T4091">
        <v>905</v>
      </c>
      <c r="U4091">
        <v>5</v>
      </c>
      <c r="V4091">
        <v>14</v>
      </c>
      <c r="W4091">
        <v>0</v>
      </c>
      <c r="X4091">
        <v>0.58497726767025948</v>
      </c>
      <c r="Y4091">
        <v>0</v>
      </c>
      <c r="Z4091">
        <v>3.1031043981250006</v>
      </c>
      <c r="AA4091">
        <v>15.219542890886459</v>
      </c>
      <c r="AB4091">
        <v>172.39636661584566</v>
      </c>
      <c r="AC4091">
        <v>57.371860703674294</v>
      </c>
      <c r="AD4091">
        <v>28.073954552313253</v>
      </c>
      <c r="AE4091">
        <v>276.74980642851494</v>
      </c>
    </row>
    <row r="4092" spans="1:31" x14ac:dyDescent="0.25">
      <c r="A4092">
        <v>2071993</v>
      </c>
      <c r="B4092">
        <v>1</v>
      </c>
      <c r="C4092" t="s">
        <v>80</v>
      </c>
      <c r="D4092" t="s">
        <v>108</v>
      </c>
      <c r="E4092" t="s">
        <v>158</v>
      </c>
      <c r="F4092" t="s">
        <v>11924</v>
      </c>
      <c r="G4092" t="s">
        <v>160</v>
      </c>
      <c r="H4092" t="s">
        <v>143</v>
      </c>
      <c r="I4092" t="s">
        <v>135</v>
      </c>
      <c r="J4092" t="s">
        <v>136</v>
      </c>
      <c r="K4092" t="s">
        <v>137</v>
      </c>
      <c r="L4092" t="s">
        <v>11925</v>
      </c>
      <c r="M4092" t="s">
        <v>11926</v>
      </c>
      <c r="N4092">
        <v>1.0491666660000001</v>
      </c>
      <c r="O4092">
        <v>0</v>
      </c>
      <c r="P4092">
        <v>4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0.59546515031074732</v>
      </c>
      <c r="Y4092">
        <v>0</v>
      </c>
      <c r="Z4092">
        <v>0</v>
      </c>
      <c r="AA4092">
        <v>0</v>
      </c>
      <c r="AB4092">
        <v>0</v>
      </c>
      <c r="AC4092">
        <v>0</v>
      </c>
      <c r="AD4092">
        <v>0</v>
      </c>
      <c r="AE4092">
        <v>0.59546515031074732</v>
      </c>
    </row>
    <row r="4093" spans="1:31" x14ac:dyDescent="0.25">
      <c r="A4093">
        <v>2071747</v>
      </c>
      <c r="B4093">
        <v>1</v>
      </c>
      <c r="C4093" t="s">
        <v>80</v>
      </c>
      <c r="D4093" t="s">
        <v>94</v>
      </c>
      <c r="E4093" t="s">
        <v>177</v>
      </c>
      <c r="F4093" t="s">
        <v>11927</v>
      </c>
      <c r="G4093" t="s">
        <v>183</v>
      </c>
      <c r="H4093" t="s">
        <v>143</v>
      </c>
      <c r="I4093" t="s">
        <v>135</v>
      </c>
      <c r="J4093" t="s">
        <v>136</v>
      </c>
      <c r="K4093" t="s">
        <v>137</v>
      </c>
      <c r="L4093" t="s">
        <v>11928</v>
      </c>
      <c r="M4093" t="s">
        <v>11929</v>
      </c>
      <c r="N4093">
        <v>4.431944444</v>
      </c>
      <c r="O4093">
        <v>0</v>
      </c>
      <c r="P4093">
        <v>1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0.89824458261583506</v>
      </c>
      <c r="Y4093">
        <v>0</v>
      </c>
      <c r="Z4093">
        <v>0</v>
      </c>
      <c r="AA4093">
        <v>0</v>
      </c>
      <c r="AB4093">
        <v>0</v>
      </c>
      <c r="AC4093">
        <v>0</v>
      </c>
      <c r="AD4093">
        <v>0</v>
      </c>
      <c r="AE4093">
        <v>0.89824458261583506</v>
      </c>
    </row>
    <row r="4094" spans="1:31" x14ac:dyDescent="0.25">
      <c r="A4094">
        <v>2071601</v>
      </c>
      <c r="B4094">
        <v>1</v>
      </c>
      <c r="C4094" t="s">
        <v>81</v>
      </c>
      <c r="D4094" t="s">
        <v>120</v>
      </c>
      <c r="E4094" t="s">
        <v>131</v>
      </c>
      <c r="F4094" t="s">
        <v>9791</v>
      </c>
      <c r="G4094" t="s">
        <v>133</v>
      </c>
      <c r="H4094" t="s">
        <v>134</v>
      </c>
      <c r="I4094" t="s">
        <v>135</v>
      </c>
      <c r="J4094" t="s">
        <v>136</v>
      </c>
      <c r="K4094" t="s">
        <v>137</v>
      </c>
      <c r="L4094" t="s">
        <v>11930</v>
      </c>
      <c r="M4094" t="s">
        <v>11931</v>
      </c>
      <c r="N4094">
        <v>0.85750000000000004</v>
      </c>
      <c r="O4094">
        <v>0</v>
      </c>
      <c r="P4094">
        <v>473</v>
      </c>
      <c r="Q4094">
        <v>23</v>
      </c>
      <c r="R4094">
        <v>43</v>
      </c>
      <c r="S4094">
        <v>3</v>
      </c>
      <c r="T4094">
        <v>24</v>
      </c>
      <c r="U4094">
        <v>0</v>
      </c>
      <c r="V4094">
        <v>0</v>
      </c>
      <c r="W4094">
        <v>0</v>
      </c>
      <c r="X4094">
        <v>103.20530563489518</v>
      </c>
      <c r="Y4094">
        <v>93.838261401178755</v>
      </c>
      <c r="Z4094">
        <v>43.982430090285298</v>
      </c>
      <c r="AA4094">
        <v>24.242572433942406</v>
      </c>
      <c r="AB4094">
        <v>4.9992621587443171</v>
      </c>
      <c r="AC4094">
        <v>0</v>
      </c>
      <c r="AD4094">
        <v>0</v>
      </c>
      <c r="AE4094">
        <v>270.267831719046</v>
      </c>
    </row>
    <row r="4095" spans="1:31" x14ac:dyDescent="0.25">
      <c r="A4095">
        <v>2071555</v>
      </c>
      <c r="B4095">
        <v>1</v>
      </c>
      <c r="C4095" t="s">
        <v>80</v>
      </c>
      <c r="D4095" t="s">
        <v>104</v>
      </c>
      <c r="E4095" t="s">
        <v>295</v>
      </c>
      <c r="F4095" t="s">
        <v>11932</v>
      </c>
      <c r="G4095" t="s">
        <v>133</v>
      </c>
      <c r="H4095" t="s">
        <v>134</v>
      </c>
      <c r="I4095" t="s">
        <v>135</v>
      </c>
      <c r="J4095" t="s">
        <v>136</v>
      </c>
      <c r="K4095" t="s">
        <v>137</v>
      </c>
      <c r="L4095" t="s">
        <v>11933</v>
      </c>
      <c r="M4095" t="s">
        <v>11934</v>
      </c>
      <c r="N4095">
        <v>9.6388888000000006E-2</v>
      </c>
      <c r="O4095">
        <v>5</v>
      </c>
      <c r="P4095">
        <v>137</v>
      </c>
      <c r="Q4095">
        <v>19</v>
      </c>
      <c r="R4095">
        <v>288</v>
      </c>
      <c r="S4095">
        <v>42</v>
      </c>
      <c r="T4095">
        <v>63</v>
      </c>
      <c r="U4095">
        <v>20</v>
      </c>
      <c r="V4095">
        <v>0</v>
      </c>
      <c r="W4095">
        <v>1.6415907546980644</v>
      </c>
      <c r="X4095">
        <v>3.8419698646690161</v>
      </c>
      <c r="Y4095">
        <v>5.7134576910370551</v>
      </c>
      <c r="Z4095">
        <v>14.296121885836509</v>
      </c>
      <c r="AA4095">
        <v>35.111415490839676</v>
      </c>
      <c r="AB4095">
        <v>6.128700714431818</v>
      </c>
      <c r="AC4095">
        <v>567.21116656350205</v>
      </c>
      <c r="AD4095">
        <v>0</v>
      </c>
      <c r="AE4095">
        <v>633.94442296501416</v>
      </c>
    </row>
    <row r="4096" spans="1:31" x14ac:dyDescent="0.25">
      <c r="A4096">
        <v>2071409</v>
      </c>
      <c r="B4096">
        <v>1</v>
      </c>
      <c r="C4096" t="s">
        <v>81</v>
      </c>
      <c r="D4096" t="s">
        <v>127</v>
      </c>
      <c r="E4096" t="s">
        <v>140</v>
      </c>
      <c r="F4096" t="s">
        <v>11935</v>
      </c>
      <c r="G4096" t="s">
        <v>142</v>
      </c>
      <c r="H4096" t="s">
        <v>143</v>
      </c>
      <c r="I4096" t="s">
        <v>135</v>
      </c>
      <c r="J4096" t="s">
        <v>136</v>
      </c>
      <c r="K4096" t="s">
        <v>137</v>
      </c>
      <c r="L4096" t="s">
        <v>11936</v>
      </c>
      <c r="M4096" t="s">
        <v>11937</v>
      </c>
      <c r="N4096">
        <v>1.676388888</v>
      </c>
      <c r="O4096">
        <v>0</v>
      </c>
      <c r="P4096">
        <v>0</v>
      </c>
      <c r="Q4096">
        <v>0</v>
      </c>
      <c r="R4096">
        <v>4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1.3152760734860334</v>
      </c>
      <c r="AA4096">
        <v>0</v>
      </c>
      <c r="AB4096">
        <v>0</v>
      </c>
      <c r="AC4096">
        <v>0</v>
      </c>
      <c r="AD4096">
        <v>0</v>
      </c>
      <c r="AE4096">
        <v>1.3152760734860334</v>
      </c>
    </row>
    <row r="4097" spans="1:31" x14ac:dyDescent="0.25">
      <c r="A4097">
        <v>2071930</v>
      </c>
      <c r="B4097">
        <v>1</v>
      </c>
      <c r="C4097" t="s">
        <v>80</v>
      </c>
      <c r="D4097" t="s">
        <v>93</v>
      </c>
      <c r="E4097" t="s">
        <v>177</v>
      </c>
      <c r="F4097" t="s">
        <v>11938</v>
      </c>
      <c r="G4097" t="s">
        <v>183</v>
      </c>
      <c r="H4097" t="s">
        <v>143</v>
      </c>
      <c r="I4097" t="s">
        <v>135</v>
      </c>
      <c r="J4097" t="s">
        <v>136</v>
      </c>
      <c r="K4097" t="s">
        <v>137</v>
      </c>
      <c r="L4097" t="s">
        <v>11939</v>
      </c>
      <c r="M4097" t="s">
        <v>11940</v>
      </c>
      <c r="N4097">
        <v>2.8113888880000002</v>
      </c>
      <c r="O4097">
        <v>0</v>
      </c>
      <c r="P4097">
        <v>0</v>
      </c>
      <c r="Q4097">
        <v>0</v>
      </c>
      <c r="R4097">
        <v>1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  <c r="AB4097">
        <v>0</v>
      </c>
      <c r="AC4097">
        <v>0</v>
      </c>
      <c r="AD4097">
        <v>0</v>
      </c>
      <c r="AE4097">
        <v>0</v>
      </c>
    </row>
    <row r="4098" spans="1:31" x14ac:dyDescent="0.25">
      <c r="A4098">
        <v>2072142</v>
      </c>
      <c r="B4098">
        <v>1</v>
      </c>
      <c r="C4098" t="s">
        <v>80</v>
      </c>
      <c r="D4098" t="s">
        <v>100</v>
      </c>
      <c r="E4098" t="s">
        <v>177</v>
      </c>
      <c r="F4098" t="s">
        <v>11941</v>
      </c>
      <c r="G4098" t="s">
        <v>183</v>
      </c>
      <c r="H4098" t="s">
        <v>143</v>
      </c>
      <c r="I4098" t="s">
        <v>135</v>
      </c>
      <c r="J4098" t="s">
        <v>136</v>
      </c>
      <c r="K4098" t="s">
        <v>137</v>
      </c>
      <c r="L4098" t="s">
        <v>11942</v>
      </c>
      <c r="M4098" t="s">
        <v>11943</v>
      </c>
      <c r="N4098">
        <v>6.9230555550000004</v>
      </c>
      <c r="O4098">
        <v>0</v>
      </c>
      <c r="P4098">
        <v>1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1.5360690982059602</v>
      </c>
      <c r="Y4098">
        <v>0</v>
      </c>
      <c r="Z4098">
        <v>0</v>
      </c>
      <c r="AA4098">
        <v>0</v>
      </c>
      <c r="AB4098">
        <v>0</v>
      </c>
      <c r="AC4098">
        <v>0</v>
      </c>
      <c r="AD4098">
        <v>0</v>
      </c>
      <c r="AE4098">
        <v>1.5360690982059602</v>
      </c>
    </row>
    <row r="4099" spans="1:31" x14ac:dyDescent="0.25">
      <c r="A4099">
        <v>2071810</v>
      </c>
      <c r="B4099">
        <v>1</v>
      </c>
      <c r="C4099" t="s">
        <v>80</v>
      </c>
      <c r="D4099" t="s">
        <v>106</v>
      </c>
      <c r="E4099" t="s">
        <v>177</v>
      </c>
      <c r="F4099" t="s">
        <v>11944</v>
      </c>
      <c r="G4099" t="s">
        <v>183</v>
      </c>
      <c r="H4099" t="s">
        <v>143</v>
      </c>
      <c r="I4099" t="s">
        <v>135</v>
      </c>
      <c r="J4099" t="s">
        <v>136</v>
      </c>
      <c r="K4099" t="s">
        <v>137</v>
      </c>
      <c r="L4099" t="s">
        <v>11945</v>
      </c>
      <c r="M4099" t="s">
        <v>11946</v>
      </c>
      <c r="N4099">
        <v>3.0125000000000002</v>
      </c>
      <c r="O4099">
        <v>0</v>
      </c>
      <c r="P4099">
        <v>1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1.3175760371407157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1.3175760371407157</v>
      </c>
    </row>
    <row r="4100" spans="1:31" x14ac:dyDescent="0.25">
      <c r="A4100">
        <v>2071575</v>
      </c>
      <c r="B4100">
        <v>1</v>
      </c>
      <c r="C4100" t="s">
        <v>81</v>
      </c>
      <c r="D4100" t="s">
        <v>116</v>
      </c>
      <c r="E4100" t="s">
        <v>158</v>
      </c>
      <c r="F4100" t="s">
        <v>11947</v>
      </c>
      <c r="G4100" t="s">
        <v>283</v>
      </c>
      <c r="H4100" t="s">
        <v>143</v>
      </c>
      <c r="I4100" t="s">
        <v>135</v>
      </c>
      <c r="J4100" t="s">
        <v>136</v>
      </c>
      <c r="K4100" t="s">
        <v>137</v>
      </c>
      <c r="L4100" t="s">
        <v>11948</v>
      </c>
      <c r="M4100" t="s">
        <v>11949</v>
      </c>
      <c r="N4100">
        <v>5.6797222219999997</v>
      </c>
      <c r="O4100">
        <v>0</v>
      </c>
      <c r="P4100">
        <v>81</v>
      </c>
      <c r="Q4100">
        <v>0</v>
      </c>
      <c r="R4100">
        <v>0</v>
      </c>
      <c r="S4100">
        <v>0</v>
      </c>
      <c r="T4100">
        <v>2</v>
      </c>
      <c r="U4100">
        <v>0</v>
      </c>
      <c r="V4100">
        <v>0</v>
      </c>
      <c r="W4100">
        <v>0</v>
      </c>
      <c r="X4100">
        <v>89.996532015572342</v>
      </c>
      <c r="Y4100">
        <v>0</v>
      </c>
      <c r="Z4100">
        <v>0</v>
      </c>
      <c r="AA4100">
        <v>0</v>
      </c>
      <c r="AB4100">
        <v>4.2756725461568701</v>
      </c>
      <c r="AC4100">
        <v>0</v>
      </c>
      <c r="AD4100">
        <v>0</v>
      </c>
      <c r="AE4100">
        <v>94.272204561729211</v>
      </c>
    </row>
    <row r="4101" spans="1:31" x14ac:dyDescent="0.25">
      <c r="A4101">
        <v>2071744</v>
      </c>
      <c r="B4101">
        <v>1</v>
      </c>
      <c r="C4101" t="s">
        <v>81</v>
      </c>
      <c r="D4101" t="s">
        <v>127</v>
      </c>
      <c r="E4101" t="s">
        <v>158</v>
      </c>
      <c r="F4101" t="s">
        <v>11950</v>
      </c>
      <c r="G4101" t="s">
        <v>160</v>
      </c>
      <c r="H4101" t="s">
        <v>143</v>
      </c>
      <c r="I4101" t="s">
        <v>135</v>
      </c>
      <c r="J4101" t="s">
        <v>136</v>
      </c>
      <c r="K4101" t="s">
        <v>137</v>
      </c>
      <c r="L4101" t="s">
        <v>11686</v>
      </c>
      <c r="M4101" t="s">
        <v>11951</v>
      </c>
      <c r="N4101">
        <v>1.6025</v>
      </c>
      <c r="O4101">
        <v>0</v>
      </c>
      <c r="P4101">
        <v>1</v>
      </c>
      <c r="Q4101">
        <v>0</v>
      </c>
      <c r="R4101">
        <v>1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1.2807631441855427</v>
      </c>
      <c r="Y4101">
        <v>0</v>
      </c>
      <c r="Z4101">
        <v>2.14023800337463</v>
      </c>
      <c r="AA4101">
        <v>0</v>
      </c>
      <c r="AB4101">
        <v>0</v>
      </c>
      <c r="AC4101">
        <v>0</v>
      </c>
      <c r="AD4101">
        <v>0</v>
      </c>
      <c r="AE4101">
        <v>3.4210011475601725</v>
      </c>
    </row>
    <row r="4102" spans="1:31" x14ac:dyDescent="0.25">
      <c r="A4102">
        <v>2071910</v>
      </c>
      <c r="B4102">
        <v>1</v>
      </c>
      <c r="C4102" t="s">
        <v>80</v>
      </c>
      <c r="D4102" t="s">
        <v>84</v>
      </c>
      <c r="E4102" t="s">
        <v>177</v>
      </c>
      <c r="F4102" t="s">
        <v>11952</v>
      </c>
      <c r="G4102" t="s">
        <v>179</v>
      </c>
      <c r="H4102" t="s">
        <v>143</v>
      </c>
      <c r="I4102" t="s">
        <v>135</v>
      </c>
      <c r="J4102" t="s">
        <v>136</v>
      </c>
      <c r="K4102" t="s">
        <v>137</v>
      </c>
      <c r="L4102" t="s">
        <v>11953</v>
      </c>
      <c r="M4102" t="s">
        <v>11954</v>
      </c>
      <c r="N4102">
        <v>1.5991666659999999</v>
      </c>
      <c r="O4102">
        <v>0</v>
      </c>
      <c r="P4102">
        <v>6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2.4755803841099837</v>
      </c>
      <c r="Y4102">
        <v>0</v>
      </c>
      <c r="Z4102">
        <v>0</v>
      </c>
      <c r="AA4102">
        <v>0</v>
      </c>
      <c r="AB4102">
        <v>0</v>
      </c>
      <c r="AC4102">
        <v>0</v>
      </c>
      <c r="AD4102">
        <v>0</v>
      </c>
      <c r="AE4102">
        <v>2.4755803841099837</v>
      </c>
    </row>
    <row r="4103" spans="1:31" x14ac:dyDescent="0.25">
      <c r="A4103">
        <v>2071887</v>
      </c>
      <c r="B4103">
        <v>1</v>
      </c>
      <c r="C4103" t="s">
        <v>81</v>
      </c>
      <c r="D4103" t="s">
        <v>122</v>
      </c>
      <c r="E4103" t="s">
        <v>146</v>
      </c>
      <c r="F4103" t="s">
        <v>11955</v>
      </c>
      <c r="G4103" t="s">
        <v>133</v>
      </c>
      <c r="H4103" t="s">
        <v>134</v>
      </c>
      <c r="I4103" t="s">
        <v>135</v>
      </c>
      <c r="J4103" t="s">
        <v>136</v>
      </c>
      <c r="K4103" t="s">
        <v>137</v>
      </c>
      <c r="L4103" t="s">
        <v>11956</v>
      </c>
      <c r="M4103" t="s">
        <v>11957</v>
      </c>
      <c r="N4103">
        <v>0.84027777699999995</v>
      </c>
      <c r="O4103">
        <v>0</v>
      </c>
      <c r="P4103">
        <v>4377</v>
      </c>
      <c r="Q4103">
        <v>0</v>
      </c>
      <c r="R4103">
        <v>37</v>
      </c>
      <c r="S4103">
        <v>1</v>
      </c>
      <c r="T4103">
        <v>174</v>
      </c>
      <c r="U4103">
        <v>0</v>
      </c>
      <c r="V4103">
        <v>0</v>
      </c>
      <c r="W4103">
        <v>0</v>
      </c>
      <c r="X4103">
        <v>668.42533158744402</v>
      </c>
      <c r="Y4103">
        <v>0</v>
      </c>
      <c r="Z4103">
        <v>5.8525571686895113</v>
      </c>
      <c r="AA4103">
        <v>11.62577221615674</v>
      </c>
      <c r="AB4103">
        <v>97.540896909035581</v>
      </c>
      <c r="AC4103">
        <v>0</v>
      </c>
      <c r="AD4103">
        <v>0</v>
      </c>
      <c r="AE4103">
        <v>783.44455788132586</v>
      </c>
    </row>
    <row r="4104" spans="1:31" x14ac:dyDescent="0.25">
      <c r="A4104">
        <v>2071644</v>
      </c>
      <c r="B4104">
        <v>1</v>
      </c>
      <c r="C4104" t="s">
        <v>80</v>
      </c>
      <c r="D4104" t="s">
        <v>110</v>
      </c>
      <c r="E4104" t="s">
        <v>177</v>
      </c>
      <c r="F4104" t="s">
        <v>11958</v>
      </c>
      <c r="G4104" t="s">
        <v>183</v>
      </c>
      <c r="H4104" t="s">
        <v>143</v>
      </c>
      <c r="I4104" t="s">
        <v>135</v>
      </c>
      <c r="J4104" t="s">
        <v>136</v>
      </c>
      <c r="K4104" t="s">
        <v>137</v>
      </c>
      <c r="L4104" t="s">
        <v>11959</v>
      </c>
      <c r="M4104" t="s">
        <v>11960</v>
      </c>
      <c r="N4104">
        <v>3.8461111109999999</v>
      </c>
      <c r="O4104">
        <v>0</v>
      </c>
      <c r="P4104">
        <v>3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2.8891475782485601</v>
      </c>
      <c r="Y4104">
        <v>0</v>
      </c>
      <c r="Z4104">
        <v>0</v>
      </c>
      <c r="AA4104">
        <v>0</v>
      </c>
      <c r="AB4104">
        <v>0</v>
      </c>
      <c r="AC4104">
        <v>0</v>
      </c>
      <c r="AD4104">
        <v>0</v>
      </c>
      <c r="AE4104">
        <v>2.8891475782485601</v>
      </c>
    </row>
    <row r="4105" spans="1:31" x14ac:dyDescent="0.25">
      <c r="A4105">
        <v>2071475</v>
      </c>
      <c r="B4105">
        <v>1</v>
      </c>
      <c r="C4105" t="s">
        <v>80</v>
      </c>
      <c r="D4105" t="s">
        <v>106</v>
      </c>
      <c r="E4105" t="s">
        <v>169</v>
      </c>
      <c r="F4105" t="s">
        <v>11961</v>
      </c>
      <c r="G4105" t="s">
        <v>133</v>
      </c>
      <c r="H4105" t="s">
        <v>134</v>
      </c>
      <c r="I4105" t="s">
        <v>135</v>
      </c>
      <c r="J4105" t="s">
        <v>136</v>
      </c>
      <c r="K4105" t="s">
        <v>137</v>
      </c>
      <c r="L4105" t="s">
        <v>11962</v>
      </c>
      <c r="M4105" t="s">
        <v>11963</v>
      </c>
      <c r="N4105">
        <v>2.009166666</v>
      </c>
      <c r="O4105">
        <v>0</v>
      </c>
      <c r="P4105">
        <v>660</v>
      </c>
      <c r="Q4105">
        <v>0</v>
      </c>
      <c r="R4105">
        <v>0</v>
      </c>
      <c r="S4105">
        <v>0</v>
      </c>
      <c r="T4105">
        <v>20</v>
      </c>
      <c r="U4105">
        <v>0</v>
      </c>
      <c r="V4105">
        <v>0</v>
      </c>
      <c r="W4105">
        <v>0</v>
      </c>
      <c r="X4105">
        <v>233.98125849200133</v>
      </c>
      <c r="Y4105">
        <v>0</v>
      </c>
      <c r="Z4105">
        <v>0</v>
      </c>
      <c r="AA4105">
        <v>0</v>
      </c>
      <c r="AB4105">
        <v>46.658751896809157</v>
      </c>
      <c r="AC4105">
        <v>0</v>
      </c>
      <c r="AD4105">
        <v>0</v>
      </c>
      <c r="AE4105">
        <v>280.64001038881048</v>
      </c>
    </row>
    <row r="4106" spans="1:31" x14ac:dyDescent="0.25">
      <c r="A4106">
        <v>2071724</v>
      </c>
      <c r="B4106">
        <v>1</v>
      </c>
      <c r="C4106" t="s">
        <v>81</v>
      </c>
      <c r="D4106" t="s">
        <v>120</v>
      </c>
      <c r="E4106" t="s">
        <v>158</v>
      </c>
      <c r="F4106" t="s">
        <v>11964</v>
      </c>
      <c r="G4106" t="s">
        <v>160</v>
      </c>
      <c r="H4106" t="s">
        <v>143</v>
      </c>
      <c r="I4106" t="s">
        <v>135</v>
      </c>
      <c r="J4106" t="s">
        <v>136</v>
      </c>
      <c r="K4106" t="s">
        <v>137</v>
      </c>
      <c r="L4106" t="s">
        <v>11965</v>
      </c>
      <c r="M4106" t="s">
        <v>11966</v>
      </c>
      <c r="N4106">
        <v>2.798333333</v>
      </c>
      <c r="O4106">
        <v>0</v>
      </c>
      <c r="P4106">
        <v>49</v>
      </c>
      <c r="Q4106">
        <v>0</v>
      </c>
      <c r="R4106">
        <v>0</v>
      </c>
      <c r="S4106">
        <v>0</v>
      </c>
      <c r="T4106">
        <v>2</v>
      </c>
      <c r="U4106">
        <v>0</v>
      </c>
      <c r="V4106">
        <v>0</v>
      </c>
      <c r="W4106">
        <v>0</v>
      </c>
      <c r="X4106">
        <v>29.315335359120393</v>
      </c>
      <c r="Y4106">
        <v>0</v>
      </c>
      <c r="Z4106">
        <v>0</v>
      </c>
      <c r="AA4106">
        <v>0</v>
      </c>
      <c r="AB4106">
        <v>3.228025991378737</v>
      </c>
      <c r="AC4106">
        <v>0</v>
      </c>
      <c r="AD4106">
        <v>0</v>
      </c>
      <c r="AE4106">
        <v>32.543361350499133</v>
      </c>
    </row>
    <row r="4107" spans="1:31" x14ac:dyDescent="0.25">
      <c r="A4107">
        <v>2071638</v>
      </c>
      <c r="B4107">
        <v>1</v>
      </c>
      <c r="C4107" t="s">
        <v>80</v>
      </c>
      <c r="D4107" t="s">
        <v>100</v>
      </c>
      <c r="E4107" t="s">
        <v>177</v>
      </c>
      <c r="F4107" t="s">
        <v>11967</v>
      </c>
      <c r="G4107" t="s">
        <v>183</v>
      </c>
      <c r="H4107" t="s">
        <v>143</v>
      </c>
      <c r="I4107" t="s">
        <v>135</v>
      </c>
      <c r="J4107" t="s">
        <v>136</v>
      </c>
      <c r="K4107" t="s">
        <v>137</v>
      </c>
      <c r="L4107" t="s">
        <v>11968</v>
      </c>
      <c r="M4107" t="s">
        <v>11969</v>
      </c>
      <c r="N4107">
        <v>2.6372222220000001</v>
      </c>
      <c r="O4107">
        <v>0</v>
      </c>
      <c r="P4107">
        <v>1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0.82139428904396006</v>
      </c>
      <c r="Y4107">
        <v>0</v>
      </c>
      <c r="Z4107">
        <v>0</v>
      </c>
      <c r="AA4107">
        <v>0</v>
      </c>
      <c r="AB4107">
        <v>0</v>
      </c>
      <c r="AC4107">
        <v>0</v>
      </c>
      <c r="AD4107">
        <v>0</v>
      </c>
      <c r="AE4107">
        <v>0.82139428904396006</v>
      </c>
    </row>
    <row r="4108" spans="1:31" x14ac:dyDescent="0.25">
      <c r="A4108">
        <v>2072116</v>
      </c>
      <c r="B4108">
        <v>1</v>
      </c>
      <c r="C4108" t="s">
        <v>80</v>
      </c>
      <c r="D4108" t="s">
        <v>108</v>
      </c>
      <c r="E4108" t="s">
        <v>158</v>
      </c>
      <c r="F4108" t="s">
        <v>11970</v>
      </c>
      <c r="G4108" t="s">
        <v>385</v>
      </c>
      <c r="H4108" t="s">
        <v>143</v>
      </c>
      <c r="I4108" t="s">
        <v>135</v>
      </c>
      <c r="J4108" t="s">
        <v>136</v>
      </c>
      <c r="K4108" t="s">
        <v>137</v>
      </c>
      <c r="L4108" t="s">
        <v>11971</v>
      </c>
      <c r="M4108" t="s">
        <v>11972</v>
      </c>
      <c r="N4108">
        <v>5.7605555549999998</v>
      </c>
      <c r="O4108">
        <v>0</v>
      </c>
      <c r="P4108">
        <v>22</v>
      </c>
      <c r="Q4108">
        <v>0</v>
      </c>
      <c r="R4108">
        <v>11</v>
      </c>
      <c r="S4108">
        <v>0</v>
      </c>
      <c r="T4108">
        <v>4</v>
      </c>
      <c r="U4108">
        <v>0</v>
      </c>
      <c r="V4108">
        <v>0</v>
      </c>
      <c r="W4108">
        <v>0</v>
      </c>
      <c r="X4108">
        <v>32.337898320454222</v>
      </c>
      <c r="Y4108">
        <v>0</v>
      </c>
      <c r="Z4108">
        <v>60.282467256807443</v>
      </c>
      <c r="AA4108">
        <v>0</v>
      </c>
      <c r="AB4108">
        <v>13.592945822891323</v>
      </c>
      <c r="AC4108">
        <v>0</v>
      </c>
      <c r="AD4108">
        <v>0</v>
      </c>
      <c r="AE4108">
        <v>106.21331140015299</v>
      </c>
    </row>
    <row r="4109" spans="1:31" x14ac:dyDescent="0.25">
      <c r="A4109">
        <v>2072079</v>
      </c>
      <c r="B4109">
        <v>1</v>
      </c>
      <c r="C4109" t="s">
        <v>80</v>
      </c>
      <c r="D4109" t="s">
        <v>100</v>
      </c>
      <c r="E4109" t="s">
        <v>169</v>
      </c>
      <c r="F4109" t="s">
        <v>11973</v>
      </c>
      <c r="G4109" t="s">
        <v>171</v>
      </c>
      <c r="H4109" t="s">
        <v>134</v>
      </c>
      <c r="I4109" t="s">
        <v>135</v>
      </c>
      <c r="J4109" t="s">
        <v>136</v>
      </c>
      <c r="K4109" t="s">
        <v>137</v>
      </c>
      <c r="L4109" t="s">
        <v>11974</v>
      </c>
      <c r="M4109" t="s">
        <v>11975</v>
      </c>
      <c r="N4109">
        <v>0.95361111099999996</v>
      </c>
      <c r="O4109">
        <v>0</v>
      </c>
      <c r="P4109">
        <v>8</v>
      </c>
      <c r="Q4109">
        <v>0</v>
      </c>
      <c r="R4109">
        <v>44</v>
      </c>
      <c r="S4109">
        <v>0</v>
      </c>
      <c r="T4109">
        <v>15</v>
      </c>
      <c r="U4109">
        <v>0</v>
      </c>
      <c r="V4109">
        <v>0</v>
      </c>
      <c r="W4109">
        <v>0</v>
      </c>
      <c r="X4109">
        <v>2.7164651112368241</v>
      </c>
      <c r="Y4109">
        <v>0</v>
      </c>
      <c r="Z4109">
        <v>41.158657539379284</v>
      </c>
      <c r="AA4109">
        <v>0</v>
      </c>
      <c r="AB4109">
        <v>22.698283938629032</v>
      </c>
      <c r="AC4109">
        <v>0</v>
      </c>
      <c r="AD4109">
        <v>0</v>
      </c>
      <c r="AE4109">
        <v>66.573406589245138</v>
      </c>
    </row>
    <row r="4110" spans="1:31" x14ac:dyDescent="0.25">
      <c r="A4110">
        <v>2072122</v>
      </c>
      <c r="B4110">
        <v>1</v>
      </c>
      <c r="C4110" t="s">
        <v>80</v>
      </c>
      <c r="D4110" t="s">
        <v>94</v>
      </c>
      <c r="E4110" t="s">
        <v>177</v>
      </c>
      <c r="F4110" t="s">
        <v>11976</v>
      </c>
      <c r="G4110" t="s">
        <v>183</v>
      </c>
      <c r="H4110" t="s">
        <v>143</v>
      </c>
      <c r="I4110" t="s">
        <v>135</v>
      </c>
      <c r="J4110" t="s">
        <v>136</v>
      </c>
      <c r="K4110" t="s">
        <v>137</v>
      </c>
      <c r="L4110" t="s">
        <v>11977</v>
      </c>
      <c r="M4110" t="s">
        <v>11978</v>
      </c>
      <c r="N4110">
        <v>4.8122222219999999</v>
      </c>
      <c r="O4110">
        <v>0</v>
      </c>
      <c r="P4110">
        <v>0</v>
      </c>
      <c r="Q4110">
        <v>0</v>
      </c>
      <c r="R4110">
        <v>2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3.2629575104271122</v>
      </c>
      <c r="AA4110">
        <v>0</v>
      </c>
      <c r="AB4110">
        <v>0</v>
      </c>
      <c r="AC4110">
        <v>0</v>
      </c>
      <c r="AD4110">
        <v>0</v>
      </c>
      <c r="AE4110">
        <v>3.2629575104271122</v>
      </c>
    </row>
    <row r="4111" spans="1:31" x14ac:dyDescent="0.25">
      <c r="A4111">
        <v>2071896</v>
      </c>
      <c r="B4111">
        <v>1</v>
      </c>
      <c r="C4111" t="s">
        <v>80</v>
      </c>
      <c r="D4111" t="s">
        <v>106</v>
      </c>
      <c r="E4111" t="s">
        <v>146</v>
      </c>
      <c r="F4111" t="s">
        <v>3227</v>
      </c>
      <c r="G4111" t="s">
        <v>133</v>
      </c>
      <c r="H4111" t="s">
        <v>134</v>
      </c>
      <c r="I4111" t="s">
        <v>135</v>
      </c>
      <c r="J4111" t="s">
        <v>136</v>
      </c>
      <c r="K4111" t="s">
        <v>137</v>
      </c>
      <c r="L4111" t="s">
        <v>11979</v>
      </c>
      <c r="M4111" t="s">
        <v>11980</v>
      </c>
      <c r="N4111">
        <v>1.358333333</v>
      </c>
      <c r="O4111">
        <v>0</v>
      </c>
      <c r="P4111">
        <v>7</v>
      </c>
      <c r="Q4111">
        <v>29</v>
      </c>
      <c r="R4111">
        <v>55</v>
      </c>
      <c r="S4111">
        <v>9</v>
      </c>
      <c r="T4111">
        <v>12</v>
      </c>
      <c r="U4111">
        <v>1</v>
      </c>
      <c r="V4111">
        <v>0</v>
      </c>
      <c r="W4111">
        <v>0</v>
      </c>
      <c r="X4111">
        <v>7.1246737986354738</v>
      </c>
      <c r="Y4111">
        <v>192.92207002399942</v>
      </c>
      <c r="Z4111">
        <v>251.17454516995949</v>
      </c>
      <c r="AA4111">
        <v>68.203480116832452</v>
      </c>
      <c r="AB4111">
        <v>99.693847479596073</v>
      </c>
      <c r="AC4111">
        <v>26.427027514972245</v>
      </c>
      <c r="AD4111">
        <v>0</v>
      </c>
      <c r="AE4111">
        <v>645.54564410399519</v>
      </c>
    </row>
    <row r="4112" spans="1:31" x14ac:dyDescent="0.25">
      <c r="A4112">
        <v>2071919</v>
      </c>
      <c r="B4112">
        <v>1</v>
      </c>
      <c r="C4112" t="s">
        <v>80</v>
      </c>
      <c r="D4112" t="s">
        <v>94</v>
      </c>
      <c r="E4112" t="s">
        <v>169</v>
      </c>
      <c r="F4112" t="s">
        <v>11981</v>
      </c>
      <c r="G4112" t="s">
        <v>464</v>
      </c>
      <c r="H4112" t="s">
        <v>134</v>
      </c>
      <c r="I4112" t="s">
        <v>135</v>
      </c>
      <c r="J4112" t="s">
        <v>136</v>
      </c>
      <c r="K4112" t="s">
        <v>137</v>
      </c>
      <c r="L4112" t="s">
        <v>11982</v>
      </c>
      <c r="M4112" t="s">
        <v>11983</v>
      </c>
      <c r="N4112">
        <v>7.4988888879999998</v>
      </c>
      <c r="O4112">
        <v>0</v>
      </c>
      <c r="P4112">
        <v>0</v>
      </c>
      <c r="Q4112">
        <v>2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2.3488048758426818</v>
      </c>
      <c r="Z4112">
        <v>0</v>
      </c>
      <c r="AA4112">
        <v>0</v>
      </c>
      <c r="AB4112">
        <v>0</v>
      </c>
      <c r="AC4112">
        <v>0</v>
      </c>
      <c r="AD4112">
        <v>0</v>
      </c>
      <c r="AE4112">
        <v>2.3488048758426818</v>
      </c>
    </row>
    <row r="4113" spans="1:31" x14ac:dyDescent="0.25">
      <c r="A4113">
        <v>2072105</v>
      </c>
      <c r="B4113">
        <v>1</v>
      </c>
      <c r="C4113" t="s">
        <v>80</v>
      </c>
      <c r="D4113" t="s">
        <v>102</v>
      </c>
      <c r="E4113" t="s">
        <v>169</v>
      </c>
      <c r="F4113" t="s">
        <v>11984</v>
      </c>
      <c r="G4113" t="s">
        <v>171</v>
      </c>
      <c r="H4113" t="s">
        <v>134</v>
      </c>
      <c r="I4113" t="s">
        <v>135</v>
      </c>
      <c r="J4113" t="s">
        <v>136</v>
      </c>
      <c r="K4113" t="s">
        <v>137</v>
      </c>
      <c r="L4113" t="s">
        <v>11985</v>
      </c>
      <c r="M4113" t="s">
        <v>11986</v>
      </c>
      <c r="N4113">
        <v>1.815555555</v>
      </c>
      <c r="O4113">
        <v>0</v>
      </c>
      <c r="P4113">
        <v>99</v>
      </c>
      <c r="Q4113">
        <v>0</v>
      </c>
      <c r="R4113">
        <v>1</v>
      </c>
      <c r="S4113">
        <v>0</v>
      </c>
      <c r="T4113">
        <v>6</v>
      </c>
      <c r="U4113">
        <v>0</v>
      </c>
      <c r="V4113">
        <v>0</v>
      </c>
      <c r="W4113">
        <v>0</v>
      </c>
      <c r="X4113">
        <v>27.594447776814075</v>
      </c>
      <c r="Y4113">
        <v>0</v>
      </c>
      <c r="Z4113">
        <v>0</v>
      </c>
      <c r="AA4113">
        <v>0</v>
      </c>
      <c r="AB4113">
        <v>4.6954880935115106</v>
      </c>
      <c r="AC4113">
        <v>0</v>
      </c>
      <c r="AD4113">
        <v>0</v>
      </c>
      <c r="AE4113">
        <v>32.289935870325586</v>
      </c>
    </row>
    <row r="4114" spans="1:31" x14ac:dyDescent="0.25">
      <c r="A4114">
        <v>2071441</v>
      </c>
      <c r="B4114">
        <v>1</v>
      </c>
      <c r="C4114" t="s">
        <v>81</v>
      </c>
      <c r="D4114" t="s">
        <v>122</v>
      </c>
      <c r="E4114" t="s">
        <v>177</v>
      </c>
      <c r="F4114" t="s">
        <v>11987</v>
      </c>
      <c r="G4114" t="s">
        <v>196</v>
      </c>
      <c r="H4114" t="s">
        <v>143</v>
      </c>
      <c r="I4114" t="s">
        <v>135</v>
      </c>
      <c r="J4114" t="s">
        <v>136</v>
      </c>
      <c r="K4114" t="s">
        <v>137</v>
      </c>
      <c r="L4114" t="s">
        <v>11988</v>
      </c>
      <c r="M4114" t="s">
        <v>11989</v>
      </c>
      <c r="N4114">
        <v>3.0302777769999998</v>
      </c>
      <c r="O4114">
        <v>0</v>
      </c>
      <c r="P4114">
        <v>9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7.8237784095450014</v>
      </c>
      <c r="Y4114">
        <v>0</v>
      </c>
      <c r="Z4114">
        <v>0</v>
      </c>
      <c r="AA4114">
        <v>0</v>
      </c>
      <c r="AB4114">
        <v>0</v>
      </c>
      <c r="AC4114">
        <v>0</v>
      </c>
      <c r="AD4114">
        <v>0</v>
      </c>
      <c r="AE4114">
        <v>7.8237784095450014</v>
      </c>
    </row>
    <row r="4115" spans="1:31" x14ac:dyDescent="0.25">
      <c r="A4115">
        <v>2071418</v>
      </c>
      <c r="B4115">
        <v>1</v>
      </c>
      <c r="C4115" t="s">
        <v>80</v>
      </c>
      <c r="D4115" t="s">
        <v>100</v>
      </c>
      <c r="E4115" t="s">
        <v>140</v>
      </c>
      <c r="F4115" t="s">
        <v>11990</v>
      </c>
      <c r="G4115" t="s">
        <v>142</v>
      </c>
      <c r="H4115" t="s">
        <v>143</v>
      </c>
      <c r="I4115" t="s">
        <v>135</v>
      </c>
      <c r="J4115" t="s">
        <v>136</v>
      </c>
      <c r="K4115" t="s">
        <v>137</v>
      </c>
      <c r="L4115" t="s">
        <v>11991</v>
      </c>
      <c r="M4115" t="s">
        <v>11992</v>
      </c>
      <c r="N4115">
        <v>4.1094444440000002</v>
      </c>
      <c r="O4115">
        <v>0</v>
      </c>
      <c r="P4115">
        <v>58</v>
      </c>
      <c r="Q4115">
        <v>0</v>
      </c>
      <c r="R4115">
        <v>11</v>
      </c>
      <c r="S4115">
        <v>0</v>
      </c>
      <c r="T4115">
        <v>20</v>
      </c>
      <c r="U4115">
        <v>0</v>
      </c>
      <c r="V4115">
        <v>0</v>
      </c>
      <c r="W4115">
        <v>0</v>
      </c>
      <c r="X4115">
        <v>40.62172041304067</v>
      </c>
      <c r="Y4115">
        <v>0</v>
      </c>
      <c r="Z4115">
        <v>27.498966334718972</v>
      </c>
      <c r="AA4115">
        <v>0</v>
      </c>
      <c r="AB4115">
        <v>28.736688187516215</v>
      </c>
      <c r="AC4115">
        <v>0</v>
      </c>
      <c r="AD4115">
        <v>0</v>
      </c>
      <c r="AE4115">
        <v>96.857374935275857</v>
      </c>
    </row>
    <row r="4116" spans="1:31" x14ac:dyDescent="0.25">
      <c r="A4116">
        <v>2072082</v>
      </c>
      <c r="B4116">
        <v>1</v>
      </c>
      <c r="C4116" t="s">
        <v>81</v>
      </c>
      <c r="D4116" t="s">
        <v>115</v>
      </c>
      <c r="E4116" t="s">
        <v>158</v>
      </c>
      <c r="F4116" t="s">
        <v>11993</v>
      </c>
      <c r="G4116" t="s">
        <v>160</v>
      </c>
      <c r="H4116" t="s">
        <v>143</v>
      </c>
      <c r="I4116" t="s">
        <v>135</v>
      </c>
      <c r="J4116" t="s">
        <v>136</v>
      </c>
      <c r="K4116" t="s">
        <v>137</v>
      </c>
      <c r="L4116" t="s">
        <v>11994</v>
      </c>
      <c r="M4116" t="s">
        <v>11995</v>
      </c>
      <c r="N4116">
        <v>1.3472222220000001</v>
      </c>
      <c r="O4116">
        <v>0</v>
      </c>
      <c r="P4116">
        <v>79</v>
      </c>
      <c r="Q4116">
        <v>0</v>
      </c>
      <c r="R4116">
        <v>0</v>
      </c>
      <c r="S4116">
        <v>0</v>
      </c>
      <c r="T4116">
        <v>4</v>
      </c>
      <c r="U4116">
        <v>0</v>
      </c>
      <c r="V4116">
        <v>0</v>
      </c>
      <c r="W4116">
        <v>0</v>
      </c>
      <c r="X4116">
        <v>13.046303228251114</v>
      </c>
      <c r="Y4116">
        <v>0</v>
      </c>
      <c r="Z4116">
        <v>0</v>
      </c>
      <c r="AA4116">
        <v>0</v>
      </c>
      <c r="AB4116">
        <v>1.74192064183995</v>
      </c>
      <c r="AC4116">
        <v>0</v>
      </c>
      <c r="AD4116">
        <v>0</v>
      </c>
      <c r="AE4116">
        <v>14.788223870091064</v>
      </c>
    </row>
    <row r="4117" spans="1:31" x14ac:dyDescent="0.25">
      <c r="A4117">
        <v>2071541</v>
      </c>
      <c r="B4117">
        <v>1</v>
      </c>
      <c r="C4117" t="s">
        <v>81</v>
      </c>
      <c r="D4117" t="s">
        <v>128</v>
      </c>
      <c r="E4117" t="s">
        <v>177</v>
      </c>
      <c r="F4117" t="s">
        <v>11996</v>
      </c>
      <c r="G4117" t="s">
        <v>183</v>
      </c>
      <c r="H4117" t="s">
        <v>143</v>
      </c>
      <c r="I4117" t="s">
        <v>135</v>
      </c>
      <c r="J4117" t="s">
        <v>136</v>
      </c>
      <c r="K4117" t="s">
        <v>137</v>
      </c>
      <c r="L4117" t="s">
        <v>11997</v>
      </c>
      <c r="M4117" t="s">
        <v>11998</v>
      </c>
      <c r="N4117">
        <v>3.1611111109999999</v>
      </c>
      <c r="O4117">
        <v>0</v>
      </c>
      <c r="P4117">
        <v>0</v>
      </c>
      <c r="Q4117">
        <v>0</v>
      </c>
      <c r="R4117">
        <v>0</v>
      </c>
      <c r="S4117">
        <v>0</v>
      </c>
      <c r="T4117">
        <v>4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  <c r="AA4117">
        <v>0</v>
      </c>
      <c r="AB4117">
        <v>6.4432402247458711</v>
      </c>
      <c r="AC4117">
        <v>0</v>
      </c>
      <c r="AD4117">
        <v>0</v>
      </c>
      <c r="AE4117">
        <v>6.4432402247458711</v>
      </c>
    </row>
    <row r="4118" spans="1:31" x14ac:dyDescent="0.25">
      <c r="A4118">
        <v>2071395</v>
      </c>
      <c r="B4118">
        <v>1</v>
      </c>
      <c r="C4118" t="s">
        <v>81</v>
      </c>
      <c r="D4118" t="s">
        <v>112</v>
      </c>
      <c r="E4118" t="s">
        <v>169</v>
      </c>
      <c r="F4118" t="s">
        <v>11999</v>
      </c>
      <c r="G4118" t="s">
        <v>171</v>
      </c>
      <c r="H4118" t="s">
        <v>134</v>
      </c>
      <c r="I4118" t="s">
        <v>135</v>
      </c>
      <c r="J4118" t="s">
        <v>136</v>
      </c>
      <c r="K4118" t="s">
        <v>137</v>
      </c>
      <c r="L4118" t="s">
        <v>12000</v>
      </c>
      <c r="M4118" t="s">
        <v>12001</v>
      </c>
      <c r="N4118">
        <v>1.159166666</v>
      </c>
      <c r="O4118">
        <v>0</v>
      </c>
      <c r="P4118">
        <v>44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2.1484106327801626</v>
      </c>
      <c r="Y4118">
        <v>0</v>
      </c>
      <c r="Z4118">
        <v>0</v>
      </c>
      <c r="AA4118">
        <v>0</v>
      </c>
      <c r="AB4118">
        <v>0</v>
      </c>
      <c r="AC4118">
        <v>0</v>
      </c>
      <c r="AD4118">
        <v>0</v>
      </c>
      <c r="AE4118">
        <v>2.1484106327801626</v>
      </c>
    </row>
    <row r="4119" spans="1:31" x14ac:dyDescent="0.25">
      <c r="A4119">
        <v>2071604</v>
      </c>
      <c r="B4119">
        <v>1</v>
      </c>
      <c r="C4119" t="s">
        <v>80</v>
      </c>
      <c r="D4119" t="s">
        <v>91</v>
      </c>
      <c r="E4119" t="s">
        <v>177</v>
      </c>
      <c r="F4119" t="s">
        <v>12002</v>
      </c>
      <c r="G4119" t="s">
        <v>196</v>
      </c>
      <c r="H4119" t="s">
        <v>143</v>
      </c>
      <c r="I4119" t="s">
        <v>135</v>
      </c>
      <c r="J4119" t="s">
        <v>136</v>
      </c>
      <c r="K4119" t="s">
        <v>137</v>
      </c>
      <c r="L4119" t="s">
        <v>12003</v>
      </c>
      <c r="M4119" t="s">
        <v>12004</v>
      </c>
      <c r="N4119">
        <v>1.5794444439999999</v>
      </c>
      <c r="O4119">
        <v>0</v>
      </c>
      <c r="P4119">
        <v>1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0.26066264942913003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0</v>
      </c>
      <c r="AE4119">
        <v>0.26066264942913003</v>
      </c>
    </row>
    <row r="4120" spans="1:31" x14ac:dyDescent="0.25">
      <c r="A4120">
        <v>2071959</v>
      </c>
      <c r="B4120">
        <v>1</v>
      </c>
      <c r="C4120" t="s">
        <v>80</v>
      </c>
      <c r="D4120" t="s">
        <v>104</v>
      </c>
      <c r="E4120" t="s">
        <v>177</v>
      </c>
      <c r="F4120" t="s">
        <v>12005</v>
      </c>
      <c r="G4120" t="s">
        <v>183</v>
      </c>
      <c r="H4120" t="s">
        <v>143</v>
      </c>
      <c r="I4120" t="s">
        <v>135</v>
      </c>
      <c r="J4120" t="s">
        <v>136</v>
      </c>
      <c r="K4120" t="s">
        <v>137</v>
      </c>
      <c r="L4120" t="s">
        <v>12006</v>
      </c>
      <c r="M4120" t="s">
        <v>12007</v>
      </c>
      <c r="N4120">
        <v>2.7752777769999999</v>
      </c>
      <c r="O4120">
        <v>0</v>
      </c>
      <c r="P4120">
        <v>1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0.31026089299178583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0.31026089299178583</v>
      </c>
    </row>
    <row r="4121" spans="1:31" x14ac:dyDescent="0.25">
      <c r="A4121">
        <v>2071650</v>
      </c>
      <c r="B4121">
        <v>1</v>
      </c>
      <c r="C4121" t="s">
        <v>81</v>
      </c>
      <c r="D4121" t="s">
        <v>113</v>
      </c>
      <c r="E4121" t="s">
        <v>177</v>
      </c>
      <c r="F4121" t="s">
        <v>12008</v>
      </c>
      <c r="G4121" t="s">
        <v>183</v>
      </c>
      <c r="H4121" t="s">
        <v>143</v>
      </c>
      <c r="I4121" t="s">
        <v>135</v>
      </c>
      <c r="J4121" t="s">
        <v>136</v>
      </c>
      <c r="K4121" t="s">
        <v>137</v>
      </c>
      <c r="L4121" t="s">
        <v>12009</v>
      </c>
      <c r="M4121" t="s">
        <v>12010</v>
      </c>
      <c r="N4121">
        <v>4.2733333330000001</v>
      </c>
      <c r="O4121">
        <v>0</v>
      </c>
      <c r="P4121">
        <v>0</v>
      </c>
      <c r="Q4121">
        <v>0</v>
      </c>
      <c r="R4121">
        <v>0</v>
      </c>
      <c r="S4121">
        <v>0</v>
      </c>
      <c r="T4121">
        <v>1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  <c r="AA4121">
        <v>0</v>
      </c>
      <c r="AB4121">
        <v>0.66262504365360575</v>
      </c>
      <c r="AC4121">
        <v>0</v>
      </c>
      <c r="AD4121">
        <v>0</v>
      </c>
      <c r="AE4121">
        <v>0.66262504365360575</v>
      </c>
    </row>
    <row r="4122" spans="1:31" x14ac:dyDescent="0.25">
      <c r="A4122">
        <v>2072042</v>
      </c>
      <c r="B4122">
        <v>1</v>
      </c>
      <c r="C4122" t="s">
        <v>80</v>
      </c>
      <c r="D4122" t="s">
        <v>89</v>
      </c>
      <c r="E4122" t="s">
        <v>146</v>
      </c>
      <c r="F4122" t="s">
        <v>12011</v>
      </c>
      <c r="G4122" t="s">
        <v>1007</v>
      </c>
      <c r="H4122" t="s">
        <v>134</v>
      </c>
      <c r="I4122" t="s">
        <v>135</v>
      </c>
      <c r="J4122" t="s">
        <v>136</v>
      </c>
      <c r="K4122" t="s">
        <v>137</v>
      </c>
      <c r="L4122" t="s">
        <v>12012</v>
      </c>
      <c r="M4122" t="s">
        <v>12013</v>
      </c>
      <c r="N4122">
        <v>0.255</v>
      </c>
      <c r="O4122">
        <v>0</v>
      </c>
      <c r="P4122">
        <v>1292</v>
      </c>
      <c r="Q4122">
        <v>1</v>
      </c>
      <c r="R4122">
        <v>9</v>
      </c>
      <c r="S4122">
        <v>3</v>
      </c>
      <c r="T4122">
        <v>162</v>
      </c>
      <c r="U4122">
        <v>0</v>
      </c>
      <c r="V4122">
        <v>3</v>
      </c>
      <c r="W4122">
        <v>0</v>
      </c>
      <c r="X4122">
        <v>121.51991011906716</v>
      </c>
      <c r="Y4122">
        <v>0.327279670134</v>
      </c>
      <c r="Z4122">
        <v>0.75446520341049006</v>
      </c>
      <c r="AA4122">
        <v>1.946638319359725</v>
      </c>
      <c r="AB4122">
        <v>88.523388005115351</v>
      </c>
      <c r="AC4122">
        <v>0</v>
      </c>
      <c r="AD4122">
        <v>40.947118832121276</v>
      </c>
      <c r="AE4122">
        <v>254.018800149208</v>
      </c>
    </row>
    <row r="4123" spans="1:31" x14ac:dyDescent="0.25">
      <c r="A4123">
        <v>2071464</v>
      </c>
      <c r="B4123">
        <v>1</v>
      </c>
      <c r="C4123" t="s">
        <v>81</v>
      </c>
      <c r="D4123" t="s">
        <v>119</v>
      </c>
      <c r="E4123" t="s">
        <v>131</v>
      </c>
      <c r="F4123" t="s">
        <v>12014</v>
      </c>
      <c r="G4123" t="s">
        <v>133</v>
      </c>
      <c r="H4123" t="s">
        <v>134</v>
      </c>
      <c r="I4123" t="s">
        <v>135</v>
      </c>
      <c r="J4123" t="s">
        <v>136</v>
      </c>
      <c r="K4123" t="s">
        <v>137</v>
      </c>
      <c r="L4123" t="s">
        <v>12015</v>
      </c>
      <c r="M4123" t="s">
        <v>12016</v>
      </c>
      <c r="N4123">
        <v>0.80305555500000003</v>
      </c>
      <c r="O4123">
        <v>0</v>
      </c>
      <c r="P4123">
        <v>864</v>
      </c>
      <c r="Q4123">
        <v>55</v>
      </c>
      <c r="R4123">
        <v>54</v>
      </c>
      <c r="S4123">
        <v>1</v>
      </c>
      <c r="T4123">
        <v>61</v>
      </c>
      <c r="U4123">
        <v>0</v>
      </c>
      <c r="V4123">
        <v>0</v>
      </c>
      <c r="W4123">
        <v>0</v>
      </c>
      <c r="X4123">
        <v>115.8057616025233</v>
      </c>
      <c r="Y4123">
        <v>82.673941418596428</v>
      </c>
      <c r="Z4123">
        <v>18.471254378023616</v>
      </c>
      <c r="AA4123">
        <v>1.0868770000018082</v>
      </c>
      <c r="AB4123">
        <v>9.2991787880762669</v>
      </c>
      <c r="AC4123">
        <v>0</v>
      </c>
      <c r="AD4123">
        <v>0</v>
      </c>
      <c r="AE4123">
        <v>227.33701318722143</v>
      </c>
    </row>
    <row r="4124" spans="1:31" x14ac:dyDescent="0.25">
      <c r="A4124">
        <v>2071796</v>
      </c>
      <c r="B4124">
        <v>1</v>
      </c>
      <c r="C4124" t="s">
        <v>80</v>
      </c>
      <c r="D4124" t="s">
        <v>103</v>
      </c>
      <c r="E4124" t="s">
        <v>177</v>
      </c>
      <c r="F4124" t="s">
        <v>12017</v>
      </c>
      <c r="G4124" t="s">
        <v>183</v>
      </c>
      <c r="H4124" t="s">
        <v>143</v>
      </c>
      <c r="I4124" t="s">
        <v>135</v>
      </c>
      <c r="J4124" t="s">
        <v>136</v>
      </c>
      <c r="K4124" t="s">
        <v>137</v>
      </c>
      <c r="L4124" t="s">
        <v>12018</v>
      </c>
      <c r="M4124" t="s">
        <v>12019</v>
      </c>
      <c r="N4124">
        <v>2.0886111110000001</v>
      </c>
      <c r="O4124">
        <v>0</v>
      </c>
      <c r="P4124">
        <v>1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3.117706403301352</v>
      </c>
      <c r="Y4124">
        <v>0</v>
      </c>
      <c r="Z4124">
        <v>0</v>
      </c>
      <c r="AA4124">
        <v>0</v>
      </c>
      <c r="AB4124">
        <v>0</v>
      </c>
      <c r="AC4124">
        <v>0</v>
      </c>
      <c r="AD4124">
        <v>0</v>
      </c>
      <c r="AE4124">
        <v>3.117706403301352</v>
      </c>
    </row>
    <row r="4125" spans="1:31" x14ac:dyDescent="0.25">
      <c r="A4125">
        <v>2071856</v>
      </c>
      <c r="B4125">
        <v>1</v>
      </c>
      <c r="C4125" t="s">
        <v>80</v>
      </c>
      <c r="D4125" t="s">
        <v>100</v>
      </c>
      <c r="E4125" t="s">
        <v>177</v>
      </c>
      <c r="F4125" t="s">
        <v>12020</v>
      </c>
      <c r="G4125" t="s">
        <v>183</v>
      </c>
      <c r="H4125" t="s">
        <v>143</v>
      </c>
      <c r="I4125" t="s">
        <v>135</v>
      </c>
      <c r="J4125" t="s">
        <v>136</v>
      </c>
      <c r="K4125" t="s">
        <v>137</v>
      </c>
      <c r="L4125" t="s">
        <v>12021</v>
      </c>
      <c r="M4125" t="s">
        <v>12022</v>
      </c>
      <c r="N4125">
        <v>3.1294444440000002</v>
      </c>
      <c r="O4125">
        <v>0</v>
      </c>
      <c r="P4125">
        <v>1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0.96672438862883792</v>
      </c>
      <c r="Y4125">
        <v>0</v>
      </c>
      <c r="Z4125">
        <v>0</v>
      </c>
      <c r="AA4125">
        <v>0</v>
      </c>
      <c r="AB4125">
        <v>0</v>
      </c>
      <c r="AC4125">
        <v>0</v>
      </c>
      <c r="AD4125">
        <v>0</v>
      </c>
      <c r="AE4125">
        <v>0.96672438862883792</v>
      </c>
    </row>
    <row r="4126" spans="1:31" x14ac:dyDescent="0.25">
      <c r="A4126">
        <v>2071750</v>
      </c>
      <c r="B4126">
        <v>1</v>
      </c>
      <c r="C4126" t="s">
        <v>80</v>
      </c>
      <c r="D4126" t="s">
        <v>108</v>
      </c>
      <c r="E4126" t="s">
        <v>177</v>
      </c>
      <c r="F4126" t="s">
        <v>12023</v>
      </c>
      <c r="G4126" t="s">
        <v>183</v>
      </c>
      <c r="H4126" t="s">
        <v>143</v>
      </c>
      <c r="I4126" t="s">
        <v>135</v>
      </c>
      <c r="J4126" t="s">
        <v>136</v>
      </c>
      <c r="K4126" t="s">
        <v>137</v>
      </c>
      <c r="L4126" t="s">
        <v>12024</v>
      </c>
      <c r="M4126" t="s">
        <v>12025</v>
      </c>
      <c r="N4126">
        <v>3.8394444440000002</v>
      </c>
      <c r="O4126">
        <v>0</v>
      </c>
      <c r="P4126">
        <v>1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0.54302585040628171</v>
      </c>
      <c r="Y4126">
        <v>0</v>
      </c>
      <c r="Z4126">
        <v>0</v>
      </c>
      <c r="AA4126">
        <v>0</v>
      </c>
      <c r="AB4126">
        <v>0</v>
      </c>
      <c r="AC4126">
        <v>0</v>
      </c>
      <c r="AD4126">
        <v>0</v>
      </c>
      <c r="AE4126">
        <v>0.54302585040628171</v>
      </c>
    </row>
    <row r="4127" spans="1:31" x14ac:dyDescent="0.25">
      <c r="A4127">
        <v>2072145</v>
      </c>
      <c r="B4127">
        <v>1</v>
      </c>
      <c r="C4127" t="s">
        <v>81</v>
      </c>
      <c r="D4127" t="s">
        <v>128</v>
      </c>
      <c r="E4127" t="s">
        <v>146</v>
      </c>
      <c r="F4127" t="s">
        <v>5700</v>
      </c>
      <c r="G4127" t="s">
        <v>133</v>
      </c>
      <c r="H4127" t="s">
        <v>134</v>
      </c>
      <c r="I4127" t="s">
        <v>259</v>
      </c>
      <c r="J4127" t="s">
        <v>136</v>
      </c>
      <c r="K4127" t="s">
        <v>137</v>
      </c>
      <c r="L4127" t="s">
        <v>12026</v>
      </c>
      <c r="M4127" t="s">
        <v>12027</v>
      </c>
      <c r="N4127">
        <v>1.5833333000000002E-2</v>
      </c>
      <c r="O4127">
        <v>0</v>
      </c>
      <c r="P4127">
        <v>969</v>
      </c>
      <c r="Q4127">
        <v>3</v>
      </c>
      <c r="R4127">
        <v>13</v>
      </c>
      <c r="S4127">
        <v>5</v>
      </c>
      <c r="T4127">
        <v>101</v>
      </c>
      <c r="U4127">
        <v>0</v>
      </c>
      <c r="V4127">
        <v>0</v>
      </c>
      <c r="W4127">
        <v>0</v>
      </c>
      <c r="X4127">
        <v>2.5353663637052097</v>
      </c>
      <c r="Y4127">
        <v>0.41877056485148506</v>
      </c>
      <c r="Z4127">
        <v>0.32232327766930668</v>
      </c>
      <c r="AA4127">
        <v>0.63446608084414102</v>
      </c>
      <c r="AB4127">
        <v>0.37277856720805247</v>
      </c>
      <c r="AC4127">
        <v>0</v>
      </c>
      <c r="AD4127">
        <v>0</v>
      </c>
      <c r="AE4127">
        <v>4.283704854278195</v>
      </c>
    </row>
    <row r="4128" spans="1:31" x14ac:dyDescent="0.25">
      <c r="A4128">
        <v>2071458</v>
      </c>
      <c r="B4128">
        <v>1</v>
      </c>
      <c r="C4128" t="s">
        <v>81</v>
      </c>
      <c r="D4128" t="s">
        <v>115</v>
      </c>
      <c r="E4128" t="s">
        <v>158</v>
      </c>
      <c r="F4128" t="s">
        <v>12028</v>
      </c>
      <c r="G4128" t="s">
        <v>160</v>
      </c>
      <c r="H4128" t="s">
        <v>143</v>
      </c>
      <c r="I4128" t="s">
        <v>135</v>
      </c>
      <c r="J4128" t="s">
        <v>136</v>
      </c>
      <c r="K4128" t="s">
        <v>137</v>
      </c>
      <c r="L4128" t="s">
        <v>12029</v>
      </c>
      <c r="M4128" t="s">
        <v>12030</v>
      </c>
      <c r="N4128">
        <v>2.9569444439999999</v>
      </c>
      <c r="O4128">
        <v>0</v>
      </c>
      <c r="P4128">
        <v>7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1.7345741741507665</v>
      </c>
      <c r="Y4128">
        <v>0</v>
      </c>
      <c r="Z4128">
        <v>0</v>
      </c>
      <c r="AA4128">
        <v>0</v>
      </c>
      <c r="AB4128">
        <v>0</v>
      </c>
      <c r="AC4128">
        <v>0</v>
      </c>
      <c r="AD4128">
        <v>0</v>
      </c>
      <c r="AE4128">
        <v>1.7345741741507665</v>
      </c>
    </row>
    <row r="4129" spans="1:31" x14ac:dyDescent="0.25">
      <c r="A4129">
        <v>2071527</v>
      </c>
      <c r="B4129">
        <v>1</v>
      </c>
      <c r="C4129" t="s">
        <v>80</v>
      </c>
      <c r="D4129" t="s">
        <v>82</v>
      </c>
      <c r="E4129" t="s">
        <v>177</v>
      </c>
      <c r="F4129" t="s">
        <v>12031</v>
      </c>
      <c r="G4129" t="s">
        <v>183</v>
      </c>
      <c r="H4129" t="s">
        <v>143</v>
      </c>
      <c r="I4129" t="s">
        <v>135</v>
      </c>
      <c r="J4129" t="s">
        <v>136</v>
      </c>
      <c r="K4129" t="s">
        <v>137</v>
      </c>
      <c r="L4129" t="s">
        <v>12032</v>
      </c>
      <c r="M4129" t="s">
        <v>12033</v>
      </c>
      <c r="N4129">
        <v>4.4488888879999999</v>
      </c>
      <c r="O4129">
        <v>0</v>
      </c>
      <c r="P4129">
        <v>0</v>
      </c>
      <c r="Q4129">
        <v>0</v>
      </c>
      <c r="R4129">
        <v>0</v>
      </c>
      <c r="S4129">
        <v>0</v>
      </c>
      <c r="T4129">
        <v>1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  <c r="AA4129">
        <v>0</v>
      </c>
      <c r="AB4129">
        <v>5.1875302998933337E-2</v>
      </c>
      <c r="AC4129">
        <v>0</v>
      </c>
      <c r="AD4129">
        <v>0</v>
      </c>
      <c r="AE4129">
        <v>5.1875302998933337E-2</v>
      </c>
    </row>
    <row r="4130" spans="1:31" x14ac:dyDescent="0.25">
      <c r="A4130">
        <v>2072025</v>
      </c>
      <c r="B4130">
        <v>1</v>
      </c>
      <c r="C4130" t="s">
        <v>80</v>
      </c>
      <c r="D4130" t="s">
        <v>82</v>
      </c>
      <c r="E4130" t="s">
        <v>177</v>
      </c>
      <c r="F4130" t="s">
        <v>12034</v>
      </c>
      <c r="G4130" t="s">
        <v>183</v>
      </c>
      <c r="H4130" t="s">
        <v>143</v>
      </c>
      <c r="I4130" t="s">
        <v>135</v>
      </c>
      <c r="J4130" t="s">
        <v>136</v>
      </c>
      <c r="K4130" t="s">
        <v>137</v>
      </c>
      <c r="L4130" t="s">
        <v>12035</v>
      </c>
      <c r="M4130" t="s">
        <v>12036</v>
      </c>
      <c r="N4130">
        <v>1.2961111110000001</v>
      </c>
      <c r="O4130">
        <v>0</v>
      </c>
      <c r="P4130">
        <v>1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0.4563597786084167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0</v>
      </c>
      <c r="AE4130">
        <v>0.4563597786084167</v>
      </c>
    </row>
    <row r="4131" spans="1:31" x14ac:dyDescent="0.25">
      <c r="A4131">
        <v>2071670</v>
      </c>
      <c r="B4131">
        <v>1</v>
      </c>
      <c r="C4131" t="s">
        <v>80</v>
      </c>
      <c r="D4131" t="s">
        <v>84</v>
      </c>
      <c r="E4131" t="s">
        <v>131</v>
      </c>
      <c r="F4131" t="s">
        <v>9827</v>
      </c>
      <c r="G4131" t="s">
        <v>133</v>
      </c>
      <c r="H4131" t="s">
        <v>134</v>
      </c>
      <c r="I4131" t="s">
        <v>135</v>
      </c>
      <c r="J4131" t="s">
        <v>136</v>
      </c>
      <c r="K4131" t="s">
        <v>137</v>
      </c>
      <c r="L4131" t="s">
        <v>12037</v>
      </c>
      <c r="M4131" t="s">
        <v>12038</v>
      </c>
      <c r="N4131">
        <v>0.20611111100000001</v>
      </c>
      <c r="O4131">
        <v>6</v>
      </c>
      <c r="P4131">
        <v>1198</v>
      </c>
      <c r="Q4131">
        <v>12</v>
      </c>
      <c r="R4131">
        <v>265</v>
      </c>
      <c r="S4131">
        <v>27</v>
      </c>
      <c r="T4131">
        <v>179</v>
      </c>
      <c r="U4131">
        <v>1</v>
      </c>
      <c r="V4131">
        <v>0</v>
      </c>
      <c r="W4131">
        <v>0.8466493503079735</v>
      </c>
      <c r="X4131">
        <v>73.176137426664752</v>
      </c>
      <c r="Y4131">
        <v>4.4123370075971051</v>
      </c>
      <c r="Z4131">
        <v>28.837800390364681</v>
      </c>
      <c r="AA4131">
        <v>36.110415624162719</v>
      </c>
      <c r="AB4131">
        <v>44.493598765053576</v>
      </c>
      <c r="AC4131">
        <v>31.905264220678603</v>
      </c>
      <c r="AD4131">
        <v>0</v>
      </c>
      <c r="AE4131">
        <v>219.78220278482939</v>
      </c>
    </row>
    <row r="4132" spans="1:31" x14ac:dyDescent="0.25">
      <c r="A4132">
        <v>2072168</v>
      </c>
      <c r="B4132">
        <v>1</v>
      </c>
      <c r="C4132" t="s">
        <v>80</v>
      </c>
      <c r="D4132" t="s">
        <v>93</v>
      </c>
      <c r="E4132" t="s">
        <v>146</v>
      </c>
      <c r="F4132" t="s">
        <v>12039</v>
      </c>
      <c r="G4132" t="s">
        <v>133</v>
      </c>
      <c r="H4132" t="s">
        <v>134</v>
      </c>
      <c r="I4132" t="s">
        <v>259</v>
      </c>
      <c r="J4132" t="s">
        <v>136</v>
      </c>
      <c r="K4132" t="s">
        <v>137</v>
      </c>
      <c r="L4132" t="s">
        <v>12040</v>
      </c>
      <c r="M4132" t="s">
        <v>12041</v>
      </c>
      <c r="N4132">
        <v>3.4166665999999998E-2</v>
      </c>
      <c r="O4132">
        <v>0</v>
      </c>
      <c r="P4132">
        <v>745</v>
      </c>
      <c r="Q4132">
        <v>11</v>
      </c>
      <c r="R4132">
        <v>9</v>
      </c>
      <c r="S4132">
        <v>1</v>
      </c>
      <c r="T4132">
        <v>113</v>
      </c>
      <c r="U4132">
        <v>1</v>
      </c>
      <c r="V4132">
        <v>0</v>
      </c>
      <c r="W4132">
        <v>0</v>
      </c>
      <c r="X4132">
        <v>4.767853108001086</v>
      </c>
      <c r="Y4132">
        <v>1.9579171752303424</v>
      </c>
      <c r="Z4132">
        <v>0.21575074409377998</v>
      </c>
      <c r="AA4132">
        <v>1.7458433186609168E-2</v>
      </c>
      <c r="AB4132">
        <v>2.6512972196799192</v>
      </c>
      <c r="AC4132">
        <v>2.5471818012257494</v>
      </c>
      <c r="AD4132">
        <v>0</v>
      </c>
      <c r="AE4132">
        <v>12.157458481417486</v>
      </c>
    </row>
    <row r="4133" spans="1:31" x14ac:dyDescent="0.25">
      <c r="A4133">
        <v>2071478</v>
      </c>
      <c r="B4133">
        <v>1</v>
      </c>
      <c r="C4133" t="s">
        <v>80</v>
      </c>
      <c r="D4133" t="s">
        <v>82</v>
      </c>
      <c r="E4133" t="s">
        <v>505</v>
      </c>
      <c r="F4133" t="s">
        <v>12042</v>
      </c>
      <c r="G4133" t="s">
        <v>569</v>
      </c>
      <c r="H4133" t="s">
        <v>143</v>
      </c>
      <c r="I4133" t="s">
        <v>135</v>
      </c>
      <c r="J4133" t="s">
        <v>136</v>
      </c>
      <c r="K4133" t="s">
        <v>137</v>
      </c>
      <c r="L4133" t="s">
        <v>12043</v>
      </c>
      <c r="M4133" t="s">
        <v>12044</v>
      </c>
      <c r="N4133">
        <v>3.1</v>
      </c>
      <c r="O4133">
        <v>0</v>
      </c>
      <c r="P4133">
        <v>0</v>
      </c>
      <c r="Q4133">
        <v>0</v>
      </c>
      <c r="R4133">
        <v>0</v>
      </c>
      <c r="S4133">
        <v>0</v>
      </c>
      <c r="T4133">
        <v>1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  <c r="AA4133">
        <v>0</v>
      </c>
      <c r="AB4133">
        <v>4.8950654823045996</v>
      </c>
      <c r="AC4133">
        <v>0</v>
      </c>
      <c r="AD4133">
        <v>0</v>
      </c>
      <c r="AE4133">
        <v>4.8950654823045996</v>
      </c>
    </row>
    <row r="4134" spans="1:31" x14ac:dyDescent="0.25">
      <c r="A4134">
        <v>2071833</v>
      </c>
      <c r="B4134">
        <v>1</v>
      </c>
      <c r="C4134" t="s">
        <v>80</v>
      </c>
      <c r="D4134" t="s">
        <v>110</v>
      </c>
      <c r="E4134" t="s">
        <v>177</v>
      </c>
      <c r="F4134" t="s">
        <v>12045</v>
      </c>
      <c r="G4134" t="s">
        <v>183</v>
      </c>
      <c r="H4134" t="s">
        <v>143</v>
      </c>
      <c r="I4134" t="s">
        <v>135</v>
      </c>
      <c r="J4134" t="s">
        <v>136</v>
      </c>
      <c r="K4134" t="s">
        <v>137</v>
      </c>
      <c r="L4134" t="s">
        <v>12046</v>
      </c>
      <c r="M4134" t="s">
        <v>12047</v>
      </c>
      <c r="N4134">
        <v>1.5066666660000001</v>
      </c>
      <c r="O4134">
        <v>0</v>
      </c>
      <c r="P4134">
        <v>4</v>
      </c>
      <c r="Q4134">
        <v>0</v>
      </c>
      <c r="R4134">
        <v>0</v>
      </c>
      <c r="S4134">
        <v>0</v>
      </c>
      <c r="T4134">
        <v>1</v>
      </c>
      <c r="U4134">
        <v>0</v>
      </c>
      <c r="V4134">
        <v>0</v>
      </c>
      <c r="W4134">
        <v>0</v>
      </c>
      <c r="X4134">
        <v>0.93778788428159998</v>
      </c>
      <c r="Y4134">
        <v>0</v>
      </c>
      <c r="Z4134">
        <v>0</v>
      </c>
      <c r="AA4134">
        <v>0</v>
      </c>
      <c r="AB4134">
        <v>1.3316100584559998E-2</v>
      </c>
      <c r="AC4134">
        <v>0</v>
      </c>
      <c r="AD4134">
        <v>0</v>
      </c>
      <c r="AE4134">
        <v>0.95110398486615999</v>
      </c>
    </row>
    <row r="4135" spans="1:31" x14ac:dyDescent="0.25">
      <c r="A4135">
        <v>2071690</v>
      </c>
      <c r="B4135">
        <v>1</v>
      </c>
      <c r="C4135" t="s">
        <v>81</v>
      </c>
      <c r="D4135" t="s">
        <v>118</v>
      </c>
      <c r="E4135" t="s">
        <v>140</v>
      </c>
      <c r="F4135" t="s">
        <v>12048</v>
      </c>
      <c r="G4135" t="s">
        <v>273</v>
      </c>
      <c r="H4135" t="s">
        <v>143</v>
      </c>
      <c r="I4135" t="s">
        <v>135</v>
      </c>
      <c r="J4135" t="s">
        <v>136</v>
      </c>
      <c r="K4135" t="s">
        <v>155</v>
      </c>
      <c r="L4135" t="s">
        <v>12049</v>
      </c>
      <c r="M4135" t="s">
        <v>12050</v>
      </c>
      <c r="N4135">
        <v>1.2761111110000001</v>
      </c>
      <c r="O4135">
        <v>0</v>
      </c>
      <c r="P4135">
        <v>438</v>
      </c>
      <c r="Q4135">
        <v>0</v>
      </c>
      <c r="R4135">
        <v>2</v>
      </c>
      <c r="S4135">
        <v>0</v>
      </c>
      <c r="T4135">
        <v>7</v>
      </c>
      <c r="U4135">
        <v>0</v>
      </c>
      <c r="V4135">
        <v>0</v>
      </c>
      <c r="W4135">
        <v>0</v>
      </c>
      <c r="X4135">
        <v>125.09467652775611</v>
      </c>
      <c r="Y4135">
        <v>0</v>
      </c>
      <c r="Z4135">
        <v>2.0823454906017003</v>
      </c>
      <c r="AA4135">
        <v>0</v>
      </c>
      <c r="AB4135">
        <v>2.5709801524985263</v>
      </c>
      <c r="AC4135">
        <v>0</v>
      </c>
      <c r="AD4135">
        <v>0</v>
      </c>
      <c r="AE4135">
        <v>129.74800217085632</v>
      </c>
    </row>
    <row r="4136" spans="1:31" x14ac:dyDescent="0.25">
      <c r="A4136">
        <v>2072188</v>
      </c>
      <c r="B4136">
        <v>1</v>
      </c>
      <c r="C4136" t="s">
        <v>80</v>
      </c>
      <c r="D4136" t="s">
        <v>82</v>
      </c>
      <c r="E4136" t="s">
        <v>177</v>
      </c>
      <c r="F4136" t="s">
        <v>12051</v>
      </c>
      <c r="G4136" t="s">
        <v>183</v>
      </c>
      <c r="H4136" t="s">
        <v>143</v>
      </c>
      <c r="I4136" t="s">
        <v>135</v>
      </c>
      <c r="J4136" t="s">
        <v>136</v>
      </c>
      <c r="K4136" t="s">
        <v>137</v>
      </c>
      <c r="L4136" t="s">
        <v>12052</v>
      </c>
      <c r="M4136" t="s">
        <v>12053</v>
      </c>
      <c r="N4136">
        <v>1.1727777770000001</v>
      </c>
      <c r="O4136">
        <v>0</v>
      </c>
      <c r="P4136">
        <v>1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0.26192368451036252</v>
      </c>
      <c r="Y4136">
        <v>0</v>
      </c>
      <c r="Z4136">
        <v>0</v>
      </c>
      <c r="AA4136">
        <v>0</v>
      </c>
      <c r="AB4136">
        <v>0</v>
      </c>
      <c r="AC4136">
        <v>0</v>
      </c>
      <c r="AD4136">
        <v>0</v>
      </c>
      <c r="AE4136">
        <v>0.26192368451036252</v>
      </c>
    </row>
    <row r="4137" spans="1:31" x14ac:dyDescent="0.25">
      <c r="A4137">
        <v>2071521</v>
      </c>
      <c r="B4137">
        <v>1</v>
      </c>
      <c r="C4137" t="s">
        <v>81</v>
      </c>
      <c r="D4137" t="s">
        <v>123</v>
      </c>
      <c r="E4137" t="s">
        <v>158</v>
      </c>
      <c r="F4137" t="s">
        <v>12054</v>
      </c>
      <c r="G4137" t="s">
        <v>160</v>
      </c>
      <c r="H4137" t="s">
        <v>143</v>
      </c>
      <c r="I4137" t="s">
        <v>135</v>
      </c>
      <c r="J4137" t="s">
        <v>136</v>
      </c>
      <c r="K4137" t="s">
        <v>137</v>
      </c>
      <c r="L4137" t="s">
        <v>12055</v>
      </c>
      <c r="M4137" t="s">
        <v>12056</v>
      </c>
      <c r="N4137">
        <v>5.3327777770000004</v>
      </c>
      <c r="O4137">
        <v>0</v>
      </c>
      <c r="P4137">
        <v>0</v>
      </c>
      <c r="Q4137">
        <v>0</v>
      </c>
      <c r="R4137">
        <v>2</v>
      </c>
      <c r="S4137">
        <v>0</v>
      </c>
      <c r="T4137">
        <v>6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6.8896031316083723</v>
      </c>
      <c r="AA4137">
        <v>0</v>
      </c>
      <c r="AB4137">
        <v>33.138556980863925</v>
      </c>
      <c r="AC4137">
        <v>0</v>
      </c>
      <c r="AD4137">
        <v>0</v>
      </c>
      <c r="AE4137">
        <v>40.0281601124723</v>
      </c>
    </row>
    <row r="4138" spans="1:31" x14ac:dyDescent="0.25">
      <c r="A4138">
        <v>2071770</v>
      </c>
      <c r="B4138">
        <v>1</v>
      </c>
      <c r="C4138" t="s">
        <v>81</v>
      </c>
      <c r="D4138" t="s">
        <v>121</v>
      </c>
      <c r="E4138" t="s">
        <v>131</v>
      </c>
      <c r="F4138" t="s">
        <v>8861</v>
      </c>
      <c r="G4138" t="s">
        <v>133</v>
      </c>
      <c r="H4138" t="s">
        <v>134</v>
      </c>
      <c r="I4138" t="s">
        <v>259</v>
      </c>
      <c r="J4138" t="s">
        <v>136</v>
      </c>
      <c r="K4138" t="s">
        <v>137</v>
      </c>
      <c r="L4138" t="s">
        <v>12057</v>
      </c>
      <c r="M4138" t="s">
        <v>12058</v>
      </c>
      <c r="N4138">
        <v>1.4722222E-2</v>
      </c>
      <c r="O4138">
        <v>0</v>
      </c>
      <c r="P4138">
        <v>896</v>
      </c>
      <c r="Q4138">
        <v>5</v>
      </c>
      <c r="R4138">
        <v>21</v>
      </c>
      <c r="S4138">
        <v>3</v>
      </c>
      <c r="T4138">
        <v>34</v>
      </c>
      <c r="U4138">
        <v>0</v>
      </c>
      <c r="V4138">
        <v>0</v>
      </c>
      <c r="W4138">
        <v>0</v>
      </c>
      <c r="X4138">
        <v>2.1271812101615213</v>
      </c>
      <c r="Y4138">
        <v>5.7170052630047229E-2</v>
      </c>
      <c r="Z4138">
        <v>0.10253272757079333</v>
      </c>
      <c r="AA4138">
        <v>0.18348184241249726</v>
      </c>
      <c r="AB4138">
        <v>0.23528320080912613</v>
      </c>
      <c r="AC4138">
        <v>0</v>
      </c>
      <c r="AD4138">
        <v>0</v>
      </c>
      <c r="AE4138">
        <v>2.7056490335839851</v>
      </c>
    </row>
    <row r="4139" spans="1:31" x14ac:dyDescent="0.25">
      <c r="A4139">
        <v>2071627</v>
      </c>
      <c r="B4139">
        <v>1</v>
      </c>
      <c r="C4139" t="s">
        <v>80</v>
      </c>
      <c r="D4139" t="s">
        <v>103</v>
      </c>
      <c r="E4139" t="s">
        <v>146</v>
      </c>
      <c r="F4139" t="s">
        <v>12059</v>
      </c>
      <c r="G4139" t="s">
        <v>133</v>
      </c>
      <c r="H4139" t="s">
        <v>134</v>
      </c>
      <c r="I4139" t="s">
        <v>135</v>
      </c>
      <c r="J4139" t="s">
        <v>136</v>
      </c>
      <c r="K4139" t="s">
        <v>137</v>
      </c>
      <c r="L4139" t="s">
        <v>12060</v>
      </c>
      <c r="M4139" t="s">
        <v>12061</v>
      </c>
      <c r="N4139">
        <v>0.903888888</v>
      </c>
      <c r="O4139">
        <v>0</v>
      </c>
      <c r="P4139">
        <v>13</v>
      </c>
      <c r="Q4139">
        <v>13</v>
      </c>
      <c r="R4139">
        <v>69</v>
      </c>
      <c r="S4139">
        <v>5</v>
      </c>
      <c r="T4139">
        <v>8</v>
      </c>
      <c r="U4139">
        <v>1</v>
      </c>
      <c r="V4139">
        <v>0</v>
      </c>
      <c r="W4139">
        <v>0</v>
      </c>
      <c r="X4139">
        <v>5.0000215835547461</v>
      </c>
      <c r="Y4139">
        <v>17.767088873389739</v>
      </c>
      <c r="Z4139">
        <v>164.99901950864583</v>
      </c>
      <c r="AA4139">
        <v>86.80074990375752</v>
      </c>
      <c r="AB4139">
        <v>16.820687752310494</v>
      </c>
      <c r="AC4139">
        <v>139.47263915194014</v>
      </c>
      <c r="AD4139">
        <v>0</v>
      </c>
      <c r="AE4139">
        <v>430.86020677359852</v>
      </c>
    </row>
    <row r="4140" spans="1:31" x14ac:dyDescent="0.25">
      <c r="A4140">
        <v>2071982</v>
      </c>
      <c r="B4140">
        <v>1</v>
      </c>
      <c r="C4140" t="s">
        <v>81</v>
      </c>
      <c r="D4140" t="s">
        <v>116</v>
      </c>
      <c r="E4140" t="s">
        <v>169</v>
      </c>
      <c r="F4140" t="s">
        <v>12062</v>
      </c>
      <c r="G4140" t="s">
        <v>171</v>
      </c>
      <c r="H4140" t="s">
        <v>134</v>
      </c>
      <c r="I4140" t="s">
        <v>135</v>
      </c>
      <c r="J4140" t="s">
        <v>136</v>
      </c>
      <c r="K4140" t="s">
        <v>137</v>
      </c>
      <c r="L4140" t="s">
        <v>12063</v>
      </c>
      <c r="M4140" t="s">
        <v>12064</v>
      </c>
      <c r="N4140">
        <v>1.2294444440000001</v>
      </c>
      <c r="O4140">
        <v>0</v>
      </c>
      <c r="P4140">
        <v>2</v>
      </c>
      <c r="Q4140">
        <v>0</v>
      </c>
      <c r="R4140">
        <v>10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9.417869601462639E-2</v>
      </c>
      <c r="Y4140">
        <v>0</v>
      </c>
      <c r="Z4140">
        <v>11.276854482252844</v>
      </c>
      <c r="AA4140">
        <v>0</v>
      </c>
      <c r="AB4140">
        <v>0</v>
      </c>
      <c r="AC4140">
        <v>0</v>
      </c>
      <c r="AD4140">
        <v>0</v>
      </c>
      <c r="AE4140">
        <v>11.371033178267471</v>
      </c>
    </row>
    <row r="4141" spans="1:31" x14ac:dyDescent="0.25">
      <c r="A4141">
        <v>2071733</v>
      </c>
      <c r="B4141">
        <v>1</v>
      </c>
      <c r="C4141" t="s">
        <v>80</v>
      </c>
      <c r="D4141" t="s">
        <v>98</v>
      </c>
      <c r="E4141" t="s">
        <v>177</v>
      </c>
      <c r="F4141" t="s">
        <v>7690</v>
      </c>
      <c r="G4141" t="s">
        <v>183</v>
      </c>
      <c r="H4141" t="s">
        <v>143</v>
      </c>
      <c r="I4141" t="s">
        <v>135</v>
      </c>
      <c r="J4141" t="s">
        <v>136</v>
      </c>
      <c r="K4141" t="s">
        <v>137</v>
      </c>
      <c r="L4141" t="s">
        <v>12065</v>
      </c>
      <c r="M4141" t="s">
        <v>12066</v>
      </c>
      <c r="N4141">
        <v>3.2058333330000002</v>
      </c>
      <c r="O4141">
        <v>0</v>
      </c>
      <c r="P4141">
        <v>0</v>
      </c>
      <c r="Q4141">
        <v>0</v>
      </c>
      <c r="R4141">
        <v>1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2.4306089779277253</v>
      </c>
      <c r="AA4141">
        <v>0</v>
      </c>
      <c r="AB4141">
        <v>0</v>
      </c>
      <c r="AC4141">
        <v>0</v>
      </c>
      <c r="AD4141">
        <v>0</v>
      </c>
      <c r="AE4141">
        <v>2.4306089779277253</v>
      </c>
    </row>
    <row r="4142" spans="1:31" x14ac:dyDescent="0.25">
      <c r="A4142">
        <v>2071378</v>
      </c>
      <c r="B4142">
        <v>1</v>
      </c>
      <c r="C4142" t="s">
        <v>81</v>
      </c>
      <c r="D4142" t="s">
        <v>123</v>
      </c>
      <c r="E4142" t="s">
        <v>169</v>
      </c>
      <c r="F4142" t="s">
        <v>12067</v>
      </c>
      <c r="G4142" t="s">
        <v>133</v>
      </c>
      <c r="H4142" t="s">
        <v>134</v>
      </c>
      <c r="I4142" t="s">
        <v>135</v>
      </c>
      <c r="J4142" t="s">
        <v>136</v>
      </c>
      <c r="K4142" t="s">
        <v>137</v>
      </c>
      <c r="L4142" t="s">
        <v>12068</v>
      </c>
      <c r="M4142" t="s">
        <v>12069</v>
      </c>
      <c r="N4142">
        <v>0.28999999999999998</v>
      </c>
      <c r="O4142">
        <v>9</v>
      </c>
      <c r="P4142">
        <v>6892</v>
      </c>
      <c r="Q4142">
        <v>43</v>
      </c>
      <c r="R4142">
        <v>160</v>
      </c>
      <c r="S4142">
        <v>25</v>
      </c>
      <c r="T4142">
        <v>418</v>
      </c>
      <c r="U4142">
        <v>5</v>
      </c>
      <c r="V4142">
        <v>0</v>
      </c>
      <c r="W4142">
        <v>0.45082791233363001</v>
      </c>
      <c r="X4142">
        <v>292.04100863024996</v>
      </c>
      <c r="Y4142">
        <v>12.198932518950448</v>
      </c>
      <c r="Z4142">
        <v>17.815025960512717</v>
      </c>
      <c r="AA4142">
        <v>29.776273623223972</v>
      </c>
      <c r="AB4142">
        <v>50.364521801801715</v>
      </c>
      <c r="AC4142">
        <v>10.475549708575649</v>
      </c>
      <c r="AD4142">
        <v>0</v>
      </c>
      <c r="AE4142">
        <v>413.1221401556482</v>
      </c>
    </row>
    <row r="4143" spans="1:31" x14ac:dyDescent="0.25">
      <c r="A4143">
        <v>2071776</v>
      </c>
      <c r="B4143">
        <v>1</v>
      </c>
      <c r="C4143" t="s">
        <v>80</v>
      </c>
      <c r="D4143" t="s">
        <v>82</v>
      </c>
      <c r="E4143" t="s">
        <v>140</v>
      </c>
      <c r="F4143" t="s">
        <v>12070</v>
      </c>
      <c r="G4143" t="s">
        <v>324</v>
      </c>
      <c r="H4143" t="s">
        <v>143</v>
      </c>
      <c r="I4143" t="s">
        <v>135</v>
      </c>
      <c r="J4143" t="s">
        <v>136</v>
      </c>
      <c r="K4143" t="s">
        <v>137</v>
      </c>
      <c r="L4143" t="s">
        <v>12071</v>
      </c>
      <c r="M4143" t="s">
        <v>12072</v>
      </c>
      <c r="N4143">
        <v>1.0097222219999999</v>
      </c>
      <c r="O4143">
        <v>0</v>
      </c>
      <c r="P4143">
        <v>2</v>
      </c>
      <c r="Q4143">
        <v>0</v>
      </c>
      <c r="R4143">
        <v>0</v>
      </c>
      <c r="S4143">
        <v>0</v>
      </c>
      <c r="T4143">
        <v>48</v>
      </c>
      <c r="U4143">
        <v>0</v>
      </c>
      <c r="V4143">
        <v>1</v>
      </c>
      <c r="W4143">
        <v>0</v>
      </c>
      <c r="X4143">
        <v>0.30086293912157941</v>
      </c>
      <c r="Y4143">
        <v>0</v>
      </c>
      <c r="Z4143">
        <v>0</v>
      </c>
      <c r="AA4143">
        <v>0</v>
      </c>
      <c r="AB4143">
        <v>195.02634207280798</v>
      </c>
      <c r="AC4143">
        <v>0</v>
      </c>
      <c r="AD4143">
        <v>35.081307750862493</v>
      </c>
      <c r="AE4143">
        <v>230.40851276279204</v>
      </c>
    </row>
    <row r="4144" spans="1:31" x14ac:dyDescent="0.25">
      <c r="A4144">
        <v>2072108</v>
      </c>
      <c r="B4144">
        <v>1</v>
      </c>
      <c r="C4144" t="s">
        <v>81</v>
      </c>
      <c r="D4144" t="s">
        <v>128</v>
      </c>
      <c r="E4144" t="s">
        <v>146</v>
      </c>
      <c r="F4144" t="s">
        <v>5700</v>
      </c>
      <c r="G4144" t="s">
        <v>133</v>
      </c>
      <c r="H4144" t="s">
        <v>134</v>
      </c>
      <c r="I4144" t="s">
        <v>135</v>
      </c>
      <c r="J4144" t="s">
        <v>136</v>
      </c>
      <c r="K4144" t="s">
        <v>137</v>
      </c>
      <c r="L4144" t="s">
        <v>12073</v>
      </c>
      <c r="M4144" t="s">
        <v>12074</v>
      </c>
      <c r="N4144">
        <v>0.24444444400000001</v>
      </c>
      <c r="O4144">
        <v>0</v>
      </c>
      <c r="P4144">
        <v>969</v>
      </c>
      <c r="Q4144">
        <v>3</v>
      </c>
      <c r="R4144">
        <v>13</v>
      </c>
      <c r="S4144">
        <v>5</v>
      </c>
      <c r="T4144">
        <v>101</v>
      </c>
      <c r="U4144">
        <v>0</v>
      </c>
      <c r="V4144">
        <v>0</v>
      </c>
      <c r="W4144">
        <v>0</v>
      </c>
      <c r="X4144">
        <v>41.342876089130499</v>
      </c>
      <c r="Y4144">
        <v>6.9110023240517116</v>
      </c>
      <c r="Z4144">
        <v>5.4957251659473778</v>
      </c>
      <c r="AA4144">
        <v>10.360349886278579</v>
      </c>
      <c r="AB4144">
        <v>6.0949424988099992</v>
      </c>
      <c r="AC4144">
        <v>0</v>
      </c>
      <c r="AD4144">
        <v>0</v>
      </c>
      <c r="AE4144">
        <v>70.204895964218167</v>
      </c>
    </row>
    <row r="4145" spans="1:31" x14ac:dyDescent="0.25">
      <c r="A4145">
        <v>2071916</v>
      </c>
      <c r="B4145">
        <v>1</v>
      </c>
      <c r="C4145" t="s">
        <v>81</v>
      </c>
      <c r="D4145" t="s">
        <v>122</v>
      </c>
      <c r="E4145" t="s">
        <v>131</v>
      </c>
      <c r="F4145" t="s">
        <v>7328</v>
      </c>
      <c r="G4145" t="s">
        <v>133</v>
      </c>
      <c r="H4145" t="s">
        <v>134</v>
      </c>
      <c r="I4145" t="s">
        <v>135</v>
      </c>
      <c r="J4145" t="s">
        <v>136</v>
      </c>
      <c r="K4145" t="s">
        <v>137</v>
      </c>
      <c r="L4145" t="s">
        <v>12075</v>
      </c>
      <c r="M4145" t="s">
        <v>12076</v>
      </c>
      <c r="N4145">
        <v>2.9455555549999999</v>
      </c>
      <c r="O4145">
        <v>1</v>
      </c>
      <c r="P4145">
        <v>3</v>
      </c>
      <c r="Q4145">
        <v>12</v>
      </c>
      <c r="R4145">
        <v>2</v>
      </c>
      <c r="S4145">
        <v>8</v>
      </c>
      <c r="T4145">
        <v>0</v>
      </c>
      <c r="U4145">
        <v>0</v>
      </c>
      <c r="V4145">
        <v>0</v>
      </c>
      <c r="W4145">
        <v>0.65737292056140839</v>
      </c>
      <c r="X4145">
        <v>1.6118011695380559</v>
      </c>
      <c r="Y4145">
        <v>34.159782562665164</v>
      </c>
      <c r="Z4145">
        <v>1.4267405070072734</v>
      </c>
      <c r="AA4145">
        <v>108.90311518833737</v>
      </c>
      <c r="AB4145">
        <v>0</v>
      </c>
      <c r="AC4145">
        <v>0</v>
      </c>
      <c r="AD4145">
        <v>0</v>
      </c>
      <c r="AE4145">
        <v>146.75881234810927</v>
      </c>
    </row>
    <row r="4146" spans="1:31" x14ac:dyDescent="0.25">
      <c r="A4146">
        <v>2071567</v>
      </c>
      <c r="B4146">
        <v>1</v>
      </c>
      <c r="C4146" t="s">
        <v>81</v>
      </c>
      <c r="D4146" t="s">
        <v>115</v>
      </c>
      <c r="E4146" t="s">
        <v>131</v>
      </c>
      <c r="F4146" t="s">
        <v>12077</v>
      </c>
      <c r="G4146" t="s">
        <v>273</v>
      </c>
      <c r="H4146" t="s">
        <v>134</v>
      </c>
      <c r="I4146" t="s">
        <v>135</v>
      </c>
      <c r="J4146" t="s">
        <v>136</v>
      </c>
      <c r="K4146" t="s">
        <v>155</v>
      </c>
      <c r="L4146" t="s">
        <v>12078</v>
      </c>
      <c r="M4146" t="s">
        <v>12079</v>
      </c>
      <c r="N4146">
        <v>7.7652777769999997</v>
      </c>
      <c r="O4146">
        <v>0</v>
      </c>
      <c r="P4146">
        <v>418</v>
      </c>
      <c r="Q4146">
        <v>3</v>
      </c>
      <c r="R4146">
        <v>16</v>
      </c>
      <c r="S4146">
        <v>0</v>
      </c>
      <c r="T4146">
        <v>29</v>
      </c>
      <c r="U4146">
        <v>0</v>
      </c>
      <c r="V4146">
        <v>1</v>
      </c>
      <c r="W4146">
        <v>0</v>
      </c>
      <c r="X4146">
        <v>334.86110498790276</v>
      </c>
      <c r="Y4146">
        <v>14.23330376182129</v>
      </c>
      <c r="Z4146">
        <v>60.036517394758498</v>
      </c>
      <c r="AA4146">
        <v>0</v>
      </c>
      <c r="AB4146">
        <v>45.419347662203727</v>
      </c>
      <c r="AC4146">
        <v>0</v>
      </c>
      <c r="AD4146">
        <v>6.736822308857833E-2</v>
      </c>
      <c r="AE4146">
        <v>454.61764202977486</v>
      </c>
    </row>
    <row r="4147" spans="1:31" x14ac:dyDescent="0.25">
      <c r="A4147">
        <v>2071398</v>
      </c>
      <c r="B4147">
        <v>1</v>
      </c>
      <c r="C4147" t="s">
        <v>81</v>
      </c>
      <c r="D4147" t="s">
        <v>121</v>
      </c>
      <c r="E4147" t="s">
        <v>146</v>
      </c>
      <c r="F4147" t="s">
        <v>12080</v>
      </c>
      <c r="G4147" t="s">
        <v>133</v>
      </c>
      <c r="H4147" t="s">
        <v>134</v>
      </c>
      <c r="I4147" t="s">
        <v>259</v>
      </c>
      <c r="J4147" t="s">
        <v>136</v>
      </c>
      <c r="K4147" t="s">
        <v>137</v>
      </c>
      <c r="L4147" t="s">
        <v>12081</v>
      </c>
      <c r="M4147" t="s">
        <v>12082</v>
      </c>
      <c r="N4147">
        <v>1.0277777E-2</v>
      </c>
      <c r="O4147">
        <v>0</v>
      </c>
      <c r="P4147">
        <v>282</v>
      </c>
      <c r="Q4147">
        <v>0</v>
      </c>
      <c r="R4147">
        <v>120</v>
      </c>
      <c r="S4147">
        <v>3</v>
      </c>
      <c r="T4147">
        <v>17</v>
      </c>
      <c r="U4147">
        <v>0</v>
      </c>
      <c r="V4147">
        <v>0</v>
      </c>
      <c r="W4147">
        <v>0</v>
      </c>
      <c r="X4147">
        <v>0.28135331975928807</v>
      </c>
      <c r="Y4147">
        <v>0</v>
      </c>
      <c r="Z4147">
        <v>0.17800856234923504</v>
      </c>
      <c r="AA4147">
        <v>3.5063104808007499E-2</v>
      </c>
      <c r="AB4147">
        <v>9.2039533095240003E-2</v>
      </c>
      <c r="AC4147">
        <v>0</v>
      </c>
      <c r="AD4147">
        <v>0</v>
      </c>
      <c r="AE4147">
        <v>0.58646452001177063</v>
      </c>
    </row>
    <row r="4148" spans="1:31" x14ac:dyDescent="0.25">
      <c r="A4148">
        <v>2072062</v>
      </c>
      <c r="B4148">
        <v>1</v>
      </c>
      <c r="C4148" t="s">
        <v>80</v>
      </c>
      <c r="D4148" t="s">
        <v>110</v>
      </c>
      <c r="E4148" t="s">
        <v>177</v>
      </c>
      <c r="F4148" t="s">
        <v>12083</v>
      </c>
      <c r="G4148" t="s">
        <v>183</v>
      </c>
      <c r="H4148" t="s">
        <v>143</v>
      </c>
      <c r="I4148" t="s">
        <v>135</v>
      </c>
      <c r="J4148" t="s">
        <v>136</v>
      </c>
      <c r="K4148" t="s">
        <v>137</v>
      </c>
      <c r="L4148" t="s">
        <v>12084</v>
      </c>
      <c r="M4148" t="s">
        <v>12085</v>
      </c>
      <c r="N4148">
        <v>1.24</v>
      </c>
      <c r="O4148">
        <v>0</v>
      </c>
      <c r="P4148">
        <v>2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0.5938980759240633</v>
      </c>
      <c r="Y4148">
        <v>0</v>
      </c>
      <c r="Z4148">
        <v>0</v>
      </c>
      <c r="AA4148">
        <v>0</v>
      </c>
      <c r="AB4148">
        <v>0</v>
      </c>
      <c r="AC4148">
        <v>0</v>
      </c>
      <c r="AD4148">
        <v>0</v>
      </c>
      <c r="AE4148">
        <v>0.5938980759240633</v>
      </c>
    </row>
    <row r="4149" spans="1:31" x14ac:dyDescent="0.25">
      <c r="A4149">
        <v>2071985</v>
      </c>
      <c r="B4149">
        <v>1</v>
      </c>
      <c r="C4149" t="s">
        <v>80</v>
      </c>
      <c r="D4149" t="s">
        <v>105</v>
      </c>
      <c r="E4149" t="s">
        <v>177</v>
      </c>
      <c r="F4149" t="s">
        <v>12086</v>
      </c>
      <c r="G4149" t="s">
        <v>183</v>
      </c>
      <c r="H4149" t="s">
        <v>143</v>
      </c>
      <c r="I4149" t="s">
        <v>135</v>
      </c>
      <c r="J4149" t="s">
        <v>136</v>
      </c>
      <c r="K4149" t="s">
        <v>137</v>
      </c>
      <c r="L4149" t="s">
        <v>12087</v>
      </c>
      <c r="M4149" t="s">
        <v>12088</v>
      </c>
      <c r="N4149">
        <v>3.2541666660000002</v>
      </c>
      <c r="O4149">
        <v>0</v>
      </c>
      <c r="P4149">
        <v>1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0.90823979869836102</v>
      </c>
      <c r="Y4149">
        <v>0</v>
      </c>
      <c r="Z4149">
        <v>0</v>
      </c>
      <c r="AA4149">
        <v>0</v>
      </c>
      <c r="AB4149">
        <v>0</v>
      </c>
      <c r="AC4149">
        <v>0</v>
      </c>
      <c r="AD4149">
        <v>0</v>
      </c>
      <c r="AE4149">
        <v>0.90823979869836102</v>
      </c>
    </row>
    <row r="4150" spans="1:31" x14ac:dyDescent="0.25">
      <c r="A4150">
        <v>2071421</v>
      </c>
      <c r="B4150">
        <v>1</v>
      </c>
      <c r="C4150" t="s">
        <v>81</v>
      </c>
      <c r="D4150" t="s">
        <v>123</v>
      </c>
      <c r="E4150" t="s">
        <v>146</v>
      </c>
      <c r="F4150" t="s">
        <v>12089</v>
      </c>
      <c r="G4150" t="s">
        <v>2747</v>
      </c>
      <c r="H4150" t="s">
        <v>134</v>
      </c>
      <c r="I4150" t="s">
        <v>135</v>
      </c>
      <c r="J4150" t="s">
        <v>136</v>
      </c>
      <c r="K4150" t="s">
        <v>137</v>
      </c>
      <c r="L4150" t="s">
        <v>12090</v>
      </c>
      <c r="M4150" t="s">
        <v>12091</v>
      </c>
      <c r="N4150">
        <v>11.075555554999999</v>
      </c>
      <c r="O4150">
        <v>1</v>
      </c>
      <c r="P4150">
        <v>1</v>
      </c>
      <c r="Q4150">
        <v>62</v>
      </c>
      <c r="R4150">
        <v>62</v>
      </c>
      <c r="S4150">
        <v>9</v>
      </c>
      <c r="T4150">
        <v>7</v>
      </c>
      <c r="U4150">
        <v>0</v>
      </c>
      <c r="V4150">
        <v>0</v>
      </c>
      <c r="W4150">
        <v>0.61384894905425003</v>
      </c>
      <c r="X4150">
        <v>2.3765947218267796</v>
      </c>
      <c r="Y4150">
        <v>600.47381534555177</v>
      </c>
      <c r="Z4150">
        <v>763.25961216349867</v>
      </c>
      <c r="AA4150">
        <v>431.72584908405065</v>
      </c>
      <c r="AB4150">
        <v>107.00346666742993</v>
      </c>
      <c r="AC4150">
        <v>0</v>
      </c>
      <c r="AD4150">
        <v>0</v>
      </c>
      <c r="AE4150">
        <v>1905.4531869314119</v>
      </c>
    </row>
    <row r="4151" spans="1:31" x14ac:dyDescent="0.25">
      <c r="A4151">
        <v>2071962</v>
      </c>
      <c r="B4151">
        <v>1</v>
      </c>
      <c r="C4151" t="s">
        <v>81</v>
      </c>
      <c r="D4151" t="s">
        <v>112</v>
      </c>
      <c r="E4151" t="s">
        <v>140</v>
      </c>
      <c r="F4151" t="s">
        <v>10319</v>
      </c>
      <c r="G4151" t="s">
        <v>142</v>
      </c>
      <c r="H4151" t="s">
        <v>143</v>
      </c>
      <c r="I4151" t="s">
        <v>135</v>
      </c>
      <c r="J4151" t="s">
        <v>136</v>
      </c>
      <c r="K4151" t="s">
        <v>137</v>
      </c>
      <c r="L4151" t="s">
        <v>12092</v>
      </c>
      <c r="M4151" t="s">
        <v>12093</v>
      </c>
      <c r="N4151">
        <v>1.045833333</v>
      </c>
      <c r="O4151">
        <v>0</v>
      </c>
      <c r="P4151">
        <v>29</v>
      </c>
      <c r="Q4151">
        <v>0</v>
      </c>
      <c r="R4151">
        <v>49</v>
      </c>
      <c r="S4151">
        <v>0</v>
      </c>
      <c r="T4151">
        <v>2</v>
      </c>
      <c r="U4151">
        <v>0</v>
      </c>
      <c r="V4151">
        <v>0</v>
      </c>
      <c r="W4151">
        <v>0</v>
      </c>
      <c r="X4151">
        <v>2.7586360800132219</v>
      </c>
      <c r="Y4151">
        <v>0</v>
      </c>
      <c r="Z4151">
        <v>19.289055221883896</v>
      </c>
      <c r="AA4151">
        <v>0</v>
      </c>
      <c r="AB4151">
        <v>1.9704485580194191</v>
      </c>
      <c r="AC4151">
        <v>0</v>
      </c>
      <c r="AD4151">
        <v>0</v>
      </c>
      <c r="AE4151">
        <v>24.018139859916538</v>
      </c>
    </row>
    <row r="4152" spans="1:31" x14ac:dyDescent="0.25">
      <c r="A4152">
        <v>2072208</v>
      </c>
      <c r="B4152">
        <v>1</v>
      </c>
      <c r="C4152" t="s">
        <v>80</v>
      </c>
      <c r="D4152" t="s">
        <v>93</v>
      </c>
      <c r="E4152" t="s">
        <v>177</v>
      </c>
      <c r="F4152" t="s">
        <v>12094</v>
      </c>
      <c r="G4152" t="s">
        <v>183</v>
      </c>
      <c r="H4152" t="s">
        <v>143</v>
      </c>
      <c r="I4152" t="s">
        <v>135</v>
      </c>
      <c r="J4152" t="s">
        <v>136</v>
      </c>
      <c r="K4152" t="s">
        <v>137</v>
      </c>
      <c r="L4152" t="s">
        <v>12095</v>
      </c>
      <c r="M4152" t="s">
        <v>12096</v>
      </c>
      <c r="N4152">
        <v>3.2008333329999998</v>
      </c>
      <c r="O4152">
        <v>0</v>
      </c>
      <c r="P4152">
        <v>1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4.4740780561588105</v>
      </c>
      <c r="Y4152">
        <v>0</v>
      </c>
      <c r="Z4152">
        <v>0</v>
      </c>
      <c r="AA4152">
        <v>0</v>
      </c>
      <c r="AB4152">
        <v>0</v>
      </c>
      <c r="AC4152">
        <v>0</v>
      </c>
      <c r="AD4152">
        <v>0</v>
      </c>
      <c r="AE4152">
        <v>4.4740780561588105</v>
      </c>
    </row>
    <row r="4153" spans="1:31" x14ac:dyDescent="0.25">
      <c r="A4153">
        <v>2071544</v>
      </c>
      <c r="B4153">
        <v>1</v>
      </c>
      <c r="C4153" t="s">
        <v>80</v>
      </c>
      <c r="D4153" t="s">
        <v>97</v>
      </c>
      <c r="E4153" t="s">
        <v>177</v>
      </c>
      <c r="F4153" t="s">
        <v>12097</v>
      </c>
      <c r="G4153" t="s">
        <v>183</v>
      </c>
      <c r="H4153" t="s">
        <v>143</v>
      </c>
      <c r="I4153" t="s">
        <v>135</v>
      </c>
      <c r="J4153" t="s">
        <v>136</v>
      </c>
      <c r="K4153" t="s">
        <v>137</v>
      </c>
      <c r="L4153" t="s">
        <v>12098</v>
      </c>
      <c r="M4153" t="s">
        <v>12099</v>
      </c>
      <c r="N4153">
        <v>4.4652777769999998</v>
      </c>
      <c r="O4153">
        <v>0</v>
      </c>
      <c r="P4153">
        <v>1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0.74907878965906949</v>
      </c>
      <c r="Y4153">
        <v>0</v>
      </c>
      <c r="Z4153">
        <v>0</v>
      </c>
      <c r="AA4153">
        <v>0</v>
      </c>
      <c r="AB4153">
        <v>0</v>
      </c>
      <c r="AC4153">
        <v>0</v>
      </c>
      <c r="AD4153">
        <v>0</v>
      </c>
      <c r="AE4153">
        <v>0.74907878965906949</v>
      </c>
    </row>
    <row r="4154" spans="1:31" x14ac:dyDescent="0.25">
      <c r="A4154">
        <v>2071793</v>
      </c>
      <c r="B4154">
        <v>1</v>
      </c>
      <c r="C4154" t="s">
        <v>80</v>
      </c>
      <c r="D4154" t="s">
        <v>103</v>
      </c>
      <c r="E4154" t="s">
        <v>140</v>
      </c>
      <c r="F4154" t="s">
        <v>12100</v>
      </c>
      <c r="G4154" t="s">
        <v>160</v>
      </c>
      <c r="H4154" t="s">
        <v>143</v>
      </c>
      <c r="I4154" t="s">
        <v>135</v>
      </c>
      <c r="J4154" t="s">
        <v>136</v>
      </c>
      <c r="K4154" t="s">
        <v>137</v>
      </c>
      <c r="L4154" t="s">
        <v>12101</v>
      </c>
      <c r="M4154" t="s">
        <v>12102</v>
      </c>
      <c r="N4154">
        <v>1.7566666660000001</v>
      </c>
      <c r="O4154">
        <v>0</v>
      </c>
      <c r="P4154">
        <v>0</v>
      </c>
      <c r="Q4154">
        <v>0</v>
      </c>
      <c r="R4154">
        <v>1</v>
      </c>
      <c r="S4154">
        <v>0</v>
      </c>
      <c r="T4154">
        <v>1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2.0074333320804998</v>
      </c>
      <c r="AA4154">
        <v>0</v>
      </c>
      <c r="AB4154">
        <v>4.6167962828314</v>
      </c>
      <c r="AC4154">
        <v>0</v>
      </c>
      <c r="AD4154">
        <v>0</v>
      </c>
      <c r="AE4154">
        <v>6.6242296149118998</v>
      </c>
    </row>
    <row r="4155" spans="1:31" x14ac:dyDescent="0.25">
      <c r="A4155">
        <v>2071607</v>
      </c>
      <c r="B4155">
        <v>1</v>
      </c>
      <c r="C4155" t="s">
        <v>80</v>
      </c>
      <c r="D4155" t="s">
        <v>105</v>
      </c>
      <c r="E4155" t="s">
        <v>505</v>
      </c>
      <c r="F4155" t="s">
        <v>12103</v>
      </c>
      <c r="G4155" t="s">
        <v>569</v>
      </c>
      <c r="H4155" t="s">
        <v>143</v>
      </c>
      <c r="I4155" t="s">
        <v>135</v>
      </c>
      <c r="J4155" t="s">
        <v>136</v>
      </c>
      <c r="K4155" t="s">
        <v>137</v>
      </c>
      <c r="L4155" t="s">
        <v>12104</v>
      </c>
      <c r="M4155" t="s">
        <v>12105</v>
      </c>
      <c r="N4155">
        <v>4.9188888879999997</v>
      </c>
      <c r="O4155">
        <v>0</v>
      </c>
      <c r="P4155">
        <v>74</v>
      </c>
      <c r="Q4155">
        <v>0</v>
      </c>
      <c r="R4155">
        <v>0</v>
      </c>
      <c r="S4155">
        <v>0</v>
      </c>
      <c r="T4155">
        <v>10</v>
      </c>
      <c r="U4155">
        <v>0</v>
      </c>
      <c r="V4155">
        <v>0</v>
      </c>
      <c r="W4155">
        <v>0</v>
      </c>
      <c r="X4155">
        <v>76.889405384136538</v>
      </c>
      <c r="Y4155">
        <v>0</v>
      </c>
      <c r="Z4155">
        <v>0</v>
      </c>
      <c r="AA4155">
        <v>0</v>
      </c>
      <c r="AB4155">
        <v>47.28117599237806</v>
      </c>
      <c r="AC4155">
        <v>0</v>
      </c>
      <c r="AD4155">
        <v>0</v>
      </c>
      <c r="AE4155">
        <v>124.1705813765146</v>
      </c>
    </row>
    <row r="4156" spans="1:31" x14ac:dyDescent="0.25">
      <c r="A4156">
        <v>2071707</v>
      </c>
      <c r="B4156">
        <v>1</v>
      </c>
      <c r="C4156" t="s">
        <v>80</v>
      </c>
      <c r="D4156" t="s">
        <v>97</v>
      </c>
      <c r="E4156" t="s">
        <v>177</v>
      </c>
      <c r="F4156" t="s">
        <v>12106</v>
      </c>
      <c r="G4156" t="s">
        <v>183</v>
      </c>
      <c r="H4156" t="s">
        <v>143</v>
      </c>
      <c r="I4156" t="s">
        <v>135</v>
      </c>
      <c r="J4156" t="s">
        <v>136</v>
      </c>
      <c r="K4156" t="s">
        <v>137</v>
      </c>
      <c r="L4156" t="s">
        <v>12107</v>
      </c>
      <c r="M4156" t="s">
        <v>12108</v>
      </c>
      <c r="N4156">
        <v>3.2422222220000001</v>
      </c>
      <c r="O4156">
        <v>0</v>
      </c>
      <c r="P4156">
        <v>1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0.77663332343886671</v>
      </c>
      <c r="Y4156">
        <v>0</v>
      </c>
      <c r="Z4156">
        <v>0</v>
      </c>
      <c r="AA4156">
        <v>0</v>
      </c>
      <c r="AB4156">
        <v>0</v>
      </c>
      <c r="AC4156">
        <v>0</v>
      </c>
      <c r="AD4156">
        <v>0</v>
      </c>
      <c r="AE4156">
        <v>0.77663332343886671</v>
      </c>
    </row>
    <row r="4157" spans="1:31" x14ac:dyDescent="0.25">
      <c r="A4157">
        <v>2072045</v>
      </c>
      <c r="B4157">
        <v>1</v>
      </c>
      <c r="C4157" t="s">
        <v>80</v>
      </c>
      <c r="D4157" t="s">
        <v>103</v>
      </c>
      <c r="E4157" t="s">
        <v>177</v>
      </c>
      <c r="F4157" t="s">
        <v>12109</v>
      </c>
      <c r="G4157" t="s">
        <v>183</v>
      </c>
      <c r="H4157" t="s">
        <v>143</v>
      </c>
      <c r="I4157" t="s">
        <v>135</v>
      </c>
      <c r="J4157" t="s">
        <v>136</v>
      </c>
      <c r="K4157" t="s">
        <v>137</v>
      </c>
      <c r="L4157" t="s">
        <v>12110</v>
      </c>
      <c r="M4157" t="s">
        <v>12111</v>
      </c>
      <c r="N4157">
        <v>0.69722222199999995</v>
      </c>
      <c r="O4157">
        <v>0</v>
      </c>
      <c r="P4157">
        <v>1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0.30049172863314449</v>
      </c>
      <c r="Y4157">
        <v>0</v>
      </c>
      <c r="Z4157">
        <v>0</v>
      </c>
      <c r="AA4157">
        <v>0</v>
      </c>
      <c r="AB4157">
        <v>0</v>
      </c>
      <c r="AC4157">
        <v>0</v>
      </c>
      <c r="AD4157">
        <v>0</v>
      </c>
      <c r="AE4157">
        <v>0.30049172863314449</v>
      </c>
    </row>
    <row r="4158" spans="1:31" x14ac:dyDescent="0.25">
      <c r="A4158">
        <v>2072148</v>
      </c>
      <c r="B4158">
        <v>1</v>
      </c>
      <c r="C4158" t="s">
        <v>81</v>
      </c>
      <c r="D4158" t="s">
        <v>123</v>
      </c>
      <c r="E4158" t="s">
        <v>158</v>
      </c>
      <c r="F4158" t="s">
        <v>5081</v>
      </c>
      <c r="G4158" t="s">
        <v>160</v>
      </c>
      <c r="H4158" t="s">
        <v>143</v>
      </c>
      <c r="I4158" t="s">
        <v>135</v>
      </c>
      <c r="J4158" t="s">
        <v>136</v>
      </c>
      <c r="K4158" t="s">
        <v>137</v>
      </c>
      <c r="L4158" t="s">
        <v>12112</v>
      </c>
      <c r="M4158" t="s">
        <v>12113</v>
      </c>
      <c r="N4158">
        <v>2.0044444440000002</v>
      </c>
      <c r="O4158">
        <v>0</v>
      </c>
      <c r="P4158">
        <v>2</v>
      </c>
      <c r="Q4158">
        <v>0</v>
      </c>
      <c r="R4158">
        <v>6</v>
      </c>
      <c r="S4158">
        <v>0</v>
      </c>
      <c r="T4158">
        <v>4</v>
      </c>
      <c r="U4158">
        <v>0</v>
      </c>
      <c r="V4158">
        <v>0</v>
      </c>
      <c r="W4158">
        <v>0</v>
      </c>
      <c r="X4158">
        <v>4.0125194891079703</v>
      </c>
      <c r="Y4158">
        <v>0</v>
      </c>
      <c r="Z4158">
        <v>2.5228052934995224</v>
      </c>
      <c r="AA4158">
        <v>0</v>
      </c>
      <c r="AB4158">
        <v>0.77537952972088886</v>
      </c>
      <c r="AC4158">
        <v>0</v>
      </c>
      <c r="AD4158">
        <v>0</v>
      </c>
      <c r="AE4158">
        <v>7.3107043123283812</v>
      </c>
    </row>
    <row r="4159" spans="1:31" x14ac:dyDescent="0.25">
      <c r="A4159">
        <v>2071999</v>
      </c>
      <c r="B4159">
        <v>1</v>
      </c>
      <c r="C4159" t="s">
        <v>80</v>
      </c>
      <c r="D4159" t="s">
        <v>85</v>
      </c>
      <c r="E4159" t="s">
        <v>177</v>
      </c>
      <c r="F4159" t="s">
        <v>11549</v>
      </c>
      <c r="G4159" t="s">
        <v>196</v>
      </c>
      <c r="H4159" t="s">
        <v>143</v>
      </c>
      <c r="I4159" t="s">
        <v>135</v>
      </c>
      <c r="J4159" t="s">
        <v>136</v>
      </c>
      <c r="K4159" t="s">
        <v>137</v>
      </c>
      <c r="L4159" t="s">
        <v>12114</v>
      </c>
      <c r="M4159" t="s">
        <v>12115</v>
      </c>
      <c r="N4159">
        <v>1.0219444440000001</v>
      </c>
      <c r="O4159">
        <v>0</v>
      </c>
      <c r="P4159">
        <v>5</v>
      </c>
      <c r="Q4159">
        <v>0</v>
      </c>
      <c r="R4159">
        <v>0</v>
      </c>
      <c r="S4159">
        <v>0</v>
      </c>
      <c r="T4159">
        <v>1</v>
      </c>
      <c r="U4159">
        <v>0</v>
      </c>
      <c r="V4159">
        <v>0</v>
      </c>
      <c r="W4159">
        <v>0</v>
      </c>
      <c r="X4159">
        <v>0.18963680616973083</v>
      </c>
      <c r="Y4159">
        <v>0</v>
      </c>
      <c r="Z4159">
        <v>0</v>
      </c>
      <c r="AA4159">
        <v>0</v>
      </c>
      <c r="AB4159">
        <v>0.22055793376266</v>
      </c>
      <c r="AC4159">
        <v>0</v>
      </c>
      <c r="AD4159">
        <v>0</v>
      </c>
      <c r="AE4159">
        <v>0.41019473993239086</v>
      </c>
    </row>
    <row r="4160" spans="1:31" x14ac:dyDescent="0.25">
      <c r="A4160">
        <v>2071693</v>
      </c>
      <c r="B4160">
        <v>1</v>
      </c>
      <c r="C4160" t="s">
        <v>80</v>
      </c>
      <c r="D4160" t="s">
        <v>97</v>
      </c>
      <c r="E4160" t="s">
        <v>146</v>
      </c>
      <c r="F4160" t="s">
        <v>12116</v>
      </c>
      <c r="G4160" t="s">
        <v>133</v>
      </c>
      <c r="H4160" t="s">
        <v>134</v>
      </c>
      <c r="I4160" t="s">
        <v>135</v>
      </c>
      <c r="J4160" t="s">
        <v>136</v>
      </c>
      <c r="K4160" t="s">
        <v>137</v>
      </c>
      <c r="L4160" t="s">
        <v>12117</v>
      </c>
      <c r="M4160" t="s">
        <v>12118</v>
      </c>
      <c r="N4160">
        <v>0.138333333</v>
      </c>
      <c r="O4160">
        <v>19</v>
      </c>
      <c r="P4160">
        <v>11114</v>
      </c>
      <c r="Q4160">
        <v>13</v>
      </c>
      <c r="R4160">
        <v>251</v>
      </c>
      <c r="S4160">
        <v>49</v>
      </c>
      <c r="T4160">
        <v>1070</v>
      </c>
      <c r="U4160">
        <v>2</v>
      </c>
      <c r="V4160">
        <v>16</v>
      </c>
      <c r="W4160">
        <v>21.702142173765118</v>
      </c>
      <c r="X4160">
        <v>336.01524362713025</v>
      </c>
      <c r="Y4160">
        <v>3.0974575368289998</v>
      </c>
      <c r="Z4160">
        <v>10.016081532702982</v>
      </c>
      <c r="AA4160">
        <v>61.418139292302122</v>
      </c>
      <c r="AB4160">
        <v>152.78374698190871</v>
      </c>
      <c r="AC4160">
        <v>5.335977624039125</v>
      </c>
      <c r="AD4160">
        <v>11.6645655394626</v>
      </c>
      <c r="AE4160">
        <v>602.03335430813991</v>
      </c>
    </row>
    <row r="4161" spans="1:31" x14ac:dyDescent="0.25">
      <c r="A4161">
        <v>2071859</v>
      </c>
      <c r="B4161">
        <v>1</v>
      </c>
      <c r="C4161" t="s">
        <v>80</v>
      </c>
      <c r="D4161" t="s">
        <v>100</v>
      </c>
      <c r="E4161" t="s">
        <v>169</v>
      </c>
      <c r="F4161" t="s">
        <v>8911</v>
      </c>
      <c r="G4161" t="s">
        <v>171</v>
      </c>
      <c r="H4161" t="s">
        <v>134</v>
      </c>
      <c r="I4161" t="s">
        <v>135</v>
      </c>
      <c r="J4161" t="s">
        <v>136</v>
      </c>
      <c r="K4161" t="s">
        <v>137</v>
      </c>
      <c r="L4161" t="s">
        <v>12119</v>
      </c>
      <c r="M4161" t="s">
        <v>12120</v>
      </c>
      <c r="N4161">
        <v>0.571944444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0</v>
      </c>
      <c r="U4161">
        <v>1</v>
      </c>
      <c r="V4161">
        <v>0</v>
      </c>
      <c r="W4161">
        <v>0</v>
      </c>
      <c r="X4161">
        <v>0</v>
      </c>
      <c r="Y4161">
        <v>0</v>
      </c>
      <c r="Z4161">
        <v>0</v>
      </c>
      <c r="AA4161">
        <v>0</v>
      </c>
      <c r="AB4161">
        <v>0</v>
      </c>
      <c r="AC4161">
        <v>78.594516351280816</v>
      </c>
      <c r="AD4161">
        <v>0</v>
      </c>
      <c r="AE4161">
        <v>78.594516351280816</v>
      </c>
    </row>
    <row r="4162" spans="1:31" x14ac:dyDescent="0.25">
      <c r="A4162">
        <v>2072191</v>
      </c>
      <c r="B4162">
        <v>1</v>
      </c>
      <c r="C4162" t="s">
        <v>80</v>
      </c>
      <c r="D4162" t="s">
        <v>90</v>
      </c>
      <c r="E4162" t="s">
        <v>295</v>
      </c>
      <c r="F4162" t="s">
        <v>12121</v>
      </c>
      <c r="G4162" t="s">
        <v>513</v>
      </c>
      <c r="H4162" t="s">
        <v>134</v>
      </c>
      <c r="I4162" t="s">
        <v>259</v>
      </c>
      <c r="J4162" t="s">
        <v>136</v>
      </c>
      <c r="K4162" t="s">
        <v>137</v>
      </c>
      <c r="L4162" t="s">
        <v>12122</v>
      </c>
      <c r="M4162" t="s">
        <v>12123</v>
      </c>
      <c r="N4162">
        <v>4.0277777000000001E-2</v>
      </c>
      <c r="O4162">
        <v>0</v>
      </c>
      <c r="P4162">
        <v>6058</v>
      </c>
      <c r="Q4162">
        <v>0</v>
      </c>
      <c r="R4162">
        <v>0</v>
      </c>
      <c r="S4162">
        <v>2</v>
      </c>
      <c r="T4162">
        <v>360</v>
      </c>
      <c r="U4162">
        <v>0</v>
      </c>
      <c r="V4162">
        <v>0</v>
      </c>
      <c r="W4162">
        <v>0</v>
      </c>
      <c r="X4162">
        <v>68.138572159022573</v>
      </c>
      <c r="Y4162">
        <v>0</v>
      </c>
      <c r="Z4162">
        <v>0</v>
      </c>
      <c r="AA4162">
        <v>1.6727063847211252</v>
      </c>
      <c r="AB4162">
        <v>9.8617948561301816</v>
      </c>
      <c r="AC4162">
        <v>0</v>
      </c>
      <c r="AD4162">
        <v>0</v>
      </c>
      <c r="AE4162">
        <v>79.673073399873886</v>
      </c>
    </row>
    <row r="4163" spans="1:31" x14ac:dyDescent="0.25">
      <c r="A4163">
        <v>2071979</v>
      </c>
      <c r="B4163">
        <v>1</v>
      </c>
      <c r="C4163" t="s">
        <v>80</v>
      </c>
      <c r="D4163" t="s">
        <v>110</v>
      </c>
      <c r="E4163" t="s">
        <v>177</v>
      </c>
      <c r="F4163" t="s">
        <v>12124</v>
      </c>
      <c r="G4163" t="s">
        <v>196</v>
      </c>
      <c r="H4163" t="s">
        <v>143</v>
      </c>
      <c r="I4163" t="s">
        <v>135</v>
      </c>
      <c r="J4163" t="s">
        <v>136</v>
      </c>
      <c r="K4163" t="s">
        <v>137</v>
      </c>
      <c r="L4163" t="s">
        <v>12125</v>
      </c>
      <c r="M4163" t="s">
        <v>12126</v>
      </c>
      <c r="N4163">
        <v>1.981944444</v>
      </c>
      <c r="O4163">
        <v>0</v>
      </c>
      <c r="P4163">
        <v>0</v>
      </c>
      <c r="Q4163">
        <v>0</v>
      </c>
      <c r="R4163">
        <v>0</v>
      </c>
      <c r="S4163">
        <v>0</v>
      </c>
      <c r="T4163">
        <v>1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  <c r="AA4163">
        <v>0</v>
      </c>
      <c r="AB4163">
        <v>3.1567664764288019</v>
      </c>
      <c r="AC4163">
        <v>0</v>
      </c>
      <c r="AD4163">
        <v>0</v>
      </c>
      <c r="AE4163">
        <v>3.1567664764288019</v>
      </c>
    </row>
    <row r="4164" spans="1:31" x14ac:dyDescent="0.25">
      <c r="A4164">
        <v>2072214</v>
      </c>
      <c r="B4164">
        <v>1</v>
      </c>
      <c r="C4164" t="s">
        <v>80</v>
      </c>
      <c r="D4164" t="s">
        <v>83</v>
      </c>
      <c r="E4164" t="s">
        <v>169</v>
      </c>
      <c r="F4164" t="s">
        <v>12127</v>
      </c>
      <c r="G4164" t="s">
        <v>1860</v>
      </c>
      <c r="H4164" t="s">
        <v>134</v>
      </c>
      <c r="I4164" t="s">
        <v>135</v>
      </c>
      <c r="J4164" t="s">
        <v>136</v>
      </c>
      <c r="K4164" t="s">
        <v>137</v>
      </c>
      <c r="L4164" t="s">
        <v>12128</v>
      </c>
      <c r="M4164" t="s">
        <v>12129</v>
      </c>
      <c r="N4164">
        <v>0.83194444400000001</v>
      </c>
      <c r="O4164">
        <v>0</v>
      </c>
      <c r="P4164">
        <v>0</v>
      </c>
      <c r="Q4164">
        <v>0</v>
      </c>
      <c r="R4164">
        <v>0</v>
      </c>
      <c r="S4164">
        <v>0</v>
      </c>
      <c r="T4164">
        <v>53</v>
      </c>
      <c r="U4164">
        <v>0</v>
      </c>
      <c r="V4164">
        <v>6</v>
      </c>
      <c r="W4164">
        <v>0</v>
      </c>
      <c r="X4164">
        <v>0</v>
      </c>
      <c r="Y4164">
        <v>0</v>
      </c>
      <c r="Z4164">
        <v>0</v>
      </c>
      <c r="AA4164">
        <v>0</v>
      </c>
      <c r="AB4164">
        <v>38.447199219011772</v>
      </c>
      <c r="AC4164">
        <v>0</v>
      </c>
      <c r="AD4164">
        <v>56.660877180435456</v>
      </c>
      <c r="AE4164">
        <v>95.108076399447228</v>
      </c>
    </row>
    <row r="4165" spans="1:31" x14ac:dyDescent="0.25">
      <c r="A4165">
        <v>2071501</v>
      </c>
      <c r="B4165">
        <v>1</v>
      </c>
      <c r="C4165" t="s">
        <v>80</v>
      </c>
      <c r="D4165" t="s">
        <v>110</v>
      </c>
      <c r="E4165" t="s">
        <v>177</v>
      </c>
      <c r="F4165" t="s">
        <v>12130</v>
      </c>
      <c r="G4165" t="s">
        <v>183</v>
      </c>
      <c r="H4165" t="s">
        <v>143</v>
      </c>
      <c r="I4165" t="s">
        <v>135</v>
      </c>
      <c r="J4165" t="s">
        <v>136</v>
      </c>
      <c r="K4165" t="s">
        <v>137</v>
      </c>
      <c r="L4165" t="s">
        <v>12131</v>
      </c>
      <c r="M4165" t="s">
        <v>12132</v>
      </c>
      <c r="N4165">
        <v>4.1672222220000004</v>
      </c>
      <c r="O4165">
        <v>0</v>
      </c>
      <c r="P4165">
        <v>1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1.3788539365858119</v>
      </c>
      <c r="Y4165">
        <v>0</v>
      </c>
      <c r="Z4165">
        <v>0</v>
      </c>
      <c r="AA4165">
        <v>0</v>
      </c>
      <c r="AB4165">
        <v>0</v>
      </c>
      <c r="AC4165">
        <v>0</v>
      </c>
      <c r="AD4165">
        <v>0</v>
      </c>
      <c r="AE4165">
        <v>1.3788539365858119</v>
      </c>
    </row>
    <row r="4166" spans="1:31" x14ac:dyDescent="0.25">
      <c r="A4166">
        <v>2071524</v>
      </c>
      <c r="B4166">
        <v>1</v>
      </c>
      <c r="C4166" t="s">
        <v>80</v>
      </c>
      <c r="D4166" t="s">
        <v>93</v>
      </c>
      <c r="E4166" t="s">
        <v>177</v>
      </c>
      <c r="F4166" t="s">
        <v>12133</v>
      </c>
      <c r="G4166" t="s">
        <v>183</v>
      </c>
      <c r="H4166" t="s">
        <v>143</v>
      </c>
      <c r="I4166" t="s">
        <v>135</v>
      </c>
      <c r="J4166" t="s">
        <v>136</v>
      </c>
      <c r="K4166" t="s">
        <v>137</v>
      </c>
      <c r="L4166" t="s">
        <v>12134</v>
      </c>
      <c r="M4166" t="s">
        <v>12135</v>
      </c>
      <c r="N4166">
        <v>5.9911111110000004</v>
      </c>
      <c r="O4166">
        <v>0</v>
      </c>
      <c r="P4166">
        <v>1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1.1818922076601446</v>
      </c>
      <c r="Y4166">
        <v>0</v>
      </c>
      <c r="Z4166">
        <v>0</v>
      </c>
      <c r="AA4166">
        <v>0</v>
      </c>
      <c r="AB4166">
        <v>0</v>
      </c>
      <c r="AC4166">
        <v>0</v>
      </c>
      <c r="AD4166">
        <v>0</v>
      </c>
      <c r="AE4166">
        <v>1.1818922076601446</v>
      </c>
    </row>
    <row r="4167" spans="1:31" x14ac:dyDescent="0.25">
      <c r="A4167">
        <v>2071816</v>
      </c>
      <c r="B4167">
        <v>1</v>
      </c>
      <c r="C4167" t="s">
        <v>80</v>
      </c>
      <c r="D4167" t="s">
        <v>85</v>
      </c>
      <c r="E4167" t="s">
        <v>177</v>
      </c>
      <c r="F4167" t="s">
        <v>12136</v>
      </c>
      <c r="G4167" t="s">
        <v>179</v>
      </c>
      <c r="H4167" t="s">
        <v>143</v>
      </c>
      <c r="I4167" t="s">
        <v>135</v>
      </c>
      <c r="J4167" t="s">
        <v>136</v>
      </c>
      <c r="K4167" t="s">
        <v>137</v>
      </c>
      <c r="L4167" t="s">
        <v>12137</v>
      </c>
      <c r="M4167" t="s">
        <v>12138</v>
      </c>
      <c r="N4167">
        <v>4.5872222220000003</v>
      </c>
      <c r="O4167">
        <v>0</v>
      </c>
      <c r="P4167">
        <v>5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4.261326660757895</v>
      </c>
      <c r="Y4167">
        <v>0</v>
      </c>
      <c r="Z4167">
        <v>0</v>
      </c>
      <c r="AA4167">
        <v>0</v>
      </c>
      <c r="AB4167">
        <v>0</v>
      </c>
      <c r="AC4167">
        <v>0</v>
      </c>
      <c r="AD4167">
        <v>0</v>
      </c>
      <c r="AE4167">
        <v>4.261326660757895</v>
      </c>
    </row>
    <row r="4168" spans="1:31" x14ac:dyDescent="0.25">
      <c r="A4168">
        <v>2071438</v>
      </c>
      <c r="B4168">
        <v>1</v>
      </c>
      <c r="C4168" t="s">
        <v>81</v>
      </c>
      <c r="D4168" t="s">
        <v>118</v>
      </c>
      <c r="E4168" t="s">
        <v>177</v>
      </c>
      <c r="F4168" t="s">
        <v>12139</v>
      </c>
      <c r="G4168" t="s">
        <v>1802</v>
      </c>
      <c r="H4168" t="s">
        <v>143</v>
      </c>
      <c r="I4168" t="s">
        <v>135</v>
      </c>
      <c r="J4168" t="s">
        <v>136</v>
      </c>
      <c r="K4168" t="s">
        <v>137</v>
      </c>
      <c r="L4168" t="s">
        <v>12140</v>
      </c>
      <c r="M4168" t="s">
        <v>12141</v>
      </c>
      <c r="N4168">
        <v>0.70138888799999999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1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  <c r="AA4168">
        <v>0</v>
      </c>
      <c r="AB4168">
        <v>1.251324548496E-2</v>
      </c>
      <c r="AC4168">
        <v>0</v>
      </c>
      <c r="AD4168">
        <v>0</v>
      </c>
      <c r="AE4168">
        <v>1.251324548496E-2</v>
      </c>
    </row>
    <row r="4169" spans="1:31" x14ac:dyDescent="0.25">
      <c r="A4169">
        <v>2072065</v>
      </c>
      <c r="B4169">
        <v>1</v>
      </c>
      <c r="C4169" t="s">
        <v>80</v>
      </c>
      <c r="D4169" t="s">
        <v>98</v>
      </c>
      <c r="E4169" t="s">
        <v>158</v>
      </c>
      <c r="F4169" t="s">
        <v>12142</v>
      </c>
      <c r="G4169" t="s">
        <v>160</v>
      </c>
      <c r="H4169" t="s">
        <v>143</v>
      </c>
      <c r="I4169" t="s">
        <v>135</v>
      </c>
      <c r="J4169" t="s">
        <v>136</v>
      </c>
      <c r="K4169" t="s">
        <v>137</v>
      </c>
      <c r="L4169" t="s">
        <v>12143</v>
      </c>
      <c r="M4169" t="s">
        <v>12144</v>
      </c>
      <c r="N4169">
        <v>0.75194444400000005</v>
      </c>
      <c r="O4169">
        <v>0</v>
      </c>
      <c r="P4169">
        <v>0</v>
      </c>
      <c r="Q4169">
        <v>0</v>
      </c>
      <c r="R4169">
        <v>0</v>
      </c>
      <c r="S4169">
        <v>0</v>
      </c>
      <c r="T4169">
        <v>2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  <c r="AA4169">
        <v>0</v>
      </c>
      <c r="AB4169">
        <v>0.40824570791571113</v>
      </c>
      <c r="AC4169">
        <v>0</v>
      </c>
      <c r="AD4169">
        <v>0</v>
      </c>
      <c r="AE4169">
        <v>0.40824570791571113</v>
      </c>
    </row>
    <row r="4170" spans="1:31" x14ac:dyDescent="0.25">
      <c r="A4170">
        <v>2071673</v>
      </c>
      <c r="B4170">
        <v>1</v>
      </c>
      <c r="C4170" t="s">
        <v>81</v>
      </c>
      <c r="D4170" t="s">
        <v>115</v>
      </c>
      <c r="E4170" t="s">
        <v>140</v>
      </c>
      <c r="F4170" t="s">
        <v>12145</v>
      </c>
      <c r="G4170" t="s">
        <v>142</v>
      </c>
      <c r="H4170" t="s">
        <v>143</v>
      </c>
      <c r="I4170" t="s">
        <v>135</v>
      </c>
      <c r="J4170" t="s">
        <v>136</v>
      </c>
      <c r="K4170" t="s">
        <v>137</v>
      </c>
      <c r="L4170" t="s">
        <v>11566</v>
      </c>
      <c r="M4170" t="s">
        <v>12146</v>
      </c>
      <c r="N4170">
        <v>1.099444444</v>
      </c>
      <c r="O4170">
        <v>0</v>
      </c>
      <c r="P4170">
        <v>1</v>
      </c>
      <c r="Q4170">
        <v>0</v>
      </c>
      <c r="R4170">
        <v>13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0.19142401523333333</v>
      </c>
      <c r="Y4170">
        <v>0</v>
      </c>
      <c r="Z4170">
        <v>10.299697391252151</v>
      </c>
      <c r="AA4170">
        <v>0</v>
      </c>
      <c r="AB4170">
        <v>0</v>
      </c>
      <c r="AC4170">
        <v>0</v>
      </c>
      <c r="AD4170">
        <v>0</v>
      </c>
      <c r="AE4170">
        <v>10.491121406485485</v>
      </c>
    </row>
    <row r="4171" spans="1:31" x14ac:dyDescent="0.25">
      <c r="A4171">
        <v>2072128</v>
      </c>
      <c r="B4171">
        <v>1</v>
      </c>
      <c r="C4171" t="s">
        <v>81</v>
      </c>
      <c r="D4171" t="s">
        <v>118</v>
      </c>
      <c r="E4171" t="s">
        <v>177</v>
      </c>
      <c r="F4171" t="s">
        <v>12147</v>
      </c>
      <c r="G4171" t="s">
        <v>183</v>
      </c>
      <c r="H4171" t="s">
        <v>143</v>
      </c>
      <c r="I4171" t="s">
        <v>135</v>
      </c>
      <c r="J4171" t="s">
        <v>136</v>
      </c>
      <c r="K4171" t="s">
        <v>137</v>
      </c>
      <c r="L4171" t="s">
        <v>12148</v>
      </c>
      <c r="M4171" t="s">
        <v>12149</v>
      </c>
      <c r="N4171">
        <v>2.0225</v>
      </c>
      <c r="O4171">
        <v>0</v>
      </c>
      <c r="P4171">
        <v>1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0.33039128201975998</v>
      </c>
      <c r="Y4171">
        <v>0</v>
      </c>
      <c r="Z4171">
        <v>0</v>
      </c>
      <c r="AA4171">
        <v>0</v>
      </c>
      <c r="AB4171">
        <v>0</v>
      </c>
      <c r="AC4171">
        <v>0</v>
      </c>
      <c r="AD4171">
        <v>0</v>
      </c>
      <c r="AE4171">
        <v>0.33039128201975998</v>
      </c>
    </row>
    <row r="4172" spans="1:31" x14ac:dyDescent="0.25">
      <c r="A4172">
        <v>2072022</v>
      </c>
      <c r="B4172">
        <v>1</v>
      </c>
      <c r="C4172" t="s">
        <v>80</v>
      </c>
      <c r="D4172" t="s">
        <v>82</v>
      </c>
      <c r="E4172" t="s">
        <v>177</v>
      </c>
      <c r="F4172" t="s">
        <v>12150</v>
      </c>
      <c r="G4172" t="s">
        <v>1007</v>
      </c>
      <c r="H4172" t="s">
        <v>143</v>
      </c>
      <c r="I4172" t="s">
        <v>135</v>
      </c>
      <c r="J4172" t="s">
        <v>136</v>
      </c>
      <c r="K4172" t="s">
        <v>137</v>
      </c>
      <c r="L4172" t="s">
        <v>12151</v>
      </c>
      <c r="M4172" t="s">
        <v>12152</v>
      </c>
      <c r="N4172">
        <v>0.62833333300000005</v>
      </c>
      <c r="O4172">
        <v>0</v>
      </c>
      <c r="P4172">
        <v>1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9.5279109952254179E-2</v>
      </c>
      <c r="Y4172">
        <v>0</v>
      </c>
      <c r="Z4172">
        <v>0</v>
      </c>
      <c r="AA4172">
        <v>0</v>
      </c>
      <c r="AB4172">
        <v>0</v>
      </c>
      <c r="AC4172">
        <v>0</v>
      </c>
      <c r="AD4172">
        <v>0</v>
      </c>
      <c r="AE4172">
        <v>9.5279109952254179E-2</v>
      </c>
    </row>
    <row r="4173" spans="1:31" x14ac:dyDescent="0.25">
      <c r="A4173">
        <v>2071922</v>
      </c>
      <c r="B4173">
        <v>1</v>
      </c>
      <c r="C4173" t="s">
        <v>80</v>
      </c>
      <c r="D4173" t="s">
        <v>96</v>
      </c>
      <c r="E4173" t="s">
        <v>131</v>
      </c>
      <c r="F4173" t="s">
        <v>12153</v>
      </c>
      <c r="G4173" t="s">
        <v>133</v>
      </c>
      <c r="H4173" t="s">
        <v>134</v>
      </c>
      <c r="I4173" t="s">
        <v>135</v>
      </c>
      <c r="J4173" t="s">
        <v>136</v>
      </c>
      <c r="K4173" t="s">
        <v>137</v>
      </c>
      <c r="L4173" t="s">
        <v>12154</v>
      </c>
      <c r="M4173" t="s">
        <v>12155</v>
      </c>
      <c r="N4173">
        <v>1.0041666659999999</v>
      </c>
      <c r="O4173">
        <v>0</v>
      </c>
      <c r="P4173">
        <v>258</v>
      </c>
      <c r="Q4173">
        <v>11</v>
      </c>
      <c r="R4173">
        <v>21</v>
      </c>
      <c r="S4173">
        <v>7</v>
      </c>
      <c r="T4173">
        <v>28</v>
      </c>
      <c r="U4173">
        <v>3</v>
      </c>
      <c r="V4173">
        <v>0</v>
      </c>
      <c r="W4173">
        <v>0</v>
      </c>
      <c r="X4173">
        <v>77.844372442316924</v>
      </c>
      <c r="Y4173">
        <v>6.2478608943586105</v>
      </c>
      <c r="Z4173">
        <v>11.339201398716284</v>
      </c>
      <c r="AA4173">
        <v>41.023427829348584</v>
      </c>
      <c r="AB4173">
        <v>18.858109986878681</v>
      </c>
      <c r="AC4173">
        <v>228.91242734524923</v>
      </c>
      <c r="AD4173">
        <v>0</v>
      </c>
      <c r="AE4173">
        <v>384.22539989686834</v>
      </c>
    </row>
    <row r="4174" spans="1:31" x14ac:dyDescent="0.25">
      <c r="A4174">
        <v>2071381</v>
      </c>
      <c r="B4174">
        <v>1</v>
      </c>
      <c r="C4174" t="s">
        <v>81</v>
      </c>
      <c r="D4174" t="s">
        <v>121</v>
      </c>
      <c r="E4174" t="s">
        <v>158</v>
      </c>
      <c r="F4174" t="s">
        <v>12156</v>
      </c>
      <c r="G4174" t="s">
        <v>160</v>
      </c>
      <c r="H4174" t="s">
        <v>143</v>
      </c>
      <c r="I4174" t="s">
        <v>135</v>
      </c>
      <c r="J4174" t="s">
        <v>136</v>
      </c>
      <c r="K4174" t="s">
        <v>137</v>
      </c>
      <c r="L4174" t="s">
        <v>12157</v>
      </c>
      <c r="M4174" t="s">
        <v>12158</v>
      </c>
      <c r="N4174">
        <v>2.6266666660000002</v>
      </c>
      <c r="O4174">
        <v>0</v>
      </c>
      <c r="P4174">
        <v>1</v>
      </c>
      <c r="Q4174">
        <v>0</v>
      </c>
      <c r="R4174">
        <v>19</v>
      </c>
      <c r="S4174">
        <v>0</v>
      </c>
      <c r="T4174">
        <v>2</v>
      </c>
      <c r="U4174">
        <v>0</v>
      </c>
      <c r="V4174">
        <v>0</v>
      </c>
      <c r="W4174">
        <v>0</v>
      </c>
      <c r="X4174">
        <v>0.27038541833776003</v>
      </c>
      <c r="Y4174">
        <v>0</v>
      </c>
      <c r="Z4174">
        <v>4.156670357533601</v>
      </c>
      <c r="AA4174">
        <v>0</v>
      </c>
      <c r="AB4174">
        <v>2.9046763526812667</v>
      </c>
      <c r="AC4174">
        <v>0</v>
      </c>
      <c r="AD4174">
        <v>0</v>
      </c>
      <c r="AE4174">
        <v>7.3317321285526278</v>
      </c>
    </row>
    <row r="4175" spans="1:31" x14ac:dyDescent="0.25">
      <c r="A4175">
        <v>2071879</v>
      </c>
      <c r="B4175">
        <v>1</v>
      </c>
      <c r="C4175" t="s">
        <v>81</v>
      </c>
      <c r="D4175" t="s">
        <v>118</v>
      </c>
      <c r="E4175" t="s">
        <v>177</v>
      </c>
      <c r="F4175" t="s">
        <v>12159</v>
      </c>
      <c r="G4175" t="s">
        <v>183</v>
      </c>
      <c r="H4175" t="s">
        <v>143</v>
      </c>
      <c r="I4175" t="s">
        <v>135</v>
      </c>
      <c r="J4175" t="s">
        <v>136</v>
      </c>
      <c r="K4175" t="s">
        <v>137</v>
      </c>
      <c r="L4175" t="s">
        <v>12160</v>
      </c>
      <c r="M4175" t="s">
        <v>12161</v>
      </c>
      <c r="N4175">
        <v>4.108333333</v>
      </c>
      <c r="O4175">
        <v>0</v>
      </c>
      <c r="P4175">
        <v>1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3.5875874502385496</v>
      </c>
      <c r="Y4175">
        <v>0</v>
      </c>
      <c r="Z4175">
        <v>0</v>
      </c>
      <c r="AA4175">
        <v>0</v>
      </c>
      <c r="AB4175">
        <v>0</v>
      </c>
      <c r="AC4175">
        <v>0</v>
      </c>
      <c r="AD4175">
        <v>0</v>
      </c>
      <c r="AE4175">
        <v>3.5875874502385496</v>
      </c>
    </row>
    <row r="4176" spans="1:31" x14ac:dyDescent="0.25">
      <c r="A4176">
        <v>2071481</v>
      </c>
      <c r="B4176">
        <v>1</v>
      </c>
      <c r="C4176" t="s">
        <v>80</v>
      </c>
      <c r="D4176" t="s">
        <v>95</v>
      </c>
      <c r="E4176" t="s">
        <v>146</v>
      </c>
      <c r="F4176" t="s">
        <v>12162</v>
      </c>
      <c r="G4176" t="s">
        <v>133</v>
      </c>
      <c r="H4176" t="s">
        <v>134</v>
      </c>
      <c r="I4176" t="s">
        <v>135</v>
      </c>
      <c r="J4176" t="s">
        <v>136</v>
      </c>
      <c r="K4176" t="s">
        <v>137</v>
      </c>
      <c r="L4176" t="s">
        <v>12163</v>
      </c>
      <c r="M4176" t="s">
        <v>12164</v>
      </c>
      <c r="N4176">
        <v>0.85083333299999997</v>
      </c>
      <c r="O4176">
        <v>5</v>
      </c>
      <c r="P4176">
        <v>2171</v>
      </c>
      <c r="Q4176">
        <v>26</v>
      </c>
      <c r="R4176">
        <v>21</v>
      </c>
      <c r="S4176">
        <v>23</v>
      </c>
      <c r="T4176">
        <v>105</v>
      </c>
      <c r="U4176">
        <v>1</v>
      </c>
      <c r="V4176">
        <v>0</v>
      </c>
      <c r="W4176">
        <v>5.5956916862772994</v>
      </c>
      <c r="X4176">
        <v>327.63304138016031</v>
      </c>
      <c r="Y4176">
        <v>65.389834807381092</v>
      </c>
      <c r="Z4176">
        <v>4.3352764154254775</v>
      </c>
      <c r="AA4176">
        <v>284.45241596042871</v>
      </c>
      <c r="AB4176">
        <v>66.575156045557819</v>
      </c>
      <c r="AC4176">
        <v>5.2420041046932333</v>
      </c>
      <c r="AD4176">
        <v>0</v>
      </c>
      <c r="AE4176">
        <v>759.22342039992395</v>
      </c>
    </row>
    <row r="4177" spans="1:31" x14ac:dyDescent="0.25">
      <c r="A4177">
        <v>2071730</v>
      </c>
      <c r="B4177">
        <v>1</v>
      </c>
      <c r="C4177" t="s">
        <v>80</v>
      </c>
      <c r="D4177" t="s">
        <v>98</v>
      </c>
      <c r="E4177" t="s">
        <v>177</v>
      </c>
      <c r="F4177" t="s">
        <v>12165</v>
      </c>
      <c r="G4177" t="s">
        <v>183</v>
      </c>
      <c r="H4177" t="s">
        <v>143</v>
      </c>
      <c r="I4177" t="s">
        <v>135</v>
      </c>
      <c r="J4177" t="s">
        <v>136</v>
      </c>
      <c r="K4177" t="s">
        <v>137</v>
      </c>
      <c r="L4177" t="s">
        <v>12166</v>
      </c>
      <c r="M4177" t="s">
        <v>12167</v>
      </c>
      <c r="N4177">
        <v>3.8025000000000002</v>
      </c>
      <c r="O4177">
        <v>0</v>
      </c>
      <c r="P4177">
        <v>0</v>
      </c>
      <c r="Q4177">
        <v>0</v>
      </c>
      <c r="R4177">
        <v>0</v>
      </c>
      <c r="S4177">
        <v>0</v>
      </c>
      <c r="T4177">
        <v>1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  <c r="AA4177">
        <v>0</v>
      </c>
      <c r="AB4177">
        <v>0.70321881140417297</v>
      </c>
      <c r="AC4177">
        <v>0</v>
      </c>
      <c r="AD4177">
        <v>0</v>
      </c>
      <c r="AE4177">
        <v>0.70321881140417297</v>
      </c>
    </row>
    <row r="4178" spans="1:31" x14ac:dyDescent="0.25">
      <c r="A4178">
        <v>2072171</v>
      </c>
      <c r="B4178">
        <v>1</v>
      </c>
      <c r="C4178" t="s">
        <v>80</v>
      </c>
      <c r="D4178" t="s">
        <v>93</v>
      </c>
      <c r="E4178" t="s">
        <v>169</v>
      </c>
      <c r="F4178" t="s">
        <v>12168</v>
      </c>
      <c r="G4178" t="s">
        <v>263</v>
      </c>
      <c r="H4178" t="s">
        <v>134</v>
      </c>
      <c r="I4178" t="s">
        <v>135</v>
      </c>
      <c r="J4178" t="s">
        <v>136</v>
      </c>
      <c r="K4178" t="s">
        <v>137</v>
      </c>
      <c r="L4178" t="s">
        <v>12169</v>
      </c>
      <c r="M4178" t="s">
        <v>12170</v>
      </c>
      <c r="N4178">
        <v>3.2313888880000001</v>
      </c>
      <c r="O4178">
        <v>0</v>
      </c>
      <c r="P4178">
        <v>1</v>
      </c>
      <c r="Q4178">
        <v>0</v>
      </c>
      <c r="R4178">
        <v>1</v>
      </c>
      <c r="S4178">
        <v>0</v>
      </c>
      <c r="T4178">
        <v>18</v>
      </c>
      <c r="U4178">
        <v>0</v>
      </c>
      <c r="V4178">
        <v>0</v>
      </c>
      <c r="W4178">
        <v>0</v>
      </c>
      <c r="X4178">
        <v>2.80747344090245</v>
      </c>
      <c r="Y4178">
        <v>0</v>
      </c>
      <c r="Z4178">
        <v>6.56819506130889E-3</v>
      </c>
      <c r="AA4178">
        <v>0</v>
      </c>
      <c r="AB4178">
        <v>12.74674659588611</v>
      </c>
      <c r="AC4178">
        <v>0</v>
      </c>
      <c r="AD4178">
        <v>0</v>
      </c>
      <c r="AE4178">
        <v>15.56078823184987</v>
      </c>
    </row>
    <row r="4179" spans="1:31" x14ac:dyDescent="0.25">
      <c r="A4179">
        <v>2071633</v>
      </c>
      <c r="B4179">
        <v>1</v>
      </c>
      <c r="C4179" t="s">
        <v>80</v>
      </c>
      <c r="D4179" t="s">
        <v>83</v>
      </c>
      <c r="E4179" t="s">
        <v>177</v>
      </c>
      <c r="F4179" t="s">
        <v>12171</v>
      </c>
      <c r="G4179" t="s">
        <v>179</v>
      </c>
      <c r="H4179" t="s">
        <v>143</v>
      </c>
      <c r="I4179" t="s">
        <v>135</v>
      </c>
      <c r="J4179" t="s">
        <v>136</v>
      </c>
      <c r="K4179" t="s">
        <v>137</v>
      </c>
      <c r="L4179" t="s">
        <v>12172</v>
      </c>
      <c r="M4179" t="s">
        <v>12173</v>
      </c>
      <c r="N4179">
        <v>6.3405555549999999</v>
      </c>
      <c r="O4179">
        <v>0</v>
      </c>
      <c r="P4179">
        <v>0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1</v>
      </c>
      <c r="W4179">
        <v>0</v>
      </c>
      <c r="X4179">
        <v>0</v>
      </c>
      <c r="Y4179">
        <v>0</v>
      </c>
      <c r="Z4179">
        <v>0</v>
      </c>
      <c r="AA4179">
        <v>0</v>
      </c>
      <c r="AB4179">
        <v>0</v>
      </c>
      <c r="AC4179">
        <v>0</v>
      </c>
      <c r="AD4179">
        <v>1201.7778318804949</v>
      </c>
      <c r="AE4179">
        <v>1201.7778318804949</v>
      </c>
    </row>
    <row r="4180" spans="1:31" x14ac:dyDescent="0.25">
      <c r="A4180">
        <v>2072034</v>
      </c>
      <c r="B4180">
        <v>1</v>
      </c>
      <c r="C4180" t="s">
        <v>81</v>
      </c>
      <c r="D4180" t="s">
        <v>121</v>
      </c>
      <c r="E4180" t="s">
        <v>131</v>
      </c>
      <c r="F4180" t="s">
        <v>12174</v>
      </c>
      <c r="G4180" t="s">
        <v>133</v>
      </c>
      <c r="H4180" t="s">
        <v>134</v>
      </c>
      <c r="I4180" t="s">
        <v>135</v>
      </c>
      <c r="J4180" t="s">
        <v>136</v>
      </c>
      <c r="K4180" t="s">
        <v>137</v>
      </c>
      <c r="L4180" t="s">
        <v>12175</v>
      </c>
      <c r="M4180" t="s">
        <v>12176</v>
      </c>
      <c r="N4180">
        <v>1.0480555549999999</v>
      </c>
      <c r="O4180">
        <v>0</v>
      </c>
      <c r="P4180">
        <v>36</v>
      </c>
      <c r="Q4180">
        <v>0</v>
      </c>
      <c r="R4180">
        <v>0</v>
      </c>
      <c r="S4180">
        <v>0</v>
      </c>
      <c r="T4180">
        <v>3</v>
      </c>
      <c r="U4180">
        <v>0</v>
      </c>
      <c r="V4180">
        <v>0</v>
      </c>
      <c r="W4180">
        <v>0</v>
      </c>
      <c r="X4180">
        <v>5.158249868202927</v>
      </c>
      <c r="Y4180">
        <v>0</v>
      </c>
      <c r="Z4180">
        <v>0</v>
      </c>
      <c r="AA4180">
        <v>0</v>
      </c>
      <c r="AB4180">
        <v>4.3121523638170549</v>
      </c>
      <c r="AC4180">
        <v>0</v>
      </c>
      <c r="AD4180">
        <v>0</v>
      </c>
      <c r="AE4180">
        <v>9.4704022320199819</v>
      </c>
    </row>
    <row r="4181" spans="1:31" x14ac:dyDescent="0.25">
      <c r="A4181">
        <v>2071447</v>
      </c>
      <c r="B4181">
        <v>1</v>
      </c>
      <c r="C4181" t="s">
        <v>81</v>
      </c>
      <c r="D4181" t="s">
        <v>117</v>
      </c>
      <c r="E4181" t="s">
        <v>131</v>
      </c>
      <c r="F4181" t="s">
        <v>12177</v>
      </c>
      <c r="G4181" t="s">
        <v>133</v>
      </c>
      <c r="H4181" t="s">
        <v>134</v>
      </c>
      <c r="I4181" t="s">
        <v>135</v>
      </c>
      <c r="J4181" t="s">
        <v>136</v>
      </c>
      <c r="K4181" t="s">
        <v>137</v>
      </c>
      <c r="L4181" t="s">
        <v>12178</v>
      </c>
      <c r="M4181" t="s">
        <v>12179</v>
      </c>
      <c r="N4181">
        <v>1.3</v>
      </c>
      <c r="O4181">
        <v>2</v>
      </c>
      <c r="P4181">
        <v>682</v>
      </c>
      <c r="Q4181">
        <v>79</v>
      </c>
      <c r="R4181">
        <v>196</v>
      </c>
      <c r="S4181">
        <v>9</v>
      </c>
      <c r="T4181">
        <v>69</v>
      </c>
      <c r="U4181">
        <v>0</v>
      </c>
      <c r="V4181">
        <v>0</v>
      </c>
      <c r="W4181">
        <v>0.25315066305720002</v>
      </c>
      <c r="X4181">
        <v>145.13893367486</v>
      </c>
      <c r="Y4181">
        <v>112.05551757372649</v>
      </c>
      <c r="Z4181">
        <v>172.00233023299805</v>
      </c>
      <c r="AA4181">
        <v>82.501004764818191</v>
      </c>
      <c r="AB4181">
        <v>75.773114210694828</v>
      </c>
      <c r="AC4181">
        <v>0</v>
      </c>
      <c r="AD4181">
        <v>0</v>
      </c>
      <c r="AE4181">
        <v>587.72405112015474</v>
      </c>
    </row>
    <row r="4182" spans="1:31" x14ac:dyDescent="0.25">
      <c r="A4182">
        <v>2071424</v>
      </c>
      <c r="B4182">
        <v>1</v>
      </c>
      <c r="C4182" t="s">
        <v>81</v>
      </c>
      <c r="D4182" t="s">
        <v>112</v>
      </c>
      <c r="E4182" t="s">
        <v>140</v>
      </c>
      <c r="F4182" t="s">
        <v>12180</v>
      </c>
      <c r="G4182" t="s">
        <v>142</v>
      </c>
      <c r="H4182" t="s">
        <v>143</v>
      </c>
      <c r="I4182" t="s">
        <v>135</v>
      </c>
      <c r="J4182" t="s">
        <v>136</v>
      </c>
      <c r="K4182" t="s">
        <v>137</v>
      </c>
      <c r="L4182" t="s">
        <v>12181</v>
      </c>
      <c r="M4182" t="s">
        <v>12182</v>
      </c>
      <c r="N4182">
        <v>6.9027777769999998</v>
      </c>
      <c r="O4182">
        <v>0</v>
      </c>
      <c r="P4182">
        <v>2</v>
      </c>
      <c r="Q4182">
        <v>0</v>
      </c>
      <c r="R4182">
        <v>6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3.017538699668076</v>
      </c>
      <c r="Y4182">
        <v>0</v>
      </c>
      <c r="Z4182">
        <v>33.159911672534712</v>
      </c>
      <c r="AA4182">
        <v>0</v>
      </c>
      <c r="AB4182">
        <v>0</v>
      </c>
      <c r="AC4182">
        <v>0</v>
      </c>
      <c r="AD4182">
        <v>0</v>
      </c>
      <c r="AE4182">
        <v>36.177450372202784</v>
      </c>
    </row>
    <row r="4183" spans="1:31" x14ac:dyDescent="0.25">
      <c r="A4183">
        <v>2071988</v>
      </c>
      <c r="B4183">
        <v>1</v>
      </c>
      <c r="C4183" t="s">
        <v>80</v>
      </c>
      <c r="D4183" t="s">
        <v>109</v>
      </c>
      <c r="E4183" t="s">
        <v>158</v>
      </c>
      <c r="F4183" t="s">
        <v>2993</v>
      </c>
      <c r="G4183" t="s">
        <v>160</v>
      </c>
      <c r="H4183" t="s">
        <v>143</v>
      </c>
      <c r="I4183" t="s">
        <v>135</v>
      </c>
      <c r="J4183" t="s">
        <v>136</v>
      </c>
      <c r="K4183" t="s">
        <v>137</v>
      </c>
      <c r="L4183" t="s">
        <v>12183</v>
      </c>
      <c r="M4183" t="s">
        <v>12184</v>
      </c>
      <c r="N4183">
        <v>4.2824999999999998</v>
      </c>
      <c r="O4183">
        <v>0</v>
      </c>
      <c r="P4183">
        <v>7</v>
      </c>
      <c r="Q4183">
        <v>0</v>
      </c>
      <c r="R4183">
        <v>6</v>
      </c>
      <c r="S4183">
        <v>0</v>
      </c>
      <c r="T4183">
        <v>4</v>
      </c>
      <c r="U4183">
        <v>0</v>
      </c>
      <c r="V4183">
        <v>0</v>
      </c>
      <c r="W4183">
        <v>0</v>
      </c>
      <c r="X4183">
        <v>3.3164367779298578</v>
      </c>
      <c r="Y4183">
        <v>0</v>
      </c>
      <c r="Z4183">
        <v>2.5052982576652099</v>
      </c>
      <c r="AA4183">
        <v>0</v>
      </c>
      <c r="AB4183">
        <v>10.370687622384301</v>
      </c>
      <c r="AC4183">
        <v>0</v>
      </c>
      <c r="AD4183">
        <v>0</v>
      </c>
      <c r="AE4183">
        <v>16.192422657979368</v>
      </c>
    </row>
    <row r="4184" spans="1:31" x14ac:dyDescent="0.25">
      <c r="A4184">
        <v>2072011</v>
      </c>
      <c r="B4184">
        <v>1</v>
      </c>
      <c r="C4184" t="s">
        <v>81</v>
      </c>
      <c r="D4184" t="s">
        <v>122</v>
      </c>
      <c r="E4184" t="s">
        <v>177</v>
      </c>
      <c r="F4184" t="s">
        <v>12185</v>
      </c>
      <c r="G4184" t="s">
        <v>183</v>
      </c>
      <c r="H4184" t="s">
        <v>143</v>
      </c>
      <c r="I4184" t="s">
        <v>135</v>
      </c>
      <c r="J4184" t="s">
        <v>136</v>
      </c>
      <c r="K4184" t="s">
        <v>137</v>
      </c>
      <c r="L4184" t="s">
        <v>12186</v>
      </c>
      <c r="M4184" t="s">
        <v>12187</v>
      </c>
      <c r="N4184">
        <v>5.3983333330000001</v>
      </c>
      <c r="O4184">
        <v>0</v>
      </c>
      <c r="P4184">
        <v>1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1.3228399128706416</v>
      </c>
      <c r="Y4184">
        <v>0</v>
      </c>
      <c r="Z4184">
        <v>0</v>
      </c>
      <c r="AA4184">
        <v>0</v>
      </c>
      <c r="AB4184">
        <v>0</v>
      </c>
      <c r="AC4184">
        <v>0</v>
      </c>
      <c r="AD4184">
        <v>0</v>
      </c>
      <c r="AE4184">
        <v>1.3228399128706416</v>
      </c>
    </row>
    <row r="4185" spans="1:31" x14ac:dyDescent="0.25">
      <c r="A4185">
        <v>2072134</v>
      </c>
      <c r="B4185">
        <v>1</v>
      </c>
      <c r="C4185" t="s">
        <v>80</v>
      </c>
      <c r="D4185" t="s">
        <v>102</v>
      </c>
      <c r="E4185" t="s">
        <v>146</v>
      </c>
      <c r="F4185" t="s">
        <v>12188</v>
      </c>
      <c r="G4185" t="s">
        <v>133</v>
      </c>
      <c r="H4185" t="s">
        <v>134</v>
      </c>
      <c r="I4185" t="s">
        <v>135</v>
      </c>
      <c r="J4185" t="s">
        <v>136</v>
      </c>
      <c r="K4185" t="s">
        <v>137</v>
      </c>
      <c r="L4185" t="s">
        <v>12189</v>
      </c>
      <c r="M4185" t="s">
        <v>12190</v>
      </c>
      <c r="N4185">
        <v>0.35944444399999997</v>
      </c>
      <c r="O4185">
        <v>1</v>
      </c>
      <c r="P4185">
        <v>946</v>
      </c>
      <c r="Q4185">
        <v>2</v>
      </c>
      <c r="R4185">
        <v>11</v>
      </c>
      <c r="S4185">
        <v>5</v>
      </c>
      <c r="T4185">
        <v>58</v>
      </c>
      <c r="U4185">
        <v>0</v>
      </c>
      <c r="V4185">
        <v>0</v>
      </c>
      <c r="W4185">
        <v>0.24886309594337505</v>
      </c>
      <c r="X4185">
        <v>55.534355441177617</v>
      </c>
      <c r="Y4185">
        <v>0.47045327651825003</v>
      </c>
      <c r="Z4185">
        <v>1.5859671725498767</v>
      </c>
      <c r="AA4185">
        <v>8.4961402959708465</v>
      </c>
      <c r="AB4185">
        <v>7.1105260211365016</v>
      </c>
      <c r="AC4185">
        <v>0</v>
      </c>
      <c r="AD4185">
        <v>0</v>
      </c>
      <c r="AE4185">
        <v>73.446305303296469</v>
      </c>
    </row>
    <row r="4186" spans="1:31" x14ac:dyDescent="0.25">
      <c r="A4186">
        <v>2071616</v>
      </c>
      <c r="B4186">
        <v>1</v>
      </c>
      <c r="C4186" t="s">
        <v>80</v>
      </c>
      <c r="D4186" t="s">
        <v>98</v>
      </c>
      <c r="E4186" t="s">
        <v>169</v>
      </c>
      <c r="F4186" t="s">
        <v>12191</v>
      </c>
      <c r="G4186" t="s">
        <v>171</v>
      </c>
      <c r="H4186" t="s">
        <v>134</v>
      </c>
      <c r="I4186" t="s">
        <v>135</v>
      </c>
      <c r="J4186" t="s">
        <v>136</v>
      </c>
      <c r="K4186" t="s">
        <v>137</v>
      </c>
      <c r="L4186" t="s">
        <v>12192</v>
      </c>
      <c r="M4186" t="s">
        <v>12193</v>
      </c>
      <c r="N4186">
        <v>1.5377777770000001</v>
      </c>
      <c r="O4186">
        <v>0</v>
      </c>
      <c r="P4186">
        <v>27</v>
      </c>
      <c r="Q4186">
        <v>0</v>
      </c>
      <c r="R4186">
        <v>3</v>
      </c>
      <c r="S4186">
        <v>0</v>
      </c>
      <c r="T4186">
        <v>9</v>
      </c>
      <c r="U4186">
        <v>0</v>
      </c>
      <c r="V4186">
        <v>0</v>
      </c>
      <c r="W4186">
        <v>0</v>
      </c>
      <c r="X4186">
        <v>12.887881714949055</v>
      </c>
      <c r="Y4186">
        <v>0</v>
      </c>
      <c r="Z4186">
        <v>9.4295045896645338</v>
      </c>
      <c r="AA4186">
        <v>0</v>
      </c>
      <c r="AB4186">
        <v>6.1985656224176733</v>
      </c>
      <c r="AC4186">
        <v>0</v>
      </c>
      <c r="AD4186">
        <v>0</v>
      </c>
      <c r="AE4186">
        <v>28.51595192703126</v>
      </c>
    </row>
    <row r="4187" spans="1:31" x14ac:dyDescent="0.25">
      <c r="A4187">
        <v>2071510</v>
      </c>
      <c r="B4187">
        <v>1</v>
      </c>
      <c r="C4187" t="s">
        <v>80</v>
      </c>
      <c r="D4187" t="s">
        <v>96</v>
      </c>
      <c r="E4187" t="s">
        <v>131</v>
      </c>
      <c r="F4187" t="s">
        <v>12194</v>
      </c>
      <c r="G4187" t="s">
        <v>133</v>
      </c>
      <c r="H4187" t="s">
        <v>134</v>
      </c>
      <c r="I4187" t="s">
        <v>135</v>
      </c>
      <c r="J4187" t="s">
        <v>136</v>
      </c>
      <c r="K4187" t="s">
        <v>137</v>
      </c>
      <c r="L4187" t="s">
        <v>12195</v>
      </c>
      <c r="M4187" t="s">
        <v>12196</v>
      </c>
      <c r="N4187">
        <v>0.88611111099999995</v>
      </c>
      <c r="O4187">
        <v>2</v>
      </c>
      <c r="P4187">
        <v>104</v>
      </c>
      <c r="Q4187">
        <v>1</v>
      </c>
      <c r="R4187">
        <v>160</v>
      </c>
      <c r="S4187">
        <v>1</v>
      </c>
      <c r="T4187">
        <v>28</v>
      </c>
      <c r="U4187">
        <v>0</v>
      </c>
      <c r="V4187">
        <v>0</v>
      </c>
      <c r="W4187">
        <v>30.030225451993044</v>
      </c>
      <c r="X4187">
        <v>38.051747985784701</v>
      </c>
      <c r="Y4187">
        <v>0.99663646056920108</v>
      </c>
      <c r="Z4187">
        <v>110.8787877783729</v>
      </c>
      <c r="AA4187">
        <v>23.58145762898868</v>
      </c>
      <c r="AB4187">
        <v>25.377975814641289</v>
      </c>
      <c r="AC4187">
        <v>0</v>
      </c>
      <c r="AD4187">
        <v>0</v>
      </c>
      <c r="AE4187">
        <v>228.9168311203498</v>
      </c>
    </row>
    <row r="4188" spans="1:31" x14ac:dyDescent="0.25">
      <c r="A4188">
        <v>2071842</v>
      </c>
      <c r="B4188">
        <v>1</v>
      </c>
      <c r="C4188" t="s">
        <v>80</v>
      </c>
      <c r="D4188" t="s">
        <v>93</v>
      </c>
      <c r="E4188" t="s">
        <v>158</v>
      </c>
      <c r="F4188" t="s">
        <v>12197</v>
      </c>
      <c r="G4188" t="s">
        <v>160</v>
      </c>
      <c r="H4188" t="s">
        <v>143</v>
      </c>
      <c r="I4188" t="s">
        <v>135</v>
      </c>
      <c r="J4188" t="s">
        <v>136</v>
      </c>
      <c r="K4188" t="s">
        <v>137</v>
      </c>
      <c r="L4188" t="s">
        <v>12198</v>
      </c>
      <c r="M4188" t="s">
        <v>12199</v>
      </c>
      <c r="N4188">
        <v>4.7308333329999996</v>
      </c>
      <c r="O4188">
        <v>0</v>
      </c>
      <c r="P4188">
        <v>3</v>
      </c>
      <c r="Q4188">
        <v>0</v>
      </c>
      <c r="R4188">
        <v>1</v>
      </c>
      <c r="S4188">
        <v>0</v>
      </c>
      <c r="T4188">
        <v>3</v>
      </c>
      <c r="U4188">
        <v>0</v>
      </c>
      <c r="V4188">
        <v>0</v>
      </c>
      <c r="W4188">
        <v>0</v>
      </c>
      <c r="X4188">
        <v>2.8915239194530207</v>
      </c>
      <c r="Y4188">
        <v>0</v>
      </c>
      <c r="Z4188">
        <v>5.8002022876757175</v>
      </c>
      <c r="AA4188">
        <v>0</v>
      </c>
      <c r="AB4188">
        <v>119.05571684449944</v>
      </c>
      <c r="AC4188">
        <v>0</v>
      </c>
      <c r="AD4188">
        <v>0</v>
      </c>
      <c r="AE4188">
        <v>127.74744305162818</v>
      </c>
    </row>
    <row r="4189" spans="1:31" x14ac:dyDescent="0.25">
      <c r="A4189">
        <v>2072094</v>
      </c>
      <c r="B4189">
        <v>1</v>
      </c>
      <c r="C4189" t="s">
        <v>80</v>
      </c>
      <c r="D4189" t="s">
        <v>84</v>
      </c>
      <c r="E4189" t="s">
        <v>158</v>
      </c>
      <c r="F4189" t="s">
        <v>12200</v>
      </c>
      <c r="G4189" t="s">
        <v>160</v>
      </c>
      <c r="H4189" t="s">
        <v>143</v>
      </c>
      <c r="I4189" t="s">
        <v>135</v>
      </c>
      <c r="J4189" t="s">
        <v>136</v>
      </c>
      <c r="K4189" t="s">
        <v>137</v>
      </c>
      <c r="L4189" t="s">
        <v>12201</v>
      </c>
      <c r="M4189" t="s">
        <v>12202</v>
      </c>
      <c r="N4189">
        <v>0.64222222200000001</v>
      </c>
      <c r="O4189">
        <v>0</v>
      </c>
      <c r="P4189">
        <v>147</v>
      </c>
      <c r="Q4189">
        <v>0</v>
      </c>
      <c r="R4189">
        <v>0</v>
      </c>
      <c r="S4189">
        <v>0</v>
      </c>
      <c r="T4189">
        <v>4</v>
      </c>
      <c r="U4189">
        <v>0</v>
      </c>
      <c r="V4189">
        <v>0</v>
      </c>
      <c r="W4189">
        <v>0</v>
      </c>
      <c r="X4189">
        <v>24.919674064191405</v>
      </c>
      <c r="Y4189">
        <v>0</v>
      </c>
      <c r="Z4189">
        <v>0</v>
      </c>
      <c r="AA4189">
        <v>0</v>
      </c>
      <c r="AB4189">
        <v>2.9159777207484998</v>
      </c>
      <c r="AC4189">
        <v>0</v>
      </c>
      <c r="AD4189">
        <v>0</v>
      </c>
      <c r="AE4189">
        <v>27.835651784939905</v>
      </c>
    </row>
    <row r="4190" spans="1:31" x14ac:dyDescent="0.25">
      <c r="A4190">
        <v>2072051</v>
      </c>
      <c r="B4190">
        <v>1</v>
      </c>
      <c r="C4190" t="s">
        <v>80</v>
      </c>
      <c r="D4190" t="s">
        <v>103</v>
      </c>
      <c r="E4190" t="s">
        <v>169</v>
      </c>
      <c r="F4190" t="s">
        <v>12203</v>
      </c>
      <c r="G4190" t="s">
        <v>133</v>
      </c>
      <c r="H4190" t="s">
        <v>134</v>
      </c>
      <c r="I4190" t="s">
        <v>135</v>
      </c>
      <c r="J4190" t="s">
        <v>136</v>
      </c>
      <c r="K4190" t="s">
        <v>137</v>
      </c>
      <c r="L4190" t="s">
        <v>12204</v>
      </c>
      <c r="M4190" t="s">
        <v>12205</v>
      </c>
      <c r="N4190">
        <v>0.32777777699999999</v>
      </c>
      <c r="O4190">
        <v>0</v>
      </c>
      <c r="P4190">
        <v>2011</v>
      </c>
      <c r="Q4190">
        <v>0</v>
      </c>
      <c r="R4190">
        <v>0</v>
      </c>
      <c r="S4190">
        <v>1</v>
      </c>
      <c r="T4190">
        <v>92</v>
      </c>
      <c r="U4190">
        <v>0</v>
      </c>
      <c r="V4190">
        <v>0</v>
      </c>
      <c r="W4190">
        <v>0</v>
      </c>
      <c r="X4190">
        <v>136.85118222436489</v>
      </c>
      <c r="Y4190">
        <v>0</v>
      </c>
      <c r="Z4190">
        <v>0</v>
      </c>
      <c r="AA4190">
        <v>4.6185275645104999</v>
      </c>
      <c r="AB4190">
        <v>30.817145155380519</v>
      </c>
      <c r="AC4190">
        <v>0</v>
      </c>
      <c r="AD4190">
        <v>0</v>
      </c>
      <c r="AE4190">
        <v>172.28685494425591</v>
      </c>
    </row>
    <row r="4191" spans="1:31" x14ac:dyDescent="0.25">
      <c r="A4191">
        <v>2071407</v>
      </c>
      <c r="B4191">
        <v>1</v>
      </c>
      <c r="C4191" t="s">
        <v>80</v>
      </c>
      <c r="D4191" t="s">
        <v>82</v>
      </c>
      <c r="E4191" t="s">
        <v>146</v>
      </c>
      <c r="F4191" t="s">
        <v>12206</v>
      </c>
      <c r="G4191" t="s">
        <v>513</v>
      </c>
      <c r="H4191" t="s">
        <v>134</v>
      </c>
      <c r="I4191" t="s">
        <v>135</v>
      </c>
      <c r="J4191" t="s">
        <v>136</v>
      </c>
      <c r="K4191" t="s">
        <v>155</v>
      </c>
      <c r="L4191" t="s">
        <v>12207</v>
      </c>
      <c r="M4191" t="s">
        <v>12208</v>
      </c>
      <c r="N4191">
        <v>0.248</v>
      </c>
      <c r="O4191">
        <v>0</v>
      </c>
      <c r="P4191">
        <v>14781</v>
      </c>
      <c r="Q4191">
        <v>0</v>
      </c>
      <c r="R4191">
        <v>0</v>
      </c>
      <c r="S4191">
        <v>10</v>
      </c>
      <c r="T4191">
        <v>1724</v>
      </c>
      <c r="U4191">
        <v>0</v>
      </c>
      <c r="V4191">
        <v>8</v>
      </c>
      <c r="W4191">
        <v>0</v>
      </c>
      <c r="X4191">
        <v>620.63633536065481</v>
      </c>
      <c r="Y4191">
        <v>0</v>
      </c>
      <c r="Z4191">
        <v>0</v>
      </c>
      <c r="AA4191">
        <v>54.829666421160397</v>
      </c>
      <c r="AB4191">
        <v>189.28805322713484</v>
      </c>
      <c r="AC4191">
        <v>0</v>
      </c>
      <c r="AD4191">
        <v>11.684852147102927</v>
      </c>
      <c r="AE4191">
        <v>876.43890715605289</v>
      </c>
    </row>
    <row r="4192" spans="1:31" x14ac:dyDescent="0.25">
      <c r="A4192">
        <v>2071410</v>
      </c>
      <c r="B4192">
        <v>1</v>
      </c>
      <c r="C4192" t="s">
        <v>80</v>
      </c>
      <c r="D4192" t="s">
        <v>108</v>
      </c>
      <c r="E4192" t="s">
        <v>158</v>
      </c>
      <c r="F4192" t="s">
        <v>12209</v>
      </c>
      <c r="G4192" t="s">
        <v>160</v>
      </c>
      <c r="H4192" t="s">
        <v>143</v>
      </c>
      <c r="I4192" t="s">
        <v>135</v>
      </c>
      <c r="J4192" t="s">
        <v>136</v>
      </c>
      <c r="K4192" t="s">
        <v>137</v>
      </c>
      <c r="L4192" t="s">
        <v>12210</v>
      </c>
      <c r="M4192" t="s">
        <v>12211</v>
      </c>
      <c r="N4192">
        <v>6.1413888879999998</v>
      </c>
      <c r="O4192">
        <v>0</v>
      </c>
      <c r="P4192">
        <v>0</v>
      </c>
      <c r="Q4192">
        <v>0</v>
      </c>
      <c r="R4192">
        <v>5</v>
      </c>
      <c r="S4192">
        <v>0</v>
      </c>
      <c r="T4192">
        <v>1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12.986854450284428</v>
      </c>
      <c r="AA4192">
        <v>0</v>
      </c>
      <c r="AB4192">
        <v>3.3436037480082459</v>
      </c>
      <c r="AC4192">
        <v>0</v>
      </c>
      <c r="AD4192">
        <v>0</v>
      </c>
      <c r="AE4192">
        <v>16.330458198292675</v>
      </c>
    </row>
    <row r="4193" spans="1:31" x14ac:dyDescent="0.25">
      <c r="A4193">
        <v>2071902</v>
      </c>
      <c r="B4193">
        <v>1</v>
      </c>
      <c r="C4193" t="s">
        <v>80</v>
      </c>
      <c r="D4193" t="s">
        <v>110</v>
      </c>
      <c r="E4193" t="s">
        <v>177</v>
      </c>
      <c r="F4193" t="s">
        <v>12212</v>
      </c>
      <c r="G4193" t="s">
        <v>183</v>
      </c>
      <c r="H4193" t="s">
        <v>143</v>
      </c>
      <c r="I4193" t="s">
        <v>135</v>
      </c>
      <c r="J4193" t="s">
        <v>136</v>
      </c>
      <c r="K4193" t="s">
        <v>137</v>
      </c>
      <c r="L4193" t="s">
        <v>12213</v>
      </c>
      <c r="M4193" t="s">
        <v>12214</v>
      </c>
      <c r="N4193">
        <v>3.8794444440000002</v>
      </c>
      <c r="O4193">
        <v>0</v>
      </c>
      <c r="P4193">
        <v>1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1.1545754449475567</v>
      </c>
      <c r="Y4193">
        <v>0</v>
      </c>
      <c r="Z4193">
        <v>0</v>
      </c>
      <c r="AA4193">
        <v>0</v>
      </c>
      <c r="AB4193">
        <v>0</v>
      </c>
      <c r="AC4193">
        <v>0</v>
      </c>
      <c r="AD4193">
        <v>0</v>
      </c>
      <c r="AE4193">
        <v>1.1545754449475567</v>
      </c>
    </row>
    <row r="4194" spans="1:31" x14ac:dyDescent="0.25">
      <c r="A4194">
        <v>2071802</v>
      </c>
      <c r="B4194">
        <v>1</v>
      </c>
      <c r="C4194" t="s">
        <v>80</v>
      </c>
      <c r="D4194" t="s">
        <v>95</v>
      </c>
      <c r="E4194" t="s">
        <v>131</v>
      </c>
      <c r="F4194" t="s">
        <v>12215</v>
      </c>
      <c r="G4194" t="s">
        <v>154</v>
      </c>
      <c r="H4194" t="s">
        <v>134</v>
      </c>
      <c r="I4194" t="s">
        <v>135</v>
      </c>
      <c r="J4194" t="s">
        <v>136</v>
      </c>
      <c r="K4194" t="s">
        <v>155</v>
      </c>
      <c r="L4194" t="s">
        <v>12216</v>
      </c>
      <c r="M4194" t="s">
        <v>12217</v>
      </c>
      <c r="N4194">
        <v>2.540277777</v>
      </c>
      <c r="O4194">
        <v>0</v>
      </c>
      <c r="P4194">
        <v>112</v>
      </c>
      <c r="Q4194">
        <v>0</v>
      </c>
      <c r="R4194">
        <v>0</v>
      </c>
      <c r="S4194">
        <v>8</v>
      </c>
      <c r="T4194">
        <v>7</v>
      </c>
      <c r="U4194">
        <v>1</v>
      </c>
      <c r="V4194">
        <v>0</v>
      </c>
      <c r="W4194">
        <v>0</v>
      </c>
      <c r="X4194">
        <v>56.646828779650264</v>
      </c>
      <c r="Y4194">
        <v>0</v>
      </c>
      <c r="Z4194">
        <v>0</v>
      </c>
      <c r="AA4194">
        <v>215.06339251865964</v>
      </c>
      <c r="AB4194">
        <v>7.9705107502903001</v>
      </c>
      <c r="AC4194">
        <v>315.76994660055379</v>
      </c>
      <c r="AD4194">
        <v>0</v>
      </c>
      <c r="AE4194">
        <v>595.45067864915404</v>
      </c>
    </row>
    <row r="4195" spans="1:31" x14ac:dyDescent="0.25">
      <c r="A4195">
        <v>2072048</v>
      </c>
      <c r="B4195">
        <v>1</v>
      </c>
      <c r="C4195" t="s">
        <v>80</v>
      </c>
      <c r="D4195" t="s">
        <v>96</v>
      </c>
      <c r="E4195" t="s">
        <v>177</v>
      </c>
      <c r="F4195" t="s">
        <v>12218</v>
      </c>
      <c r="G4195" t="s">
        <v>183</v>
      </c>
      <c r="H4195" t="s">
        <v>143</v>
      </c>
      <c r="I4195" t="s">
        <v>135</v>
      </c>
      <c r="J4195" t="s">
        <v>136</v>
      </c>
      <c r="K4195" t="s">
        <v>137</v>
      </c>
      <c r="L4195" t="s">
        <v>12219</v>
      </c>
      <c r="M4195" t="s">
        <v>12220</v>
      </c>
      <c r="N4195">
        <v>4.7633333330000003</v>
      </c>
      <c r="O4195">
        <v>0</v>
      </c>
      <c r="P4195">
        <v>1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3.6053488763062402</v>
      </c>
      <c r="Y4195">
        <v>0</v>
      </c>
      <c r="Z4195">
        <v>0</v>
      </c>
      <c r="AA4195">
        <v>0</v>
      </c>
      <c r="AB4195">
        <v>0</v>
      </c>
      <c r="AC4195">
        <v>0</v>
      </c>
      <c r="AD4195">
        <v>0</v>
      </c>
      <c r="AE4195">
        <v>3.6053488763062402</v>
      </c>
    </row>
    <row r="4196" spans="1:31" x14ac:dyDescent="0.25">
      <c r="A4196">
        <v>2071576</v>
      </c>
      <c r="B4196">
        <v>1</v>
      </c>
      <c r="C4196" t="s">
        <v>80</v>
      </c>
      <c r="D4196" t="s">
        <v>107</v>
      </c>
      <c r="E4196" t="s">
        <v>158</v>
      </c>
      <c r="F4196" t="s">
        <v>12221</v>
      </c>
      <c r="G4196" t="s">
        <v>160</v>
      </c>
      <c r="H4196" t="s">
        <v>143</v>
      </c>
      <c r="I4196" t="s">
        <v>135</v>
      </c>
      <c r="J4196" t="s">
        <v>136</v>
      </c>
      <c r="K4196" t="s">
        <v>137</v>
      </c>
      <c r="L4196" t="s">
        <v>12222</v>
      </c>
      <c r="M4196" t="s">
        <v>12223</v>
      </c>
      <c r="N4196">
        <v>4.2894444439999999</v>
      </c>
      <c r="O4196">
        <v>0</v>
      </c>
      <c r="P4196">
        <v>65</v>
      </c>
      <c r="Q4196">
        <v>0</v>
      </c>
      <c r="R4196">
        <v>0</v>
      </c>
      <c r="S4196">
        <v>0</v>
      </c>
      <c r="T4196">
        <v>2</v>
      </c>
      <c r="U4196">
        <v>0</v>
      </c>
      <c r="V4196">
        <v>0</v>
      </c>
      <c r="W4196">
        <v>0</v>
      </c>
      <c r="X4196">
        <v>61.186535204412685</v>
      </c>
      <c r="Y4196">
        <v>0</v>
      </c>
      <c r="Z4196">
        <v>0</v>
      </c>
      <c r="AA4196">
        <v>0</v>
      </c>
      <c r="AB4196">
        <v>29.607825811720836</v>
      </c>
      <c r="AC4196">
        <v>0</v>
      </c>
      <c r="AD4196">
        <v>0</v>
      </c>
      <c r="AE4196">
        <v>90.794361016133522</v>
      </c>
    </row>
    <row r="4197" spans="1:31" x14ac:dyDescent="0.25">
      <c r="A4197">
        <v>2071696</v>
      </c>
      <c r="B4197">
        <v>1</v>
      </c>
      <c r="C4197" t="s">
        <v>80</v>
      </c>
      <c r="D4197" t="s">
        <v>102</v>
      </c>
      <c r="E4197" t="s">
        <v>158</v>
      </c>
      <c r="F4197" t="s">
        <v>12224</v>
      </c>
      <c r="G4197" t="s">
        <v>160</v>
      </c>
      <c r="H4197" t="s">
        <v>143</v>
      </c>
      <c r="I4197" t="s">
        <v>135</v>
      </c>
      <c r="J4197" t="s">
        <v>136</v>
      </c>
      <c r="K4197" t="s">
        <v>137</v>
      </c>
      <c r="L4197" t="s">
        <v>12225</v>
      </c>
      <c r="M4197" t="s">
        <v>12226</v>
      </c>
      <c r="N4197">
        <v>3.7852777770000001</v>
      </c>
      <c r="O4197">
        <v>0</v>
      </c>
      <c r="P4197">
        <v>11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2.0958187567780344</v>
      </c>
      <c r="Y4197">
        <v>0</v>
      </c>
      <c r="Z4197">
        <v>0</v>
      </c>
      <c r="AA4197">
        <v>0</v>
      </c>
      <c r="AB4197">
        <v>0</v>
      </c>
      <c r="AC4197">
        <v>0</v>
      </c>
      <c r="AD4197">
        <v>0</v>
      </c>
      <c r="AE4197">
        <v>2.0958187567780344</v>
      </c>
    </row>
    <row r="4198" spans="1:31" x14ac:dyDescent="0.25">
      <c r="A4198">
        <v>2071719</v>
      </c>
      <c r="B4198">
        <v>1</v>
      </c>
      <c r="C4198" t="s">
        <v>81</v>
      </c>
      <c r="D4198" t="s">
        <v>127</v>
      </c>
      <c r="E4198" t="s">
        <v>158</v>
      </c>
      <c r="F4198" t="s">
        <v>12227</v>
      </c>
      <c r="G4198" t="s">
        <v>160</v>
      </c>
      <c r="H4198" t="s">
        <v>143</v>
      </c>
      <c r="I4198" t="s">
        <v>135</v>
      </c>
      <c r="J4198" t="s">
        <v>136</v>
      </c>
      <c r="K4198" t="s">
        <v>137</v>
      </c>
      <c r="L4198" t="s">
        <v>12228</v>
      </c>
      <c r="M4198" t="s">
        <v>12229</v>
      </c>
      <c r="N4198">
        <v>4.5305555550000003</v>
      </c>
      <c r="O4198">
        <v>0</v>
      </c>
      <c r="P4198">
        <v>23</v>
      </c>
      <c r="Q4198">
        <v>0</v>
      </c>
      <c r="R4198">
        <v>1</v>
      </c>
      <c r="S4198">
        <v>0</v>
      </c>
      <c r="T4198">
        <v>3</v>
      </c>
      <c r="U4198">
        <v>0</v>
      </c>
      <c r="V4198">
        <v>0</v>
      </c>
      <c r="W4198">
        <v>0</v>
      </c>
      <c r="X4198">
        <v>22.371375703305436</v>
      </c>
      <c r="Y4198">
        <v>0</v>
      </c>
      <c r="Z4198">
        <v>0</v>
      </c>
      <c r="AA4198">
        <v>0</v>
      </c>
      <c r="AB4198">
        <v>14.180474066466761</v>
      </c>
      <c r="AC4198">
        <v>0</v>
      </c>
      <c r="AD4198">
        <v>0</v>
      </c>
      <c r="AE4198">
        <v>36.551849769772197</v>
      </c>
    </row>
    <row r="4199" spans="1:31" x14ac:dyDescent="0.25">
      <c r="A4199">
        <v>2071596</v>
      </c>
      <c r="B4199">
        <v>1</v>
      </c>
      <c r="C4199" t="s">
        <v>80</v>
      </c>
      <c r="D4199" t="s">
        <v>106</v>
      </c>
      <c r="E4199" t="s">
        <v>158</v>
      </c>
      <c r="F4199" t="s">
        <v>12230</v>
      </c>
      <c r="G4199" t="s">
        <v>160</v>
      </c>
      <c r="H4199" t="s">
        <v>143</v>
      </c>
      <c r="I4199" t="s">
        <v>135</v>
      </c>
      <c r="J4199" t="s">
        <v>136</v>
      </c>
      <c r="K4199" t="s">
        <v>137</v>
      </c>
      <c r="L4199" t="s">
        <v>12231</v>
      </c>
      <c r="M4199" t="s">
        <v>12232</v>
      </c>
      <c r="N4199">
        <v>2.1316666660000001</v>
      </c>
      <c r="O4199">
        <v>0</v>
      </c>
      <c r="P4199">
        <v>34</v>
      </c>
      <c r="Q4199">
        <v>0</v>
      </c>
      <c r="R4199">
        <v>1</v>
      </c>
      <c r="S4199">
        <v>0</v>
      </c>
      <c r="T4199">
        <v>3</v>
      </c>
      <c r="U4199">
        <v>0</v>
      </c>
      <c r="V4199">
        <v>0</v>
      </c>
      <c r="W4199">
        <v>0</v>
      </c>
      <c r="X4199">
        <v>11.873611394844236</v>
      </c>
      <c r="Y4199">
        <v>0</v>
      </c>
      <c r="Z4199">
        <v>2.9292734540312404</v>
      </c>
      <c r="AA4199">
        <v>0</v>
      </c>
      <c r="AB4199">
        <v>0.82142515953629336</v>
      </c>
      <c r="AC4199">
        <v>0</v>
      </c>
      <c r="AD4199">
        <v>0</v>
      </c>
      <c r="AE4199">
        <v>15.624310008411769</v>
      </c>
    </row>
    <row r="4200" spans="1:31" x14ac:dyDescent="0.25">
      <c r="A4200">
        <v>2072031</v>
      </c>
      <c r="B4200">
        <v>1</v>
      </c>
      <c r="C4200" t="s">
        <v>81</v>
      </c>
      <c r="D4200" t="s">
        <v>121</v>
      </c>
      <c r="E4200" t="s">
        <v>146</v>
      </c>
      <c r="F4200" t="s">
        <v>5775</v>
      </c>
      <c r="G4200" t="s">
        <v>133</v>
      </c>
      <c r="H4200" t="s">
        <v>134</v>
      </c>
      <c r="I4200" t="s">
        <v>259</v>
      </c>
      <c r="J4200" t="s">
        <v>136</v>
      </c>
      <c r="K4200" t="s">
        <v>137</v>
      </c>
      <c r="L4200" t="s">
        <v>12233</v>
      </c>
      <c r="M4200" t="s">
        <v>12234</v>
      </c>
      <c r="N4200">
        <v>9.1666660000000004E-3</v>
      </c>
      <c r="O4200">
        <v>0</v>
      </c>
      <c r="P4200">
        <v>1121</v>
      </c>
      <c r="Q4200">
        <v>3</v>
      </c>
      <c r="R4200">
        <v>105</v>
      </c>
      <c r="S4200">
        <v>6</v>
      </c>
      <c r="T4200">
        <v>70</v>
      </c>
      <c r="U4200">
        <v>0</v>
      </c>
      <c r="V4200">
        <v>0</v>
      </c>
      <c r="W4200">
        <v>0</v>
      </c>
      <c r="X4200">
        <v>1.2968738157267676</v>
      </c>
      <c r="Y4200">
        <v>3.2416412514447504E-2</v>
      </c>
      <c r="Z4200">
        <v>0.2966814695083434</v>
      </c>
      <c r="AA4200">
        <v>0.20610874237303167</v>
      </c>
      <c r="AB4200">
        <v>0.33101960659941254</v>
      </c>
      <c r="AC4200">
        <v>0</v>
      </c>
      <c r="AD4200">
        <v>0</v>
      </c>
      <c r="AE4200">
        <v>2.1631000467220027</v>
      </c>
    </row>
    <row r="4201" spans="1:31" x14ac:dyDescent="0.25">
      <c r="A4201">
        <v>2071533</v>
      </c>
      <c r="B4201">
        <v>1</v>
      </c>
      <c r="C4201" t="s">
        <v>80</v>
      </c>
      <c r="D4201" t="s">
        <v>84</v>
      </c>
      <c r="E4201" t="s">
        <v>177</v>
      </c>
      <c r="F4201" t="s">
        <v>12235</v>
      </c>
      <c r="G4201" t="s">
        <v>183</v>
      </c>
      <c r="H4201" t="s">
        <v>143</v>
      </c>
      <c r="I4201" t="s">
        <v>135</v>
      </c>
      <c r="J4201" t="s">
        <v>136</v>
      </c>
      <c r="K4201" t="s">
        <v>137</v>
      </c>
      <c r="L4201" t="s">
        <v>12236</v>
      </c>
      <c r="M4201" t="s">
        <v>12237</v>
      </c>
      <c r="N4201">
        <v>3.634166666</v>
      </c>
      <c r="O4201">
        <v>0</v>
      </c>
      <c r="P4201">
        <v>1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2.1160010366575968</v>
      </c>
      <c r="Y4201">
        <v>0</v>
      </c>
      <c r="Z4201">
        <v>0</v>
      </c>
      <c r="AA4201">
        <v>0</v>
      </c>
      <c r="AB4201">
        <v>0</v>
      </c>
      <c r="AC4201">
        <v>0</v>
      </c>
      <c r="AD4201">
        <v>0</v>
      </c>
      <c r="AE4201">
        <v>2.1160010366575968</v>
      </c>
    </row>
    <row r="4202" spans="1:31" x14ac:dyDescent="0.25">
      <c r="A4202">
        <v>2071384</v>
      </c>
      <c r="B4202">
        <v>1</v>
      </c>
      <c r="C4202" t="s">
        <v>80</v>
      </c>
      <c r="D4202" t="s">
        <v>103</v>
      </c>
      <c r="E4202" t="s">
        <v>131</v>
      </c>
      <c r="F4202" t="s">
        <v>12238</v>
      </c>
      <c r="G4202" t="s">
        <v>133</v>
      </c>
      <c r="H4202" t="s">
        <v>134</v>
      </c>
      <c r="I4202" t="s">
        <v>135</v>
      </c>
      <c r="J4202" t="s">
        <v>136</v>
      </c>
      <c r="K4202" t="s">
        <v>137</v>
      </c>
      <c r="L4202" t="s">
        <v>12239</v>
      </c>
      <c r="M4202" t="s">
        <v>12240</v>
      </c>
      <c r="N4202">
        <v>0.48472222199999998</v>
      </c>
      <c r="O4202">
        <v>21</v>
      </c>
      <c r="P4202">
        <v>5258</v>
      </c>
      <c r="Q4202">
        <v>60</v>
      </c>
      <c r="R4202">
        <v>549</v>
      </c>
      <c r="S4202">
        <v>96</v>
      </c>
      <c r="T4202">
        <v>1099</v>
      </c>
      <c r="U4202">
        <v>17</v>
      </c>
      <c r="V4202">
        <v>3</v>
      </c>
      <c r="W4202">
        <v>4.2188326394235443</v>
      </c>
      <c r="X4202">
        <v>361.17100506314995</v>
      </c>
      <c r="Y4202">
        <v>126.00108646663135</v>
      </c>
      <c r="Z4202">
        <v>60.537740563400021</v>
      </c>
      <c r="AA4202">
        <v>259.86273471235052</v>
      </c>
      <c r="AB4202">
        <v>135.93315168824563</v>
      </c>
      <c r="AC4202">
        <v>498.69577435281781</v>
      </c>
      <c r="AD4202">
        <v>37.525440907702219</v>
      </c>
      <c r="AE4202">
        <v>1483.9457663937212</v>
      </c>
    </row>
    <row r="4203" spans="1:31" x14ac:dyDescent="0.25">
      <c r="A4203">
        <v>2071925</v>
      </c>
      <c r="B4203">
        <v>1</v>
      </c>
      <c r="C4203" t="s">
        <v>80</v>
      </c>
      <c r="D4203" t="s">
        <v>110</v>
      </c>
      <c r="E4203" t="s">
        <v>177</v>
      </c>
      <c r="F4203" t="s">
        <v>12241</v>
      </c>
      <c r="G4203" t="s">
        <v>183</v>
      </c>
      <c r="H4203" t="s">
        <v>143</v>
      </c>
      <c r="I4203" t="s">
        <v>135</v>
      </c>
      <c r="J4203" t="s">
        <v>136</v>
      </c>
      <c r="K4203" t="s">
        <v>137</v>
      </c>
      <c r="L4203" t="s">
        <v>12242</v>
      </c>
      <c r="M4203" t="s">
        <v>12243</v>
      </c>
      <c r="N4203">
        <v>3.3202777769999998</v>
      </c>
      <c r="O4203">
        <v>0</v>
      </c>
      <c r="P4203">
        <v>1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0.51142812510530999</v>
      </c>
      <c r="Y4203">
        <v>0</v>
      </c>
      <c r="Z4203">
        <v>0</v>
      </c>
      <c r="AA4203">
        <v>0</v>
      </c>
      <c r="AB4203">
        <v>0</v>
      </c>
      <c r="AC4203">
        <v>0</v>
      </c>
      <c r="AD4203">
        <v>0</v>
      </c>
      <c r="AE4203">
        <v>0.51142812510530999</v>
      </c>
    </row>
    <row r="4204" spans="1:31" x14ac:dyDescent="0.25">
      <c r="A4204">
        <v>2072131</v>
      </c>
      <c r="B4204">
        <v>1</v>
      </c>
      <c r="C4204" t="s">
        <v>80</v>
      </c>
      <c r="D4204" t="s">
        <v>100</v>
      </c>
      <c r="E4204" t="s">
        <v>158</v>
      </c>
      <c r="F4204" t="s">
        <v>12244</v>
      </c>
      <c r="G4204" t="s">
        <v>385</v>
      </c>
      <c r="H4204" t="s">
        <v>143</v>
      </c>
      <c r="I4204" t="s">
        <v>135</v>
      </c>
      <c r="J4204" t="s">
        <v>136</v>
      </c>
      <c r="K4204" t="s">
        <v>137</v>
      </c>
      <c r="L4204" t="s">
        <v>12245</v>
      </c>
      <c r="M4204" t="s">
        <v>12246</v>
      </c>
      <c r="N4204">
        <v>2.543055555</v>
      </c>
      <c r="O4204">
        <v>0</v>
      </c>
      <c r="P4204">
        <v>36</v>
      </c>
      <c r="Q4204">
        <v>0</v>
      </c>
      <c r="R4204">
        <v>19</v>
      </c>
      <c r="S4204">
        <v>0</v>
      </c>
      <c r="T4204">
        <v>2</v>
      </c>
      <c r="U4204">
        <v>0</v>
      </c>
      <c r="V4204">
        <v>0</v>
      </c>
      <c r="W4204">
        <v>0</v>
      </c>
      <c r="X4204">
        <v>19.055824033798864</v>
      </c>
      <c r="Y4204">
        <v>0</v>
      </c>
      <c r="Z4204">
        <v>7.2571959986255239</v>
      </c>
      <c r="AA4204">
        <v>0</v>
      </c>
      <c r="AB4204">
        <v>3.9762378600725001</v>
      </c>
      <c r="AC4204">
        <v>0</v>
      </c>
      <c r="AD4204">
        <v>0</v>
      </c>
      <c r="AE4204">
        <v>30.289257892496888</v>
      </c>
    </row>
    <row r="4205" spans="1:31" x14ac:dyDescent="0.25">
      <c r="A4205">
        <v>2071467</v>
      </c>
      <c r="B4205">
        <v>1</v>
      </c>
      <c r="C4205" t="s">
        <v>80</v>
      </c>
      <c r="D4205" t="s">
        <v>106</v>
      </c>
      <c r="E4205" t="s">
        <v>158</v>
      </c>
      <c r="F4205" t="s">
        <v>12247</v>
      </c>
      <c r="G4205" t="s">
        <v>160</v>
      </c>
      <c r="H4205" t="s">
        <v>143</v>
      </c>
      <c r="I4205" t="s">
        <v>135</v>
      </c>
      <c r="J4205" t="s">
        <v>136</v>
      </c>
      <c r="K4205" t="s">
        <v>137</v>
      </c>
      <c r="L4205" t="s">
        <v>12248</v>
      </c>
      <c r="M4205" t="s">
        <v>12249</v>
      </c>
      <c r="N4205">
        <v>4.000555555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1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1.4366848092268574</v>
      </c>
      <c r="AC4205">
        <v>0</v>
      </c>
      <c r="AD4205">
        <v>0</v>
      </c>
      <c r="AE4205">
        <v>1.4366848092268574</v>
      </c>
    </row>
    <row r="4206" spans="1:31" x14ac:dyDescent="0.25">
      <c r="A4206">
        <v>2071799</v>
      </c>
      <c r="B4206">
        <v>1</v>
      </c>
      <c r="C4206" t="s">
        <v>80</v>
      </c>
      <c r="D4206" t="s">
        <v>107</v>
      </c>
      <c r="E4206" t="s">
        <v>177</v>
      </c>
      <c r="F4206" t="s">
        <v>12250</v>
      </c>
      <c r="G4206" t="s">
        <v>183</v>
      </c>
      <c r="H4206" t="s">
        <v>143</v>
      </c>
      <c r="I4206" t="s">
        <v>135</v>
      </c>
      <c r="J4206" t="s">
        <v>136</v>
      </c>
      <c r="K4206" t="s">
        <v>137</v>
      </c>
      <c r="L4206" t="s">
        <v>12251</v>
      </c>
      <c r="M4206" t="s">
        <v>12252</v>
      </c>
      <c r="N4206">
        <v>4.7050000000000001</v>
      </c>
      <c r="O4206">
        <v>0</v>
      </c>
      <c r="P4206">
        <v>1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0.72234891033370008</v>
      </c>
      <c r="Y4206">
        <v>0</v>
      </c>
      <c r="Z4206">
        <v>0</v>
      </c>
      <c r="AA4206">
        <v>0</v>
      </c>
      <c r="AB4206">
        <v>0</v>
      </c>
      <c r="AC4206">
        <v>0</v>
      </c>
      <c r="AD4206">
        <v>0</v>
      </c>
      <c r="AE4206">
        <v>0.72234891033370008</v>
      </c>
    </row>
    <row r="4207" spans="1:31" x14ac:dyDescent="0.25">
      <c r="A4207">
        <v>2071991</v>
      </c>
      <c r="B4207">
        <v>1</v>
      </c>
      <c r="C4207" t="s">
        <v>80</v>
      </c>
      <c r="D4207" t="s">
        <v>105</v>
      </c>
      <c r="E4207" t="s">
        <v>177</v>
      </c>
      <c r="F4207" t="s">
        <v>12253</v>
      </c>
      <c r="G4207" t="s">
        <v>179</v>
      </c>
      <c r="H4207" t="s">
        <v>143</v>
      </c>
      <c r="I4207" t="s">
        <v>135</v>
      </c>
      <c r="J4207" t="s">
        <v>136</v>
      </c>
      <c r="K4207" t="s">
        <v>137</v>
      </c>
      <c r="L4207" t="s">
        <v>12254</v>
      </c>
      <c r="M4207" t="s">
        <v>12255</v>
      </c>
      <c r="N4207">
        <v>11.68</v>
      </c>
      <c r="O4207">
        <v>0</v>
      </c>
      <c r="P4207">
        <v>29</v>
      </c>
      <c r="Q4207">
        <v>0</v>
      </c>
      <c r="R4207">
        <v>0</v>
      </c>
      <c r="S4207">
        <v>0</v>
      </c>
      <c r="T4207">
        <v>1</v>
      </c>
      <c r="U4207">
        <v>0</v>
      </c>
      <c r="V4207">
        <v>0</v>
      </c>
      <c r="W4207">
        <v>0</v>
      </c>
      <c r="X4207">
        <v>88.124078782831333</v>
      </c>
      <c r="Y4207">
        <v>0</v>
      </c>
      <c r="Z4207">
        <v>0</v>
      </c>
      <c r="AA4207">
        <v>0</v>
      </c>
      <c r="AB4207">
        <v>1.6652200605473904</v>
      </c>
      <c r="AC4207">
        <v>0</v>
      </c>
      <c r="AD4207">
        <v>0</v>
      </c>
      <c r="AE4207">
        <v>89.789298843378717</v>
      </c>
    </row>
    <row r="4208" spans="1:31" x14ac:dyDescent="0.25">
      <c r="A4208">
        <v>2071490</v>
      </c>
      <c r="B4208">
        <v>1</v>
      </c>
      <c r="C4208" t="s">
        <v>80</v>
      </c>
      <c r="D4208" t="s">
        <v>108</v>
      </c>
      <c r="E4208" t="s">
        <v>158</v>
      </c>
      <c r="F4208" t="s">
        <v>12256</v>
      </c>
      <c r="G4208" t="s">
        <v>160</v>
      </c>
      <c r="H4208" t="s">
        <v>143</v>
      </c>
      <c r="I4208" t="s">
        <v>135</v>
      </c>
      <c r="J4208" t="s">
        <v>136</v>
      </c>
      <c r="K4208" t="s">
        <v>137</v>
      </c>
      <c r="L4208" t="s">
        <v>12257</v>
      </c>
      <c r="M4208" t="s">
        <v>12258</v>
      </c>
      <c r="N4208">
        <v>7.8419444440000001</v>
      </c>
      <c r="O4208">
        <v>0</v>
      </c>
      <c r="P4208">
        <v>23</v>
      </c>
      <c r="Q4208">
        <v>0</v>
      </c>
      <c r="R4208">
        <v>3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20.306767739330581</v>
      </c>
      <c r="Y4208">
        <v>0</v>
      </c>
      <c r="Z4208">
        <v>1.5701098439829444</v>
      </c>
      <c r="AA4208">
        <v>0</v>
      </c>
      <c r="AB4208">
        <v>0</v>
      </c>
      <c r="AC4208">
        <v>0</v>
      </c>
      <c r="AD4208">
        <v>0</v>
      </c>
      <c r="AE4208">
        <v>21.876877583313526</v>
      </c>
    </row>
    <row r="4209" spans="1:31" x14ac:dyDescent="0.25">
      <c r="A4209">
        <v>2071822</v>
      </c>
      <c r="B4209">
        <v>1</v>
      </c>
      <c r="C4209" t="s">
        <v>80</v>
      </c>
      <c r="D4209" t="s">
        <v>88</v>
      </c>
      <c r="E4209" t="s">
        <v>177</v>
      </c>
      <c r="F4209" t="s">
        <v>12259</v>
      </c>
      <c r="G4209" t="s">
        <v>183</v>
      </c>
      <c r="H4209" t="s">
        <v>143</v>
      </c>
      <c r="I4209" t="s">
        <v>135</v>
      </c>
      <c r="J4209" t="s">
        <v>136</v>
      </c>
      <c r="K4209" t="s">
        <v>137</v>
      </c>
      <c r="L4209" t="s">
        <v>12260</v>
      </c>
      <c r="M4209" t="s">
        <v>12261</v>
      </c>
      <c r="N4209">
        <v>5.3927777770000001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1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  <c r="AA4209">
        <v>0</v>
      </c>
      <c r="AB4209">
        <v>14.333193049917195</v>
      </c>
      <c r="AC4209">
        <v>0</v>
      </c>
      <c r="AD4209">
        <v>0</v>
      </c>
      <c r="AE4209">
        <v>14.333193049917195</v>
      </c>
    </row>
    <row r="4210" spans="1:31" x14ac:dyDescent="0.25">
      <c r="A4210">
        <v>2072154</v>
      </c>
      <c r="B4210">
        <v>1</v>
      </c>
      <c r="C4210" t="s">
        <v>81</v>
      </c>
      <c r="D4210" t="s">
        <v>118</v>
      </c>
      <c r="E4210" t="s">
        <v>177</v>
      </c>
      <c r="F4210" t="s">
        <v>12262</v>
      </c>
      <c r="G4210" t="s">
        <v>183</v>
      </c>
      <c r="H4210" t="s">
        <v>143</v>
      </c>
      <c r="I4210" t="s">
        <v>135</v>
      </c>
      <c r="J4210" t="s">
        <v>136</v>
      </c>
      <c r="K4210" t="s">
        <v>137</v>
      </c>
      <c r="L4210" t="s">
        <v>12263</v>
      </c>
      <c r="M4210" t="s">
        <v>12264</v>
      </c>
      <c r="N4210">
        <v>1.839722222</v>
      </c>
      <c r="O4210">
        <v>0</v>
      </c>
      <c r="P4210">
        <v>2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0.82977231400677842</v>
      </c>
      <c r="Y4210">
        <v>0</v>
      </c>
      <c r="Z4210">
        <v>0</v>
      </c>
      <c r="AA4210">
        <v>0</v>
      </c>
      <c r="AB4210">
        <v>0</v>
      </c>
      <c r="AC4210">
        <v>0</v>
      </c>
      <c r="AD4210">
        <v>0</v>
      </c>
      <c r="AE4210">
        <v>0.82977231400677842</v>
      </c>
    </row>
    <row r="4211" spans="1:31" x14ac:dyDescent="0.25">
      <c r="A4211">
        <v>2071845</v>
      </c>
      <c r="B4211">
        <v>1</v>
      </c>
      <c r="C4211" t="s">
        <v>80</v>
      </c>
      <c r="D4211" t="s">
        <v>95</v>
      </c>
      <c r="E4211" t="s">
        <v>146</v>
      </c>
      <c r="F4211" t="s">
        <v>12162</v>
      </c>
      <c r="G4211" t="s">
        <v>133</v>
      </c>
      <c r="H4211" t="s">
        <v>134</v>
      </c>
      <c r="I4211" t="s">
        <v>135</v>
      </c>
      <c r="J4211" t="s">
        <v>136</v>
      </c>
      <c r="K4211" t="s">
        <v>137</v>
      </c>
      <c r="L4211" t="s">
        <v>12265</v>
      </c>
      <c r="M4211" t="s">
        <v>12266</v>
      </c>
      <c r="N4211">
        <v>0.821944444</v>
      </c>
      <c r="O4211">
        <v>5</v>
      </c>
      <c r="P4211">
        <v>2171</v>
      </c>
      <c r="Q4211">
        <v>26</v>
      </c>
      <c r="R4211">
        <v>21</v>
      </c>
      <c r="S4211">
        <v>23</v>
      </c>
      <c r="T4211">
        <v>105</v>
      </c>
      <c r="U4211">
        <v>1</v>
      </c>
      <c r="V4211">
        <v>0</v>
      </c>
      <c r="W4211">
        <v>6.2533311084743826</v>
      </c>
      <c r="X4211">
        <v>366.13849067073477</v>
      </c>
      <c r="Y4211">
        <v>70.015186022575634</v>
      </c>
      <c r="Z4211">
        <v>4.2737730872567683</v>
      </c>
      <c r="AA4211">
        <v>329.81826491776275</v>
      </c>
      <c r="AB4211">
        <v>81.379479034824158</v>
      </c>
      <c r="AC4211">
        <v>5.4970352266517057</v>
      </c>
      <c r="AD4211">
        <v>0</v>
      </c>
      <c r="AE4211">
        <v>863.37556006828015</v>
      </c>
    </row>
    <row r="4212" spans="1:31" x14ac:dyDescent="0.25">
      <c r="A4212">
        <v>2071513</v>
      </c>
      <c r="B4212">
        <v>1</v>
      </c>
      <c r="C4212" t="s">
        <v>81</v>
      </c>
      <c r="D4212" t="s">
        <v>118</v>
      </c>
      <c r="E4212" t="s">
        <v>131</v>
      </c>
      <c r="F4212" t="s">
        <v>12267</v>
      </c>
      <c r="G4212" t="s">
        <v>133</v>
      </c>
      <c r="H4212" t="s">
        <v>134</v>
      </c>
      <c r="I4212" t="s">
        <v>135</v>
      </c>
      <c r="J4212" t="s">
        <v>136</v>
      </c>
      <c r="K4212" t="s">
        <v>137</v>
      </c>
      <c r="L4212" t="s">
        <v>12268</v>
      </c>
      <c r="M4212" t="s">
        <v>12269</v>
      </c>
      <c r="N4212">
        <v>1.227777777</v>
      </c>
      <c r="O4212">
        <v>0</v>
      </c>
      <c r="P4212">
        <v>206</v>
      </c>
      <c r="Q4212">
        <v>0</v>
      </c>
      <c r="R4212">
        <v>3</v>
      </c>
      <c r="S4212">
        <v>0</v>
      </c>
      <c r="T4212">
        <v>15</v>
      </c>
      <c r="U4212">
        <v>0</v>
      </c>
      <c r="V4212">
        <v>0</v>
      </c>
      <c r="W4212">
        <v>0</v>
      </c>
      <c r="X4212">
        <v>47.095085799942936</v>
      </c>
      <c r="Y4212">
        <v>0</v>
      </c>
      <c r="Z4212">
        <v>0.10972236215025501</v>
      </c>
      <c r="AA4212">
        <v>0</v>
      </c>
      <c r="AB4212">
        <v>3.5398196767325008</v>
      </c>
      <c r="AC4212">
        <v>0</v>
      </c>
      <c r="AD4212">
        <v>0</v>
      </c>
      <c r="AE4212">
        <v>50.744627838825693</v>
      </c>
    </row>
    <row r="4213" spans="1:31" x14ac:dyDescent="0.25">
      <c r="A4213">
        <v>2071636</v>
      </c>
      <c r="B4213">
        <v>1</v>
      </c>
      <c r="C4213" t="s">
        <v>80</v>
      </c>
      <c r="D4213" t="s">
        <v>95</v>
      </c>
      <c r="E4213" t="s">
        <v>146</v>
      </c>
      <c r="F4213" t="s">
        <v>12270</v>
      </c>
      <c r="G4213" t="s">
        <v>133</v>
      </c>
      <c r="H4213" t="s">
        <v>134</v>
      </c>
      <c r="I4213" t="s">
        <v>135</v>
      </c>
      <c r="J4213" t="s">
        <v>136</v>
      </c>
      <c r="K4213" t="s">
        <v>137</v>
      </c>
      <c r="L4213" t="s">
        <v>12271</v>
      </c>
      <c r="M4213" t="s">
        <v>12272</v>
      </c>
      <c r="N4213">
        <v>0.27138888799999999</v>
      </c>
      <c r="O4213">
        <v>3</v>
      </c>
      <c r="P4213">
        <v>644</v>
      </c>
      <c r="Q4213">
        <v>23</v>
      </c>
      <c r="R4213">
        <v>7</v>
      </c>
      <c r="S4213">
        <v>29</v>
      </c>
      <c r="T4213">
        <v>33</v>
      </c>
      <c r="U4213">
        <v>0</v>
      </c>
      <c r="V4213">
        <v>0</v>
      </c>
      <c r="W4213">
        <v>0.63194816127195996</v>
      </c>
      <c r="X4213">
        <v>38.906319613293526</v>
      </c>
      <c r="Y4213">
        <v>29.911663561096596</v>
      </c>
      <c r="Z4213">
        <v>0.8778677958126222</v>
      </c>
      <c r="AA4213">
        <v>134.47024447805637</v>
      </c>
      <c r="AB4213">
        <v>3.1191270319296729</v>
      </c>
      <c r="AC4213">
        <v>0</v>
      </c>
      <c r="AD4213">
        <v>0</v>
      </c>
      <c r="AE4213">
        <v>207.91717064146076</v>
      </c>
    </row>
    <row r="4214" spans="1:31" x14ac:dyDescent="0.25">
      <c r="A4214">
        <v>2071968</v>
      </c>
      <c r="B4214">
        <v>1</v>
      </c>
      <c r="C4214" t="s">
        <v>81</v>
      </c>
      <c r="D4214" t="s">
        <v>113</v>
      </c>
      <c r="E4214" t="s">
        <v>146</v>
      </c>
      <c r="F4214" t="s">
        <v>12273</v>
      </c>
      <c r="G4214" t="s">
        <v>513</v>
      </c>
      <c r="H4214" t="s">
        <v>134</v>
      </c>
      <c r="I4214" t="s">
        <v>135</v>
      </c>
      <c r="J4214" t="s">
        <v>136</v>
      </c>
      <c r="K4214" t="s">
        <v>155</v>
      </c>
      <c r="L4214" t="s">
        <v>12274</v>
      </c>
      <c r="M4214" t="s">
        <v>12275</v>
      </c>
      <c r="N4214">
        <v>0.22643333299999999</v>
      </c>
      <c r="O4214">
        <v>0</v>
      </c>
      <c r="P4214">
        <v>2740</v>
      </c>
      <c r="Q4214">
        <v>2</v>
      </c>
      <c r="R4214">
        <v>88</v>
      </c>
      <c r="S4214">
        <v>3</v>
      </c>
      <c r="T4214">
        <v>221</v>
      </c>
      <c r="U4214">
        <v>2</v>
      </c>
      <c r="V4214">
        <v>1</v>
      </c>
      <c r="W4214">
        <v>0</v>
      </c>
      <c r="X4214">
        <v>117.33041315904137</v>
      </c>
      <c r="Y4214">
        <v>1.7767740790952398</v>
      </c>
      <c r="Z4214">
        <v>6.4748304484991586</v>
      </c>
      <c r="AA4214">
        <v>1.4918397141398934</v>
      </c>
      <c r="AB4214">
        <v>50.111244103290439</v>
      </c>
      <c r="AC4214">
        <v>43.51563534316</v>
      </c>
      <c r="AD4214">
        <v>0.22925284927150666</v>
      </c>
      <c r="AE4214">
        <v>220.92998969649761</v>
      </c>
    </row>
    <row r="4215" spans="1:31" x14ac:dyDescent="0.25">
      <c r="A4215">
        <v>2071868</v>
      </c>
      <c r="B4215">
        <v>1</v>
      </c>
      <c r="C4215" t="s">
        <v>80</v>
      </c>
      <c r="D4215" t="s">
        <v>95</v>
      </c>
      <c r="E4215" t="s">
        <v>169</v>
      </c>
      <c r="F4215" t="s">
        <v>12276</v>
      </c>
      <c r="G4215" t="s">
        <v>171</v>
      </c>
      <c r="H4215" t="s">
        <v>134</v>
      </c>
      <c r="I4215" t="s">
        <v>135</v>
      </c>
      <c r="J4215" t="s">
        <v>136</v>
      </c>
      <c r="K4215" t="s">
        <v>137</v>
      </c>
      <c r="L4215" t="s">
        <v>12277</v>
      </c>
      <c r="M4215" t="s">
        <v>12278</v>
      </c>
      <c r="N4215">
        <v>2.9402777769999999</v>
      </c>
      <c r="O4215">
        <v>0</v>
      </c>
      <c r="P4215">
        <v>137</v>
      </c>
      <c r="Q4215">
        <v>0</v>
      </c>
      <c r="R4215">
        <v>1</v>
      </c>
      <c r="S4215">
        <v>17</v>
      </c>
      <c r="T4215">
        <v>8</v>
      </c>
      <c r="U4215">
        <v>1</v>
      </c>
      <c r="V4215">
        <v>0</v>
      </c>
      <c r="W4215">
        <v>0</v>
      </c>
      <c r="X4215">
        <v>84.007753962935084</v>
      </c>
      <c r="Y4215">
        <v>0</v>
      </c>
      <c r="Z4215">
        <v>0.11282545999917364</v>
      </c>
      <c r="AA4215">
        <v>283.24370800579209</v>
      </c>
      <c r="AB4215">
        <v>29.280781335255519</v>
      </c>
      <c r="AC4215">
        <v>17.852020951497675</v>
      </c>
      <c r="AD4215">
        <v>0</v>
      </c>
      <c r="AE4215">
        <v>414.49708971547955</v>
      </c>
    </row>
    <row r="4216" spans="1:31" x14ac:dyDescent="0.25">
      <c r="A4216">
        <v>2071450</v>
      </c>
      <c r="B4216">
        <v>1</v>
      </c>
      <c r="C4216" t="s">
        <v>80</v>
      </c>
      <c r="D4216" t="s">
        <v>108</v>
      </c>
      <c r="E4216" t="s">
        <v>140</v>
      </c>
      <c r="F4216" t="s">
        <v>12279</v>
      </c>
      <c r="G4216" t="s">
        <v>142</v>
      </c>
      <c r="H4216" t="s">
        <v>143</v>
      </c>
      <c r="I4216" t="s">
        <v>135</v>
      </c>
      <c r="J4216" t="s">
        <v>136</v>
      </c>
      <c r="K4216" t="s">
        <v>137</v>
      </c>
      <c r="L4216" t="s">
        <v>12280</v>
      </c>
      <c r="M4216" t="s">
        <v>12281</v>
      </c>
      <c r="N4216">
        <v>6.4602777769999999</v>
      </c>
      <c r="O4216">
        <v>0</v>
      </c>
      <c r="P4216">
        <v>32</v>
      </c>
      <c r="Q4216">
        <v>0</v>
      </c>
      <c r="R4216">
        <v>13</v>
      </c>
      <c r="S4216">
        <v>0</v>
      </c>
      <c r="T4216">
        <v>5</v>
      </c>
      <c r="U4216">
        <v>0</v>
      </c>
      <c r="V4216">
        <v>0</v>
      </c>
      <c r="W4216">
        <v>0</v>
      </c>
      <c r="X4216">
        <v>36.897378087372402</v>
      </c>
      <c r="Y4216">
        <v>0</v>
      </c>
      <c r="Z4216">
        <v>33.160806212763895</v>
      </c>
      <c r="AA4216">
        <v>0</v>
      </c>
      <c r="AB4216">
        <v>34.195350098742189</v>
      </c>
      <c r="AC4216">
        <v>0</v>
      </c>
      <c r="AD4216">
        <v>0</v>
      </c>
      <c r="AE4216">
        <v>104.25353439887849</v>
      </c>
    </row>
    <row r="4217" spans="1:31" x14ac:dyDescent="0.25">
      <c r="A4217">
        <v>2071805</v>
      </c>
      <c r="B4217">
        <v>1</v>
      </c>
      <c r="C4217" t="s">
        <v>81</v>
      </c>
      <c r="D4217" t="s">
        <v>113</v>
      </c>
      <c r="E4217" t="s">
        <v>158</v>
      </c>
      <c r="F4217" t="s">
        <v>5517</v>
      </c>
      <c r="G4217" t="s">
        <v>160</v>
      </c>
      <c r="H4217" t="s">
        <v>143</v>
      </c>
      <c r="I4217" t="s">
        <v>135</v>
      </c>
      <c r="J4217" t="s">
        <v>136</v>
      </c>
      <c r="K4217" t="s">
        <v>137</v>
      </c>
      <c r="L4217" t="s">
        <v>12282</v>
      </c>
      <c r="M4217" t="s">
        <v>12283</v>
      </c>
      <c r="N4217">
        <v>5.3205555550000003</v>
      </c>
      <c r="O4217">
        <v>0</v>
      </c>
      <c r="P4217">
        <v>14</v>
      </c>
      <c r="Q4217">
        <v>0</v>
      </c>
      <c r="R4217">
        <v>1</v>
      </c>
      <c r="S4217">
        <v>0</v>
      </c>
      <c r="T4217">
        <v>1</v>
      </c>
      <c r="U4217">
        <v>0</v>
      </c>
      <c r="V4217">
        <v>0</v>
      </c>
      <c r="W4217">
        <v>0</v>
      </c>
      <c r="X4217">
        <v>11.209658821143668</v>
      </c>
      <c r="Y4217">
        <v>0</v>
      </c>
      <c r="Z4217">
        <v>0.26152165853002662</v>
      </c>
      <c r="AA4217">
        <v>0</v>
      </c>
      <c r="AB4217">
        <v>3.0780192210304178</v>
      </c>
      <c r="AC4217">
        <v>0</v>
      </c>
      <c r="AD4217">
        <v>0</v>
      </c>
      <c r="AE4217">
        <v>14.549199700704113</v>
      </c>
    </row>
    <row r="4218" spans="1:31" x14ac:dyDescent="0.25">
      <c r="A4218">
        <v>2072091</v>
      </c>
      <c r="B4218">
        <v>1</v>
      </c>
      <c r="C4218" t="s">
        <v>80</v>
      </c>
      <c r="D4218" t="s">
        <v>108</v>
      </c>
      <c r="E4218" t="s">
        <v>158</v>
      </c>
      <c r="F4218" t="s">
        <v>12284</v>
      </c>
      <c r="G4218" t="s">
        <v>160</v>
      </c>
      <c r="H4218" t="s">
        <v>143</v>
      </c>
      <c r="I4218" t="s">
        <v>135</v>
      </c>
      <c r="J4218" t="s">
        <v>136</v>
      </c>
      <c r="K4218" t="s">
        <v>137</v>
      </c>
      <c r="L4218" t="s">
        <v>12285</v>
      </c>
      <c r="M4218" t="s">
        <v>12286</v>
      </c>
      <c r="N4218">
        <v>4.4516666660000004</v>
      </c>
      <c r="O4218">
        <v>0</v>
      </c>
      <c r="P4218">
        <v>16</v>
      </c>
      <c r="Q4218">
        <v>0</v>
      </c>
      <c r="R4218">
        <v>3</v>
      </c>
      <c r="S4218">
        <v>0</v>
      </c>
      <c r="T4218">
        <v>3</v>
      </c>
      <c r="U4218">
        <v>0</v>
      </c>
      <c r="V4218">
        <v>0</v>
      </c>
      <c r="W4218">
        <v>0</v>
      </c>
      <c r="X4218">
        <v>10.404846382880105</v>
      </c>
      <c r="Y4218">
        <v>0</v>
      </c>
      <c r="Z4218">
        <v>1.0183262094051222</v>
      </c>
      <c r="AA4218">
        <v>0</v>
      </c>
      <c r="AB4218">
        <v>22.388071507074422</v>
      </c>
      <c r="AC4218">
        <v>0</v>
      </c>
      <c r="AD4218">
        <v>0</v>
      </c>
      <c r="AE4218">
        <v>33.811244099359648</v>
      </c>
    </row>
    <row r="4219" spans="1:31" x14ac:dyDescent="0.25">
      <c r="A4219">
        <v>2072200</v>
      </c>
      <c r="B4219">
        <v>1</v>
      </c>
      <c r="C4219" t="s">
        <v>80</v>
      </c>
      <c r="D4219" t="s">
        <v>109</v>
      </c>
      <c r="E4219" t="s">
        <v>158</v>
      </c>
      <c r="F4219" t="s">
        <v>2993</v>
      </c>
      <c r="G4219" t="s">
        <v>160</v>
      </c>
      <c r="H4219" t="s">
        <v>143</v>
      </c>
      <c r="I4219" t="s">
        <v>135</v>
      </c>
      <c r="J4219" t="s">
        <v>136</v>
      </c>
      <c r="K4219" t="s">
        <v>137</v>
      </c>
      <c r="L4219" t="s">
        <v>12287</v>
      </c>
      <c r="M4219" t="s">
        <v>12288</v>
      </c>
      <c r="N4219">
        <v>2.3958333330000001</v>
      </c>
      <c r="O4219">
        <v>0</v>
      </c>
      <c r="P4219">
        <v>7</v>
      </c>
      <c r="Q4219">
        <v>0</v>
      </c>
      <c r="R4219">
        <v>6</v>
      </c>
      <c r="S4219">
        <v>0</v>
      </c>
      <c r="T4219">
        <v>4</v>
      </c>
      <c r="U4219">
        <v>0</v>
      </c>
      <c r="V4219">
        <v>0</v>
      </c>
      <c r="W4219">
        <v>0</v>
      </c>
      <c r="X4219">
        <v>1.6312603349125361</v>
      </c>
      <c r="Y4219">
        <v>0</v>
      </c>
      <c r="Z4219">
        <v>1.0913167972637701</v>
      </c>
      <c r="AA4219">
        <v>0</v>
      </c>
      <c r="AB4219">
        <v>4.2778039428199373</v>
      </c>
      <c r="AC4219">
        <v>0</v>
      </c>
      <c r="AD4219">
        <v>0</v>
      </c>
      <c r="AE4219">
        <v>7.000381074996243</v>
      </c>
    </row>
    <row r="4220" spans="1:31" x14ac:dyDescent="0.25">
      <c r="A4220">
        <v>2071951</v>
      </c>
      <c r="B4220">
        <v>1</v>
      </c>
      <c r="C4220" t="s">
        <v>80</v>
      </c>
      <c r="D4220" t="s">
        <v>93</v>
      </c>
      <c r="E4220" t="s">
        <v>158</v>
      </c>
      <c r="F4220" t="s">
        <v>12289</v>
      </c>
      <c r="G4220" t="s">
        <v>385</v>
      </c>
      <c r="H4220" t="s">
        <v>143</v>
      </c>
      <c r="I4220" t="s">
        <v>135</v>
      </c>
      <c r="J4220" t="s">
        <v>136</v>
      </c>
      <c r="K4220" t="s">
        <v>137</v>
      </c>
      <c r="L4220" t="s">
        <v>11843</v>
      </c>
      <c r="M4220" t="s">
        <v>12290</v>
      </c>
      <c r="N4220">
        <v>0.34277777700000001</v>
      </c>
      <c r="O4220">
        <v>0</v>
      </c>
      <c r="P4220">
        <v>9</v>
      </c>
      <c r="Q4220">
        <v>0</v>
      </c>
      <c r="R4220">
        <v>7</v>
      </c>
      <c r="S4220">
        <v>0</v>
      </c>
      <c r="T4220">
        <v>5</v>
      </c>
      <c r="U4220">
        <v>0</v>
      </c>
      <c r="V4220">
        <v>0</v>
      </c>
      <c r="W4220">
        <v>0</v>
      </c>
      <c r="X4220">
        <v>0.56982807927622781</v>
      </c>
      <c r="Y4220">
        <v>0</v>
      </c>
      <c r="Z4220">
        <v>5.1188708158266669</v>
      </c>
      <c r="AA4220">
        <v>0</v>
      </c>
      <c r="AB4220">
        <v>2.2060442829437368</v>
      </c>
      <c r="AC4220">
        <v>0</v>
      </c>
      <c r="AD4220">
        <v>0</v>
      </c>
      <c r="AE4220">
        <v>7.8947431780466317</v>
      </c>
    </row>
    <row r="4221" spans="1:31" x14ac:dyDescent="0.25">
      <c r="A4221">
        <v>2071945</v>
      </c>
      <c r="B4221">
        <v>1</v>
      </c>
      <c r="C4221" t="s">
        <v>81</v>
      </c>
      <c r="D4221" t="s">
        <v>122</v>
      </c>
      <c r="E4221" t="s">
        <v>177</v>
      </c>
      <c r="F4221" t="s">
        <v>12291</v>
      </c>
      <c r="G4221" t="s">
        <v>183</v>
      </c>
      <c r="H4221" t="s">
        <v>143</v>
      </c>
      <c r="I4221" t="s">
        <v>135</v>
      </c>
      <c r="J4221" t="s">
        <v>136</v>
      </c>
      <c r="K4221" t="s">
        <v>137</v>
      </c>
      <c r="L4221" t="s">
        <v>12292</v>
      </c>
      <c r="M4221" t="s">
        <v>12293</v>
      </c>
      <c r="N4221">
        <v>3.0905555549999999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3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  <c r="AA4221">
        <v>0</v>
      </c>
      <c r="AB4221">
        <v>1.1999720696896001</v>
      </c>
      <c r="AC4221">
        <v>0</v>
      </c>
      <c r="AD4221">
        <v>0</v>
      </c>
      <c r="AE4221">
        <v>1.1999720696896001</v>
      </c>
    </row>
    <row r="4222" spans="1:31" x14ac:dyDescent="0.25">
      <c r="A4222">
        <v>2072194</v>
      </c>
      <c r="B4222">
        <v>1</v>
      </c>
      <c r="C4222" t="s">
        <v>80</v>
      </c>
      <c r="D4222" t="s">
        <v>84</v>
      </c>
      <c r="E4222" t="s">
        <v>177</v>
      </c>
      <c r="F4222" t="s">
        <v>12294</v>
      </c>
      <c r="G4222" t="s">
        <v>179</v>
      </c>
      <c r="H4222" t="s">
        <v>143</v>
      </c>
      <c r="I4222" t="s">
        <v>135</v>
      </c>
      <c r="J4222" t="s">
        <v>136</v>
      </c>
      <c r="K4222" t="s">
        <v>137</v>
      </c>
      <c r="L4222" t="s">
        <v>12295</v>
      </c>
      <c r="M4222" t="s">
        <v>12296</v>
      </c>
      <c r="N4222">
        <v>4.2527777770000004</v>
      </c>
      <c r="O4222">
        <v>0</v>
      </c>
      <c r="P4222">
        <v>9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6.4548606260190917</v>
      </c>
      <c r="Y4222">
        <v>0</v>
      </c>
      <c r="Z4222">
        <v>0</v>
      </c>
      <c r="AA4222">
        <v>0</v>
      </c>
      <c r="AB4222">
        <v>0</v>
      </c>
      <c r="AC4222">
        <v>0</v>
      </c>
      <c r="AD4222">
        <v>0</v>
      </c>
      <c r="AE4222">
        <v>6.4548606260190917</v>
      </c>
    </row>
    <row r="4223" spans="1:31" x14ac:dyDescent="0.25">
      <c r="A4223">
        <v>2071553</v>
      </c>
      <c r="B4223">
        <v>1</v>
      </c>
      <c r="C4223" t="s">
        <v>81</v>
      </c>
      <c r="D4223" t="s">
        <v>119</v>
      </c>
      <c r="E4223" t="s">
        <v>177</v>
      </c>
      <c r="F4223" t="s">
        <v>12297</v>
      </c>
      <c r="G4223" t="s">
        <v>183</v>
      </c>
      <c r="H4223" t="s">
        <v>143</v>
      </c>
      <c r="I4223" t="s">
        <v>135</v>
      </c>
      <c r="J4223" t="s">
        <v>136</v>
      </c>
      <c r="K4223" t="s">
        <v>137</v>
      </c>
      <c r="L4223" t="s">
        <v>12298</v>
      </c>
      <c r="M4223" t="s">
        <v>12299</v>
      </c>
      <c r="N4223">
        <v>2.0986111109999999</v>
      </c>
      <c r="O4223">
        <v>0</v>
      </c>
      <c r="P4223">
        <v>1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2.9504544897764447E-2</v>
      </c>
      <c r="Y4223">
        <v>0</v>
      </c>
      <c r="Z4223">
        <v>0</v>
      </c>
      <c r="AA4223">
        <v>0</v>
      </c>
      <c r="AB4223">
        <v>0</v>
      </c>
      <c r="AC4223">
        <v>0</v>
      </c>
      <c r="AD4223">
        <v>0</v>
      </c>
      <c r="AE4223">
        <v>2.9504544897764447E-2</v>
      </c>
    </row>
    <row r="4224" spans="1:31" x14ac:dyDescent="0.25">
      <c r="A4224">
        <v>2071653</v>
      </c>
      <c r="B4224">
        <v>1</v>
      </c>
      <c r="C4224" t="s">
        <v>80</v>
      </c>
      <c r="D4224" t="s">
        <v>97</v>
      </c>
      <c r="E4224" t="s">
        <v>146</v>
      </c>
      <c r="F4224" t="s">
        <v>12300</v>
      </c>
      <c r="G4224" t="s">
        <v>273</v>
      </c>
      <c r="H4224" t="s">
        <v>134</v>
      </c>
      <c r="I4224" t="s">
        <v>135</v>
      </c>
      <c r="J4224" t="s">
        <v>136</v>
      </c>
      <c r="K4224" t="s">
        <v>155</v>
      </c>
      <c r="L4224" t="s">
        <v>12301</v>
      </c>
      <c r="M4224" t="s">
        <v>12302</v>
      </c>
      <c r="N4224">
        <v>0.91805555500000002</v>
      </c>
      <c r="O4224">
        <v>9</v>
      </c>
      <c r="P4224">
        <v>1822</v>
      </c>
      <c r="Q4224">
        <v>0</v>
      </c>
      <c r="R4224">
        <v>27</v>
      </c>
      <c r="S4224">
        <v>5</v>
      </c>
      <c r="T4224">
        <v>158</v>
      </c>
      <c r="U4224">
        <v>0</v>
      </c>
      <c r="V4224">
        <v>1</v>
      </c>
      <c r="W4224">
        <v>162.76718503883711</v>
      </c>
      <c r="X4224">
        <v>609.06511012510441</v>
      </c>
      <c r="Y4224">
        <v>0</v>
      </c>
      <c r="Z4224">
        <v>21.524676392596987</v>
      </c>
      <c r="AA4224">
        <v>360.8811630215863</v>
      </c>
      <c r="AB4224">
        <v>121.02436198326372</v>
      </c>
      <c r="AC4224">
        <v>0</v>
      </c>
      <c r="AD4224">
        <v>6.1768434108352492</v>
      </c>
      <c r="AE4224">
        <v>1281.4393399722242</v>
      </c>
    </row>
    <row r="4225" spans="1:31" x14ac:dyDescent="0.25">
      <c r="A4225">
        <v>2071908</v>
      </c>
      <c r="B4225">
        <v>1</v>
      </c>
      <c r="C4225" t="s">
        <v>80</v>
      </c>
      <c r="D4225" t="s">
        <v>92</v>
      </c>
      <c r="E4225" t="s">
        <v>177</v>
      </c>
      <c r="F4225" t="s">
        <v>12303</v>
      </c>
      <c r="G4225" t="s">
        <v>196</v>
      </c>
      <c r="H4225" t="s">
        <v>143</v>
      </c>
      <c r="I4225" t="s">
        <v>135</v>
      </c>
      <c r="J4225" t="s">
        <v>136</v>
      </c>
      <c r="K4225" t="s">
        <v>137</v>
      </c>
      <c r="L4225" t="s">
        <v>11507</v>
      </c>
      <c r="M4225" t="s">
        <v>12304</v>
      </c>
      <c r="N4225">
        <v>1.113888888</v>
      </c>
      <c r="O4225">
        <v>0</v>
      </c>
      <c r="P4225">
        <v>1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4.056340778068334E-2</v>
      </c>
      <c r="Y4225">
        <v>0</v>
      </c>
      <c r="Z4225">
        <v>0</v>
      </c>
      <c r="AA4225">
        <v>0</v>
      </c>
      <c r="AB4225">
        <v>0</v>
      </c>
      <c r="AC4225">
        <v>0</v>
      </c>
      <c r="AD4225">
        <v>0</v>
      </c>
      <c r="AE4225">
        <v>4.056340778068334E-2</v>
      </c>
    </row>
    <row r="4226" spans="1:31" x14ac:dyDescent="0.25">
      <c r="A4226">
        <v>2071885</v>
      </c>
      <c r="B4226">
        <v>1</v>
      </c>
      <c r="C4226" t="s">
        <v>81</v>
      </c>
      <c r="D4226" t="s">
        <v>113</v>
      </c>
      <c r="E4226" t="s">
        <v>177</v>
      </c>
      <c r="F4226" t="s">
        <v>12305</v>
      </c>
      <c r="G4226" t="s">
        <v>183</v>
      </c>
      <c r="H4226" t="s">
        <v>143</v>
      </c>
      <c r="I4226" t="s">
        <v>135</v>
      </c>
      <c r="J4226" t="s">
        <v>136</v>
      </c>
      <c r="K4226" t="s">
        <v>137</v>
      </c>
      <c r="L4226" t="s">
        <v>12306</v>
      </c>
      <c r="M4226" t="s">
        <v>12307</v>
      </c>
      <c r="N4226">
        <v>1.9583333329999999</v>
      </c>
      <c r="O4226">
        <v>0</v>
      </c>
      <c r="P4226">
        <v>1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0.57122755628279454</v>
      </c>
      <c r="Y4226">
        <v>0</v>
      </c>
      <c r="Z4226">
        <v>0</v>
      </c>
      <c r="AA4226">
        <v>0</v>
      </c>
      <c r="AB4226">
        <v>0</v>
      </c>
      <c r="AC4226">
        <v>0</v>
      </c>
      <c r="AD4226">
        <v>0</v>
      </c>
      <c r="AE4226">
        <v>0.57122755628279454</v>
      </c>
    </row>
    <row r="4227" spans="1:31" x14ac:dyDescent="0.25">
      <c r="A4227">
        <v>2071593</v>
      </c>
      <c r="B4227">
        <v>1</v>
      </c>
      <c r="C4227" t="s">
        <v>80</v>
      </c>
      <c r="D4227" t="s">
        <v>93</v>
      </c>
      <c r="E4227" t="s">
        <v>177</v>
      </c>
      <c r="F4227" t="s">
        <v>12308</v>
      </c>
      <c r="G4227" t="s">
        <v>183</v>
      </c>
      <c r="H4227" t="s">
        <v>143</v>
      </c>
      <c r="I4227" t="s">
        <v>135</v>
      </c>
      <c r="J4227" t="s">
        <v>136</v>
      </c>
      <c r="K4227" t="s">
        <v>137</v>
      </c>
      <c r="L4227" t="s">
        <v>12309</v>
      </c>
      <c r="M4227" t="s">
        <v>12310</v>
      </c>
      <c r="N4227">
        <v>1.558333333</v>
      </c>
      <c r="O4227">
        <v>0</v>
      </c>
      <c r="P4227">
        <v>3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1.0091594520396567</v>
      </c>
      <c r="Y4227">
        <v>0</v>
      </c>
      <c r="Z4227">
        <v>0</v>
      </c>
      <c r="AA4227">
        <v>0</v>
      </c>
      <c r="AB4227">
        <v>0</v>
      </c>
      <c r="AC4227">
        <v>0</v>
      </c>
      <c r="AD4227">
        <v>0</v>
      </c>
      <c r="AE4227">
        <v>1.0091594520396567</v>
      </c>
    </row>
    <row r="4228" spans="1:31" x14ac:dyDescent="0.25">
      <c r="A4228">
        <v>2071865</v>
      </c>
      <c r="B4228">
        <v>1</v>
      </c>
      <c r="C4228" t="s">
        <v>80</v>
      </c>
      <c r="D4228" t="s">
        <v>93</v>
      </c>
      <c r="E4228" t="s">
        <v>177</v>
      </c>
      <c r="F4228" t="s">
        <v>12311</v>
      </c>
      <c r="G4228" t="s">
        <v>183</v>
      </c>
      <c r="H4228" t="s">
        <v>143</v>
      </c>
      <c r="I4228" t="s">
        <v>135</v>
      </c>
      <c r="J4228" t="s">
        <v>136</v>
      </c>
      <c r="K4228" t="s">
        <v>137</v>
      </c>
      <c r="L4228" t="s">
        <v>12312</v>
      </c>
      <c r="M4228" t="s">
        <v>12313</v>
      </c>
      <c r="N4228">
        <v>2.051111111</v>
      </c>
      <c r="O4228">
        <v>0</v>
      </c>
      <c r="P4228">
        <v>1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0.45757042111451779</v>
      </c>
      <c r="Y4228">
        <v>0</v>
      </c>
      <c r="Z4228">
        <v>0</v>
      </c>
      <c r="AA4228">
        <v>0</v>
      </c>
      <c r="AB4228">
        <v>0</v>
      </c>
      <c r="AC4228">
        <v>0</v>
      </c>
      <c r="AD4228">
        <v>0</v>
      </c>
      <c r="AE4228">
        <v>0.45757042111451779</v>
      </c>
    </row>
    <row r="4229" spans="1:31" x14ac:dyDescent="0.25">
      <c r="A4229">
        <v>2072114</v>
      </c>
      <c r="B4229">
        <v>1</v>
      </c>
      <c r="C4229" t="s">
        <v>81</v>
      </c>
      <c r="D4229" t="s">
        <v>123</v>
      </c>
      <c r="E4229" t="s">
        <v>177</v>
      </c>
      <c r="F4229" t="s">
        <v>12314</v>
      </c>
      <c r="G4229" t="s">
        <v>183</v>
      </c>
      <c r="H4229" t="s">
        <v>143</v>
      </c>
      <c r="I4229" t="s">
        <v>135</v>
      </c>
      <c r="J4229" t="s">
        <v>136</v>
      </c>
      <c r="K4229" t="s">
        <v>137</v>
      </c>
      <c r="L4229" t="s">
        <v>12315</v>
      </c>
      <c r="M4229" t="s">
        <v>12316</v>
      </c>
      <c r="N4229">
        <v>1.476111111</v>
      </c>
      <c r="O4229">
        <v>0</v>
      </c>
      <c r="P4229">
        <v>1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0.39396728350852894</v>
      </c>
      <c r="Y4229">
        <v>0</v>
      </c>
      <c r="Z4229">
        <v>0</v>
      </c>
      <c r="AA4229">
        <v>0</v>
      </c>
      <c r="AB4229">
        <v>0</v>
      </c>
      <c r="AC4229">
        <v>0</v>
      </c>
      <c r="AD4229">
        <v>0</v>
      </c>
      <c r="AE4229">
        <v>0.39396728350852894</v>
      </c>
    </row>
    <row r="4230" spans="1:31" x14ac:dyDescent="0.25">
      <c r="A4230">
        <v>2071971</v>
      </c>
      <c r="B4230">
        <v>1</v>
      </c>
      <c r="C4230" t="s">
        <v>80</v>
      </c>
      <c r="D4230" t="s">
        <v>96</v>
      </c>
      <c r="E4230" t="s">
        <v>146</v>
      </c>
      <c r="F4230" t="s">
        <v>12317</v>
      </c>
      <c r="G4230" t="s">
        <v>133</v>
      </c>
      <c r="H4230" t="s">
        <v>134</v>
      </c>
      <c r="I4230" t="s">
        <v>135</v>
      </c>
      <c r="J4230" t="s">
        <v>136</v>
      </c>
      <c r="K4230" t="s">
        <v>137</v>
      </c>
      <c r="L4230" t="s">
        <v>12318</v>
      </c>
      <c r="M4230" t="s">
        <v>12319</v>
      </c>
      <c r="N4230">
        <v>0.35138888800000001</v>
      </c>
      <c r="O4230">
        <v>0</v>
      </c>
      <c r="P4230">
        <v>3367</v>
      </c>
      <c r="Q4230">
        <v>0</v>
      </c>
      <c r="R4230">
        <v>7</v>
      </c>
      <c r="S4230">
        <v>7</v>
      </c>
      <c r="T4230">
        <v>382</v>
      </c>
      <c r="U4230">
        <v>0</v>
      </c>
      <c r="V4230">
        <v>0</v>
      </c>
      <c r="W4230">
        <v>0</v>
      </c>
      <c r="X4230">
        <v>497.43276216077362</v>
      </c>
      <c r="Y4230">
        <v>0</v>
      </c>
      <c r="Z4230">
        <v>0.74058224405015272</v>
      </c>
      <c r="AA4230">
        <v>51.800567416929312</v>
      </c>
      <c r="AB4230">
        <v>310.35668144277258</v>
      </c>
      <c r="AC4230">
        <v>0</v>
      </c>
      <c r="AD4230">
        <v>0</v>
      </c>
      <c r="AE4230">
        <v>860.33059326452565</v>
      </c>
    </row>
    <row r="4231" spans="1:31" x14ac:dyDescent="0.25">
      <c r="A4231">
        <v>2071736</v>
      </c>
      <c r="B4231">
        <v>1</v>
      </c>
      <c r="C4231" t="s">
        <v>80</v>
      </c>
      <c r="D4231" t="s">
        <v>97</v>
      </c>
      <c r="E4231" t="s">
        <v>177</v>
      </c>
      <c r="F4231" t="s">
        <v>12320</v>
      </c>
      <c r="G4231" t="s">
        <v>179</v>
      </c>
      <c r="H4231" t="s">
        <v>143</v>
      </c>
      <c r="I4231" t="s">
        <v>135</v>
      </c>
      <c r="J4231" t="s">
        <v>136</v>
      </c>
      <c r="K4231" t="s">
        <v>137</v>
      </c>
      <c r="L4231" t="s">
        <v>12321</v>
      </c>
      <c r="M4231" t="s">
        <v>12322</v>
      </c>
      <c r="N4231">
        <v>4.5961111109999999</v>
      </c>
      <c r="O4231">
        <v>0</v>
      </c>
      <c r="P4231">
        <v>1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0.92283612420315997</v>
      </c>
      <c r="Y4231">
        <v>0</v>
      </c>
      <c r="Z4231">
        <v>0</v>
      </c>
      <c r="AA4231">
        <v>0</v>
      </c>
      <c r="AB4231">
        <v>0</v>
      </c>
      <c r="AC4231">
        <v>0</v>
      </c>
      <c r="AD4231">
        <v>0</v>
      </c>
      <c r="AE4231">
        <v>0.92283612420315997</v>
      </c>
    </row>
    <row r="4232" spans="1:31" x14ac:dyDescent="0.25">
      <c r="A4232">
        <v>2071722</v>
      </c>
      <c r="B4232">
        <v>1</v>
      </c>
      <c r="C4232" t="s">
        <v>80</v>
      </c>
      <c r="D4232" t="s">
        <v>104</v>
      </c>
      <c r="E4232" t="s">
        <v>177</v>
      </c>
      <c r="F4232" t="s">
        <v>12323</v>
      </c>
      <c r="G4232" t="s">
        <v>324</v>
      </c>
      <c r="H4232" t="s">
        <v>143</v>
      </c>
      <c r="I4232" t="s">
        <v>135</v>
      </c>
      <c r="J4232" t="s">
        <v>136</v>
      </c>
      <c r="K4232" t="s">
        <v>137</v>
      </c>
      <c r="L4232" t="s">
        <v>12324</v>
      </c>
      <c r="M4232" t="s">
        <v>12325</v>
      </c>
      <c r="N4232">
        <v>0.91055555499999996</v>
      </c>
      <c r="O4232">
        <v>0</v>
      </c>
      <c r="P4232">
        <v>1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0.25494688026086587</v>
      </c>
      <c r="Y4232">
        <v>0</v>
      </c>
      <c r="Z4232">
        <v>0</v>
      </c>
      <c r="AA4232">
        <v>0</v>
      </c>
      <c r="AB4232">
        <v>0</v>
      </c>
      <c r="AC4232">
        <v>0</v>
      </c>
      <c r="AD4232">
        <v>0</v>
      </c>
      <c r="AE4232">
        <v>0.25494688026086587</v>
      </c>
    </row>
    <row r="4233" spans="1:31" x14ac:dyDescent="0.25">
      <c r="A4233">
        <v>2071779</v>
      </c>
      <c r="B4233">
        <v>1</v>
      </c>
      <c r="C4233" t="s">
        <v>80</v>
      </c>
      <c r="D4233" t="s">
        <v>108</v>
      </c>
      <c r="E4233" t="s">
        <v>158</v>
      </c>
      <c r="F4233" t="s">
        <v>12326</v>
      </c>
      <c r="G4233" t="s">
        <v>160</v>
      </c>
      <c r="H4233" t="s">
        <v>143</v>
      </c>
      <c r="I4233" t="s">
        <v>135</v>
      </c>
      <c r="J4233" t="s">
        <v>136</v>
      </c>
      <c r="K4233" t="s">
        <v>137</v>
      </c>
      <c r="L4233" t="s">
        <v>12327</v>
      </c>
      <c r="M4233" t="s">
        <v>12328</v>
      </c>
      <c r="N4233">
        <v>4.1716666660000001</v>
      </c>
      <c r="O4233">
        <v>0</v>
      </c>
      <c r="P4233">
        <v>16</v>
      </c>
      <c r="Q4233">
        <v>0</v>
      </c>
      <c r="R4233">
        <v>0</v>
      </c>
      <c r="S4233">
        <v>0</v>
      </c>
      <c r="T4233">
        <v>2</v>
      </c>
      <c r="U4233">
        <v>0</v>
      </c>
      <c r="V4233">
        <v>0</v>
      </c>
      <c r="W4233">
        <v>0</v>
      </c>
      <c r="X4233">
        <v>12.41485606406631</v>
      </c>
      <c r="Y4233">
        <v>0</v>
      </c>
      <c r="Z4233">
        <v>0</v>
      </c>
      <c r="AA4233">
        <v>0</v>
      </c>
      <c r="AB4233">
        <v>3.4565204585551945</v>
      </c>
      <c r="AC4233">
        <v>0</v>
      </c>
      <c r="AD4233">
        <v>0</v>
      </c>
      <c r="AE4233">
        <v>15.871376522621505</v>
      </c>
    </row>
    <row r="4234" spans="1:31" x14ac:dyDescent="0.25">
      <c r="A4234">
        <v>2071430</v>
      </c>
      <c r="B4234">
        <v>1</v>
      </c>
      <c r="C4234" t="s">
        <v>80</v>
      </c>
      <c r="D4234" t="s">
        <v>106</v>
      </c>
      <c r="E4234" t="s">
        <v>131</v>
      </c>
      <c r="F4234" t="s">
        <v>12329</v>
      </c>
      <c r="G4234" t="s">
        <v>133</v>
      </c>
      <c r="H4234" t="s">
        <v>134</v>
      </c>
      <c r="I4234" t="s">
        <v>135</v>
      </c>
      <c r="J4234" t="s">
        <v>136</v>
      </c>
      <c r="K4234" t="s">
        <v>137</v>
      </c>
      <c r="L4234" t="s">
        <v>12330</v>
      </c>
      <c r="M4234" t="s">
        <v>12331</v>
      </c>
      <c r="N4234">
        <v>3.6316666660000001</v>
      </c>
      <c r="O4234">
        <v>1</v>
      </c>
      <c r="P4234">
        <v>41</v>
      </c>
      <c r="Q4234">
        <v>28</v>
      </c>
      <c r="R4234">
        <v>8</v>
      </c>
      <c r="S4234">
        <v>2</v>
      </c>
      <c r="T4234">
        <v>7</v>
      </c>
      <c r="U4234">
        <v>0</v>
      </c>
      <c r="V4234">
        <v>0</v>
      </c>
      <c r="W4234">
        <v>0.71478524320064341</v>
      </c>
      <c r="X4234">
        <v>40.398148870113495</v>
      </c>
      <c r="Y4234">
        <v>200.48706818965522</v>
      </c>
      <c r="Z4234">
        <v>20.483405092372553</v>
      </c>
      <c r="AA4234">
        <v>0.73132386862344012</v>
      </c>
      <c r="AB4234">
        <v>23.818412625087255</v>
      </c>
      <c r="AC4234">
        <v>0</v>
      </c>
      <c r="AD4234">
        <v>0</v>
      </c>
      <c r="AE4234">
        <v>286.63314388905263</v>
      </c>
    </row>
    <row r="4235" spans="1:31" x14ac:dyDescent="0.25">
      <c r="A4235">
        <v>2071928</v>
      </c>
      <c r="B4235">
        <v>1</v>
      </c>
      <c r="C4235" t="s">
        <v>81</v>
      </c>
      <c r="D4235" t="s">
        <v>120</v>
      </c>
      <c r="E4235" t="s">
        <v>177</v>
      </c>
      <c r="F4235" t="s">
        <v>12332</v>
      </c>
      <c r="G4235" t="s">
        <v>183</v>
      </c>
      <c r="H4235" t="s">
        <v>143</v>
      </c>
      <c r="I4235" t="s">
        <v>135</v>
      </c>
      <c r="J4235" t="s">
        <v>136</v>
      </c>
      <c r="K4235" t="s">
        <v>137</v>
      </c>
      <c r="L4235" t="s">
        <v>12333</v>
      </c>
      <c r="M4235" t="s">
        <v>12334</v>
      </c>
      <c r="N4235">
        <v>2.7136111110000001</v>
      </c>
      <c r="O4235">
        <v>0</v>
      </c>
      <c r="P4235">
        <v>2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0.2948551908227508</v>
      </c>
      <c r="Y4235">
        <v>0</v>
      </c>
      <c r="Z4235">
        <v>0</v>
      </c>
      <c r="AA4235">
        <v>0</v>
      </c>
      <c r="AB4235">
        <v>0</v>
      </c>
      <c r="AC4235">
        <v>0</v>
      </c>
      <c r="AD4235">
        <v>0</v>
      </c>
      <c r="AE4235">
        <v>0.2948551908227508</v>
      </c>
    </row>
    <row r="4236" spans="1:31" x14ac:dyDescent="0.25">
      <c r="A4236">
        <v>2072203</v>
      </c>
      <c r="B4236">
        <v>1</v>
      </c>
      <c r="C4236" t="s">
        <v>80</v>
      </c>
      <c r="D4236" t="s">
        <v>107</v>
      </c>
      <c r="E4236" t="s">
        <v>158</v>
      </c>
      <c r="F4236" t="s">
        <v>12335</v>
      </c>
      <c r="G4236" t="s">
        <v>636</v>
      </c>
      <c r="H4236" t="s">
        <v>143</v>
      </c>
      <c r="I4236" t="s">
        <v>135</v>
      </c>
      <c r="J4236" t="s">
        <v>136</v>
      </c>
      <c r="K4236" t="s">
        <v>137</v>
      </c>
      <c r="L4236" t="s">
        <v>12336</v>
      </c>
      <c r="M4236" t="s">
        <v>12337</v>
      </c>
      <c r="N4236">
        <v>0.68</v>
      </c>
      <c r="O4236">
        <v>0</v>
      </c>
      <c r="P4236">
        <v>57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5.4826386601439872</v>
      </c>
      <c r="Y4236">
        <v>0</v>
      </c>
      <c r="Z4236">
        <v>0</v>
      </c>
      <c r="AA4236">
        <v>0</v>
      </c>
      <c r="AB4236">
        <v>0</v>
      </c>
      <c r="AC4236">
        <v>0</v>
      </c>
      <c r="AD4236">
        <v>0</v>
      </c>
      <c r="AE4236">
        <v>5.4826386601439872</v>
      </c>
    </row>
    <row r="4237" spans="1:31" x14ac:dyDescent="0.25">
      <c r="A4237">
        <v>2071539</v>
      </c>
      <c r="B4237">
        <v>1</v>
      </c>
      <c r="C4237" t="s">
        <v>80</v>
      </c>
      <c r="D4237" t="s">
        <v>100</v>
      </c>
      <c r="E4237" t="s">
        <v>169</v>
      </c>
      <c r="F4237" t="s">
        <v>12338</v>
      </c>
      <c r="G4237" t="s">
        <v>171</v>
      </c>
      <c r="H4237" t="s">
        <v>134</v>
      </c>
      <c r="I4237" t="s">
        <v>135</v>
      </c>
      <c r="J4237" t="s">
        <v>136</v>
      </c>
      <c r="K4237" t="s">
        <v>137</v>
      </c>
      <c r="L4237" t="s">
        <v>12339</v>
      </c>
      <c r="M4237" t="s">
        <v>12340</v>
      </c>
      <c r="N4237">
        <v>4.1777777770000002</v>
      </c>
      <c r="O4237">
        <v>0</v>
      </c>
      <c r="P4237">
        <v>14</v>
      </c>
      <c r="Q4237">
        <v>0</v>
      </c>
      <c r="R4237">
        <v>20</v>
      </c>
      <c r="S4237">
        <v>10</v>
      </c>
      <c r="T4237">
        <v>4</v>
      </c>
      <c r="U4237">
        <v>0</v>
      </c>
      <c r="V4237">
        <v>0</v>
      </c>
      <c r="W4237">
        <v>0</v>
      </c>
      <c r="X4237">
        <v>23.390941157267765</v>
      </c>
      <c r="Y4237">
        <v>0</v>
      </c>
      <c r="Z4237">
        <v>71.825160361633394</v>
      </c>
      <c r="AA4237">
        <v>304.31493720904331</v>
      </c>
      <c r="AB4237">
        <v>46.243065036186799</v>
      </c>
      <c r="AC4237">
        <v>0</v>
      </c>
      <c r="AD4237">
        <v>0</v>
      </c>
      <c r="AE4237">
        <v>445.77410376413127</v>
      </c>
    </row>
    <row r="4238" spans="1:31" x14ac:dyDescent="0.25">
      <c r="A4238">
        <v>2071848</v>
      </c>
      <c r="B4238">
        <v>1</v>
      </c>
      <c r="C4238" t="s">
        <v>81</v>
      </c>
      <c r="D4238" t="s">
        <v>123</v>
      </c>
      <c r="E4238" t="s">
        <v>146</v>
      </c>
      <c r="F4238" t="s">
        <v>10644</v>
      </c>
      <c r="G4238" t="s">
        <v>133</v>
      </c>
      <c r="H4238" t="s">
        <v>134</v>
      </c>
      <c r="I4238" t="s">
        <v>135</v>
      </c>
      <c r="J4238" t="s">
        <v>136</v>
      </c>
      <c r="K4238" t="s">
        <v>137</v>
      </c>
      <c r="L4238" t="s">
        <v>12341</v>
      </c>
      <c r="M4238" t="s">
        <v>12342</v>
      </c>
      <c r="N4238">
        <v>5.2716666659999998</v>
      </c>
      <c r="O4238">
        <v>5</v>
      </c>
      <c r="P4238">
        <v>0</v>
      </c>
      <c r="Q4238">
        <v>69</v>
      </c>
      <c r="R4238">
        <v>0</v>
      </c>
      <c r="S4238">
        <v>10</v>
      </c>
      <c r="T4238">
        <v>0</v>
      </c>
      <c r="U4238">
        <v>0</v>
      </c>
      <c r="V4238">
        <v>0</v>
      </c>
      <c r="W4238">
        <v>3.7034475578809758</v>
      </c>
      <c r="X4238">
        <v>0</v>
      </c>
      <c r="Y4238">
        <v>171.06323771834238</v>
      </c>
      <c r="Z4238">
        <v>0</v>
      </c>
      <c r="AA4238">
        <v>28.391681701799389</v>
      </c>
      <c r="AB4238">
        <v>0</v>
      </c>
      <c r="AC4238">
        <v>0</v>
      </c>
      <c r="AD4238">
        <v>0</v>
      </c>
      <c r="AE4238">
        <v>203.15836697802274</v>
      </c>
    </row>
    <row r="4239" spans="1:31" x14ac:dyDescent="0.25">
      <c r="A4239">
        <v>2071516</v>
      </c>
      <c r="B4239">
        <v>1</v>
      </c>
      <c r="C4239" t="s">
        <v>81</v>
      </c>
      <c r="D4239" t="s">
        <v>124</v>
      </c>
      <c r="E4239" t="s">
        <v>131</v>
      </c>
      <c r="F4239" t="s">
        <v>1223</v>
      </c>
      <c r="G4239" t="s">
        <v>133</v>
      </c>
      <c r="H4239" t="s">
        <v>134</v>
      </c>
      <c r="I4239" t="s">
        <v>135</v>
      </c>
      <c r="J4239" t="s">
        <v>136</v>
      </c>
      <c r="K4239" t="s">
        <v>137</v>
      </c>
      <c r="L4239" t="s">
        <v>12343</v>
      </c>
      <c r="M4239" t="s">
        <v>12344</v>
      </c>
      <c r="N4239">
        <v>3.8091666659999999</v>
      </c>
      <c r="O4239">
        <v>0</v>
      </c>
      <c r="P4239">
        <v>80</v>
      </c>
      <c r="Q4239">
        <v>22</v>
      </c>
      <c r="R4239">
        <v>22</v>
      </c>
      <c r="S4239">
        <v>1</v>
      </c>
      <c r="T4239">
        <v>4</v>
      </c>
      <c r="U4239">
        <v>0</v>
      </c>
      <c r="V4239">
        <v>0</v>
      </c>
      <c r="W4239">
        <v>0</v>
      </c>
      <c r="X4239">
        <v>51.647815325199822</v>
      </c>
      <c r="Y4239">
        <v>135.08710004179159</v>
      </c>
      <c r="Z4239">
        <v>69.636486446733528</v>
      </c>
      <c r="AA4239">
        <v>13.776883206145619</v>
      </c>
      <c r="AB4239">
        <v>2.0938598111513498</v>
      </c>
      <c r="AC4239">
        <v>0</v>
      </c>
      <c r="AD4239">
        <v>0</v>
      </c>
      <c r="AE4239">
        <v>272.24214483102185</v>
      </c>
    </row>
    <row r="4240" spans="1:31" x14ac:dyDescent="0.25">
      <c r="A4240">
        <v>2072040</v>
      </c>
      <c r="B4240">
        <v>1</v>
      </c>
      <c r="C4240" t="s">
        <v>81</v>
      </c>
      <c r="D4240" t="s">
        <v>127</v>
      </c>
      <c r="E4240" t="s">
        <v>140</v>
      </c>
      <c r="F4240" t="s">
        <v>12345</v>
      </c>
      <c r="G4240" t="s">
        <v>142</v>
      </c>
      <c r="H4240" t="s">
        <v>143</v>
      </c>
      <c r="I4240" t="s">
        <v>135</v>
      </c>
      <c r="J4240" t="s">
        <v>136</v>
      </c>
      <c r="K4240" t="s">
        <v>137</v>
      </c>
      <c r="L4240" t="s">
        <v>12346</v>
      </c>
      <c r="M4240" t="s">
        <v>12347</v>
      </c>
      <c r="N4240">
        <v>5.1008333329999997</v>
      </c>
      <c r="O4240">
        <v>0</v>
      </c>
      <c r="P4240">
        <v>138</v>
      </c>
      <c r="Q4240">
        <v>0</v>
      </c>
      <c r="R4240">
        <v>6</v>
      </c>
      <c r="S4240">
        <v>0</v>
      </c>
      <c r="T4240">
        <v>6</v>
      </c>
      <c r="U4240">
        <v>0</v>
      </c>
      <c r="V4240">
        <v>0</v>
      </c>
      <c r="W4240">
        <v>0</v>
      </c>
      <c r="X4240">
        <v>193.51965668295833</v>
      </c>
      <c r="Y4240">
        <v>0</v>
      </c>
      <c r="Z4240">
        <v>5.5988509261364667</v>
      </c>
      <c r="AA4240">
        <v>0</v>
      </c>
      <c r="AB4240">
        <v>3.8045555222444647</v>
      </c>
      <c r="AC4240">
        <v>0</v>
      </c>
      <c r="AD4240">
        <v>0</v>
      </c>
      <c r="AE4240">
        <v>202.92306313133926</v>
      </c>
    </row>
    <row r="4241" spans="1:31" x14ac:dyDescent="0.25">
      <c r="A4241">
        <v>2072057</v>
      </c>
      <c r="B4241">
        <v>1</v>
      </c>
      <c r="C4241" t="s">
        <v>80</v>
      </c>
      <c r="D4241" t="s">
        <v>99</v>
      </c>
      <c r="E4241" t="s">
        <v>177</v>
      </c>
      <c r="F4241" t="s">
        <v>12348</v>
      </c>
      <c r="G4241" t="s">
        <v>183</v>
      </c>
      <c r="H4241" t="s">
        <v>143</v>
      </c>
      <c r="I4241" t="s">
        <v>135</v>
      </c>
      <c r="J4241" t="s">
        <v>136</v>
      </c>
      <c r="K4241" t="s">
        <v>137</v>
      </c>
      <c r="L4241" t="s">
        <v>12349</v>
      </c>
      <c r="M4241" t="s">
        <v>12350</v>
      </c>
      <c r="N4241">
        <v>5.5755555550000002</v>
      </c>
      <c r="O4241">
        <v>0</v>
      </c>
      <c r="P4241">
        <v>2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2.6642778939801759</v>
      </c>
      <c r="Y4241">
        <v>0</v>
      </c>
      <c r="Z4241">
        <v>0</v>
      </c>
      <c r="AA4241">
        <v>0</v>
      </c>
      <c r="AB4241">
        <v>0</v>
      </c>
      <c r="AC4241">
        <v>0</v>
      </c>
      <c r="AD4241">
        <v>0</v>
      </c>
      <c r="AE4241">
        <v>2.6642778939801759</v>
      </c>
    </row>
    <row r="4242" spans="1:31" x14ac:dyDescent="0.25">
      <c r="A4242">
        <v>2072063</v>
      </c>
      <c r="B4242">
        <v>1</v>
      </c>
      <c r="C4242" t="s">
        <v>81</v>
      </c>
      <c r="D4242" t="s">
        <v>112</v>
      </c>
      <c r="E4242" t="s">
        <v>177</v>
      </c>
      <c r="F4242" t="s">
        <v>12351</v>
      </c>
      <c r="G4242" t="s">
        <v>1007</v>
      </c>
      <c r="H4242" t="s">
        <v>143</v>
      </c>
      <c r="I4242" t="s">
        <v>135</v>
      </c>
      <c r="J4242" t="s">
        <v>136</v>
      </c>
      <c r="K4242" t="s">
        <v>137</v>
      </c>
      <c r="L4242" t="s">
        <v>12352</v>
      </c>
      <c r="M4242" t="s">
        <v>12353</v>
      </c>
      <c r="N4242">
        <v>1.7641666659999999</v>
      </c>
      <c r="O4242">
        <v>0</v>
      </c>
      <c r="P4242">
        <v>5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1.4668865113965699</v>
      </c>
      <c r="Y4242">
        <v>0</v>
      </c>
      <c r="Z4242">
        <v>0</v>
      </c>
      <c r="AA4242">
        <v>0</v>
      </c>
      <c r="AB4242">
        <v>0</v>
      </c>
      <c r="AC4242">
        <v>0</v>
      </c>
      <c r="AD4242">
        <v>0</v>
      </c>
      <c r="AE4242">
        <v>1.4668865113965699</v>
      </c>
    </row>
    <row r="4243" spans="1:31" x14ac:dyDescent="0.25">
      <c r="A4243">
        <v>2071994</v>
      </c>
      <c r="B4243">
        <v>1</v>
      </c>
      <c r="C4243" t="s">
        <v>81</v>
      </c>
      <c r="D4243" t="s">
        <v>122</v>
      </c>
      <c r="E4243" t="s">
        <v>131</v>
      </c>
      <c r="F4243" t="s">
        <v>12354</v>
      </c>
      <c r="G4243" t="s">
        <v>133</v>
      </c>
      <c r="H4243" t="s">
        <v>134</v>
      </c>
      <c r="I4243" t="s">
        <v>135</v>
      </c>
      <c r="J4243" t="s">
        <v>136</v>
      </c>
      <c r="K4243" t="s">
        <v>137</v>
      </c>
      <c r="L4243" t="s">
        <v>12355</v>
      </c>
      <c r="M4243" t="s">
        <v>12356</v>
      </c>
      <c r="N4243">
        <v>2.900555555</v>
      </c>
      <c r="O4243">
        <v>0</v>
      </c>
      <c r="P4243">
        <v>112</v>
      </c>
      <c r="Q4243">
        <v>0</v>
      </c>
      <c r="R4243">
        <v>0</v>
      </c>
      <c r="S4243">
        <v>0</v>
      </c>
      <c r="T4243">
        <v>11</v>
      </c>
      <c r="U4243">
        <v>0</v>
      </c>
      <c r="V4243">
        <v>0</v>
      </c>
      <c r="W4243">
        <v>0</v>
      </c>
      <c r="X4243">
        <v>46.18419894285789</v>
      </c>
      <c r="Y4243">
        <v>0</v>
      </c>
      <c r="Z4243">
        <v>0</v>
      </c>
      <c r="AA4243">
        <v>0</v>
      </c>
      <c r="AB4243">
        <v>18.952250440070333</v>
      </c>
      <c r="AC4243">
        <v>0</v>
      </c>
      <c r="AD4243">
        <v>0</v>
      </c>
      <c r="AE4243">
        <v>65.13644938292822</v>
      </c>
    </row>
    <row r="4244" spans="1:31" x14ac:dyDescent="0.25">
      <c r="A4244">
        <v>2071499</v>
      </c>
      <c r="B4244">
        <v>1</v>
      </c>
      <c r="C4244" t="s">
        <v>80</v>
      </c>
      <c r="D4244" t="s">
        <v>108</v>
      </c>
      <c r="E4244" t="s">
        <v>158</v>
      </c>
      <c r="F4244" t="s">
        <v>12357</v>
      </c>
      <c r="G4244" t="s">
        <v>160</v>
      </c>
      <c r="H4244" t="s">
        <v>143</v>
      </c>
      <c r="I4244" t="s">
        <v>135</v>
      </c>
      <c r="J4244" t="s">
        <v>136</v>
      </c>
      <c r="K4244" t="s">
        <v>137</v>
      </c>
      <c r="L4244" t="s">
        <v>12358</v>
      </c>
      <c r="M4244" t="s">
        <v>12359</v>
      </c>
      <c r="N4244">
        <v>0.99944444399999999</v>
      </c>
      <c r="O4244">
        <v>0</v>
      </c>
      <c r="P4244">
        <v>12</v>
      </c>
      <c r="Q4244">
        <v>0</v>
      </c>
      <c r="R4244">
        <v>2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2.8614921615249709</v>
      </c>
      <c r="Y4244">
        <v>0</v>
      </c>
      <c r="Z4244">
        <v>0.79242638989822012</v>
      </c>
      <c r="AA4244">
        <v>0</v>
      </c>
      <c r="AB4244">
        <v>0</v>
      </c>
      <c r="AC4244">
        <v>0</v>
      </c>
      <c r="AD4244">
        <v>0</v>
      </c>
      <c r="AE4244">
        <v>3.6539185514231911</v>
      </c>
    </row>
    <row r="4245" spans="1:31" x14ac:dyDescent="0.25">
      <c r="A4245">
        <v>2071416</v>
      </c>
      <c r="B4245">
        <v>1</v>
      </c>
      <c r="C4245" t="s">
        <v>80</v>
      </c>
      <c r="D4245" t="s">
        <v>93</v>
      </c>
      <c r="E4245" t="s">
        <v>169</v>
      </c>
      <c r="F4245" t="s">
        <v>7820</v>
      </c>
      <c r="G4245" t="s">
        <v>133</v>
      </c>
      <c r="H4245" t="s">
        <v>134</v>
      </c>
      <c r="I4245" t="s">
        <v>135</v>
      </c>
      <c r="J4245" t="s">
        <v>136</v>
      </c>
      <c r="K4245" t="s">
        <v>137</v>
      </c>
      <c r="L4245" t="s">
        <v>11922</v>
      </c>
      <c r="M4245" t="s">
        <v>12360</v>
      </c>
      <c r="N4245">
        <v>0.51277777700000005</v>
      </c>
      <c r="O4245">
        <v>0</v>
      </c>
      <c r="P4245">
        <v>2785</v>
      </c>
      <c r="Q4245">
        <v>2</v>
      </c>
      <c r="R4245">
        <v>14</v>
      </c>
      <c r="S4245">
        <v>1</v>
      </c>
      <c r="T4245">
        <v>332</v>
      </c>
      <c r="U4245">
        <v>2</v>
      </c>
      <c r="V4245">
        <v>1</v>
      </c>
      <c r="W4245">
        <v>0</v>
      </c>
      <c r="X4245">
        <v>164.24992429027392</v>
      </c>
      <c r="Y4245">
        <v>3.3372583380873104</v>
      </c>
      <c r="Z4245">
        <v>7.1347749435625021</v>
      </c>
      <c r="AA4245">
        <v>0.51323777085208333</v>
      </c>
      <c r="AB4245">
        <v>80.276922796044957</v>
      </c>
      <c r="AC4245">
        <v>454.58539518406656</v>
      </c>
      <c r="AD4245">
        <v>6.8801537870359457</v>
      </c>
      <c r="AE4245">
        <v>716.97766710992335</v>
      </c>
    </row>
    <row r="4246" spans="1:31" x14ac:dyDescent="0.25">
      <c r="A4246">
        <v>2071662</v>
      </c>
      <c r="B4246">
        <v>1</v>
      </c>
      <c r="C4246" t="s">
        <v>80</v>
      </c>
      <c r="D4246" t="s">
        <v>98</v>
      </c>
      <c r="E4246" t="s">
        <v>177</v>
      </c>
      <c r="F4246" t="s">
        <v>12361</v>
      </c>
      <c r="G4246" t="s">
        <v>183</v>
      </c>
      <c r="H4246" t="s">
        <v>143</v>
      </c>
      <c r="I4246" t="s">
        <v>135</v>
      </c>
      <c r="J4246" t="s">
        <v>136</v>
      </c>
      <c r="K4246" t="s">
        <v>137</v>
      </c>
      <c r="L4246" t="s">
        <v>12362</v>
      </c>
      <c r="M4246" t="s">
        <v>12363</v>
      </c>
      <c r="N4246">
        <v>2.8897222220000001</v>
      </c>
      <c r="O4246">
        <v>0</v>
      </c>
      <c r="P4246">
        <v>0</v>
      </c>
      <c r="Q4246">
        <v>0</v>
      </c>
      <c r="R4246">
        <v>0</v>
      </c>
      <c r="S4246">
        <v>0</v>
      </c>
      <c r="T4246">
        <v>1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  <c r="AA4246">
        <v>0</v>
      </c>
      <c r="AB4246">
        <v>1.0255135442294168</v>
      </c>
      <c r="AC4246">
        <v>0</v>
      </c>
      <c r="AD4246">
        <v>0</v>
      </c>
      <c r="AE4246">
        <v>1.0255135442294168</v>
      </c>
    </row>
    <row r="4247" spans="1:31" x14ac:dyDescent="0.25">
      <c r="A4247">
        <v>2072140</v>
      </c>
      <c r="B4247">
        <v>1</v>
      </c>
      <c r="C4247" t="s">
        <v>81</v>
      </c>
      <c r="D4247" t="s">
        <v>123</v>
      </c>
      <c r="E4247" t="s">
        <v>177</v>
      </c>
      <c r="F4247" t="s">
        <v>12364</v>
      </c>
      <c r="G4247" t="s">
        <v>179</v>
      </c>
      <c r="H4247" t="s">
        <v>143</v>
      </c>
      <c r="I4247" t="s">
        <v>135</v>
      </c>
      <c r="J4247" t="s">
        <v>136</v>
      </c>
      <c r="K4247" t="s">
        <v>137</v>
      </c>
      <c r="L4247" t="s">
        <v>12365</v>
      </c>
      <c r="M4247" t="s">
        <v>12366</v>
      </c>
      <c r="N4247">
        <v>15.515833333</v>
      </c>
      <c r="O4247">
        <v>0</v>
      </c>
      <c r="P4247">
        <v>0</v>
      </c>
      <c r="Q4247">
        <v>0</v>
      </c>
      <c r="R4247">
        <v>2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6.1817560355274654</v>
      </c>
      <c r="AA4247">
        <v>0</v>
      </c>
      <c r="AB4247">
        <v>0</v>
      </c>
      <c r="AC4247">
        <v>0</v>
      </c>
      <c r="AD4247">
        <v>0</v>
      </c>
      <c r="AE4247">
        <v>6.1817560355274654</v>
      </c>
    </row>
    <row r="4248" spans="1:31" x14ac:dyDescent="0.25">
      <c r="A4248">
        <v>2071453</v>
      </c>
      <c r="B4248">
        <v>1</v>
      </c>
      <c r="C4248" t="s">
        <v>80</v>
      </c>
      <c r="D4248" t="s">
        <v>103</v>
      </c>
      <c r="E4248" t="s">
        <v>169</v>
      </c>
      <c r="F4248" t="s">
        <v>12367</v>
      </c>
      <c r="G4248" t="s">
        <v>464</v>
      </c>
      <c r="H4248" t="s">
        <v>134</v>
      </c>
      <c r="I4248" t="s">
        <v>135</v>
      </c>
      <c r="J4248" t="s">
        <v>136</v>
      </c>
      <c r="K4248" t="s">
        <v>137</v>
      </c>
      <c r="L4248" t="s">
        <v>12368</v>
      </c>
      <c r="M4248" t="s">
        <v>12369</v>
      </c>
      <c r="N4248">
        <v>2.2675000000000001</v>
      </c>
      <c r="O4248">
        <v>0</v>
      </c>
      <c r="P4248">
        <v>455</v>
      </c>
      <c r="Q4248">
        <v>0</v>
      </c>
      <c r="R4248">
        <v>32</v>
      </c>
      <c r="S4248">
        <v>3</v>
      </c>
      <c r="T4248">
        <v>115</v>
      </c>
      <c r="U4248">
        <v>0</v>
      </c>
      <c r="V4248">
        <v>0</v>
      </c>
      <c r="W4248">
        <v>0</v>
      </c>
      <c r="X4248">
        <v>129.42894886708456</v>
      </c>
      <c r="Y4248">
        <v>0</v>
      </c>
      <c r="Z4248">
        <v>27.129511503493323</v>
      </c>
      <c r="AA4248">
        <v>91.584300175224598</v>
      </c>
      <c r="AB4248">
        <v>83.525208907649159</v>
      </c>
      <c r="AC4248">
        <v>0</v>
      </c>
      <c r="AD4248">
        <v>0</v>
      </c>
      <c r="AE4248">
        <v>331.66796945345163</v>
      </c>
    </row>
    <row r="4249" spans="1:31" x14ac:dyDescent="0.25">
      <c r="A4249">
        <v>2071702</v>
      </c>
      <c r="B4249">
        <v>1</v>
      </c>
      <c r="C4249" t="s">
        <v>80</v>
      </c>
      <c r="D4249" t="s">
        <v>90</v>
      </c>
      <c r="E4249" t="s">
        <v>158</v>
      </c>
      <c r="F4249" t="s">
        <v>12370</v>
      </c>
      <c r="G4249" t="s">
        <v>324</v>
      </c>
      <c r="H4249" t="s">
        <v>143</v>
      </c>
      <c r="I4249" t="s">
        <v>135</v>
      </c>
      <c r="J4249" t="s">
        <v>136</v>
      </c>
      <c r="K4249" t="s">
        <v>137</v>
      </c>
      <c r="L4249" t="s">
        <v>12371</v>
      </c>
      <c r="M4249" t="s">
        <v>12372</v>
      </c>
      <c r="N4249">
        <v>0.21694444399999999</v>
      </c>
      <c r="O4249">
        <v>0</v>
      </c>
      <c r="P4249">
        <v>19</v>
      </c>
      <c r="Q4249">
        <v>0</v>
      </c>
      <c r="R4249">
        <v>0</v>
      </c>
      <c r="S4249">
        <v>0</v>
      </c>
      <c r="T4249">
        <v>2</v>
      </c>
      <c r="U4249">
        <v>0</v>
      </c>
      <c r="V4249">
        <v>0</v>
      </c>
      <c r="W4249">
        <v>0</v>
      </c>
      <c r="X4249">
        <v>1.4905439078999945</v>
      </c>
      <c r="Y4249">
        <v>0</v>
      </c>
      <c r="Z4249">
        <v>0</v>
      </c>
      <c r="AA4249">
        <v>0</v>
      </c>
      <c r="AB4249">
        <v>0.26277650938479113</v>
      </c>
      <c r="AC4249">
        <v>0</v>
      </c>
      <c r="AD4249">
        <v>0</v>
      </c>
      <c r="AE4249">
        <v>1.7533204172847856</v>
      </c>
    </row>
    <row r="4250" spans="1:31" x14ac:dyDescent="0.25">
      <c r="A4250">
        <v>2071708</v>
      </c>
      <c r="B4250">
        <v>1</v>
      </c>
      <c r="C4250" t="s">
        <v>80</v>
      </c>
      <c r="D4250" t="s">
        <v>94</v>
      </c>
      <c r="E4250" t="s">
        <v>177</v>
      </c>
      <c r="F4250" t="s">
        <v>12373</v>
      </c>
      <c r="G4250" t="s">
        <v>183</v>
      </c>
      <c r="H4250" t="s">
        <v>143</v>
      </c>
      <c r="I4250" t="s">
        <v>135</v>
      </c>
      <c r="J4250" t="s">
        <v>136</v>
      </c>
      <c r="K4250" t="s">
        <v>137</v>
      </c>
      <c r="L4250" t="s">
        <v>12374</v>
      </c>
      <c r="M4250" t="s">
        <v>12375</v>
      </c>
      <c r="N4250">
        <v>1.3330555550000001</v>
      </c>
      <c r="O4250">
        <v>0</v>
      </c>
      <c r="P4250">
        <v>1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3.4374261276708335E-3</v>
      </c>
      <c r="Y4250">
        <v>0</v>
      </c>
      <c r="Z4250">
        <v>0</v>
      </c>
      <c r="AA4250">
        <v>0</v>
      </c>
      <c r="AB4250">
        <v>0</v>
      </c>
      <c r="AC4250">
        <v>0</v>
      </c>
      <c r="AD4250">
        <v>0</v>
      </c>
      <c r="AE4250">
        <v>3.4374261276708335E-3</v>
      </c>
    </row>
    <row r="4251" spans="1:31" x14ac:dyDescent="0.25">
      <c r="A4251">
        <v>2071602</v>
      </c>
      <c r="B4251">
        <v>1</v>
      </c>
      <c r="C4251" t="s">
        <v>80</v>
      </c>
      <c r="D4251" t="s">
        <v>106</v>
      </c>
      <c r="E4251" t="s">
        <v>131</v>
      </c>
      <c r="F4251" t="s">
        <v>12376</v>
      </c>
      <c r="G4251" t="s">
        <v>133</v>
      </c>
      <c r="H4251" t="s">
        <v>134</v>
      </c>
      <c r="I4251" t="s">
        <v>135</v>
      </c>
      <c r="J4251" t="s">
        <v>136</v>
      </c>
      <c r="K4251" t="s">
        <v>137</v>
      </c>
      <c r="L4251" t="s">
        <v>12377</v>
      </c>
      <c r="M4251" t="s">
        <v>12378</v>
      </c>
      <c r="N4251">
        <v>2.8272222220000001</v>
      </c>
      <c r="O4251">
        <v>0</v>
      </c>
      <c r="P4251">
        <v>0</v>
      </c>
      <c r="Q4251">
        <v>8</v>
      </c>
      <c r="R4251">
        <v>0</v>
      </c>
      <c r="S4251">
        <v>1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121.45625049899756</v>
      </c>
      <c r="Z4251">
        <v>0</v>
      </c>
      <c r="AA4251">
        <v>3.6210300628273955</v>
      </c>
      <c r="AB4251">
        <v>0</v>
      </c>
      <c r="AC4251">
        <v>0</v>
      </c>
      <c r="AD4251">
        <v>0</v>
      </c>
      <c r="AE4251">
        <v>125.07728056182496</v>
      </c>
    </row>
    <row r="4252" spans="1:31" x14ac:dyDescent="0.25">
      <c r="A4252">
        <v>2071645</v>
      </c>
      <c r="B4252">
        <v>1</v>
      </c>
      <c r="C4252" t="s">
        <v>80</v>
      </c>
      <c r="D4252" t="s">
        <v>88</v>
      </c>
      <c r="E4252" t="s">
        <v>169</v>
      </c>
      <c r="F4252" t="s">
        <v>2909</v>
      </c>
      <c r="G4252" t="s">
        <v>133</v>
      </c>
      <c r="H4252" t="s">
        <v>134</v>
      </c>
      <c r="I4252" t="s">
        <v>135</v>
      </c>
      <c r="J4252" t="s">
        <v>136</v>
      </c>
      <c r="K4252" t="s">
        <v>137</v>
      </c>
      <c r="L4252" t="s">
        <v>12379</v>
      </c>
      <c r="M4252" t="s">
        <v>12380</v>
      </c>
      <c r="N4252">
        <v>0.25</v>
      </c>
      <c r="O4252">
        <v>1</v>
      </c>
      <c r="P4252">
        <v>471</v>
      </c>
      <c r="Q4252">
        <v>1</v>
      </c>
      <c r="R4252">
        <v>0</v>
      </c>
      <c r="S4252">
        <v>7</v>
      </c>
      <c r="T4252">
        <v>91</v>
      </c>
      <c r="U4252">
        <v>3</v>
      </c>
      <c r="V4252">
        <v>3</v>
      </c>
      <c r="W4252">
        <v>2.1647636966279999</v>
      </c>
      <c r="X4252">
        <v>33.809979933192515</v>
      </c>
      <c r="Y4252">
        <v>0</v>
      </c>
      <c r="Z4252">
        <v>0</v>
      </c>
      <c r="AA4252">
        <v>19.986239981993997</v>
      </c>
      <c r="AB4252">
        <v>33.701756744216006</v>
      </c>
      <c r="AC4252">
        <v>45.165131458750501</v>
      </c>
      <c r="AD4252">
        <v>10.628342036565</v>
      </c>
      <c r="AE4252">
        <v>145.45621385134601</v>
      </c>
    </row>
    <row r="4253" spans="1:31" x14ac:dyDescent="0.25">
      <c r="A4253">
        <v>2072166</v>
      </c>
      <c r="B4253">
        <v>1</v>
      </c>
      <c r="C4253" t="s">
        <v>81</v>
      </c>
      <c r="D4253" t="s">
        <v>117</v>
      </c>
      <c r="E4253" t="s">
        <v>158</v>
      </c>
      <c r="F4253" t="s">
        <v>12381</v>
      </c>
      <c r="G4253" t="s">
        <v>160</v>
      </c>
      <c r="H4253" t="s">
        <v>143</v>
      </c>
      <c r="I4253" t="s">
        <v>135</v>
      </c>
      <c r="J4253" t="s">
        <v>136</v>
      </c>
      <c r="K4253" t="s">
        <v>137</v>
      </c>
      <c r="L4253" t="s">
        <v>12382</v>
      </c>
      <c r="M4253" t="s">
        <v>12383</v>
      </c>
      <c r="N4253">
        <v>1.9855555549999999</v>
      </c>
      <c r="O4253">
        <v>0</v>
      </c>
      <c r="P4253">
        <v>14</v>
      </c>
      <c r="Q4253">
        <v>0</v>
      </c>
      <c r="R4253">
        <v>0</v>
      </c>
      <c r="S4253">
        <v>0</v>
      </c>
      <c r="T4253">
        <v>1</v>
      </c>
      <c r="U4253">
        <v>0</v>
      </c>
      <c r="V4253">
        <v>0</v>
      </c>
      <c r="W4253">
        <v>0</v>
      </c>
      <c r="X4253">
        <v>6.6486830093552731</v>
      </c>
      <c r="Y4253">
        <v>0</v>
      </c>
      <c r="Z4253">
        <v>0</v>
      </c>
      <c r="AA4253">
        <v>0</v>
      </c>
      <c r="AB4253">
        <v>1.1190470836952611</v>
      </c>
      <c r="AC4253">
        <v>0</v>
      </c>
      <c r="AD4253">
        <v>0</v>
      </c>
      <c r="AE4253">
        <v>7.7677300930505346</v>
      </c>
    </row>
    <row r="4254" spans="1:31" x14ac:dyDescent="0.25">
      <c r="A4254">
        <v>2071931</v>
      </c>
      <c r="B4254">
        <v>1</v>
      </c>
      <c r="C4254" t="s">
        <v>80</v>
      </c>
      <c r="D4254" t="s">
        <v>106</v>
      </c>
      <c r="E4254" t="s">
        <v>177</v>
      </c>
      <c r="F4254" t="s">
        <v>12384</v>
      </c>
      <c r="G4254" t="s">
        <v>183</v>
      </c>
      <c r="H4254" t="s">
        <v>143</v>
      </c>
      <c r="I4254" t="s">
        <v>135</v>
      </c>
      <c r="J4254" t="s">
        <v>136</v>
      </c>
      <c r="K4254" t="s">
        <v>137</v>
      </c>
      <c r="L4254" t="s">
        <v>12385</v>
      </c>
      <c r="M4254" t="s">
        <v>12386</v>
      </c>
      <c r="N4254">
        <v>2.056944444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1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  <c r="AA4254">
        <v>0</v>
      </c>
      <c r="AB4254">
        <v>0.71893591014228164</v>
      </c>
      <c r="AC4254">
        <v>0</v>
      </c>
      <c r="AD4254">
        <v>0</v>
      </c>
      <c r="AE4254">
        <v>0.71893591014228164</v>
      </c>
    </row>
    <row r="4255" spans="1:31" x14ac:dyDescent="0.25">
      <c r="A4255">
        <v>2071619</v>
      </c>
      <c r="B4255">
        <v>1</v>
      </c>
      <c r="C4255" t="s">
        <v>80</v>
      </c>
      <c r="D4255" t="s">
        <v>108</v>
      </c>
      <c r="E4255" t="s">
        <v>169</v>
      </c>
      <c r="F4255" t="s">
        <v>12387</v>
      </c>
      <c r="G4255" t="s">
        <v>171</v>
      </c>
      <c r="H4255" t="s">
        <v>134</v>
      </c>
      <c r="I4255" t="s">
        <v>135</v>
      </c>
      <c r="J4255" t="s">
        <v>136</v>
      </c>
      <c r="K4255" t="s">
        <v>137</v>
      </c>
      <c r="L4255" t="s">
        <v>12388</v>
      </c>
      <c r="M4255" t="s">
        <v>12389</v>
      </c>
      <c r="N4255">
        <v>9.1616666660000003</v>
      </c>
      <c r="O4255">
        <v>0</v>
      </c>
      <c r="P4255">
        <v>23</v>
      </c>
      <c r="Q4255">
        <v>0</v>
      </c>
      <c r="R4255">
        <v>8</v>
      </c>
      <c r="S4255">
        <v>0</v>
      </c>
      <c r="T4255">
        <v>3</v>
      </c>
      <c r="U4255">
        <v>0</v>
      </c>
      <c r="V4255">
        <v>0</v>
      </c>
      <c r="W4255">
        <v>0</v>
      </c>
      <c r="X4255">
        <v>42.930389455038167</v>
      </c>
      <c r="Y4255">
        <v>0</v>
      </c>
      <c r="Z4255">
        <v>243.50418867492056</v>
      </c>
      <c r="AA4255">
        <v>0</v>
      </c>
      <c r="AB4255">
        <v>23.168395094347506</v>
      </c>
      <c r="AC4255">
        <v>0</v>
      </c>
      <c r="AD4255">
        <v>0</v>
      </c>
      <c r="AE4255">
        <v>309.6029732243062</v>
      </c>
    </row>
    <row r="4256" spans="1:31" x14ac:dyDescent="0.25">
      <c r="A4256">
        <v>2071831</v>
      </c>
      <c r="B4256">
        <v>1</v>
      </c>
      <c r="C4256" t="s">
        <v>81</v>
      </c>
      <c r="D4256" t="s">
        <v>118</v>
      </c>
      <c r="E4256" t="s">
        <v>158</v>
      </c>
      <c r="F4256" t="s">
        <v>12390</v>
      </c>
      <c r="G4256" t="s">
        <v>160</v>
      </c>
      <c r="H4256" t="s">
        <v>143</v>
      </c>
      <c r="I4256" t="s">
        <v>135</v>
      </c>
      <c r="J4256" t="s">
        <v>136</v>
      </c>
      <c r="K4256" t="s">
        <v>137</v>
      </c>
      <c r="L4256" t="s">
        <v>12391</v>
      </c>
      <c r="M4256" t="s">
        <v>12392</v>
      </c>
      <c r="N4256">
        <v>1.280277777</v>
      </c>
      <c r="O4256">
        <v>0</v>
      </c>
      <c r="P4256">
        <v>28</v>
      </c>
      <c r="Q4256">
        <v>0</v>
      </c>
      <c r="R4256">
        <v>0</v>
      </c>
      <c r="S4256">
        <v>0</v>
      </c>
      <c r="T4256">
        <v>3</v>
      </c>
      <c r="U4256">
        <v>0</v>
      </c>
      <c r="V4256">
        <v>0</v>
      </c>
      <c r="W4256">
        <v>0</v>
      </c>
      <c r="X4256">
        <v>5.3835303300206574</v>
      </c>
      <c r="Y4256">
        <v>0</v>
      </c>
      <c r="Z4256">
        <v>0</v>
      </c>
      <c r="AA4256">
        <v>0</v>
      </c>
      <c r="AB4256">
        <v>0.53997502102254336</v>
      </c>
      <c r="AC4256">
        <v>0</v>
      </c>
      <c r="AD4256">
        <v>0</v>
      </c>
      <c r="AE4256">
        <v>5.9235053510432003</v>
      </c>
    </row>
    <row r="4257" spans="1:31" x14ac:dyDescent="0.25">
      <c r="A4257">
        <v>2071390</v>
      </c>
      <c r="B4257">
        <v>1</v>
      </c>
      <c r="C4257" t="s">
        <v>81</v>
      </c>
      <c r="D4257" t="s">
        <v>117</v>
      </c>
      <c r="E4257" t="s">
        <v>140</v>
      </c>
      <c r="F4257" t="s">
        <v>12393</v>
      </c>
      <c r="G4257" t="s">
        <v>142</v>
      </c>
      <c r="H4257" t="s">
        <v>143</v>
      </c>
      <c r="I4257" t="s">
        <v>135</v>
      </c>
      <c r="J4257" t="s">
        <v>136</v>
      </c>
      <c r="K4257" t="s">
        <v>137</v>
      </c>
      <c r="L4257" t="s">
        <v>12394</v>
      </c>
      <c r="M4257" t="s">
        <v>12395</v>
      </c>
      <c r="N4257">
        <v>2.525555555</v>
      </c>
      <c r="O4257">
        <v>0</v>
      </c>
      <c r="P4257">
        <v>136</v>
      </c>
      <c r="Q4257">
        <v>0</v>
      </c>
      <c r="R4257">
        <v>10</v>
      </c>
      <c r="S4257">
        <v>0</v>
      </c>
      <c r="T4257">
        <v>6</v>
      </c>
      <c r="U4257">
        <v>0</v>
      </c>
      <c r="V4257">
        <v>0</v>
      </c>
      <c r="W4257">
        <v>0</v>
      </c>
      <c r="X4257">
        <v>37.383200854233635</v>
      </c>
      <c r="Y4257">
        <v>0</v>
      </c>
      <c r="Z4257">
        <v>0.57865948806169787</v>
      </c>
      <c r="AA4257">
        <v>0</v>
      </c>
      <c r="AB4257">
        <v>9.6411458842226008</v>
      </c>
      <c r="AC4257">
        <v>0</v>
      </c>
      <c r="AD4257">
        <v>0</v>
      </c>
      <c r="AE4257">
        <v>47.603006226517934</v>
      </c>
    </row>
    <row r="4258" spans="1:31" x14ac:dyDescent="0.25">
      <c r="A4258">
        <v>2072123</v>
      </c>
      <c r="B4258">
        <v>1</v>
      </c>
      <c r="C4258" t="s">
        <v>80</v>
      </c>
      <c r="D4258" t="s">
        <v>93</v>
      </c>
      <c r="E4258" t="s">
        <v>146</v>
      </c>
      <c r="F4258" t="s">
        <v>12039</v>
      </c>
      <c r="G4258" t="s">
        <v>133</v>
      </c>
      <c r="H4258" t="s">
        <v>134</v>
      </c>
      <c r="I4258" t="s">
        <v>135</v>
      </c>
      <c r="J4258" t="s">
        <v>136</v>
      </c>
      <c r="K4258" t="s">
        <v>137</v>
      </c>
      <c r="L4258" t="s">
        <v>12396</v>
      </c>
      <c r="M4258" t="s">
        <v>12397</v>
      </c>
      <c r="N4258">
        <v>1.1513888880000001</v>
      </c>
      <c r="O4258">
        <v>0</v>
      </c>
      <c r="P4258">
        <v>745</v>
      </c>
      <c r="Q4258">
        <v>11</v>
      </c>
      <c r="R4258">
        <v>9</v>
      </c>
      <c r="S4258">
        <v>1</v>
      </c>
      <c r="T4258">
        <v>113</v>
      </c>
      <c r="U4258">
        <v>1</v>
      </c>
      <c r="V4258">
        <v>0</v>
      </c>
      <c r="W4258">
        <v>0</v>
      </c>
      <c r="X4258">
        <v>164.8761542964761</v>
      </c>
      <c r="Y4258">
        <v>68.097366508679713</v>
      </c>
      <c r="Z4258">
        <v>7.6238652722624174</v>
      </c>
      <c r="AA4258">
        <v>0.60413035351242228</v>
      </c>
      <c r="AB4258">
        <v>91.80127695952298</v>
      </c>
      <c r="AC4258">
        <v>87.814733889408672</v>
      </c>
      <c r="AD4258">
        <v>0</v>
      </c>
      <c r="AE4258">
        <v>420.8175272798623</v>
      </c>
    </row>
    <row r="4259" spans="1:31" x14ac:dyDescent="0.25">
      <c r="A4259">
        <v>2071582</v>
      </c>
      <c r="B4259">
        <v>1</v>
      </c>
      <c r="C4259" t="s">
        <v>81</v>
      </c>
      <c r="D4259" t="s">
        <v>113</v>
      </c>
      <c r="E4259" t="s">
        <v>169</v>
      </c>
      <c r="F4259" t="s">
        <v>12398</v>
      </c>
      <c r="G4259" t="s">
        <v>133</v>
      </c>
      <c r="H4259" t="s">
        <v>134</v>
      </c>
      <c r="I4259" t="s">
        <v>135</v>
      </c>
      <c r="J4259" t="s">
        <v>136</v>
      </c>
      <c r="K4259" t="s">
        <v>137</v>
      </c>
      <c r="L4259" t="s">
        <v>12399</v>
      </c>
      <c r="M4259" t="s">
        <v>12400</v>
      </c>
      <c r="N4259">
        <v>0.74888888799999997</v>
      </c>
      <c r="O4259">
        <v>0</v>
      </c>
      <c r="P4259">
        <v>56</v>
      </c>
      <c r="Q4259">
        <v>0</v>
      </c>
      <c r="R4259">
        <v>4</v>
      </c>
      <c r="S4259">
        <v>0</v>
      </c>
      <c r="T4259">
        <v>17</v>
      </c>
      <c r="U4259">
        <v>1</v>
      </c>
      <c r="V4259">
        <v>1</v>
      </c>
      <c r="W4259">
        <v>0</v>
      </c>
      <c r="X4259">
        <v>6.8265930778575807</v>
      </c>
      <c r="Y4259">
        <v>0</v>
      </c>
      <c r="Z4259">
        <v>0.84553134965329213</v>
      </c>
      <c r="AA4259">
        <v>0</v>
      </c>
      <c r="AB4259">
        <v>31.945784751809565</v>
      </c>
      <c r="AC4259">
        <v>532.80929789891093</v>
      </c>
      <c r="AD4259">
        <v>0.27773181079583331</v>
      </c>
      <c r="AE4259">
        <v>572.70493888902718</v>
      </c>
    </row>
    <row r="4260" spans="1:31" x14ac:dyDescent="0.25">
      <c r="A4260">
        <v>2071974</v>
      </c>
      <c r="B4260">
        <v>1</v>
      </c>
      <c r="C4260" t="s">
        <v>80</v>
      </c>
      <c r="D4260" t="s">
        <v>104</v>
      </c>
      <c r="E4260" t="s">
        <v>177</v>
      </c>
      <c r="F4260" t="s">
        <v>12401</v>
      </c>
      <c r="G4260" t="s">
        <v>183</v>
      </c>
      <c r="H4260" t="s">
        <v>143</v>
      </c>
      <c r="I4260" t="s">
        <v>135</v>
      </c>
      <c r="J4260" t="s">
        <v>136</v>
      </c>
      <c r="K4260" t="s">
        <v>137</v>
      </c>
      <c r="L4260" t="s">
        <v>12402</v>
      </c>
      <c r="M4260" t="s">
        <v>12403</v>
      </c>
      <c r="N4260">
        <v>1.826944444</v>
      </c>
      <c r="O4260">
        <v>0</v>
      </c>
      <c r="P4260">
        <v>4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1.6845833571640367</v>
      </c>
      <c r="Y4260">
        <v>0</v>
      </c>
      <c r="Z4260">
        <v>0</v>
      </c>
      <c r="AA4260">
        <v>0</v>
      </c>
      <c r="AB4260">
        <v>0</v>
      </c>
      <c r="AC4260">
        <v>0</v>
      </c>
      <c r="AD4260">
        <v>0</v>
      </c>
      <c r="AE4260">
        <v>1.6845833571640367</v>
      </c>
    </row>
    <row r="4261" spans="1:31" x14ac:dyDescent="0.25">
      <c r="A4261">
        <v>2071705</v>
      </c>
      <c r="B4261">
        <v>1</v>
      </c>
      <c r="C4261" t="s">
        <v>80</v>
      </c>
      <c r="D4261" t="s">
        <v>95</v>
      </c>
      <c r="E4261" t="s">
        <v>177</v>
      </c>
      <c r="F4261" t="s">
        <v>12404</v>
      </c>
      <c r="G4261" t="s">
        <v>183</v>
      </c>
      <c r="H4261" t="s">
        <v>143</v>
      </c>
      <c r="I4261" t="s">
        <v>135</v>
      </c>
      <c r="J4261" t="s">
        <v>136</v>
      </c>
      <c r="K4261" t="s">
        <v>137</v>
      </c>
      <c r="L4261" t="s">
        <v>12405</v>
      </c>
      <c r="M4261" t="s">
        <v>12406</v>
      </c>
      <c r="N4261">
        <v>0.946944444</v>
      </c>
      <c r="O4261">
        <v>0</v>
      </c>
      <c r="P4261">
        <v>2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0.13815755361076665</v>
      </c>
      <c r="Y4261">
        <v>0</v>
      </c>
      <c r="Z4261">
        <v>0</v>
      </c>
      <c r="AA4261">
        <v>0</v>
      </c>
      <c r="AB4261">
        <v>0</v>
      </c>
      <c r="AC4261">
        <v>0</v>
      </c>
      <c r="AD4261">
        <v>0</v>
      </c>
      <c r="AE4261">
        <v>0.13815755361076665</v>
      </c>
    </row>
    <row r="4262" spans="1:31" x14ac:dyDescent="0.25">
      <c r="A4262">
        <v>2071682</v>
      </c>
      <c r="B4262">
        <v>1</v>
      </c>
      <c r="C4262" t="s">
        <v>81</v>
      </c>
      <c r="D4262" t="s">
        <v>123</v>
      </c>
      <c r="E4262" t="s">
        <v>177</v>
      </c>
      <c r="F4262" t="s">
        <v>12407</v>
      </c>
      <c r="G4262" t="s">
        <v>183</v>
      </c>
      <c r="H4262" t="s">
        <v>143</v>
      </c>
      <c r="I4262" t="s">
        <v>135</v>
      </c>
      <c r="J4262" t="s">
        <v>136</v>
      </c>
      <c r="K4262" t="s">
        <v>137</v>
      </c>
      <c r="L4262" t="s">
        <v>12408</v>
      </c>
      <c r="M4262" t="s">
        <v>12409</v>
      </c>
      <c r="N4262">
        <v>4.8916666659999999</v>
      </c>
      <c r="O4262">
        <v>0</v>
      </c>
      <c r="P4262">
        <v>5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4.0186721749288266</v>
      </c>
      <c r="Y4262">
        <v>0</v>
      </c>
      <c r="Z4262">
        <v>0</v>
      </c>
      <c r="AA4262">
        <v>0</v>
      </c>
      <c r="AB4262">
        <v>0</v>
      </c>
      <c r="AC4262">
        <v>0</v>
      </c>
      <c r="AD4262">
        <v>0</v>
      </c>
      <c r="AE4262">
        <v>4.0186721749288266</v>
      </c>
    </row>
    <row r="4263" spans="1:31" x14ac:dyDescent="0.25">
      <c r="A4263">
        <v>2071542</v>
      </c>
      <c r="B4263">
        <v>1</v>
      </c>
      <c r="C4263" t="s">
        <v>80</v>
      </c>
      <c r="D4263" t="s">
        <v>85</v>
      </c>
      <c r="E4263" t="s">
        <v>177</v>
      </c>
      <c r="F4263" t="s">
        <v>6096</v>
      </c>
      <c r="G4263" t="s">
        <v>196</v>
      </c>
      <c r="H4263" t="s">
        <v>143</v>
      </c>
      <c r="I4263" t="s">
        <v>135</v>
      </c>
      <c r="J4263" t="s">
        <v>136</v>
      </c>
      <c r="K4263" t="s">
        <v>137</v>
      </c>
      <c r="L4263" t="s">
        <v>12410</v>
      </c>
      <c r="M4263" t="s">
        <v>12411</v>
      </c>
      <c r="N4263">
        <v>0.85916666600000002</v>
      </c>
      <c r="O4263">
        <v>0</v>
      </c>
      <c r="P4263">
        <v>8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1.5722113924756203</v>
      </c>
      <c r="Y4263">
        <v>0</v>
      </c>
      <c r="Z4263">
        <v>0</v>
      </c>
      <c r="AA4263">
        <v>0</v>
      </c>
      <c r="AB4263">
        <v>0</v>
      </c>
      <c r="AC4263">
        <v>0</v>
      </c>
      <c r="AD4263">
        <v>0</v>
      </c>
      <c r="AE4263">
        <v>1.5722113924756203</v>
      </c>
    </row>
    <row r="4264" spans="1:31" x14ac:dyDescent="0.25">
      <c r="A4264">
        <v>2071891</v>
      </c>
      <c r="B4264">
        <v>1</v>
      </c>
      <c r="C4264" t="s">
        <v>80</v>
      </c>
      <c r="D4264" t="s">
        <v>107</v>
      </c>
      <c r="E4264" t="s">
        <v>177</v>
      </c>
      <c r="F4264" t="s">
        <v>12412</v>
      </c>
      <c r="G4264" t="s">
        <v>179</v>
      </c>
      <c r="H4264" t="s">
        <v>143</v>
      </c>
      <c r="I4264" t="s">
        <v>135</v>
      </c>
      <c r="J4264" t="s">
        <v>136</v>
      </c>
      <c r="K4264" t="s">
        <v>137</v>
      </c>
      <c r="L4264" t="s">
        <v>12413</v>
      </c>
      <c r="M4264" t="s">
        <v>12414</v>
      </c>
      <c r="N4264">
        <v>5.9911111110000004</v>
      </c>
      <c r="O4264">
        <v>0</v>
      </c>
      <c r="P4264">
        <v>1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6.4471854170231116E-2</v>
      </c>
      <c r="Y4264">
        <v>0</v>
      </c>
      <c r="Z4264">
        <v>0</v>
      </c>
      <c r="AA4264">
        <v>0</v>
      </c>
      <c r="AB4264">
        <v>0</v>
      </c>
      <c r="AC4264">
        <v>0</v>
      </c>
      <c r="AD4264">
        <v>0</v>
      </c>
      <c r="AE4264">
        <v>6.4471854170231116E-2</v>
      </c>
    </row>
    <row r="4265" spans="1:31" x14ac:dyDescent="0.25">
      <c r="A4265">
        <v>2072160</v>
      </c>
      <c r="B4265">
        <v>1</v>
      </c>
      <c r="C4265" t="s">
        <v>80</v>
      </c>
      <c r="D4265" t="s">
        <v>103</v>
      </c>
      <c r="E4265" t="s">
        <v>177</v>
      </c>
      <c r="F4265" t="s">
        <v>12415</v>
      </c>
      <c r="G4265" t="s">
        <v>1007</v>
      </c>
      <c r="H4265" t="s">
        <v>143</v>
      </c>
      <c r="I4265" t="s">
        <v>135</v>
      </c>
      <c r="J4265" t="s">
        <v>3</v>
      </c>
      <c r="K4265" t="s">
        <v>137</v>
      </c>
      <c r="L4265" t="s">
        <v>12416</v>
      </c>
      <c r="M4265" t="s">
        <v>12417</v>
      </c>
      <c r="N4265">
        <v>1.9980555550000001</v>
      </c>
      <c r="O4265">
        <v>0</v>
      </c>
      <c r="P4265">
        <v>1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0.81694005471211351</v>
      </c>
      <c r="Y4265">
        <v>0</v>
      </c>
      <c r="Z4265">
        <v>0</v>
      </c>
      <c r="AA4265">
        <v>0</v>
      </c>
      <c r="AB4265">
        <v>0</v>
      </c>
      <c r="AC4265">
        <v>0</v>
      </c>
      <c r="AD4265">
        <v>0</v>
      </c>
      <c r="AE4265">
        <v>0.81694005471211351</v>
      </c>
    </row>
    <row r="4266" spans="1:31" x14ac:dyDescent="0.25">
      <c r="A4266">
        <v>2071914</v>
      </c>
      <c r="B4266">
        <v>1</v>
      </c>
      <c r="C4266" t="s">
        <v>80</v>
      </c>
      <c r="D4266" t="s">
        <v>105</v>
      </c>
      <c r="E4266" t="s">
        <v>177</v>
      </c>
      <c r="F4266" t="s">
        <v>12418</v>
      </c>
      <c r="G4266" t="s">
        <v>183</v>
      </c>
      <c r="H4266" t="s">
        <v>143</v>
      </c>
      <c r="I4266" t="s">
        <v>135</v>
      </c>
      <c r="J4266" t="s">
        <v>136</v>
      </c>
      <c r="K4266" t="s">
        <v>137</v>
      </c>
      <c r="L4266" t="s">
        <v>12419</v>
      </c>
      <c r="M4266" t="s">
        <v>12420</v>
      </c>
      <c r="N4266">
        <v>3.0394444439999999</v>
      </c>
      <c r="O4266">
        <v>0</v>
      </c>
      <c r="P4266">
        <v>1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0.59280843176870002</v>
      </c>
      <c r="Y4266">
        <v>0</v>
      </c>
      <c r="Z4266">
        <v>0</v>
      </c>
      <c r="AA4266">
        <v>0</v>
      </c>
      <c r="AB4266">
        <v>0</v>
      </c>
      <c r="AC4266">
        <v>0</v>
      </c>
      <c r="AD4266">
        <v>0</v>
      </c>
      <c r="AE4266">
        <v>0.59280843176870002</v>
      </c>
    </row>
    <row r="4267" spans="1:31" x14ac:dyDescent="0.25">
      <c r="A4267">
        <v>2072083</v>
      </c>
      <c r="B4267">
        <v>1</v>
      </c>
      <c r="C4267" t="s">
        <v>81</v>
      </c>
      <c r="D4267" t="s">
        <v>120</v>
      </c>
      <c r="E4267" t="s">
        <v>140</v>
      </c>
      <c r="F4267" t="s">
        <v>12421</v>
      </c>
      <c r="G4267" t="s">
        <v>142</v>
      </c>
      <c r="H4267" t="s">
        <v>143</v>
      </c>
      <c r="I4267" t="s">
        <v>135</v>
      </c>
      <c r="J4267" t="s">
        <v>136</v>
      </c>
      <c r="K4267" t="s">
        <v>137</v>
      </c>
      <c r="L4267" t="s">
        <v>12422</v>
      </c>
      <c r="M4267" t="s">
        <v>12423</v>
      </c>
      <c r="N4267">
        <v>3.2636111109999999</v>
      </c>
      <c r="O4267">
        <v>0</v>
      </c>
      <c r="P4267">
        <v>0</v>
      </c>
      <c r="Q4267">
        <v>0</v>
      </c>
      <c r="R4267">
        <v>7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5.84491636561261</v>
      </c>
      <c r="AA4267">
        <v>0</v>
      </c>
      <c r="AB4267">
        <v>0</v>
      </c>
      <c r="AC4267">
        <v>0</v>
      </c>
      <c r="AD4267">
        <v>0</v>
      </c>
      <c r="AE4267">
        <v>5.84491636561261</v>
      </c>
    </row>
    <row r="4268" spans="1:31" x14ac:dyDescent="0.25">
      <c r="A4268">
        <v>2072183</v>
      </c>
      <c r="B4268">
        <v>1</v>
      </c>
      <c r="C4268" t="s">
        <v>80</v>
      </c>
      <c r="D4268" t="s">
        <v>90</v>
      </c>
      <c r="E4268" t="s">
        <v>140</v>
      </c>
      <c r="F4268" t="s">
        <v>12424</v>
      </c>
      <c r="G4268" t="s">
        <v>1552</v>
      </c>
      <c r="H4268" t="s">
        <v>143</v>
      </c>
      <c r="I4268" t="s">
        <v>135</v>
      </c>
      <c r="J4268" t="s">
        <v>136</v>
      </c>
      <c r="K4268" t="s">
        <v>137</v>
      </c>
      <c r="L4268" t="s">
        <v>12425</v>
      </c>
      <c r="M4268" t="s">
        <v>12426</v>
      </c>
      <c r="N4268">
        <v>5.5336111109999999</v>
      </c>
      <c r="O4268">
        <v>0</v>
      </c>
      <c r="P4268">
        <v>234</v>
      </c>
      <c r="Q4268">
        <v>0</v>
      </c>
      <c r="R4268">
        <v>0</v>
      </c>
      <c r="S4268">
        <v>0</v>
      </c>
      <c r="T4268">
        <v>37</v>
      </c>
      <c r="U4268">
        <v>0</v>
      </c>
      <c r="V4268">
        <v>0</v>
      </c>
      <c r="W4268">
        <v>0</v>
      </c>
      <c r="X4268">
        <v>328.51257109283819</v>
      </c>
      <c r="Y4268">
        <v>0</v>
      </c>
      <c r="Z4268">
        <v>0</v>
      </c>
      <c r="AA4268">
        <v>0</v>
      </c>
      <c r="AB4268">
        <v>170.12589077329696</v>
      </c>
      <c r="AC4268">
        <v>0</v>
      </c>
      <c r="AD4268">
        <v>0</v>
      </c>
      <c r="AE4268">
        <v>498.63846186613512</v>
      </c>
    </row>
    <row r="4269" spans="1:31" x14ac:dyDescent="0.25">
      <c r="A4269">
        <v>2071937</v>
      </c>
      <c r="B4269">
        <v>1</v>
      </c>
      <c r="C4269" t="s">
        <v>80</v>
      </c>
      <c r="D4269" t="s">
        <v>83</v>
      </c>
      <c r="E4269" t="s">
        <v>177</v>
      </c>
      <c r="F4269" t="s">
        <v>12427</v>
      </c>
      <c r="G4269" t="s">
        <v>196</v>
      </c>
      <c r="H4269" t="s">
        <v>143</v>
      </c>
      <c r="I4269" t="s">
        <v>135</v>
      </c>
      <c r="J4269" t="s">
        <v>136</v>
      </c>
      <c r="K4269" t="s">
        <v>137</v>
      </c>
      <c r="L4269" t="s">
        <v>12428</v>
      </c>
      <c r="M4269" t="s">
        <v>12429</v>
      </c>
      <c r="N4269">
        <v>1.8191666660000001</v>
      </c>
      <c r="O4269">
        <v>0</v>
      </c>
      <c r="P4269">
        <v>0</v>
      </c>
      <c r="Q4269">
        <v>0</v>
      </c>
      <c r="R4269">
        <v>0</v>
      </c>
      <c r="S4269">
        <v>0</v>
      </c>
      <c r="T4269">
        <v>4</v>
      </c>
      <c r="U4269">
        <v>0</v>
      </c>
      <c r="V4269">
        <v>1</v>
      </c>
      <c r="W4269">
        <v>0</v>
      </c>
      <c r="X4269">
        <v>0</v>
      </c>
      <c r="Y4269">
        <v>0</v>
      </c>
      <c r="Z4269">
        <v>0</v>
      </c>
      <c r="AA4269">
        <v>0</v>
      </c>
      <c r="AB4269">
        <v>38.791463507863376</v>
      </c>
      <c r="AC4269">
        <v>0</v>
      </c>
      <c r="AD4269">
        <v>68.789887744384984</v>
      </c>
      <c r="AE4269">
        <v>107.58135125224837</v>
      </c>
    </row>
    <row r="4270" spans="1:31" x14ac:dyDescent="0.25">
      <c r="A4270">
        <v>2071413</v>
      </c>
      <c r="B4270">
        <v>1</v>
      </c>
      <c r="C4270" t="s">
        <v>81</v>
      </c>
      <c r="D4270" t="s">
        <v>113</v>
      </c>
      <c r="E4270" t="s">
        <v>140</v>
      </c>
      <c r="F4270" t="s">
        <v>12430</v>
      </c>
      <c r="G4270" t="s">
        <v>142</v>
      </c>
      <c r="H4270" t="s">
        <v>143</v>
      </c>
      <c r="I4270" t="s">
        <v>135</v>
      </c>
      <c r="J4270" t="s">
        <v>136</v>
      </c>
      <c r="K4270" t="s">
        <v>137</v>
      </c>
      <c r="L4270" t="s">
        <v>12431</v>
      </c>
      <c r="M4270" t="s">
        <v>12432</v>
      </c>
      <c r="N4270">
        <v>0.86833333300000004</v>
      </c>
      <c r="O4270">
        <v>0</v>
      </c>
      <c r="P4270">
        <v>36</v>
      </c>
      <c r="Q4270">
        <v>0</v>
      </c>
      <c r="R4270">
        <v>6</v>
      </c>
      <c r="S4270">
        <v>0</v>
      </c>
      <c r="T4270">
        <v>10</v>
      </c>
      <c r="U4270">
        <v>0</v>
      </c>
      <c r="V4270">
        <v>0</v>
      </c>
      <c r="W4270">
        <v>0</v>
      </c>
      <c r="X4270">
        <v>3.7187762280469876</v>
      </c>
      <c r="Y4270">
        <v>0</v>
      </c>
      <c r="Z4270">
        <v>3.4272170056531337</v>
      </c>
      <c r="AA4270">
        <v>0</v>
      </c>
      <c r="AB4270">
        <v>5.7177620275616556</v>
      </c>
      <c r="AC4270">
        <v>0</v>
      </c>
      <c r="AD4270">
        <v>0</v>
      </c>
      <c r="AE4270">
        <v>12.863755261261776</v>
      </c>
    </row>
    <row r="4271" spans="1:31" x14ac:dyDescent="0.25">
      <c r="A4271">
        <v>2071459</v>
      </c>
      <c r="B4271">
        <v>1</v>
      </c>
      <c r="C4271" t="s">
        <v>80</v>
      </c>
      <c r="D4271" t="s">
        <v>94</v>
      </c>
      <c r="E4271" t="s">
        <v>177</v>
      </c>
      <c r="F4271" t="s">
        <v>12433</v>
      </c>
      <c r="G4271" t="s">
        <v>183</v>
      </c>
      <c r="H4271" t="s">
        <v>143</v>
      </c>
      <c r="I4271" t="s">
        <v>135</v>
      </c>
      <c r="J4271" t="s">
        <v>136</v>
      </c>
      <c r="K4271" t="s">
        <v>137</v>
      </c>
      <c r="L4271" t="s">
        <v>12434</v>
      </c>
      <c r="M4271" t="s">
        <v>12435</v>
      </c>
      <c r="N4271">
        <v>1.287222222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1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  <c r="AA4271">
        <v>0</v>
      </c>
      <c r="AB4271">
        <v>2.0873484291027022</v>
      </c>
      <c r="AC4271">
        <v>0</v>
      </c>
      <c r="AD4271">
        <v>0</v>
      </c>
      <c r="AE4271">
        <v>2.0873484291027022</v>
      </c>
    </row>
    <row r="4272" spans="1:31" x14ac:dyDescent="0.25">
      <c r="A4272">
        <v>2072100</v>
      </c>
      <c r="B4272">
        <v>1</v>
      </c>
      <c r="C4272" t="s">
        <v>81</v>
      </c>
      <c r="D4272" t="s">
        <v>112</v>
      </c>
      <c r="E4272" t="s">
        <v>177</v>
      </c>
      <c r="F4272" t="s">
        <v>12436</v>
      </c>
      <c r="G4272" t="s">
        <v>183</v>
      </c>
      <c r="H4272" t="s">
        <v>143</v>
      </c>
      <c r="I4272" t="s">
        <v>135</v>
      </c>
      <c r="J4272" t="s">
        <v>136</v>
      </c>
      <c r="K4272" t="s">
        <v>137</v>
      </c>
      <c r="L4272" t="s">
        <v>12437</v>
      </c>
      <c r="M4272" t="s">
        <v>12438</v>
      </c>
      <c r="N4272">
        <v>2.065833333</v>
      </c>
      <c r="O4272">
        <v>0</v>
      </c>
      <c r="P4272">
        <v>1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0.33054243547125001</v>
      </c>
      <c r="Y4272">
        <v>0</v>
      </c>
      <c r="Z4272">
        <v>0</v>
      </c>
      <c r="AA4272">
        <v>0</v>
      </c>
      <c r="AB4272">
        <v>0</v>
      </c>
      <c r="AC4272">
        <v>0</v>
      </c>
      <c r="AD4272">
        <v>0</v>
      </c>
      <c r="AE4272">
        <v>0.33054243547125001</v>
      </c>
    </row>
    <row r="4273" spans="1:31" x14ac:dyDescent="0.25">
      <c r="A4273">
        <v>2071559</v>
      </c>
      <c r="B4273">
        <v>1</v>
      </c>
      <c r="C4273" t="s">
        <v>81</v>
      </c>
      <c r="D4273" t="s">
        <v>119</v>
      </c>
      <c r="E4273" t="s">
        <v>158</v>
      </c>
      <c r="F4273" t="s">
        <v>12439</v>
      </c>
      <c r="G4273" t="s">
        <v>160</v>
      </c>
      <c r="H4273" t="s">
        <v>143</v>
      </c>
      <c r="I4273" t="s">
        <v>135</v>
      </c>
      <c r="J4273" t="s">
        <v>136</v>
      </c>
      <c r="K4273" t="s">
        <v>137</v>
      </c>
      <c r="L4273" t="s">
        <v>12440</v>
      </c>
      <c r="M4273" t="s">
        <v>12441</v>
      </c>
      <c r="N4273">
        <v>3.7883333330000002</v>
      </c>
      <c r="O4273">
        <v>0</v>
      </c>
      <c r="P4273">
        <v>9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3.8309259175950934</v>
      </c>
      <c r="Y4273">
        <v>0</v>
      </c>
      <c r="Z4273">
        <v>0</v>
      </c>
      <c r="AA4273">
        <v>0</v>
      </c>
      <c r="AB4273">
        <v>0</v>
      </c>
      <c r="AC4273">
        <v>0</v>
      </c>
      <c r="AD4273">
        <v>0</v>
      </c>
      <c r="AE4273">
        <v>3.8309259175950934</v>
      </c>
    </row>
    <row r="4274" spans="1:31" x14ac:dyDescent="0.25">
      <c r="A4274">
        <v>2071997</v>
      </c>
      <c r="B4274">
        <v>1</v>
      </c>
      <c r="C4274" t="s">
        <v>80</v>
      </c>
      <c r="D4274" t="s">
        <v>108</v>
      </c>
      <c r="E4274" t="s">
        <v>158</v>
      </c>
      <c r="F4274" t="s">
        <v>12442</v>
      </c>
      <c r="G4274" t="s">
        <v>385</v>
      </c>
      <c r="H4274" t="s">
        <v>143</v>
      </c>
      <c r="I4274" t="s">
        <v>135</v>
      </c>
      <c r="J4274" t="s">
        <v>136</v>
      </c>
      <c r="K4274" t="s">
        <v>137</v>
      </c>
      <c r="L4274" t="s">
        <v>12443</v>
      </c>
      <c r="M4274" t="s">
        <v>12444</v>
      </c>
      <c r="N4274">
        <v>4.9219444440000002</v>
      </c>
      <c r="O4274">
        <v>0</v>
      </c>
      <c r="P4274">
        <v>18</v>
      </c>
      <c r="Q4274">
        <v>0</v>
      </c>
      <c r="R4274">
        <v>8</v>
      </c>
      <c r="S4274">
        <v>0</v>
      </c>
      <c r="T4274">
        <v>3</v>
      </c>
      <c r="U4274">
        <v>0</v>
      </c>
      <c r="V4274">
        <v>0</v>
      </c>
      <c r="W4274">
        <v>0</v>
      </c>
      <c r="X4274">
        <v>14.176623965502101</v>
      </c>
      <c r="Y4274">
        <v>0</v>
      </c>
      <c r="Z4274">
        <v>29.95036547472705</v>
      </c>
      <c r="AA4274">
        <v>0</v>
      </c>
      <c r="AB4274">
        <v>2.3168148626536587</v>
      </c>
      <c r="AC4274">
        <v>0</v>
      </c>
      <c r="AD4274">
        <v>0</v>
      </c>
      <c r="AE4274">
        <v>46.44380430288281</v>
      </c>
    </row>
    <row r="4275" spans="1:31" x14ac:dyDescent="0.25">
      <c r="A4275">
        <v>2071851</v>
      </c>
      <c r="B4275">
        <v>1</v>
      </c>
      <c r="C4275" t="s">
        <v>81</v>
      </c>
      <c r="D4275" t="s">
        <v>112</v>
      </c>
      <c r="E4275" t="s">
        <v>146</v>
      </c>
      <c r="F4275" t="s">
        <v>9908</v>
      </c>
      <c r="G4275" t="s">
        <v>133</v>
      </c>
      <c r="H4275" t="s">
        <v>134</v>
      </c>
      <c r="I4275" t="s">
        <v>135</v>
      </c>
      <c r="J4275" t="s">
        <v>136</v>
      </c>
      <c r="K4275" t="s">
        <v>137</v>
      </c>
      <c r="L4275" t="s">
        <v>12445</v>
      </c>
      <c r="M4275" t="s">
        <v>12446</v>
      </c>
      <c r="N4275">
        <v>0.97944444399999997</v>
      </c>
      <c r="O4275">
        <v>2</v>
      </c>
      <c r="P4275">
        <v>812</v>
      </c>
      <c r="Q4275">
        <v>80</v>
      </c>
      <c r="R4275">
        <v>268</v>
      </c>
      <c r="S4275">
        <v>11</v>
      </c>
      <c r="T4275">
        <v>103</v>
      </c>
      <c r="U4275">
        <v>1</v>
      </c>
      <c r="V4275">
        <v>0</v>
      </c>
      <c r="W4275">
        <v>0.61529049466004893</v>
      </c>
      <c r="X4275">
        <v>134.20785424207861</v>
      </c>
      <c r="Y4275">
        <v>162.71801908043594</v>
      </c>
      <c r="Z4275">
        <v>198.60684136500296</v>
      </c>
      <c r="AA4275">
        <v>55.392549485676071</v>
      </c>
      <c r="AB4275">
        <v>68.848756635573494</v>
      </c>
      <c r="AC4275">
        <v>8.5941520606560147</v>
      </c>
      <c r="AD4275">
        <v>0</v>
      </c>
      <c r="AE4275">
        <v>628.98346336408326</v>
      </c>
    </row>
    <row r="4276" spans="1:31" x14ac:dyDescent="0.25">
      <c r="A4276">
        <v>2072120</v>
      </c>
      <c r="B4276">
        <v>1</v>
      </c>
      <c r="C4276" t="s">
        <v>80</v>
      </c>
      <c r="D4276" t="s">
        <v>95</v>
      </c>
      <c r="E4276" t="s">
        <v>146</v>
      </c>
      <c r="F4276" t="s">
        <v>12447</v>
      </c>
      <c r="G4276" t="s">
        <v>133</v>
      </c>
      <c r="H4276" t="s">
        <v>134</v>
      </c>
      <c r="I4276" t="s">
        <v>135</v>
      </c>
      <c r="J4276" t="s">
        <v>136</v>
      </c>
      <c r="K4276" t="s">
        <v>137</v>
      </c>
      <c r="L4276" t="s">
        <v>12448</v>
      </c>
      <c r="M4276" t="s">
        <v>12449</v>
      </c>
      <c r="N4276">
        <v>0.92583333300000004</v>
      </c>
      <c r="O4276">
        <v>0</v>
      </c>
      <c r="P4276">
        <v>1994</v>
      </c>
      <c r="Q4276">
        <v>0</v>
      </c>
      <c r="R4276">
        <v>0</v>
      </c>
      <c r="S4276">
        <v>0</v>
      </c>
      <c r="T4276">
        <v>59</v>
      </c>
      <c r="U4276">
        <v>0</v>
      </c>
      <c r="V4276">
        <v>0</v>
      </c>
      <c r="W4276">
        <v>0</v>
      </c>
      <c r="X4276">
        <v>580.4186209486902</v>
      </c>
      <c r="Y4276">
        <v>0</v>
      </c>
      <c r="Z4276">
        <v>0</v>
      </c>
      <c r="AA4276">
        <v>0</v>
      </c>
      <c r="AB4276">
        <v>98.164392065333132</v>
      </c>
      <c r="AC4276">
        <v>0</v>
      </c>
      <c r="AD4276">
        <v>0</v>
      </c>
      <c r="AE4276">
        <v>678.58301301402332</v>
      </c>
    </row>
    <row r="4277" spans="1:31" x14ac:dyDescent="0.25">
      <c r="A4277">
        <v>2071977</v>
      </c>
      <c r="B4277">
        <v>1</v>
      </c>
      <c r="C4277" t="s">
        <v>80</v>
      </c>
      <c r="D4277" t="s">
        <v>102</v>
      </c>
      <c r="E4277" t="s">
        <v>177</v>
      </c>
      <c r="F4277" t="s">
        <v>12450</v>
      </c>
      <c r="G4277" t="s">
        <v>183</v>
      </c>
      <c r="H4277" t="s">
        <v>143</v>
      </c>
      <c r="I4277" t="s">
        <v>135</v>
      </c>
      <c r="J4277" t="s">
        <v>136</v>
      </c>
      <c r="K4277" t="s">
        <v>137</v>
      </c>
      <c r="L4277" t="s">
        <v>12451</v>
      </c>
      <c r="M4277" t="s">
        <v>12452</v>
      </c>
      <c r="N4277">
        <v>2.349722222</v>
      </c>
      <c r="O4277">
        <v>0</v>
      </c>
      <c r="P4277">
        <v>1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0.47173716610207661</v>
      </c>
      <c r="Y4277">
        <v>0</v>
      </c>
      <c r="Z4277">
        <v>0</v>
      </c>
      <c r="AA4277">
        <v>0</v>
      </c>
      <c r="AB4277">
        <v>0</v>
      </c>
      <c r="AC4277">
        <v>0</v>
      </c>
      <c r="AD4277">
        <v>0</v>
      </c>
      <c r="AE4277">
        <v>0.47173716610207661</v>
      </c>
    </row>
    <row r="4278" spans="1:31" x14ac:dyDescent="0.25">
      <c r="A4278">
        <v>2071479</v>
      </c>
      <c r="B4278">
        <v>1</v>
      </c>
      <c r="C4278" t="s">
        <v>80</v>
      </c>
      <c r="D4278" t="s">
        <v>109</v>
      </c>
      <c r="E4278" t="s">
        <v>158</v>
      </c>
      <c r="F4278" t="s">
        <v>354</v>
      </c>
      <c r="G4278" t="s">
        <v>1283</v>
      </c>
      <c r="H4278" t="s">
        <v>143</v>
      </c>
      <c r="I4278" t="s">
        <v>135</v>
      </c>
      <c r="J4278" t="s">
        <v>136</v>
      </c>
      <c r="K4278" t="s">
        <v>137</v>
      </c>
      <c r="L4278" t="s">
        <v>12453</v>
      </c>
      <c r="M4278" t="s">
        <v>12454</v>
      </c>
      <c r="N4278">
        <v>7.1586111109999999</v>
      </c>
      <c r="O4278">
        <v>0</v>
      </c>
      <c r="P4278">
        <v>1</v>
      </c>
      <c r="Q4278">
        <v>0</v>
      </c>
      <c r="R4278">
        <v>0</v>
      </c>
      <c r="S4278">
        <v>0</v>
      </c>
      <c r="T4278">
        <v>1</v>
      </c>
      <c r="U4278">
        <v>0</v>
      </c>
      <c r="V4278">
        <v>0</v>
      </c>
      <c r="W4278">
        <v>0</v>
      </c>
      <c r="X4278">
        <v>0.12668837374718001</v>
      </c>
      <c r="Y4278">
        <v>0</v>
      </c>
      <c r="Z4278">
        <v>0</v>
      </c>
      <c r="AA4278">
        <v>0</v>
      </c>
      <c r="AB4278">
        <v>12.278423759068509</v>
      </c>
      <c r="AC4278">
        <v>0</v>
      </c>
      <c r="AD4278">
        <v>0</v>
      </c>
      <c r="AE4278">
        <v>12.40511213281569</v>
      </c>
    </row>
    <row r="4279" spans="1:31" x14ac:dyDescent="0.25">
      <c r="A4279">
        <v>2071834</v>
      </c>
      <c r="B4279">
        <v>1</v>
      </c>
      <c r="C4279" t="s">
        <v>80</v>
      </c>
      <c r="D4279" t="s">
        <v>106</v>
      </c>
      <c r="E4279" t="s">
        <v>140</v>
      </c>
      <c r="F4279" t="s">
        <v>12455</v>
      </c>
      <c r="G4279" t="s">
        <v>385</v>
      </c>
      <c r="H4279" t="s">
        <v>143</v>
      </c>
      <c r="I4279" t="s">
        <v>135</v>
      </c>
      <c r="J4279" t="s">
        <v>136</v>
      </c>
      <c r="K4279" t="s">
        <v>137</v>
      </c>
      <c r="L4279" t="s">
        <v>12456</v>
      </c>
      <c r="M4279" t="s">
        <v>12457</v>
      </c>
      <c r="N4279">
        <v>2.0902777769999998</v>
      </c>
      <c r="O4279">
        <v>0</v>
      </c>
      <c r="P4279">
        <v>97</v>
      </c>
      <c r="Q4279">
        <v>0</v>
      </c>
      <c r="R4279">
        <v>3</v>
      </c>
      <c r="S4279">
        <v>0</v>
      </c>
      <c r="T4279">
        <v>5</v>
      </c>
      <c r="U4279">
        <v>0</v>
      </c>
      <c r="V4279">
        <v>0</v>
      </c>
      <c r="W4279">
        <v>0</v>
      </c>
      <c r="X4279">
        <v>42.740489770374388</v>
      </c>
      <c r="Y4279">
        <v>0</v>
      </c>
      <c r="Z4279">
        <v>2.0438509997259304</v>
      </c>
      <c r="AA4279">
        <v>0</v>
      </c>
      <c r="AB4279">
        <v>2.219755773284021</v>
      </c>
      <c r="AC4279">
        <v>0</v>
      </c>
      <c r="AD4279">
        <v>0</v>
      </c>
      <c r="AE4279">
        <v>47.004096543384343</v>
      </c>
    </row>
    <row r="4280" spans="1:31" x14ac:dyDescent="0.25">
      <c r="A4280">
        <v>2071785</v>
      </c>
      <c r="B4280">
        <v>1</v>
      </c>
      <c r="C4280" t="s">
        <v>80</v>
      </c>
      <c r="D4280" t="s">
        <v>82</v>
      </c>
      <c r="E4280" t="s">
        <v>177</v>
      </c>
      <c r="F4280" t="s">
        <v>12458</v>
      </c>
      <c r="G4280" t="s">
        <v>183</v>
      </c>
      <c r="H4280" t="s">
        <v>143</v>
      </c>
      <c r="I4280" t="s">
        <v>135</v>
      </c>
      <c r="J4280" t="s">
        <v>136</v>
      </c>
      <c r="K4280" t="s">
        <v>137</v>
      </c>
      <c r="L4280" t="s">
        <v>12459</v>
      </c>
      <c r="M4280" t="s">
        <v>12460</v>
      </c>
      <c r="N4280">
        <v>2.338055555</v>
      </c>
      <c r="O4280">
        <v>0</v>
      </c>
      <c r="P4280">
        <v>2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1.088069901559515</v>
      </c>
      <c r="Y4280">
        <v>0</v>
      </c>
      <c r="Z4280">
        <v>0</v>
      </c>
      <c r="AA4280">
        <v>0</v>
      </c>
      <c r="AB4280">
        <v>0</v>
      </c>
      <c r="AC4280">
        <v>0</v>
      </c>
      <c r="AD4280">
        <v>0</v>
      </c>
      <c r="AE4280">
        <v>1.088069901559515</v>
      </c>
    </row>
    <row r="4281" spans="1:31" x14ac:dyDescent="0.25">
      <c r="A4281">
        <v>2071791</v>
      </c>
      <c r="B4281">
        <v>1</v>
      </c>
      <c r="C4281" t="s">
        <v>81</v>
      </c>
      <c r="D4281" t="s">
        <v>118</v>
      </c>
      <c r="E4281" t="s">
        <v>177</v>
      </c>
      <c r="F4281" t="s">
        <v>12461</v>
      </c>
      <c r="G4281" t="s">
        <v>1007</v>
      </c>
      <c r="H4281" t="s">
        <v>143</v>
      </c>
      <c r="I4281" t="s">
        <v>135</v>
      </c>
      <c r="J4281" t="s">
        <v>3</v>
      </c>
      <c r="K4281" t="s">
        <v>137</v>
      </c>
      <c r="L4281" t="s">
        <v>12462</v>
      </c>
      <c r="M4281" t="s">
        <v>12463</v>
      </c>
      <c r="N4281">
        <v>1.966111111</v>
      </c>
      <c r="O4281">
        <v>0</v>
      </c>
      <c r="P4281">
        <v>1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0.12818862954386001</v>
      </c>
      <c r="Y4281">
        <v>0</v>
      </c>
      <c r="Z4281">
        <v>0</v>
      </c>
      <c r="AA4281">
        <v>0</v>
      </c>
      <c r="AB4281">
        <v>0</v>
      </c>
      <c r="AC4281">
        <v>0</v>
      </c>
      <c r="AD4281">
        <v>0</v>
      </c>
      <c r="AE4281">
        <v>0.12818862954386001</v>
      </c>
    </row>
    <row r="4282" spans="1:31" x14ac:dyDescent="0.25">
      <c r="A4282">
        <v>2071665</v>
      </c>
      <c r="B4282">
        <v>1</v>
      </c>
      <c r="C4282" t="s">
        <v>81</v>
      </c>
      <c r="D4282" t="s">
        <v>124</v>
      </c>
      <c r="E4282" t="s">
        <v>158</v>
      </c>
      <c r="F4282" t="s">
        <v>12464</v>
      </c>
      <c r="G4282" t="s">
        <v>1007</v>
      </c>
      <c r="H4282" t="s">
        <v>143</v>
      </c>
      <c r="I4282" t="s">
        <v>135</v>
      </c>
      <c r="J4282" t="s">
        <v>3</v>
      </c>
      <c r="K4282" t="s">
        <v>137</v>
      </c>
      <c r="L4282" t="s">
        <v>12465</v>
      </c>
      <c r="M4282" t="s">
        <v>12466</v>
      </c>
      <c r="N4282">
        <v>1.7252777770000001</v>
      </c>
      <c r="O4282">
        <v>0</v>
      </c>
      <c r="P4282">
        <v>56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17.703696234520894</v>
      </c>
      <c r="Y4282">
        <v>0</v>
      </c>
      <c r="Z4282">
        <v>0</v>
      </c>
      <c r="AA4282">
        <v>0</v>
      </c>
      <c r="AB4282">
        <v>0</v>
      </c>
      <c r="AC4282">
        <v>0</v>
      </c>
      <c r="AD4282">
        <v>0</v>
      </c>
      <c r="AE4282">
        <v>17.703696234520894</v>
      </c>
    </row>
    <row r="4283" spans="1:31" x14ac:dyDescent="0.25">
      <c r="A4283">
        <v>2071642</v>
      </c>
      <c r="B4283">
        <v>1</v>
      </c>
      <c r="C4283" t="s">
        <v>80</v>
      </c>
      <c r="D4283" t="s">
        <v>108</v>
      </c>
      <c r="E4283" t="s">
        <v>158</v>
      </c>
      <c r="F4283" t="s">
        <v>12467</v>
      </c>
      <c r="G4283" t="s">
        <v>160</v>
      </c>
      <c r="H4283" t="s">
        <v>143</v>
      </c>
      <c r="I4283" t="s">
        <v>135</v>
      </c>
      <c r="J4283" t="s">
        <v>136</v>
      </c>
      <c r="K4283" t="s">
        <v>137</v>
      </c>
      <c r="L4283" t="s">
        <v>12468</v>
      </c>
      <c r="M4283" t="s">
        <v>12469</v>
      </c>
      <c r="N4283">
        <v>5.4683333330000004</v>
      </c>
      <c r="O4283">
        <v>0</v>
      </c>
      <c r="P4283">
        <v>23</v>
      </c>
      <c r="Q4283">
        <v>0</v>
      </c>
      <c r="R4283">
        <v>0</v>
      </c>
      <c r="S4283">
        <v>0</v>
      </c>
      <c r="T4283">
        <v>1</v>
      </c>
      <c r="U4283">
        <v>0</v>
      </c>
      <c r="V4283">
        <v>0</v>
      </c>
      <c r="W4283">
        <v>0</v>
      </c>
      <c r="X4283">
        <v>23.342235902890646</v>
      </c>
      <c r="Y4283">
        <v>0</v>
      </c>
      <c r="Z4283">
        <v>0</v>
      </c>
      <c r="AA4283">
        <v>0</v>
      </c>
      <c r="AB4283">
        <v>0.52574984289732674</v>
      </c>
      <c r="AC4283">
        <v>0</v>
      </c>
      <c r="AD4283">
        <v>0</v>
      </c>
      <c r="AE4283">
        <v>23.867985745787973</v>
      </c>
    </row>
    <row r="4284" spans="1:31" x14ac:dyDescent="0.25">
      <c r="A4284">
        <v>2071522</v>
      </c>
      <c r="B4284">
        <v>1</v>
      </c>
      <c r="C4284" t="s">
        <v>81</v>
      </c>
      <c r="D4284" t="s">
        <v>118</v>
      </c>
      <c r="E4284" t="s">
        <v>131</v>
      </c>
      <c r="F4284" t="s">
        <v>12470</v>
      </c>
      <c r="G4284" t="s">
        <v>273</v>
      </c>
      <c r="H4284" t="s">
        <v>134</v>
      </c>
      <c r="I4284" t="s">
        <v>135</v>
      </c>
      <c r="J4284" t="s">
        <v>136</v>
      </c>
      <c r="K4284" t="s">
        <v>155</v>
      </c>
      <c r="L4284" t="s">
        <v>12471</v>
      </c>
      <c r="M4284" t="s">
        <v>12472</v>
      </c>
      <c r="N4284">
        <v>6.2673738879999998</v>
      </c>
      <c r="O4284">
        <v>0</v>
      </c>
      <c r="P4284">
        <v>258</v>
      </c>
      <c r="Q4284">
        <v>0</v>
      </c>
      <c r="R4284">
        <v>7</v>
      </c>
      <c r="S4284">
        <v>1</v>
      </c>
      <c r="T4284">
        <v>5</v>
      </c>
      <c r="U4284">
        <v>0</v>
      </c>
      <c r="V4284">
        <v>0</v>
      </c>
      <c r="W4284">
        <v>0</v>
      </c>
      <c r="X4284">
        <v>223.24969988202054</v>
      </c>
      <c r="Y4284">
        <v>0</v>
      </c>
      <c r="Z4284">
        <v>4.1022670171055804</v>
      </c>
      <c r="AA4284">
        <v>16.436645751518785</v>
      </c>
      <c r="AB4284">
        <v>20.243439521214622</v>
      </c>
      <c r="AC4284">
        <v>0</v>
      </c>
      <c r="AD4284">
        <v>0</v>
      </c>
      <c r="AE4284">
        <v>264.03205217185956</v>
      </c>
    </row>
    <row r="4285" spans="1:31" x14ac:dyDescent="0.25">
      <c r="A4285">
        <v>2071473</v>
      </c>
      <c r="B4285">
        <v>1</v>
      </c>
      <c r="C4285" t="s">
        <v>81</v>
      </c>
      <c r="D4285" t="s">
        <v>113</v>
      </c>
      <c r="E4285" t="s">
        <v>158</v>
      </c>
      <c r="F4285" t="s">
        <v>12473</v>
      </c>
      <c r="G4285" t="s">
        <v>160</v>
      </c>
      <c r="H4285" t="s">
        <v>143</v>
      </c>
      <c r="I4285" t="s">
        <v>135</v>
      </c>
      <c r="J4285" t="s">
        <v>136</v>
      </c>
      <c r="K4285" t="s">
        <v>137</v>
      </c>
      <c r="L4285" t="s">
        <v>12474</v>
      </c>
      <c r="M4285" t="s">
        <v>12475</v>
      </c>
      <c r="N4285">
        <v>2.764444444</v>
      </c>
      <c r="O4285">
        <v>0</v>
      </c>
      <c r="P4285">
        <v>7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1.8962074656756647</v>
      </c>
      <c r="Y4285">
        <v>0</v>
      </c>
      <c r="Z4285">
        <v>0</v>
      </c>
      <c r="AA4285">
        <v>0</v>
      </c>
      <c r="AB4285">
        <v>0</v>
      </c>
      <c r="AC4285">
        <v>0</v>
      </c>
      <c r="AD4285">
        <v>0</v>
      </c>
      <c r="AE4285">
        <v>1.8962074656756647</v>
      </c>
    </row>
    <row r="4286" spans="1:31" x14ac:dyDescent="0.25">
      <c r="A4286">
        <v>2072020</v>
      </c>
      <c r="B4286">
        <v>1</v>
      </c>
      <c r="C4286" t="s">
        <v>81</v>
      </c>
      <c r="D4286" t="s">
        <v>128</v>
      </c>
      <c r="E4286" t="s">
        <v>158</v>
      </c>
      <c r="F4286" t="s">
        <v>12476</v>
      </c>
      <c r="G4286" t="s">
        <v>160</v>
      </c>
      <c r="H4286" t="s">
        <v>143</v>
      </c>
      <c r="I4286" t="s">
        <v>135</v>
      </c>
      <c r="J4286" t="s">
        <v>136</v>
      </c>
      <c r="K4286" t="s">
        <v>137</v>
      </c>
      <c r="L4286" t="s">
        <v>12477</v>
      </c>
      <c r="M4286" t="s">
        <v>12478</v>
      </c>
      <c r="N4286">
        <v>4.1658333330000001</v>
      </c>
      <c r="O4286">
        <v>0</v>
      </c>
      <c r="P4286">
        <v>17</v>
      </c>
      <c r="Q4286">
        <v>0</v>
      </c>
      <c r="R4286">
        <v>0</v>
      </c>
      <c r="S4286">
        <v>0</v>
      </c>
      <c r="T4286">
        <v>7</v>
      </c>
      <c r="U4286">
        <v>0</v>
      </c>
      <c r="V4286">
        <v>0</v>
      </c>
      <c r="W4286">
        <v>0</v>
      </c>
      <c r="X4286">
        <v>7.879443704334939</v>
      </c>
      <c r="Y4286">
        <v>0</v>
      </c>
      <c r="Z4286">
        <v>0</v>
      </c>
      <c r="AA4286">
        <v>0</v>
      </c>
      <c r="AB4286">
        <v>3.7553649276803203</v>
      </c>
      <c r="AC4286">
        <v>0</v>
      </c>
      <c r="AD4286">
        <v>0</v>
      </c>
      <c r="AE4286">
        <v>11.634808632015259</v>
      </c>
    </row>
    <row r="4287" spans="1:31" x14ac:dyDescent="0.25">
      <c r="A4287">
        <v>2072077</v>
      </c>
      <c r="B4287">
        <v>1</v>
      </c>
      <c r="C4287" t="s">
        <v>80</v>
      </c>
      <c r="D4287" t="s">
        <v>110</v>
      </c>
      <c r="E4287" t="s">
        <v>177</v>
      </c>
      <c r="F4287" t="s">
        <v>12479</v>
      </c>
      <c r="G4287" t="s">
        <v>183</v>
      </c>
      <c r="H4287" t="s">
        <v>143</v>
      </c>
      <c r="I4287" t="s">
        <v>135</v>
      </c>
      <c r="J4287" t="s">
        <v>136</v>
      </c>
      <c r="K4287" t="s">
        <v>137</v>
      </c>
      <c r="L4287" t="s">
        <v>12480</v>
      </c>
      <c r="M4287" t="s">
        <v>12481</v>
      </c>
      <c r="N4287">
        <v>5.3802777769999999</v>
      </c>
      <c r="O4287">
        <v>0</v>
      </c>
      <c r="P4287">
        <v>29</v>
      </c>
      <c r="Q4287">
        <v>0</v>
      </c>
      <c r="R4287">
        <v>0</v>
      </c>
      <c r="S4287">
        <v>0</v>
      </c>
      <c r="T4287">
        <v>5</v>
      </c>
      <c r="U4287">
        <v>0</v>
      </c>
      <c r="V4287">
        <v>0</v>
      </c>
      <c r="W4287">
        <v>0</v>
      </c>
      <c r="X4287">
        <v>57.119265179147391</v>
      </c>
      <c r="Y4287">
        <v>0</v>
      </c>
      <c r="Z4287">
        <v>0</v>
      </c>
      <c r="AA4287">
        <v>0</v>
      </c>
      <c r="AB4287">
        <v>6.8657407604222618</v>
      </c>
      <c r="AC4287">
        <v>0</v>
      </c>
      <c r="AD4287">
        <v>0</v>
      </c>
      <c r="AE4287">
        <v>63.985005939569653</v>
      </c>
    </row>
    <row r="4288" spans="1:31" x14ac:dyDescent="0.25">
      <c r="A4288">
        <v>2071685</v>
      </c>
      <c r="B4288">
        <v>1</v>
      </c>
      <c r="C4288" t="s">
        <v>80</v>
      </c>
      <c r="D4288" t="s">
        <v>100</v>
      </c>
      <c r="E4288" t="s">
        <v>158</v>
      </c>
      <c r="F4288" t="s">
        <v>12482</v>
      </c>
      <c r="G4288" t="s">
        <v>160</v>
      </c>
      <c r="H4288" t="s">
        <v>143</v>
      </c>
      <c r="I4288" t="s">
        <v>135</v>
      </c>
      <c r="J4288" t="s">
        <v>136</v>
      </c>
      <c r="K4288" t="s">
        <v>137</v>
      </c>
      <c r="L4288" t="s">
        <v>12483</v>
      </c>
      <c r="M4288" t="s">
        <v>12484</v>
      </c>
      <c r="N4288">
        <v>3.006388888</v>
      </c>
      <c r="O4288">
        <v>0</v>
      </c>
      <c r="P4288">
        <v>19</v>
      </c>
      <c r="Q4288">
        <v>0</v>
      </c>
      <c r="R4288">
        <v>0</v>
      </c>
      <c r="S4288">
        <v>0</v>
      </c>
      <c r="T4288">
        <v>1</v>
      </c>
      <c r="U4288">
        <v>0</v>
      </c>
      <c r="V4288">
        <v>0</v>
      </c>
      <c r="W4288">
        <v>0</v>
      </c>
      <c r="X4288">
        <v>15.377910052546975</v>
      </c>
      <c r="Y4288">
        <v>0</v>
      </c>
      <c r="Z4288">
        <v>0</v>
      </c>
      <c r="AA4288">
        <v>0</v>
      </c>
      <c r="AB4288">
        <v>3.5046164827845532</v>
      </c>
      <c r="AC4288">
        <v>0</v>
      </c>
      <c r="AD4288">
        <v>0</v>
      </c>
      <c r="AE4288">
        <v>18.882526535331529</v>
      </c>
    </row>
    <row r="4289" spans="1:31" x14ac:dyDescent="0.25">
      <c r="A4289">
        <v>2071536</v>
      </c>
      <c r="B4289">
        <v>1</v>
      </c>
      <c r="C4289" t="s">
        <v>80</v>
      </c>
      <c r="D4289" t="s">
        <v>93</v>
      </c>
      <c r="E4289" t="s">
        <v>158</v>
      </c>
      <c r="F4289" t="s">
        <v>12485</v>
      </c>
      <c r="G4289" t="s">
        <v>160</v>
      </c>
      <c r="H4289" t="s">
        <v>143</v>
      </c>
      <c r="I4289" t="s">
        <v>135</v>
      </c>
      <c r="J4289" t="s">
        <v>136</v>
      </c>
      <c r="K4289" t="s">
        <v>137</v>
      </c>
      <c r="L4289" t="s">
        <v>12486</v>
      </c>
      <c r="M4289" t="s">
        <v>12487</v>
      </c>
      <c r="N4289">
        <v>4.1927777769999999</v>
      </c>
      <c r="O4289">
        <v>0</v>
      </c>
      <c r="P4289">
        <v>2</v>
      </c>
      <c r="Q4289">
        <v>0</v>
      </c>
      <c r="R4289">
        <v>5</v>
      </c>
      <c r="S4289">
        <v>0</v>
      </c>
      <c r="T4289">
        <v>1</v>
      </c>
      <c r="U4289">
        <v>0</v>
      </c>
      <c r="V4289">
        <v>0</v>
      </c>
      <c r="W4289">
        <v>0</v>
      </c>
      <c r="X4289">
        <v>2.7130096635644261</v>
      </c>
      <c r="Y4289">
        <v>0</v>
      </c>
      <c r="Z4289">
        <v>68.574394007686706</v>
      </c>
      <c r="AA4289">
        <v>0</v>
      </c>
      <c r="AB4289">
        <v>1.7008758414380334</v>
      </c>
      <c r="AC4289">
        <v>0</v>
      </c>
      <c r="AD4289">
        <v>0</v>
      </c>
      <c r="AE4289">
        <v>72.988279512689161</v>
      </c>
    </row>
    <row r="4290" spans="1:31" x14ac:dyDescent="0.25">
      <c r="A4290">
        <v>2071436</v>
      </c>
      <c r="B4290">
        <v>1</v>
      </c>
      <c r="C4290" t="s">
        <v>80</v>
      </c>
      <c r="D4290" t="s">
        <v>93</v>
      </c>
      <c r="E4290" t="s">
        <v>158</v>
      </c>
      <c r="F4290" t="s">
        <v>1442</v>
      </c>
      <c r="G4290" t="s">
        <v>160</v>
      </c>
      <c r="H4290" t="s">
        <v>143</v>
      </c>
      <c r="I4290" t="s">
        <v>135</v>
      </c>
      <c r="J4290" t="s">
        <v>136</v>
      </c>
      <c r="K4290" t="s">
        <v>137</v>
      </c>
      <c r="L4290" t="s">
        <v>12488</v>
      </c>
      <c r="M4290" t="s">
        <v>12489</v>
      </c>
      <c r="N4290">
        <v>5.9855555550000004</v>
      </c>
      <c r="O4290">
        <v>0</v>
      </c>
      <c r="P4290">
        <v>3</v>
      </c>
      <c r="Q4290">
        <v>0</v>
      </c>
      <c r="R4290">
        <v>7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2.0506381314467435</v>
      </c>
      <c r="Y4290">
        <v>0</v>
      </c>
      <c r="Z4290">
        <v>124.25297651603069</v>
      </c>
      <c r="AA4290">
        <v>0</v>
      </c>
      <c r="AB4290">
        <v>0</v>
      </c>
      <c r="AC4290">
        <v>0</v>
      </c>
      <c r="AD4290">
        <v>0</v>
      </c>
      <c r="AE4290">
        <v>126.30361464747743</v>
      </c>
    </row>
    <row r="4291" spans="1:31" x14ac:dyDescent="0.25">
      <c r="A4291">
        <v>2071579</v>
      </c>
      <c r="B4291">
        <v>1</v>
      </c>
      <c r="C4291" t="s">
        <v>80</v>
      </c>
      <c r="D4291" t="s">
        <v>94</v>
      </c>
      <c r="E4291" t="s">
        <v>146</v>
      </c>
      <c r="F4291" t="s">
        <v>12490</v>
      </c>
      <c r="G4291" t="s">
        <v>133</v>
      </c>
      <c r="H4291" t="s">
        <v>134</v>
      </c>
      <c r="I4291" t="s">
        <v>135</v>
      </c>
      <c r="J4291" t="s">
        <v>136</v>
      </c>
      <c r="K4291" t="s">
        <v>137</v>
      </c>
      <c r="L4291" t="s">
        <v>11875</v>
      </c>
      <c r="M4291" t="s">
        <v>12491</v>
      </c>
      <c r="N4291">
        <v>0.14611111099999999</v>
      </c>
      <c r="O4291">
        <v>0</v>
      </c>
      <c r="P4291">
        <v>657</v>
      </c>
      <c r="Q4291">
        <v>34</v>
      </c>
      <c r="R4291">
        <v>67</v>
      </c>
      <c r="S4291">
        <v>13</v>
      </c>
      <c r="T4291">
        <v>74</v>
      </c>
      <c r="U4291">
        <v>2</v>
      </c>
      <c r="V4291">
        <v>0</v>
      </c>
      <c r="W4291">
        <v>0</v>
      </c>
      <c r="X4291">
        <v>18.748333491177448</v>
      </c>
      <c r="Y4291">
        <v>3.0143965234880619</v>
      </c>
      <c r="Z4291">
        <v>6.5069747739573929</v>
      </c>
      <c r="AA4291">
        <v>12.563805730282789</v>
      </c>
      <c r="AB4291">
        <v>9.5108210944412921</v>
      </c>
      <c r="AC4291">
        <v>19.419400216501778</v>
      </c>
      <c r="AD4291">
        <v>0</v>
      </c>
      <c r="AE4291">
        <v>69.763731829848751</v>
      </c>
    </row>
    <row r="4292" spans="1:31" x14ac:dyDescent="0.25">
      <c r="A4292">
        <v>2071728</v>
      </c>
      <c r="B4292">
        <v>1</v>
      </c>
      <c r="C4292" t="s">
        <v>80</v>
      </c>
      <c r="D4292" t="s">
        <v>96</v>
      </c>
      <c r="E4292" t="s">
        <v>177</v>
      </c>
      <c r="F4292" t="s">
        <v>12492</v>
      </c>
      <c r="G4292" t="s">
        <v>179</v>
      </c>
      <c r="H4292" t="s">
        <v>143</v>
      </c>
      <c r="I4292" t="s">
        <v>135</v>
      </c>
      <c r="J4292" t="s">
        <v>136</v>
      </c>
      <c r="K4292" t="s">
        <v>137</v>
      </c>
      <c r="L4292" t="s">
        <v>12493</v>
      </c>
      <c r="M4292" t="s">
        <v>12494</v>
      </c>
      <c r="N4292">
        <v>1.707777777</v>
      </c>
      <c r="O4292">
        <v>0</v>
      </c>
      <c r="P4292">
        <v>1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0.18603840505552557</v>
      </c>
      <c r="Y4292">
        <v>0</v>
      </c>
      <c r="Z4292">
        <v>0</v>
      </c>
      <c r="AA4292">
        <v>0</v>
      </c>
      <c r="AB4292">
        <v>0</v>
      </c>
      <c r="AC4292">
        <v>0</v>
      </c>
      <c r="AD4292">
        <v>0</v>
      </c>
      <c r="AE4292">
        <v>0.18603840505552557</v>
      </c>
    </row>
    <row r="4293" spans="1:31" x14ac:dyDescent="0.25">
      <c r="A4293">
        <v>2072132</v>
      </c>
      <c r="B4293">
        <v>1</v>
      </c>
      <c r="C4293" t="s">
        <v>80</v>
      </c>
      <c r="D4293" t="s">
        <v>100</v>
      </c>
      <c r="E4293" t="s">
        <v>177</v>
      </c>
      <c r="F4293" t="s">
        <v>12495</v>
      </c>
      <c r="G4293" t="s">
        <v>183</v>
      </c>
      <c r="H4293" t="s">
        <v>143</v>
      </c>
      <c r="I4293" t="s">
        <v>135</v>
      </c>
      <c r="J4293" t="s">
        <v>136</v>
      </c>
      <c r="K4293" t="s">
        <v>137</v>
      </c>
      <c r="L4293" t="s">
        <v>12496</v>
      </c>
      <c r="M4293" t="s">
        <v>12497</v>
      </c>
      <c r="N4293">
        <v>6.9502777770000002</v>
      </c>
      <c r="O4293">
        <v>0</v>
      </c>
      <c r="P4293">
        <v>0</v>
      </c>
      <c r="Q4293">
        <v>0</v>
      </c>
      <c r="R4293">
        <v>1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4.2580745211322704</v>
      </c>
      <c r="AA4293">
        <v>0</v>
      </c>
      <c r="AB4293">
        <v>0</v>
      </c>
      <c r="AC4293">
        <v>0</v>
      </c>
      <c r="AD4293">
        <v>0</v>
      </c>
      <c r="AE4293">
        <v>4.2580745211322704</v>
      </c>
    </row>
    <row r="4294" spans="1:31" x14ac:dyDescent="0.25">
      <c r="A4294">
        <v>2071585</v>
      </c>
      <c r="B4294">
        <v>1</v>
      </c>
      <c r="C4294" t="s">
        <v>81</v>
      </c>
      <c r="D4294" t="s">
        <v>127</v>
      </c>
      <c r="E4294" t="s">
        <v>177</v>
      </c>
      <c r="F4294" t="s">
        <v>12498</v>
      </c>
      <c r="G4294" t="s">
        <v>1007</v>
      </c>
      <c r="H4294" t="s">
        <v>143</v>
      </c>
      <c r="I4294" t="s">
        <v>135</v>
      </c>
      <c r="J4294" t="s">
        <v>136</v>
      </c>
      <c r="K4294" t="s">
        <v>137</v>
      </c>
      <c r="L4294" t="s">
        <v>12499</v>
      </c>
      <c r="M4294" t="s">
        <v>12500</v>
      </c>
      <c r="N4294">
        <v>1.1586111109999999</v>
      </c>
      <c r="O4294">
        <v>0</v>
      </c>
      <c r="P4294">
        <v>1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3.0666346473620001E-2</v>
      </c>
      <c r="Y4294">
        <v>0</v>
      </c>
      <c r="Z4294">
        <v>0</v>
      </c>
      <c r="AA4294">
        <v>0</v>
      </c>
      <c r="AB4294">
        <v>0</v>
      </c>
      <c r="AC4294">
        <v>0</v>
      </c>
      <c r="AD4294">
        <v>0</v>
      </c>
      <c r="AE4294">
        <v>3.0666346473620001E-2</v>
      </c>
    </row>
    <row r="4295" spans="1:31" x14ac:dyDescent="0.25">
      <c r="A4295">
        <v>2071963</v>
      </c>
      <c r="B4295">
        <v>1</v>
      </c>
      <c r="C4295" t="s">
        <v>81</v>
      </c>
      <c r="D4295" t="s">
        <v>127</v>
      </c>
      <c r="E4295" t="s">
        <v>131</v>
      </c>
      <c r="F4295" t="s">
        <v>12501</v>
      </c>
      <c r="G4295" t="s">
        <v>133</v>
      </c>
      <c r="H4295" t="s">
        <v>134</v>
      </c>
      <c r="I4295" t="s">
        <v>135</v>
      </c>
      <c r="J4295" t="s">
        <v>136</v>
      </c>
      <c r="K4295" t="s">
        <v>137</v>
      </c>
      <c r="L4295" t="s">
        <v>12502</v>
      </c>
      <c r="M4295" t="s">
        <v>12503</v>
      </c>
      <c r="N4295">
        <v>1.2016666659999999</v>
      </c>
      <c r="O4295">
        <v>0</v>
      </c>
      <c r="P4295">
        <v>900</v>
      </c>
      <c r="Q4295">
        <v>9</v>
      </c>
      <c r="R4295">
        <v>28</v>
      </c>
      <c r="S4295">
        <v>5</v>
      </c>
      <c r="T4295">
        <v>111</v>
      </c>
      <c r="U4295">
        <v>5</v>
      </c>
      <c r="V4295">
        <v>1</v>
      </c>
      <c r="W4295">
        <v>0</v>
      </c>
      <c r="X4295">
        <v>261.37620777866363</v>
      </c>
      <c r="Y4295">
        <v>2.2441938047698637</v>
      </c>
      <c r="Z4295">
        <v>5.6932447145176699</v>
      </c>
      <c r="AA4295">
        <v>31.099935060285002</v>
      </c>
      <c r="AB4295">
        <v>88.525592940551149</v>
      </c>
      <c r="AC4295">
        <v>643.64941382961854</v>
      </c>
      <c r="AD4295">
        <v>47.289231288206253</v>
      </c>
      <c r="AE4295">
        <v>1079.8778194166121</v>
      </c>
    </row>
    <row r="4296" spans="1:31" x14ac:dyDescent="0.25">
      <c r="A4296">
        <v>2071399</v>
      </c>
      <c r="B4296">
        <v>1</v>
      </c>
      <c r="C4296" t="s">
        <v>80</v>
      </c>
      <c r="D4296" t="s">
        <v>105</v>
      </c>
      <c r="E4296" t="s">
        <v>177</v>
      </c>
      <c r="F4296" t="s">
        <v>12504</v>
      </c>
      <c r="G4296" t="s">
        <v>183</v>
      </c>
      <c r="H4296" t="s">
        <v>143</v>
      </c>
      <c r="I4296" t="s">
        <v>135</v>
      </c>
      <c r="J4296" t="s">
        <v>136</v>
      </c>
      <c r="K4296" t="s">
        <v>137</v>
      </c>
      <c r="L4296" t="s">
        <v>12505</v>
      </c>
      <c r="M4296" t="s">
        <v>12506</v>
      </c>
      <c r="N4296">
        <v>0.84777777700000001</v>
      </c>
      <c r="O4296">
        <v>0</v>
      </c>
      <c r="P4296">
        <v>1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0.12565132141507779</v>
      </c>
      <c r="Y4296">
        <v>0</v>
      </c>
      <c r="Z4296">
        <v>0</v>
      </c>
      <c r="AA4296">
        <v>0</v>
      </c>
      <c r="AB4296">
        <v>0</v>
      </c>
      <c r="AC4296">
        <v>0</v>
      </c>
      <c r="AD4296">
        <v>0</v>
      </c>
      <c r="AE4296">
        <v>0.12565132141507779</v>
      </c>
    </row>
    <row r="4297" spans="1:31" x14ac:dyDescent="0.25">
      <c r="A4297">
        <v>2071940</v>
      </c>
      <c r="B4297">
        <v>1</v>
      </c>
      <c r="C4297" t="s">
        <v>80</v>
      </c>
      <c r="D4297" t="s">
        <v>83</v>
      </c>
      <c r="E4297" t="s">
        <v>177</v>
      </c>
      <c r="F4297" t="s">
        <v>12507</v>
      </c>
      <c r="G4297" t="s">
        <v>183</v>
      </c>
      <c r="H4297" t="s">
        <v>143</v>
      </c>
      <c r="I4297" t="s">
        <v>135</v>
      </c>
      <c r="J4297" t="s">
        <v>136</v>
      </c>
      <c r="K4297" t="s">
        <v>137</v>
      </c>
      <c r="L4297" t="s">
        <v>12508</v>
      </c>
      <c r="M4297" t="s">
        <v>12509</v>
      </c>
      <c r="N4297">
        <v>0.63472222199999995</v>
      </c>
      <c r="O4297">
        <v>0</v>
      </c>
      <c r="P4297">
        <v>0</v>
      </c>
      <c r="Q4297">
        <v>0</v>
      </c>
      <c r="R4297">
        <v>0</v>
      </c>
      <c r="S4297">
        <v>0</v>
      </c>
      <c r="T4297">
        <v>11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  <c r="AA4297">
        <v>0</v>
      </c>
      <c r="AB4297">
        <v>5.9212914473518978</v>
      </c>
      <c r="AC4297">
        <v>0</v>
      </c>
      <c r="AD4297">
        <v>0</v>
      </c>
      <c r="AE4297">
        <v>5.9212914473518978</v>
      </c>
    </row>
    <row r="4298" spans="1:31" x14ac:dyDescent="0.25">
      <c r="A4298">
        <v>2071591</v>
      </c>
      <c r="B4298">
        <v>1</v>
      </c>
      <c r="C4298" t="s">
        <v>81</v>
      </c>
      <c r="D4298" t="s">
        <v>127</v>
      </c>
      <c r="E4298" t="s">
        <v>131</v>
      </c>
      <c r="F4298" t="s">
        <v>12510</v>
      </c>
      <c r="G4298" t="s">
        <v>3958</v>
      </c>
      <c r="H4298" t="s">
        <v>134</v>
      </c>
      <c r="I4298" t="s">
        <v>135</v>
      </c>
      <c r="J4298" t="s">
        <v>136</v>
      </c>
      <c r="K4298" t="s">
        <v>137</v>
      </c>
      <c r="L4298" t="s">
        <v>12511</v>
      </c>
      <c r="M4298" t="s">
        <v>12512</v>
      </c>
      <c r="N4298">
        <v>6.2024999999999997</v>
      </c>
      <c r="O4298">
        <v>1</v>
      </c>
      <c r="P4298">
        <v>97</v>
      </c>
      <c r="Q4298">
        <v>12</v>
      </c>
      <c r="R4298">
        <v>132</v>
      </c>
      <c r="S4298">
        <v>4</v>
      </c>
      <c r="T4298">
        <v>11</v>
      </c>
      <c r="U4298">
        <v>0</v>
      </c>
      <c r="V4298">
        <v>1</v>
      </c>
      <c r="W4298">
        <v>8.3653457930813815</v>
      </c>
      <c r="X4298">
        <v>119.96387515178635</v>
      </c>
      <c r="Y4298">
        <v>19.67425319372721</v>
      </c>
      <c r="Z4298">
        <v>244.54396390700015</v>
      </c>
      <c r="AA4298">
        <v>345.03351702146932</v>
      </c>
      <c r="AB4298">
        <v>65.395762121834267</v>
      </c>
      <c r="AC4298">
        <v>0</v>
      </c>
      <c r="AD4298">
        <v>9.3589729069757954</v>
      </c>
      <c r="AE4298">
        <v>812.33569009587461</v>
      </c>
    </row>
    <row r="4299" spans="1:31" x14ac:dyDescent="0.25">
      <c r="A4299">
        <v>2071445</v>
      </c>
      <c r="B4299">
        <v>1</v>
      </c>
      <c r="C4299" t="s">
        <v>81</v>
      </c>
      <c r="D4299" t="s">
        <v>113</v>
      </c>
      <c r="E4299" t="s">
        <v>146</v>
      </c>
      <c r="F4299" t="s">
        <v>12513</v>
      </c>
      <c r="G4299" t="s">
        <v>133</v>
      </c>
      <c r="H4299" t="s">
        <v>134</v>
      </c>
      <c r="I4299" t="s">
        <v>135</v>
      </c>
      <c r="J4299" t="s">
        <v>136</v>
      </c>
      <c r="K4299" t="s">
        <v>137</v>
      </c>
      <c r="L4299" t="s">
        <v>12514</v>
      </c>
      <c r="M4299" t="s">
        <v>12515</v>
      </c>
      <c r="N4299">
        <v>0.44861111100000001</v>
      </c>
      <c r="O4299">
        <v>2</v>
      </c>
      <c r="P4299">
        <v>114</v>
      </c>
      <c r="Q4299">
        <v>4</v>
      </c>
      <c r="R4299">
        <v>22</v>
      </c>
      <c r="S4299">
        <v>10</v>
      </c>
      <c r="T4299">
        <v>16</v>
      </c>
      <c r="U4299">
        <v>4</v>
      </c>
      <c r="V4299">
        <v>1</v>
      </c>
      <c r="W4299">
        <v>8.6010751863527773E-2</v>
      </c>
      <c r="X4299">
        <v>7.7871096281741607</v>
      </c>
      <c r="Y4299">
        <v>4.1241059133583811</v>
      </c>
      <c r="Z4299">
        <v>2.2671883738121497</v>
      </c>
      <c r="AA4299">
        <v>127.73647377649978</v>
      </c>
      <c r="AB4299">
        <v>9.4738927323188378</v>
      </c>
      <c r="AC4299">
        <v>339.68162494885451</v>
      </c>
      <c r="AD4299">
        <v>2.9224014234876416</v>
      </c>
      <c r="AE4299">
        <v>494.07880754836896</v>
      </c>
    </row>
    <row r="4300" spans="1:31" x14ac:dyDescent="0.25">
      <c r="A4300">
        <v>2071568</v>
      </c>
      <c r="B4300">
        <v>1</v>
      </c>
      <c r="C4300" t="s">
        <v>80</v>
      </c>
      <c r="D4300" t="s">
        <v>107</v>
      </c>
      <c r="E4300" t="s">
        <v>177</v>
      </c>
      <c r="F4300" t="s">
        <v>12516</v>
      </c>
      <c r="G4300" t="s">
        <v>324</v>
      </c>
      <c r="H4300" t="s">
        <v>143</v>
      </c>
      <c r="I4300" t="s">
        <v>135</v>
      </c>
      <c r="J4300" t="s">
        <v>136</v>
      </c>
      <c r="K4300" t="s">
        <v>137</v>
      </c>
      <c r="L4300" t="s">
        <v>12517</v>
      </c>
      <c r="M4300" t="s">
        <v>12518</v>
      </c>
      <c r="N4300">
        <v>1.9652777770000001</v>
      </c>
      <c r="O4300">
        <v>0</v>
      </c>
      <c r="P4300">
        <v>1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0.59669130040186813</v>
      </c>
      <c r="Y4300">
        <v>0</v>
      </c>
      <c r="Z4300">
        <v>0</v>
      </c>
      <c r="AA4300">
        <v>0</v>
      </c>
      <c r="AB4300">
        <v>0</v>
      </c>
      <c r="AC4300">
        <v>0</v>
      </c>
      <c r="AD4300">
        <v>0</v>
      </c>
      <c r="AE4300">
        <v>0.59669130040186813</v>
      </c>
    </row>
    <row r="4301" spans="1:31" x14ac:dyDescent="0.25">
      <c r="A4301">
        <v>2072109</v>
      </c>
      <c r="B4301">
        <v>1</v>
      </c>
      <c r="C4301" t="s">
        <v>80</v>
      </c>
      <c r="D4301" t="s">
        <v>105</v>
      </c>
      <c r="E4301" t="s">
        <v>177</v>
      </c>
      <c r="F4301" t="s">
        <v>11902</v>
      </c>
      <c r="G4301" t="s">
        <v>196</v>
      </c>
      <c r="H4301" t="s">
        <v>143</v>
      </c>
      <c r="I4301" t="s">
        <v>135</v>
      </c>
      <c r="J4301" t="s">
        <v>136</v>
      </c>
      <c r="K4301" t="s">
        <v>137</v>
      </c>
      <c r="L4301" t="s">
        <v>12519</v>
      </c>
      <c r="M4301" t="s">
        <v>12520</v>
      </c>
      <c r="N4301">
        <v>1.6475</v>
      </c>
      <c r="O4301">
        <v>0</v>
      </c>
      <c r="P4301">
        <v>11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4.6454611006914224</v>
      </c>
      <c r="Y4301">
        <v>0</v>
      </c>
      <c r="Z4301">
        <v>0</v>
      </c>
      <c r="AA4301">
        <v>0</v>
      </c>
      <c r="AB4301">
        <v>0</v>
      </c>
      <c r="AC4301">
        <v>0</v>
      </c>
      <c r="AD4301">
        <v>0</v>
      </c>
      <c r="AE4301">
        <v>4.6454611006914224</v>
      </c>
    </row>
    <row r="4302" spans="1:31" x14ac:dyDescent="0.25">
      <c r="A4302">
        <v>2071986</v>
      </c>
      <c r="B4302">
        <v>1</v>
      </c>
      <c r="C4302" t="s">
        <v>80</v>
      </c>
      <c r="D4302" t="s">
        <v>82</v>
      </c>
      <c r="E4302" t="s">
        <v>177</v>
      </c>
      <c r="F4302" t="s">
        <v>1905</v>
      </c>
      <c r="G4302" t="s">
        <v>183</v>
      </c>
      <c r="H4302" t="s">
        <v>143</v>
      </c>
      <c r="I4302" t="s">
        <v>135</v>
      </c>
      <c r="J4302" t="s">
        <v>136</v>
      </c>
      <c r="K4302" t="s">
        <v>137</v>
      </c>
      <c r="L4302" t="s">
        <v>12521</v>
      </c>
      <c r="M4302" t="s">
        <v>12522</v>
      </c>
      <c r="N4302">
        <v>1.1274999999999999</v>
      </c>
      <c r="O4302">
        <v>0</v>
      </c>
      <c r="P4302">
        <v>1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0.20143249258930723</v>
      </c>
      <c r="Y4302">
        <v>0</v>
      </c>
      <c r="Z4302">
        <v>0</v>
      </c>
      <c r="AA4302">
        <v>0</v>
      </c>
      <c r="AB4302">
        <v>0</v>
      </c>
      <c r="AC4302">
        <v>0</v>
      </c>
      <c r="AD4302">
        <v>0</v>
      </c>
      <c r="AE4302">
        <v>0.20143249258930723</v>
      </c>
    </row>
    <row r="4303" spans="1:31" x14ac:dyDescent="0.25">
      <c r="A4303">
        <v>2071462</v>
      </c>
      <c r="B4303">
        <v>1</v>
      </c>
      <c r="C4303" t="s">
        <v>80</v>
      </c>
      <c r="D4303" t="s">
        <v>109</v>
      </c>
      <c r="E4303" t="s">
        <v>158</v>
      </c>
      <c r="F4303" t="s">
        <v>12523</v>
      </c>
      <c r="G4303" t="s">
        <v>7838</v>
      </c>
      <c r="H4303" t="s">
        <v>143</v>
      </c>
      <c r="I4303" t="s">
        <v>135</v>
      </c>
      <c r="J4303" t="s">
        <v>136</v>
      </c>
      <c r="K4303" t="s">
        <v>137</v>
      </c>
      <c r="L4303" t="s">
        <v>12524</v>
      </c>
      <c r="M4303" t="s">
        <v>12525</v>
      </c>
      <c r="N4303">
        <v>1.516388888</v>
      </c>
      <c r="O4303">
        <v>0</v>
      </c>
      <c r="P4303">
        <v>57</v>
      </c>
      <c r="Q4303">
        <v>0</v>
      </c>
      <c r="R4303">
        <v>4</v>
      </c>
      <c r="S4303">
        <v>0</v>
      </c>
      <c r="T4303">
        <v>7</v>
      </c>
      <c r="U4303">
        <v>0</v>
      </c>
      <c r="V4303">
        <v>0</v>
      </c>
      <c r="W4303">
        <v>0</v>
      </c>
      <c r="X4303">
        <v>11.143140906014526</v>
      </c>
      <c r="Y4303">
        <v>0</v>
      </c>
      <c r="Z4303">
        <v>2.1342227472556718</v>
      </c>
      <c r="AA4303">
        <v>0</v>
      </c>
      <c r="AB4303">
        <v>1.249185469212398</v>
      </c>
      <c r="AC4303">
        <v>0</v>
      </c>
      <c r="AD4303">
        <v>0</v>
      </c>
      <c r="AE4303">
        <v>14.526549122482596</v>
      </c>
    </row>
    <row r="4304" spans="1:31" x14ac:dyDescent="0.25">
      <c r="A4304">
        <v>2071405</v>
      </c>
      <c r="B4304">
        <v>1</v>
      </c>
      <c r="C4304" t="s">
        <v>80</v>
      </c>
      <c r="D4304" t="s">
        <v>100</v>
      </c>
      <c r="E4304" t="s">
        <v>146</v>
      </c>
      <c r="F4304" t="s">
        <v>12526</v>
      </c>
      <c r="G4304" t="s">
        <v>133</v>
      </c>
      <c r="H4304" t="s">
        <v>134</v>
      </c>
      <c r="I4304" t="s">
        <v>135</v>
      </c>
      <c r="J4304" t="s">
        <v>136</v>
      </c>
      <c r="K4304" t="s">
        <v>137</v>
      </c>
      <c r="L4304" t="s">
        <v>12527</v>
      </c>
      <c r="M4304" t="s">
        <v>12528</v>
      </c>
      <c r="N4304">
        <v>0.26777777699999999</v>
      </c>
      <c r="O4304">
        <v>1</v>
      </c>
      <c r="P4304">
        <v>396</v>
      </c>
      <c r="Q4304">
        <v>26</v>
      </c>
      <c r="R4304">
        <v>108</v>
      </c>
      <c r="S4304">
        <v>10</v>
      </c>
      <c r="T4304">
        <v>72</v>
      </c>
      <c r="U4304">
        <v>0</v>
      </c>
      <c r="V4304">
        <v>0</v>
      </c>
      <c r="W4304">
        <v>0.30840398789949336</v>
      </c>
      <c r="X4304">
        <v>17.36004605189839</v>
      </c>
      <c r="Y4304">
        <v>32.793894245308529</v>
      </c>
      <c r="Z4304">
        <v>21.399400681844337</v>
      </c>
      <c r="AA4304">
        <v>4.4593629773307999</v>
      </c>
      <c r="AB4304">
        <v>6.2774811143707172</v>
      </c>
      <c r="AC4304">
        <v>0</v>
      </c>
      <c r="AD4304">
        <v>0</v>
      </c>
      <c r="AE4304">
        <v>82.598589058652266</v>
      </c>
    </row>
    <row r="4305" spans="1:31" x14ac:dyDescent="0.25">
      <c r="A4305">
        <v>2071608</v>
      </c>
      <c r="B4305">
        <v>1</v>
      </c>
      <c r="C4305" t="s">
        <v>80</v>
      </c>
      <c r="D4305" t="s">
        <v>100</v>
      </c>
      <c r="E4305" t="s">
        <v>169</v>
      </c>
      <c r="F4305" t="s">
        <v>12529</v>
      </c>
      <c r="G4305" t="s">
        <v>171</v>
      </c>
      <c r="H4305" t="s">
        <v>134</v>
      </c>
      <c r="I4305" t="s">
        <v>135</v>
      </c>
      <c r="J4305" t="s">
        <v>136</v>
      </c>
      <c r="K4305" t="s">
        <v>137</v>
      </c>
      <c r="L4305" t="s">
        <v>12530</v>
      </c>
      <c r="M4305" t="s">
        <v>12531</v>
      </c>
      <c r="N4305">
        <v>2.0308333329999999</v>
      </c>
      <c r="O4305">
        <v>0</v>
      </c>
      <c r="P4305">
        <v>13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6.854100899838345</v>
      </c>
      <c r="Y4305">
        <v>0</v>
      </c>
      <c r="Z4305">
        <v>0</v>
      </c>
      <c r="AA4305">
        <v>0</v>
      </c>
      <c r="AB4305">
        <v>0</v>
      </c>
      <c r="AC4305">
        <v>0</v>
      </c>
      <c r="AD4305">
        <v>0</v>
      </c>
      <c r="AE4305">
        <v>6.854100899838345</v>
      </c>
    </row>
    <row r="4306" spans="1:31" x14ac:dyDescent="0.25">
      <c r="A4306">
        <v>2071946</v>
      </c>
      <c r="B4306">
        <v>1</v>
      </c>
      <c r="C4306" t="s">
        <v>80</v>
      </c>
      <c r="D4306" t="s">
        <v>86</v>
      </c>
      <c r="E4306" t="s">
        <v>177</v>
      </c>
      <c r="F4306" t="s">
        <v>12532</v>
      </c>
      <c r="G4306" t="s">
        <v>196</v>
      </c>
      <c r="H4306" t="s">
        <v>143</v>
      </c>
      <c r="I4306" t="s">
        <v>135</v>
      </c>
      <c r="J4306" t="s">
        <v>136</v>
      </c>
      <c r="K4306" t="s">
        <v>137</v>
      </c>
      <c r="L4306" t="s">
        <v>12533</v>
      </c>
      <c r="M4306" t="s">
        <v>12534</v>
      </c>
      <c r="N4306">
        <v>0.70277777699999999</v>
      </c>
      <c r="O4306">
        <v>0</v>
      </c>
      <c r="P4306">
        <v>0</v>
      </c>
      <c r="Q4306">
        <v>0</v>
      </c>
      <c r="R4306">
        <v>0</v>
      </c>
      <c r="S4306">
        <v>0</v>
      </c>
      <c r="T4306">
        <v>1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  <c r="AA4306">
        <v>0</v>
      </c>
      <c r="AB4306">
        <v>5.9403733310327471</v>
      </c>
      <c r="AC4306">
        <v>0</v>
      </c>
      <c r="AD4306">
        <v>0</v>
      </c>
      <c r="AE4306">
        <v>5.9403733310327471</v>
      </c>
    </row>
    <row r="4307" spans="1:31" x14ac:dyDescent="0.25">
      <c r="A4307">
        <v>2071754</v>
      </c>
      <c r="B4307">
        <v>1</v>
      </c>
      <c r="C4307" t="s">
        <v>80</v>
      </c>
      <c r="D4307" t="s">
        <v>100</v>
      </c>
      <c r="E4307" t="s">
        <v>146</v>
      </c>
      <c r="F4307" t="s">
        <v>4364</v>
      </c>
      <c r="G4307" t="s">
        <v>513</v>
      </c>
      <c r="H4307" t="s">
        <v>134</v>
      </c>
      <c r="I4307" t="s">
        <v>135</v>
      </c>
      <c r="J4307" t="s">
        <v>136</v>
      </c>
      <c r="K4307" t="s">
        <v>137</v>
      </c>
      <c r="L4307" t="s">
        <v>12535</v>
      </c>
      <c r="M4307" t="s">
        <v>12536</v>
      </c>
      <c r="N4307">
        <v>6.7500000000000004E-2</v>
      </c>
      <c r="O4307">
        <v>1</v>
      </c>
      <c r="P4307">
        <v>1243</v>
      </c>
      <c r="Q4307">
        <v>15</v>
      </c>
      <c r="R4307">
        <v>137</v>
      </c>
      <c r="S4307">
        <v>29</v>
      </c>
      <c r="T4307">
        <v>88</v>
      </c>
      <c r="U4307">
        <v>2</v>
      </c>
      <c r="V4307">
        <v>0</v>
      </c>
      <c r="W4307">
        <v>2.0601542689200003E-2</v>
      </c>
      <c r="X4307">
        <v>36.241179643264488</v>
      </c>
      <c r="Y4307">
        <v>1.2392480317932002</v>
      </c>
      <c r="Z4307">
        <v>10.942933400411082</v>
      </c>
      <c r="AA4307">
        <v>12.331785820360366</v>
      </c>
      <c r="AB4307">
        <v>8.5101187417992001</v>
      </c>
      <c r="AC4307">
        <v>10.824391458273421</v>
      </c>
      <c r="AD4307">
        <v>0</v>
      </c>
      <c r="AE4307">
        <v>80.110258638590963</v>
      </c>
    </row>
    <row r="4308" spans="1:31" x14ac:dyDescent="0.25">
      <c r="A4308">
        <v>2071508</v>
      </c>
      <c r="B4308">
        <v>1</v>
      </c>
      <c r="C4308" t="s">
        <v>81</v>
      </c>
      <c r="D4308" t="s">
        <v>127</v>
      </c>
      <c r="E4308" t="s">
        <v>158</v>
      </c>
      <c r="F4308" t="s">
        <v>11330</v>
      </c>
      <c r="G4308" t="s">
        <v>1744</v>
      </c>
      <c r="H4308" t="s">
        <v>143</v>
      </c>
      <c r="I4308" t="s">
        <v>135</v>
      </c>
      <c r="J4308" t="s">
        <v>136</v>
      </c>
      <c r="K4308" t="s">
        <v>137</v>
      </c>
      <c r="L4308" t="s">
        <v>12537</v>
      </c>
      <c r="M4308" t="s">
        <v>12538</v>
      </c>
      <c r="N4308">
        <v>3.6613888879999998</v>
      </c>
      <c r="O4308">
        <v>0</v>
      </c>
      <c r="P4308">
        <v>39</v>
      </c>
      <c r="Q4308">
        <v>0</v>
      </c>
      <c r="R4308">
        <v>0</v>
      </c>
      <c r="S4308">
        <v>0</v>
      </c>
      <c r="T4308">
        <v>2</v>
      </c>
      <c r="U4308">
        <v>0</v>
      </c>
      <c r="V4308">
        <v>0</v>
      </c>
      <c r="W4308">
        <v>0</v>
      </c>
      <c r="X4308">
        <v>23.983097373284778</v>
      </c>
      <c r="Y4308">
        <v>0</v>
      </c>
      <c r="Z4308">
        <v>0</v>
      </c>
      <c r="AA4308">
        <v>0</v>
      </c>
      <c r="AB4308">
        <v>1.10457400520432</v>
      </c>
      <c r="AC4308">
        <v>0</v>
      </c>
      <c r="AD4308">
        <v>0</v>
      </c>
      <c r="AE4308">
        <v>25.087671378489098</v>
      </c>
    </row>
    <row r="4309" spans="1:31" x14ac:dyDescent="0.25">
      <c r="A4309">
        <v>2071900</v>
      </c>
      <c r="B4309">
        <v>1</v>
      </c>
      <c r="C4309" t="s">
        <v>80</v>
      </c>
      <c r="D4309" t="s">
        <v>92</v>
      </c>
      <c r="E4309" t="s">
        <v>177</v>
      </c>
      <c r="F4309" t="s">
        <v>12539</v>
      </c>
      <c r="G4309" t="s">
        <v>1007</v>
      </c>
      <c r="H4309" t="s">
        <v>143</v>
      </c>
      <c r="I4309" t="s">
        <v>135</v>
      </c>
      <c r="J4309" t="s">
        <v>136</v>
      </c>
      <c r="K4309" t="s">
        <v>137</v>
      </c>
      <c r="L4309" t="s">
        <v>12540</v>
      </c>
      <c r="M4309" t="s">
        <v>12541</v>
      </c>
      <c r="N4309">
        <v>0.68861111100000005</v>
      </c>
      <c r="O4309">
        <v>0</v>
      </c>
      <c r="P4309">
        <v>0</v>
      </c>
      <c r="Q4309">
        <v>0</v>
      </c>
      <c r="R4309">
        <v>1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0.76478523607429161</v>
      </c>
      <c r="AA4309">
        <v>0</v>
      </c>
      <c r="AB4309">
        <v>0</v>
      </c>
      <c r="AC4309">
        <v>0</v>
      </c>
      <c r="AD4309">
        <v>0</v>
      </c>
      <c r="AE4309">
        <v>0.76478523607429161</v>
      </c>
    </row>
    <row r="4310" spans="1:31" x14ac:dyDescent="0.25">
      <c r="A4310">
        <v>2072215</v>
      </c>
      <c r="B4310">
        <v>1</v>
      </c>
      <c r="C4310" t="s">
        <v>81</v>
      </c>
      <c r="D4310" t="s">
        <v>128</v>
      </c>
      <c r="E4310" t="s">
        <v>140</v>
      </c>
      <c r="F4310" t="s">
        <v>12542</v>
      </c>
      <c r="G4310" t="s">
        <v>142</v>
      </c>
      <c r="H4310" t="s">
        <v>143</v>
      </c>
      <c r="I4310" t="s">
        <v>135</v>
      </c>
      <c r="J4310" t="s">
        <v>136</v>
      </c>
      <c r="K4310" t="s">
        <v>137</v>
      </c>
      <c r="L4310" t="s">
        <v>12481</v>
      </c>
      <c r="M4310" t="s">
        <v>12543</v>
      </c>
      <c r="N4310">
        <v>2.247222222</v>
      </c>
      <c r="O4310">
        <v>0</v>
      </c>
      <c r="P4310">
        <v>146</v>
      </c>
      <c r="Q4310">
        <v>0</v>
      </c>
      <c r="R4310">
        <v>1</v>
      </c>
      <c r="S4310">
        <v>0</v>
      </c>
      <c r="T4310">
        <v>17</v>
      </c>
      <c r="U4310">
        <v>0</v>
      </c>
      <c r="V4310">
        <v>0</v>
      </c>
      <c r="W4310">
        <v>0</v>
      </c>
      <c r="X4310">
        <v>58.74608459289157</v>
      </c>
      <c r="Y4310">
        <v>0</v>
      </c>
      <c r="Z4310">
        <v>1.9600314453401664</v>
      </c>
      <c r="AA4310">
        <v>0</v>
      </c>
      <c r="AB4310">
        <v>24.606678520268748</v>
      </c>
      <c r="AC4310">
        <v>0</v>
      </c>
      <c r="AD4310">
        <v>0</v>
      </c>
      <c r="AE4310">
        <v>85.312794558500485</v>
      </c>
    </row>
    <row r="4311" spans="1:31" x14ac:dyDescent="0.25">
      <c r="A4311">
        <v>2071717</v>
      </c>
      <c r="B4311">
        <v>1</v>
      </c>
      <c r="C4311" t="s">
        <v>80</v>
      </c>
      <c r="D4311" t="s">
        <v>105</v>
      </c>
      <c r="E4311" t="s">
        <v>146</v>
      </c>
      <c r="F4311" t="s">
        <v>12544</v>
      </c>
      <c r="G4311" t="s">
        <v>133</v>
      </c>
      <c r="H4311" t="s">
        <v>134</v>
      </c>
      <c r="I4311" t="s">
        <v>135</v>
      </c>
      <c r="J4311" t="s">
        <v>136</v>
      </c>
      <c r="K4311" t="s">
        <v>137</v>
      </c>
      <c r="L4311" t="s">
        <v>12545</v>
      </c>
      <c r="M4311" t="s">
        <v>12546</v>
      </c>
      <c r="N4311">
        <v>4.1983333329999999</v>
      </c>
      <c r="O4311">
        <v>0</v>
      </c>
      <c r="P4311">
        <v>1725</v>
      </c>
      <c r="Q4311">
        <v>0</v>
      </c>
      <c r="R4311">
        <v>7</v>
      </c>
      <c r="S4311">
        <v>8</v>
      </c>
      <c r="T4311">
        <v>85</v>
      </c>
      <c r="U4311">
        <v>6</v>
      </c>
      <c r="V4311">
        <v>4</v>
      </c>
      <c r="W4311">
        <v>0</v>
      </c>
      <c r="X4311">
        <v>1543.4725091352755</v>
      </c>
      <c r="Y4311">
        <v>0</v>
      </c>
      <c r="Z4311">
        <v>6.3477191716738064</v>
      </c>
      <c r="AA4311">
        <v>399.39684721562497</v>
      </c>
      <c r="AB4311">
        <v>406.81541876222911</v>
      </c>
      <c r="AC4311">
        <v>1913.5802347615252</v>
      </c>
      <c r="AD4311">
        <v>70.65055187183124</v>
      </c>
      <c r="AE4311">
        <v>4340.2632809181596</v>
      </c>
    </row>
    <row r="4312" spans="1:31" x14ac:dyDescent="0.25">
      <c r="A4312">
        <v>2071860</v>
      </c>
      <c r="B4312">
        <v>1</v>
      </c>
      <c r="C4312" t="s">
        <v>80</v>
      </c>
      <c r="D4312" t="s">
        <v>95</v>
      </c>
      <c r="E4312" t="s">
        <v>146</v>
      </c>
      <c r="F4312" t="s">
        <v>9555</v>
      </c>
      <c r="G4312" t="s">
        <v>133</v>
      </c>
      <c r="H4312" t="s">
        <v>134</v>
      </c>
      <c r="I4312" t="s">
        <v>135</v>
      </c>
      <c r="J4312" t="s">
        <v>136</v>
      </c>
      <c r="K4312" t="s">
        <v>137</v>
      </c>
      <c r="L4312" t="s">
        <v>12547</v>
      </c>
      <c r="M4312" t="s">
        <v>12548</v>
      </c>
      <c r="N4312">
        <v>0.45027777699999999</v>
      </c>
      <c r="O4312">
        <v>0</v>
      </c>
      <c r="P4312">
        <v>3530</v>
      </c>
      <c r="Q4312">
        <v>0</v>
      </c>
      <c r="R4312">
        <v>0</v>
      </c>
      <c r="S4312">
        <v>4</v>
      </c>
      <c r="T4312">
        <v>161</v>
      </c>
      <c r="U4312">
        <v>0</v>
      </c>
      <c r="V4312">
        <v>0</v>
      </c>
      <c r="W4312">
        <v>0</v>
      </c>
      <c r="X4312">
        <v>349.37221993329194</v>
      </c>
      <c r="Y4312">
        <v>0</v>
      </c>
      <c r="Z4312">
        <v>0</v>
      </c>
      <c r="AA4312">
        <v>64.982009268888504</v>
      </c>
      <c r="AB4312">
        <v>110.46687516892214</v>
      </c>
      <c r="AC4312">
        <v>0</v>
      </c>
      <c r="AD4312">
        <v>0</v>
      </c>
      <c r="AE4312">
        <v>524.82110437110259</v>
      </c>
    </row>
    <row r="4313" spans="1:31" x14ac:dyDescent="0.25">
      <c r="A4313">
        <v>2072003</v>
      </c>
      <c r="B4313">
        <v>1</v>
      </c>
      <c r="C4313" t="s">
        <v>80</v>
      </c>
      <c r="D4313" t="s">
        <v>100</v>
      </c>
      <c r="E4313" t="s">
        <v>177</v>
      </c>
      <c r="F4313" t="s">
        <v>12549</v>
      </c>
      <c r="G4313" t="s">
        <v>183</v>
      </c>
      <c r="H4313" t="s">
        <v>143</v>
      </c>
      <c r="I4313" t="s">
        <v>135</v>
      </c>
      <c r="J4313" t="s">
        <v>136</v>
      </c>
      <c r="K4313" t="s">
        <v>137</v>
      </c>
      <c r="L4313" t="s">
        <v>12550</v>
      </c>
      <c r="M4313" t="s">
        <v>12551</v>
      </c>
      <c r="N4313">
        <v>3.4277777770000002</v>
      </c>
      <c r="O4313">
        <v>0</v>
      </c>
      <c r="P4313">
        <v>1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1.6242387257051072</v>
      </c>
      <c r="Y4313">
        <v>0</v>
      </c>
      <c r="Z4313">
        <v>0</v>
      </c>
      <c r="AA4313">
        <v>0</v>
      </c>
      <c r="AB4313">
        <v>0</v>
      </c>
      <c r="AC4313">
        <v>0</v>
      </c>
      <c r="AD4313">
        <v>0</v>
      </c>
      <c r="AE4313">
        <v>1.6242387257051072</v>
      </c>
    </row>
    <row r="4314" spans="1:31" x14ac:dyDescent="0.25">
      <c r="A4314">
        <v>2071502</v>
      </c>
      <c r="B4314">
        <v>1</v>
      </c>
      <c r="C4314" t="s">
        <v>81</v>
      </c>
      <c r="D4314" t="s">
        <v>120</v>
      </c>
      <c r="E4314" t="s">
        <v>158</v>
      </c>
      <c r="F4314" t="s">
        <v>12552</v>
      </c>
      <c r="G4314" t="s">
        <v>160</v>
      </c>
      <c r="H4314" t="s">
        <v>143</v>
      </c>
      <c r="I4314" t="s">
        <v>135</v>
      </c>
      <c r="J4314" t="s">
        <v>136</v>
      </c>
      <c r="K4314" t="s">
        <v>137</v>
      </c>
      <c r="L4314" t="s">
        <v>12553</v>
      </c>
      <c r="M4314" t="s">
        <v>12554</v>
      </c>
      <c r="N4314">
        <v>3.247222222</v>
      </c>
      <c r="O4314">
        <v>0</v>
      </c>
      <c r="P4314">
        <v>4</v>
      </c>
      <c r="Q4314">
        <v>0</v>
      </c>
      <c r="R4314">
        <v>2</v>
      </c>
      <c r="S4314">
        <v>0</v>
      </c>
      <c r="T4314">
        <v>2</v>
      </c>
      <c r="U4314">
        <v>0</v>
      </c>
      <c r="V4314">
        <v>0</v>
      </c>
      <c r="W4314">
        <v>0</v>
      </c>
      <c r="X4314">
        <v>2.3621205942874002</v>
      </c>
      <c r="Y4314">
        <v>0</v>
      </c>
      <c r="Z4314">
        <v>0.67033948803938337</v>
      </c>
      <c r="AA4314">
        <v>0</v>
      </c>
      <c r="AB4314">
        <v>3.672653804241806</v>
      </c>
      <c r="AC4314">
        <v>0</v>
      </c>
      <c r="AD4314">
        <v>0</v>
      </c>
      <c r="AE4314">
        <v>6.70511388656859</v>
      </c>
    </row>
    <row r="4315" spans="1:31" x14ac:dyDescent="0.25">
      <c r="A4315">
        <v>2071980</v>
      </c>
      <c r="B4315">
        <v>1</v>
      </c>
      <c r="C4315" t="s">
        <v>81</v>
      </c>
      <c r="D4315" t="s">
        <v>122</v>
      </c>
      <c r="E4315" t="s">
        <v>169</v>
      </c>
      <c r="F4315" t="s">
        <v>12555</v>
      </c>
      <c r="G4315" t="s">
        <v>2747</v>
      </c>
      <c r="H4315" t="s">
        <v>134</v>
      </c>
      <c r="I4315" t="s">
        <v>135</v>
      </c>
      <c r="J4315" t="s">
        <v>136</v>
      </c>
      <c r="K4315" t="s">
        <v>137</v>
      </c>
      <c r="L4315" t="s">
        <v>12556</v>
      </c>
      <c r="M4315" t="s">
        <v>12557</v>
      </c>
      <c r="N4315">
        <v>6.4363888879999998</v>
      </c>
      <c r="O4315">
        <v>0</v>
      </c>
      <c r="P4315">
        <v>480</v>
      </c>
      <c r="Q4315">
        <v>0</v>
      </c>
      <c r="R4315">
        <v>15</v>
      </c>
      <c r="S4315">
        <v>0</v>
      </c>
      <c r="T4315">
        <v>8</v>
      </c>
      <c r="U4315">
        <v>0</v>
      </c>
      <c r="V4315">
        <v>0</v>
      </c>
      <c r="W4315">
        <v>0</v>
      </c>
      <c r="X4315">
        <v>619.50794480588058</v>
      </c>
      <c r="Y4315">
        <v>0</v>
      </c>
      <c r="Z4315">
        <v>11.954753789566887</v>
      </c>
      <c r="AA4315">
        <v>0</v>
      </c>
      <c r="AB4315">
        <v>46.911479506016896</v>
      </c>
      <c r="AC4315">
        <v>0</v>
      </c>
      <c r="AD4315">
        <v>0</v>
      </c>
      <c r="AE4315">
        <v>678.37417810146439</v>
      </c>
    </row>
    <row r="4316" spans="1:31" x14ac:dyDescent="0.25">
      <c r="A4316">
        <v>2071525</v>
      </c>
      <c r="B4316">
        <v>1</v>
      </c>
      <c r="C4316" t="s">
        <v>80</v>
      </c>
      <c r="D4316" t="s">
        <v>106</v>
      </c>
      <c r="E4316" t="s">
        <v>177</v>
      </c>
      <c r="F4316" t="s">
        <v>12558</v>
      </c>
      <c r="G4316" t="s">
        <v>183</v>
      </c>
      <c r="H4316" t="s">
        <v>143</v>
      </c>
      <c r="I4316" t="s">
        <v>135</v>
      </c>
      <c r="J4316" t="s">
        <v>136</v>
      </c>
      <c r="K4316" t="s">
        <v>137</v>
      </c>
      <c r="L4316" t="s">
        <v>12559</v>
      </c>
      <c r="M4316" t="s">
        <v>12560</v>
      </c>
      <c r="N4316">
        <v>7.3541666660000002</v>
      </c>
      <c r="O4316">
        <v>0</v>
      </c>
      <c r="P4316">
        <v>1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0.84083967927163228</v>
      </c>
      <c r="Y4316">
        <v>0</v>
      </c>
      <c r="Z4316">
        <v>0</v>
      </c>
      <c r="AA4316">
        <v>0</v>
      </c>
      <c r="AB4316">
        <v>0</v>
      </c>
      <c r="AC4316">
        <v>0</v>
      </c>
      <c r="AD4316">
        <v>0</v>
      </c>
      <c r="AE4316">
        <v>0.84083967927163228</v>
      </c>
    </row>
    <row r="4317" spans="1:31" x14ac:dyDescent="0.25">
      <c r="A4317">
        <v>2071837</v>
      </c>
      <c r="B4317">
        <v>1</v>
      </c>
      <c r="C4317" t="s">
        <v>80</v>
      </c>
      <c r="D4317" t="s">
        <v>105</v>
      </c>
      <c r="E4317" t="s">
        <v>505</v>
      </c>
      <c r="F4317" t="s">
        <v>12561</v>
      </c>
      <c r="G4317" t="s">
        <v>569</v>
      </c>
      <c r="H4317" t="s">
        <v>143</v>
      </c>
      <c r="I4317" t="s">
        <v>135</v>
      </c>
      <c r="J4317" t="s">
        <v>136</v>
      </c>
      <c r="K4317" t="s">
        <v>137</v>
      </c>
      <c r="L4317" t="s">
        <v>12562</v>
      </c>
      <c r="M4317" t="s">
        <v>12563</v>
      </c>
      <c r="N4317">
        <v>1.142222222</v>
      </c>
      <c r="O4317">
        <v>0</v>
      </c>
      <c r="P4317">
        <v>5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1.2502369793823545</v>
      </c>
      <c r="Y4317">
        <v>0</v>
      </c>
      <c r="Z4317">
        <v>0</v>
      </c>
      <c r="AA4317">
        <v>0</v>
      </c>
      <c r="AB4317">
        <v>0</v>
      </c>
      <c r="AC4317">
        <v>0</v>
      </c>
      <c r="AD4317">
        <v>0</v>
      </c>
      <c r="AE4317">
        <v>1.2502369793823545</v>
      </c>
    </row>
    <row r="4318" spans="1:31" x14ac:dyDescent="0.25">
      <c r="A4318">
        <v>2072066</v>
      </c>
      <c r="B4318">
        <v>1</v>
      </c>
      <c r="C4318" t="s">
        <v>80</v>
      </c>
      <c r="D4318" t="s">
        <v>84</v>
      </c>
      <c r="E4318" t="s">
        <v>169</v>
      </c>
      <c r="F4318" t="s">
        <v>12564</v>
      </c>
      <c r="G4318" t="s">
        <v>171</v>
      </c>
      <c r="H4318" t="s">
        <v>134</v>
      </c>
      <c r="I4318" t="s">
        <v>135</v>
      </c>
      <c r="J4318" t="s">
        <v>136</v>
      </c>
      <c r="K4318" t="s">
        <v>137</v>
      </c>
      <c r="L4318" t="s">
        <v>12565</v>
      </c>
      <c r="M4318" t="s">
        <v>12566</v>
      </c>
      <c r="N4318">
        <v>2.426111111</v>
      </c>
      <c r="O4318">
        <v>0</v>
      </c>
      <c r="P4318">
        <v>151</v>
      </c>
      <c r="Q4318">
        <v>0</v>
      </c>
      <c r="R4318">
        <v>0</v>
      </c>
      <c r="S4318">
        <v>0</v>
      </c>
      <c r="T4318">
        <v>1</v>
      </c>
      <c r="U4318">
        <v>0</v>
      </c>
      <c r="V4318">
        <v>0</v>
      </c>
      <c r="W4318">
        <v>0</v>
      </c>
      <c r="X4318">
        <v>89.704335244579582</v>
      </c>
      <c r="Y4318">
        <v>0</v>
      </c>
      <c r="Z4318">
        <v>0</v>
      </c>
      <c r="AA4318">
        <v>0</v>
      </c>
      <c r="AB4318">
        <v>3.7358975436674391</v>
      </c>
      <c r="AC4318">
        <v>0</v>
      </c>
      <c r="AD4318">
        <v>0</v>
      </c>
      <c r="AE4318">
        <v>93.440232788247016</v>
      </c>
    </row>
    <row r="4319" spans="1:31" x14ac:dyDescent="0.25">
      <c r="A4319">
        <v>2071488</v>
      </c>
      <c r="B4319">
        <v>1</v>
      </c>
      <c r="C4319" t="s">
        <v>80</v>
      </c>
      <c r="D4319" t="s">
        <v>86</v>
      </c>
      <c r="E4319" t="s">
        <v>177</v>
      </c>
      <c r="F4319" t="s">
        <v>12567</v>
      </c>
      <c r="G4319" t="s">
        <v>183</v>
      </c>
      <c r="H4319" t="s">
        <v>143</v>
      </c>
      <c r="I4319" t="s">
        <v>135</v>
      </c>
      <c r="J4319" t="s">
        <v>136</v>
      </c>
      <c r="K4319" t="s">
        <v>137</v>
      </c>
      <c r="L4319" t="s">
        <v>12568</v>
      </c>
      <c r="M4319" t="s">
        <v>12569</v>
      </c>
      <c r="N4319">
        <v>3.3250000000000002</v>
      </c>
      <c r="O4319">
        <v>0</v>
      </c>
      <c r="P4319">
        <v>1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6.8009203203856368</v>
      </c>
      <c r="Y4319">
        <v>0</v>
      </c>
      <c r="Z4319">
        <v>0</v>
      </c>
      <c r="AA4319">
        <v>0</v>
      </c>
      <c r="AB4319">
        <v>0</v>
      </c>
      <c r="AC4319">
        <v>0</v>
      </c>
      <c r="AD4319">
        <v>0</v>
      </c>
      <c r="AE4319">
        <v>6.8009203203856368</v>
      </c>
    </row>
    <row r="4320" spans="1:31" x14ac:dyDescent="0.25">
      <c r="A4320">
        <v>2072029</v>
      </c>
      <c r="B4320">
        <v>1</v>
      </c>
      <c r="C4320" t="s">
        <v>80</v>
      </c>
      <c r="D4320" t="s">
        <v>100</v>
      </c>
      <c r="E4320" t="s">
        <v>177</v>
      </c>
      <c r="F4320" t="s">
        <v>12570</v>
      </c>
      <c r="G4320" t="s">
        <v>183</v>
      </c>
      <c r="H4320" t="s">
        <v>143</v>
      </c>
      <c r="I4320" t="s">
        <v>135</v>
      </c>
      <c r="J4320" t="s">
        <v>136</v>
      </c>
      <c r="K4320" t="s">
        <v>137</v>
      </c>
      <c r="L4320" t="s">
        <v>12571</v>
      </c>
      <c r="M4320" t="s">
        <v>12572</v>
      </c>
      <c r="N4320">
        <v>1.3891666659999999</v>
      </c>
      <c r="O4320">
        <v>0</v>
      </c>
      <c r="P4320">
        <v>1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0.15765641471074587</v>
      </c>
      <c r="Y4320">
        <v>0</v>
      </c>
      <c r="Z4320">
        <v>0</v>
      </c>
      <c r="AA4320">
        <v>0</v>
      </c>
      <c r="AB4320">
        <v>0</v>
      </c>
      <c r="AC4320">
        <v>0</v>
      </c>
      <c r="AD4320">
        <v>0</v>
      </c>
      <c r="AE4320">
        <v>0.15765641471074587</v>
      </c>
    </row>
    <row r="4321" spans="1:31" x14ac:dyDescent="0.25">
      <c r="A4321">
        <v>2071631</v>
      </c>
      <c r="B4321">
        <v>1</v>
      </c>
      <c r="C4321" t="s">
        <v>80</v>
      </c>
      <c r="D4321" t="s">
        <v>105</v>
      </c>
      <c r="E4321" t="s">
        <v>177</v>
      </c>
      <c r="F4321" t="s">
        <v>12573</v>
      </c>
      <c r="G4321" t="s">
        <v>183</v>
      </c>
      <c r="H4321" t="s">
        <v>143</v>
      </c>
      <c r="I4321" t="s">
        <v>135</v>
      </c>
      <c r="J4321" t="s">
        <v>136</v>
      </c>
      <c r="K4321" t="s">
        <v>137</v>
      </c>
      <c r="L4321" t="s">
        <v>12574</v>
      </c>
      <c r="M4321" t="s">
        <v>12575</v>
      </c>
      <c r="N4321">
        <v>1.2508333330000001</v>
      </c>
      <c r="O4321">
        <v>0</v>
      </c>
      <c r="P4321">
        <v>1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0.13521218278158501</v>
      </c>
      <c r="Y4321">
        <v>0</v>
      </c>
      <c r="Z4321">
        <v>0</v>
      </c>
      <c r="AA4321">
        <v>0</v>
      </c>
      <c r="AB4321">
        <v>0</v>
      </c>
      <c r="AC4321">
        <v>0</v>
      </c>
      <c r="AD4321">
        <v>0</v>
      </c>
      <c r="AE4321">
        <v>0.13521218278158501</v>
      </c>
    </row>
    <row r="4322" spans="1:31" x14ac:dyDescent="0.25">
      <c r="A4322">
        <v>2071880</v>
      </c>
      <c r="B4322">
        <v>1</v>
      </c>
      <c r="C4322" t="s">
        <v>80</v>
      </c>
      <c r="D4322" t="s">
        <v>96</v>
      </c>
      <c r="E4322" t="s">
        <v>177</v>
      </c>
      <c r="F4322" t="s">
        <v>12576</v>
      </c>
      <c r="G4322" t="s">
        <v>196</v>
      </c>
      <c r="H4322" t="s">
        <v>143</v>
      </c>
      <c r="I4322" t="s">
        <v>135</v>
      </c>
      <c r="J4322" t="s">
        <v>136</v>
      </c>
      <c r="K4322" t="s">
        <v>137</v>
      </c>
      <c r="L4322" t="s">
        <v>12577</v>
      </c>
      <c r="M4322" t="s">
        <v>12578</v>
      </c>
      <c r="N4322">
        <v>7.2986111109999996</v>
      </c>
      <c r="O4322">
        <v>0</v>
      </c>
      <c r="P4322">
        <v>0</v>
      </c>
      <c r="Q4322">
        <v>0</v>
      </c>
      <c r="R4322">
        <v>0</v>
      </c>
      <c r="S4322">
        <v>0</v>
      </c>
      <c r="T4322">
        <v>1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  <c r="AA4322">
        <v>0</v>
      </c>
      <c r="AB4322">
        <v>0.40504534791939167</v>
      </c>
      <c r="AC4322">
        <v>0</v>
      </c>
      <c r="AD4322">
        <v>0</v>
      </c>
      <c r="AE4322">
        <v>0.40504534791939167</v>
      </c>
    </row>
    <row r="4323" spans="1:31" x14ac:dyDescent="0.25">
      <c r="A4323">
        <v>2071774</v>
      </c>
      <c r="B4323">
        <v>1</v>
      </c>
      <c r="C4323" t="s">
        <v>80</v>
      </c>
      <c r="D4323" t="s">
        <v>102</v>
      </c>
      <c r="E4323" t="s">
        <v>169</v>
      </c>
      <c r="F4323" t="s">
        <v>12579</v>
      </c>
      <c r="G4323" t="s">
        <v>133</v>
      </c>
      <c r="H4323" t="s">
        <v>134</v>
      </c>
      <c r="I4323" t="s">
        <v>135</v>
      </c>
      <c r="J4323" t="s">
        <v>136</v>
      </c>
      <c r="K4323" t="s">
        <v>137</v>
      </c>
      <c r="L4323" t="s">
        <v>12580</v>
      </c>
      <c r="M4323" t="s">
        <v>12581</v>
      </c>
      <c r="N4323">
        <v>1.082222222</v>
      </c>
      <c r="O4323">
        <v>0</v>
      </c>
      <c r="P4323">
        <v>10</v>
      </c>
      <c r="Q4323">
        <v>3</v>
      </c>
      <c r="R4323">
        <v>115</v>
      </c>
      <c r="S4323">
        <v>0</v>
      </c>
      <c r="T4323">
        <v>22</v>
      </c>
      <c r="U4323">
        <v>0</v>
      </c>
      <c r="V4323">
        <v>0</v>
      </c>
      <c r="W4323">
        <v>0</v>
      </c>
      <c r="X4323">
        <v>1.6158197290401186</v>
      </c>
      <c r="Y4323">
        <v>0.34900033776001332</v>
      </c>
      <c r="Z4323">
        <v>24.404568371991601</v>
      </c>
      <c r="AA4323">
        <v>0</v>
      </c>
      <c r="AB4323">
        <v>5.700734207527276</v>
      </c>
      <c r="AC4323">
        <v>0</v>
      </c>
      <c r="AD4323">
        <v>0</v>
      </c>
      <c r="AE4323">
        <v>32.070122646319007</v>
      </c>
    </row>
    <row r="4324" spans="1:31" x14ac:dyDescent="0.25">
      <c r="A4324">
        <v>2072172</v>
      </c>
      <c r="B4324">
        <v>1</v>
      </c>
      <c r="C4324" t="s">
        <v>80</v>
      </c>
      <c r="D4324" t="s">
        <v>95</v>
      </c>
      <c r="E4324" t="s">
        <v>169</v>
      </c>
      <c r="F4324" t="s">
        <v>12582</v>
      </c>
      <c r="G4324" t="s">
        <v>133</v>
      </c>
      <c r="H4324" t="s">
        <v>134</v>
      </c>
      <c r="I4324" t="s">
        <v>135</v>
      </c>
      <c r="J4324" t="s">
        <v>136</v>
      </c>
      <c r="K4324" t="s">
        <v>137</v>
      </c>
      <c r="L4324" t="s">
        <v>12583</v>
      </c>
      <c r="M4324" t="s">
        <v>12584</v>
      </c>
      <c r="N4324">
        <v>0.43333333299999999</v>
      </c>
      <c r="O4324">
        <v>0</v>
      </c>
      <c r="P4324">
        <v>2182</v>
      </c>
      <c r="Q4324">
        <v>0</v>
      </c>
      <c r="R4324">
        <v>0</v>
      </c>
      <c r="S4324">
        <v>2</v>
      </c>
      <c r="T4324">
        <v>114</v>
      </c>
      <c r="U4324">
        <v>0</v>
      </c>
      <c r="V4324">
        <v>0</v>
      </c>
      <c r="W4324">
        <v>0</v>
      </c>
      <c r="X4324">
        <v>227.06931301700519</v>
      </c>
      <c r="Y4324">
        <v>0</v>
      </c>
      <c r="Z4324">
        <v>0</v>
      </c>
      <c r="AA4324">
        <v>66.755429153441611</v>
      </c>
      <c r="AB4324">
        <v>48.7450669326387</v>
      </c>
      <c r="AC4324">
        <v>0</v>
      </c>
      <c r="AD4324">
        <v>0</v>
      </c>
      <c r="AE4324">
        <v>342.5698091030855</v>
      </c>
    </row>
    <row r="4325" spans="1:31" x14ac:dyDescent="0.25">
      <c r="A4325">
        <v>2071923</v>
      </c>
      <c r="B4325">
        <v>1</v>
      </c>
      <c r="C4325" t="s">
        <v>80</v>
      </c>
      <c r="D4325" t="s">
        <v>83</v>
      </c>
      <c r="E4325" t="s">
        <v>177</v>
      </c>
      <c r="F4325" t="s">
        <v>12585</v>
      </c>
      <c r="G4325" t="s">
        <v>183</v>
      </c>
      <c r="H4325" t="s">
        <v>143</v>
      </c>
      <c r="I4325" t="s">
        <v>135</v>
      </c>
      <c r="J4325" t="s">
        <v>136</v>
      </c>
      <c r="K4325" t="s">
        <v>137</v>
      </c>
      <c r="L4325" t="s">
        <v>12586</v>
      </c>
      <c r="M4325" t="s">
        <v>12587</v>
      </c>
      <c r="N4325">
        <v>2.4538888879999998</v>
      </c>
      <c r="O4325">
        <v>0</v>
      </c>
      <c r="P4325">
        <v>2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1.2109687413660002</v>
      </c>
      <c r="Y4325">
        <v>0</v>
      </c>
      <c r="Z4325">
        <v>0</v>
      </c>
      <c r="AA4325">
        <v>0</v>
      </c>
      <c r="AB4325">
        <v>0</v>
      </c>
      <c r="AC4325">
        <v>0</v>
      </c>
      <c r="AD4325">
        <v>0</v>
      </c>
      <c r="AE4325">
        <v>1.2109687413660002</v>
      </c>
    </row>
    <row r="4326" spans="1:31" x14ac:dyDescent="0.25">
      <c r="A4326">
        <v>2071482</v>
      </c>
      <c r="B4326">
        <v>1</v>
      </c>
      <c r="C4326" t="s">
        <v>80</v>
      </c>
      <c r="D4326" t="s">
        <v>95</v>
      </c>
      <c r="E4326" t="s">
        <v>146</v>
      </c>
      <c r="F4326" t="s">
        <v>9555</v>
      </c>
      <c r="G4326" t="s">
        <v>133</v>
      </c>
      <c r="H4326" t="s">
        <v>134</v>
      </c>
      <c r="I4326" t="s">
        <v>135</v>
      </c>
      <c r="J4326" t="s">
        <v>136</v>
      </c>
      <c r="K4326" t="s">
        <v>137</v>
      </c>
      <c r="L4326" t="s">
        <v>12588</v>
      </c>
      <c r="M4326" t="s">
        <v>12589</v>
      </c>
      <c r="N4326">
        <v>0.115277777</v>
      </c>
      <c r="O4326">
        <v>0</v>
      </c>
      <c r="P4326">
        <v>3530</v>
      </c>
      <c r="Q4326">
        <v>0</v>
      </c>
      <c r="R4326">
        <v>0</v>
      </c>
      <c r="S4326">
        <v>4</v>
      </c>
      <c r="T4326">
        <v>161</v>
      </c>
      <c r="U4326">
        <v>0</v>
      </c>
      <c r="V4326">
        <v>0</v>
      </c>
      <c r="W4326">
        <v>0</v>
      </c>
      <c r="X4326">
        <v>73.954218222258916</v>
      </c>
      <c r="Y4326">
        <v>0</v>
      </c>
      <c r="Z4326">
        <v>0</v>
      </c>
      <c r="AA4326">
        <v>13.671894396289201</v>
      </c>
      <c r="AB4326">
        <v>21.737952802514979</v>
      </c>
      <c r="AC4326">
        <v>0</v>
      </c>
      <c r="AD4326">
        <v>0</v>
      </c>
      <c r="AE4326">
        <v>109.3640654210631</v>
      </c>
    </row>
    <row r="4327" spans="1:31" x14ac:dyDescent="0.25">
      <c r="A4327">
        <v>2071966</v>
      </c>
      <c r="B4327">
        <v>1</v>
      </c>
      <c r="C4327" t="s">
        <v>81</v>
      </c>
      <c r="D4327" t="s">
        <v>118</v>
      </c>
      <c r="E4327" t="s">
        <v>158</v>
      </c>
      <c r="F4327" t="s">
        <v>12590</v>
      </c>
      <c r="G4327" t="s">
        <v>160</v>
      </c>
      <c r="H4327" t="s">
        <v>143</v>
      </c>
      <c r="I4327" t="s">
        <v>135</v>
      </c>
      <c r="J4327" t="s">
        <v>136</v>
      </c>
      <c r="K4327" t="s">
        <v>137</v>
      </c>
      <c r="L4327" t="s">
        <v>12591</v>
      </c>
      <c r="M4327" t="s">
        <v>12592</v>
      </c>
      <c r="N4327">
        <v>1.8049999999999999</v>
      </c>
      <c r="O4327">
        <v>0</v>
      </c>
      <c r="P4327">
        <v>36</v>
      </c>
      <c r="Q4327">
        <v>0</v>
      </c>
      <c r="R4327">
        <v>0</v>
      </c>
      <c r="S4327">
        <v>0</v>
      </c>
      <c r="T4327">
        <v>2</v>
      </c>
      <c r="U4327">
        <v>0</v>
      </c>
      <c r="V4327">
        <v>0</v>
      </c>
      <c r="W4327">
        <v>0</v>
      </c>
      <c r="X4327">
        <v>6.7164531024825749</v>
      </c>
      <c r="Y4327">
        <v>0</v>
      </c>
      <c r="Z4327">
        <v>0</v>
      </c>
      <c r="AA4327">
        <v>0</v>
      </c>
      <c r="AB4327">
        <v>0.19659288840842443</v>
      </c>
      <c r="AC4327">
        <v>0</v>
      </c>
      <c r="AD4327">
        <v>0</v>
      </c>
      <c r="AE4327">
        <v>6.9130459908909989</v>
      </c>
    </row>
    <row r="4328" spans="1:31" x14ac:dyDescent="0.25">
      <c r="A4328">
        <v>2071920</v>
      </c>
      <c r="B4328">
        <v>1</v>
      </c>
      <c r="C4328" t="s">
        <v>81</v>
      </c>
      <c r="D4328" t="s">
        <v>116</v>
      </c>
      <c r="E4328" t="s">
        <v>177</v>
      </c>
      <c r="F4328" t="s">
        <v>12593</v>
      </c>
      <c r="G4328" t="s">
        <v>183</v>
      </c>
      <c r="H4328" t="s">
        <v>143</v>
      </c>
      <c r="I4328" t="s">
        <v>135</v>
      </c>
      <c r="J4328" t="s">
        <v>136</v>
      </c>
      <c r="K4328" t="s">
        <v>137</v>
      </c>
      <c r="L4328" t="s">
        <v>12594</v>
      </c>
      <c r="M4328" t="s">
        <v>12595</v>
      </c>
      <c r="N4328">
        <v>3.9841666660000001</v>
      </c>
      <c r="O4328">
        <v>0</v>
      </c>
      <c r="P4328">
        <v>1</v>
      </c>
      <c r="Q4328">
        <v>0</v>
      </c>
      <c r="R4328">
        <v>0</v>
      </c>
      <c r="S4328">
        <v>0</v>
      </c>
      <c r="T4328">
        <v>0</v>
      </c>
      <c r="U4328">
        <v>0</v>
      </c>
      <c r="V4328">
        <v>0</v>
      </c>
      <c r="W4328">
        <v>0</v>
      </c>
      <c r="X4328">
        <v>0.31663828103231667</v>
      </c>
      <c r="Y4328">
        <v>0</v>
      </c>
      <c r="Z4328">
        <v>0</v>
      </c>
      <c r="AA4328">
        <v>0</v>
      </c>
      <c r="AB4328">
        <v>0</v>
      </c>
      <c r="AC4328">
        <v>0</v>
      </c>
      <c r="AD4328">
        <v>0</v>
      </c>
      <c r="AE4328">
        <v>0.31663828103231667</v>
      </c>
    </row>
    <row r="4329" spans="1:31" x14ac:dyDescent="0.25">
      <c r="A4329">
        <v>2071465</v>
      </c>
      <c r="B4329">
        <v>1</v>
      </c>
      <c r="C4329" t="s">
        <v>80</v>
      </c>
      <c r="D4329" t="s">
        <v>100</v>
      </c>
      <c r="E4329" t="s">
        <v>131</v>
      </c>
      <c r="F4329" t="s">
        <v>12596</v>
      </c>
      <c r="G4329" t="s">
        <v>133</v>
      </c>
      <c r="H4329" t="s">
        <v>134</v>
      </c>
      <c r="I4329" t="s">
        <v>135</v>
      </c>
      <c r="J4329" t="s">
        <v>136</v>
      </c>
      <c r="K4329" t="s">
        <v>137</v>
      </c>
      <c r="L4329" t="s">
        <v>12597</v>
      </c>
      <c r="M4329" t="s">
        <v>12598</v>
      </c>
      <c r="N4329">
        <v>1.6058333330000001</v>
      </c>
      <c r="O4329">
        <v>0</v>
      </c>
      <c r="P4329">
        <v>0</v>
      </c>
      <c r="Q4329">
        <v>13</v>
      </c>
      <c r="R4329">
        <v>63</v>
      </c>
      <c r="S4329">
        <v>0</v>
      </c>
      <c r="T4329">
        <v>4</v>
      </c>
      <c r="U4329">
        <v>0</v>
      </c>
      <c r="V4329">
        <v>0</v>
      </c>
      <c r="W4329">
        <v>0</v>
      </c>
      <c r="X4329">
        <v>0</v>
      </c>
      <c r="Y4329">
        <v>89.871582808114951</v>
      </c>
      <c r="Z4329">
        <v>31.9840489695687</v>
      </c>
      <c r="AA4329">
        <v>0</v>
      </c>
      <c r="AB4329">
        <v>3.4303341028439163</v>
      </c>
      <c r="AC4329">
        <v>0</v>
      </c>
      <c r="AD4329">
        <v>0</v>
      </c>
      <c r="AE4329">
        <v>125.28596588052757</v>
      </c>
    </row>
    <row r="4330" spans="1:31" x14ac:dyDescent="0.25">
      <c r="A4330">
        <v>2072129</v>
      </c>
      <c r="B4330">
        <v>1</v>
      </c>
      <c r="C4330" t="s">
        <v>80</v>
      </c>
      <c r="D4330" t="s">
        <v>110</v>
      </c>
      <c r="E4330" t="s">
        <v>177</v>
      </c>
      <c r="F4330" t="s">
        <v>12599</v>
      </c>
      <c r="G4330" t="s">
        <v>196</v>
      </c>
      <c r="H4330" t="s">
        <v>143</v>
      </c>
      <c r="I4330" t="s">
        <v>135</v>
      </c>
      <c r="J4330" t="s">
        <v>136</v>
      </c>
      <c r="K4330" t="s">
        <v>137</v>
      </c>
      <c r="L4330" t="s">
        <v>12600</v>
      </c>
      <c r="M4330" t="s">
        <v>12601</v>
      </c>
      <c r="N4330">
        <v>5.5113888879999999</v>
      </c>
      <c r="O4330">
        <v>0</v>
      </c>
      <c r="P4330">
        <v>9</v>
      </c>
      <c r="Q4330">
        <v>0</v>
      </c>
      <c r="R4330">
        <v>0</v>
      </c>
      <c r="S4330">
        <v>0</v>
      </c>
      <c r="T4330">
        <v>0</v>
      </c>
      <c r="U4330">
        <v>0</v>
      </c>
      <c r="V4330">
        <v>0</v>
      </c>
      <c r="W4330">
        <v>0</v>
      </c>
      <c r="X4330">
        <v>11.958069348311518</v>
      </c>
      <c r="Y4330">
        <v>0</v>
      </c>
      <c r="Z4330">
        <v>0</v>
      </c>
      <c r="AA4330">
        <v>0</v>
      </c>
      <c r="AB4330">
        <v>0</v>
      </c>
      <c r="AC4330">
        <v>0</v>
      </c>
      <c r="AD4330">
        <v>0</v>
      </c>
      <c r="AE4330">
        <v>11.958069348311518</v>
      </c>
    </row>
    <row r="4331" spans="1:31" x14ac:dyDescent="0.25">
      <c r="A4331">
        <v>2072112</v>
      </c>
      <c r="B4331">
        <v>1</v>
      </c>
      <c r="C4331" t="s">
        <v>80</v>
      </c>
      <c r="D4331" t="s">
        <v>91</v>
      </c>
      <c r="E4331" t="s">
        <v>158</v>
      </c>
      <c r="F4331" t="s">
        <v>12602</v>
      </c>
      <c r="G4331" t="s">
        <v>160</v>
      </c>
      <c r="H4331" t="s">
        <v>143</v>
      </c>
      <c r="I4331" t="s">
        <v>135</v>
      </c>
      <c r="J4331" t="s">
        <v>136</v>
      </c>
      <c r="K4331" t="s">
        <v>137</v>
      </c>
      <c r="L4331" t="s">
        <v>12603</v>
      </c>
      <c r="M4331" t="s">
        <v>12604</v>
      </c>
      <c r="N4331">
        <v>1.2527777769999999</v>
      </c>
      <c r="O4331">
        <v>0</v>
      </c>
      <c r="P4331">
        <v>0</v>
      </c>
      <c r="Q4331">
        <v>0</v>
      </c>
      <c r="R4331">
        <v>1</v>
      </c>
      <c r="S4331">
        <v>0</v>
      </c>
      <c r="T4331">
        <v>0</v>
      </c>
      <c r="U4331">
        <v>0</v>
      </c>
      <c r="V4331">
        <v>0</v>
      </c>
      <c r="W4331">
        <v>0</v>
      </c>
      <c r="X4331">
        <v>0</v>
      </c>
      <c r="Y4331">
        <v>0</v>
      </c>
      <c r="Z4331">
        <v>0.47422928402915004</v>
      </c>
      <c r="AA4331">
        <v>0</v>
      </c>
      <c r="AB4331">
        <v>0</v>
      </c>
      <c r="AC4331">
        <v>0</v>
      </c>
      <c r="AD4331">
        <v>0</v>
      </c>
      <c r="AE4331">
        <v>0.47422928402915004</v>
      </c>
    </row>
    <row r="4332" spans="1:31" x14ac:dyDescent="0.25">
      <c r="A4332">
        <v>2071442</v>
      </c>
      <c r="B4332">
        <v>1</v>
      </c>
      <c r="C4332" t="s">
        <v>80</v>
      </c>
      <c r="D4332" t="s">
        <v>106</v>
      </c>
      <c r="E4332" t="s">
        <v>146</v>
      </c>
      <c r="F4332" t="s">
        <v>12605</v>
      </c>
      <c r="G4332" t="s">
        <v>133</v>
      </c>
      <c r="H4332" t="s">
        <v>134</v>
      </c>
      <c r="I4332" t="s">
        <v>135</v>
      </c>
      <c r="J4332" t="s">
        <v>136</v>
      </c>
      <c r="K4332" t="s">
        <v>137</v>
      </c>
      <c r="L4332" t="s">
        <v>12606</v>
      </c>
      <c r="M4332" t="s">
        <v>12607</v>
      </c>
      <c r="N4332">
        <v>0.24972222199999999</v>
      </c>
      <c r="O4332">
        <v>1</v>
      </c>
      <c r="P4332">
        <v>0</v>
      </c>
      <c r="Q4332">
        <v>20</v>
      </c>
      <c r="R4332">
        <v>219</v>
      </c>
      <c r="S4332">
        <v>5</v>
      </c>
      <c r="T4332">
        <v>44</v>
      </c>
      <c r="U4332">
        <v>0</v>
      </c>
      <c r="V4332">
        <v>0</v>
      </c>
      <c r="W4332">
        <v>0.10681987053391251</v>
      </c>
      <c r="X4332">
        <v>0</v>
      </c>
      <c r="Y4332">
        <v>13.96841129492064</v>
      </c>
      <c r="Z4332">
        <v>184.28381981810512</v>
      </c>
      <c r="AA4332">
        <v>10.230169884607635</v>
      </c>
      <c r="AB4332">
        <v>12.233532602193959</v>
      </c>
      <c r="AC4332">
        <v>0</v>
      </c>
      <c r="AD4332">
        <v>0</v>
      </c>
      <c r="AE4332">
        <v>220.82275347036125</v>
      </c>
    </row>
    <row r="4333" spans="1:31" x14ac:dyDescent="0.25">
      <c r="A4333">
        <v>2071419</v>
      </c>
      <c r="B4333">
        <v>1</v>
      </c>
      <c r="C4333" t="s">
        <v>80</v>
      </c>
      <c r="D4333" t="s">
        <v>110</v>
      </c>
      <c r="E4333" t="s">
        <v>177</v>
      </c>
      <c r="F4333" t="s">
        <v>10540</v>
      </c>
      <c r="G4333" t="s">
        <v>183</v>
      </c>
      <c r="H4333" t="s">
        <v>143</v>
      </c>
      <c r="I4333" t="s">
        <v>135</v>
      </c>
      <c r="J4333" t="s">
        <v>136</v>
      </c>
      <c r="K4333" t="s">
        <v>137</v>
      </c>
      <c r="L4333" t="s">
        <v>12608</v>
      </c>
      <c r="M4333" t="s">
        <v>12609</v>
      </c>
      <c r="N4333">
        <v>7.278611111</v>
      </c>
      <c r="O4333">
        <v>0</v>
      </c>
      <c r="P4333">
        <v>2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1.1241897409639265</v>
      </c>
      <c r="Y4333">
        <v>0</v>
      </c>
      <c r="Z4333">
        <v>0</v>
      </c>
      <c r="AA4333">
        <v>0</v>
      </c>
      <c r="AB4333">
        <v>0</v>
      </c>
      <c r="AC4333">
        <v>0</v>
      </c>
      <c r="AD4333">
        <v>0</v>
      </c>
      <c r="AE4333">
        <v>1.1241897409639265</v>
      </c>
    </row>
    <row r="4334" spans="1:31" x14ac:dyDescent="0.25">
      <c r="A4334">
        <v>2071960</v>
      </c>
      <c r="B4334">
        <v>1</v>
      </c>
      <c r="C4334" t="s">
        <v>81</v>
      </c>
      <c r="D4334" t="s">
        <v>127</v>
      </c>
      <c r="E4334" t="s">
        <v>131</v>
      </c>
      <c r="F4334" t="s">
        <v>12610</v>
      </c>
      <c r="G4334" t="s">
        <v>133</v>
      </c>
      <c r="H4334" t="s">
        <v>134</v>
      </c>
      <c r="I4334" t="s">
        <v>135</v>
      </c>
      <c r="J4334" t="s">
        <v>136</v>
      </c>
      <c r="K4334" t="s">
        <v>137</v>
      </c>
      <c r="L4334" t="s">
        <v>12611</v>
      </c>
      <c r="M4334" t="s">
        <v>12612</v>
      </c>
      <c r="N4334">
        <v>1.2366666660000001</v>
      </c>
      <c r="O4334">
        <v>0</v>
      </c>
      <c r="P4334">
        <v>1063</v>
      </c>
      <c r="Q4334">
        <v>130</v>
      </c>
      <c r="R4334">
        <v>79</v>
      </c>
      <c r="S4334">
        <v>7</v>
      </c>
      <c r="T4334">
        <v>102</v>
      </c>
      <c r="U4334">
        <v>4</v>
      </c>
      <c r="V4334">
        <v>0</v>
      </c>
      <c r="W4334">
        <v>0</v>
      </c>
      <c r="X4334">
        <v>281.57426631138691</v>
      </c>
      <c r="Y4334">
        <v>72.105657990323351</v>
      </c>
      <c r="Z4334">
        <v>49.463993685058021</v>
      </c>
      <c r="AA4334">
        <v>53.921576637177054</v>
      </c>
      <c r="AB4334">
        <v>78.924264740323821</v>
      </c>
      <c r="AC4334">
        <v>619.60307951180118</v>
      </c>
      <c r="AD4334">
        <v>0</v>
      </c>
      <c r="AE4334">
        <v>1155.5928388760703</v>
      </c>
    </row>
    <row r="4335" spans="1:31" x14ac:dyDescent="0.25">
      <c r="A4335">
        <v>2071757</v>
      </c>
      <c r="B4335">
        <v>1</v>
      </c>
      <c r="C4335" t="s">
        <v>81</v>
      </c>
      <c r="D4335" t="s">
        <v>116</v>
      </c>
      <c r="E4335" t="s">
        <v>177</v>
      </c>
      <c r="F4335" t="s">
        <v>12613</v>
      </c>
      <c r="G4335" t="s">
        <v>183</v>
      </c>
      <c r="H4335" t="s">
        <v>143</v>
      </c>
      <c r="I4335" t="s">
        <v>135</v>
      </c>
      <c r="J4335" t="s">
        <v>136</v>
      </c>
      <c r="K4335" t="s">
        <v>137</v>
      </c>
      <c r="L4335" t="s">
        <v>12614</v>
      </c>
      <c r="M4335" t="s">
        <v>12615</v>
      </c>
      <c r="N4335">
        <v>3.951944444</v>
      </c>
      <c r="O4335">
        <v>0</v>
      </c>
      <c r="P4335">
        <v>1</v>
      </c>
      <c r="Q4335">
        <v>0</v>
      </c>
      <c r="R4335">
        <v>0</v>
      </c>
      <c r="S4335">
        <v>0</v>
      </c>
      <c r="T4335">
        <v>0</v>
      </c>
      <c r="U4335">
        <v>0</v>
      </c>
      <c r="V4335">
        <v>0</v>
      </c>
      <c r="W4335">
        <v>0</v>
      </c>
      <c r="X4335">
        <v>1.251845630020175</v>
      </c>
      <c r="Y4335">
        <v>0</v>
      </c>
      <c r="Z4335">
        <v>0</v>
      </c>
      <c r="AA4335">
        <v>0</v>
      </c>
      <c r="AB4335">
        <v>0</v>
      </c>
      <c r="AC4335">
        <v>0</v>
      </c>
      <c r="AD4335">
        <v>0</v>
      </c>
      <c r="AE4335">
        <v>1.251845630020175</v>
      </c>
    </row>
    <row r="4336" spans="1:31" x14ac:dyDescent="0.25">
      <c r="A4336">
        <v>2071797</v>
      </c>
      <c r="B4336">
        <v>1</v>
      </c>
      <c r="C4336" t="s">
        <v>81</v>
      </c>
      <c r="D4336" t="s">
        <v>117</v>
      </c>
      <c r="E4336" t="s">
        <v>158</v>
      </c>
      <c r="F4336" t="s">
        <v>12616</v>
      </c>
      <c r="G4336" t="s">
        <v>160</v>
      </c>
      <c r="H4336" t="s">
        <v>143</v>
      </c>
      <c r="I4336" t="s">
        <v>135</v>
      </c>
      <c r="J4336" t="s">
        <v>136</v>
      </c>
      <c r="K4336" t="s">
        <v>137</v>
      </c>
      <c r="L4336" t="s">
        <v>12617</v>
      </c>
      <c r="M4336" t="s">
        <v>12618</v>
      </c>
      <c r="N4336">
        <v>2.7027777770000001</v>
      </c>
      <c r="O4336">
        <v>0</v>
      </c>
      <c r="P4336">
        <v>10</v>
      </c>
      <c r="Q4336">
        <v>0</v>
      </c>
      <c r="R4336">
        <v>4</v>
      </c>
      <c r="S4336">
        <v>0</v>
      </c>
      <c r="T4336">
        <v>0</v>
      </c>
      <c r="U4336">
        <v>0</v>
      </c>
      <c r="V4336">
        <v>0</v>
      </c>
      <c r="W4336">
        <v>0</v>
      </c>
      <c r="X4336">
        <v>4.0072767393553068</v>
      </c>
      <c r="Y4336">
        <v>0</v>
      </c>
      <c r="Z4336">
        <v>3.0089412498244976</v>
      </c>
      <c r="AA4336">
        <v>0</v>
      </c>
      <c r="AB4336">
        <v>0</v>
      </c>
      <c r="AC4336">
        <v>0</v>
      </c>
      <c r="AD4336">
        <v>0</v>
      </c>
      <c r="AE4336">
        <v>7.016217989179804</v>
      </c>
    </row>
    <row r="4337" spans="1:31" x14ac:dyDescent="0.25">
      <c r="A4337">
        <v>2071897</v>
      </c>
      <c r="B4337">
        <v>1</v>
      </c>
      <c r="C4337" t="s">
        <v>80</v>
      </c>
      <c r="D4337" t="s">
        <v>102</v>
      </c>
      <c r="E4337" t="s">
        <v>169</v>
      </c>
      <c r="F4337" t="s">
        <v>12619</v>
      </c>
      <c r="G4337" t="s">
        <v>171</v>
      </c>
      <c r="H4337" t="s">
        <v>134</v>
      </c>
      <c r="I4337" t="s">
        <v>135</v>
      </c>
      <c r="J4337" t="s">
        <v>136</v>
      </c>
      <c r="K4337" t="s">
        <v>137</v>
      </c>
      <c r="L4337" t="s">
        <v>12620</v>
      </c>
      <c r="M4337" t="s">
        <v>12621</v>
      </c>
      <c r="N4337">
        <v>1.0147222220000001</v>
      </c>
      <c r="O4337">
        <v>0</v>
      </c>
      <c r="P4337">
        <v>0</v>
      </c>
      <c r="Q4337">
        <v>0</v>
      </c>
      <c r="R4337">
        <v>0</v>
      </c>
      <c r="S4337">
        <v>1</v>
      </c>
      <c r="T4337">
        <v>0</v>
      </c>
      <c r="U4337">
        <v>0</v>
      </c>
      <c r="V4337">
        <v>0</v>
      </c>
      <c r="W4337">
        <v>0</v>
      </c>
      <c r="X4337">
        <v>0</v>
      </c>
      <c r="Y4337">
        <v>0</v>
      </c>
      <c r="Z4337">
        <v>0</v>
      </c>
      <c r="AA4337">
        <v>171.4862211951783</v>
      </c>
      <c r="AB4337">
        <v>0</v>
      </c>
      <c r="AC4337">
        <v>0</v>
      </c>
      <c r="AD4337">
        <v>0</v>
      </c>
      <c r="AE4337">
        <v>171.4862211951783</v>
      </c>
    </row>
    <row r="4338" spans="1:31" x14ac:dyDescent="0.25">
      <c r="A4338">
        <v>2071505</v>
      </c>
      <c r="B4338">
        <v>1</v>
      </c>
      <c r="C4338" t="s">
        <v>81</v>
      </c>
      <c r="D4338" t="s">
        <v>117</v>
      </c>
      <c r="E4338" t="s">
        <v>158</v>
      </c>
      <c r="F4338" t="s">
        <v>12622</v>
      </c>
      <c r="G4338" t="s">
        <v>160</v>
      </c>
      <c r="H4338" t="s">
        <v>143</v>
      </c>
      <c r="I4338" t="s">
        <v>135</v>
      </c>
      <c r="J4338" t="s">
        <v>136</v>
      </c>
      <c r="K4338" t="s">
        <v>137</v>
      </c>
      <c r="L4338" t="s">
        <v>12623</v>
      </c>
      <c r="M4338" t="s">
        <v>12624</v>
      </c>
      <c r="N4338">
        <v>4.1961111109999996</v>
      </c>
      <c r="O4338">
        <v>0</v>
      </c>
      <c r="P4338">
        <v>14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8.3468285004402674</v>
      </c>
      <c r="Y4338">
        <v>0</v>
      </c>
      <c r="Z4338">
        <v>0</v>
      </c>
      <c r="AA4338">
        <v>0</v>
      </c>
      <c r="AB4338">
        <v>0</v>
      </c>
      <c r="AC4338">
        <v>0</v>
      </c>
      <c r="AD4338">
        <v>0</v>
      </c>
      <c r="AE4338">
        <v>8.3468285004402674</v>
      </c>
    </row>
    <row r="4339" spans="1:31" x14ac:dyDescent="0.25">
      <c r="A4339">
        <v>2072049</v>
      </c>
      <c r="B4339">
        <v>1</v>
      </c>
      <c r="C4339" t="s">
        <v>80</v>
      </c>
      <c r="D4339" t="s">
        <v>97</v>
      </c>
      <c r="E4339" t="s">
        <v>177</v>
      </c>
      <c r="F4339" t="s">
        <v>12625</v>
      </c>
      <c r="G4339" t="s">
        <v>183</v>
      </c>
      <c r="H4339" t="s">
        <v>143</v>
      </c>
      <c r="I4339" t="s">
        <v>135</v>
      </c>
      <c r="J4339" t="s">
        <v>136</v>
      </c>
      <c r="K4339" t="s">
        <v>137</v>
      </c>
      <c r="L4339" t="s">
        <v>12626</v>
      </c>
      <c r="M4339" t="s">
        <v>12627</v>
      </c>
      <c r="N4339">
        <v>1.0052777770000001</v>
      </c>
      <c r="O4339">
        <v>0</v>
      </c>
      <c r="P4339">
        <v>0</v>
      </c>
      <c r="Q4339">
        <v>0</v>
      </c>
      <c r="R4339">
        <v>1</v>
      </c>
      <c r="S4339">
        <v>0</v>
      </c>
      <c r="T4339">
        <v>0</v>
      </c>
      <c r="U4339">
        <v>0</v>
      </c>
      <c r="V4339">
        <v>0</v>
      </c>
      <c r="W4339">
        <v>0</v>
      </c>
      <c r="X4339">
        <v>0</v>
      </c>
      <c r="Y4339">
        <v>0</v>
      </c>
      <c r="Z4339">
        <v>5.95319280888799</v>
      </c>
      <c r="AA4339">
        <v>0</v>
      </c>
      <c r="AB4339">
        <v>0</v>
      </c>
      <c r="AC4339">
        <v>0</v>
      </c>
      <c r="AD4339">
        <v>0</v>
      </c>
      <c r="AE4339">
        <v>5.95319280888799</v>
      </c>
    </row>
    <row r="4340" spans="1:31" x14ac:dyDescent="0.25">
      <c r="A4340">
        <v>2071883</v>
      </c>
      <c r="B4340">
        <v>1</v>
      </c>
      <c r="C4340" t="s">
        <v>80</v>
      </c>
      <c r="D4340" t="s">
        <v>94</v>
      </c>
      <c r="E4340" t="s">
        <v>158</v>
      </c>
      <c r="F4340" t="s">
        <v>12628</v>
      </c>
      <c r="G4340" t="s">
        <v>160</v>
      </c>
      <c r="H4340" t="s">
        <v>143</v>
      </c>
      <c r="I4340" t="s">
        <v>135</v>
      </c>
      <c r="J4340" t="s">
        <v>136</v>
      </c>
      <c r="K4340" t="s">
        <v>137</v>
      </c>
      <c r="L4340" t="s">
        <v>12629</v>
      </c>
      <c r="M4340" t="s">
        <v>12630</v>
      </c>
      <c r="N4340">
        <v>3.085555555</v>
      </c>
      <c r="O4340">
        <v>0</v>
      </c>
      <c r="P4340">
        <v>36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9.7304375198556006</v>
      </c>
      <c r="Y4340">
        <v>0</v>
      </c>
      <c r="Z4340">
        <v>0</v>
      </c>
      <c r="AA4340">
        <v>0</v>
      </c>
      <c r="AB4340">
        <v>0</v>
      </c>
      <c r="AC4340">
        <v>0</v>
      </c>
      <c r="AD4340">
        <v>0</v>
      </c>
      <c r="AE4340">
        <v>9.7304375198556006</v>
      </c>
    </row>
    <row r="4341" spans="1:31" x14ac:dyDescent="0.25">
      <c r="A4341">
        <v>2071528</v>
      </c>
      <c r="B4341">
        <v>1</v>
      </c>
      <c r="C4341" t="s">
        <v>80</v>
      </c>
      <c r="D4341" t="s">
        <v>96</v>
      </c>
      <c r="E4341" t="s">
        <v>177</v>
      </c>
      <c r="F4341" t="s">
        <v>12631</v>
      </c>
      <c r="G4341" t="s">
        <v>183</v>
      </c>
      <c r="H4341" t="s">
        <v>143</v>
      </c>
      <c r="I4341" t="s">
        <v>135</v>
      </c>
      <c r="J4341" t="s">
        <v>136</v>
      </c>
      <c r="K4341" t="s">
        <v>137</v>
      </c>
      <c r="L4341" t="s">
        <v>12632</v>
      </c>
      <c r="M4341" t="s">
        <v>12633</v>
      </c>
      <c r="N4341">
        <v>2.227777777</v>
      </c>
      <c r="O4341">
        <v>0</v>
      </c>
      <c r="P4341">
        <v>1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  <c r="AA4341">
        <v>0</v>
      </c>
      <c r="AB4341">
        <v>0</v>
      </c>
      <c r="AC4341">
        <v>0</v>
      </c>
      <c r="AD4341">
        <v>0</v>
      </c>
      <c r="AE4341">
        <v>0</v>
      </c>
    </row>
    <row r="4342" spans="1:31" x14ac:dyDescent="0.25">
      <c r="A4342">
        <v>2071648</v>
      </c>
      <c r="B4342">
        <v>1</v>
      </c>
      <c r="C4342" t="s">
        <v>81</v>
      </c>
      <c r="D4342" t="s">
        <v>113</v>
      </c>
      <c r="E4342" t="s">
        <v>140</v>
      </c>
      <c r="F4342" t="s">
        <v>12634</v>
      </c>
      <c r="G4342" t="s">
        <v>142</v>
      </c>
      <c r="H4342" t="s">
        <v>143</v>
      </c>
      <c r="I4342" t="s">
        <v>135</v>
      </c>
      <c r="J4342" t="s">
        <v>136</v>
      </c>
      <c r="K4342" t="s">
        <v>137</v>
      </c>
      <c r="L4342" t="s">
        <v>12635</v>
      </c>
      <c r="M4342" t="s">
        <v>12636</v>
      </c>
      <c r="N4342">
        <v>5.4280555550000003</v>
      </c>
      <c r="O4342">
        <v>0</v>
      </c>
      <c r="P4342">
        <v>17</v>
      </c>
      <c r="Q4342">
        <v>0</v>
      </c>
      <c r="R4342">
        <v>1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6.5719787065748143</v>
      </c>
      <c r="Y4342">
        <v>0</v>
      </c>
      <c r="Z4342">
        <v>5.9601484662140312</v>
      </c>
      <c r="AA4342">
        <v>0</v>
      </c>
      <c r="AB4342">
        <v>0</v>
      </c>
      <c r="AC4342">
        <v>0</v>
      </c>
      <c r="AD4342">
        <v>0</v>
      </c>
      <c r="AE4342">
        <v>12.532127172788845</v>
      </c>
    </row>
    <row r="4343" spans="1:31" x14ac:dyDescent="0.25">
      <c r="A4343">
        <v>2072189</v>
      </c>
      <c r="B4343">
        <v>1</v>
      </c>
      <c r="C4343" t="s">
        <v>80</v>
      </c>
      <c r="D4343" t="s">
        <v>100</v>
      </c>
      <c r="E4343" t="s">
        <v>177</v>
      </c>
      <c r="F4343" t="s">
        <v>12549</v>
      </c>
      <c r="G4343" t="s">
        <v>183</v>
      </c>
      <c r="H4343" t="s">
        <v>143</v>
      </c>
      <c r="I4343" t="s">
        <v>135</v>
      </c>
      <c r="J4343" t="s">
        <v>136</v>
      </c>
      <c r="K4343" t="s">
        <v>137</v>
      </c>
      <c r="L4343" t="s">
        <v>12637</v>
      </c>
      <c r="M4343" t="s">
        <v>12638</v>
      </c>
      <c r="N4343">
        <v>1.9938888880000001</v>
      </c>
      <c r="O4343">
        <v>0</v>
      </c>
      <c r="P4343">
        <v>1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0.67510100156815556</v>
      </c>
      <c r="Y4343">
        <v>0</v>
      </c>
      <c r="Z4343">
        <v>0</v>
      </c>
      <c r="AA4343">
        <v>0</v>
      </c>
      <c r="AB4343">
        <v>0</v>
      </c>
      <c r="AC4343">
        <v>0</v>
      </c>
      <c r="AD4343">
        <v>0</v>
      </c>
      <c r="AE4343">
        <v>0.67510100156815556</v>
      </c>
    </row>
    <row r="4344" spans="1:31" x14ac:dyDescent="0.25">
      <c r="A4344">
        <v>2072212</v>
      </c>
      <c r="B4344">
        <v>1</v>
      </c>
      <c r="C4344" t="s">
        <v>80</v>
      </c>
      <c r="D4344" t="s">
        <v>93</v>
      </c>
      <c r="E4344" t="s">
        <v>177</v>
      </c>
      <c r="F4344" t="s">
        <v>12639</v>
      </c>
      <c r="G4344" t="s">
        <v>183</v>
      </c>
      <c r="H4344" t="s">
        <v>143</v>
      </c>
      <c r="I4344" t="s">
        <v>135</v>
      </c>
      <c r="J4344" t="s">
        <v>136</v>
      </c>
      <c r="K4344" t="s">
        <v>137</v>
      </c>
      <c r="L4344" t="s">
        <v>12640</v>
      </c>
      <c r="M4344" t="s">
        <v>12641</v>
      </c>
      <c r="N4344">
        <v>4.0958333329999999</v>
      </c>
      <c r="O4344">
        <v>0</v>
      </c>
      <c r="P4344">
        <v>3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0</v>
      </c>
      <c r="W4344">
        <v>0</v>
      </c>
      <c r="X4344">
        <v>0.9062449037048147</v>
      </c>
      <c r="Y4344">
        <v>0</v>
      </c>
      <c r="Z4344">
        <v>0</v>
      </c>
      <c r="AA4344">
        <v>0</v>
      </c>
      <c r="AB4344">
        <v>0</v>
      </c>
      <c r="AC4344">
        <v>0</v>
      </c>
      <c r="AD4344">
        <v>0</v>
      </c>
      <c r="AE4344">
        <v>0.9062449037048147</v>
      </c>
    </row>
    <row r="4345" spans="1:31" x14ac:dyDescent="0.25">
      <c r="A4345">
        <v>2071714</v>
      </c>
      <c r="B4345">
        <v>1</v>
      </c>
      <c r="C4345" t="s">
        <v>80</v>
      </c>
      <c r="D4345" t="s">
        <v>93</v>
      </c>
      <c r="E4345" t="s">
        <v>177</v>
      </c>
      <c r="F4345" t="s">
        <v>12642</v>
      </c>
      <c r="G4345" t="s">
        <v>183</v>
      </c>
      <c r="H4345" t="s">
        <v>143</v>
      </c>
      <c r="I4345" t="s">
        <v>135</v>
      </c>
      <c r="J4345" t="s">
        <v>136</v>
      </c>
      <c r="K4345" t="s">
        <v>137</v>
      </c>
      <c r="L4345" t="s">
        <v>12643</v>
      </c>
      <c r="M4345" t="s">
        <v>12644</v>
      </c>
      <c r="N4345">
        <v>6.3780555550000004</v>
      </c>
      <c r="O4345">
        <v>0</v>
      </c>
      <c r="P4345">
        <v>1</v>
      </c>
      <c r="Q4345">
        <v>0</v>
      </c>
      <c r="R4345">
        <v>0</v>
      </c>
      <c r="S4345">
        <v>0</v>
      </c>
      <c r="T4345">
        <v>0</v>
      </c>
      <c r="U4345">
        <v>0</v>
      </c>
      <c r="V4345">
        <v>0</v>
      </c>
      <c r="W4345">
        <v>0</v>
      </c>
      <c r="X4345">
        <v>1.1887116548453251</v>
      </c>
      <c r="Y4345">
        <v>0</v>
      </c>
      <c r="Z4345">
        <v>0</v>
      </c>
      <c r="AA4345">
        <v>0</v>
      </c>
      <c r="AB4345">
        <v>0</v>
      </c>
      <c r="AC4345">
        <v>0</v>
      </c>
      <c r="AD4345">
        <v>0</v>
      </c>
      <c r="AE4345">
        <v>1.1887116548453251</v>
      </c>
    </row>
    <row r="4346" spans="1:31" x14ac:dyDescent="0.25">
      <c r="A4346">
        <v>2071548</v>
      </c>
      <c r="B4346">
        <v>1</v>
      </c>
      <c r="C4346" t="s">
        <v>80</v>
      </c>
      <c r="D4346" t="s">
        <v>93</v>
      </c>
      <c r="E4346" t="s">
        <v>177</v>
      </c>
      <c r="F4346" t="s">
        <v>12645</v>
      </c>
      <c r="G4346" t="s">
        <v>183</v>
      </c>
      <c r="H4346" t="s">
        <v>143</v>
      </c>
      <c r="I4346" t="s">
        <v>135</v>
      </c>
      <c r="J4346" t="s">
        <v>136</v>
      </c>
      <c r="K4346" t="s">
        <v>137</v>
      </c>
      <c r="L4346" t="s">
        <v>12646</v>
      </c>
      <c r="M4346" t="s">
        <v>12647</v>
      </c>
      <c r="N4346">
        <v>4.6497222220000003</v>
      </c>
      <c r="O4346">
        <v>0</v>
      </c>
      <c r="P4346">
        <v>0</v>
      </c>
      <c r="Q4346">
        <v>0</v>
      </c>
      <c r="R4346">
        <v>0</v>
      </c>
      <c r="S4346">
        <v>0</v>
      </c>
      <c r="T4346">
        <v>1</v>
      </c>
      <c r="U4346">
        <v>0</v>
      </c>
      <c r="V4346">
        <v>0</v>
      </c>
      <c r="W4346">
        <v>0</v>
      </c>
      <c r="X4346">
        <v>0</v>
      </c>
      <c r="Y4346">
        <v>0</v>
      </c>
      <c r="Z4346">
        <v>0</v>
      </c>
      <c r="AA4346">
        <v>0</v>
      </c>
      <c r="AB4346">
        <v>0.20890953339578222</v>
      </c>
      <c r="AC4346">
        <v>0</v>
      </c>
      <c r="AD4346">
        <v>0</v>
      </c>
      <c r="AE4346">
        <v>0.20890953339578222</v>
      </c>
    </row>
    <row r="4347" spans="1:31" x14ac:dyDescent="0.25">
      <c r="A4347">
        <v>2071840</v>
      </c>
      <c r="B4347">
        <v>1</v>
      </c>
      <c r="C4347" t="s">
        <v>80</v>
      </c>
      <c r="D4347" t="s">
        <v>90</v>
      </c>
      <c r="E4347" t="s">
        <v>177</v>
      </c>
      <c r="F4347" t="s">
        <v>12648</v>
      </c>
      <c r="G4347" t="s">
        <v>183</v>
      </c>
      <c r="H4347" t="s">
        <v>143</v>
      </c>
      <c r="I4347" t="s">
        <v>135</v>
      </c>
      <c r="J4347" t="s">
        <v>136</v>
      </c>
      <c r="K4347" t="s">
        <v>137</v>
      </c>
      <c r="L4347" t="s">
        <v>12649</v>
      </c>
      <c r="M4347" t="s">
        <v>12650</v>
      </c>
      <c r="N4347">
        <v>3.375277777</v>
      </c>
      <c r="O4347">
        <v>0</v>
      </c>
      <c r="P4347">
        <v>3</v>
      </c>
      <c r="Q4347">
        <v>0</v>
      </c>
      <c r="R4347">
        <v>0</v>
      </c>
      <c r="S4347">
        <v>0</v>
      </c>
      <c r="T4347">
        <v>0</v>
      </c>
      <c r="U4347">
        <v>0</v>
      </c>
      <c r="V4347">
        <v>0</v>
      </c>
      <c r="W4347">
        <v>0</v>
      </c>
      <c r="X4347">
        <v>4.0601759676564653</v>
      </c>
      <c r="Y4347">
        <v>0</v>
      </c>
      <c r="Z4347">
        <v>0</v>
      </c>
      <c r="AA4347">
        <v>0</v>
      </c>
      <c r="AB4347">
        <v>0</v>
      </c>
      <c r="AC4347">
        <v>0</v>
      </c>
      <c r="AD4347">
        <v>0</v>
      </c>
      <c r="AE4347">
        <v>4.0601759676564653</v>
      </c>
    </row>
    <row r="4348" spans="1:31" x14ac:dyDescent="0.25">
      <c r="A4348">
        <v>2071814</v>
      </c>
      <c r="B4348">
        <v>1</v>
      </c>
      <c r="C4348" t="s">
        <v>80</v>
      </c>
      <c r="D4348" t="s">
        <v>103</v>
      </c>
      <c r="E4348" t="s">
        <v>295</v>
      </c>
      <c r="F4348" t="s">
        <v>8190</v>
      </c>
      <c r="G4348" t="s">
        <v>133</v>
      </c>
      <c r="H4348" t="s">
        <v>134</v>
      </c>
      <c r="I4348" t="s">
        <v>259</v>
      </c>
      <c r="J4348" t="s">
        <v>136</v>
      </c>
      <c r="K4348" t="s">
        <v>137</v>
      </c>
      <c r="L4348" t="s">
        <v>12651</v>
      </c>
      <c r="M4348" t="s">
        <v>12652</v>
      </c>
      <c r="N4348">
        <v>3.3599999999999998E-2</v>
      </c>
      <c r="O4348">
        <v>2</v>
      </c>
      <c r="P4348">
        <v>454</v>
      </c>
      <c r="Q4348">
        <v>119</v>
      </c>
      <c r="R4348">
        <v>17</v>
      </c>
      <c r="S4348">
        <v>32</v>
      </c>
      <c r="T4348">
        <v>27</v>
      </c>
      <c r="U4348">
        <v>1</v>
      </c>
      <c r="V4348">
        <v>0</v>
      </c>
      <c r="W4348">
        <v>4.1570432896333331E-2</v>
      </c>
      <c r="X4348">
        <v>2.7702583445490996</v>
      </c>
      <c r="Y4348">
        <v>17.379035297387265</v>
      </c>
      <c r="Z4348">
        <v>2.0080538784840001</v>
      </c>
      <c r="AA4348">
        <v>5.3523173047889996</v>
      </c>
      <c r="AB4348">
        <v>0.60954196467296662</v>
      </c>
      <c r="AC4348">
        <v>11.471591605808868</v>
      </c>
      <c r="AD4348">
        <v>0</v>
      </c>
      <c r="AE4348">
        <v>39.632368828587531</v>
      </c>
    </row>
    <row r="4349" spans="1:31" x14ac:dyDescent="0.25">
      <c r="A4349">
        <v>2071691</v>
      </c>
      <c r="B4349">
        <v>1</v>
      </c>
      <c r="C4349" t="s">
        <v>81</v>
      </c>
      <c r="D4349" t="s">
        <v>112</v>
      </c>
      <c r="E4349" t="s">
        <v>140</v>
      </c>
      <c r="F4349" t="s">
        <v>12653</v>
      </c>
      <c r="G4349" t="s">
        <v>142</v>
      </c>
      <c r="H4349" t="s">
        <v>143</v>
      </c>
      <c r="I4349" t="s">
        <v>135</v>
      </c>
      <c r="J4349" t="s">
        <v>136</v>
      </c>
      <c r="K4349" t="s">
        <v>137</v>
      </c>
      <c r="L4349" t="s">
        <v>12654</v>
      </c>
      <c r="M4349" t="s">
        <v>12655</v>
      </c>
      <c r="N4349">
        <v>1.294444444</v>
      </c>
      <c r="O4349">
        <v>0</v>
      </c>
      <c r="P4349">
        <v>57</v>
      </c>
      <c r="Q4349">
        <v>0</v>
      </c>
      <c r="R4349">
        <v>8</v>
      </c>
      <c r="S4349">
        <v>0</v>
      </c>
      <c r="T4349">
        <v>3</v>
      </c>
      <c r="U4349">
        <v>0</v>
      </c>
      <c r="V4349">
        <v>0</v>
      </c>
      <c r="W4349">
        <v>0</v>
      </c>
      <c r="X4349">
        <v>11.569508224875829</v>
      </c>
      <c r="Y4349">
        <v>0</v>
      </c>
      <c r="Z4349">
        <v>2.500597539659509</v>
      </c>
      <c r="AA4349">
        <v>0</v>
      </c>
      <c r="AB4349">
        <v>3.0706760195414996E-2</v>
      </c>
      <c r="AC4349">
        <v>0</v>
      </c>
      <c r="AD4349">
        <v>0</v>
      </c>
      <c r="AE4349">
        <v>14.100812524730753</v>
      </c>
    </row>
    <row r="4350" spans="1:31" x14ac:dyDescent="0.25">
      <c r="A4350">
        <v>2071485</v>
      </c>
      <c r="B4350">
        <v>1</v>
      </c>
      <c r="C4350" t="s">
        <v>81</v>
      </c>
      <c r="D4350" t="s">
        <v>120</v>
      </c>
      <c r="E4350" t="s">
        <v>140</v>
      </c>
      <c r="F4350" t="s">
        <v>12656</v>
      </c>
      <c r="G4350" t="s">
        <v>142</v>
      </c>
      <c r="H4350" t="s">
        <v>143</v>
      </c>
      <c r="I4350" t="s">
        <v>135</v>
      </c>
      <c r="J4350" t="s">
        <v>136</v>
      </c>
      <c r="K4350" t="s">
        <v>137</v>
      </c>
      <c r="L4350" t="s">
        <v>12657</v>
      </c>
      <c r="M4350" t="s">
        <v>12658</v>
      </c>
      <c r="N4350">
        <v>2.3488888879999998</v>
      </c>
      <c r="O4350">
        <v>0</v>
      </c>
      <c r="P4350">
        <v>64</v>
      </c>
      <c r="Q4350">
        <v>0</v>
      </c>
      <c r="R4350">
        <v>1</v>
      </c>
      <c r="S4350">
        <v>0</v>
      </c>
      <c r="T4350">
        <v>17</v>
      </c>
      <c r="U4350">
        <v>0</v>
      </c>
      <c r="V4350">
        <v>0</v>
      </c>
      <c r="W4350">
        <v>0</v>
      </c>
      <c r="X4350">
        <v>39.638564643021269</v>
      </c>
      <c r="Y4350">
        <v>0</v>
      </c>
      <c r="Z4350">
        <v>0.24118579465563364</v>
      </c>
      <c r="AA4350">
        <v>0</v>
      </c>
      <c r="AB4350">
        <v>22.22213046994791</v>
      </c>
      <c r="AC4350">
        <v>0</v>
      </c>
      <c r="AD4350">
        <v>0</v>
      </c>
      <c r="AE4350">
        <v>62.101880907624817</v>
      </c>
    </row>
    <row r="4351" spans="1:31" x14ac:dyDescent="0.25">
      <c r="A4351">
        <v>2072175</v>
      </c>
      <c r="B4351">
        <v>1</v>
      </c>
      <c r="C4351" t="s">
        <v>80</v>
      </c>
      <c r="D4351" t="s">
        <v>94</v>
      </c>
      <c r="E4351" t="s">
        <v>146</v>
      </c>
      <c r="F4351" t="s">
        <v>12659</v>
      </c>
      <c r="G4351" t="s">
        <v>513</v>
      </c>
      <c r="H4351" t="s">
        <v>134</v>
      </c>
      <c r="I4351" t="s">
        <v>135</v>
      </c>
      <c r="J4351" t="s">
        <v>136</v>
      </c>
      <c r="K4351" t="s">
        <v>137</v>
      </c>
      <c r="L4351" t="s">
        <v>12660</v>
      </c>
      <c r="M4351" t="s">
        <v>12661</v>
      </c>
      <c r="N4351">
        <v>0.67416666599999997</v>
      </c>
      <c r="O4351">
        <v>0</v>
      </c>
      <c r="P4351">
        <v>1</v>
      </c>
      <c r="Q4351">
        <v>8</v>
      </c>
      <c r="R4351">
        <v>128</v>
      </c>
      <c r="S4351">
        <v>1</v>
      </c>
      <c r="T4351">
        <v>9</v>
      </c>
      <c r="U4351">
        <v>0</v>
      </c>
      <c r="V4351">
        <v>0</v>
      </c>
      <c r="W4351">
        <v>0</v>
      </c>
      <c r="X4351">
        <v>0.20944397851138505</v>
      </c>
      <c r="Y4351">
        <v>1.988410347721655</v>
      </c>
      <c r="Z4351">
        <v>16.405558896803445</v>
      </c>
      <c r="AA4351">
        <v>13.320265297112975</v>
      </c>
      <c r="AB4351">
        <v>7.1413656441004321</v>
      </c>
      <c r="AC4351">
        <v>0</v>
      </c>
      <c r="AD4351">
        <v>0</v>
      </c>
      <c r="AE4351">
        <v>39.06504416424989</v>
      </c>
    </row>
    <row r="4352" spans="1:31" x14ac:dyDescent="0.25">
      <c r="A4352">
        <v>2071820</v>
      </c>
      <c r="B4352">
        <v>1</v>
      </c>
      <c r="C4352" t="s">
        <v>81</v>
      </c>
      <c r="D4352" t="s">
        <v>118</v>
      </c>
      <c r="E4352" t="s">
        <v>177</v>
      </c>
      <c r="F4352" t="s">
        <v>12662</v>
      </c>
      <c r="G4352" t="s">
        <v>183</v>
      </c>
      <c r="H4352" t="s">
        <v>143</v>
      </c>
      <c r="I4352" t="s">
        <v>135</v>
      </c>
      <c r="J4352" t="s">
        <v>136</v>
      </c>
      <c r="K4352" t="s">
        <v>137</v>
      </c>
      <c r="L4352" t="s">
        <v>12663</v>
      </c>
      <c r="M4352" t="s">
        <v>12664</v>
      </c>
      <c r="N4352">
        <v>0.71777777700000001</v>
      </c>
      <c r="O4352">
        <v>0</v>
      </c>
      <c r="P4352">
        <v>1</v>
      </c>
      <c r="Q4352">
        <v>0</v>
      </c>
      <c r="R4352">
        <v>0</v>
      </c>
      <c r="S4352">
        <v>0</v>
      </c>
      <c r="T4352">
        <v>0</v>
      </c>
      <c r="U4352">
        <v>0</v>
      </c>
      <c r="V4352">
        <v>0</v>
      </c>
      <c r="W4352">
        <v>0</v>
      </c>
      <c r="X4352">
        <v>8.7056648775353337E-2</v>
      </c>
      <c r="Y4352">
        <v>0</v>
      </c>
      <c r="Z4352">
        <v>0</v>
      </c>
      <c r="AA4352">
        <v>0</v>
      </c>
      <c r="AB4352">
        <v>0</v>
      </c>
      <c r="AC4352">
        <v>0</v>
      </c>
      <c r="AD4352">
        <v>0</v>
      </c>
      <c r="AE4352">
        <v>8.7056648775353337E-2</v>
      </c>
    </row>
    <row r="4353" spans="1:31" x14ac:dyDescent="0.25">
      <c r="A4353">
        <v>2071777</v>
      </c>
      <c r="B4353">
        <v>1</v>
      </c>
      <c r="C4353" t="s">
        <v>81</v>
      </c>
      <c r="D4353" t="s">
        <v>123</v>
      </c>
      <c r="E4353" t="s">
        <v>177</v>
      </c>
      <c r="F4353" t="s">
        <v>12665</v>
      </c>
      <c r="G4353" t="s">
        <v>183</v>
      </c>
      <c r="H4353" t="s">
        <v>143</v>
      </c>
      <c r="I4353" t="s">
        <v>135</v>
      </c>
      <c r="J4353" t="s">
        <v>136</v>
      </c>
      <c r="K4353" t="s">
        <v>137</v>
      </c>
      <c r="L4353" t="s">
        <v>12666</v>
      </c>
      <c r="M4353" t="s">
        <v>12667</v>
      </c>
      <c r="N4353">
        <v>4.2175000000000002</v>
      </c>
      <c r="O4353">
        <v>0</v>
      </c>
      <c r="P4353">
        <v>4</v>
      </c>
      <c r="Q4353">
        <v>0</v>
      </c>
      <c r="R4353">
        <v>0</v>
      </c>
      <c r="S4353">
        <v>0</v>
      </c>
      <c r="T4353">
        <v>1</v>
      </c>
      <c r="U4353">
        <v>0</v>
      </c>
      <c r="V4353">
        <v>0</v>
      </c>
      <c r="W4353">
        <v>0</v>
      </c>
      <c r="X4353">
        <v>3.3993731116096271</v>
      </c>
      <c r="Y4353">
        <v>0</v>
      </c>
      <c r="Z4353">
        <v>0</v>
      </c>
      <c r="AA4353">
        <v>0</v>
      </c>
      <c r="AB4353">
        <v>0.27875166766046999</v>
      </c>
      <c r="AC4353">
        <v>0</v>
      </c>
      <c r="AD4353">
        <v>0</v>
      </c>
      <c r="AE4353">
        <v>3.6781247792700968</v>
      </c>
    </row>
    <row r="4354" spans="1:31" x14ac:dyDescent="0.25">
      <c r="A4354">
        <v>2072216</v>
      </c>
      <c r="B4354">
        <v>1</v>
      </c>
      <c r="C4354" t="s">
        <v>80</v>
      </c>
      <c r="D4354" t="s">
        <v>97</v>
      </c>
      <c r="E4354" t="s">
        <v>177</v>
      </c>
      <c r="F4354" t="s">
        <v>12668</v>
      </c>
      <c r="G4354" t="s">
        <v>183</v>
      </c>
      <c r="H4354" t="s">
        <v>143</v>
      </c>
      <c r="I4354" t="s">
        <v>135</v>
      </c>
      <c r="J4354" t="s">
        <v>136</v>
      </c>
      <c r="K4354" t="s">
        <v>137</v>
      </c>
      <c r="L4354" t="s">
        <v>12669</v>
      </c>
      <c r="M4354" t="s">
        <v>12670</v>
      </c>
      <c r="N4354">
        <v>1.0919444439999999</v>
      </c>
      <c r="O4354">
        <v>0</v>
      </c>
      <c r="P4354">
        <v>1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0.37922077015711786</v>
      </c>
      <c r="Y4354">
        <v>0</v>
      </c>
      <c r="Z4354">
        <v>0</v>
      </c>
      <c r="AA4354">
        <v>0</v>
      </c>
      <c r="AB4354">
        <v>0</v>
      </c>
      <c r="AC4354">
        <v>0</v>
      </c>
      <c r="AD4354">
        <v>0</v>
      </c>
      <c r="AE4354">
        <v>0.37922077015711786</v>
      </c>
    </row>
    <row r="4355" spans="1:31" x14ac:dyDescent="0.25">
      <c r="A4355">
        <v>2072218</v>
      </c>
      <c r="B4355">
        <v>1</v>
      </c>
      <c r="C4355" t="s">
        <v>80</v>
      </c>
      <c r="D4355" t="s">
        <v>82</v>
      </c>
      <c r="E4355" t="s">
        <v>177</v>
      </c>
      <c r="F4355" t="s">
        <v>12671</v>
      </c>
      <c r="G4355" t="s">
        <v>183</v>
      </c>
      <c r="H4355" t="s">
        <v>143</v>
      </c>
      <c r="I4355" t="s">
        <v>135</v>
      </c>
      <c r="J4355" t="s">
        <v>136</v>
      </c>
      <c r="K4355" t="s">
        <v>137</v>
      </c>
      <c r="L4355" t="s">
        <v>12672</v>
      </c>
      <c r="M4355" t="s">
        <v>12673</v>
      </c>
      <c r="N4355">
        <v>1.8361111109999999</v>
      </c>
      <c r="O4355">
        <v>0</v>
      </c>
      <c r="P4355">
        <v>1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0.21797110846682502</v>
      </c>
      <c r="Y4355">
        <v>0</v>
      </c>
      <c r="Z4355">
        <v>0</v>
      </c>
      <c r="AA4355">
        <v>0</v>
      </c>
      <c r="AB4355">
        <v>0</v>
      </c>
      <c r="AC4355">
        <v>0</v>
      </c>
      <c r="AD4355">
        <v>0</v>
      </c>
      <c r="AE4355">
        <v>0.21797110846682502</v>
      </c>
    </row>
    <row r="4356" spans="1:31" x14ac:dyDescent="0.25">
      <c r="A4356">
        <v>2072219</v>
      </c>
      <c r="B4356">
        <v>1</v>
      </c>
      <c r="C4356" t="s">
        <v>80</v>
      </c>
      <c r="D4356" t="s">
        <v>84</v>
      </c>
      <c r="E4356" t="s">
        <v>177</v>
      </c>
      <c r="F4356" t="s">
        <v>12674</v>
      </c>
      <c r="G4356" t="s">
        <v>183</v>
      </c>
      <c r="H4356" t="s">
        <v>143</v>
      </c>
      <c r="I4356" t="s">
        <v>135</v>
      </c>
      <c r="J4356" t="s">
        <v>136</v>
      </c>
      <c r="K4356" t="s">
        <v>137</v>
      </c>
      <c r="L4356" t="s">
        <v>12675</v>
      </c>
      <c r="M4356" t="s">
        <v>12676</v>
      </c>
      <c r="N4356">
        <v>2.5722222220000002</v>
      </c>
      <c r="O4356">
        <v>0</v>
      </c>
      <c r="P4356">
        <v>3</v>
      </c>
      <c r="Q4356">
        <v>0</v>
      </c>
      <c r="R4356">
        <v>0</v>
      </c>
      <c r="S4356">
        <v>0</v>
      </c>
      <c r="T4356">
        <v>0</v>
      </c>
      <c r="U4356">
        <v>0</v>
      </c>
      <c r="V4356">
        <v>0</v>
      </c>
      <c r="W4356">
        <v>0</v>
      </c>
      <c r="X4356">
        <v>1.4495415083127601</v>
      </c>
      <c r="Y4356">
        <v>0</v>
      </c>
      <c r="Z4356">
        <v>0</v>
      </c>
      <c r="AA4356">
        <v>0</v>
      </c>
      <c r="AB4356">
        <v>0</v>
      </c>
      <c r="AC4356">
        <v>0</v>
      </c>
      <c r="AD4356">
        <v>0</v>
      </c>
      <c r="AE4356">
        <v>1.4495415083127601</v>
      </c>
    </row>
    <row r="4357" spans="1:31" x14ac:dyDescent="0.25">
      <c r="A4357">
        <v>2072221</v>
      </c>
      <c r="B4357">
        <v>1</v>
      </c>
      <c r="C4357" t="s">
        <v>81</v>
      </c>
      <c r="D4357" t="s">
        <v>122</v>
      </c>
      <c r="E4357" t="s">
        <v>131</v>
      </c>
      <c r="F4357" t="s">
        <v>12677</v>
      </c>
      <c r="G4357" t="s">
        <v>6017</v>
      </c>
      <c r="H4357" t="s">
        <v>134</v>
      </c>
      <c r="I4357" t="s">
        <v>135</v>
      </c>
      <c r="J4357" t="s">
        <v>136</v>
      </c>
      <c r="K4357" t="s">
        <v>137</v>
      </c>
      <c r="L4357" t="s">
        <v>12678</v>
      </c>
      <c r="M4357" t="s">
        <v>12679</v>
      </c>
      <c r="N4357">
        <v>13.868055555</v>
      </c>
      <c r="O4357">
        <v>0</v>
      </c>
      <c r="P4357">
        <v>112</v>
      </c>
      <c r="Q4357">
        <v>0</v>
      </c>
      <c r="R4357">
        <v>0</v>
      </c>
      <c r="S4357">
        <v>0</v>
      </c>
      <c r="T4357">
        <v>11</v>
      </c>
      <c r="U4357">
        <v>0</v>
      </c>
      <c r="V4357">
        <v>0</v>
      </c>
      <c r="W4357">
        <v>0</v>
      </c>
      <c r="X4357">
        <v>175.72472615995116</v>
      </c>
      <c r="Y4357">
        <v>0</v>
      </c>
      <c r="Z4357">
        <v>0</v>
      </c>
      <c r="AA4357">
        <v>0</v>
      </c>
      <c r="AB4357">
        <v>71.890800418293054</v>
      </c>
      <c r="AC4357">
        <v>0</v>
      </c>
      <c r="AD4357">
        <v>0</v>
      </c>
      <c r="AE4357">
        <v>247.61552657824421</v>
      </c>
    </row>
    <row r="4358" spans="1:31" x14ac:dyDescent="0.25">
      <c r="A4358">
        <v>2072222</v>
      </c>
      <c r="B4358">
        <v>1</v>
      </c>
      <c r="C4358" t="s">
        <v>80</v>
      </c>
      <c r="D4358" t="s">
        <v>94</v>
      </c>
      <c r="E4358" t="s">
        <v>295</v>
      </c>
      <c r="F4358" t="s">
        <v>8376</v>
      </c>
      <c r="G4358" t="s">
        <v>12680</v>
      </c>
      <c r="H4358" t="s">
        <v>680</v>
      </c>
      <c r="I4358" t="s">
        <v>135</v>
      </c>
      <c r="J4358" t="s">
        <v>136</v>
      </c>
      <c r="K4358" t="s">
        <v>155</v>
      </c>
      <c r="L4358" t="s">
        <v>12681</v>
      </c>
      <c r="M4358" t="s">
        <v>12682</v>
      </c>
      <c r="N4358">
        <v>6.477222222</v>
      </c>
      <c r="O4358">
        <v>5</v>
      </c>
      <c r="P4358">
        <v>14</v>
      </c>
      <c r="Q4358">
        <v>43</v>
      </c>
      <c r="R4358">
        <v>122</v>
      </c>
      <c r="S4358">
        <v>4</v>
      </c>
      <c r="T4358">
        <v>31</v>
      </c>
      <c r="U4358">
        <v>2</v>
      </c>
      <c r="V4358">
        <v>0</v>
      </c>
      <c r="W4358">
        <v>8.9200948924574597</v>
      </c>
      <c r="X4358">
        <v>24.096165023243461</v>
      </c>
      <c r="Y4358">
        <v>136.33773481151044</v>
      </c>
      <c r="Z4358">
        <v>207.13286663191963</v>
      </c>
      <c r="AA4358">
        <v>29.124097141739583</v>
      </c>
      <c r="AB4358">
        <v>39.086682467579514</v>
      </c>
      <c r="AC4358">
        <v>440.06029748787574</v>
      </c>
      <c r="AD4358">
        <v>0</v>
      </c>
      <c r="AE4358">
        <v>884.75793845632586</v>
      </c>
    </row>
    <row r="4359" spans="1:31" x14ac:dyDescent="0.25">
      <c r="A4359">
        <v>2072224</v>
      </c>
      <c r="B4359">
        <v>1</v>
      </c>
      <c r="C4359" t="s">
        <v>80</v>
      </c>
      <c r="D4359" t="s">
        <v>94</v>
      </c>
      <c r="E4359" t="s">
        <v>295</v>
      </c>
      <c r="F4359" t="s">
        <v>12683</v>
      </c>
      <c r="G4359" t="s">
        <v>12680</v>
      </c>
      <c r="H4359" t="s">
        <v>680</v>
      </c>
      <c r="I4359" t="s">
        <v>135</v>
      </c>
      <c r="J4359" t="s">
        <v>136</v>
      </c>
      <c r="K4359" t="s">
        <v>155</v>
      </c>
      <c r="L4359" t="s">
        <v>12684</v>
      </c>
      <c r="M4359" t="s">
        <v>12685</v>
      </c>
      <c r="N4359">
        <v>6.4216666660000001</v>
      </c>
      <c r="O4359">
        <v>1</v>
      </c>
      <c r="P4359">
        <v>2907</v>
      </c>
      <c r="Q4359">
        <v>47</v>
      </c>
      <c r="R4359">
        <v>94</v>
      </c>
      <c r="S4359">
        <v>32</v>
      </c>
      <c r="T4359">
        <v>573</v>
      </c>
      <c r="U4359">
        <v>15</v>
      </c>
      <c r="V4359">
        <v>0</v>
      </c>
      <c r="W4359">
        <v>3.0981490056820991</v>
      </c>
      <c r="X4359">
        <v>2016.9906718128386</v>
      </c>
      <c r="Y4359">
        <v>114.01286989013624</v>
      </c>
      <c r="Z4359">
        <v>182.88372622404975</v>
      </c>
      <c r="AA4359">
        <v>1455.2756683926457</v>
      </c>
      <c r="AB4359">
        <v>936.62887714025862</v>
      </c>
      <c r="AC4359">
        <v>4596.0511254826624</v>
      </c>
      <c r="AD4359">
        <v>0</v>
      </c>
      <c r="AE4359">
        <v>9304.9410879482748</v>
      </c>
    </row>
    <row r="4360" spans="1:31" x14ac:dyDescent="0.25">
      <c r="A4360">
        <v>2072226</v>
      </c>
      <c r="B4360">
        <v>1</v>
      </c>
      <c r="C4360" t="s">
        <v>80</v>
      </c>
      <c r="D4360" t="s">
        <v>82</v>
      </c>
      <c r="E4360" t="s">
        <v>146</v>
      </c>
      <c r="F4360" t="s">
        <v>12686</v>
      </c>
      <c r="G4360" t="s">
        <v>513</v>
      </c>
      <c r="H4360" t="s">
        <v>134</v>
      </c>
      <c r="I4360" t="s">
        <v>135</v>
      </c>
      <c r="J4360" t="s">
        <v>136</v>
      </c>
      <c r="K4360" t="s">
        <v>155</v>
      </c>
      <c r="L4360" t="s">
        <v>12687</v>
      </c>
      <c r="M4360" t="s">
        <v>12688</v>
      </c>
      <c r="N4360">
        <v>5.8333333000000001E-2</v>
      </c>
      <c r="O4360">
        <v>0</v>
      </c>
      <c r="P4360">
        <v>2862</v>
      </c>
      <c r="Q4360">
        <v>0</v>
      </c>
      <c r="R4360">
        <v>0</v>
      </c>
      <c r="S4360">
        <v>2</v>
      </c>
      <c r="T4360">
        <v>343</v>
      </c>
      <c r="U4360">
        <v>1</v>
      </c>
      <c r="V4360">
        <v>3</v>
      </c>
      <c r="W4360">
        <v>0</v>
      </c>
      <c r="X4360">
        <v>33.382767089776479</v>
      </c>
      <c r="Y4360">
        <v>0</v>
      </c>
      <c r="Z4360">
        <v>0</v>
      </c>
      <c r="AA4360">
        <v>0.44632604503987505</v>
      </c>
      <c r="AB4360">
        <v>7.3596711049683519</v>
      </c>
      <c r="AC4360">
        <v>5.2162872697763332</v>
      </c>
      <c r="AD4360">
        <v>5.1364007643892418</v>
      </c>
      <c r="AE4360">
        <v>51.541452273950277</v>
      </c>
    </row>
    <row r="4361" spans="1:31" x14ac:dyDescent="0.25">
      <c r="A4361">
        <v>2072232</v>
      </c>
      <c r="B4361">
        <v>1</v>
      </c>
      <c r="C4361" t="s">
        <v>80</v>
      </c>
      <c r="D4361" t="s">
        <v>84</v>
      </c>
      <c r="E4361" t="s">
        <v>146</v>
      </c>
      <c r="F4361" t="s">
        <v>12689</v>
      </c>
      <c r="G4361" t="s">
        <v>513</v>
      </c>
      <c r="H4361" t="s">
        <v>134</v>
      </c>
      <c r="I4361" t="s">
        <v>259</v>
      </c>
      <c r="J4361" t="s">
        <v>136</v>
      </c>
      <c r="K4361" t="s">
        <v>155</v>
      </c>
      <c r="L4361" t="s">
        <v>12690</v>
      </c>
      <c r="M4361" t="s">
        <v>12691</v>
      </c>
      <c r="N4361">
        <v>3.8888888000000003E-2</v>
      </c>
      <c r="O4361">
        <v>0</v>
      </c>
      <c r="P4361">
        <v>3445</v>
      </c>
      <c r="Q4361">
        <v>0</v>
      </c>
      <c r="R4361">
        <v>0</v>
      </c>
      <c r="S4361">
        <v>0</v>
      </c>
      <c r="T4361">
        <v>295</v>
      </c>
      <c r="U4361">
        <v>0</v>
      </c>
      <c r="V4361">
        <v>0</v>
      </c>
      <c r="W4361">
        <v>0</v>
      </c>
      <c r="X4361">
        <v>22.689609555815991</v>
      </c>
      <c r="Y4361">
        <v>0</v>
      </c>
      <c r="Z4361">
        <v>0</v>
      </c>
      <c r="AA4361">
        <v>0</v>
      </c>
      <c r="AB4361">
        <v>4.766101311615504</v>
      </c>
      <c r="AC4361">
        <v>0</v>
      </c>
      <c r="AD4361">
        <v>0</v>
      </c>
      <c r="AE4361">
        <v>27.455710867431495</v>
      </c>
    </row>
    <row r="4362" spans="1:31" x14ac:dyDescent="0.25">
      <c r="A4362">
        <v>2072235</v>
      </c>
      <c r="B4362">
        <v>1</v>
      </c>
      <c r="C4362" t="s">
        <v>81</v>
      </c>
      <c r="D4362" t="s">
        <v>128</v>
      </c>
      <c r="E4362" t="s">
        <v>131</v>
      </c>
      <c r="F4362" t="s">
        <v>12692</v>
      </c>
      <c r="G4362" t="s">
        <v>133</v>
      </c>
      <c r="H4362" t="s">
        <v>134</v>
      </c>
      <c r="I4362" t="s">
        <v>135</v>
      </c>
      <c r="J4362" t="s">
        <v>136</v>
      </c>
      <c r="K4362" t="s">
        <v>137</v>
      </c>
      <c r="L4362" t="s">
        <v>12693</v>
      </c>
      <c r="M4362" t="s">
        <v>12694</v>
      </c>
      <c r="N4362">
        <v>2.5263888880000001</v>
      </c>
      <c r="O4362">
        <v>0</v>
      </c>
      <c r="P4362">
        <v>1148</v>
      </c>
      <c r="Q4362">
        <v>4</v>
      </c>
      <c r="R4362">
        <v>1</v>
      </c>
      <c r="S4362">
        <v>3</v>
      </c>
      <c r="T4362">
        <v>79</v>
      </c>
      <c r="U4362">
        <v>0</v>
      </c>
      <c r="V4362">
        <v>0</v>
      </c>
      <c r="W4362">
        <v>0</v>
      </c>
      <c r="X4362">
        <v>255.30292678608697</v>
      </c>
      <c r="Y4362">
        <v>10.038384794183603</v>
      </c>
      <c r="Z4362">
        <v>0.16134314730542196</v>
      </c>
      <c r="AA4362">
        <v>41.368037458876763</v>
      </c>
      <c r="AB4362">
        <v>21.31430157428327</v>
      </c>
      <c r="AC4362">
        <v>0</v>
      </c>
      <c r="AD4362">
        <v>0</v>
      </c>
      <c r="AE4362">
        <v>328.18499376073606</v>
      </c>
    </row>
    <row r="4363" spans="1:31" x14ac:dyDescent="0.25">
      <c r="A4363">
        <v>2072237</v>
      </c>
      <c r="B4363">
        <v>1</v>
      </c>
      <c r="C4363" t="s">
        <v>81</v>
      </c>
      <c r="D4363" t="s">
        <v>117</v>
      </c>
      <c r="E4363" t="s">
        <v>169</v>
      </c>
      <c r="F4363" t="s">
        <v>12695</v>
      </c>
      <c r="G4363" t="s">
        <v>513</v>
      </c>
      <c r="H4363" t="s">
        <v>134</v>
      </c>
      <c r="I4363" t="s">
        <v>135</v>
      </c>
      <c r="J4363" t="s">
        <v>136</v>
      </c>
      <c r="K4363" t="s">
        <v>155</v>
      </c>
      <c r="L4363" t="s">
        <v>12696</v>
      </c>
      <c r="M4363" t="s">
        <v>12697</v>
      </c>
      <c r="N4363">
        <v>0.21637777699999999</v>
      </c>
      <c r="O4363">
        <v>0</v>
      </c>
      <c r="P4363">
        <v>3735</v>
      </c>
      <c r="Q4363">
        <v>0</v>
      </c>
      <c r="R4363">
        <v>2</v>
      </c>
      <c r="S4363">
        <v>1</v>
      </c>
      <c r="T4363">
        <v>378</v>
      </c>
      <c r="U4363">
        <v>0</v>
      </c>
      <c r="V4363">
        <v>5</v>
      </c>
      <c r="W4363">
        <v>0</v>
      </c>
      <c r="X4363">
        <v>99.521903169824284</v>
      </c>
      <c r="Y4363">
        <v>0</v>
      </c>
      <c r="Z4363">
        <v>3.1877873711902219E-2</v>
      </c>
      <c r="AA4363">
        <v>0.22513327858581941</v>
      </c>
      <c r="AB4363">
        <v>24.18413997580112</v>
      </c>
      <c r="AC4363">
        <v>0</v>
      </c>
      <c r="AD4363">
        <v>1.623296155637695</v>
      </c>
      <c r="AE4363">
        <v>125.58635045356081</v>
      </c>
    </row>
    <row r="4364" spans="1:31" x14ac:dyDescent="0.25">
      <c r="A4364">
        <v>2072240</v>
      </c>
      <c r="B4364">
        <v>1</v>
      </c>
      <c r="C4364" t="s">
        <v>80</v>
      </c>
      <c r="D4364" t="s">
        <v>82</v>
      </c>
      <c r="E4364" t="s">
        <v>146</v>
      </c>
      <c r="F4364" t="s">
        <v>12698</v>
      </c>
      <c r="G4364" t="s">
        <v>513</v>
      </c>
      <c r="H4364" t="s">
        <v>134</v>
      </c>
      <c r="I4364" t="s">
        <v>135</v>
      </c>
      <c r="J4364" t="s">
        <v>136</v>
      </c>
      <c r="K4364" t="s">
        <v>155</v>
      </c>
      <c r="L4364" t="s">
        <v>12699</v>
      </c>
      <c r="M4364" t="s">
        <v>12700</v>
      </c>
      <c r="N4364">
        <v>0.131111111</v>
      </c>
      <c r="O4364">
        <v>0</v>
      </c>
      <c r="P4364">
        <v>14781</v>
      </c>
      <c r="Q4364">
        <v>0</v>
      </c>
      <c r="R4364">
        <v>0</v>
      </c>
      <c r="S4364">
        <v>10</v>
      </c>
      <c r="T4364">
        <v>1724</v>
      </c>
      <c r="U4364">
        <v>0</v>
      </c>
      <c r="V4364">
        <v>8</v>
      </c>
      <c r="W4364">
        <v>0</v>
      </c>
      <c r="X4364">
        <v>341.81077283719651</v>
      </c>
      <c r="Y4364">
        <v>0</v>
      </c>
      <c r="Z4364">
        <v>0</v>
      </c>
      <c r="AA4364">
        <v>29.217059658873488</v>
      </c>
      <c r="AB4364">
        <v>100.37224459962322</v>
      </c>
      <c r="AC4364">
        <v>0</v>
      </c>
      <c r="AD4364">
        <v>6.2144997223743159</v>
      </c>
      <c r="AE4364">
        <v>477.61457681806758</v>
      </c>
    </row>
    <row r="4365" spans="1:31" x14ac:dyDescent="0.25">
      <c r="A4365">
        <v>2072244</v>
      </c>
      <c r="B4365">
        <v>1</v>
      </c>
      <c r="C4365" t="s">
        <v>81</v>
      </c>
      <c r="D4365" t="s">
        <v>128</v>
      </c>
      <c r="E4365" t="s">
        <v>131</v>
      </c>
      <c r="F4365" t="s">
        <v>12692</v>
      </c>
      <c r="G4365" t="s">
        <v>133</v>
      </c>
      <c r="H4365" t="s">
        <v>134</v>
      </c>
      <c r="I4365" t="s">
        <v>259</v>
      </c>
      <c r="J4365" t="s">
        <v>136</v>
      </c>
      <c r="K4365" t="s">
        <v>137</v>
      </c>
      <c r="L4365" t="s">
        <v>12701</v>
      </c>
      <c r="M4365" t="s">
        <v>12702</v>
      </c>
      <c r="N4365">
        <v>2.5277777000000001E-2</v>
      </c>
      <c r="O4365">
        <v>0</v>
      </c>
      <c r="P4365">
        <v>1148</v>
      </c>
      <c r="Q4365">
        <v>4</v>
      </c>
      <c r="R4365">
        <v>1</v>
      </c>
      <c r="S4365">
        <v>3</v>
      </c>
      <c r="T4365">
        <v>79</v>
      </c>
      <c r="U4365">
        <v>0</v>
      </c>
      <c r="V4365">
        <v>0</v>
      </c>
      <c r="W4365">
        <v>0</v>
      </c>
      <c r="X4365">
        <v>2.4764793575612751</v>
      </c>
      <c r="Y4365">
        <v>9.8990618798131674E-2</v>
      </c>
      <c r="Z4365">
        <v>1.6111188072525E-3</v>
      </c>
      <c r="AA4365">
        <v>0.40658716785826027</v>
      </c>
      <c r="AB4365">
        <v>0.2126305520275299</v>
      </c>
      <c r="AC4365">
        <v>0</v>
      </c>
      <c r="AD4365">
        <v>0</v>
      </c>
      <c r="AE4365">
        <v>3.1962988150524492</v>
      </c>
    </row>
    <row r="4366" spans="1:31" x14ac:dyDescent="0.25">
      <c r="A4366">
        <v>2072246</v>
      </c>
      <c r="B4366">
        <v>1</v>
      </c>
      <c r="C4366" t="s">
        <v>80</v>
      </c>
      <c r="D4366" t="s">
        <v>105</v>
      </c>
      <c r="E4366" t="s">
        <v>169</v>
      </c>
      <c r="F4366" t="s">
        <v>12703</v>
      </c>
      <c r="G4366" t="s">
        <v>1085</v>
      </c>
      <c r="H4366" t="s">
        <v>134</v>
      </c>
      <c r="I4366" t="s">
        <v>135</v>
      </c>
      <c r="J4366" t="s">
        <v>136</v>
      </c>
      <c r="K4366" t="s">
        <v>137</v>
      </c>
      <c r="L4366" t="s">
        <v>12704</v>
      </c>
      <c r="M4366" t="s">
        <v>12705</v>
      </c>
      <c r="N4366">
        <v>0.97555555500000002</v>
      </c>
      <c r="O4366">
        <v>0</v>
      </c>
      <c r="P4366">
        <v>2328</v>
      </c>
      <c r="Q4366">
        <v>0</v>
      </c>
      <c r="R4366">
        <v>0</v>
      </c>
      <c r="S4366">
        <v>0</v>
      </c>
      <c r="T4366">
        <v>78</v>
      </c>
      <c r="U4366">
        <v>0</v>
      </c>
      <c r="V4366">
        <v>1</v>
      </c>
      <c r="W4366">
        <v>0</v>
      </c>
      <c r="X4366">
        <v>399.37782018886668</v>
      </c>
      <c r="Y4366">
        <v>0</v>
      </c>
      <c r="Z4366">
        <v>0</v>
      </c>
      <c r="AA4366">
        <v>0</v>
      </c>
      <c r="AB4366">
        <v>45.664399563332459</v>
      </c>
      <c r="AC4366">
        <v>0</v>
      </c>
      <c r="AD4366">
        <v>2.0959961706957291</v>
      </c>
      <c r="AE4366">
        <v>447.13821592289486</v>
      </c>
    </row>
    <row r="4367" spans="1:31" x14ac:dyDescent="0.25">
      <c r="A4367">
        <v>2072248</v>
      </c>
      <c r="B4367">
        <v>1</v>
      </c>
      <c r="C4367" t="s">
        <v>80</v>
      </c>
      <c r="D4367" t="s">
        <v>94</v>
      </c>
      <c r="E4367" t="s">
        <v>146</v>
      </c>
      <c r="F4367" t="s">
        <v>12706</v>
      </c>
      <c r="G4367" t="s">
        <v>133</v>
      </c>
      <c r="H4367" t="s">
        <v>134</v>
      </c>
      <c r="I4367" t="s">
        <v>135</v>
      </c>
      <c r="J4367" t="s">
        <v>136</v>
      </c>
      <c r="K4367" t="s">
        <v>137</v>
      </c>
      <c r="L4367" t="s">
        <v>12707</v>
      </c>
      <c r="M4367" t="s">
        <v>12708</v>
      </c>
      <c r="N4367">
        <v>0.36388888800000002</v>
      </c>
      <c r="O4367">
        <v>0</v>
      </c>
      <c r="P4367">
        <v>2293</v>
      </c>
      <c r="Q4367">
        <v>0</v>
      </c>
      <c r="R4367">
        <v>166</v>
      </c>
      <c r="S4367">
        <v>1</v>
      </c>
      <c r="T4367">
        <v>162</v>
      </c>
      <c r="U4367">
        <v>0</v>
      </c>
      <c r="V4367">
        <v>0</v>
      </c>
      <c r="W4367">
        <v>0</v>
      </c>
      <c r="X4367">
        <v>117.00784719814854</v>
      </c>
      <c r="Y4367">
        <v>0</v>
      </c>
      <c r="Z4367">
        <v>11.979969311253406</v>
      </c>
      <c r="AA4367">
        <v>81.941556261414547</v>
      </c>
      <c r="AB4367">
        <v>21.640043697096857</v>
      </c>
      <c r="AC4367">
        <v>0</v>
      </c>
      <c r="AD4367">
        <v>0</v>
      </c>
      <c r="AE4367">
        <v>232.56941646791336</v>
      </c>
    </row>
    <row r="4368" spans="1:31" x14ac:dyDescent="0.25">
      <c r="A4368">
        <v>2072250</v>
      </c>
      <c r="B4368">
        <v>1</v>
      </c>
      <c r="C4368" t="s">
        <v>81</v>
      </c>
      <c r="D4368" t="s">
        <v>112</v>
      </c>
      <c r="E4368" t="s">
        <v>140</v>
      </c>
      <c r="F4368" t="s">
        <v>12709</v>
      </c>
      <c r="G4368" t="s">
        <v>142</v>
      </c>
      <c r="H4368" t="s">
        <v>143</v>
      </c>
      <c r="I4368" t="s">
        <v>135</v>
      </c>
      <c r="J4368" t="s">
        <v>136</v>
      </c>
      <c r="K4368" t="s">
        <v>137</v>
      </c>
      <c r="L4368" t="s">
        <v>12710</v>
      </c>
      <c r="M4368" t="s">
        <v>12711</v>
      </c>
      <c r="N4368">
        <v>5.1622222219999996</v>
      </c>
      <c r="O4368">
        <v>0</v>
      </c>
      <c r="P4368">
        <v>52</v>
      </c>
      <c r="Q4368">
        <v>0</v>
      </c>
      <c r="R4368">
        <v>8</v>
      </c>
      <c r="S4368">
        <v>0</v>
      </c>
      <c r="T4368">
        <v>9</v>
      </c>
      <c r="U4368">
        <v>0</v>
      </c>
      <c r="V4368">
        <v>0</v>
      </c>
      <c r="W4368">
        <v>0</v>
      </c>
      <c r="X4368">
        <v>40.110142493722357</v>
      </c>
      <c r="Y4368">
        <v>0</v>
      </c>
      <c r="Z4368">
        <v>14.901389921890337</v>
      </c>
      <c r="AA4368">
        <v>0</v>
      </c>
      <c r="AB4368">
        <v>12.161360027914954</v>
      </c>
      <c r="AC4368">
        <v>0</v>
      </c>
      <c r="AD4368">
        <v>0</v>
      </c>
      <c r="AE4368">
        <v>67.172892443527644</v>
      </c>
    </row>
    <row r="4369" spans="1:31" x14ac:dyDescent="0.25">
      <c r="A4369">
        <v>2072252</v>
      </c>
      <c r="B4369">
        <v>1</v>
      </c>
      <c r="C4369" t="s">
        <v>81</v>
      </c>
      <c r="D4369" t="s">
        <v>123</v>
      </c>
      <c r="E4369" t="s">
        <v>131</v>
      </c>
      <c r="F4369" t="s">
        <v>12712</v>
      </c>
      <c r="G4369" t="s">
        <v>133</v>
      </c>
      <c r="H4369" t="s">
        <v>134</v>
      </c>
      <c r="I4369" t="s">
        <v>135</v>
      </c>
      <c r="J4369" t="s">
        <v>136</v>
      </c>
      <c r="K4369" t="s">
        <v>137</v>
      </c>
      <c r="L4369" t="s">
        <v>12713</v>
      </c>
      <c r="M4369" t="s">
        <v>12714</v>
      </c>
      <c r="N4369">
        <v>0.75027777699999998</v>
      </c>
      <c r="O4369">
        <v>1</v>
      </c>
      <c r="P4369">
        <v>6</v>
      </c>
      <c r="Q4369">
        <v>31</v>
      </c>
      <c r="R4369">
        <v>78</v>
      </c>
      <c r="S4369">
        <v>8</v>
      </c>
      <c r="T4369">
        <v>3</v>
      </c>
      <c r="U4369">
        <v>1</v>
      </c>
      <c r="V4369">
        <v>0</v>
      </c>
      <c r="W4369">
        <v>1.3214311775800004E-2</v>
      </c>
      <c r="X4369">
        <v>1.1894029668809201</v>
      </c>
      <c r="Y4369">
        <v>21.450677130106026</v>
      </c>
      <c r="Z4369">
        <v>39.791061311776261</v>
      </c>
      <c r="AA4369">
        <v>5.6062465363742024</v>
      </c>
      <c r="AB4369">
        <v>0.14417370330432003</v>
      </c>
      <c r="AC4369">
        <v>0</v>
      </c>
      <c r="AD4369">
        <v>0</v>
      </c>
      <c r="AE4369">
        <v>68.194775960217527</v>
      </c>
    </row>
    <row r="4370" spans="1:31" x14ac:dyDescent="0.25">
      <c r="A4370">
        <v>2072254</v>
      </c>
      <c r="B4370">
        <v>1</v>
      </c>
      <c r="C4370" t="s">
        <v>80</v>
      </c>
      <c r="D4370" t="s">
        <v>103</v>
      </c>
      <c r="E4370" t="s">
        <v>158</v>
      </c>
      <c r="F4370" t="s">
        <v>12715</v>
      </c>
      <c r="G4370" t="s">
        <v>160</v>
      </c>
      <c r="H4370" t="s">
        <v>143</v>
      </c>
      <c r="I4370" t="s">
        <v>135</v>
      </c>
      <c r="J4370" t="s">
        <v>136</v>
      </c>
      <c r="K4370" t="s">
        <v>137</v>
      </c>
      <c r="L4370" t="s">
        <v>12716</v>
      </c>
      <c r="M4370" t="s">
        <v>12717</v>
      </c>
      <c r="N4370">
        <v>1.836944444</v>
      </c>
      <c r="O4370">
        <v>0</v>
      </c>
      <c r="P4370">
        <v>100</v>
      </c>
      <c r="Q4370">
        <v>0</v>
      </c>
      <c r="R4370">
        <v>0</v>
      </c>
      <c r="S4370">
        <v>0</v>
      </c>
      <c r="T4370">
        <v>6</v>
      </c>
      <c r="U4370">
        <v>0</v>
      </c>
      <c r="V4370">
        <v>0</v>
      </c>
      <c r="W4370">
        <v>0</v>
      </c>
      <c r="X4370">
        <v>30.658541343187409</v>
      </c>
      <c r="Y4370">
        <v>0</v>
      </c>
      <c r="Z4370">
        <v>0</v>
      </c>
      <c r="AA4370">
        <v>0</v>
      </c>
      <c r="AB4370">
        <v>1.4318406080047303</v>
      </c>
      <c r="AC4370">
        <v>0</v>
      </c>
      <c r="AD4370">
        <v>0</v>
      </c>
      <c r="AE4370">
        <v>32.090381951192143</v>
      </c>
    </row>
    <row r="4371" spans="1:31" x14ac:dyDescent="0.25">
      <c r="A4371">
        <v>2072257</v>
      </c>
      <c r="B4371">
        <v>1</v>
      </c>
      <c r="C4371" t="s">
        <v>81</v>
      </c>
      <c r="D4371" t="s">
        <v>122</v>
      </c>
      <c r="E4371" t="s">
        <v>140</v>
      </c>
      <c r="F4371" t="s">
        <v>12718</v>
      </c>
      <c r="G4371" t="s">
        <v>142</v>
      </c>
      <c r="H4371" t="s">
        <v>143</v>
      </c>
      <c r="I4371" t="s">
        <v>135</v>
      </c>
      <c r="J4371" t="s">
        <v>136</v>
      </c>
      <c r="K4371" t="s">
        <v>137</v>
      </c>
      <c r="L4371" t="s">
        <v>12719</v>
      </c>
      <c r="M4371" t="s">
        <v>12720</v>
      </c>
      <c r="N4371">
        <v>1.781111111</v>
      </c>
      <c r="O4371">
        <v>0</v>
      </c>
      <c r="P4371">
        <v>132</v>
      </c>
      <c r="Q4371">
        <v>0</v>
      </c>
      <c r="R4371">
        <v>0</v>
      </c>
      <c r="S4371">
        <v>0</v>
      </c>
      <c r="T4371">
        <v>14</v>
      </c>
      <c r="U4371">
        <v>0</v>
      </c>
      <c r="V4371">
        <v>0</v>
      </c>
      <c r="W4371">
        <v>0</v>
      </c>
      <c r="X4371">
        <v>26.7163322675028</v>
      </c>
      <c r="Y4371">
        <v>0</v>
      </c>
      <c r="Z4371">
        <v>0</v>
      </c>
      <c r="AA4371">
        <v>0</v>
      </c>
      <c r="AB4371">
        <v>4.0852964718087899</v>
      </c>
      <c r="AC4371">
        <v>0</v>
      </c>
      <c r="AD4371">
        <v>0</v>
      </c>
      <c r="AE4371">
        <v>30.801628739311589</v>
      </c>
    </row>
    <row r="4372" spans="1:31" x14ac:dyDescent="0.25">
      <c r="A4372">
        <v>2072260</v>
      </c>
      <c r="B4372">
        <v>1</v>
      </c>
      <c r="C4372" t="s">
        <v>80</v>
      </c>
      <c r="D4372" t="s">
        <v>110</v>
      </c>
      <c r="E4372" t="s">
        <v>177</v>
      </c>
      <c r="F4372" t="s">
        <v>12721</v>
      </c>
      <c r="G4372" t="s">
        <v>324</v>
      </c>
      <c r="H4372" t="s">
        <v>143</v>
      </c>
      <c r="I4372" t="s">
        <v>135</v>
      </c>
      <c r="J4372" t="s">
        <v>136</v>
      </c>
      <c r="K4372" t="s">
        <v>137</v>
      </c>
      <c r="L4372" t="s">
        <v>12722</v>
      </c>
      <c r="M4372" t="s">
        <v>12723</v>
      </c>
      <c r="N4372">
        <v>2.2769444440000002</v>
      </c>
      <c r="O4372">
        <v>0</v>
      </c>
      <c r="P4372">
        <v>3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1.7508224891556474</v>
      </c>
      <c r="Y4372">
        <v>0</v>
      </c>
      <c r="Z4372">
        <v>0</v>
      </c>
      <c r="AA4372">
        <v>0</v>
      </c>
      <c r="AB4372">
        <v>0</v>
      </c>
      <c r="AC4372">
        <v>0</v>
      </c>
      <c r="AD4372">
        <v>0</v>
      </c>
      <c r="AE4372">
        <v>1.7508224891556474</v>
      </c>
    </row>
    <row r="4373" spans="1:31" x14ac:dyDescent="0.25">
      <c r="A4373">
        <v>2072262</v>
      </c>
      <c r="B4373">
        <v>1</v>
      </c>
      <c r="C4373" t="s">
        <v>80</v>
      </c>
      <c r="D4373" t="s">
        <v>100</v>
      </c>
      <c r="E4373" t="s">
        <v>131</v>
      </c>
      <c r="F4373" t="s">
        <v>12724</v>
      </c>
      <c r="G4373" t="s">
        <v>133</v>
      </c>
      <c r="H4373" t="s">
        <v>134</v>
      </c>
      <c r="I4373" t="s">
        <v>135</v>
      </c>
      <c r="J4373" t="s">
        <v>136</v>
      </c>
      <c r="K4373" t="s">
        <v>137</v>
      </c>
      <c r="L4373" t="s">
        <v>12725</v>
      </c>
      <c r="M4373" t="s">
        <v>12726</v>
      </c>
      <c r="N4373">
        <v>0.54305555500000002</v>
      </c>
      <c r="O4373">
        <v>0</v>
      </c>
      <c r="P4373">
        <v>847</v>
      </c>
      <c r="Q4373">
        <v>0</v>
      </c>
      <c r="R4373">
        <v>6</v>
      </c>
      <c r="S4373">
        <v>0</v>
      </c>
      <c r="T4373">
        <v>39</v>
      </c>
      <c r="U4373">
        <v>0</v>
      </c>
      <c r="V4373">
        <v>0</v>
      </c>
      <c r="W4373">
        <v>0</v>
      </c>
      <c r="X4373">
        <v>73.921925159021782</v>
      </c>
      <c r="Y4373">
        <v>0</v>
      </c>
      <c r="Z4373">
        <v>2.4119316981472045</v>
      </c>
      <c r="AA4373">
        <v>0</v>
      </c>
      <c r="AB4373">
        <v>20.047190809497103</v>
      </c>
      <c r="AC4373">
        <v>0</v>
      </c>
      <c r="AD4373">
        <v>0</v>
      </c>
      <c r="AE4373">
        <v>96.381047666666092</v>
      </c>
    </row>
    <row r="4374" spans="1:31" x14ac:dyDescent="0.25">
      <c r="A4374">
        <v>2072263</v>
      </c>
      <c r="B4374">
        <v>1</v>
      </c>
      <c r="C4374" t="s">
        <v>80</v>
      </c>
      <c r="D4374" t="s">
        <v>87</v>
      </c>
      <c r="E4374" t="s">
        <v>158</v>
      </c>
      <c r="F4374" t="s">
        <v>12727</v>
      </c>
      <c r="G4374" t="s">
        <v>160</v>
      </c>
      <c r="H4374" t="s">
        <v>143</v>
      </c>
      <c r="I4374" t="s">
        <v>135</v>
      </c>
      <c r="J4374" t="s">
        <v>136</v>
      </c>
      <c r="K4374" t="s">
        <v>137</v>
      </c>
      <c r="L4374" t="s">
        <v>12728</v>
      </c>
      <c r="M4374" t="s">
        <v>12729</v>
      </c>
      <c r="N4374">
        <v>1.3572222220000001</v>
      </c>
      <c r="O4374">
        <v>0</v>
      </c>
      <c r="P4374">
        <v>131</v>
      </c>
      <c r="Q4374">
        <v>0</v>
      </c>
      <c r="R4374">
        <v>0</v>
      </c>
      <c r="S4374">
        <v>0</v>
      </c>
      <c r="T4374">
        <v>15</v>
      </c>
      <c r="U4374">
        <v>0</v>
      </c>
      <c r="V4374">
        <v>0</v>
      </c>
      <c r="W4374">
        <v>0</v>
      </c>
      <c r="X4374">
        <v>42.711226280721547</v>
      </c>
      <c r="Y4374">
        <v>0</v>
      </c>
      <c r="Z4374">
        <v>0</v>
      </c>
      <c r="AA4374">
        <v>0</v>
      </c>
      <c r="AB4374">
        <v>17.258486465480111</v>
      </c>
      <c r="AC4374">
        <v>0</v>
      </c>
      <c r="AD4374">
        <v>0</v>
      </c>
      <c r="AE4374">
        <v>59.969712746201658</v>
      </c>
    </row>
    <row r="4375" spans="1:31" x14ac:dyDescent="0.25">
      <c r="A4375">
        <v>2072265</v>
      </c>
      <c r="B4375">
        <v>1</v>
      </c>
      <c r="C4375" t="s">
        <v>81</v>
      </c>
      <c r="D4375" t="s">
        <v>113</v>
      </c>
      <c r="E4375" t="s">
        <v>131</v>
      </c>
      <c r="F4375" t="s">
        <v>12730</v>
      </c>
      <c r="G4375" t="s">
        <v>133</v>
      </c>
      <c r="H4375" t="s">
        <v>134</v>
      </c>
      <c r="I4375" t="s">
        <v>259</v>
      </c>
      <c r="J4375" t="s">
        <v>136</v>
      </c>
      <c r="K4375" t="s">
        <v>137</v>
      </c>
      <c r="L4375" t="s">
        <v>12731</v>
      </c>
      <c r="M4375" t="s">
        <v>12732</v>
      </c>
      <c r="N4375">
        <v>1.1111111E-2</v>
      </c>
      <c r="O4375">
        <v>0</v>
      </c>
      <c r="P4375">
        <v>713</v>
      </c>
      <c r="Q4375">
        <v>5</v>
      </c>
      <c r="R4375">
        <v>147</v>
      </c>
      <c r="S4375">
        <v>4</v>
      </c>
      <c r="T4375">
        <v>34</v>
      </c>
      <c r="U4375">
        <v>0</v>
      </c>
      <c r="V4375">
        <v>0</v>
      </c>
      <c r="W4375">
        <v>0</v>
      </c>
      <c r="X4375">
        <v>1.208444935415856</v>
      </c>
      <c r="Y4375">
        <v>3.0186047367466676E-2</v>
      </c>
      <c r="Z4375">
        <v>0.81964584674390051</v>
      </c>
      <c r="AA4375">
        <v>1.0119361229386221</v>
      </c>
      <c r="AB4375">
        <v>0.21666142019271115</v>
      </c>
      <c r="AC4375">
        <v>0</v>
      </c>
      <c r="AD4375">
        <v>0</v>
      </c>
      <c r="AE4375">
        <v>3.2868743726585565</v>
      </c>
    </row>
    <row r="4376" spans="1:31" x14ac:dyDescent="0.25">
      <c r="A4376">
        <v>2072266</v>
      </c>
      <c r="B4376">
        <v>1</v>
      </c>
      <c r="C4376" t="s">
        <v>80</v>
      </c>
      <c r="D4376" t="s">
        <v>93</v>
      </c>
      <c r="E4376" t="s">
        <v>177</v>
      </c>
      <c r="F4376" t="s">
        <v>12733</v>
      </c>
      <c r="G4376" t="s">
        <v>183</v>
      </c>
      <c r="H4376" t="s">
        <v>143</v>
      </c>
      <c r="I4376" t="s">
        <v>135</v>
      </c>
      <c r="J4376" t="s">
        <v>136</v>
      </c>
      <c r="K4376" t="s">
        <v>137</v>
      </c>
      <c r="L4376" t="s">
        <v>12734</v>
      </c>
      <c r="M4376" t="s">
        <v>12735</v>
      </c>
      <c r="N4376">
        <v>1.7066666660000001</v>
      </c>
      <c r="O4376">
        <v>0</v>
      </c>
      <c r="P4376">
        <v>1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0.18466615313760831</v>
      </c>
      <c r="Y4376">
        <v>0</v>
      </c>
      <c r="Z4376">
        <v>0</v>
      </c>
      <c r="AA4376">
        <v>0</v>
      </c>
      <c r="AB4376">
        <v>0</v>
      </c>
      <c r="AC4376">
        <v>0</v>
      </c>
      <c r="AD4376">
        <v>0</v>
      </c>
      <c r="AE4376">
        <v>0.18466615313760831</v>
      </c>
    </row>
    <row r="4377" spans="1:31" x14ac:dyDescent="0.25">
      <c r="A4377">
        <v>2072267</v>
      </c>
      <c r="B4377">
        <v>1</v>
      </c>
      <c r="C4377" t="s">
        <v>80</v>
      </c>
      <c r="D4377" t="s">
        <v>98</v>
      </c>
      <c r="E4377" t="s">
        <v>169</v>
      </c>
      <c r="F4377" t="s">
        <v>12736</v>
      </c>
      <c r="G4377" t="s">
        <v>171</v>
      </c>
      <c r="H4377" t="s">
        <v>134</v>
      </c>
      <c r="I4377" t="s">
        <v>135</v>
      </c>
      <c r="J4377" t="s">
        <v>136</v>
      </c>
      <c r="K4377" t="s">
        <v>137</v>
      </c>
      <c r="L4377" t="s">
        <v>12737</v>
      </c>
      <c r="M4377" t="s">
        <v>12738</v>
      </c>
      <c r="N4377">
        <v>1.6997222219999999</v>
      </c>
      <c r="O4377">
        <v>0</v>
      </c>
      <c r="P4377">
        <v>0</v>
      </c>
      <c r="Q4377">
        <v>0</v>
      </c>
      <c r="R4377">
        <v>10</v>
      </c>
      <c r="S4377">
        <v>0</v>
      </c>
      <c r="T4377">
        <v>5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15.780315610043093</v>
      </c>
      <c r="AA4377">
        <v>0</v>
      </c>
      <c r="AB4377">
        <v>16.23271383863835</v>
      </c>
      <c r="AC4377">
        <v>0</v>
      </c>
      <c r="AD4377">
        <v>0</v>
      </c>
      <c r="AE4377">
        <v>32.013029448681444</v>
      </c>
    </row>
    <row r="4378" spans="1:31" x14ac:dyDescent="0.25">
      <c r="A4378">
        <v>2072268</v>
      </c>
      <c r="B4378">
        <v>1</v>
      </c>
      <c r="C4378" t="s">
        <v>80</v>
      </c>
      <c r="D4378" t="s">
        <v>82</v>
      </c>
      <c r="E4378" t="s">
        <v>177</v>
      </c>
      <c r="F4378" t="s">
        <v>12739</v>
      </c>
      <c r="G4378" t="s">
        <v>1802</v>
      </c>
      <c r="H4378" t="s">
        <v>143</v>
      </c>
      <c r="I4378" t="s">
        <v>135</v>
      </c>
      <c r="J4378" t="s">
        <v>136</v>
      </c>
      <c r="K4378" t="s">
        <v>137</v>
      </c>
      <c r="L4378" t="s">
        <v>12740</v>
      </c>
      <c r="M4378" t="s">
        <v>12741</v>
      </c>
      <c r="N4378">
        <v>2.6408333329999998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5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  <c r="AA4378">
        <v>0</v>
      </c>
      <c r="AB4378">
        <v>37.106545380668159</v>
      </c>
      <c r="AC4378">
        <v>0</v>
      </c>
      <c r="AD4378">
        <v>0</v>
      </c>
      <c r="AE4378">
        <v>37.106545380668159</v>
      </c>
    </row>
    <row r="4379" spans="1:31" x14ac:dyDescent="0.25">
      <c r="A4379">
        <v>2072269</v>
      </c>
      <c r="B4379">
        <v>1</v>
      </c>
      <c r="C4379" t="s">
        <v>80</v>
      </c>
      <c r="D4379" t="s">
        <v>93</v>
      </c>
      <c r="E4379" t="s">
        <v>146</v>
      </c>
      <c r="F4379" t="s">
        <v>12742</v>
      </c>
      <c r="G4379" t="s">
        <v>133</v>
      </c>
      <c r="H4379" t="s">
        <v>134</v>
      </c>
      <c r="I4379" t="s">
        <v>135</v>
      </c>
      <c r="J4379" t="s">
        <v>136</v>
      </c>
      <c r="K4379" t="s">
        <v>137</v>
      </c>
      <c r="L4379" t="s">
        <v>12743</v>
      </c>
      <c r="M4379" t="s">
        <v>12744</v>
      </c>
      <c r="N4379">
        <v>3.1183333329999998</v>
      </c>
      <c r="O4379">
        <v>0</v>
      </c>
      <c r="P4379">
        <v>3</v>
      </c>
      <c r="Q4379">
        <v>5</v>
      </c>
      <c r="R4379">
        <v>0</v>
      </c>
      <c r="S4379">
        <v>3</v>
      </c>
      <c r="T4379">
        <v>7</v>
      </c>
      <c r="U4379">
        <v>0</v>
      </c>
      <c r="V4379">
        <v>0</v>
      </c>
      <c r="W4379">
        <v>0</v>
      </c>
      <c r="X4379">
        <v>2.4083604806246353</v>
      </c>
      <c r="Y4379">
        <v>224.76951709376235</v>
      </c>
      <c r="Z4379">
        <v>0</v>
      </c>
      <c r="AA4379">
        <v>144.10904667040137</v>
      </c>
      <c r="AB4379">
        <v>12.180657351674498</v>
      </c>
      <c r="AC4379">
        <v>0</v>
      </c>
      <c r="AD4379">
        <v>0</v>
      </c>
      <c r="AE4379">
        <v>383.46758159646282</v>
      </c>
    </row>
    <row r="4380" spans="1:31" x14ac:dyDescent="0.25">
      <c r="A4380">
        <v>2072271</v>
      </c>
      <c r="B4380">
        <v>1</v>
      </c>
      <c r="C4380" t="s">
        <v>80</v>
      </c>
      <c r="D4380" t="s">
        <v>85</v>
      </c>
      <c r="E4380" t="s">
        <v>505</v>
      </c>
      <c r="F4380" t="s">
        <v>12745</v>
      </c>
      <c r="G4380" t="s">
        <v>160</v>
      </c>
      <c r="H4380" t="s">
        <v>143</v>
      </c>
      <c r="I4380" t="s">
        <v>135</v>
      </c>
      <c r="J4380" t="s">
        <v>136</v>
      </c>
      <c r="K4380" t="s">
        <v>137</v>
      </c>
      <c r="L4380" t="s">
        <v>12746</v>
      </c>
      <c r="M4380" t="s">
        <v>12747</v>
      </c>
      <c r="N4380">
        <v>0.62805555499999999</v>
      </c>
      <c r="O4380">
        <v>0</v>
      </c>
      <c r="P4380">
        <v>65</v>
      </c>
      <c r="Q4380">
        <v>0</v>
      </c>
      <c r="R4380">
        <v>0</v>
      </c>
      <c r="S4380">
        <v>0</v>
      </c>
      <c r="T4380">
        <v>22</v>
      </c>
      <c r="U4380">
        <v>0</v>
      </c>
      <c r="V4380">
        <v>0</v>
      </c>
      <c r="W4380">
        <v>0</v>
      </c>
      <c r="X4380">
        <v>8.0978270526912794</v>
      </c>
      <c r="Y4380">
        <v>0</v>
      </c>
      <c r="Z4380">
        <v>0</v>
      </c>
      <c r="AA4380">
        <v>0</v>
      </c>
      <c r="AB4380">
        <v>10.101356160157385</v>
      </c>
      <c r="AC4380">
        <v>0</v>
      </c>
      <c r="AD4380">
        <v>0</v>
      </c>
      <c r="AE4380">
        <v>18.199183212848666</v>
      </c>
    </row>
    <row r="4381" spans="1:31" x14ac:dyDescent="0.25">
      <c r="A4381">
        <v>2072272</v>
      </c>
      <c r="B4381">
        <v>1</v>
      </c>
      <c r="C4381" t="s">
        <v>80</v>
      </c>
      <c r="D4381" t="s">
        <v>97</v>
      </c>
      <c r="E4381" t="s">
        <v>177</v>
      </c>
      <c r="F4381" t="s">
        <v>12748</v>
      </c>
      <c r="G4381" t="s">
        <v>183</v>
      </c>
      <c r="H4381" t="s">
        <v>143</v>
      </c>
      <c r="I4381" t="s">
        <v>135</v>
      </c>
      <c r="J4381" t="s">
        <v>136</v>
      </c>
      <c r="K4381" t="s">
        <v>137</v>
      </c>
      <c r="L4381" t="s">
        <v>12749</v>
      </c>
      <c r="M4381" t="s">
        <v>12750</v>
      </c>
      <c r="N4381">
        <v>1.610833333</v>
      </c>
      <c r="O4381">
        <v>0</v>
      </c>
      <c r="P4381">
        <v>1</v>
      </c>
      <c r="Q4381">
        <v>0</v>
      </c>
      <c r="R4381">
        <v>1</v>
      </c>
      <c r="S4381">
        <v>0</v>
      </c>
      <c r="T4381">
        <v>0</v>
      </c>
      <c r="U4381">
        <v>0</v>
      </c>
      <c r="V4381">
        <v>0</v>
      </c>
      <c r="W4381">
        <v>0</v>
      </c>
      <c r="X4381">
        <v>0.31731012318257784</v>
      </c>
      <c r="Y4381">
        <v>0</v>
      </c>
      <c r="Z4381">
        <v>0.37958305226254779</v>
      </c>
      <c r="AA4381">
        <v>0</v>
      </c>
      <c r="AB4381">
        <v>0</v>
      </c>
      <c r="AC4381">
        <v>0</v>
      </c>
      <c r="AD4381">
        <v>0</v>
      </c>
      <c r="AE4381">
        <v>0.69689317544512563</v>
      </c>
    </row>
    <row r="4382" spans="1:31" x14ac:dyDescent="0.25">
      <c r="A4382">
        <v>2072276</v>
      </c>
      <c r="B4382">
        <v>1</v>
      </c>
      <c r="C4382" t="s">
        <v>80</v>
      </c>
      <c r="D4382" t="s">
        <v>84</v>
      </c>
      <c r="E4382" t="s">
        <v>158</v>
      </c>
      <c r="F4382" t="s">
        <v>12751</v>
      </c>
      <c r="G4382" t="s">
        <v>160</v>
      </c>
      <c r="H4382" t="s">
        <v>143</v>
      </c>
      <c r="I4382" t="s">
        <v>135</v>
      </c>
      <c r="J4382" t="s">
        <v>136</v>
      </c>
      <c r="K4382" t="s">
        <v>137</v>
      </c>
      <c r="L4382" t="s">
        <v>12752</v>
      </c>
      <c r="M4382" t="s">
        <v>12753</v>
      </c>
      <c r="N4382">
        <v>4.028611111</v>
      </c>
      <c r="O4382">
        <v>0</v>
      </c>
      <c r="P4382">
        <v>0</v>
      </c>
      <c r="Q4382">
        <v>0</v>
      </c>
      <c r="R4382">
        <v>5</v>
      </c>
      <c r="S4382">
        <v>0</v>
      </c>
      <c r="T4382">
        <v>1</v>
      </c>
      <c r="U4382">
        <v>0</v>
      </c>
      <c r="V4382">
        <v>0</v>
      </c>
      <c r="W4382">
        <v>0</v>
      </c>
      <c r="X4382">
        <v>0</v>
      </c>
      <c r="Y4382">
        <v>0</v>
      </c>
      <c r="Z4382">
        <v>22.105254960869068</v>
      </c>
      <c r="AA4382">
        <v>0</v>
      </c>
      <c r="AB4382">
        <v>18.069838977141053</v>
      </c>
      <c r="AC4382">
        <v>0</v>
      </c>
      <c r="AD4382">
        <v>0</v>
      </c>
      <c r="AE4382">
        <v>40.175093938010122</v>
      </c>
    </row>
    <row r="4383" spans="1:31" x14ac:dyDescent="0.25">
      <c r="A4383">
        <v>2072283</v>
      </c>
      <c r="B4383">
        <v>1</v>
      </c>
      <c r="C4383" t="s">
        <v>81</v>
      </c>
      <c r="D4383" t="s">
        <v>120</v>
      </c>
      <c r="E4383" t="s">
        <v>131</v>
      </c>
      <c r="F4383" t="s">
        <v>4620</v>
      </c>
      <c r="G4383" t="s">
        <v>133</v>
      </c>
      <c r="H4383" t="s">
        <v>134</v>
      </c>
      <c r="I4383" t="s">
        <v>135</v>
      </c>
      <c r="J4383" t="s">
        <v>136</v>
      </c>
      <c r="K4383" t="s">
        <v>137</v>
      </c>
      <c r="L4383" t="s">
        <v>12754</v>
      </c>
      <c r="M4383" t="s">
        <v>12755</v>
      </c>
      <c r="N4383">
        <v>1.0194444439999999</v>
      </c>
      <c r="O4383">
        <v>0</v>
      </c>
      <c r="P4383">
        <v>428</v>
      </c>
      <c r="Q4383">
        <v>0</v>
      </c>
      <c r="R4383">
        <v>13</v>
      </c>
      <c r="S4383">
        <v>1</v>
      </c>
      <c r="T4383">
        <v>18</v>
      </c>
      <c r="U4383">
        <v>0</v>
      </c>
      <c r="V4383">
        <v>0</v>
      </c>
      <c r="W4383">
        <v>0</v>
      </c>
      <c r="X4383">
        <v>71.488262206077096</v>
      </c>
      <c r="Y4383">
        <v>0</v>
      </c>
      <c r="Z4383">
        <v>2.8419896946191137</v>
      </c>
      <c r="AA4383">
        <v>15.518136249796861</v>
      </c>
      <c r="AB4383">
        <v>7.3056309342305195</v>
      </c>
      <c r="AC4383">
        <v>0</v>
      </c>
      <c r="AD4383">
        <v>0</v>
      </c>
      <c r="AE4383">
        <v>97.154019084723586</v>
      </c>
    </row>
    <row r="4384" spans="1:31" x14ac:dyDescent="0.25">
      <c r="A4384">
        <v>2072286</v>
      </c>
      <c r="B4384">
        <v>1</v>
      </c>
      <c r="C4384" t="s">
        <v>80</v>
      </c>
      <c r="D4384" t="s">
        <v>99</v>
      </c>
      <c r="E4384" t="s">
        <v>177</v>
      </c>
      <c r="F4384" t="s">
        <v>12756</v>
      </c>
      <c r="G4384" t="s">
        <v>196</v>
      </c>
      <c r="H4384" t="s">
        <v>143</v>
      </c>
      <c r="I4384" t="s">
        <v>135</v>
      </c>
      <c r="J4384" t="s">
        <v>136</v>
      </c>
      <c r="K4384" t="s">
        <v>137</v>
      </c>
      <c r="L4384" t="s">
        <v>12757</v>
      </c>
      <c r="M4384" t="s">
        <v>12758</v>
      </c>
      <c r="N4384">
        <v>3.650555555</v>
      </c>
      <c r="O4384">
        <v>0</v>
      </c>
      <c r="P4384">
        <v>1</v>
      </c>
      <c r="Q4384">
        <v>0</v>
      </c>
      <c r="R4384">
        <v>0</v>
      </c>
      <c r="S4384">
        <v>0</v>
      </c>
      <c r="T4384">
        <v>0</v>
      </c>
      <c r="U4384">
        <v>0</v>
      </c>
      <c r="V4384">
        <v>0</v>
      </c>
      <c r="W4384">
        <v>0</v>
      </c>
      <c r="X4384">
        <v>0.60376523760106449</v>
      </c>
      <c r="Y4384">
        <v>0</v>
      </c>
      <c r="Z4384">
        <v>0</v>
      </c>
      <c r="AA4384">
        <v>0</v>
      </c>
      <c r="AB4384">
        <v>0</v>
      </c>
      <c r="AC4384">
        <v>0</v>
      </c>
      <c r="AD4384">
        <v>0</v>
      </c>
      <c r="AE4384">
        <v>0.60376523760106449</v>
      </c>
    </row>
    <row r="4385" spans="1:31" x14ac:dyDescent="0.25">
      <c r="A4385">
        <v>2072287</v>
      </c>
      <c r="B4385">
        <v>1</v>
      </c>
      <c r="C4385" t="s">
        <v>80</v>
      </c>
      <c r="D4385" t="s">
        <v>105</v>
      </c>
      <c r="E4385" t="s">
        <v>140</v>
      </c>
      <c r="F4385" t="s">
        <v>12759</v>
      </c>
      <c r="G4385" t="s">
        <v>142</v>
      </c>
      <c r="H4385" t="s">
        <v>143</v>
      </c>
      <c r="I4385" t="s">
        <v>135</v>
      </c>
      <c r="J4385" t="s">
        <v>136</v>
      </c>
      <c r="K4385" t="s">
        <v>137</v>
      </c>
      <c r="L4385" t="s">
        <v>12760</v>
      </c>
      <c r="M4385" t="s">
        <v>12761</v>
      </c>
      <c r="N4385">
        <v>3.5755555550000002</v>
      </c>
      <c r="O4385">
        <v>0</v>
      </c>
      <c r="P4385">
        <v>0</v>
      </c>
      <c r="Q4385">
        <v>0</v>
      </c>
      <c r="R4385">
        <v>31</v>
      </c>
      <c r="S4385">
        <v>0</v>
      </c>
      <c r="T4385">
        <v>3</v>
      </c>
      <c r="U4385">
        <v>0</v>
      </c>
      <c r="V4385">
        <v>0</v>
      </c>
      <c r="W4385">
        <v>0</v>
      </c>
      <c r="X4385">
        <v>0</v>
      </c>
      <c r="Y4385">
        <v>0</v>
      </c>
      <c r="Z4385">
        <v>66.909864607002334</v>
      </c>
      <c r="AA4385">
        <v>0</v>
      </c>
      <c r="AB4385">
        <v>25.038822113532884</v>
      </c>
      <c r="AC4385">
        <v>0</v>
      </c>
      <c r="AD4385">
        <v>0</v>
      </c>
      <c r="AE4385">
        <v>91.948686720535221</v>
      </c>
    </row>
    <row r="4386" spans="1:31" x14ac:dyDescent="0.25">
      <c r="A4386">
        <v>2072288</v>
      </c>
      <c r="B4386">
        <v>1</v>
      </c>
      <c r="C4386" t="s">
        <v>81</v>
      </c>
      <c r="D4386" t="s">
        <v>113</v>
      </c>
      <c r="E4386" t="s">
        <v>158</v>
      </c>
      <c r="F4386" t="s">
        <v>12762</v>
      </c>
      <c r="G4386" t="s">
        <v>160</v>
      </c>
      <c r="H4386" t="s">
        <v>143</v>
      </c>
      <c r="I4386" t="s">
        <v>135</v>
      </c>
      <c r="J4386" t="s">
        <v>136</v>
      </c>
      <c r="K4386" t="s">
        <v>137</v>
      </c>
      <c r="L4386" t="s">
        <v>12763</v>
      </c>
      <c r="M4386" t="s">
        <v>12764</v>
      </c>
      <c r="N4386">
        <v>1.3858333329999999</v>
      </c>
      <c r="O4386">
        <v>0</v>
      </c>
      <c r="P4386">
        <v>69</v>
      </c>
      <c r="Q4386">
        <v>0</v>
      </c>
      <c r="R4386">
        <v>0</v>
      </c>
      <c r="S4386">
        <v>0</v>
      </c>
      <c r="T4386">
        <v>0</v>
      </c>
      <c r="U4386">
        <v>0</v>
      </c>
      <c r="V4386">
        <v>0</v>
      </c>
      <c r="W4386">
        <v>0</v>
      </c>
      <c r="X4386">
        <v>20.38480673544646</v>
      </c>
      <c r="Y4386">
        <v>0</v>
      </c>
      <c r="Z4386">
        <v>0</v>
      </c>
      <c r="AA4386">
        <v>0</v>
      </c>
      <c r="AB4386">
        <v>0</v>
      </c>
      <c r="AC4386">
        <v>0</v>
      </c>
      <c r="AD4386">
        <v>0</v>
      </c>
      <c r="AE4386">
        <v>20.38480673544646</v>
      </c>
    </row>
    <row r="4387" spans="1:31" x14ac:dyDescent="0.25">
      <c r="A4387">
        <v>2072289</v>
      </c>
      <c r="B4387">
        <v>1</v>
      </c>
      <c r="C4387" t="s">
        <v>80</v>
      </c>
      <c r="D4387" t="s">
        <v>100</v>
      </c>
      <c r="E4387" t="s">
        <v>177</v>
      </c>
      <c r="F4387" t="s">
        <v>12765</v>
      </c>
      <c r="G4387" t="s">
        <v>183</v>
      </c>
      <c r="H4387" t="s">
        <v>143</v>
      </c>
      <c r="I4387" t="s">
        <v>135</v>
      </c>
      <c r="J4387" t="s">
        <v>136</v>
      </c>
      <c r="K4387" t="s">
        <v>137</v>
      </c>
      <c r="L4387" t="s">
        <v>12766</v>
      </c>
      <c r="M4387" t="s">
        <v>12767</v>
      </c>
      <c r="N4387">
        <v>4.500277777</v>
      </c>
      <c r="O4387">
        <v>0</v>
      </c>
      <c r="P4387">
        <v>1</v>
      </c>
      <c r="Q4387">
        <v>0</v>
      </c>
      <c r="R4387">
        <v>0</v>
      </c>
      <c r="S4387">
        <v>0</v>
      </c>
      <c r="T4387">
        <v>0</v>
      </c>
      <c r="U4387">
        <v>0</v>
      </c>
      <c r="V4387">
        <v>0</v>
      </c>
      <c r="W4387">
        <v>0</v>
      </c>
      <c r="X4387">
        <v>6.4368527444099996E-3</v>
      </c>
      <c r="Y4387">
        <v>0</v>
      </c>
      <c r="Z4387">
        <v>0</v>
      </c>
      <c r="AA4387">
        <v>0</v>
      </c>
      <c r="AB4387">
        <v>0</v>
      </c>
      <c r="AC4387">
        <v>0</v>
      </c>
      <c r="AD4387">
        <v>0</v>
      </c>
      <c r="AE4387">
        <v>6.4368527444099996E-3</v>
      </c>
    </row>
    <row r="4388" spans="1:31" x14ac:dyDescent="0.25">
      <c r="A4388">
        <v>2072291</v>
      </c>
      <c r="B4388">
        <v>1</v>
      </c>
      <c r="C4388" t="s">
        <v>80</v>
      </c>
      <c r="D4388" t="s">
        <v>105</v>
      </c>
      <c r="E4388" t="s">
        <v>146</v>
      </c>
      <c r="F4388" t="s">
        <v>12768</v>
      </c>
      <c r="G4388" t="s">
        <v>513</v>
      </c>
      <c r="H4388" t="s">
        <v>134</v>
      </c>
      <c r="I4388" t="s">
        <v>135</v>
      </c>
      <c r="J4388" t="s">
        <v>136</v>
      </c>
      <c r="K4388" t="s">
        <v>155</v>
      </c>
      <c r="L4388" t="s">
        <v>12769</v>
      </c>
      <c r="M4388" t="s">
        <v>12770</v>
      </c>
      <c r="N4388">
        <v>0.170833333</v>
      </c>
      <c r="O4388">
        <v>0</v>
      </c>
      <c r="P4388">
        <v>1274</v>
      </c>
      <c r="Q4388">
        <v>0</v>
      </c>
      <c r="R4388">
        <v>0</v>
      </c>
      <c r="S4388">
        <v>0</v>
      </c>
      <c r="T4388">
        <v>43</v>
      </c>
      <c r="U4388">
        <v>0</v>
      </c>
      <c r="V4388">
        <v>0</v>
      </c>
      <c r="W4388">
        <v>0</v>
      </c>
      <c r="X4388">
        <v>56.266658359134254</v>
      </c>
      <c r="Y4388">
        <v>0</v>
      </c>
      <c r="Z4388">
        <v>0</v>
      </c>
      <c r="AA4388">
        <v>0</v>
      </c>
      <c r="AB4388">
        <v>11.779425227248399</v>
      </c>
      <c r="AC4388">
        <v>0</v>
      </c>
      <c r="AD4388">
        <v>0</v>
      </c>
      <c r="AE4388">
        <v>68.04608358638265</v>
      </c>
    </row>
    <row r="4389" spans="1:31" x14ac:dyDescent="0.25">
      <c r="A4389">
        <v>2072292</v>
      </c>
      <c r="B4389">
        <v>1</v>
      </c>
      <c r="C4389" t="s">
        <v>81</v>
      </c>
      <c r="D4389" t="s">
        <v>112</v>
      </c>
      <c r="E4389" t="s">
        <v>158</v>
      </c>
      <c r="F4389" t="s">
        <v>12771</v>
      </c>
      <c r="G4389" t="s">
        <v>1283</v>
      </c>
      <c r="H4389" t="s">
        <v>143</v>
      </c>
      <c r="I4389" t="s">
        <v>135</v>
      </c>
      <c r="J4389" t="s">
        <v>136</v>
      </c>
      <c r="K4389" t="s">
        <v>137</v>
      </c>
      <c r="L4389" t="s">
        <v>12772</v>
      </c>
      <c r="M4389" t="s">
        <v>12773</v>
      </c>
      <c r="N4389">
        <v>9.7899999999999991</v>
      </c>
      <c r="O4389">
        <v>0</v>
      </c>
      <c r="P4389">
        <v>9</v>
      </c>
      <c r="Q4389">
        <v>0</v>
      </c>
      <c r="R4389">
        <v>1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3.3468657473444603</v>
      </c>
      <c r="Y4389">
        <v>0</v>
      </c>
      <c r="Z4389">
        <v>0.1355729356580225</v>
      </c>
      <c r="AA4389">
        <v>0</v>
      </c>
      <c r="AB4389">
        <v>0</v>
      </c>
      <c r="AC4389">
        <v>0</v>
      </c>
      <c r="AD4389">
        <v>0</v>
      </c>
      <c r="AE4389">
        <v>3.4824386830024827</v>
      </c>
    </row>
    <row r="4390" spans="1:31" x14ac:dyDescent="0.25">
      <c r="A4390">
        <v>2072294</v>
      </c>
      <c r="B4390">
        <v>1</v>
      </c>
      <c r="C4390" t="s">
        <v>80</v>
      </c>
      <c r="D4390" t="s">
        <v>108</v>
      </c>
      <c r="E4390" t="s">
        <v>140</v>
      </c>
      <c r="F4390" t="s">
        <v>12774</v>
      </c>
      <c r="G4390" t="s">
        <v>154</v>
      </c>
      <c r="H4390" t="s">
        <v>143</v>
      </c>
      <c r="I4390" t="s">
        <v>135</v>
      </c>
      <c r="J4390" t="s">
        <v>136</v>
      </c>
      <c r="K4390" t="s">
        <v>155</v>
      </c>
      <c r="L4390" t="s">
        <v>12775</v>
      </c>
      <c r="M4390" t="s">
        <v>12776</v>
      </c>
      <c r="N4390">
        <v>8.1601202770000008</v>
      </c>
      <c r="O4390">
        <v>0</v>
      </c>
      <c r="P4390">
        <v>67</v>
      </c>
      <c r="Q4390">
        <v>0</v>
      </c>
      <c r="R4390">
        <v>11</v>
      </c>
      <c r="S4390">
        <v>0</v>
      </c>
      <c r="T4390">
        <v>6</v>
      </c>
      <c r="U4390">
        <v>0</v>
      </c>
      <c r="V4390">
        <v>0</v>
      </c>
      <c r="W4390">
        <v>0</v>
      </c>
      <c r="X4390">
        <v>80.384414713093364</v>
      </c>
      <c r="Y4390">
        <v>0</v>
      </c>
      <c r="Z4390">
        <v>34.698281415161247</v>
      </c>
      <c r="AA4390">
        <v>0</v>
      </c>
      <c r="AB4390">
        <v>10.92433008771142</v>
      </c>
      <c r="AC4390">
        <v>0</v>
      </c>
      <c r="AD4390">
        <v>0</v>
      </c>
      <c r="AE4390">
        <v>126.00702621596604</v>
      </c>
    </row>
    <row r="4391" spans="1:31" x14ac:dyDescent="0.25">
      <c r="A4391">
        <v>2072295</v>
      </c>
      <c r="B4391">
        <v>1</v>
      </c>
      <c r="C4391" t="s">
        <v>81</v>
      </c>
      <c r="D4391" t="s">
        <v>118</v>
      </c>
      <c r="E4391" t="s">
        <v>177</v>
      </c>
      <c r="F4391" t="s">
        <v>12777</v>
      </c>
      <c r="G4391" t="s">
        <v>183</v>
      </c>
      <c r="H4391" t="s">
        <v>143</v>
      </c>
      <c r="I4391" t="s">
        <v>135</v>
      </c>
      <c r="J4391" t="s">
        <v>136</v>
      </c>
      <c r="K4391" t="s">
        <v>137</v>
      </c>
      <c r="L4391" t="s">
        <v>12778</v>
      </c>
      <c r="M4391" t="s">
        <v>12779</v>
      </c>
      <c r="N4391">
        <v>4.7450000000000001</v>
      </c>
      <c r="O4391">
        <v>0</v>
      </c>
      <c r="P4391">
        <v>1</v>
      </c>
      <c r="Q4391">
        <v>0</v>
      </c>
      <c r="R4391">
        <v>0</v>
      </c>
      <c r="S4391">
        <v>0</v>
      </c>
      <c r="T4391">
        <v>0</v>
      </c>
      <c r="U4391">
        <v>0</v>
      </c>
      <c r="V4391">
        <v>0</v>
      </c>
      <c r="W4391">
        <v>0</v>
      </c>
      <c r="X4391">
        <v>1.0037146803216002</v>
      </c>
      <c r="Y4391">
        <v>0</v>
      </c>
      <c r="Z4391">
        <v>0</v>
      </c>
      <c r="AA4391">
        <v>0</v>
      </c>
      <c r="AB4391">
        <v>0</v>
      </c>
      <c r="AC4391">
        <v>0</v>
      </c>
      <c r="AD4391">
        <v>0</v>
      </c>
      <c r="AE4391">
        <v>1.0037146803216002</v>
      </c>
    </row>
    <row r="4392" spans="1:31" x14ac:dyDescent="0.25">
      <c r="A4392">
        <v>2072297</v>
      </c>
      <c r="B4392">
        <v>1</v>
      </c>
      <c r="C4392" t="s">
        <v>81</v>
      </c>
      <c r="D4392" t="s">
        <v>126</v>
      </c>
      <c r="E4392" t="s">
        <v>140</v>
      </c>
      <c r="F4392" t="s">
        <v>1932</v>
      </c>
      <c r="G4392" t="s">
        <v>154</v>
      </c>
      <c r="H4392" t="s">
        <v>143</v>
      </c>
      <c r="I4392" t="s">
        <v>135</v>
      </c>
      <c r="J4392" t="s">
        <v>136</v>
      </c>
      <c r="K4392" t="s">
        <v>155</v>
      </c>
      <c r="L4392" t="s">
        <v>12780</v>
      </c>
      <c r="M4392" t="s">
        <v>12781</v>
      </c>
      <c r="N4392">
        <v>7.6617055550000002</v>
      </c>
      <c r="O4392">
        <v>0</v>
      </c>
      <c r="P4392">
        <v>60</v>
      </c>
      <c r="Q4392">
        <v>0</v>
      </c>
      <c r="R4392">
        <v>1</v>
      </c>
      <c r="S4392">
        <v>0</v>
      </c>
      <c r="T4392">
        <v>1</v>
      </c>
      <c r="U4392">
        <v>0</v>
      </c>
      <c r="V4392">
        <v>0</v>
      </c>
      <c r="W4392">
        <v>0</v>
      </c>
      <c r="X4392">
        <v>50.335220135778712</v>
      </c>
      <c r="Y4392">
        <v>0</v>
      </c>
      <c r="Z4392">
        <v>9.8547405213695942</v>
      </c>
      <c r="AA4392">
        <v>0</v>
      </c>
      <c r="AB4392">
        <v>1.6105930719913612E-2</v>
      </c>
      <c r="AC4392">
        <v>0</v>
      </c>
      <c r="AD4392">
        <v>0</v>
      </c>
      <c r="AE4392">
        <v>60.206066587868222</v>
      </c>
    </row>
    <row r="4393" spans="1:31" x14ac:dyDescent="0.25">
      <c r="A4393">
        <v>2072298</v>
      </c>
      <c r="B4393">
        <v>1</v>
      </c>
      <c r="C4393" t="s">
        <v>80</v>
      </c>
      <c r="D4393" t="s">
        <v>96</v>
      </c>
      <c r="E4393" t="s">
        <v>177</v>
      </c>
      <c r="F4393" t="s">
        <v>12782</v>
      </c>
      <c r="G4393" t="s">
        <v>183</v>
      </c>
      <c r="H4393" t="s">
        <v>143</v>
      </c>
      <c r="I4393" t="s">
        <v>135</v>
      </c>
      <c r="J4393" t="s">
        <v>136</v>
      </c>
      <c r="K4393" t="s">
        <v>137</v>
      </c>
      <c r="L4393" t="s">
        <v>12783</v>
      </c>
      <c r="M4393" t="s">
        <v>12784</v>
      </c>
      <c r="N4393">
        <v>0.99916666600000004</v>
      </c>
      <c r="O4393">
        <v>0</v>
      </c>
      <c r="P4393">
        <v>0</v>
      </c>
      <c r="Q4393">
        <v>0</v>
      </c>
      <c r="R4393">
        <v>0</v>
      </c>
      <c r="S4393">
        <v>0</v>
      </c>
      <c r="T4393">
        <v>1</v>
      </c>
      <c r="U4393">
        <v>0</v>
      </c>
      <c r="V4393">
        <v>0</v>
      </c>
      <c r="W4393">
        <v>0</v>
      </c>
      <c r="X4393">
        <v>0</v>
      </c>
      <c r="Y4393">
        <v>0</v>
      </c>
      <c r="Z4393">
        <v>0</v>
      </c>
      <c r="AA4393">
        <v>0</v>
      </c>
      <c r="AB4393">
        <v>0.37408355506896251</v>
      </c>
      <c r="AC4393">
        <v>0</v>
      </c>
      <c r="AD4393">
        <v>0</v>
      </c>
      <c r="AE4393">
        <v>0.37408355506896251</v>
      </c>
    </row>
    <row r="4394" spans="1:31" x14ac:dyDescent="0.25">
      <c r="A4394">
        <v>2072299</v>
      </c>
      <c r="B4394">
        <v>1</v>
      </c>
      <c r="C4394" t="s">
        <v>80</v>
      </c>
      <c r="D4394" t="s">
        <v>83</v>
      </c>
      <c r="E4394" t="s">
        <v>169</v>
      </c>
      <c r="F4394" t="s">
        <v>12785</v>
      </c>
      <c r="G4394" t="s">
        <v>273</v>
      </c>
      <c r="H4394" t="s">
        <v>134</v>
      </c>
      <c r="I4394" t="s">
        <v>135</v>
      </c>
      <c r="J4394" t="s">
        <v>136</v>
      </c>
      <c r="K4394" t="s">
        <v>155</v>
      </c>
      <c r="L4394" t="s">
        <v>12786</v>
      </c>
      <c r="M4394" t="s">
        <v>12787</v>
      </c>
      <c r="N4394">
        <v>9.4224099999999993</v>
      </c>
      <c r="O4394">
        <v>0</v>
      </c>
      <c r="P4394">
        <v>1805</v>
      </c>
      <c r="Q4394">
        <v>0</v>
      </c>
      <c r="R4394">
        <v>0</v>
      </c>
      <c r="S4394">
        <v>0</v>
      </c>
      <c r="T4394">
        <v>156</v>
      </c>
      <c r="U4394">
        <v>0</v>
      </c>
      <c r="V4394">
        <v>0</v>
      </c>
      <c r="W4394">
        <v>0</v>
      </c>
      <c r="X4394">
        <v>4243.8602847040956</v>
      </c>
      <c r="Y4394">
        <v>0</v>
      </c>
      <c r="Z4394">
        <v>0</v>
      </c>
      <c r="AA4394">
        <v>0</v>
      </c>
      <c r="AB4394">
        <v>1008.644219543699</v>
      </c>
      <c r="AC4394">
        <v>0</v>
      </c>
      <c r="AD4394">
        <v>0</v>
      </c>
      <c r="AE4394">
        <v>5252.504504247795</v>
      </c>
    </row>
    <row r="4395" spans="1:31" x14ac:dyDescent="0.25">
      <c r="A4395">
        <v>2072300</v>
      </c>
      <c r="B4395">
        <v>1</v>
      </c>
      <c r="C4395" t="s">
        <v>80</v>
      </c>
      <c r="D4395" t="s">
        <v>110</v>
      </c>
      <c r="E4395" t="s">
        <v>140</v>
      </c>
      <c r="F4395" t="s">
        <v>12788</v>
      </c>
      <c r="G4395" t="s">
        <v>154</v>
      </c>
      <c r="H4395" t="s">
        <v>143</v>
      </c>
      <c r="I4395" t="s">
        <v>135</v>
      </c>
      <c r="J4395" t="s">
        <v>136</v>
      </c>
      <c r="K4395" t="s">
        <v>155</v>
      </c>
      <c r="L4395" t="s">
        <v>12789</v>
      </c>
      <c r="M4395" t="s">
        <v>12790</v>
      </c>
      <c r="N4395">
        <v>3.5977777770000001</v>
      </c>
      <c r="O4395">
        <v>0</v>
      </c>
      <c r="P4395">
        <v>517</v>
      </c>
      <c r="Q4395">
        <v>0</v>
      </c>
      <c r="R4395">
        <v>1</v>
      </c>
      <c r="S4395">
        <v>0</v>
      </c>
      <c r="T4395">
        <v>16</v>
      </c>
      <c r="U4395">
        <v>0</v>
      </c>
      <c r="V4395">
        <v>0</v>
      </c>
      <c r="W4395">
        <v>0</v>
      </c>
      <c r="X4395">
        <v>509.00209180280672</v>
      </c>
      <c r="Y4395">
        <v>0</v>
      </c>
      <c r="Z4395">
        <v>0.33728799138666665</v>
      </c>
      <c r="AA4395">
        <v>0</v>
      </c>
      <c r="AB4395">
        <v>51.027533821755924</v>
      </c>
      <c r="AC4395">
        <v>0</v>
      </c>
      <c r="AD4395">
        <v>0</v>
      </c>
      <c r="AE4395">
        <v>560.36691361594933</v>
      </c>
    </row>
    <row r="4396" spans="1:31" x14ac:dyDescent="0.25">
      <c r="A4396">
        <v>2072301</v>
      </c>
      <c r="B4396">
        <v>1</v>
      </c>
      <c r="C4396" t="s">
        <v>80</v>
      </c>
      <c r="D4396" t="s">
        <v>90</v>
      </c>
      <c r="E4396" t="s">
        <v>169</v>
      </c>
      <c r="F4396" t="s">
        <v>12791</v>
      </c>
      <c r="G4396" t="s">
        <v>1338</v>
      </c>
      <c r="H4396" t="s">
        <v>134</v>
      </c>
      <c r="I4396" t="s">
        <v>135</v>
      </c>
      <c r="J4396" t="s">
        <v>136</v>
      </c>
      <c r="K4396" t="s">
        <v>137</v>
      </c>
      <c r="L4396" t="s">
        <v>12792</v>
      </c>
      <c r="M4396" t="s">
        <v>12793</v>
      </c>
      <c r="N4396">
        <v>2.3902777770000001</v>
      </c>
      <c r="O4396">
        <v>0</v>
      </c>
      <c r="P4396">
        <v>704</v>
      </c>
      <c r="Q4396">
        <v>0</v>
      </c>
      <c r="R4396">
        <v>0</v>
      </c>
      <c r="S4396">
        <v>0</v>
      </c>
      <c r="T4396">
        <v>78</v>
      </c>
      <c r="U4396">
        <v>0</v>
      </c>
      <c r="V4396">
        <v>1</v>
      </c>
      <c r="W4396">
        <v>0</v>
      </c>
      <c r="X4396">
        <v>400.5205124570914</v>
      </c>
      <c r="Y4396">
        <v>0</v>
      </c>
      <c r="Z4396">
        <v>0</v>
      </c>
      <c r="AA4396">
        <v>0</v>
      </c>
      <c r="AB4396">
        <v>246.77684984328027</v>
      </c>
      <c r="AC4396">
        <v>0</v>
      </c>
      <c r="AD4396">
        <v>25.389576814102533</v>
      </c>
      <c r="AE4396">
        <v>672.68693911447417</v>
      </c>
    </row>
    <row r="4397" spans="1:31" x14ac:dyDescent="0.25">
      <c r="A4397">
        <v>2072302</v>
      </c>
      <c r="B4397">
        <v>1</v>
      </c>
      <c r="C4397" t="s">
        <v>80</v>
      </c>
      <c r="D4397" t="s">
        <v>98</v>
      </c>
      <c r="E4397" t="s">
        <v>146</v>
      </c>
      <c r="F4397" t="s">
        <v>12794</v>
      </c>
      <c r="G4397" t="s">
        <v>513</v>
      </c>
      <c r="H4397" t="s">
        <v>134</v>
      </c>
      <c r="I4397" t="s">
        <v>135</v>
      </c>
      <c r="J4397" t="s">
        <v>136</v>
      </c>
      <c r="K4397" t="s">
        <v>137</v>
      </c>
      <c r="L4397" t="s">
        <v>12795</v>
      </c>
      <c r="M4397" t="s">
        <v>12796</v>
      </c>
      <c r="N4397">
        <v>1.089722222</v>
      </c>
      <c r="O4397">
        <v>0</v>
      </c>
      <c r="P4397">
        <v>20</v>
      </c>
      <c r="Q4397">
        <v>29</v>
      </c>
      <c r="R4397">
        <v>183</v>
      </c>
      <c r="S4397">
        <v>8</v>
      </c>
      <c r="T4397">
        <v>51</v>
      </c>
      <c r="U4397">
        <v>2</v>
      </c>
      <c r="V4397">
        <v>0</v>
      </c>
      <c r="W4397">
        <v>0</v>
      </c>
      <c r="X4397">
        <v>8.4953986021149479</v>
      </c>
      <c r="Y4397">
        <v>127.29096394608149</v>
      </c>
      <c r="Z4397">
        <v>445.97011650144157</v>
      </c>
      <c r="AA4397">
        <v>48.177362584332535</v>
      </c>
      <c r="AB4397">
        <v>109.03772572708762</v>
      </c>
      <c r="AC4397">
        <v>245.19043595536056</v>
      </c>
      <c r="AD4397">
        <v>0</v>
      </c>
      <c r="AE4397">
        <v>984.1620033164188</v>
      </c>
    </row>
    <row r="4398" spans="1:31" x14ac:dyDescent="0.25">
      <c r="A4398">
        <v>2072304</v>
      </c>
      <c r="B4398">
        <v>1</v>
      </c>
      <c r="C4398" t="s">
        <v>81</v>
      </c>
      <c r="D4398" t="s">
        <v>112</v>
      </c>
      <c r="E4398" t="s">
        <v>169</v>
      </c>
      <c r="F4398" t="s">
        <v>12797</v>
      </c>
      <c r="G4398" t="s">
        <v>273</v>
      </c>
      <c r="H4398" t="s">
        <v>134</v>
      </c>
      <c r="I4398" t="s">
        <v>135</v>
      </c>
      <c r="J4398" t="s">
        <v>136</v>
      </c>
      <c r="K4398" t="s">
        <v>155</v>
      </c>
      <c r="L4398" t="s">
        <v>12798</v>
      </c>
      <c r="M4398" t="s">
        <v>12799</v>
      </c>
      <c r="N4398">
        <v>7.9086111109999999</v>
      </c>
      <c r="O4398">
        <v>0</v>
      </c>
      <c r="P4398">
        <v>1247</v>
      </c>
      <c r="Q4398">
        <v>0</v>
      </c>
      <c r="R4398">
        <v>16</v>
      </c>
      <c r="S4398">
        <v>1</v>
      </c>
      <c r="T4398">
        <v>57</v>
      </c>
      <c r="U4398">
        <v>0</v>
      </c>
      <c r="V4398">
        <v>0</v>
      </c>
      <c r="W4398">
        <v>0</v>
      </c>
      <c r="X4398">
        <v>1924.22109545536</v>
      </c>
      <c r="Y4398">
        <v>0</v>
      </c>
      <c r="Z4398">
        <v>8.4075819687811499</v>
      </c>
      <c r="AA4398">
        <v>80.421425287279007</v>
      </c>
      <c r="AB4398">
        <v>1128.1628994030073</v>
      </c>
      <c r="AC4398">
        <v>0</v>
      </c>
      <c r="AD4398">
        <v>0</v>
      </c>
      <c r="AE4398">
        <v>3141.2130021144276</v>
      </c>
    </row>
    <row r="4399" spans="1:31" x14ac:dyDescent="0.25">
      <c r="A4399">
        <v>2072306</v>
      </c>
      <c r="B4399">
        <v>1</v>
      </c>
      <c r="C4399" t="s">
        <v>81</v>
      </c>
      <c r="D4399" t="s">
        <v>123</v>
      </c>
      <c r="E4399" t="s">
        <v>158</v>
      </c>
      <c r="F4399" t="s">
        <v>12800</v>
      </c>
      <c r="G4399" t="s">
        <v>154</v>
      </c>
      <c r="H4399" t="s">
        <v>143</v>
      </c>
      <c r="I4399" t="s">
        <v>135</v>
      </c>
      <c r="J4399" t="s">
        <v>136</v>
      </c>
      <c r="K4399" t="s">
        <v>155</v>
      </c>
      <c r="L4399" t="s">
        <v>12801</v>
      </c>
      <c r="M4399" t="s">
        <v>12802</v>
      </c>
      <c r="N4399">
        <v>6.9066822219999997</v>
      </c>
      <c r="O4399">
        <v>0</v>
      </c>
      <c r="P4399">
        <v>33</v>
      </c>
      <c r="Q4399">
        <v>0</v>
      </c>
      <c r="R4399">
        <v>0</v>
      </c>
      <c r="S4399">
        <v>0</v>
      </c>
      <c r="T4399">
        <v>1</v>
      </c>
      <c r="U4399">
        <v>0</v>
      </c>
      <c r="V4399">
        <v>0</v>
      </c>
      <c r="W4399">
        <v>0</v>
      </c>
      <c r="X4399">
        <v>38.241992254966938</v>
      </c>
      <c r="Y4399">
        <v>0</v>
      </c>
      <c r="Z4399">
        <v>0</v>
      </c>
      <c r="AA4399">
        <v>0</v>
      </c>
      <c r="AB4399">
        <v>2.5101118816888892E-3</v>
      </c>
      <c r="AC4399">
        <v>0</v>
      </c>
      <c r="AD4399">
        <v>0</v>
      </c>
      <c r="AE4399">
        <v>38.244502366848629</v>
      </c>
    </row>
    <row r="4400" spans="1:31" x14ac:dyDescent="0.25">
      <c r="A4400">
        <v>2072307</v>
      </c>
      <c r="B4400">
        <v>1</v>
      </c>
      <c r="C4400" t="s">
        <v>80</v>
      </c>
      <c r="D4400" t="s">
        <v>94</v>
      </c>
      <c r="E4400" t="s">
        <v>146</v>
      </c>
      <c r="F4400" t="s">
        <v>11419</v>
      </c>
      <c r="G4400" t="s">
        <v>133</v>
      </c>
      <c r="H4400" t="s">
        <v>134</v>
      </c>
      <c r="I4400" t="s">
        <v>135</v>
      </c>
      <c r="J4400" t="s">
        <v>136</v>
      </c>
      <c r="K4400" t="s">
        <v>137</v>
      </c>
      <c r="L4400" t="s">
        <v>12803</v>
      </c>
      <c r="M4400" t="s">
        <v>12804</v>
      </c>
      <c r="N4400">
        <v>0.14499999999999999</v>
      </c>
      <c r="O4400">
        <v>0</v>
      </c>
      <c r="P4400">
        <v>0</v>
      </c>
      <c r="Q4400">
        <v>15</v>
      </c>
      <c r="R4400">
        <v>4</v>
      </c>
      <c r="S4400">
        <v>7</v>
      </c>
      <c r="T4400">
        <v>0</v>
      </c>
      <c r="U4400">
        <v>4</v>
      </c>
      <c r="V4400">
        <v>0</v>
      </c>
      <c r="W4400">
        <v>0</v>
      </c>
      <c r="X4400">
        <v>0</v>
      </c>
      <c r="Y4400">
        <v>36.912670787761428</v>
      </c>
      <c r="Z4400">
        <v>1.6366397562414998</v>
      </c>
      <c r="AA4400">
        <v>7.4812516456356102</v>
      </c>
      <c r="AB4400">
        <v>0</v>
      </c>
      <c r="AC4400">
        <v>151.96772489403935</v>
      </c>
      <c r="AD4400">
        <v>0</v>
      </c>
      <c r="AE4400">
        <v>197.99828708367789</v>
      </c>
    </row>
    <row r="4401" spans="1:31" x14ac:dyDescent="0.25">
      <c r="A4401">
        <v>2072308</v>
      </c>
      <c r="B4401">
        <v>1</v>
      </c>
      <c r="C4401" t="s">
        <v>80</v>
      </c>
      <c r="D4401" t="s">
        <v>111</v>
      </c>
      <c r="E4401" t="s">
        <v>169</v>
      </c>
      <c r="F4401" t="s">
        <v>12805</v>
      </c>
      <c r="G4401" t="s">
        <v>1860</v>
      </c>
      <c r="H4401" t="s">
        <v>134</v>
      </c>
      <c r="I4401" t="s">
        <v>135</v>
      </c>
      <c r="J4401" t="s">
        <v>136</v>
      </c>
      <c r="K4401" t="s">
        <v>137</v>
      </c>
      <c r="L4401" t="s">
        <v>12806</v>
      </c>
      <c r="M4401" t="s">
        <v>12807</v>
      </c>
      <c r="N4401">
        <v>1.632777777</v>
      </c>
      <c r="O4401">
        <v>0</v>
      </c>
      <c r="P4401">
        <v>960</v>
      </c>
      <c r="Q4401">
        <v>0</v>
      </c>
      <c r="R4401">
        <v>0</v>
      </c>
      <c r="S4401">
        <v>0</v>
      </c>
      <c r="T4401">
        <v>78</v>
      </c>
      <c r="U4401">
        <v>0</v>
      </c>
      <c r="V4401">
        <v>0</v>
      </c>
      <c r="W4401">
        <v>0</v>
      </c>
      <c r="X4401">
        <v>395.88506107972324</v>
      </c>
      <c r="Y4401">
        <v>0</v>
      </c>
      <c r="Z4401">
        <v>0</v>
      </c>
      <c r="AA4401">
        <v>0</v>
      </c>
      <c r="AB4401">
        <v>74.740981890361098</v>
      </c>
      <c r="AC4401">
        <v>0</v>
      </c>
      <c r="AD4401">
        <v>0</v>
      </c>
      <c r="AE4401">
        <v>470.62604297008431</v>
      </c>
    </row>
    <row r="4402" spans="1:31" x14ac:dyDescent="0.25">
      <c r="A4402">
        <v>2072309</v>
      </c>
      <c r="B4402">
        <v>1</v>
      </c>
      <c r="C4402" t="s">
        <v>81</v>
      </c>
      <c r="D4402" t="s">
        <v>123</v>
      </c>
      <c r="E4402" t="s">
        <v>140</v>
      </c>
      <c r="F4402" t="s">
        <v>12808</v>
      </c>
      <c r="G4402" t="s">
        <v>154</v>
      </c>
      <c r="H4402" t="s">
        <v>143</v>
      </c>
      <c r="I4402" t="s">
        <v>135</v>
      </c>
      <c r="J4402" t="s">
        <v>136</v>
      </c>
      <c r="K4402" t="s">
        <v>155</v>
      </c>
      <c r="L4402" t="s">
        <v>12809</v>
      </c>
      <c r="M4402" t="s">
        <v>12810</v>
      </c>
      <c r="N4402">
        <v>9.1251877770000007</v>
      </c>
      <c r="O4402">
        <v>0</v>
      </c>
      <c r="P4402">
        <v>202</v>
      </c>
      <c r="Q4402">
        <v>0</v>
      </c>
      <c r="R4402">
        <v>5</v>
      </c>
      <c r="S4402">
        <v>0</v>
      </c>
      <c r="T4402">
        <v>7</v>
      </c>
      <c r="U4402">
        <v>0</v>
      </c>
      <c r="V4402">
        <v>0</v>
      </c>
      <c r="W4402">
        <v>0</v>
      </c>
      <c r="X4402">
        <v>335.92082722838478</v>
      </c>
      <c r="Y4402">
        <v>0</v>
      </c>
      <c r="Z4402">
        <v>15.327549906013711</v>
      </c>
      <c r="AA4402">
        <v>0</v>
      </c>
      <c r="AB4402">
        <v>19.911478609372907</v>
      </c>
      <c r="AC4402">
        <v>0</v>
      </c>
      <c r="AD4402">
        <v>0</v>
      </c>
      <c r="AE4402">
        <v>371.1598557437714</v>
      </c>
    </row>
    <row r="4403" spans="1:31" x14ac:dyDescent="0.25">
      <c r="A4403">
        <v>2072312</v>
      </c>
      <c r="B4403">
        <v>1</v>
      </c>
      <c r="C4403" t="s">
        <v>80</v>
      </c>
      <c r="D4403" t="s">
        <v>103</v>
      </c>
      <c r="E4403" t="s">
        <v>146</v>
      </c>
      <c r="F4403" t="s">
        <v>2616</v>
      </c>
      <c r="G4403" t="s">
        <v>133</v>
      </c>
      <c r="H4403" t="s">
        <v>134</v>
      </c>
      <c r="I4403" t="s">
        <v>135</v>
      </c>
      <c r="J4403" t="s">
        <v>136</v>
      </c>
      <c r="K4403" t="s">
        <v>137</v>
      </c>
      <c r="L4403" t="s">
        <v>12811</v>
      </c>
      <c r="M4403" t="s">
        <v>12812</v>
      </c>
      <c r="N4403">
        <v>0.195833333</v>
      </c>
      <c r="O4403">
        <v>0</v>
      </c>
      <c r="P4403">
        <v>27</v>
      </c>
      <c r="Q4403">
        <v>0</v>
      </c>
      <c r="R4403">
        <v>3</v>
      </c>
      <c r="S4403">
        <v>18</v>
      </c>
      <c r="T4403">
        <v>28</v>
      </c>
      <c r="U4403">
        <v>25</v>
      </c>
      <c r="V4403">
        <v>9</v>
      </c>
      <c r="W4403">
        <v>0</v>
      </c>
      <c r="X4403">
        <v>2.692582671249296</v>
      </c>
      <c r="Y4403">
        <v>0</v>
      </c>
      <c r="Z4403">
        <v>3.8436933296583334E-2</v>
      </c>
      <c r="AA4403">
        <v>38.422440417062468</v>
      </c>
      <c r="AB4403">
        <v>13.180647430121731</v>
      </c>
      <c r="AC4403">
        <v>301.9551738292941</v>
      </c>
      <c r="AD4403">
        <v>139.8218431081977</v>
      </c>
      <c r="AE4403">
        <v>496.11112438922186</v>
      </c>
    </row>
    <row r="4404" spans="1:31" x14ac:dyDescent="0.25">
      <c r="A4404">
        <v>2072314</v>
      </c>
      <c r="B4404">
        <v>1</v>
      </c>
      <c r="C4404" t="s">
        <v>80</v>
      </c>
      <c r="D4404" t="s">
        <v>100</v>
      </c>
      <c r="E4404" t="s">
        <v>131</v>
      </c>
      <c r="F4404" t="s">
        <v>12813</v>
      </c>
      <c r="G4404" t="s">
        <v>133</v>
      </c>
      <c r="H4404" t="s">
        <v>134</v>
      </c>
      <c r="I4404" t="s">
        <v>135</v>
      </c>
      <c r="J4404" t="s">
        <v>136</v>
      </c>
      <c r="K4404" t="s">
        <v>137</v>
      </c>
      <c r="L4404" t="s">
        <v>12814</v>
      </c>
      <c r="M4404" t="s">
        <v>12815</v>
      </c>
      <c r="N4404">
        <v>0.86888888799999997</v>
      </c>
      <c r="O4404">
        <v>0</v>
      </c>
      <c r="P4404">
        <v>376</v>
      </c>
      <c r="Q4404">
        <v>1</v>
      </c>
      <c r="R4404">
        <v>39</v>
      </c>
      <c r="S4404">
        <v>0</v>
      </c>
      <c r="T4404">
        <v>54</v>
      </c>
      <c r="U4404">
        <v>0</v>
      </c>
      <c r="V4404">
        <v>0</v>
      </c>
      <c r="W4404">
        <v>0</v>
      </c>
      <c r="X4404">
        <v>108.36663929458643</v>
      </c>
      <c r="Y4404">
        <v>13.164023959938673</v>
      </c>
      <c r="Z4404">
        <v>35.576393507468268</v>
      </c>
      <c r="AA4404">
        <v>0</v>
      </c>
      <c r="AB4404">
        <v>111.1127004771064</v>
      </c>
      <c r="AC4404">
        <v>0</v>
      </c>
      <c r="AD4404">
        <v>0</v>
      </c>
      <c r="AE4404">
        <v>268.21975723909975</v>
      </c>
    </row>
    <row r="4405" spans="1:31" x14ac:dyDescent="0.25">
      <c r="A4405">
        <v>2072321</v>
      </c>
      <c r="B4405">
        <v>1</v>
      </c>
      <c r="C4405" t="s">
        <v>81</v>
      </c>
      <c r="D4405" t="s">
        <v>122</v>
      </c>
      <c r="E4405" t="s">
        <v>169</v>
      </c>
      <c r="F4405" t="s">
        <v>10602</v>
      </c>
      <c r="G4405" t="s">
        <v>154</v>
      </c>
      <c r="H4405" t="s">
        <v>134</v>
      </c>
      <c r="I4405" t="s">
        <v>135</v>
      </c>
      <c r="J4405" t="s">
        <v>136</v>
      </c>
      <c r="K4405" t="s">
        <v>155</v>
      </c>
      <c r="L4405" t="s">
        <v>12816</v>
      </c>
      <c r="M4405" t="s">
        <v>12817</v>
      </c>
      <c r="N4405">
        <v>8.255539722</v>
      </c>
      <c r="O4405">
        <v>0</v>
      </c>
      <c r="P4405">
        <v>33</v>
      </c>
      <c r="Q4405">
        <v>0</v>
      </c>
      <c r="R4405">
        <v>0</v>
      </c>
      <c r="S4405">
        <v>0</v>
      </c>
      <c r="T4405">
        <v>1</v>
      </c>
      <c r="U4405">
        <v>0</v>
      </c>
      <c r="V4405">
        <v>0</v>
      </c>
      <c r="W4405">
        <v>0</v>
      </c>
      <c r="X4405">
        <v>43.278727220870763</v>
      </c>
      <c r="Y4405">
        <v>0</v>
      </c>
      <c r="Z4405">
        <v>0</v>
      </c>
      <c r="AA4405">
        <v>0</v>
      </c>
      <c r="AB4405">
        <v>0.21655443021441001</v>
      </c>
      <c r="AC4405">
        <v>0</v>
      </c>
      <c r="AD4405">
        <v>0</v>
      </c>
      <c r="AE4405">
        <v>43.495281651085172</v>
      </c>
    </row>
    <row r="4406" spans="1:31" x14ac:dyDescent="0.25">
      <c r="A4406">
        <v>2072329</v>
      </c>
      <c r="B4406">
        <v>1</v>
      </c>
      <c r="C4406" t="s">
        <v>80</v>
      </c>
      <c r="D4406" t="s">
        <v>103</v>
      </c>
      <c r="E4406" t="s">
        <v>140</v>
      </c>
      <c r="F4406" t="s">
        <v>12100</v>
      </c>
      <c r="G4406" t="s">
        <v>1552</v>
      </c>
      <c r="H4406" t="s">
        <v>143</v>
      </c>
      <c r="I4406" t="s">
        <v>135</v>
      </c>
      <c r="J4406" t="s">
        <v>136</v>
      </c>
      <c r="K4406" t="s">
        <v>137</v>
      </c>
      <c r="L4406" t="s">
        <v>12818</v>
      </c>
      <c r="M4406" t="s">
        <v>12819</v>
      </c>
      <c r="N4406">
        <v>1.5619444440000001</v>
      </c>
      <c r="O4406">
        <v>0</v>
      </c>
      <c r="P4406">
        <v>0</v>
      </c>
      <c r="Q4406">
        <v>0</v>
      </c>
      <c r="R4406">
        <v>1</v>
      </c>
      <c r="S4406">
        <v>0</v>
      </c>
      <c r="T4406">
        <v>1</v>
      </c>
      <c r="U4406">
        <v>0</v>
      </c>
      <c r="V4406">
        <v>0</v>
      </c>
      <c r="W4406">
        <v>0</v>
      </c>
      <c r="X4406">
        <v>0</v>
      </c>
      <c r="Y4406">
        <v>0</v>
      </c>
      <c r="Z4406">
        <v>1.7262530043882083</v>
      </c>
      <c r="AA4406">
        <v>0</v>
      </c>
      <c r="AB4406">
        <v>3.9108088985182539</v>
      </c>
      <c r="AC4406">
        <v>0</v>
      </c>
      <c r="AD4406">
        <v>0</v>
      </c>
      <c r="AE4406">
        <v>5.6370619029064617</v>
      </c>
    </row>
    <row r="4407" spans="1:31" x14ac:dyDescent="0.25">
      <c r="A4407">
        <v>2072331</v>
      </c>
      <c r="B4407">
        <v>1</v>
      </c>
      <c r="C4407" t="s">
        <v>80</v>
      </c>
      <c r="D4407" t="s">
        <v>90</v>
      </c>
      <c r="E4407" t="s">
        <v>158</v>
      </c>
      <c r="F4407" t="s">
        <v>12820</v>
      </c>
      <c r="G4407" t="s">
        <v>154</v>
      </c>
      <c r="H4407" t="s">
        <v>143</v>
      </c>
      <c r="I4407" t="s">
        <v>135</v>
      </c>
      <c r="J4407" t="s">
        <v>136</v>
      </c>
      <c r="K4407" t="s">
        <v>155</v>
      </c>
      <c r="L4407" t="s">
        <v>12821</v>
      </c>
      <c r="M4407" t="s">
        <v>12822</v>
      </c>
      <c r="N4407">
        <v>9.0564461109999996</v>
      </c>
      <c r="O4407">
        <v>0</v>
      </c>
      <c r="P4407">
        <v>109</v>
      </c>
      <c r="Q4407">
        <v>0</v>
      </c>
      <c r="R4407">
        <v>0</v>
      </c>
      <c r="S4407">
        <v>0</v>
      </c>
      <c r="T4407">
        <v>6</v>
      </c>
      <c r="U4407">
        <v>0</v>
      </c>
      <c r="V4407">
        <v>0</v>
      </c>
      <c r="W4407">
        <v>0</v>
      </c>
      <c r="X4407">
        <v>251.20208456159452</v>
      </c>
      <c r="Y4407">
        <v>0</v>
      </c>
      <c r="Z4407">
        <v>0</v>
      </c>
      <c r="AA4407">
        <v>0</v>
      </c>
      <c r="AB4407">
        <v>53.987535316713469</v>
      </c>
      <c r="AC4407">
        <v>0</v>
      </c>
      <c r="AD4407">
        <v>0</v>
      </c>
      <c r="AE4407">
        <v>305.18961987830801</v>
      </c>
    </row>
    <row r="4408" spans="1:31" x14ac:dyDescent="0.25">
      <c r="A4408">
        <v>2072337</v>
      </c>
      <c r="B4408">
        <v>1</v>
      </c>
      <c r="C4408" t="s">
        <v>81</v>
      </c>
      <c r="D4408" t="s">
        <v>128</v>
      </c>
      <c r="E4408" t="s">
        <v>177</v>
      </c>
      <c r="F4408" t="s">
        <v>12823</v>
      </c>
      <c r="G4408" t="s">
        <v>179</v>
      </c>
      <c r="H4408" t="s">
        <v>143</v>
      </c>
      <c r="I4408" t="s">
        <v>135</v>
      </c>
      <c r="J4408" t="s">
        <v>136</v>
      </c>
      <c r="K4408" t="s">
        <v>137</v>
      </c>
      <c r="L4408" t="s">
        <v>12824</v>
      </c>
      <c r="M4408" t="s">
        <v>12825</v>
      </c>
      <c r="N4408">
        <v>2.1666666659999998</v>
      </c>
      <c r="O4408">
        <v>0</v>
      </c>
      <c r="P4408">
        <v>4</v>
      </c>
      <c r="Q4408">
        <v>0</v>
      </c>
      <c r="R4408">
        <v>0</v>
      </c>
      <c r="S4408">
        <v>0</v>
      </c>
      <c r="T4408">
        <v>0</v>
      </c>
      <c r="U4408">
        <v>0</v>
      </c>
      <c r="V4408">
        <v>0</v>
      </c>
      <c r="W4408">
        <v>0</v>
      </c>
      <c r="X4408">
        <v>1.9509223386798933</v>
      </c>
      <c r="Y4408">
        <v>0</v>
      </c>
      <c r="Z4408">
        <v>0</v>
      </c>
      <c r="AA4408">
        <v>0</v>
      </c>
      <c r="AB4408">
        <v>0</v>
      </c>
      <c r="AC4408">
        <v>0</v>
      </c>
      <c r="AD4408">
        <v>0</v>
      </c>
      <c r="AE4408">
        <v>1.9509223386798933</v>
      </c>
    </row>
    <row r="4409" spans="1:31" x14ac:dyDescent="0.25">
      <c r="A4409">
        <v>2072338</v>
      </c>
      <c r="B4409">
        <v>1</v>
      </c>
      <c r="C4409" t="s">
        <v>80</v>
      </c>
      <c r="D4409" t="s">
        <v>98</v>
      </c>
      <c r="E4409" t="s">
        <v>158</v>
      </c>
      <c r="F4409" t="s">
        <v>12826</v>
      </c>
      <c r="G4409" t="s">
        <v>154</v>
      </c>
      <c r="H4409" t="s">
        <v>143</v>
      </c>
      <c r="I4409" t="s">
        <v>135</v>
      </c>
      <c r="J4409" t="s">
        <v>136</v>
      </c>
      <c r="K4409" t="s">
        <v>155</v>
      </c>
      <c r="L4409" t="s">
        <v>12827</v>
      </c>
      <c r="M4409" t="s">
        <v>12828</v>
      </c>
      <c r="N4409">
        <v>2.9789888879999999</v>
      </c>
      <c r="O4409">
        <v>0</v>
      </c>
      <c r="P4409">
        <v>5</v>
      </c>
      <c r="Q4409">
        <v>0</v>
      </c>
      <c r="R4409">
        <v>18</v>
      </c>
      <c r="S4409">
        <v>0</v>
      </c>
      <c r="T4409">
        <v>9</v>
      </c>
      <c r="U4409">
        <v>0</v>
      </c>
      <c r="V4409">
        <v>0</v>
      </c>
      <c r="W4409">
        <v>0</v>
      </c>
      <c r="X4409">
        <v>6.0323833854108075</v>
      </c>
      <c r="Y4409">
        <v>0</v>
      </c>
      <c r="Z4409">
        <v>92.973861627768997</v>
      </c>
      <c r="AA4409">
        <v>0</v>
      </c>
      <c r="AB4409">
        <v>66.759389992266378</v>
      </c>
      <c r="AC4409">
        <v>0</v>
      </c>
      <c r="AD4409">
        <v>0</v>
      </c>
      <c r="AE4409">
        <v>165.7656350054462</v>
      </c>
    </row>
    <row r="4410" spans="1:31" x14ac:dyDescent="0.25">
      <c r="A4410">
        <v>2072340</v>
      </c>
      <c r="B4410">
        <v>1</v>
      </c>
      <c r="C4410" t="s">
        <v>80</v>
      </c>
      <c r="D4410" t="s">
        <v>84</v>
      </c>
      <c r="E4410" t="s">
        <v>131</v>
      </c>
      <c r="F4410" t="s">
        <v>9827</v>
      </c>
      <c r="G4410" t="s">
        <v>133</v>
      </c>
      <c r="H4410" t="s">
        <v>134</v>
      </c>
      <c r="I4410" t="s">
        <v>135</v>
      </c>
      <c r="J4410" t="s">
        <v>136</v>
      </c>
      <c r="K4410" t="s">
        <v>137</v>
      </c>
      <c r="L4410" t="s">
        <v>12829</v>
      </c>
      <c r="M4410" t="s">
        <v>12830</v>
      </c>
      <c r="N4410">
        <v>0.17111111100000001</v>
      </c>
      <c r="O4410">
        <v>6</v>
      </c>
      <c r="P4410">
        <v>1198</v>
      </c>
      <c r="Q4410">
        <v>12</v>
      </c>
      <c r="R4410">
        <v>265</v>
      </c>
      <c r="S4410">
        <v>27</v>
      </c>
      <c r="T4410">
        <v>179</v>
      </c>
      <c r="U4410">
        <v>1</v>
      </c>
      <c r="V4410">
        <v>0</v>
      </c>
      <c r="W4410">
        <v>0.68768428137622883</v>
      </c>
      <c r="X4410">
        <v>59.47591183375593</v>
      </c>
      <c r="Y4410">
        <v>3.5812399590834532</v>
      </c>
      <c r="Z4410">
        <v>23.875060138315707</v>
      </c>
      <c r="AA4410">
        <v>28.477321630720354</v>
      </c>
      <c r="AB4410">
        <v>35.143431456932596</v>
      </c>
      <c r="AC4410">
        <v>27.010113713442689</v>
      </c>
      <c r="AD4410">
        <v>0</v>
      </c>
      <c r="AE4410">
        <v>178.25076301362694</v>
      </c>
    </row>
    <row r="4411" spans="1:31" x14ac:dyDescent="0.25">
      <c r="A4411">
        <v>2072341</v>
      </c>
      <c r="B4411">
        <v>1</v>
      </c>
      <c r="C4411" t="s">
        <v>80</v>
      </c>
      <c r="D4411" t="s">
        <v>84</v>
      </c>
      <c r="E4411" t="s">
        <v>177</v>
      </c>
      <c r="F4411" t="s">
        <v>9142</v>
      </c>
      <c r="G4411" t="s">
        <v>179</v>
      </c>
      <c r="H4411" t="s">
        <v>143</v>
      </c>
      <c r="I4411" t="s">
        <v>135</v>
      </c>
      <c r="J4411" t="s">
        <v>136</v>
      </c>
      <c r="K4411" t="s">
        <v>137</v>
      </c>
      <c r="L4411" t="s">
        <v>12831</v>
      </c>
      <c r="M4411" t="s">
        <v>12832</v>
      </c>
      <c r="N4411">
        <v>10.010833333000001</v>
      </c>
      <c r="O4411">
        <v>0</v>
      </c>
      <c r="P4411">
        <v>0</v>
      </c>
      <c r="Q4411">
        <v>0</v>
      </c>
      <c r="R4411">
        <v>0</v>
      </c>
      <c r="S4411">
        <v>0</v>
      </c>
      <c r="T4411">
        <v>1</v>
      </c>
      <c r="U4411">
        <v>0</v>
      </c>
      <c r="V4411">
        <v>0</v>
      </c>
      <c r="W4411">
        <v>0</v>
      </c>
      <c r="X4411">
        <v>0</v>
      </c>
      <c r="Y4411">
        <v>0</v>
      </c>
      <c r="Z4411">
        <v>0</v>
      </c>
      <c r="AA4411">
        <v>0</v>
      </c>
      <c r="AB4411">
        <v>9.799801589970734</v>
      </c>
      <c r="AC4411">
        <v>0</v>
      </c>
      <c r="AD4411">
        <v>0</v>
      </c>
      <c r="AE4411">
        <v>9.799801589970734</v>
      </c>
    </row>
    <row r="4412" spans="1:31" x14ac:dyDescent="0.25">
      <c r="A4412">
        <v>2072348</v>
      </c>
      <c r="B4412">
        <v>1</v>
      </c>
      <c r="C4412" t="s">
        <v>80</v>
      </c>
      <c r="D4412" t="s">
        <v>106</v>
      </c>
      <c r="E4412" t="s">
        <v>131</v>
      </c>
      <c r="F4412" t="s">
        <v>10367</v>
      </c>
      <c r="G4412" t="s">
        <v>154</v>
      </c>
      <c r="H4412" t="s">
        <v>134</v>
      </c>
      <c r="I4412" t="s">
        <v>135</v>
      </c>
      <c r="J4412" t="s">
        <v>136</v>
      </c>
      <c r="K4412" t="s">
        <v>155</v>
      </c>
      <c r="L4412" t="s">
        <v>12833</v>
      </c>
      <c r="M4412" t="s">
        <v>12834</v>
      </c>
      <c r="N4412">
        <v>7.8390044440000004</v>
      </c>
      <c r="O4412">
        <v>2</v>
      </c>
      <c r="P4412">
        <v>692</v>
      </c>
      <c r="Q4412">
        <v>85</v>
      </c>
      <c r="R4412">
        <v>143</v>
      </c>
      <c r="S4412">
        <v>7</v>
      </c>
      <c r="T4412">
        <v>85</v>
      </c>
      <c r="U4412">
        <v>1</v>
      </c>
      <c r="V4412">
        <v>0</v>
      </c>
      <c r="W4412">
        <v>4.2970088560577899</v>
      </c>
      <c r="X4412">
        <v>1028.5492866561056</v>
      </c>
      <c r="Y4412">
        <v>1221.9811144962121</v>
      </c>
      <c r="Z4412">
        <v>940.90025306421865</v>
      </c>
      <c r="AA4412">
        <v>247.45025558157377</v>
      </c>
      <c r="AB4412">
        <v>677.24751215694459</v>
      </c>
      <c r="AC4412">
        <v>7.3957076116475537</v>
      </c>
      <c r="AD4412">
        <v>0</v>
      </c>
      <c r="AE4412">
        <v>4127.8211384227598</v>
      </c>
    </row>
    <row r="4413" spans="1:31" x14ac:dyDescent="0.25">
      <c r="A4413">
        <v>2072356</v>
      </c>
      <c r="B4413">
        <v>1</v>
      </c>
      <c r="C4413" t="s">
        <v>80</v>
      </c>
      <c r="D4413" t="s">
        <v>100</v>
      </c>
      <c r="E4413" t="s">
        <v>146</v>
      </c>
      <c r="F4413" t="s">
        <v>12835</v>
      </c>
      <c r="G4413" t="s">
        <v>273</v>
      </c>
      <c r="H4413" t="s">
        <v>134</v>
      </c>
      <c r="I4413" t="s">
        <v>135</v>
      </c>
      <c r="J4413" t="s">
        <v>136</v>
      </c>
      <c r="K4413" t="s">
        <v>155</v>
      </c>
      <c r="L4413" t="s">
        <v>12836</v>
      </c>
      <c r="M4413" t="s">
        <v>12837</v>
      </c>
      <c r="N4413">
        <v>2.741804444</v>
      </c>
      <c r="O4413">
        <v>4</v>
      </c>
      <c r="P4413">
        <v>338</v>
      </c>
      <c r="Q4413">
        <v>3</v>
      </c>
      <c r="R4413">
        <v>58</v>
      </c>
      <c r="S4413">
        <v>15</v>
      </c>
      <c r="T4413">
        <v>80</v>
      </c>
      <c r="U4413">
        <v>4</v>
      </c>
      <c r="V4413">
        <v>0</v>
      </c>
      <c r="W4413">
        <v>7.2943175893384904</v>
      </c>
      <c r="X4413">
        <v>436.85910331879205</v>
      </c>
      <c r="Y4413">
        <v>9.2122453128362451</v>
      </c>
      <c r="Z4413">
        <v>212.5715448264811</v>
      </c>
      <c r="AA4413">
        <v>203.44472620344686</v>
      </c>
      <c r="AB4413">
        <v>239.41536736168527</v>
      </c>
      <c r="AC4413">
        <v>608.52981698117583</v>
      </c>
      <c r="AD4413">
        <v>0</v>
      </c>
      <c r="AE4413">
        <v>1717.3271215937557</v>
      </c>
    </row>
    <row r="4414" spans="1:31" x14ac:dyDescent="0.25">
      <c r="A4414">
        <v>2072364</v>
      </c>
      <c r="B4414">
        <v>1</v>
      </c>
      <c r="C4414" t="s">
        <v>80</v>
      </c>
      <c r="D4414" t="s">
        <v>87</v>
      </c>
      <c r="E4414" t="s">
        <v>177</v>
      </c>
      <c r="F4414" t="s">
        <v>12838</v>
      </c>
      <c r="G4414" t="s">
        <v>1007</v>
      </c>
      <c r="H4414" t="s">
        <v>143</v>
      </c>
      <c r="I4414" t="s">
        <v>135</v>
      </c>
      <c r="J4414" t="s">
        <v>136</v>
      </c>
      <c r="K4414" t="s">
        <v>137</v>
      </c>
      <c r="L4414" t="s">
        <v>12839</v>
      </c>
      <c r="M4414" t="s">
        <v>12840</v>
      </c>
      <c r="N4414">
        <v>6.4302777769999997</v>
      </c>
      <c r="O4414">
        <v>0</v>
      </c>
      <c r="P4414">
        <v>5</v>
      </c>
      <c r="Q4414">
        <v>0</v>
      </c>
      <c r="R4414">
        <v>0</v>
      </c>
      <c r="S4414">
        <v>0</v>
      </c>
      <c r="T4414">
        <v>0</v>
      </c>
      <c r="U4414">
        <v>0</v>
      </c>
      <c r="V4414">
        <v>0</v>
      </c>
      <c r="W4414">
        <v>0</v>
      </c>
      <c r="X4414">
        <v>4.9005908142853132</v>
      </c>
      <c r="Y4414">
        <v>0</v>
      </c>
      <c r="Z4414">
        <v>0</v>
      </c>
      <c r="AA4414">
        <v>0</v>
      </c>
      <c r="AB4414">
        <v>0</v>
      </c>
      <c r="AC4414">
        <v>0</v>
      </c>
      <c r="AD4414">
        <v>0</v>
      </c>
      <c r="AE4414">
        <v>4.9005908142853132</v>
      </c>
    </row>
    <row r="4415" spans="1:31" x14ac:dyDescent="0.25">
      <c r="A4415">
        <v>2072379</v>
      </c>
      <c r="B4415">
        <v>1</v>
      </c>
      <c r="C4415" t="s">
        <v>80</v>
      </c>
      <c r="D4415" t="s">
        <v>95</v>
      </c>
      <c r="E4415" t="s">
        <v>177</v>
      </c>
      <c r="F4415" t="s">
        <v>12841</v>
      </c>
      <c r="G4415" t="s">
        <v>183</v>
      </c>
      <c r="H4415" t="s">
        <v>143</v>
      </c>
      <c r="I4415" t="s">
        <v>135</v>
      </c>
      <c r="J4415" t="s">
        <v>136</v>
      </c>
      <c r="K4415" t="s">
        <v>137</v>
      </c>
      <c r="L4415" t="s">
        <v>12842</v>
      </c>
      <c r="M4415" t="s">
        <v>12843</v>
      </c>
      <c r="N4415">
        <v>1.970555555</v>
      </c>
      <c r="O4415">
        <v>0</v>
      </c>
      <c r="P4415">
        <v>1</v>
      </c>
      <c r="Q4415">
        <v>0</v>
      </c>
      <c r="R4415">
        <v>0</v>
      </c>
      <c r="S4415">
        <v>0</v>
      </c>
      <c r="T4415">
        <v>0</v>
      </c>
      <c r="U4415">
        <v>0</v>
      </c>
      <c r="V4415">
        <v>0</v>
      </c>
      <c r="W4415">
        <v>0</v>
      </c>
      <c r="X4415">
        <v>0.42372442413020167</v>
      </c>
      <c r="Y4415">
        <v>0</v>
      </c>
      <c r="Z4415">
        <v>0</v>
      </c>
      <c r="AA4415">
        <v>0</v>
      </c>
      <c r="AB4415">
        <v>0</v>
      </c>
      <c r="AC4415">
        <v>0</v>
      </c>
      <c r="AD4415">
        <v>0</v>
      </c>
      <c r="AE4415">
        <v>0.42372442413020167</v>
      </c>
    </row>
    <row r="4416" spans="1:31" x14ac:dyDescent="0.25">
      <c r="A4416">
        <v>2072384</v>
      </c>
      <c r="B4416">
        <v>1</v>
      </c>
      <c r="C4416" t="s">
        <v>81</v>
      </c>
      <c r="D4416" t="s">
        <v>112</v>
      </c>
      <c r="E4416" t="s">
        <v>177</v>
      </c>
      <c r="F4416" t="s">
        <v>12844</v>
      </c>
      <c r="G4416" t="s">
        <v>183</v>
      </c>
      <c r="H4416" t="s">
        <v>143</v>
      </c>
      <c r="I4416" t="s">
        <v>135</v>
      </c>
      <c r="J4416" t="s">
        <v>136</v>
      </c>
      <c r="K4416" t="s">
        <v>137</v>
      </c>
      <c r="L4416" t="s">
        <v>12845</v>
      </c>
      <c r="M4416" t="s">
        <v>12846</v>
      </c>
      <c r="N4416">
        <v>5.5033333329999996</v>
      </c>
      <c r="O4416">
        <v>0</v>
      </c>
      <c r="P4416">
        <v>0</v>
      </c>
      <c r="Q4416">
        <v>0</v>
      </c>
      <c r="R4416">
        <v>3</v>
      </c>
      <c r="S4416">
        <v>0</v>
      </c>
      <c r="T4416">
        <v>0</v>
      </c>
      <c r="U4416">
        <v>0</v>
      </c>
      <c r="V4416">
        <v>0</v>
      </c>
      <c r="W4416">
        <v>0</v>
      </c>
      <c r="X4416">
        <v>0</v>
      </c>
      <c r="Y4416">
        <v>0</v>
      </c>
      <c r="Z4416">
        <v>1.4492600336711616</v>
      </c>
      <c r="AA4416">
        <v>0</v>
      </c>
      <c r="AB4416">
        <v>0</v>
      </c>
      <c r="AC4416">
        <v>0</v>
      </c>
      <c r="AD4416">
        <v>0</v>
      </c>
      <c r="AE4416">
        <v>1.4492600336711616</v>
      </c>
    </row>
    <row r="4417" spans="1:31" x14ac:dyDescent="0.25">
      <c r="A4417">
        <v>2072400</v>
      </c>
      <c r="B4417">
        <v>1</v>
      </c>
      <c r="C4417" t="s">
        <v>80</v>
      </c>
      <c r="D4417" t="s">
        <v>103</v>
      </c>
      <c r="E4417" t="s">
        <v>131</v>
      </c>
      <c r="F4417" t="s">
        <v>2137</v>
      </c>
      <c r="G4417" t="s">
        <v>154</v>
      </c>
      <c r="H4417" t="s">
        <v>134</v>
      </c>
      <c r="I4417" t="s">
        <v>135</v>
      </c>
      <c r="J4417" t="s">
        <v>136</v>
      </c>
      <c r="K4417" t="s">
        <v>155</v>
      </c>
      <c r="L4417" t="s">
        <v>12847</v>
      </c>
      <c r="M4417" t="s">
        <v>12848</v>
      </c>
      <c r="N4417">
        <v>2.9449999999999998</v>
      </c>
      <c r="O4417">
        <v>12</v>
      </c>
      <c r="P4417">
        <v>1619</v>
      </c>
      <c r="Q4417">
        <v>6</v>
      </c>
      <c r="R4417">
        <v>245</v>
      </c>
      <c r="S4417">
        <v>12</v>
      </c>
      <c r="T4417">
        <v>172</v>
      </c>
      <c r="U4417">
        <v>0</v>
      </c>
      <c r="V4417">
        <v>0</v>
      </c>
      <c r="W4417">
        <v>15.568394467789226</v>
      </c>
      <c r="X4417">
        <v>1054.3441326929137</v>
      </c>
      <c r="Y4417">
        <v>156.41362536657493</v>
      </c>
      <c r="Z4417">
        <v>455.90449132555682</v>
      </c>
      <c r="AA4417">
        <v>60.255375669249865</v>
      </c>
      <c r="AB4417">
        <v>353.76722419981496</v>
      </c>
      <c r="AC4417">
        <v>0</v>
      </c>
      <c r="AD4417">
        <v>0</v>
      </c>
      <c r="AE4417">
        <v>2096.2532437218993</v>
      </c>
    </row>
    <row r="4418" spans="1:31" x14ac:dyDescent="0.25">
      <c r="A4418">
        <v>2072410</v>
      </c>
      <c r="B4418">
        <v>1</v>
      </c>
      <c r="C4418" t="s">
        <v>80</v>
      </c>
      <c r="D4418" t="s">
        <v>105</v>
      </c>
      <c r="E4418" t="s">
        <v>140</v>
      </c>
      <c r="F4418" t="s">
        <v>12849</v>
      </c>
      <c r="G4418" t="s">
        <v>273</v>
      </c>
      <c r="H4418" t="s">
        <v>143</v>
      </c>
      <c r="I4418" t="s">
        <v>135</v>
      </c>
      <c r="J4418" t="s">
        <v>136</v>
      </c>
      <c r="K4418" t="s">
        <v>155</v>
      </c>
      <c r="L4418" t="s">
        <v>12850</v>
      </c>
      <c r="M4418" t="s">
        <v>12851</v>
      </c>
      <c r="N4418">
        <v>8.8244444439999992</v>
      </c>
      <c r="O4418">
        <v>0</v>
      </c>
      <c r="P4418">
        <v>483</v>
      </c>
      <c r="Q4418">
        <v>0</v>
      </c>
      <c r="R4418">
        <v>0</v>
      </c>
      <c r="S4418">
        <v>0</v>
      </c>
      <c r="T4418">
        <v>9</v>
      </c>
      <c r="U4418">
        <v>0</v>
      </c>
      <c r="V4418">
        <v>0</v>
      </c>
      <c r="W4418">
        <v>0</v>
      </c>
      <c r="X4418">
        <v>1151.4825139270665</v>
      </c>
      <c r="Y4418">
        <v>0</v>
      </c>
      <c r="Z4418">
        <v>0</v>
      </c>
      <c r="AA4418">
        <v>0</v>
      </c>
      <c r="AB4418">
        <v>76.227240587704344</v>
      </c>
      <c r="AC4418">
        <v>0</v>
      </c>
      <c r="AD4418">
        <v>0</v>
      </c>
      <c r="AE4418">
        <v>1227.7097545147708</v>
      </c>
    </row>
    <row r="4419" spans="1:31" x14ac:dyDescent="0.25">
      <c r="A4419">
        <v>2072413</v>
      </c>
      <c r="B4419">
        <v>1</v>
      </c>
      <c r="C4419" t="s">
        <v>81</v>
      </c>
      <c r="D4419" t="s">
        <v>128</v>
      </c>
      <c r="E4419" t="s">
        <v>158</v>
      </c>
      <c r="F4419" t="s">
        <v>12852</v>
      </c>
      <c r="G4419" t="s">
        <v>273</v>
      </c>
      <c r="H4419" t="s">
        <v>143</v>
      </c>
      <c r="I4419" t="s">
        <v>135</v>
      </c>
      <c r="J4419" t="s">
        <v>136</v>
      </c>
      <c r="K4419" t="s">
        <v>155</v>
      </c>
      <c r="L4419" t="s">
        <v>12853</v>
      </c>
      <c r="M4419" t="s">
        <v>12854</v>
      </c>
      <c r="N4419">
        <v>2.1510111109999999</v>
      </c>
      <c r="O4419">
        <v>0</v>
      </c>
      <c r="P4419">
        <v>46</v>
      </c>
      <c r="Q4419">
        <v>0</v>
      </c>
      <c r="R4419">
        <v>0</v>
      </c>
      <c r="S4419">
        <v>0</v>
      </c>
      <c r="T4419">
        <v>20</v>
      </c>
      <c r="U4419">
        <v>0</v>
      </c>
      <c r="V4419">
        <v>0</v>
      </c>
      <c r="W4419">
        <v>0</v>
      </c>
      <c r="X4419">
        <v>16.534319499159587</v>
      </c>
      <c r="Y4419">
        <v>0</v>
      </c>
      <c r="Z4419">
        <v>0</v>
      </c>
      <c r="AA4419">
        <v>0</v>
      </c>
      <c r="AB4419">
        <v>20.907679915812533</v>
      </c>
      <c r="AC4419">
        <v>0</v>
      </c>
      <c r="AD4419">
        <v>0</v>
      </c>
      <c r="AE4419">
        <v>37.441999414972116</v>
      </c>
    </row>
    <row r="4420" spans="1:31" x14ac:dyDescent="0.25">
      <c r="A4420">
        <v>2072416</v>
      </c>
      <c r="B4420">
        <v>1</v>
      </c>
      <c r="C4420" t="s">
        <v>81</v>
      </c>
      <c r="D4420" t="s">
        <v>119</v>
      </c>
      <c r="E4420" t="s">
        <v>158</v>
      </c>
      <c r="F4420" t="s">
        <v>12855</v>
      </c>
      <c r="G4420" t="s">
        <v>160</v>
      </c>
      <c r="H4420" t="s">
        <v>143</v>
      </c>
      <c r="I4420" t="s">
        <v>135</v>
      </c>
      <c r="J4420" t="s">
        <v>136</v>
      </c>
      <c r="K4420" t="s">
        <v>137</v>
      </c>
      <c r="L4420" t="s">
        <v>12856</v>
      </c>
      <c r="M4420" t="s">
        <v>12857</v>
      </c>
      <c r="N4420">
        <v>1.0605555550000001</v>
      </c>
      <c r="O4420">
        <v>0</v>
      </c>
      <c r="P4420">
        <v>17</v>
      </c>
      <c r="Q4420">
        <v>0</v>
      </c>
      <c r="R4420">
        <v>2</v>
      </c>
      <c r="S4420">
        <v>0</v>
      </c>
      <c r="T4420">
        <v>1</v>
      </c>
      <c r="U4420">
        <v>0</v>
      </c>
      <c r="V4420">
        <v>0</v>
      </c>
      <c r="W4420">
        <v>0</v>
      </c>
      <c r="X4420">
        <v>3.8150892492837869</v>
      </c>
      <c r="Y4420">
        <v>0</v>
      </c>
      <c r="Z4420">
        <v>0.21979005500350668</v>
      </c>
      <c r="AA4420">
        <v>0</v>
      </c>
      <c r="AB4420">
        <v>0</v>
      </c>
      <c r="AC4420">
        <v>0</v>
      </c>
      <c r="AD4420">
        <v>0</v>
      </c>
      <c r="AE4420">
        <v>4.0348793042872932</v>
      </c>
    </row>
    <row r="4421" spans="1:31" x14ac:dyDescent="0.25">
      <c r="A4421">
        <v>2072425</v>
      </c>
      <c r="B4421">
        <v>1</v>
      </c>
      <c r="C4421" t="s">
        <v>80</v>
      </c>
      <c r="D4421" t="s">
        <v>98</v>
      </c>
      <c r="E4421" t="s">
        <v>169</v>
      </c>
      <c r="F4421" t="s">
        <v>12858</v>
      </c>
      <c r="G4421" t="s">
        <v>171</v>
      </c>
      <c r="H4421" t="s">
        <v>134</v>
      </c>
      <c r="I4421" t="s">
        <v>135</v>
      </c>
      <c r="J4421" t="s">
        <v>136</v>
      </c>
      <c r="K4421" t="s">
        <v>137</v>
      </c>
      <c r="L4421" t="s">
        <v>12859</v>
      </c>
      <c r="M4421" t="s">
        <v>12860</v>
      </c>
      <c r="N4421">
        <v>1.862777777</v>
      </c>
      <c r="O4421">
        <v>0</v>
      </c>
      <c r="P4421">
        <v>0</v>
      </c>
      <c r="Q4421">
        <v>0</v>
      </c>
      <c r="R4421">
        <v>13</v>
      </c>
      <c r="S4421">
        <v>0</v>
      </c>
      <c r="T4421">
        <v>1</v>
      </c>
      <c r="U4421">
        <v>0</v>
      </c>
      <c r="V4421">
        <v>0</v>
      </c>
      <c r="W4421">
        <v>0</v>
      </c>
      <c r="X4421">
        <v>0</v>
      </c>
      <c r="Y4421">
        <v>0</v>
      </c>
      <c r="Z4421">
        <v>24.340293299921157</v>
      </c>
      <c r="AA4421">
        <v>0</v>
      </c>
      <c r="AB4421">
        <v>8.5735992103466465</v>
      </c>
      <c r="AC4421">
        <v>0</v>
      </c>
      <c r="AD4421">
        <v>0</v>
      </c>
      <c r="AE4421">
        <v>32.9138925102678</v>
      </c>
    </row>
    <row r="4422" spans="1:31" x14ac:dyDescent="0.25">
      <c r="A4422">
        <v>2072429</v>
      </c>
      <c r="B4422">
        <v>1</v>
      </c>
      <c r="C4422" t="s">
        <v>80</v>
      </c>
      <c r="D4422" t="s">
        <v>93</v>
      </c>
      <c r="E4422" t="s">
        <v>140</v>
      </c>
      <c r="F4422" t="s">
        <v>12861</v>
      </c>
      <c r="G4422" t="s">
        <v>154</v>
      </c>
      <c r="H4422" t="s">
        <v>143</v>
      </c>
      <c r="I4422" t="s">
        <v>135</v>
      </c>
      <c r="J4422" t="s">
        <v>136</v>
      </c>
      <c r="K4422" t="s">
        <v>155</v>
      </c>
      <c r="L4422" t="s">
        <v>12862</v>
      </c>
      <c r="M4422" t="s">
        <v>12863</v>
      </c>
      <c r="N4422">
        <v>7.5820749999999997</v>
      </c>
      <c r="O4422">
        <v>0</v>
      </c>
      <c r="P4422">
        <v>324</v>
      </c>
      <c r="Q4422">
        <v>0</v>
      </c>
      <c r="R4422">
        <v>0</v>
      </c>
      <c r="S4422">
        <v>0</v>
      </c>
      <c r="T4422">
        <v>92</v>
      </c>
      <c r="U4422">
        <v>0</v>
      </c>
      <c r="V4422">
        <v>0</v>
      </c>
      <c r="W4422">
        <v>0</v>
      </c>
      <c r="X4422">
        <v>424.14963097839359</v>
      </c>
      <c r="Y4422">
        <v>0</v>
      </c>
      <c r="Z4422">
        <v>0</v>
      </c>
      <c r="AA4422">
        <v>0</v>
      </c>
      <c r="AB4422">
        <v>372.4810978957421</v>
      </c>
      <c r="AC4422">
        <v>0</v>
      </c>
      <c r="AD4422">
        <v>0</v>
      </c>
      <c r="AE4422">
        <v>796.63072887413568</v>
      </c>
    </row>
    <row r="4423" spans="1:31" x14ac:dyDescent="0.25">
      <c r="A4423">
        <v>2072436</v>
      </c>
      <c r="B4423">
        <v>1</v>
      </c>
      <c r="C4423" t="s">
        <v>80</v>
      </c>
      <c r="D4423" t="s">
        <v>85</v>
      </c>
      <c r="E4423" t="s">
        <v>505</v>
      </c>
      <c r="F4423" t="s">
        <v>12864</v>
      </c>
      <c r="G4423" t="s">
        <v>366</v>
      </c>
      <c r="H4423" t="s">
        <v>143</v>
      </c>
      <c r="I4423" t="s">
        <v>135</v>
      </c>
      <c r="J4423" t="s">
        <v>136</v>
      </c>
      <c r="K4423" t="s">
        <v>137</v>
      </c>
      <c r="L4423" t="s">
        <v>12865</v>
      </c>
      <c r="M4423" t="s">
        <v>12866</v>
      </c>
      <c r="N4423">
        <v>5.454722222</v>
      </c>
      <c r="O4423">
        <v>0</v>
      </c>
      <c r="P4423">
        <v>0</v>
      </c>
      <c r="Q4423">
        <v>0</v>
      </c>
      <c r="R4423">
        <v>0</v>
      </c>
      <c r="S4423">
        <v>0</v>
      </c>
      <c r="T4423">
        <v>2</v>
      </c>
      <c r="U4423">
        <v>0</v>
      </c>
      <c r="V4423">
        <v>0</v>
      </c>
      <c r="W4423">
        <v>0</v>
      </c>
      <c r="X4423">
        <v>0</v>
      </c>
      <c r="Y4423">
        <v>0</v>
      </c>
      <c r="Z4423">
        <v>0</v>
      </c>
      <c r="AA4423">
        <v>0</v>
      </c>
      <c r="AB4423">
        <v>24.627700523447565</v>
      </c>
      <c r="AC4423">
        <v>0</v>
      </c>
      <c r="AD4423">
        <v>0</v>
      </c>
      <c r="AE4423">
        <v>24.627700523447565</v>
      </c>
    </row>
    <row r="4424" spans="1:31" x14ac:dyDescent="0.25">
      <c r="A4424">
        <v>2072438</v>
      </c>
      <c r="B4424">
        <v>1</v>
      </c>
      <c r="C4424" t="s">
        <v>80</v>
      </c>
      <c r="D4424" t="s">
        <v>100</v>
      </c>
      <c r="E4424" t="s">
        <v>146</v>
      </c>
      <c r="F4424" t="s">
        <v>8125</v>
      </c>
      <c r="G4424" t="s">
        <v>133</v>
      </c>
      <c r="H4424" t="s">
        <v>134</v>
      </c>
      <c r="I4424" t="s">
        <v>135</v>
      </c>
      <c r="J4424" t="s">
        <v>136</v>
      </c>
      <c r="K4424" t="s">
        <v>137</v>
      </c>
      <c r="L4424" t="s">
        <v>12867</v>
      </c>
      <c r="M4424" t="s">
        <v>12868</v>
      </c>
      <c r="N4424">
        <v>0.72361111099999997</v>
      </c>
      <c r="O4424">
        <v>6</v>
      </c>
      <c r="P4424">
        <v>3</v>
      </c>
      <c r="Q4424">
        <v>56</v>
      </c>
      <c r="R4424">
        <v>26</v>
      </c>
      <c r="S4424">
        <v>6</v>
      </c>
      <c r="T4424">
        <v>5</v>
      </c>
      <c r="U4424">
        <v>0</v>
      </c>
      <c r="V4424">
        <v>0</v>
      </c>
      <c r="W4424">
        <v>2.3368417191393114</v>
      </c>
      <c r="X4424">
        <v>0.11240500422379529</v>
      </c>
      <c r="Y4424">
        <v>21.924058371632707</v>
      </c>
      <c r="Z4424">
        <v>26.28079571116406</v>
      </c>
      <c r="AA4424">
        <v>20.741335185248737</v>
      </c>
      <c r="AB4424">
        <v>0.69815421332402205</v>
      </c>
      <c r="AC4424">
        <v>0</v>
      </c>
      <c r="AD4424">
        <v>0</v>
      </c>
      <c r="AE4424">
        <v>72.093590204732635</v>
      </c>
    </row>
    <row r="4425" spans="1:31" x14ac:dyDescent="0.25">
      <c r="A4425">
        <v>2072439</v>
      </c>
      <c r="B4425">
        <v>1</v>
      </c>
      <c r="C4425" t="s">
        <v>80</v>
      </c>
      <c r="D4425" t="s">
        <v>91</v>
      </c>
      <c r="E4425" t="s">
        <v>177</v>
      </c>
      <c r="F4425" t="s">
        <v>12869</v>
      </c>
      <c r="G4425" t="s">
        <v>183</v>
      </c>
      <c r="H4425" t="s">
        <v>143</v>
      </c>
      <c r="I4425" t="s">
        <v>135</v>
      </c>
      <c r="J4425" t="s">
        <v>136</v>
      </c>
      <c r="K4425" t="s">
        <v>137</v>
      </c>
      <c r="L4425" t="s">
        <v>12870</v>
      </c>
      <c r="M4425" t="s">
        <v>12871</v>
      </c>
      <c r="N4425">
        <v>3.72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1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  <c r="AA4425">
        <v>0</v>
      </c>
      <c r="AB4425">
        <v>5.2555228258763069</v>
      </c>
      <c r="AC4425">
        <v>0</v>
      </c>
      <c r="AD4425">
        <v>0</v>
      </c>
      <c r="AE4425">
        <v>5.2555228258763069</v>
      </c>
    </row>
    <row r="4426" spans="1:31" x14ac:dyDescent="0.25">
      <c r="A4426">
        <v>2072448</v>
      </c>
      <c r="B4426">
        <v>1</v>
      </c>
      <c r="C4426" t="s">
        <v>81</v>
      </c>
      <c r="D4426" t="s">
        <v>112</v>
      </c>
      <c r="E4426" t="s">
        <v>158</v>
      </c>
      <c r="F4426" t="s">
        <v>12872</v>
      </c>
      <c r="G4426" t="s">
        <v>160</v>
      </c>
      <c r="H4426" t="s">
        <v>143</v>
      </c>
      <c r="I4426" t="s">
        <v>135</v>
      </c>
      <c r="J4426" t="s">
        <v>136</v>
      </c>
      <c r="K4426" t="s">
        <v>137</v>
      </c>
      <c r="L4426" t="s">
        <v>12873</v>
      </c>
      <c r="M4426" t="s">
        <v>12874</v>
      </c>
      <c r="N4426">
        <v>5.6608333330000002</v>
      </c>
      <c r="O4426">
        <v>0</v>
      </c>
      <c r="P4426">
        <v>17</v>
      </c>
      <c r="Q4426">
        <v>0</v>
      </c>
      <c r="R4426">
        <v>19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18.578300134070496</v>
      </c>
      <c r="Y4426">
        <v>0</v>
      </c>
      <c r="Z4426">
        <v>45.258213561517969</v>
      </c>
      <c r="AA4426">
        <v>0</v>
      </c>
      <c r="AB4426">
        <v>0</v>
      </c>
      <c r="AC4426">
        <v>0</v>
      </c>
      <c r="AD4426">
        <v>0</v>
      </c>
      <c r="AE4426">
        <v>63.836513695588465</v>
      </c>
    </row>
    <row r="4427" spans="1:31" x14ac:dyDescent="0.25">
      <c r="A4427">
        <v>2072454</v>
      </c>
      <c r="B4427">
        <v>1</v>
      </c>
      <c r="C4427" t="s">
        <v>80</v>
      </c>
      <c r="D4427" t="s">
        <v>84</v>
      </c>
      <c r="E4427" t="s">
        <v>169</v>
      </c>
      <c r="F4427" t="s">
        <v>12875</v>
      </c>
      <c r="G4427" t="s">
        <v>273</v>
      </c>
      <c r="H4427" t="s">
        <v>134</v>
      </c>
      <c r="I4427" t="s">
        <v>135</v>
      </c>
      <c r="J4427" t="s">
        <v>136</v>
      </c>
      <c r="K4427" t="s">
        <v>155</v>
      </c>
      <c r="L4427" t="s">
        <v>12876</v>
      </c>
      <c r="M4427" t="s">
        <v>12877</v>
      </c>
      <c r="N4427">
        <v>8.0366666660000003</v>
      </c>
      <c r="O4427">
        <v>0</v>
      </c>
      <c r="P4427">
        <v>572</v>
      </c>
      <c r="Q4427">
        <v>0</v>
      </c>
      <c r="R4427">
        <v>0</v>
      </c>
      <c r="S4427">
        <v>0</v>
      </c>
      <c r="T4427">
        <v>19</v>
      </c>
      <c r="U4427">
        <v>0</v>
      </c>
      <c r="V4427">
        <v>0</v>
      </c>
      <c r="W4427">
        <v>0</v>
      </c>
      <c r="X4427">
        <v>858.99334180763958</v>
      </c>
      <c r="Y4427">
        <v>0</v>
      </c>
      <c r="Z4427">
        <v>0</v>
      </c>
      <c r="AA4427">
        <v>0</v>
      </c>
      <c r="AB4427">
        <v>77.838900321949737</v>
      </c>
      <c r="AC4427">
        <v>0</v>
      </c>
      <c r="AD4427">
        <v>0</v>
      </c>
      <c r="AE4427">
        <v>936.8322421295893</v>
      </c>
    </row>
    <row r="4428" spans="1:31" x14ac:dyDescent="0.25">
      <c r="A4428">
        <v>2072457</v>
      </c>
      <c r="B4428">
        <v>1</v>
      </c>
      <c r="C4428" t="s">
        <v>80</v>
      </c>
      <c r="D4428" t="s">
        <v>100</v>
      </c>
      <c r="E4428" t="s">
        <v>177</v>
      </c>
      <c r="F4428" t="s">
        <v>12878</v>
      </c>
      <c r="G4428" t="s">
        <v>183</v>
      </c>
      <c r="H4428" t="s">
        <v>143</v>
      </c>
      <c r="I4428" t="s">
        <v>135</v>
      </c>
      <c r="J4428" t="s">
        <v>136</v>
      </c>
      <c r="K4428" t="s">
        <v>137</v>
      </c>
      <c r="L4428" t="s">
        <v>12879</v>
      </c>
      <c r="M4428" t="s">
        <v>12880</v>
      </c>
      <c r="N4428">
        <v>5.8230555549999998</v>
      </c>
      <c r="O4428">
        <v>0</v>
      </c>
      <c r="P4428">
        <v>1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0.34053127670139333</v>
      </c>
      <c r="Y4428">
        <v>0</v>
      </c>
      <c r="Z4428">
        <v>0</v>
      </c>
      <c r="AA4428">
        <v>0</v>
      </c>
      <c r="AB4428">
        <v>0</v>
      </c>
      <c r="AC4428">
        <v>0</v>
      </c>
      <c r="AD4428">
        <v>0</v>
      </c>
      <c r="AE4428">
        <v>0.34053127670139333</v>
      </c>
    </row>
    <row r="4429" spans="1:31" x14ac:dyDescent="0.25">
      <c r="A4429">
        <v>2072459</v>
      </c>
      <c r="B4429">
        <v>1</v>
      </c>
      <c r="C4429" t="s">
        <v>80</v>
      </c>
      <c r="D4429" t="s">
        <v>107</v>
      </c>
      <c r="E4429" t="s">
        <v>169</v>
      </c>
      <c r="F4429" t="s">
        <v>12881</v>
      </c>
      <c r="G4429" t="s">
        <v>171</v>
      </c>
      <c r="H4429" t="s">
        <v>134</v>
      </c>
      <c r="I4429" t="s">
        <v>135</v>
      </c>
      <c r="J4429" t="s">
        <v>136</v>
      </c>
      <c r="K4429" t="s">
        <v>137</v>
      </c>
      <c r="L4429" t="s">
        <v>12882</v>
      </c>
      <c r="M4429" t="s">
        <v>12883</v>
      </c>
      <c r="N4429">
        <v>1.6202777770000001</v>
      </c>
      <c r="O4429">
        <v>0</v>
      </c>
      <c r="P4429">
        <v>0</v>
      </c>
      <c r="Q4429">
        <v>0</v>
      </c>
      <c r="R4429">
        <v>0</v>
      </c>
      <c r="S4429">
        <v>1</v>
      </c>
      <c r="T4429">
        <v>0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  <c r="AA4429">
        <v>28.331585034958358</v>
      </c>
      <c r="AB4429">
        <v>0</v>
      </c>
      <c r="AC4429">
        <v>0</v>
      </c>
      <c r="AD4429">
        <v>0</v>
      </c>
      <c r="AE4429">
        <v>28.331585034958358</v>
      </c>
    </row>
    <row r="4430" spans="1:31" x14ac:dyDescent="0.25">
      <c r="A4430">
        <v>2072468</v>
      </c>
      <c r="B4430">
        <v>1</v>
      </c>
      <c r="C4430" t="s">
        <v>80</v>
      </c>
      <c r="D4430" t="s">
        <v>97</v>
      </c>
      <c r="E4430" t="s">
        <v>146</v>
      </c>
      <c r="F4430" t="s">
        <v>12884</v>
      </c>
      <c r="G4430" t="s">
        <v>133</v>
      </c>
      <c r="H4430" t="s">
        <v>134</v>
      </c>
      <c r="I4430" t="s">
        <v>135</v>
      </c>
      <c r="J4430" t="s">
        <v>136</v>
      </c>
      <c r="K4430" t="s">
        <v>137</v>
      </c>
      <c r="L4430" t="s">
        <v>12885</v>
      </c>
      <c r="M4430" t="s">
        <v>12886</v>
      </c>
      <c r="N4430">
        <v>0.58027777700000005</v>
      </c>
      <c r="O4430">
        <v>0</v>
      </c>
      <c r="P4430">
        <v>111</v>
      </c>
      <c r="Q4430">
        <v>0</v>
      </c>
      <c r="R4430">
        <v>241</v>
      </c>
      <c r="S4430">
        <v>2</v>
      </c>
      <c r="T4430">
        <v>48</v>
      </c>
      <c r="U4430">
        <v>0</v>
      </c>
      <c r="V4430">
        <v>0</v>
      </c>
      <c r="W4430">
        <v>0</v>
      </c>
      <c r="X4430">
        <v>36.48415881336765</v>
      </c>
      <c r="Y4430">
        <v>0</v>
      </c>
      <c r="Z4430">
        <v>63.445971529105726</v>
      </c>
      <c r="AA4430">
        <v>8.2732439087216658</v>
      </c>
      <c r="AB4430">
        <v>27.182895317495202</v>
      </c>
      <c r="AC4430">
        <v>0</v>
      </c>
      <c r="AD4430">
        <v>0</v>
      </c>
      <c r="AE4430">
        <v>135.38626956869024</v>
      </c>
    </row>
    <row r="4431" spans="1:31" x14ac:dyDescent="0.25">
      <c r="A4431">
        <v>2072471</v>
      </c>
      <c r="B4431">
        <v>1</v>
      </c>
      <c r="C4431" t="s">
        <v>81</v>
      </c>
      <c r="D4431" t="s">
        <v>123</v>
      </c>
      <c r="E4431" t="s">
        <v>131</v>
      </c>
      <c r="F4431" t="s">
        <v>12887</v>
      </c>
      <c r="G4431" t="s">
        <v>133</v>
      </c>
      <c r="H4431" t="s">
        <v>134</v>
      </c>
      <c r="I4431" t="s">
        <v>135</v>
      </c>
      <c r="J4431" t="s">
        <v>136</v>
      </c>
      <c r="K4431" t="s">
        <v>137</v>
      </c>
      <c r="L4431" t="s">
        <v>12888</v>
      </c>
      <c r="M4431" t="s">
        <v>12889</v>
      </c>
      <c r="N4431">
        <v>0.74527777699999997</v>
      </c>
      <c r="O4431">
        <v>0</v>
      </c>
      <c r="P4431">
        <v>341</v>
      </c>
      <c r="Q4431">
        <v>4</v>
      </c>
      <c r="R4431">
        <v>78</v>
      </c>
      <c r="S4431">
        <v>3</v>
      </c>
      <c r="T4431">
        <v>35</v>
      </c>
      <c r="U4431">
        <v>0</v>
      </c>
      <c r="V4431">
        <v>0</v>
      </c>
      <c r="W4431">
        <v>0</v>
      </c>
      <c r="X4431">
        <v>65.860992829024198</v>
      </c>
      <c r="Y4431">
        <v>19.342913511480937</v>
      </c>
      <c r="Z4431">
        <v>57.446566185386423</v>
      </c>
      <c r="AA4431">
        <v>13.703050349943782</v>
      </c>
      <c r="AB4431">
        <v>25.245313159077348</v>
      </c>
      <c r="AC4431">
        <v>0</v>
      </c>
      <c r="AD4431">
        <v>0</v>
      </c>
      <c r="AE4431">
        <v>181.59883603491269</v>
      </c>
    </row>
    <row r="4432" spans="1:31" x14ac:dyDescent="0.25">
      <c r="A4432">
        <v>2072476</v>
      </c>
      <c r="B4432">
        <v>1</v>
      </c>
      <c r="C4432" t="s">
        <v>81</v>
      </c>
      <c r="D4432" t="s">
        <v>119</v>
      </c>
      <c r="E4432" t="s">
        <v>131</v>
      </c>
      <c r="F4432" t="s">
        <v>7456</v>
      </c>
      <c r="G4432" t="s">
        <v>133</v>
      </c>
      <c r="H4432" t="s">
        <v>134</v>
      </c>
      <c r="I4432" t="s">
        <v>259</v>
      </c>
      <c r="J4432" t="s">
        <v>136</v>
      </c>
      <c r="K4432" t="s">
        <v>137</v>
      </c>
      <c r="L4432" t="s">
        <v>12890</v>
      </c>
      <c r="M4432" t="s">
        <v>12891</v>
      </c>
      <c r="N4432">
        <v>9.4444439999999998E-3</v>
      </c>
      <c r="O4432">
        <v>1</v>
      </c>
      <c r="P4432">
        <v>1268</v>
      </c>
      <c r="Q4432">
        <v>113</v>
      </c>
      <c r="R4432">
        <v>232</v>
      </c>
      <c r="S4432">
        <v>0</v>
      </c>
      <c r="T4432">
        <v>80</v>
      </c>
      <c r="U4432">
        <v>0</v>
      </c>
      <c r="V4432">
        <v>0</v>
      </c>
      <c r="W4432">
        <v>1.4826455215555554E-3</v>
      </c>
      <c r="X4432">
        <v>1.6191025163578596</v>
      </c>
      <c r="Y4432">
        <v>0.65363491715978472</v>
      </c>
      <c r="Z4432">
        <v>0.84124540860180019</v>
      </c>
      <c r="AA4432">
        <v>0</v>
      </c>
      <c r="AB4432">
        <v>0.46701487019819515</v>
      </c>
      <c r="AC4432">
        <v>0</v>
      </c>
      <c r="AD4432">
        <v>0</v>
      </c>
      <c r="AE4432">
        <v>3.5824803578391951</v>
      </c>
    </row>
    <row r="4433" spans="1:31" x14ac:dyDescent="0.25">
      <c r="A4433">
        <v>2072493</v>
      </c>
      <c r="B4433">
        <v>1</v>
      </c>
      <c r="C4433" t="s">
        <v>80</v>
      </c>
      <c r="D4433" t="s">
        <v>85</v>
      </c>
      <c r="E4433" t="s">
        <v>177</v>
      </c>
      <c r="F4433" t="s">
        <v>11549</v>
      </c>
      <c r="G4433" t="s">
        <v>179</v>
      </c>
      <c r="H4433" t="s">
        <v>143</v>
      </c>
      <c r="I4433" t="s">
        <v>135</v>
      </c>
      <c r="J4433" t="s">
        <v>136</v>
      </c>
      <c r="K4433" t="s">
        <v>137</v>
      </c>
      <c r="L4433" t="s">
        <v>12892</v>
      </c>
      <c r="M4433" t="s">
        <v>12893</v>
      </c>
      <c r="N4433">
        <v>6.6622222219999996</v>
      </c>
      <c r="O4433">
        <v>0</v>
      </c>
      <c r="P4433">
        <v>5</v>
      </c>
      <c r="Q4433">
        <v>0</v>
      </c>
      <c r="R4433">
        <v>0</v>
      </c>
      <c r="S4433">
        <v>0</v>
      </c>
      <c r="T4433">
        <v>1</v>
      </c>
      <c r="U4433">
        <v>0</v>
      </c>
      <c r="V4433">
        <v>0</v>
      </c>
      <c r="W4433">
        <v>0</v>
      </c>
      <c r="X4433">
        <v>1.2607150730143015</v>
      </c>
      <c r="Y4433">
        <v>0</v>
      </c>
      <c r="Z4433">
        <v>0</v>
      </c>
      <c r="AA4433">
        <v>0</v>
      </c>
      <c r="AB4433">
        <v>1.4737655988269101</v>
      </c>
      <c r="AC4433">
        <v>0</v>
      </c>
      <c r="AD4433">
        <v>0</v>
      </c>
      <c r="AE4433">
        <v>2.7344806718412116</v>
      </c>
    </row>
    <row r="4434" spans="1:31" x14ac:dyDescent="0.25">
      <c r="A4434">
        <v>2072504</v>
      </c>
      <c r="B4434">
        <v>1</v>
      </c>
      <c r="C4434" t="s">
        <v>81</v>
      </c>
      <c r="D4434" t="s">
        <v>112</v>
      </c>
      <c r="E4434" t="s">
        <v>169</v>
      </c>
      <c r="F4434" t="s">
        <v>12894</v>
      </c>
      <c r="G4434" t="s">
        <v>273</v>
      </c>
      <c r="H4434" t="s">
        <v>134</v>
      </c>
      <c r="I4434" t="s">
        <v>135</v>
      </c>
      <c r="J4434" t="s">
        <v>136</v>
      </c>
      <c r="K4434" t="s">
        <v>155</v>
      </c>
      <c r="L4434" t="s">
        <v>12895</v>
      </c>
      <c r="M4434" t="s">
        <v>12896</v>
      </c>
      <c r="N4434">
        <v>7.3232405549999999</v>
      </c>
      <c r="O4434">
        <v>0</v>
      </c>
      <c r="P4434">
        <v>23</v>
      </c>
      <c r="Q4434">
        <v>0</v>
      </c>
      <c r="R4434">
        <v>1</v>
      </c>
      <c r="S4434">
        <v>0</v>
      </c>
      <c r="T4434">
        <v>1</v>
      </c>
      <c r="U4434">
        <v>0</v>
      </c>
      <c r="V4434">
        <v>0</v>
      </c>
      <c r="W4434">
        <v>0</v>
      </c>
      <c r="X4434">
        <v>14.083163510731518</v>
      </c>
      <c r="Y4434">
        <v>0</v>
      </c>
      <c r="Z4434">
        <v>2.2777301127525001E-2</v>
      </c>
      <c r="AA4434">
        <v>0</v>
      </c>
      <c r="AB4434">
        <v>1.8155250436154966</v>
      </c>
      <c r="AC4434">
        <v>0</v>
      </c>
      <c r="AD4434">
        <v>0</v>
      </c>
      <c r="AE4434">
        <v>15.921465855474539</v>
      </c>
    </row>
    <row r="4435" spans="1:31" x14ac:dyDescent="0.25">
      <c r="A4435">
        <v>2072509</v>
      </c>
      <c r="B4435">
        <v>1</v>
      </c>
      <c r="C4435" t="s">
        <v>80</v>
      </c>
      <c r="D4435" t="s">
        <v>97</v>
      </c>
      <c r="E4435" t="s">
        <v>177</v>
      </c>
      <c r="F4435" t="s">
        <v>12897</v>
      </c>
      <c r="G4435" t="s">
        <v>179</v>
      </c>
      <c r="H4435" t="s">
        <v>143</v>
      </c>
      <c r="I4435" t="s">
        <v>135</v>
      </c>
      <c r="J4435" t="s">
        <v>136</v>
      </c>
      <c r="K4435" t="s">
        <v>137</v>
      </c>
      <c r="L4435" t="s">
        <v>12898</v>
      </c>
      <c r="M4435" t="s">
        <v>12899</v>
      </c>
      <c r="N4435">
        <v>1.1019444439999999</v>
      </c>
      <c r="O4435">
        <v>0</v>
      </c>
      <c r="P4435">
        <v>1</v>
      </c>
      <c r="Q4435">
        <v>0</v>
      </c>
      <c r="R4435">
        <v>0</v>
      </c>
      <c r="S4435">
        <v>0</v>
      </c>
      <c r="T4435">
        <v>0</v>
      </c>
      <c r="U4435">
        <v>0</v>
      </c>
      <c r="V4435">
        <v>0</v>
      </c>
      <c r="W4435">
        <v>0</v>
      </c>
      <c r="X4435">
        <v>0.17861073225044113</v>
      </c>
      <c r="Y4435">
        <v>0</v>
      </c>
      <c r="Z4435">
        <v>0</v>
      </c>
      <c r="AA4435">
        <v>0</v>
      </c>
      <c r="AB4435">
        <v>0</v>
      </c>
      <c r="AC4435">
        <v>0</v>
      </c>
      <c r="AD4435">
        <v>0</v>
      </c>
      <c r="AE4435">
        <v>0.17861073225044113</v>
      </c>
    </row>
    <row r="4436" spans="1:31" x14ac:dyDescent="0.25">
      <c r="A4436">
        <v>2072513</v>
      </c>
      <c r="B4436">
        <v>1</v>
      </c>
      <c r="C4436" t="s">
        <v>80</v>
      </c>
      <c r="D4436" t="s">
        <v>108</v>
      </c>
      <c r="E4436" t="s">
        <v>177</v>
      </c>
      <c r="F4436" t="s">
        <v>12900</v>
      </c>
      <c r="G4436" t="s">
        <v>183</v>
      </c>
      <c r="H4436" t="s">
        <v>143</v>
      </c>
      <c r="I4436" t="s">
        <v>135</v>
      </c>
      <c r="J4436" t="s">
        <v>136</v>
      </c>
      <c r="K4436" t="s">
        <v>137</v>
      </c>
      <c r="L4436" t="s">
        <v>12901</v>
      </c>
      <c r="M4436" t="s">
        <v>12902</v>
      </c>
      <c r="N4436">
        <v>5.2911111110000002</v>
      </c>
      <c r="O4436">
        <v>0</v>
      </c>
      <c r="P4436">
        <v>1</v>
      </c>
      <c r="Q4436">
        <v>0</v>
      </c>
      <c r="R4436">
        <v>0</v>
      </c>
      <c r="S4436">
        <v>0</v>
      </c>
      <c r="T4436">
        <v>0</v>
      </c>
      <c r="U4436">
        <v>0</v>
      </c>
      <c r="V4436">
        <v>0</v>
      </c>
      <c r="W4436">
        <v>0</v>
      </c>
      <c r="X4436">
        <v>1.5183264867727895</v>
      </c>
      <c r="Y4436">
        <v>0</v>
      </c>
      <c r="Z4436">
        <v>0</v>
      </c>
      <c r="AA4436">
        <v>0</v>
      </c>
      <c r="AB4436">
        <v>0</v>
      </c>
      <c r="AC4436">
        <v>0</v>
      </c>
      <c r="AD4436">
        <v>0</v>
      </c>
      <c r="AE4436">
        <v>1.5183264867727895</v>
      </c>
    </row>
    <row r="4437" spans="1:31" x14ac:dyDescent="0.25">
      <c r="A4437">
        <v>2072517</v>
      </c>
      <c r="B4437">
        <v>1</v>
      </c>
      <c r="C4437" t="s">
        <v>80</v>
      </c>
      <c r="D4437" t="s">
        <v>92</v>
      </c>
      <c r="E4437" t="s">
        <v>158</v>
      </c>
      <c r="F4437" t="s">
        <v>12903</v>
      </c>
      <c r="G4437" t="s">
        <v>324</v>
      </c>
      <c r="H4437" t="s">
        <v>143</v>
      </c>
      <c r="I4437" t="s">
        <v>135</v>
      </c>
      <c r="J4437" t="s">
        <v>136</v>
      </c>
      <c r="K4437" t="s">
        <v>137</v>
      </c>
      <c r="L4437" t="s">
        <v>12904</v>
      </c>
      <c r="M4437" t="s">
        <v>12905</v>
      </c>
      <c r="N4437">
        <v>2.4049999999999998</v>
      </c>
      <c r="O4437">
        <v>0</v>
      </c>
      <c r="P4437">
        <v>51</v>
      </c>
      <c r="Q4437">
        <v>0</v>
      </c>
      <c r="R4437">
        <v>0</v>
      </c>
      <c r="S4437">
        <v>0</v>
      </c>
      <c r="T4437">
        <v>4</v>
      </c>
      <c r="U4437">
        <v>0</v>
      </c>
      <c r="V4437">
        <v>0</v>
      </c>
      <c r="W4437">
        <v>0</v>
      </c>
      <c r="X4437">
        <v>28.095646537943949</v>
      </c>
      <c r="Y4437">
        <v>0</v>
      </c>
      <c r="Z4437">
        <v>0</v>
      </c>
      <c r="AA4437">
        <v>0</v>
      </c>
      <c r="AB4437">
        <v>2.3166756430695146</v>
      </c>
      <c r="AC4437">
        <v>0</v>
      </c>
      <c r="AD4437">
        <v>0</v>
      </c>
      <c r="AE4437">
        <v>30.412322181013465</v>
      </c>
    </row>
    <row r="4438" spans="1:31" x14ac:dyDescent="0.25">
      <c r="A4438">
        <v>2072530</v>
      </c>
      <c r="B4438">
        <v>1</v>
      </c>
      <c r="C4438" t="s">
        <v>80</v>
      </c>
      <c r="D4438" t="s">
        <v>104</v>
      </c>
      <c r="E4438" t="s">
        <v>169</v>
      </c>
      <c r="F4438" t="s">
        <v>12906</v>
      </c>
      <c r="G4438" t="s">
        <v>171</v>
      </c>
      <c r="H4438" t="s">
        <v>134</v>
      </c>
      <c r="I4438" t="s">
        <v>135</v>
      </c>
      <c r="J4438" t="s">
        <v>136</v>
      </c>
      <c r="K4438" t="s">
        <v>137</v>
      </c>
      <c r="L4438" t="s">
        <v>12907</v>
      </c>
      <c r="M4438" t="s">
        <v>12908</v>
      </c>
      <c r="N4438">
        <v>2.5147222220000001</v>
      </c>
      <c r="O4438">
        <v>0</v>
      </c>
      <c r="P4438">
        <v>8</v>
      </c>
      <c r="Q4438">
        <v>0</v>
      </c>
      <c r="R4438">
        <v>33</v>
      </c>
      <c r="S4438">
        <v>0</v>
      </c>
      <c r="T4438">
        <v>7</v>
      </c>
      <c r="U4438">
        <v>0</v>
      </c>
      <c r="V4438">
        <v>0</v>
      </c>
      <c r="W4438">
        <v>0</v>
      </c>
      <c r="X4438">
        <v>7.1019508043027137</v>
      </c>
      <c r="Y4438">
        <v>0</v>
      </c>
      <c r="Z4438">
        <v>52.502595036936064</v>
      </c>
      <c r="AA4438">
        <v>0</v>
      </c>
      <c r="AB4438">
        <v>8.4510033453853364</v>
      </c>
      <c r="AC4438">
        <v>0</v>
      </c>
      <c r="AD4438">
        <v>0</v>
      </c>
      <c r="AE4438">
        <v>68.055549186624106</v>
      </c>
    </row>
    <row r="4439" spans="1:31" x14ac:dyDescent="0.25">
      <c r="A4439">
        <v>2072545</v>
      </c>
      <c r="B4439">
        <v>1</v>
      </c>
      <c r="C4439" t="s">
        <v>80</v>
      </c>
      <c r="D4439" t="s">
        <v>87</v>
      </c>
      <c r="E4439" t="s">
        <v>177</v>
      </c>
      <c r="F4439" t="s">
        <v>12909</v>
      </c>
      <c r="G4439" t="s">
        <v>183</v>
      </c>
      <c r="H4439" t="s">
        <v>143</v>
      </c>
      <c r="I4439" t="s">
        <v>135</v>
      </c>
      <c r="J4439" t="s">
        <v>136</v>
      </c>
      <c r="K4439" t="s">
        <v>137</v>
      </c>
      <c r="L4439" t="s">
        <v>12910</v>
      </c>
      <c r="M4439" t="s">
        <v>12911</v>
      </c>
      <c r="N4439">
        <v>2.668055555</v>
      </c>
      <c r="O4439">
        <v>0</v>
      </c>
      <c r="P4439">
        <v>0</v>
      </c>
      <c r="Q4439">
        <v>0</v>
      </c>
      <c r="R4439">
        <v>0</v>
      </c>
      <c r="S4439">
        <v>0</v>
      </c>
      <c r="T4439">
        <v>1</v>
      </c>
      <c r="U4439">
        <v>0</v>
      </c>
      <c r="V4439">
        <v>0</v>
      </c>
      <c r="W4439">
        <v>0</v>
      </c>
      <c r="X4439">
        <v>0</v>
      </c>
      <c r="Y4439">
        <v>0</v>
      </c>
      <c r="Z4439">
        <v>0</v>
      </c>
      <c r="AA4439">
        <v>0</v>
      </c>
      <c r="AB4439">
        <v>4.4479171895403846</v>
      </c>
      <c r="AC4439">
        <v>0</v>
      </c>
      <c r="AD4439">
        <v>0</v>
      </c>
      <c r="AE4439">
        <v>4.4479171895403846</v>
      </c>
    </row>
    <row r="4440" spans="1:31" x14ac:dyDescent="0.25">
      <c r="A4440">
        <v>2072547</v>
      </c>
      <c r="B4440">
        <v>1</v>
      </c>
      <c r="C4440" t="s">
        <v>80</v>
      </c>
      <c r="D4440" t="s">
        <v>108</v>
      </c>
      <c r="E4440" t="s">
        <v>158</v>
      </c>
      <c r="F4440" t="s">
        <v>12912</v>
      </c>
      <c r="G4440" t="s">
        <v>160</v>
      </c>
      <c r="H4440" t="s">
        <v>143</v>
      </c>
      <c r="I4440" t="s">
        <v>135</v>
      </c>
      <c r="J4440" t="s">
        <v>136</v>
      </c>
      <c r="K4440" t="s">
        <v>137</v>
      </c>
      <c r="L4440" t="s">
        <v>12913</v>
      </c>
      <c r="M4440" t="s">
        <v>12914</v>
      </c>
      <c r="N4440">
        <v>3.5947222220000001</v>
      </c>
      <c r="O4440">
        <v>0</v>
      </c>
      <c r="P4440">
        <v>8</v>
      </c>
      <c r="Q4440">
        <v>0</v>
      </c>
      <c r="R4440">
        <v>1</v>
      </c>
      <c r="S4440">
        <v>0</v>
      </c>
      <c r="T4440">
        <v>0</v>
      </c>
      <c r="U4440">
        <v>0</v>
      </c>
      <c r="V4440">
        <v>0</v>
      </c>
      <c r="W4440">
        <v>0</v>
      </c>
      <c r="X4440">
        <v>3.653087892181877</v>
      </c>
      <c r="Y4440">
        <v>0</v>
      </c>
      <c r="Z4440">
        <v>1.4880524268551336</v>
      </c>
      <c r="AA4440">
        <v>0</v>
      </c>
      <c r="AB4440">
        <v>0</v>
      </c>
      <c r="AC4440">
        <v>0</v>
      </c>
      <c r="AD4440">
        <v>0</v>
      </c>
      <c r="AE4440">
        <v>5.1411403190370102</v>
      </c>
    </row>
    <row r="4441" spans="1:31" x14ac:dyDescent="0.25">
      <c r="A4441">
        <v>2072549</v>
      </c>
      <c r="B4441">
        <v>1</v>
      </c>
      <c r="C4441" t="s">
        <v>80</v>
      </c>
      <c r="D4441" t="s">
        <v>83</v>
      </c>
      <c r="E4441" t="s">
        <v>177</v>
      </c>
      <c r="F4441" t="s">
        <v>12915</v>
      </c>
      <c r="G4441" t="s">
        <v>324</v>
      </c>
      <c r="H4441" t="s">
        <v>143</v>
      </c>
      <c r="I4441" t="s">
        <v>135</v>
      </c>
      <c r="J4441" t="s">
        <v>136</v>
      </c>
      <c r="K4441" t="s">
        <v>137</v>
      </c>
      <c r="L4441" t="s">
        <v>12916</v>
      </c>
      <c r="M4441" t="s">
        <v>12917</v>
      </c>
      <c r="N4441">
        <v>3.4852777769999999</v>
      </c>
      <c r="O4441">
        <v>0</v>
      </c>
      <c r="P4441">
        <v>2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1.5609160390785566</v>
      </c>
      <c r="Y4441">
        <v>0</v>
      </c>
      <c r="Z4441">
        <v>0</v>
      </c>
      <c r="AA4441">
        <v>0</v>
      </c>
      <c r="AB4441">
        <v>0</v>
      </c>
      <c r="AC4441">
        <v>0</v>
      </c>
      <c r="AD4441">
        <v>0</v>
      </c>
      <c r="AE4441">
        <v>1.5609160390785566</v>
      </c>
    </row>
    <row r="4442" spans="1:31" x14ac:dyDescent="0.25">
      <c r="A4442">
        <v>2072550</v>
      </c>
      <c r="B4442">
        <v>1</v>
      </c>
      <c r="C4442" t="s">
        <v>80</v>
      </c>
      <c r="D4442" t="s">
        <v>94</v>
      </c>
      <c r="E4442" t="s">
        <v>177</v>
      </c>
      <c r="F4442" t="s">
        <v>12918</v>
      </c>
      <c r="G4442" t="s">
        <v>179</v>
      </c>
      <c r="H4442" t="s">
        <v>143</v>
      </c>
      <c r="I4442" t="s">
        <v>135</v>
      </c>
      <c r="J4442" t="s">
        <v>136</v>
      </c>
      <c r="K4442" t="s">
        <v>137</v>
      </c>
      <c r="L4442" t="s">
        <v>12919</v>
      </c>
      <c r="M4442" t="s">
        <v>12920</v>
      </c>
      <c r="N4442">
        <v>5.4511111110000003</v>
      </c>
      <c r="O4442">
        <v>0</v>
      </c>
      <c r="P4442">
        <v>4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4.6105165072521421</v>
      </c>
      <c r="Y4442">
        <v>0</v>
      </c>
      <c r="Z4442">
        <v>0</v>
      </c>
      <c r="AA4442">
        <v>0</v>
      </c>
      <c r="AB4442">
        <v>0</v>
      </c>
      <c r="AC4442">
        <v>0</v>
      </c>
      <c r="AD4442">
        <v>0</v>
      </c>
      <c r="AE4442">
        <v>4.6105165072521421</v>
      </c>
    </row>
    <row r="4443" spans="1:31" x14ac:dyDescent="0.25">
      <c r="A4443">
        <v>2072553</v>
      </c>
      <c r="B4443">
        <v>1</v>
      </c>
      <c r="C4443" t="s">
        <v>81</v>
      </c>
      <c r="D4443" t="s">
        <v>118</v>
      </c>
      <c r="E4443" t="s">
        <v>169</v>
      </c>
      <c r="F4443" t="s">
        <v>7681</v>
      </c>
      <c r="G4443" t="s">
        <v>171</v>
      </c>
      <c r="H4443" t="s">
        <v>134</v>
      </c>
      <c r="I4443" t="s">
        <v>135</v>
      </c>
      <c r="J4443" t="s">
        <v>136</v>
      </c>
      <c r="K4443" t="s">
        <v>137</v>
      </c>
      <c r="L4443" t="s">
        <v>12921</v>
      </c>
      <c r="M4443" t="s">
        <v>12922</v>
      </c>
      <c r="N4443">
        <v>2.1041666659999998</v>
      </c>
      <c r="O4443">
        <v>0</v>
      </c>
      <c r="P4443">
        <v>98</v>
      </c>
      <c r="Q4443">
        <v>0</v>
      </c>
      <c r="R4443">
        <v>8</v>
      </c>
      <c r="S4443">
        <v>0</v>
      </c>
      <c r="T4443">
        <v>13</v>
      </c>
      <c r="U4443">
        <v>0</v>
      </c>
      <c r="V4443">
        <v>0</v>
      </c>
      <c r="W4443">
        <v>0</v>
      </c>
      <c r="X4443">
        <v>55.135565128519637</v>
      </c>
      <c r="Y4443">
        <v>0</v>
      </c>
      <c r="Z4443">
        <v>1.1971649792005001</v>
      </c>
      <c r="AA4443">
        <v>0</v>
      </c>
      <c r="AB4443">
        <v>6.4376893364810002</v>
      </c>
      <c r="AC4443">
        <v>0</v>
      </c>
      <c r="AD4443">
        <v>0</v>
      </c>
      <c r="AE4443">
        <v>62.770419444201139</v>
      </c>
    </row>
    <row r="4444" spans="1:31" x14ac:dyDescent="0.25">
      <c r="A4444">
        <v>2072556</v>
      </c>
      <c r="B4444">
        <v>1</v>
      </c>
      <c r="C4444" t="s">
        <v>80</v>
      </c>
      <c r="D4444" t="s">
        <v>99</v>
      </c>
      <c r="E4444" t="s">
        <v>177</v>
      </c>
      <c r="F4444" t="s">
        <v>12923</v>
      </c>
      <c r="G4444" t="s">
        <v>179</v>
      </c>
      <c r="H4444" t="s">
        <v>143</v>
      </c>
      <c r="I4444" t="s">
        <v>135</v>
      </c>
      <c r="J4444" t="s">
        <v>136</v>
      </c>
      <c r="K4444" t="s">
        <v>137</v>
      </c>
      <c r="L4444" t="s">
        <v>12924</v>
      </c>
      <c r="M4444" t="s">
        <v>12925</v>
      </c>
      <c r="N4444">
        <v>2.7322222219999999</v>
      </c>
      <c r="O4444">
        <v>0</v>
      </c>
      <c r="P4444">
        <v>1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0.61859118990858009</v>
      </c>
      <c r="Y4444">
        <v>0</v>
      </c>
      <c r="Z4444">
        <v>0</v>
      </c>
      <c r="AA4444">
        <v>0</v>
      </c>
      <c r="AB4444">
        <v>0</v>
      </c>
      <c r="AC4444">
        <v>0</v>
      </c>
      <c r="AD4444">
        <v>0</v>
      </c>
      <c r="AE4444">
        <v>0.61859118990858009</v>
      </c>
    </row>
    <row r="4445" spans="1:31" x14ac:dyDescent="0.25">
      <c r="A4445">
        <v>2072562</v>
      </c>
      <c r="B4445">
        <v>1</v>
      </c>
      <c r="C4445" t="s">
        <v>80</v>
      </c>
      <c r="D4445" t="s">
        <v>93</v>
      </c>
      <c r="E4445" t="s">
        <v>177</v>
      </c>
      <c r="F4445" t="s">
        <v>12926</v>
      </c>
      <c r="G4445" t="s">
        <v>179</v>
      </c>
      <c r="H4445" t="s">
        <v>143</v>
      </c>
      <c r="I4445" t="s">
        <v>135</v>
      </c>
      <c r="J4445" t="s">
        <v>136</v>
      </c>
      <c r="K4445" t="s">
        <v>137</v>
      </c>
      <c r="L4445" t="s">
        <v>12927</v>
      </c>
      <c r="M4445" t="s">
        <v>12928</v>
      </c>
      <c r="N4445">
        <v>5.1952777770000003</v>
      </c>
      <c r="O4445">
        <v>0</v>
      </c>
      <c r="P4445">
        <v>5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3.183050344241376</v>
      </c>
      <c r="Y4445">
        <v>0</v>
      </c>
      <c r="Z4445">
        <v>0</v>
      </c>
      <c r="AA4445">
        <v>0</v>
      </c>
      <c r="AB4445">
        <v>0</v>
      </c>
      <c r="AC4445">
        <v>0</v>
      </c>
      <c r="AD4445">
        <v>0</v>
      </c>
      <c r="AE4445">
        <v>3.183050344241376</v>
      </c>
    </row>
    <row r="4446" spans="1:31" x14ac:dyDescent="0.25">
      <c r="A4446">
        <v>2072564</v>
      </c>
      <c r="B4446">
        <v>1</v>
      </c>
      <c r="C4446" t="s">
        <v>80</v>
      </c>
      <c r="D4446" t="s">
        <v>110</v>
      </c>
      <c r="E4446" t="s">
        <v>158</v>
      </c>
      <c r="F4446" t="s">
        <v>12929</v>
      </c>
      <c r="G4446" t="s">
        <v>385</v>
      </c>
      <c r="H4446" t="s">
        <v>143</v>
      </c>
      <c r="I4446" t="s">
        <v>135</v>
      </c>
      <c r="J4446" t="s">
        <v>136</v>
      </c>
      <c r="K4446" t="s">
        <v>137</v>
      </c>
      <c r="L4446" t="s">
        <v>12930</v>
      </c>
      <c r="M4446" t="s">
        <v>12931</v>
      </c>
      <c r="N4446">
        <v>4.1558333330000004</v>
      </c>
      <c r="O4446">
        <v>0</v>
      </c>
      <c r="P4446">
        <v>139</v>
      </c>
      <c r="Q4446">
        <v>0</v>
      </c>
      <c r="R4446">
        <v>0</v>
      </c>
      <c r="S4446">
        <v>0</v>
      </c>
      <c r="T4446">
        <v>17</v>
      </c>
      <c r="U4446">
        <v>0</v>
      </c>
      <c r="V4446">
        <v>0</v>
      </c>
      <c r="W4446">
        <v>0</v>
      </c>
      <c r="X4446">
        <v>142.93849758632518</v>
      </c>
      <c r="Y4446">
        <v>0</v>
      </c>
      <c r="Z4446">
        <v>0</v>
      </c>
      <c r="AA4446">
        <v>0</v>
      </c>
      <c r="AB4446">
        <v>21.794877105538568</v>
      </c>
      <c r="AC4446">
        <v>0</v>
      </c>
      <c r="AD4446">
        <v>0</v>
      </c>
      <c r="AE4446">
        <v>164.73337469186376</v>
      </c>
    </row>
    <row r="4447" spans="1:31" x14ac:dyDescent="0.25">
      <c r="A4447">
        <v>2072566</v>
      </c>
      <c r="B4447">
        <v>1</v>
      </c>
      <c r="C4447" t="s">
        <v>81</v>
      </c>
      <c r="D4447" t="s">
        <v>123</v>
      </c>
      <c r="E4447" t="s">
        <v>177</v>
      </c>
      <c r="F4447" t="s">
        <v>12932</v>
      </c>
      <c r="G4447" t="s">
        <v>183</v>
      </c>
      <c r="H4447" t="s">
        <v>143</v>
      </c>
      <c r="I4447" t="s">
        <v>135</v>
      </c>
      <c r="J4447" t="s">
        <v>136</v>
      </c>
      <c r="K4447" t="s">
        <v>137</v>
      </c>
      <c r="L4447" t="s">
        <v>12933</v>
      </c>
      <c r="M4447" t="s">
        <v>12934</v>
      </c>
      <c r="N4447">
        <v>2.8525</v>
      </c>
      <c r="O4447">
        <v>0</v>
      </c>
      <c r="P4447">
        <v>3</v>
      </c>
      <c r="Q4447">
        <v>0</v>
      </c>
      <c r="R4447">
        <v>0</v>
      </c>
      <c r="S4447">
        <v>0</v>
      </c>
      <c r="T4447">
        <v>0</v>
      </c>
      <c r="U4447">
        <v>0</v>
      </c>
      <c r="V4447">
        <v>0</v>
      </c>
      <c r="W4447">
        <v>0</v>
      </c>
      <c r="X4447">
        <v>1.4718182333319625</v>
      </c>
      <c r="Y4447">
        <v>0</v>
      </c>
      <c r="Z4447">
        <v>0</v>
      </c>
      <c r="AA4447">
        <v>0</v>
      </c>
      <c r="AB4447">
        <v>0</v>
      </c>
      <c r="AC4447">
        <v>0</v>
      </c>
      <c r="AD4447">
        <v>0</v>
      </c>
      <c r="AE4447">
        <v>1.4718182333319625</v>
      </c>
    </row>
    <row r="4448" spans="1:31" x14ac:dyDescent="0.25">
      <c r="A4448">
        <v>2072568</v>
      </c>
      <c r="B4448">
        <v>1</v>
      </c>
      <c r="C4448" t="s">
        <v>80</v>
      </c>
      <c r="D4448" t="s">
        <v>94</v>
      </c>
      <c r="E4448" t="s">
        <v>177</v>
      </c>
      <c r="F4448" t="s">
        <v>12935</v>
      </c>
      <c r="G4448" t="s">
        <v>179</v>
      </c>
      <c r="H4448" t="s">
        <v>143</v>
      </c>
      <c r="I4448" t="s">
        <v>135</v>
      </c>
      <c r="J4448" t="s">
        <v>136</v>
      </c>
      <c r="K4448" t="s">
        <v>137</v>
      </c>
      <c r="L4448" t="s">
        <v>12936</v>
      </c>
      <c r="M4448" t="s">
        <v>12937</v>
      </c>
      <c r="N4448">
        <v>2.3019444440000001</v>
      </c>
      <c r="O4448">
        <v>0</v>
      </c>
      <c r="P4448">
        <v>10</v>
      </c>
      <c r="Q4448">
        <v>0</v>
      </c>
      <c r="R4448">
        <v>0</v>
      </c>
      <c r="S4448">
        <v>0</v>
      </c>
      <c r="T4448">
        <v>3</v>
      </c>
      <c r="U4448">
        <v>0</v>
      </c>
      <c r="V4448">
        <v>0</v>
      </c>
      <c r="W4448">
        <v>0</v>
      </c>
      <c r="X4448">
        <v>5.4745831497461301</v>
      </c>
      <c r="Y4448">
        <v>0</v>
      </c>
      <c r="Z4448">
        <v>0</v>
      </c>
      <c r="AA4448">
        <v>0</v>
      </c>
      <c r="AB4448">
        <v>7.2338850632001055</v>
      </c>
      <c r="AC4448">
        <v>0</v>
      </c>
      <c r="AD4448">
        <v>0</v>
      </c>
      <c r="AE4448">
        <v>12.708468212946237</v>
      </c>
    </row>
    <row r="4449" spans="1:31" x14ac:dyDescent="0.25">
      <c r="A4449">
        <v>2072570</v>
      </c>
      <c r="B4449">
        <v>1</v>
      </c>
      <c r="C4449" t="s">
        <v>80</v>
      </c>
      <c r="D4449" t="s">
        <v>93</v>
      </c>
      <c r="E4449" t="s">
        <v>177</v>
      </c>
      <c r="F4449" t="s">
        <v>12938</v>
      </c>
      <c r="G4449" t="s">
        <v>183</v>
      </c>
      <c r="H4449" t="s">
        <v>143</v>
      </c>
      <c r="I4449" t="s">
        <v>135</v>
      </c>
      <c r="J4449" t="s">
        <v>136</v>
      </c>
      <c r="K4449" t="s">
        <v>137</v>
      </c>
      <c r="L4449" t="s">
        <v>12939</v>
      </c>
      <c r="M4449" t="s">
        <v>12940</v>
      </c>
      <c r="N4449">
        <v>1.8719444439999999</v>
      </c>
      <c r="O4449">
        <v>0</v>
      </c>
      <c r="P4449">
        <v>0</v>
      </c>
      <c r="Q4449">
        <v>0</v>
      </c>
      <c r="R4449">
        <v>1</v>
      </c>
      <c r="S4449">
        <v>0</v>
      </c>
      <c r="T4449">
        <v>0</v>
      </c>
      <c r="U4449">
        <v>0</v>
      </c>
      <c r="V4449">
        <v>0</v>
      </c>
      <c r="W4449">
        <v>0</v>
      </c>
      <c r="X4449">
        <v>0</v>
      </c>
      <c r="Y4449">
        <v>0</v>
      </c>
      <c r="Z4449">
        <v>0.19825984073292002</v>
      </c>
      <c r="AA4449">
        <v>0</v>
      </c>
      <c r="AB4449">
        <v>0</v>
      </c>
      <c r="AC4449">
        <v>0</v>
      </c>
      <c r="AD4449">
        <v>0</v>
      </c>
      <c r="AE4449">
        <v>0.19825984073292002</v>
      </c>
    </row>
    <row r="4450" spans="1:31" x14ac:dyDescent="0.25">
      <c r="A4450">
        <v>2072574</v>
      </c>
      <c r="B4450">
        <v>1</v>
      </c>
      <c r="C4450" t="s">
        <v>80</v>
      </c>
      <c r="D4450" t="s">
        <v>101</v>
      </c>
      <c r="E4450" t="s">
        <v>158</v>
      </c>
      <c r="F4450" t="s">
        <v>12941</v>
      </c>
      <c r="G4450" t="s">
        <v>385</v>
      </c>
      <c r="H4450" t="s">
        <v>143</v>
      </c>
      <c r="I4450" t="s">
        <v>135</v>
      </c>
      <c r="J4450" t="s">
        <v>136</v>
      </c>
      <c r="K4450" t="s">
        <v>137</v>
      </c>
      <c r="L4450" t="s">
        <v>12942</v>
      </c>
      <c r="M4450" t="s">
        <v>12943</v>
      </c>
      <c r="N4450">
        <v>2.1127777769999998</v>
      </c>
      <c r="O4450">
        <v>0</v>
      </c>
      <c r="P4450">
        <v>91</v>
      </c>
      <c r="Q4450">
        <v>0</v>
      </c>
      <c r="R4450">
        <v>0</v>
      </c>
      <c r="S4450">
        <v>0</v>
      </c>
      <c r="T4450">
        <v>1</v>
      </c>
      <c r="U4450">
        <v>0</v>
      </c>
      <c r="V4450">
        <v>0</v>
      </c>
      <c r="W4450">
        <v>0</v>
      </c>
      <c r="X4450">
        <v>39.42638954701728</v>
      </c>
      <c r="Y4450">
        <v>0</v>
      </c>
      <c r="Z4450">
        <v>0</v>
      </c>
      <c r="AA4450">
        <v>0</v>
      </c>
      <c r="AB4450">
        <v>0.5134828706344533</v>
      </c>
      <c r="AC4450">
        <v>0</v>
      </c>
      <c r="AD4450">
        <v>0</v>
      </c>
      <c r="AE4450">
        <v>39.939872417651735</v>
      </c>
    </row>
    <row r="4451" spans="1:31" x14ac:dyDescent="0.25">
      <c r="A4451">
        <v>2072576</v>
      </c>
      <c r="B4451">
        <v>1</v>
      </c>
      <c r="C4451" t="s">
        <v>80</v>
      </c>
      <c r="D4451" t="s">
        <v>98</v>
      </c>
      <c r="E4451" t="s">
        <v>146</v>
      </c>
      <c r="F4451" t="s">
        <v>12944</v>
      </c>
      <c r="G4451" t="s">
        <v>513</v>
      </c>
      <c r="H4451" t="s">
        <v>134</v>
      </c>
      <c r="I4451" t="s">
        <v>135</v>
      </c>
      <c r="J4451" t="s">
        <v>136</v>
      </c>
      <c r="K4451" t="s">
        <v>137</v>
      </c>
      <c r="L4451" t="s">
        <v>12945</v>
      </c>
      <c r="M4451" t="s">
        <v>12946</v>
      </c>
      <c r="N4451">
        <v>1.2011111109999999</v>
      </c>
      <c r="O4451">
        <v>0</v>
      </c>
      <c r="P4451">
        <v>0</v>
      </c>
      <c r="Q4451">
        <v>9</v>
      </c>
      <c r="R4451">
        <v>78</v>
      </c>
      <c r="S4451">
        <v>3</v>
      </c>
      <c r="T4451">
        <v>12</v>
      </c>
      <c r="U4451">
        <v>1</v>
      </c>
      <c r="V4451">
        <v>0</v>
      </c>
      <c r="W4451">
        <v>0</v>
      </c>
      <c r="X4451">
        <v>0</v>
      </c>
      <c r="Y4451">
        <v>88.562673188208507</v>
      </c>
      <c r="Z4451">
        <v>207.29856069644387</v>
      </c>
      <c r="AA4451">
        <v>5.7142831349144654</v>
      </c>
      <c r="AB4451">
        <v>89.374410634369625</v>
      </c>
      <c r="AC4451">
        <v>56.130680372524331</v>
      </c>
      <c r="AD4451">
        <v>0</v>
      </c>
      <c r="AE4451">
        <v>447.08060802646082</v>
      </c>
    </row>
    <row r="4452" spans="1:31" x14ac:dyDescent="0.25">
      <c r="A4452">
        <v>2072577</v>
      </c>
      <c r="B4452">
        <v>1</v>
      </c>
      <c r="C4452" t="s">
        <v>80</v>
      </c>
      <c r="D4452" t="s">
        <v>84</v>
      </c>
      <c r="E4452" t="s">
        <v>177</v>
      </c>
      <c r="F4452" t="s">
        <v>12947</v>
      </c>
      <c r="G4452" t="s">
        <v>196</v>
      </c>
      <c r="H4452" t="s">
        <v>143</v>
      </c>
      <c r="I4452" t="s">
        <v>135</v>
      </c>
      <c r="J4452" t="s">
        <v>136</v>
      </c>
      <c r="K4452" t="s">
        <v>137</v>
      </c>
      <c r="L4452" t="s">
        <v>12948</v>
      </c>
      <c r="M4452" t="s">
        <v>12949</v>
      </c>
      <c r="N4452">
        <v>1.457777777</v>
      </c>
      <c r="O4452">
        <v>0</v>
      </c>
      <c r="P4452">
        <v>3</v>
      </c>
      <c r="Q4452">
        <v>0</v>
      </c>
      <c r="R4452">
        <v>0</v>
      </c>
      <c r="S4452">
        <v>0</v>
      </c>
      <c r="T4452">
        <v>1</v>
      </c>
      <c r="U4452">
        <v>0</v>
      </c>
      <c r="V4452">
        <v>0</v>
      </c>
      <c r="W4452">
        <v>0</v>
      </c>
      <c r="X4452">
        <v>2.1345761676281398</v>
      </c>
      <c r="Y4452">
        <v>0</v>
      </c>
      <c r="Z4452">
        <v>0</v>
      </c>
      <c r="AA4452">
        <v>0</v>
      </c>
      <c r="AB4452">
        <v>2.3660765063302653</v>
      </c>
      <c r="AC4452">
        <v>0</v>
      </c>
      <c r="AD4452">
        <v>0</v>
      </c>
      <c r="AE4452">
        <v>4.5006526739584052</v>
      </c>
    </row>
    <row r="4453" spans="1:31" x14ac:dyDescent="0.25">
      <c r="A4453">
        <v>2072579</v>
      </c>
      <c r="B4453">
        <v>1</v>
      </c>
      <c r="C4453" t="s">
        <v>80</v>
      </c>
      <c r="D4453" t="s">
        <v>98</v>
      </c>
      <c r="E4453" t="s">
        <v>158</v>
      </c>
      <c r="F4453" t="s">
        <v>12950</v>
      </c>
      <c r="G4453" t="s">
        <v>160</v>
      </c>
      <c r="H4453" t="s">
        <v>143</v>
      </c>
      <c r="I4453" t="s">
        <v>135</v>
      </c>
      <c r="J4453" t="s">
        <v>136</v>
      </c>
      <c r="K4453" t="s">
        <v>137</v>
      </c>
      <c r="L4453" t="s">
        <v>12951</v>
      </c>
      <c r="M4453" t="s">
        <v>12952</v>
      </c>
      <c r="N4453">
        <v>1.7961111110000001</v>
      </c>
      <c r="O4453">
        <v>0</v>
      </c>
      <c r="P4453">
        <v>0</v>
      </c>
      <c r="Q4453">
        <v>0</v>
      </c>
      <c r="R4453">
        <v>2</v>
      </c>
      <c r="S4453">
        <v>0</v>
      </c>
      <c r="T4453">
        <v>0</v>
      </c>
      <c r="U4453">
        <v>0</v>
      </c>
      <c r="V4453">
        <v>0</v>
      </c>
      <c r="W4453">
        <v>0</v>
      </c>
      <c r="X4453">
        <v>0</v>
      </c>
      <c r="Y4453">
        <v>0</v>
      </c>
      <c r="Z4453">
        <v>16.9301137109574</v>
      </c>
      <c r="AA4453">
        <v>0</v>
      </c>
      <c r="AB4453">
        <v>0</v>
      </c>
      <c r="AC4453">
        <v>0</v>
      </c>
      <c r="AD4453">
        <v>0</v>
      </c>
      <c r="AE4453">
        <v>16.9301137109574</v>
      </c>
    </row>
    <row r="4454" spans="1:31" x14ac:dyDescent="0.25">
      <c r="A4454">
        <v>2072580</v>
      </c>
      <c r="B4454">
        <v>1</v>
      </c>
      <c r="C4454" t="s">
        <v>80</v>
      </c>
      <c r="D4454" t="s">
        <v>92</v>
      </c>
      <c r="E4454" t="s">
        <v>177</v>
      </c>
      <c r="F4454" t="s">
        <v>2929</v>
      </c>
      <c r="G4454" t="s">
        <v>179</v>
      </c>
      <c r="H4454" t="s">
        <v>143</v>
      </c>
      <c r="I4454" t="s">
        <v>135</v>
      </c>
      <c r="J4454" t="s">
        <v>136</v>
      </c>
      <c r="K4454" t="s">
        <v>137</v>
      </c>
      <c r="L4454" t="s">
        <v>12953</v>
      </c>
      <c r="M4454" t="s">
        <v>12954</v>
      </c>
      <c r="N4454">
        <v>2.9738888879999998</v>
      </c>
      <c r="O4454">
        <v>0</v>
      </c>
      <c r="P4454">
        <v>1</v>
      </c>
      <c r="Q4454">
        <v>0</v>
      </c>
      <c r="R4454">
        <v>0</v>
      </c>
      <c r="S4454">
        <v>0</v>
      </c>
      <c r="T4454">
        <v>0</v>
      </c>
      <c r="U4454">
        <v>0</v>
      </c>
      <c r="V4454">
        <v>0</v>
      </c>
      <c r="W4454">
        <v>0</v>
      </c>
      <c r="X4454">
        <v>0.86245074187526227</v>
      </c>
      <c r="Y4454">
        <v>0</v>
      </c>
      <c r="Z4454">
        <v>0</v>
      </c>
      <c r="AA4454">
        <v>0</v>
      </c>
      <c r="AB4454">
        <v>0</v>
      </c>
      <c r="AC4454">
        <v>0</v>
      </c>
      <c r="AD4454">
        <v>0</v>
      </c>
      <c r="AE4454">
        <v>0.86245074187526227</v>
      </c>
    </row>
    <row r="4455" spans="1:31" x14ac:dyDescent="0.25">
      <c r="A4455">
        <v>2072581</v>
      </c>
      <c r="B4455">
        <v>1</v>
      </c>
      <c r="C4455" t="s">
        <v>81</v>
      </c>
      <c r="D4455" t="s">
        <v>123</v>
      </c>
      <c r="E4455" t="s">
        <v>140</v>
      </c>
      <c r="F4455" t="s">
        <v>12955</v>
      </c>
      <c r="G4455" t="s">
        <v>142</v>
      </c>
      <c r="H4455" t="s">
        <v>143</v>
      </c>
      <c r="I4455" t="s">
        <v>135</v>
      </c>
      <c r="J4455" t="s">
        <v>136</v>
      </c>
      <c r="K4455" t="s">
        <v>137</v>
      </c>
      <c r="L4455" t="s">
        <v>12956</v>
      </c>
      <c r="M4455" t="s">
        <v>12957</v>
      </c>
      <c r="N4455">
        <v>1.9824999999999999</v>
      </c>
      <c r="O4455">
        <v>0</v>
      </c>
      <c r="P4455">
        <v>1</v>
      </c>
      <c r="Q4455">
        <v>0</v>
      </c>
      <c r="R4455">
        <v>15</v>
      </c>
      <c r="S4455">
        <v>0</v>
      </c>
      <c r="T4455">
        <v>2</v>
      </c>
      <c r="U4455">
        <v>0</v>
      </c>
      <c r="V4455">
        <v>0</v>
      </c>
      <c r="W4455">
        <v>0</v>
      </c>
      <c r="X4455">
        <v>0.26988757874552499</v>
      </c>
      <c r="Y4455">
        <v>0</v>
      </c>
      <c r="Z4455">
        <v>68.225533182373781</v>
      </c>
      <c r="AA4455">
        <v>0</v>
      </c>
      <c r="AB4455">
        <v>6.1267760609262352</v>
      </c>
      <c r="AC4455">
        <v>0</v>
      </c>
      <c r="AD4455">
        <v>0</v>
      </c>
      <c r="AE4455">
        <v>74.622196822045538</v>
      </c>
    </row>
    <row r="4456" spans="1:31" x14ac:dyDescent="0.25">
      <c r="A4456">
        <v>2072582</v>
      </c>
      <c r="B4456">
        <v>1</v>
      </c>
      <c r="C4456" t="s">
        <v>80</v>
      </c>
      <c r="D4456" t="s">
        <v>108</v>
      </c>
      <c r="E4456" t="s">
        <v>177</v>
      </c>
      <c r="F4456" t="s">
        <v>12958</v>
      </c>
      <c r="G4456" t="s">
        <v>324</v>
      </c>
      <c r="H4456" t="s">
        <v>143</v>
      </c>
      <c r="I4456" t="s">
        <v>135</v>
      </c>
      <c r="J4456" t="s">
        <v>136</v>
      </c>
      <c r="K4456" t="s">
        <v>137</v>
      </c>
      <c r="L4456" t="s">
        <v>12959</v>
      </c>
      <c r="M4456" t="s">
        <v>12960</v>
      </c>
      <c r="N4456">
        <v>7.1341666659999996</v>
      </c>
      <c r="O4456">
        <v>0</v>
      </c>
      <c r="P4456">
        <v>1</v>
      </c>
      <c r="Q4456">
        <v>0</v>
      </c>
      <c r="R4456">
        <v>0</v>
      </c>
      <c r="S4456">
        <v>0</v>
      </c>
      <c r="T4456">
        <v>0</v>
      </c>
      <c r="U4456">
        <v>0</v>
      </c>
      <c r="V4456">
        <v>0</v>
      </c>
      <c r="W4456">
        <v>0</v>
      </c>
      <c r="X4456">
        <v>0.89381787413002234</v>
      </c>
      <c r="Y4456">
        <v>0</v>
      </c>
      <c r="Z4456">
        <v>0</v>
      </c>
      <c r="AA4456">
        <v>0</v>
      </c>
      <c r="AB4456">
        <v>0</v>
      </c>
      <c r="AC4456">
        <v>0</v>
      </c>
      <c r="AD4456">
        <v>0</v>
      </c>
      <c r="AE4456">
        <v>0.89381787413002234</v>
      </c>
    </row>
    <row r="4457" spans="1:31" x14ac:dyDescent="0.25">
      <c r="A4457">
        <v>2072583</v>
      </c>
      <c r="B4457">
        <v>1</v>
      </c>
      <c r="C4457" t="s">
        <v>80</v>
      </c>
      <c r="D4457" t="s">
        <v>100</v>
      </c>
      <c r="E4457" t="s">
        <v>177</v>
      </c>
      <c r="F4457" t="s">
        <v>12961</v>
      </c>
      <c r="G4457" t="s">
        <v>183</v>
      </c>
      <c r="H4457" t="s">
        <v>143</v>
      </c>
      <c r="I4457" t="s">
        <v>135</v>
      </c>
      <c r="J4457" t="s">
        <v>136</v>
      </c>
      <c r="K4457" t="s">
        <v>137</v>
      </c>
      <c r="L4457" t="s">
        <v>12962</v>
      </c>
      <c r="M4457" t="s">
        <v>12963</v>
      </c>
      <c r="N4457">
        <v>4.4219444440000002</v>
      </c>
      <c r="O4457">
        <v>0</v>
      </c>
      <c r="P4457">
        <v>1</v>
      </c>
      <c r="Q4457">
        <v>0</v>
      </c>
      <c r="R4457">
        <v>0</v>
      </c>
      <c r="S4457">
        <v>0</v>
      </c>
      <c r="T4457">
        <v>0</v>
      </c>
      <c r="U4457">
        <v>0</v>
      </c>
      <c r="V4457">
        <v>0</v>
      </c>
      <c r="W4457">
        <v>0</v>
      </c>
      <c r="X4457">
        <v>0.93447566041424501</v>
      </c>
      <c r="Y4457">
        <v>0</v>
      </c>
      <c r="Z4457">
        <v>0</v>
      </c>
      <c r="AA4457">
        <v>0</v>
      </c>
      <c r="AB4457">
        <v>0</v>
      </c>
      <c r="AC4457">
        <v>0</v>
      </c>
      <c r="AD4457">
        <v>0</v>
      </c>
      <c r="AE4457">
        <v>0.93447566041424501</v>
      </c>
    </row>
    <row r="4458" spans="1:31" x14ac:dyDescent="0.25">
      <c r="A4458">
        <v>2072585</v>
      </c>
      <c r="B4458">
        <v>1</v>
      </c>
      <c r="C4458" t="s">
        <v>80</v>
      </c>
      <c r="D4458" t="s">
        <v>93</v>
      </c>
      <c r="E4458" t="s">
        <v>177</v>
      </c>
      <c r="F4458" t="s">
        <v>12964</v>
      </c>
      <c r="G4458" t="s">
        <v>183</v>
      </c>
      <c r="H4458" t="s">
        <v>143</v>
      </c>
      <c r="I4458" t="s">
        <v>135</v>
      </c>
      <c r="J4458" t="s">
        <v>136</v>
      </c>
      <c r="K4458" t="s">
        <v>137</v>
      </c>
      <c r="L4458" t="s">
        <v>12965</v>
      </c>
      <c r="M4458" t="s">
        <v>12966</v>
      </c>
      <c r="N4458">
        <v>4.131388888</v>
      </c>
      <c r="O4458">
        <v>0</v>
      </c>
      <c r="P4458">
        <v>0</v>
      </c>
      <c r="Q4458">
        <v>0</v>
      </c>
      <c r="R4458">
        <v>1</v>
      </c>
      <c r="S4458">
        <v>0</v>
      </c>
      <c r="T4458">
        <v>1</v>
      </c>
      <c r="U4458">
        <v>0</v>
      </c>
      <c r="V4458">
        <v>0</v>
      </c>
      <c r="W4458">
        <v>0</v>
      </c>
      <c r="X4458">
        <v>0</v>
      </c>
      <c r="Y4458">
        <v>0</v>
      </c>
      <c r="Z4458">
        <v>6.9038312165739573</v>
      </c>
      <c r="AA4458">
        <v>0</v>
      </c>
      <c r="AB4458">
        <v>38.567520187140644</v>
      </c>
      <c r="AC4458">
        <v>0</v>
      </c>
      <c r="AD4458">
        <v>0</v>
      </c>
      <c r="AE4458">
        <v>45.4713514037146</v>
      </c>
    </row>
    <row r="4459" spans="1:31" x14ac:dyDescent="0.25">
      <c r="A4459">
        <v>2072586</v>
      </c>
      <c r="B4459">
        <v>1</v>
      </c>
      <c r="C4459" t="s">
        <v>80</v>
      </c>
      <c r="D4459" t="s">
        <v>100</v>
      </c>
      <c r="E4459" t="s">
        <v>158</v>
      </c>
      <c r="F4459" t="s">
        <v>12967</v>
      </c>
      <c r="G4459" t="s">
        <v>1007</v>
      </c>
      <c r="H4459" t="s">
        <v>143</v>
      </c>
      <c r="I4459" t="s">
        <v>135</v>
      </c>
      <c r="J4459" t="s">
        <v>3</v>
      </c>
      <c r="K4459" t="s">
        <v>137</v>
      </c>
      <c r="L4459" t="s">
        <v>12968</v>
      </c>
      <c r="M4459" t="s">
        <v>12969</v>
      </c>
      <c r="N4459">
        <v>3.2427777770000001</v>
      </c>
      <c r="O4459">
        <v>0</v>
      </c>
      <c r="P4459">
        <v>20</v>
      </c>
      <c r="Q4459">
        <v>0</v>
      </c>
      <c r="R4459">
        <v>0</v>
      </c>
      <c r="S4459">
        <v>0</v>
      </c>
      <c r="T4459">
        <v>0</v>
      </c>
      <c r="U4459">
        <v>0</v>
      </c>
      <c r="V4459">
        <v>0</v>
      </c>
      <c r="W4459">
        <v>0</v>
      </c>
      <c r="X4459">
        <v>21.593355634425496</v>
      </c>
      <c r="Y4459">
        <v>0</v>
      </c>
      <c r="Z4459">
        <v>0</v>
      </c>
      <c r="AA4459">
        <v>0</v>
      </c>
      <c r="AB4459">
        <v>0</v>
      </c>
      <c r="AC4459">
        <v>0</v>
      </c>
      <c r="AD4459">
        <v>0</v>
      </c>
      <c r="AE4459">
        <v>21.593355634425496</v>
      </c>
    </row>
    <row r="4460" spans="1:31" x14ac:dyDescent="0.25">
      <c r="A4460">
        <v>2072587</v>
      </c>
      <c r="B4460">
        <v>1</v>
      </c>
      <c r="C4460" t="s">
        <v>80</v>
      </c>
      <c r="D4460" t="s">
        <v>100</v>
      </c>
      <c r="E4460" t="s">
        <v>169</v>
      </c>
      <c r="F4460" t="s">
        <v>12970</v>
      </c>
      <c r="G4460" t="s">
        <v>171</v>
      </c>
      <c r="H4460" t="s">
        <v>134</v>
      </c>
      <c r="I4460" t="s">
        <v>135</v>
      </c>
      <c r="J4460" t="s">
        <v>136</v>
      </c>
      <c r="K4460" t="s">
        <v>137</v>
      </c>
      <c r="L4460" t="s">
        <v>12971</v>
      </c>
      <c r="M4460" t="s">
        <v>12972</v>
      </c>
      <c r="N4460">
        <v>3.2005555550000002</v>
      </c>
      <c r="O4460">
        <v>0</v>
      </c>
      <c r="P4460">
        <v>3</v>
      </c>
      <c r="Q4460">
        <v>0</v>
      </c>
      <c r="R4460">
        <v>3</v>
      </c>
      <c r="S4460">
        <v>0</v>
      </c>
      <c r="T4460">
        <v>5</v>
      </c>
      <c r="U4460">
        <v>0</v>
      </c>
      <c r="V4460">
        <v>0</v>
      </c>
      <c r="W4460">
        <v>0</v>
      </c>
      <c r="X4460">
        <v>0.49850161473177895</v>
      </c>
      <c r="Y4460">
        <v>0</v>
      </c>
      <c r="Z4460">
        <v>6.1481844033827802</v>
      </c>
      <c r="AA4460">
        <v>0</v>
      </c>
      <c r="AB4460">
        <v>3.2817100318603716</v>
      </c>
      <c r="AC4460">
        <v>0</v>
      </c>
      <c r="AD4460">
        <v>0</v>
      </c>
      <c r="AE4460">
        <v>9.928396049974932</v>
      </c>
    </row>
    <row r="4461" spans="1:31" x14ac:dyDescent="0.25">
      <c r="A4461">
        <v>2072590</v>
      </c>
      <c r="B4461">
        <v>1</v>
      </c>
      <c r="C4461" t="s">
        <v>80</v>
      </c>
      <c r="D4461" t="s">
        <v>103</v>
      </c>
      <c r="E4461" t="s">
        <v>177</v>
      </c>
      <c r="F4461" t="s">
        <v>12973</v>
      </c>
      <c r="G4461" t="s">
        <v>183</v>
      </c>
      <c r="H4461" t="s">
        <v>143</v>
      </c>
      <c r="I4461" t="s">
        <v>135</v>
      </c>
      <c r="J4461" t="s">
        <v>136</v>
      </c>
      <c r="K4461" t="s">
        <v>137</v>
      </c>
      <c r="L4461" t="s">
        <v>12974</v>
      </c>
      <c r="M4461" t="s">
        <v>12975</v>
      </c>
      <c r="N4461">
        <v>3.4966666659999999</v>
      </c>
      <c r="O4461">
        <v>0</v>
      </c>
      <c r="P4461">
        <v>1</v>
      </c>
      <c r="Q4461">
        <v>0</v>
      </c>
      <c r="R4461">
        <v>0</v>
      </c>
      <c r="S4461">
        <v>0</v>
      </c>
      <c r="T4461">
        <v>0</v>
      </c>
      <c r="U4461">
        <v>0</v>
      </c>
      <c r="V4461">
        <v>0</v>
      </c>
      <c r="W4461">
        <v>0</v>
      </c>
      <c r="X4461">
        <v>0.22230381017666001</v>
      </c>
      <c r="Y4461">
        <v>0</v>
      </c>
      <c r="Z4461">
        <v>0</v>
      </c>
      <c r="AA4461">
        <v>0</v>
      </c>
      <c r="AB4461">
        <v>0</v>
      </c>
      <c r="AC4461">
        <v>0</v>
      </c>
      <c r="AD4461">
        <v>0</v>
      </c>
      <c r="AE4461">
        <v>0.22230381017666001</v>
      </c>
    </row>
    <row r="4462" spans="1:31" x14ac:dyDescent="0.25">
      <c r="A4462">
        <v>2072593</v>
      </c>
      <c r="B4462">
        <v>1</v>
      </c>
      <c r="C4462" t="s">
        <v>80</v>
      </c>
      <c r="D4462" t="s">
        <v>90</v>
      </c>
      <c r="E4462" t="s">
        <v>177</v>
      </c>
      <c r="F4462" t="s">
        <v>12976</v>
      </c>
      <c r="G4462" t="s">
        <v>183</v>
      </c>
      <c r="H4462" t="s">
        <v>143</v>
      </c>
      <c r="I4462" t="s">
        <v>135</v>
      </c>
      <c r="J4462" t="s">
        <v>136</v>
      </c>
      <c r="K4462" t="s">
        <v>137</v>
      </c>
      <c r="L4462" t="s">
        <v>12977</v>
      </c>
      <c r="M4462" t="s">
        <v>12978</v>
      </c>
      <c r="N4462">
        <v>1.862777777</v>
      </c>
      <c r="O4462">
        <v>0</v>
      </c>
      <c r="P4462">
        <v>2</v>
      </c>
      <c r="Q4462">
        <v>0</v>
      </c>
      <c r="R4462">
        <v>0</v>
      </c>
      <c r="S4462">
        <v>0</v>
      </c>
      <c r="T4462">
        <v>0</v>
      </c>
      <c r="U4462">
        <v>0</v>
      </c>
      <c r="V4462">
        <v>0</v>
      </c>
      <c r="W4462">
        <v>0</v>
      </c>
      <c r="X4462">
        <v>0.51155524035157496</v>
      </c>
      <c r="Y4462">
        <v>0</v>
      </c>
      <c r="Z4462">
        <v>0</v>
      </c>
      <c r="AA4462">
        <v>0</v>
      </c>
      <c r="AB4462">
        <v>0</v>
      </c>
      <c r="AC4462">
        <v>0</v>
      </c>
      <c r="AD4462">
        <v>0</v>
      </c>
      <c r="AE4462">
        <v>0.51155524035157496</v>
      </c>
    </row>
    <row r="4463" spans="1:31" x14ac:dyDescent="0.25">
      <c r="A4463">
        <v>2072594</v>
      </c>
      <c r="B4463">
        <v>1</v>
      </c>
      <c r="C4463" t="s">
        <v>80</v>
      </c>
      <c r="D4463" t="s">
        <v>97</v>
      </c>
      <c r="E4463" t="s">
        <v>177</v>
      </c>
      <c r="F4463" t="s">
        <v>12979</v>
      </c>
      <c r="G4463" t="s">
        <v>196</v>
      </c>
      <c r="H4463" t="s">
        <v>143</v>
      </c>
      <c r="I4463" t="s">
        <v>135</v>
      </c>
      <c r="J4463" t="s">
        <v>136</v>
      </c>
      <c r="K4463" t="s">
        <v>137</v>
      </c>
      <c r="L4463" t="s">
        <v>12980</v>
      </c>
      <c r="M4463" t="s">
        <v>12981</v>
      </c>
      <c r="N4463">
        <v>1.506388888</v>
      </c>
      <c r="O4463">
        <v>0</v>
      </c>
      <c r="P4463">
        <v>1</v>
      </c>
      <c r="Q4463">
        <v>0</v>
      </c>
      <c r="R4463">
        <v>0</v>
      </c>
      <c r="S4463">
        <v>0</v>
      </c>
      <c r="T4463">
        <v>0</v>
      </c>
      <c r="U4463">
        <v>0</v>
      </c>
      <c r="V4463">
        <v>0</v>
      </c>
      <c r="W4463">
        <v>0</v>
      </c>
      <c r="X4463">
        <v>0.6185015919485034</v>
      </c>
      <c r="Y4463">
        <v>0</v>
      </c>
      <c r="Z4463">
        <v>0</v>
      </c>
      <c r="AA4463">
        <v>0</v>
      </c>
      <c r="AB4463">
        <v>0</v>
      </c>
      <c r="AC4463">
        <v>0</v>
      </c>
      <c r="AD4463">
        <v>0</v>
      </c>
      <c r="AE4463">
        <v>0.6185015919485034</v>
      </c>
    </row>
    <row r="4464" spans="1:31" x14ac:dyDescent="0.25">
      <c r="A4464">
        <v>2072595</v>
      </c>
      <c r="B4464">
        <v>1</v>
      </c>
      <c r="C4464" t="s">
        <v>80</v>
      </c>
      <c r="D4464" t="s">
        <v>96</v>
      </c>
      <c r="E4464" t="s">
        <v>177</v>
      </c>
      <c r="F4464" t="s">
        <v>12982</v>
      </c>
      <c r="G4464" t="s">
        <v>183</v>
      </c>
      <c r="H4464" t="s">
        <v>143</v>
      </c>
      <c r="I4464" t="s">
        <v>135</v>
      </c>
      <c r="J4464" t="s">
        <v>136</v>
      </c>
      <c r="K4464" t="s">
        <v>137</v>
      </c>
      <c r="L4464" t="s">
        <v>12983</v>
      </c>
      <c r="M4464" t="s">
        <v>12984</v>
      </c>
      <c r="N4464">
        <v>1.018333333</v>
      </c>
      <c r="O4464">
        <v>0</v>
      </c>
      <c r="P4464">
        <v>0</v>
      </c>
      <c r="Q4464">
        <v>0</v>
      </c>
      <c r="R4464">
        <v>1</v>
      </c>
      <c r="S4464">
        <v>0</v>
      </c>
      <c r="T4464">
        <v>0</v>
      </c>
      <c r="U4464">
        <v>0</v>
      </c>
      <c r="V4464">
        <v>0</v>
      </c>
      <c r="W4464">
        <v>0</v>
      </c>
      <c r="X4464">
        <v>0</v>
      </c>
      <c r="Y4464">
        <v>0</v>
      </c>
      <c r="Z4464">
        <v>2.6788894893800003E-2</v>
      </c>
      <c r="AA4464">
        <v>0</v>
      </c>
      <c r="AB4464">
        <v>0</v>
      </c>
      <c r="AC4464">
        <v>0</v>
      </c>
      <c r="AD4464">
        <v>0</v>
      </c>
      <c r="AE4464">
        <v>2.6788894893800003E-2</v>
      </c>
    </row>
    <row r="4465" spans="1:31" x14ac:dyDescent="0.25">
      <c r="A4465">
        <v>2072596</v>
      </c>
      <c r="B4465">
        <v>1</v>
      </c>
      <c r="C4465" t="s">
        <v>80</v>
      </c>
      <c r="D4465" t="s">
        <v>100</v>
      </c>
      <c r="E4465" t="s">
        <v>158</v>
      </c>
      <c r="F4465" t="s">
        <v>12985</v>
      </c>
      <c r="G4465" t="s">
        <v>160</v>
      </c>
      <c r="H4465" t="s">
        <v>143</v>
      </c>
      <c r="I4465" t="s">
        <v>135</v>
      </c>
      <c r="J4465" t="s">
        <v>136</v>
      </c>
      <c r="K4465" t="s">
        <v>137</v>
      </c>
      <c r="L4465" t="s">
        <v>12986</v>
      </c>
      <c r="M4465" t="s">
        <v>12987</v>
      </c>
      <c r="N4465">
        <v>3.474722222</v>
      </c>
      <c r="O4465">
        <v>0</v>
      </c>
      <c r="P4465">
        <v>4</v>
      </c>
      <c r="Q4465">
        <v>0</v>
      </c>
      <c r="R4465">
        <v>6</v>
      </c>
      <c r="S4465">
        <v>0</v>
      </c>
      <c r="T4465">
        <v>0</v>
      </c>
      <c r="U4465">
        <v>0</v>
      </c>
      <c r="V4465">
        <v>0</v>
      </c>
      <c r="W4465">
        <v>0</v>
      </c>
      <c r="X4465">
        <v>1.7523401045943117</v>
      </c>
      <c r="Y4465">
        <v>0</v>
      </c>
      <c r="Z4465">
        <v>5.3799240899985508</v>
      </c>
      <c r="AA4465">
        <v>0</v>
      </c>
      <c r="AB4465">
        <v>0</v>
      </c>
      <c r="AC4465">
        <v>0</v>
      </c>
      <c r="AD4465">
        <v>0</v>
      </c>
      <c r="AE4465">
        <v>7.132264194592862</v>
      </c>
    </row>
    <row r="4466" spans="1:31" x14ac:dyDescent="0.25">
      <c r="A4466">
        <v>2072597</v>
      </c>
      <c r="B4466">
        <v>1</v>
      </c>
      <c r="C4466" t="s">
        <v>80</v>
      </c>
      <c r="D4466" t="s">
        <v>106</v>
      </c>
      <c r="E4466" t="s">
        <v>177</v>
      </c>
      <c r="F4466" t="s">
        <v>12988</v>
      </c>
      <c r="G4466" t="s">
        <v>183</v>
      </c>
      <c r="H4466" t="s">
        <v>143</v>
      </c>
      <c r="I4466" t="s">
        <v>135</v>
      </c>
      <c r="J4466" t="s">
        <v>136</v>
      </c>
      <c r="K4466" t="s">
        <v>137</v>
      </c>
      <c r="L4466" t="s">
        <v>12989</v>
      </c>
      <c r="M4466" t="s">
        <v>12990</v>
      </c>
      <c r="N4466">
        <v>2.8161111110000001</v>
      </c>
      <c r="O4466">
        <v>0</v>
      </c>
      <c r="P4466">
        <v>5</v>
      </c>
      <c r="Q4466">
        <v>0</v>
      </c>
      <c r="R4466">
        <v>0</v>
      </c>
      <c r="S4466">
        <v>0</v>
      </c>
      <c r="T4466">
        <v>3</v>
      </c>
      <c r="U4466">
        <v>0</v>
      </c>
      <c r="V4466">
        <v>0</v>
      </c>
      <c r="W4466">
        <v>0</v>
      </c>
      <c r="X4466">
        <v>2.9051604075100617</v>
      </c>
      <c r="Y4466">
        <v>0</v>
      </c>
      <c r="Z4466">
        <v>0</v>
      </c>
      <c r="AA4466">
        <v>0</v>
      </c>
      <c r="AB4466">
        <v>9.7957077731196911</v>
      </c>
      <c r="AC4466">
        <v>0</v>
      </c>
      <c r="AD4466">
        <v>0</v>
      </c>
      <c r="AE4466">
        <v>12.700868180629753</v>
      </c>
    </row>
    <row r="4467" spans="1:31" x14ac:dyDescent="0.25">
      <c r="A4467">
        <v>2072599</v>
      </c>
      <c r="B4467">
        <v>1</v>
      </c>
      <c r="C4467" t="s">
        <v>80</v>
      </c>
      <c r="D4467" t="s">
        <v>89</v>
      </c>
      <c r="E4467" t="s">
        <v>146</v>
      </c>
      <c r="F4467" t="s">
        <v>12991</v>
      </c>
      <c r="G4467" t="s">
        <v>133</v>
      </c>
      <c r="H4467" t="s">
        <v>134</v>
      </c>
      <c r="I4467" t="s">
        <v>135</v>
      </c>
      <c r="J4467" t="s">
        <v>136</v>
      </c>
      <c r="K4467" t="s">
        <v>137</v>
      </c>
      <c r="L4467" t="s">
        <v>12992</v>
      </c>
      <c r="M4467" t="s">
        <v>12993</v>
      </c>
      <c r="N4467">
        <v>0.45166666599999999</v>
      </c>
      <c r="O4467">
        <v>0</v>
      </c>
      <c r="P4467">
        <v>2002</v>
      </c>
      <c r="Q4467">
        <v>0</v>
      </c>
      <c r="R4467">
        <v>6</v>
      </c>
      <c r="S4467">
        <v>0</v>
      </c>
      <c r="T4467">
        <v>176</v>
      </c>
      <c r="U4467">
        <v>0</v>
      </c>
      <c r="V4467">
        <v>0</v>
      </c>
      <c r="W4467">
        <v>0</v>
      </c>
      <c r="X4467">
        <v>253.28851506906216</v>
      </c>
      <c r="Y4467">
        <v>0</v>
      </c>
      <c r="Z4467">
        <v>1.3844531131082003</v>
      </c>
      <c r="AA4467">
        <v>0</v>
      </c>
      <c r="AB4467">
        <v>109.33523844401439</v>
      </c>
      <c r="AC4467">
        <v>0</v>
      </c>
      <c r="AD4467">
        <v>0</v>
      </c>
      <c r="AE4467">
        <v>364.00820662618474</v>
      </c>
    </row>
    <row r="4468" spans="1:31" x14ac:dyDescent="0.25">
      <c r="A4468">
        <v>2072601</v>
      </c>
      <c r="B4468">
        <v>1</v>
      </c>
      <c r="C4468" t="s">
        <v>80</v>
      </c>
      <c r="D4468" t="s">
        <v>100</v>
      </c>
      <c r="E4468" t="s">
        <v>177</v>
      </c>
      <c r="F4468" t="s">
        <v>12994</v>
      </c>
      <c r="G4468" t="s">
        <v>179</v>
      </c>
      <c r="H4468" t="s">
        <v>143</v>
      </c>
      <c r="I4468" t="s">
        <v>135</v>
      </c>
      <c r="J4468" t="s">
        <v>136</v>
      </c>
      <c r="K4468" t="s">
        <v>137</v>
      </c>
      <c r="L4468" t="s">
        <v>12995</v>
      </c>
      <c r="M4468" t="s">
        <v>12996</v>
      </c>
      <c r="N4468">
        <v>5.0186111110000002</v>
      </c>
      <c r="O4468">
        <v>0</v>
      </c>
      <c r="P4468">
        <v>1</v>
      </c>
      <c r="Q4468">
        <v>0</v>
      </c>
      <c r="R4468">
        <v>0</v>
      </c>
      <c r="S4468">
        <v>0</v>
      </c>
      <c r="T4468">
        <v>0</v>
      </c>
      <c r="U4468">
        <v>0</v>
      </c>
      <c r="V4468">
        <v>0</v>
      </c>
      <c r="W4468">
        <v>0</v>
      </c>
      <c r="X4468">
        <v>1.5663332443512572</v>
      </c>
      <c r="Y4468">
        <v>0</v>
      </c>
      <c r="Z4468">
        <v>0</v>
      </c>
      <c r="AA4468">
        <v>0</v>
      </c>
      <c r="AB4468">
        <v>0</v>
      </c>
      <c r="AC4468">
        <v>0</v>
      </c>
      <c r="AD4468">
        <v>0</v>
      </c>
      <c r="AE4468">
        <v>1.5663332443512572</v>
      </c>
    </row>
    <row r="4469" spans="1:31" x14ac:dyDescent="0.25">
      <c r="A4469">
        <v>2072603</v>
      </c>
      <c r="B4469">
        <v>1</v>
      </c>
      <c r="C4469" t="s">
        <v>81</v>
      </c>
      <c r="D4469" t="s">
        <v>122</v>
      </c>
      <c r="E4469" t="s">
        <v>169</v>
      </c>
      <c r="F4469" t="s">
        <v>12997</v>
      </c>
      <c r="G4469" t="s">
        <v>171</v>
      </c>
      <c r="H4469" t="s">
        <v>134</v>
      </c>
      <c r="I4469" t="s">
        <v>135</v>
      </c>
      <c r="J4469" t="s">
        <v>136</v>
      </c>
      <c r="K4469" t="s">
        <v>137</v>
      </c>
      <c r="L4469" t="s">
        <v>12998</v>
      </c>
      <c r="M4469" t="s">
        <v>12999</v>
      </c>
      <c r="N4469">
        <v>4.9288888880000004</v>
      </c>
      <c r="O4469">
        <v>0</v>
      </c>
      <c r="P4469">
        <v>2</v>
      </c>
      <c r="Q4469">
        <v>0</v>
      </c>
      <c r="R4469">
        <v>6</v>
      </c>
      <c r="S4469">
        <v>0</v>
      </c>
      <c r="T4469">
        <v>1</v>
      </c>
      <c r="U4469">
        <v>0</v>
      </c>
      <c r="V4469">
        <v>0</v>
      </c>
      <c r="W4469">
        <v>0</v>
      </c>
      <c r="X4469">
        <v>7.3869952355143083</v>
      </c>
      <c r="Y4469">
        <v>0</v>
      </c>
      <c r="Z4469">
        <v>8.7662077742626572</v>
      </c>
      <c r="AA4469">
        <v>0</v>
      </c>
      <c r="AB4469">
        <v>36.68694463494441</v>
      </c>
      <c r="AC4469">
        <v>0</v>
      </c>
      <c r="AD4469">
        <v>0</v>
      </c>
      <c r="AE4469">
        <v>52.840147644721377</v>
      </c>
    </row>
    <row r="4470" spans="1:31" x14ac:dyDescent="0.25">
      <c r="A4470">
        <v>2072605</v>
      </c>
      <c r="B4470">
        <v>1</v>
      </c>
      <c r="C4470" t="s">
        <v>80</v>
      </c>
      <c r="D4470" t="s">
        <v>98</v>
      </c>
      <c r="E4470" t="s">
        <v>131</v>
      </c>
      <c r="F4470" t="s">
        <v>13000</v>
      </c>
      <c r="G4470" t="s">
        <v>133</v>
      </c>
      <c r="H4470" t="s">
        <v>134</v>
      </c>
      <c r="I4470" t="s">
        <v>135</v>
      </c>
      <c r="J4470" t="s">
        <v>136</v>
      </c>
      <c r="K4470" t="s">
        <v>137</v>
      </c>
      <c r="L4470" t="s">
        <v>13001</v>
      </c>
      <c r="M4470" t="s">
        <v>13002</v>
      </c>
      <c r="N4470">
        <v>0.716388888</v>
      </c>
      <c r="O4470">
        <v>0</v>
      </c>
      <c r="P4470">
        <v>20</v>
      </c>
      <c r="Q4470">
        <v>12</v>
      </c>
      <c r="R4470">
        <v>116</v>
      </c>
      <c r="S4470">
        <v>2</v>
      </c>
      <c r="T4470">
        <v>29</v>
      </c>
      <c r="U4470">
        <v>2</v>
      </c>
      <c r="V4470">
        <v>0</v>
      </c>
      <c r="W4470">
        <v>0</v>
      </c>
      <c r="X4470">
        <v>5.663766266258035</v>
      </c>
      <c r="Y4470">
        <v>39.050640216313994</v>
      </c>
      <c r="Z4470">
        <v>201.61668359246272</v>
      </c>
      <c r="AA4470">
        <v>17.576487230706135</v>
      </c>
      <c r="AB4470">
        <v>53.698256183265052</v>
      </c>
      <c r="AC4470">
        <v>163.67496264146672</v>
      </c>
      <c r="AD4470">
        <v>0</v>
      </c>
      <c r="AE4470">
        <v>481.28079613047271</v>
      </c>
    </row>
    <row r="4471" spans="1:31" x14ac:dyDescent="0.25">
      <c r="A4471">
        <v>2072606</v>
      </c>
      <c r="B4471">
        <v>1</v>
      </c>
      <c r="C4471" t="s">
        <v>80</v>
      </c>
      <c r="D4471" t="s">
        <v>100</v>
      </c>
      <c r="E4471" t="s">
        <v>177</v>
      </c>
      <c r="F4471" t="s">
        <v>13003</v>
      </c>
      <c r="G4471" t="s">
        <v>324</v>
      </c>
      <c r="H4471" t="s">
        <v>143</v>
      </c>
      <c r="I4471" t="s">
        <v>135</v>
      </c>
      <c r="J4471" t="s">
        <v>136</v>
      </c>
      <c r="K4471" t="s">
        <v>137</v>
      </c>
      <c r="L4471" t="s">
        <v>13004</v>
      </c>
      <c r="M4471" t="s">
        <v>13005</v>
      </c>
      <c r="N4471">
        <v>2.531111111</v>
      </c>
      <c r="O4471">
        <v>0</v>
      </c>
      <c r="P4471">
        <v>4</v>
      </c>
      <c r="Q4471">
        <v>0</v>
      </c>
      <c r="R4471">
        <v>0</v>
      </c>
      <c r="S4471">
        <v>0</v>
      </c>
      <c r="T4471">
        <v>0</v>
      </c>
      <c r="U4471">
        <v>0</v>
      </c>
      <c r="V4471">
        <v>0</v>
      </c>
      <c r="W4471">
        <v>0</v>
      </c>
      <c r="X4471">
        <v>1.8384167408221657</v>
      </c>
      <c r="Y4471">
        <v>0</v>
      </c>
      <c r="Z4471">
        <v>0</v>
      </c>
      <c r="AA4471">
        <v>0</v>
      </c>
      <c r="AB4471">
        <v>0</v>
      </c>
      <c r="AC4471">
        <v>0</v>
      </c>
      <c r="AD4471">
        <v>0</v>
      </c>
      <c r="AE4471">
        <v>1.8384167408221657</v>
      </c>
    </row>
    <row r="4472" spans="1:31" x14ac:dyDescent="0.25">
      <c r="A4472">
        <v>2072608</v>
      </c>
      <c r="B4472">
        <v>1</v>
      </c>
      <c r="C4472" t="s">
        <v>80</v>
      </c>
      <c r="D4472" t="s">
        <v>93</v>
      </c>
      <c r="E4472" t="s">
        <v>177</v>
      </c>
      <c r="F4472" t="s">
        <v>13006</v>
      </c>
      <c r="G4472" t="s">
        <v>183</v>
      </c>
      <c r="H4472" t="s">
        <v>143</v>
      </c>
      <c r="I4472" t="s">
        <v>135</v>
      </c>
      <c r="J4472" t="s">
        <v>136</v>
      </c>
      <c r="K4472" t="s">
        <v>137</v>
      </c>
      <c r="L4472" t="s">
        <v>13007</v>
      </c>
      <c r="M4472" t="s">
        <v>13008</v>
      </c>
      <c r="N4472">
        <v>3.273055555</v>
      </c>
      <c r="O4472">
        <v>0</v>
      </c>
      <c r="P4472">
        <v>3</v>
      </c>
      <c r="Q4472">
        <v>0</v>
      </c>
      <c r="R4472">
        <v>0</v>
      </c>
      <c r="S4472">
        <v>0</v>
      </c>
      <c r="T4472">
        <v>0</v>
      </c>
      <c r="U4472">
        <v>0</v>
      </c>
      <c r="V4472">
        <v>0</v>
      </c>
      <c r="W4472">
        <v>0</v>
      </c>
      <c r="X4472">
        <v>1.6759313424733329</v>
      </c>
      <c r="Y4472">
        <v>0</v>
      </c>
      <c r="Z4472">
        <v>0</v>
      </c>
      <c r="AA4472">
        <v>0</v>
      </c>
      <c r="AB4472">
        <v>0</v>
      </c>
      <c r="AC4472">
        <v>0</v>
      </c>
      <c r="AD4472">
        <v>0</v>
      </c>
      <c r="AE4472">
        <v>1.6759313424733329</v>
      </c>
    </row>
    <row r="4473" spans="1:31" x14ac:dyDescent="0.25">
      <c r="A4473">
        <v>2072609</v>
      </c>
      <c r="B4473">
        <v>1</v>
      </c>
      <c r="C4473" t="s">
        <v>81</v>
      </c>
      <c r="D4473" t="s">
        <v>112</v>
      </c>
      <c r="E4473" t="s">
        <v>158</v>
      </c>
      <c r="F4473" t="s">
        <v>13009</v>
      </c>
      <c r="G4473" t="s">
        <v>160</v>
      </c>
      <c r="H4473" t="s">
        <v>143</v>
      </c>
      <c r="I4473" t="s">
        <v>135</v>
      </c>
      <c r="J4473" t="s">
        <v>136</v>
      </c>
      <c r="K4473" t="s">
        <v>137</v>
      </c>
      <c r="L4473" t="s">
        <v>13001</v>
      </c>
      <c r="M4473" t="s">
        <v>13010</v>
      </c>
      <c r="N4473">
        <v>2.9844444440000002</v>
      </c>
      <c r="O4473">
        <v>0</v>
      </c>
      <c r="P4473">
        <v>33</v>
      </c>
      <c r="Q4473">
        <v>0</v>
      </c>
      <c r="R4473">
        <v>0</v>
      </c>
      <c r="S4473">
        <v>0</v>
      </c>
      <c r="T4473">
        <v>0</v>
      </c>
      <c r="U4473">
        <v>0</v>
      </c>
      <c r="V4473">
        <v>0</v>
      </c>
      <c r="W4473">
        <v>0</v>
      </c>
      <c r="X4473">
        <v>29.496577838123404</v>
      </c>
      <c r="Y4473">
        <v>0</v>
      </c>
      <c r="Z4473">
        <v>0</v>
      </c>
      <c r="AA4473">
        <v>0</v>
      </c>
      <c r="AB4473">
        <v>0</v>
      </c>
      <c r="AC4473">
        <v>0</v>
      </c>
      <c r="AD4473">
        <v>0</v>
      </c>
      <c r="AE4473">
        <v>29.496577838123404</v>
      </c>
    </row>
    <row r="4474" spans="1:31" x14ac:dyDescent="0.25">
      <c r="A4474">
        <v>2072610</v>
      </c>
      <c r="B4474">
        <v>1</v>
      </c>
      <c r="C4474" t="s">
        <v>80</v>
      </c>
      <c r="D4474" t="s">
        <v>88</v>
      </c>
      <c r="E4474" t="s">
        <v>295</v>
      </c>
      <c r="F4474" t="s">
        <v>13011</v>
      </c>
      <c r="G4474" t="s">
        <v>1007</v>
      </c>
      <c r="H4474" t="s">
        <v>134</v>
      </c>
      <c r="I4474" t="s">
        <v>135</v>
      </c>
      <c r="J4474" t="s">
        <v>3</v>
      </c>
      <c r="K4474" t="s">
        <v>137</v>
      </c>
      <c r="L4474" t="s">
        <v>13012</v>
      </c>
      <c r="M4474" t="s">
        <v>13013</v>
      </c>
      <c r="N4474">
        <v>0.77611111099999996</v>
      </c>
      <c r="O4474">
        <v>0</v>
      </c>
      <c r="P4474">
        <v>673</v>
      </c>
      <c r="Q4474">
        <v>0</v>
      </c>
      <c r="R4474">
        <v>0</v>
      </c>
      <c r="S4474">
        <v>2</v>
      </c>
      <c r="T4474">
        <v>72</v>
      </c>
      <c r="U4474">
        <v>0</v>
      </c>
      <c r="V4474">
        <v>0</v>
      </c>
      <c r="W4474">
        <v>0</v>
      </c>
      <c r="X4474">
        <v>164.42474528502223</v>
      </c>
      <c r="Y4474">
        <v>0</v>
      </c>
      <c r="Z4474">
        <v>0</v>
      </c>
      <c r="AA4474">
        <v>1187.0247912041496</v>
      </c>
      <c r="AB4474">
        <v>102.7778540766722</v>
      </c>
      <c r="AC4474">
        <v>0</v>
      </c>
      <c r="AD4474">
        <v>0</v>
      </c>
      <c r="AE4474">
        <v>1454.227390565844</v>
      </c>
    </row>
    <row r="4475" spans="1:31" x14ac:dyDescent="0.25">
      <c r="A4475">
        <v>2072611</v>
      </c>
      <c r="B4475">
        <v>1</v>
      </c>
      <c r="C4475" t="s">
        <v>81</v>
      </c>
      <c r="D4475" t="s">
        <v>112</v>
      </c>
      <c r="E4475" t="s">
        <v>177</v>
      </c>
      <c r="F4475" t="s">
        <v>13014</v>
      </c>
      <c r="G4475" t="s">
        <v>183</v>
      </c>
      <c r="H4475" t="s">
        <v>143</v>
      </c>
      <c r="I4475" t="s">
        <v>135</v>
      </c>
      <c r="J4475" t="s">
        <v>136</v>
      </c>
      <c r="K4475" t="s">
        <v>137</v>
      </c>
      <c r="L4475" t="s">
        <v>13015</v>
      </c>
      <c r="M4475" t="s">
        <v>13016</v>
      </c>
      <c r="N4475">
        <v>9.5433333329999996</v>
      </c>
      <c r="O4475">
        <v>0</v>
      </c>
      <c r="P4475">
        <v>1</v>
      </c>
      <c r="Q4475">
        <v>0</v>
      </c>
      <c r="R4475">
        <v>0</v>
      </c>
      <c r="S4475">
        <v>0</v>
      </c>
      <c r="T4475">
        <v>0</v>
      </c>
      <c r="U4475">
        <v>0</v>
      </c>
      <c r="V4475">
        <v>0</v>
      </c>
      <c r="W4475">
        <v>0</v>
      </c>
      <c r="X4475">
        <v>1.730972502436595</v>
      </c>
      <c r="Y4475">
        <v>0</v>
      </c>
      <c r="Z4475">
        <v>0</v>
      </c>
      <c r="AA4475">
        <v>0</v>
      </c>
      <c r="AB4475">
        <v>0</v>
      </c>
      <c r="AC4475">
        <v>0</v>
      </c>
      <c r="AD4475">
        <v>0</v>
      </c>
      <c r="AE4475">
        <v>1.730972502436595</v>
      </c>
    </row>
    <row r="4476" spans="1:31" x14ac:dyDescent="0.25">
      <c r="A4476">
        <v>2072613</v>
      </c>
      <c r="B4476">
        <v>1</v>
      </c>
      <c r="C4476" t="s">
        <v>81</v>
      </c>
      <c r="D4476" t="s">
        <v>124</v>
      </c>
      <c r="E4476" t="s">
        <v>158</v>
      </c>
      <c r="F4476" t="s">
        <v>13017</v>
      </c>
      <c r="G4476" t="s">
        <v>1160</v>
      </c>
      <c r="H4476" t="s">
        <v>143</v>
      </c>
      <c r="I4476" t="s">
        <v>135</v>
      </c>
      <c r="J4476" t="s">
        <v>136</v>
      </c>
      <c r="K4476" t="s">
        <v>137</v>
      </c>
      <c r="L4476" t="s">
        <v>13018</v>
      </c>
      <c r="M4476" t="s">
        <v>13019</v>
      </c>
      <c r="N4476">
        <v>0.62083333299999999</v>
      </c>
      <c r="O4476">
        <v>0</v>
      </c>
      <c r="P4476">
        <v>7</v>
      </c>
      <c r="Q4476">
        <v>0</v>
      </c>
      <c r="R4476">
        <v>3</v>
      </c>
      <c r="S4476">
        <v>0</v>
      </c>
      <c r="T4476">
        <v>1</v>
      </c>
      <c r="U4476">
        <v>0</v>
      </c>
      <c r="V4476">
        <v>0</v>
      </c>
      <c r="W4476">
        <v>0</v>
      </c>
      <c r="X4476">
        <v>2.5106050178819794</v>
      </c>
      <c r="Y4476">
        <v>0</v>
      </c>
      <c r="Z4476">
        <v>0.13187105968875001</v>
      </c>
      <c r="AA4476">
        <v>0</v>
      </c>
      <c r="AB4476">
        <v>0.14708766564180001</v>
      </c>
      <c r="AC4476">
        <v>0</v>
      </c>
      <c r="AD4476">
        <v>0</v>
      </c>
      <c r="AE4476">
        <v>2.7895637432125295</v>
      </c>
    </row>
    <row r="4477" spans="1:31" x14ac:dyDescent="0.25">
      <c r="A4477">
        <v>2072614</v>
      </c>
      <c r="B4477">
        <v>1</v>
      </c>
      <c r="C4477" t="s">
        <v>81</v>
      </c>
      <c r="D4477" t="s">
        <v>115</v>
      </c>
      <c r="E4477" t="s">
        <v>169</v>
      </c>
      <c r="F4477" t="s">
        <v>463</v>
      </c>
      <c r="G4477" t="s">
        <v>171</v>
      </c>
      <c r="H4477" t="s">
        <v>134</v>
      </c>
      <c r="I4477" t="s">
        <v>135</v>
      </c>
      <c r="J4477" t="s">
        <v>136</v>
      </c>
      <c r="K4477" t="s">
        <v>137</v>
      </c>
      <c r="L4477" t="s">
        <v>13020</v>
      </c>
      <c r="M4477" t="s">
        <v>13021</v>
      </c>
      <c r="N4477">
        <v>3.6994444440000001</v>
      </c>
      <c r="O4477">
        <v>0</v>
      </c>
      <c r="P4477">
        <v>67</v>
      </c>
      <c r="Q4477">
        <v>0</v>
      </c>
      <c r="R4477">
        <v>2</v>
      </c>
      <c r="S4477">
        <v>1</v>
      </c>
      <c r="T4477">
        <v>4</v>
      </c>
      <c r="U4477">
        <v>0</v>
      </c>
      <c r="V4477">
        <v>0</v>
      </c>
      <c r="W4477">
        <v>0</v>
      </c>
      <c r="X4477">
        <v>22.709783001403046</v>
      </c>
      <c r="Y4477">
        <v>0</v>
      </c>
      <c r="Z4477">
        <v>8.2494903199243268</v>
      </c>
      <c r="AA4477">
        <v>103.24492735216774</v>
      </c>
      <c r="AB4477">
        <v>0.48284259526227225</v>
      </c>
      <c r="AC4477">
        <v>0</v>
      </c>
      <c r="AD4477">
        <v>0</v>
      </c>
      <c r="AE4477">
        <v>134.68704326875738</v>
      </c>
    </row>
    <row r="4478" spans="1:31" x14ac:dyDescent="0.25">
      <c r="A4478">
        <v>2072615</v>
      </c>
      <c r="B4478">
        <v>1</v>
      </c>
      <c r="C4478" t="s">
        <v>80</v>
      </c>
      <c r="D4478" t="s">
        <v>93</v>
      </c>
      <c r="E4478" t="s">
        <v>177</v>
      </c>
      <c r="F4478" t="s">
        <v>13022</v>
      </c>
      <c r="G4478" t="s">
        <v>183</v>
      </c>
      <c r="H4478" t="s">
        <v>143</v>
      </c>
      <c r="I4478" t="s">
        <v>135</v>
      </c>
      <c r="J4478" t="s">
        <v>136</v>
      </c>
      <c r="K4478" t="s">
        <v>137</v>
      </c>
      <c r="L4478" t="s">
        <v>13023</v>
      </c>
      <c r="M4478" t="s">
        <v>13024</v>
      </c>
      <c r="N4478">
        <v>2.153611111</v>
      </c>
      <c r="O4478">
        <v>0</v>
      </c>
      <c r="P4478">
        <v>1</v>
      </c>
      <c r="Q4478">
        <v>0</v>
      </c>
      <c r="R4478">
        <v>0</v>
      </c>
      <c r="S4478">
        <v>0</v>
      </c>
      <c r="T4478">
        <v>0</v>
      </c>
      <c r="U4478">
        <v>0</v>
      </c>
      <c r="V4478">
        <v>0</v>
      </c>
      <c r="W4478">
        <v>0</v>
      </c>
      <c r="X4478">
        <v>0.85435511212429005</v>
      </c>
      <c r="Y4478">
        <v>0</v>
      </c>
      <c r="Z4478">
        <v>0</v>
      </c>
      <c r="AA4478">
        <v>0</v>
      </c>
      <c r="AB4478">
        <v>0</v>
      </c>
      <c r="AC4478">
        <v>0</v>
      </c>
      <c r="AD4478">
        <v>0</v>
      </c>
      <c r="AE4478">
        <v>0.85435511212429005</v>
      </c>
    </row>
    <row r="4479" spans="1:31" x14ac:dyDescent="0.25">
      <c r="A4479">
        <v>2072616</v>
      </c>
      <c r="B4479">
        <v>1</v>
      </c>
      <c r="C4479" t="s">
        <v>81</v>
      </c>
      <c r="D4479" t="s">
        <v>115</v>
      </c>
      <c r="E4479" t="s">
        <v>177</v>
      </c>
      <c r="F4479" t="s">
        <v>13025</v>
      </c>
      <c r="G4479" t="s">
        <v>183</v>
      </c>
      <c r="H4479" t="s">
        <v>143</v>
      </c>
      <c r="I4479" t="s">
        <v>135</v>
      </c>
      <c r="J4479" t="s">
        <v>136</v>
      </c>
      <c r="K4479" t="s">
        <v>137</v>
      </c>
      <c r="L4479" t="s">
        <v>13026</v>
      </c>
      <c r="M4479" t="s">
        <v>13027</v>
      </c>
      <c r="N4479">
        <v>1.1913888880000001</v>
      </c>
      <c r="O4479">
        <v>0</v>
      </c>
      <c r="P4479">
        <v>2</v>
      </c>
      <c r="Q4479">
        <v>0</v>
      </c>
      <c r="R4479">
        <v>0</v>
      </c>
      <c r="S4479">
        <v>0</v>
      </c>
      <c r="T4479">
        <v>0</v>
      </c>
      <c r="U4479">
        <v>0</v>
      </c>
      <c r="V4479">
        <v>0</v>
      </c>
      <c r="W4479">
        <v>0</v>
      </c>
      <c r="X4479">
        <v>0.25813182469453744</v>
      </c>
      <c r="Y4479">
        <v>0</v>
      </c>
      <c r="Z4479">
        <v>0</v>
      </c>
      <c r="AA4479">
        <v>0</v>
      </c>
      <c r="AB4479">
        <v>0</v>
      </c>
      <c r="AC4479">
        <v>0</v>
      </c>
      <c r="AD4479">
        <v>0</v>
      </c>
      <c r="AE4479">
        <v>0.25813182469453744</v>
      </c>
    </row>
    <row r="4480" spans="1:31" x14ac:dyDescent="0.25">
      <c r="A4480">
        <v>2072617</v>
      </c>
      <c r="B4480">
        <v>1</v>
      </c>
      <c r="C4480" t="s">
        <v>81</v>
      </c>
      <c r="D4480" t="s">
        <v>112</v>
      </c>
      <c r="E4480" t="s">
        <v>158</v>
      </c>
      <c r="F4480" t="s">
        <v>13028</v>
      </c>
      <c r="G4480" t="s">
        <v>160</v>
      </c>
      <c r="H4480" t="s">
        <v>143</v>
      </c>
      <c r="I4480" t="s">
        <v>135</v>
      </c>
      <c r="J4480" t="s">
        <v>136</v>
      </c>
      <c r="K4480" t="s">
        <v>137</v>
      </c>
      <c r="L4480" t="s">
        <v>13029</v>
      </c>
      <c r="M4480" t="s">
        <v>13030</v>
      </c>
      <c r="N4480">
        <v>5.369722222</v>
      </c>
      <c r="O4480">
        <v>0</v>
      </c>
      <c r="P4480">
        <v>231</v>
      </c>
      <c r="Q4480">
        <v>0</v>
      </c>
      <c r="R4480">
        <v>0</v>
      </c>
      <c r="S4480">
        <v>0</v>
      </c>
      <c r="T4480">
        <v>11</v>
      </c>
      <c r="U4480">
        <v>0</v>
      </c>
      <c r="V4480">
        <v>0</v>
      </c>
      <c r="W4480">
        <v>0</v>
      </c>
      <c r="X4480">
        <v>240.54160577397644</v>
      </c>
      <c r="Y4480">
        <v>0</v>
      </c>
      <c r="Z4480">
        <v>0</v>
      </c>
      <c r="AA4480">
        <v>0</v>
      </c>
      <c r="AB4480">
        <v>33.236225557712032</v>
      </c>
      <c r="AC4480">
        <v>0</v>
      </c>
      <c r="AD4480">
        <v>0</v>
      </c>
      <c r="AE4480">
        <v>273.7778313316885</v>
      </c>
    </row>
    <row r="4481" spans="1:31" x14ac:dyDescent="0.25">
      <c r="A4481">
        <v>2072619</v>
      </c>
      <c r="B4481">
        <v>1</v>
      </c>
      <c r="C4481" t="s">
        <v>80</v>
      </c>
      <c r="D4481" t="s">
        <v>89</v>
      </c>
      <c r="E4481" t="s">
        <v>505</v>
      </c>
      <c r="F4481" t="s">
        <v>13031</v>
      </c>
      <c r="G4481" t="s">
        <v>324</v>
      </c>
      <c r="H4481" t="s">
        <v>143</v>
      </c>
      <c r="I4481" t="s">
        <v>135</v>
      </c>
      <c r="J4481" t="s">
        <v>136</v>
      </c>
      <c r="K4481" t="s">
        <v>137</v>
      </c>
      <c r="L4481" t="s">
        <v>13032</v>
      </c>
      <c r="M4481" t="s">
        <v>13033</v>
      </c>
      <c r="N4481">
        <v>0.85666666599999997</v>
      </c>
      <c r="O4481">
        <v>0</v>
      </c>
      <c r="P4481">
        <v>26</v>
      </c>
      <c r="Q4481">
        <v>0</v>
      </c>
      <c r="R4481">
        <v>0</v>
      </c>
      <c r="S4481">
        <v>0</v>
      </c>
      <c r="T4481">
        <v>15</v>
      </c>
      <c r="U4481">
        <v>0</v>
      </c>
      <c r="V4481">
        <v>0</v>
      </c>
      <c r="W4481">
        <v>0</v>
      </c>
      <c r="X4481">
        <v>6.0767459298110484</v>
      </c>
      <c r="Y4481">
        <v>0</v>
      </c>
      <c r="Z4481">
        <v>0</v>
      </c>
      <c r="AA4481">
        <v>0</v>
      </c>
      <c r="AB4481">
        <v>128.71658538317106</v>
      </c>
      <c r="AC4481">
        <v>0</v>
      </c>
      <c r="AD4481">
        <v>0</v>
      </c>
      <c r="AE4481">
        <v>134.7933313129821</v>
      </c>
    </row>
    <row r="4482" spans="1:31" x14ac:dyDescent="0.25">
      <c r="A4482">
        <v>2072621</v>
      </c>
      <c r="B4482">
        <v>1</v>
      </c>
      <c r="C4482" t="s">
        <v>80</v>
      </c>
      <c r="D4482" t="s">
        <v>104</v>
      </c>
      <c r="E4482" t="s">
        <v>146</v>
      </c>
      <c r="F4482" t="s">
        <v>2873</v>
      </c>
      <c r="G4482" t="s">
        <v>154</v>
      </c>
      <c r="H4482" t="s">
        <v>134</v>
      </c>
      <c r="I4482" t="s">
        <v>135</v>
      </c>
      <c r="J4482" t="s">
        <v>136</v>
      </c>
      <c r="K4482" t="s">
        <v>155</v>
      </c>
      <c r="L4482" t="s">
        <v>13034</v>
      </c>
      <c r="M4482" t="s">
        <v>13035</v>
      </c>
      <c r="N4482">
        <v>4.1090638879999997</v>
      </c>
      <c r="O4482">
        <v>4</v>
      </c>
      <c r="P4482">
        <v>254</v>
      </c>
      <c r="Q4482">
        <v>12</v>
      </c>
      <c r="R4482">
        <v>26</v>
      </c>
      <c r="S4482">
        <v>15</v>
      </c>
      <c r="T4482">
        <v>48</v>
      </c>
      <c r="U4482">
        <v>0</v>
      </c>
      <c r="V4482">
        <v>0</v>
      </c>
      <c r="W4482">
        <v>57.723443889840702</v>
      </c>
      <c r="X4482">
        <v>413.90242061886863</v>
      </c>
      <c r="Y4482">
        <v>17.586357657032632</v>
      </c>
      <c r="Z4482">
        <v>35.089348545864979</v>
      </c>
      <c r="AA4482">
        <v>369.51051368345543</v>
      </c>
      <c r="AB4482">
        <v>240.96054433502536</v>
      </c>
      <c r="AC4482">
        <v>0</v>
      </c>
      <c r="AD4482">
        <v>0</v>
      </c>
      <c r="AE4482">
        <v>1134.7726287300877</v>
      </c>
    </row>
    <row r="4483" spans="1:31" x14ac:dyDescent="0.25">
      <c r="A4483">
        <v>2072623</v>
      </c>
      <c r="B4483">
        <v>1</v>
      </c>
      <c r="C4483" t="s">
        <v>80</v>
      </c>
      <c r="D4483" t="s">
        <v>103</v>
      </c>
      <c r="E4483" t="s">
        <v>146</v>
      </c>
      <c r="F4483" t="s">
        <v>2230</v>
      </c>
      <c r="G4483" t="s">
        <v>133</v>
      </c>
      <c r="H4483" t="s">
        <v>134</v>
      </c>
      <c r="I4483" t="s">
        <v>135</v>
      </c>
      <c r="J4483" t="s">
        <v>136</v>
      </c>
      <c r="K4483" t="s">
        <v>137</v>
      </c>
      <c r="L4483" t="s">
        <v>13036</v>
      </c>
      <c r="M4483" t="s">
        <v>13037</v>
      </c>
      <c r="N4483">
        <v>0.47777777700000001</v>
      </c>
      <c r="O4483">
        <v>1</v>
      </c>
      <c r="P4483">
        <v>97</v>
      </c>
      <c r="Q4483">
        <v>20</v>
      </c>
      <c r="R4483">
        <v>11</v>
      </c>
      <c r="S4483">
        <v>5</v>
      </c>
      <c r="T4483">
        <v>9</v>
      </c>
      <c r="U4483">
        <v>0</v>
      </c>
      <c r="V4483">
        <v>0</v>
      </c>
      <c r="W4483">
        <v>0.1874868374967622</v>
      </c>
      <c r="X4483">
        <v>9.0829622673136097</v>
      </c>
      <c r="Y4483">
        <v>63.961723125953185</v>
      </c>
      <c r="Z4483">
        <v>23.367041683314262</v>
      </c>
      <c r="AA4483">
        <v>26.451198444343877</v>
      </c>
      <c r="AB4483">
        <v>12.752468571477841</v>
      </c>
      <c r="AC4483">
        <v>0</v>
      </c>
      <c r="AD4483">
        <v>0</v>
      </c>
      <c r="AE4483">
        <v>135.80288092989952</v>
      </c>
    </row>
    <row r="4484" spans="1:31" x14ac:dyDescent="0.25">
      <c r="A4484">
        <v>2072624</v>
      </c>
      <c r="B4484">
        <v>1</v>
      </c>
      <c r="C4484" t="s">
        <v>81</v>
      </c>
      <c r="D4484" t="s">
        <v>123</v>
      </c>
      <c r="E4484" t="s">
        <v>177</v>
      </c>
      <c r="F4484" t="s">
        <v>13038</v>
      </c>
      <c r="G4484" t="s">
        <v>183</v>
      </c>
      <c r="H4484" t="s">
        <v>143</v>
      </c>
      <c r="I4484" t="s">
        <v>135</v>
      </c>
      <c r="J4484" t="s">
        <v>136</v>
      </c>
      <c r="K4484" t="s">
        <v>137</v>
      </c>
      <c r="L4484" t="s">
        <v>13039</v>
      </c>
      <c r="M4484" t="s">
        <v>13040</v>
      </c>
      <c r="N4484">
        <v>2.0113888879999999</v>
      </c>
      <c r="O4484">
        <v>0</v>
      </c>
      <c r="P4484">
        <v>4</v>
      </c>
      <c r="Q4484">
        <v>0</v>
      </c>
      <c r="R4484">
        <v>0</v>
      </c>
      <c r="S4484">
        <v>0</v>
      </c>
      <c r="T4484">
        <v>0</v>
      </c>
      <c r="U4484">
        <v>0</v>
      </c>
      <c r="V4484">
        <v>0</v>
      </c>
      <c r="W4484">
        <v>0</v>
      </c>
      <c r="X4484">
        <v>1.7616404038275555</v>
      </c>
      <c r="Y4484">
        <v>0</v>
      </c>
      <c r="Z4484">
        <v>0</v>
      </c>
      <c r="AA4484">
        <v>0</v>
      </c>
      <c r="AB4484">
        <v>0</v>
      </c>
      <c r="AC4484">
        <v>0</v>
      </c>
      <c r="AD4484">
        <v>0</v>
      </c>
      <c r="AE4484">
        <v>1.7616404038275555</v>
      </c>
    </row>
    <row r="4485" spans="1:31" x14ac:dyDescent="0.25">
      <c r="A4485">
        <v>2072627</v>
      </c>
      <c r="B4485">
        <v>1</v>
      </c>
      <c r="C4485" t="s">
        <v>80</v>
      </c>
      <c r="D4485" t="s">
        <v>96</v>
      </c>
      <c r="E4485" t="s">
        <v>177</v>
      </c>
      <c r="F4485" t="s">
        <v>1811</v>
      </c>
      <c r="G4485" t="s">
        <v>196</v>
      </c>
      <c r="H4485" t="s">
        <v>143</v>
      </c>
      <c r="I4485" t="s">
        <v>135</v>
      </c>
      <c r="J4485" t="s">
        <v>136</v>
      </c>
      <c r="K4485" t="s">
        <v>137</v>
      </c>
      <c r="L4485" t="s">
        <v>13041</v>
      </c>
      <c r="M4485" t="s">
        <v>13042</v>
      </c>
      <c r="N4485">
        <v>1.3105555550000001</v>
      </c>
      <c r="O4485">
        <v>0</v>
      </c>
      <c r="P4485">
        <v>1</v>
      </c>
      <c r="Q4485">
        <v>0</v>
      </c>
      <c r="R4485">
        <v>0</v>
      </c>
      <c r="S4485">
        <v>0</v>
      </c>
      <c r="T4485">
        <v>0</v>
      </c>
      <c r="U4485">
        <v>0</v>
      </c>
      <c r="V4485">
        <v>0</v>
      </c>
      <c r="W4485">
        <v>0</v>
      </c>
      <c r="X4485">
        <v>0.85068356674119827</v>
      </c>
      <c r="Y4485">
        <v>0</v>
      </c>
      <c r="Z4485">
        <v>0</v>
      </c>
      <c r="AA4485">
        <v>0</v>
      </c>
      <c r="AB4485">
        <v>0</v>
      </c>
      <c r="AC4485">
        <v>0</v>
      </c>
      <c r="AD4485">
        <v>0</v>
      </c>
      <c r="AE4485">
        <v>0.85068356674119827</v>
      </c>
    </row>
    <row r="4486" spans="1:31" x14ac:dyDescent="0.25">
      <c r="A4486">
        <v>2072628</v>
      </c>
      <c r="B4486">
        <v>1</v>
      </c>
      <c r="C4486" t="s">
        <v>80</v>
      </c>
      <c r="D4486" t="s">
        <v>95</v>
      </c>
      <c r="E4486" t="s">
        <v>295</v>
      </c>
      <c r="F4486" t="s">
        <v>4586</v>
      </c>
      <c r="G4486" t="s">
        <v>133</v>
      </c>
      <c r="H4486" t="s">
        <v>134</v>
      </c>
      <c r="I4486" t="s">
        <v>135</v>
      </c>
      <c r="J4486" t="s">
        <v>136</v>
      </c>
      <c r="K4486" t="s">
        <v>137</v>
      </c>
      <c r="L4486" t="s">
        <v>13043</v>
      </c>
      <c r="M4486" t="s">
        <v>13044</v>
      </c>
      <c r="N4486">
        <v>0.61454611100000001</v>
      </c>
      <c r="O4486">
        <v>7</v>
      </c>
      <c r="P4486">
        <v>3976</v>
      </c>
      <c r="Q4486">
        <v>2</v>
      </c>
      <c r="R4486">
        <v>45</v>
      </c>
      <c r="S4486">
        <v>17</v>
      </c>
      <c r="T4486">
        <v>229</v>
      </c>
      <c r="U4486">
        <v>3</v>
      </c>
      <c r="V4486">
        <v>1</v>
      </c>
      <c r="W4486">
        <v>9.0460585904074993</v>
      </c>
      <c r="X4486">
        <v>504.65800478315066</v>
      </c>
      <c r="Y4486">
        <v>0.69073858158749557</v>
      </c>
      <c r="Z4486">
        <v>7.2177978589611707</v>
      </c>
      <c r="AA4486">
        <v>64.059887116699613</v>
      </c>
      <c r="AB4486">
        <v>151.74440663573787</v>
      </c>
      <c r="AC4486">
        <v>175.37795981098824</v>
      </c>
      <c r="AD4486">
        <v>1.4518552010028269</v>
      </c>
      <c r="AE4486">
        <v>914.24670857853539</v>
      </c>
    </row>
    <row r="4487" spans="1:31" x14ac:dyDescent="0.25">
      <c r="A4487">
        <v>2072629</v>
      </c>
      <c r="B4487">
        <v>1</v>
      </c>
      <c r="C4487" t="s">
        <v>80</v>
      </c>
      <c r="D4487" t="s">
        <v>107</v>
      </c>
      <c r="E4487" t="s">
        <v>177</v>
      </c>
      <c r="F4487" t="s">
        <v>13045</v>
      </c>
      <c r="G4487" t="s">
        <v>1007</v>
      </c>
      <c r="H4487" t="s">
        <v>143</v>
      </c>
      <c r="I4487" t="s">
        <v>135</v>
      </c>
      <c r="J4487" t="s">
        <v>136</v>
      </c>
      <c r="K4487" t="s">
        <v>137</v>
      </c>
      <c r="L4487" t="s">
        <v>13046</v>
      </c>
      <c r="M4487" t="s">
        <v>13047</v>
      </c>
      <c r="N4487">
        <v>6.71</v>
      </c>
      <c r="O4487">
        <v>0</v>
      </c>
      <c r="P4487">
        <v>9</v>
      </c>
      <c r="Q4487">
        <v>0</v>
      </c>
      <c r="R4487">
        <v>0</v>
      </c>
      <c r="S4487">
        <v>0</v>
      </c>
      <c r="T4487">
        <v>0</v>
      </c>
      <c r="U4487">
        <v>0</v>
      </c>
      <c r="V4487">
        <v>0</v>
      </c>
      <c r="W4487">
        <v>0</v>
      </c>
      <c r="X4487">
        <v>13.419533792149268</v>
      </c>
      <c r="Y4487">
        <v>0</v>
      </c>
      <c r="Z4487">
        <v>0</v>
      </c>
      <c r="AA4487">
        <v>0</v>
      </c>
      <c r="AB4487">
        <v>0</v>
      </c>
      <c r="AC4487">
        <v>0</v>
      </c>
      <c r="AD4487">
        <v>0</v>
      </c>
      <c r="AE4487">
        <v>13.419533792149268</v>
      </c>
    </row>
    <row r="4488" spans="1:31" x14ac:dyDescent="0.25">
      <c r="A4488">
        <v>2072630</v>
      </c>
      <c r="B4488">
        <v>1</v>
      </c>
      <c r="C4488" t="s">
        <v>80</v>
      </c>
      <c r="D4488" t="s">
        <v>92</v>
      </c>
      <c r="E4488" t="s">
        <v>177</v>
      </c>
      <c r="F4488" t="s">
        <v>13048</v>
      </c>
      <c r="G4488" t="s">
        <v>179</v>
      </c>
      <c r="H4488" t="s">
        <v>143</v>
      </c>
      <c r="I4488" t="s">
        <v>135</v>
      </c>
      <c r="J4488" t="s">
        <v>136</v>
      </c>
      <c r="K4488" t="s">
        <v>137</v>
      </c>
      <c r="L4488" t="s">
        <v>13049</v>
      </c>
      <c r="M4488" t="s">
        <v>13050</v>
      </c>
      <c r="N4488">
        <v>1.061111111</v>
      </c>
      <c r="O4488">
        <v>0</v>
      </c>
      <c r="P4488">
        <v>0</v>
      </c>
      <c r="Q4488">
        <v>0</v>
      </c>
      <c r="R4488">
        <v>0</v>
      </c>
      <c r="S4488">
        <v>0</v>
      </c>
      <c r="T4488">
        <v>1</v>
      </c>
      <c r="U4488">
        <v>0</v>
      </c>
      <c r="V4488">
        <v>0</v>
      </c>
      <c r="W4488">
        <v>0</v>
      </c>
      <c r="X4488">
        <v>0</v>
      </c>
      <c r="Y4488">
        <v>0</v>
      </c>
      <c r="Z4488">
        <v>0</v>
      </c>
      <c r="AA4488">
        <v>0</v>
      </c>
      <c r="AB4488">
        <v>0.10735373014337028</v>
      </c>
      <c r="AC4488">
        <v>0</v>
      </c>
      <c r="AD4488">
        <v>0</v>
      </c>
      <c r="AE4488">
        <v>0.10735373014337028</v>
      </c>
    </row>
    <row r="4489" spans="1:31" x14ac:dyDescent="0.25">
      <c r="A4489">
        <v>2072631</v>
      </c>
      <c r="B4489">
        <v>1</v>
      </c>
      <c r="C4489" t="s">
        <v>80</v>
      </c>
      <c r="D4489" t="s">
        <v>97</v>
      </c>
      <c r="E4489" t="s">
        <v>177</v>
      </c>
      <c r="F4489" t="s">
        <v>13051</v>
      </c>
      <c r="G4489" t="s">
        <v>183</v>
      </c>
      <c r="H4489" t="s">
        <v>143</v>
      </c>
      <c r="I4489" t="s">
        <v>135</v>
      </c>
      <c r="J4489" t="s">
        <v>136</v>
      </c>
      <c r="K4489" t="s">
        <v>137</v>
      </c>
      <c r="L4489" t="s">
        <v>13052</v>
      </c>
      <c r="M4489" t="s">
        <v>13053</v>
      </c>
      <c r="N4489">
        <v>1.181944444</v>
      </c>
      <c r="O4489">
        <v>0</v>
      </c>
      <c r="P4489">
        <v>1</v>
      </c>
      <c r="Q4489">
        <v>0</v>
      </c>
      <c r="R4489">
        <v>0</v>
      </c>
      <c r="S4489">
        <v>0</v>
      </c>
      <c r="T4489">
        <v>0</v>
      </c>
      <c r="U4489">
        <v>0</v>
      </c>
      <c r="V4489">
        <v>0</v>
      </c>
      <c r="W4489">
        <v>0</v>
      </c>
      <c r="X4489">
        <v>0.18289004264819472</v>
      </c>
      <c r="Y4489">
        <v>0</v>
      </c>
      <c r="Z4489">
        <v>0</v>
      </c>
      <c r="AA4489">
        <v>0</v>
      </c>
      <c r="AB4489">
        <v>0</v>
      </c>
      <c r="AC4489">
        <v>0</v>
      </c>
      <c r="AD4489">
        <v>0</v>
      </c>
      <c r="AE4489">
        <v>0.18289004264819472</v>
      </c>
    </row>
    <row r="4490" spans="1:31" x14ac:dyDescent="0.25">
      <c r="A4490">
        <v>2072632</v>
      </c>
      <c r="B4490">
        <v>1</v>
      </c>
      <c r="C4490" t="s">
        <v>80</v>
      </c>
      <c r="D4490" t="s">
        <v>97</v>
      </c>
      <c r="E4490" t="s">
        <v>177</v>
      </c>
      <c r="F4490" t="s">
        <v>13054</v>
      </c>
      <c r="G4490" t="s">
        <v>324</v>
      </c>
      <c r="H4490" t="s">
        <v>143</v>
      </c>
      <c r="I4490" t="s">
        <v>135</v>
      </c>
      <c r="J4490" t="s">
        <v>136</v>
      </c>
      <c r="K4490" t="s">
        <v>137</v>
      </c>
      <c r="L4490" t="s">
        <v>13055</v>
      </c>
      <c r="M4490" t="s">
        <v>13056</v>
      </c>
      <c r="N4490">
        <v>2.9158333330000001</v>
      </c>
      <c r="O4490">
        <v>0</v>
      </c>
      <c r="P4490">
        <v>1</v>
      </c>
      <c r="Q4490">
        <v>0</v>
      </c>
      <c r="R4490">
        <v>0</v>
      </c>
      <c r="S4490">
        <v>0</v>
      </c>
      <c r="T4490">
        <v>0</v>
      </c>
      <c r="U4490">
        <v>0</v>
      </c>
      <c r="V4490">
        <v>0</v>
      </c>
      <c r="W4490">
        <v>0</v>
      </c>
      <c r="X4490">
        <v>0.88499936249501387</v>
      </c>
      <c r="Y4490">
        <v>0</v>
      </c>
      <c r="Z4490">
        <v>0</v>
      </c>
      <c r="AA4490">
        <v>0</v>
      </c>
      <c r="AB4490">
        <v>0</v>
      </c>
      <c r="AC4490">
        <v>0</v>
      </c>
      <c r="AD4490">
        <v>0</v>
      </c>
      <c r="AE4490">
        <v>0.88499936249501387</v>
      </c>
    </row>
    <row r="4491" spans="1:31" x14ac:dyDescent="0.25">
      <c r="A4491">
        <v>2072634</v>
      </c>
      <c r="B4491">
        <v>1</v>
      </c>
      <c r="C4491" t="s">
        <v>81</v>
      </c>
      <c r="D4491" t="s">
        <v>128</v>
      </c>
      <c r="E4491" t="s">
        <v>158</v>
      </c>
      <c r="F4491" t="s">
        <v>13057</v>
      </c>
      <c r="G4491" t="s">
        <v>273</v>
      </c>
      <c r="H4491" t="s">
        <v>143</v>
      </c>
      <c r="I4491" t="s">
        <v>135</v>
      </c>
      <c r="J4491" t="s">
        <v>136</v>
      </c>
      <c r="K4491" t="s">
        <v>155</v>
      </c>
      <c r="L4491" t="s">
        <v>13058</v>
      </c>
      <c r="M4491" t="s">
        <v>13059</v>
      </c>
      <c r="N4491">
        <v>1.2077516660000001</v>
      </c>
      <c r="O4491">
        <v>0</v>
      </c>
      <c r="P4491">
        <v>155</v>
      </c>
      <c r="Q4491">
        <v>0</v>
      </c>
      <c r="R4491">
        <v>0</v>
      </c>
      <c r="S4491">
        <v>0</v>
      </c>
      <c r="T4491">
        <v>2</v>
      </c>
      <c r="U4491">
        <v>0</v>
      </c>
      <c r="V4491">
        <v>0</v>
      </c>
      <c r="W4491">
        <v>0</v>
      </c>
      <c r="X4491">
        <v>30.329944911962983</v>
      </c>
      <c r="Y4491">
        <v>0</v>
      </c>
      <c r="Z4491">
        <v>0</v>
      </c>
      <c r="AA4491">
        <v>0</v>
      </c>
      <c r="AB4491">
        <v>1.7752051358373035</v>
      </c>
      <c r="AC4491">
        <v>0</v>
      </c>
      <c r="AD4491">
        <v>0</v>
      </c>
      <c r="AE4491">
        <v>32.105150047800286</v>
      </c>
    </row>
    <row r="4492" spans="1:31" x14ac:dyDescent="0.25">
      <c r="A4492">
        <v>2072636</v>
      </c>
      <c r="B4492">
        <v>1</v>
      </c>
      <c r="C4492" t="s">
        <v>80</v>
      </c>
      <c r="D4492" t="s">
        <v>99</v>
      </c>
      <c r="E4492" t="s">
        <v>131</v>
      </c>
      <c r="F4492" t="s">
        <v>314</v>
      </c>
      <c r="G4492" t="s">
        <v>133</v>
      </c>
      <c r="H4492" t="s">
        <v>134</v>
      </c>
      <c r="I4492" t="s">
        <v>135</v>
      </c>
      <c r="J4492" t="s">
        <v>136</v>
      </c>
      <c r="K4492" t="s">
        <v>137</v>
      </c>
      <c r="L4492" t="s">
        <v>13060</v>
      </c>
      <c r="M4492" t="s">
        <v>13061</v>
      </c>
      <c r="N4492">
        <v>3.111111111</v>
      </c>
      <c r="O4492">
        <v>0</v>
      </c>
      <c r="P4492">
        <v>0</v>
      </c>
      <c r="Q4492">
        <v>0</v>
      </c>
      <c r="R4492">
        <v>0</v>
      </c>
      <c r="S4492">
        <v>4</v>
      </c>
      <c r="T4492">
        <v>0</v>
      </c>
      <c r="U4492">
        <v>0</v>
      </c>
      <c r="V4492">
        <v>0</v>
      </c>
      <c r="W4492">
        <v>0</v>
      </c>
      <c r="X4492">
        <v>0</v>
      </c>
      <c r="Y4492">
        <v>0</v>
      </c>
      <c r="Z4492">
        <v>0</v>
      </c>
      <c r="AA4492">
        <v>762.08706754447951</v>
      </c>
      <c r="AB4492">
        <v>0</v>
      </c>
      <c r="AC4492">
        <v>0</v>
      </c>
      <c r="AD4492">
        <v>0</v>
      </c>
      <c r="AE4492">
        <v>762.08706754447951</v>
      </c>
    </row>
    <row r="4493" spans="1:31" x14ac:dyDescent="0.25">
      <c r="A4493">
        <v>2072637</v>
      </c>
      <c r="B4493">
        <v>1</v>
      </c>
      <c r="C4493" t="s">
        <v>80</v>
      </c>
      <c r="D4493" t="s">
        <v>82</v>
      </c>
      <c r="E4493" t="s">
        <v>177</v>
      </c>
      <c r="F4493" t="s">
        <v>13062</v>
      </c>
      <c r="G4493" t="s">
        <v>183</v>
      </c>
      <c r="H4493" t="s">
        <v>143</v>
      </c>
      <c r="I4493" t="s">
        <v>135</v>
      </c>
      <c r="J4493" t="s">
        <v>136</v>
      </c>
      <c r="K4493" t="s">
        <v>137</v>
      </c>
      <c r="L4493" t="s">
        <v>13063</v>
      </c>
      <c r="M4493" t="s">
        <v>13064</v>
      </c>
      <c r="N4493">
        <v>2.2883333330000002</v>
      </c>
      <c r="O4493">
        <v>0</v>
      </c>
      <c r="P4493">
        <v>1</v>
      </c>
      <c r="Q4493">
        <v>0</v>
      </c>
      <c r="R4493">
        <v>0</v>
      </c>
      <c r="S4493">
        <v>0</v>
      </c>
      <c r="T4493">
        <v>0</v>
      </c>
      <c r="U4493">
        <v>0</v>
      </c>
      <c r="V4493">
        <v>0</v>
      </c>
      <c r="W4493">
        <v>0</v>
      </c>
      <c r="X4493">
        <v>1.519681775303389E-2</v>
      </c>
      <c r="Y4493">
        <v>0</v>
      </c>
      <c r="Z4493">
        <v>0</v>
      </c>
      <c r="AA4493">
        <v>0</v>
      </c>
      <c r="AB4493">
        <v>0</v>
      </c>
      <c r="AC4493">
        <v>0</v>
      </c>
      <c r="AD4493">
        <v>0</v>
      </c>
      <c r="AE4493">
        <v>1.519681775303389E-2</v>
      </c>
    </row>
    <row r="4494" spans="1:31" x14ac:dyDescent="0.25">
      <c r="A4494">
        <v>2072638</v>
      </c>
      <c r="B4494">
        <v>1</v>
      </c>
      <c r="C4494" t="s">
        <v>80</v>
      </c>
      <c r="D4494" t="s">
        <v>104</v>
      </c>
      <c r="E4494" t="s">
        <v>169</v>
      </c>
      <c r="F4494" t="s">
        <v>13065</v>
      </c>
      <c r="G4494" t="s">
        <v>171</v>
      </c>
      <c r="H4494" t="s">
        <v>134</v>
      </c>
      <c r="I4494" t="s">
        <v>135</v>
      </c>
      <c r="J4494" t="s">
        <v>136</v>
      </c>
      <c r="K4494" t="s">
        <v>137</v>
      </c>
      <c r="L4494" t="s">
        <v>13066</v>
      </c>
      <c r="M4494" t="s">
        <v>13067</v>
      </c>
      <c r="N4494">
        <v>2.6936111110000001</v>
      </c>
      <c r="O4494">
        <v>0</v>
      </c>
      <c r="P4494">
        <v>8</v>
      </c>
      <c r="Q4494">
        <v>0</v>
      </c>
      <c r="R4494">
        <v>7</v>
      </c>
      <c r="S4494">
        <v>0</v>
      </c>
      <c r="T4494">
        <v>14</v>
      </c>
      <c r="U4494">
        <v>0</v>
      </c>
      <c r="V4494">
        <v>0</v>
      </c>
      <c r="W4494">
        <v>0</v>
      </c>
      <c r="X4494">
        <v>2.2845979914477077</v>
      </c>
      <c r="Y4494">
        <v>0</v>
      </c>
      <c r="Z4494">
        <v>8.825221735249059</v>
      </c>
      <c r="AA4494">
        <v>0</v>
      </c>
      <c r="AB4494">
        <v>13.345302267213176</v>
      </c>
      <c r="AC4494">
        <v>0</v>
      </c>
      <c r="AD4494">
        <v>0</v>
      </c>
      <c r="AE4494">
        <v>24.455121993909941</v>
      </c>
    </row>
    <row r="4495" spans="1:31" x14ac:dyDescent="0.25">
      <c r="A4495">
        <v>2072640</v>
      </c>
      <c r="B4495">
        <v>1</v>
      </c>
      <c r="C4495" t="s">
        <v>80</v>
      </c>
      <c r="D4495" t="s">
        <v>100</v>
      </c>
      <c r="E4495" t="s">
        <v>146</v>
      </c>
      <c r="F4495" t="s">
        <v>8820</v>
      </c>
      <c r="G4495" t="s">
        <v>273</v>
      </c>
      <c r="H4495" t="s">
        <v>134</v>
      </c>
      <c r="I4495" t="s">
        <v>135</v>
      </c>
      <c r="J4495" t="s">
        <v>136</v>
      </c>
      <c r="K4495" t="s">
        <v>155</v>
      </c>
      <c r="L4495" t="s">
        <v>13068</v>
      </c>
      <c r="M4495" t="s">
        <v>13069</v>
      </c>
      <c r="N4495">
        <v>2.0666666660000002</v>
      </c>
      <c r="O4495">
        <v>0</v>
      </c>
      <c r="P4495">
        <v>222</v>
      </c>
      <c r="Q4495">
        <v>0</v>
      </c>
      <c r="R4495">
        <v>0</v>
      </c>
      <c r="S4495">
        <v>0</v>
      </c>
      <c r="T4495">
        <v>25</v>
      </c>
      <c r="U4495">
        <v>0</v>
      </c>
      <c r="V4495">
        <v>0</v>
      </c>
      <c r="W4495">
        <v>0</v>
      </c>
      <c r="X4495">
        <v>95.840247034367763</v>
      </c>
      <c r="Y4495">
        <v>0</v>
      </c>
      <c r="Z4495">
        <v>0</v>
      </c>
      <c r="AA4495">
        <v>0</v>
      </c>
      <c r="AB4495">
        <v>48.848980380431016</v>
      </c>
      <c r="AC4495">
        <v>0</v>
      </c>
      <c r="AD4495">
        <v>0</v>
      </c>
      <c r="AE4495">
        <v>144.68922741479878</v>
      </c>
    </row>
    <row r="4496" spans="1:31" x14ac:dyDescent="0.25">
      <c r="A4496">
        <v>2072644</v>
      </c>
      <c r="B4496">
        <v>1</v>
      </c>
      <c r="C4496" t="s">
        <v>81</v>
      </c>
      <c r="D4496" t="s">
        <v>128</v>
      </c>
      <c r="E4496" t="s">
        <v>177</v>
      </c>
      <c r="F4496" t="s">
        <v>13070</v>
      </c>
      <c r="G4496" t="s">
        <v>324</v>
      </c>
      <c r="H4496" t="s">
        <v>143</v>
      </c>
      <c r="I4496" t="s">
        <v>135</v>
      </c>
      <c r="J4496" t="s">
        <v>136</v>
      </c>
      <c r="K4496" t="s">
        <v>137</v>
      </c>
      <c r="L4496" t="s">
        <v>13071</v>
      </c>
      <c r="M4496" t="s">
        <v>13072</v>
      </c>
      <c r="N4496">
        <v>1.433333333</v>
      </c>
      <c r="O4496">
        <v>0</v>
      </c>
      <c r="P4496">
        <v>0</v>
      </c>
      <c r="Q4496">
        <v>0</v>
      </c>
      <c r="R4496">
        <v>0</v>
      </c>
      <c r="S4496">
        <v>0</v>
      </c>
      <c r="T4496">
        <v>1</v>
      </c>
      <c r="U4496">
        <v>0</v>
      </c>
      <c r="V4496">
        <v>0</v>
      </c>
      <c r="W4496">
        <v>0</v>
      </c>
      <c r="X4496">
        <v>0</v>
      </c>
      <c r="Y4496">
        <v>0</v>
      </c>
      <c r="Z4496">
        <v>0</v>
      </c>
      <c r="AA4496">
        <v>0</v>
      </c>
      <c r="AB4496">
        <v>2.5048211602556667</v>
      </c>
      <c r="AC4496">
        <v>0</v>
      </c>
      <c r="AD4496">
        <v>0</v>
      </c>
      <c r="AE4496">
        <v>2.5048211602556667</v>
      </c>
    </row>
    <row r="4497" spans="1:31" x14ac:dyDescent="0.25">
      <c r="A4497">
        <v>2072645</v>
      </c>
      <c r="B4497">
        <v>1</v>
      </c>
      <c r="C4497" t="s">
        <v>80</v>
      </c>
      <c r="D4497" t="s">
        <v>90</v>
      </c>
      <c r="E4497" t="s">
        <v>177</v>
      </c>
      <c r="F4497" t="s">
        <v>13073</v>
      </c>
      <c r="G4497" t="s">
        <v>183</v>
      </c>
      <c r="H4497" t="s">
        <v>143</v>
      </c>
      <c r="I4497" t="s">
        <v>135</v>
      </c>
      <c r="J4497" t="s">
        <v>136</v>
      </c>
      <c r="K4497" t="s">
        <v>137</v>
      </c>
      <c r="L4497" t="s">
        <v>13074</v>
      </c>
      <c r="M4497" t="s">
        <v>13075</v>
      </c>
      <c r="N4497">
        <v>1.095</v>
      </c>
      <c r="O4497">
        <v>0</v>
      </c>
      <c r="P4497">
        <v>3</v>
      </c>
      <c r="Q4497">
        <v>0</v>
      </c>
      <c r="R4497">
        <v>0</v>
      </c>
      <c r="S4497">
        <v>0</v>
      </c>
      <c r="T4497">
        <v>1</v>
      </c>
      <c r="U4497">
        <v>0</v>
      </c>
      <c r="V4497">
        <v>0</v>
      </c>
      <c r="W4497">
        <v>0</v>
      </c>
      <c r="X4497">
        <v>0.54458720750312783</v>
      </c>
      <c r="Y4497">
        <v>0</v>
      </c>
      <c r="Z4497">
        <v>0</v>
      </c>
      <c r="AA4497">
        <v>0</v>
      </c>
      <c r="AB4497">
        <v>1.806125460724749</v>
      </c>
      <c r="AC4497">
        <v>0</v>
      </c>
      <c r="AD4497">
        <v>0</v>
      </c>
      <c r="AE4497">
        <v>2.3507126682278767</v>
      </c>
    </row>
    <row r="4498" spans="1:31" x14ac:dyDescent="0.25">
      <c r="A4498">
        <v>2072646</v>
      </c>
      <c r="B4498">
        <v>1</v>
      </c>
      <c r="C4498" t="s">
        <v>80</v>
      </c>
      <c r="D4498" t="s">
        <v>90</v>
      </c>
      <c r="E4498" t="s">
        <v>177</v>
      </c>
      <c r="F4498" t="s">
        <v>13076</v>
      </c>
      <c r="G4498" t="s">
        <v>183</v>
      </c>
      <c r="H4498" t="s">
        <v>143</v>
      </c>
      <c r="I4498" t="s">
        <v>135</v>
      </c>
      <c r="J4498" t="s">
        <v>136</v>
      </c>
      <c r="K4498" t="s">
        <v>137</v>
      </c>
      <c r="L4498" t="s">
        <v>13077</v>
      </c>
      <c r="M4498" t="s">
        <v>13078</v>
      </c>
      <c r="N4498">
        <v>2.2675000000000001</v>
      </c>
      <c r="O4498">
        <v>0</v>
      </c>
      <c r="P4498">
        <v>7</v>
      </c>
      <c r="Q4498">
        <v>0</v>
      </c>
      <c r="R4498">
        <v>0</v>
      </c>
      <c r="S4498">
        <v>0</v>
      </c>
      <c r="T4498">
        <v>2</v>
      </c>
      <c r="U4498">
        <v>0</v>
      </c>
      <c r="V4498">
        <v>0</v>
      </c>
      <c r="W4498">
        <v>0</v>
      </c>
      <c r="X4498">
        <v>2.9579405580558906</v>
      </c>
      <c r="Y4498">
        <v>0</v>
      </c>
      <c r="Z4498">
        <v>0</v>
      </c>
      <c r="AA4498">
        <v>0</v>
      </c>
      <c r="AB4498">
        <v>0</v>
      </c>
      <c r="AC4498">
        <v>0</v>
      </c>
      <c r="AD4498">
        <v>0</v>
      </c>
      <c r="AE4498">
        <v>2.9579405580558906</v>
      </c>
    </row>
    <row r="4499" spans="1:31" x14ac:dyDescent="0.25">
      <c r="A4499">
        <v>2072648</v>
      </c>
      <c r="B4499">
        <v>1</v>
      </c>
      <c r="C4499" t="s">
        <v>80</v>
      </c>
      <c r="D4499" t="s">
        <v>111</v>
      </c>
      <c r="E4499" t="s">
        <v>177</v>
      </c>
      <c r="F4499" t="s">
        <v>13079</v>
      </c>
      <c r="G4499" t="s">
        <v>183</v>
      </c>
      <c r="H4499" t="s">
        <v>143</v>
      </c>
      <c r="I4499" t="s">
        <v>135</v>
      </c>
      <c r="J4499" t="s">
        <v>136</v>
      </c>
      <c r="K4499" t="s">
        <v>137</v>
      </c>
      <c r="L4499" t="s">
        <v>13080</v>
      </c>
      <c r="M4499" t="s">
        <v>13081</v>
      </c>
      <c r="N4499">
        <v>1.977777777</v>
      </c>
      <c r="O4499">
        <v>0</v>
      </c>
      <c r="P4499">
        <v>0</v>
      </c>
      <c r="Q4499">
        <v>0</v>
      </c>
      <c r="R4499">
        <v>0</v>
      </c>
      <c r="S4499">
        <v>0</v>
      </c>
      <c r="T4499">
        <v>1</v>
      </c>
      <c r="U4499">
        <v>0</v>
      </c>
      <c r="V4499">
        <v>0</v>
      </c>
      <c r="W4499">
        <v>0</v>
      </c>
      <c r="X4499">
        <v>0</v>
      </c>
      <c r="Y4499">
        <v>0</v>
      </c>
      <c r="Z4499">
        <v>0</v>
      </c>
      <c r="AA4499">
        <v>0</v>
      </c>
      <c r="AB4499">
        <v>11.6159801251791</v>
      </c>
      <c r="AC4499">
        <v>0</v>
      </c>
      <c r="AD4499">
        <v>0</v>
      </c>
      <c r="AE4499">
        <v>11.6159801251791</v>
      </c>
    </row>
    <row r="4500" spans="1:31" x14ac:dyDescent="0.25">
      <c r="A4500">
        <v>2072649</v>
      </c>
      <c r="B4500">
        <v>1</v>
      </c>
      <c r="C4500" t="s">
        <v>81</v>
      </c>
      <c r="D4500" t="s">
        <v>128</v>
      </c>
      <c r="E4500" t="s">
        <v>177</v>
      </c>
      <c r="F4500" t="s">
        <v>13082</v>
      </c>
      <c r="G4500" t="s">
        <v>324</v>
      </c>
      <c r="H4500" t="s">
        <v>143</v>
      </c>
      <c r="I4500" t="s">
        <v>135</v>
      </c>
      <c r="J4500" t="s">
        <v>136</v>
      </c>
      <c r="K4500" t="s">
        <v>137</v>
      </c>
      <c r="L4500" t="s">
        <v>13083</v>
      </c>
      <c r="M4500" t="s">
        <v>13084</v>
      </c>
      <c r="N4500">
        <v>1.184722222</v>
      </c>
      <c r="O4500">
        <v>0</v>
      </c>
      <c r="P4500">
        <v>0</v>
      </c>
      <c r="Q4500">
        <v>0</v>
      </c>
      <c r="R4500">
        <v>0</v>
      </c>
      <c r="S4500">
        <v>0</v>
      </c>
      <c r="T4500">
        <v>20</v>
      </c>
      <c r="U4500">
        <v>0</v>
      </c>
      <c r="V4500">
        <v>0</v>
      </c>
      <c r="W4500">
        <v>0</v>
      </c>
      <c r="X4500">
        <v>0</v>
      </c>
      <c r="Y4500">
        <v>0</v>
      </c>
      <c r="Z4500">
        <v>0</v>
      </c>
      <c r="AA4500">
        <v>0</v>
      </c>
      <c r="AB4500">
        <v>15.854033432704819</v>
      </c>
      <c r="AC4500">
        <v>0</v>
      </c>
      <c r="AD4500">
        <v>0</v>
      </c>
      <c r="AE4500">
        <v>15.854033432704819</v>
      </c>
    </row>
    <row r="4501" spans="1:31" x14ac:dyDescent="0.25">
      <c r="A4501">
        <v>2072650</v>
      </c>
      <c r="B4501">
        <v>1</v>
      </c>
      <c r="C4501" t="s">
        <v>80</v>
      </c>
      <c r="D4501" t="s">
        <v>88</v>
      </c>
      <c r="E4501" t="s">
        <v>177</v>
      </c>
      <c r="F4501" t="s">
        <v>13085</v>
      </c>
      <c r="G4501" t="s">
        <v>196</v>
      </c>
      <c r="H4501" t="s">
        <v>143</v>
      </c>
      <c r="I4501" t="s">
        <v>135</v>
      </c>
      <c r="J4501" t="s">
        <v>136</v>
      </c>
      <c r="K4501" t="s">
        <v>137</v>
      </c>
      <c r="L4501" t="s">
        <v>13032</v>
      </c>
      <c r="M4501" t="s">
        <v>13086</v>
      </c>
      <c r="N4501">
        <v>1.3844444440000001</v>
      </c>
      <c r="O4501">
        <v>0</v>
      </c>
      <c r="P4501">
        <v>0</v>
      </c>
      <c r="Q4501">
        <v>0</v>
      </c>
      <c r="R4501">
        <v>0</v>
      </c>
      <c r="S4501">
        <v>0</v>
      </c>
      <c r="T4501">
        <v>1</v>
      </c>
      <c r="U4501">
        <v>0</v>
      </c>
      <c r="V4501">
        <v>0</v>
      </c>
      <c r="W4501">
        <v>0</v>
      </c>
      <c r="X4501">
        <v>0</v>
      </c>
      <c r="Y4501">
        <v>0</v>
      </c>
      <c r="Z4501">
        <v>0</v>
      </c>
      <c r="AA4501">
        <v>0</v>
      </c>
      <c r="AB4501">
        <v>2.4090168845398416</v>
      </c>
      <c r="AC4501">
        <v>0</v>
      </c>
      <c r="AD4501">
        <v>0</v>
      </c>
      <c r="AE4501">
        <v>2.4090168845398416</v>
      </c>
    </row>
    <row r="4502" spans="1:31" x14ac:dyDescent="0.25">
      <c r="A4502">
        <v>2072651</v>
      </c>
      <c r="B4502">
        <v>1</v>
      </c>
      <c r="C4502" t="s">
        <v>80</v>
      </c>
      <c r="D4502" t="s">
        <v>101</v>
      </c>
      <c r="E4502" t="s">
        <v>177</v>
      </c>
      <c r="F4502" t="s">
        <v>13087</v>
      </c>
      <c r="G4502" t="s">
        <v>183</v>
      </c>
      <c r="H4502" t="s">
        <v>143</v>
      </c>
      <c r="I4502" t="s">
        <v>135</v>
      </c>
      <c r="J4502" t="s">
        <v>136</v>
      </c>
      <c r="K4502" t="s">
        <v>137</v>
      </c>
      <c r="L4502" t="s">
        <v>13088</v>
      </c>
      <c r="M4502" t="s">
        <v>13089</v>
      </c>
      <c r="N4502">
        <v>0.67138888799999996</v>
      </c>
      <c r="O4502">
        <v>0</v>
      </c>
      <c r="P4502">
        <v>2</v>
      </c>
      <c r="Q4502">
        <v>0</v>
      </c>
      <c r="R4502">
        <v>0</v>
      </c>
      <c r="S4502">
        <v>0</v>
      </c>
      <c r="T4502">
        <v>0</v>
      </c>
      <c r="U4502">
        <v>0</v>
      </c>
      <c r="V4502">
        <v>0</v>
      </c>
      <c r="W4502">
        <v>0</v>
      </c>
      <c r="X4502">
        <v>0.18310055193679944</v>
      </c>
      <c r="Y4502">
        <v>0</v>
      </c>
      <c r="Z4502">
        <v>0</v>
      </c>
      <c r="AA4502">
        <v>0</v>
      </c>
      <c r="AB4502">
        <v>0</v>
      </c>
      <c r="AC4502">
        <v>0</v>
      </c>
      <c r="AD4502">
        <v>0</v>
      </c>
      <c r="AE4502">
        <v>0.18310055193679944</v>
      </c>
    </row>
    <row r="4503" spans="1:31" x14ac:dyDescent="0.25">
      <c r="A4503">
        <v>2072652</v>
      </c>
      <c r="B4503">
        <v>1</v>
      </c>
      <c r="C4503" t="s">
        <v>80</v>
      </c>
      <c r="D4503" t="s">
        <v>107</v>
      </c>
      <c r="E4503" t="s">
        <v>158</v>
      </c>
      <c r="F4503" t="s">
        <v>13090</v>
      </c>
      <c r="G4503" t="s">
        <v>160</v>
      </c>
      <c r="H4503" t="s">
        <v>143</v>
      </c>
      <c r="I4503" t="s">
        <v>135</v>
      </c>
      <c r="J4503" t="s">
        <v>136</v>
      </c>
      <c r="K4503" t="s">
        <v>137</v>
      </c>
      <c r="L4503" t="s">
        <v>13091</v>
      </c>
      <c r="M4503" t="s">
        <v>13092</v>
      </c>
      <c r="N4503">
        <v>5.9922222219999997</v>
      </c>
      <c r="O4503">
        <v>0</v>
      </c>
      <c r="P4503">
        <v>142</v>
      </c>
      <c r="Q4503">
        <v>0</v>
      </c>
      <c r="R4503">
        <v>0</v>
      </c>
      <c r="S4503">
        <v>0</v>
      </c>
      <c r="T4503">
        <v>3</v>
      </c>
      <c r="U4503">
        <v>0</v>
      </c>
      <c r="V4503">
        <v>0</v>
      </c>
      <c r="W4503">
        <v>0</v>
      </c>
      <c r="X4503">
        <v>153.85848034874897</v>
      </c>
      <c r="Y4503">
        <v>0</v>
      </c>
      <c r="Z4503">
        <v>0</v>
      </c>
      <c r="AA4503">
        <v>0</v>
      </c>
      <c r="AB4503">
        <v>2.9893181795617392</v>
      </c>
      <c r="AC4503">
        <v>0</v>
      </c>
      <c r="AD4503">
        <v>0</v>
      </c>
      <c r="AE4503">
        <v>156.8477985283107</v>
      </c>
    </row>
    <row r="4504" spans="1:31" x14ac:dyDescent="0.25">
      <c r="A4504">
        <v>2072653</v>
      </c>
      <c r="B4504">
        <v>1</v>
      </c>
      <c r="C4504" t="s">
        <v>80</v>
      </c>
      <c r="D4504" t="s">
        <v>95</v>
      </c>
      <c r="E4504" t="s">
        <v>169</v>
      </c>
      <c r="F4504" t="s">
        <v>13093</v>
      </c>
      <c r="G4504" t="s">
        <v>171</v>
      </c>
      <c r="H4504" t="s">
        <v>134</v>
      </c>
      <c r="I4504" t="s">
        <v>135</v>
      </c>
      <c r="J4504" t="s">
        <v>136</v>
      </c>
      <c r="K4504" t="s">
        <v>137</v>
      </c>
      <c r="L4504" t="s">
        <v>13094</v>
      </c>
      <c r="M4504" t="s">
        <v>13095</v>
      </c>
      <c r="N4504">
        <v>1.4355555550000001</v>
      </c>
      <c r="O4504">
        <v>0</v>
      </c>
      <c r="P4504">
        <v>97</v>
      </c>
      <c r="Q4504">
        <v>0</v>
      </c>
      <c r="R4504">
        <v>0</v>
      </c>
      <c r="S4504">
        <v>2</v>
      </c>
      <c r="T4504">
        <v>6</v>
      </c>
      <c r="U4504">
        <v>0</v>
      </c>
      <c r="V4504">
        <v>0</v>
      </c>
      <c r="W4504">
        <v>0</v>
      </c>
      <c r="X4504">
        <v>40.85951713797602</v>
      </c>
      <c r="Y4504">
        <v>0</v>
      </c>
      <c r="Z4504">
        <v>0</v>
      </c>
      <c r="AA4504">
        <v>18.579426765301115</v>
      </c>
      <c r="AB4504">
        <v>6.5169782994250669</v>
      </c>
      <c r="AC4504">
        <v>0</v>
      </c>
      <c r="AD4504">
        <v>0</v>
      </c>
      <c r="AE4504">
        <v>65.955922202702197</v>
      </c>
    </row>
    <row r="4505" spans="1:31" x14ac:dyDescent="0.25">
      <c r="A4505">
        <v>2072654</v>
      </c>
      <c r="B4505">
        <v>1</v>
      </c>
      <c r="C4505" t="s">
        <v>80</v>
      </c>
      <c r="D4505" t="s">
        <v>101</v>
      </c>
      <c r="E4505" t="s">
        <v>140</v>
      </c>
      <c r="F4505" t="s">
        <v>7013</v>
      </c>
      <c r="G4505" t="s">
        <v>1378</v>
      </c>
      <c r="H4505" t="s">
        <v>143</v>
      </c>
      <c r="I4505" t="s">
        <v>135</v>
      </c>
      <c r="J4505" t="s">
        <v>136</v>
      </c>
      <c r="K4505" t="s">
        <v>137</v>
      </c>
      <c r="L4505" t="s">
        <v>13096</v>
      </c>
      <c r="M4505" t="s">
        <v>13097</v>
      </c>
      <c r="N4505">
        <v>1.8280555549999999</v>
      </c>
      <c r="O4505">
        <v>0</v>
      </c>
      <c r="P4505">
        <v>280</v>
      </c>
      <c r="Q4505">
        <v>0</v>
      </c>
      <c r="R4505">
        <v>1</v>
      </c>
      <c r="S4505">
        <v>0</v>
      </c>
      <c r="T4505">
        <v>53</v>
      </c>
      <c r="U4505">
        <v>0</v>
      </c>
      <c r="V4505">
        <v>0</v>
      </c>
      <c r="W4505">
        <v>0</v>
      </c>
      <c r="X4505">
        <v>120.73207380793147</v>
      </c>
      <c r="Y4505">
        <v>0</v>
      </c>
      <c r="Z4505">
        <v>0.17157652093528333</v>
      </c>
      <c r="AA4505">
        <v>0</v>
      </c>
      <c r="AB4505">
        <v>152.15803831426737</v>
      </c>
      <c r="AC4505">
        <v>0</v>
      </c>
      <c r="AD4505">
        <v>0</v>
      </c>
      <c r="AE4505">
        <v>273.06168864313412</v>
      </c>
    </row>
    <row r="4506" spans="1:31" x14ac:dyDescent="0.25">
      <c r="A4506">
        <v>2072658</v>
      </c>
      <c r="B4506">
        <v>1</v>
      </c>
      <c r="C4506" t="s">
        <v>81</v>
      </c>
      <c r="D4506" t="s">
        <v>112</v>
      </c>
      <c r="E4506" t="s">
        <v>177</v>
      </c>
      <c r="F4506" t="s">
        <v>13098</v>
      </c>
      <c r="G4506" t="s">
        <v>183</v>
      </c>
      <c r="H4506" t="s">
        <v>143</v>
      </c>
      <c r="I4506" t="s">
        <v>135</v>
      </c>
      <c r="J4506" t="s">
        <v>136</v>
      </c>
      <c r="K4506" t="s">
        <v>137</v>
      </c>
      <c r="L4506" t="s">
        <v>13099</v>
      </c>
      <c r="M4506" t="s">
        <v>13100</v>
      </c>
      <c r="N4506">
        <v>8.0511111110000009</v>
      </c>
      <c r="O4506">
        <v>0</v>
      </c>
      <c r="P4506">
        <v>1</v>
      </c>
      <c r="Q4506">
        <v>0</v>
      </c>
      <c r="R4506">
        <v>0</v>
      </c>
      <c r="S4506">
        <v>0</v>
      </c>
      <c r="T4506">
        <v>0</v>
      </c>
      <c r="U4506">
        <v>0</v>
      </c>
      <c r="V4506">
        <v>0</v>
      </c>
      <c r="W4506">
        <v>0</v>
      </c>
      <c r="X4506">
        <v>1.884814344578075</v>
      </c>
      <c r="Y4506">
        <v>0</v>
      </c>
      <c r="Z4506">
        <v>0</v>
      </c>
      <c r="AA4506">
        <v>0</v>
      </c>
      <c r="AB4506">
        <v>0</v>
      </c>
      <c r="AC4506">
        <v>0</v>
      </c>
      <c r="AD4506">
        <v>0</v>
      </c>
      <c r="AE4506">
        <v>1.884814344578075</v>
      </c>
    </row>
    <row r="4507" spans="1:31" x14ac:dyDescent="0.25">
      <c r="A4507">
        <v>2072661</v>
      </c>
      <c r="B4507">
        <v>1</v>
      </c>
      <c r="C4507" t="s">
        <v>81</v>
      </c>
      <c r="D4507" t="s">
        <v>127</v>
      </c>
      <c r="E4507" t="s">
        <v>158</v>
      </c>
      <c r="F4507" t="s">
        <v>13101</v>
      </c>
      <c r="G4507" t="s">
        <v>385</v>
      </c>
      <c r="H4507" t="s">
        <v>143</v>
      </c>
      <c r="I4507" t="s">
        <v>135</v>
      </c>
      <c r="J4507" t="s">
        <v>136</v>
      </c>
      <c r="K4507" t="s">
        <v>137</v>
      </c>
      <c r="L4507" t="s">
        <v>13102</v>
      </c>
      <c r="M4507" t="s">
        <v>13103</v>
      </c>
      <c r="N4507">
        <v>2.0436111110000001</v>
      </c>
      <c r="O4507">
        <v>0</v>
      </c>
      <c r="P4507">
        <v>29</v>
      </c>
      <c r="Q4507">
        <v>0</v>
      </c>
      <c r="R4507">
        <v>0</v>
      </c>
      <c r="S4507">
        <v>0</v>
      </c>
      <c r="T4507">
        <v>2</v>
      </c>
      <c r="U4507">
        <v>0</v>
      </c>
      <c r="V4507">
        <v>0</v>
      </c>
      <c r="W4507">
        <v>0</v>
      </c>
      <c r="X4507">
        <v>14.041685044750077</v>
      </c>
      <c r="Y4507">
        <v>0</v>
      </c>
      <c r="Z4507">
        <v>0</v>
      </c>
      <c r="AA4507">
        <v>0</v>
      </c>
      <c r="AB4507">
        <v>2.8915632616310982</v>
      </c>
      <c r="AC4507">
        <v>0</v>
      </c>
      <c r="AD4507">
        <v>0</v>
      </c>
      <c r="AE4507">
        <v>16.933248306381174</v>
      </c>
    </row>
    <row r="4508" spans="1:31" x14ac:dyDescent="0.25">
      <c r="A4508">
        <v>2072664</v>
      </c>
      <c r="B4508">
        <v>1</v>
      </c>
      <c r="C4508" t="s">
        <v>81</v>
      </c>
      <c r="D4508" t="s">
        <v>118</v>
      </c>
      <c r="E4508" t="s">
        <v>169</v>
      </c>
      <c r="F4508" t="s">
        <v>13104</v>
      </c>
      <c r="G4508" t="s">
        <v>171</v>
      </c>
      <c r="H4508" t="s">
        <v>134</v>
      </c>
      <c r="I4508" t="s">
        <v>135</v>
      </c>
      <c r="J4508" t="s">
        <v>136</v>
      </c>
      <c r="K4508" t="s">
        <v>137</v>
      </c>
      <c r="L4508" t="s">
        <v>13105</v>
      </c>
      <c r="M4508" t="s">
        <v>13106</v>
      </c>
      <c r="N4508">
        <v>1.7069444439999999</v>
      </c>
      <c r="O4508">
        <v>0</v>
      </c>
      <c r="P4508">
        <v>68</v>
      </c>
      <c r="Q4508">
        <v>3</v>
      </c>
      <c r="R4508">
        <v>3</v>
      </c>
      <c r="S4508">
        <v>0</v>
      </c>
      <c r="T4508">
        <v>0</v>
      </c>
      <c r="U4508">
        <v>0</v>
      </c>
      <c r="V4508">
        <v>0</v>
      </c>
      <c r="W4508">
        <v>0</v>
      </c>
      <c r="X4508">
        <v>12.872319197761314</v>
      </c>
      <c r="Y4508">
        <v>22.341174648393999</v>
      </c>
      <c r="Z4508">
        <v>35.671727008810961</v>
      </c>
      <c r="AA4508">
        <v>0</v>
      </c>
      <c r="AB4508">
        <v>0</v>
      </c>
      <c r="AC4508">
        <v>0</v>
      </c>
      <c r="AD4508">
        <v>0</v>
      </c>
      <c r="AE4508">
        <v>70.885220854966278</v>
      </c>
    </row>
    <row r="4509" spans="1:31" x14ac:dyDescent="0.25">
      <c r="A4509">
        <v>2072667</v>
      </c>
      <c r="B4509">
        <v>1</v>
      </c>
      <c r="C4509" t="s">
        <v>81</v>
      </c>
      <c r="D4509" t="s">
        <v>118</v>
      </c>
      <c r="E4509" t="s">
        <v>131</v>
      </c>
      <c r="F4509" t="s">
        <v>13107</v>
      </c>
      <c r="G4509" t="s">
        <v>133</v>
      </c>
      <c r="H4509" t="s">
        <v>134</v>
      </c>
      <c r="I4509" t="s">
        <v>259</v>
      </c>
      <c r="J4509" t="s">
        <v>136</v>
      </c>
      <c r="K4509" t="s">
        <v>137</v>
      </c>
      <c r="L4509" t="s">
        <v>13108</v>
      </c>
      <c r="M4509" t="s">
        <v>13109</v>
      </c>
      <c r="N4509">
        <v>2.7777777E-2</v>
      </c>
      <c r="O4509">
        <v>0</v>
      </c>
      <c r="P4509">
        <v>762</v>
      </c>
      <c r="Q4509">
        <v>2</v>
      </c>
      <c r="R4509">
        <v>98</v>
      </c>
      <c r="S4509">
        <v>0</v>
      </c>
      <c r="T4509">
        <v>54</v>
      </c>
      <c r="U4509">
        <v>0</v>
      </c>
      <c r="V4509">
        <v>0</v>
      </c>
      <c r="W4509">
        <v>0</v>
      </c>
      <c r="X4509">
        <v>2.7287496148903907</v>
      </c>
      <c r="Y4509">
        <v>0.12849636222266667</v>
      </c>
      <c r="Z4509">
        <v>1.4597567070371946</v>
      </c>
      <c r="AA4509">
        <v>0</v>
      </c>
      <c r="AB4509">
        <v>0.42284698005608323</v>
      </c>
      <c r="AC4509">
        <v>0</v>
      </c>
      <c r="AD4509">
        <v>0</v>
      </c>
      <c r="AE4509">
        <v>4.7398496642063348</v>
      </c>
    </row>
    <row r="4510" spans="1:31" x14ac:dyDescent="0.25">
      <c r="A4510">
        <v>2072670</v>
      </c>
      <c r="B4510">
        <v>1</v>
      </c>
      <c r="C4510" t="s">
        <v>80</v>
      </c>
      <c r="D4510" t="s">
        <v>83</v>
      </c>
      <c r="E4510" t="s">
        <v>177</v>
      </c>
      <c r="F4510" t="s">
        <v>13110</v>
      </c>
      <c r="G4510" t="s">
        <v>183</v>
      </c>
      <c r="H4510" t="s">
        <v>143</v>
      </c>
      <c r="I4510" t="s">
        <v>135</v>
      </c>
      <c r="J4510" t="s">
        <v>136</v>
      </c>
      <c r="K4510" t="s">
        <v>137</v>
      </c>
      <c r="L4510" t="s">
        <v>13111</v>
      </c>
      <c r="M4510" t="s">
        <v>13112</v>
      </c>
      <c r="N4510">
        <v>1.746111111</v>
      </c>
      <c r="O4510">
        <v>0</v>
      </c>
      <c r="P4510">
        <v>10</v>
      </c>
      <c r="Q4510">
        <v>0</v>
      </c>
      <c r="R4510">
        <v>0</v>
      </c>
      <c r="S4510">
        <v>0</v>
      </c>
      <c r="T4510">
        <v>3</v>
      </c>
      <c r="U4510">
        <v>0</v>
      </c>
      <c r="V4510">
        <v>0</v>
      </c>
      <c r="W4510">
        <v>0</v>
      </c>
      <c r="X4510">
        <v>4.1200242095869619</v>
      </c>
      <c r="Y4510">
        <v>0</v>
      </c>
      <c r="Z4510">
        <v>0</v>
      </c>
      <c r="AA4510">
        <v>0</v>
      </c>
      <c r="AB4510">
        <v>13.019870326791679</v>
      </c>
      <c r="AC4510">
        <v>0</v>
      </c>
      <c r="AD4510">
        <v>0</v>
      </c>
      <c r="AE4510">
        <v>17.139894536378641</v>
      </c>
    </row>
    <row r="4511" spans="1:31" x14ac:dyDescent="0.25">
      <c r="A4511">
        <v>2072672</v>
      </c>
      <c r="B4511">
        <v>1</v>
      </c>
      <c r="C4511" t="s">
        <v>80</v>
      </c>
      <c r="D4511" t="s">
        <v>97</v>
      </c>
      <c r="E4511" t="s">
        <v>177</v>
      </c>
      <c r="F4511" t="s">
        <v>3160</v>
      </c>
      <c r="G4511" t="s">
        <v>179</v>
      </c>
      <c r="H4511" t="s">
        <v>143</v>
      </c>
      <c r="I4511" t="s">
        <v>135</v>
      </c>
      <c r="J4511" t="s">
        <v>136</v>
      </c>
      <c r="K4511" t="s">
        <v>137</v>
      </c>
      <c r="L4511" t="s">
        <v>13113</v>
      </c>
      <c r="M4511" t="s">
        <v>13114</v>
      </c>
      <c r="N4511">
        <v>7.2694444440000003</v>
      </c>
      <c r="O4511">
        <v>0</v>
      </c>
      <c r="P4511">
        <v>1</v>
      </c>
      <c r="Q4511">
        <v>0</v>
      </c>
      <c r="R4511">
        <v>0</v>
      </c>
      <c r="S4511">
        <v>0</v>
      </c>
      <c r="T4511">
        <v>0</v>
      </c>
      <c r="U4511">
        <v>0</v>
      </c>
      <c r="V4511">
        <v>0</v>
      </c>
      <c r="W4511">
        <v>0</v>
      </c>
      <c r="X4511">
        <v>1.8271592146583127</v>
      </c>
      <c r="Y4511">
        <v>0</v>
      </c>
      <c r="Z4511">
        <v>0</v>
      </c>
      <c r="AA4511">
        <v>0</v>
      </c>
      <c r="AB4511">
        <v>0</v>
      </c>
      <c r="AC4511">
        <v>0</v>
      </c>
      <c r="AD4511">
        <v>0</v>
      </c>
      <c r="AE4511">
        <v>1.8271592146583127</v>
      </c>
    </row>
    <row r="4512" spans="1:31" x14ac:dyDescent="0.25">
      <c r="A4512">
        <v>2072673</v>
      </c>
      <c r="B4512">
        <v>1</v>
      </c>
      <c r="C4512" t="s">
        <v>80</v>
      </c>
      <c r="D4512" t="s">
        <v>111</v>
      </c>
      <c r="E4512" t="s">
        <v>177</v>
      </c>
      <c r="F4512" t="s">
        <v>13115</v>
      </c>
      <c r="G4512" t="s">
        <v>196</v>
      </c>
      <c r="H4512" t="s">
        <v>143</v>
      </c>
      <c r="I4512" t="s">
        <v>135</v>
      </c>
      <c r="J4512" t="s">
        <v>136</v>
      </c>
      <c r="K4512" t="s">
        <v>137</v>
      </c>
      <c r="L4512" t="s">
        <v>13116</v>
      </c>
      <c r="M4512" t="s">
        <v>13117</v>
      </c>
      <c r="N4512">
        <v>1.9880555550000001</v>
      </c>
      <c r="O4512">
        <v>0</v>
      </c>
      <c r="P4512">
        <v>0</v>
      </c>
      <c r="Q4512">
        <v>0</v>
      </c>
      <c r="R4512">
        <v>0</v>
      </c>
      <c r="S4512">
        <v>0</v>
      </c>
      <c r="T4512">
        <v>5</v>
      </c>
      <c r="U4512">
        <v>0</v>
      </c>
      <c r="V4512">
        <v>0</v>
      </c>
      <c r="W4512">
        <v>0</v>
      </c>
      <c r="X4512">
        <v>0</v>
      </c>
      <c r="Y4512">
        <v>0</v>
      </c>
      <c r="Z4512">
        <v>0</v>
      </c>
      <c r="AA4512">
        <v>0</v>
      </c>
      <c r="AB4512">
        <v>55.831276375498568</v>
      </c>
      <c r="AC4512">
        <v>0</v>
      </c>
      <c r="AD4512">
        <v>0</v>
      </c>
      <c r="AE4512">
        <v>55.831276375498568</v>
      </c>
    </row>
    <row r="4513" spans="1:31" x14ac:dyDescent="0.25">
      <c r="A4513">
        <v>2072674</v>
      </c>
      <c r="B4513">
        <v>1</v>
      </c>
      <c r="C4513" t="s">
        <v>80</v>
      </c>
      <c r="D4513" t="s">
        <v>100</v>
      </c>
      <c r="E4513" t="s">
        <v>177</v>
      </c>
      <c r="F4513" t="s">
        <v>13118</v>
      </c>
      <c r="G4513" t="s">
        <v>183</v>
      </c>
      <c r="H4513" t="s">
        <v>143</v>
      </c>
      <c r="I4513" t="s">
        <v>135</v>
      </c>
      <c r="J4513" t="s">
        <v>136</v>
      </c>
      <c r="K4513" t="s">
        <v>137</v>
      </c>
      <c r="L4513" t="s">
        <v>13119</v>
      </c>
      <c r="M4513" t="s">
        <v>13120</v>
      </c>
      <c r="N4513">
        <v>4.4994444439999999</v>
      </c>
      <c r="O4513">
        <v>0</v>
      </c>
      <c r="P4513">
        <v>1</v>
      </c>
      <c r="Q4513">
        <v>0</v>
      </c>
      <c r="R4513">
        <v>0</v>
      </c>
      <c r="S4513">
        <v>0</v>
      </c>
      <c r="T4513">
        <v>0</v>
      </c>
      <c r="U4513">
        <v>0</v>
      </c>
      <c r="V4513">
        <v>0</v>
      </c>
      <c r="W4513">
        <v>0</v>
      </c>
      <c r="X4513">
        <v>1.0406126081937099</v>
      </c>
      <c r="Y4513">
        <v>0</v>
      </c>
      <c r="Z4513">
        <v>0</v>
      </c>
      <c r="AA4513">
        <v>0</v>
      </c>
      <c r="AB4513">
        <v>0</v>
      </c>
      <c r="AC4513">
        <v>0</v>
      </c>
      <c r="AD4513">
        <v>0</v>
      </c>
      <c r="AE4513">
        <v>1.0406126081937099</v>
      </c>
    </row>
    <row r="4514" spans="1:31" x14ac:dyDescent="0.25">
      <c r="A4514">
        <v>2072675</v>
      </c>
      <c r="B4514">
        <v>1</v>
      </c>
      <c r="C4514" t="s">
        <v>80</v>
      </c>
      <c r="D4514" t="s">
        <v>99</v>
      </c>
      <c r="E4514" t="s">
        <v>158</v>
      </c>
      <c r="F4514" t="s">
        <v>13121</v>
      </c>
      <c r="G4514" t="s">
        <v>385</v>
      </c>
      <c r="H4514" t="s">
        <v>143</v>
      </c>
      <c r="I4514" t="s">
        <v>135</v>
      </c>
      <c r="J4514" t="s">
        <v>136</v>
      </c>
      <c r="K4514" t="s">
        <v>137</v>
      </c>
      <c r="L4514" t="s">
        <v>13122</v>
      </c>
      <c r="M4514" t="s">
        <v>13123</v>
      </c>
      <c r="N4514">
        <v>7.8591666660000001</v>
      </c>
      <c r="O4514">
        <v>0</v>
      </c>
      <c r="P4514">
        <v>4</v>
      </c>
      <c r="Q4514">
        <v>0</v>
      </c>
      <c r="R4514">
        <v>4</v>
      </c>
      <c r="S4514">
        <v>0</v>
      </c>
      <c r="T4514">
        <v>1</v>
      </c>
      <c r="U4514">
        <v>0</v>
      </c>
      <c r="V4514">
        <v>0</v>
      </c>
      <c r="W4514">
        <v>0</v>
      </c>
      <c r="X4514">
        <v>7.1363830535986974</v>
      </c>
      <c r="Y4514">
        <v>0</v>
      </c>
      <c r="Z4514">
        <v>2.2564304365171011</v>
      </c>
      <c r="AA4514">
        <v>0</v>
      </c>
      <c r="AB4514">
        <v>0</v>
      </c>
      <c r="AC4514">
        <v>0</v>
      </c>
      <c r="AD4514">
        <v>0</v>
      </c>
      <c r="AE4514">
        <v>9.3928134901157989</v>
      </c>
    </row>
    <row r="4515" spans="1:31" x14ac:dyDescent="0.25">
      <c r="A4515">
        <v>2072676</v>
      </c>
      <c r="B4515">
        <v>1</v>
      </c>
      <c r="C4515" t="s">
        <v>80</v>
      </c>
      <c r="D4515" t="s">
        <v>95</v>
      </c>
      <c r="E4515" t="s">
        <v>295</v>
      </c>
      <c r="F4515" t="s">
        <v>4586</v>
      </c>
      <c r="G4515" t="s">
        <v>133</v>
      </c>
      <c r="H4515" t="s">
        <v>134</v>
      </c>
      <c r="I4515" t="s">
        <v>135</v>
      </c>
      <c r="J4515" t="s">
        <v>136</v>
      </c>
      <c r="K4515" t="s">
        <v>137</v>
      </c>
      <c r="L4515" t="s">
        <v>13124</v>
      </c>
      <c r="M4515" t="s">
        <v>13125</v>
      </c>
      <c r="N4515">
        <v>0.67012666600000004</v>
      </c>
      <c r="O4515">
        <v>7</v>
      </c>
      <c r="P4515">
        <v>3879</v>
      </c>
      <c r="Q4515">
        <v>2</v>
      </c>
      <c r="R4515">
        <v>45</v>
      </c>
      <c r="S4515">
        <v>17</v>
      </c>
      <c r="T4515">
        <v>223</v>
      </c>
      <c r="U4515">
        <v>3</v>
      </c>
      <c r="V4515">
        <v>1</v>
      </c>
      <c r="W4515">
        <v>9.9130397926156508</v>
      </c>
      <c r="X4515">
        <v>533.91496965416206</v>
      </c>
      <c r="Y4515">
        <v>0.78362851433612479</v>
      </c>
      <c r="Z4515">
        <v>7.9771794760002921</v>
      </c>
      <c r="AA4515">
        <v>72.171310580026841</v>
      </c>
      <c r="AB4515">
        <v>165.21216900625012</v>
      </c>
      <c r="AC4515">
        <v>206.41017670716877</v>
      </c>
      <c r="AD4515">
        <v>1.6453961456555468</v>
      </c>
      <c r="AE4515">
        <v>998.0278698762155</v>
      </c>
    </row>
    <row r="4516" spans="1:31" x14ac:dyDescent="0.25">
      <c r="A4516">
        <v>2072677</v>
      </c>
      <c r="B4516">
        <v>1</v>
      </c>
      <c r="C4516" t="s">
        <v>80</v>
      </c>
      <c r="D4516" t="s">
        <v>104</v>
      </c>
      <c r="E4516" t="s">
        <v>177</v>
      </c>
      <c r="F4516" t="s">
        <v>13126</v>
      </c>
      <c r="G4516" t="s">
        <v>324</v>
      </c>
      <c r="H4516" t="s">
        <v>143</v>
      </c>
      <c r="I4516" t="s">
        <v>135</v>
      </c>
      <c r="J4516" t="s">
        <v>136</v>
      </c>
      <c r="K4516" t="s">
        <v>137</v>
      </c>
      <c r="L4516" t="s">
        <v>13127</v>
      </c>
      <c r="M4516" t="s">
        <v>13128</v>
      </c>
      <c r="N4516">
        <v>1.878055555</v>
      </c>
      <c r="O4516">
        <v>0</v>
      </c>
      <c r="P4516">
        <v>0</v>
      </c>
      <c r="Q4516">
        <v>0</v>
      </c>
      <c r="R4516">
        <v>0</v>
      </c>
      <c r="S4516">
        <v>0</v>
      </c>
      <c r="T4516">
        <v>3</v>
      </c>
      <c r="U4516">
        <v>0</v>
      </c>
      <c r="V4516">
        <v>0</v>
      </c>
      <c r="W4516">
        <v>0</v>
      </c>
      <c r="X4516">
        <v>0</v>
      </c>
      <c r="Y4516">
        <v>0</v>
      </c>
      <c r="Z4516">
        <v>0</v>
      </c>
      <c r="AA4516">
        <v>0</v>
      </c>
      <c r="AB4516">
        <v>6.8462079488443912</v>
      </c>
      <c r="AC4516">
        <v>0</v>
      </c>
      <c r="AD4516">
        <v>0</v>
      </c>
      <c r="AE4516">
        <v>6.8462079488443912</v>
      </c>
    </row>
    <row r="4517" spans="1:31" x14ac:dyDescent="0.25">
      <c r="A4517">
        <v>2072678</v>
      </c>
      <c r="B4517">
        <v>1</v>
      </c>
      <c r="C4517" t="s">
        <v>80</v>
      </c>
      <c r="D4517" t="s">
        <v>87</v>
      </c>
      <c r="E4517" t="s">
        <v>177</v>
      </c>
      <c r="F4517" t="s">
        <v>13129</v>
      </c>
      <c r="G4517" t="s">
        <v>179</v>
      </c>
      <c r="H4517" t="s">
        <v>143</v>
      </c>
      <c r="I4517" t="s">
        <v>135</v>
      </c>
      <c r="J4517" t="s">
        <v>136</v>
      </c>
      <c r="K4517" t="s">
        <v>137</v>
      </c>
      <c r="L4517" t="s">
        <v>13130</v>
      </c>
      <c r="M4517" t="s">
        <v>13131</v>
      </c>
      <c r="N4517">
        <v>1.740277777</v>
      </c>
      <c r="O4517">
        <v>0</v>
      </c>
      <c r="P4517">
        <v>3</v>
      </c>
      <c r="Q4517">
        <v>0</v>
      </c>
      <c r="R4517">
        <v>0</v>
      </c>
      <c r="S4517">
        <v>0</v>
      </c>
      <c r="T4517">
        <v>0</v>
      </c>
      <c r="U4517">
        <v>0</v>
      </c>
      <c r="V4517">
        <v>0</v>
      </c>
      <c r="W4517">
        <v>0</v>
      </c>
      <c r="X4517">
        <v>1.1955885836723501</v>
      </c>
      <c r="Y4517">
        <v>0</v>
      </c>
      <c r="Z4517">
        <v>0</v>
      </c>
      <c r="AA4517">
        <v>0</v>
      </c>
      <c r="AB4517">
        <v>0</v>
      </c>
      <c r="AC4517">
        <v>0</v>
      </c>
      <c r="AD4517">
        <v>0</v>
      </c>
      <c r="AE4517">
        <v>1.1955885836723501</v>
      </c>
    </row>
    <row r="4518" spans="1:31" x14ac:dyDescent="0.25">
      <c r="A4518">
        <v>2072680</v>
      </c>
      <c r="B4518">
        <v>1</v>
      </c>
      <c r="C4518" t="s">
        <v>80</v>
      </c>
      <c r="D4518" t="s">
        <v>93</v>
      </c>
      <c r="E4518" t="s">
        <v>177</v>
      </c>
      <c r="F4518" t="s">
        <v>13132</v>
      </c>
      <c r="G4518" t="s">
        <v>183</v>
      </c>
      <c r="H4518" t="s">
        <v>143</v>
      </c>
      <c r="I4518" t="s">
        <v>135</v>
      </c>
      <c r="J4518" t="s">
        <v>136</v>
      </c>
      <c r="K4518" t="s">
        <v>137</v>
      </c>
      <c r="L4518" t="s">
        <v>13133</v>
      </c>
      <c r="M4518" t="s">
        <v>13134</v>
      </c>
      <c r="N4518">
        <v>6.2986111109999996</v>
      </c>
      <c r="O4518">
        <v>0</v>
      </c>
      <c r="P4518">
        <v>2</v>
      </c>
      <c r="Q4518">
        <v>0</v>
      </c>
      <c r="R4518">
        <v>0</v>
      </c>
      <c r="S4518">
        <v>0</v>
      </c>
      <c r="T4518">
        <v>0</v>
      </c>
      <c r="U4518">
        <v>0</v>
      </c>
      <c r="V4518">
        <v>0</v>
      </c>
      <c r="W4518">
        <v>0</v>
      </c>
      <c r="X4518">
        <v>1.8062424059161875</v>
      </c>
      <c r="Y4518">
        <v>0</v>
      </c>
      <c r="Z4518">
        <v>0</v>
      </c>
      <c r="AA4518">
        <v>0</v>
      </c>
      <c r="AB4518">
        <v>0</v>
      </c>
      <c r="AC4518">
        <v>0</v>
      </c>
      <c r="AD4518">
        <v>0</v>
      </c>
      <c r="AE4518">
        <v>1.8062424059161875</v>
      </c>
    </row>
    <row r="4519" spans="1:31" x14ac:dyDescent="0.25">
      <c r="A4519">
        <v>2072682</v>
      </c>
      <c r="B4519">
        <v>1</v>
      </c>
      <c r="C4519" t="s">
        <v>80</v>
      </c>
      <c r="D4519" t="s">
        <v>98</v>
      </c>
      <c r="E4519" t="s">
        <v>140</v>
      </c>
      <c r="F4519" t="s">
        <v>13135</v>
      </c>
      <c r="G4519" t="s">
        <v>154</v>
      </c>
      <c r="H4519" t="s">
        <v>143</v>
      </c>
      <c r="I4519" t="s">
        <v>135</v>
      </c>
      <c r="J4519" t="s">
        <v>136</v>
      </c>
      <c r="K4519" t="s">
        <v>155</v>
      </c>
      <c r="L4519" t="s">
        <v>13136</v>
      </c>
      <c r="M4519" t="s">
        <v>13137</v>
      </c>
      <c r="N4519">
        <v>1.5875083329999999</v>
      </c>
      <c r="O4519">
        <v>0</v>
      </c>
      <c r="P4519">
        <v>27</v>
      </c>
      <c r="Q4519">
        <v>0</v>
      </c>
      <c r="R4519">
        <v>33</v>
      </c>
      <c r="S4519">
        <v>0</v>
      </c>
      <c r="T4519">
        <v>7</v>
      </c>
      <c r="U4519">
        <v>0</v>
      </c>
      <c r="V4519">
        <v>0</v>
      </c>
      <c r="W4519">
        <v>0</v>
      </c>
      <c r="X4519">
        <v>10.119998679260608</v>
      </c>
      <c r="Y4519">
        <v>0</v>
      </c>
      <c r="Z4519">
        <v>80.721966731855176</v>
      </c>
      <c r="AA4519">
        <v>0</v>
      </c>
      <c r="AB4519">
        <v>14.021892130354869</v>
      </c>
      <c r="AC4519">
        <v>0</v>
      </c>
      <c r="AD4519">
        <v>0</v>
      </c>
      <c r="AE4519">
        <v>104.86385754147065</v>
      </c>
    </row>
    <row r="4520" spans="1:31" x14ac:dyDescent="0.25">
      <c r="A4520">
        <v>2072683</v>
      </c>
      <c r="B4520">
        <v>1</v>
      </c>
      <c r="C4520" t="s">
        <v>80</v>
      </c>
      <c r="D4520" t="s">
        <v>84</v>
      </c>
      <c r="E4520" t="s">
        <v>158</v>
      </c>
      <c r="F4520" t="s">
        <v>13138</v>
      </c>
      <c r="G4520" t="s">
        <v>154</v>
      </c>
      <c r="H4520" t="s">
        <v>143</v>
      </c>
      <c r="I4520" t="s">
        <v>135</v>
      </c>
      <c r="J4520" t="s">
        <v>136</v>
      </c>
      <c r="K4520" t="s">
        <v>155</v>
      </c>
      <c r="L4520" t="s">
        <v>13139</v>
      </c>
      <c r="M4520" t="s">
        <v>13140</v>
      </c>
      <c r="N4520">
        <v>3.4355555550000001</v>
      </c>
      <c r="O4520">
        <v>0</v>
      </c>
      <c r="P4520">
        <v>177</v>
      </c>
      <c r="Q4520">
        <v>0</v>
      </c>
      <c r="R4520">
        <v>0</v>
      </c>
      <c r="S4520">
        <v>0</v>
      </c>
      <c r="T4520">
        <v>13</v>
      </c>
      <c r="U4520">
        <v>0</v>
      </c>
      <c r="V4520">
        <v>0</v>
      </c>
      <c r="W4520">
        <v>0</v>
      </c>
      <c r="X4520">
        <v>103.4565897234995</v>
      </c>
      <c r="Y4520">
        <v>0</v>
      </c>
      <c r="Z4520">
        <v>0</v>
      </c>
      <c r="AA4520">
        <v>0</v>
      </c>
      <c r="AB4520">
        <v>37.94722702729694</v>
      </c>
      <c r="AC4520">
        <v>0</v>
      </c>
      <c r="AD4520">
        <v>0</v>
      </c>
      <c r="AE4520">
        <v>141.40381675079644</v>
      </c>
    </row>
    <row r="4521" spans="1:31" x14ac:dyDescent="0.25">
      <c r="A4521">
        <v>2072689</v>
      </c>
      <c r="B4521">
        <v>1</v>
      </c>
      <c r="C4521" t="s">
        <v>81</v>
      </c>
      <c r="D4521" t="s">
        <v>118</v>
      </c>
      <c r="E4521" t="s">
        <v>169</v>
      </c>
      <c r="F4521" t="s">
        <v>13141</v>
      </c>
      <c r="G4521" t="s">
        <v>171</v>
      </c>
      <c r="H4521" t="s">
        <v>134</v>
      </c>
      <c r="I4521" t="s">
        <v>135</v>
      </c>
      <c r="J4521" t="s">
        <v>136</v>
      </c>
      <c r="K4521" t="s">
        <v>137</v>
      </c>
      <c r="L4521" t="s">
        <v>13142</v>
      </c>
      <c r="M4521" t="s">
        <v>13143</v>
      </c>
      <c r="N4521">
        <v>2.352222222</v>
      </c>
      <c r="O4521">
        <v>0</v>
      </c>
      <c r="P4521">
        <v>0</v>
      </c>
      <c r="Q4521">
        <v>1</v>
      </c>
      <c r="R4521">
        <v>8</v>
      </c>
      <c r="S4521">
        <v>1</v>
      </c>
      <c r="T4521">
        <v>1</v>
      </c>
      <c r="U4521">
        <v>0</v>
      </c>
      <c r="V4521">
        <v>0</v>
      </c>
      <c r="W4521">
        <v>0</v>
      </c>
      <c r="X4521">
        <v>0</v>
      </c>
      <c r="Y4521">
        <v>47.941109338038579</v>
      </c>
      <c r="Z4521">
        <v>80.936926312799869</v>
      </c>
      <c r="AA4521">
        <v>12.396853690449328</v>
      </c>
      <c r="AB4521">
        <v>4.5185665701043156</v>
      </c>
      <c r="AC4521">
        <v>0</v>
      </c>
      <c r="AD4521">
        <v>0</v>
      </c>
      <c r="AE4521">
        <v>145.7934559113921</v>
      </c>
    </row>
    <row r="4522" spans="1:31" x14ac:dyDescent="0.25">
      <c r="A4522">
        <v>2072691</v>
      </c>
      <c r="B4522">
        <v>1</v>
      </c>
      <c r="C4522" t="s">
        <v>81</v>
      </c>
      <c r="D4522" t="s">
        <v>128</v>
      </c>
      <c r="E4522" t="s">
        <v>158</v>
      </c>
      <c r="F4522" t="s">
        <v>13144</v>
      </c>
      <c r="G4522" t="s">
        <v>273</v>
      </c>
      <c r="H4522" t="s">
        <v>143</v>
      </c>
      <c r="I4522" t="s">
        <v>135</v>
      </c>
      <c r="J4522" t="s">
        <v>136</v>
      </c>
      <c r="K4522" t="s">
        <v>155</v>
      </c>
      <c r="L4522" t="s">
        <v>13145</v>
      </c>
      <c r="M4522" t="s">
        <v>13146</v>
      </c>
      <c r="N4522">
        <v>0.89474166600000005</v>
      </c>
      <c r="O4522">
        <v>0</v>
      </c>
      <c r="P4522">
        <v>61</v>
      </c>
      <c r="Q4522">
        <v>0</v>
      </c>
      <c r="R4522">
        <v>0</v>
      </c>
      <c r="S4522">
        <v>0</v>
      </c>
      <c r="T4522">
        <v>1</v>
      </c>
      <c r="U4522">
        <v>0</v>
      </c>
      <c r="V4522">
        <v>0</v>
      </c>
      <c r="W4522">
        <v>0</v>
      </c>
      <c r="X4522">
        <v>10.73840280471622</v>
      </c>
      <c r="Y4522">
        <v>0</v>
      </c>
      <c r="Z4522">
        <v>0</v>
      </c>
      <c r="AA4522">
        <v>0</v>
      </c>
      <c r="AB4522">
        <v>1.6017139344440499</v>
      </c>
      <c r="AC4522">
        <v>0</v>
      </c>
      <c r="AD4522">
        <v>0</v>
      </c>
      <c r="AE4522">
        <v>12.340116739160269</v>
      </c>
    </row>
    <row r="4523" spans="1:31" x14ac:dyDescent="0.25">
      <c r="A4523">
        <v>2072693</v>
      </c>
      <c r="B4523">
        <v>1</v>
      </c>
      <c r="C4523" t="s">
        <v>81</v>
      </c>
      <c r="D4523" t="s">
        <v>119</v>
      </c>
      <c r="E4523" t="s">
        <v>177</v>
      </c>
      <c r="F4523" t="s">
        <v>13147</v>
      </c>
      <c r="G4523" t="s">
        <v>183</v>
      </c>
      <c r="H4523" t="s">
        <v>143</v>
      </c>
      <c r="I4523" t="s">
        <v>135</v>
      </c>
      <c r="J4523" t="s">
        <v>136</v>
      </c>
      <c r="K4523" t="s">
        <v>137</v>
      </c>
      <c r="L4523" t="s">
        <v>13148</v>
      </c>
      <c r="M4523" t="s">
        <v>13149</v>
      </c>
      <c r="N4523">
        <v>1.786944444</v>
      </c>
      <c r="O4523">
        <v>0</v>
      </c>
      <c r="P4523">
        <v>1</v>
      </c>
      <c r="Q4523">
        <v>0</v>
      </c>
      <c r="R4523">
        <v>0</v>
      </c>
      <c r="S4523">
        <v>0</v>
      </c>
      <c r="T4523">
        <v>0</v>
      </c>
      <c r="U4523">
        <v>0</v>
      </c>
      <c r="V4523">
        <v>0</v>
      </c>
      <c r="W4523">
        <v>0</v>
      </c>
      <c r="X4523">
        <v>0.30181234629069281</v>
      </c>
      <c r="Y4523">
        <v>0</v>
      </c>
      <c r="Z4523">
        <v>0</v>
      </c>
      <c r="AA4523">
        <v>0</v>
      </c>
      <c r="AB4523">
        <v>0</v>
      </c>
      <c r="AC4523">
        <v>0</v>
      </c>
      <c r="AD4523">
        <v>0</v>
      </c>
      <c r="AE4523">
        <v>0.30181234629069281</v>
      </c>
    </row>
    <row r="4524" spans="1:31" x14ac:dyDescent="0.25">
      <c r="A4524">
        <v>2072695</v>
      </c>
      <c r="B4524">
        <v>1</v>
      </c>
      <c r="C4524" t="s">
        <v>80</v>
      </c>
      <c r="D4524" t="s">
        <v>84</v>
      </c>
      <c r="E4524" t="s">
        <v>140</v>
      </c>
      <c r="F4524" t="s">
        <v>13150</v>
      </c>
      <c r="G4524" t="s">
        <v>979</v>
      </c>
      <c r="H4524" t="s">
        <v>143</v>
      </c>
      <c r="I4524" t="s">
        <v>135</v>
      </c>
      <c r="J4524" t="s">
        <v>136</v>
      </c>
      <c r="K4524" t="s">
        <v>137</v>
      </c>
      <c r="L4524" t="s">
        <v>13151</v>
      </c>
      <c r="M4524" t="s">
        <v>13152</v>
      </c>
      <c r="N4524">
        <v>0.24333333300000001</v>
      </c>
      <c r="O4524">
        <v>0</v>
      </c>
      <c r="P4524">
        <v>336</v>
      </c>
      <c r="Q4524">
        <v>0</v>
      </c>
      <c r="R4524">
        <v>0</v>
      </c>
      <c r="S4524">
        <v>0</v>
      </c>
      <c r="T4524">
        <v>16</v>
      </c>
      <c r="U4524">
        <v>0</v>
      </c>
      <c r="V4524">
        <v>0</v>
      </c>
      <c r="W4524">
        <v>0</v>
      </c>
      <c r="X4524">
        <v>16.548433176930693</v>
      </c>
      <c r="Y4524">
        <v>0</v>
      </c>
      <c r="Z4524">
        <v>0</v>
      </c>
      <c r="AA4524">
        <v>0</v>
      </c>
      <c r="AB4524">
        <v>7.1117167757521909</v>
      </c>
      <c r="AC4524">
        <v>0</v>
      </c>
      <c r="AD4524">
        <v>0</v>
      </c>
      <c r="AE4524">
        <v>23.660149952682886</v>
      </c>
    </row>
    <row r="4525" spans="1:31" x14ac:dyDescent="0.25">
      <c r="A4525">
        <v>2072696</v>
      </c>
      <c r="B4525">
        <v>1</v>
      </c>
      <c r="C4525" t="s">
        <v>80</v>
      </c>
      <c r="D4525" t="s">
        <v>95</v>
      </c>
      <c r="E4525" t="s">
        <v>146</v>
      </c>
      <c r="F4525" t="s">
        <v>13153</v>
      </c>
      <c r="G4525" t="s">
        <v>133</v>
      </c>
      <c r="H4525" t="s">
        <v>134</v>
      </c>
      <c r="I4525" t="s">
        <v>135</v>
      </c>
      <c r="J4525" t="s">
        <v>136</v>
      </c>
      <c r="K4525" t="s">
        <v>137</v>
      </c>
      <c r="L4525" t="s">
        <v>13154</v>
      </c>
      <c r="M4525" t="s">
        <v>13155</v>
      </c>
      <c r="N4525">
        <v>0.258611111</v>
      </c>
      <c r="O4525">
        <v>5</v>
      </c>
      <c r="P4525">
        <v>2171</v>
      </c>
      <c r="Q4525">
        <v>26</v>
      </c>
      <c r="R4525">
        <v>21</v>
      </c>
      <c r="S4525">
        <v>23</v>
      </c>
      <c r="T4525">
        <v>105</v>
      </c>
      <c r="U4525">
        <v>1</v>
      </c>
      <c r="V4525">
        <v>0</v>
      </c>
      <c r="W4525">
        <v>1.950532720375872</v>
      </c>
      <c r="X4525">
        <v>114.26480226859033</v>
      </c>
      <c r="Y4525">
        <v>22.297457295156931</v>
      </c>
      <c r="Z4525">
        <v>1.4825621598763559</v>
      </c>
      <c r="AA4525">
        <v>99.681993623703434</v>
      </c>
      <c r="AB4525">
        <v>24.63862138743589</v>
      </c>
      <c r="AC4525">
        <v>1.6834537770875702</v>
      </c>
      <c r="AD4525">
        <v>0</v>
      </c>
      <c r="AE4525">
        <v>265.99942323222632</v>
      </c>
    </row>
    <row r="4526" spans="1:31" x14ac:dyDescent="0.25">
      <c r="A4526">
        <v>2072697</v>
      </c>
      <c r="B4526">
        <v>1</v>
      </c>
      <c r="C4526" t="s">
        <v>80</v>
      </c>
      <c r="D4526" t="s">
        <v>96</v>
      </c>
      <c r="E4526" t="s">
        <v>140</v>
      </c>
      <c r="F4526" t="s">
        <v>13156</v>
      </c>
      <c r="G4526" t="s">
        <v>385</v>
      </c>
      <c r="H4526" t="s">
        <v>143</v>
      </c>
      <c r="I4526" t="s">
        <v>135</v>
      </c>
      <c r="J4526" t="s">
        <v>136</v>
      </c>
      <c r="K4526" t="s">
        <v>137</v>
      </c>
      <c r="L4526" t="s">
        <v>13157</v>
      </c>
      <c r="M4526" t="s">
        <v>13158</v>
      </c>
      <c r="N4526">
        <v>1.392222222</v>
      </c>
      <c r="O4526">
        <v>0</v>
      </c>
      <c r="P4526">
        <v>2</v>
      </c>
      <c r="Q4526">
        <v>0</v>
      </c>
      <c r="R4526">
        <v>3</v>
      </c>
      <c r="S4526">
        <v>0</v>
      </c>
      <c r="T4526">
        <v>0</v>
      </c>
      <c r="U4526">
        <v>0</v>
      </c>
      <c r="V4526">
        <v>0</v>
      </c>
      <c r="W4526">
        <v>0</v>
      </c>
      <c r="X4526">
        <v>0.45780012965717343</v>
      </c>
      <c r="Y4526">
        <v>0</v>
      </c>
      <c r="Z4526">
        <v>5.5256095966188736</v>
      </c>
      <c r="AA4526">
        <v>0</v>
      </c>
      <c r="AB4526">
        <v>0</v>
      </c>
      <c r="AC4526">
        <v>0</v>
      </c>
      <c r="AD4526">
        <v>0</v>
      </c>
      <c r="AE4526">
        <v>5.9834097262760473</v>
      </c>
    </row>
    <row r="4527" spans="1:31" x14ac:dyDescent="0.25">
      <c r="A4527">
        <v>2072698</v>
      </c>
      <c r="B4527">
        <v>1</v>
      </c>
      <c r="C4527" t="s">
        <v>81</v>
      </c>
      <c r="D4527" t="s">
        <v>120</v>
      </c>
      <c r="E4527" t="s">
        <v>169</v>
      </c>
      <c r="F4527" t="s">
        <v>5135</v>
      </c>
      <c r="G4527" t="s">
        <v>133</v>
      </c>
      <c r="H4527" t="s">
        <v>134</v>
      </c>
      <c r="I4527" t="s">
        <v>259</v>
      </c>
      <c r="J4527" t="s">
        <v>136</v>
      </c>
      <c r="K4527" t="s">
        <v>137</v>
      </c>
      <c r="L4527" t="s">
        <v>13159</v>
      </c>
      <c r="M4527" t="s">
        <v>13160</v>
      </c>
      <c r="N4527">
        <v>1.2777777000000001E-2</v>
      </c>
      <c r="O4527">
        <v>3</v>
      </c>
      <c r="P4527">
        <v>738</v>
      </c>
      <c r="Q4527">
        <v>27</v>
      </c>
      <c r="R4527">
        <v>12</v>
      </c>
      <c r="S4527">
        <v>9</v>
      </c>
      <c r="T4527">
        <v>43</v>
      </c>
      <c r="U4527">
        <v>4</v>
      </c>
      <c r="V4527">
        <v>0</v>
      </c>
      <c r="W4527">
        <v>1.8834470787903339E-2</v>
      </c>
      <c r="X4527">
        <v>1.3089683059862558</v>
      </c>
      <c r="Y4527">
        <v>2.2842655844926716</v>
      </c>
      <c r="Z4527">
        <v>0.10743444530775889</v>
      </c>
      <c r="AA4527">
        <v>0.94040886736299301</v>
      </c>
      <c r="AB4527">
        <v>0.20069922456389166</v>
      </c>
      <c r="AC4527">
        <v>2.8943888075043369</v>
      </c>
      <c r="AD4527">
        <v>0</v>
      </c>
      <c r="AE4527">
        <v>7.75499970600581</v>
      </c>
    </row>
    <row r="4528" spans="1:31" x14ac:dyDescent="0.25">
      <c r="A4528">
        <v>2072705</v>
      </c>
      <c r="B4528">
        <v>1</v>
      </c>
      <c r="C4528" t="s">
        <v>80</v>
      </c>
      <c r="D4528" t="s">
        <v>106</v>
      </c>
      <c r="E4528" t="s">
        <v>177</v>
      </c>
      <c r="F4528" t="s">
        <v>13161</v>
      </c>
      <c r="G4528" t="s">
        <v>183</v>
      </c>
      <c r="H4528" t="s">
        <v>143</v>
      </c>
      <c r="I4528" t="s">
        <v>135</v>
      </c>
      <c r="J4528" t="s">
        <v>136</v>
      </c>
      <c r="K4528" t="s">
        <v>137</v>
      </c>
      <c r="L4528" t="s">
        <v>13162</v>
      </c>
      <c r="M4528" t="s">
        <v>13163</v>
      </c>
      <c r="N4528">
        <v>1.101111111</v>
      </c>
      <c r="O4528">
        <v>0</v>
      </c>
      <c r="P4528">
        <v>1</v>
      </c>
      <c r="Q4528">
        <v>0</v>
      </c>
      <c r="R4528">
        <v>0</v>
      </c>
      <c r="S4528">
        <v>0</v>
      </c>
      <c r="T4528">
        <v>0</v>
      </c>
      <c r="U4528">
        <v>0</v>
      </c>
      <c r="V4528">
        <v>0</v>
      </c>
      <c r="W4528">
        <v>0</v>
      </c>
      <c r="X4528">
        <v>0.91988846243924982</v>
      </c>
      <c r="Y4528">
        <v>0</v>
      </c>
      <c r="Z4528">
        <v>0</v>
      </c>
      <c r="AA4528">
        <v>0</v>
      </c>
      <c r="AB4528">
        <v>0</v>
      </c>
      <c r="AC4528">
        <v>0</v>
      </c>
      <c r="AD4528">
        <v>0</v>
      </c>
      <c r="AE4528">
        <v>0.91988846243924982</v>
      </c>
    </row>
    <row r="4529" spans="1:31" x14ac:dyDescent="0.25">
      <c r="A4529">
        <v>2072706</v>
      </c>
      <c r="B4529">
        <v>1</v>
      </c>
      <c r="C4529" t="s">
        <v>80</v>
      </c>
      <c r="D4529" t="s">
        <v>106</v>
      </c>
      <c r="E4529" t="s">
        <v>158</v>
      </c>
      <c r="F4529" t="s">
        <v>13164</v>
      </c>
      <c r="G4529" t="s">
        <v>385</v>
      </c>
      <c r="H4529" t="s">
        <v>143</v>
      </c>
      <c r="I4529" t="s">
        <v>135</v>
      </c>
      <c r="J4529" t="s">
        <v>136</v>
      </c>
      <c r="K4529" t="s">
        <v>137</v>
      </c>
      <c r="L4529" t="s">
        <v>13165</v>
      </c>
      <c r="M4529" t="s">
        <v>13166</v>
      </c>
      <c r="N4529">
        <v>1.668055555</v>
      </c>
      <c r="O4529">
        <v>0</v>
      </c>
      <c r="P4529">
        <v>1</v>
      </c>
      <c r="Q4529">
        <v>0</v>
      </c>
      <c r="R4529">
        <v>2</v>
      </c>
      <c r="S4529">
        <v>0</v>
      </c>
      <c r="T4529">
        <v>1</v>
      </c>
      <c r="U4529">
        <v>0</v>
      </c>
      <c r="V4529">
        <v>0</v>
      </c>
      <c r="W4529">
        <v>0</v>
      </c>
      <c r="X4529">
        <v>0.72409402096038333</v>
      </c>
      <c r="Y4529">
        <v>0</v>
      </c>
      <c r="Z4529">
        <v>2.3322872012152777E-3</v>
      </c>
      <c r="AA4529">
        <v>0</v>
      </c>
      <c r="AB4529">
        <v>1.7569840627499998E-4</v>
      </c>
      <c r="AC4529">
        <v>0</v>
      </c>
      <c r="AD4529">
        <v>0</v>
      </c>
      <c r="AE4529">
        <v>0.72660200656787355</v>
      </c>
    </row>
    <row r="4530" spans="1:31" x14ac:dyDescent="0.25">
      <c r="A4530">
        <v>2072708</v>
      </c>
      <c r="B4530">
        <v>1</v>
      </c>
      <c r="C4530" t="s">
        <v>80</v>
      </c>
      <c r="D4530" t="s">
        <v>95</v>
      </c>
      <c r="E4530" t="s">
        <v>295</v>
      </c>
      <c r="F4530" t="s">
        <v>13167</v>
      </c>
      <c r="G4530" t="s">
        <v>133</v>
      </c>
      <c r="H4530" t="s">
        <v>134</v>
      </c>
      <c r="I4530" t="s">
        <v>135</v>
      </c>
      <c r="J4530" t="s">
        <v>136</v>
      </c>
      <c r="K4530" t="s">
        <v>137</v>
      </c>
      <c r="L4530" t="s">
        <v>13168</v>
      </c>
      <c r="M4530" t="s">
        <v>13169</v>
      </c>
      <c r="N4530">
        <v>0.19638888800000001</v>
      </c>
      <c r="O4530">
        <v>0</v>
      </c>
      <c r="P4530">
        <v>698</v>
      </c>
      <c r="Q4530">
        <v>3</v>
      </c>
      <c r="R4530">
        <v>11</v>
      </c>
      <c r="S4530">
        <v>8</v>
      </c>
      <c r="T4530">
        <v>32</v>
      </c>
      <c r="U4530">
        <v>2</v>
      </c>
      <c r="V4530">
        <v>0</v>
      </c>
      <c r="W4530">
        <v>0</v>
      </c>
      <c r="X4530">
        <v>23.703668814674213</v>
      </c>
      <c r="Y4530">
        <v>3.3663319991354199</v>
      </c>
      <c r="Z4530">
        <v>0.60203792999157502</v>
      </c>
      <c r="AA4530">
        <v>39.680833327403754</v>
      </c>
      <c r="AB4530">
        <v>2.8999438845528092</v>
      </c>
      <c r="AC4530">
        <v>24.139088978019608</v>
      </c>
      <c r="AD4530">
        <v>0</v>
      </c>
      <c r="AE4530">
        <v>94.391904933777369</v>
      </c>
    </row>
    <row r="4531" spans="1:31" x14ac:dyDescent="0.25">
      <c r="A4531">
        <v>2072709</v>
      </c>
      <c r="B4531">
        <v>1</v>
      </c>
      <c r="C4531" t="s">
        <v>81</v>
      </c>
      <c r="D4531" t="s">
        <v>115</v>
      </c>
      <c r="E4531" t="s">
        <v>140</v>
      </c>
      <c r="F4531" t="s">
        <v>13170</v>
      </c>
      <c r="G4531" t="s">
        <v>1017</v>
      </c>
      <c r="H4531" t="s">
        <v>143</v>
      </c>
      <c r="I4531" t="s">
        <v>135</v>
      </c>
      <c r="J4531" t="s">
        <v>136</v>
      </c>
      <c r="K4531" t="s">
        <v>137</v>
      </c>
      <c r="L4531" t="s">
        <v>13171</v>
      </c>
      <c r="M4531" t="s">
        <v>13172</v>
      </c>
      <c r="N4531">
        <v>1.9383333330000001</v>
      </c>
      <c r="O4531">
        <v>0</v>
      </c>
      <c r="P4531">
        <v>8</v>
      </c>
      <c r="Q4531">
        <v>0</v>
      </c>
      <c r="R4531">
        <v>4</v>
      </c>
      <c r="S4531">
        <v>0</v>
      </c>
      <c r="T4531">
        <v>0</v>
      </c>
      <c r="U4531">
        <v>0</v>
      </c>
      <c r="V4531">
        <v>0</v>
      </c>
      <c r="W4531">
        <v>0</v>
      </c>
      <c r="X4531">
        <v>3.1821676742077334</v>
      </c>
      <c r="Y4531">
        <v>0</v>
      </c>
      <c r="Z4531">
        <v>3.192307809876592</v>
      </c>
      <c r="AA4531">
        <v>0</v>
      </c>
      <c r="AB4531">
        <v>0</v>
      </c>
      <c r="AC4531">
        <v>0</v>
      </c>
      <c r="AD4531">
        <v>0</v>
      </c>
      <c r="AE4531">
        <v>6.374475484084325</v>
      </c>
    </row>
    <row r="4532" spans="1:31" x14ac:dyDescent="0.25">
      <c r="A4532">
        <v>2072710</v>
      </c>
      <c r="B4532">
        <v>1</v>
      </c>
      <c r="C4532" t="s">
        <v>80</v>
      </c>
      <c r="D4532" t="s">
        <v>88</v>
      </c>
      <c r="E4532" t="s">
        <v>177</v>
      </c>
      <c r="F4532" t="s">
        <v>13173</v>
      </c>
      <c r="G4532" t="s">
        <v>179</v>
      </c>
      <c r="H4532" t="s">
        <v>143</v>
      </c>
      <c r="I4532" t="s">
        <v>135</v>
      </c>
      <c r="J4532" t="s">
        <v>136</v>
      </c>
      <c r="K4532" t="s">
        <v>137</v>
      </c>
      <c r="L4532" t="s">
        <v>13168</v>
      </c>
      <c r="M4532" t="s">
        <v>13174</v>
      </c>
      <c r="N4532">
        <v>2.9297222220000001</v>
      </c>
      <c r="O4532">
        <v>0</v>
      </c>
      <c r="P4532">
        <v>3</v>
      </c>
      <c r="Q4532">
        <v>0</v>
      </c>
      <c r="R4532">
        <v>0</v>
      </c>
      <c r="S4532">
        <v>0</v>
      </c>
      <c r="T4532">
        <v>1</v>
      </c>
      <c r="U4532">
        <v>0</v>
      </c>
      <c r="V4532">
        <v>0</v>
      </c>
      <c r="W4532">
        <v>0</v>
      </c>
      <c r="X4532">
        <v>1.7761940340150719</v>
      </c>
      <c r="Y4532">
        <v>0</v>
      </c>
      <c r="Z4532">
        <v>0</v>
      </c>
      <c r="AA4532">
        <v>0</v>
      </c>
      <c r="AB4532">
        <v>0.70502652824914347</v>
      </c>
      <c r="AC4532">
        <v>0</v>
      </c>
      <c r="AD4532">
        <v>0</v>
      </c>
      <c r="AE4532">
        <v>2.4812205622642152</v>
      </c>
    </row>
    <row r="4533" spans="1:31" x14ac:dyDescent="0.25">
      <c r="A4533">
        <v>2072712</v>
      </c>
      <c r="B4533">
        <v>1</v>
      </c>
      <c r="C4533" t="s">
        <v>81</v>
      </c>
      <c r="D4533" t="s">
        <v>117</v>
      </c>
      <c r="E4533" t="s">
        <v>177</v>
      </c>
      <c r="F4533" t="s">
        <v>13175</v>
      </c>
      <c r="G4533" t="s">
        <v>324</v>
      </c>
      <c r="H4533" t="s">
        <v>143</v>
      </c>
      <c r="I4533" t="s">
        <v>135</v>
      </c>
      <c r="J4533" t="s">
        <v>136</v>
      </c>
      <c r="K4533" t="s">
        <v>137</v>
      </c>
      <c r="L4533" t="s">
        <v>13176</v>
      </c>
      <c r="M4533" t="s">
        <v>13177</v>
      </c>
      <c r="N4533">
        <v>1.17</v>
      </c>
      <c r="O4533">
        <v>0</v>
      </c>
      <c r="P4533">
        <v>0</v>
      </c>
      <c r="Q4533">
        <v>0</v>
      </c>
      <c r="R4533">
        <v>0</v>
      </c>
      <c r="S4533">
        <v>0</v>
      </c>
      <c r="T4533">
        <v>1</v>
      </c>
      <c r="U4533">
        <v>0</v>
      </c>
      <c r="V4533">
        <v>0</v>
      </c>
      <c r="W4533">
        <v>0</v>
      </c>
      <c r="X4533">
        <v>0</v>
      </c>
      <c r="Y4533">
        <v>0</v>
      </c>
      <c r="Z4533">
        <v>0</v>
      </c>
      <c r="AA4533">
        <v>0</v>
      </c>
      <c r="AB4533">
        <v>0.29458058700691836</v>
      </c>
      <c r="AC4533">
        <v>0</v>
      </c>
      <c r="AD4533">
        <v>0</v>
      </c>
      <c r="AE4533">
        <v>0.29458058700691836</v>
      </c>
    </row>
    <row r="4534" spans="1:31" x14ac:dyDescent="0.25">
      <c r="A4534">
        <v>2072715</v>
      </c>
      <c r="B4534">
        <v>1</v>
      </c>
      <c r="C4534" t="s">
        <v>80</v>
      </c>
      <c r="D4534" t="s">
        <v>84</v>
      </c>
      <c r="E4534" t="s">
        <v>177</v>
      </c>
      <c r="F4534" t="s">
        <v>13178</v>
      </c>
      <c r="G4534" t="s">
        <v>183</v>
      </c>
      <c r="H4534" t="s">
        <v>143</v>
      </c>
      <c r="I4534" t="s">
        <v>135</v>
      </c>
      <c r="J4534" t="s">
        <v>136</v>
      </c>
      <c r="K4534" t="s">
        <v>137</v>
      </c>
      <c r="L4534" t="s">
        <v>13179</v>
      </c>
      <c r="M4534" t="s">
        <v>13180</v>
      </c>
      <c r="N4534">
        <v>0.56305555500000004</v>
      </c>
      <c r="O4534">
        <v>0</v>
      </c>
      <c r="P4534">
        <v>1</v>
      </c>
      <c r="Q4534">
        <v>0</v>
      </c>
      <c r="R4534">
        <v>0</v>
      </c>
      <c r="S4534">
        <v>0</v>
      </c>
      <c r="T4534">
        <v>0</v>
      </c>
      <c r="U4534">
        <v>0</v>
      </c>
      <c r="V4534">
        <v>0</v>
      </c>
      <c r="W4534">
        <v>0</v>
      </c>
      <c r="X4534">
        <v>0.1153406675819675</v>
      </c>
      <c r="Y4534">
        <v>0</v>
      </c>
      <c r="Z4534">
        <v>0</v>
      </c>
      <c r="AA4534">
        <v>0</v>
      </c>
      <c r="AB4534">
        <v>0</v>
      </c>
      <c r="AC4534">
        <v>0</v>
      </c>
      <c r="AD4534">
        <v>0</v>
      </c>
      <c r="AE4534">
        <v>0.1153406675819675</v>
      </c>
    </row>
    <row r="4535" spans="1:31" x14ac:dyDescent="0.25">
      <c r="A4535">
        <v>2072716</v>
      </c>
      <c r="B4535">
        <v>1</v>
      </c>
      <c r="C4535" t="s">
        <v>80</v>
      </c>
      <c r="D4535" t="s">
        <v>93</v>
      </c>
      <c r="E4535" t="s">
        <v>177</v>
      </c>
      <c r="F4535" t="s">
        <v>13181</v>
      </c>
      <c r="G4535" t="s">
        <v>324</v>
      </c>
      <c r="H4535" t="s">
        <v>143</v>
      </c>
      <c r="I4535" t="s">
        <v>135</v>
      </c>
      <c r="J4535" t="s">
        <v>136</v>
      </c>
      <c r="K4535" t="s">
        <v>137</v>
      </c>
      <c r="L4535" t="s">
        <v>13182</v>
      </c>
      <c r="M4535" t="s">
        <v>13183</v>
      </c>
      <c r="N4535">
        <v>1.983333333</v>
      </c>
      <c r="O4535">
        <v>0</v>
      </c>
      <c r="P4535">
        <v>0</v>
      </c>
      <c r="Q4535">
        <v>0</v>
      </c>
      <c r="R4535">
        <v>0</v>
      </c>
      <c r="S4535">
        <v>0</v>
      </c>
      <c r="T4535">
        <v>1</v>
      </c>
      <c r="U4535">
        <v>0</v>
      </c>
      <c r="V4535">
        <v>0</v>
      </c>
      <c r="W4535">
        <v>0</v>
      </c>
      <c r="X4535">
        <v>0</v>
      </c>
      <c r="Y4535">
        <v>0</v>
      </c>
      <c r="Z4535">
        <v>0</v>
      </c>
      <c r="AA4535">
        <v>0</v>
      </c>
      <c r="AB4535">
        <v>1.1876924045146502</v>
      </c>
      <c r="AC4535">
        <v>0</v>
      </c>
      <c r="AD4535">
        <v>0</v>
      </c>
      <c r="AE4535">
        <v>1.1876924045146502</v>
      </c>
    </row>
    <row r="4536" spans="1:31" x14ac:dyDescent="0.25">
      <c r="A4536">
        <v>2072717</v>
      </c>
      <c r="B4536">
        <v>1</v>
      </c>
      <c r="C4536" t="s">
        <v>80</v>
      </c>
      <c r="D4536" t="s">
        <v>92</v>
      </c>
      <c r="E4536" t="s">
        <v>177</v>
      </c>
      <c r="F4536" t="s">
        <v>2929</v>
      </c>
      <c r="G4536" t="s">
        <v>1007</v>
      </c>
      <c r="H4536" t="s">
        <v>143</v>
      </c>
      <c r="I4536" t="s">
        <v>135</v>
      </c>
      <c r="J4536" t="s">
        <v>136</v>
      </c>
      <c r="K4536" t="s">
        <v>137</v>
      </c>
      <c r="L4536" t="s">
        <v>13184</v>
      </c>
      <c r="M4536" t="s">
        <v>13185</v>
      </c>
      <c r="N4536">
        <v>1.3063888880000001</v>
      </c>
      <c r="O4536">
        <v>0</v>
      </c>
      <c r="P4536">
        <v>1</v>
      </c>
      <c r="Q4536">
        <v>0</v>
      </c>
      <c r="R4536">
        <v>0</v>
      </c>
      <c r="S4536">
        <v>0</v>
      </c>
      <c r="T4536">
        <v>0</v>
      </c>
      <c r="U4536">
        <v>0</v>
      </c>
      <c r="V4536">
        <v>0</v>
      </c>
      <c r="W4536">
        <v>0</v>
      </c>
      <c r="X4536">
        <v>0.36662731786485997</v>
      </c>
      <c r="Y4536">
        <v>0</v>
      </c>
      <c r="Z4536">
        <v>0</v>
      </c>
      <c r="AA4536">
        <v>0</v>
      </c>
      <c r="AB4536">
        <v>0</v>
      </c>
      <c r="AC4536">
        <v>0</v>
      </c>
      <c r="AD4536">
        <v>0</v>
      </c>
      <c r="AE4536">
        <v>0.36662731786485997</v>
      </c>
    </row>
    <row r="4537" spans="1:31" x14ac:dyDescent="0.25">
      <c r="A4537">
        <v>2072718</v>
      </c>
      <c r="B4537">
        <v>1</v>
      </c>
      <c r="C4537" t="s">
        <v>81</v>
      </c>
      <c r="D4537" t="s">
        <v>121</v>
      </c>
      <c r="E4537" t="s">
        <v>177</v>
      </c>
      <c r="F4537" t="s">
        <v>13186</v>
      </c>
      <c r="G4537" t="s">
        <v>1007</v>
      </c>
      <c r="H4537" t="s">
        <v>143</v>
      </c>
      <c r="I4537" t="s">
        <v>135</v>
      </c>
      <c r="J4537" t="s">
        <v>3</v>
      </c>
      <c r="K4537" t="s">
        <v>137</v>
      </c>
      <c r="L4537" t="s">
        <v>13187</v>
      </c>
      <c r="M4537" t="s">
        <v>13188</v>
      </c>
      <c r="N4537">
        <v>1.501666666</v>
      </c>
      <c r="O4537">
        <v>0</v>
      </c>
      <c r="P4537">
        <v>1</v>
      </c>
      <c r="Q4537">
        <v>0</v>
      </c>
      <c r="R4537">
        <v>0</v>
      </c>
      <c r="S4537">
        <v>0</v>
      </c>
      <c r="T4537">
        <v>0</v>
      </c>
      <c r="U4537">
        <v>0</v>
      </c>
      <c r="V4537">
        <v>0</v>
      </c>
      <c r="W4537">
        <v>0</v>
      </c>
      <c r="X4537">
        <v>0.39817629511235253</v>
      </c>
      <c r="Y4537">
        <v>0</v>
      </c>
      <c r="Z4537">
        <v>0</v>
      </c>
      <c r="AA4537">
        <v>0</v>
      </c>
      <c r="AB4537">
        <v>0</v>
      </c>
      <c r="AC4537">
        <v>0</v>
      </c>
      <c r="AD4537">
        <v>0</v>
      </c>
      <c r="AE4537">
        <v>0.39817629511235253</v>
      </c>
    </row>
    <row r="4538" spans="1:31" x14ac:dyDescent="0.25">
      <c r="A4538">
        <v>2072722</v>
      </c>
      <c r="B4538">
        <v>1</v>
      </c>
      <c r="C4538" t="s">
        <v>80</v>
      </c>
      <c r="D4538" t="s">
        <v>95</v>
      </c>
      <c r="E4538" t="s">
        <v>146</v>
      </c>
      <c r="F4538" t="s">
        <v>13153</v>
      </c>
      <c r="G4538" t="s">
        <v>133</v>
      </c>
      <c r="H4538" t="s">
        <v>134</v>
      </c>
      <c r="I4538" t="s">
        <v>259</v>
      </c>
      <c r="J4538" t="s">
        <v>136</v>
      </c>
      <c r="K4538" t="s">
        <v>137</v>
      </c>
      <c r="L4538" t="s">
        <v>13189</v>
      </c>
      <c r="M4538" t="s">
        <v>13190</v>
      </c>
      <c r="N4538">
        <v>1.4999999999999999E-2</v>
      </c>
      <c r="O4538">
        <v>5</v>
      </c>
      <c r="P4538">
        <v>2171</v>
      </c>
      <c r="Q4538">
        <v>26</v>
      </c>
      <c r="R4538">
        <v>21</v>
      </c>
      <c r="S4538">
        <v>23</v>
      </c>
      <c r="T4538">
        <v>105</v>
      </c>
      <c r="U4538">
        <v>1</v>
      </c>
      <c r="V4538">
        <v>0</v>
      </c>
      <c r="W4538">
        <v>0.11222809280729999</v>
      </c>
      <c r="X4538">
        <v>6.5744729307749736</v>
      </c>
      <c r="Y4538">
        <v>1.3346814812248047</v>
      </c>
      <c r="Z4538">
        <v>8.5418451219450006E-2</v>
      </c>
      <c r="AA4538">
        <v>5.9548313540852398</v>
      </c>
      <c r="AB4538">
        <v>1.4602387339766696</v>
      </c>
      <c r="AC4538">
        <v>0.104004800149665</v>
      </c>
      <c r="AD4538">
        <v>0</v>
      </c>
      <c r="AE4538">
        <v>15.625875844238104</v>
      </c>
    </row>
    <row r="4539" spans="1:31" x14ac:dyDescent="0.25">
      <c r="A4539">
        <v>2072723</v>
      </c>
      <c r="B4539">
        <v>1</v>
      </c>
      <c r="C4539" t="s">
        <v>80</v>
      </c>
      <c r="D4539" t="s">
        <v>106</v>
      </c>
      <c r="E4539" t="s">
        <v>146</v>
      </c>
      <c r="F4539" t="s">
        <v>12605</v>
      </c>
      <c r="G4539" t="s">
        <v>133</v>
      </c>
      <c r="H4539" t="s">
        <v>134</v>
      </c>
      <c r="I4539" t="s">
        <v>135</v>
      </c>
      <c r="J4539" t="s">
        <v>136</v>
      </c>
      <c r="K4539" t="s">
        <v>137</v>
      </c>
      <c r="L4539" t="s">
        <v>13191</v>
      </c>
      <c r="M4539" t="s">
        <v>13192</v>
      </c>
      <c r="N4539">
        <v>0.82666666600000005</v>
      </c>
      <c r="O4539">
        <v>1</v>
      </c>
      <c r="P4539">
        <v>0</v>
      </c>
      <c r="Q4539">
        <v>20</v>
      </c>
      <c r="R4539">
        <v>219</v>
      </c>
      <c r="S4539">
        <v>5</v>
      </c>
      <c r="T4539">
        <v>44</v>
      </c>
      <c r="U4539">
        <v>0</v>
      </c>
      <c r="V4539">
        <v>0</v>
      </c>
      <c r="W4539">
        <v>0.49694518219574996</v>
      </c>
      <c r="X4539">
        <v>0</v>
      </c>
      <c r="Y4539">
        <v>64.328072398712933</v>
      </c>
      <c r="Z4539">
        <v>670.58899872552649</v>
      </c>
      <c r="AA4539">
        <v>50.700186393320713</v>
      </c>
      <c r="AB4539">
        <v>68.040429384417962</v>
      </c>
      <c r="AC4539">
        <v>0</v>
      </c>
      <c r="AD4539">
        <v>0</v>
      </c>
      <c r="AE4539">
        <v>854.15463208417384</v>
      </c>
    </row>
    <row r="4540" spans="1:31" x14ac:dyDescent="0.25">
      <c r="A4540">
        <v>2072724</v>
      </c>
      <c r="B4540">
        <v>1</v>
      </c>
      <c r="C4540" t="s">
        <v>81</v>
      </c>
      <c r="D4540" t="s">
        <v>122</v>
      </c>
      <c r="E4540" t="s">
        <v>146</v>
      </c>
      <c r="F4540" t="s">
        <v>9970</v>
      </c>
      <c r="G4540" t="s">
        <v>133</v>
      </c>
      <c r="H4540" t="s">
        <v>134</v>
      </c>
      <c r="I4540" t="s">
        <v>259</v>
      </c>
      <c r="J4540" t="s">
        <v>136</v>
      </c>
      <c r="K4540" t="s">
        <v>137</v>
      </c>
      <c r="L4540" t="s">
        <v>13193</v>
      </c>
      <c r="M4540" t="s">
        <v>13194</v>
      </c>
      <c r="N4540">
        <v>2.2777776999999999E-2</v>
      </c>
      <c r="O4540">
        <v>12</v>
      </c>
      <c r="P4540">
        <v>786</v>
      </c>
      <c r="Q4540">
        <v>1</v>
      </c>
      <c r="R4540">
        <v>19</v>
      </c>
      <c r="S4540">
        <v>2</v>
      </c>
      <c r="T4540">
        <v>51</v>
      </c>
      <c r="U4540">
        <v>1</v>
      </c>
      <c r="V4540">
        <v>0</v>
      </c>
      <c r="W4540">
        <v>5.3796782963445013E-2</v>
      </c>
      <c r="X4540">
        <v>2.2779091151629465</v>
      </c>
      <c r="Y4540">
        <v>1.0231383873238889E-3</v>
      </c>
      <c r="Z4540">
        <v>0.27287648671488329</v>
      </c>
      <c r="AA4540">
        <v>1.7282148116943667</v>
      </c>
      <c r="AB4540">
        <v>0.35479739334797339</v>
      </c>
      <c r="AC4540">
        <v>4.8811085194093343E-2</v>
      </c>
      <c r="AD4540">
        <v>0</v>
      </c>
      <c r="AE4540">
        <v>4.7374288134650318</v>
      </c>
    </row>
    <row r="4541" spans="1:31" x14ac:dyDescent="0.25">
      <c r="A4541">
        <v>2072728</v>
      </c>
      <c r="B4541">
        <v>1</v>
      </c>
      <c r="C4541" t="s">
        <v>80</v>
      </c>
      <c r="D4541" t="s">
        <v>107</v>
      </c>
      <c r="E4541" t="s">
        <v>158</v>
      </c>
      <c r="F4541" t="s">
        <v>13195</v>
      </c>
      <c r="G4541" t="s">
        <v>160</v>
      </c>
      <c r="H4541" t="s">
        <v>143</v>
      </c>
      <c r="I4541" t="s">
        <v>135</v>
      </c>
      <c r="J4541" t="s">
        <v>136</v>
      </c>
      <c r="K4541" t="s">
        <v>137</v>
      </c>
      <c r="L4541" t="s">
        <v>13196</v>
      </c>
      <c r="M4541" t="s">
        <v>13197</v>
      </c>
      <c r="N4541">
        <v>3.6580555549999998</v>
      </c>
      <c r="O4541">
        <v>0</v>
      </c>
      <c r="P4541">
        <v>220</v>
      </c>
      <c r="Q4541">
        <v>0</v>
      </c>
      <c r="R4541">
        <v>0</v>
      </c>
      <c r="S4541">
        <v>0</v>
      </c>
      <c r="T4541">
        <v>14</v>
      </c>
      <c r="U4541">
        <v>0</v>
      </c>
      <c r="V4541">
        <v>0</v>
      </c>
      <c r="W4541">
        <v>0</v>
      </c>
      <c r="X4541">
        <v>118.99488110697794</v>
      </c>
      <c r="Y4541">
        <v>0</v>
      </c>
      <c r="Z4541">
        <v>0</v>
      </c>
      <c r="AA4541">
        <v>0</v>
      </c>
      <c r="AB4541">
        <v>39.5495974001131</v>
      </c>
      <c r="AC4541">
        <v>0</v>
      </c>
      <c r="AD4541">
        <v>0</v>
      </c>
      <c r="AE4541">
        <v>158.54447850709104</v>
      </c>
    </row>
    <row r="4542" spans="1:31" x14ac:dyDescent="0.25">
      <c r="A4542">
        <v>2072730</v>
      </c>
      <c r="B4542">
        <v>1</v>
      </c>
      <c r="C4542" t="s">
        <v>80</v>
      </c>
      <c r="D4542" t="s">
        <v>97</v>
      </c>
      <c r="E4542" t="s">
        <v>158</v>
      </c>
      <c r="F4542" t="s">
        <v>13198</v>
      </c>
      <c r="G4542" t="s">
        <v>1283</v>
      </c>
      <c r="H4542" t="s">
        <v>143</v>
      </c>
      <c r="I4542" t="s">
        <v>135</v>
      </c>
      <c r="J4542" t="s">
        <v>136</v>
      </c>
      <c r="K4542" t="s">
        <v>137</v>
      </c>
      <c r="L4542" t="s">
        <v>13199</v>
      </c>
      <c r="M4542" t="s">
        <v>13200</v>
      </c>
      <c r="N4542">
        <v>3.4422222219999998</v>
      </c>
      <c r="O4542">
        <v>0</v>
      </c>
      <c r="P4542">
        <v>8</v>
      </c>
      <c r="Q4542">
        <v>0</v>
      </c>
      <c r="R4542">
        <v>17</v>
      </c>
      <c r="S4542">
        <v>0</v>
      </c>
      <c r="T4542">
        <v>19</v>
      </c>
      <c r="U4542">
        <v>0</v>
      </c>
      <c r="V4542">
        <v>0</v>
      </c>
      <c r="W4542">
        <v>0</v>
      </c>
      <c r="X4542">
        <v>9.1025213979687898</v>
      </c>
      <c r="Y4542">
        <v>0</v>
      </c>
      <c r="Z4542">
        <v>17.492876099100869</v>
      </c>
      <c r="AA4542">
        <v>0</v>
      </c>
      <c r="AB4542">
        <v>27.729924671593299</v>
      </c>
      <c r="AC4542">
        <v>0</v>
      </c>
      <c r="AD4542">
        <v>0</v>
      </c>
      <c r="AE4542">
        <v>54.325322168662957</v>
      </c>
    </row>
    <row r="4543" spans="1:31" x14ac:dyDescent="0.25">
      <c r="A4543">
        <v>2072733</v>
      </c>
      <c r="B4543">
        <v>1</v>
      </c>
      <c r="C4543" t="s">
        <v>80</v>
      </c>
      <c r="D4543" t="s">
        <v>93</v>
      </c>
      <c r="E4543" t="s">
        <v>177</v>
      </c>
      <c r="F4543" t="s">
        <v>13201</v>
      </c>
      <c r="G4543" t="s">
        <v>183</v>
      </c>
      <c r="H4543" t="s">
        <v>143</v>
      </c>
      <c r="I4543" t="s">
        <v>135</v>
      </c>
      <c r="J4543" t="s">
        <v>136</v>
      </c>
      <c r="K4543" t="s">
        <v>137</v>
      </c>
      <c r="L4543" t="s">
        <v>13202</v>
      </c>
      <c r="M4543" t="s">
        <v>13203</v>
      </c>
      <c r="N4543">
        <v>5.3849999999999998</v>
      </c>
      <c r="O4543">
        <v>0</v>
      </c>
      <c r="P4543">
        <v>1</v>
      </c>
      <c r="Q4543">
        <v>0</v>
      </c>
      <c r="R4543">
        <v>0</v>
      </c>
      <c r="S4543">
        <v>0</v>
      </c>
      <c r="T4543">
        <v>0</v>
      </c>
      <c r="U4543">
        <v>0</v>
      </c>
      <c r="V4543">
        <v>0</v>
      </c>
      <c r="W4543">
        <v>0</v>
      </c>
      <c r="X4543">
        <v>1.0441181345943551</v>
      </c>
      <c r="Y4543">
        <v>0</v>
      </c>
      <c r="Z4543">
        <v>0</v>
      </c>
      <c r="AA4543">
        <v>0</v>
      </c>
      <c r="AB4543">
        <v>0</v>
      </c>
      <c r="AC4543">
        <v>0</v>
      </c>
      <c r="AD4543">
        <v>0</v>
      </c>
      <c r="AE4543">
        <v>1.0441181345943551</v>
      </c>
    </row>
    <row r="4544" spans="1:31" x14ac:dyDescent="0.25">
      <c r="A4544">
        <v>2072734</v>
      </c>
      <c r="B4544">
        <v>1</v>
      </c>
      <c r="C4544" t="s">
        <v>81</v>
      </c>
      <c r="D4544" t="s">
        <v>128</v>
      </c>
      <c r="E4544" t="s">
        <v>158</v>
      </c>
      <c r="F4544" t="s">
        <v>13204</v>
      </c>
      <c r="G4544" t="s">
        <v>273</v>
      </c>
      <c r="H4544" t="s">
        <v>143</v>
      </c>
      <c r="I4544" t="s">
        <v>135</v>
      </c>
      <c r="J4544" t="s">
        <v>136</v>
      </c>
      <c r="K4544" t="s">
        <v>155</v>
      </c>
      <c r="L4544" t="s">
        <v>13205</v>
      </c>
      <c r="M4544" t="s">
        <v>13206</v>
      </c>
      <c r="N4544">
        <v>0.60032944399999999</v>
      </c>
      <c r="O4544">
        <v>0</v>
      </c>
      <c r="P4544">
        <v>93</v>
      </c>
      <c r="Q4544">
        <v>0</v>
      </c>
      <c r="R4544">
        <v>0</v>
      </c>
      <c r="S4544">
        <v>0</v>
      </c>
      <c r="T4544">
        <v>1</v>
      </c>
      <c r="U4544">
        <v>0</v>
      </c>
      <c r="V4544">
        <v>0</v>
      </c>
      <c r="W4544">
        <v>0</v>
      </c>
      <c r="X4544">
        <v>10.8969751151939</v>
      </c>
      <c r="Y4544">
        <v>0</v>
      </c>
      <c r="Z4544">
        <v>0</v>
      </c>
      <c r="AA4544">
        <v>0</v>
      </c>
      <c r="AB4544">
        <v>0.29998117851013778</v>
      </c>
      <c r="AC4544">
        <v>0</v>
      </c>
      <c r="AD4544">
        <v>0</v>
      </c>
      <c r="AE4544">
        <v>11.196956293704037</v>
      </c>
    </row>
    <row r="4545" spans="1:31" x14ac:dyDescent="0.25">
      <c r="A4545">
        <v>2072737</v>
      </c>
      <c r="B4545">
        <v>1</v>
      </c>
      <c r="C4545" t="s">
        <v>80</v>
      </c>
      <c r="D4545" t="s">
        <v>100</v>
      </c>
      <c r="E4545" t="s">
        <v>505</v>
      </c>
      <c r="F4545" t="s">
        <v>13207</v>
      </c>
      <c r="G4545" t="s">
        <v>160</v>
      </c>
      <c r="H4545" t="s">
        <v>143</v>
      </c>
      <c r="I4545" t="s">
        <v>135</v>
      </c>
      <c r="J4545" t="s">
        <v>136</v>
      </c>
      <c r="K4545" t="s">
        <v>137</v>
      </c>
      <c r="L4545" t="s">
        <v>13208</v>
      </c>
      <c r="M4545" t="s">
        <v>13209</v>
      </c>
      <c r="N4545">
        <v>1.757222222</v>
      </c>
      <c r="O4545">
        <v>0</v>
      </c>
      <c r="P4545">
        <v>57</v>
      </c>
      <c r="Q4545">
        <v>0</v>
      </c>
      <c r="R4545">
        <v>0</v>
      </c>
      <c r="S4545">
        <v>0</v>
      </c>
      <c r="T4545">
        <v>4</v>
      </c>
      <c r="U4545">
        <v>0</v>
      </c>
      <c r="V4545">
        <v>0</v>
      </c>
      <c r="W4545">
        <v>0</v>
      </c>
      <c r="X4545">
        <v>19.479734408910637</v>
      </c>
      <c r="Y4545">
        <v>0</v>
      </c>
      <c r="Z4545">
        <v>0</v>
      </c>
      <c r="AA4545">
        <v>0</v>
      </c>
      <c r="AB4545">
        <v>0.26884424170690446</v>
      </c>
      <c r="AC4545">
        <v>0</v>
      </c>
      <c r="AD4545">
        <v>0</v>
      </c>
      <c r="AE4545">
        <v>19.748578650617542</v>
      </c>
    </row>
    <row r="4546" spans="1:31" x14ac:dyDescent="0.25">
      <c r="A4546">
        <v>2072738</v>
      </c>
      <c r="B4546">
        <v>1</v>
      </c>
      <c r="C4546" t="s">
        <v>81</v>
      </c>
      <c r="D4546" t="s">
        <v>117</v>
      </c>
      <c r="E4546" t="s">
        <v>177</v>
      </c>
      <c r="F4546" t="s">
        <v>13210</v>
      </c>
      <c r="G4546" t="s">
        <v>324</v>
      </c>
      <c r="H4546" t="s">
        <v>143</v>
      </c>
      <c r="I4546" t="s">
        <v>135</v>
      </c>
      <c r="J4546" t="s">
        <v>136</v>
      </c>
      <c r="K4546" t="s">
        <v>137</v>
      </c>
      <c r="L4546" t="s">
        <v>13211</v>
      </c>
      <c r="M4546" t="s">
        <v>13212</v>
      </c>
      <c r="N4546">
        <v>1.3177777770000001</v>
      </c>
      <c r="O4546">
        <v>0</v>
      </c>
      <c r="P4546">
        <v>1</v>
      </c>
      <c r="Q4546">
        <v>0</v>
      </c>
      <c r="R4546">
        <v>0</v>
      </c>
      <c r="S4546">
        <v>0</v>
      </c>
      <c r="T4546">
        <v>0</v>
      </c>
      <c r="U4546">
        <v>0</v>
      </c>
      <c r="V4546">
        <v>0</v>
      </c>
      <c r="W4546">
        <v>0</v>
      </c>
      <c r="X4546">
        <v>0.26910277191141252</v>
      </c>
      <c r="Y4546">
        <v>0</v>
      </c>
      <c r="Z4546">
        <v>0</v>
      </c>
      <c r="AA4546">
        <v>0</v>
      </c>
      <c r="AB4546">
        <v>0</v>
      </c>
      <c r="AC4546">
        <v>0</v>
      </c>
      <c r="AD4546">
        <v>0</v>
      </c>
      <c r="AE4546">
        <v>0.26910277191141252</v>
      </c>
    </row>
    <row r="4547" spans="1:31" x14ac:dyDescent="0.25">
      <c r="A4547">
        <v>2072742</v>
      </c>
      <c r="B4547">
        <v>1</v>
      </c>
      <c r="C4547" t="s">
        <v>80</v>
      </c>
      <c r="D4547" t="s">
        <v>110</v>
      </c>
      <c r="E4547" t="s">
        <v>177</v>
      </c>
      <c r="F4547" t="s">
        <v>13213</v>
      </c>
      <c r="G4547" t="s">
        <v>183</v>
      </c>
      <c r="H4547" t="s">
        <v>143</v>
      </c>
      <c r="I4547" t="s">
        <v>135</v>
      </c>
      <c r="J4547" t="s">
        <v>136</v>
      </c>
      <c r="K4547" t="s">
        <v>137</v>
      </c>
      <c r="L4547" t="s">
        <v>13214</v>
      </c>
      <c r="M4547" t="s">
        <v>13215</v>
      </c>
      <c r="N4547">
        <v>2.6461111110000002</v>
      </c>
      <c r="O4547">
        <v>0</v>
      </c>
      <c r="P4547">
        <v>2</v>
      </c>
      <c r="Q4547">
        <v>0</v>
      </c>
      <c r="R4547">
        <v>0</v>
      </c>
      <c r="S4547">
        <v>0</v>
      </c>
      <c r="T4547">
        <v>1</v>
      </c>
      <c r="U4547">
        <v>0</v>
      </c>
      <c r="V4547">
        <v>0</v>
      </c>
      <c r="W4547">
        <v>0</v>
      </c>
      <c r="X4547">
        <v>0.99274322967324158</v>
      </c>
      <c r="Y4547">
        <v>0</v>
      </c>
      <c r="Z4547">
        <v>0</v>
      </c>
      <c r="AA4547">
        <v>0</v>
      </c>
      <c r="AB4547">
        <v>7.6906462716000001E-3</v>
      </c>
      <c r="AC4547">
        <v>0</v>
      </c>
      <c r="AD4547">
        <v>0</v>
      </c>
      <c r="AE4547">
        <v>1.0004338759448417</v>
      </c>
    </row>
    <row r="4548" spans="1:31" x14ac:dyDescent="0.25">
      <c r="A4548">
        <v>2072747</v>
      </c>
      <c r="B4548">
        <v>1</v>
      </c>
      <c r="C4548" t="s">
        <v>80</v>
      </c>
      <c r="D4548" t="s">
        <v>84</v>
      </c>
      <c r="E4548" t="s">
        <v>177</v>
      </c>
      <c r="F4548" t="s">
        <v>13216</v>
      </c>
      <c r="G4548" t="s">
        <v>183</v>
      </c>
      <c r="H4548" t="s">
        <v>143</v>
      </c>
      <c r="I4548" t="s">
        <v>135</v>
      </c>
      <c r="J4548" t="s">
        <v>136</v>
      </c>
      <c r="K4548" t="s">
        <v>137</v>
      </c>
      <c r="L4548" t="s">
        <v>13217</v>
      </c>
      <c r="M4548" t="s">
        <v>13218</v>
      </c>
      <c r="N4548">
        <v>3.159166666</v>
      </c>
      <c r="O4548">
        <v>0</v>
      </c>
      <c r="P4548">
        <v>4</v>
      </c>
      <c r="Q4548">
        <v>0</v>
      </c>
      <c r="R4548">
        <v>0</v>
      </c>
      <c r="S4548">
        <v>0</v>
      </c>
      <c r="T4548">
        <v>0</v>
      </c>
      <c r="U4548">
        <v>0</v>
      </c>
      <c r="V4548">
        <v>0</v>
      </c>
      <c r="W4548">
        <v>0</v>
      </c>
      <c r="X4548">
        <v>1.4421208600553199</v>
      </c>
      <c r="Y4548">
        <v>0</v>
      </c>
      <c r="Z4548">
        <v>0</v>
      </c>
      <c r="AA4548">
        <v>0</v>
      </c>
      <c r="AB4548">
        <v>0</v>
      </c>
      <c r="AC4548">
        <v>0</v>
      </c>
      <c r="AD4548">
        <v>0</v>
      </c>
      <c r="AE4548">
        <v>1.4421208600553199</v>
      </c>
    </row>
    <row r="4549" spans="1:31" x14ac:dyDescent="0.25">
      <c r="A4549">
        <v>2072748</v>
      </c>
      <c r="B4549">
        <v>1</v>
      </c>
      <c r="C4549" t="s">
        <v>80</v>
      </c>
      <c r="D4549" t="s">
        <v>98</v>
      </c>
      <c r="E4549" t="s">
        <v>177</v>
      </c>
      <c r="F4549" t="s">
        <v>13219</v>
      </c>
      <c r="G4549" t="s">
        <v>183</v>
      </c>
      <c r="H4549" t="s">
        <v>143</v>
      </c>
      <c r="I4549" t="s">
        <v>135</v>
      </c>
      <c r="J4549" t="s">
        <v>136</v>
      </c>
      <c r="K4549" t="s">
        <v>137</v>
      </c>
      <c r="L4549" t="s">
        <v>13220</v>
      </c>
      <c r="M4549" t="s">
        <v>13221</v>
      </c>
      <c r="N4549">
        <v>2.0916666660000001</v>
      </c>
      <c r="O4549">
        <v>0</v>
      </c>
      <c r="P4549">
        <v>0</v>
      </c>
      <c r="Q4549">
        <v>0</v>
      </c>
      <c r="R4549">
        <v>0</v>
      </c>
      <c r="S4549">
        <v>0</v>
      </c>
      <c r="T4549">
        <v>1</v>
      </c>
      <c r="U4549">
        <v>0</v>
      </c>
      <c r="V4549">
        <v>0</v>
      </c>
      <c r="W4549">
        <v>0</v>
      </c>
      <c r="X4549">
        <v>0</v>
      </c>
      <c r="Y4549">
        <v>0</v>
      </c>
      <c r="Z4549">
        <v>0</v>
      </c>
      <c r="AA4549">
        <v>0</v>
      </c>
      <c r="AB4549">
        <v>0.21441167447247778</v>
      </c>
      <c r="AC4549">
        <v>0</v>
      </c>
      <c r="AD4549">
        <v>0</v>
      </c>
      <c r="AE4549">
        <v>0.21441167447247778</v>
      </c>
    </row>
    <row r="4550" spans="1:31" x14ac:dyDescent="0.25">
      <c r="A4550">
        <v>2072749</v>
      </c>
      <c r="B4550">
        <v>1</v>
      </c>
      <c r="C4550" t="s">
        <v>81</v>
      </c>
      <c r="D4550" t="s">
        <v>114</v>
      </c>
      <c r="E4550" t="s">
        <v>158</v>
      </c>
      <c r="F4550" t="s">
        <v>13222</v>
      </c>
      <c r="G4550" t="s">
        <v>160</v>
      </c>
      <c r="H4550" t="s">
        <v>143</v>
      </c>
      <c r="I4550" t="s">
        <v>135</v>
      </c>
      <c r="J4550" t="s">
        <v>136</v>
      </c>
      <c r="K4550" t="s">
        <v>137</v>
      </c>
      <c r="L4550" t="s">
        <v>13223</v>
      </c>
      <c r="M4550" t="s">
        <v>13224</v>
      </c>
      <c r="N4550">
        <v>1.096666666</v>
      </c>
      <c r="O4550">
        <v>0</v>
      </c>
      <c r="P4550">
        <v>1</v>
      </c>
      <c r="Q4550">
        <v>0</v>
      </c>
      <c r="R4550">
        <v>0</v>
      </c>
      <c r="S4550">
        <v>0</v>
      </c>
      <c r="T4550">
        <v>0</v>
      </c>
      <c r="U4550">
        <v>0</v>
      </c>
      <c r="V4550">
        <v>0</v>
      </c>
      <c r="W4550">
        <v>0</v>
      </c>
      <c r="X4550">
        <v>1.534993537391E-2</v>
      </c>
      <c r="Y4550">
        <v>0</v>
      </c>
      <c r="Z4550">
        <v>0</v>
      </c>
      <c r="AA4550">
        <v>0</v>
      </c>
      <c r="AB4550">
        <v>0</v>
      </c>
      <c r="AC4550">
        <v>0</v>
      </c>
      <c r="AD4550">
        <v>0</v>
      </c>
      <c r="AE4550">
        <v>1.534993537391E-2</v>
      </c>
    </row>
    <row r="4551" spans="1:31" x14ac:dyDescent="0.25">
      <c r="A4551">
        <v>2072753</v>
      </c>
      <c r="B4551">
        <v>1</v>
      </c>
      <c r="C4551" t="s">
        <v>80</v>
      </c>
      <c r="D4551" t="s">
        <v>85</v>
      </c>
      <c r="E4551" t="s">
        <v>177</v>
      </c>
      <c r="F4551" t="s">
        <v>13225</v>
      </c>
      <c r="G4551" t="s">
        <v>196</v>
      </c>
      <c r="H4551" t="s">
        <v>143</v>
      </c>
      <c r="I4551" t="s">
        <v>135</v>
      </c>
      <c r="J4551" t="s">
        <v>136</v>
      </c>
      <c r="K4551" t="s">
        <v>137</v>
      </c>
      <c r="L4551" t="s">
        <v>13226</v>
      </c>
      <c r="M4551" t="s">
        <v>13227</v>
      </c>
      <c r="N4551">
        <v>1.545833333</v>
      </c>
      <c r="O4551">
        <v>0</v>
      </c>
      <c r="P4551">
        <v>10</v>
      </c>
      <c r="Q4551">
        <v>0</v>
      </c>
      <c r="R4551">
        <v>0</v>
      </c>
      <c r="S4551">
        <v>0</v>
      </c>
      <c r="T4551">
        <v>0</v>
      </c>
      <c r="U4551">
        <v>0</v>
      </c>
      <c r="V4551">
        <v>0</v>
      </c>
      <c r="W4551">
        <v>0</v>
      </c>
      <c r="X4551">
        <v>3.6840107023271833</v>
      </c>
      <c r="Y4551">
        <v>0</v>
      </c>
      <c r="Z4551">
        <v>0</v>
      </c>
      <c r="AA4551">
        <v>0</v>
      </c>
      <c r="AB4551">
        <v>0</v>
      </c>
      <c r="AC4551">
        <v>0</v>
      </c>
      <c r="AD4551">
        <v>0</v>
      </c>
      <c r="AE4551">
        <v>3.6840107023271833</v>
      </c>
    </row>
    <row r="4552" spans="1:31" x14ac:dyDescent="0.25">
      <c r="A4552">
        <v>2072758</v>
      </c>
      <c r="B4552">
        <v>1</v>
      </c>
      <c r="C4552" t="s">
        <v>80</v>
      </c>
      <c r="D4552" t="s">
        <v>96</v>
      </c>
      <c r="E4552" t="s">
        <v>177</v>
      </c>
      <c r="F4552" t="s">
        <v>13228</v>
      </c>
      <c r="G4552" t="s">
        <v>179</v>
      </c>
      <c r="H4552" t="s">
        <v>143</v>
      </c>
      <c r="I4552" t="s">
        <v>135</v>
      </c>
      <c r="J4552" t="s">
        <v>136</v>
      </c>
      <c r="K4552" t="s">
        <v>137</v>
      </c>
      <c r="L4552" t="s">
        <v>13229</v>
      </c>
      <c r="M4552" t="s">
        <v>13230</v>
      </c>
      <c r="N4552">
        <v>2.5527777770000002</v>
      </c>
      <c r="O4552">
        <v>0</v>
      </c>
      <c r="P4552">
        <v>0</v>
      </c>
      <c r="Q4552">
        <v>0</v>
      </c>
      <c r="R4552">
        <v>0</v>
      </c>
      <c r="S4552">
        <v>0</v>
      </c>
      <c r="T4552">
        <v>1</v>
      </c>
      <c r="U4552">
        <v>0</v>
      </c>
      <c r="V4552">
        <v>0</v>
      </c>
      <c r="W4552">
        <v>0</v>
      </c>
      <c r="X4552">
        <v>0</v>
      </c>
      <c r="Y4552">
        <v>0</v>
      </c>
      <c r="Z4552">
        <v>0</v>
      </c>
      <c r="AA4552">
        <v>0</v>
      </c>
      <c r="AB4552">
        <v>0.71240606379973326</v>
      </c>
      <c r="AC4552">
        <v>0</v>
      </c>
      <c r="AD4552">
        <v>0</v>
      </c>
      <c r="AE4552">
        <v>0.71240606379973326</v>
      </c>
    </row>
    <row r="4553" spans="1:31" x14ac:dyDescent="0.25">
      <c r="A4553">
        <v>2072759</v>
      </c>
      <c r="B4553">
        <v>1</v>
      </c>
      <c r="C4553" t="s">
        <v>81</v>
      </c>
      <c r="D4553" t="s">
        <v>123</v>
      </c>
      <c r="E4553" t="s">
        <v>177</v>
      </c>
      <c r="F4553" t="s">
        <v>13231</v>
      </c>
      <c r="G4553" t="s">
        <v>179</v>
      </c>
      <c r="H4553" t="s">
        <v>143</v>
      </c>
      <c r="I4553" t="s">
        <v>135</v>
      </c>
      <c r="J4553" t="s">
        <v>136</v>
      </c>
      <c r="K4553" t="s">
        <v>137</v>
      </c>
      <c r="L4553" t="s">
        <v>13232</v>
      </c>
      <c r="M4553" t="s">
        <v>13233</v>
      </c>
      <c r="N4553">
        <v>3.4188888880000001</v>
      </c>
      <c r="O4553">
        <v>0</v>
      </c>
      <c r="P4553">
        <v>0</v>
      </c>
      <c r="Q4553">
        <v>0</v>
      </c>
      <c r="R4553">
        <v>0</v>
      </c>
      <c r="S4553">
        <v>0</v>
      </c>
      <c r="T4553">
        <v>1</v>
      </c>
      <c r="U4553">
        <v>0</v>
      </c>
      <c r="V4553">
        <v>0</v>
      </c>
      <c r="W4553">
        <v>0</v>
      </c>
      <c r="X4553">
        <v>0</v>
      </c>
      <c r="Y4553">
        <v>0</v>
      </c>
      <c r="Z4553">
        <v>0</v>
      </c>
      <c r="AA4553">
        <v>0</v>
      </c>
      <c r="AB4553">
        <v>0.53457118199983056</v>
      </c>
      <c r="AC4553">
        <v>0</v>
      </c>
      <c r="AD4553">
        <v>0</v>
      </c>
      <c r="AE4553">
        <v>0.53457118199983056</v>
      </c>
    </row>
    <row r="4554" spans="1:31" x14ac:dyDescent="0.25">
      <c r="A4554">
        <v>2072761</v>
      </c>
      <c r="B4554">
        <v>1</v>
      </c>
      <c r="C4554" t="s">
        <v>81</v>
      </c>
      <c r="D4554" t="s">
        <v>125</v>
      </c>
      <c r="E4554" t="s">
        <v>169</v>
      </c>
      <c r="F4554" t="s">
        <v>13234</v>
      </c>
      <c r="G4554" t="s">
        <v>209</v>
      </c>
      <c r="H4554" t="s">
        <v>134</v>
      </c>
      <c r="I4554" t="s">
        <v>135</v>
      </c>
      <c r="J4554" t="s">
        <v>136</v>
      </c>
      <c r="K4554" t="s">
        <v>137</v>
      </c>
      <c r="L4554" t="s">
        <v>13235</v>
      </c>
      <c r="M4554" t="s">
        <v>13236</v>
      </c>
      <c r="N4554">
        <v>1.2597222219999999</v>
      </c>
      <c r="O4554">
        <v>0</v>
      </c>
      <c r="P4554">
        <v>38</v>
      </c>
      <c r="Q4554">
        <v>0</v>
      </c>
      <c r="R4554">
        <v>69</v>
      </c>
      <c r="S4554">
        <v>0</v>
      </c>
      <c r="T4554">
        <v>3</v>
      </c>
      <c r="U4554">
        <v>0</v>
      </c>
      <c r="V4554">
        <v>0</v>
      </c>
      <c r="W4554">
        <v>0</v>
      </c>
      <c r="X4554">
        <v>9.2688140765637002</v>
      </c>
      <c r="Y4554">
        <v>0</v>
      </c>
      <c r="Z4554">
        <v>39.503001424778745</v>
      </c>
      <c r="AA4554">
        <v>0</v>
      </c>
      <c r="AB4554">
        <v>0.50526821039060421</v>
      </c>
      <c r="AC4554">
        <v>0</v>
      </c>
      <c r="AD4554">
        <v>0</v>
      </c>
      <c r="AE4554">
        <v>49.277083711733049</v>
      </c>
    </row>
    <row r="4555" spans="1:31" x14ac:dyDescent="0.25">
      <c r="A4555">
        <v>2072762</v>
      </c>
      <c r="B4555">
        <v>1</v>
      </c>
      <c r="C4555" t="s">
        <v>80</v>
      </c>
      <c r="D4555" t="s">
        <v>98</v>
      </c>
      <c r="E4555" t="s">
        <v>177</v>
      </c>
      <c r="F4555" t="s">
        <v>13237</v>
      </c>
      <c r="G4555" t="s">
        <v>183</v>
      </c>
      <c r="H4555" t="s">
        <v>143</v>
      </c>
      <c r="I4555" t="s">
        <v>135</v>
      </c>
      <c r="J4555" t="s">
        <v>136</v>
      </c>
      <c r="K4555" t="s">
        <v>137</v>
      </c>
      <c r="L4555" t="s">
        <v>13238</v>
      </c>
      <c r="M4555" t="s">
        <v>13239</v>
      </c>
      <c r="N4555">
        <v>4.6455555549999996</v>
      </c>
      <c r="O4555">
        <v>0</v>
      </c>
      <c r="P4555">
        <v>0</v>
      </c>
      <c r="Q4555">
        <v>0</v>
      </c>
      <c r="R4555">
        <v>0</v>
      </c>
      <c r="S4555">
        <v>0</v>
      </c>
      <c r="T4555">
        <v>1</v>
      </c>
      <c r="U4555">
        <v>0</v>
      </c>
      <c r="V4555">
        <v>0</v>
      </c>
      <c r="W4555">
        <v>0</v>
      </c>
      <c r="X4555">
        <v>0</v>
      </c>
      <c r="Y4555">
        <v>0</v>
      </c>
      <c r="Z4555">
        <v>0</v>
      </c>
      <c r="AA4555">
        <v>0</v>
      </c>
      <c r="AB4555">
        <v>32.712484940427466</v>
      </c>
      <c r="AC4555">
        <v>0</v>
      </c>
      <c r="AD4555">
        <v>0</v>
      </c>
      <c r="AE4555">
        <v>32.712484940427466</v>
      </c>
    </row>
    <row r="4556" spans="1:31" x14ac:dyDescent="0.25">
      <c r="A4556">
        <v>2072765</v>
      </c>
      <c r="B4556">
        <v>1</v>
      </c>
      <c r="C4556" t="s">
        <v>81</v>
      </c>
      <c r="D4556" t="s">
        <v>127</v>
      </c>
      <c r="E4556" t="s">
        <v>131</v>
      </c>
      <c r="F4556" t="s">
        <v>5473</v>
      </c>
      <c r="G4556" t="s">
        <v>133</v>
      </c>
      <c r="H4556" t="s">
        <v>134</v>
      </c>
      <c r="I4556" t="s">
        <v>135</v>
      </c>
      <c r="J4556" t="s">
        <v>136</v>
      </c>
      <c r="K4556" t="s">
        <v>137</v>
      </c>
      <c r="L4556" t="s">
        <v>13240</v>
      </c>
      <c r="M4556" t="s">
        <v>13241</v>
      </c>
      <c r="N4556">
        <v>3.3863888879999999</v>
      </c>
      <c r="O4556">
        <v>3</v>
      </c>
      <c r="P4556">
        <v>442</v>
      </c>
      <c r="Q4556">
        <v>72</v>
      </c>
      <c r="R4556">
        <v>67</v>
      </c>
      <c r="S4556">
        <v>15</v>
      </c>
      <c r="T4556">
        <v>29</v>
      </c>
      <c r="U4556">
        <v>5</v>
      </c>
      <c r="V4556">
        <v>0</v>
      </c>
      <c r="W4556">
        <v>7.2819222987198273</v>
      </c>
      <c r="X4556">
        <v>293.01708715528332</v>
      </c>
      <c r="Y4556">
        <v>229.34222862217052</v>
      </c>
      <c r="Z4556">
        <v>231.4554685789968</v>
      </c>
      <c r="AA4556">
        <v>1596.6734711392569</v>
      </c>
      <c r="AB4556">
        <v>44.028020821300217</v>
      </c>
      <c r="AC4556">
        <v>1055.1393194708505</v>
      </c>
      <c r="AD4556">
        <v>0</v>
      </c>
      <c r="AE4556">
        <v>3456.9375180865782</v>
      </c>
    </row>
    <row r="4557" spans="1:31" x14ac:dyDescent="0.25">
      <c r="A4557">
        <v>2072767</v>
      </c>
      <c r="B4557">
        <v>1</v>
      </c>
      <c r="C4557" t="s">
        <v>81</v>
      </c>
      <c r="D4557" t="s">
        <v>122</v>
      </c>
      <c r="E4557" t="s">
        <v>146</v>
      </c>
      <c r="F4557" t="s">
        <v>10019</v>
      </c>
      <c r="G4557" t="s">
        <v>8377</v>
      </c>
      <c r="H4557" t="s">
        <v>134</v>
      </c>
      <c r="I4557" t="s">
        <v>135</v>
      </c>
      <c r="J4557" t="s">
        <v>136</v>
      </c>
      <c r="K4557" t="s">
        <v>155</v>
      </c>
      <c r="L4557" t="s">
        <v>13242</v>
      </c>
      <c r="M4557" t="s">
        <v>13243</v>
      </c>
      <c r="N4557">
        <v>0.221836111</v>
      </c>
      <c r="O4557">
        <v>12</v>
      </c>
      <c r="P4557">
        <v>786</v>
      </c>
      <c r="Q4557">
        <v>1</v>
      </c>
      <c r="R4557">
        <v>19</v>
      </c>
      <c r="S4557">
        <v>2</v>
      </c>
      <c r="T4557">
        <v>51</v>
      </c>
      <c r="U4557">
        <v>1</v>
      </c>
      <c r="V4557">
        <v>0</v>
      </c>
      <c r="W4557">
        <v>0.49713539054758493</v>
      </c>
      <c r="X4557">
        <v>21.050128499167293</v>
      </c>
      <c r="Y4557">
        <v>9.5477469341952777E-3</v>
      </c>
      <c r="Z4557">
        <v>2.4545040482684692</v>
      </c>
      <c r="AA4557">
        <v>16.534211861806241</v>
      </c>
      <c r="AB4557">
        <v>3.4086921761006375</v>
      </c>
      <c r="AC4557">
        <v>0.45854116355960672</v>
      </c>
      <c r="AD4557">
        <v>0</v>
      </c>
      <c r="AE4557">
        <v>44.412760886384028</v>
      </c>
    </row>
    <row r="4558" spans="1:31" x14ac:dyDescent="0.25">
      <c r="A4558">
        <v>2072771</v>
      </c>
      <c r="B4558">
        <v>1</v>
      </c>
      <c r="C4558" t="s">
        <v>80</v>
      </c>
      <c r="D4558" t="s">
        <v>105</v>
      </c>
      <c r="E4558" t="s">
        <v>177</v>
      </c>
      <c r="F4558" t="s">
        <v>13244</v>
      </c>
      <c r="G4558" t="s">
        <v>1007</v>
      </c>
      <c r="H4558" t="s">
        <v>143</v>
      </c>
      <c r="I4558" t="s">
        <v>135</v>
      </c>
      <c r="J4558" t="s">
        <v>136</v>
      </c>
      <c r="K4558" t="s">
        <v>137</v>
      </c>
      <c r="L4558" t="s">
        <v>13245</v>
      </c>
      <c r="M4558" t="s">
        <v>13246</v>
      </c>
      <c r="N4558">
        <v>5.926111111</v>
      </c>
      <c r="O4558">
        <v>0</v>
      </c>
      <c r="P4558">
        <v>2</v>
      </c>
      <c r="Q4558">
        <v>0</v>
      </c>
      <c r="R4558">
        <v>0</v>
      </c>
      <c r="S4558">
        <v>0</v>
      </c>
      <c r="T4558">
        <v>0</v>
      </c>
      <c r="U4558">
        <v>0</v>
      </c>
      <c r="V4558">
        <v>0</v>
      </c>
      <c r="W4558">
        <v>0</v>
      </c>
      <c r="X4558">
        <v>0</v>
      </c>
      <c r="Y4558">
        <v>0</v>
      </c>
      <c r="Z4558">
        <v>0</v>
      </c>
      <c r="AA4558">
        <v>0</v>
      </c>
      <c r="AB4558">
        <v>0</v>
      </c>
      <c r="AC4558">
        <v>0</v>
      </c>
      <c r="AD4558">
        <v>0</v>
      </c>
      <c r="AE4558">
        <v>0</v>
      </c>
    </row>
    <row r="4559" spans="1:31" x14ac:dyDescent="0.25">
      <c r="A4559">
        <v>2072774</v>
      </c>
      <c r="B4559">
        <v>1</v>
      </c>
      <c r="C4559" t="s">
        <v>81</v>
      </c>
      <c r="D4559" t="s">
        <v>128</v>
      </c>
      <c r="E4559" t="s">
        <v>158</v>
      </c>
      <c r="F4559" t="s">
        <v>13247</v>
      </c>
      <c r="G4559" t="s">
        <v>273</v>
      </c>
      <c r="H4559" t="s">
        <v>143</v>
      </c>
      <c r="I4559" t="s">
        <v>135</v>
      </c>
      <c r="J4559" t="s">
        <v>136</v>
      </c>
      <c r="K4559" t="s">
        <v>155</v>
      </c>
      <c r="L4559" t="s">
        <v>13248</v>
      </c>
      <c r="M4559" t="s">
        <v>13249</v>
      </c>
      <c r="N4559">
        <v>0.490244444</v>
      </c>
      <c r="O4559">
        <v>0</v>
      </c>
      <c r="P4559">
        <v>60</v>
      </c>
      <c r="Q4559">
        <v>0</v>
      </c>
      <c r="R4559">
        <v>0</v>
      </c>
      <c r="S4559">
        <v>0</v>
      </c>
      <c r="T4559">
        <v>2</v>
      </c>
      <c r="U4559">
        <v>0</v>
      </c>
      <c r="V4559">
        <v>0</v>
      </c>
      <c r="W4559">
        <v>0</v>
      </c>
      <c r="X4559">
        <v>5.9881155873542635</v>
      </c>
      <c r="Y4559">
        <v>0</v>
      </c>
      <c r="Z4559">
        <v>0</v>
      </c>
      <c r="AA4559">
        <v>0</v>
      </c>
      <c r="AB4559">
        <v>3.3311833050515292</v>
      </c>
      <c r="AC4559">
        <v>0</v>
      </c>
      <c r="AD4559">
        <v>0</v>
      </c>
      <c r="AE4559">
        <v>9.3192988924057936</v>
      </c>
    </row>
    <row r="4560" spans="1:31" x14ac:dyDescent="0.25">
      <c r="A4560">
        <v>2072775</v>
      </c>
      <c r="B4560">
        <v>1</v>
      </c>
      <c r="C4560" t="s">
        <v>80</v>
      </c>
      <c r="D4560" t="s">
        <v>87</v>
      </c>
      <c r="E4560" t="s">
        <v>177</v>
      </c>
      <c r="F4560" t="s">
        <v>13129</v>
      </c>
      <c r="G4560" t="s">
        <v>179</v>
      </c>
      <c r="H4560" t="s">
        <v>143</v>
      </c>
      <c r="I4560" t="s">
        <v>135</v>
      </c>
      <c r="J4560" t="s">
        <v>136</v>
      </c>
      <c r="K4560" t="s">
        <v>137</v>
      </c>
      <c r="L4560" t="s">
        <v>13250</v>
      </c>
      <c r="M4560" t="s">
        <v>13251</v>
      </c>
      <c r="N4560">
        <v>4.0549999999999997</v>
      </c>
      <c r="O4560">
        <v>0</v>
      </c>
      <c r="P4560">
        <v>3</v>
      </c>
      <c r="Q4560">
        <v>0</v>
      </c>
      <c r="R4560">
        <v>0</v>
      </c>
      <c r="S4560">
        <v>0</v>
      </c>
      <c r="T4560">
        <v>0</v>
      </c>
      <c r="U4560">
        <v>0</v>
      </c>
      <c r="V4560">
        <v>0</v>
      </c>
      <c r="W4560">
        <v>0</v>
      </c>
      <c r="X4560">
        <v>2.8513592834300505</v>
      </c>
      <c r="Y4560">
        <v>0</v>
      </c>
      <c r="Z4560">
        <v>0</v>
      </c>
      <c r="AA4560">
        <v>0</v>
      </c>
      <c r="AB4560">
        <v>0</v>
      </c>
      <c r="AC4560">
        <v>0</v>
      </c>
      <c r="AD4560">
        <v>0</v>
      </c>
      <c r="AE4560">
        <v>2.8513592834300505</v>
      </c>
    </row>
    <row r="4561" spans="1:31" x14ac:dyDescent="0.25">
      <c r="A4561">
        <v>2072777</v>
      </c>
      <c r="B4561">
        <v>1</v>
      </c>
      <c r="C4561" t="s">
        <v>80</v>
      </c>
      <c r="D4561" t="s">
        <v>82</v>
      </c>
      <c r="E4561" t="s">
        <v>177</v>
      </c>
      <c r="F4561" t="s">
        <v>13252</v>
      </c>
      <c r="G4561" t="s">
        <v>183</v>
      </c>
      <c r="H4561" t="s">
        <v>143</v>
      </c>
      <c r="I4561" t="s">
        <v>135</v>
      </c>
      <c r="J4561" t="s">
        <v>136</v>
      </c>
      <c r="K4561" t="s">
        <v>137</v>
      </c>
      <c r="L4561" t="s">
        <v>13253</v>
      </c>
      <c r="M4561" t="s">
        <v>13254</v>
      </c>
      <c r="N4561">
        <v>2.8361111110000001</v>
      </c>
      <c r="O4561">
        <v>0</v>
      </c>
      <c r="P4561">
        <v>12</v>
      </c>
      <c r="Q4561">
        <v>0</v>
      </c>
      <c r="R4561">
        <v>0</v>
      </c>
      <c r="S4561">
        <v>0</v>
      </c>
      <c r="T4561">
        <v>0</v>
      </c>
      <c r="U4561">
        <v>0</v>
      </c>
      <c r="V4561">
        <v>0</v>
      </c>
      <c r="W4561">
        <v>0</v>
      </c>
      <c r="X4561">
        <v>7.5181856351163177</v>
      </c>
      <c r="Y4561">
        <v>0</v>
      </c>
      <c r="Z4561">
        <v>0</v>
      </c>
      <c r="AA4561">
        <v>0</v>
      </c>
      <c r="AB4561">
        <v>0</v>
      </c>
      <c r="AC4561">
        <v>0</v>
      </c>
      <c r="AD4561">
        <v>0</v>
      </c>
      <c r="AE4561">
        <v>7.5181856351163177</v>
      </c>
    </row>
    <row r="4562" spans="1:31" x14ac:dyDescent="0.25">
      <c r="A4562">
        <v>2072782</v>
      </c>
      <c r="B4562">
        <v>1</v>
      </c>
      <c r="C4562" t="s">
        <v>80</v>
      </c>
      <c r="D4562" t="s">
        <v>82</v>
      </c>
      <c r="E4562" t="s">
        <v>177</v>
      </c>
      <c r="F4562" t="s">
        <v>13255</v>
      </c>
      <c r="G4562" t="s">
        <v>179</v>
      </c>
      <c r="H4562" t="s">
        <v>143</v>
      </c>
      <c r="I4562" t="s">
        <v>135</v>
      </c>
      <c r="J4562" t="s">
        <v>136</v>
      </c>
      <c r="K4562" t="s">
        <v>137</v>
      </c>
      <c r="L4562" t="s">
        <v>13256</v>
      </c>
      <c r="M4562" t="s">
        <v>13257</v>
      </c>
      <c r="N4562">
        <v>1.944722222</v>
      </c>
      <c r="O4562">
        <v>0</v>
      </c>
      <c r="P4562">
        <v>13</v>
      </c>
      <c r="Q4562">
        <v>0</v>
      </c>
      <c r="R4562">
        <v>0</v>
      </c>
      <c r="S4562">
        <v>0</v>
      </c>
      <c r="T4562">
        <v>2</v>
      </c>
      <c r="U4562">
        <v>0</v>
      </c>
      <c r="V4562">
        <v>0</v>
      </c>
      <c r="W4562">
        <v>0</v>
      </c>
      <c r="X4562">
        <v>6.3626967580902569</v>
      </c>
      <c r="Y4562">
        <v>0</v>
      </c>
      <c r="Z4562">
        <v>0</v>
      </c>
      <c r="AA4562">
        <v>0</v>
      </c>
      <c r="AB4562">
        <v>29.969270777093083</v>
      </c>
      <c r="AC4562">
        <v>0</v>
      </c>
      <c r="AD4562">
        <v>0</v>
      </c>
      <c r="AE4562">
        <v>36.331967535183338</v>
      </c>
    </row>
    <row r="4563" spans="1:31" x14ac:dyDescent="0.25">
      <c r="A4563">
        <v>2072784</v>
      </c>
      <c r="B4563">
        <v>1</v>
      </c>
      <c r="C4563" t="s">
        <v>80</v>
      </c>
      <c r="D4563" t="s">
        <v>97</v>
      </c>
      <c r="E4563" t="s">
        <v>146</v>
      </c>
      <c r="F4563" t="s">
        <v>10399</v>
      </c>
      <c r="G4563" t="s">
        <v>133</v>
      </c>
      <c r="H4563" t="s">
        <v>134</v>
      </c>
      <c r="I4563" t="s">
        <v>135</v>
      </c>
      <c r="J4563" t="s">
        <v>136</v>
      </c>
      <c r="K4563" t="s">
        <v>137</v>
      </c>
      <c r="L4563" t="s">
        <v>13258</v>
      </c>
      <c r="M4563" t="s">
        <v>13259</v>
      </c>
      <c r="N4563">
        <v>5.6388887999999998E-2</v>
      </c>
      <c r="O4563">
        <v>9</v>
      </c>
      <c r="P4563">
        <v>1822</v>
      </c>
      <c r="Q4563">
        <v>0</v>
      </c>
      <c r="R4563">
        <v>27</v>
      </c>
      <c r="S4563">
        <v>5</v>
      </c>
      <c r="T4563">
        <v>158</v>
      </c>
      <c r="U4563">
        <v>0</v>
      </c>
      <c r="V4563">
        <v>1</v>
      </c>
      <c r="W4563">
        <v>9.2308126154835151</v>
      </c>
      <c r="X4563">
        <v>34.541151719571616</v>
      </c>
      <c r="Y4563">
        <v>0</v>
      </c>
      <c r="Z4563">
        <v>1.262807944106269</v>
      </c>
      <c r="AA4563">
        <v>22.767987509137079</v>
      </c>
      <c r="AB4563">
        <v>7.7853790081748855</v>
      </c>
      <c r="AC4563">
        <v>0</v>
      </c>
      <c r="AD4563">
        <v>0.36931484734943754</v>
      </c>
      <c r="AE4563">
        <v>75.957453643822817</v>
      </c>
    </row>
    <row r="4564" spans="1:31" x14ac:dyDescent="0.25">
      <c r="A4564">
        <v>2072785</v>
      </c>
      <c r="B4564">
        <v>1</v>
      </c>
      <c r="C4564" t="s">
        <v>80</v>
      </c>
      <c r="D4564" t="s">
        <v>103</v>
      </c>
      <c r="E4564" t="s">
        <v>140</v>
      </c>
      <c r="F4564" t="s">
        <v>12100</v>
      </c>
      <c r="G4564" t="s">
        <v>160</v>
      </c>
      <c r="H4564" t="s">
        <v>143</v>
      </c>
      <c r="I4564" t="s">
        <v>135</v>
      </c>
      <c r="J4564" t="s">
        <v>136</v>
      </c>
      <c r="K4564" t="s">
        <v>137</v>
      </c>
      <c r="L4564" t="s">
        <v>13260</v>
      </c>
      <c r="M4564" t="s">
        <v>13261</v>
      </c>
      <c r="N4564">
        <v>1.275833333</v>
      </c>
      <c r="O4564">
        <v>0</v>
      </c>
      <c r="P4564">
        <v>0</v>
      </c>
      <c r="Q4564">
        <v>0</v>
      </c>
      <c r="R4564">
        <v>1</v>
      </c>
      <c r="S4564">
        <v>0</v>
      </c>
      <c r="T4564">
        <v>1</v>
      </c>
      <c r="U4564">
        <v>0</v>
      </c>
      <c r="V4564">
        <v>0</v>
      </c>
      <c r="W4564">
        <v>0</v>
      </c>
      <c r="X4564">
        <v>0</v>
      </c>
      <c r="Y4564">
        <v>0</v>
      </c>
      <c r="Z4564">
        <v>1.4437868112571248</v>
      </c>
      <c r="AA4564">
        <v>0</v>
      </c>
      <c r="AB4564">
        <v>3.3164093020543604</v>
      </c>
      <c r="AC4564">
        <v>0</v>
      </c>
      <c r="AD4564">
        <v>0</v>
      </c>
      <c r="AE4564">
        <v>4.7601961133114852</v>
      </c>
    </row>
    <row r="4565" spans="1:31" x14ac:dyDescent="0.25">
      <c r="A4565">
        <v>2072787</v>
      </c>
      <c r="B4565">
        <v>1</v>
      </c>
      <c r="C4565" t="s">
        <v>80</v>
      </c>
      <c r="D4565" t="s">
        <v>97</v>
      </c>
      <c r="E4565" t="s">
        <v>169</v>
      </c>
      <c r="F4565" t="s">
        <v>13262</v>
      </c>
      <c r="G4565" t="s">
        <v>209</v>
      </c>
      <c r="H4565" t="s">
        <v>134</v>
      </c>
      <c r="I4565" t="s">
        <v>135</v>
      </c>
      <c r="J4565" t="s">
        <v>136</v>
      </c>
      <c r="K4565" t="s">
        <v>137</v>
      </c>
      <c r="L4565" t="s">
        <v>13263</v>
      </c>
      <c r="M4565" t="s">
        <v>13264</v>
      </c>
      <c r="N4565">
        <v>2.6669444439999999</v>
      </c>
      <c r="O4565">
        <v>0</v>
      </c>
      <c r="P4565">
        <v>134</v>
      </c>
      <c r="Q4565">
        <v>0</v>
      </c>
      <c r="R4565">
        <v>1</v>
      </c>
      <c r="S4565">
        <v>0</v>
      </c>
      <c r="T4565">
        <v>14</v>
      </c>
      <c r="U4565">
        <v>0</v>
      </c>
      <c r="V4565">
        <v>0</v>
      </c>
      <c r="W4565">
        <v>0</v>
      </c>
      <c r="X4565">
        <v>75.61472885066442</v>
      </c>
      <c r="Y4565">
        <v>0</v>
      </c>
      <c r="Z4565">
        <v>0.14161612669284027</v>
      </c>
      <c r="AA4565">
        <v>0</v>
      </c>
      <c r="AB4565">
        <v>22.872598242012192</v>
      </c>
      <c r="AC4565">
        <v>0</v>
      </c>
      <c r="AD4565">
        <v>0</v>
      </c>
      <c r="AE4565">
        <v>98.628943219369447</v>
      </c>
    </row>
    <row r="4566" spans="1:31" x14ac:dyDescent="0.25">
      <c r="A4566">
        <v>2072789</v>
      </c>
      <c r="B4566">
        <v>1</v>
      </c>
      <c r="C4566" t="s">
        <v>80</v>
      </c>
      <c r="D4566" t="s">
        <v>106</v>
      </c>
      <c r="E4566" t="s">
        <v>169</v>
      </c>
      <c r="F4566" t="s">
        <v>11729</v>
      </c>
      <c r="G4566" t="s">
        <v>171</v>
      </c>
      <c r="H4566" t="s">
        <v>134</v>
      </c>
      <c r="I4566" t="s">
        <v>135</v>
      </c>
      <c r="J4566" t="s">
        <v>136</v>
      </c>
      <c r="K4566" t="s">
        <v>137</v>
      </c>
      <c r="L4566" t="s">
        <v>13265</v>
      </c>
      <c r="M4566" t="s">
        <v>13266</v>
      </c>
      <c r="N4566">
        <v>2.738611111</v>
      </c>
      <c r="O4566">
        <v>0</v>
      </c>
      <c r="P4566">
        <v>0</v>
      </c>
      <c r="Q4566">
        <v>0</v>
      </c>
      <c r="R4566">
        <v>1</v>
      </c>
      <c r="S4566">
        <v>0</v>
      </c>
      <c r="T4566">
        <v>0</v>
      </c>
      <c r="U4566">
        <v>0</v>
      </c>
      <c r="V4566">
        <v>0</v>
      </c>
      <c r="W4566">
        <v>0</v>
      </c>
      <c r="X4566">
        <v>0</v>
      </c>
      <c r="Y4566">
        <v>0</v>
      </c>
      <c r="Z4566">
        <v>6.9549866180197455</v>
      </c>
      <c r="AA4566">
        <v>0</v>
      </c>
      <c r="AB4566">
        <v>0</v>
      </c>
      <c r="AC4566">
        <v>0</v>
      </c>
      <c r="AD4566">
        <v>0</v>
      </c>
      <c r="AE4566">
        <v>6.9549866180197455</v>
      </c>
    </row>
    <row r="4567" spans="1:31" x14ac:dyDescent="0.25">
      <c r="A4567">
        <v>2072790</v>
      </c>
      <c r="B4567">
        <v>1</v>
      </c>
      <c r="C4567" t="s">
        <v>81</v>
      </c>
      <c r="D4567" t="s">
        <v>123</v>
      </c>
      <c r="E4567" t="s">
        <v>158</v>
      </c>
      <c r="F4567" t="s">
        <v>13267</v>
      </c>
      <c r="G4567" t="s">
        <v>385</v>
      </c>
      <c r="H4567" t="s">
        <v>143</v>
      </c>
      <c r="I4567" t="s">
        <v>135</v>
      </c>
      <c r="J4567" t="s">
        <v>136</v>
      </c>
      <c r="K4567" t="s">
        <v>137</v>
      </c>
      <c r="L4567" t="s">
        <v>13268</v>
      </c>
      <c r="M4567" t="s">
        <v>13269</v>
      </c>
      <c r="N4567">
        <v>2.7225000000000001</v>
      </c>
      <c r="O4567">
        <v>0</v>
      </c>
      <c r="P4567">
        <v>3</v>
      </c>
      <c r="Q4567">
        <v>0</v>
      </c>
      <c r="R4567">
        <v>0</v>
      </c>
      <c r="S4567">
        <v>0</v>
      </c>
      <c r="T4567">
        <v>2</v>
      </c>
      <c r="U4567">
        <v>0</v>
      </c>
      <c r="V4567">
        <v>0</v>
      </c>
      <c r="W4567">
        <v>0</v>
      </c>
      <c r="X4567">
        <v>2.5571877345991276</v>
      </c>
      <c r="Y4567">
        <v>0</v>
      </c>
      <c r="Z4567">
        <v>0</v>
      </c>
      <c r="AA4567">
        <v>0</v>
      </c>
      <c r="AB4567">
        <v>1.1260862731518602</v>
      </c>
      <c r="AC4567">
        <v>0</v>
      </c>
      <c r="AD4567">
        <v>0</v>
      </c>
      <c r="AE4567">
        <v>3.6832740077509878</v>
      </c>
    </row>
    <row r="4568" spans="1:31" x14ac:dyDescent="0.25">
      <c r="A4568">
        <v>2072791</v>
      </c>
      <c r="B4568">
        <v>1</v>
      </c>
      <c r="C4568" t="s">
        <v>80</v>
      </c>
      <c r="D4568" t="s">
        <v>97</v>
      </c>
      <c r="E4568" t="s">
        <v>169</v>
      </c>
      <c r="F4568" t="s">
        <v>351</v>
      </c>
      <c r="G4568" t="s">
        <v>171</v>
      </c>
      <c r="H4568" t="s">
        <v>134</v>
      </c>
      <c r="I4568" t="s">
        <v>135</v>
      </c>
      <c r="J4568" t="s">
        <v>136</v>
      </c>
      <c r="K4568" t="s">
        <v>137</v>
      </c>
      <c r="L4568" t="s">
        <v>13270</v>
      </c>
      <c r="M4568" t="s">
        <v>13271</v>
      </c>
      <c r="N4568">
        <v>3.6922222219999998</v>
      </c>
      <c r="O4568">
        <v>0</v>
      </c>
      <c r="P4568">
        <v>35</v>
      </c>
      <c r="Q4568">
        <v>2</v>
      </c>
      <c r="R4568">
        <v>24</v>
      </c>
      <c r="S4568">
        <v>1</v>
      </c>
      <c r="T4568">
        <v>13</v>
      </c>
      <c r="U4568">
        <v>1</v>
      </c>
      <c r="V4568">
        <v>0</v>
      </c>
      <c r="W4568">
        <v>0</v>
      </c>
      <c r="X4568">
        <v>56.732564300397115</v>
      </c>
      <c r="Y4568">
        <v>23.788442299457525</v>
      </c>
      <c r="Z4568">
        <v>53.643591786363729</v>
      </c>
      <c r="AA4568">
        <v>0</v>
      </c>
      <c r="AB4568">
        <v>36.23233939410818</v>
      </c>
      <c r="AC4568">
        <v>136.95032359488567</v>
      </c>
      <c r="AD4568">
        <v>0</v>
      </c>
      <c r="AE4568">
        <v>307.34726137521221</v>
      </c>
    </row>
    <row r="4569" spans="1:31" x14ac:dyDescent="0.25">
      <c r="A4569">
        <v>2072792</v>
      </c>
      <c r="B4569">
        <v>1</v>
      </c>
      <c r="C4569" t="s">
        <v>80</v>
      </c>
      <c r="D4569" t="s">
        <v>92</v>
      </c>
      <c r="E4569" t="s">
        <v>177</v>
      </c>
      <c r="F4569" t="s">
        <v>13272</v>
      </c>
      <c r="G4569" t="s">
        <v>1007</v>
      </c>
      <c r="H4569" t="s">
        <v>143</v>
      </c>
      <c r="I4569" t="s">
        <v>135</v>
      </c>
      <c r="J4569" t="s">
        <v>136</v>
      </c>
      <c r="K4569" t="s">
        <v>137</v>
      </c>
      <c r="L4569" t="s">
        <v>13273</v>
      </c>
      <c r="M4569" t="s">
        <v>13274</v>
      </c>
      <c r="N4569">
        <v>2.7022222220000001</v>
      </c>
      <c r="O4569">
        <v>0</v>
      </c>
      <c r="P4569">
        <v>1</v>
      </c>
      <c r="Q4569">
        <v>0</v>
      </c>
      <c r="R4569">
        <v>0</v>
      </c>
      <c r="S4569">
        <v>0</v>
      </c>
      <c r="T4569">
        <v>0</v>
      </c>
      <c r="U4569">
        <v>0</v>
      </c>
      <c r="V4569">
        <v>0</v>
      </c>
      <c r="W4569">
        <v>0</v>
      </c>
      <c r="X4569">
        <v>4.2480343642693333E-2</v>
      </c>
      <c r="Y4569">
        <v>0</v>
      </c>
      <c r="Z4569">
        <v>0</v>
      </c>
      <c r="AA4569">
        <v>0</v>
      </c>
      <c r="AB4569">
        <v>0</v>
      </c>
      <c r="AC4569">
        <v>0</v>
      </c>
      <c r="AD4569">
        <v>0</v>
      </c>
      <c r="AE4569">
        <v>4.2480343642693333E-2</v>
      </c>
    </row>
    <row r="4570" spans="1:31" x14ac:dyDescent="0.25">
      <c r="A4570">
        <v>2072794</v>
      </c>
      <c r="B4570">
        <v>1</v>
      </c>
      <c r="C4570" t="s">
        <v>80</v>
      </c>
      <c r="D4570" t="s">
        <v>107</v>
      </c>
      <c r="E4570" t="s">
        <v>177</v>
      </c>
      <c r="F4570" t="s">
        <v>13275</v>
      </c>
      <c r="G4570" t="s">
        <v>179</v>
      </c>
      <c r="H4570" t="s">
        <v>143</v>
      </c>
      <c r="I4570" t="s">
        <v>135</v>
      </c>
      <c r="J4570" t="s">
        <v>136</v>
      </c>
      <c r="K4570" t="s">
        <v>137</v>
      </c>
      <c r="L4570" t="s">
        <v>13276</v>
      </c>
      <c r="M4570" t="s">
        <v>13277</v>
      </c>
      <c r="N4570">
        <v>4.1219444440000004</v>
      </c>
      <c r="O4570">
        <v>0</v>
      </c>
      <c r="P4570">
        <v>1</v>
      </c>
      <c r="Q4570">
        <v>0</v>
      </c>
      <c r="R4570">
        <v>0</v>
      </c>
      <c r="S4570">
        <v>0</v>
      </c>
      <c r="T4570">
        <v>0</v>
      </c>
      <c r="U4570">
        <v>0</v>
      </c>
      <c r="V4570">
        <v>0</v>
      </c>
      <c r="W4570">
        <v>0</v>
      </c>
      <c r="X4570">
        <v>6.7520059671000003E-4</v>
      </c>
      <c r="Y4570">
        <v>0</v>
      </c>
      <c r="Z4570">
        <v>0</v>
      </c>
      <c r="AA4570">
        <v>0</v>
      </c>
      <c r="AB4570">
        <v>0</v>
      </c>
      <c r="AC4570">
        <v>0</v>
      </c>
      <c r="AD4570">
        <v>0</v>
      </c>
      <c r="AE4570">
        <v>6.7520059671000003E-4</v>
      </c>
    </row>
    <row r="4571" spans="1:31" x14ac:dyDescent="0.25">
      <c r="A4571">
        <v>2072797</v>
      </c>
      <c r="B4571">
        <v>1</v>
      </c>
      <c r="C4571" t="s">
        <v>80</v>
      </c>
      <c r="D4571" t="s">
        <v>100</v>
      </c>
      <c r="E4571" t="s">
        <v>177</v>
      </c>
      <c r="F4571" t="s">
        <v>13278</v>
      </c>
      <c r="G4571" t="s">
        <v>324</v>
      </c>
      <c r="H4571" t="s">
        <v>143</v>
      </c>
      <c r="I4571" t="s">
        <v>135</v>
      </c>
      <c r="J4571" t="s">
        <v>136</v>
      </c>
      <c r="K4571" t="s">
        <v>137</v>
      </c>
      <c r="L4571" t="s">
        <v>13279</v>
      </c>
      <c r="M4571" t="s">
        <v>13280</v>
      </c>
      <c r="N4571">
        <v>1.601111111</v>
      </c>
      <c r="O4571">
        <v>0</v>
      </c>
      <c r="P4571">
        <v>1</v>
      </c>
      <c r="Q4571">
        <v>0</v>
      </c>
      <c r="R4571">
        <v>0</v>
      </c>
      <c r="S4571">
        <v>0</v>
      </c>
      <c r="T4571">
        <v>0</v>
      </c>
      <c r="U4571">
        <v>0</v>
      </c>
      <c r="V4571">
        <v>0</v>
      </c>
      <c r="W4571">
        <v>0</v>
      </c>
      <c r="X4571">
        <v>0.26501217672433336</v>
      </c>
      <c r="Y4571">
        <v>0</v>
      </c>
      <c r="Z4571">
        <v>0</v>
      </c>
      <c r="AA4571">
        <v>0</v>
      </c>
      <c r="AB4571">
        <v>0</v>
      </c>
      <c r="AC4571">
        <v>0</v>
      </c>
      <c r="AD4571">
        <v>0</v>
      </c>
      <c r="AE4571">
        <v>0.26501217672433336</v>
      </c>
    </row>
    <row r="4572" spans="1:31" x14ac:dyDescent="0.25">
      <c r="A4572">
        <v>2072799</v>
      </c>
      <c r="B4572">
        <v>1</v>
      </c>
      <c r="C4572" t="s">
        <v>81</v>
      </c>
      <c r="D4572" t="s">
        <v>128</v>
      </c>
      <c r="E4572" t="s">
        <v>146</v>
      </c>
      <c r="F4572" t="s">
        <v>13281</v>
      </c>
      <c r="G4572" t="s">
        <v>133</v>
      </c>
      <c r="H4572" t="s">
        <v>134</v>
      </c>
      <c r="I4572" t="s">
        <v>135</v>
      </c>
      <c r="J4572" t="s">
        <v>136</v>
      </c>
      <c r="K4572" t="s">
        <v>137</v>
      </c>
      <c r="L4572" t="s">
        <v>13282</v>
      </c>
      <c r="M4572" t="s">
        <v>13283</v>
      </c>
      <c r="N4572">
        <v>8.3333332999999996E-2</v>
      </c>
      <c r="O4572">
        <v>36</v>
      </c>
      <c r="P4572">
        <v>4257</v>
      </c>
      <c r="Q4572">
        <v>460</v>
      </c>
      <c r="R4572">
        <v>322</v>
      </c>
      <c r="S4572">
        <v>43</v>
      </c>
      <c r="T4572">
        <v>421</v>
      </c>
      <c r="U4572">
        <v>5</v>
      </c>
      <c r="V4572">
        <v>0</v>
      </c>
      <c r="W4572">
        <v>1.2930087708809999</v>
      </c>
      <c r="X4572">
        <v>54.760218796275893</v>
      </c>
      <c r="Y4572">
        <v>25.49647596965573</v>
      </c>
      <c r="Z4572">
        <v>13.874978507432253</v>
      </c>
      <c r="AA4572">
        <v>82.838090120312316</v>
      </c>
      <c r="AB4572">
        <v>17.050349820764833</v>
      </c>
      <c r="AC4572">
        <v>2.9717499182951661</v>
      </c>
      <c r="AD4572">
        <v>0</v>
      </c>
      <c r="AE4572">
        <v>198.28487190361719</v>
      </c>
    </row>
    <row r="4573" spans="1:31" x14ac:dyDescent="0.25">
      <c r="A4573">
        <v>2072800</v>
      </c>
      <c r="B4573">
        <v>1</v>
      </c>
      <c r="C4573" t="s">
        <v>80</v>
      </c>
      <c r="D4573" t="s">
        <v>108</v>
      </c>
      <c r="E4573" t="s">
        <v>177</v>
      </c>
      <c r="F4573" t="s">
        <v>13284</v>
      </c>
      <c r="G4573" t="s">
        <v>183</v>
      </c>
      <c r="H4573" t="s">
        <v>143</v>
      </c>
      <c r="I4573" t="s">
        <v>135</v>
      </c>
      <c r="J4573" t="s">
        <v>136</v>
      </c>
      <c r="K4573" t="s">
        <v>137</v>
      </c>
      <c r="L4573" t="s">
        <v>13285</v>
      </c>
      <c r="M4573" t="s">
        <v>13286</v>
      </c>
      <c r="N4573">
        <v>1.786944444</v>
      </c>
      <c r="O4573">
        <v>0</v>
      </c>
      <c r="P4573">
        <v>1</v>
      </c>
      <c r="Q4573">
        <v>0</v>
      </c>
      <c r="R4573">
        <v>0</v>
      </c>
      <c r="S4573">
        <v>0</v>
      </c>
      <c r="T4573">
        <v>0</v>
      </c>
      <c r="U4573">
        <v>0</v>
      </c>
      <c r="V4573">
        <v>0</v>
      </c>
      <c r="W4573">
        <v>0</v>
      </c>
      <c r="X4573">
        <v>0.46687423539819339</v>
      </c>
      <c r="Y4573">
        <v>0</v>
      </c>
      <c r="Z4573">
        <v>0</v>
      </c>
      <c r="AA4573">
        <v>0</v>
      </c>
      <c r="AB4573">
        <v>0</v>
      </c>
      <c r="AC4573">
        <v>0</v>
      </c>
      <c r="AD4573">
        <v>0</v>
      </c>
      <c r="AE4573">
        <v>0.46687423539819339</v>
      </c>
    </row>
    <row r="4574" spans="1:31" x14ac:dyDescent="0.25">
      <c r="A4574">
        <v>2072802</v>
      </c>
      <c r="B4574">
        <v>1</v>
      </c>
      <c r="C4574" t="s">
        <v>81</v>
      </c>
      <c r="D4574" t="s">
        <v>116</v>
      </c>
      <c r="E4574" t="s">
        <v>177</v>
      </c>
      <c r="F4574" t="s">
        <v>13287</v>
      </c>
      <c r="G4574" t="s">
        <v>179</v>
      </c>
      <c r="H4574" t="s">
        <v>143</v>
      </c>
      <c r="I4574" t="s">
        <v>135</v>
      </c>
      <c r="J4574" t="s">
        <v>136</v>
      </c>
      <c r="K4574" t="s">
        <v>137</v>
      </c>
      <c r="L4574" t="s">
        <v>13288</v>
      </c>
      <c r="M4574" t="s">
        <v>13289</v>
      </c>
      <c r="N4574">
        <v>1.05</v>
      </c>
      <c r="O4574">
        <v>0</v>
      </c>
      <c r="P4574">
        <v>1</v>
      </c>
      <c r="Q4574">
        <v>0</v>
      </c>
      <c r="R4574">
        <v>0</v>
      </c>
      <c r="S4574">
        <v>0</v>
      </c>
      <c r="T4574">
        <v>0</v>
      </c>
      <c r="U4574">
        <v>0</v>
      </c>
      <c r="V4574">
        <v>0</v>
      </c>
      <c r="W4574">
        <v>0</v>
      </c>
      <c r="X4574">
        <v>5.8430093702850003E-3</v>
      </c>
      <c r="Y4574">
        <v>0</v>
      </c>
      <c r="Z4574">
        <v>0</v>
      </c>
      <c r="AA4574">
        <v>0</v>
      </c>
      <c r="AB4574">
        <v>0</v>
      </c>
      <c r="AC4574">
        <v>0</v>
      </c>
      <c r="AD4574">
        <v>0</v>
      </c>
      <c r="AE4574">
        <v>5.8430093702850003E-3</v>
      </c>
    </row>
    <row r="4575" spans="1:31" x14ac:dyDescent="0.25">
      <c r="A4575">
        <v>2072805</v>
      </c>
      <c r="B4575">
        <v>1</v>
      </c>
      <c r="C4575" t="s">
        <v>80</v>
      </c>
      <c r="D4575" t="s">
        <v>93</v>
      </c>
      <c r="E4575" t="s">
        <v>177</v>
      </c>
      <c r="F4575" t="s">
        <v>13290</v>
      </c>
      <c r="G4575" t="s">
        <v>183</v>
      </c>
      <c r="H4575" t="s">
        <v>143</v>
      </c>
      <c r="I4575" t="s">
        <v>135</v>
      </c>
      <c r="J4575" t="s">
        <v>136</v>
      </c>
      <c r="K4575" t="s">
        <v>137</v>
      </c>
      <c r="L4575" t="s">
        <v>13291</v>
      </c>
      <c r="M4575" t="s">
        <v>13292</v>
      </c>
      <c r="N4575">
        <v>1.7922222219999999</v>
      </c>
      <c r="O4575">
        <v>0</v>
      </c>
      <c r="P4575">
        <v>1</v>
      </c>
      <c r="Q4575">
        <v>0</v>
      </c>
      <c r="R4575">
        <v>0</v>
      </c>
      <c r="S4575">
        <v>0</v>
      </c>
      <c r="T4575">
        <v>0</v>
      </c>
      <c r="U4575">
        <v>0</v>
      </c>
      <c r="V4575">
        <v>0</v>
      </c>
      <c r="W4575">
        <v>0</v>
      </c>
      <c r="X4575">
        <v>7.7749520617166655E-4</v>
      </c>
      <c r="Y4575">
        <v>0</v>
      </c>
      <c r="Z4575">
        <v>0</v>
      </c>
      <c r="AA4575">
        <v>0</v>
      </c>
      <c r="AB4575">
        <v>0</v>
      </c>
      <c r="AC4575">
        <v>0</v>
      </c>
      <c r="AD4575">
        <v>0</v>
      </c>
      <c r="AE4575">
        <v>7.7749520617166655E-4</v>
      </c>
    </row>
    <row r="4576" spans="1:31" x14ac:dyDescent="0.25">
      <c r="A4576">
        <v>2072810</v>
      </c>
      <c r="B4576">
        <v>1</v>
      </c>
      <c r="C4576" t="s">
        <v>80</v>
      </c>
      <c r="D4576" t="s">
        <v>82</v>
      </c>
      <c r="E4576" t="s">
        <v>505</v>
      </c>
      <c r="F4576" t="s">
        <v>13293</v>
      </c>
      <c r="G4576" t="s">
        <v>366</v>
      </c>
      <c r="H4576" t="s">
        <v>143</v>
      </c>
      <c r="I4576" t="s">
        <v>135</v>
      </c>
      <c r="J4576" t="s">
        <v>136</v>
      </c>
      <c r="K4576" t="s">
        <v>137</v>
      </c>
      <c r="L4576" t="s">
        <v>13294</v>
      </c>
      <c r="M4576" t="s">
        <v>13295</v>
      </c>
      <c r="N4576">
        <v>3.983055555</v>
      </c>
      <c r="O4576">
        <v>0</v>
      </c>
      <c r="P4576">
        <v>40</v>
      </c>
      <c r="Q4576">
        <v>0</v>
      </c>
      <c r="R4576">
        <v>0</v>
      </c>
      <c r="S4576">
        <v>0</v>
      </c>
      <c r="T4576">
        <v>2</v>
      </c>
      <c r="U4576">
        <v>0</v>
      </c>
      <c r="V4576">
        <v>0</v>
      </c>
      <c r="W4576">
        <v>0</v>
      </c>
      <c r="X4576">
        <v>30.391416564396874</v>
      </c>
      <c r="Y4576">
        <v>0</v>
      </c>
      <c r="Z4576">
        <v>0</v>
      </c>
      <c r="AA4576">
        <v>0</v>
      </c>
      <c r="AB4576">
        <v>2.7321385438849943</v>
      </c>
      <c r="AC4576">
        <v>0</v>
      </c>
      <c r="AD4576">
        <v>0</v>
      </c>
      <c r="AE4576">
        <v>33.12355510828187</v>
      </c>
    </row>
    <row r="4577" spans="1:31" x14ac:dyDescent="0.25">
      <c r="A4577">
        <v>2072811</v>
      </c>
      <c r="B4577">
        <v>1</v>
      </c>
      <c r="C4577" t="s">
        <v>80</v>
      </c>
      <c r="D4577" t="s">
        <v>90</v>
      </c>
      <c r="E4577" t="s">
        <v>158</v>
      </c>
      <c r="F4577" t="s">
        <v>13296</v>
      </c>
      <c r="G4577" t="s">
        <v>621</v>
      </c>
      <c r="H4577" t="s">
        <v>143</v>
      </c>
      <c r="I4577" t="s">
        <v>135</v>
      </c>
      <c r="J4577" t="s">
        <v>136</v>
      </c>
      <c r="K4577" t="s">
        <v>137</v>
      </c>
      <c r="L4577" t="s">
        <v>13297</v>
      </c>
      <c r="M4577" t="s">
        <v>13298</v>
      </c>
      <c r="N4577">
        <v>3.9925000000000002</v>
      </c>
      <c r="O4577">
        <v>0</v>
      </c>
      <c r="P4577">
        <v>335</v>
      </c>
      <c r="Q4577">
        <v>0</v>
      </c>
      <c r="R4577">
        <v>0</v>
      </c>
      <c r="S4577">
        <v>0</v>
      </c>
      <c r="T4577">
        <v>24</v>
      </c>
      <c r="U4577">
        <v>0</v>
      </c>
      <c r="V4577">
        <v>0</v>
      </c>
      <c r="W4577">
        <v>0</v>
      </c>
      <c r="X4577">
        <v>336.89705844087638</v>
      </c>
      <c r="Y4577">
        <v>0</v>
      </c>
      <c r="Z4577">
        <v>0</v>
      </c>
      <c r="AA4577">
        <v>0</v>
      </c>
      <c r="AB4577">
        <v>54.909175866015055</v>
      </c>
      <c r="AC4577">
        <v>0</v>
      </c>
      <c r="AD4577">
        <v>0</v>
      </c>
      <c r="AE4577">
        <v>391.80623430689144</v>
      </c>
    </row>
    <row r="4578" spans="1:31" x14ac:dyDescent="0.25">
      <c r="A4578">
        <v>2072813</v>
      </c>
      <c r="B4578">
        <v>1</v>
      </c>
      <c r="C4578" t="s">
        <v>80</v>
      </c>
      <c r="D4578" t="s">
        <v>94</v>
      </c>
      <c r="E4578" t="s">
        <v>158</v>
      </c>
      <c r="F4578" t="s">
        <v>13299</v>
      </c>
      <c r="G4578" t="s">
        <v>160</v>
      </c>
      <c r="H4578" t="s">
        <v>143</v>
      </c>
      <c r="I4578" t="s">
        <v>135</v>
      </c>
      <c r="J4578" t="s">
        <v>136</v>
      </c>
      <c r="K4578" t="s">
        <v>137</v>
      </c>
      <c r="L4578" t="s">
        <v>13300</v>
      </c>
      <c r="M4578" t="s">
        <v>13301</v>
      </c>
      <c r="N4578">
        <v>1.2861111110000001</v>
      </c>
      <c r="O4578">
        <v>0</v>
      </c>
      <c r="P4578">
        <v>24</v>
      </c>
      <c r="Q4578">
        <v>0</v>
      </c>
      <c r="R4578">
        <v>0</v>
      </c>
      <c r="S4578">
        <v>0</v>
      </c>
      <c r="T4578">
        <v>1</v>
      </c>
      <c r="U4578">
        <v>0</v>
      </c>
      <c r="V4578">
        <v>0</v>
      </c>
      <c r="W4578">
        <v>0</v>
      </c>
      <c r="X4578">
        <v>6.0070422272049422</v>
      </c>
      <c r="Y4578">
        <v>0</v>
      </c>
      <c r="Z4578">
        <v>0</v>
      </c>
      <c r="AA4578">
        <v>0</v>
      </c>
      <c r="AB4578">
        <v>0.37621188191288002</v>
      </c>
      <c r="AC4578">
        <v>0</v>
      </c>
      <c r="AD4578">
        <v>0</v>
      </c>
      <c r="AE4578">
        <v>6.3832541091178223</v>
      </c>
    </row>
    <row r="4579" spans="1:31" x14ac:dyDescent="0.25">
      <c r="A4579">
        <v>2072814</v>
      </c>
      <c r="B4579">
        <v>1</v>
      </c>
      <c r="C4579" t="s">
        <v>80</v>
      </c>
      <c r="D4579" t="s">
        <v>83</v>
      </c>
      <c r="E4579" t="s">
        <v>177</v>
      </c>
      <c r="F4579" t="s">
        <v>13302</v>
      </c>
      <c r="G4579" t="s">
        <v>196</v>
      </c>
      <c r="H4579" t="s">
        <v>143</v>
      </c>
      <c r="I4579" t="s">
        <v>135</v>
      </c>
      <c r="J4579" t="s">
        <v>136</v>
      </c>
      <c r="K4579" t="s">
        <v>137</v>
      </c>
      <c r="L4579" t="s">
        <v>13303</v>
      </c>
      <c r="M4579" t="s">
        <v>13304</v>
      </c>
      <c r="N4579">
        <v>1.7452777770000001</v>
      </c>
      <c r="O4579">
        <v>0</v>
      </c>
      <c r="P4579">
        <v>1</v>
      </c>
      <c r="Q4579">
        <v>0</v>
      </c>
      <c r="R4579">
        <v>0</v>
      </c>
      <c r="S4579">
        <v>0</v>
      </c>
      <c r="T4579">
        <v>0</v>
      </c>
      <c r="U4579">
        <v>0</v>
      </c>
      <c r="V4579">
        <v>0</v>
      </c>
      <c r="W4579">
        <v>0</v>
      </c>
      <c r="X4579">
        <v>0.61639910448702684</v>
      </c>
      <c r="Y4579">
        <v>0</v>
      </c>
      <c r="Z4579">
        <v>0</v>
      </c>
      <c r="AA4579">
        <v>0</v>
      </c>
      <c r="AB4579">
        <v>0</v>
      </c>
      <c r="AC4579">
        <v>0</v>
      </c>
      <c r="AD4579">
        <v>0</v>
      </c>
      <c r="AE4579">
        <v>0.61639910448702684</v>
      </c>
    </row>
    <row r="4580" spans="1:31" x14ac:dyDescent="0.25">
      <c r="A4580">
        <v>2072817</v>
      </c>
      <c r="B4580">
        <v>1</v>
      </c>
      <c r="C4580" t="s">
        <v>80</v>
      </c>
      <c r="D4580" t="s">
        <v>106</v>
      </c>
      <c r="E4580" t="s">
        <v>177</v>
      </c>
      <c r="F4580" t="s">
        <v>13305</v>
      </c>
      <c r="G4580" t="s">
        <v>183</v>
      </c>
      <c r="H4580" t="s">
        <v>143</v>
      </c>
      <c r="I4580" t="s">
        <v>135</v>
      </c>
      <c r="J4580" t="s">
        <v>136</v>
      </c>
      <c r="K4580" t="s">
        <v>137</v>
      </c>
      <c r="L4580" t="s">
        <v>13306</v>
      </c>
      <c r="M4580" t="s">
        <v>13307</v>
      </c>
      <c r="N4580">
        <v>2.284166666</v>
      </c>
      <c r="O4580">
        <v>0</v>
      </c>
      <c r="P4580">
        <v>0</v>
      </c>
      <c r="Q4580">
        <v>0</v>
      </c>
      <c r="R4580">
        <v>0</v>
      </c>
      <c r="S4580">
        <v>0</v>
      </c>
      <c r="T4580">
        <v>1</v>
      </c>
      <c r="U4580">
        <v>0</v>
      </c>
      <c r="V4580">
        <v>0</v>
      </c>
      <c r="W4580">
        <v>0</v>
      </c>
      <c r="X4580">
        <v>0</v>
      </c>
      <c r="Y4580">
        <v>0</v>
      </c>
      <c r="Z4580">
        <v>0</v>
      </c>
      <c r="AA4580">
        <v>0</v>
      </c>
      <c r="AB4580">
        <v>7.8241107585618613E-2</v>
      </c>
      <c r="AC4580">
        <v>0</v>
      </c>
      <c r="AD4580">
        <v>0</v>
      </c>
      <c r="AE4580">
        <v>7.8241107585618613E-2</v>
      </c>
    </row>
    <row r="4581" spans="1:31" x14ac:dyDescent="0.25">
      <c r="A4581">
        <v>2072819</v>
      </c>
      <c r="B4581">
        <v>1</v>
      </c>
      <c r="C4581" t="s">
        <v>80</v>
      </c>
      <c r="D4581" t="s">
        <v>95</v>
      </c>
      <c r="E4581" t="s">
        <v>295</v>
      </c>
      <c r="F4581" t="s">
        <v>4586</v>
      </c>
      <c r="G4581" t="s">
        <v>133</v>
      </c>
      <c r="H4581" t="s">
        <v>134</v>
      </c>
      <c r="I4581" t="s">
        <v>135</v>
      </c>
      <c r="J4581" t="s">
        <v>136</v>
      </c>
      <c r="K4581" t="s">
        <v>137</v>
      </c>
      <c r="L4581" t="s">
        <v>13308</v>
      </c>
      <c r="M4581" t="s">
        <v>13309</v>
      </c>
      <c r="N4581">
        <v>9.8639721999999999E-2</v>
      </c>
      <c r="O4581">
        <v>7</v>
      </c>
      <c r="P4581">
        <v>3976</v>
      </c>
      <c r="Q4581">
        <v>2</v>
      </c>
      <c r="R4581">
        <v>45</v>
      </c>
      <c r="S4581">
        <v>17</v>
      </c>
      <c r="T4581">
        <v>229</v>
      </c>
      <c r="U4581">
        <v>3</v>
      </c>
      <c r="V4581">
        <v>1</v>
      </c>
      <c r="W4581">
        <v>1.4203763013161628</v>
      </c>
      <c r="X4581">
        <v>79.239328471309491</v>
      </c>
      <c r="Y4581">
        <v>0.1081361328367389</v>
      </c>
      <c r="Z4581">
        <v>1.0688824546166114</v>
      </c>
      <c r="AA4581">
        <v>10.532831219399499</v>
      </c>
      <c r="AB4581">
        <v>24.208976848375499</v>
      </c>
      <c r="AC4581">
        <v>30.054212868867054</v>
      </c>
      <c r="AD4581">
        <v>0.25340104489466669</v>
      </c>
      <c r="AE4581">
        <v>146.88614534161573</v>
      </c>
    </row>
    <row r="4582" spans="1:31" x14ac:dyDescent="0.25">
      <c r="A4582">
        <v>2072820</v>
      </c>
      <c r="B4582">
        <v>1</v>
      </c>
      <c r="C4582" t="s">
        <v>80</v>
      </c>
      <c r="D4582" t="s">
        <v>96</v>
      </c>
      <c r="E4582" t="s">
        <v>177</v>
      </c>
      <c r="F4582" t="s">
        <v>13310</v>
      </c>
      <c r="G4582" t="s">
        <v>1007</v>
      </c>
      <c r="H4582" t="s">
        <v>143</v>
      </c>
      <c r="I4582" t="s">
        <v>135</v>
      </c>
      <c r="J4582" t="s">
        <v>3</v>
      </c>
      <c r="K4582" t="s">
        <v>137</v>
      </c>
      <c r="L4582" t="s">
        <v>13311</v>
      </c>
      <c r="M4582" t="s">
        <v>13312</v>
      </c>
      <c r="N4582">
        <v>1.8108333329999999</v>
      </c>
      <c r="O4582">
        <v>0</v>
      </c>
      <c r="P4582">
        <v>1</v>
      </c>
      <c r="Q4582">
        <v>0</v>
      </c>
      <c r="R4582">
        <v>0</v>
      </c>
      <c r="S4582">
        <v>0</v>
      </c>
      <c r="T4582">
        <v>0</v>
      </c>
      <c r="U4582">
        <v>0</v>
      </c>
      <c r="V4582">
        <v>0</v>
      </c>
      <c r="W4582">
        <v>0</v>
      </c>
      <c r="X4582">
        <v>3.8809932527333337E-4</v>
      </c>
      <c r="Y4582">
        <v>0</v>
      </c>
      <c r="Z4582">
        <v>0</v>
      </c>
      <c r="AA4582">
        <v>0</v>
      </c>
      <c r="AB4582">
        <v>0</v>
      </c>
      <c r="AC4582">
        <v>0</v>
      </c>
      <c r="AD4582">
        <v>0</v>
      </c>
      <c r="AE4582">
        <v>3.8809932527333337E-4</v>
      </c>
    </row>
    <row r="4583" spans="1:31" x14ac:dyDescent="0.25">
      <c r="A4583">
        <v>2072821</v>
      </c>
      <c r="B4583">
        <v>1</v>
      </c>
      <c r="C4583" t="s">
        <v>81</v>
      </c>
      <c r="D4583" t="s">
        <v>118</v>
      </c>
      <c r="E4583" t="s">
        <v>131</v>
      </c>
      <c r="F4583" t="s">
        <v>7210</v>
      </c>
      <c r="G4583" t="s">
        <v>133</v>
      </c>
      <c r="H4583" t="s">
        <v>134</v>
      </c>
      <c r="I4583" t="s">
        <v>259</v>
      </c>
      <c r="J4583" t="s">
        <v>136</v>
      </c>
      <c r="K4583" t="s">
        <v>137</v>
      </c>
      <c r="L4583" t="s">
        <v>13313</v>
      </c>
      <c r="M4583" t="s">
        <v>13314</v>
      </c>
      <c r="N4583">
        <v>8.3333330000000001E-3</v>
      </c>
      <c r="O4583">
        <v>2</v>
      </c>
      <c r="P4583">
        <v>2900</v>
      </c>
      <c r="Q4583">
        <v>85</v>
      </c>
      <c r="R4583">
        <v>123</v>
      </c>
      <c r="S4583">
        <v>6</v>
      </c>
      <c r="T4583">
        <v>219</v>
      </c>
      <c r="U4583">
        <v>0</v>
      </c>
      <c r="V4583">
        <v>1</v>
      </c>
      <c r="W4583">
        <v>3.1418364204499998E-3</v>
      </c>
      <c r="X4583">
        <v>4.402000925938272</v>
      </c>
      <c r="Y4583">
        <v>0.45614715046914162</v>
      </c>
      <c r="Z4583">
        <v>0.66670369319233314</v>
      </c>
      <c r="AA4583">
        <v>0.28409901865162501</v>
      </c>
      <c r="AB4583">
        <v>0.69415823716832481</v>
      </c>
      <c r="AC4583">
        <v>0</v>
      </c>
      <c r="AD4583">
        <v>7.1931740699750002E-2</v>
      </c>
      <c r="AE4583">
        <v>6.5781826025398962</v>
      </c>
    </row>
    <row r="4584" spans="1:31" x14ac:dyDescent="0.25">
      <c r="A4584">
        <v>2072822</v>
      </c>
      <c r="B4584">
        <v>1</v>
      </c>
      <c r="C4584" t="s">
        <v>80</v>
      </c>
      <c r="D4584" t="s">
        <v>108</v>
      </c>
      <c r="E4584" t="s">
        <v>158</v>
      </c>
      <c r="F4584" t="s">
        <v>2805</v>
      </c>
      <c r="G4584" t="s">
        <v>1283</v>
      </c>
      <c r="H4584" t="s">
        <v>143</v>
      </c>
      <c r="I4584" t="s">
        <v>135</v>
      </c>
      <c r="J4584" t="s">
        <v>136</v>
      </c>
      <c r="K4584" t="s">
        <v>137</v>
      </c>
      <c r="L4584" t="s">
        <v>13315</v>
      </c>
      <c r="M4584" t="s">
        <v>13316</v>
      </c>
      <c r="N4584">
        <v>2.241944444</v>
      </c>
      <c r="O4584">
        <v>0</v>
      </c>
      <c r="P4584">
        <v>18</v>
      </c>
      <c r="Q4584">
        <v>0</v>
      </c>
      <c r="R4584">
        <v>4</v>
      </c>
      <c r="S4584">
        <v>0</v>
      </c>
      <c r="T4584">
        <v>1</v>
      </c>
      <c r="U4584">
        <v>0</v>
      </c>
      <c r="V4584">
        <v>0</v>
      </c>
      <c r="W4584">
        <v>0</v>
      </c>
      <c r="X4584">
        <v>11.758797476149905</v>
      </c>
      <c r="Y4584">
        <v>0</v>
      </c>
      <c r="Z4584">
        <v>4.8286061927969754</v>
      </c>
      <c r="AA4584">
        <v>0</v>
      </c>
      <c r="AB4584">
        <v>0.88054322931727391</v>
      </c>
      <c r="AC4584">
        <v>0</v>
      </c>
      <c r="AD4584">
        <v>0</v>
      </c>
      <c r="AE4584">
        <v>17.467946898264152</v>
      </c>
    </row>
    <row r="4585" spans="1:31" x14ac:dyDescent="0.25">
      <c r="A4585">
        <v>2072823</v>
      </c>
      <c r="B4585">
        <v>1</v>
      </c>
      <c r="C4585" t="s">
        <v>80</v>
      </c>
      <c r="D4585" t="s">
        <v>92</v>
      </c>
      <c r="E4585" t="s">
        <v>140</v>
      </c>
      <c r="F4585" t="s">
        <v>13317</v>
      </c>
      <c r="G4585" t="s">
        <v>142</v>
      </c>
      <c r="H4585" t="s">
        <v>143</v>
      </c>
      <c r="I4585" t="s">
        <v>135</v>
      </c>
      <c r="J4585" t="s">
        <v>136</v>
      </c>
      <c r="K4585" t="s">
        <v>137</v>
      </c>
      <c r="L4585" t="s">
        <v>13318</v>
      </c>
      <c r="M4585" t="s">
        <v>13319</v>
      </c>
      <c r="N4585">
        <v>2.966111111</v>
      </c>
      <c r="O4585">
        <v>0</v>
      </c>
      <c r="P4585">
        <v>29</v>
      </c>
      <c r="Q4585">
        <v>0</v>
      </c>
      <c r="R4585">
        <v>7</v>
      </c>
      <c r="S4585">
        <v>0</v>
      </c>
      <c r="T4585">
        <v>2</v>
      </c>
      <c r="U4585">
        <v>0</v>
      </c>
      <c r="V4585">
        <v>0</v>
      </c>
      <c r="W4585">
        <v>0</v>
      </c>
      <c r="X4585">
        <v>25.157698175100283</v>
      </c>
      <c r="Y4585">
        <v>0</v>
      </c>
      <c r="Z4585">
        <v>1.4289534549216241</v>
      </c>
      <c r="AA4585">
        <v>0</v>
      </c>
      <c r="AB4585">
        <v>3.80749681561114</v>
      </c>
      <c r="AC4585">
        <v>0</v>
      </c>
      <c r="AD4585">
        <v>0</v>
      </c>
      <c r="AE4585">
        <v>30.39414844563305</v>
      </c>
    </row>
    <row r="4586" spans="1:31" x14ac:dyDescent="0.25">
      <c r="A4586">
        <v>2072824</v>
      </c>
      <c r="B4586">
        <v>1</v>
      </c>
      <c r="C4586" t="s">
        <v>81</v>
      </c>
      <c r="D4586" t="s">
        <v>127</v>
      </c>
      <c r="E4586" t="s">
        <v>169</v>
      </c>
      <c r="F4586" t="s">
        <v>13320</v>
      </c>
      <c r="G4586" t="s">
        <v>464</v>
      </c>
      <c r="H4586" t="s">
        <v>134</v>
      </c>
      <c r="I4586" t="s">
        <v>135</v>
      </c>
      <c r="J4586" t="s">
        <v>136</v>
      </c>
      <c r="K4586" t="s">
        <v>137</v>
      </c>
      <c r="L4586" t="s">
        <v>13321</v>
      </c>
      <c r="M4586" t="s">
        <v>13322</v>
      </c>
      <c r="N4586">
        <v>3.2319444439999998</v>
      </c>
      <c r="O4586">
        <v>0</v>
      </c>
      <c r="P4586">
        <v>9</v>
      </c>
      <c r="Q4586">
        <v>0</v>
      </c>
      <c r="R4586">
        <v>17</v>
      </c>
      <c r="S4586">
        <v>0</v>
      </c>
      <c r="T4586">
        <v>1</v>
      </c>
      <c r="U4586">
        <v>0</v>
      </c>
      <c r="V4586">
        <v>0</v>
      </c>
      <c r="W4586">
        <v>0</v>
      </c>
      <c r="X4586">
        <v>5.0705426344502538</v>
      </c>
      <c r="Y4586">
        <v>0</v>
      </c>
      <c r="Z4586">
        <v>5.9991047870429526</v>
      </c>
      <c r="AA4586">
        <v>0</v>
      </c>
      <c r="AB4586">
        <v>2.7265536990300005E-2</v>
      </c>
      <c r="AC4586">
        <v>0</v>
      </c>
      <c r="AD4586">
        <v>0</v>
      </c>
      <c r="AE4586">
        <v>11.096912958483506</v>
      </c>
    </row>
    <row r="4587" spans="1:31" x14ac:dyDescent="0.25">
      <c r="A4587">
        <v>2072825</v>
      </c>
      <c r="B4587">
        <v>1</v>
      </c>
      <c r="C4587" t="s">
        <v>80</v>
      </c>
      <c r="D4587" t="s">
        <v>93</v>
      </c>
      <c r="E4587" t="s">
        <v>177</v>
      </c>
      <c r="F4587" t="s">
        <v>13323</v>
      </c>
      <c r="G4587" t="s">
        <v>183</v>
      </c>
      <c r="H4587" t="s">
        <v>143</v>
      </c>
      <c r="I4587" t="s">
        <v>135</v>
      </c>
      <c r="J4587" t="s">
        <v>136</v>
      </c>
      <c r="K4587" t="s">
        <v>137</v>
      </c>
      <c r="L4587" t="s">
        <v>13324</v>
      </c>
      <c r="M4587" t="s">
        <v>13325</v>
      </c>
      <c r="N4587">
        <v>0.58083333299999995</v>
      </c>
      <c r="O4587">
        <v>0</v>
      </c>
      <c r="P4587">
        <v>3</v>
      </c>
      <c r="Q4587">
        <v>0</v>
      </c>
      <c r="R4587">
        <v>0</v>
      </c>
      <c r="S4587">
        <v>0</v>
      </c>
      <c r="T4587">
        <v>0</v>
      </c>
      <c r="U4587">
        <v>0</v>
      </c>
      <c r="V4587">
        <v>0</v>
      </c>
      <c r="W4587">
        <v>0</v>
      </c>
      <c r="X4587">
        <v>0.32369488233026</v>
      </c>
      <c r="Y4587">
        <v>0</v>
      </c>
      <c r="Z4587">
        <v>0</v>
      </c>
      <c r="AA4587">
        <v>0</v>
      </c>
      <c r="AB4587">
        <v>0</v>
      </c>
      <c r="AC4587">
        <v>0</v>
      </c>
      <c r="AD4587">
        <v>0</v>
      </c>
      <c r="AE4587">
        <v>0.32369488233026</v>
      </c>
    </row>
    <row r="4588" spans="1:31" x14ac:dyDescent="0.25">
      <c r="A4588">
        <v>2072826</v>
      </c>
      <c r="B4588">
        <v>1</v>
      </c>
      <c r="C4588" t="s">
        <v>80</v>
      </c>
      <c r="D4588" t="s">
        <v>93</v>
      </c>
      <c r="E4588" t="s">
        <v>169</v>
      </c>
      <c r="F4588" t="s">
        <v>13326</v>
      </c>
      <c r="G4588" t="s">
        <v>171</v>
      </c>
      <c r="H4588" t="s">
        <v>134</v>
      </c>
      <c r="I4588" t="s">
        <v>135</v>
      </c>
      <c r="J4588" t="s">
        <v>136</v>
      </c>
      <c r="K4588" t="s">
        <v>137</v>
      </c>
      <c r="L4588" t="s">
        <v>13327</v>
      </c>
      <c r="M4588" t="s">
        <v>13328</v>
      </c>
      <c r="N4588">
        <v>2.1797222220000001</v>
      </c>
      <c r="O4588">
        <v>0</v>
      </c>
      <c r="P4588">
        <v>30</v>
      </c>
      <c r="Q4588">
        <v>0</v>
      </c>
      <c r="R4588">
        <v>47</v>
      </c>
      <c r="S4588">
        <v>0</v>
      </c>
      <c r="T4588">
        <v>55</v>
      </c>
      <c r="U4588">
        <v>0</v>
      </c>
      <c r="V4588">
        <v>0</v>
      </c>
      <c r="W4588">
        <v>0</v>
      </c>
      <c r="X4588">
        <v>32.741837609996409</v>
      </c>
      <c r="Y4588">
        <v>0</v>
      </c>
      <c r="Z4588">
        <v>85.495704220700489</v>
      </c>
      <c r="AA4588">
        <v>0</v>
      </c>
      <c r="AB4588">
        <v>85.454657343825218</v>
      </c>
      <c r="AC4588">
        <v>0</v>
      </c>
      <c r="AD4588">
        <v>0</v>
      </c>
      <c r="AE4588">
        <v>203.6921991745221</v>
      </c>
    </row>
    <row r="4589" spans="1:31" x14ac:dyDescent="0.25">
      <c r="A4589">
        <v>2072827</v>
      </c>
      <c r="B4589">
        <v>1</v>
      </c>
      <c r="C4589" t="s">
        <v>80</v>
      </c>
      <c r="D4589" t="s">
        <v>96</v>
      </c>
      <c r="E4589" t="s">
        <v>177</v>
      </c>
      <c r="F4589" t="s">
        <v>13329</v>
      </c>
      <c r="G4589" t="s">
        <v>179</v>
      </c>
      <c r="H4589" t="s">
        <v>143</v>
      </c>
      <c r="I4589" t="s">
        <v>135</v>
      </c>
      <c r="J4589" t="s">
        <v>136</v>
      </c>
      <c r="K4589" t="s">
        <v>137</v>
      </c>
      <c r="L4589" t="s">
        <v>13330</v>
      </c>
      <c r="M4589" t="s">
        <v>13331</v>
      </c>
      <c r="N4589">
        <v>0.637222222</v>
      </c>
      <c r="O4589">
        <v>0</v>
      </c>
      <c r="P4589">
        <v>17</v>
      </c>
      <c r="Q4589">
        <v>0</v>
      </c>
      <c r="R4589">
        <v>0</v>
      </c>
      <c r="S4589">
        <v>0</v>
      </c>
      <c r="T4589">
        <v>0</v>
      </c>
      <c r="U4589">
        <v>0</v>
      </c>
      <c r="V4589">
        <v>0</v>
      </c>
      <c r="W4589">
        <v>0</v>
      </c>
      <c r="X4589">
        <v>1.8757054804966167</v>
      </c>
      <c r="Y4589">
        <v>0</v>
      </c>
      <c r="Z4589">
        <v>0</v>
      </c>
      <c r="AA4589">
        <v>0</v>
      </c>
      <c r="AB4589">
        <v>0</v>
      </c>
      <c r="AC4589">
        <v>0</v>
      </c>
      <c r="AD4589">
        <v>0</v>
      </c>
      <c r="AE4589">
        <v>1.8757054804966167</v>
      </c>
    </row>
    <row r="4590" spans="1:31" x14ac:dyDescent="0.25">
      <c r="A4590">
        <v>2072828</v>
      </c>
      <c r="B4590">
        <v>1</v>
      </c>
      <c r="C4590" t="s">
        <v>80</v>
      </c>
      <c r="D4590" t="s">
        <v>108</v>
      </c>
      <c r="E4590" t="s">
        <v>131</v>
      </c>
      <c r="F4590" t="s">
        <v>13332</v>
      </c>
      <c r="G4590" t="s">
        <v>133</v>
      </c>
      <c r="H4590" t="s">
        <v>134</v>
      </c>
      <c r="I4590" t="s">
        <v>259</v>
      </c>
      <c r="J4590" t="s">
        <v>136</v>
      </c>
      <c r="K4590" t="s">
        <v>137</v>
      </c>
      <c r="L4590" t="s">
        <v>13333</v>
      </c>
      <c r="M4590" t="s">
        <v>13334</v>
      </c>
      <c r="N4590">
        <v>1.6666666E-2</v>
      </c>
      <c r="O4590">
        <v>0</v>
      </c>
      <c r="P4590">
        <v>1818</v>
      </c>
      <c r="Q4590">
        <v>2</v>
      </c>
      <c r="R4590">
        <v>376</v>
      </c>
      <c r="S4590">
        <v>13</v>
      </c>
      <c r="T4590">
        <v>198</v>
      </c>
      <c r="U4590">
        <v>0</v>
      </c>
      <c r="V4590">
        <v>0</v>
      </c>
      <c r="W4590">
        <v>0</v>
      </c>
      <c r="X4590">
        <v>4.4094860995210938</v>
      </c>
      <c r="Y4590">
        <v>0.68839391264666672</v>
      </c>
      <c r="Z4590">
        <v>3.3734235030934019</v>
      </c>
      <c r="AA4590">
        <v>2.0570197817842502</v>
      </c>
      <c r="AB4590">
        <v>2.5555564314404506</v>
      </c>
      <c r="AC4590">
        <v>0</v>
      </c>
      <c r="AD4590">
        <v>0</v>
      </c>
      <c r="AE4590">
        <v>13.083879728485863</v>
      </c>
    </row>
    <row r="4591" spans="1:31" x14ac:dyDescent="0.25">
      <c r="A4591">
        <v>2072830</v>
      </c>
      <c r="B4591">
        <v>1</v>
      </c>
      <c r="C4591" t="s">
        <v>80</v>
      </c>
      <c r="D4591" t="s">
        <v>83</v>
      </c>
      <c r="E4591" t="s">
        <v>131</v>
      </c>
      <c r="F4591" t="s">
        <v>13335</v>
      </c>
      <c r="G4591" t="s">
        <v>133</v>
      </c>
      <c r="H4591" t="s">
        <v>134</v>
      </c>
      <c r="I4591" t="s">
        <v>135</v>
      </c>
      <c r="J4591" t="s">
        <v>136</v>
      </c>
      <c r="K4591" t="s">
        <v>137</v>
      </c>
      <c r="L4591" t="s">
        <v>13336</v>
      </c>
      <c r="M4591" t="s">
        <v>13337</v>
      </c>
      <c r="N4591">
        <v>3.068888888</v>
      </c>
      <c r="O4591">
        <v>0</v>
      </c>
      <c r="P4591">
        <v>495</v>
      </c>
      <c r="Q4591">
        <v>0</v>
      </c>
      <c r="R4591">
        <v>21</v>
      </c>
      <c r="S4591">
        <v>0</v>
      </c>
      <c r="T4591">
        <v>45</v>
      </c>
      <c r="U4591">
        <v>0</v>
      </c>
      <c r="V4591">
        <v>0</v>
      </c>
      <c r="W4591">
        <v>0</v>
      </c>
      <c r="X4591">
        <v>396.31078076071594</v>
      </c>
      <c r="Y4591">
        <v>0</v>
      </c>
      <c r="Z4591">
        <v>32.254882049826378</v>
      </c>
      <c r="AA4591">
        <v>0</v>
      </c>
      <c r="AB4591">
        <v>118.53704907076066</v>
      </c>
      <c r="AC4591">
        <v>0</v>
      </c>
      <c r="AD4591">
        <v>0</v>
      </c>
      <c r="AE4591">
        <v>547.10271188130298</v>
      </c>
    </row>
    <row r="4592" spans="1:31" x14ac:dyDescent="0.25">
      <c r="A4592">
        <v>2072831</v>
      </c>
      <c r="B4592">
        <v>1</v>
      </c>
      <c r="C4592" t="s">
        <v>80</v>
      </c>
      <c r="D4592" t="s">
        <v>108</v>
      </c>
      <c r="E4592" t="s">
        <v>177</v>
      </c>
      <c r="F4592" t="s">
        <v>13338</v>
      </c>
      <c r="G4592" t="s">
        <v>183</v>
      </c>
      <c r="H4592" t="s">
        <v>143</v>
      </c>
      <c r="I4592" t="s">
        <v>135</v>
      </c>
      <c r="J4592" t="s">
        <v>136</v>
      </c>
      <c r="K4592" t="s">
        <v>137</v>
      </c>
      <c r="L4592" t="s">
        <v>13339</v>
      </c>
      <c r="M4592" t="s">
        <v>13340</v>
      </c>
      <c r="N4592">
        <v>2.082777777</v>
      </c>
      <c r="O4592">
        <v>0</v>
      </c>
      <c r="P4592">
        <v>0</v>
      </c>
      <c r="Q4592">
        <v>0</v>
      </c>
      <c r="R4592">
        <v>0</v>
      </c>
      <c r="S4592">
        <v>0</v>
      </c>
      <c r="T4592">
        <v>1</v>
      </c>
      <c r="U4592">
        <v>0</v>
      </c>
      <c r="V4592">
        <v>0</v>
      </c>
      <c r="W4592">
        <v>0</v>
      </c>
      <c r="X4592">
        <v>0</v>
      </c>
      <c r="Y4592">
        <v>0</v>
      </c>
      <c r="Z4592">
        <v>0</v>
      </c>
      <c r="AA4592">
        <v>0</v>
      </c>
      <c r="AB4592">
        <v>6.9175835925750001E-3</v>
      </c>
      <c r="AC4592">
        <v>0</v>
      </c>
      <c r="AD4592">
        <v>0</v>
      </c>
      <c r="AE4592">
        <v>6.9175835925750001E-3</v>
      </c>
    </row>
    <row r="4593" spans="1:31" x14ac:dyDescent="0.25">
      <c r="A4593">
        <v>2072832</v>
      </c>
      <c r="B4593">
        <v>1</v>
      </c>
      <c r="C4593" t="s">
        <v>80</v>
      </c>
      <c r="D4593" t="s">
        <v>96</v>
      </c>
      <c r="E4593" t="s">
        <v>177</v>
      </c>
      <c r="F4593" t="s">
        <v>13341</v>
      </c>
      <c r="G4593" t="s">
        <v>196</v>
      </c>
      <c r="H4593" t="s">
        <v>143</v>
      </c>
      <c r="I4593" t="s">
        <v>135</v>
      </c>
      <c r="J4593" t="s">
        <v>136</v>
      </c>
      <c r="K4593" t="s">
        <v>137</v>
      </c>
      <c r="L4593" t="s">
        <v>13342</v>
      </c>
      <c r="M4593" t="s">
        <v>13343</v>
      </c>
      <c r="N4593">
        <v>2.8511111109999998</v>
      </c>
      <c r="O4593">
        <v>0</v>
      </c>
      <c r="P4593">
        <v>3</v>
      </c>
      <c r="Q4593">
        <v>0</v>
      </c>
      <c r="R4593">
        <v>0</v>
      </c>
      <c r="S4593">
        <v>0</v>
      </c>
      <c r="T4593">
        <v>0</v>
      </c>
      <c r="U4593">
        <v>0</v>
      </c>
      <c r="V4593">
        <v>0</v>
      </c>
      <c r="W4593">
        <v>0</v>
      </c>
      <c r="X4593">
        <v>5.2480952928330007</v>
      </c>
      <c r="Y4593">
        <v>0</v>
      </c>
      <c r="Z4593">
        <v>0</v>
      </c>
      <c r="AA4593">
        <v>0</v>
      </c>
      <c r="AB4593">
        <v>0</v>
      </c>
      <c r="AC4593">
        <v>0</v>
      </c>
      <c r="AD4593">
        <v>0</v>
      </c>
      <c r="AE4593">
        <v>5.2480952928330007</v>
      </c>
    </row>
    <row r="4594" spans="1:31" x14ac:dyDescent="0.25">
      <c r="A4594">
        <v>2072833</v>
      </c>
      <c r="B4594">
        <v>1</v>
      </c>
      <c r="C4594" t="s">
        <v>80</v>
      </c>
      <c r="D4594" t="s">
        <v>93</v>
      </c>
      <c r="E4594" t="s">
        <v>146</v>
      </c>
      <c r="F4594" t="s">
        <v>13344</v>
      </c>
      <c r="G4594" t="s">
        <v>133</v>
      </c>
      <c r="H4594" t="s">
        <v>134</v>
      </c>
      <c r="I4594" t="s">
        <v>259</v>
      </c>
      <c r="J4594" t="s">
        <v>136</v>
      </c>
      <c r="K4594" t="s">
        <v>137</v>
      </c>
      <c r="L4594" t="s">
        <v>13345</v>
      </c>
      <c r="M4594" t="s">
        <v>13346</v>
      </c>
      <c r="N4594">
        <v>6.6666659999999999E-3</v>
      </c>
      <c r="O4594">
        <v>1</v>
      </c>
      <c r="P4594">
        <v>315</v>
      </c>
      <c r="Q4594">
        <v>2</v>
      </c>
      <c r="R4594">
        <v>9</v>
      </c>
      <c r="S4594">
        <v>5</v>
      </c>
      <c r="T4594">
        <v>23</v>
      </c>
      <c r="U4594">
        <v>1</v>
      </c>
      <c r="V4594">
        <v>0</v>
      </c>
      <c r="W4594">
        <v>4.2787432095000005E-3</v>
      </c>
      <c r="X4594">
        <v>0.18247681623582007</v>
      </c>
      <c r="Y4594">
        <v>9.0280014329146674E-2</v>
      </c>
      <c r="Z4594">
        <v>6.8328143801466679E-2</v>
      </c>
      <c r="AA4594">
        <v>6.9810140375100013E-2</v>
      </c>
      <c r="AB4594">
        <v>6.2900773025200002E-2</v>
      </c>
      <c r="AC4594">
        <v>2.4835520011213336E-2</v>
      </c>
      <c r="AD4594">
        <v>0</v>
      </c>
      <c r="AE4594">
        <v>0.50291015098744685</v>
      </c>
    </row>
    <row r="4595" spans="1:31" x14ac:dyDescent="0.25">
      <c r="A4595">
        <v>2072835</v>
      </c>
      <c r="B4595">
        <v>1</v>
      </c>
      <c r="C4595" t="s">
        <v>80</v>
      </c>
      <c r="D4595" t="s">
        <v>93</v>
      </c>
      <c r="E4595" t="s">
        <v>146</v>
      </c>
      <c r="F4595" t="s">
        <v>2777</v>
      </c>
      <c r="G4595" t="s">
        <v>133</v>
      </c>
      <c r="H4595" t="s">
        <v>134</v>
      </c>
      <c r="I4595" t="s">
        <v>135</v>
      </c>
      <c r="J4595" t="s">
        <v>136</v>
      </c>
      <c r="K4595" t="s">
        <v>137</v>
      </c>
      <c r="L4595" t="s">
        <v>13347</v>
      </c>
      <c r="M4595" t="s">
        <v>13348</v>
      </c>
      <c r="N4595">
        <v>0.95750000000000002</v>
      </c>
      <c r="O4595">
        <v>0</v>
      </c>
      <c r="P4595">
        <v>8</v>
      </c>
      <c r="Q4595">
        <v>29</v>
      </c>
      <c r="R4595">
        <v>94</v>
      </c>
      <c r="S4595">
        <v>6</v>
      </c>
      <c r="T4595">
        <v>15</v>
      </c>
      <c r="U4595">
        <v>0</v>
      </c>
      <c r="V4595">
        <v>0</v>
      </c>
      <c r="W4595">
        <v>0</v>
      </c>
      <c r="X4595">
        <v>2.6649134282265297</v>
      </c>
      <c r="Y4595">
        <v>62.322508205285793</v>
      </c>
      <c r="Z4595">
        <v>213.65324818800929</v>
      </c>
      <c r="AA4595">
        <v>235.6112924073949</v>
      </c>
      <c r="AB4595">
        <v>36.093966645658774</v>
      </c>
      <c r="AC4595">
        <v>0</v>
      </c>
      <c r="AD4595">
        <v>0</v>
      </c>
      <c r="AE4595">
        <v>550.34592887457518</v>
      </c>
    </row>
    <row r="4596" spans="1:31" x14ac:dyDescent="0.25">
      <c r="A4596">
        <v>2072836</v>
      </c>
      <c r="B4596">
        <v>1</v>
      </c>
      <c r="C4596" t="s">
        <v>80</v>
      </c>
      <c r="D4596" t="s">
        <v>84</v>
      </c>
      <c r="E4596" t="s">
        <v>177</v>
      </c>
      <c r="F4596" t="s">
        <v>13349</v>
      </c>
      <c r="G4596" t="s">
        <v>183</v>
      </c>
      <c r="H4596" t="s">
        <v>143</v>
      </c>
      <c r="I4596" t="s">
        <v>135</v>
      </c>
      <c r="J4596" t="s">
        <v>136</v>
      </c>
      <c r="K4596" t="s">
        <v>137</v>
      </c>
      <c r="L4596" t="s">
        <v>13350</v>
      </c>
      <c r="M4596" t="s">
        <v>13351</v>
      </c>
      <c r="N4596">
        <v>4.0405555550000001</v>
      </c>
      <c r="O4596">
        <v>0</v>
      </c>
      <c r="P4596">
        <v>4</v>
      </c>
      <c r="Q4596">
        <v>0</v>
      </c>
      <c r="R4596">
        <v>0</v>
      </c>
      <c r="S4596">
        <v>0</v>
      </c>
      <c r="T4596">
        <v>0</v>
      </c>
      <c r="U4596">
        <v>0</v>
      </c>
      <c r="V4596">
        <v>0</v>
      </c>
      <c r="W4596">
        <v>0</v>
      </c>
      <c r="X4596">
        <v>3.1943277231309684</v>
      </c>
      <c r="Y4596">
        <v>0</v>
      </c>
      <c r="Z4596">
        <v>0</v>
      </c>
      <c r="AA4596">
        <v>0</v>
      </c>
      <c r="AB4596">
        <v>0</v>
      </c>
      <c r="AC4596">
        <v>0</v>
      </c>
      <c r="AD4596">
        <v>0</v>
      </c>
      <c r="AE4596">
        <v>3.1943277231309684</v>
      </c>
    </row>
    <row r="4597" spans="1:31" x14ac:dyDescent="0.25">
      <c r="A4597">
        <v>2072838</v>
      </c>
      <c r="B4597">
        <v>1</v>
      </c>
      <c r="C4597" t="s">
        <v>81</v>
      </c>
      <c r="D4597" t="s">
        <v>115</v>
      </c>
      <c r="E4597" t="s">
        <v>158</v>
      </c>
      <c r="F4597" t="s">
        <v>13352</v>
      </c>
      <c r="G4597" t="s">
        <v>1160</v>
      </c>
      <c r="H4597" t="s">
        <v>143</v>
      </c>
      <c r="I4597" t="s">
        <v>135</v>
      </c>
      <c r="J4597" t="s">
        <v>136</v>
      </c>
      <c r="K4597" t="s">
        <v>137</v>
      </c>
      <c r="L4597" t="s">
        <v>13353</v>
      </c>
      <c r="M4597" t="s">
        <v>13354</v>
      </c>
      <c r="N4597">
        <v>0.763055555</v>
      </c>
      <c r="O4597">
        <v>0</v>
      </c>
      <c r="P4597">
        <v>28</v>
      </c>
      <c r="Q4597">
        <v>0</v>
      </c>
      <c r="R4597">
        <v>0</v>
      </c>
      <c r="S4597">
        <v>0</v>
      </c>
      <c r="T4597">
        <v>2</v>
      </c>
      <c r="U4597">
        <v>0</v>
      </c>
      <c r="V4597">
        <v>0</v>
      </c>
      <c r="W4597">
        <v>0</v>
      </c>
      <c r="X4597">
        <v>2.6417272834439531</v>
      </c>
      <c r="Y4597">
        <v>0</v>
      </c>
      <c r="Z4597">
        <v>0</v>
      </c>
      <c r="AA4597">
        <v>0</v>
      </c>
      <c r="AB4597">
        <v>0.34449351893719776</v>
      </c>
      <c r="AC4597">
        <v>0</v>
      </c>
      <c r="AD4597">
        <v>0</v>
      </c>
      <c r="AE4597">
        <v>2.9862208023811507</v>
      </c>
    </row>
    <row r="4598" spans="1:31" x14ac:dyDescent="0.25">
      <c r="A4598">
        <v>2072839</v>
      </c>
      <c r="B4598">
        <v>1</v>
      </c>
      <c r="C4598" t="s">
        <v>80</v>
      </c>
      <c r="D4598" t="s">
        <v>83</v>
      </c>
      <c r="E4598" t="s">
        <v>177</v>
      </c>
      <c r="F4598" t="s">
        <v>13355</v>
      </c>
      <c r="G4598" t="s">
        <v>196</v>
      </c>
      <c r="H4598" t="s">
        <v>143</v>
      </c>
      <c r="I4598" t="s">
        <v>135</v>
      </c>
      <c r="J4598" t="s">
        <v>136</v>
      </c>
      <c r="K4598" t="s">
        <v>137</v>
      </c>
      <c r="L4598" t="s">
        <v>13356</v>
      </c>
      <c r="M4598" t="s">
        <v>13357</v>
      </c>
      <c r="N4598">
        <v>0.67166666600000002</v>
      </c>
      <c r="O4598">
        <v>0</v>
      </c>
      <c r="P4598">
        <v>4</v>
      </c>
      <c r="Q4598">
        <v>0</v>
      </c>
      <c r="R4598">
        <v>0</v>
      </c>
      <c r="S4598">
        <v>0</v>
      </c>
      <c r="T4598">
        <v>0</v>
      </c>
      <c r="U4598">
        <v>0</v>
      </c>
      <c r="V4598">
        <v>0</v>
      </c>
      <c r="W4598">
        <v>0</v>
      </c>
      <c r="X4598">
        <v>0.92732808298047764</v>
      </c>
      <c r="Y4598">
        <v>0</v>
      </c>
      <c r="Z4598">
        <v>0</v>
      </c>
      <c r="AA4598">
        <v>0</v>
      </c>
      <c r="AB4598">
        <v>0</v>
      </c>
      <c r="AC4598">
        <v>0</v>
      </c>
      <c r="AD4598">
        <v>0</v>
      </c>
      <c r="AE4598">
        <v>0.92732808298047764</v>
      </c>
    </row>
    <row r="4599" spans="1:31" x14ac:dyDescent="0.25">
      <c r="A4599">
        <v>2072840</v>
      </c>
      <c r="B4599">
        <v>1</v>
      </c>
      <c r="C4599" t="s">
        <v>80</v>
      </c>
      <c r="D4599" t="s">
        <v>90</v>
      </c>
      <c r="E4599" t="s">
        <v>177</v>
      </c>
      <c r="F4599" t="s">
        <v>13358</v>
      </c>
      <c r="G4599" t="s">
        <v>196</v>
      </c>
      <c r="H4599" t="s">
        <v>143</v>
      </c>
      <c r="I4599" t="s">
        <v>135</v>
      </c>
      <c r="J4599" t="s">
        <v>136</v>
      </c>
      <c r="K4599" t="s">
        <v>137</v>
      </c>
      <c r="L4599" t="s">
        <v>13359</v>
      </c>
      <c r="M4599" t="s">
        <v>13360</v>
      </c>
      <c r="N4599">
        <v>1.5147222220000001</v>
      </c>
      <c r="O4599">
        <v>0</v>
      </c>
      <c r="P4599">
        <v>0</v>
      </c>
      <c r="Q4599">
        <v>0</v>
      </c>
      <c r="R4599">
        <v>0</v>
      </c>
      <c r="S4599">
        <v>0</v>
      </c>
      <c r="T4599">
        <v>2</v>
      </c>
      <c r="U4599">
        <v>0</v>
      </c>
      <c r="V4599">
        <v>0</v>
      </c>
      <c r="W4599">
        <v>0</v>
      </c>
      <c r="X4599">
        <v>0</v>
      </c>
      <c r="Y4599">
        <v>0</v>
      </c>
      <c r="Z4599">
        <v>0</v>
      </c>
      <c r="AA4599">
        <v>0</v>
      </c>
      <c r="AB4599">
        <v>1.5543136084011859</v>
      </c>
      <c r="AC4599">
        <v>0</v>
      </c>
      <c r="AD4599">
        <v>0</v>
      </c>
      <c r="AE4599">
        <v>1.5543136084011859</v>
      </c>
    </row>
    <row r="4600" spans="1:31" x14ac:dyDescent="0.25">
      <c r="A4600">
        <v>2072843</v>
      </c>
      <c r="B4600">
        <v>1</v>
      </c>
      <c r="C4600" t="s">
        <v>80</v>
      </c>
      <c r="D4600" t="s">
        <v>108</v>
      </c>
      <c r="E4600" t="s">
        <v>177</v>
      </c>
      <c r="F4600" t="s">
        <v>13361</v>
      </c>
      <c r="G4600" t="s">
        <v>183</v>
      </c>
      <c r="H4600" t="s">
        <v>143</v>
      </c>
      <c r="I4600" t="s">
        <v>135</v>
      </c>
      <c r="J4600" t="s">
        <v>136</v>
      </c>
      <c r="K4600" t="s">
        <v>137</v>
      </c>
      <c r="L4600" t="s">
        <v>13362</v>
      </c>
      <c r="M4600" t="s">
        <v>13363</v>
      </c>
      <c r="N4600">
        <v>2.733055555</v>
      </c>
      <c r="O4600">
        <v>0</v>
      </c>
      <c r="P4600">
        <v>1</v>
      </c>
      <c r="Q4600">
        <v>0</v>
      </c>
      <c r="R4600">
        <v>0</v>
      </c>
      <c r="S4600">
        <v>0</v>
      </c>
      <c r="T4600">
        <v>0</v>
      </c>
      <c r="U4600">
        <v>0</v>
      </c>
      <c r="V4600">
        <v>0</v>
      </c>
      <c r="W4600">
        <v>0</v>
      </c>
      <c r="X4600">
        <v>2.8509700745225006E-3</v>
      </c>
      <c r="Y4600">
        <v>0</v>
      </c>
      <c r="Z4600">
        <v>0</v>
      </c>
      <c r="AA4600">
        <v>0</v>
      </c>
      <c r="AB4600">
        <v>0</v>
      </c>
      <c r="AC4600">
        <v>0</v>
      </c>
      <c r="AD4600">
        <v>0</v>
      </c>
      <c r="AE4600">
        <v>2.8509700745225006E-3</v>
      </c>
    </row>
    <row r="4601" spans="1:31" x14ac:dyDescent="0.25">
      <c r="A4601">
        <v>2072844</v>
      </c>
      <c r="B4601">
        <v>1</v>
      </c>
      <c r="C4601" t="s">
        <v>80</v>
      </c>
      <c r="D4601" t="s">
        <v>98</v>
      </c>
      <c r="E4601" t="s">
        <v>177</v>
      </c>
      <c r="F4601" t="s">
        <v>13364</v>
      </c>
      <c r="G4601" t="s">
        <v>183</v>
      </c>
      <c r="H4601" t="s">
        <v>143</v>
      </c>
      <c r="I4601" t="s">
        <v>135</v>
      </c>
      <c r="J4601" t="s">
        <v>136</v>
      </c>
      <c r="K4601" t="s">
        <v>137</v>
      </c>
      <c r="L4601" t="s">
        <v>13365</v>
      </c>
      <c r="M4601" t="s">
        <v>13366</v>
      </c>
      <c r="N4601">
        <v>1.4780555550000001</v>
      </c>
      <c r="O4601">
        <v>0</v>
      </c>
      <c r="P4601">
        <v>0</v>
      </c>
      <c r="Q4601">
        <v>0</v>
      </c>
      <c r="R4601">
        <v>0</v>
      </c>
      <c r="S4601">
        <v>0</v>
      </c>
      <c r="T4601">
        <v>9</v>
      </c>
      <c r="U4601">
        <v>0</v>
      </c>
      <c r="V4601">
        <v>0</v>
      </c>
      <c r="W4601">
        <v>0</v>
      </c>
      <c r="X4601">
        <v>0</v>
      </c>
      <c r="Y4601">
        <v>0</v>
      </c>
      <c r="Z4601">
        <v>0</v>
      </c>
      <c r="AA4601">
        <v>0</v>
      </c>
      <c r="AB4601">
        <v>24.760540766838393</v>
      </c>
      <c r="AC4601">
        <v>0</v>
      </c>
      <c r="AD4601">
        <v>0</v>
      </c>
      <c r="AE4601">
        <v>24.760540766838393</v>
      </c>
    </row>
    <row r="4602" spans="1:31" x14ac:dyDescent="0.25">
      <c r="A4602">
        <v>2072850</v>
      </c>
      <c r="B4602">
        <v>1</v>
      </c>
      <c r="C4602" t="s">
        <v>81</v>
      </c>
      <c r="D4602" t="s">
        <v>118</v>
      </c>
      <c r="E4602" t="s">
        <v>131</v>
      </c>
      <c r="F4602" t="s">
        <v>13367</v>
      </c>
      <c r="G4602" t="s">
        <v>133</v>
      </c>
      <c r="H4602" t="s">
        <v>134</v>
      </c>
      <c r="I4602" t="s">
        <v>135</v>
      </c>
      <c r="J4602" t="s">
        <v>136</v>
      </c>
      <c r="K4602" t="s">
        <v>137</v>
      </c>
      <c r="L4602" t="s">
        <v>13368</v>
      </c>
      <c r="M4602" t="s">
        <v>13369</v>
      </c>
      <c r="N4602">
        <v>1.3252777769999999</v>
      </c>
      <c r="O4602">
        <v>0</v>
      </c>
      <c r="P4602">
        <v>373</v>
      </c>
      <c r="Q4602">
        <v>0</v>
      </c>
      <c r="R4602">
        <v>12</v>
      </c>
      <c r="S4602">
        <v>0</v>
      </c>
      <c r="T4602">
        <v>44</v>
      </c>
      <c r="U4602">
        <v>0</v>
      </c>
      <c r="V4602">
        <v>0</v>
      </c>
      <c r="W4602">
        <v>0</v>
      </c>
      <c r="X4602">
        <v>39.359966710467532</v>
      </c>
      <c r="Y4602">
        <v>0</v>
      </c>
      <c r="Z4602">
        <v>5.9531831022238677</v>
      </c>
      <c r="AA4602">
        <v>0</v>
      </c>
      <c r="AB4602">
        <v>15.316855181488874</v>
      </c>
      <c r="AC4602">
        <v>0</v>
      </c>
      <c r="AD4602">
        <v>0</v>
      </c>
      <c r="AE4602">
        <v>60.630004994180275</v>
      </c>
    </row>
    <row r="4603" spans="1:31" x14ac:dyDescent="0.25">
      <c r="A4603">
        <v>2072853</v>
      </c>
      <c r="B4603">
        <v>1</v>
      </c>
      <c r="C4603" t="s">
        <v>81</v>
      </c>
      <c r="D4603" t="s">
        <v>119</v>
      </c>
      <c r="E4603" t="s">
        <v>177</v>
      </c>
      <c r="F4603" t="s">
        <v>13370</v>
      </c>
      <c r="G4603" t="s">
        <v>183</v>
      </c>
      <c r="H4603" t="s">
        <v>143</v>
      </c>
      <c r="I4603" t="s">
        <v>135</v>
      </c>
      <c r="J4603" t="s">
        <v>136</v>
      </c>
      <c r="K4603" t="s">
        <v>137</v>
      </c>
      <c r="L4603" t="s">
        <v>13371</v>
      </c>
      <c r="M4603" t="s">
        <v>13372</v>
      </c>
      <c r="N4603">
        <v>1.856666666</v>
      </c>
      <c r="O4603">
        <v>0</v>
      </c>
      <c r="P4603">
        <v>1</v>
      </c>
      <c r="Q4603">
        <v>0</v>
      </c>
      <c r="R4603">
        <v>0</v>
      </c>
      <c r="S4603">
        <v>0</v>
      </c>
      <c r="T4603">
        <v>0</v>
      </c>
      <c r="U4603">
        <v>0</v>
      </c>
      <c r="V4603">
        <v>0</v>
      </c>
      <c r="W4603">
        <v>0</v>
      </c>
      <c r="X4603">
        <v>0.22382751173899448</v>
      </c>
      <c r="Y4603">
        <v>0</v>
      </c>
      <c r="Z4603">
        <v>0</v>
      </c>
      <c r="AA4603">
        <v>0</v>
      </c>
      <c r="AB4603">
        <v>0</v>
      </c>
      <c r="AC4603">
        <v>0</v>
      </c>
      <c r="AD4603">
        <v>0</v>
      </c>
      <c r="AE4603">
        <v>0.22382751173899448</v>
      </c>
    </row>
    <row r="4604" spans="1:31" x14ac:dyDescent="0.25">
      <c r="A4604">
        <v>2072855</v>
      </c>
      <c r="B4604">
        <v>1</v>
      </c>
      <c r="C4604" t="s">
        <v>81</v>
      </c>
      <c r="D4604" t="s">
        <v>117</v>
      </c>
      <c r="E4604" t="s">
        <v>177</v>
      </c>
      <c r="F4604" t="s">
        <v>13373</v>
      </c>
      <c r="G4604" t="s">
        <v>183</v>
      </c>
      <c r="H4604" t="s">
        <v>143</v>
      </c>
      <c r="I4604" t="s">
        <v>135</v>
      </c>
      <c r="J4604" t="s">
        <v>136</v>
      </c>
      <c r="K4604" t="s">
        <v>137</v>
      </c>
      <c r="L4604" t="s">
        <v>13374</v>
      </c>
      <c r="M4604" t="s">
        <v>13375</v>
      </c>
      <c r="N4604">
        <v>2.3955555550000001</v>
      </c>
      <c r="O4604">
        <v>0</v>
      </c>
      <c r="P4604">
        <v>1</v>
      </c>
      <c r="Q4604">
        <v>0</v>
      </c>
      <c r="R4604">
        <v>0</v>
      </c>
      <c r="S4604">
        <v>0</v>
      </c>
      <c r="T4604">
        <v>0</v>
      </c>
      <c r="U4604">
        <v>0</v>
      </c>
      <c r="V4604">
        <v>0</v>
      </c>
      <c r="W4604">
        <v>0</v>
      </c>
      <c r="X4604">
        <v>0.33217779652880169</v>
      </c>
      <c r="Y4604">
        <v>0</v>
      </c>
      <c r="Z4604">
        <v>0</v>
      </c>
      <c r="AA4604">
        <v>0</v>
      </c>
      <c r="AB4604">
        <v>0</v>
      </c>
      <c r="AC4604">
        <v>0</v>
      </c>
      <c r="AD4604">
        <v>0</v>
      </c>
      <c r="AE4604">
        <v>0.33217779652880169</v>
      </c>
    </row>
    <row r="4605" spans="1:31" x14ac:dyDescent="0.25">
      <c r="A4605">
        <v>2072856</v>
      </c>
      <c r="B4605">
        <v>1</v>
      </c>
      <c r="C4605" t="s">
        <v>80</v>
      </c>
      <c r="D4605" t="s">
        <v>100</v>
      </c>
      <c r="E4605" t="s">
        <v>177</v>
      </c>
      <c r="F4605" t="s">
        <v>13376</v>
      </c>
      <c r="G4605" t="s">
        <v>179</v>
      </c>
      <c r="H4605" t="s">
        <v>143</v>
      </c>
      <c r="I4605" t="s">
        <v>135</v>
      </c>
      <c r="J4605" t="s">
        <v>136</v>
      </c>
      <c r="K4605" t="s">
        <v>137</v>
      </c>
      <c r="L4605" t="s">
        <v>13377</v>
      </c>
      <c r="M4605" t="s">
        <v>13378</v>
      </c>
      <c r="N4605">
        <v>4.0691666660000001</v>
      </c>
      <c r="O4605">
        <v>0</v>
      </c>
      <c r="P4605">
        <v>1</v>
      </c>
      <c r="Q4605">
        <v>0</v>
      </c>
      <c r="R4605">
        <v>0</v>
      </c>
      <c r="S4605">
        <v>0</v>
      </c>
      <c r="T4605">
        <v>0</v>
      </c>
      <c r="U4605">
        <v>0</v>
      </c>
      <c r="V4605">
        <v>0</v>
      </c>
      <c r="W4605">
        <v>0</v>
      </c>
      <c r="X4605">
        <v>0.19620152461075668</v>
      </c>
      <c r="Y4605">
        <v>0</v>
      </c>
      <c r="Z4605">
        <v>0</v>
      </c>
      <c r="AA4605">
        <v>0</v>
      </c>
      <c r="AB4605">
        <v>0</v>
      </c>
      <c r="AC4605">
        <v>0</v>
      </c>
      <c r="AD4605">
        <v>0</v>
      </c>
      <c r="AE4605">
        <v>0.19620152461075668</v>
      </c>
    </row>
    <row r="4606" spans="1:31" x14ac:dyDescent="0.25">
      <c r="A4606">
        <v>2072858</v>
      </c>
      <c r="B4606">
        <v>1</v>
      </c>
      <c r="C4606" t="s">
        <v>80</v>
      </c>
      <c r="D4606" t="s">
        <v>97</v>
      </c>
      <c r="E4606" t="s">
        <v>169</v>
      </c>
      <c r="F4606" t="s">
        <v>13379</v>
      </c>
      <c r="G4606" t="s">
        <v>133</v>
      </c>
      <c r="H4606" t="s">
        <v>134</v>
      </c>
      <c r="I4606" t="s">
        <v>135</v>
      </c>
      <c r="J4606" t="s">
        <v>136</v>
      </c>
      <c r="K4606" t="s">
        <v>137</v>
      </c>
      <c r="L4606" t="s">
        <v>13380</v>
      </c>
      <c r="M4606" t="s">
        <v>13381</v>
      </c>
      <c r="N4606">
        <v>1.6813888880000001</v>
      </c>
      <c r="O4606">
        <v>2</v>
      </c>
      <c r="P4606">
        <v>30</v>
      </c>
      <c r="Q4606">
        <v>0</v>
      </c>
      <c r="R4606">
        <v>0</v>
      </c>
      <c r="S4606">
        <v>0</v>
      </c>
      <c r="T4606">
        <v>1</v>
      </c>
      <c r="U4606">
        <v>0</v>
      </c>
      <c r="V4606">
        <v>0</v>
      </c>
      <c r="W4606">
        <v>189.09173961688117</v>
      </c>
      <c r="X4606">
        <v>64.905793385957324</v>
      </c>
      <c r="Y4606">
        <v>0</v>
      </c>
      <c r="Z4606">
        <v>0</v>
      </c>
      <c r="AA4606">
        <v>0</v>
      </c>
      <c r="AB4606">
        <v>6.3631372220523472</v>
      </c>
      <c r="AC4606">
        <v>0</v>
      </c>
      <c r="AD4606">
        <v>0</v>
      </c>
      <c r="AE4606">
        <v>260.36067022489084</v>
      </c>
    </row>
    <row r="4607" spans="1:31" x14ac:dyDescent="0.25">
      <c r="A4607">
        <v>2072860</v>
      </c>
      <c r="B4607">
        <v>1</v>
      </c>
      <c r="C4607" t="s">
        <v>80</v>
      </c>
      <c r="D4607" t="s">
        <v>99</v>
      </c>
      <c r="E4607" t="s">
        <v>177</v>
      </c>
      <c r="F4607" t="s">
        <v>13382</v>
      </c>
      <c r="G4607" t="s">
        <v>179</v>
      </c>
      <c r="H4607" t="s">
        <v>143</v>
      </c>
      <c r="I4607" t="s">
        <v>135</v>
      </c>
      <c r="J4607" t="s">
        <v>136</v>
      </c>
      <c r="K4607" t="s">
        <v>137</v>
      </c>
      <c r="L4607" t="s">
        <v>13383</v>
      </c>
      <c r="M4607" t="s">
        <v>13384</v>
      </c>
      <c r="N4607">
        <v>5.3075000000000001</v>
      </c>
      <c r="O4607">
        <v>0</v>
      </c>
      <c r="P4607">
        <v>1</v>
      </c>
      <c r="Q4607">
        <v>0</v>
      </c>
      <c r="R4607">
        <v>0</v>
      </c>
      <c r="S4607">
        <v>0</v>
      </c>
      <c r="T4607">
        <v>0</v>
      </c>
      <c r="U4607">
        <v>0</v>
      </c>
      <c r="V4607">
        <v>0</v>
      </c>
      <c r="W4607">
        <v>0</v>
      </c>
      <c r="X4607">
        <v>0.80038611110221569</v>
      </c>
      <c r="Y4607">
        <v>0</v>
      </c>
      <c r="Z4607">
        <v>0</v>
      </c>
      <c r="AA4607">
        <v>0</v>
      </c>
      <c r="AB4607">
        <v>0</v>
      </c>
      <c r="AC4607">
        <v>0</v>
      </c>
      <c r="AD4607">
        <v>0</v>
      </c>
      <c r="AE4607">
        <v>0.80038611110221569</v>
      </c>
    </row>
    <row r="4608" spans="1:31" x14ac:dyDescent="0.25">
      <c r="A4608">
        <v>2072862</v>
      </c>
      <c r="B4608">
        <v>1</v>
      </c>
      <c r="C4608" t="s">
        <v>81</v>
      </c>
      <c r="D4608" t="s">
        <v>112</v>
      </c>
      <c r="E4608" t="s">
        <v>177</v>
      </c>
      <c r="F4608" t="s">
        <v>13385</v>
      </c>
      <c r="G4608" t="s">
        <v>179</v>
      </c>
      <c r="H4608" t="s">
        <v>143</v>
      </c>
      <c r="I4608" t="s">
        <v>135</v>
      </c>
      <c r="J4608" t="s">
        <v>136</v>
      </c>
      <c r="K4608" t="s">
        <v>137</v>
      </c>
      <c r="L4608" t="s">
        <v>13386</v>
      </c>
      <c r="M4608" t="s">
        <v>13387</v>
      </c>
      <c r="N4608">
        <v>2.3822222219999998</v>
      </c>
      <c r="O4608">
        <v>0</v>
      </c>
      <c r="P4608">
        <v>10</v>
      </c>
      <c r="Q4608">
        <v>0</v>
      </c>
      <c r="R4608">
        <v>0</v>
      </c>
      <c r="S4608">
        <v>0</v>
      </c>
      <c r="T4608">
        <v>0</v>
      </c>
      <c r="U4608">
        <v>0</v>
      </c>
      <c r="V4608">
        <v>0</v>
      </c>
      <c r="W4608">
        <v>0</v>
      </c>
      <c r="X4608">
        <v>5.1719504512901917</v>
      </c>
      <c r="Y4608">
        <v>0</v>
      </c>
      <c r="Z4608">
        <v>0</v>
      </c>
      <c r="AA4608">
        <v>0</v>
      </c>
      <c r="AB4608">
        <v>0</v>
      </c>
      <c r="AC4608">
        <v>0</v>
      </c>
      <c r="AD4608">
        <v>0</v>
      </c>
      <c r="AE4608">
        <v>5.1719504512901917</v>
      </c>
    </row>
    <row r="4609" spans="1:31" x14ac:dyDescent="0.25">
      <c r="A4609">
        <v>2072863</v>
      </c>
      <c r="B4609">
        <v>1</v>
      </c>
      <c r="C4609" t="s">
        <v>81</v>
      </c>
      <c r="D4609" t="s">
        <v>118</v>
      </c>
      <c r="E4609" t="s">
        <v>169</v>
      </c>
      <c r="F4609" t="s">
        <v>7230</v>
      </c>
      <c r="G4609" t="s">
        <v>171</v>
      </c>
      <c r="H4609" t="s">
        <v>134</v>
      </c>
      <c r="I4609" t="s">
        <v>135</v>
      </c>
      <c r="J4609" t="s">
        <v>136</v>
      </c>
      <c r="K4609" t="s">
        <v>137</v>
      </c>
      <c r="L4609" t="s">
        <v>13388</v>
      </c>
      <c r="M4609" t="s">
        <v>13389</v>
      </c>
      <c r="N4609">
        <v>0.936111111</v>
      </c>
      <c r="O4609">
        <v>0</v>
      </c>
      <c r="P4609">
        <v>405</v>
      </c>
      <c r="Q4609">
        <v>0</v>
      </c>
      <c r="R4609">
        <v>8</v>
      </c>
      <c r="S4609">
        <v>0</v>
      </c>
      <c r="T4609">
        <v>23</v>
      </c>
      <c r="U4609">
        <v>0</v>
      </c>
      <c r="V4609">
        <v>1</v>
      </c>
      <c r="W4609">
        <v>0</v>
      </c>
      <c r="X4609">
        <v>81.015116590736213</v>
      </c>
      <c r="Y4609">
        <v>0</v>
      </c>
      <c r="Z4609">
        <v>8.672715232743041</v>
      </c>
      <c r="AA4609">
        <v>0</v>
      </c>
      <c r="AB4609">
        <v>7.5708939818106131</v>
      </c>
      <c r="AC4609">
        <v>0</v>
      </c>
      <c r="AD4609">
        <v>6.6291730865585423</v>
      </c>
      <c r="AE4609">
        <v>103.88789889184841</v>
      </c>
    </row>
    <row r="4610" spans="1:31" x14ac:dyDescent="0.25">
      <c r="A4610">
        <v>2072864</v>
      </c>
      <c r="B4610">
        <v>1</v>
      </c>
      <c r="C4610" t="s">
        <v>81</v>
      </c>
      <c r="D4610" t="s">
        <v>126</v>
      </c>
      <c r="E4610" t="s">
        <v>140</v>
      </c>
      <c r="F4610" t="s">
        <v>13390</v>
      </c>
      <c r="G4610" t="s">
        <v>142</v>
      </c>
      <c r="H4610" t="s">
        <v>143</v>
      </c>
      <c r="I4610" t="s">
        <v>135</v>
      </c>
      <c r="J4610" t="s">
        <v>136</v>
      </c>
      <c r="K4610" t="s">
        <v>137</v>
      </c>
      <c r="L4610" t="s">
        <v>13391</v>
      </c>
      <c r="M4610" t="s">
        <v>13392</v>
      </c>
      <c r="N4610">
        <v>1.7122222220000001</v>
      </c>
      <c r="O4610">
        <v>0</v>
      </c>
      <c r="P4610">
        <v>16</v>
      </c>
      <c r="Q4610">
        <v>0</v>
      </c>
      <c r="R4610">
        <v>5</v>
      </c>
      <c r="S4610">
        <v>0</v>
      </c>
      <c r="T4610">
        <v>0</v>
      </c>
      <c r="U4610">
        <v>0</v>
      </c>
      <c r="V4610">
        <v>0</v>
      </c>
      <c r="W4610">
        <v>0</v>
      </c>
      <c r="X4610">
        <v>2.0352043219556157</v>
      </c>
      <c r="Y4610">
        <v>0</v>
      </c>
      <c r="Z4610">
        <v>3.6237004010618246</v>
      </c>
      <c r="AA4610">
        <v>0</v>
      </c>
      <c r="AB4610">
        <v>0</v>
      </c>
      <c r="AC4610">
        <v>0</v>
      </c>
      <c r="AD4610">
        <v>0</v>
      </c>
      <c r="AE4610">
        <v>5.6589047230174403</v>
      </c>
    </row>
    <row r="4611" spans="1:31" x14ac:dyDescent="0.25">
      <c r="A4611">
        <v>2072867</v>
      </c>
      <c r="B4611">
        <v>1</v>
      </c>
      <c r="C4611" t="s">
        <v>81</v>
      </c>
      <c r="D4611" t="s">
        <v>112</v>
      </c>
      <c r="E4611" t="s">
        <v>177</v>
      </c>
      <c r="F4611" t="s">
        <v>13393</v>
      </c>
      <c r="G4611" t="s">
        <v>183</v>
      </c>
      <c r="H4611" t="s">
        <v>143</v>
      </c>
      <c r="I4611" t="s">
        <v>135</v>
      </c>
      <c r="J4611" t="s">
        <v>136</v>
      </c>
      <c r="K4611" t="s">
        <v>137</v>
      </c>
      <c r="L4611" t="s">
        <v>13394</v>
      </c>
      <c r="M4611" t="s">
        <v>13395</v>
      </c>
      <c r="N4611">
        <v>1.352777777</v>
      </c>
      <c r="O4611">
        <v>0</v>
      </c>
      <c r="P4611">
        <v>1</v>
      </c>
      <c r="Q4611">
        <v>0</v>
      </c>
      <c r="R4611">
        <v>0</v>
      </c>
      <c r="S4611">
        <v>0</v>
      </c>
      <c r="T4611">
        <v>0</v>
      </c>
      <c r="U4611">
        <v>0</v>
      </c>
      <c r="V4611">
        <v>0</v>
      </c>
      <c r="W4611">
        <v>0</v>
      </c>
      <c r="X4611">
        <v>0.39956481678041117</v>
      </c>
      <c r="Y4611">
        <v>0</v>
      </c>
      <c r="Z4611">
        <v>0</v>
      </c>
      <c r="AA4611">
        <v>0</v>
      </c>
      <c r="AB4611">
        <v>0</v>
      </c>
      <c r="AC4611">
        <v>0</v>
      </c>
      <c r="AD4611">
        <v>0</v>
      </c>
      <c r="AE4611">
        <v>0.39956481678041117</v>
      </c>
    </row>
    <row r="4612" spans="1:31" x14ac:dyDescent="0.25">
      <c r="A4612">
        <v>2072868</v>
      </c>
      <c r="B4612">
        <v>1</v>
      </c>
      <c r="C4612" t="s">
        <v>80</v>
      </c>
      <c r="D4612" t="s">
        <v>106</v>
      </c>
      <c r="E4612" t="s">
        <v>146</v>
      </c>
      <c r="F4612" t="s">
        <v>3227</v>
      </c>
      <c r="G4612" t="s">
        <v>513</v>
      </c>
      <c r="H4612" t="s">
        <v>134</v>
      </c>
      <c r="I4612" t="s">
        <v>135</v>
      </c>
      <c r="J4612" t="s">
        <v>136</v>
      </c>
      <c r="K4612" t="s">
        <v>137</v>
      </c>
      <c r="L4612" t="s">
        <v>13396</v>
      </c>
      <c r="M4612" t="s">
        <v>13397</v>
      </c>
      <c r="N4612">
        <v>0.29194444400000003</v>
      </c>
      <c r="O4612">
        <v>0</v>
      </c>
      <c r="P4612">
        <v>7</v>
      </c>
      <c r="Q4612">
        <v>29</v>
      </c>
      <c r="R4612">
        <v>55</v>
      </c>
      <c r="S4612">
        <v>9</v>
      </c>
      <c r="T4612">
        <v>12</v>
      </c>
      <c r="U4612">
        <v>1</v>
      </c>
      <c r="V4612">
        <v>0</v>
      </c>
      <c r="W4612">
        <v>0</v>
      </c>
      <c r="X4612">
        <v>1.5877400895832026</v>
      </c>
      <c r="Y4612">
        <v>37.671292133136163</v>
      </c>
      <c r="Z4612">
        <v>52.760559024820786</v>
      </c>
      <c r="AA4612">
        <v>12.675943522661616</v>
      </c>
      <c r="AB4612">
        <v>18.441589337365134</v>
      </c>
      <c r="AC4612">
        <v>4.6937692526296502</v>
      </c>
      <c r="AD4612">
        <v>0</v>
      </c>
      <c r="AE4612">
        <v>127.83089336019654</v>
      </c>
    </row>
    <row r="4613" spans="1:31" x14ac:dyDescent="0.25">
      <c r="A4613">
        <v>2072869</v>
      </c>
      <c r="B4613">
        <v>1</v>
      </c>
      <c r="C4613" t="s">
        <v>81</v>
      </c>
      <c r="D4613" t="s">
        <v>115</v>
      </c>
      <c r="E4613" t="s">
        <v>158</v>
      </c>
      <c r="F4613" t="s">
        <v>13398</v>
      </c>
      <c r="G4613" t="s">
        <v>1283</v>
      </c>
      <c r="H4613" t="s">
        <v>143</v>
      </c>
      <c r="I4613" t="s">
        <v>135</v>
      </c>
      <c r="J4613" t="s">
        <v>136</v>
      </c>
      <c r="K4613" t="s">
        <v>137</v>
      </c>
      <c r="L4613" t="s">
        <v>13399</v>
      </c>
      <c r="M4613" t="s">
        <v>13400</v>
      </c>
      <c r="N4613">
        <v>4.7205555549999998</v>
      </c>
      <c r="O4613">
        <v>0</v>
      </c>
      <c r="P4613">
        <v>22</v>
      </c>
      <c r="Q4613">
        <v>0</v>
      </c>
      <c r="R4613">
        <v>0</v>
      </c>
      <c r="S4613">
        <v>0</v>
      </c>
      <c r="T4613">
        <v>4</v>
      </c>
      <c r="U4613">
        <v>0</v>
      </c>
      <c r="V4613">
        <v>0</v>
      </c>
      <c r="W4613">
        <v>0</v>
      </c>
      <c r="X4613">
        <v>7.5054133302893566</v>
      </c>
      <c r="Y4613">
        <v>0</v>
      </c>
      <c r="Z4613">
        <v>0</v>
      </c>
      <c r="AA4613">
        <v>0</v>
      </c>
      <c r="AB4613">
        <v>0.58806332086606661</v>
      </c>
      <c r="AC4613">
        <v>0</v>
      </c>
      <c r="AD4613">
        <v>0</v>
      </c>
      <c r="AE4613">
        <v>8.0934766511554237</v>
      </c>
    </row>
    <row r="4614" spans="1:31" x14ac:dyDescent="0.25">
      <c r="A4614">
        <v>2072872</v>
      </c>
      <c r="B4614">
        <v>1</v>
      </c>
      <c r="C4614" t="s">
        <v>81</v>
      </c>
      <c r="D4614" t="s">
        <v>128</v>
      </c>
      <c r="E4614" t="s">
        <v>158</v>
      </c>
      <c r="F4614" t="s">
        <v>13401</v>
      </c>
      <c r="G4614" t="s">
        <v>160</v>
      </c>
      <c r="H4614" t="s">
        <v>143</v>
      </c>
      <c r="I4614" t="s">
        <v>135</v>
      </c>
      <c r="J4614" t="s">
        <v>136</v>
      </c>
      <c r="K4614" t="s">
        <v>137</v>
      </c>
      <c r="L4614" t="s">
        <v>13402</v>
      </c>
      <c r="M4614" t="s">
        <v>13403</v>
      </c>
      <c r="N4614">
        <v>4.9988888879999998</v>
      </c>
      <c r="O4614">
        <v>0</v>
      </c>
      <c r="P4614">
        <v>79</v>
      </c>
      <c r="Q4614">
        <v>0</v>
      </c>
      <c r="R4614">
        <v>0</v>
      </c>
      <c r="S4614">
        <v>0</v>
      </c>
      <c r="T4614">
        <v>6</v>
      </c>
      <c r="U4614">
        <v>0</v>
      </c>
      <c r="V4614">
        <v>0</v>
      </c>
      <c r="W4614">
        <v>0</v>
      </c>
      <c r="X4614">
        <v>95.401577571232977</v>
      </c>
      <c r="Y4614">
        <v>0</v>
      </c>
      <c r="Z4614">
        <v>0</v>
      </c>
      <c r="AA4614">
        <v>0</v>
      </c>
      <c r="AB4614">
        <v>29.83565934382419</v>
      </c>
      <c r="AC4614">
        <v>0</v>
      </c>
      <c r="AD4614">
        <v>0</v>
      </c>
      <c r="AE4614">
        <v>125.23723691505717</v>
      </c>
    </row>
    <row r="4615" spans="1:31" x14ac:dyDescent="0.25">
      <c r="A4615">
        <v>2072873</v>
      </c>
      <c r="B4615">
        <v>1</v>
      </c>
      <c r="C4615" t="s">
        <v>80</v>
      </c>
      <c r="D4615" t="s">
        <v>100</v>
      </c>
      <c r="E4615" t="s">
        <v>158</v>
      </c>
      <c r="F4615" t="s">
        <v>13404</v>
      </c>
      <c r="G4615" t="s">
        <v>160</v>
      </c>
      <c r="H4615" t="s">
        <v>143</v>
      </c>
      <c r="I4615" t="s">
        <v>135</v>
      </c>
      <c r="J4615" t="s">
        <v>136</v>
      </c>
      <c r="K4615" t="s">
        <v>137</v>
      </c>
      <c r="L4615" t="s">
        <v>13405</v>
      </c>
      <c r="M4615" t="s">
        <v>13406</v>
      </c>
      <c r="N4615">
        <v>3.267222222</v>
      </c>
      <c r="O4615">
        <v>0</v>
      </c>
      <c r="P4615">
        <v>26</v>
      </c>
      <c r="Q4615">
        <v>0</v>
      </c>
      <c r="R4615">
        <v>9</v>
      </c>
      <c r="S4615">
        <v>0</v>
      </c>
      <c r="T4615">
        <v>3</v>
      </c>
      <c r="U4615">
        <v>0</v>
      </c>
      <c r="V4615">
        <v>0</v>
      </c>
      <c r="W4615">
        <v>0</v>
      </c>
      <c r="X4615">
        <v>14.887036339522101</v>
      </c>
      <c r="Y4615">
        <v>0</v>
      </c>
      <c r="Z4615">
        <v>2.9441393919641916</v>
      </c>
      <c r="AA4615">
        <v>0</v>
      </c>
      <c r="AB4615">
        <v>5.0665624400324392</v>
      </c>
      <c r="AC4615">
        <v>0</v>
      </c>
      <c r="AD4615">
        <v>0</v>
      </c>
      <c r="AE4615">
        <v>22.897738171518732</v>
      </c>
    </row>
    <row r="4616" spans="1:31" x14ac:dyDescent="0.25">
      <c r="A4616">
        <v>2072875</v>
      </c>
      <c r="B4616">
        <v>1</v>
      </c>
      <c r="C4616" t="s">
        <v>81</v>
      </c>
      <c r="D4616" t="s">
        <v>125</v>
      </c>
      <c r="E4616" t="s">
        <v>158</v>
      </c>
      <c r="F4616" t="s">
        <v>13407</v>
      </c>
      <c r="G4616" t="s">
        <v>160</v>
      </c>
      <c r="H4616" t="s">
        <v>143</v>
      </c>
      <c r="I4616" t="s">
        <v>135</v>
      </c>
      <c r="J4616" t="s">
        <v>136</v>
      </c>
      <c r="K4616" t="s">
        <v>137</v>
      </c>
      <c r="L4616" t="s">
        <v>13408</v>
      </c>
      <c r="M4616" t="s">
        <v>13409</v>
      </c>
      <c r="N4616">
        <v>1.295555555</v>
      </c>
      <c r="O4616">
        <v>0</v>
      </c>
      <c r="P4616">
        <v>22</v>
      </c>
      <c r="Q4616">
        <v>0</v>
      </c>
      <c r="R4616">
        <v>0</v>
      </c>
      <c r="S4616">
        <v>0</v>
      </c>
      <c r="T4616">
        <v>1</v>
      </c>
      <c r="U4616">
        <v>0</v>
      </c>
      <c r="V4616">
        <v>0</v>
      </c>
      <c r="W4616">
        <v>0</v>
      </c>
      <c r="X4616">
        <v>5.9049086061010012</v>
      </c>
      <c r="Y4616">
        <v>0</v>
      </c>
      <c r="Z4616">
        <v>0</v>
      </c>
      <c r="AA4616">
        <v>0</v>
      </c>
      <c r="AB4616">
        <v>0.44961986832000006</v>
      </c>
      <c r="AC4616">
        <v>0</v>
      </c>
      <c r="AD4616">
        <v>0</v>
      </c>
      <c r="AE4616">
        <v>6.3545284744210013</v>
      </c>
    </row>
    <row r="4617" spans="1:31" x14ac:dyDescent="0.25">
      <c r="A4617">
        <v>2072876</v>
      </c>
      <c r="B4617">
        <v>1</v>
      </c>
      <c r="C4617" t="s">
        <v>81</v>
      </c>
      <c r="D4617" t="s">
        <v>120</v>
      </c>
      <c r="E4617" t="s">
        <v>131</v>
      </c>
      <c r="F4617" t="s">
        <v>13410</v>
      </c>
      <c r="G4617" t="s">
        <v>133</v>
      </c>
      <c r="H4617" t="s">
        <v>134</v>
      </c>
      <c r="I4617" t="s">
        <v>135</v>
      </c>
      <c r="J4617" t="s">
        <v>136</v>
      </c>
      <c r="K4617" t="s">
        <v>137</v>
      </c>
      <c r="L4617" t="s">
        <v>13411</v>
      </c>
      <c r="M4617" t="s">
        <v>13412</v>
      </c>
      <c r="N4617">
        <v>0.59888888799999995</v>
      </c>
      <c r="O4617">
        <v>0</v>
      </c>
      <c r="P4617">
        <v>589</v>
      </c>
      <c r="Q4617">
        <v>7</v>
      </c>
      <c r="R4617">
        <v>12</v>
      </c>
      <c r="S4617">
        <v>3</v>
      </c>
      <c r="T4617">
        <v>59</v>
      </c>
      <c r="U4617">
        <v>2</v>
      </c>
      <c r="V4617">
        <v>0</v>
      </c>
      <c r="W4617">
        <v>0</v>
      </c>
      <c r="X4617">
        <v>72.00239431883486</v>
      </c>
      <c r="Y4617">
        <v>6.8917799487974127</v>
      </c>
      <c r="Z4617">
        <v>3.6382570471711579</v>
      </c>
      <c r="AA4617">
        <v>5.7448966118000442</v>
      </c>
      <c r="AB4617">
        <v>30.017108514670721</v>
      </c>
      <c r="AC4617">
        <v>135.13950217159595</v>
      </c>
      <c r="AD4617">
        <v>0</v>
      </c>
      <c r="AE4617">
        <v>253.43393861287012</v>
      </c>
    </row>
    <row r="4618" spans="1:31" x14ac:dyDescent="0.25">
      <c r="A4618">
        <v>2072878</v>
      </c>
      <c r="B4618">
        <v>1</v>
      </c>
      <c r="C4618" t="s">
        <v>80</v>
      </c>
      <c r="D4618" t="s">
        <v>91</v>
      </c>
      <c r="E4618" t="s">
        <v>169</v>
      </c>
      <c r="F4618" t="s">
        <v>13413</v>
      </c>
      <c r="G4618" t="s">
        <v>13414</v>
      </c>
      <c r="H4618" t="s">
        <v>134</v>
      </c>
      <c r="I4618" t="s">
        <v>135</v>
      </c>
      <c r="J4618" t="s">
        <v>136</v>
      </c>
      <c r="K4618" t="s">
        <v>137</v>
      </c>
      <c r="L4618" t="s">
        <v>13415</v>
      </c>
      <c r="M4618" t="s">
        <v>13416</v>
      </c>
      <c r="N4618">
        <v>0.76333333299999995</v>
      </c>
      <c r="O4618">
        <v>0</v>
      </c>
      <c r="P4618">
        <v>6</v>
      </c>
      <c r="Q4618">
        <v>0</v>
      </c>
      <c r="R4618">
        <v>17</v>
      </c>
      <c r="S4618">
        <v>0</v>
      </c>
      <c r="T4618">
        <v>3</v>
      </c>
      <c r="U4618">
        <v>0</v>
      </c>
      <c r="V4618">
        <v>0</v>
      </c>
      <c r="W4618">
        <v>0</v>
      </c>
      <c r="X4618">
        <v>1.2341694723021599</v>
      </c>
      <c r="Y4618">
        <v>0</v>
      </c>
      <c r="Z4618">
        <v>6.3045546596122328</v>
      </c>
      <c r="AA4618">
        <v>0</v>
      </c>
      <c r="AB4618">
        <v>1.0325901168885068</v>
      </c>
      <c r="AC4618">
        <v>0</v>
      </c>
      <c r="AD4618">
        <v>0</v>
      </c>
      <c r="AE4618">
        <v>8.5713142488028993</v>
      </c>
    </row>
    <row r="4619" spans="1:31" x14ac:dyDescent="0.25">
      <c r="A4619">
        <v>2072879</v>
      </c>
      <c r="B4619">
        <v>1</v>
      </c>
      <c r="C4619" t="s">
        <v>80</v>
      </c>
      <c r="D4619" t="s">
        <v>92</v>
      </c>
      <c r="E4619" t="s">
        <v>177</v>
      </c>
      <c r="F4619" t="s">
        <v>13417</v>
      </c>
      <c r="G4619" t="s">
        <v>183</v>
      </c>
      <c r="H4619" t="s">
        <v>143</v>
      </c>
      <c r="I4619" t="s">
        <v>135</v>
      </c>
      <c r="J4619" t="s">
        <v>136</v>
      </c>
      <c r="K4619" t="s">
        <v>137</v>
      </c>
      <c r="L4619" t="s">
        <v>13418</v>
      </c>
      <c r="M4619" t="s">
        <v>13419</v>
      </c>
      <c r="N4619">
        <v>1.113611111</v>
      </c>
      <c r="O4619">
        <v>0</v>
      </c>
      <c r="P4619">
        <v>1</v>
      </c>
      <c r="Q4619">
        <v>0</v>
      </c>
      <c r="R4619">
        <v>0</v>
      </c>
      <c r="S4619">
        <v>0</v>
      </c>
      <c r="T4619">
        <v>0</v>
      </c>
      <c r="U4619">
        <v>0</v>
      </c>
      <c r="V4619">
        <v>0</v>
      </c>
      <c r="W4619">
        <v>0</v>
      </c>
      <c r="X4619">
        <v>0.1235565267336978</v>
      </c>
      <c r="Y4619">
        <v>0</v>
      </c>
      <c r="Z4619">
        <v>0</v>
      </c>
      <c r="AA4619">
        <v>0</v>
      </c>
      <c r="AB4619">
        <v>0</v>
      </c>
      <c r="AC4619">
        <v>0</v>
      </c>
      <c r="AD4619">
        <v>0</v>
      </c>
      <c r="AE4619">
        <v>0.1235565267336978</v>
      </c>
    </row>
    <row r="4620" spans="1:31" x14ac:dyDescent="0.25">
      <c r="A4620">
        <v>2072881</v>
      </c>
      <c r="B4620">
        <v>1</v>
      </c>
      <c r="C4620" t="s">
        <v>81</v>
      </c>
      <c r="D4620" t="s">
        <v>127</v>
      </c>
      <c r="E4620" t="s">
        <v>177</v>
      </c>
      <c r="F4620" t="s">
        <v>13420</v>
      </c>
      <c r="G4620" t="s">
        <v>196</v>
      </c>
      <c r="H4620" t="s">
        <v>143</v>
      </c>
      <c r="I4620" t="s">
        <v>135</v>
      </c>
      <c r="J4620" t="s">
        <v>136</v>
      </c>
      <c r="K4620" t="s">
        <v>137</v>
      </c>
      <c r="L4620" t="s">
        <v>13421</v>
      </c>
      <c r="M4620" t="s">
        <v>13422</v>
      </c>
      <c r="N4620">
        <v>2.536944444</v>
      </c>
      <c r="O4620">
        <v>0</v>
      </c>
      <c r="P4620">
        <v>6</v>
      </c>
      <c r="Q4620">
        <v>0</v>
      </c>
      <c r="R4620">
        <v>0</v>
      </c>
      <c r="S4620">
        <v>0</v>
      </c>
      <c r="T4620">
        <v>0</v>
      </c>
      <c r="U4620">
        <v>0</v>
      </c>
      <c r="V4620">
        <v>0</v>
      </c>
      <c r="W4620">
        <v>0</v>
      </c>
      <c r="X4620">
        <v>2.933543775660481</v>
      </c>
      <c r="Y4620">
        <v>0</v>
      </c>
      <c r="Z4620">
        <v>0</v>
      </c>
      <c r="AA4620">
        <v>0</v>
      </c>
      <c r="AB4620">
        <v>0</v>
      </c>
      <c r="AC4620">
        <v>0</v>
      </c>
      <c r="AD4620">
        <v>0</v>
      </c>
      <c r="AE4620">
        <v>2.933543775660481</v>
      </c>
    </row>
    <row r="4621" spans="1:31" x14ac:dyDescent="0.25">
      <c r="A4621">
        <v>2072884</v>
      </c>
      <c r="B4621">
        <v>1</v>
      </c>
      <c r="C4621" t="s">
        <v>80</v>
      </c>
      <c r="D4621" t="s">
        <v>82</v>
      </c>
      <c r="E4621" t="s">
        <v>140</v>
      </c>
      <c r="F4621" t="s">
        <v>13423</v>
      </c>
      <c r="G4621" t="s">
        <v>324</v>
      </c>
      <c r="H4621" t="s">
        <v>143</v>
      </c>
      <c r="I4621" t="s">
        <v>135</v>
      </c>
      <c r="J4621" t="s">
        <v>136</v>
      </c>
      <c r="K4621" t="s">
        <v>137</v>
      </c>
      <c r="L4621" t="s">
        <v>13424</v>
      </c>
      <c r="M4621" t="s">
        <v>13425</v>
      </c>
      <c r="N4621">
        <v>2.0719444440000001</v>
      </c>
      <c r="O4621">
        <v>0</v>
      </c>
      <c r="P4621">
        <v>756</v>
      </c>
      <c r="Q4621">
        <v>0</v>
      </c>
      <c r="R4621">
        <v>0</v>
      </c>
      <c r="S4621">
        <v>0</v>
      </c>
      <c r="T4621">
        <v>65</v>
      </c>
      <c r="U4621">
        <v>0</v>
      </c>
      <c r="V4621">
        <v>0</v>
      </c>
      <c r="W4621">
        <v>0</v>
      </c>
      <c r="X4621">
        <v>396.44782216416274</v>
      </c>
      <c r="Y4621">
        <v>0</v>
      </c>
      <c r="Z4621">
        <v>0</v>
      </c>
      <c r="AA4621">
        <v>0</v>
      </c>
      <c r="AB4621">
        <v>230.17573398099836</v>
      </c>
      <c r="AC4621">
        <v>0</v>
      </c>
      <c r="AD4621">
        <v>0</v>
      </c>
      <c r="AE4621">
        <v>626.62355614516105</v>
      </c>
    </row>
    <row r="4622" spans="1:31" x14ac:dyDescent="0.25">
      <c r="A4622">
        <v>2072886</v>
      </c>
      <c r="B4622">
        <v>1</v>
      </c>
      <c r="C4622" t="s">
        <v>81</v>
      </c>
      <c r="D4622" t="s">
        <v>123</v>
      </c>
      <c r="E4622" t="s">
        <v>169</v>
      </c>
      <c r="F4622" t="s">
        <v>13426</v>
      </c>
      <c r="G4622" t="s">
        <v>133</v>
      </c>
      <c r="H4622" t="s">
        <v>134</v>
      </c>
      <c r="I4622" t="s">
        <v>259</v>
      </c>
      <c r="J4622" t="s">
        <v>136</v>
      </c>
      <c r="K4622" t="s">
        <v>137</v>
      </c>
      <c r="L4622" t="s">
        <v>13427</v>
      </c>
      <c r="M4622" t="s">
        <v>13428</v>
      </c>
      <c r="N4622">
        <v>2.0555555E-2</v>
      </c>
      <c r="O4622">
        <v>0</v>
      </c>
      <c r="P4622">
        <v>1997</v>
      </c>
      <c r="Q4622">
        <v>0</v>
      </c>
      <c r="R4622">
        <v>81</v>
      </c>
      <c r="S4622">
        <v>0</v>
      </c>
      <c r="T4622">
        <v>85</v>
      </c>
      <c r="U4622">
        <v>0</v>
      </c>
      <c r="V4622">
        <v>0</v>
      </c>
      <c r="W4622">
        <v>0</v>
      </c>
      <c r="X4622">
        <v>9.1930165717094798</v>
      </c>
      <c r="Y4622">
        <v>0</v>
      </c>
      <c r="Z4622">
        <v>0.73898427399155753</v>
      </c>
      <c r="AA4622">
        <v>0</v>
      </c>
      <c r="AB4622">
        <v>1.2017663242683725</v>
      </c>
      <c r="AC4622">
        <v>0</v>
      </c>
      <c r="AD4622">
        <v>0</v>
      </c>
      <c r="AE4622">
        <v>11.13376716996941</v>
      </c>
    </row>
    <row r="4623" spans="1:31" x14ac:dyDescent="0.25">
      <c r="A4623">
        <v>2072888</v>
      </c>
      <c r="B4623">
        <v>1</v>
      </c>
      <c r="C4623" t="s">
        <v>80</v>
      </c>
      <c r="D4623" t="s">
        <v>100</v>
      </c>
      <c r="E4623" t="s">
        <v>505</v>
      </c>
      <c r="F4623" t="s">
        <v>13429</v>
      </c>
      <c r="G4623" t="s">
        <v>366</v>
      </c>
      <c r="H4623" t="s">
        <v>143</v>
      </c>
      <c r="I4623" t="s">
        <v>135</v>
      </c>
      <c r="J4623" t="s">
        <v>136</v>
      </c>
      <c r="K4623" t="s">
        <v>137</v>
      </c>
      <c r="L4623" t="s">
        <v>13430</v>
      </c>
      <c r="M4623" t="s">
        <v>13431</v>
      </c>
      <c r="N4623">
        <v>3.1825000000000001</v>
      </c>
      <c r="O4623">
        <v>0</v>
      </c>
      <c r="P4623">
        <v>8</v>
      </c>
      <c r="Q4623">
        <v>0</v>
      </c>
      <c r="R4623">
        <v>0</v>
      </c>
      <c r="S4623">
        <v>0</v>
      </c>
      <c r="T4623">
        <v>0</v>
      </c>
      <c r="U4623">
        <v>0</v>
      </c>
      <c r="V4623">
        <v>0</v>
      </c>
      <c r="W4623">
        <v>0</v>
      </c>
      <c r="X4623">
        <v>3.7930426160878725</v>
      </c>
      <c r="Y4623">
        <v>0</v>
      </c>
      <c r="Z4623">
        <v>0</v>
      </c>
      <c r="AA4623">
        <v>0</v>
      </c>
      <c r="AB4623">
        <v>0</v>
      </c>
      <c r="AC4623">
        <v>0</v>
      </c>
      <c r="AD4623">
        <v>0</v>
      </c>
      <c r="AE4623">
        <v>3.7930426160878725</v>
      </c>
    </row>
    <row r="4624" spans="1:31" x14ac:dyDescent="0.25">
      <c r="A4624">
        <v>2072891</v>
      </c>
      <c r="B4624">
        <v>1</v>
      </c>
      <c r="C4624" t="s">
        <v>80</v>
      </c>
      <c r="D4624" t="s">
        <v>83</v>
      </c>
      <c r="E4624" t="s">
        <v>177</v>
      </c>
      <c r="F4624" t="s">
        <v>12427</v>
      </c>
      <c r="G4624" t="s">
        <v>196</v>
      </c>
      <c r="H4624" t="s">
        <v>143</v>
      </c>
      <c r="I4624" t="s">
        <v>135</v>
      </c>
      <c r="J4624" t="s">
        <v>136</v>
      </c>
      <c r="K4624" t="s">
        <v>137</v>
      </c>
      <c r="L4624" t="s">
        <v>13432</v>
      </c>
      <c r="M4624" t="s">
        <v>13433</v>
      </c>
      <c r="N4624">
        <v>2.7291666659999998</v>
      </c>
      <c r="O4624">
        <v>0</v>
      </c>
      <c r="P4624">
        <v>0</v>
      </c>
      <c r="Q4624">
        <v>0</v>
      </c>
      <c r="R4624">
        <v>0</v>
      </c>
      <c r="S4624">
        <v>0</v>
      </c>
      <c r="T4624">
        <v>4</v>
      </c>
      <c r="U4624">
        <v>0</v>
      </c>
      <c r="V4624">
        <v>1</v>
      </c>
      <c r="W4624">
        <v>0</v>
      </c>
      <c r="X4624">
        <v>0</v>
      </c>
      <c r="Y4624">
        <v>0</v>
      </c>
      <c r="Z4624">
        <v>0</v>
      </c>
      <c r="AA4624">
        <v>0</v>
      </c>
      <c r="AB4624">
        <v>47.207631258216708</v>
      </c>
      <c r="AC4624">
        <v>0</v>
      </c>
      <c r="AD4624">
        <v>58.789520474878003</v>
      </c>
      <c r="AE4624">
        <v>105.99715173309471</v>
      </c>
    </row>
    <row r="4625" spans="1:31" x14ac:dyDescent="0.25">
      <c r="A4625">
        <v>2072892</v>
      </c>
      <c r="B4625">
        <v>1</v>
      </c>
      <c r="C4625" t="s">
        <v>80</v>
      </c>
      <c r="D4625" t="s">
        <v>103</v>
      </c>
      <c r="E4625" t="s">
        <v>177</v>
      </c>
      <c r="F4625" t="s">
        <v>12415</v>
      </c>
      <c r="G4625" t="s">
        <v>183</v>
      </c>
      <c r="H4625" t="s">
        <v>143</v>
      </c>
      <c r="I4625" t="s">
        <v>135</v>
      </c>
      <c r="J4625" t="s">
        <v>136</v>
      </c>
      <c r="K4625" t="s">
        <v>137</v>
      </c>
      <c r="L4625" t="s">
        <v>13434</v>
      </c>
      <c r="M4625" t="s">
        <v>13435</v>
      </c>
      <c r="N4625">
        <v>1.1850000000000001</v>
      </c>
      <c r="O4625">
        <v>0</v>
      </c>
      <c r="P4625">
        <v>1</v>
      </c>
      <c r="Q4625">
        <v>0</v>
      </c>
      <c r="R4625">
        <v>0</v>
      </c>
      <c r="S4625">
        <v>0</v>
      </c>
      <c r="T4625">
        <v>0</v>
      </c>
      <c r="U4625">
        <v>0</v>
      </c>
      <c r="V4625">
        <v>0</v>
      </c>
      <c r="W4625">
        <v>0</v>
      </c>
      <c r="X4625">
        <v>0.49391597005048504</v>
      </c>
      <c r="Y4625">
        <v>0</v>
      </c>
      <c r="Z4625">
        <v>0</v>
      </c>
      <c r="AA4625">
        <v>0</v>
      </c>
      <c r="AB4625">
        <v>0</v>
      </c>
      <c r="AC4625">
        <v>0</v>
      </c>
      <c r="AD4625">
        <v>0</v>
      </c>
      <c r="AE4625">
        <v>0.49391597005048504</v>
      </c>
    </row>
    <row r="4626" spans="1:31" x14ac:dyDescent="0.25">
      <c r="A4626">
        <v>2072893</v>
      </c>
      <c r="B4626">
        <v>1</v>
      </c>
      <c r="C4626" t="s">
        <v>81</v>
      </c>
      <c r="D4626" t="s">
        <v>112</v>
      </c>
      <c r="E4626" t="s">
        <v>177</v>
      </c>
      <c r="F4626" t="s">
        <v>13436</v>
      </c>
      <c r="G4626" t="s">
        <v>183</v>
      </c>
      <c r="H4626" t="s">
        <v>143</v>
      </c>
      <c r="I4626" t="s">
        <v>135</v>
      </c>
      <c r="J4626" t="s">
        <v>136</v>
      </c>
      <c r="K4626" t="s">
        <v>137</v>
      </c>
      <c r="L4626" t="s">
        <v>13437</v>
      </c>
      <c r="M4626" t="s">
        <v>13438</v>
      </c>
      <c r="N4626">
        <v>2.5972222220000001</v>
      </c>
      <c r="O4626">
        <v>0</v>
      </c>
      <c r="P4626">
        <v>1</v>
      </c>
      <c r="Q4626">
        <v>0</v>
      </c>
      <c r="R4626">
        <v>0</v>
      </c>
      <c r="S4626">
        <v>0</v>
      </c>
      <c r="T4626">
        <v>0</v>
      </c>
      <c r="U4626">
        <v>0</v>
      </c>
      <c r="V4626">
        <v>0</v>
      </c>
      <c r="W4626">
        <v>0</v>
      </c>
      <c r="X4626">
        <v>0.70118803164958332</v>
      </c>
      <c r="Y4626">
        <v>0</v>
      </c>
      <c r="Z4626">
        <v>0</v>
      </c>
      <c r="AA4626">
        <v>0</v>
      </c>
      <c r="AB4626">
        <v>0</v>
      </c>
      <c r="AC4626">
        <v>0</v>
      </c>
      <c r="AD4626">
        <v>0</v>
      </c>
      <c r="AE4626">
        <v>0.70118803164958332</v>
      </c>
    </row>
    <row r="4627" spans="1:31" x14ac:dyDescent="0.25">
      <c r="A4627">
        <v>2072899</v>
      </c>
      <c r="B4627">
        <v>1</v>
      </c>
      <c r="C4627" t="s">
        <v>81</v>
      </c>
      <c r="D4627" t="s">
        <v>123</v>
      </c>
      <c r="E4627" t="s">
        <v>158</v>
      </c>
      <c r="F4627" t="s">
        <v>13439</v>
      </c>
      <c r="G4627" t="s">
        <v>160</v>
      </c>
      <c r="H4627" t="s">
        <v>143</v>
      </c>
      <c r="I4627" t="s">
        <v>135</v>
      </c>
      <c r="J4627" t="s">
        <v>136</v>
      </c>
      <c r="K4627" t="s">
        <v>137</v>
      </c>
      <c r="L4627" t="s">
        <v>13440</v>
      </c>
      <c r="M4627" t="s">
        <v>13441</v>
      </c>
      <c r="N4627">
        <v>3.0411111110000002</v>
      </c>
      <c r="O4627">
        <v>0</v>
      </c>
      <c r="P4627">
        <v>24</v>
      </c>
      <c r="Q4627">
        <v>0</v>
      </c>
      <c r="R4627">
        <v>6</v>
      </c>
      <c r="S4627">
        <v>0</v>
      </c>
      <c r="T4627">
        <v>1</v>
      </c>
      <c r="U4627">
        <v>0</v>
      </c>
      <c r="V4627">
        <v>0</v>
      </c>
      <c r="W4627">
        <v>0</v>
      </c>
      <c r="X4627">
        <v>10.06063682519215</v>
      </c>
      <c r="Y4627">
        <v>0</v>
      </c>
      <c r="Z4627">
        <v>4.0523939304554002</v>
      </c>
      <c r="AA4627">
        <v>0</v>
      </c>
      <c r="AB4627">
        <v>0.20921054722946614</v>
      </c>
      <c r="AC4627">
        <v>0</v>
      </c>
      <c r="AD4627">
        <v>0</v>
      </c>
      <c r="AE4627">
        <v>14.322241302877016</v>
      </c>
    </row>
    <row r="4628" spans="1:31" x14ac:dyDescent="0.25">
      <c r="A4628">
        <v>2072900</v>
      </c>
      <c r="B4628">
        <v>1</v>
      </c>
      <c r="C4628" t="s">
        <v>80</v>
      </c>
      <c r="D4628" t="s">
        <v>94</v>
      </c>
      <c r="E4628" t="s">
        <v>158</v>
      </c>
      <c r="F4628" t="s">
        <v>13299</v>
      </c>
      <c r="G4628" t="s">
        <v>160</v>
      </c>
      <c r="H4628" t="s">
        <v>143</v>
      </c>
      <c r="I4628" t="s">
        <v>135</v>
      </c>
      <c r="J4628" t="s">
        <v>136</v>
      </c>
      <c r="K4628" t="s">
        <v>137</v>
      </c>
      <c r="L4628" t="s">
        <v>13442</v>
      </c>
      <c r="M4628" t="s">
        <v>13443</v>
      </c>
      <c r="N4628">
        <v>0.66555555499999997</v>
      </c>
      <c r="O4628">
        <v>0</v>
      </c>
      <c r="P4628">
        <v>24</v>
      </c>
      <c r="Q4628">
        <v>0</v>
      </c>
      <c r="R4628">
        <v>0</v>
      </c>
      <c r="S4628">
        <v>0</v>
      </c>
      <c r="T4628">
        <v>1</v>
      </c>
      <c r="U4628">
        <v>0</v>
      </c>
      <c r="V4628">
        <v>0</v>
      </c>
      <c r="W4628">
        <v>0</v>
      </c>
      <c r="X4628">
        <v>3.5255025600539294</v>
      </c>
      <c r="Y4628">
        <v>0</v>
      </c>
      <c r="Z4628">
        <v>0</v>
      </c>
      <c r="AA4628">
        <v>0</v>
      </c>
      <c r="AB4628">
        <v>0.17248604893769778</v>
      </c>
      <c r="AC4628">
        <v>0</v>
      </c>
      <c r="AD4628">
        <v>0</v>
      </c>
      <c r="AE4628">
        <v>3.697988608991627</v>
      </c>
    </row>
    <row r="4629" spans="1:31" x14ac:dyDescent="0.25">
      <c r="A4629">
        <v>2072901</v>
      </c>
      <c r="B4629">
        <v>1</v>
      </c>
      <c r="C4629" t="s">
        <v>80</v>
      </c>
      <c r="D4629" t="s">
        <v>88</v>
      </c>
      <c r="E4629" t="s">
        <v>169</v>
      </c>
      <c r="F4629" t="s">
        <v>13444</v>
      </c>
      <c r="G4629" t="s">
        <v>133</v>
      </c>
      <c r="H4629" t="s">
        <v>134</v>
      </c>
      <c r="I4629" t="s">
        <v>135</v>
      </c>
      <c r="J4629" t="s">
        <v>136</v>
      </c>
      <c r="K4629" t="s">
        <v>137</v>
      </c>
      <c r="L4629" t="s">
        <v>13445</v>
      </c>
      <c r="M4629" t="s">
        <v>13446</v>
      </c>
      <c r="N4629">
        <v>0.77722222200000002</v>
      </c>
      <c r="O4629">
        <v>0</v>
      </c>
      <c r="P4629">
        <v>203</v>
      </c>
      <c r="Q4629">
        <v>0</v>
      </c>
      <c r="R4629">
        <v>0</v>
      </c>
      <c r="S4629">
        <v>0</v>
      </c>
      <c r="T4629">
        <v>10</v>
      </c>
      <c r="U4629">
        <v>1</v>
      </c>
      <c r="V4629">
        <v>0</v>
      </c>
      <c r="W4629">
        <v>0</v>
      </c>
      <c r="X4629">
        <v>45.730174777312662</v>
      </c>
      <c r="Y4629">
        <v>0</v>
      </c>
      <c r="Z4629">
        <v>0</v>
      </c>
      <c r="AA4629">
        <v>0</v>
      </c>
      <c r="AB4629">
        <v>19.837736439186962</v>
      </c>
      <c r="AC4629">
        <v>189.22766548553125</v>
      </c>
      <c r="AD4629">
        <v>0</v>
      </c>
      <c r="AE4629">
        <v>254.79557670203087</v>
      </c>
    </row>
    <row r="4630" spans="1:31" x14ac:dyDescent="0.25">
      <c r="A4630">
        <v>2072902</v>
      </c>
      <c r="B4630">
        <v>1</v>
      </c>
      <c r="C4630" t="s">
        <v>80</v>
      </c>
      <c r="D4630" t="s">
        <v>96</v>
      </c>
      <c r="E4630" t="s">
        <v>158</v>
      </c>
      <c r="F4630" t="s">
        <v>13447</v>
      </c>
      <c r="G4630" t="s">
        <v>385</v>
      </c>
      <c r="H4630" t="s">
        <v>143</v>
      </c>
      <c r="I4630" t="s">
        <v>135</v>
      </c>
      <c r="J4630" t="s">
        <v>136</v>
      </c>
      <c r="K4630" t="s">
        <v>137</v>
      </c>
      <c r="L4630" t="s">
        <v>13448</v>
      </c>
      <c r="M4630" t="s">
        <v>13449</v>
      </c>
      <c r="N4630">
        <v>2.7749999999999999</v>
      </c>
      <c r="O4630">
        <v>0</v>
      </c>
      <c r="P4630">
        <v>3</v>
      </c>
      <c r="Q4630">
        <v>0</v>
      </c>
      <c r="R4630">
        <v>4</v>
      </c>
      <c r="S4630">
        <v>0</v>
      </c>
      <c r="T4630">
        <v>1</v>
      </c>
      <c r="U4630">
        <v>0</v>
      </c>
      <c r="V4630">
        <v>0</v>
      </c>
      <c r="W4630">
        <v>0</v>
      </c>
      <c r="X4630">
        <v>4.43522876027835</v>
      </c>
      <c r="Y4630">
        <v>0</v>
      </c>
      <c r="Z4630">
        <v>3.5701950195381755</v>
      </c>
      <c r="AA4630">
        <v>0</v>
      </c>
      <c r="AB4630">
        <v>0</v>
      </c>
      <c r="AC4630">
        <v>0</v>
      </c>
      <c r="AD4630">
        <v>0</v>
      </c>
      <c r="AE4630">
        <v>8.0054237798165246</v>
      </c>
    </row>
    <row r="4631" spans="1:31" x14ac:dyDescent="0.25">
      <c r="A4631">
        <v>2072903</v>
      </c>
      <c r="B4631">
        <v>1</v>
      </c>
      <c r="C4631" t="s">
        <v>80</v>
      </c>
      <c r="D4631" t="s">
        <v>84</v>
      </c>
      <c r="E4631" t="s">
        <v>177</v>
      </c>
      <c r="F4631" t="s">
        <v>13450</v>
      </c>
      <c r="G4631" t="s">
        <v>183</v>
      </c>
      <c r="H4631" t="s">
        <v>143</v>
      </c>
      <c r="I4631" t="s">
        <v>135</v>
      </c>
      <c r="J4631" t="s">
        <v>136</v>
      </c>
      <c r="K4631" t="s">
        <v>137</v>
      </c>
      <c r="L4631" t="s">
        <v>13451</v>
      </c>
      <c r="M4631" t="s">
        <v>13452</v>
      </c>
      <c r="N4631">
        <v>2.3591666660000001</v>
      </c>
      <c r="O4631">
        <v>0</v>
      </c>
      <c r="P4631">
        <v>3</v>
      </c>
      <c r="Q4631">
        <v>0</v>
      </c>
      <c r="R4631">
        <v>0</v>
      </c>
      <c r="S4631">
        <v>0</v>
      </c>
      <c r="T4631">
        <v>0</v>
      </c>
      <c r="U4631">
        <v>0</v>
      </c>
      <c r="V4631">
        <v>0</v>
      </c>
      <c r="W4631">
        <v>0</v>
      </c>
      <c r="X4631">
        <v>1.9346329987355433</v>
      </c>
      <c r="Y4631">
        <v>0</v>
      </c>
      <c r="Z4631">
        <v>0</v>
      </c>
      <c r="AA4631">
        <v>0</v>
      </c>
      <c r="AB4631">
        <v>0</v>
      </c>
      <c r="AC4631">
        <v>0</v>
      </c>
      <c r="AD4631">
        <v>0</v>
      </c>
      <c r="AE4631">
        <v>1.9346329987355433</v>
      </c>
    </row>
    <row r="4632" spans="1:31" x14ac:dyDescent="0.25">
      <c r="A4632">
        <v>2072906</v>
      </c>
      <c r="B4632">
        <v>1</v>
      </c>
      <c r="C4632" t="s">
        <v>80</v>
      </c>
      <c r="D4632" t="s">
        <v>108</v>
      </c>
      <c r="E4632" t="s">
        <v>158</v>
      </c>
      <c r="F4632" t="s">
        <v>13453</v>
      </c>
      <c r="G4632" t="s">
        <v>160</v>
      </c>
      <c r="H4632" t="s">
        <v>143</v>
      </c>
      <c r="I4632" t="s">
        <v>135</v>
      </c>
      <c r="J4632" t="s">
        <v>136</v>
      </c>
      <c r="K4632" t="s">
        <v>137</v>
      </c>
      <c r="L4632" t="s">
        <v>13454</v>
      </c>
      <c r="M4632" t="s">
        <v>13455</v>
      </c>
      <c r="N4632">
        <v>1.5825</v>
      </c>
      <c r="O4632">
        <v>0</v>
      </c>
      <c r="P4632">
        <v>3</v>
      </c>
      <c r="Q4632">
        <v>0</v>
      </c>
      <c r="R4632">
        <v>1</v>
      </c>
      <c r="S4632">
        <v>0</v>
      </c>
      <c r="T4632">
        <v>0</v>
      </c>
      <c r="U4632">
        <v>0</v>
      </c>
      <c r="V4632">
        <v>0</v>
      </c>
      <c r="W4632">
        <v>0</v>
      </c>
      <c r="X4632">
        <v>1.3834466118453268</v>
      </c>
      <c r="Y4632">
        <v>0</v>
      </c>
      <c r="Z4632">
        <v>1.3180734837963</v>
      </c>
      <c r="AA4632">
        <v>0</v>
      </c>
      <c r="AB4632">
        <v>0</v>
      </c>
      <c r="AC4632">
        <v>0</v>
      </c>
      <c r="AD4632">
        <v>0</v>
      </c>
      <c r="AE4632">
        <v>2.7015200956416265</v>
      </c>
    </row>
    <row r="4633" spans="1:31" x14ac:dyDescent="0.25">
      <c r="A4633">
        <v>2072907</v>
      </c>
      <c r="B4633">
        <v>1</v>
      </c>
      <c r="C4633" t="s">
        <v>80</v>
      </c>
      <c r="D4633" t="s">
        <v>108</v>
      </c>
      <c r="E4633" t="s">
        <v>177</v>
      </c>
      <c r="F4633" t="s">
        <v>13456</v>
      </c>
      <c r="G4633" t="s">
        <v>183</v>
      </c>
      <c r="H4633" t="s">
        <v>143</v>
      </c>
      <c r="I4633" t="s">
        <v>135</v>
      </c>
      <c r="J4633" t="s">
        <v>136</v>
      </c>
      <c r="K4633" t="s">
        <v>137</v>
      </c>
      <c r="L4633" t="s">
        <v>13457</v>
      </c>
      <c r="M4633" t="s">
        <v>13458</v>
      </c>
      <c r="N4633">
        <v>1.6263888879999999</v>
      </c>
      <c r="O4633">
        <v>0</v>
      </c>
      <c r="P4633">
        <v>1</v>
      </c>
      <c r="Q4633">
        <v>0</v>
      </c>
      <c r="R4633">
        <v>0</v>
      </c>
      <c r="S4633">
        <v>0</v>
      </c>
      <c r="T4633">
        <v>0</v>
      </c>
      <c r="U4633">
        <v>0</v>
      </c>
      <c r="V4633">
        <v>0</v>
      </c>
      <c r="W4633">
        <v>0</v>
      </c>
      <c r="X4633">
        <v>0.17104842413349725</v>
      </c>
      <c r="Y4633">
        <v>0</v>
      </c>
      <c r="Z4633">
        <v>0</v>
      </c>
      <c r="AA4633">
        <v>0</v>
      </c>
      <c r="AB4633">
        <v>0</v>
      </c>
      <c r="AC4633">
        <v>0</v>
      </c>
      <c r="AD4633">
        <v>0</v>
      </c>
      <c r="AE4633">
        <v>0.17104842413349725</v>
      </c>
    </row>
    <row r="4634" spans="1:31" x14ac:dyDescent="0.25">
      <c r="A4634">
        <v>2072909</v>
      </c>
      <c r="B4634">
        <v>1</v>
      </c>
      <c r="C4634" t="s">
        <v>80</v>
      </c>
      <c r="D4634" t="s">
        <v>93</v>
      </c>
      <c r="E4634" t="s">
        <v>177</v>
      </c>
      <c r="F4634" t="s">
        <v>13459</v>
      </c>
      <c r="G4634" t="s">
        <v>183</v>
      </c>
      <c r="H4634" t="s">
        <v>143</v>
      </c>
      <c r="I4634" t="s">
        <v>135</v>
      </c>
      <c r="J4634" t="s">
        <v>136</v>
      </c>
      <c r="K4634" t="s">
        <v>137</v>
      </c>
      <c r="L4634" t="s">
        <v>13460</v>
      </c>
      <c r="M4634" t="s">
        <v>13461</v>
      </c>
      <c r="N4634">
        <v>4.2102777769999999</v>
      </c>
      <c r="O4634">
        <v>0</v>
      </c>
      <c r="P4634">
        <v>2</v>
      </c>
      <c r="Q4634">
        <v>0</v>
      </c>
      <c r="R4634">
        <v>0</v>
      </c>
      <c r="S4634">
        <v>0</v>
      </c>
      <c r="T4634">
        <v>0</v>
      </c>
      <c r="U4634">
        <v>0</v>
      </c>
      <c r="V4634">
        <v>0</v>
      </c>
      <c r="W4634">
        <v>0</v>
      </c>
      <c r="X4634">
        <v>1.5758669927628146</v>
      </c>
      <c r="Y4634">
        <v>0</v>
      </c>
      <c r="Z4634">
        <v>0</v>
      </c>
      <c r="AA4634">
        <v>0</v>
      </c>
      <c r="AB4634">
        <v>0</v>
      </c>
      <c r="AC4634">
        <v>0</v>
      </c>
      <c r="AD4634">
        <v>0</v>
      </c>
      <c r="AE4634">
        <v>1.5758669927628146</v>
      </c>
    </row>
    <row r="4635" spans="1:31" x14ac:dyDescent="0.25">
      <c r="A4635">
        <v>2072910</v>
      </c>
      <c r="B4635">
        <v>1</v>
      </c>
      <c r="C4635" t="s">
        <v>80</v>
      </c>
      <c r="D4635" t="s">
        <v>96</v>
      </c>
      <c r="E4635" t="s">
        <v>177</v>
      </c>
      <c r="F4635" t="s">
        <v>13462</v>
      </c>
      <c r="G4635" t="s">
        <v>183</v>
      </c>
      <c r="H4635" t="s">
        <v>143</v>
      </c>
      <c r="I4635" t="s">
        <v>135</v>
      </c>
      <c r="J4635" t="s">
        <v>136</v>
      </c>
      <c r="K4635" t="s">
        <v>137</v>
      </c>
      <c r="L4635" t="s">
        <v>13463</v>
      </c>
      <c r="M4635" t="s">
        <v>13464</v>
      </c>
      <c r="N4635">
        <v>1.185277777</v>
      </c>
      <c r="O4635">
        <v>0</v>
      </c>
      <c r="P4635">
        <v>6</v>
      </c>
      <c r="Q4635">
        <v>0</v>
      </c>
      <c r="R4635">
        <v>0</v>
      </c>
      <c r="S4635">
        <v>0</v>
      </c>
      <c r="T4635">
        <v>0</v>
      </c>
      <c r="U4635">
        <v>0</v>
      </c>
      <c r="V4635">
        <v>0</v>
      </c>
      <c r="W4635">
        <v>0</v>
      </c>
      <c r="X4635">
        <v>1.8609406119233072</v>
      </c>
      <c r="Y4635">
        <v>0</v>
      </c>
      <c r="Z4635">
        <v>0</v>
      </c>
      <c r="AA4635">
        <v>0</v>
      </c>
      <c r="AB4635">
        <v>0</v>
      </c>
      <c r="AC4635">
        <v>0</v>
      </c>
      <c r="AD4635">
        <v>0</v>
      </c>
      <c r="AE4635">
        <v>1.8609406119233072</v>
      </c>
    </row>
    <row r="4636" spans="1:31" x14ac:dyDescent="0.25">
      <c r="A4636">
        <v>2072911</v>
      </c>
      <c r="B4636">
        <v>1</v>
      </c>
      <c r="C4636" t="s">
        <v>80</v>
      </c>
      <c r="D4636" t="s">
        <v>93</v>
      </c>
      <c r="E4636" t="s">
        <v>158</v>
      </c>
      <c r="F4636" t="s">
        <v>13465</v>
      </c>
      <c r="G4636" t="s">
        <v>160</v>
      </c>
      <c r="H4636" t="s">
        <v>143</v>
      </c>
      <c r="I4636" t="s">
        <v>135</v>
      </c>
      <c r="J4636" t="s">
        <v>136</v>
      </c>
      <c r="K4636" t="s">
        <v>137</v>
      </c>
      <c r="L4636" t="s">
        <v>13466</v>
      </c>
      <c r="M4636" t="s">
        <v>13467</v>
      </c>
      <c r="N4636">
        <v>1.8008333329999999</v>
      </c>
      <c r="O4636">
        <v>0</v>
      </c>
      <c r="P4636">
        <v>1</v>
      </c>
      <c r="Q4636">
        <v>0</v>
      </c>
      <c r="R4636">
        <v>0</v>
      </c>
      <c r="S4636">
        <v>0</v>
      </c>
      <c r="T4636">
        <v>1</v>
      </c>
      <c r="U4636">
        <v>0</v>
      </c>
      <c r="V4636">
        <v>0</v>
      </c>
      <c r="W4636">
        <v>0</v>
      </c>
      <c r="X4636">
        <v>0.28378729930421331</v>
      </c>
      <c r="Y4636">
        <v>0</v>
      </c>
      <c r="Z4636">
        <v>0</v>
      </c>
      <c r="AA4636">
        <v>0</v>
      </c>
      <c r="AB4636">
        <v>5.1190362574920836E-2</v>
      </c>
      <c r="AC4636">
        <v>0</v>
      </c>
      <c r="AD4636">
        <v>0</v>
      </c>
      <c r="AE4636">
        <v>0.33497766187913414</v>
      </c>
    </row>
    <row r="4637" spans="1:31" x14ac:dyDescent="0.25">
      <c r="A4637">
        <v>2072913</v>
      </c>
      <c r="B4637">
        <v>1</v>
      </c>
      <c r="C4637" t="s">
        <v>81</v>
      </c>
      <c r="D4637" t="s">
        <v>121</v>
      </c>
      <c r="E4637" t="s">
        <v>158</v>
      </c>
      <c r="F4637" t="s">
        <v>13468</v>
      </c>
      <c r="G4637" t="s">
        <v>160</v>
      </c>
      <c r="H4637" t="s">
        <v>143</v>
      </c>
      <c r="I4637" t="s">
        <v>135</v>
      </c>
      <c r="J4637" t="s">
        <v>136</v>
      </c>
      <c r="K4637" t="s">
        <v>137</v>
      </c>
      <c r="L4637" t="s">
        <v>13469</v>
      </c>
      <c r="M4637" t="s">
        <v>13470</v>
      </c>
      <c r="N4637">
        <v>1.241944444</v>
      </c>
      <c r="O4637">
        <v>0</v>
      </c>
      <c r="P4637">
        <v>3</v>
      </c>
      <c r="Q4637">
        <v>0</v>
      </c>
      <c r="R4637">
        <v>0</v>
      </c>
      <c r="S4637">
        <v>0</v>
      </c>
      <c r="T4637">
        <v>0</v>
      </c>
      <c r="U4637">
        <v>0</v>
      </c>
      <c r="V4637">
        <v>0</v>
      </c>
      <c r="W4637">
        <v>0</v>
      </c>
      <c r="X4637">
        <v>0.66133101121740978</v>
      </c>
      <c r="Y4637">
        <v>0</v>
      </c>
      <c r="Z4637">
        <v>0</v>
      </c>
      <c r="AA4637">
        <v>0</v>
      </c>
      <c r="AB4637">
        <v>0</v>
      </c>
      <c r="AC4637">
        <v>0</v>
      </c>
      <c r="AD4637">
        <v>0</v>
      </c>
      <c r="AE4637">
        <v>0.66133101121740978</v>
      </c>
    </row>
    <row r="4638" spans="1:31" x14ac:dyDescent="0.25">
      <c r="A4638">
        <v>2072914</v>
      </c>
      <c r="B4638">
        <v>1</v>
      </c>
      <c r="C4638" t="s">
        <v>80</v>
      </c>
      <c r="D4638" t="s">
        <v>84</v>
      </c>
      <c r="E4638" t="s">
        <v>177</v>
      </c>
      <c r="F4638" t="s">
        <v>13471</v>
      </c>
      <c r="G4638" t="s">
        <v>183</v>
      </c>
      <c r="H4638" t="s">
        <v>143</v>
      </c>
      <c r="I4638" t="s">
        <v>135</v>
      </c>
      <c r="J4638" t="s">
        <v>136</v>
      </c>
      <c r="K4638" t="s">
        <v>137</v>
      </c>
      <c r="L4638" t="s">
        <v>13472</v>
      </c>
      <c r="M4638" t="s">
        <v>13473</v>
      </c>
      <c r="N4638">
        <v>6.6016666659999999</v>
      </c>
      <c r="O4638">
        <v>0</v>
      </c>
      <c r="P4638">
        <v>1</v>
      </c>
      <c r="Q4638">
        <v>0</v>
      </c>
      <c r="R4638">
        <v>0</v>
      </c>
      <c r="S4638">
        <v>0</v>
      </c>
      <c r="T4638">
        <v>0</v>
      </c>
      <c r="U4638">
        <v>0</v>
      </c>
      <c r="V4638">
        <v>0</v>
      </c>
      <c r="W4638">
        <v>0</v>
      </c>
      <c r="X4638">
        <v>3.7741613263463605</v>
      </c>
      <c r="Y4638">
        <v>0</v>
      </c>
      <c r="Z4638">
        <v>0</v>
      </c>
      <c r="AA4638">
        <v>0</v>
      </c>
      <c r="AB4638">
        <v>0</v>
      </c>
      <c r="AC4638">
        <v>0</v>
      </c>
      <c r="AD4638">
        <v>0</v>
      </c>
      <c r="AE4638">
        <v>3.7741613263463605</v>
      </c>
    </row>
    <row r="4639" spans="1:31" x14ac:dyDescent="0.25">
      <c r="A4639">
        <v>2072915</v>
      </c>
      <c r="B4639">
        <v>1</v>
      </c>
      <c r="C4639" t="s">
        <v>80</v>
      </c>
      <c r="D4639" t="s">
        <v>96</v>
      </c>
      <c r="E4639" t="s">
        <v>177</v>
      </c>
      <c r="F4639" t="s">
        <v>13474</v>
      </c>
      <c r="G4639" t="s">
        <v>183</v>
      </c>
      <c r="H4639" t="s">
        <v>143</v>
      </c>
      <c r="I4639" t="s">
        <v>135</v>
      </c>
      <c r="J4639" t="s">
        <v>136</v>
      </c>
      <c r="K4639" t="s">
        <v>137</v>
      </c>
      <c r="L4639" t="s">
        <v>13475</v>
      </c>
      <c r="M4639" t="s">
        <v>13476</v>
      </c>
      <c r="N4639">
        <v>3.8472222220000001</v>
      </c>
      <c r="O4639">
        <v>0</v>
      </c>
      <c r="P4639">
        <v>0</v>
      </c>
      <c r="Q4639">
        <v>0</v>
      </c>
      <c r="R4639">
        <v>1</v>
      </c>
      <c r="S4639">
        <v>0</v>
      </c>
      <c r="T4639">
        <v>0</v>
      </c>
      <c r="U4639">
        <v>0</v>
      </c>
      <c r="V4639">
        <v>0</v>
      </c>
      <c r="W4639">
        <v>0</v>
      </c>
      <c r="X4639">
        <v>0</v>
      </c>
      <c r="Y4639">
        <v>0</v>
      </c>
      <c r="Z4639">
        <v>4.2483073590113329E-2</v>
      </c>
      <c r="AA4639">
        <v>0</v>
      </c>
      <c r="AB4639">
        <v>0</v>
      </c>
      <c r="AC4639">
        <v>0</v>
      </c>
      <c r="AD4639">
        <v>0</v>
      </c>
      <c r="AE4639">
        <v>4.2483073590113329E-2</v>
      </c>
    </row>
    <row r="4640" spans="1:31" x14ac:dyDescent="0.25">
      <c r="A4640">
        <v>2072916</v>
      </c>
      <c r="B4640">
        <v>1</v>
      </c>
      <c r="C4640" t="s">
        <v>81</v>
      </c>
      <c r="D4640" t="s">
        <v>123</v>
      </c>
      <c r="E4640" t="s">
        <v>158</v>
      </c>
      <c r="F4640" t="s">
        <v>13477</v>
      </c>
      <c r="G4640" t="s">
        <v>160</v>
      </c>
      <c r="H4640" t="s">
        <v>143</v>
      </c>
      <c r="I4640" t="s">
        <v>135</v>
      </c>
      <c r="J4640" t="s">
        <v>136</v>
      </c>
      <c r="K4640" t="s">
        <v>137</v>
      </c>
      <c r="L4640" t="s">
        <v>13478</v>
      </c>
      <c r="M4640" t="s">
        <v>13479</v>
      </c>
      <c r="N4640">
        <v>2.4136111109999998</v>
      </c>
      <c r="O4640">
        <v>0</v>
      </c>
      <c r="P4640">
        <v>52</v>
      </c>
      <c r="Q4640">
        <v>0</v>
      </c>
      <c r="R4640">
        <v>0</v>
      </c>
      <c r="S4640">
        <v>0</v>
      </c>
      <c r="T4640">
        <v>0</v>
      </c>
      <c r="U4640">
        <v>0</v>
      </c>
      <c r="V4640">
        <v>0</v>
      </c>
      <c r="W4640">
        <v>0</v>
      </c>
      <c r="X4640">
        <v>26.423620183920686</v>
      </c>
      <c r="Y4640">
        <v>0</v>
      </c>
      <c r="Z4640">
        <v>0</v>
      </c>
      <c r="AA4640">
        <v>0</v>
      </c>
      <c r="AB4640">
        <v>0</v>
      </c>
      <c r="AC4640">
        <v>0</v>
      </c>
      <c r="AD4640">
        <v>0</v>
      </c>
      <c r="AE4640">
        <v>26.423620183920686</v>
      </c>
    </row>
    <row r="4641" spans="1:31" x14ac:dyDescent="0.25">
      <c r="A4641">
        <v>2072917</v>
      </c>
      <c r="B4641">
        <v>1</v>
      </c>
      <c r="C4641" t="s">
        <v>80</v>
      </c>
      <c r="D4641" t="s">
        <v>90</v>
      </c>
      <c r="E4641" t="s">
        <v>158</v>
      </c>
      <c r="F4641" t="s">
        <v>2236</v>
      </c>
      <c r="G4641" t="s">
        <v>160</v>
      </c>
      <c r="H4641" t="s">
        <v>143</v>
      </c>
      <c r="I4641" t="s">
        <v>135</v>
      </c>
      <c r="J4641" t="s">
        <v>136</v>
      </c>
      <c r="K4641" t="s">
        <v>137</v>
      </c>
      <c r="L4641" t="s">
        <v>13480</v>
      </c>
      <c r="M4641" t="s">
        <v>13481</v>
      </c>
      <c r="N4641">
        <v>1.8388888880000001</v>
      </c>
      <c r="O4641">
        <v>0</v>
      </c>
      <c r="P4641">
        <v>292</v>
      </c>
      <c r="Q4641">
        <v>0</v>
      </c>
      <c r="R4641">
        <v>0</v>
      </c>
      <c r="S4641">
        <v>0</v>
      </c>
      <c r="T4641">
        <v>19</v>
      </c>
      <c r="U4641">
        <v>0</v>
      </c>
      <c r="V4641">
        <v>0</v>
      </c>
      <c r="W4641">
        <v>0</v>
      </c>
      <c r="X4641">
        <v>180.44129935097683</v>
      </c>
      <c r="Y4641">
        <v>0</v>
      </c>
      <c r="Z4641">
        <v>0</v>
      </c>
      <c r="AA4641">
        <v>0</v>
      </c>
      <c r="AB4641">
        <v>18.464704307864128</v>
      </c>
      <c r="AC4641">
        <v>0</v>
      </c>
      <c r="AD4641">
        <v>0</v>
      </c>
      <c r="AE4641">
        <v>198.90600365884097</v>
      </c>
    </row>
    <row r="4642" spans="1:31" x14ac:dyDescent="0.25">
      <c r="A4642">
        <v>2072919</v>
      </c>
      <c r="B4642">
        <v>1</v>
      </c>
      <c r="C4642" t="s">
        <v>81</v>
      </c>
      <c r="D4642" t="s">
        <v>120</v>
      </c>
      <c r="E4642" t="s">
        <v>177</v>
      </c>
      <c r="F4642" t="s">
        <v>13482</v>
      </c>
      <c r="G4642" t="s">
        <v>324</v>
      </c>
      <c r="H4642" t="s">
        <v>143</v>
      </c>
      <c r="I4642" t="s">
        <v>135</v>
      </c>
      <c r="J4642" t="s">
        <v>136</v>
      </c>
      <c r="K4642" t="s">
        <v>137</v>
      </c>
      <c r="L4642" t="s">
        <v>13483</v>
      </c>
      <c r="M4642" t="s">
        <v>13484</v>
      </c>
      <c r="N4642">
        <v>1.221944444</v>
      </c>
      <c r="O4642">
        <v>0</v>
      </c>
      <c r="P4642">
        <v>1</v>
      </c>
      <c r="Q4642">
        <v>0</v>
      </c>
      <c r="R4642">
        <v>0</v>
      </c>
      <c r="S4642">
        <v>0</v>
      </c>
      <c r="T4642">
        <v>0</v>
      </c>
      <c r="U4642">
        <v>0</v>
      </c>
      <c r="V4642">
        <v>0</v>
      </c>
      <c r="W4642">
        <v>0</v>
      </c>
      <c r="X4642">
        <v>0.3493411157349392</v>
      </c>
      <c r="Y4642">
        <v>0</v>
      </c>
      <c r="Z4642">
        <v>0</v>
      </c>
      <c r="AA4642">
        <v>0</v>
      </c>
      <c r="AB4642">
        <v>0</v>
      </c>
      <c r="AC4642">
        <v>0</v>
      </c>
      <c r="AD4642">
        <v>0</v>
      </c>
      <c r="AE4642">
        <v>0.3493411157349392</v>
      </c>
    </row>
    <row r="4643" spans="1:31" x14ac:dyDescent="0.25">
      <c r="A4643">
        <v>2072920</v>
      </c>
      <c r="B4643">
        <v>1</v>
      </c>
      <c r="C4643" t="s">
        <v>81</v>
      </c>
      <c r="D4643" t="s">
        <v>119</v>
      </c>
      <c r="E4643" t="s">
        <v>158</v>
      </c>
      <c r="F4643" t="s">
        <v>13485</v>
      </c>
      <c r="G4643" t="s">
        <v>160</v>
      </c>
      <c r="H4643" t="s">
        <v>143</v>
      </c>
      <c r="I4643" t="s">
        <v>135</v>
      </c>
      <c r="J4643" t="s">
        <v>136</v>
      </c>
      <c r="K4643" t="s">
        <v>137</v>
      </c>
      <c r="L4643" t="s">
        <v>13486</v>
      </c>
      <c r="M4643" t="s">
        <v>13487</v>
      </c>
      <c r="N4643">
        <v>0.91555555499999997</v>
      </c>
      <c r="O4643">
        <v>0</v>
      </c>
      <c r="P4643">
        <v>18</v>
      </c>
      <c r="Q4643">
        <v>0</v>
      </c>
      <c r="R4643">
        <v>0</v>
      </c>
      <c r="S4643">
        <v>0</v>
      </c>
      <c r="T4643">
        <v>0</v>
      </c>
      <c r="U4643">
        <v>0</v>
      </c>
      <c r="V4643">
        <v>0</v>
      </c>
      <c r="W4643">
        <v>0</v>
      </c>
      <c r="X4643">
        <v>2.6927414063807835</v>
      </c>
      <c r="Y4643">
        <v>0</v>
      </c>
      <c r="Z4643">
        <v>0</v>
      </c>
      <c r="AA4643">
        <v>0</v>
      </c>
      <c r="AB4643">
        <v>0</v>
      </c>
      <c r="AC4643">
        <v>0</v>
      </c>
      <c r="AD4643">
        <v>0</v>
      </c>
      <c r="AE4643">
        <v>2.6927414063807835</v>
      </c>
    </row>
    <row r="4644" spans="1:31" x14ac:dyDescent="0.25">
      <c r="A4644">
        <v>2072921</v>
      </c>
      <c r="B4644">
        <v>1</v>
      </c>
      <c r="C4644" t="s">
        <v>81</v>
      </c>
      <c r="D4644" t="s">
        <v>119</v>
      </c>
      <c r="E4644" t="s">
        <v>177</v>
      </c>
      <c r="F4644" t="s">
        <v>13488</v>
      </c>
      <c r="G4644" t="s">
        <v>183</v>
      </c>
      <c r="H4644" t="s">
        <v>143</v>
      </c>
      <c r="I4644" t="s">
        <v>135</v>
      </c>
      <c r="J4644" t="s">
        <v>136</v>
      </c>
      <c r="K4644" t="s">
        <v>137</v>
      </c>
      <c r="L4644" t="s">
        <v>13489</v>
      </c>
      <c r="M4644" t="s">
        <v>13490</v>
      </c>
      <c r="N4644">
        <v>2.2011111109999999</v>
      </c>
      <c r="O4644">
        <v>0</v>
      </c>
      <c r="P4644">
        <v>1</v>
      </c>
      <c r="Q4644">
        <v>0</v>
      </c>
      <c r="R4644">
        <v>0</v>
      </c>
      <c r="S4644">
        <v>0</v>
      </c>
      <c r="T4644">
        <v>0</v>
      </c>
      <c r="U4644">
        <v>0</v>
      </c>
      <c r="V4644">
        <v>0</v>
      </c>
      <c r="W4644">
        <v>0</v>
      </c>
      <c r="X4644">
        <v>0.39363100147961111</v>
      </c>
      <c r="Y4644">
        <v>0</v>
      </c>
      <c r="Z4644">
        <v>0</v>
      </c>
      <c r="AA4644">
        <v>0</v>
      </c>
      <c r="AB4644">
        <v>0</v>
      </c>
      <c r="AC4644">
        <v>0</v>
      </c>
      <c r="AD4644">
        <v>0</v>
      </c>
      <c r="AE4644">
        <v>0.39363100147961111</v>
      </c>
    </row>
    <row r="4645" spans="1:31" x14ac:dyDescent="0.25">
      <c r="A4645">
        <v>2072923</v>
      </c>
      <c r="B4645">
        <v>1</v>
      </c>
      <c r="C4645" t="s">
        <v>80</v>
      </c>
      <c r="D4645" t="s">
        <v>94</v>
      </c>
      <c r="E4645" t="s">
        <v>177</v>
      </c>
      <c r="F4645" t="s">
        <v>13491</v>
      </c>
      <c r="G4645" t="s">
        <v>183</v>
      </c>
      <c r="H4645" t="s">
        <v>143</v>
      </c>
      <c r="I4645" t="s">
        <v>135</v>
      </c>
      <c r="J4645" t="s">
        <v>136</v>
      </c>
      <c r="K4645" t="s">
        <v>137</v>
      </c>
      <c r="L4645" t="s">
        <v>13492</v>
      </c>
      <c r="M4645" t="s">
        <v>13493</v>
      </c>
      <c r="N4645">
        <v>3.6597222220000001</v>
      </c>
      <c r="O4645">
        <v>0</v>
      </c>
      <c r="P4645">
        <v>1</v>
      </c>
      <c r="Q4645">
        <v>0</v>
      </c>
      <c r="R4645">
        <v>0</v>
      </c>
      <c r="S4645">
        <v>0</v>
      </c>
      <c r="T4645">
        <v>0</v>
      </c>
      <c r="U4645">
        <v>0</v>
      </c>
      <c r="V4645">
        <v>0</v>
      </c>
      <c r="W4645">
        <v>0</v>
      </c>
      <c r="X4645">
        <v>1.1036352828694111</v>
      </c>
      <c r="Y4645">
        <v>0</v>
      </c>
      <c r="Z4645">
        <v>0</v>
      </c>
      <c r="AA4645">
        <v>0</v>
      </c>
      <c r="AB4645">
        <v>0</v>
      </c>
      <c r="AC4645">
        <v>0</v>
      </c>
      <c r="AD4645">
        <v>0</v>
      </c>
      <c r="AE4645">
        <v>1.1036352828694111</v>
      </c>
    </row>
    <row r="4646" spans="1:31" x14ac:dyDescent="0.25">
      <c r="A4646">
        <v>2072924</v>
      </c>
      <c r="B4646">
        <v>1</v>
      </c>
      <c r="C4646" t="s">
        <v>80</v>
      </c>
      <c r="D4646" t="s">
        <v>103</v>
      </c>
      <c r="E4646" t="s">
        <v>140</v>
      </c>
      <c r="F4646" t="s">
        <v>13494</v>
      </c>
      <c r="G4646" t="s">
        <v>160</v>
      </c>
      <c r="H4646" t="s">
        <v>143</v>
      </c>
      <c r="I4646" t="s">
        <v>135</v>
      </c>
      <c r="J4646" t="s">
        <v>136</v>
      </c>
      <c r="K4646" t="s">
        <v>137</v>
      </c>
      <c r="L4646" t="s">
        <v>13495</v>
      </c>
      <c r="M4646" t="s">
        <v>13496</v>
      </c>
      <c r="N4646">
        <v>2.0355555550000002</v>
      </c>
      <c r="O4646">
        <v>0</v>
      </c>
      <c r="P4646">
        <v>0</v>
      </c>
      <c r="Q4646">
        <v>0</v>
      </c>
      <c r="R4646">
        <v>9</v>
      </c>
      <c r="S4646">
        <v>0</v>
      </c>
      <c r="T4646">
        <v>0</v>
      </c>
      <c r="U4646">
        <v>0</v>
      </c>
      <c r="V4646">
        <v>0</v>
      </c>
      <c r="W4646">
        <v>0</v>
      </c>
      <c r="X4646">
        <v>0</v>
      </c>
      <c r="Y4646">
        <v>0</v>
      </c>
      <c r="Z4646">
        <v>81.587997192437655</v>
      </c>
      <c r="AA4646">
        <v>0</v>
      </c>
      <c r="AB4646">
        <v>0</v>
      </c>
      <c r="AC4646">
        <v>0</v>
      </c>
      <c r="AD4646">
        <v>0</v>
      </c>
      <c r="AE4646">
        <v>81.587997192437655</v>
      </c>
    </row>
    <row r="4647" spans="1:31" x14ac:dyDescent="0.25">
      <c r="A4647">
        <v>2072927</v>
      </c>
      <c r="B4647">
        <v>1</v>
      </c>
      <c r="C4647" t="s">
        <v>80</v>
      </c>
      <c r="D4647" t="s">
        <v>100</v>
      </c>
      <c r="E4647" t="s">
        <v>169</v>
      </c>
      <c r="F4647" t="s">
        <v>13497</v>
      </c>
      <c r="G4647" t="s">
        <v>171</v>
      </c>
      <c r="H4647" t="s">
        <v>134</v>
      </c>
      <c r="I4647" t="s">
        <v>135</v>
      </c>
      <c r="J4647" t="s">
        <v>136</v>
      </c>
      <c r="K4647" t="s">
        <v>137</v>
      </c>
      <c r="L4647" t="s">
        <v>13498</v>
      </c>
      <c r="M4647" t="s">
        <v>13499</v>
      </c>
      <c r="N4647">
        <v>1.727777777</v>
      </c>
      <c r="O4647">
        <v>0</v>
      </c>
      <c r="P4647">
        <v>60</v>
      </c>
      <c r="Q4647">
        <v>0</v>
      </c>
      <c r="R4647">
        <v>9</v>
      </c>
      <c r="S4647">
        <v>0</v>
      </c>
      <c r="T4647">
        <v>6</v>
      </c>
      <c r="U4647">
        <v>0</v>
      </c>
      <c r="V4647">
        <v>0</v>
      </c>
      <c r="W4647">
        <v>0</v>
      </c>
      <c r="X4647">
        <v>43.063110867669238</v>
      </c>
      <c r="Y4647">
        <v>0</v>
      </c>
      <c r="Z4647">
        <v>11.882304094018307</v>
      </c>
      <c r="AA4647">
        <v>0</v>
      </c>
      <c r="AB4647">
        <v>3.3620556043408225</v>
      </c>
      <c r="AC4647">
        <v>0</v>
      </c>
      <c r="AD4647">
        <v>0</v>
      </c>
      <c r="AE4647">
        <v>58.307470566028371</v>
      </c>
    </row>
    <row r="4648" spans="1:31" x14ac:dyDescent="0.25">
      <c r="A4648">
        <v>2072928</v>
      </c>
      <c r="B4648">
        <v>1</v>
      </c>
      <c r="C4648" t="s">
        <v>80</v>
      </c>
      <c r="D4648" t="s">
        <v>88</v>
      </c>
      <c r="E4648" t="s">
        <v>177</v>
      </c>
      <c r="F4648" t="s">
        <v>13500</v>
      </c>
      <c r="G4648" t="s">
        <v>196</v>
      </c>
      <c r="H4648" t="s">
        <v>143</v>
      </c>
      <c r="I4648" t="s">
        <v>135</v>
      </c>
      <c r="J4648" t="s">
        <v>136</v>
      </c>
      <c r="K4648" t="s">
        <v>137</v>
      </c>
      <c r="L4648" t="s">
        <v>13501</v>
      </c>
      <c r="M4648" t="s">
        <v>13502</v>
      </c>
      <c r="N4648">
        <v>0.880833333</v>
      </c>
      <c r="O4648">
        <v>0</v>
      </c>
      <c r="P4648">
        <v>4</v>
      </c>
      <c r="Q4648">
        <v>0</v>
      </c>
      <c r="R4648">
        <v>0</v>
      </c>
      <c r="S4648">
        <v>0</v>
      </c>
      <c r="T4648">
        <v>0</v>
      </c>
      <c r="U4648">
        <v>0</v>
      </c>
      <c r="V4648">
        <v>0</v>
      </c>
      <c r="W4648">
        <v>0</v>
      </c>
      <c r="X4648">
        <v>0.56134029446112998</v>
      </c>
      <c r="Y4648">
        <v>0</v>
      </c>
      <c r="Z4648">
        <v>0</v>
      </c>
      <c r="AA4648">
        <v>0</v>
      </c>
      <c r="AB4648">
        <v>0</v>
      </c>
      <c r="AC4648">
        <v>0</v>
      </c>
      <c r="AD4648">
        <v>0</v>
      </c>
      <c r="AE4648">
        <v>0.56134029446112998</v>
      </c>
    </row>
    <row r="4649" spans="1:31" x14ac:dyDescent="0.25">
      <c r="A4649">
        <v>2072929</v>
      </c>
      <c r="B4649">
        <v>1</v>
      </c>
      <c r="C4649" t="s">
        <v>81</v>
      </c>
      <c r="D4649" t="s">
        <v>112</v>
      </c>
      <c r="E4649" t="s">
        <v>177</v>
      </c>
      <c r="F4649" t="s">
        <v>13503</v>
      </c>
      <c r="G4649" t="s">
        <v>179</v>
      </c>
      <c r="H4649" t="s">
        <v>143</v>
      </c>
      <c r="I4649" t="s">
        <v>135</v>
      </c>
      <c r="J4649" t="s">
        <v>136</v>
      </c>
      <c r="K4649" t="s">
        <v>137</v>
      </c>
      <c r="L4649" t="s">
        <v>13504</v>
      </c>
      <c r="M4649" t="s">
        <v>13505</v>
      </c>
      <c r="N4649">
        <v>3.3650000000000002</v>
      </c>
      <c r="O4649">
        <v>0</v>
      </c>
      <c r="P4649">
        <v>4</v>
      </c>
      <c r="Q4649">
        <v>0</v>
      </c>
      <c r="R4649">
        <v>0</v>
      </c>
      <c r="S4649">
        <v>0</v>
      </c>
      <c r="T4649">
        <v>0</v>
      </c>
      <c r="U4649">
        <v>0</v>
      </c>
      <c r="V4649">
        <v>0</v>
      </c>
      <c r="W4649">
        <v>0</v>
      </c>
      <c r="X4649">
        <v>3.0779111197163891</v>
      </c>
      <c r="Y4649">
        <v>0</v>
      </c>
      <c r="Z4649">
        <v>0</v>
      </c>
      <c r="AA4649">
        <v>0</v>
      </c>
      <c r="AB4649">
        <v>0</v>
      </c>
      <c r="AC4649">
        <v>0</v>
      </c>
      <c r="AD4649">
        <v>0</v>
      </c>
      <c r="AE4649">
        <v>3.0779111197163891</v>
      </c>
    </row>
    <row r="4650" spans="1:31" x14ac:dyDescent="0.25">
      <c r="A4650">
        <v>2072930</v>
      </c>
      <c r="B4650">
        <v>1</v>
      </c>
      <c r="C4650" t="s">
        <v>80</v>
      </c>
      <c r="D4650" t="s">
        <v>98</v>
      </c>
      <c r="E4650" t="s">
        <v>505</v>
      </c>
      <c r="F4650" t="s">
        <v>13506</v>
      </c>
      <c r="G4650" t="s">
        <v>160</v>
      </c>
      <c r="H4650" t="s">
        <v>143</v>
      </c>
      <c r="I4650" t="s">
        <v>135</v>
      </c>
      <c r="J4650" t="s">
        <v>136</v>
      </c>
      <c r="K4650" t="s">
        <v>137</v>
      </c>
      <c r="L4650" t="s">
        <v>13507</v>
      </c>
      <c r="M4650" t="s">
        <v>13508</v>
      </c>
      <c r="N4650">
        <v>1.2738888880000001</v>
      </c>
      <c r="O4650">
        <v>0</v>
      </c>
      <c r="P4650">
        <v>15</v>
      </c>
      <c r="Q4650">
        <v>0</v>
      </c>
      <c r="R4650">
        <v>0</v>
      </c>
      <c r="S4650">
        <v>0</v>
      </c>
      <c r="T4650">
        <v>16</v>
      </c>
      <c r="U4650">
        <v>0</v>
      </c>
      <c r="V4650">
        <v>0</v>
      </c>
      <c r="W4650">
        <v>0</v>
      </c>
      <c r="X4650">
        <v>5.8397734510228183</v>
      </c>
      <c r="Y4650">
        <v>0</v>
      </c>
      <c r="Z4650">
        <v>0</v>
      </c>
      <c r="AA4650">
        <v>0</v>
      </c>
      <c r="AB4650">
        <v>69.277298673799919</v>
      </c>
      <c r="AC4650">
        <v>0</v>
      </c>
      <c r="AD4650">
        <v>0</v>
      </c>
      <c r="AE4650">
        <v>75.117072124822741</v>
      </c>
    </row>
    <row r="4651" spans="1:31" x14ac:dyDescent="0.25">
      <c r="A4651">
        <v>2072931</v>
      </c>
      <c r="B4651">
        <v>1</v>
      </c>
      <c r="C4651" t="s">
        <v>81</v>
      </c>
      <c r="D4651" t="s">
        <v>113</v>
      </c>
      <c r="E4651" t="s">
        <v>177</v>
      </c>
      <c r="F4651" t="s">
        <v>13509</v>
      </c>
      <c r="G4651" t="s">
        <v>183</v>
      </c>
      <c r="H4651" t="s">
        <v>143</v>
      </c>
      <c r="I4651" t="s">
        <v>135</v>
      </c>
      <c r="J4651" t="s">
        <v>136</v>
      </c>
      <c r="K4651" t="s">
        <v>137</v>
      </c>
      <c r="L4651" t="s">
        <v>13510</v>
      </c>
      <c r="M4651" t="s">
        <v>13511</v>
      </c>
      <c r="N4651">
        <v>1.081388888</v>
      </c>
      <c r="O4651">
        <v>0</v>
      </c>
      <c r="P4651">
        <v>1</v>
      </c>
      <c r="Q4651">
        <v>0</v>
      </c>
      <c r="R4651">
        <v>0</v>
      </c>
      <c r="S4651">
        <v>0</v>
      </c>
      <c r="T4651">
        <v>0</v>
      </c>
      <c r="U4651">
        <v>0</v>
      </c>
      <c r="V4651">
        <v>0</v>
      </c>
      <c r="W4651">
        <v>0</v>
      </c>
      <c r="X4651">
        <v>0</v>
      </c>
      <c r="Y4651">
        <v>0</v>
      </c>
      <c r="Z4651">
        <v>0</v>
      </c>
      <c r="AA4651">
        <v>0</v>
      </c>
      <c r="AB4651">
        <v>0</v>
      </c>
      <c r="AC4651">
        <v>0</v>
      </c>
      <c r="AD4651">
        <v>0</v>
      </c>
      <c r="AE4651">
        <v>0</v>
      </c>
    </row>
    <row r="4652" spans="1:31" x14ac:dyDescent="0.25">
      <c r="A4652">
        <v>2072933</v>
      </c>
      <c r="B4652">
        <v>1</v>
      </c>
      <c r="C4652" t="s">
        <v>80</v>
      </c>
      <c r="D4652" t="s">
        <v>90</v>
      </c>
      <c r="E4652" t="s">
        <v>140</v>
      </c>
      <c r="F4652" t="s">
        <v>13512</v>
      </c>
      <c r="G4652" t="s">
        <v>1283</v>
      </c>
      <c r="H4652" t="s">
        <v>143</v>
      </c>
      <c r="I4652" t="s">
        <v>135</v>
      </c>
      <c r="J4652" t="s">
        <v>136</v>
      </c>
      <c r="K4652" t="s">
        <v>137</v>
      </c>
      <c r="L4652" t="s">
        <v>13513</v>
      </c>
      <c r="M4652" t="s">
        <v>13514</v>
      </c>
      <c r="N4652">
        <v>0.86305555499999997</v>
      </c>
      <c r="O4652">
        <v>0</v>
      </c>
      <c r="P4652">
        <v>1148</v>
      </c>
      <c r="Q4652">
        <v>0</v>
      </c>
      <c r="R4652">
        <v>0</v>
      </c>
      <c r="S4652">
        <v>0</v>
      </c>
      <c r="T4652">
        <v>71</v>
      </c>
      <c r="U4652">
        <v>0</v>
      </c>
      <c r="V4652">
        <v>0</v>
      </c>
      <c r="W4652">
        <v>0</v>
      </c>
      <c r="X4652">
        <v>298.90482858753921</v>
      </c>
      <c r="Y4652">
        <v>0</v>
      </c>
      <c r="Z4652">
        <v>0</v>
      </c>
      <c r="AA4652">
        <v>0</v>
      </c>
      <c r="AB4652">
        <v>40.687277834980435</v>
      </c>
      <c r="AC4652">
        <v>0</v>
      </c>
      <c r="AD4652">
        <v>0</v>
      </c>
      <c r="AE4652">
        <v>339.59210642251963</v>
      </c>
    </row>
    <row r="4653" spans="1:31" x14ac:dyDescent="0.25">
      <c r="A4653">
        <v>2072938</v>
      </c>
      <c r="B4653">
        <v>1</v>
      </c>
      <c r="C4653" t="s">
        <v>80</v>
      </c>
      <c r="D4653" t="s">
        <v>92</v>
      </c>
      <c r="E4653" t="s">
        <v>505</v>
      </c>
      <c r="F4653" t="s">
        <v>13515</v>
      </c>
      <c r="G4653" t="s">
        <v>366</v>
      </c>
      <c r="H4653" t="s">
        <v>143</v>
      </c>
      <c r="I4653" t="s">
        <v>135</v>
      </c>
      <c r="J4653" t="s">
        <v>136</v>
      </c>
      <c r="K4653" t="s">
        <v>137</v>
      </c>
      <c r="L4653" t="s">
        <v>13516</v>
      </c>
      <c r="M4653" t="s">
        <v>13517</v>
      </c>
      <c r="N4653">
        <v>2.1233333330000002</v>
      </c>
      <c r="O4653">
        <v>0</v>
      </c>
      <c r="P4653">
        <v>12</v>
      </c>
      <c r="Q4653">
        <v>0</v>
      </c>
      <c r="R4653">
        <v>0</v>
      </c>
      <c r="S4653">
        <v>0</v>
      </c>
      <c r="T4653">
        <v>0</v>
      </c>
      <c r="U4653">
        <v>0</v>
      </c>
      <c r="V4653">
        <v>0</v>
      </c>
      <c r="W4653">
        <v>0</v>
      </c>
      <c r="X4653">
        <v>5.8260919148716255</v>
      </c>
      <c r="Y4653">
        <v>0</v>
      </c>
      <c r="Z4653">
        <v>0</v>
      </c>
      <c r="AA4653">
        <v>0</v>
      </c>
      <c r="AB4653">
        <v>0</v>
      </c>
      <c r="AC4653">
        <v>0</v>
      </c>
      <c r="AD4653">
        <v>0</v>
      </c>
      <c r="AE4653">
        <v>5.8260919148716255</v>
      </c>
    </row>
    <row r="4654" spans="1:31" x14ac:dyDescent="0.25">
      <c r="A4654">
        <v>2072939</v>
      </c>
      <c r="B4654">
        <v>1</v>
      </c>
      <c r="C4654" t="s">
        <v>80</v>
      </c>
      <c r="D4654" t="s">
        <v>102</v>
      </c>
      <c r="E4654" t="s">
        <v>140</v>
      </c>
      <c r="F4654" t="s">
        <v>13518</v>
      </c>
      <c r="G4654" t="s">
        <v>142</v>
      </c>
      <c r="H4654" t="s">
        <v>143</v>
      </c>
      <c r="I4654" t="s">
        <v>135</v>
      </c>
      <c r="J4654" t="s">
        <v>136</v>
      </c>
      <c r="K4654" t="s">
        <v>137</v>
      </c>
      <c r="L4654" t="s">
        <v>13519</v>
      </c>
      <c r="M4654" t="s">
        <v>13520</v>
      </c>
      <c r="N4654">
        <v>1.951944444</v>
      </c>
      <c r="O4654">
        <v>0</v>
      </c>
      <c r="P4654">
        <v>5</v>
      </c>
      <c r="Q4654">
        <v>0</v>
      </c>
      <c r="R4654">
        <v>0</v>
      </c>
      <c r="S4654">
        <v>0</v>
      </c>
      <c r="T4654">
        <v>0</v>
      </c>
      <c r="U4654">
        <v>0</v>
      </c>
      <c r="V4654">
        <v>0</v>
      </c>
      <c r="W4654">
        <v>0</v>
      </c>
      <c r="X4654">
        <v>0.73092454649834093</v>
      </c>
      <c r="Y4654">
        <v>0</v>
      </c>
      <c r="Z4654">
        <v>0</v>
      </c>
      <c r="AA4654">
        <v>0</v>
      </c>
      <c r="AB4654">
        <v>0</v>
      </c>
      <c r="AC4654">
        <v>0</v>
      </c>
      <c r="AD4654">
        <v>0</v>
      </c>
      <c r="AE4654">
        <v>0.73092454649834093</v>
      </c>
    </row>
    <row r="4655" spans="1:31" x14ac:dyDescent="0.25">
      <c r="A4655">
        <v>2072940</v>
      </c>
      <c r="B4655">
        <v>1</v>
      </c>
      <c r="C4655" t="s">
        <v>81</v>
      </c>
      <c r="D4655" t="s">
        <v>120</v>
      </c>
      <c r="E4655" t="s">
        <v>158</v>
      </c>
      <c r="F4655" t="s">
        <v>13521</v>
      </c>
      <c r="G4655" t="s">
        <v>160</v>
      </c>
      <c r="H4655" t="s">
        <v>143</v>
      </c>
      <c r="I4655" t="s">
        <v>135</v>
      </c>
      <c r="J4655" t="s">
        <v>136</v>
      </c>
      <c r="K4655" t="s">
        <v>137</v>
      </c>
      <c r="L4655" t="s">
        <v>13522</v>
      </c>
      <c r="M4655" t="s">
        <v>13523</v>
      </c>
      <c r="N4655">
        <v>0.62472222200000005</v>
      </c>
      <c r="O4655">
        <v>0</v>
      </c>
      <c r="P4655">
        <v>65</v>
      </c>
      <c r="Q4655">
        <v>0</v>
      </c>
      <c r="R4655">
        <v>0</v>
      </c>
      <c r="S4655">
        <v>0</v>
      </c>
      <c r="T4655">
        <v>16</v>
      </c>
      <c r="U4655">
        <v>0</v>
      </c>
      <c r="V4655">
        <v>0</v>
      </c>
      <c r="W4655">
        <v>0</v>
      </c>
      <c r="X4655">
        <v>9.0758960552700252</v>
      </c>
      <c r="Y4655">
        <v>0</v>
      </c>
      <c r="Z4655">
        <v>0</v>
      </c>
      <c r="AA4655">
        <v>0</v>
      </c>
      <c r="AB4655">
        <v>2.5406455339512037</v>
      </c>
      <c r="AC4655">
        <v>0</v>
      </c>
      <c r="AD4655">
        <v>0</v>
      </c>
      <c r="AE4655">
        <v>11.616541589221228</v>
      </c>
    </row>
    <row r="4656" spans="1:31" x14ac:dyDescent="0.25">
      <c r="A4656">
        <v>2072941</v>
      </c>
      <c r="B4656">
        <v>1</v>
      </c>
      <c r="C4656" t="s">
        <v>80</v>
      </c>
      <c r="D4656" t="s">
        <v>94</v>
      </c>
      <c r="E4656" t="s">
        <v>177</v>
      </c>
      <c r="F4656" t="s">
        <v>13524</v>
      </c>
      <c r="G4656" t="s">
        <v>179</v>
      </c>
      <c r="H4656" t="s">
        <v>143</v>
      </c>
      <c r="I4656" t="s">
        <v>135</v>
      </c>
      <c r="J4656" t="s">
        <v>136</v>
      </c>
      <c r="K4656" t="s">
        <v>137</v>
      </c>
      <c r="L4656" t="s">
        <v>13525</v>
      </c>
      <c r="M4656" t="s">
        <v>13526</v>
      </c>
      <c r="N4656">
        <v>4.233333333</v>
      </c>
      <c r="O4656">
        <v>0</v>
      </c>
      <c r="P4656">
        <v>1</v>
      </c>
      <c r="Q4656">
        <v>0</v>
      </c>
      <c r="R4656">
        <v>0</v>
      </c>
      <c r="S4656">
        <v>0</v>
      </c>
      <c r="T4656">
        <v>0</v>
      </c>
      <c r="U4656">
        <v>0</v>
      </c>
      <c r="V4656">
        <v>0</v>
      </c>
      <c r="W4656">
        <v>0</v>
      </c>
      <c r="X4656">
        <v>0.34879551473934833</v>
      </c>
      <c r="Y4656">
        <v>0</v>
      </c>
      <c r="Z4656">
        <v>0</v>
      </c>
      <c r="AA4656">
        <v>0</v>
      </c>
      <c r="AB4656">
        <v>0</v>
      </c>
      <c r="AC4656">
        <v>0</v>
      </c>
      <c r="AD4656">
        <v>0</v>
      </c>
      <c r="AE4656">
        <v>0.34879551473934833</v>
      </c>
    </row>
    <row r="4657" spans="1:31" x14ac:dyDescent="0.25">
      <c r="A4657">
        <v>2072944</v>
      </c>
      <c r="B4657">
        <v>1</v>
      </c>
      <c r="C4657" t="s">
        <v>81</v>
      </c>
      <c r="D4657" t="s">
        <v>127</v>
      </c>
      <c r="E4657" t="s">
        <v>169</v>
      </c>
      <c r="F4657" t="s">
        <v>13527</v>
      </c>
      <c r="G4657" t="s">
        <v>171</v>
      </c>
      <c r="H4657" t="s">
        <v>134</v>
      </c>
      <c r="I4657" t="s">
        <v>135</v>
      </c>
      <c r="J4657" t="s">
        <v>136</v>
      </c>
      <c r="K4657" t="s">
        <v>137</v>
      </c>
      <c r="L4657" t="s">
        <v>13528</v>
      </c>
      <c r="M4657" t="s">
        <v>13529</v>
      </c>
      <c r="N4657">
        <v>7.8472222220000001</v>
      </c>
      <c r="O4657">
        <v>0</v>
      </c>
      <c r="P4657">
        <v>1</v>
      </c>
      <c r="Q4657">
        <v>0</v>
      </c>
      <c r="R4657">
        <v>7</v>
      </c>
      <c r="S4657">
        <v>0</v>
      </c>
      <c r="T4657">
        <v>0</v>
      </c>
      <c r="U4657">
        <v>0</v>
      </c>
      <c r="V4657">
        <v>0</v>
      </c>
      <c r="W4657">
        <v>0</v>
      </c>
      <c r="X4657">
        <v>0.16790979150809116</v>
      </c>
      <c r="Y4657">
        <v>0</v>
      </c>
      <c r="Z4657">
        <v>6.0113499772585701</v>
      </c>
      <c r="AA4657">
        <v>0</v>
      </c>
      <c r="AB4657">
        <v>0</v>
      </c>
      <c r="AC4657">
        <v>0</v>
      </c>
      <c r="AD4657">
        <v>0</v>
      </c>
      <c r="AE4657">
        <v>6.1792597687666611</v>
      </c>
    </row>
    <row r="4658" spans="1:31" x14ac:dyDescent="0.25">
      <c r="A4658">
        <v>2072946</v>
      </c>
      <c r="B4658">
        <v>1</v>
      </c>
      <c r="C4658" t="s">
        <v>80</v>
      </c>
      <c r="D4658" t="s">
        <v>106</v>
      </c>
      <c r="E4658" t="s">
        <v>177</v>
      </c>
      <c r="F4658" t="s">
        <v>13530</v>
      </c>
      <c r="G4658" t="s">
        <v>179</v>
      </c>
      <c r="H4658" t="s">
        <v>143</v>
      </c>
      <c r="I4658" t="s">
        <v>135</v>
      </c>
      <c r="J4658" t="s">
        <v>136</v>
      </c>
      <c r="K4658" t="s">
        <v>137</v>
      </c>
      <c r="L4658" t="s">
        <v>13531</v>
      </c>
      <c r="M4658" t="s">
        <v>13532</v>
      </c>
      <c r="N4658">
        <v>0.67638888799999997</v>
      </c>
      <c r="O4658">
        <v>0</v>
      </c>
      <c r="P4658">
        <v>0</v>
      </c>
      <c r="Q4658">
        <v>0</v>
      </c>
      <c r="R4658">
        <v>0</v>
      </c>
      <c r="S4658">
        <v>0</v>
      </c>
      <c r="T4658">
        <v>0</v>
      </c>
      <c r="U4658">
        <v>0</v>
      </c>
      <c r="V4658">
        <v>1</v>
      </c>
      <c r="W4658">
        <v>0</v>
      </c>
      <c r="X4658">
        <v>0</v>
      </c>
      <c r="Y4658">
        <v>0</v>
      </c>
      <c r="Z4658">
        <v>0</v>
      </c>
      <c r="AA4658">
        <v>0</v>
      </c>
      <c r="AB4658">
        <v>0</v>
      </c>
      <c r="AC4658">
        <v>0</v>
      </c>
      <c r="AD4658">
        <v>4.877649304732488</v>
      </c>
      <c r="AE4658">
        <v>4.877649304732488</v>
      </c>
    </row>
    <row r="4659" spans="1:31" x14ac:dyDescent="0.25">
      <c r="A4659">
        <v>2072950</v>
      </c>
      <c r="B4659">
        <v>1</v>
      </c>
      <c r="C4659" t="s">
        <v>80</v>
      </c>
      <c r="D4659" t="s">
        <v>106</v>
      </c>
      <c r="E4659" t="s">
        <v>177</v>
      </c>
      <c r="F4659" t="s">
        <v>13533</v>
      </c>
      <c r="G4659" t="s">
        <v>183</v>
      </c>
      <c r="H4659" t="s">
        <v>143</v>
      </c>
      <c r="I4659" t="s">
        <v>135</v>
      </c>
      <c r="J4659" t="s">
        <v>136</v>
      </c>
      <c r="K4659" t="s">
        <v>137</v>
      </c>
      <c r="L4659" t="s">
        <v>13534</v>
      </c>
      <c r="M4659" t="s">
        <v>13535</v>
      </c>
      <c r="N4659">
        <v>2.784166666</v>
      </c>
      <c r="O4659">
        <v>0</v>
      </c>
      <c r="P4659">
        <v>1</v>
      </c>
      <c r="Q4659">
        <v>0</v>
      </c>
      <c r="R4659">
        <v>0</v>
      </c>
      <c r="S4659">
        <v>0</v>
      </c>
      <c r="T4659">
        <v>0</v>
      </c>
      <c r="U4659">
        <v>0</v>
      </c>
      <c r="V4659">
        <v>0</v>
      </c>
      <c r="W4659">
        <v>0</v>
      </c>
      <c r="X4659">
        <v>0.47299628164987595</v>
      </c>
      <c r="Y4659">
        <v>0</v>
      </c>
      <c r="Z4659">
        <v>0</v>
      </c>
      <c r="AA4659">
        <v>0</v>
      </c>
      <c r="AB4659">
        <v>0</v>
      </c>
      <c r="AC4659">
        <v>0</v>
      </c>
      <c r="AD4659">
        <v>0</v>
      </c>
      <c r="AE4659">
        <v>0.47299628164987595</v>
      </c>
    </row>
    <row r="4660" spans="1:31" x14ac:dyDescent="0.25">
      <c r="A4660">
        <v>2072951</v>
      </c>
      <c r="B4660">
        <v>1</v>
      </c>
      <c r="C4660" t="s">
        <v>80</v>
      </c>
      <c r="D4660" t="s">
        <v>106</v>
      </c>
      <c r="E4660" t="s">
        <v>177</v>
      </c>
      <c r="F4660" t="s">
        <v>13536</v>
      </c>
      <c r="G4660" t="s">
        <v>183</v>
      </c>
      <c r="H4660" t="s">
        <v>143</v>
      </c>
      <c r="I4660" t="s">
        <v>135</v>
      </c>
      <c r="J4660" t="s">
        <v>136</v>
      </c>
      <c r="K4660" t="s">
        <v>137</v>
      </c>
      <c r="L4660" t="s">
        <v>13537</v>
      </c>
      <c r="M4660" t="s">
        <v>13538</v>
      </c>
      <c r="N4660">
        <v>2.4986111110000002</v>
      </c>
      <c r="O4660">
        <v>0</v>
      </c>
      <c r="P4660">
        <v>1</v>
      </c>
      <c r="Q4660">
        <v>0</v>
      </c>
      <c r="R4660">
        <v>0</v>
      </c>
      <c r="S4660">
        <v>0</v>
      </c>
      <c r="T4660">
        <v>0</v>
      </c>
      <c r="U4660">
        <v>0</v>
      </c>
      <c r="V4660">
        <v>0</v>
      </c>
      <c r="W4660">
        <v>0</v>
      </c>
      <c r="X4660">
        <v>1.1918299646148001</v>
      </c>
      <c r="Y4660">
        <v>0</v>
      </c>
      <c r="Z4660">
        <v>0</v>
      </c>
      <c r="AA4660">
        <v>0</v>
      </c>
      <c r="AB4660">
        <v>0</v>
      </c>
      <c r="AC4660">
        <v>0</v>
      </c>
      <c r="AD4660">
        <v>0</v>
      </c>
      <c r="AE4660">
        <v>1.1918299646148001</v>
      </c>
    </row>
    <row r="4661" spans="1:31" x14ac:dyDescent="0.25">
      <c r="A4661">
        <v>2072953</v>
      </c>
      <c r="B4661">
        <v>1</v>
      </c>
      <c r="C4661" t="s">
        <v>80</v>
      </c>
      <c r="D4661" t="s">
        <v>98</v>
      </c>
      <c r="E4661" t="s">
        <v>177</v>
      </c>
      <c r="F4661" t="s">
        <v>13539</v>
      </c>
      <c r="G4661" t="s">
        <v>183</v>
      </c>
      <c r="H4661" t="s">
        <v>143</v>
      </c>
      <c r="I4661" t="s">
        <v>135</v>
      </c>
      <c r="J4661" t="s">
        <v>136</v>
      </c>
      <c r="K4661" t="s">
        <v>137</v>
      </c>
      <c r="L4661" t="s">
        <v>13540</v>
      </c>
      <c r="M4661" t="s">
        <v>13541</v>
      </c>
      <c r="N4661">
        <v>1.804166666</v>
      </c>
      <c r="O4661">
        <v>0</v>
      </c>
      <c r="P4661">
        <v>1</v>
      </c>
      <c r="Q4661">
        <v>0</v>
      </c>
      <c r="R4661">
        <v>0</v>
      </c>
      <c r="S4661">
        <v>0</v>
      </c>
      <c r="T4661">
        <v>0</v>
      </c>
      <c r="U4661">
        <v>0</v>
      </c>
      <c r="V4661">
        <v>0</v>
      </c>
      <c r="W4661">
        <v>0</v>
      </c>
      <c r="X4661">
        <v>0.26152988394892002</v>
      </c>
      <c r="Y4661">
        <v>0</v>
      </c>
      <c r="Z4661">
        <v>0</v>
      </c>
      <c r="AA4661">
        <v>0</v>
      </c>
      <c r="AB4661">
        <v>0</v>
      </c>
      <c r="AC4661">
        <v>0</v>
      </c>
      <c r="AD4661">
        <v>0</v>
      </c>
      <c r="AE4661">
        <v>0.26152988394892002</v>
      </c>
    </row>
    <row r="4662" spans="1:31" x14ac:dyDescent="0.25">
      <c r="A4662">
        <v>2072954</v>
      </c>
      <c r="B4662">
        <v>1</v>
      </c>
      <c r="C4662" t="s">
        <v>80</v>
      </c>
      <c r="D4662" t="s">
        <v>100</v>
      </c>
      <c r="E4662" t="s">
        <v>131</v>
      </c>
      <c r="F4662" t="s">
        <v>2565</v>
      </c>
      <c r="G4662" t="s">
        <v>513</v>
      </c>
      <c r="H4662" t="s">
        <v>134</v>
      </c>
      <c r="I4662" t="s">
        <v>135</v>
      </c>
      <c r="J4662" t="s">
        <v>136</v>
      </c>
      <c r="K4662" t="s">
        <v>137</v>
      </c>
      <c r="L4662" t="s">
        <v>13542</v>
      </c>
      <c r="M4662" t="s">
        <v>13543</v>
      </c>
      <c r="N4662">
        <v>0.56583333300000005</v>
      </c>
      <c r="O4662">
        <v>0</v>
      </c>
      <c r="P4662">
        <v>2</v>
      </c>
      <c r="Q4662">
        <v>50</v>
      </c>
      <c r="R4662">
        <v>71</v>
      </c>
      <c r="S4662">
        <v>3</v>
      </c>
      <c r="T4662">
        <v>5</v>
      </c>
      <c r="U4662">
        <v>0</v>
      </c>
      <c r="V4662">
        <v>0</v>
      </c>
      <c r="W4662">
        <v>0</v>
      </c>
      <c r="X4662">
        <v>1.2006020989601049</v>
      </c>
      <c r="Y4662">
        <v>32.682511566460313</v>
      </c>
      <c r="Z4662">
        <v>54.272132849670307</v>
      </c>
      <c r="AA4662">
        <v>47.248315112532467</v>
      </c>
      <c r="AB4662">
        <v>1.6305832755226302</v>
      </c>
      <c r="AC4662">
        <v>0</v>
      </c>
      <c r="AD4662">
        <v>0</v>
      </c>
      <c r="AE4662">
        <v>137.03414490314583</v>
      </c>
    </row>
    <row r="4663" spans="1:31" x14ac:dyDescent="0.25">
      <c r="A4663">
        <v>2072955</v>
      </c>
      <c r="B4663">
        <v>1</v>
      </c>
      <c r="C4663" t="s">
        <v>80</v>
      </c>
      <c r="D4663" t="s">
        <v>93</v>
      </c>
      <c r="E4663" t="s">
        <v>158</v>
      </c>
      <c r="F4663" t="s">
        <v>13544</v>
      </c>
      <c r="G4663" t="s">
        <v>160</v>
      </c>
      <c r="H4663" t="s">
        <v>143</v>
      </c>
      <c r="I4663" t="s">
        <v>135</v>
      </c>
      <c r="J4663" t="s">
        <v>136</v>
      </c>
      <c r="K4663" t="s">
        <v>137</v>
      </c>
      <c r="L4663" t="s">
        <v>13545</v>
      </c>
      <c r="M4663" t="s">
        <v>13546</v>
      </c>
      <c r="N4663">
        <v>2.778333333</v>
      </c>
      <c r="O4663">
        <v>0</v>
      </c>
      <c r="P4663">
        <v>29</v>
      </c>
      <c r="Q4663">
        <v>0</v>
      </c>
      <c r="R4663">
        <v>0</v>
      </c>
      <c r="S4663">
        <v>0</v>
      </c>
      <c r="T4663">
        <v>12</v>
      </c>
      <c r="U4663">
        <v>0</v>
      </c>
      <c r="V4663">
        <v>0</v>
      </c>
      <c r="W4663">
        <v>0</v>
      </c>
      <c r="X4663">
        <v>16.13894862397083</v>
      </c>
      <c r="Y4663">
        <v>0</v>
      </c>
      <c r="Z4663">
        <v>0</v>
      </c>
      <c r="AA4663">
        <v>0</v>
      </c>
      <c r="AB4663">
        <v>3.9212508493250038</v>
      </c>
      <c r="AC4663">
        <v>0</v>
      </c>
      <c r="AD4663">
        <v>0</v>
      </c>
      <c r="AE4663">
        <v>20.060199473295832</v>
      </c>
    </row>
    <row r="4664" spans="1:31" x14ac:dyDescent="0.25">
      <c r="A4664">
        <v>2072956</v>
      </c>
      <c r="B4664">
        <v>1</v>
      </c>
      <c r="C4664" t="s">
        <v>80</v>
      </c>
      <c r="D4664" t="s">
        <v>110</v>
      </c>
      <c r="E4664" t="s">
        <v>177</v>
      </c>
      <c r="F4664" t="s">
        <v>13547</v>
      </c>
      <c r="G4664" t="s">
        <v>1007</v>
      </c>
      <c r="H4664" t="s">
        <v>143</v>
      </c>
      <c r="I4664" t="s">
        <v>135</v>
      </c>
      <c r="J4664" t="s">
        <v>136</v>
      </c>
      <c r="K4664" t="s">
        <v>137</v>
      </c>
      <c r="L4664" t="s">
        <v>13548</v>
      </c>
      <c r="M4664" t="s">
        <v>13549</v>
      </c>
      <c r="N4664">
        <v>1.798333333</v>
      </c>
      <c r="O4664">
        <v>0</v>
      </c>
      <c r="P4664">
        <v>2</v>
      </c>
      <c r="Q4664">
        <v>0</v>
      </c>
      <c r="R4664">
        <v>0</v>
      </c>
      <c r="S4664">
        <v>0</v>
      </c>
      <c r="T4664">
        <v>0</v>
      </c>
      <c r="U4664">
        <v>0</v>
      </c>
      <c r="V4664">
        <v>0</v>
      </c>
      <c r="W4664">
        <v>0</v>
      </c>
      <c r="X4664">
        <v>2.38553108273033</v>
      </c>
      <c r="Y4664">
        <v>0</v>
      </c>
      <c r="Z4664">
        <v>0</v>
      </c>
      <c r="AA4664">
        <v>0</v>
      </c>
      <c r="AB4664">
        <v>0</v>
      </c>
      <c r="AC4664">
        <v>0</v>
      </c>
      <c r="AD4664">
        <v>0</v>
      </c>
      <c r="AE4664">
        <v>2.38553108273033</v>
      </c>
    </row>
    <row r="4665" spans="1:31" x14ac:dyDescent="0.25">
      <c r="A4665">
        <v>2072958</v>
      </c>
      <c r="B4665">
        <v>1</v>
      </c>
      <c r="C4665" t="s">
        <v>80</v>
      </c>
      <c r="D4665" t="s">
        <v>94</v>
      </c>
      <c r="E4665" t="s">
        <v>177</v>
      </c>
      <c r="F4665" t="s">
        <v>13550</v>
      </c>
      <c r="G4665" t="s">
        <v>183</v>
      </c>
      <c r="H4665" t="s">
        <v>143</v>
      </c>
      <c r="I4665" t="s">
        <v>135</v>
      </c>
      <c r="J4665" t="s">
        <v>136</v>
      </c>
      <c r="K4665" t="s">
        <v>137</v>
      </c>
      <c r="L4665" t="s">
        <v>13551</v>
      </c>
      <c r="M4665" t="s">
        <v>13552</v>
      </c>
      <c r="N4665">
        <v>2.2050000000000001</v>
      </c>
      <c r="O4665">
        <v>0</v>
      </c>
      <c r="P4665">
        <v>1</v>
      </c>
      <c r="Q4665">
        <v>0</v>
      </c>
      <c r="R4665">
        <v>0</v>
      </c>
      <c r="S4665">
        <v>0</v>
      </c>
      <c r="T4665">
        <v>0</v>
      </c>
      <c r="U4665">
        <v>0</v>
      </c>
      <c r="V4665">
        <v>0</v>
      </c>
      <c r="W4665">
        <v>0</v>
      </c>
      <c r="X4665">
        <v>0.42484772078584004</v>
      </c>
      <c r="Y4665">
        <v>0</v>
      </c>
      <c r="Z4665">
        <v>0</v>
      </c>
      <c r="AA4665">
        <v>0</v>
      </c>
      <c r="AB4665">
        <v>0</v>
      </c>
      <c r="AC4665">
        <v>0</v>
      </c>
      <c r="AD4665">
        <v>0</v>
      </c>
      <c r="AE4665">
        <v>0.42484772078584004</v>
      </c>
    </row>
    <row r="4666" spans="1:31" x14ac:dyDescent="0.25">
      <c r="A4666">
        <v>2072959</v>
      </c>
      <c r="B4666">
        <v>1</v>
      </c>
      <c r="C4666" t="s">
        <v>80</v>
      </c>
      <c r="D4666" t="s">
        <v>104</v>
      </c>
      <c r="E4666" t="s">
        <v>177</v>
      </c>
      <c r="F4666" t="s">
        <v>13553</v>
      </c>
      <c r="G4666" t="s">
        <v>183</v>
      </c>
      <c r="H4666" t="s">
        <v>143</v>
      </c>
      <c r="I4666" t="s">
        <v>135</v>
      </c>
      <c r="J4666" t="s">
        <v>136</v>
      </c>
      <c r="K4666" t="s">
        <v>137</v>
      </c>
      <c r="L4666" t="s">
        <v>13554</v>
      </c>
      <c r="M4666" t="s">
        <v>13555</v>
      </c>
      <c r="N4666">
        <v>2.5961111109999999</v>
      </c>
      <c r="O4666">
        <v>0</v>
      </c>
      <c r="P4666">
        <v>2</v>
      </c>
      <c r="Q4666">
        <v>0</v>
      </c>
      <c r="R4666">
        <v>0</v>
      </c>
      <c r="S4666">
        <v>0</v>
      </c>
      <c r="T4666">
        <v>0</v>
      </c>
      <c r="U4666">
        <v>0</v>
      </c>
      <c r="V4666">
        <v>0</v>
      </c>
      <c r="W4666">
        <v>0</v>
      </c>
      <c r="X4666">
        <v>1.0303535529291445</v>
      </c>
      <c r="Y4666">
        <v>0</v>
      </c>
      <c r="Z4666">
        <v>0</v>
      </c>
      <c r="AA4666">
        <v>0</v>
      </c>
      <c r="AB4666">
        <v>0</v>
      </c>
      <c r="AC4666">
        <v>0</v>
      </c>
      <c r="AD4666">
        <v>0</v>
      </c>
      <c r="AE4666">
        <v>1.0303535529291445</v>
      </c>
    </row>
    <row r="4667" spans="1:31" x14ac:dyDescent="0.25">
      <c r="A4667">
        <v>2072962</v>
      </c>
      <c r="B4667">
        <v>1</v>
      </c>
      <c r="C4667" t="s">
        <v>81</v>
      </c>
      <c r="D4667" t="s">
        <v>123</v>
      </c>
      <c r="E4667" t="s">
        <v>140</v>
      </c>
      <c r="F4667" t="s">
        <v>12808</v>
      </c>
      <c r="G4667" t="s">
        <v>142</v>
      </c>
      <c r="H4667" t="s">
        <v>143</v>
      </c>
      <c r="I4667" t="s">
        <v>135</v>
      </c>
      <c r="J4667" t="s">
        <v>136</v>
      </c>
      <c r="K4667" t="s">
        <v>137</v>
      </c>
      <c r="L4667" t="s">
        <v>13556</v>
      </c>
      <c r="M4667" t="s">
        <v>13557</v>
      </c>
      <c r="N4667">
        <v>0.48416666600000002</v>
      </c>
      <c r="O4667">
        <v>0</v>
      </c>
      <c r="P4667">
        <v>202</v>
      </c>
      <c r="Q4667">
        <v>0</v>
      </c>
      <c r="R4667">
        <v>5</v>
      </c>
      <c r="S4667">
        <v>0</v>
      </c>
      <c r="T4667">
        <v>7</v>
      </c>
      <c r="U4667">
        <v>0</v>
      </c>
      <c r="V4667">
        <v>0</v>
      </c>
      <c r="W4667">
        <v>0</v>
      </c>
      <c r="X4667">
        <v>19.946602315476117</v>
      </c>
      <c r="Y4667">
        <v>0</v>
      </c>
      <c r="Z4667">
        <v>0.64997561723208341</v>
      </c>
      <c r="AA4667">
        <v>0</v>
      </c>
      <c r="AB4667">
        <v>0.78536957608180169</v>
      </c>
      <c r="AC4667">
        <v>0</v>
      </c>
      <c r="AD4667">
        <v>0</v>
      </c>
      <c r="AE4667">
        <v>21.381947508790002</v>
      </c>
    </row>
    <row r="4668" spans="1:31" x14ac:dyDescent="0.25">
      <c r="A4668">
        <v>2072966</v>
      </c>
      <c r="B4668">
        <v>1</v>
      </c>
      <c r="C4668" t="s">
        <v>81</v>
      </c>
      <c r="D4668" t="s">
        <v>127</v>
      </c>
      <c r="E4668" t="s">
        <v>158</v>
      </c>
      <c r="F4668" t="s">
        <v>13558</v>
      </c>
      <c r="G4668" t="s">
        <v>160</v>
      </c>
      <c r="H4668" t="s">
        <v>143</v>
      </c>
      <c r="I4668" t="s">
        <v>135</v>
      </c>
      <c r="J4668" t="s">
        <v>136</v>
      </c>
      <c r="K4668" t="s">
        <v>137</v>
      </c>
      <c r="L4668" t="s">
        <v>13559</v>
      </c>
      <c r="M4668" t="s">
        <v>13560</v>
      </c>
      <c r="N4668">
        <v>1.2977777770000001</v>
      </c>
      <c r="O4668">
        <v>0</v>
      </c>
      <c r="P4668">
        <v>6</v>
      </c>
      <c r="Q4668">
        <v>0</v>
      </c>
      <c r="R4668">
        <v>3</v>
      </c>
      <c r="S4668">
        <v>0</v>
      </c>
      <c r="T4668">
        <v>1</v>
      </c>
      <c r="U4668">
        <v>0</v>
      </c>
      <c r="V4668">
        <v>0</v>
      </c>
      <c r="W4668">
        <v>0</v>
      </c>
      <c r="X4668">
        <v>1.8791726087887843</v>
      </c>
      <c r="Y4668">
        <v>0</v>
      </c>
      <c r="Z4668">
        <v>1.6418134596735139</v>
      </c>
      <c r="AA4668">
        <v>0</v>
      </c>
      <c r="AB4668">
        <v>0.46935698473817999</v>
      </c>
      <c r="AC4668">
        <v>0</v>
      </c>
      <c r="AD4668">
        <v>0</v>
      </c>
      <c r="AE4668">
        <v>3.990343053200478</v>
      </c>
    </row>
    <row r="4669" spans="1:31" x14ac:dyDescent="0.25">
      <c r="A4669">
        <v>2072972</v>
      </c>
      <c r="B4669">
        <v>1</v>
      </c>
      <c r="C4669" t="s">
        <v>80</v>
      </c>
      <c r="D4669" t="s">
        <v>83</v>
      </c>
      <c r="E4669" t="s">
        <v>140</v>
      </c>
      <c r="F4669" t="s">
        <v>13561</v>
      </c>
      <c r="G4669" t="s">
        <v>160</v>
      </c>
      <c r="H4669" t="s">
        <v>143</v>
      </c>
      <c r="I4669" t="s">
        <v>135</v>
      </c>
      <c r="J4669" t="s">
        <v>136</v>
      </c>
      <c r="K4669" t="s">
        <v>137</v>
      </c>
      <c r="L4669" t="s">
        <v>13562</v>
      </c>
      <c r="M4669" t="s">
        <v>13563</v>
      </c>
      <c r="N4669">
        <v>2.8163888880000001</v>
      </c>
      <c r="O4669">
        <v>0</v>
      </c>
      <c r="P4669">
        <v>796</v>
      </c>
      <c r="Q4669">
        <v>0</v>
      </c>
      <c r="R4669">
        <v>0</v>
      </c>
      <c r="S4669">
        <v>0</v>
      </c>
      <c r="T4669">
        <v>105</v>
      </c>
      <c r="U4669">
        <v>0</v>
      </c>
      <c r="V4669">
        <v>0</v>
      </c>
      <c r="W4669">
        <v>0</v>
      </c>
      <c r="X4669">
        <v>565.04829863462294</v>
      </c>
      <c r="Y4669">
        <v>0</v>
      </c>
      <c r="Z4669">
        <v>0</v>
      </c>
      <c r="AA4669">
        <v>0</v>
      </c>
      <c r="AB4669">
        <v>105.03535342732948</v>
      </c>
      <c r="AC4669">
        <v>0</v>
      </c>
      <c r="AD4669">
        <v>0</v>
      </c>
      <c r="AE4669">
        <v>670.08365206195242</v>
      </c>
    </row>
    <row r="4670" spans="1:31" x14ac:dyDescent="0.25">
      <c r="A4670">
        <v>2072977</v>
      </c>
      <c r="B4670">
        <v>1</v>
      </c>
      <c r="C4670" t="s">
        <v>80</v>
      </c>
      <c r="D4670" t="s">
        <v>93</v>
      </c>
      <c r="E4670" t="s">
        <v>131</v>
      </c>
      <c r="F4670" t="s">
        <v>13564</v>
      </c>
      <c r="G4670" t="s">
        <v>133</v>
      </c>
      <c r="H4670" t="s">
        <v>134</v>
      </c>
      <c r="I4670" t="s">
        <v>135</v>
      </c>
      <c r="J4670" t="s">
        <v>136</v>
      </c>
      <c r="K4670" t="s">
        <v>137</v>
      </c>
      <c r="L4670" t="s">
        <v>13565</v>
      </c>
      <c r="M4670" t="s">
        <v>13566</v>
      </c>
      <c r="N4670">
        <v>0.60583333299999997</v>
      </c>
      <c r="O4670">
        <v>2</v>
      </c>
      <c r="P4670">
        <v>334</v>
      </c>
      <c r="Q4670">
        <v>19</v>
      </c>
      <c r="R4670">
        <v>70</v>
      </c>
      <c r="S4670">
        <v>5</v>
      </c>
      <c r="T4670">
        <v>71</v>
      </c>
      <c r="U4670">
        <v>1</v>
      </c>
      <c r="V4670">
        <v>0</v>
      </c>
      <c r="W4670">
        <v>0.65598998547167997</v>
      </c>
      <c r="X4670">
        <v>52.720757451944088</v>
      </c>
      <c r="Y4670">
        <v>53.423760008466232</v>
      </c>
      <c r="Z4670">
        <v>163.89433719047673</v>
      </c>
      <c r="AA4670">
        <v>2.3060268379570066</v>
      </c>
      <c r="AB4670">
        <v>51.190332708724753</v>
      </c>
      <c r="AC4670">
        <v>35.643997415494759</v>
      </c>
      <c r="AD4670">
        <v>0</v>
      </c>
      <c r="AE4670">
        <v>359.83520159853532</v>
      </c>
    </row>
    <row r="4671" spans="1:31" x14ac:dyDescent="0.25">
      <c r="A4671">
        <v>2072980</v>
      </c>
      <c r="B4671">
        <v>1</v>
      </c>
      <c r="C4671" t="s">
        <v>81</v>
      </c>
      <c r="D4671" t="s">
        <v>126</v>
      </c>
      <c r="E4671" t="s">
        <v>140</v>
      </c>
      <c r="F4671" t="s">
        <v>13567</v>
      </c>
      <c r="G4671" t="s">
        <v>142</v>
      </c>
      <c r="H4671" t="s">
        <v>143</v>
      </c>
      <c r="I4671" t="s">
        <v>135</v>
      </c>
      <c r="J4671" t="s">
        <v>136</v>
      </c>
      <c r="K4671" t="s">
        <v>137</v>
      </c>
      <c r="L4671" t="s">
        <v>13568</v>
      </c>
      <c r="M4671" t="s">
        <v>13569</v>
      </c>
      <c r="N4671">
        <v>0.78361111100000003</v>
      </c>
      <c r="O4671">
        <v>0</v>
      </c>
      <c r="P4671">
        <v>14</v>
      </c>
      <c r="Q4671">
        <v>0</v>
      </c>
      <c r="R4671">
        <v>4</v>
      </c>
      <c r="S4671">
        <v>0</v>
      </c>
      <c r="T4671">
        <v>0</v>
      </c>
      <c r="U4671">
        <v>0</v>
      </c>
      <c r="V4671">
        <v>0</v>
      </c>
      <c r="W4671">
        <v>0</v>
      </c>
      <c r="X4671">
        <v>0.8676735858196275</v>
      </c>
      <c r="Y4671">
        <v>0</v>
      </c>
      <c r="Z4671">
        <v>2.2918573428654165E-2</v>
      </c>
      <c r="AA4671">
        <v>0</v>
      </c>
      <c r="AB4671">
        <v>0</v>
      </c>
      <c r="AC4671">
        <v>0</v>
      </c>
      <c r="AD4671">
        <v>0</v>
      </c>
      <c r="AE4671">
        <v>0.89059215924828172</v>
      </c>
    </row>
    <row r="4672" spans="1:31" x14ac:dyDescent="0.25">
      <c r="A4672">
        <v>2072981</v>
      </c>
      <c r="B4672">
        <v>1</v>
      </c>
      <c r="C4672" t="s">
        <v>80</v>
      </c>
      <c r="D4672" t="s">
        <v>103</v>
      </c>
      <c r="E4672" t="s">
        <v>169</v>
      </c>
      <c r="F4672" t="s">
        <v>13570</v>
      </c>
      <c r="G4672" t="s">
        <v>133</v>
      </c>
      <c r="H4672" t="s">
        <v>134</v>
      </c>
      <c r="I4672" t="s">
        <v>135</v>
      </c>
      <c r="J4672" t="s">
        <v>136</v>
      </c>
      <c r="K4672" t="s">
        <v>137</v>
      </c>
      <c r="L4672" t="s">
        <v>13571</v>
      </c>
      <c r="M4672" t="s">
        <v>13572</v>
      </c>
      <c r="N4672">
        <v>0.44027777699999998</v>
      </c>
      <c r="O4672">
        <v>0</v>
      </c>
      <c r="P4672">
        <v>2048</v>
      </c>
      <c r="Q4672">
        <v>0</v>
      </c>
      <c r="R4672">
        <v>8</v>
      </c>
      <c r="S4672">
        <v>0</v>
      </c>
      <c r="T4672">
        <v>104</v>
      </c>
      <c r="U4672">
        <v>0</v>
      </c>
      <c r="V4672">
        <v>0</v>
      </c>
      <c r="W4672">
        <v>0</v>
      </c>
      <c r="X4672">
        <v>241.46901590472902</v>
      </c>
      <c r="Y4672">
        <v>0</v>
      </c>
      <c r="Z4672">
        <v>11.507234703008127</v>
      </c>
      <c r="AA4672">
        <v>0</v>
      </c>
      <c r="AB4672">
        <v>35.663061047684025</v>
      </c>
      <c r="AC4672">
        <v>0</v>
      </c>
      <c r="AD4672">
        <v>0</v>
      </c>
      <c r="AE4672">
        <v>288.63931165542118</v>
      </c>
    </row>
    <row r="4673" spans="1:31" x14ac:dyDescent="0.25">
      <c r="A4673">
        <v>2072983</v>
      </c>
      <c r="B4673">
        <v>1</v>
      </c>
      <c r="C4673" t="s">
        <v>81</v>
      </c>
      <c r="D4673" t="s">
        <v>128</v>
      </c>
      <c r="E4673" t="s">
        <v>140</v>
      </c>
      <c r="F4673" t="s">
        <v>13573</v>
      </c>
      <c r="G4673" t="s">
        <v>142</v>
      </c>
      <c r="H4673" t="s">
        <v>143</v>
      </c>
      <c r="I4673" t="s">
        <v>135</v>
      </c>
      <c r="J4673" t="s">
        <v>136</v>
      </c>
      <c r="K4673" t="s">
        <v>137</v>
      </c>
      <c r="L4673" t="s">
        <v>13574</v>
      </c>
      <c r="M4673" t="s">
        <v>13575</v>
      </c>
      <c r="N4673">
        <v>1.5247222220000001</v>
      </c>
      <c r="O4673">
        <v>0</v>
      </c>
      <c r="P4673">
        <v>91</v>
      </c>
      <c r="Q4673">
        <v>0</v>
      </c>
      <c r="R4673">
        <v>1</v>
      </c>
      <c r="S4673">
        <v>0</v>
      </c>
      <c r="T4673">
        <v>4</v>
      </c>
      <c r="U4673">
        <v>0</v>
      </c>
      <c r="V4673">
        <v>0</v>
      </c>
      <c r="W4673">
        <v>0</v>
      </c>
      <c r="X4673">
        <v>17.817001353637863</v>
      </c>
      <c r="Y4673">
        <v>0</v>
      </c>
      <c r="Z4673">
        <v>8.763226973876112E-2</v>
      </c>
      <c r="AA4673">
        <v>0</v>
      </c>
      <c r="AB4673">
        <v>0.75770608477341794</v>
      </c>
      <c r="AC4673">
        <v>0</v>
      </c>
      <c r="AD4673">
        <v>0</v>
      </c>
      <c r="AE4673">
        <v>18.662339708150043</v>
      </c>
    </row>
    <row r="4674" spans="1:31" x14ac:dyDescent="0.25">
      <c r="A4674">
        <v>2072989</v>
      </c>
      <c r="B4674">
        <v>1</v>
      </c>
      <c r="C4674" t="s">
        <v>80</v>
      </c>
      <c r="D4674" t="s">
        <v>110</v>
      </c>
      <c r="E4674" t="s">
        <v>140</v>
      </c>
      <c r="F4674" t="s">
        <v>13576</v>
      </c>
      <c r="G4674" t="s">
        <v>1017</v>
      </c>
      <c r="H4674" t="s">
        <v>143</v>
      </c>
      <c r="I4674" t="s">
        <v>135</v>
      </c>
      <c r="J4674" t="s">
        <v>136</v>
      </c>
      <c r="K4674" t="s">
        <v>137</v>
      </c>
      <c r="L4674" t="s">
        <v>13577</v>
      </c>
      <c r="M4674" t="s">
        <v>13578</v>
      </c>
      <c r="N4674">
        <v>0.67444444400000003</v>
      </c>
      <c r="O4674">
        <v>0</v>
      </c>
      <c r="P4674">
        <v>1101</v>
      </c>
      <c r="Q4674">
        <v>0</v>
      </c>
      <c r="R4674">
        <v>0</v>
      </c>
      <c r="S4674">
        <v>0</v>
      </c>
      <c r="T4674">
        <v>65</v>
      </c>
      <c r="U4674">
        <v>0</v>
      </c>
      <c r="V4674">
        <v>0</v>
      </c>
      <c r="W4674">
        <v>0</v>
      </c>
      <c r="X4674">
        <v>202.96090313251548</v>
      </c>
      <c r="Y4674">
        <v>0</v>
      </c>
      <c r="Z4674">
        <v>0</v>
      </c>
      <c r="AA4674">
        <v>0</v>
      </c>
      <c r="AB4674">
        <v>16.424490939875657</v>
      </c>
      <c r="AC4674">
        <v>0</v>
      </c>
      <c r="AD4674">
        <v>0</v>
      </c>
      <c r="AE4674">
        <v>219.38539407239114</v>
      </c>
    </row>
    <row r="4675" spans="1:31" x14ac:dyDescent="0.25">
      <c r="A4675">
        <v>2072993</v>
      </c>
      <c r="B4675">
        <v>1</v>
      </c>
      <c r="C4675" t="s">
        <v>81</v>
      </c>
      <c r="D4675" t="s">
        <v>117</v>
      </c>
      <c r="E4675" t="s">
        <v>158</v>
      </c>
      <c r="F4675" t="s">
        <v>13579</v>
      </c>
      <c r="G4675" t="s">
        <v>160</v>
      </c>
      <c r="H4675" t="s">
        <v>143</v>
      </c>
      <c r="I4675" t="s">
        <v>135</v>
      </c>
      <c r="J4675" t="s">
        <v>136</v>
      </c>
      <c r="K4675" t="s">
        <v>137</v>
      </c>
      <c r="L4675" t="s">
        <v>13580</v>
      </c>
      <c r="M4675" t="s">
        <v>13581</v>
      </c>
      <c r="N4675">
        <v>1.4675</v>
      </c>
      <c r="O4675">
        <v>0</v>
      </c>
      <c r="P4675">
        <v>3</v>
      </c>
      <c r="Q4675">
        <v>0</v>
      </c>
      <c r="R4675">
        <v>0</v>
      </c>
      <c r="S4675">
        <v>0</v>
      </c>
      <c r="T4675">
        <v>0</v>
      </c>
      <c r="U4675">
        <v>0</v>
      </c>
      <c r="V4675">
        <v>0</v>
      </c>
      <c r="W4675">
        <v>0</v>
      </c>
      <c r="X4675">
        <v>0.82552631478734761</v>
      </c>
      <c r="Y4675">
        <v>0</v>
      </c>
      <c r="Z4675">
        <v>0</v>
      </c>
      <c r="AA4675">
        <v>0</v>
      </c>
      <c r="AB4675">
        <v>0</v>
      </c>
      <c r="AC4675">
        <v>0</v>
      </c>
      <c r="AD4675">
        <v>0</v>
      </c>
      <c r="AE4675">
        <v>0.82552631478734761</v>
      </c>
    </row>
    <row r="4676" spans="1:31" x14ac:dyDescent="0.25">
      <c r="A4676">
        <v>2073080</v>
      </c>
      <c r="B4676">
        <v>1</v>
      </c>
      <c r="C4676" t="s">
        <v>81</v>
      </c>
      <c r="D4676" t="s">
        <v>114</v>
      </c>
      <c r="E4676" t="s">
        <v>140</v>
      </c>
      <c r="F4676" t="s">
        <v>13582</v>
      </c>
      <c r="G4676" t="s">
        <v>273</v>
      </c>
      <c r="H4676" t="s">
        <v>143</v>
      </c>
      <c r="I4676" t="s">
        <v>135</v>
      </c>
      <c r="J4676" t="s">
        <v>136</v>
      </c>
      <c r="K4676" t="s">
        <v>155</v>
      </c>
      <c r="L4676" t="s">
        <v>13583</v>
      </c>
      <c r="M4676" t="s">
        <v>13584</v>
      </c>
      <c r="N4676">
        <v>2.5410841660000001</v>
      </c>
      <c r="O4676">
        <v>0</v>
      </c>
      <c r="P4676">
        <v>38</v>
      </c>
      <c r="Q4676">
        <v>0</v>
      </c>
      <c r="R4676">
        <v>15</v>
      </c>
      <c r="S4676">
        <v>0</v>
      </c>
      <c r="T4676">
        <v>2</v>
      </c>
      <c r="U4676">
        <v>0</v>
      </c>
      <c r="V4676">
        <v>0</v>
      </c>
      <c r="W4676">
        <v>0</v>
      </c>
      <c r="X4676">
        <v>16.157678370465757</v>
      </c>
      <c r="Y4676">
        <v>0</v>
      </c>
      <c r="Z4676">
        <v>3.8648330868795648</v>
      </c>
      <c r="AA4676">
        <v>0</v>
      </c>
      <c r="AB4676">
        <v>0.11506782979103</v>
      </c>
      <c r="AC4676">
        <v>0</v>
      </c>
      <c r="AD4676">
        <v>0</v>
      </c>
      <c r="AE4676">
        <v>20.137579287136351</v>
      </c>
    </row>
    <row r="4677" spans="1:31" x14ac:dyDescent="0.25">
      <c r="A4677">
        <v>2073103</v>
      </c>
      <c r="B4677">
        <v>1</v>
      </c>
      <c r="C4677" t="s">
        <v>80</v>
      </c>
      <c r="D4677" t="s">
        <v>104</v>
      </c>
      <c r="E4677" t="s">
        <v>131</v>
      </c>
      <c r="F4677" t="s">
        <v>13585</v>
      </c>
      <c r="G4677" t="s">
        <v>513</v>
      </c>
      <c r="H4677" t="s">
        <v>134</v>
      </c>
      <c r="I4677" t="s">
        <v>259</v>
      </c>
      <c r="J4677" t="s">
        <v>136</v>
      </c>
      <c r="K4677" t="s">
        <v>155</v>
      </c>
      <c r="L4677" t="s">
        <v>13586</v>
      </c>
      <c r="M4677" t="s">
        <v>13587</v>
      </c>
      <c r="N4677">
        <v>4.6016659999999999E-3</v>
      </c>
      <c r="O4677">
        <v>2</v>
      </c>
      <c r="P4677">
        <v>750</v>
      </c>
      <c r="Q4677">
        <v>13</v>
      </c>
      <c r="R4677">
        <v>77</v>
      </c>
      <c r="S4677">
        <v>3</v>
      </c>
      <c r="T4677">
        <v>160</v>
      </c>
      <c r="U4677">
        <v>3</v>
      </c>
      <c r="V4677">
        <v>0</v>
      </c>
      <c r="W4677">
        <v>3.3458448876208333E-3</v>
      </c>
      <c r="X4677">
        <v>0.62307837236462538</v>
      </c>
      <c r="Y4677">
        <v>3.763592226264445E-2</v>
      </c>
      <c r="Z4677">
        <v>6.6545979608990863E-2</v>
      </c>
      <c r="AA4677">
        <v>1.8164718160763888E-2</v>
      </c>
      <c r="AB4677">
        <v>0.31659525655513876</v>
      </c>
      <c r="AC4677">
        <v>0.43790672004359621</v>
      </c>
      <c r="AD4677">
        <v>0</v>
      </c>
      <c r="AE4677">
        <v>1.5032728138833804</v>
      </c>
    </row>
    <row r="4678" spans="1:31" x14ac:dyDescent="0.25">
      <c r="A4678">
        <v>2073126</v>
      </c>
      <c r="B4678">
        <v>1</v>
      </c>
      <c r="C4678" t="s">
        <v>80</v>
      </c>
      <c r="D4678" t="s">
        <v>83</v>
      </c>
      <c r="E4678" t="s">
        <v>140</v>
      </c>
      <c r="F4678" t="s">
        <v>13588</v>
      </c>
      <c r="G4678" t="s">
        <v>142</v>
      </c>
      <c r="H4678" t="s">
        <v>143</v>
      </c>
      <c r="I4678" t="s">
        <v>135</v>
      </c>
      <c r="J4678" t="s">
        <v>136</v>
      </c>
      <c r="K4678" t="s">
        <v>137</v>
      </c>
      <c r="L4678" t="s">
        <v>13589</v>
      </c>
      <c r="M4678" t="s">
        <v>13590</v>
      </c>
      <c r="N4678">
        <v>1.5780555549999999</v>
      </c>
      <c r="O4678">
        <v>0</v>
      </c>
      <c r="P4678">
        <v>665</v>
      </c>
      <c r="Q4678">
        <v>0</v>
      </c>
      <c r="R4678">
        <v>0</v>
      </c>
      <c r="S4678">
        <v>0</v>
      </c>
      <c r="T4678">
        <v>131</v>
      </c>
      <c r="U4678">
        <v>0</v>
      </c>
      <c r="V4678">
        <v>1</v>
      </c>
      <c r="W4678">
        <v>0</v>
      </c>
      <c r="X4678">
        <v>279.72316763332981</v>
      </c>
      <c r="Y4678">
        <v>0</v>
      </c>
      <c r="Z4678">
        <v>0</v>
      </c>
      <c r="AA4678">
        <v>0</v>
      </c>
      <c r="AB4678">
        <v>241.3540437125844</v>
      </c>
      <c r="AC4678">
        <v>0</v>
      </c>
      <c r="AD4678">
        <v>17.447073808748371</v>
      </c>
      <c r="AE4678">
        <v>538.52428515466249</v>
      </c>
    </row>
    <row r="4679" spans="1:31" x14ac:dyDescent="0.25">
      <c r="A4679">
        <v>2084149</v>
      </c>
      <c r="B4679">
        <v>1</v>
      </c>
      <c r="C4679" t="s">
        <v>80</v>
      </c>
      <c r="D4679" t="s">
        <v>110</v>
      </c>
      <c r="E4679" t="s">
        <v>177</v>
      </c>
      <c r="F4679" t="s">
        <v>13591</v>
      </c>
      <c r="G4679" t="s">
        <v>183</v>
      </c>
      <c r="H4679" t="s">
        <v>143</v>
      </c>
      <c r="I4679" t="s">
        <v>135</v>
      </c>
      <c r="J4679" t="s">
        <v>136</v>
      </c>
      <c r="K4679" t="s">
        <v>137</v>
      </c>
      <c r="L4679" t="s">
        <v>13592</v>
      </c>
      <c r="M4679" t="s">
        <v>13593</v>
      </c>
      <c r="N4679">
        <v>1.37</v>
      </c>
      <c r="O4679">
        <v>0</v>
      </c>
      <c r="P4679">
        <v>3</v>
      </c>
      <c r="Q4679">
        <v>0</v>
      </c>
      <c r="R4679">
        <v>0</v>
      </c>
      <c r="S4679">
        <v>0</v>
      </c>
      <c r="T4679">
        <v>0</v>
      </c>
      <c r="U4679">
        <v>0</v>
      </c>
      <c r="V4679">
        <v>0</v>
      </c>
      <c r="W4679">
        <v>0</v>
      </c>
      <c r="X4679">
        <v>1.6207844338847588</v>
      </c>
      <c r="Y4679">
        <v>0</v>
      </c>
      <c r="Z4679">
        <v>0</v>
      </c>
      <c r="AA4679">
        <v>0</v>
      </c>
      <c r="AB4679">
        <v>0</v>
      </c>
      <c r="AC4679">
        <v>0</v>
      </c>
      <c r="AD4679">
        <v>0</v>
      </c>
      <c r="AE4679">
        <v>1.6207844338847588</v>
      </c>
    </row>
    <row r="4680" spans="1:31" x14ac:dyDescent="0.25">
      <c r="A4680">
        <v>2084103</v>
      </c>
      <c r="B4680">
        <v>1</v>
      </c>
      <c r="C4680" t="s">
        <v>80</v>
      </c>
      <c r="D4680" t="s">
        <v>84</v>
      </c>
      <c r="E4680" t="s">
        <v>177</v>
      </c>
      <c r="F4680" t="s">
        <v>13594</v>
      </c>
      <c r="G4680" t="s">
        <v>196</v>
      </c>
      <c r="H4680" t="s">
        <v>143</v>
      </c>
      <c r="I4680" t="s">
        <v>135</v>
      </c>
      <c r="J4680" t="s">
        <v>136</v>
      </c>
      <c r="K4680" t="s">
        <v>137</v>
      </c>
      <c r="L4680" t="s">
        <v>13595</v>
      </c>
      <c r="M4680" t="s">
        <v>13596</v>
      </c>
      <c r="N4680">
        <v>3.3038888879999999</v>
      </c>
      <c r="O4680">
        <v>0</v>
      </c>
      <c r="P4680">
        <v>7</v>
      </c>
      <c r="Q4680">
        <v>0</v>
      </c>
      <c r="R4680">
        <v>0</v>
      </c>
      <c r="S4680">
        <v>0</v>
      </c>
      <c r="T4680">
        <v>4</v>
      </c>
      <c r="U4680">
        <v>0</v>
      </c>
      <c r="V4680">
        <v>0</v>
      </c>
      <c r="W4680">
        <v>0</v>
      </c>
      <c r="X4680">
        <v>6.7110488728375559</v>
      </c>
      <c r="Y4680">
        <v>0</v>
      </c>
      <c r="Z4680">
        <v>0</v>
      </c>
      <c r="AA4680">
        <v>0</v>
      </c>
      <c r="AB4680">
        <v>2.4076651091755168</v>
      </c>
      <c r="AC4680">
        <v>0</v>
      </c>
      <c r="AD4680">
        <v>0</v>
      </c>
      <c r="AE4680">
        <v>9.1187139820130731</v>
      </c>
    </row>
    <row r="4681" spans="1:31" x14ac:dyDescent="0.25">
      <c r="A4681">
        <v>2073326</v>
      </c>
      <c r="B4681">
        <v>1</v>
      </c>
      <c r="C4681" t="s">
        <v>81</v>
      </c>
      <c r="D4681" t="s">
        <v>128</v>
      </c>
      <c r="E4681" t="s">
        <v>169</v>
      </c>
      <c r="F4681" t="s">
        <v>13597</v>
      </c>
      <c r="G4681" t="s">
        <v>464</v>
      </c>
      <c r="H4681" t="s">
        <v>134</v>
      </c>
      <c r="I4681" t="s">
        <v>135</v>
      </c>
      <c r="J4681" t="s">
        <v>136</v>
      </c>
      <c r="K4681" t="s">
        <v>137</v>
      </c>
      <c r="L4681" t="s">
        <v>13598</v>
      </c>
      <c r="M4681" t="s">
        <v>13599</v>
      </c>
      <c r="N4681">
        <v>1.292777777</v>
      </c>
      <c r="O4681">
        <v>0</v>
      </c>
      <c r="P4681">
        <v>156</v>
      </c>
      <c r="Q4681">
        <v>3</v>
      </c>
      <c r="R4681">
        <v>8</v>
      </c>
      <c r="S4681">
        <v>0</v>
      </c>
      <c r="T4681">
        <v>7</v>
      </c>
      <c r="U4681">
        <v>0</v>
      </c>
      <c r="V4681">
        <v>0</v>
      </c>
      <c r="W4681">
        <v>0</v>
      </c>
      <c r="X4681">
        <v>30.193521351514715</v>
      </c>
      <c r="Y4681">
        <v>2.2955283898675538</v>
      </c>
      <c r="Z4681">
        <v>3.5938334103184046</v>
      </c>
      <c r="AA4681">
        <v>0</v>
      </c>
      <c r="AB4681">
        <v>0.73939503758988001</v>
      </c>
      <c r="AC4681">
        <v>0</v>
      </c>
      <c r="AD4681">
        <v>0</v>
      </c>
      <c r="AE4681">
        <v>36.82227818929055</v>
      </c>
    </row>
    <row r="4682" spans="1:31" x14ac:dyDescent="0.25">
      <c r="A4682">
        <v>2073226</v>
      </c>
      <c r="B4682">
        <v>1</v>
      </c>
      <c r="C4682" t="s">
        <v>81</v>
      </c>
      <c r="D4682" t="s">
        <v>122</v>
      </c>
      <c r="E4682" t="s">
        <v>146</v>
      </c>
      <c r="F4682" t="s">
        <v>5150</v>
      </c>
      <c r="G4682" t="s">
        <v>133</v>
      </c>
      <c r="H4682" t="s">
        <v>134</v>
      </c>
      <c r="I4682" t="s">
        <v>135</v>
      </c>
      <c r="J4682" t="s">
        <v>136</v>
      </c>
      <c r="K4682" t="s">
        <v>137</v>
      </c>
      <c r="L4682" t="s">
        <v>13600</v>
      </c>
      <c r="M4682" t="s">
        <v>13601</v>
      </c>
      <c r="N4682">
        <v>5.7500000000000002E-2</v>
      </c>
      <c r="O4682">
        <v>5</v>
      </c>
      <c r="P4682">
        <v>3620</v>
      </c>
      <c r="Q4682">
        <v>61</v>
      </c>
      <c r="R4682">
        <v>115</v>
      </c>
      <c r="S4682">
        <v>40</v>
      </c>
      <c r="T4682">
        <v>317</v>
      </c>
      <c r="U4682">
        <v>3</v>
      </c>
      <c r="V4682">
        <v>0</v>
      </c>
      <c r="W4682">
        <v>0.10934926442143</v>
      </c>
      <c r="X4682">
        <v>31.648911560088681</v>
      </c>
      <c r="Y4682">
        <v>7.4254113436940807</v>
      </c>
      <c r="Z4682">
        <v>3.162883174781415</v>
      </c>
      <c r="AA4682">
        <v>13.625955142208623</v>
      </c>
      <c r="AB4682">
        <v>9.4313632342549383</v>
      </c>
      <c r="AC4682">
        <v>4.7527499368198383</v>
      </c>
      <c r="AD4682">
        <v>0</v>
      </c>
      <c r="AE4682">
        <v>70.156623656269005</v>
      </c>
    </row>
    <row r="4683" spans="1:31" x14ac:dyDescent="0.25">
      <c r="A4683">
        <v>2084003</v>
      </c>
      <c r="B4683">
        <v>1</v>
      </c>
      <c r="C4683" t="s">
        <v>80</v>
      </c>
      <c r="D4683" t="s">
        <v>93</v>
      </c>
      <c r="E4683" t="s">
        <v>158</v>
      </c>
      <c r="F4683" t="s">
        <v>13602</v>
      </c>
      <c r="G4683" t="s">
        <v>160</v>
      </c>
      <c r="H4683" t="s">
        <v>143</v>
      </c>
      <c r="I4683" t="s">
        <v>135</v>
      </c>
      <c r="J4683" t="s">
        <v>136</v>
      </c>
      <c r="K4683" t="s">
        <v>137</v>
      </c>
      <c r="L4683" t="s">
        <v>13603</v>
      </c>
      <c r="M4683" t="s">
        <v>13604</v>
      </c>
      <c r="N4683">
        <v>2.403888888</v>
      </c>
      <c r="O4683">
        <v>0</v>
      </c>
      <c r="P4683">
        <v>20</v>
      </c>
      <c r="Q4683">
        <v>0</v>
      </c>
      <c r="R4683">
        <v>1</v>
      </c>
      <c r="S4683">
        <v>0</v>
      </c>
      <c r="T4683">
        <v>0</v>
      </c>
      <c r="U4683">
        <v>0</v>
      </c>
      <c r="V4683">
        <v>0</v>
      </c>
      <c r="W4683">
        <v>0</v>
      </c>
      <c r="X4683">
        <v>11.427560278519604</v>
      </c>
      <c r="Y4683">
        <v>0</v>
      </c>
      <c r="Z4683">
        <v>0.17191163437440615</v>
      </c>
      <c r="AA4683">
        <v>0</v>
      </c>
      <c r="AB4683">
        <v>0</v>
      </c>
      <c r="AC4683">
        <v>0</v>
      </c>
      <c r="AD4683">
        <v>0</v>
      </c>
      <c r="AE4683">
        <v>11.59947191289401</v>
      </c>
    </row>
    <row r="4684" spans="1:31" x14ac:dyDescent="0.25">
      <c r="A4684">
        <v>2084195</v>
      </c>
      <c r="B4684">
        <v>1</v>
      </c>
      <c r="C4684" t="s">
        <v>80</v>
      </c>
      <c r="D4684" t="s">
        <v>83</v>
      </c>
      <c r="E4684" t="s">
        <v>295</v>
      </c>
      <c r="F4684" t="s">
        <v>13605</v>
      </c>
      <c r="G4684" t="s">
        <v>133</v>
      </c>
      <c r="H4684" t="s">
        <v>134</v>
      </c>
      <c r="I4684" t="s">
        <v>135</v>
      </c>
      <c r="J4684" t="s">
        <v>136</v>
      </c>
      <c r="K4684" t="s">
        <v>137</v>
      </c>
      <c r="L4684" t="s">
        <v>13606</v>
      </c>
      <c r="M4684" t="s">
        <v>13607</v>
      </c>
      <c r="N4684">
        <v>0.56416666599999998</v>
      </c>
      <c r="O4684">
        <v>0</v>
      </c>
      <c r="P4684">
        <v>0</v>
      </c>
      <c r="Q4684">
        <v>0</v>
      </c>
      <c r="R4684">
        <v>0</v>
      </c>
      <c r="S4684">
        <v>1</v>
      </c>
      <c r="T4684">
        <v>0</v>
      </c>
      <c r="U4684">
        <v>0</v>
      </c>
      <c r="V4684">
        <v>0</v>
      </c>
      <c r="W4684">
        <v>0</v>
      </c>
      <c r="X4684">
        <v>0</v>
      </c>
      <c r="Y4684">
        <v>0</v>
      </c>
      <c r="Z4684">
        <v>0</v>
      </c>
      <c r="AA4684">
        <v>2.4157061871812555</v>
      </c>
      <c r="AB4684">
        <v>0</v>
      </c>
      <c r="AC4684">
        <v>0</v>
      </c>
      <c r="AD4684">
        <v>0</v>
      </c>
      <c r="AE4684">
        <v>2.4157061871812555</v>
      </c>
    </row>
    <row r="4685" spans="1:31" x14ac:dyDescent="0.25">
      <c r="A4685">
        <v>2073034</v>
      </c>
      <c r="B4685">
        <v>1</v>
      </c>
      <c r="C4685" t="s">
        <v>80</v>
      </c>
      <c r="D4685" t="s">
        <v>99</v>
      </c>
      <c r="E4685" t="s">
        <v>505</v>
      </c>
      <c r="F4685" t="s">
        <v>13608</v>
      </c>
      <c r="G4685" t="s">
        <v>160</v>
      </c>
      <c r="H4685" t="s">
        <v>143</v>
      </c>
      <c r="I4685" t="s">
        <v>135</v>
      </c>
      <c r="J4685" t="s">
        <v>136</v>
      </c>
      <c r="K4685" t="s">
        <v>137</v>
      </c>
      <c r="L4685" t="s">
        <v>13609</v>
      </c>
      <c r="M4685" t="s">
        <v>13610</v>
      </c>
      <c r="N4685">
        <v>1.811666666</v>
      </c>
      <c r="O4685">
        <v>0</v>
      </c>
      <c r="P4685">
        <v>8</v>
      </c>
      <c r="Q4685">
        <v>0</v>
      </c>
      <c r="R4685">
        <v>0</v>
      </c>
      <c r="S4685">
        <v>0</v>
      </c>
      <c r="T4685">
        <v>0</v>
      </c>
      <c r="U4685">
        <v>0</v>
      </c>
      <c r="V4685">
        <v>0</v>
      </c>
      <c r="W4685">
        <v>0</v>
      </c>
      <c r="X4685">
        <v>1.2712308497298026</v>
      </c>
      <c r="Y4685">
        <v>0</v>
      </c>
      <c r="Z4685">
        <v>0</v>
      </c>
      <c r="AA4685">
        <v>0</v>
      </c>
      <c r="AB4685">
        <v>0</v>
      </c>
      <c r="AC4685">
        <v>0</v>
      </c>
      <c r="AD4685">
        <v>0</v>
      </c>
      <c r="AE4685">
        <v>1.2712308497298026</v>
      </c>
    </row>
    <row r="4686" spans="1:31" x14ac:dyDescent="0.25">
      <c r="A4686">
        <v>2084049</v>
      </c>
      <c r="B4686">
        <v>1</v>
      </c>
      <c r="C4686" t="s">
        <v>81</v>
      </c>
      <c r="D4686" t="s">
        <v>122</v>
      </c>
      <c r="E4686" t="s">
        <v>169</v>
      </c>
      <c r="F4686" t="s">
        <v>13611</v>
      </c>
      <c r="G4686" t="s">
        <v>133</v>
      </c>
      <c r="H4686" t="s">
        <v>134</v>
      </c>
      <c r="I4686" t="s">
        <v>135</v>
      </c>
      <c r="J4686" t="s">
        <v>136</v>
      </c>
      <c r="K4686" t="s">
        <v>137</v>
      </c>
      <c r="L4686" t="s">
        <v>13612</v>
      </c>
      <c r="M4686" t="s">
        <v>13613</v>
      </c>
      <c r="N4686">
        <v>1.7849999999999999</v>
      </c>
      <c r="O4686">
        <v>0</v>
      </c>
      <c r="P4686">
        <v>560</v>
      </c>
      <c r="Q4686">
        <v>0</v>
      </c>
      <c r="R4686">
        <v>0</v>
      </c>
      <c r="S4686">
        <v>0</v>
      </c>
      <c r="T4686">
        <v>92</v>
      </c>
      <c r="U4686">
        <v>0</v>
      </c>
      <c r="V4686">
        <v>0</v>
      </c>
      <c r="W4686">
        <v>0</v>
      </c>
      <c r="X4686">
        <v>186.90144311883509</v>
      </c>
      <c r="Y4686">
        <v>0</v>
      </c>
      <c r="Z4686">
        <v>0</v>
      </c>
      <c r="AA4686">
        <v>0</v>
      </c>
      <c r="AB4686">
        <v>51.225637505531729</v>
      </c>
      <c r="AC4686">
        <v>0</v>
      </c>
      <c r="AD4686">
        <v>0</v>
      </c>
      <c r="AE4686">
        <v>238.12708062436681</v>
      </c>
    </row>
    <row r="4687" spans="1:31" x14ac:dyDescent="0.25">
      <c r="A4687">
        <v>2073180</v>
      </c>
      <c r="B4687">
        <v>1</v>
      </c>
      <c r="C4687" t="s">
        <v>80</v>
      </c>
      <c r="D4687" t="s">
        <v>105</v>
      </c>
      <c r="E4687" t="s">
        <v>169</v>
      </c>
      <c r="F4687" t="s">
        <v>13614</v>
      </c>
      <c r="G4687" t="s">
        <v>171</v>
      </c>
      <c r="H4687" t="s">
        <v>134</v>
      </c>
      <c r="I4687" t="s">
        <v>135</v>
      </c>
      <c r="J4687" t="s">
        <v>136</v>
      </c>
      <c r="K4687" t="s">
        <v>137</v>
      </c>
      <c r="L4687" t="s">
        <v>13615</v>
      </c>
      <c r="M4687" t="s">
        <v>13616</v>
      </c>
      <c r="N4687">
        <v>4.5819444440000003</v>
      </c>
      <c r="O4687">
        <v>2</v>
      </c>
      <c r="P4687">
        <v>26</v>
      </c>
      <c r="Q4687">
        <v>1</v>
      </c>
      <c r="R4687">
        <v>4</v>
      </c>
      <c r="S4687">
        <v>5</v>
      </c>
      <c r="T4687">
        <v>21</v>
      </c>
      <c r="U4687">
        <v>0</v>
      </c>
      <c r="V4687">
        <v>0</v>
      </c>
      <c r="W4687">
        <v>9.2858255225943243</v>
      </c>
      <c r="X4687">
        <v>26.474361152689355</v>
      </c>
      <c r="Y4687">
        <v>50.139034758381165</v>
      </c>
      <c r="Z4687">
        <v>4.1457863996035265</v>
      </c>
      <c r="AA4687">
        <v>225.68665005088889</v>
      </c>
      <c r="AB4687">
        <v>50.139658091051878</v>
      </c>
      <c r="AC4687">
        <v>0</v>
      </c>
      <c r="AD4687">
        <v>0</v>
      </c>
      <c r="AE4687">
        <v>365.87131597520914</v>
      </c>
    </row>
    <row r="4688" spans="1:31" x14ac:dyDescent="0.25">
      <c r="A4688">
        <v>2073495</v>
      </c>
      <c r="B4688">
        <v>1</v>
      </c>
      <c r="C4688" t="s">
        <v>80</v>
      </c>
      <c r="D4688" t="s">
        <v>93</v>
      </c>
      <c r="E4688" t="s">
        <v>169</v>
      </c>
      <c r="F4688" t="s">
        <v>13617</v>
      </c>
      <c r="G4688" t="s">
        <v>464</v>
      </c>
      <c r="H4688" t="s">
        <v>134</v>
      </c>
      <c r="I4688" t="s">
        <v>135</v>
      </c>
      <c r="J4688" t="s">
        <v>136</v>
      </c>
      <c r="K4688" t="s">
        <v>137</v>
      </c>
      <c r="L4688" t="s">
        <v>13618</v>
      </c>
      <c r="M4688" t="s">
        <v>13619</v>
      </c>
      <c r="N4688">
        <v>3.3358333330000001</v>
      </c>
      <c r="O4688">
        <v>0</v>
      </c>
      <c r="P4688">
        <v>13</v>
      </c>
      <c r="Q4688">
        <v>0</v>
      </c>
      <c r="R4688">
        <v>21</v>
      </c>
      <c r="S4688">
        <v>0</v>
      </c>
      <c r="T4688">
        <v>3</v>
      </c>
      <c r="U4688">
        <v>0</v>
      </c>
      <c r="V4688">
        <v>0</v>
      </c>
      <c r="W4688">
        <v>0</v>
      </c>
      <c r="X4688">
        <v>11.11137316126327</v>
      </c>
      <c r="Y4688">
        <v>0</v>
      </c>
      <c r="Z4688">
        <v>50.541823253114025</v>
      </c>
      <c r="AA4688">
        <v>0</v>
      </c>
      <c r="AB4688">
        <v>9.0797375115764378</v>
      </c>
      <c r="AC4688">
        <v>0</v>
      </c>
      <c r="AD4688">
        <v>0</v>
      </c>
      <c r="AE4688">
        <v>70.732933925953731</v>
      </c>
    </row>
    <row r="4689" spans="1:31" x14ac:dyDescent="0.25">
      <c r="A4689">
        <v>2073564</v>
      </c>
      <c r="B4689">
        <v>1</v>
      </c>
      <c r="C4689" t="s">
        <v>81</v>
      </c>
      <c r="D4689" t="s">
        <v>115</v>
      </c>
      <c r="E4689" t="s">
        <v>177</v>
      </c>
      <c r="F4689" t="s">
        <v>13620</v>
      </c>
      <c r="G4689" t="s">
        <v>183</v>
      </c>
      <c r="H4689" t="s">
        <v>143</v>
      </c>
      <c r="I4689" t="s">
        <v>135</v>
      </c>
      <c r="J4689" t="s">
        <v>136</v>
      </c>
      <c r="K4689" t="s">
        <v>137</v>
      </c>
      <c r="L4689" t="s">
        <v>13621</v>
      </c>
      <c r="M4689" t="s">
        <v>13622</v>
      </c>
      <c r="N4689">
        <v>1.5052777770000001</v>
      </c>
      <c r="O4689">
        <v>0</v>
      </c>
      <c r="P4689">
        <v>1</v>
      </c>
      <c r="Q4689">
        <v>0</v>
      </c>
      <c r="R4689">
        <v>0</v>
      </c>
      <c r="S4689">
        <v>0</v>
      </c>
      <c r="T4689">
        <v>0</v>
      </c>
      <c r="U4689">
        <v>0</v>
      </c>
      <c r="V4689">
        <v>0</v>
      </c>
      <c r="W4689">
        <v>0</v>
      </c>
      <c r="X4689">
        <v>0</v>
      </c>
      <c r="Y4689">
        <v>0</v>
      </c>
      <c r="Z4689">
        <v>0</v>
      </c>
      <c r="AA4689">
        <v>0</v>
      </c>
      <c r="AB4689">
        <v>0</v>
      </c>
      <c r="AC4689">
        <v>0</v>
      </c>
      <c r="AD4689">
        <v>0</v>
      </c>
      <c r="AE4689">
        <v>0</v>
      </c>
    </row>
    <row r="4690" spans="1:31" x14ac:dyDescent="0.25">
      <c r="A4690">
        <v>2083688</v>
      </c>
      <c r="B4690">
        <v>1</v>
      </c>
      <c r="C4690" t="s">
        <v>81</v>
      </c>
      <c r="D4690" t="s">
        <v>128</v>
      </c>
      <c r="E4690" t="s">
        <v>146</v>
      </c>
      <c r="F4690" t="s">
        <v>13623</v>
      </c>
      <c r="G4690" t="s">
        <v>133</v>
      </c>
      <c r="H4690" t="s">
        <v>134</v>
      </c>
      <c r="I4690" t="s">
        <v>135</v>
      </c>
      <c r="J4690" t="s">
        <v>136</v>
      </c>
      <c r="K4690" t="s">
        <v>137</v>
      </c>
      <c r="L4690" t="s">
        <v>13624</v>
      </c>
      <c r="M4690" t="s">
        <v>13625</v>
      </c>
      <c r="N4690">
        <v>0.40749999999999997</v>
      </c>
      <c r="O4690">
        <v>4</v>
      </c>
      <c r="P4690">
        <v>8721</v>
      </c>
      <c r="Q4690">
        <v>13</v>
      </c>
      <c r="R4690">
        <v>136</v>
      </c>
      <c r="S4690">
        <v>21</v>
      </c>
      <c r="T4690">
        <v>712</v>
      </c>
      <c r="U4690">
        <v>9</v>
      </c>
      <c r="V4690">
        <v>1</v>
      </c>
      <c r="W4690">
        <v>0.73718650333841018</v>
      </c>
      <c r="X4690">
        <v>708.90138178328573</v>
      </c>
      <c r="Y4690">
        <v>4.1987281818721209</v>
      </c>
      <c r="Z4690">
        <v>18.851481511331489</v>
      </c>
      <c r="AA4690">
        <v>440.60974208189049</v>
      </c>
      <c r="AB4690">
        <v>237.04645590302451</v>
      </c>
      <c r="AC4690">
        <v>890.11166580226507</v>
      </c>
      <c r="AD4690">
        <v>6.8583830781561907</v>
      </c>
      <c r="AE4690">
        <v>2307.3150248451639</v>
      </c>
    </row>
    <row r="4691" spans="1:31" x14ac:dyDescent="0.25">
      <c r="A4691">
        <v>2073395</v>
      </c>
      <c r="B4691">
        <v>1</v>
      </c>
      <c r="C4691" t="s">
        <v>80</v>
      </c>
      <c r="D4691" t="s">
        <v>96</v>
      </c>
      <c r="E4691" t="s">
        <v>146</v>
      </c>
      <c r="F4691" t="s">
        <v>13626</v>
      </c>
      <c r="G4691" t="s">
        <v>133</v>
      </c>
      <c r="H4691" t="s">
        <v>134</v>
      </c>
      <c r="I4691" t="s">
        <v>135</v>
      </c>
      <c r="J4691" t="s">
        <v>136</v>
      </c>
      <c r="K4691" t="s">
        <v>137</v>
      </c>
      <c r="L4691" t="s">
        <v>13627</v>
      </c>
      <c r="M4691" t="s">
        <v>13628</v>
      </c>
      <c r="N4691">
        <v>0.81166666600000004</v>
      </c>
      <c r="O4691">
        <v>8</v>
      </c>
      <c r="P4691">
        <v>1005</v>
      </c>
      <c r="Q4691">
        <v>17</v>
      </c>
      <c r="R4691">
        <v>55</v>
      </c>
      <c r="S4691">
        <v>5</v>
      </c>
      <c r="T4691">
        <v>16</v>
      </c>
      <c r="U4691">
        <v>0</v>
      </c>
      <c r="V4691">
        <v>1</v>
      </c>
      <c r="W4691">
        <v>38.242391191224435</v>
      </c>
      <c r="X4691">
        <v>183.31143578965805</v>
      </c>
      <c r="Y4691">
        <v>19.750489948891449</v>
      </c>
      <c r="Z4691">
        <v>32.527821236776099</v>
      </c>
      <c r="AA4691">
        <v>11.018609315164504</v>
      </c>
      <c r="AB4691">
        <v>9.171780562342752</v>
      </c>
      <c r="AC4691">
        <v>0</v>
      </c>
      <c r="AD4691">
        <v>0.95647272207806167</v>
      </c>
      <c r="AE4691">
        <v>294.9790007661353</v>
      </c>
    </row>
    <row r="4692" spans="1:31" x14ac:dyDescent="0.25">
      <c r="A4692">
        <v>2083980</v>
      </c>
      <c r="B4692">
        <v>1</v>
      </c>
      <c r="C4692" t="s">
        <v>80</v>
      </c>
      <c r="D4692" t="s">
        <v>103</v>
      </c>
      <c r="E4692" t="s">
        <v>140</v>
      </c>
      <c r="F4692" t="s">
        <v>6412</v>
      </c>
      <c r="G4692" t="s">
        <v>385</v>
      </c>
      <c r="H4692" t="s">
        <v>143</v>
      </c>
      <c r="I4692" t="s">
        <v>135</v>
      </c>
      <c r="J4692" t="s">
        <v>136</v>
      </c>
      <c r="K4692" t="s">
        <v>137</v>
      </c>
      <c r="L4692" t="s">
        <v>13629</v>
      </c>
      <c r="M4692" t="s">
        <v>13630</v>
      </c>
      <c r="N4692">
        <v>1.26</v>
      </c>
      <c r="O4692">
        <v>0</v>
      </c>
      <c r="P4692">
        <v>161</v>
      </c>
      <c r="Q4692">
        <v>0</v>
      </c>
      <c r="R4692">
        <v>3</v>
      </c>
      <c r="S4692">
        <v>0</v>
      </c>
      <c r="T4692">
        <v>32</v>
      </c>
      <c r="U4692">
        <v>0</v>
      </c>
      <c r="V4692">
        <v>0</v>
      </c>
      <c r="W4692">
        <v>0</v>
      </c>
      <c r="X4692">
        <v>50.048133851308336</v>
      </c>
      <c r="Y4692">
        <v>0</v>
      </c>
      <c r="Z4692">
        <v>0.6443484150825225</v>
      </c>
      <c r="AA4692">
        <v>0</v>
      </c>
      <c r="AB4692">
        <v>26.016056967983992</v>
      </c>
      <c r="AC4692">
        <v>0</v>
      </c>
      <c r="AD4692">
        <v>0</v>
      </c>
      <c r="AE4692">
        <v>76.708539234374854</v>
      </c>
    </row>
    <row r="4693" spans="1:31" x14ac:dyDescent="0.25">
      <c r="A4693">
        <v>2083780</v>
      </c>
      <c r="B4693">
        <v>1</v>
      </c>
      <c r="C4693" t="s">
        <v>80</v>
      </c>
      <c r="D4693" t="s">
        <v>97</v>
      </c>
      <c r="E4693" t="s">
        <v>169</v>
      </c>
      <c r="F4693" t="s">
        <v>8439</v>
      </c>
      <c r="G4693" t="s">
        <v>171</v>
      </c>
      <c r="H4693" t="s">
        <v>134</v>
      </c>
      <c r="I4693" t="s">
        <v>135</v>
      </c>
      <c r="J4693" t="s">
        <v>136</v>
      </c>
      <c r="K4693" t="s">
        <v>137</v>
      </c>
      <c r="L4693" t="s">
        <v>13631</v>
      </c>
      <c r="M4693" t="s">
        <v>13632</v>
      </c>
      <c r="N4693">
        <v>6.1602777770000001</v>
      </c>
      <c r="O4693">
        <v>0</v>
      </c>
      <c r="P4693">
        <v>145</v>
      </c>
      <c r="Q4693">
        <v>0</v>
      </c>
      <c r="R4693">
        <v>5</v>
      </c>
      <c r="S4693">
        <v>2</v>
      </c>
      <c r="T4693">
        <v>21</v>
      </c>
      <c r="U4693">
        <v>0</v>
      </c>
      <c r="V4693">
        <v>0</v>
      </c>
      <c r="W4693">
        <v>0</v>
      </c>
      <c r="X4693">
        <v>237.85549421432344</v>
      </c>
      <c r="Y4693">
        <v>0</v>
      </c>
      <c r="Z4693">
        <v>1.3649923862267013</v>
      </c>
      <c r="AA4693">
        <v>86.70181533760892</v>
      </c>
      <c r="AB4693">
        <v>92.436811121942966</v>
      </c>
      <c r="AC4693">
        <v>0</v>
      </c>
      <c r="AD4693">
        <v>0</v>
      </c>
      <c r="AE4693">
        <v>418.35911306010206</v>
      </c>
    </row>
    <row r="4694" spans="1:31" x14ac:dyDescent="0.25">
      <c r="A4694">
        <v>2084272</v>
      </c>
      <c r="B4694">
        <v>1</v>
      </c>
      <c r="C4694" t="s">
        <v>81</v>
      </c>
      <c r="D4694" t="s">
        <v>117</v>
      </c>
      <c r="E4694" t="s">
        <v>146</v>
      </c>
      <c r="F4694" t="s">
        <v>5529</v>
      </c>
      <c r="G4694" t="s">
        <v>133</v>
      </c>
      <c r="H4694" t="s">
        <v>134</v>
      </c>
      <c r="I4694" t="s">
        <v>135</v>
      </c>
      <c r="J4694" t="s">
        <v>136</v>
      </c>
      <c r="K4694" t="s">
        <v>137</v>
      </c>
      <c r="L4694" t="s">
        <v>13633</v>
      </c>
      <c r="M4694" t="s">
        <v>13634</v>
      </c>
      <c r="N4694">
        <v>1.351111111</v>
      </c>
      <c r="O4694">
        <v>0</v>
      </c>
      <c r="P4694">
        <v>375</v>
      </c>
      <c r="Q4694">
        <v>33</v>
      </c>
      <c r="R4694">
        <v>37</v>
      </c>
      <c r="S4694">
        <v>2</v>
      </c>
      <c r="T4694">
        <v>33</v>
      </c>
      <c r="U4694">
        <v>1</v>
      </c>
      <c r="V4694">
        <v>0</v>
      </c>
      <c r="W4694">
        <v>0</v>
      </c>
      <c r="X4694">
        <v>72.07236141696076</v>
      </c>
      <c r="Y4694">
        <v>52.34292072964557</v>
      </c>
      <c r="Z4694">
        <v>8.8150807998431979</v>
      </c>
      <c r="AA4694">
        <v>104.09189045481847</v>
      </c>
      <c r="AB4694">
        <v>21.997101242586016</v>
      </c>
      <c r="AC4694">
        <v>69.418377225767813</v>
      </c>
      <c r="AD4694">
        <v>0</v>
      </c>
      <c r="AE4694">
        <v>328.73773186962183</v>
      </c>
    </row>
    <row r="4695" spans="1:31" x14ac:dyDescent="0.25">
      <c r="A4695">
        <v>2073203</v>
      </c>
      <c r="B4695">
        <v>1</v>
      </c>
      <c r="C4695" t="s">
        <v>80</v>
      </c>
      <c r="D4695" t="s">
        <v>99</v>
      </c>
      <c r="E4695" t="s">
        <v>177</v>
      </c>
      <c r="F4695" t="s">
        <v>13635</v>
      </c>
      <c r="G4695" t="s">
        <v>183</v>
      </c>
      <c r="H4695" t="s">
        <v>143</v>
      </c>
      <c r="I4695" t="s">
        <v>135</v>
      </c>
      <c r="J4695" t="s">
        <v>136</v>
      </c>
      <c r="K4695" t="s">
        <v>137</v>
      </c>
      <c r="L4695" t="s">
        <v>13636</v>
      </c>
      <c r="M4695" t="s">
        <v>13637</v>
      </c>
      <c r="N4695">
        <v>3.3716666659999999</v>
      </c>
      <c r="O4695">
        <v>0</v>
      </c>
      <c r="P4695">
        <v>4</v>
      </c>
      <c r="Q4695">
        <v>0</v>
      </c>
      <c r="R4695">
        <v>0</v>
      </c>
      <c r="S4695">
        <v>0</v>
      </c>
      <c r="T4695">
        <v>0</v>
      </c>
      <c r="U4695">
        <v>0</v>
      </c>
      <c r="V4695">
        <v>0</v>
      </c>
      <c r="W4695">
        <v>0</v>
      </c>
      <c r="X4695">
        <v>1.8221495909694732</v>
      </c>
      <c r="Y4695">
        <v>0</v>
      </c>
      <c r="Z4695">
        <v>0</v>
      </c>
      <c r="AA4695">
        <v>0</v>
      </c>
      <c r="AB4695">
        <v>0</v>
      </c>
      <c r="AC4695">
        <v>0</v>
      </c>
      <c r="AD4695">
        <v>0</v>
      </c>
      <c r="AE4695">
        <v>1.8221495909694732</v>
      </c>
    </row>
    <row r="4696" spans="1:31" x14ac:dyDescent="0.25">
      <c r="A4696">
        <v>2084172</v>
      </c>
      <c r="B4696">
        <v>1</v>
      </c>
      <c r="C4696" t="s">
        <v>80</v>
      </c>
      <c r="D4696" t="s">
        <v>91</v>
      </c>
      <c r="E4696" t="s">
        <v>158</v>
      </c>
      <c r="F4696" t="s">
        <v>13638</v>
      </c>
      <c r="G4696" t="s">
        <v>160</v>
      </c>
      <c r="H4696" t="s">
        <v>143</v>
      </c>
      <c r="I4696" t="s">
        <v>135</v>
      </c>
      <c r="J4696" t="s">
        <v>136</v>
      </c>
      <c r="K4696" t="s">
        <v>137</v>
      </c>
      <c r="L4696" t="s">
        <v>13639</v>
      </c>
      <c r="M4696" t="s">
        <v>13640</v>
      </c>
      <c r="N4696">
        <v>4.0055555549999999</v>
      </c>
      <c r="O4696">
        <v>0</v>
      </c>
      <c r="P4696">
        <v>149</v>
      </c>
      <c r="Q4696">
        <v>0</v>
      </c>
      <c r="R4696">
        <v>0</v>
      </c>
      <c r="S4696">
        <v>0</v>
      </c>
      <c r="T4696">
        <v>8</v>
      </c>
      <c r="U4696">
        <v>0</v>
      </c>
      <c r="V4696">
        <v>0</v>
      </c>
      <c r="W4696">
        <v>0</v>
      </c>
      <c r="X4696">
        <v>116.93691012399815</v>
      </c>
      <c r="Y4696">
        <v>0</v>
      </c>
      <c r="Z4696">
        <v>0</v>
      </c>
      <c r="AA4696">
        <v>0</v>
      </c>
      <c r="AB4696">
        <v>7.3783413429523588</v>
      </c>
      <c r="AC4696">
        <v>0</v>
      </c>
      <c r="AD4696">
        <v>0</v>
      </c>
      <c r="AE4696">
        <v>124.3152514669505</v>
      </c>
    </row>
    <row r="4697" spans="1:31" x14ac:dyDescent="0.25">
      <c r="A4697">
        <v>2083989</v>
      </c>
      <c r="B4697">
        <v>1</v>
      </c>
      <c r="C4697" t="s">
        <v>80</v>
      </c>
      <c r="D4697" t="s">
        <v>93</v>
      </c>
      <c r="E4697" t="s">
        <v>158</v>
      </c>
      <c r="F4697" t="s">
        <v>10138</v>
      </c>
      <c r="G4697" t="s">
        <v>160</v>
      </c>
      <c r="H4697" t="s">
        <v>143</v>
      </c>
      <c r="I4697" t="s">
        <v>135</v>
      </c>
      <c r="J4697" t="s">
        <v>136</v>
      </c>
      <c r="K4697" t="s">
        <v>137</v>
      </c>
      <c r="L4697" t="s">
        <v>13641</v>
      </c>
      <c r="M4697" t="s">
        <v>13642</v>
      </c>
      <c r="N4697">
        <v>4.801388888</v>
      </c>
      <c r="O4697">
        <v>0</v>
      </c>
      <c r="P4697">
        <v>2</v>
      </c>
      <c r="Q4697">
        <v>0</v>
      </c>
      <c r="R4697">
        <v>5</v>
      </c>
      <c r="S4697">
        <v>0</v>
      </c>
      <c r="T4697">
        <v>5</v>
      </c>
      <c r="U4697">
        <v>0</v>
      </c>
      <c r="V4697">
        <v>0</v>
      </c>
      <c r="W4697">
        <v>0</v>
      </c>
      <c r="X4697">
        <v>1.8130767944823583</v>
      </c>
      <c r="Y4697">
        <v>0</v>
      </c>
      <c r="Z4697">
        <v>15.911065913572592</v>
      </c>
      <c r="AA4697">
        <v>0</v>
      </c>
      <c r="AB4697">
        <v>123.91003745765403</v>
      </c>
      <c r="AC4697">
        <v>0</v>
      </c>
      <c r="AD4697">
        <v>0</v>
      </c>
      <c r="AE4697">
        <v>141.63418016570898</v>
      </c>
    </row>
    <row r="4698" spans="1:31" x14ac:dyDescent="0.25">
      <c r="A4698">
        <v>2083966</v>
      </c>
      <c r="B4698">
        <v>1</v>
      </c>
      <c r="C4698" t="s">
        <v>80</v>
      </c>
      <c r="D4698" t="s">
        <v>99</v>
      </c>
      <c r="E4698" t="s">
        <v>177</v>
      </c>
      <c r="F4698" t="s">
        <v>13643</v>
      </c>
      <c r="G4698" t="s">
        <v>183</v>
      </c>
      <c r="H4698" t="s">
        <v>143</v>
      </c>
      <c r="I4698" t="s">
        <v>135</v>
      </c>
      <c r="J4698" t="s">
        <v>136</v>
      </c>
      <c r="K4698" t="s">
        <v>137</v>
      </c>
      <c r="L4698" t="s">
        <v>13644</v>
      </c>
      <c r="M4698" t="s">
        <v>13645</v>
      </c>
      <c r="N4698">
        <v>3.4350000000000001</v>
      </c>
      <c r="O4698">
        <v>0</v>
      </c>
      <c r="P4698">
        <v>0</v>
      </c>
      <c r="Q4698">
        <v>0</v>
      </c>
      <c r="R4698">
        <v>0</v>
      </c>
      <c r="S4698">
        <v>0</v>
      </c>
      <c r="T4698">
        <v>1</v>
      </c>
      <c r="U4698">
        <v>0</v>
      </c>
      <c r="V4698">
        <v>0</v>
      </c>
      <c r="W4698">
        <v>0</v>
      </c>
      <c r="X4698">
        <v>0</v>
      </c>
      <c r="Y4698">
        <v>0</v>
      </c>
      <c r="Z4698">
        <v>0</v>
      </c>
      <c r="AA4698">
        <v>0</v>
      </c>
      <c r="AB4698">
        <v>0.3806108509304017</v>
      </c>
      <c r="AC4698">
        <v>0</v>
      </c>
      <c r="AD4698">
        <v>0</v>
      </c>
      <c r="AE4698">
        <v>0.3806108509304017</v>
      </c>
    </row>
    <row r="4699" spans="1:31" x14ac:dyDescent="0.25">
      <c r="A4699">
        <v>2083774</v>
      </c>
      <c r="B4699">
        <v>1</v>
      </c>
      <c r="C4699" t="s">
        <v>80</v>
      </c>
      <c r="D4699" t="s">
        <v>83</v>
      </c>
      <c r="E4699" t="s">
        <v>169</v>
      </c>
      <c r="F4699" t="s">
        <v>317</v>
      </c>
      <c r="G4699" t="s">
        <v>133</v>
      </c>
      <c r="H4699" t="s">
        <v>134</v>
      </c>
      <c r="I4699" t="s">
        <v>135</v>
      </c>
      <c r="J4699" t="s">
        <v>136</v>
      </c>
      <c r="K4699" t="s">
        <v>137</v>
      </c>
      <c r="L4699" t="s">
        <v>13646</v>
      </c>
      <c r="M4699" t="s">
        <v>13647</v>
      </c>
      <c r="N4699">
        <v>1.4666666660000001</v>
      </c>
      <c r="O4699">
        <v>0</v>
      </c>
      <c r="P4699">
        <v>9175</v>
      </c>
      <c r="Q4699">
        <v>0</v>
      </c>
      <c r="R4699">
        <v>0</v>
      </c>
      <c r="S4699">
        <v>0</v>
      </c>
      <c r="T4699">
        <v>422</v>
      </c>
      <c r="U4699">
        <v>0</v>
      </c>
      <c r="V4699">
        <v>0</v>
      </c>
      <c r="W4699">
        <v>0</v>
      </c>
      <c r="X4699">
        <v>2941.4300673443618</v>
      </c>
      <c r="Y4699">
        <v>0</v>
      </c>
      <c r="Z4699">
        <v>0</v>
      </c>
      <c r="AA4699">
        <v>0</v>
      </c>
      <c r="AB4699">
        <v>628.86282717938263</v>
      </c>
      <c r="AC4699">
        <v>0</v>
      </c>
      <c r="AD4699">
        <v>0</v>
      </c>
      <c r="AE4699">
        <v>3570.2928945237445</v>
      </c>
    </row>
    <row r="4700" spans="1:31" x14ac:dyDescent="0.25">
      <c r="A4700">
        <v>2083588</v>
      </c>
      <c r="B4700">
        <v>1</v>
      </c>
      <c r="C4700" t="s">
        <v>80</v>
      </c>
      <c r="D4700" t="s">
        <v>86</v>
      </c>
      <c r="E4700" t="s">
        <v>169</v>
      </c>
      <c r="F4700" t="s">
        <v>13648</v>
      </c>
      <c r="G4700" t="s">
        <v>133</v>
      </c>
      <c r="H4700" t="s">
        <v>134</v>
      </c>
      <c r="I4700" t="s">
        <v>135</v>
      </c>
      <c r="J4700" t="s">
        <v>136</v>
      </c>
      <c r="K4700" t="s">
        <v>137</v>
      </c>
      <c r="L4700" t="s">
        <v>13649</v>
      </c>
      <c r="M4700" t="s">
        <v>13650</v>
      </c>
      <c r="N4700">
        <v>4.6074999999999999</v>
      </c>
      <c r="O4700">
        <v>0</v>
      </c>
      <c r="P4700">
        <v>96</v>
      </c>
      <c r="Q4700">
        <v>0</v>
      </c>
      <c r="R4700">
        <v>0</v>
      </c>
      <c r="S4700">
        <v>1</v>
      </c>
      <c r="T4700">
        <v>4</v>
      </c>
      <c r="U4700">
        <v>0</v>
      </c>
      <c r="V4700">
        <v>0</v>
      </c>
      <c r="W4700">
        <v>0</v>
      </c>
      <c r="X4700">
        <v>143.18374610694971</v>
      </c>
      <c r="Y4700">
        <v>0</v>
      </c>
      <c r="Z4700">
        <v>0</v>
      </c>
      <c r="AA4700">
        <v>80.318649325094896</v>
      </c>
      <c r="AB4700">
        <v>16.425930165113478</v>
      </c>
      <c r="AC4700">
        <v>0</v>
      </c>
      <c r="AD4700">
        <v>0</v>
      </c>
      <c r="AE4700">
        <v>239.92832559715808</v>
      </c>
    </row>
    <row r="4701" spans="1:31" x14ac:dyDescent="0.25">
      <c r="A4701">
        <v>2083797</v>
      </c>
      <c r="B4701">
        <v>1</v>
      </c>
      <c r="C4701" t="s">
        <v>80</v>
      </c>
      <c r="D4701" t="s">
        <v>100</v>
      </c>
      <c r="E4701" t="s">
        <v>146</v>
      </c>
      <c r="F4701" t="s">
        <v>13651</v>
      </c>
      <c r="G4701" t="s">
        <v>133</v>
      </c>
      <c r="H4701" t="s">
        <v>134</v>
      </c>
      <c r="I4701" t="s">
        <v>135</v>
      </c>
      <c r="J4701" t="s">
        <v>136</v>
      </c>
      <c r="K4701" t="s">
        <v>137</v>
      </c>
      <c r="L4701" t="s">
        <v>13652</v>
      </c>
      <c r="M4701" t="s">
        <v>13653</v>
      </c>
      <c r="N4701">
        <v>0.20166666599999999</v>
      </c>
      <c r="O4701">
        <v>0</v>
      </c>
      <c r="P4701">
        <v>77</v>
      </c>
      <c r="Q4701">
        <v>3</v>
      </c>
      <c r="R4701">
        <v>19</v>
      </c>
      <c r="S4701">
        <v>9</v>
      </c>
      <c r="T4701">
        <v>106</v>
      </c>
      <c r="U4701">
        <v>2</v>
      </c>
      <c r="V4701">
        <v>0</v>
      </c>
      <c r="W4701">
        <v>0</v>
      </c>
      <c r="X4701">
        <v>9.0247426913321895</v>
      </c>
      <c r="Y4701">
        <v>1.7617798540498566</v>
      </c>
      <c r="Z4701">
        <v>2.5433674401288999</v>
      </c>
      <c r="AA4701">
        <v>33.850793587080418</v>
      </c>
      <c r="AB4701">
        <v>72.274299956113509</v>
      </c>
      <c r="AC4701">
        <v>15.002954746615071</v>
      </c>
      <c r="AD4701">
        <v>0</v>
      </c>
      <c r="AE4701">
        <v>134.45793827531995</v>
      </c>
    </row>
    <row r="4702" spans="1:31" x14ac:dyDescent="0.25">
      <c r="A4702">
        <v>2083820</v>
      </c>
      <c r="B4702">
        <v>1</v>
      </c>
      <c r="C4702" t="s">
        <v>80</v>
      </c>
      <c r="D4702" t="s">
        <v>97</v>
      </c>
      <c r="E4702" t="s">
        <v>295</v>
      </c>
      <c r="F4702" t="s">
        <v>13654</v>
      </c>
      <c r="G4702" t="s">
        <v>263</v>
      </c>
      <c r="H4702" t="s">
        <v>134</v>
      </c>
      <c r="I4702" t="s">
        <v>135</v>
      </c>
      <c r="J4702" t="s">
        <v>136</v>
      </c>
      <c r="K4702" t="s">
        <v>137</v>
      </c>
      <c r="L4702" t="s">
        <v>13655</v>
      </c>
      <c r="M4702" t="s">
        <v>13656</v>
      </c>
      <c r="N4702">
        <v>8.9161111109999993</v>
      </c>
      <c r="O4702">
        <v>3</v>
      </c>
      <c r="P4702">
        <v>703</v>
      </c>
      <c r="Q4702">
        <v>4</v>
      </c>
      <c r="R4702">
        <v>0</v>
      </c>
      <c r="S4702">
        <v>9</v>
      </c>
      <c r="T4702">
        <v>9</v>
      </c>
      <c r="U4702">
        <v>1</v>
      </c>
      <c r="V4702">
        <v>0</v>
      </c>
      <c r="W4702">
        <v>1212.7887011038979</v>
      </c>
      <c r="X4702">
        <v>1364.0763656631573</v>
      </c>
      <c r="Y4702">
        <v>147.05949532912695</v>
      </c>
      <c r="Z4702">
        <v>0</v>
      </c>
      <c r="AA4702">
        <v>1989.9404694057685</v>
      </c>
      <c r="AB4702">
        <v>117.00944021899842</v>
      </c>
      <c r="AC4702">
        <v>126.45886315746394</v>
      </c>
      <c r="AD4702">
        <v>0</v>
      </c>
      <c r="AE4702">
        <v>4957.3333348784145</v>
      </c>
    </row>
    <row r="4703" spans="1:31" x14ac:dyDescent="0.25">
      <c r="A4703">
        <v>2083843</v>
      </c>
      <c r="B4703">
        <v>1</v>
      </c>
      <c r="C4703" t="s">
        <v>81</v>
      </c>
      <c r="D4703" t="s">
        <v>116</v>
      </c>
      <c r="E4703" t="s">
        <v>131</v>
      </c>
      <c r="F4703" t="s">
        <v>6876</v>
      </c>
      <c r="G4703" t="s">
        <v>133</v>
      </c>
      <c r="H4703" t="s">
        <v>134</v>
      </c>
      <c r="I4703" t="s">
        <v>135</v>
      </c>
      <c r="J4703" t="s">
        <v>136</v>
      </c>
      <c r="K4703" t="s">
        <v>137</v>
      </c>
      <c r="L4703" t="s">
        <v>13657</v>
      </c>
      <c r="M4703" t="s">
        <v>13658</v>
      </c>
      <c r="N4703">
        <v>2.5094444440000001</v>
      </c>
      <c r="O4703">
        <v>0</v>
      </c>
      <c r="P4703">
        <v>157</v>
      </c>
      <c r="Q4703">
        <v>104</v>
      </c>
      <c r="R4703">
        <v>121</v>
      </c>
      <c r="S4703">
        <v>3</v>
      </c>
      <c r="T4703">
        <v>19</v>
      </c>
      <c r="U4703">
        <v>0</v>
      </c>
      <c r="V4703">
        <v>0</v>
      </c>
      <c r="W4703">
        <v>0</v>
      </c>
      <c r="X4703">
        <v>58.910857884930934</v>
      </c>
      <c r="Y4703">
        <v>205.77018311767441</v>
      </c>
      <c r="Z4703">
        <v>91.237921335109505</v>
      </c>
      <c r="AA4703">
        <v>18.311503777268573</v>
      </c>
      <c r="AB4703">
        <v>10.625783306781114</v>
      </c>
      <c r="AC4703">
        <v>0</v>
      </c>
      <c r="AD4703">
        <v>0</v>
      </c>
      <c r="AE4703">
        <v>384.85624942176452</v>
      </c>
    </row>
    <row r="4704" spans="1:31" x14ac:dyDescent="0.25">
      <c r="A4704">
        <v>2073572</v>
      </c>
      <c r="B4704">
        <v>1</v>
      </c>
      <c r="C4704" t="s">
        <v>80</v>
      </c>
      <c r="D4704" t="s">
        <v>94</v>
      </c>
      <c r="E4704" t="s">
        <v>146</v>
      </c>
      <c r="F4704" t="s">
        <v>1056</v>
      </c>
      <c r="G4704" t="s">
        <v>133</v>
      </c>
      <c r="H4704" t="s">
        <v>134</v>
      </c>
      <c r="I4704" t="s">
        <v>135</v>
      </c>
      <c r="J4704" t="s">
        <v>136</v>
      </c>
      <c r="K4704" t="s">
        <v>137</v>
      </c>
      <c r="L4704" t="s">
        <v>13659</v>
      </c>
      <c r="M4704" t="s">
        <v>13660</v>
      </c>
      <c r="N4704">
        <v>0.11444444400000001</v>
      </c>
      <c r="O4704">
        <v>0</v>
      </c>
      <c r="P4704">
        <v>0</v>
      </c>
      <c r="Q4704">
        <v>1</v>
      </c>
      <c r="R4704">
        <v>102</v>
      </c>
      <c r="S4704">
        <v>0</v>
      </c>
      <c r="T4704">
        <v>2</v>
      </c>
      <c r="U4704">
        <v>0</v>
      </c>
      <c r="V4704">
        <v>0</v>
      </c>
      <c r="W4704">
        <v>0</v>
      </c>
      <c r="X4704">
        <v>0</v>
      </c>
      <c r="Y4704">
        <v>1.0419292016288488</v>
      </c>
      <c r="Z4704">
        <v>2.0809655040289723</v>
      </c>
      <c r="AA4704">
        <v>0</v>
      </c>
      <c r="AB4704">
        <v>0.19327725144476668</v>
      </c>
      <c r="AC4704">
        <v>0</v>
      </c>
      <c r="AD4704">
        <v>0</v>
      </c>
      <c r="AE4704">
        <v>3.3161719571025876</v>
      </c>
    </row>
    <row r="4705" spans="1:31" x14ac:dyDescent="0.25">
      <c r="A4705">
        <v>2083651</v>
      </c>
      <c r="B4705">
        <v>1</v>
      </c>
      <c r="C4705" t="s">
        <v>80</v>
      </c>
      <c r="D4705" t="s">
        <v>88</v>
      </c>
      <c r="E4705" t="s">
        <v>140</v>
      </c>
      <c r="F4705" t="s">
        <v>13661</v>
      </c>
      <c r="G4705" t="s">
        <v>324</v>
      </c>
      <c r="H4705" t="s">
        <v>143</v>
      </c>
      <c r="I4705" t="s">
        <v>135</v>
      </c>
      <c r="J4705" t="s">
        <v>136</v>
      </c>
      <c r="K4705" t="s">
        <v>137</v>
      </c>
      <c r="L4705" t="s">
        <v>13662</v>
      </c>
      <c r="M4705" t="s">
        <v>13663</v>
      </c>
      <c r="N4705">
        <v>3.6861111110000002</v>
      </c>
      <c r="O4705">
        <v>0</v>
      </c>
      <c r="P4705">
        <v>76</v>
      </c>
      <c r="Q4705">
        <v>0</v>
      </c>
      <c r="R4705">
        <v>0</v>
      </c>
      <c r="S4705">
        <v>0</v>
      </c>
      <c r="T4705">
        <v>17</v>
      </c>
      <c r="U4705">
        <v>0</v>
      </c>
      <c r="V4705">
        <v>1</v>
      </c>
      <c r="W4705">
        <v>0</v>
      </c>
      <c r="X4705">
        <v>85.294447637993258</v>
      </c>
      <c r="Y4705">
        <v>0</v>
      </c>
      <c r="Z4705">
        <v>0</v>
      </c>
      <c r="AA4705">
        <v>0</v>
      </c>
      <c r="AB4705">
        <v>121.1228253658898</v>
      </c>
      <c r="AC4705">
        <v>0</v>
      </c>
      <c r="AD4705">
        <v>29.117340190017671</v>
      </c>
      <c r="AE4705">
        <v>235.53461319390073</v>
      </c>
    </row>
    <row r="4706" spans="1:31" x14ac:dyDescent="0.25">
      <c r="A4706">
        <v>2073240</v>
      </c>
      <c r="B4706">
        <v>1</v>
      </c>
      <c r="C4706" t="s">
        <v>80</v>
      </c>
      <c r="D4706" t="s">
        <v>90</v>
      </c>
      <c r="E4706" t="s">
        <v>158</v>
      </c>
      <c r="F4706" t="s">
        <v>13664</v>
      </c>
      <c r="G4706" t="s">
        <v>385</v>
      </c>
      <c r="H4706" t="s">
        <v>143</v>
      </c>
      <c r="I4706" t="s">
        <v>135</v>
      </c>
      <c r="J4706" t="s">
        <v>136</v>
      </c>
      <c r="K4706" t="s">
        <v>137</v>
      </c>
      <c r="L4706" t="s">
        <v>13665</v>
      </c>
      <c r="M4706" t="s">
        <v>13666</v>
      </c>
      <c r="N4706">
        <v>3.2752777769999999</v>
      </c>
      <c r="O4706">
        <v>0</v>
      </c>
      <c r="P4706">
        <v>97</v>
      </c>
      <c r="Q4706">
        <v>0</v>
      </c>
      <c r="R4706">
        <v>0</v>
      </c>
      <c r="S4706">
        <v>0</v>
      </c>
      <c r="T4706">
        <v>2</v>
      </c>
      <c r="U4706">
        <v>0</v>
      </c>
      <c r="V4706">
        <v>0</v>
      </c>
      <c r="W4706">
        <v>0</v>
      </c>
      <c r="X4706">
        <v>75.624502157095776</v>
      </c>
      <c r="Y4706">
        <v>0</v>
      </c>
      <c r="Z4706">
        <v>0</v>
      </c>
      <c r="AA4706">
        <v>0</v>
      </c>
      <c r="AB4706">
        <v>6.827765075004768</v>
      </c>
      <c r="AC4706">
        <v>0</v>
      </c>
      <c r="AD4706">
        <v>0</v>
      </c>
      <c r="AE4706">
        <v>82.452267232100539</v>
      </c>
    </row>
    <row r="4707" spans="1:31" x14ac:dyDescent="0.25">
      <c r="A4707">
        <v>2073478</v>
      </c>
      <c r="B4707">
        <v>1</v>
      </c>
      <c r="C4707" t="s">
        <v>80</v>
      </c>
      <c r="D4707" t="s">
        <v>98</v>
      </c>
      <c r="E4707" t="s">
        <v>177</v>
      </c>
      <c r="F4707" t="s">
        <v>13667</v>
      </c>
      <c r="G4707" t="s">
        <v>183</v>
      </c>
      <c r="H4707" t="s">
        <v>143</v>
      </c>
      <c r="I4707" t="s">
        <v>135</v>
      </c>
      <c r="J4707" t="s">
        <v>136</v>
      </c>
      <c r="K4707" t="s">
        <v>137</v>
      </c>
      <c r="L4707" t="s">
        <v>13668</v>
      </c>
      <c r="M4707" t="s">
        <v>13669</v>
      </c>
      <c r="N4707">
        <v>0.90944444400000002</v>
      </c>
      <c r="O4707">
        <v>0</v>
      </c>
      <c r="P4707">
        <v>1</v>
      </c>
      <c r="Q4707">
        <v>0</v>
      </c>
      <c r="R4707">
        <v>0</v>
      </c>
      <c r="S4707">
        <v>0</v>
      </c>
      <c r="T4707">
        <v>0</v>
      </c>
      <c r="U4707">
        <v>0</v>
      </c>
      <c r="V4707">
        <v>0</v>
      </c>
      <c r="W4707">
        <v>0</v>
      </c>
      <c r="X4707">
        <v>0.11629788972705501</v>
      </c>
      <c r="Y4707">
        <v>0</v>
      </c>
      <c r="Z4707">
        <v>0</v>
      </c>
      <c r="AA4707">
        <v>0</v>
      </c>
      <c r="AB4707">
        <v>0</v>
      </c>
      <c r="AC4707">
        <v>0</v>
      </c>
      <c r="AD4707">
        <v>0</v>
      </c>
      <c r="AE4707">
        <v>0.11629788972705501</v>
      </c>
    </row>
    <row r="4708" spans="1:31" x14ac:dyDescent="0.25">
      <c r="A4708">
        <v>2083711</v>
      </c>
      <c r="B4708">
        <v>1</v>
      </c>
      <c r="C4708" t="s">
        <v>80</v>
      </c>
      <c r="D4708" t="s">
        <v>85</v>
      </c>
      <c r="E4708" t="s">
        <v>177</v>
      </c>
      <c r="F4708" t="s">
        <v>13670</v>
      </c>
      <c r="G4708" t="s">
        <v>183</v>
      </c>
      <c r="H4708" t="s">
        <v>143</v>
      </c>
      <c r="I4708" t="s">
        <v>135</v>
      </c>
      <c r="J4708" t="s">
        <v>136</v>
      </c>
      <c r="K4708" t="s">
        <v>137</v>
      </c>
      <c r="L4708" t="s">
        <v>13671</v>
      </c>
      <c r="M4708" t="s">
        <v>13672</v>
      </c>
      <c r="N4708">
        <v>7.9997222219999999</v>
      </c>
      <c r="O4708">
        <v>0</v>
      </c>
      <c r="P4708">
        <v>1</v>
      </c>
      <c r="Q4708">
        <v>0</v>
      </c>
      <c r="R4708">
        <v>0</v>
      </c>
      <c r="S4708">
        <v>0</v>
      </c>
      <c r="T4708">
        <v>0</v>
      </c>
      <c r="U4708">
        <v>0</v>
      </c>
      <c r="V4708">
        <v>0</v>
      </c>
      <c r="W4708">
        <v>0</v>
      </c>
      <c r="X4708">
        <v>3.3795752046808296</v>
      </c>
      <c r="Y4708">
        <v>0</v>
      </c>
      <c r="Z4708">
        <v>0</v>
      </c>
      <c r="AA4708">
        <v>0</v>
      </c>
      <c r="AB4708">
        <v>0</v>
      </c>
      <c r="AC4708">
        <v>0</v>
      </c>
      <c r="AD4708">
        <v>0</v>
      </c>
      <c r="AE4708">
        <v>3.3795752046808296</v>
      </c>
    </row>
    <row r="4709" spans="1:31" x14ac:dyDescent="0.25">
      <c r="A4709">
        <v>2083903</v>
      </c>
      <c r="B4709">
        <v>1</v>
      </c>
      <c r="C4709" t="s">
        <v>80</v>
      </c>
      <c r="D4709" t="s">
        <v>110</v>
      </c>
      <c r="E4709" t="s">
        <v>158</v>
      </c>
      <c r="F4709" t="s">
        <v>13673</v>
      </c>
      <c r="G4709" t="s">
        <v>160</v>
      </c>
      <c r="H4709" t="s">
        <v>143</v>
      </c>
      <c r="I4709" t="s">
        <v>135</v>
      </c>
      <c r="J4709" t="s">
        <v>136</v>
      </c>
      <c r="K4709" t="s">
        <v>137</v>
      </c>
      <c r="L4709" t="s">
        <v>13674</v>
      </c>
      <c r="M4709" t="s">
        <v>13675</v>
      </c>
      <c r="N4709">
        <v>3.0216666659999998</v>
      </c>
      <c r="O4709">
        <v>0</v>
      </c>
      <c r="P4709">
        <v>68</v>
      </c>
      <c r="Q4709">
        <v>0</v>
      </c>
      <c r="R4709">
        <v>0</v>
      </c>
      <c r="S4709">
        <v>0</v>
      </c>
      <c r="T4709">
        <v>7</v>
      </c>
      <c r="U4709">
        <v>0</v>
      </c>
      <c r="V4709">
        <v>0</v>
      </c>
      <c r="W4709">
        <v>0</v>
      </c>
      <c r="X4709">
        <v>54.377481528983161</v>
      </c>
      <c r="Y4709">
        <v>0</v>
      </c>
      <c r="Z4709">
        <v>0</v>
      </c>
      <c r="AA4709">
        <v>0</v>
      </c>
      <c r="AB4709">
        <v>13.358554946560744</v>
      </c>
      <c r="AC4709">
        <v>0</v>
      </c>
      <c r="AD4709">
        <v>0</v>
      </c>
      <c r="AE4709">
        <v>67.736036475543898</v>
      </c>
    </row>
    <row r="4710" spans="1:31" x14ac:dyDescent="0.25">
      <c r="A4710">
        <v>2083997</v>
      </c>
      <c r="B4710">
        <v>1</v>
      </c>
      <c r="C4710" t="s">
        <v>80</v>
      </c>
      <c r="D4710" t="s">
        <v>93</v>
      </c>
      <c r="E4710" t="s">
        <v>158</v>
      </c>
      <c r="F4710" t="s">
        <v>13676</v>
      </c>
      <c r="G4710" t="s">
        <v>160</v>
      </c>
      <c r="H4710" t="s">
        <v>143</v>
      </c>
      <c r="I4710" t="s">
        <v>135</v>
      </c>
      <c r="J4710" t="s">
        <v>136</v>
      </c>
      <c r="K4710" t="s">
        <v>137</v>
      </c>
      <c r="L4710" t="s">
        <v>13677</v>
      </c>
      <c r="M4710" t="s">
        <v>13678</v>
      </c>
      <c r="N4710">
        <v>3.0194444439999999</v>
      </c>
      <c r="O4710">
        <v>0</v>
      </c>
      <c r="P4710">
        <v>0</v>
      </c>
      <c r="Q4710">
        <v>0</v>
      </c>
      <c r="R4710">
        <v>0</v>
      </c>
      <c r="S4710">
        <v>0</v>
      </c>
      <c r="T4710">
        <v>3</v>
      </c>
      <c r="U4710">
        <v>0</v>
      </c>
      <c r="V4710">
        <v>0</v>
      </c>
      <c r="W4710">
        <v>0</v>
      </c>
      <c r="X4710">
        <v>0</v>
      </c>
      <c r="Y4710">
        <v>0</v>
      </c>
      <c r="Z4710">
        <v>0</v>
      </c>
      <c r="AA4710">
        <v>0</v>
      </c>
      <c r="AB4710">
        <v>0.71286656718708741</v>
      </c>
      <c r="AC4710">
        <v>0</v>
      </c>
      <c r="AD4710">
        <v>0</v>
      </c>
      <c r="AE4710">
        <v>0.71286656718708741</v>
      </c>
    </row>
    <row r="4711" spans="1:31" x14ac:dyDescent="0.25">
      <c r="A4711">
        <v>2083605</v>
      </c>
      <c r="B4711">
        <v>1</v>
      </c>
      <c r="C4711" t="s">
        <v>80</v>
      </c>
      <c r="D4711" t="s">
        <v>93</v>
      </c>
      <c r="E4711" t="s">
        <v>146</v>
      </c>
      <c r="F4711" t="s">
        <v>13679</v>
      </c>
      <c r="G4711" t="s">
        <v>133</v>
      </c>
      <c r="H4711" t="s">
        <v>134</v>
      </c>
      <c r="I4711" t="s">
        <v>135</v>
      </c>
      <c r="J4711" t="s">
        <v>136</v>
      </c>
      <c r="K4711" t="s">
        <v>137</v>
      </c>
      <c r="L4711" t="s">
        <v>13680</v>
      </c>
      <c r="M4711" t="s">
        <v>13681</v>
      </c>
      <c r="N4711">
        <v>3.3258333329999998</v>
      </c>
      <c r="O4711">
        <v>0</v>
      </c>
      <c r="P4711">
        <v>161</v>
      </c>
      <c r="Q4711">
        <v>3</v>
      </c>
      <c r="R4711">
        <v>4</v>
      </c>
      <c r="S4711">
        <v>3</v>
      </c>
      <c r="T4711">
        <v>39</v>
      </c>
      <c r="U4711">
        <v>0</v>
      </c>
      <c r="V4711">
        <v>0</v>
      </c>
      <c r="W4711">
        <v>0</v>
      </c>
      <c r="X4711">
        <v>129.62062039882755</v>
      </c>
      <c r="Y4711">
        <v>124.09108673130706</v>
      </c>
      <c r="Z4711">
        <v>66.494091918433583</v>
      </c>
      <c r="AA4711">
        <v>115.4888735290647</v>
      </c>
      <c r="AB4711">
        <v>221.63180572591023</v>
      </c>
      <c r="AC4711">
        <v>0</v>
      </c>
      <c r="AD4711">
        <v>0</v>
      </c>
      <c r="AE4711">
        <v>657.32647830354313</v>
      </c>
    </row>
    <row r="4712" spans="1:31" x14ac:dyDescent="0.25">
      <c r="A4712">
        <v>2083851</v>
      </c>
      <c r="B4712">
        <v>1</v>
      </c>
      <c r="C4712" t="s">
        <v>80</v>
      </c>
      <c r="D4712" t="s">
        <v>96</v>
      </c>
      <c r="E4712" t="s">
        <v>177</v>
      </c>
      <c r="F4712" t="s">
        <v>13682</v>
      </c>
      <c r="G4712" t="s">
        <v>183</v>
      </c>
      <c r="H4712" t="s">
        <v>143</v>
      </c>
      <c r="I4712" t="s">
        <v>135</v>
      </c>
      <c r="J4712" t="s">
        <v>136</v>
      </c>
      <c r="K4712" t="s">
        <v>137</v>
      </c>
      <c r="L4712" t="s">
        <v>13683</v>
      </c>
      <c r="M4712" t="s">
        <v>13684</v>
      </c>
      <c r="N4712">
        <v>1.381388888</v>
      </c>
      <c r="O4712">
        <v>0</v>
      </c>
      <c r="P4712">
        <v>2</v>
      </c>
      <c r="Q4712">
        <v>0</v>
      </c>
      <c r="R4712">
        <v>0</v>
      </c>
      <c r="S4712">
        <v>0</v>
      </c>
      <c r="T4712">
        <v>0</v>
      </c>
      <c r="U4712">
        <v>0</v>
      </c>
      <c r="V4712">
        <v>0</v>
      </c>
      <c r="W4712">
        <v>0</v>
      </c>
      <c r="X4712">
        <v>0.71923046639339194</v>
      </c>
      <c r="Y4712">
        <v>0</v>
      </c>
      <c r="Z4712">
        <v>0</v>
      </c>
      <c r="AA4712">
        <v>0</v>
      </c>
      <c r="AB4712">
        <v>0</v>
      </c>
      <c r="AC4712">
        <v>0</v>
      </c>
      <c r="AD4712">
        <v>0</v>
      </c>
      <c r="AE4712">
        <v>0.71923046639339194</v>
      </c>
    </row>
    <row r="4713" spans="1:31" x14ac:dyDescent="0.25">
      <c r="A4713">
        <v>2073541</v>
      </c>
      <c r="B4713">
        <v>1</v>
      </c>
      <c r="C4713" t="s">
        <v>80</v>
      </c>
      <c r="D4713" t="s">
        <v>95</v>
      </c>
      <c r="E4713" t="s">
        <v>131</v>
      </c>
      <c r="F4713" t="s">
        <v>13685</v>
      </c>
      <c r="G4713" t="s">
        <v>133</v>
      </c>
      <c r="H4713" t="s">
        <v>134</v>
      </c>
      <c r="I4713" t="s">
        <v>135</v>
      </c>
      <c r="J4713" t="s">
        <v>136</v>
      </c>
      <c r="K4713" t="s">
        <v>137</v>
      </c>
      <c r="L4713" t="s">
        <v>13686</v>
      </c>
      <c r="M4713" t="s">
        <v>13687</v>
      </c>
      <c r="N4713">
        <v>0.256111111</v>
      </c>
      <c r="O4713">
        <v>3</v>
      </c>
      <c r="P4713">
        <v>2343</v>
      </c>
      <c r="Q4713">
        <v>7</v>
      </c>
      <c r="R4713">
        <v>57</v>
      </c>
      <c r="S4713">
        <v>43</v>
      </c>
      <c r="T4713">
        <v>200</v>
      </c>
      <c r="U4713">
        <v>10</v>
      </c>
      <c r="V4713">
        <v>2</v>
      </c>
      <c r="W4713">
        <v>0.2555023793594689</v>
      </c>
      <c r="X4713">
        <v>112.11815893129165</v>
      </c>
      <c r="Y4713">
        <v>32.686765419073687</v>
      </c>
      <c r="Z4713">
        <v>6.7284223100535039</v>
      </c>
      <c r="AA4713">
        <v>138.3840813756988</v>
      </c>
      <c r="AB4713">
        <v>53.988124613805866</v>
      </c>
      <c r="AC4713">
        <v>153.16257941013225</v>
      </c>
      <c r="AD4713">
        <v>4.2924616393065262</v>
      </c>
      <c r="AE4713">
        <v>501.6160960787218</v>
      </c>
    </row>
    <row r="4714" spans="1:31" x14ac:dyDescent="0.25">
      <c r="A4714">
        <v>2073071</v>
      </c>
      <c r="B4714">
        <v>1</v>
      </c>
      <c r="C4714" t="s">
        <v>80</v>
      </c>
      <c r="D4714" t="s">
        <v>93</v>
      </c>
      <c r="E4714" t="s">
        <v>505</v>
      </c>
      <c r="F4714" t="s">
        <v>13688</v>
      </c>
      <c r="G4714" t="s">
        <v>324</v>
      </c>
      <c r="H4714" t="s">
        <v>143</v>
      </c>
      <c r="I4714" t="s">
        <v>135</v>
      </c>
      <c r="J4714" t="s">
        <v>136</v>
      </c>
      <c r="K4714" t="s">
        <v>137</v>
      </c>
      <c r="L4714" t="s">
        <v>13689</v>
      </c>
      <c r="M4714" t="s">
        <v>13690</v>
      </c>
      <c r="N4714">
        <v>1.5113888879999999</v>
      </c>
      <c r="O4714">
        <v>0</v>
      </c>
      <c r="P4714">
        <v>155</v>
      </c>
      <c r="Q4714">
        <v>0</v>
      </c>
      <c r="R4714">
        <v>0</v>
      </c>
      <c r="S4714">
        <v>0</v>
      </c>
      <c r="T4714">
        <v>3</v>
      </c>
      <c r="U4714">
        <v>0</v>
      </c>
      <c r="V4714">
        <v>0</v>
      </c>
      <c r="W4714">
        <v>0</v>
      </c>
      <c r="X4714">
        <v>47.409780063523193</v>
      </c>
      <c r="Y4714">
        <v>0</v>
      </c>
      <c r="Z4714">
        <v>0</v>
      </c>
      <c r="AA4714">
        <v>0</v>
      </c>
      <c r="AB4714">
        <v>3.1437320242248155</v>
      </c>
      <c r="AC4714">
        <v>0</v>
      </c>
      <c r="AD4714">
        <v>0</v>
      </c>
      <c r="AE4714">
        <v>50.553512087748011</v>
      </c>
    </row>
    <row r="4715" spans="1:31" x14ac:dyDescent="0.25">
      <c r="A4715">
        <v>2084212</v>
      </c>
      <c r="B4715">
        <v>1</v>
      </c>
      <c r="C4715" t="s">
        <v>80</v>
      </c>
      <c r="D4715" t="s">
        <v>88</v>
      </c>
      <c r="E4715" t="s">
        <v>505</v>
      </c>
      <c r="F4715" t="s">
        <v>13691</v>
      </c>
      <c r="G4715" t="s">
        <v>160</v>
      </c>
      <c r="H4715" t="s">
        <v>143</v>
      </c>
      <c r="I4715" t="s">
        <v>135</v>
      </c>
      <c r="J4715" t="s">
        <v>136</v>
      </c>
      <c r="K4715" t="s">
        <v>137</v>
      </c>
      <c r="L4715" t="s">
        <v>13692</v>
      </c>
      <c r="M4715" t="s">
        <v>13693</v>
      </c>
      <c r="N4715">
        <v>1.9469444440000001</v>
      </c>
      <c r="O4715">
        <v>0</v>
      </c>
      <c r="P4715">
        <v>7</v>
      </c>
      <c r="Q4715">
        <v>0</v>
      </c>
      <c r="R4715">
        <v>0</v>
      </c>
      <c r="S4715">
        <v>0</v>
      </c>
      <c r="T4715">
        <v>0</v>
      </c>
      <c r="U4715">
        <v>0</v>
      </c>
      <c r="V4715">
        <v>0</v>
      </c>
      <c r="W4715">
        <v>0</v>
      </c>
      <c r="X4715">
        <v>3.744062343495004</v>
      </c>
      <c r="Y4715">
        <v>0</v>
      </c>
      <c r="Z4715">
        <v>0</v>
      </c>
      <c r="AA4715">
        <v>0</v>
      </c>
      <c r="AB4715">
        <v>0</v>
      </c>
      <c r="AC4715">
        <v>0</v>
      </c>
      <c r="AD4715">
        <v>0</v>
      </c>
      <c r="AE4715">
        <v>3.744062343495004</v>
      </c>
    </row>
    <row r="4716" spans="1:31" x14ac:dyDescent="0.25">
      <c r="A4716">
        <v>2073043</v>
      </c>
      <c r="B4716">
        <v>1</v>
      </c>
      <c r="C4716" t="s">
        <v>80</v>
      </c>
      <c r="D4716" t="s">
        <v>102</v>
      </c>
      <c r="E4716" t="s">
        <v>169</v>
      </c>
      <c r="F4716" t="s">
        <v>13694</v>
      </c>
      <c r="G4716" t="s">
        <v>171</v>
      </c>
      <c r="H4716" t="s">
        <v>134</v>
      </c>
      <c r="I4716" t="s">
        <v>135</v>
      </c>
      <c r="J4716" t="s">
        <v>136</v>
      </c>
      <c r="K4716" t="s">
        <v>137</v>
      </c>
      <c r="L4716" t="s">
        <v>13695</v>
      </c>
      <c r="M4716" t="s">
        <v>13696</v>
      </c>
      <c r="N4716">
        <v>1.841111111</v>
      </c>
      <c r="O4716">
        <v>0</v>
      </c>
      <c r="P4716">
        <v>0</v>
      </c>
      <c r="Q4716">
        <v>0</v>
      </c>
      <c r="R4716">
        <v>9</v>
      </c>
      <c r="S4716">
        <v>0</v>
      </c>
      <c r="T4716">
        <v>1</v>
      </c>
      <c r="U4716">
        <v>0</v>
      </c>
      <c r="V4716">
        <v>0</v>
      </c>
      <c r="W4716">
        <v>0</v>
      </c>
      <c r="X4716">
        <v>0</v>
      </c>
      <c r="Y4716">
        <v>0</v>
      </c>
      <c r="Z4716">
        <v>6.4382427796781592</v>
      </c>
      <c r="AA4716">
        <v>0</v>
      </c>
      <c r="AB4716">
        <v>0.36394319823125004</v>
      </c>
      <c r="AC4716">
        <v>0</v>
      </c>
      <c r="AD4716">
        <v>0</v>
      </c>
      <c r="AE4716">
        <v>6.8021859779094092</v>
      </c>
    </row>
    <row r="4717" spans="1:31" x14ac:dyDescent="0.25">
      <c r="A4717">
        <v>2073094</v>
      </c>
      <c r="B4717">
        <v>1</v>
      </c>
      <c r="C4717" t="s">
        <v>81</v>
      </c>
      <c r="D4717" t="s">
        <v>112</v>
      </c>
      <c r="E4717" t="s">
        <v>169</v>
      </c>
      <c r="F4717" t="s">
        <v>13697</v>
      </c>
      <c r="G4717" t="s">
        <v>154</v>
      </c>
      <c r="H4717" t="s">
        <v>134</v>
      </c>
      <c r="I4717" t="s">
        <v>135</v>
      </c>
      <c r="J4717" t="s">
        <v>136</v>
      </c>
      <c r="K4717" t="s">
        <v>155</v>
      </c>
      <c r="L4717" t="s">
        <v>13698</v>
      </c>
      <c r="M4717" t="s">
        <v>13699</v>
      </c>
      <c r="N4717">
        <v>4.539866666</v>
      </c>
      <c r="O4717">
        <v>0</v>
      </c>
      <c r="P4717">
        <v>79</v>
      </c>
      <c r="Q4717">
        <v>0</v>
      </c>
      <c r="R4717">
        <v>21</v>
      </c>
      <c r="S4717">
        <v>0</v>
      </c>
      <c r="T4717">
        <v>8</v>
      </c>
      <c r="U4717">
        <v>0</v>
      </c>
      <c r="V4717">
        <v>0</v>
      </c>
      <c r="W4717">
        <v>0</v>
      </c>
      <c r="X4717">
        <v>80.982359693918539</v>
      </c>
      <c r="Y4717">
        <v>0</v>
      </c>
      <c r="Z4717">
        <v>84.239076536440678</v>
      </c>
      <c r="AA4717">
        <v>0</v>
      </c>
      <c r="AB4717">
        <v>13.805376433095191</v>
      </c>
      <c r="AC4717">
        <v>0</v>
      </c>
      <c r="AD4717">
        <v>0</v>
      </c>
      <c r="AE4717">
        <v>179.02681266345439</v>
      </c>
    </row>
    <row r="4718" spans="1:31" x14ac:dyDescent="0.25">
      <c r="A4718">
        <v>2084232</v>
      </c>
      <c r="B4718">
        <v>1</v>
      </c>
      <c r="C4718" t="s">
        <v>80</v>
      </c>
      <c r="D4718" t="s">
        <v>105</v>
      </c>
      <c r="E4718" t="s">
        <v>146</v>
      </c>
      <c r="F4718" t="s">
        <v>4589</v>
      </c>
      <c r="G4718" t="s">
        <v>133</v>
      </c>
      <c r="H4718" t="s">
        <v>134</v>
      </c>
      <c r="I4718" t="s">
        <v>135</v>
      </c>
      <c r="J4718" t="s">
        <v>136</v>
      </c>
      <c r="K4718" t="s">
        <v>137</v>
      </c>
      <c r="L4718" t="s">
        <v>13700</v>
      </c>
      <c r="M4718" t="s">
        <v>13701</v>
      </c>
      <c r="N4718">
        <v>0.30722222199999999</v>
      </c>
      <c r="O4718">
        <v>0</v>
      </c>
      <c r="P4718">
        <v>950</v>
      </c>
      <c r="Q4718">
        <v>0</v>
      </c>
      <c r="R4718">
        <v>16</v>
      </c>
      <c r="S4718">
        <v>2</v>
      </c>
      <c r="T4718">
        <v>79</v>
      </c>
      <c r="U4718">
        <v>1</v>
      </c>
      <c r="V4718">
        <v>0</v>
      </c>
      <c r="W4718">
        <v>0</v>
      </c>
      <c r="X4718">
        <v>72.853944474118521</v>
      </c>
      <c r="Y4718">
        <v>0</v>
      </c>
      <c r="Z4718">
        <v>1.3780323833047334</v>
      </c>
      <c r="AA4718">
        <v>6.9198492807845113</v>
      </c>
      <c r="AB4718">
        <v>13.5243352021491</v>
      </c>
      <c r="AC4718">
        <v>13.955769212488581</v>
      </c>
      <c r="AD4718">
        <v>0</v>
      </c>
      <c r="AE4718">
        <v>108.63193055284543</v>
      </c>
    </row>
    <row r="4719" spans="1:31" x14ac:dyDescent="0.25">
      <c r="A4719">
        <v>2083734</v>
      </c>
      <c r="B4719">
        <v>1</v>
      </c>
      <c r="C4719" t="s">
        <v>81</v>
      </c>
      <c r="D4719" t="s">
        <v>128</v>
      </c>
      <c r="E4719" t="s">
        <v>158</v>
      </c>
      <c r="F4719" t="s">
        <v>13702</v>
      </c>
      <c r="G4719" t="s">
        <v>160</v>
      </c>
      <c r="H4719" t="s">
        <v>143</v>
      </c>
      <c r="I4719" t="s">
        <v>135</v>
      </c>
      <c r="J4719" t="s">
        <v>136</v>
      </c>
      <c r="K4719" t="s">
        <v>137</v>
      </c>
      <c r="L4719" t="s">
        <v>13703</v>
      </c>
      <c r="M4719" t="s">
        <v>13704</v>
      </c>
      <c r="N4719">
        <v>3.4216666660000001</v>
      </c>
      <c r="O4719">
        <v>0</v>
      </c>
      <c r="P4719">
        <v>135</v>
      </c>
      <c r="Q4719">
        <v>0</v>
      </c>
      <c r="R4719">
        <v>0</v>
      </c>
      <c r="S4719">
        <v>0</v>
      </c>
      <c r="T4719">
        <v>1</v>
      </c>
      <c r="U4719">
        <v>0</v>
      </c>
      <c r="V4719">
        <v>0</v>
      </c>
      <c r="W4719">
        <v>0</v>
      </c>
      <c r="X4719">
        <v>130.80029291156691</v>
      </c>
      <c r="Y4719">
        <v>0</v>
      </c>
      <c r="Z4719">
        <v>0</v>
      </c>
      <c r="AA4719">
        <v>0</v>
      </c>
      <c r="AB4719">
        <v>0</v>
      </c>
      <c r="AC4719">
        <v>0</v>
      </c>
      <c r="AD4719">
        <v>0</v>
      </c>
      <c r="AE4719">
        <v>130.80029291156691</v>
      </c>
    </row>
    <row r="4720" spans="1:31" x14ac:dyDescent="0.25">
      <c r="A4720">
        <v>2083628</v>
      </c>
      <c r="B4720">
        <v>1</v>
      </c>
      <c r="C4720" t="s">
        <v>80</v>
      </c>
      <c r="D4720" t="s">
        <v>84</v>
      </c>
      <c r="E4720" t="s">
        <v>158</v>
      </c>
      <c r="F4720" t="s">
        <v>13705</v>
      </c>
      <c r="G4720" t="s">
        <v>160</v>
      </c>
      <c r="H4720" t="s">
        <v>143</v>
      </c>
      <c r="I4720" t="s">
        <v>135</v>
      </c>
      <c r="J4720" t="s">
        <v>136</v>
      </c>
      <c r="K4720" t="s">
        <v>137</v>
      </c>
      <c r="L4720" t="s">
        <v>13706</v>
      </c>
      <c r="M4720" t="s">
        <v>13707</v>
      </c>
      <c r="N4720">
        <v>6.221666666</v>
      </c>
      <c r="O4720">
        <v>0</v>
      </c>
      <c r="P4720">
        <v>125</v>
      </c>
      <c r="Q4720">
        <v>0</v>
      </c>
      <c r="R4720">
        <v>0</v>
      </c>
      <c r="S4720">
        <v>0</v>
      </c>
      <c r="T4720">
        <v>1</v>
      </c>
      <c r="U4720">
        <v>0</v>
      </c>
      <c r="V4720">
        <v>0</v>
      </c>
      <c r="W4720">
        <v>0</v>
      </c>
      <c r="X4720">
        <v>164.82935609848309</v>
      </c>
      <c r="Y4720">
        <v>0</v>
      </c>
      <c r="Z4720">
        <v>0</v>
      </c>
      <c r="AA4720">
        <v>0</v>
      </c>
      <c r="AB4720">
        <v>1.7302905282834651</v>
      </c>
      <c r="AC4720">
        <v>0</v>
      </c>
      <c r="AD4720">
        <v>0</v>
      </c>
      <c r="AE4720">
        <v>166.55964662676655</v>
      </c>
    </row>
    <row r="4721" spans="1:31" x14ac:dyDescent="0.25">
      <c r="A4721">
        <v>2084126</v>
      </c>
      <c r="B4721">
        <v>1</v>
      </c>
      <c r="C4721" t="s">
        <v>80</v>
      </c>
      <c r="D4721" t="s">
        <v>96</v>
      </c>
      <c r="E4721" t="s">
        <v>146</v>
      </c>
      <c r="F4721" t="s">
        <v>13708</v>
      </c>
      <c r="G4721" t="s">
        <v>133</v>
      </c>
      <c r="H4721" t="s">
        <v>134</v>
      </c>
      <c r="I4721" t="s">
        <v>135</v>
      </c>
      <c r="J4721" t="s">
        <v>136</v>
      </c>
      <c r="K4721" t="s">
        <v>137</v>
      </c>
      <c r="L4721" t="s">
        <v>13709</v>
      </c>
      <c r="M4721" t="s">
        <v>13710</v>
      </c>
      <c r="N4721">
        <v>8.2222221999999998E-2</v>
      </c>
      <c r="O4721">
        <v>8</v>
      </c>
      <c r="P4721">
        <v>6244</v>
      </c>
      <c r="Q4721">
        <v>8</v>
      </c>
      <c r="R4721">
        <v>15</v>
      </c>
      <c r="S4721">
        <v>14</v>
      </c>
      <c r="T4721">
        <v>336</v>
      </c>
      <c r="U4721">
        <v>1</v>
      </c>
      <c r="V4721">
        <v>1</v>
      </c>
      <c r="W4721">
        <v>11.092783034571839</v>
      </c>
      <c r="X4721">
        <v>162.01636632057694</v>
      </c>
      <c r="Y4721">
        <v>45.995118194815959</v>
      </c>
      <c r="Z4721">
        <v>0.61586690119772214</v>
      </c>
      <c r="AA4721">
        <v>8.2049798513158869</v>
      </c>
      <c r="AB4721">
        <v>25.707681699285619</v>
      </c>
      <c r="AC4721">
        <v>1.5274350121645999</v>
      </c>
      <c r="AD4721">
        <v>6.608429313691333E-2</v>
      </c>
      <c r="AE4721">
        <v>255.22631530706551</v>
      </c>
    </row>
    <row r="4722" spans="1:31" x14ac:dyDescent="0.25">
      <c r="A4722">
        <v>2073263</v>
      </c>
      <c r="B4722">
        <v>1</v>
      </c>
      <c r="C4722" t="s">
        <v>80</v>
      </c>
      <c r="D4722" t="s">
        <v>96</v>
      </c>
      <c r="E4722" t="s">
        <v>169</v>
      </c>
      <c r="F4722" t="s">
        <v>13711</v>
      </c>
      <c r="G4722" t="s">
        <v>222</v>
      </c>
      <c r="H4722" t="s">
        <v>134</v>
      </c>
      <c r="I4722" t="s">
        <v>135</v>
      </c>
      <c r="J4722" t="s">
        <v>136</v>
      </c>
      <c r="K4722" t="s">
        <v>137</v>
      </c>
      <c r="L4722" t="s">
        <v>13712</v>
      </c>
      <c r="M4722" t="s">
        <v>13713</v>
      </c>
      <c r="N4722">
        <v>3.0147222220000001</v>
      </c>
      <c r="O4722">
        <v>0</v>
      </c>
      <c r="P4722">
        <v>279</v>
      </c>
      <c r="Q4722">
        <v>0</v>
      </c>
      <c r="R4722">
        <v>0</v>
      </c>
      <c r="S4722">
        <v>9</v>
      </c>
      <c r="T4722">
        <v>56</v>
      </c>
      <c r="U4722">
        <v>0</v>
      </c>
      <c r="V4722">
        <v>0</v>
      </c>
      <c r="W4722">
        <v>0</v>
      </c>
      <c r="X4722">
        <v>475.9760598605817</v>
      </c>
      <c r="Y4722">
        <v>0</v>
      </c>
      <c r="Z4722">
        <v>0</v>
      </c>
      <c r="AA4722">
        <v>1483.7692987263038</v>
      </c>
      <c r="AB4722">
        <v>462.7737020697088</v>
      </c>
      <c r="AC4722">
        <v>0</v>
      </c>
      <c r="AD4722">
        <v>0</v>
      </c>
      <c r="AE4722">
        <v>2422.5190606565943</v>
      </c>
    </row>
    <row r="4723" spans="1:31" x14ac:dyDescent="0.25">
      <c r="A4723">
        <v>2083934</v>
      </c>
      <c r="B4723">
        <v>1</v>
      </c>
      <c r="C4723" t="s">
        <v>81</v>
      </c>
      <c r="D4723" t="s">
        <v>123</v>
      </c>
      <c r="E4723" t="s">
        <v>146</v>
      </c>
      <c r="F4723" t="s">
        <v>13714</v>
      </c>
      <c r="G4723" t="s">
        <v>133</v>
      </c>
      <c r="H4723" t="s">
        <v>134</v>
      </c>
      <c r="I4723" t="s">
        <v>135</v>
      </c>
      <c r="J4723" t="s">
        <v>136</v>
      </c>
      <c r="K4723" t="s">
        <v>137</v>
      </c>
      <c r="L4723" t="s">
        <v>13715</v>
      </c>
      <c r="M4723" t="s">
        <v>13716</v>
      </c>
      <c r="N4723">
        <v>0.520277777</v>
      </c>
      <c r="O4723">
        <v>0</v>
      </c>
      <c r="P4723">
        <v>2155</v>
      </c>
      <c r="Q4723">
        <v>0</v>
      </c>
      <c r="R4723">
        <v>3</v>
      </c>
      <c r="S4723">
        <v>1</v>
      </c>
      <c r="T4723">
        <v>307</v>
      </c>
      <c r="U4723">
        <v>0</v>
      </c>
      <c r="V4723">
        <v>18</v>
      </c>
      <c r="W4723">
        <v>0</v>
      </c>
      <c r="X4723">
        <v>312.49912179415463</v>
      </c>
      <c r="Y4723">
        <v>0</v>
      </c>
      <c r="Z4723">
        <v>1.0725394865143425</v>
      </c>
      <c r="AA4723">
        <v>5.5389442608197319</v>
      </c>
      <c r="AB4723">
        <v>99.900287320164153</v>
      </c>
      <c r="AC4723">
        <v>0</v>
      </c>
      <c r="AD4723">
        <v>117.67459740475701</v>
      </c>
      <c r="AE4723">
        <v>536.68549026640994</v>
      </c>
    </row>
    <row r="4724" spans="1:31" x14ac:dyDescent="0.25">
      <c r="A4724">
        <v>2084020</v>
      </c>
      <c r="B4724">
        <v>1</v>
      </c>
      <c r="C4724" t="s">
        <v>80</v>
      </c>
      <c r="D4724" t="s">
        <v>84</v>
      </c>
      <c r="E4724" t="s">
        <v>158</v>
      </c>
      <c r="F4724" t="s">
        <v>13717</v>
      </c>
      <c r="G4724" t="s">
        <v>160</v>
      </c>
      <c r="H4724" t="s">
        <v>143</v>
      </c>
      <c r="I4724" t="s">
        <v>135</v>
      </c>
      <c r="J4724" t="s">
        <v>136</v>
      </c>
      <c r="K4724" t="s">
        <v>137</v>
      </c>
      <c r="L4724" t="s">
        <v>13718</v>
      </c>
      <c r="M4724" t="s">
        <v>13719</v>
      </c>
      <c r="N4724">
        <v>1.4675</v>
      </c>
      <c r="O4724">
        <v>0</v>
      </c>
      <c r="P4724">
        <v>79</v>
      </c>
      <c r="Q4724">
        <v>0</v>
      </c>
      <c r="R4724">
        <v>0</v>
      </c>
      <c r="S4724">
        <v>0</v>
      </c>
      <c r="T4724">
        <v>2</v>
      </c>
      <c r="U4724">
        <v>0</v>
      </c>
      <c r="V4724">
        <v>0</v>
      </c>
      <c r="W4724">
        <v>0</v>
      </c>
      <c r="X4724">
        <v>27.142289584798739</v>
      </c>
      <c r="Y4724">
        <v>0</v>
      </c>
      <c r="Z4724">
        <v>0</v>
      </c>
      <c r="AA4724">
        <v>0</v>
      </c>
      <c r="AB4724">
        <v>0.11272793978247334</v>
      </c>
      <c r="AC4724">
        <v>0</v>
      </c>
      <c r="AD4724">
        <v>0</v>
      </c>
      <c r="AE4724">
        <v>27.255017524581213</v>
      </c>
    </row>
    <row r="4725" spans="1:31" x14ac:dyDescent="0.25">
      <c r="A4725">
        <v>2073051</v>
      </c>
      <c r="B4725">
        <v>1</v>
      </c>
      <c r="C4725" t="s">
        <v>81</v>
      </c>
      <c r="D4725" t="s">
        <v>112</v>
      </c>
      <c r="E4725" t="s">
        <v>131</v>
      </c>
      <c r="F4725" t="s">
        <v>11267</v>
      </c>
      <c r="G4725" t="s">
        <v>133</v>
      </c>
      <c r="H4725" t="s">
        <v>134</v>
      </c>
      <c r="I4725" t="s">
        <v>135</v>
      </c>
      <c r="J4725" t="s">
        <v>136</v>
      </c>
      <c r="K4725" t="s">
        <v>137</v>
      </c>
      <c r="L4725" t="s">
        <v>13720</v>
      </c>
      <c r="M4725" t="s">
        <v>13721</v>
      </c>
      <c r="N4725">
        <v>1.5780555549999999</v>
      </c>
      <c r="O4725">
        <v>0</v>
      </c>
      <c r="P4725">
        <v>87</v>
      </c>
      <c r="Q4725">
        <v>2</v>
      </c>
      <c r="R4725">
        <v>32</v>
      </c>
      <c r="S4725">
        <v>0</v>
      </c>
      <c r="T4725">
        <v>4</v>
      </c>
      <c r="U4725">
        <v>0</v>
      </c>
      <c r="V4725">
        <v>0</v>
      </c>
      <c r="W4725">
        <v>0</v>
      </c>
      <c r="X4725">
        <v>30.496333338817109</v>
      </c>
      <c r="Y4725">
        <v>86.663558294774461</v>
      </c>
      <c r="Z4725">
        <v>39.590796571049054</v>
      </c>
      <c r="AA4725">
        <v>0</v>
      </c>
      <c r="AB4725">
        <v>6.1031905361208487</v>
      </c>
      <c r="AC4725">
        <v>0</v>
      </c>
      <c r="AD4725">
        <v>0</v>
      </c>
      <c r="AE4725">
        <v>162.85387874076147</v>
      </c>
    </row>
    <row r="4726" spans="1:31" x14ac:dyDescent="0.25">
      <c r="A4726">
        <v>2073412</v>
      </c>
      <c r="B4726">
        <v>1</v>
      </c>
      <c r="C4726" t="s">
        <v>80</v>
      </c>
      <c r="D4726" t="s">
        <v>108</v>
      </c>
      <c r="E4726" t="s">
        <v>140</v>
      </c>
      <c r="F4726" t="s">
        <v>13722</v>
      </c>
      <c r="G4726" t="s">
        <v>142</v>
      </c>
      <c r="H4726" t="s">
        <v>143</v>
      </c>
      <c r="I4726" t="s">
        <v>135</v>
      </c>
      <c r="J4726" t="s">
        <v>136</v>
      </c>
      <c r="K4726" t="s">
        <v>137</v>
      </c>
      <c r="L4726" t="s">
        <v>13723</v>
      </c>
      <c r="M4726" t="s">
        <v>13724</v>
      </c>
      <c r="N4726">
        <v>2.130833333</v>
      </c>
      <c r="O4726">
        <v>0</v>
      </c>
      <c r="P4726">
        <v>29</v>
      </c>
      <c r="Q4726">
        <v>0</v>
      </c>
      <c r="R4726">
        <v>5</v>
      </c>
      <c r="S4726">
        <v>0</v>
      </c>
      <c r="T4726">
        <v>4</v>
      </c>
      <c r="U4726">
        <v>0</v>
      </c>
      <c r="V4726">
        <v>0</v>
      </c>
      <c r="W4726">
        <v>0</v>
      </c>
      <c r="X4726">
        <v>8.3695874883821482</v>
      </c>
      <c r="Y4726">
        <v>0</v>
      </c>
      <c r="Z4726">
        <v>9.3814073381840029</v>
      </c>
      <c r="AA4726">
        <v>0</v>
      </c>
      <c r="AB4726">
        <v>4.6715742506904041</v>
      </c>
      <c r="AC4726">
        <v>0</v>
      </c>
      <c r="AD4726">
        <v>0</v>
      </c>
      <c r="AE4726">
        <v>22.422569077256554</v>
      </c>
    </row>
    <row r="4727" spans="1:31" x14ac:dyDescent="0.25">
      <c r="A4727">
        <v>2084132</v>
      </c>
      <c r="B4727">
        <v>1</v>
      </c>
      <c r="C4727" t="s">
        <v>80</v>
      </c>
      <c r="D4727" t="s">
        <v>91</v>
      </c>
      <c r="E4727" t="s">
        <v>146</v>
      </c>
      <c r="F4727" t="s">
        <v>438</v>
      </c>
      <c r="G4727" t="s">
        <v>133</v>
      </c>
      <c r="H4727" t="s">
        <v>134</v>
      </c>
      <c r="I4727" t="s">
        <v>135</v>
      </c>
      <c r="J4727" t="s">
        <v>136</v>
      </c>
      <c r="K4727" t="s">
        <v>137</v>
      </c>
      <c r="L4727" t="s">
        <v>13725</v>
      </c>
      <c r="M4727" t="s">
        <v>13726</v>
      </c>
      <c r="N4727">
        <v>5.1144444440000001</v>
      </c>
      <c r="O4727">
        <v>0</v>
      </c>
      <c r="P4727">
        <v>0</v>
      </c>
      <c r="Q4727">
        <v>0</v>
      </c>
      <c r="R4727">
        <v>0</v>
      </c>
      <c r="S4727">
        <v>6</v>
      </c>
      <c r="T4727">
        <v>1</v>
      </c>
      <c r="U4727">
        <v>0</v>
      </c>
      <c r="V4727">
        <v>0</v>
      </c>
      <c r="W4727">
        <v>0</v>
      </c>
      <c r="X4727">
        <v>0</v>
      </c>
      <c r="Y4727">
        <v>0</v>
      </c>
      <c r="Z4727">
        <v>0</v>
      </c>
      <c r="AA4727">
        <v>5359.7225762827975</v>
      </c>
      <c r="AB4727">
        <v>0.28290960815930222</v>
      </c>
      <c r="AC4727">
        <v>0</v>
      </c>
      <c r="AD4727">
        <v>0</v>
      </c>
      <c r="AE4727">
        <v>5360.0054858909571</v>
      </c>
    </row>
    <row r="4728" spans="1:31" x14ac:dyDescent="0.25">
      <c r="A4728">
        <v>2073320</v>
      </c>
      <c r="B4728">
        <v>1</v>
      </c>
      <c r="C4728" t="s">
        <v>81</v>
      </c>
      <c r="D4728" t="s">
        <v>123</v>
      </c>
      <c r="E4728" t="s">
        <v>158</v>
      </c>
      <c r="F4728" t="s">
        <v>13727</v>
      </c>
      <c r="G4728" t="s">
        <v>160</v>
      </c>
      <c r="H4728" t="s">
        <v>143</v>
      </c>
      <c r="I4728" t="s">
        <v>135</v>
      </c>
      <c r="J4728" t="s">
        <v>136</v>
      </c>
      <c r="K4728" t="s">
        <v>137</v>
      </c>
      <c r="L4728" t="s">
        <v>13728</v>
      </c>
      <c r="M4728" t="s">
        <v>13729</v>
      </c>
      <c r="N4728">
        <v>3.7063888880000002</v>
      </c>
      <c r="O4728">
        <v>0</v>
      </c>
      <c r="P4728">
        <v>59</v>
      </c>
      <c r="Q4728">
        <v>0</v>
      </c>
      <c r="R4728">
        <v>0</v>
      </c>
      <c r="S4728">
        <v>0</v>
      </c>
      <c r="T4728">
        <v>5</v>
      </c>
      <c r="U4728">
        <v>0</v>
      </c>
      <c r="V4728">
        <v>0</v>
      </c>
      <c r="W4728">
        <v>0</v>
      </c>
      <c r="X4728">
        <v>47.408385809685214</v>
      </c>
      <c r="Y4728">
        <v>0</v>
      </c>
      <c r="Z4728">
        <v>0</v>
      </c>
      <c r="AA4728">
        <v>0</v>
      </c>
      <c r="AB4728">
        <v>3.7439293929621562</v>
      </c>
      <c r="AC4728">
        <v>0</v>
      </c>
      <c r="AD4728">
        <v>0</v>
      </c>
      <c r="AE4728">
        <v>51.152315202647372</v>
      </c>
    </row>
    <row r="4729" spans="1:31" x14ac:dyDescent="0.25">
      <c r="A4729">
        <v>2084063</v>
      </c>
      <c r="B4729">
        <v>1</v>
      </c>
      <c r="C4729" t="s">
        <v>81</v>
      </c>
      <c r="D4729" t="s">
        <v>115</v>
      </c>
      <c r="E4729" t="s">
        <v>158</v>
      </c>
      <c r="F4729" t="s">
        <v>13730</v>
      </c>
      <c r="G4729" t="s">
        <v>160</v>
      </c>
      <c r="H4729" t="s">
        <v>143</v>
      </c>
      <c r="I4729" t="s">
        <v>135</v>
      </c>
      <c r="J4729" t="s">
        <v>136</v>
      </c>
      <c r="K4729" t="s">
        <v>137</v>
      </c>
      <c r="L4729" t="s">
        <v>13731</v>
      </c>
      <c r="M4729" t="s">
        <v>13732</v>
      </c>
      <c r="N4729">
        <v>3.0588888879999998</v>
      </c>
      <c r="O4729">
        <v>0</v>
      </c>
      <c r="P4729">
        <v>5</v>
      </c>
      <c r="Q4729">
        <v>0</v>
      </c>
      <c r="R4729">
        <v>0</v>
      </c>
      <c r="S4729">
        <v>0</v>
      </c>
      <c r="T4729">
        <v>0</v>
      </c>
      <c r="U4729">
        <v>0</v>
      </c>
      <c r="V4729">
        <v>0</v>
      </c>
      <c r="W4729">
        <v>0</v>
      </c>
      <c r="X4729">
        <v>2.830769656682997</v>
      </c>
      <c r="Y4729">
        <v>0</v>
      </c>
      <c r="Z4729">
        <v>0</v>
      </c>
      <c r="AA4729">
        <v>0</v>
      </c>
      <c r="AB4729">
        <v>0</v>
      </c>
      <c r="AC4729">
        <v>0</v>
      </c>
      <c r="AD4729">
        <v>0</v>
      </c>
      <c r="AE4729">
        <v>2.830769656682997</v>
      </c>
    </row>
    <row r="4730" spans="1:31" x14ac:dyDescent="0.25">
      <c r="A4730">
        <v>2073243</v>
      </c>
      <c r="B4730">
        <v>1</v>
      </c>
      <c r="C4730" t="s">
        <v>80</v>
      </c>
      <c r="D4730" t="s">
        <v>82</v>
      </c>
      <c r="E4730" t="s">
        <v>177</v>
      </c>
      <c r="F4730" t="s">
        <v>13733</v>
      </c>
      <c r="G4730" t="s">
        <v>183</v>
      </c>
      <c r="H4730" t="s">
        <v>143</v>
      </c>
      <c r="I4730" t="s">
        <v>135</v>
      </c>
      <c r="J4730" t="s">
        <v>136</v>
      </c>
      <c r="K4730" t="s">
        <v>137</v>
      </c>
      <c r="L4730" t="s">
        <v>13734</v>
      </c>
      <c r="M4730" t="s">
        <v>13735</v>
      </c>
      <c r="N4730">
        <v>2.3602777769999999</v>
      </c>
      <c r="O4730">
        <v>0</v>
      </c>
      <c r="P4730">
        <v>1</v>
      </c>
      <c r="Q4730">
        <v>0</v>
      </c>
      <c r="R4730">
        <v>0</v>
      </c>
      <c r="S4730">
        <v>0</v>
      </c>
      <c r="T4730">
        <v>0</v>
      </c>
      <c r="U4730">
        <v>0</v>
      </c>
      <c r="V4730">
        <v>0</v>
      </c>
      <c r="W4730">
        <v>0</v>
      </c>
      <c r="X4730">
        <v>0</v>
      </c>
      <c r="Y4730">
        <v>0</v>
      </c>
      <c r="Z4730">
        <v>0</v>
      </c>
      <c r="AA4730">
        <v>0</v>
      </c>
      <c r="AB4730">
        <v>0</v>
      </c>
      <c r="AC4730">
        <v>0</v>
      </c>
      <c r="AD4730">
        <v>0</v>
      </c>
      <c r="AE4730">
        <v>0</v>
      </c>
    </row>
    <row r="4731" spans="1:31" x14ac:dyDescent="0.25">
      <c r="A4731">
        <v>2073366</v>
      </c>
      <c r="B4731">
        <v>1</v>
      </c>
      <c r="C4731" t="s">
        <v>80</v>
      </c>
      <c r="D4731" t="s">
        <v>96</v>
      </c>
      <c r="E4731" t="s">
        <v>146</v>
      </c>
      <c r="F4731" t="s">
        <v>4639</v>
      </c>
      <c r="G4731" t="s">
        <v>133</v>
      </c>
      <c r="H4731" t="s">
        <v>134</v>
      </c>
      <c r="I4731" t="s">
        <v>135</v>
      </c>
      <c r="J4731" t="s">
        <v>136</v>
      </c>
      <c r="K4731" t="s">
        <v>137</v>
      </c>
      <c r="L4731" t="s">
        <v>13736</v>
      </c>
      <c r="M4731" t="s">
        <v>13737</v>
      </c>
      <c r="N4731">
        <v>1.751944444</v>
      </c>
      <c r="O4731">
        <v>3</v>
      </c>
      <c r="P4731">
        <v>3541</v>
      </c>
      <c r="Q4731">
        <v>5</v>
      </c>
      <c r="R4731">
        <v>13</v>
      </c>
      <c r="S4731">
        <v>9</v>
      </c>
      <c r="T4731">
        <v>243</v>
      </c>
      <c r="U4731">
        <v>1</v>
      </c>
      <c r="V4731">
        <v>0</v>
      </c>
      <c r="W4731">
        <v>80.580084260999143</v>
      </c>
      <c r="X4731">
        <v>1824.6860542221841</v>
      </c>
      <c r="Y4731">
        <v>14.718333504809088</v>
      </c>
      <c r="Z4731">
        <v>12.935411704130782</v>
      </c>
      <c r="AA4731">
        <v>163.65649572732659</v>
      </c>
      <c r="AB4731">
        <v>574.04610254942634</v>
      </c>
      <c r="AC4731">
        <v>52.508392245074347</v>
      </c>
      <c r="AD4731">
        <v>0</v>
      </c>
      <c r="AE4731">
        <v>2723.1308742139508</v>
      </c>
    </row>
    <row r="4732" spans="1:31" x14ac:dyDescent="0.25">
      <c r="A4732">
        <v>2073266</v>
      </c>
      <c r="B4732">
        <v>1</v>
      </c>
      <c r="C4732" t="s">
        <v>80</v>
      </c>
      <c r="D4732" t="s">
        <v>97</v>
      </c>
      <c r="E4732" t="s">
        <v>158</v>
      </c>
      <c r="F4732" t="s">
        <v>13738</v>
      </c>
      <c r="G4732" t="s">
        <v>385</v>
      </c>
      <c r="H4732" t="s">
        <v>143</v>
      </c>
      <c r="I4732" t="s">
        <v>135</v>
      </c>
      <c r="J4732" t="s">
        <v>136</v>
      </c>
      <c r="K4732" t="s">
        <v>137</v>
      </c>
      <c r="L4732" t="s">
        <v>13739</v>
      </c>
      <c r="M4732" t="s">
        <v>13740</v>
      </c>
      <c r="N4732">
        <v>0.27250000000000002</v>
      </c>
      <c r="O4732">
        <v>0</v>
      </c>
      <c r="P4732">
        <v>6</v>
      </c>
      <c r="Q4732">
        <v>0</v>
      </c>
      <c r="R4732">
        <v>3</v>
      </c>
      <c r="S4732">
        <v>0</v>
      </c>
      <c r="T4732">
        <v>3</v>
      </c>
      <c r="U4732">
        <v>0</v>
      </c>
      <c r="V4732">
        <v>0</v>
      </c>
      <c r="W4732">
        <v>0</v>
      </c>
      <c r="X4732">
        <v>0.36265846577046912</v>
      </c>
      <c r="Y4732">
        <v>0</v>
      </c>
      <c r="Z4732">
        <v>0.97065626704277574</v>
      </c>
      <c r="AA4732">
        <v>0</v>
      </c>
      <c r="AB4732">
        <v>0.22228295029781753</v>
      </c>
      <c r="AC4732">
        <v>0</v>
      </c>
      <c r="AD4732">
        <v>0</v>
      </c>
      <c r="AE4732">
        <v>1.5555976831110625</v>
      </c>
    </row>
    <row r="4733" spans="1:31" x14ac:dyDescent="0.25">
      <c r="A4733">
        <v>2084086</v>
      </c>
      <c r="B4733">
        <v>1</v>
      </c>
      <c r="C4733" t="s">
        <v>80</v>
      </c>
      <c r="D4733" t="s">
        <v>87</v>
      </c>
      <c r="E4733" t="s">
        <v>505</v>
      </c>
      <c r="F4733" t="s">
        <v>13741</v>
      </c>
      <c r="G4733" t="s">
        <v>160</v>
      </c>
      <c r="H4733" t="s">
        <v>143</v>
      </c>
      <c r="I4733" t="s">
        <v>135</v>
      </c>
      <c r="J4733" t="s">
        <v>136</v>
      </c>
      <c r="K4733" t="s">
        <v>137</v>
      </c>
      <c r="L4733" t="s">
        <v>13742</v>
      </c>
      <c r="M4733" t="s">
        <v>13743</v>
      </c>
      <c r="N4733">
        <v>4.83</v>
      </c>
      <c r="O4733">
        <v>0</v>
      </c>
      <c r="P4733">
        <v>16</v>
      </c>
      <c r="Q4733">
        <v>0</v>
      </c>
      <c r="R4733">
        <v>0</v>
      </c>
      <c r="S4733">
        <v>0</v>
      </c>
      <c r="T4733">
        <v>9</v>
      </c>
      <c r="U4733">
        <v>0</v>
      </c>
      <c r="V4733">
        <v>0</v>
      </c>
      <c r="W4733">
        <v>0</v>
      </c>
      <c r="X4733">
        <v>20.55257649674602</v>
      </c>
      <c r="Y4733">
        <v>0</v>
      </c>
      <c r="Z4733">
        <v>0</v>
      </c>
      <c r="AA4733">
        <v>0</v>
      </c>
      <c r="AB4733">
        <v>45.055813872040616</v>
      </c>
      <c r="AC4733">
        <v>0</v>
      </c>
      <c r="AD4733">
        <v>0</v>
      </c>
      <c r="AE4733">
        <v>65.608390368786644</v>
      </c>
    </row>
    <row r="4734" spans="1:31" x14ac:dyDescent="0.25">
      <c r="A4734">
        <v>2073389</v>
      </c>
      <c r="B4734">
        <v>1</v>
      </c>
      <c r="C4734" t="s">
        <v>80</v>
      </c>
      <c r="D4734" t="s">
        <v>93</v>
      </c>
      <c r="E4734" t="s">
        <v>158</v>
      </c>
      <c r="F4734" t="s">
        <v>13744</v>
      </c>
      <c r="G4734" t="s">
        <v>385</v>
      </c>
      <c r="H4734" t="s">
        <v>143</v>
      </c>
      <c r="I4734" t="s">
        <v>135</v>
      </c>
      <c r="J4734" t="s">
        <v>136</v>
      </c>
      <c r="K4734" t="s">
        <v>137</v>
      </c>
      <c r="L4734" t="s">
        <v>13745</v>
      </c>
      <c r="M4734" t="s">
        <v>13746</v>
      </c>
      <c r="N4734">
        <v>2.29</v>
      </c>
      <c r="O4734">
        <v>0</v>
      </c>
      <c r="P4734">
        <v>4</v>
      </c>
      <c r="Q4734">
        <v>0</v>
      </c>
      <c r="R4734">
        <v>0</v>
      </c>
      <c r="S4734">
        <v>0</v>
      </c>
      <c r="T4734">
        <v>0</v>
      </c>
      <c r="U4734">
        <v>0</v>
      </c>
      <c r="V4734">
        <v>0</v>
      </c>
      <c r="W4734">
        <v>0</v>
      </c>
      <c r="X4734">
        <v>0.94875977253122001</v>
      </c>
      <c r="Y4734">
        <v>0</v>
      </c>
      <c r="Z4734">
        <v>0</v>
      </c>
      <c r="AA4734">
        <v>0</v>
      </c>
      <c r="AB4734">
        <v>0</v>
      </c>
      <c r="AC4734">
        <v>0</v>
      </c>
      <c r="AD4734">
        <v>0</v>
      </c>
      <c r="AE4734">
        <v>0.94875977253122001</v>
      </c>
    </row>
    <row r="4735" spans="1:31" x14ac:dyDescent="0.25">
      <c r="A4735">
        <v>2083794</v>
      </c>
      <c r="B4735">
        <v>1</v>
      </c>
      <c r="C4735" t="s">
        <v>80</v>
      </c>
      <c r="D4735" t="s">
        <v>105</v>
      </c>
      <c r="E4735" t="s">
        <v>140</v>
      </c>
      <c r="F4735" t="s">
        <v>12759</v>
      </c>
      <c r="G4735" t="s">
        <v>142</v>
      </c>
      <c r="H4735" t="s">
        <v>143</v>
      </c>
      <c r="I4735" t="s">
        <v>135</v>
      </c>
      <c r="J4735" t="s">
        <v>136</v>
      </c>
      <c r="K4735" t="s">
        <v>137</v>
      </c>
      <c r="L4735" t="s">
        <v>13747</v>
      </c>
      <c r="M4735" t="s">
        <v>13748</v>
      </c>
      <c r="N4735">
        <v>15.665833333</v>
      </c>
      <c r="O4735">
        <v>0</v>
      </c>
      <c r="P4735">
        <v>0</v>
      </c>
      <c r="Q4735">
        <v>0</v>
      </c>
      <c r="R4735">
        <v>31</v>
      </c>
      <c r="S4735">
        <v>0</v>
      </c>
      <c r="T4735">
        <v>3</v>
      </c>
      <c r="U4735">
        <v>0</v>
      </c>
      <c r="V4735">
        <v>0</v>
      </c>
      <c r="W4735">
        <v>0</v>
      </c>
      <c r="X4735">
        <v>0</v>
      </c>
      <c r="Y4735">
        <v>0</v>
      </c>
      <c r="Z4735">
        <v>224.80358874670628</v>
      </c>
      <c r="AA4735">
        <v>0</v>
      </c>
      <c r="AB4735">
        <v>71.369834447702843</v>
      </c>
      <c r="AC4735">
        <v>0</v>
      </c>
      <c r="AD4735">
        <v>0</v>
      </c>
      <c r="AE4735">
        <v>296.17342319440911</v>
      </c>
    </row>
    <row r="4736" spans="1:31" x14ac:dyDescent="0.25">
      <c r="A4736">
        <v>2083614</v>
      </c>
      <c r="B4736">
        <v>1</v>
      </c>
      <c r="C4736" t="s">
        <v>80</v>
      </c>
      <c r="D4736" t="s">
        <v>88</v>
      </c>
      <c r="E4736" t="s">
        <v>140</v>
      </c>
      <c r="F4736" t="s">
        <v>13749</v>
      </c>
      <c r="G4736" t="s">
        <v>1378</v>
      </c>
      <c r="H4736" t="s">
        <v>143</v>
      </c>
      <c r="I4736" t="s">
        <v>135</v>
      </c>
      <c r="J4736" t="s">
        <v>136</v>
      </c>
      <c r="K4736" t="s">
        <v>137</v>
      </c>
      <c r="L4736" t="s">
        <v>13750</v>
      </c>
      <c r="M4736" t="s">
        <v>13751</v>
      </c>
      <c r="N4736">
        <v>8.4163888880000002</v>
      </c>
      <c r="O4736">
        <v>0</v>
      </c>
      <c r="P4736">
        <v>88</v>
      </c>
      <c r="Q4736">
        <v>0</v>
      </c>
      <c r="R4736">
        <v>0</v>
      </c>
      <c r="S4736">
        <v>0</v>
      </c>
      <c r="T4736">
        <v>36</v>
      </c>
      <c r="U4736">
        <v>0</v>
      </c>
      <c r="V4736">
        <v>0</v>
      </c>
      <c r="W4736">
        <v>0</v>
      </c>
      <c r="X4736">
        <v>154.77860151955258</v>
      </c>
      <c r="Y4736">
        <v>0</v>
      </c>
      <c r="Z4736">
        <v>0</v>
      </c>
      <c r="AA4736">
        <v>0</v>
      </c>
      <c r="AB4736">
        <v>351.99171168478671</v>
      </c>
      <c r="AC4736">
        <v>0</v>
      </c>
      <c r="AD4736">
        <v>0</v>
      </c>
      <c r="AE4736">
        <v>506.77031320433929</v>
      </c>
    </row>
    <row r="4737" spans="1:31" x14ac:dyDescent="0.25">
      <c r="A4737">
        <v>2083748</v>
      </c>
      <c r="B4737">
        <v>1</v>
      </c>
      <c r="C4737" t="s">
        <v>80</v>
      </c>
      <c r="D4737" t="s">
        <v>107</v>
      </c>
      <c r="E4737" t="s">
        <v>169</v>
      </c>
      <c r="F4737" t="s">
        <v>13752</v>
      </c>
      <c r="G4737" t="s">
        <v>171</v>
      </c>
      <c r="H4737" t="s">
        <v>134</v>
      </c>
      <c r="I4737" t="s">
        <v>135</v>
      </c>
      <c r="J4737" t="s">
        <v>136</v>
      </c>
      <c r="K4737" t="s">
        <v>137</v>
      </c>
      <c r="L4737" t="s">
        <v>13753</v>
      </c>
      <c r="M4737" t="s">
        <v>13754</v>
      </c>
      <c r="N4737">
        <v>4.3313888880000002</v>
      </c>
      <c r="O4737">
        <v>0</v>
      </c>
      <c r="P4737">
        <v>142</v>
      </c>
      <c r="Q4737">
        <v>1</v>
      </c>
      <c r="R4737">
        <v>3</v>
      </c>
      <c r="S4737">
        <v>0</v>
      </c>
      <c r="T4737">
        <v>9</v>
      </c>
      <c r="U4737">
        <v>1</v>
      </c>
      <c r="V4737">
        <v>0</v>
      </c>
      <c r="W4737">
        <v>0</v>
      </c>
      <c r="X4737">
        <v>132.52409002352724</v>
      </c>
      <c r="Y4737">
        <v>2.2928355413934951</v>
      </c>
      <c r="Z4737">
        <v>9.046083307153566</v>
      </c>
      <c r="AA4737">
        <v>0</v>
      </c>
      <c r="AB4737">
        <v>78.472895234402728</v>
      </c>
      <c r="AC4737">
        <v>427.4877294056119</v>
      </c>
      <c r="AD4737">
        <v>0</v>
      </c>
      <c r="AE4737">
        <v>649.82363351208892</v>
      </c>
    </row>
    <row r="4738" spans="1:31" x14ac:dyDescent="0.25">
      <c r="A4738">
        <v>2084289</v>
      </c>
      <c r="B4738">
        <v>1</v>
      </c>
      <c r="C4738" t="s">
        <v>81</v>
      </c>
      <c r="D4738" t="s">
        <v>115</v>
      </c>
      <c r="E4738" t="s">
        <v>158</v>
      </c>
      <c r="F4738" t="s">
        <v>13755</v>
      </c>
      <c r="G4738" t="s">
        <v>160</v>
      </c>
      <c r="H4738" t="s">
        <v>143</v>
      </c>
      <c r="I4738" t="s">
        <v>135</v>
      </c>
      <c r="J4738" t="s">
        <v>136</v>
      </c>
      <c r="K4738" t="s">
        <v>137</v>
      </c>
      <c r="L4738" t="s">
        <v>13756</v>
      </c>
      <c r="M4738" t="s">
        <v>13757</v>
      </c>
      <c r="N4738">
        <v>3.9613888880000001</v>
      </c>
      <c r="O4738">
        <v>0</v>
      </c>
      <c r="P4738">
        <v>6</v>
      </c>
      <c r="Q4738">
        <v>0</v>
      </c>
      <c r="R4738">
        <v>0</v>
      </c>
      <c r="S4738">
        <v>0</v>
      </c>
      <c r="T4738">
        <v>0</v>
      </c>
      <c r="U4738">
        <v>0</v>
      </c>
      <c r="V4738">
        <v>0</v>
      </c>
      <c r="W4738">
        <v>0</v>
      </c>
      <c r="X4738">
        <v>5.914950776397716</v>
      </c>
      <c r="Y4738">
        <v>0</v>
      </c>
      <c r="Z4738">
        <v>0</v>
      </c>
      <c r="AA4738">
        <v>0</v>
      </c>
      <c r="AB4738">
        <v>0</v>
      </c>
      <c r="AC4738">
        <v>0</v>
      </c>
      <c r="AD4738">
        <v>0</v>
      </c>
      <c r="AE4738">
        <v>5.914950776397716</v>
      </c>
    </row>
    <row r="4739" spans="1:31" x14ac:dyDescent="0.25">
      <c r="A4739">
        <v>2083645</v>
      </c>
      <c r="B4739">
        <v>1</v>
      </c>
      <c r="C4739" t="s">
        <v>80</v>
      </c>
      <c r="D4739" t="s">
        <v>95</v>
      </c>
      <c r="E4739" t="s">
        <v>146</v>
      </c>
      <c r="F4739" t="s">
        <v>13758</v>
      </c>
      <c r="G4739" t="s">
        <v>513</v>
      </c>
      <c r="H4739" t="s">
        <v>134</v>
      </c>
      <c r="I4739" t="s">
        <v>135</v>
      </c>
      <c r="J4739" t="s">
        <v>136</v>
      </c>
      <c r="K4739" t="s">
        <v>137</v>
      </c>
      <c r="L4739" t="s">
        <v>13759</v>
      </c>
      <c r="M4739" t="s">
        <v>13760</v>
      </c>
      <c r="N4739">
        <v>0.57388888800000004</v>
      </c>
      <c r="O4739">
        <v>0</v>
      </c>
      <c r="P4739">
        <v>0</v>
      </c>
      <c r="Q4739">
        <v>0</v>
      </c>
      <c r="R4739">
        <v>0</v>
      </c>
      <c r="S4739">
        <v>7</v>
      </c>
      <c r="T4739">
        <v>0</v>
      </c>
      <c r="U4739">
        <v>2</v>
      </c>
      <c r="V4739">
        <v>0</v>
      </c>
      <c r="W4739">
        <v>0</v>
      </c>
      <c r="X4739">
        <v>0</v>
      </c>
      <c r="Y4739">
        <v>0</v>
      </c>
      <c r="Z4739">
        <v>0</v>
      </c>
      <c r="AA4739">
        <v>44.828417115792114</v>
      </c>
      <c r="AB4739">
        <v>0</v>
      </c>
      <c r="AC4739">
        <v>63.144059806147624</v>
      </c>
      <c r="AD4739">
        <v>0</v>
      </c>
      <c r="AE4739">
        <v>107.97247692193974</v>
      </c>
    </row>
    <row r="4740" spans="1:31" x14ac:dyDescent="0.25">
      <c r="A4740">
        <v>2073140</v>
      </c>
      <c r="B4740">
        <v>1</v>
      </c>
      <c r="C4740" t="s">
        <v>80</v>
      </c>
      <c r="D4740" t="s">
        <v>104</v>
      </c>
      <c r="E4740" t="s">
        <v>177</v>
      </c>
      <c r="F4740" t="s">
        <v>13761</v>
      </c>
      <c r="G4740" t="s">
        <v>183</v>
      </c>
      <c r="H4740" t="s">
        <v>143</v>
      </c>
      <c r="I4740" t="s">
        <v>135</v>
      </c>
      <c r="J4740" t="s">
        <v>136</v>
      </c>
      <c r="K4740" t="s">
        <v>137</v>
      </c>
      <c r="L4740" t="s">
        <v>13762</v>
      </c>
      <c r="M4740" t="s">
        <v>13763</v>
      </c>
      <c r="N4740">
        <v>3.6311111110000001</v>
      </c>
      <c r="O4740">
        <v>0</v>
      </c>
      <c r="P4740">
        <v>0</v>
      </c>
      <c r="Q4740">
        <v>0</v>
      </c>
      <c r="R4740">
        <v>1</v>
      </c>
      <c r="S4740">
        <v>0</v>
      </c>
      <c r="T4740">
        <v>0</v>
      </c>
      <c r="U4740">
        <v>0</v>
      </c>
      <c r="V4740">
        <v>0</v>
      </c>
      <c r="W4740">
        <v>0</v>
      </c>
      <c r="X4740">
        <v>0</v>
      </c>
      <c r="Y4740">
        <v>0</v>
      </c>
      <c r="Z4740">
        <v>0.23644689839868333</v>
      </c>
      <c r="AA4740">
        <v>0</v>
      </c>
      <c r="AB4740">
        <v>0</v>
      </c>
      <c r="AC4740">
        <v>0</v>
      </c>
      <c r="AD4740">
        <v>0</v>
      </c>
      <c r="AE4740">
        <v>0.23644689839868333</v>
      </c>
    </row>
    <row r="4741" spans="1:31" x14ac:dyDescent="0.25">
      <c r="A4741">
        <v>2073209</v>
      </c>
      <c r="B4741">
        <v>1</v>
      </c>
      <c r="C4741" t="s">
        <v>81</v>
      </c>
      <c r="D4741" t="s">
        <v>122</v>
      </c>
      <c r="E4741" t="s">
        <v>146</v>
      </c>
      <c r="F4741" t="s">
        <v>13764</v>
      </c>
      <c r="G4741" t="s">
        <v>133</v>
      </c>
      <c r="H4741" t="s">
        <v>134</v>
      </c>
      <c r="I4741" t="s">
        <v>135</v>
      </c>
      <c r="J4741" t="s">
        <v>136</v>
      </c>
      <c r="K4741" t="s">
        <v>137</v>
      </c>
      <c r="L4741" t="s">
        <v>13765</v>
      </c>
      <c r="M4741" t="s">
        <v>13766</v>
      </c>
      <c r="N4741">
        <v>0.47611111099999998</v>
      </c>
      <c r="O4741">
        <v>23</v>
      </c>
      <c r="P4741">
        <v>692</v>
      </c>
      <c r="Q4741">
        <v>66</v>
      </c>
      <c r="R4741">
        <v>21</v>
      </c>
      <c r="S4741">
        <v>18</v>
      </c>
      <c r="T4741">
        <v>45</v>
      </c>
      <c r="U4741">
        <v>0</v>
      </c>
      <c r="V4741">
        <v>1</v>
      </c>
      <c r="W4741">
        <v>2.7426451892502173</v>
      </c>
      <c r="X4741">
        <v>46.564014544102207</v>
      </c>
      <c r="Y4741">
        <v>37.056102291430349</v>
      </c>
      <c r="Z4741">
        <v>5.4604006219799235</v>
      </c>
      <c r="AA4741">
        <v>28.734769563392625</v>
      </c>
      <c r="AB4741">
        <v>13.979757491803849</v>
      </c>
      <c r="AC4741">
        <v>0</v>
      </c>
      <c r="AD4741">
        <v>3.6485059789116132</v>
      </c>
      <c r="AE4741">
        <v>138.18619568087075</v>
      </c>
    </row>
    <row r="4742" spans="1:31" x14ac:dyDescent="0.25">
      <c r="A4742">
        <v>2073446</v>
      </c>
      <c r="B4742">
        <v>1</v>
      </c>
      <c r="C4742" t="s">
        <v>81</v>
      </c>
      <c r="D4742" t="s">
        <v>126</v>
      </c>
      <c r="E4742" t="s">
        <v>158</v>
      </c>
      <c r="F4742" t="s">
        <v>13767</v>
      </c>
      <c r="G4742" t="s">
        <v>160</v>
      </c>
      <c r="H4742" t="s">
        <v>143</v>
      </c>
      <c r="I4742" t="s">
        <v>135</v>
      </c>
      <c r="J4742" t="s">
        <v>136</v>
      </c>
      <c r="K4742" t="s">
        <v>137</v>
      </c>
      <c r="L4742" t="s">
        <v>13768</v>
      </c>
      <c r="M4742" t="s">
        <v>13769</v>
      </c>
      <c r="N4742">
        <v>1.470555555</v>
      </c>
      <c r="O4742">
        <v>0</v>
      </c>
      <c r="P4742">
        <v>2</v>
      </c>
      <c r="Q4742">
        <v>0</v>
      </c>
      <c r="R4742">
        <v>0</v>
      </c>
      <c r="S4742">
        <v>0</v>
      </c>
      <c r="T4742">
        <v>0</v>
      </c>
      <c r="U4742">
        <v>0</v>
      </c>
      <c r="V4742">
        <v>0</v>
      </c>
      <c r="W4742">
        <v>0</v>
      </c>
      <c r="X4742">
        <v>0.56342790251453456</v>
      </c>
      <c r="Y4742">
        <v>0</v>
      </c>
      <c r="Z4742">
        <v>0</v>
      </c>
      <c r="AA4742">
        <v>0</v>
      </c>
      <c r="AB4742">
        <v>0</v>
      </c>
      <c r="AC4742">
        <v>0</v>
      </c>
      <c r="AD4742">
        <v>0</v>
      </c>
      <c r="AE4742">
        <v>0.56342790251453456</v>
      </c>
    </row>
    <row r="4743" spans="1:31" x14ac:dyDescent="0.25">
      <c r="A4743">
        <v>2073515</v>
      </c>
      <c r="B4743">
        <v>1</v>
      </c>
      <c r="C4743" t="s">
        <v>80</v>
      </c>
      <c r="D4743" t="s">
        <v>101</v>
      </c>
      <c r="E4743" t="s">
        <v>158</v>
      </c>
      <c r="F4743" t="s">
        <v>13770</v>
      </c>
      <c r="G4743" t="s">
        <v>160</v>
      </c>
      <c r="H4743" t="s">
        <v>143</v>
      </c>
      <c r="I4743" t="s">
        <v>135</v>
      </c>
      <c r="J4743" t="s">
        <v>136</v>
      </c>
      <c r="K4743" t="s">
        <v>137</v>
      </c>
      <c r="L4743" t="s">
        <v>13771</v>
      </c>
      <c r="M4743" t="s">
        <v>13772</v>
      </c>
      <c r="N4743">
        <v>2.8713888879999998</v>
      </c>
      <c r="O4743">
        <v>0</v>
      </c>
      <c r="P4743">
        <v>10</v>
      </c>
      <c r="Q4743">
        <v>0</v>
      </c>
      <c r="R4743">
        <v>0</v>
      </c>
      <c r="S4743">
        <v>0</v>
      </c>
      <c r="T4743">
        <v>0</v>
      </c>
      <c r="U4743">
        <v>0</v>
      </c>
      <c r="V4743">
        <v>0</v>
      </c>
      <c r="W4743">
        <v>0</v>
      </c>
      <c r="X4743">
        <v>14.931314589680788</v>
      </c>
      <c r="Y4743">
        <v>0</v>
      </c>
      <c r="Z4743">
        <v>0</v>
      </c>
      <c r="AA4743">
        <v>0</v>
      </c>
      <c r="AB4743">
        <v>0</v>
      </c>
      <c r="AC4743">
        <v>0</v>
      </c>
      <c r="AD4743">
        <v>0</v>
      </c>
      <c r="AE4743">
        <v>14.931314589680788</v>
      </c>
    </row>
    <row r="4744" spans="1:31" x14ac:dyDescent="0.25">
      <c r="A4744">
        <v>2073538</v>
      </c>
      <c r="B4744">
        <v>1</v>
      </c>
      <c r="C4744" t="s">
        <v>80</v>
      </c>
      <c r="D4744" t="s">
        <v>83</v>
      </c>
      <c r="E4744" t="s">
        <v>177</v>
      </c>
      <c r="F4744" t="s">
        <v>13773</v>
      </c>
      <c r="G4744" t="s">
        <v>196</v>
      </c>
      <c r="H4744" t="s">
        <v>143</v>
      </c>
      <c r="I4744" t="s">
        <v>135</v>
      </c>
      <c r="J4744" t="s">
        <v>136</v>
      </c>
      <c r="K4744" t="s">
        <v>137</v>
      </c>
      <c r="L4744" t="s">
        <v>13774</v>
      </c>
      <c r="M4744" t="s">
        <v>13775</v>
      </c>
      <c r="N4744">
        <v>5.1477777769999999</v>
      </c>
      <c r="O4744">
        <v>0</v>
      </c>
      <c r="P4744">
        <v>0</v>
      </c>
      <c r="Q4744">
        <v>0</v>
      </c>
      <c r="R4744">
        <v>0</v>
      </c>
      <c r="S4744">
        <v>0</v>
      </c>
      <c r="T4744">
        <v>1</v>
      </c>
      <c r="U4744">
        <v>0</v>
      </c>
      <c r="V4744">
        <v>0</v>
      </c>
      <c r="W4744">
        <v>0</v>
      </c>
      <c r="X4744">
        <v>0</v>
      </c>
      <c r="Y4744">
        <v>0</v>
      </c>
      <c r="Z4744">
        <v>0</v>
      </c>
      <c r="AA4744">
        <v>0</v>
      </c>
      <c r="AB4744">
        <v>0.33275653741747674</v>
      </c>
      <c r="AC4744">
        <v>0</v>
      </c>
      <c r="AD4744">
        <v>0</v>
      </c>
      <c r="AE4744">
        <v>0.33275653741747674</v>
      </c>
    </row>
    <row r="4745" spans="1:31" x14ac:dyDescent="0.25">
      <c r="A4745">
        <v>2083694</v>
      </c>
      <c r="B4745">
        <v>1</v>
      </c>
      <c r="C4745" t="s">
        <v>81</v>
      </c>
      <c r="D4745" t="s">
        <v>127</v>
      </c>
      <c r="E4745" t="s">
        <v>131</v>
      </c>
      <c r="F4745" t="s">
        <v>3453</v>
      </c>
      <c r="G4745" t="s">
        <v>222</v>
      </c>
      <c r="H4745" t="s">
        <v>134</v>
      </c>
      <c r="I4745" t="s">
        <v>135</v>
      </c>
      <c r="J4745" t="s">
        <v>136</v>
      </c>
      <c r="K4745" t="s">
        <v>137</v>
      </c>
      <c r="L4745" t="s">
        <v>13776</v>
      </c>
      <c r="M4745" t="s">
        <v>13777</v>
      </c>
      <c r="N4745">
        <v>7.5533333330000003</v>
      </c>
      <c r="O4745">
        <v>3</v>
      </c>
      <c r="P4745">
        <v>442</v>
      </c>
      <c r="Q4745">
        <v>72</v>
      </c>
      <c r="R4745">
        <v>67</v>
      </c>
      <c r="S4745">
        <v>15</v>
      </c>
      <c r="T4745">
        <v>29</v>
      </c>
      <c r="U4745">
        <v>5</v>
      </c>
      <c r="V4745">
        <v>0</v>
      </c>
      <c r="W4745">
        <v>18.364700527030131</v>
      </c>
      <c r="X4745">
        <v>737.86959005177084</v>
      </c>
      <c r="Y4745">
        <v>443.9922619089125</v>
      </c>
      <c r="Z4745">
        <v>448.63552801712234</v>
      </c>
      <c r="AA4745">
        <v>2935.5985028421082</v>
      </c>
      <c r="AB4745">
        <v>77.342448896944788</v>
      </c>
      <c r="AC4745">
        <v>1664.8589431917007</v>
      </c>
      <c r="AD4745">
        <v>0</v>
      </c>
      <c r="AE4745">
        <v>6326.6619754355897</v>
      </c>
    </row>
    <row r="4746" spans="1:31" x14ac:dyDescent="0.25">
      <c r="A4746">
        <v>2073117</v>
      </c>
      <c r="B4746">
        <v>1</v>
      </c>
      <c r="C4746" t="s">
        <v>80</v>
      </c>
      <c r="D4746" t="s">
        <v>93</v>
      </c>
      <c r="E4746" t="s">
        <v>169</v>
      </c>
      <c r="F4746" t="s">
        <v>13778</v>
      </c>
      <c r="G4746" t="s">
        <v>1338</v>
      </c>
      <c r="H4746" t="s">
        <v>134</v>
      </c>
      <c r="I4746" t="s">
        <v>135</v>
      </c>
      <c r="J4746" t="s">
        <v>136</v>
      </c>
      <c r="K4746" t="s">
        <v>137</v>
      </c>
      <c r="L4746" t="s">
        <v>13779</v>
      </c>
      <c r="M4746" t="s">
        <v>13780</v>
      </c>
      <c r="N4746">
        <v>1.0094444440000001</v>
      </c>
      <c r="O4746">
        <v>0</v>
      </c>
      <c r="P4746">
        <v>63</v>
      </c>
      <c r="Q4746">
        <v>0</v>
      </c>
      <c r="R4746">
        <v>12</v>
      </c>
      <c r="S4746">
        <v>0</v>
      </c>
      <c r="T4746">
        <v>11</v>
      </c>
      <c r="U4746">
        <v>0</v>
      </c>
      <c r="V4746">
        <v>0</v>
      </c>
      <c r="W4746">
        <v>0</v>
      </c>
      <c r="X4746">
        <v>22.731411144636162</v>
      </c>
      <c r="Y4746">
        <v>0</v>
      </c>
      <c r="Z4746">
        <v>47.585259018051509</v>
      </c>
      <c r="AA4746">
        <v>0</v>
      </c>
      <c r="AB4746">
        <v>37.166683961671957</v>
      </c>
      <c r="AC4746">
        <v>0</v>
      </c>
      <c r="AD4746">
        <v>0</v>
      </c>
      <c r="AE4746">
        <v>107.48335412435964</v>
      </c>
    </row>
    <row r="4747" spans="1:31" x14ac:dyDescent="0.25">
      <c r="A4747">
        <v>2084186</v>
      </c>
      <c r="B4747">
        <v>1</v>
      </c>
      <c r="C4747" t="s">
        <v>80</v>
      </c>
      <c r="D4747" t="s">
        <v>90</v>
      </c>
      <c r="E4747" t="s">
        <v>177</v>
      </c>
      <c r="F4747" t="s">
        <v>13781</v>
      </c>
      <c r="G4747" t="s">
        <v>183</v>
      </c>
      <c r="H4747" t="s">
        <v>143</v>
      </c>
      <c r="I4747" t="s">
        <v>135</v>
      </c>
      <c r="J4747" t="s">
        <v>136</v>
      </c>
      <c r="K4747" t="s">
        <v>137</v>
      </c>
      <c r="L4747" t="s">
        <v>13782</v>
      </c>
      <c r="M4747" t="s">
        <v>13783</v>
      </c>
      <c r="N4747">
        <v>8.011666666</v>
      </c>
      <c r="O4747">
        <v>0</v>
      </c>
      <c r="P4747">
        <v>4</v>
      </c>
      <c r="Q4747">
        <v>0</v>
      </c>
      <c r="R4747">
        <v>0</v>
      </c>
      <c r="S4747">
        <v>0</v>
      </c>
      <c r="T4747">
        <v>0</v>
      </c>
      <c r="U4747">
        <v>0</v>
      </c>
      <c r="V4747">
        <v>0</v>
      </c>
      <c r="W4747">
        <v>0</v>
      </c>
      <c r="X4747">
        <v>7.0746658692014197</v>
      </c>
      <c r="Y4747">
        <v>0</v>
      </c>
      <c r="Z4747">
        <v>0</v>
      </c>
      <c r="AA4747">
        <v>0</v>
      </c>
      <c r="AB4747">
        <v>0</v>
      </c>
      <c r="AC4747">
        <v>0</v>
      </c>
      <c r="AD4747">
        <v>0</v>
      </c>
      <c r="AE4747">
        <v>7.0746658692014197</v>
      </c>
    </row>
    <row r="4748" spans="1:31" x14ac:dyDescent="0.25">
      <c r="A4748">
        <v>2083717</v>
      </c>
      <c r="B4748">
        <v>1</v>
      </c>
      <c r="C4748" t="s">
        <v>80</v>
      </c>
      <c r="D4748" t="s">
        <v>107</v>
      </c>
      <c r="E4748" t="s">
        <v>140</v>
      </c>
      <c r="F4748" t="s">
        <v>13784</v>
      </c>
      <c r="G4748" t="s">
        <v>1378</v>
      </c>
      <c r="H4748" t="s">
        <v>143</v>
      </c>
      <c r="I4748" t="s">
        <v>135</v>
      </c>
      <c r="J4748" t="s">
        <v>136</v>
      </c>
      <c r="K4748" t="s">
        <v>137</v>
      </c>
      <c r="L4748" t="s">
        <v>13785</v>
      </c>
      <c r="M4748" t="s">
        <v>13786</v>
      </c>
      <c r="N4748">
        <v>1.201944444</v>
      </c>
      <c r="O4748">
        <v>0</v>
      </c>
      <c r="P4748">
        <v>427</v>
      </c>
      <c r="Q4748">
        <v>0</v>
      </c>
      <c r="R4748">
        <v>0</v>
      </c>
      <c r="S4748">
        <v>0</v>
      </c>
      <c r="T4748">
        <v>9</v>
      </c>
      <c r="U4748">
        <v>0</v>
      </c>
      <c r="V4748">
        <v>0</v>
      </c>
      <c r="W4748">
        <v>0</v>
      </c>
      <c r="X4748">
        <v>83.784615338988488</v>
      </c>
      <c r="Y4748">
        <v>0</v>
      </c>
      <c r="Z4748">
        <v>0</v>
      </c>
      <c r="AA4748">
        <v>0</v>
      </c>
      <c r="AB4748">
        <v>14.480346147923699</v>
      </c>
      <c r="AC4748">
        <v>0</v>
      </c>
      <c r="AD4748">
        <v>0</v>
      </c>
      <c r="AE4748">
        <v>98.264961486912185</v>
      </c>
    </row>
    <row r="4749" spans="1:31" x14ac:dyDescent="0.25">
      <c r="A4749">
        <v>2083668</v>
      </c>
      <c r="B4749">
        <v>1</v>
      </c>
      <c r="C4749" t="s">
        <v>81</v>
      </c>
      <c r="D4749" t="s">
        <v>123</v>
      </c>
      <c r="E4749" t="s">
        <v>158</v>
      </c>
      <c r="F4749" t="s">
        <v>13787</v>
      </c>
      <c r="G4749" t="s">
        <v>1007</v>
      </c>
      <c r="H4749" t="s">
        <v>143</v>
      </c>
      <c r="I4749" t="s">
        <v>135</v>
      </c>
      <c r="J4749" t="s">
        <v>136</v>
      </c>
      <c r="K4749" t="s">
        <v>137</v>
      </c>
      <c r="L4749" t="s">
        <v>13788</v>
      </c>
      <c r="M4749" t="s">
        <v>13789</v>
      </c>
      <c r="N4749">
        <v>2.4402777769999999</v>
      </c>
      <c r="O4749">
        <v>0</v>
      </c>
      <c r="P4749">
        <v>82</v>
      </c>
      <c r="Q4749">
        <v>0</v>
      </c>
      <c r="R4749">
        <v>1</v>
      </c>
      <c r="S4749">
        <v>0</v>
      </c>
      <c r="T4749">
        <v>3</v>
      </c>
      <c r="U4749">
        <v>0</v>
      </c>
      <c r="V4749">
        <v>0</v>
      </c>
      <c r="W4749">
        <v>0</v>
      </c>
      <c r="X4749">
        <v>35.529232994868998</v>
      </c>
      <c r="Y4749">
        <v>0</v>
      </c>
      <c r="Z4749">
        <v>1.3689848658706944E-2</v>
      </c>
      <c r="AA4749">
        <v>0</v>
      </c>
      <c r="AB4749">
        <v>2.2198707936801378</v>
      </c>
      <c r="AC4749">
        <v>0</v>
      </c>
      <c r="AD4749">
        <v>0</v>
      </c>
      <c r="AE4749">
        <v>37.762793637207842</v>
      </c>
    </row>
    <row r="4750" spans="1:31" x14ac:dyDescent="0.25">
      <c r="A4750">
        <v>2084209</v>
      </c>
      <c r="B4750">
        <v>1</v>
      </c>
      <c r="C4750" t="s">
        <v>81</v>
      </c>
      <c r="D4750" t="s">
        <v>126</v>
      </c>
      <c r="E4750" t="s">
        <v>131</v>
      </c>
      <c r="F4750" t="s">
        <v>11310</v>
      </c>
      <c r="G4750" t="s">
        <v>133</v>
      </c>
      <c r="H4750" t="s">
        <v>134</v>
      </c>
      <c r="I4750" t="s">
        <v>135</v>
      </c>
      <c r="J4750" t="s">
        <v>136</v>
      </c>
      <c r="K4750" t="s">
        <v>137</v>
      </c>
      <c r="L4750" t="s">
        <v>13790</v>
      </c>
      <c r="M4750" t="s">
        <v>13791</v>
      </c>
      <c r="N4750">
        <v>0.516666666</v>
      </c>
      <c r="O4750">
        <v>0</v>
      </c>
      <c r="P4750">
        <v>740</v>
      </c>
      <c r="Q4750">
        <v>0</v>
      </c>
      <c r="R4750">
        <v>40</v>
      </c>
      <c r="S4750">
        <v>1</v>
      </c>
      <c r="T4750">
        <v>146</v>
      </c>
      <c r="U4750">
        <v>2</v>
      </c>
      <c r="V4750">
        <v>0</v>
      </c>
      <c r="W4750">
        <v>0</v>
      </c>
      <c r="X4750">
        <v>50.646169672820228</v>
      </c>
      <c r="Y4750">
        <v>0</v>
      </c>
      <c r="Z4750">
        <v>3.3005920758385763</v>
      </c>
      <c r="AA4750">
        <v>0.46658754360400007</v>
      </c>
      <c r="AB4750">
        <v>19.385643534524792</v>
      </c>
      <c r="AC4750">
        <v>47.783632761819383</v>
      </c>
      <c r="AD4750">
        <v>0</v>
      </c>
      <c r="AE4750">
        <v>121.58262558860699</v>
      </c>
    </row>
    <row r="4751" spans="1:31" x14ac:dyDescent="0.25">
      <c r="A4751">
        <v>2083817</v>
      </c>
      <c r="B4751">
        <v>1</v>
      </c>
      <c r="C4751" t="s">
        <v>80</v>
      </c>
      <c r="D4751" t="s">
        <v>103</v>
      </c>
      <c r="E4751" t="s">
        <v>146</v>
      </c>
      <c r="F4751" t="s">
        <v>13792</v>
      </c>
      <c r="G4751" t="s">
        <v>133</v>
      </c>
      <c r="H4751" t="s">
        <v>134</v>
      </c>
      <c r="I4751" t="s">
        <v>135</v>
      </c>
      <c r="J4751" t="s">
        <v>136</v>
      </c>
      <c r="K4751" t="s">
        <v>137</v>
      </c>
      <c r="L4751" t="s">
        <v>13793</v>
      </c>
      <c r="M4751" t="s">
        <v>13794</v>
      </c>
      <c r="N4751">
        <v>0.61944444399999998</v>
      </c>
      <c r="O4751">
        <v>0</v>
      </c>
      <c r="P4751">
        <v>4809</v>
      </c>
      <c r="Q4751">
        <v>13</v>
      </c>
      <c r="R4751">
        <v>75</v>
      </c>
      <c r="S4751">
        <v>26</v>
      </c>
      <c r="T4751">
        <v>383</v>
      </c>
      <c r="U4751">
        <v>66</v>
      </c>
      <c r="V4751">
        <v>4</v>
      </c>
      <c r="W4751">
        <v>0</v>
      </c>
      <c r="X4751">
        <v>766.80789673731624</v>
      </c>
      <c r="Y4751">
        <v>118.72834492856205</v>
      </c>
      <c r="Z4751">
        <v>66.922154689075768</v>
      </c>
      <c r="AA4751">
        <v>462.17414699752186</v>
      </c>
      <c r="AB4751">
        <v>345.86710805175727</v>
      </c>
      <c r="AC4751">
        <v>2724.9096967715059</v>
      </c>
      <c r="AD4751">
        <v>56.772459883210018</v>
      </c>
      <c r="AE4751">
        <v>4542.1818080589492</v>
      </c>
    </row>
    <row r="4752" spans="1:31" x14ac:dyDescent="0.25">
      <c r="A4752">
        <v>2073501</v>
      </c>
      <c r="B4752">
        <v>1</v>
      </c>
      <c r="C4752" t="s">
        <v>80</v>
      </c>
      <c r="D4752" t="s">
        <v>88</v>
      </c>
      <c r="E4752" t="s">
        <v>158</v>
      </c>
      <c r="F4752" t="s">
        <v>13795</v>
      </c>
      <c r="G4752" t="s">
        <v>160</v>
      </c>
      <c r="H4752" t="s">
        <v>143</v>
      </c>
      <c r="I4752" t="s">
        <v>135</v>
      </c>
      <c r="J4752" t="s">
        <v>136</v>
      </c>
      <c r="K4752" t="s">
        <v>137</v>
      </c>
      <c r="L4752" t="s">
        <v>13796</v>
      </c>
      <c r="M4752" t="s">
        <v>13797</v>
      </c>
      <c r="N4752">
        <v>3.7036111109999998</v>
      </c>
      <c r="O4752">
        <v>0</v>
      </c>
      <c r="P4752">
        <v>104</v>
      </c>
      <c r="Q4752">
        <v>0</v>
      </c>
      <c r="R4752">
        <v>0</v>
      </c>
      <c r="S4752">
        <v>0</v>
      </c>
      <c r="T4752">
        <v>2</v>
      </c>
      <c r="U4752">
        <v>0</v>
      </c>
      <c r="V4752">
        <v>0</v>
      </c>
      <c r="W4752">
        <v>0</v>
      </c>
      <c r="X4752">
        <v>98.939307184469342</v>
      </c>
      <c r="Y4752">
        <v>0</v>
      </c>
      <c r="Z4752">
        <v>0</v>
      </c>
      <c r="AA4752">
        <v>0</v>
      </c>
      <c r="AB4752">
        <v>1.3024738812543255</v>
      </c>
      <c r="AC4752">
        <v>0</v>
      </c>
      <c r="AD4752">
        <v>0</v>
      </c>
      <c r="AE4752">
        <v>100.24178106572367</v>
      </c>
    </row>
    <row r="4753" spans="1:31" x14ac:dyDescent="0.25">
      <c r="A4753">
        <v>2084029</v>
      </c>
      <c r="B4753">
        <v>1</v>
      </c>
      <c r="C4753" t="s">
        <v>80</v>
      </c>
      <c r="D4753" t="s">
        <v>91</v>
      </c>
      <c r="E4753" t="s">
        <v>158</v>
      </c>
      <c r="F4753" t="s">
        <v>13798</v>
      </c>
      <c r="G4753" t="s">
        <v>160</v>
      </c>
      <c r="H4753" t="s">
        <v>143</v>
      </c>
      <c r="I4753" t="s">
        <v>135</v>
      </c>
      <c r="J4753" t="s">
        <v>136</v>
      </c>
      <c r="K4753" t="s">
        <v>137</v>
      </c>
      <c r="L4753" t="s">
        <v>13799</v>
      </c>
      <c r="M4753" t="s">
        <v>13800</v>
      </c>
      <c r="N4753">
        <v>3.9927777770000001</v>
      </c>
      <c r="O4753">
        <v>0</v>
      </c>
      <c r="P4753">
        <v>37</v>
      </c>
      <c r="Q4753">
        <v>0</v>
      </c>
      <c r="R4753">
        <v>0</v>
      </c>
      <c r="S4753">
        <v>0</v>
      </c>
      <c r="T4753">
        <v>2</v>
      </c>
      <c r="U4753">
        <v>0</v>
      </c>
      <c r="V4753">
        <v>0</v>
      </c>
      <c r="W4753">
        <v>0</v>
      </c>
      <c r="X4753">
        <v>32.371627118105934</v>
      </c>
      <c r="Y4753">
        <v>0</v>
      </c>
      <c r="Z4753">
        <v>0</v>
      </c>
      <c r="AA4753">
        <v>0</v>
      </c>
      <c r="AB4753">
        <v>20.909364079177074</v>
      </c>
      <c r="AC4753">
        <v>0</v>
      </c>
      <c r="AD4753">
        <v>0</v>
      </c>
      <c r="AE4753">
        <v>53.280991197283008</v>
      </c>
    </row>
    <row r="4754" spans="1:31" x14ac:dyDescent="0.25">
      <c r="A4754">
        <v>2073154</v>
      </c>
      <c r="B4754">
        <v>1</v>
      </c>
      <c r="C4754" t="s">
        <v>80</v>
      </c>
      <c r="D4754" t="s">
        <v>85</v>
      </c>
      <c r="E4754" t="s">
        <v>158</v>
      </c>
      <c r="F4754" t="s">
        <v>13801</v>
      </c>
      <c r="G4754" t="s">
        <v>160</v>
      </c>
      <c r="H4754" t="s">
        <v>143</v>
      </c>
      <c r="I4754" t="s">
        <v>135</v>
      </c>
      <c r="J4754" t="s">
        <v>136</v>
      </c>
      <c r="K4754" t="s">
        <v>137</v>
      </c>
      <c r="L4754" t="s">
        <v>13802</v>
      </c>
      <c r="M4754" t="s">
        <v>13803</v>
      </c>
      <c r="N4754">
        <v>2.187777777</v>
      </c>
      <c r="O4754">
        <v>0</v>
      </c>
      <c r="P4754">
        <v>64</v>
      </c>
      <c r="Q4754">
        <v>0</v>
      </c>
      <c r="R4754">
        <v>0</v>
      </c>
      <c r="S4754">
        <v>0</v>
      </c>
      <c r="T4754">
        <v>3</v>
      </c>
      <c r="U4754">
        <v>0</v>
      </c>
      <c r="V4754">
        <v>0</v>
      </c>
      <c r="W4754">
        <v>0</v>
      </c>
      <c r="X4754">
        <v>35.919035683029982</v>
      </c>
      <c r="Y4754">
        <v>0</v>
      </c>
      <c r="Z4754">
        <v>0</v>
      </c>
      <c r="AA4754">
        <v>0</v>
      </c>
      <c r="AB4754">
        <v>4.0506455902378677</v>
      </c>
      <c r="AC4754">
        <v>0</v>
      </c>
      <c r="AD4754">
        <v>0</v>
      </c>
      <c r="AE4754">
        <v>39.969681273267852</v>
      </c>
    </row>
    <row r="4755" spans="1:31" x14ac:dyDescent="0.25">
      <c r="A4755">
        <v>2083874</v>
      </c>
      <c r="B4755">
        <v>1</v>
      </c>
      <c r="C4755" t="s">
        <v>80</v>
      </c>
      <c r="D4755" t="s">
        <v>110</v>
      </c>
      <c r="E4755" t="s">
        <v>158</v>
      </c>
      <c r="F4755" t="s">
        <v>13804</v>
      </c>
      <c r="G4755" t="s">
        <v>160</v>
      </c>
      <c r="H4755" t="s">
        <v>143</v>
      </c>
      <c r="I4755" t="s">
        <v>135</v>
      </c>
      <c r="J4755" t="s">
        <v>136</v>
      </c>
      <c r="K4755" t="s">
        <v>137</v>
      </c>
      <c r="L4755" t="s">
        <v>13805</v>
      </c>
      <c r="M4755" t="s">
        <v>13806</v>
      </c>
      <c r="N4755">
        <v>7.2655555549999997</v>
      </c>
      <c r="O4755">
        <v>0</v>
      </c>
      <c r="P4755">
        <v>166</v>
      </c>
      <c r="Q4755">
        <v>0</v>
      </c>
      <c r="R4755">
        <v>0</v>
      </c>
      <c r="S4755">
        <v>0</v>
      </c>
      <c r="T4755">
        <v>18</v>
      </c>
      <c r="U4755">
        <v>0</v>
      </c>
      <c r="V4755">
        <v>0</v>
      </c>
      <c r="W4755">
        <v>0</v>
      </c>
      <c r="X4755">
        <v>317.38079914653559</v>
      </c>
      <c r="Y4755">
        <v>0</v>
      </c>
      <c r="Z4755">
        <v>0</v>
      </c>
      <c r="AA4755">
        <v>0</v>
      </c>
      <c r="AB4755">
        <v>29.847230796406354</v>
      </c>
      <c r="AC4755">
        <v>0</v>
      </c>
      <c r="AD4755">
        <v>0</v>
      </c>
      <c r="AE4755">
        <v>347.22802994294193</v>
      </c>
    </row>
    <row r="4756" spans="1:31" x14ac:dyDescent="0.25">
      <c r="A4756">
        <v>2083920</v>
      </c>
      <c r="B4756">
        <v>1</v>
      </c>
      <c r="C4756" t="s">
        <v>80</v>
      </c>
      <c r="D4756" t="s">
        <v>90</v>
      </c>
      <c r="E4756" t="s">
        <v>177</v>
      </c>
      <c r="F4756" t="s">
        <v>13807</v>
      </c>
      <c r="G4756" t="s">
        <v>183</v>
      </c>
      <c r="H4756" t="s">
        <v>143</v>
      </c>
      <c r="I4756" t="s">
        <v>135</v>
      </c>
      <c r="J4756" t="s">
        <v>136</v>
      </c>
      <c r="K4756" t="s">
        <v>137</v>
      </c>
      <c r="L4756" t="s">
        <v>13808</v>
      </c>
      <c r="M4756" t="s">
        <v>13809</v>
      </c>
      <c r="N4756">
        <v>0.80500000000000005</v>
      </c>
      <c r="O4756">
        <v>0</v>
      </c>
      <c r="P4756">
        <v>1</v>
      </c>
      <c r="Q4756">
        <v>0</v>
      </c>
      <c r="R4756">
        <v>0</v>
      </c>
      <c r="S4756">
        <v>0</v>
      </c>
      <c r="T4756">
        <v>0</v>
      </c>
      <c r="U4756">
        <v>0</v>
      </c>
      <c r="V4756">
        <v>0</v>
      </c>
      <c r="W4756">
        <v>0</v>
      </c>
      <c r="X4756">
        <v>0.15389318577588446</v>
      </c>
      <c r="Y4756">
        <v>0</v>
      </c>
      <c r="Z4756">
        <v>0</v>
      </c>
      <c r="AA4756">
        <v>0</v>
      </c>
      <c r="AB4756">
        <v>0</v>
      </c>
      <c r="AC4756">
        <v>0</v>
      </c>
      <c r="AD4756">
        <v>0</v>
      </c>
      <c r="AE4756">
        <v>0.15389318577588446</v>
      </c>
    </row>
    <row r="4757" spans="1:31" x14ac:dyDescent="0.25">
      <c r="A4757">
        <v>2073438</v>
      </c>
      <c r="B4757">
        <v>1</v>
      </c>
      <c r="C4757" t="s">
        <v>80</v>
      </c>
      <c r="D4757" t="s">
        <v>99</v>
      </c>
      <c r="E4757" t="s">
        <v>146</v>
      </c>
      <c r="F4757" t="s">
        <v>13810</v>
      </c>
      <c r="G4757" t="s">
        <v>133</v>
      </c>
      <c r="H4757" t="s">
        <v>134</v>
      </c>
      <c r="I4757" t="s">
        <v>135</v>
      </c>
      <c r="J4757" t="s">
        <v>136</v>
      </c>
      <c r="K4757" t="s">
        <v>137</v>
      </c>
      <c r="L4757" t="s">
        <v>13811</v>
      </c>
      <c r="M4757" t="s">
        <v>13812</v>
      </c>
      <c r="N4757">
        <v>0.139444444</v>
      </c>
      <c r="O4757">
        <v>6</v>
      </c>
      <c r="P4757">
        <v>1280</v>
      </c>
      <c r="Q4757">
        <v>0</v>
      </c>
      <c r="R4757">
        <v>19</v>
      </c>
      <c r="S4757">
        <v>9</v>
      </c>
      <c r="T4757">
        <v>124</v>
      </c>
      <c r="U4757">
        <v>0</v>
      </c>
      <c r="V4757">
        <v>3</v>
      </c>
      <c r="W4757">
        <v>11.87931468546906</v>
      </c>
      <c r="X4757">
        <v>43.393745037201235</v>
      </c>
      <c r="Y4757">
        <v>0</v>
      </c>
      <c r="Z4757">
        <v>0.39134097908797505</v>
      </c>
      <c r="AA4757">
        <v>23.236941814618625</v>
      </c>
      <c r="AB4757">
        <v>10.923420580411863</v>
      </c>
      <c r="AC4757">
        <v>0</v>
      </c>
      <c r="AD4757">
        <v>1.187211347865234</v>
      </c>
      <c r="AE4757">
        <v>91.011974444653987</v>
      </c>
    </row>
    <row r="4758" spans="1:31" x14ac:dyDescent="0.25">
      <c r="A4758">
        <v>2073037</v>
      </c>
      <c r="B4758">
        <v>1</v>
      </c>
      <c r="C4758" t="s">
        <v>80</v>
      </c>
      <c r="D4758" t="s">
        <v>85</v>
      </c>
      <c r="E4758" t="s">
        <v>177</v>
      </c>
      <c r="F4758" t="s">
        <v>13813</v>
      </c>
      <c r="G4758" t="s">
        <v>196</v>
      </c>
      <c r="H4758" t="s">
        <v>143</v>
      </c>
      <c r="I4758" t="s">
        <v>135</v>
      </c>
      <c r="J4758" t="s">
        <v>136</v>
      </c>
      <c r="K4758" t="s">
        <v>137</v>
      </c>
      <c r="L4758" t="s">
        <v>13814</v>
      </c>
      <c r="M4758" t="s">
        <v>13815</v>
      </c>
      <c r="N4758">
        <v>0.90972222199999997</v>
      </c>
      <c r="O4758">
        <v>0</v>
      </c>
      <c r="P4758">
        <v>17</v>
      </c>
      <c r="Q4758">
        <v>0</v>
      </c>
      <c r="R4758">
        <v>0</v>
      </c>
      <c r="S4758">
        <v>0</v>
      </c>
      <c r="T4758">
        <v>0</v>
      </c>
      <c r="U4758">
        <v>0</v>
      </c>
      <c r="V4758">
        <v>0</v>
      </c>
      <c r="W4758">
        <v>0</v>
      </c>
      <c r="X4758">
        <v>4.2913396935250017</v>
      </c>
      <c r="Y4758">
        <v>0</v>
      </c>
      <c r="Z4758">
        <v>0</v>
      </c>
      <c r="AA4758">
        <v>0</v>
      </c>
      <c r="AB4758">
        <v>0</v>
      </c>
      <c r="AC4758">
        <v>0</v>
      </c>
      <c r="AD4758">
        <v>0</v>
      </c>
      <c r="AE4758">
        <v>4.2913396935250017</v>
      </c>
    </row>
    <row r="4759" spans="1:31" x14ac:dyDescent="0.25">
      <c r="A4759">
        <v>2083897</v>
      </c>
      <c r="B4759">
        <v>1</v>
      </c>
      <c r="C4759" t="s">
        <v>80</v>
      </c>
      <c r="D4759" t="s">
        <v>103</v>
      </c>
      <c r="E4759" t="s">
        <v>158</v>
      </c>
      <c r="F4759" t="s">
        <v>13816</v>
      </c>
      <c r="G4759" t="s">
        <v>385</v>
      </c>
      <c r="H4759" t="s">
        <v>143</v>
      </c>
      <c r="I4759" t="s">
        <v>135</v>
      </c>
      <c r="J4759" t="s">
        <v>136</v>
      </c>
      <c r="K4759" t="s">
        <v>137</v>
      </c>
      <c r="L4759" t="s">
        <v>13817</v>
      </c>
      <c r="M4759" t="s">
        <v>13818</v>
      </c>
      <c r="N4759">
        <v>3.165277777</v>
      </c>
      <c r="O4759">
        <v>0</v>
      </c>
      <c r="P4759">
        <v>52</v>
      </c>
      <c r="Q4759">
        <v>0</v>
      </c>
      <c r="R4759">
        <v>0</v>
      </c>
      <c r="S4759">
        <v>0</v>
      </c>
      <c r="T4759">
        <v>3</v>
      </c>
      <c r="U4759">
        <v>0</v>
      </c>
      <c r="V4759">
        <v>0</v>
      </c>
      <c r="W4759">
        <v>0</v>
      </c>
      <c r="X4759">
        <v>34.045077600328774</v>
      </c>
      <c r="Y4759">
        <v>0</v>
      </c>
      <c r="Z4759">
        <v>0</v>
      </c>
      <c r="AA4759">
        <v>0</v>
      </c>
      <c r="AB4759">
        <v>17.049104097135874</v>
      </c>
      <c r="AC4759">
        <v>0</v>
      </c>
      <c r="AD4759">
        <v>0</v>
      </c>
      <c r="AE4759">
        <v>51.094181697464649</v>
      </c>
    </row>
    <row r="4760" spans="1:31" x14ac:dyDescent="0.25">
      <c r="A4760">
        <v>2084100</v>
      </c>
      <c r="B4760">
        <v>1</v>
      </c>
      <c r="C4760" t="s">
        <v>80</v>
      </c>
      <c r="D4760" t="s">
        <v>88</v>
      </c>
      <c r="E4760" t="s">
        <v>158</v>
      </c>
      <c r="F4760" t="s">
        <v>13819</v>
      </c>
      <c r="G4760" t="s">
        <v>1378</v>
      </c>
      <c r="H4760" t="s">
        <v>143</v>
      </c>
      <c r="I4760" t="s">
        <v>135</v>
      </c>
      <c r="J4760" t="s">
        <v>136</v>
      </c>
      <c r="K4760" t="s">
        <v>137</v>
      </c>
      <c r="L4760" t="s">
        <v>13820</v>
      </c>
      <c r="M4760" t="s">
        <v>13821</v>
      </c>
      <c r="N4760">
        <v>2.4130555550000001</v>
      </c>
      <c r="O4760">
        <v>0</v>
      </c>
      <c r="P4760">
        <v>53</v>
      </c>
      <c r="Q4760">
        <v>0</v>
      </c>
      <c r="R4760">
        <v>0</v>
      </c>
      <c r="S4760">
        <v>0</v>
      </c>
      <c r="T4760">
        <v>2</v>
      </c>
      <c r="U4760">
        <v>0</v>
      </c>
      <c r="V4760">
        <v>0</v>
      </c>
      <c r="W4760">
        <v>0</v>
      </c>
      <c r="X4760">
        <v>36.332533596422287</v>
      </c>
      <c r="Y4760">
        <v>0</v>
      </c>
      <c r="Z4760">
        <v>0</v>
      </c>
      <c r="AA4760">
        <v>0</v>
      </c>
      <c r="AB4760">
        <v>0.60694948741300003</v>
      </c>
      <c r="AC4760">
        <v>0</v>
      </c>
      <c r="AD4760">
        <v>0</v>
      </c>
      <c r="AE4760">
        <v>36.939483083835285</v>
      </c>
    </row>
    <row r="4761" spans="1:31" x14ac:dyDescent="0.25">
      <c r="A4761">
        <v>2083740</v>
      </c>
      <c r="B4761">
        <v>1</v>
      </c>
      <c r="C4761" t="s">
        <v>80</v>
      </c>
      <c r="D4761" t="s">
        <v>105</v>
      </c>
      <c r="E4761" t="s">
        <v>169</v>
      </c>
      <c r="F4761" t="s">
        <v>13822</v>
      </c>
      <c r="G4761" t="s">
        <v>133</v>
      </c>
      <c r="H4761" t="s">
        <v>134</v>
      </c>
      <c r="I4761" t="s">
        <v>135</v>
      </c>
      <c r="J4761" t="s">
        <v>136</v>
      </c>
      <c r="K4761" t="s">
        <v>137</v>
      </c>
      <c r="L4761" t="s">
        <v>13823</v>
      </c>
      <c r="M4761" t="s">
        <v>13824</v>
      </c>
      <c r="N4761">
        <v>0.70388888800000005</v>
      </c>
      <c r="O4761">
        <v>0</v>
      </c>
      <c r="P4761">
        <v>776</v>
      </c>
      <c r="Q4761">
        <v>0</v>
      </c>
      <c r="R4761">
        <v>0</v>
      </c>
      <c r="S4761">
        <v>0</v>
      </c>
      <c r="T4761">
        <v>275</v>
      </c>
      <c r="U4761">
        <v>0</v>
      </c>
      <c r="V4761">
        <v>1</v>
      </c>
      <c r="W4761">
        <v>0</v>
      </c>
      <c r="X4761">
        <v>109.13032922007673</v>
      </c>
      <c r="Y4761">
        <v>0</v>
      </c>
      <c r="Z4761">
        <v>0</v>
      </c>
      <c r="AA4761">
        <v>0</v>
      </c>
      <c r="AB4761">
        <v>159.70900108856543</v>
      </c>
      <c r="AC4761">
        <v>0</v>
      </c>
      <c r="AD4761">
        <v>3.4153730370953359</v>
      </c>
      <c r="AE4761">
        <v>272.25470334573748</v>
      </c>
    </row>
    <row r="4762" spans="1:31" x14ac:dyDescent="0.25">
      <c r="A4762">
        <v>2073163</v>
      </c>
      <c r="B4762">
        <v>1</v>
      </c>
      <c r="C4762" t="s">
        <v>80</v>
      </c>
      <c r="D4762" t="s">
        <v>98</v>
      </c>
      <c r="E4762" t="s">
        <v>177</v>
      </c>
      <c r="F4762" t="s">
        <v>13825</v>
      </c>
      <c r="G4762" t="s">
        <v>183</v>
      </c>
      <c r="H4762" t="s">
        <v>143</v>
      </c>
      <c r="I4762" t="s">
        <v>135</v>
      </c>
      <c r="J4762" t="s">
        <v>136</v>
      </c>
      <c r="K4762" t="s">
        <v>137</v>
      </c>
      <c r="L4762" t="s">
        <v>13826</v>
      </c>
      <c r="M4762" t="s">
        <v>13827</v>
      </c>
      <c r="N4762">
        <v>1.733055555</v>
      </c>
      <c r="O4762">
        <v>0</v>
      </c>
      <c r="P4762">
        <v>1</v>
      </c>
      <c r="Q4762">
        <v>0</v>
      </c>
      <c r="R4762">
        <v>0</v>
      </c>
      <c r="S4762">
        <v>0</v>
      </c>
      <c r="T4762">
        <v>0</v>
      </c>
      <c r="U4762">
        <v>0</v>
      </c>
      <c r="V4762">
        <v>0</v>
      </c>
      <c r="W4762">
        <v>0</v>
      </c>
      <c r="X4762">
        <v>0.23035851587018003</v>
      </c>
      <c r="Y4762">
        <v>0</v>
      </c>
      <c r="Z4762">
        <v>0</v>
      </c>
      <c r="AA4762">
        <v>0</v>
      </c>
      <c r="AB4762">
        <v>0</v>
      </c>
      <c r="AC4762">
        <v>0</v>
      </c>
      <c r="AD4762">
        <v>0</v>
      </c>
      <c r="AE4762">
        <v>0.23035851587018003</v>
      </c>
    </row>
    <row r="4763" spans="1:31" x14ac:dyDescent="0.25">
      <c r="A4763">
        <v>2083622</v>
      </c>
      <c r="B4763">
        <v>1</v>
      </c>
      <c r="C4763" t="s">
        <v>80</v>
      </c>
      <c r="D4763" t="s">
        <v>95</v>
      </c>
      <c r="E4763" t="s">
        <v>146</v>
      </c>
      <c r="F4763" t="s">
        <v>7215</v>
      </c>
      <c r="G4763" t="s">
        <v>133</v>
      </c>
      <c r="H4763" t="s">
        <v>134</v>
      </c>
      <c r="I4763" t="s">
        <v>135</v>
      </c>
      <c r="J4763" t="s">
        <v>136</v>
      </c>
      <c r="K4763" t="s">
        <v>137</v>
      </c>
      <c r="L4763" t="s">
        <v>13828</v>
      </c>
      <c r="M4763" t="s">
        <v>13829</v>
      </c>
      <c r="N4763">
        <v>0.18222222199999999</v>
      </c>
      <c r="O4763">
        <v>0</v>
      </c>
      <c r="P4763">
        <v>0</v>
      </c>
      <c r="Q4763">
        <v>0</v>
      </c>
      <c r="R4763">
        <v>0</v>
      </c>
      <c r="S4763">
        <v>1</v>
      </c>
      <c r="T4763">
        <v>0</v>
      </c>
      <c r="U4763">
        <v>1</v>
      </c>
      <c r="V4763">
        <v>0</v>
      </c>
      <c r="W4763">
        <v>0</v>
      </c>
      <c r="X4763">
        <v>0</v>
      </c>
      <c r="Y4763">
        <v>0</v>
      </c>
      <c r="Z4763">
        <v>0</v>
      </c>
      <c r="AA4763">
        <v>10.655105709383466</v>
      </c>
      <c r="AB4763">
        <v>0</v>
      </c>
      <c r="AC4763">
        <v>0.58366618286597349</v>
      </c>
      <c r="AD4763">
        <v>0</v>
      </c>
      <c r="AE4763">
        <v>11.23877189224944</v>
      </c>
    </row>
    <row r="4764" spans="1:31" x14ac:dyDescent="0.25">
      <c r="A4764">
        <v>2073469</v>
      </c>
      <c r="B4764">
        <v>1</v>
      </c>
      <c r="C4764" t="s">
        <v>81</v>
      </c>
      <c r="D4764" t="s">
        <v>128</v>
      </c>
      <c r="E4764" t="s">
        <v>146</v>
      </c>
      <c r="F4764" t="s">
        <v>13830</v>
      </c>
      <c r="G4764" t="s">
        <v>273</v>
      </c>
      <c r="H4764" t="s">
        <v>134</v>
      </c>
      <c r="I4764" t="s">
        <v>135</v>
      </c>
      <c r="J4764" t="s">
        <v>136</v>
      </c>
      <c r="K4764" t="s">
        <v>155</v>
      </c>
      <c r="L4764" t="s">
        <v>13831</v>
      </c>
      <c r="M4764" t="s">
        <v>13832</v>
      </c>
      <c r="N4764">
        <v>1.4641666659999999</v>
      </c>
      <c r="O4764">
        <v>0</v>
      </c>
      <c r="P4764">
        <v>3330</v>
      </c>
      <c r="Q4764">
        <v>0</v>
      </c>
      <c r="R4764">
        <v>0</v>
      </c>
      <c r="S4764">
        <v>0</v>
      </c>
      <c r="T4764">
        <v>178</v>
      </c>
      <c r="U4764">
        <v>0</v>
      </c>
      <c r="V4764">
        <v>0</v>
      </c>
      <c r="W4764">
        <v>0</v>
      </c>
      <c r="X4764">
        <v>1046.6111439415515</v>
      </c>
      <c r="Y4764">
        <v>0</v>
      </c>
      <c r="Z4764">
        <v>0</v>
      </c>
      <c r="AA4764">
        <v>0</v>
      </c>
      <c r="AB4764">
        <v>466.51678427288914</v>
      </c>
      <c r="AC4764">
        <v>0</v>
      </c>
      <c r="AD4764">
        <v>0</v>
      </c>
      <c r="AE4764">
        <v>1513.1279282144405</v>
      </c>
    </row>
    <row r="4765" spans="1:31" x14ac:dyDescent="0.25">
      <c r="A4765">
        <v>2073186</v>
      </c>
      <c r="B4765">
        <v>1</v>
      </c>
      <c r="C4765" t="s">
        <v>80</v>
      </c>
      <c r="D4765" t="s">
        <v>97</v>
      </c>
      <c r="E4765" t="s">
        <v>177</v>
      </c>
      <c r="F4765" t="s">
        <v>13833</v>
      </c>
      <c r="G4765" t="s">
        <v>179</v>
      </c>
      <c r="H4765" t="s">
        <v>143</v>
      </c>
      <c r="I4765" t="s">
        <v>135</v>
      </c>
      <c r="J4765" t="s">
        <v>136</v>
      </c>
      <c r="K4765" t="s">
        <v>137</v>
      </c>
      <c r="L4765" t="s">
        <v>13834</v>
      </c>
      <c r="M4765" t="s">
        <v>13835</v>
      </c>
      <c r="N4765">
        <v>3.4555555550000001</v>
      </c>
      <c r="O4765">
        <v>0</v>
      </c>
      <c r="P4765">
        <v>1</v>
      </c>
      <c r="Q4765">
        <v>0</v>
      </c>
      <c r="R4765">
        <v>0</v>
      </c>
      <c r="S4765">
        <v>0</v>
      </c>
      <c r="T4765">
        <v>0</v>
      </c>
      <c r="U4765">
        <v>0</v>
      </c>
      <c r="V4765">
        <v>0</v>
      </c>
      <c r="W4765">
        <v>0</v>
      </c>
      <c r="X4765">
        <v>0.56014537904540851</v>
      </c>
      <c r="Y4765">
        <v>0</v>
      </c>
      <c r="Z4765">
        <v>0</v>
      </c>
      <c r="AA4765">
        <v>0</v>
      </c>
      <c r="AB4765">
        <v>0</v>
      </c>
      <c r="AC4765">
        <v>0</v>
      </c>
      <c r="AD4765">
        <v>0</v>
      </c>
      <c r="AE4765">
        <v>0.56014537904540851</v>
      </c>
    </row>
    <row r="4766" spans="1:31" x14ac:dyDescent="0.25">
      <c r="A4766">
        <v>2073492</v>
      </c>
      <c r="B4766">
        <v>1</v>
      </c>
      <c r="C4766" t="s">
        <v>80</v>
      </c>
      <c r="D4766" t="s">
        <v>93</v>
      </c>
      <c r="E4766" t="s">
        <v>177</v>
      </c>
      <c r="F4766" t="s">
        <v>13836</v>
      </c>
      <c r="G4766" t="s">
        <v>183</v>
      </c>
      <c r="H4766" t="s">
        <v>143</v>
      </c>
      <c r="I4766" t="s">
        <v>135</v>
      </c>
      <c r="J4766" t="s">
        <v>136</v>
      </c>
      <c r="K4766" t="s">
        <v>137</v>
      </c>
      <c r="L4766" t="s">
        <v>13837</v>
      </c>
      <c r="M4766" t="s">
        <v>13838</v>
      </c>
      <c r="N4766">
        <v>4.1472222219999999</v>
      </c>
      <c r="O4766">
        <v>0</v>
      </c>
      <c r="P4766">
        <v>1</v>
      </c>
      <c r="Q4766">
        <v>0</v>
      </c>
      <c r="R4766">
        <v>0</v>
      </c>
      <c r="S4766">
        <v>0</v>
      </c>
      <c r="T4766">
        <v>1</v>
      </c>
      <c r="U4766">
        <v>0</v>
      </c>
      <c r="V4766">
        <v>0</v>
      </c>
      <c r="W4766">
        <v>0</v>
      </c>
      <c r="X4766">
        <v>0.80943995277713388</v>
      </c>
      <c r="Y4766">
        <v>0</v>
      </c>
      <c r="Z4766">
        <v>0</v>
      </c>
      <c r="AA4766">
        <v>0</v>
      </c>
      <c r="AB4766">
        <v>6.0547362738121113E-2</v>
      </c>
      <c r="AC4766">
        <v>0</v>
      </c>
      <c r="AD4766">
        <v>0</v>
      </c>
      <c r="AE4766">
        <v>0.86998731551525499</v>
      </c>
    </row>
    <row r="4767" spans="1:31" x14ac:dyDescent="0.25">
      <c r="A4767">
        <v>2073406</v>
      </c>
      <c r="B4767">
        <v>1</v>
      </c>
      <c r="C4767" t="s">
        <v>81</v>
      </c>
      <c r="D4767" t="s">
        <v>118</v>
      </c>
      <c r="E4767" t="s">
        <v>131</v>
      </c>
      <c r="F4767" t="s">
        <v>13839</v>
      </c>
      <c r="G4767" t="s">
        <v>464</v>
      </c>
      <c r="H4767" t="s">
        <v>134</v>
      </c>
      <c r="I4767" t="s">
        <v>135</v>
      </c>
      <c r="J4767" t="s">
        <v>136</v>
      </c>
      <c r="K4767" t="s">
        <v>137</v>
      </c>
      <c r="L4767" t="s">
        <v>13840</v>
      </c>
      <c r="M4767" t="s">
        <v>13841</v>
      </c>
      <c r="N4767">
        <v>1.576944444</v>
      </c>
      <c r="O4767">
        <v>0</v>
      </c>
      <c r="P4767">
        <v>34</v>
      </c>
      <c r="Q4767">
        <v>0</v>
      </c>
      <c r="R4767">
        <v>8</v>
      </c>
      <c r="S4767">
        <v>0</v>
      </c>
      <c r="T4767">
        <v>0</v>
      </c>
      <c r="U4767">
        <v>0</v>
      </c>
      <c r="V4767">
        <v>0</v>
      </c>
      <c r="W4767">
        <v>0</v>
      </c>
      <c r="X4767">
        <v>12.651420230031961</v>
      </c>
      <c r="Y4767">
        <v>0</v>
      </c>
      <c r="Z4767">
        <v>4.6405598481181105</v>
      </c>
      <c r="AA4767">
        <v>0</v>
      </c>
      <c r="AB4767">
        <v>0</v>
      </c>
      <c r="AC4767">
        <v>0</v>
      </c>
      <c r="AD4767">
        <v>0</v>
      </c>
      <c r="AE4767">
        <v>17.291980078150072</v>
      </c>
    </row>
    <row r="4768" spans="1:31" x14ac:dyDescent="0.25">
      <c r="A4768">
        <v>2083591</v>
      </c>
      <c r="B4768">
        <v>1</v>
      </c>
      <c r="C4768" t="s">
        <v>80</v>
      </c>
      <c r="D4768" t="s">
        <v>97</v>
      </c>
      <c r="E4768" t="s">
        <v>146</v>
      </c>
      <c r="F4768" t="s">
        <v>13842</v>
      </c>
      <c r="G4768" t="s">
        <v>263</v>
      </c>
      <c r="H4768" t="s">
        <v>134</v>
      </c>
      <c r="I4768" t="s">
        <v>135</v>
      </c>
      <c r="J4768" t="s">
        <v>136</v>
      </c>
      <c r="K4768" t="s">
        <v>137</v>
      </c>
      <c r="L4768" t="s">
        <v>13843</v>
      </c>
      <c r="M4768" t="s">
        <v>13844</v>
      </c>
      <c r="N4768">
        <v>4.733055555</v>
      </c>
      <c r="O4768">
        <v>0</v>
      </c>
      <c r="P4768">
        <v>248</v>
      </c>
      <c r="Q4768">
        <v>0</v>
      </c>
      <c r="R4768">
        <v>27</v>
      </c>
      <c r="S4768">
        <v>1</v>
      </c>
      <c r="T4768">
        <v>14</v>
      </c>
      <c r="U4768">
        <v>1</v>
      </c>
      <c r="V4768">
        <v>0</v>
      </c>
      <c r="W4768">
        <v>0</v>
      </c>
      <c r="X4768">
        <v>270.00746316471543</v>
      </c>
      <c r="Y4768">
        <v>0</v>
      </c>
      <c r="Z4768">
        <v>31.477081996081886</v>
      </c>
      <c r="AA4768">
        <v>70.665638844030681</v>
      </c>
      <c r="AB4768">
        <v>77.63664983824502</v>
      </c>
      <c r="AC4768">
        <v>176.16945117743251</v>
      </c>
      <c r="AD4768">
        <v>0</v>
      </c>
      <c r="AE4768">
        <v>625.95628502050556</v>
      </c>
    </row>
    <row r="4769" spans="1:31" x14ac:dyDescent="0.25">
      <c r="A4769">
        <v>2073100</v>
      </c>
      <c r="B4769">
        <v>1</v>
      </c>
      <c r="C4769" t="s">
        <v>80</v>
      </c>
      <c r="D4769" t="s">
        <v>110</v>
      </c>
      <c r="E4769" t="s">
        <v>177</v>
      </c>
      <c r="F4769" t="s">
        <v>13845</v>
      </c>
      <c r="G4769" t="s">
        <v>183</v>
      </c>
      <c r="H4769" t="s">
        <v>143</v>
      </c>
      <c r="I4769" t="s">
        <v>135</v>
      </c>
      <c r="J4769" t="s">
        <v>136</v>
      </c>
      <c r="K4769" t="s">
        <v>137</v>
      </c>
      <c r="L4769" t="s">
        <v>13846</v>
      </c>
      <c r="M4769" t="s">
        <v>13847</v>
      </c>
      <c r="N4769">
        <v>5.7077777770000004</v>
      </c>
      <c r="O4769">
        <v>0</v>
      </c>
      <c r="P4769">
        <v>9</v>
      </c>
      <c r="Q4769">
        <v>0</v>
      </c>
      <c r="R4769">
        <v>0</v>
      </c>
      <c r="S4769">
        <v>0</v>
      </c>
      <c r="T4769">
        <v>5</v>
      </c>
      <c r="U4769">
        <v>0</v>
      </c>
      <c r="V4769">
        <v>0</v>
      </c>
      <c r="W4769">
        <v>0</v>
      </c>
      <c r="X4769">
        <v>2.3451622043353022</v>
      </c>
      <c r="Y4769">
        <v>0</v>
      </c>
      <c r="Z4769">
        <v>0</v>
      </c>
      <c r="AA4769">
        <v>0</v>
      </c>
      <c r="AB4769">
        <v>103.67822162506943</v>
      </c>
      <c r="AC4769">
        <v>0</v>
      </c>
      <c r="AD4769">
        <v>0</v>
      </c>
      <c r="AE4769">
        <v>106.02338382940472</v>
      </c>
    </row>
    <row r="4770" spans="1:31" x14ac:dyDescent="0.25">
      <c r="A4770">
        <v>2073249</v>
      </c>
      <c r="B4770">
        <v>1</v>
      </c>
      <c r="C4770" t="s">
        <v>81</v>
      </c>
      <c r="D4770" t="s">
        <v>128</v>
      </c>
      <c r="E4770" t="s">
        <v>131</v>
      </c>
      <c r="F4770" t="s">
        <v>13848</v>
      </c>
      <c r="G4770" t="s">
        <v>133</v>
      </c>
      <c r="H4770" t="s">
        <v>134</v>
      </c>
      <c r="I4770" t="s">
        <v>135</v>
      </c>
      <c r="J4770" t="s">
        <v>136</v>
      </c>
      <c r="K4770" t="s">
        <v>137</v>
      </c>
      <c r="L4770" t="s">
        <v>13849</v>
      </c>
      <c r="M4770" t="s">
        <v>13850</v>
      </c>
      <c r="N4770">
        <v>2.1</v>
      </c>
      <c r="O4770">
        <v>0</v>
      </c>
      <c r="P4770">
        <v>517</v>
      </c>
      <c r="Q4770">
        <v>3</v>
      </c>
      <c r="R4770">
        <v>7</v>
      </c>
      <c r="S4770">
        <v>11</v>
      </c>
      <c r="T4770">
        <v>39</v>
      </c>
      <c r="U4770">
        <v>1</v>
      </c>
      <c r="V4770">
        <v>0</v>
      </c>
      <c r="W4770">
        <v>0</v>
      </c>
      <c r="X4770">
        <v>261.1291073844165</v>
      </c>
      <c r="Y4770">
        <v>8.5501156499298006</v>
      </c>
      <c r="Z4770">
        <v>7.2808594779412985</v>
      </c>
      <c r="AA4770">
        <v>140.69531278080001</v>
      </c>
      <c r="AB4770">
        <v>83.104206306722773</v>
      </c>
      <c r="AC4770">
        <v>1245.8598903088709</v>
      </c>
      <c r="AD4770">
        <v>0</v>
      </c>
      <c r="AE4770">
        <v>1746.6194919086813</v>
      </c>
    </row>
    <row r="4771" spans="1:31" x14ac:dyDescent="0.25">
      <c r="A4771">
        <v>2084069</v>
      </c>
      <c r="B4771">
        <v>1</v>
      </c>
      <c r="C4771" t="s">
        <v>81</v>
      </c>
      <c r="D4771" t="s">
        <v>125</v>
      </c>
      <c r="E4771" t="s">
        <v>140</v>
      </c>
      <c r="F4771" t="s">
        <v>13851</v>
      </c>
      <c r="G4771" t="s">
        <v>142</v>
      </c>
      <c r="H4771" t="s">
        <v>143</v>
      </c>
      <c r="I4771" t="s">
        <v>135</v>
      </c>
      <c r="J4771" t="s">
        <v>136</v>
      </c>
      <c r="K4771" t="s">
        <v>137</v>
      </c>
      <c r="L4771" t="s">
        <v>13852</v>
      </c>
      <c r="M4771" t="s">
        <v>13853</v>
      </c>
      <c r="N4771">
        <v>1.363888888</v>
      </c>
      <c r="O4771">
        <v>0</v>
      </c>
      <c r="P4771">
        <v>183</v>
      </c>
      <c r="Q4771">
        <v>0</v>
      </c>
      <c r="R4771">
        <v>2</v>
      </c>
      <c r="S4771">
        <v>0</v>
      </c>
      <c r="T4771">
        <v>10</v>
      </c>
      <c r="U4771">
        <v>0</v>
      </c>
      <c r="V4771">
        <v>0</v>
      </c>
      <c r="W4771">
        <v>0</v>
      </c>
      <c r="X4771">
        <v>54.312504972906993</v>
      </c>
      <c r="Y4771">
        <v>0</v>
      </c>
      <c r="Z4771">
        <v>0.13285445294476389</v>
      </c>
      <c r="AA4771">
        <v>0</v>
      </c>
      <c r="AB4771">
        <v>6.261891568841528</v>
      </c>
      <c r="AC4771">
        <v>0</v>
      </c>
      <c r="AD4771">
        <v>0</v>
      </c>
      <c r="AE4771">
        <v>60.707250994693283</v>
      </c>
    </row>
    <row r="4772" spans="1:31" x14ac:dyDescent="0.25">
      <c r="A4772">
        <v>2083585</v>
      </c>
      <c r="B4772">
        <v>1</v>
      </c>
      <c r="C4772" t="s">
        <v>80</v>
      </c>
      <c r="D4772" t="s">
        <v>97</v>
      </c>
      <c r="E4772" t="s">
        <v>158</v>
      </c>
      <c r="F4772" t="s">
        <v>13854</v>
      </c>
      <c r="G4772" t="s">
        <v>160</v>
      </c>
      <c r="H4772" t="s">
        <v>143</v>
      </c>
      <c r="I4772" t="s">
        <v>135</v>
      </c>
      <c r="J4772" t="s">
        <v>136</v>
      </c>
      <c r="K4772" t="s">
        <v>137</v>
      </c>
      <c r="L4772" t="s">
        <v>13855</v>
      </c>
      <c r="M4772" t="s">
        <v>13856</v>
      </c>
      <c r="N4772">
        <v>10.976944444000001</v>
      </c>
      <c r="O4772">
        <v>0</v>
      </c>
      <c r="P4772">
        <v>3</v>
      </c>
      <c r="Q4772">
        <v>0</v>
      </c>
      <c r="R4772">
        <v>3</v>
      </c>
      <c r="S4772">
        <v>0</v>
      </c>
      <c r="T4772">
        <v>1</v>
      </c>
      <c r="U4772">
        <v>0</v>
      </c>
      <c r="V4772">
        <v>0</v>
      </c>
      <c r="W4772">
        <v>0</v>
      </c>
      <c r="X4772">
        <v>14.497914940927458</v>
      </c>
      <c r="Y4772">
        <v>0</v>
      </c>
      <c r="Z4772">
        <v>15.715269513230673</v>
      </c>
      <c r="AA4772">
        <v>0</v>
      </c>
      <c r="AB4772">
        <v>13.801742573006988</v>
      </c>
      <c r="AC4772">
        <v>0</v>
      </c>
      <c r="AD4772">
        <v>0</v>
      </c>
      <c r="AE4772">
        <v>44.014927027165122</v>
      </c>
    </row>
    <row r="4773" spans="1:31" x14ac:dyDescent="0.25">
      <c r="A4773">
        <v>2073529</v>
      </c>
      <c r="B4773">
        <v>1</v>
      </c>
      <c r="C4773" t="s">
        <v>80</v>
      </c>
      <c r="D4773" t="s">
        <v>97</v>
      </c>
      <c r="E4773" t="s">
        <v>140</v>
      </c>
      <c r="F4773" t="s">
        <v>9882</v>
      </c>
      <c r="G4773" t="s">
        <v>142</v>
      </c>
      <c r="H4773" t="s">
        <v>143</v>
      </c>
      <c r="I4773" t="s">
        <v>135</v>
      </c>
      <c r="J4773" t="s">
        <v>136</v>
      </c>
      <c r="K4773" t="s">
        <v>137</v>
      </c>
      <c r="L4773" t="s">
        <v>13857</v>
      </c>
      <c r="M4773" t="s">
        <v>13858</v>
      </c>
      <c r="N4773">
        <v>9.1374999999999993</v>
      </c>
      <c r="O4773">
        <v>0</v>
      </c>
      <c r="P4773">
        <v>22</v>
      </c>
      <c r="Q4773">
        <v>0</v>
      </c>
      <c r="R4773">
        <v>0</v>
      </c>
      <c r="S4773">
        <v>0</v>
      </c>
      <c r="T4773">
        <v>0</v>
      </c>
      <c r="U4773">
        <v>0</v>
      </c>
      <c r="V4773">
        <v>0</v>
      </c>
      <c r="W4773">
        <v>0</v>
      </c>
      <c r="X4773">
        <v>80.699837007553114</v>
      </c>
      <c r="Y4773">
        <v>0</v>
      </c>
      <c r="Z4773">
        <v>0</v>
      </c>
      <c r="AA4773">
        <v>0</v>
      </c>
      <c r="AB4773">
        <v>0</v>
      </c>
      <c r="AC4773">
        <v>0</v>
      </c>
      <c r="AD4773">
        <v>0</v>
      </c>
      <c r="AE4773">
        <v>80.699837007553114</v>
      </c>
    </row>
    <row r="4774" spans="1:31" x14ac:dyDescent="0.25">
      <c r="A4774">
        <v>2073429</v>
      </c>
      <c r="B4774">
        <v>1</v>
      </c>
      <c r="C4774" t="s">
        <v>81</v>
      </c>
      <c r="D4774" t="s">
        <v>113</v>
      </c>
      <c r="E4774" t="s">
        <v>177</v>
      </c>
      <c r="F4774" t="s">
        <v>13859</v>
      </c>
      <c r="G4774" t="s">
        <v>183</v>
      </c>
      <c r="H4774" t="s">
        <v>143</v>
      </c>
      <c r="I4774" t="s">
        <v>135</v>
      </c>
      <c r="J4774" t="s">
        <v>136</v>
      </c>
      <c r="K4774" t="s">
        <v>137</v>
      </c>
      <c r="L4774" t="s">
        <v>13860</v>
      </c>
      <c r="M4774" t="s">
        <v>13861</v>
      </c>
      <c r="N4774">
        <v>2.8977777769999999</v>
      </c>
      <c r="O4774">
        <v>0</v>
      </c>
      <c r="P4774">
        <v>1</v>
      </c>
      <c r="Q4774">
        <v>0</v>
      </c>
      <c r="R4774">
        <v>0</v>
      </c>
      <c r="S4774">
        <v>0</v>
      </c>
      <c r="T4774">
        <v>0</v>
      </c>
      <c r="U4774">
        <v>0</v>
      </c>
      <c r="V4774">
        <v>0</v>
      </c>
      <c r="W4774">
        <v>0</v>
      </c>
      <c r="X4774">
        <v>0.91140451760726671</v>
      </c>
      <c r="Y4774">
        <v>0</v>
      </c>
      <c r="Z4774">
        <v>0</v>
      </c>
      <c r="AA4774">
        <v>0</v>
      </c>
      <c r="AB4774">
        <v>0</v>
      </c>
      <c r="AC4774">
        <v>0</v>
      </c>
      <c r="AD4774">
        <v>0</v>
      </c>
      <c r="AE4774">
        <v>0.91140451760726671</v>
      </c>
    </row>
    <row r="4775" spans="1:31" x14ac:dyDescent="0.25">
      <c r="A4775">
        <v>2083946</v>
      </c>
      <c r="B4775">
        <v>1</v>
      </c>
      <c r="C4775" t="s">
        <v>80</v>
      </c>
      <c r="D4775" t="s">
        <v>91</v>
      </c>
      <c r="E4775" t="s">
        <v>169</v>
      </c>
      <c r="F4775" t="s">
        <v>13862</v>
      </c>
      <c r="G4775" t="s">
        <v>133</v>
      </c>
      <c r="H4775" t="s">
        <v>134</v>
      </c>
      <c r="I4775" t="s">
        <v>135</v>
      </c>
      <c r="J4775" t="s">
        <v>136</v>
      </c>
      <c r="K4775" t="s">
        <v>137</v>
      </c>
      <c r="L4775" t="s">
        <v>13863</v>
      </c>
      <c r="M4775" t="s">
        <v>13864</v>
      </c>
      <c r="N4775">
        <v>1.6388888880000001</v>
      </c>
      <c r="O4775">
        <v>1</v>
      </c>
      <c r="P4775">
        <v>555</v>
      </c>
      <c r="Q4775">
        <v>17</v>
      </c>
      <c r="R4775">
        <v>6</v>
      </c>
      <c r="S4775">
        <v>15</v>
      </c>
      <c r="T4775">
        <v>245</v>
      </c>
      <c r="U4775">
        <v>0</v>
      </c>
      <c r="V4775">
        <v>2</v>
      </c>
      <c r="W4775">
        <v>0.45433379241794447</v>
      </c>
      <c r="X4775">
        <v>274.44812505982196</v>
      </c>
      <c r="Y4775">
        <v>27.009548325967572</v>
      </c>
      <c r="Z4775">
        <v>5.8871861469714668</v>
      </c>
      <c r="AA4775">
        <v>240.48697056255503</v>
      </c>
      <c r="AB4775">
        <v>245.74053582706384</v>
      </c>
      <c r="AC4775">
        <v>0</v>
      </c>
      <c r="AD4775">
        <v>13.221358726566812</v>
      </c>
      <c r="AE4775">
        <v>807.24805844136461</v>
      </c>
    </row>
    <row r="4776" spans="1:31" x14ac:dyDescent="0.25">
      <c r="A4776">
        <v>2084092</v>
      </c>
      <c r="B4776">
        <v>1</v>
      </c>
      <c r="C4776" t="s">
        <v>80</v>
      </c>
      <c r="D4776" t="s">
        <v>90</v>
      </c>
      <c r="E4776" t="s">
        <v>140</v>
      </c>
      <c r="F4776" t="s">
        <v>13865</v>
      </c>
      <c r="G4776" t="s">
        <v>385</v>
      </c>
      <c r="H4776" t="s">
        <v>143</v>
      </c>
      <c r="I4776" t="s">
        <v>135</v>
      </c>
      <c r="J4776" t="s">
        <v>136</v>
      </c>
      <c r="K4776" t="s">
        <v>137</v>
      </c>
      <c r="L4776" t="s">
        <v>13866</v>
      </c>
      <c r="M4776" t="s">
        <v>13867</v>
      </c>
      <c r="N4776">
        <v>1.5861111109999999</v>
      </c>
      <c r="O4776">
        <v>0</v>
      </c>
      <c r="P4776">
        <v>300</v>
      </c>
      <c r="Q4776">
        <v>0</v>
      </c>
      <c r="R4776">
        <v>0</v>
      </c>
      <c r="S4776">
        <v>0</v>
      </c>
      <c r="T4776">
        <v>9</v>
      </c>
      <c r="U4776">
        <v>0</v>
      </c>
      <c r="V4776">
        <v>0</v>
      </c>
      <c r="W4776">
        <v>0</v>
      </c>
      <c r="X4776">
        <v>133.64902839617508</v>
      </c>
      <c r="Y4776">
        <v>0</v>
      </c>
      <c r="Z4776">
        <v>0</v>
      </c>
      <c r="AA4776">
        <v>0</v>
      </c>
      <c r="AB4776">
        <v>17.988687427477714</v>
      </c>
      <c r="AC4776">
        <v>0</v>
      </c>
      <c r="AD4776">
        <v>0</v>
      </c>
      <c r="AE4776">
        <v>151.6377158236528</v>
      </c>
    </row>
    <row r="4777" spans="1:31" x14ac:dyDescent="0.25">
      <c r="A4777">
        <v>2073383</v>
      </c>
      <c r="B4777">
        <v>1</v>
      </c>
      <c r="C4777" t="s">
        <v>80</v>
      </c>
      <c r="D4777" t="s">
        <v>106</v>
      </c>
      <c r="E4777" t="s">
        <v>158</v>
      </c>
      <c r="F4777" t="s">
        <v>13868</v>
      </c>
      <c r="G4777" t="s">
        <v>1283</v>
      </c>
      <c r="H4777" t="s">
        <v>143</v>
      </c>
      <c r="I4777" t="s">
        <v>135</v>
      </c>
      <c r="J4777" t="s">
        <v>136</v>
      </c>
      <c r="K4777" t="s">
        <v>137</v>
      </c>
      <c r="L4777" t="s">
        <v>13869</v>
      </c>
      <c r="M4777" t="s">
        <v>13870</v>
      </c>
      <c r="N4777">
        <v>4.9966666660000003</v>
      </c>
      <c r="O4777">
        <v>0</v>
      </c>
      <c r="P4777">
        <v>6</v>
      </c>
      <c r="Q4777">
        <v>0</v>
      </c>
      <c r="R4777">
        <v>5</v>
      </c>
      <c r="S4777">
        <v>0</v>
      </c>
      <c r="T4777">
        <v>2</v>
      </c>
      <c r="U4777">
        <v>0</v>
      </c>
      <c r="V4777">
        <v>0</v>
      </c>
      <c r="W4777">
        <v>0</v>
      </c>
      <c r="X4777">
        <v>3.0078684406138501</v>
      </c>
      <c r="Y4777">
        <v>0</v>
      </c>
      <c r="Z4777">
        <v>10.996390350866182</v>
      </c>
      <c r="AA4777">
        <v>0</v>
      </c>
      <c r="AB4777">
        <v>5.561580947657391</v>
      </c>
      <c r="AC4777">
        <v>0</v>
      </c>
      <c r="AD4777">
        <v>0</v>
      </c>
      <c r="AE4777">
        <v>19.565839739137424</v>
      </c>
    </row>
    <row r="4778" spans="1:31" x14ac:dyDescent="0.25">
      <c r="A4778">
        <v>2084046</v>
      </c>
      <c r="B4778">
        <v>1</v>
      </c>
      <c r="C4778" t="s">
        <v>80</v>
      </c>
      <c r="D4778" t="s">
        <v>88</v>
      </c>
      <c r="E4778" t="s">
        <v>158</v>
      </c>
      <c r="F4778" t="s">
        <v>13871</v>
      </c>
      <c r="G4778" t="s">
        <v>160</v>
      </c>
      <c r="H4778" t="s">
        <v>143</v>
      </c>
      <c r="I4778" t="s">
        <v>135</v>
      </c>
      <c r="J4778" t="s">
        <v>136</v>
      </c>
      <c r="K4778" t="s">
        <v>137</v>
      </c>
      <c r="L4778" t="s">
        <v>13872</v>
      </c>
      <c r="M4778" t="s">
        <v>13873</v>
      </c>
      <c r="N4778">
        <v>7.2352777770000003</v>
      </c>
      <c r="O4778">
        <v>0</v>
      </c>
      <c r="P4778">
        <v>76</v>
      </c>
      <c r="Q4778">
        <v>0</v>
      </c>
      <c r="R4778">
        <v>0</v>
      </c>
      <c r="S4778">
        <v>0</v>
      </c>
      <c r="T4778">
        <v>9</v>
      </c>
      <c r="U4778">
        <v>0</v>
      </c>
      <c r="V4778">
        <v>0</v>
      </c>
      <c r="W4778">
        <v>0</v>
      </c>
      <c r="X4778">
        <v>161.51946126477699</v>
      </c>
      <c r="Y4778">
        <v>0</v>
      </c>
      <c r="Z4778">
        <v>0</v>
      </c>
      <c r="AA4778">
        <v>0</v>
      </c>
      <c r="AB4778">
        <v>133.05916475771102</v>
      </c>
      <c r="AC4778">
        <v>0</v>
      </c>
      <c r="AD4778">
        <v>0</v>
      </c>
      <c r="AE4778">
        <v>294.57862602248804</v>
      </c>
    </row>
    <row r="4779" spans="1:31" x14ac:dyDescent="0.25">
      <c r="A4779">
        <v>2083708</v>
      </c>
      <c r="B4779">
        <v>1</v>
      </c>
      <c r="C4779" t="s">
        <v>81</v>
      </c>
      <c r="D4779" t="s">
        <v>115</v>
      </c>
      <c r="E4779" t="s">
        <v>158</v>
      </c>
      <c r="F4779" t="s">
        <v>13874</v>
      </c>
      <c r="G4779" t="s">
        <v>160</v>
      </c>
      <c r="H4779" t="s">
        <v>143</v>
      </c>
      <c r="I4779" t="s">
        <v>135</v>
      </c>
      <c r="J4779" t="s">
        <v>136</v>
      </c>
      <c r="K4779" t="s">
        <v>137</v>
      </c>
      <c r="L4779" t="s">
        <v>13875</v>
      </c>
      <c r="M4779" t="s">
        <v>13876</v>
      </c>
      <c r="N4779">
        <v>2.784166666</v>
      </c>
      <c r="O4779">
        <v>0</v>
      </c>
      <c r="P4779">
        <v>53</v>
      </c>
      <c r="Q4779">
        <v>0</v>
      </c>
      <c r="R4779">
        <v>0</v>
      </c>
      <c r="S4779">
        <v>0</v>
      </c>
      <c r="T4779">
        <v>3</v>
      </c>
      <c r="U4779">
        <v>0</v>
      </c>
      <c r="V4779">
        <v>1</v>
      </c>
      <c r="W4779">
        <v>0</v>
      </c>
      <c r="X4779">
        <v>17.372667041761783</v>
      </c>
      <c r="Y4779">
        <v>0</v>
      </c>
      <c r="Z4779">
        <v>0</v>
      </c>
      <c r="AA4779">
        <v>0</v>
      </c>
      <c r="AB4779">
        <v>2.1967287283070376</v>
      </c>
      <c r="AC4779">
        <v>0</v>
      </c>
      <c r="AD4779">
        <v>1.4916660004438333E-2</v>
      </c>
      <c r="AE4779">
        <v>19.584312430073258</v>
      </c>
    </row>
    <row r="4780" spans="1:31" x14ac:dyDescent="0.25">
      <c r="A4780">
        <v>2084000</v>
      </c>
      <c r="B4780">
        <v>1</v>
      </c>
      <c r="C4780" t="s">
        <v>80</v>
      </c>
      <c r="D4780" t="s">
        <v>93</v>
      </c>
      <c r="E4780" t="s">
        <v>158</v>
      </c>
      <c r="F4780" t="s">
        <v>13877</v>
      </c>
      <c r="G4780" t="s">
        <v>160</v>
      </c>
      <c r="H4780" t="s">
        <v>143</v>
      </c>
      <c r="I4780" t="s">
        <v>135</v>
      </c>
      <c r="J4780" t="s">
        <v>136</v>
      </c>
      <c r="K4780" t="s">
        <v>137</v>
      </c>
      <c r="L4780" t="s">
        <v>13878</v>
      </c>
      <c r="M4780" t="s">
        <v>13879</v>
      </c>
      <c r="N4780">
        <v>4.5472222220000003</v>
      </c>
      <c r="O4780">
        <v>0</v>
      </c>
      <c r="P4780">
        <v>2</v>
      </c>
      <c r="Q4780">
        <v>0</v>
      </c>
      <c r="R4780">
        <v>6</v>
      </c>
      <c r="S4780">
        <v>0</v>
      </c>
      <c r="T4780">
        <v>2</v>
      </c>
      <c r="U4780">
        <v>0</v>
      </c>
      <c r="V4780">
        <v>0</v>
      </c>
      <c r="W4780">
        <v>0</v>
      </c>
      <c r="X4780">
        <v>1.6386602732147113</v>
      </c>
      <c r="Y4780">
        <v>0</v>
      </c>
      <c r="Z4780">
        <v>10.664788849245181</v>
      </c>
      <c r="AA4780">
        <v>0</v>
      </c>
      <c r="AB4780">
        <v>2.4364211906838436</v>
      </c>
      <c r="AC4780">
        <v>0</v>
      </c>
      <c r="AD4780">
        <v>0</v>
      </c>
      <c r="AE4780">
        <v>14.739870313143735</v>
      </c>
    </row>
    <row r="4781" spans="1:31" x14ac:dyDescent="0.25">
      <c r="A4781">
        <v>2083954</v>
      </c>
      <c r="B4781">
        <v>1</v>
      </c>
      <c r="C4781" t="s">
        <v>80</v>
      </c>
      <c r="D4781" t="s">
        <v>86</v>
      </c>
      <c r="E4781" t="s">
        <v>169</v>
      </c>
      <c r="F4781" t="s">
        <v>13880</v>
      </c>
      <c r="G4781" t="s">
        <v>133</v>
      </c>
      <c r="H4781" t="s">
        <v>134</v>
      </c>
      <c r="I4781" t="s">
        <v>135</v>
      </c>
      <c r="J4781" t="s">
        <v>136</v>
      </c>
      <c r="K4781" t="s">
        <v>137</v>
      </c>
      <c r="L4781" t="s">
        <v>13881</v>
      </c>
      <c r="M4781" t="s">
        <v>13882</v>
      </c>
      <c r="N4781">
        <v>5.1661111110000002</v>
      </c>
      <c r="O4781">
        <v>0</v>
      </c>
      <c r="P4781">
        <v>716</v>
      </c>
      <c r="Q4781">
        <v>0</v>
      </c>
      <c r="R4781">
        <v>2</v>
      </c>
      <c r="S4781">
        <v>1</v>
      </c>
      <c r="T4781">
        <v>39</v>
      </c>
      <c r="U4781">
        <v>0</v>
      </c>
      <c r="V4781">
        <v>0</v>
      </c>
      <c r="W4781">
        <v>0</v>
      </c>
      <c r="X4781">
        <v>1248.7532878069442</v>
      </c>
      <c r="Y4781">
        <v>0</v>
      </c>
      <c r="Z4781">
        <v>4.3862605545237123</v>
      </c>
      <c r="AA4781">
        <v>73.62833646868215</v>
      </c>
      <c r="AB4781">
        <v>115.07390794560006</v>
      </c>
      <c r="AC4781">
        <v>0</v>
      </c>
      <c r="AD4781">
        <v>0</v>
      </c>
      <c r="AE4781">
        <v>1441.84179277575</v>
      </c>
    </row>
    <row r="4782" spans="1:31" x14ac:dyDescent="0.25">
      <c r="A4782">
        <v>2073091</v>
      </c>
      <c r="B4782">
        <v>1</v>
      </c>
      <c r="C4782" t="s">
        <v>80</v>
      </c>
      <c r="D4782" t="s">
        <v>100</v>
      </c>
      <c r="E4782" t="s">
        <v>131</v>
      </c>
      <c r="F4782" t="s">
        <v>2565</v>
      </c>
      <c r="G4782" t="s">
        <v>171</v>
      </c>
      <c r="H4782" t="s">
        <v>134</v>
      </c>
      <c r="I4782" t="s">
        <v>135</v>
      </c>
      <c r="J4782" t="s">
        <v>136</v>
      </c>
      <c r="K4782" t="s">
        <v>137</v>
      </c>
      <c r="L4782" t="s">
        <v>13883</v>
      </c>
      <c r="M4782" t="s">
        <v>13884</v>
      </c>
      <c r="N4782">
        <v>0.75</v>
      </c>
      <c r="O4782">
        <v>0</v>
      </c>
      <c r="P4782">
        <v>2</v>
      </c>
      <c r="Q4782">
        <v>50</v>
      </c>
      <c r="R4782">
        <v>71</v>
      </c>
      <c r="S4782">
        <v>3</v>
      </c>
      <c r="T4782">
        <v>5</v>
      </c>
      <c r="U4782">
        <v>0</v>
      </c>
      <c r="V4782">
        <v>0</v>
      </c>
      <c r="W4782">
        <v>0</v>
      </c>
      <c r="X4782">
        <v>1.4202410172901998</v>
      </c>
      <c r="Y4782">
        <v>49.926217387916694</v>
      </c>
      <c r="Z4782">
        <v>79.527122858391891</v>
      </c>
      <c r="AA4782">
        <v>73.408992577261316</v>
      </c>
      <c r="AB4782">
        <v>2.6667001256323997</v>
      </c>
      <c r="AC4782">
        <v>0</v>
      </c>
      <c r="AD4782">
        <v>0</v>
      </c>
      <c r="AE4782">
        <v>206.94927396649248</v>
      </c>
    </row>
    <row r="4783" spans="1:31" x14ac:dyDescent="0.25">
      <c r="A4783">
        <v>2073283</v>
      </c>
      <c r="B4783">
        <v>1</v>
      </c>
      <c r="C4783" t="s">
        <v>80</v>
      </c>
      <c r="D4783" t="s">
        <v>109</v>
      </c>
      <c r="E4783" t="s">
        <v>158</v>
      </c>
      <c r="F4783" t="s">
        <v>13885</v>
      </c>
      <c r="G4783" t="s">
        <v>160</v>
      </c>
      <c r="H4783" t="s">
        <v>143</v>
      </c>
      <c r="I4783" t="s">
        <v>135</v>
      </c>
      <c r="J4783" t="s">
        <v>136</v>
      </c>
      <c r="K4783" t="s">
        <v>137</v>
      </c>
      <c r="L4783" t="s">
        <v>13886</v>
      </c>
      <c r="M4783" t="s">
        <v>13887</v>
      </c>
      <c r="N4783">
        <v>1.871388888</v>
      </c>
      <c r="O4783">
        <v>0</v>
      </c>
      <c r="P4783">
        <v>1</v>
      </c>
      <c r="Q4783">
        <v>0</v>
      </c>
      <c r="R4783">
        <v>0</v>
      </c>
      <c r="S4783">
        <v>0</v>
      </c>
      <c r="T4783">
        <v>0</v>
      </c>
      <c r="U4783">
        <v>0</v>
      </c>
      <c r="V4783">
        <v>0</v>
      </c>
      <c r="W4783">
        <v>0</v>
      </c>
      <c r="X4783">
        <v>0.12221259203379277</v>
      </c>
      <c r="Y4783">
        <v>0</v>
      </c>
      <c r="Z4783">
        <v>0</v>
      </c>
      <c r="AA4783">
        <v>0</v>
      </c>
      <c r="AB4783">
        <v>0</v>
      </c>
      <c r="AC4783">
        <v>0</v>
      </c>
      <c r="AD4783">
        <v>0</v>
      </c>
      <c r="AE4783">
        <v>0.12221259203379277</v>
      </c>
    </row>
    <row r="4784" spans="1:31" x14ac:dyDescent="0.25">
      <c r="A4784">
        <v>2073023</v>
      </c>
      <c r="B4784">
        <v>1</v>
      </c>
      <c r="C4784" t="s">
        <v>80</v>
      </c>
      <c r="D4784" t="s">
        <v>96</v>
      </c>
      <c r="E4784" t="s">
        <v>146</v>
      </c>
      <c r="F4784" t="s">
        <v>13888</v>
      </c>
      <c r="G4784" t="s">
        <v>133</v>
      </c>
      <c r="H4784" t="s">
        <v>134</v>
      </c>
      <c r="I4784" t="s">
        <v>259</v>
      </c>
      <c r="J4784" t="s">
        <v>136</v>
      </c>
      <c r="K4784" t="s">
        <v>137</v>
      </c>
      <c r="L4784" t="s">
        <v>13889</v>
      </c>
      <c r="M4784" t="s">
        <v>13890</v>
      </c>
      <c r="N4784">
        <v>4.8055555E-2</v>
      </c>
      <c r="O4784">
        <v>0</v>
      </c>
      <c r="P4784">
        <v>0</v>
      </c>
      <c r="Q4784">
        <v>0</v>
      </c>
      <c r="R4784">
        <v>0</v>
      </c>
      <c r="S4784">
        <v>1</v>
      </c>
      <c r="T4784">
        <v>0</v>
      </c>
      <c r="U4784">
        <v>0</v>
      </c>
      <c r="V4784">
        <v>0</v>
      </c>
      <c r="W4784">
        <v>0</v>
      </c>
      <c r="X4784">
        <v>0</v>
      </c>
      <c r="Y4784">
        <v>0</v>
      </c>
      <c r="Z4784">
        <v>0</v>
      </c>
      <c r="AA4784">
        <v>7.5687732844263804</v>
      </c>
      <c r="AB4784">
        <v>0</v>
      </c>
      <c r="AC4784">
        <v>0</v>
      </c>
      <c r="AD4784">
        <v>0</v>
      </c>
      <c r="AE4784">
        <v>7.5687732844263804</v>
      </c>
    </row>
    <row r="4785" spans="1:31" x14ac:dyDescent="0.25">
      <c r="A4785">
        <v>2073146</v>
      </c>
      <c r="B4785">
        <v>1</v>
      </c>
      <c r="C4785" t="s">
        <v>80</v>
      </c>
      <c r="D4785" t="s">
        <v>84</v>
      </c>
      <c r="E4785" t="s">
        <v>177</v>
      </c>
      <c r="F4785" t="s">
        <v>13891</v>
      </c>
      <c r="G4785" t="s">
        <v>183</v>
      </c>
      <c r="H4785" t="s">
        <v>143</v>
      </c>
      <c r="I4785" t="s">
        <v>135</v>
      </c>
      <c r="J4785" t="s">
        <v>136</v>
      </c>
      <c r="K4785" t="s">
        <v>137</v>
      </c>
      <c r="L4785" t="s">
        <v>13892</v>
      </c>
      <c r="M4785" t="s">
        <v>13893</v>
      </c>
      <c r="N4785">
        <v>1.602777777</v>
      </c>
      <c r="O4785">
        <v>0</v>
      </c>
      <c r="P4785">
        <v>8</v>
      </c>
      <c r="Q4785">
        <v>0</v>
      </c>
      <c r="R4785">
        <v>0</v>
      </c>
      <c r="S4785">
        <v>0</v>
      </c>
      <c r="T4785">
        <v>0</v>
      </c>
      <c r="U4785">
        <v>0</v>
      </c>
      <c r="V4785">
        <v>0</v>
      </c>
      <c r="W4785">
        <v>0</v>
      </c>
      <c r="X4785">
        <v>3.727285365174311</v>
      </c>
      <c r="Y4785">
        <v>0</v>
      </c>
      <c r="Z4785">
        <v>0</v>
      </c>
      <c r="AA4785">
        <v>0</v>
      </c>
      <c r="AB4785">
        <v>0</v>
      </c>
      <c r="AC4785">
        <v>0</v>
      </c>
      <c r="AD4785">
        <v>0</v>
      </c>
      <c r="AE4785">
        <v>3.727285365174311</v>
      </c>
    </row>
    <row r="4786" spans="1:31" x14ac:dyDescent="0.25">
      <c r="A4786">
        <v>2084115</v>
      </c>
      <c r="B4786">
        <v>1</v>
      </c>
      <c r="C4786" t="s">
        <v>80</v>
      </c>
      <c r="D4786" t="s">
        <v>100</v>
      </c>
      <c r="E4786" t="s">
        <v>146</v>
      </c>
      <c r="F4786" t="s">
        <v>632</v>
      </c>
      <c r="G4786" t="s">
        <v>133</v>
      </c>
      <c r="H4786" t="s">
        <v>134</v>
      </c>
      <c r="I4786" t="s">
        <v>259</v>
      </c>
      <c r="J4786" t="s">
        <v>136</v>
      </c>
      <c r="K4786" t="s">
        <v>137</v>
      </c>
      <c r="L4786" t="s">
        <v>13894</v>
      </c>
      <c r="M4786" t="s">
        <v>13895</v>
      </c>
      <c r="N4786">
        <v>2.7777777E-2</v>
      </c>
      <c r="O4786">
        <v>6</v>
      </c>
      <c r="P4786">
        <v>4037</v>
      </c>
      <c r="Q4786">
        <v>63</v>
      </c>
      <c r="R4786">
        <v>957</v>
      </c>
      <c r="S4786">
        <v>33</v>
      </c>
      <c r="T4786">
        <v>641</v>
      </c>
      <c r="U4786">
        <v>0</v>
      </c>
      <c r="V4786">
        <v>1</v>
      </c>
      <c r="W4786">
        <v>0.53409021534399992</v>
      </c>
      <c r="X4786">
        <v>34.200801035218475</v>
      </c>
      <c r="Y4786">
        <v>9.6152095431880813</v>
      </c>
      <c r="Z4786">
        <v>16.352934834355764</v>
      </c>
      <c r="AA4786">
        <v>5.7592790854823326</v>
      </c>
      <c r="AB4786">
        <v>11.919781525782126</v>
      </c>
      <c r="AC4786">
        <v>0</v>
      </c>
      <c r="AD4786">
        <v>1.4428712498666665E-2</v>
      </c>
      <c r="AE4786">
        <v>78.396524951869452</v>
      </c>
    </row>
    <row r="4787" spans="1:31" x14ac:dyDescent="0.25">
      <c r="A4787">
        <v>2073160</v>
      </c>
      <c r="B4787">
        <v>1</v>
      </c>
      <c r="C4787" t="s">
        <v>80</v>
      </c>
      <c r="D4787" t="s">
        <v>90</v>
      </c>
      <c r="E4787" t="s">
        <v>177</v>
      </c>
      <c r="F4787" t="s">
        <v>13896</v>
      </c>
      <c r="G4787" t="s">
        <v>179</v>
      </c>
      <c r="H4787" t="s">
        <v>143</v>
      </c>
      <c r="I4787" t="s">
        <v>135</v>
      </c>
      <c r="J4787" t="s">
        <v>136</v>
      </c>
      <c r="K4787" t="s">
        <v>137</v>
      </c>
      <c r="L4787" t="s">
        <v>13897</v>
      </c>
      <c r="M4787" t="s">
        <v>13898</v>
      </c>
      <c r="N4787">
        <v>7.4938888879999999</v>
      </c>
      <c r="O4787">
        <v>0</v>
      </c>
      <c r="P4787">
        <v>2</v>
      </c>
      <c r="Q4787">
        <v>0</v>
      </c>
      <c r="R4787">
        <v>0</v>
      </c>
      <c r="S4787">
        <v>0</v>
      </c>
      <c r="T4787">
        <v>1</v>
      </c>
      <c r="U4787">
        <v>0</v>
      </c>
      <c r="V4787">
        <v>0</v>
      </c>
      <c r="W4787">
        <v>0</v>
      </c>
      <c r="X4787">
        <v>0.10459144294667556</v>
      </c>
      <c r="Y4787">
        <v>0</v>
      </c>
      <c r="Z4787">
        <v>0</v>
      </c>
      <c r="AA4787">
        <v>0</v>
      </c>
      <c r="AB4787">
        <v>2.3107004539636153</v>
      </c>
      <c r="AC4787">
        <v>0</v>
      </c>
      <c r="AD4787">
        <v>0</v>
      </c>
      <c r="AE4787">
        <v>2.4152918969102908</v>
      </c>
    </row>
    <row r="4788" spans="1:31" x14ac:dyDescent="0.25">
      <c r="A4788">
        <v>2083731</v>
      </c>
      <c r="B4788">
        <v>1</v>
      </c>
      <c r="C4788" t="s">
        <v>80</v>
      </c>
      <c r="D4788" t="s">
        <v>86</v>
      </c>
      <c r="E4788" t="s">
        <v>177</v>
      </c>
      <c r="F4788" t="s">
        <v>13899</v>
      </c>
      <c r="G4788" t="s">
        <v>183</v>
      </c>
      <c r="H4788" t="s">
        <v>143</v>
      </c>
      <c r="I4788" t="s">
        <v>135</v>
      </c>
      <c r="J4788" t="s">
        <v>136</v>
      </c>
      <c r="K4788" t="s">
        <v>137</v>
      </c>
      <c r="L4788" t="s">
        <v>13900</v>
      </c>
      <c r="M4788" t="s">
        <v>13901</v>
      </c>
      <c r="N4788">
        <v>2.934722222</v>
      </c>
      <c r="O4788">
        <v>0</v>
      </c>
      <c r="P4788">
        <v>1</v>
      </c>
      <c r="Q4788">
        <v>0</v>
      </c>
      <c r="R4788">
        <v>0</v>
      </c>
      <c r="S4788">
        <v>0</v>
      </c>
      <c r="T4788">
        <v>0</v>
      </c>
      <c r="U4788">
        <v>0</v>
      </c>
      <c r="V4788">
        <v>0</v>
      </c>
      <c r="W4788">
        <v>0</v>
      </c>
      <c r="X4788">
        <v>1.2824959398888585</v>
      </c>
      <c r="Y4788">
        <v>0</v>
      </c>
      <c r="Z4788">
        <v>0</v>
      </c>
      <c r="AA4788">
        <v>0</v>
      </c>
      <c r="AB4788">
        <v>0</v>
      </c>
      <c r="AC4788">
        <v>0</v>
      </c>
      <c r="AD4788">
        <v>0</v>
      </c>
      <c r="AE4788">
        <v>1.2824959398888585</v>
      </c>
    </row>
    <row r="4789" spans="1:31" x14ac:dyDescent="0.25">
      <c r="A4789">
        <v>2073060</v>
      </c>
      <c r="B4789">
        <v>1</v>
      </c>
      <c r="C4789" t="s">
        <v>80</v>
      </c>
      <c r="D4789" t="s">
        <v>99</v>
      </c>
      <c r="E4789" t="s">
        <v>131</v>
      </c>
      <c r="F4789" t="s">
        <v>314</v>
      </c>
      <c r="G4789" t="s">
        <v>133</v>
      </c>
      <c r="H4789" t="s">
        <v>134</v>
      </c>
      <c r="I4789" t="s">
        <v>135</v>
      </c>
      <c r="J4789" t="s">
        <v>136</v>
      </c>
      <c r="K4789" t="s">
        <v>137</v>
      </c>
      <c r="L4789" t="s">
        <v>13902</v>
      </c>
      <c r="M4789" t="s">
        <v>13903</v>
      </c>
      <c r="N4789">
        <v>7.3422222220000002</v>
      </c>
      <c r="O4789">
        <v>0</v>
      </c>
      <c r="P4789">
        <v>0</v>
      </c>
      <c r="Q4789">
        <v>0</v>
      </c>
      <c r="R4789">
        <v>0</v>
      </c>
      <c r="S4789">
        <v>4</v>
      </c>
      <c r="T4789">
        <v>0</v>
      </c>
      <c r="U4789">
        <v>0</v>
      </c>
      <c r="V4789">
        <v>0</v>
      </c>
      <c r="W4789">
        <v>0</v>
      </c>
      <c r="X4789">
        <v>0</v>
      </c>
      <c r="Y4789">
        <v>0</v>
      </c>
      <c r="Z4789">
        <v>0</v>
      </c>
      <c r="AA4789">
        <v>1693.8797028336664</v>
      </c>
      <c r="AB4789">
        <v>0</v>
      </c>
      <c r="AC4789">
        <v>0</v>
      </c>
      <c r="AD4789">
        <v>0</v>
      </c>
      <c r="AE4789">
        <v>1693.8797028336664</v>
      </c>
    </row>
    <row r="4790" spans="1:31" x14ac:dyDescent="0.25">
      <c r="A4790">
        <v>2073552</v>
      </c>
      <c r="B4790">
        <v>1</v>
      </c>
      <c r="C4790" t="s">
        <v>80</v>
      </c>
      <c r="D4790" t="s">
        <v>82</v>
      </c>
      <c r="E4790" t="s">
        <v>177</v>
      </c>
      <c r="F4790" t="s">
        <v>13904</v>
      </c>
      <c r="G4790" t="s">
        <v>183</v>
      </c>
      <c r="H4790" t="s">
        <v>143</v>
      </c>
      <c r="I4790" t="s">
        <v>135</v>
      </c>
      <c r="J4790" t="s">
        <v>136</v>
      </c>
      <c r="K4790" t="s">
        <v>137</v>
      </c>
      <c r="L4790" t="s">
        <v>13905</v>
      </c>
      <c r="M4790" t="s">
        <v>13906</v>
      </c>
      <c r="N4790">
        <v>2.2861111109999999</v>
      </c>
      <c r="O4790">
        <v>0</v>
      </c>
      <c r="P4790">
        <v>3</v>
      </c>
      <c r="Q4790">
        <v>0</v>
      </c>
      <c r="R4790">
        <v>0</v>
      </c>
      <c r="S4790">
        <v>0</v>
      </c>
      <c r="T4790">
        <v>0</v>
      </c>
      <c r="U4790">
        <v>0</v>
      </c>
      <c r="V4790">
        <v>0</v>
      </c>
      <c r="W4790">
        <v>0</v>
      </c>
      <c r="X4790">
        <v>1.2556535792928625</v>
      </c>
      <c r="Y4790">
        <v>0</v>
      </c>
      <c r="Z4790">
        <v>0</v>
      </c>
      <c r="AA4790">
        <v>0</v>
      </c>
      <c r="AB4790">
        <v>0</v>
      </c>
      <c r="AC4790">
        <v>0</v>
      </c>
      <c r="AD4790">
        <v>0</v>
      </c>
      <c r="AE4790">
        <v>1.2556535792928625</v>
      </c>
    </row>
    <row r="4791" spans="1:31" x14ac:dyDescent="0.25">
      <c r="A4791">
        <v>2084123</v>
      </c>
      <c r="B4791">
        <v>1</v>
      </c>
      <c r="C4791" t="s">
        <v>80</v>
      </c>
      <c r="D4791" t="s">
        <v>97</v>
      </c>
      <c r="E4791" t="s">
        <v>169</v>
      </c>
      <c r="F4791" t="s">
        <v>6404</v>
      </c>
      <c r="G4791" t="s">
        <v>222</v>
      </c>
      <c r="H4791" t="s">
        <v>134</v>
      </c>
      <c r="I4791" t="s">
        <v>135</v>
      </c>
      <c r="J4791" t="s">
        <v>136</v>
      </c>
      <c r="K4791" t="s">
        <v>137</v>
      </c>
      <c r="L4791" t="s">
        <v>13907</v>
      </c>
      <c r="M4791" t="s">
        <v>13908</v>
      </c>
      <c r="N4791">
        <v>4.511666666</v>
      </c>
      <c r="O4791">
        <v>0</v>
      </c>
      <c r="P4791">
        <v>39</v>
      </c>
      <c r="Q4791">
        <v>0</v>
      </c>
      <c r="R4791">
        <v>77</v>
      </c>
      <c r="S4791">
        <v>0</v>
      </c>
      <c r="T4791">
        <v>16</v>
      </c>
      <c r="U4791">
        <v>0</v>
      </c>
      <c r="V4791">
        <v>0</v>
      </c>
      <c r="W4791">
        <v>0</v>
      </c>
      <c r="X4791">
        <v>127.33116102453351</v>
      </c>
      <c r="Y4791">
        <v>0</v>
      </c>
      <c r="Z4791">
        <v>86.250821204843945</v>
      </c>
      <c r="AA4791">
        <v>0</v>
      </c>
      <c r="AB4791">
        <v>43.554916305229369</v>
      </c>
      <c r="AC4791">
        <v>0</v>
      </c>
      <c r="AD4791">
        <v>0</v>
      </c>
      <c r="AE4791">
        <v>257.13689853460681</v>
      </c>
    </row>
    <row r="4792" spans="1:31" x14ac:dyDescent="0.25">
      <c r="A4792">
        <v>2073352</v>
      </c>
      <c r="B4792">
        <v>1</v>
      </c>
      <c r="C4792" t="s">
        <v>80</v>
      </c>
      <c r="D4792" t="s">
        <v>96</v>
      </c>
      <c r="E4792" t="s">
        <v>146</v>
      </c>
      <c r="F4792" t="s">
        <v>13626</v>
      </c>
      <c r="G4792" t="s">
        <v>133</v>
      </c>
      <c r="H4792" t="s">
        <v>134</v>
      </c>
      <c r="I4792" t="s">
        <v>135</v>
      </c>
      <c r="J4792" t="s">
        <v>136</v>
      </c>
      <c r="K4792" t="s">
        <v>137</v>
      </c>
      <c r="L4792" t="s">
        <v>13909</v>
      </c>
      <c r="M4792" t="s">
        <v>13910</v>
      </c>
      <c r="N4792">
        <v>5.3333332999999997E-2</v>
      </c>
      <c r="O4792">
        <v>8</v>
      </c>
      <c r="P4792">
        <v>1005</v>
      </c>
      <c r="Q4792">
        <v>17</v>
      </c>
      <c r="R4792">
        <v>55</v>
      </c>
      <c r="S4792">
        <v>5</v>
      </c>
      <c r="T4792">
        <v>16</v>
      </c>
      <c r="U4792">
        <v>0</v>
      </c>
      <c r="V4792">
        <v>1</v>
      </c>
      <c r="W4792">
        <v>2.5397319041704001</v>
      </c>
      <c r="X4792">
        <v>12.17397467502273</v>
      </c>
      <c r="Y4792">
        <v>1.23468899894368</v>
      </c>
      <c r="Z4792">
        <v>2.1731467851600001</v>
      </c>
      <c r="AA4792">
        <v>0.69703511045770661</v>
      </c>
      <c r="AB4792">
        <v>0.59240714314757337</v>
      </c>
      <c r="AC4792">
        <v>0</v>
      </c>
      <c r="AD4792">
        <v>6.1286110724906674E-2</v>
      </c>
      <c r="AE4792">
        <v>19.472270727626995</v>
      </c>
    </row>
    <row r="4793" spans="1:31" x14ac:dyDescent="0.25">
      <c r="A4793">
        <v>2084060</v>
      </c>
      <c r="B4793">
        <v>1</v>
      </c>
      <c r="C4793" t="s">
        <v>80</v>
      </c>
      <c r="D4793" t="s">
        <v>109</v>
      </c>
      <c r="E4793" t="s">
        <v>177</v>
      </c>
      <c r="F4793" t="s">
        <v>13911</v>
      </c>
      <c r="G4793" t="s">
        <v>183</v>
      </c>
      <c r="H4793" t="s">
        <v>143</v>
      </c>
      <c r="I4793" t="s">
        <v>135</v>
      </c>
      <c r="J4793" t="s">
        <v>136</v>
      </c>
      <c r="K4793" t="s">
        <v>137</v>
      </c>
      <c r="L4793" t="s">
        <v>13912</v>
      </c>
      <c r="M4793" t="s">
        <v>13913</v>
      </c>
      <c r="N4793">
        <v>1.55</v>
      </c>
      <c r="O4793">
        <v>0</v>
      </c>
      <c r="P4793">
        <v>0</v>
      </c>
      <c r="Q4793">
        <v>0</v>
      </c>
      <c r="R4793">
        <v>0</v>
      </c>
      <c r="S4793">
        <v>0</v>
      </c>
      <c r="T4793">
        <v>2</v>
      </c>
      <c r="U4793">
        <v>0</v>
      </c>
      <c r="V4793">
        <v>0</v>
      </c>
      <c r="W4793">
        <v>0</v>
      </c>
      <c r="X4793">
        <v>0</v>
      </c>
      <c r="Y4793">
        <v>0</v>
      </c>
      <c r="Z4793">
        <v>0</v>
      </c>
      <c r="AA4793">
        <v>0</v>
      </c>
      <c r="AB4793">
        <v>0.10944580992472169</v>
      </c>
      <c r="AC4793">
        <v>0</v>
      </c>
      <c r="AD4793">
        <v>0</v>
      </c>
      <c r="AE4793">
        <v>0.10944580992472169</v>
      </c>
    </row>
    <row r="4794" spans="1:31" x14ac:dyDescent="0.25">
      <c r="A4794">
        <v>2084083</v>
      </c>
      <c r="B4794">
        <v>1</v>
      </c>
      <c r="C4794" t="s">
        <v>80</v>
      </c>
      <c r="D4794" t="s">
        <v>99</v>
      </c>
      <c r="E4794" t="s">
        <v>146</v>
      </c>
      <c r="F4794" t="s">
        <v>10570</v>
      </c>
      <c r="G4794" t="s">
        <v>133</v>
      </c>
      <c r="H4794" t="s">
        <v>134</v>
      </c>
      <c r="I4794" t="s">
        <v>135</v>
      </c>
      <c r="J4794" t="s">
        <v>136</v>
      </c>
      <c r="K4794" t="s">
        <v>137</v>
      </c>
      <c r="L4794" t="s">
        <v>13914</v>
      </c>
      <c r="M4794" t="s">
        <v>13915</v>
      </c>
      <c r="N4794">
        <v>2.4736111109999999</v>
      </c>
      <c r="O4794">
        <v>4</v>
      </c>
      <c r="P4794">
        <v>809</v>
      </c>
      <c r="Q4794">
        <v>11</v>
      </c>
      <c r="R4794">
        <v>98</v>
      </c>
      <c r="S4794">
        <v>20</v>
      </c>
      <c r="T4794">
        <v>52</v>
      </c>
      <c r="U4794">
        <v>0</v>
      </c>
      <c r="V4794">
        <v>4</v>
      </c>
      <c r="W4794">
        <v>28.304694444800361</v>
      </c>
      <c r="X4794">
        <v>366.37633690145742</v>
      </c>
      <c r="Y4794">
        <v>40.539199525395375</v>
      </c>
      <c r="Z4794">
        <v>64.862638835165228</v>
      </c>
      <c r="AA4794">
        <v>135.53084795594182</v>
      </c>
      <c r="AB4794">
        <v>32.067729634398773</v>
      </c>
      <c r="AC4794">
        <v>0</v>
      </c>
      <c r="AD4794">
        <v>18.684458806823638</v>
      </c>
      <c r="AE4794">
        <v>686.36590610398264</v>
      </c>
    </row>
    <row r="4795" spans="1:31" x14ac:dyDescent="0.25">
      <c r="A4795">
        <v>2084106</v>
      </c>
      <c r="B4795">
        <v>1</v>
      </c>
      <c r="C4795" t="s">
        <v>81</v>
      </c>
      <c r="D4795" t="s">
        <v>122</v>
      </c>
      <c r="E4795" t="s">
        <v>140</v>
      </c>
      <c r="F4795" t="s">
        <v>13916</v>
      </c>
      <c r="G4795" t="s">
        <v>142</v>
      </c>
      <c r="H4795" t="s">
        <v>143</v>
      </c>
      <c r="I4795" t="s">
        <v>135</v>
      </c>
      <c r="J4795" t="s">
        <v>136</v>
      </c>
      <c r="K4795" t="s">
        <v>137</v>
      </c>
      <c r="L4795" t="s">
        <v>13917</v>
      </c>
      <c r="M4795" t="s">
        <v>13918</v>
      </c>
      <c r="N4795">
        <v>5.5030555550000004</v>
      </c>
      <c r="O4795">
        <v>0</v>
      </c>
      <c r="P4795">
        <v>136</v>
      </c>
      <c r="Q4795">
        <v>0</v>
      </c>
      <c r="R4795">
        <v>0</v>
      </c>
      <c r="S4795">
        <v>0</v>
      </c>
      <c r="T4795">
        <v>10</v>
      </c>
      <c r="U4795">
        <v>0</v>
      </c>
      <c r="V4795">
        <v>0</v>
      </c>
      <c r="W4795">
        <v>0</v>
      </c>
      <c r="X4795">
        <v>137.6341620813734</v>
      </c>
      <c r="Y4795">
        <v>0</v>
      </c>
      <c r="Z4795">
        <v>0</v>
      </c>
      <c r="AA4795">
        <v>0</v>
      </c>
      <c r="AB4795">
        <v>7.1634779730210312</v>
      </c>
      <c r="AC4795">
        <v>0</v>
      </c>
      <c r="AD4795">
        <v>0</v>
      </c>
      <c r="AE4795">
        <v>144.79764005439444</v>
      </c>
    </row>
    <row r="4796" spans="1:31" x14ac:dyDescent="0.25">
      <c r="A4796">
        <v>2073200</v>
      </c>
      <c r="B4796">
        <v>1</v>
      </c>
      <c r="C4796" t="s">
        <v>80</v>
      </c>
      <c r="D4796" t="s">
        <v>95</v>
      </c>
      <c r="E4796" t="s">
        <v>505</v>
      </c>
      <c r="F4796" t="s">
        <v>13919</v>
      </c>
      <c r="G4796" t="s">
        <v>569</v>
      </c>
      <c r="H4796" t="s">
        <v>143</v>
      </c>
      <c r="I4796" t="s">
        <v>135</v>
      </c>
      <c r="J4796" t="s">
        <v>136</v>
      </c>
      <c r="K4796" t="s">
        <v>137</v>
      </c>
      <c r="L4796" t="s">
        <v>13920</v>
      </c>
      <c r="M4796" t="s">
        <v>13921</v>
      </c>
      <c r="N4796">
        <v>1.18</v>
      </c>
      <c r="O4796">
        <v>0</v>
      </c>
      <c r="P4796">
        <v>6</v>
      </c>
      <c r="Q4796">
        <v>0</v>
      </c>
      <c r="R4796">
        <v>0</v>
      </c>
      <c r="S4796">
        <v>0</v>
      </c>
      <c r="T4796">
        <v>0</v>
      </c>
      <c r="U4796">
        <v>0</v>
      </c>
      <c r="V4796">
        <v>0</v>
      </c>
      <c r="W4796">
        <v>0</v>
      </c>
      <c r="X4796">
        <v>2.1143063618047604</v>
      </c>
      <c r="Y4796">
        <v>0</v>
      </c>
      <c r="Z4796">
        <v>0</v>
      </c>
      <c r="AA4796">
        <v>0</v>
      </c>
      <c r="AB4796">
        <v>0</v>
      </c>
      <c r="AC4796">
        <v>0</v>
      </c>
      <c r="AD4796">
        <v>0</v>
      </c>
      <c r="AE4796">
        <v>2.1143063618047604</v>
      </c>
    </row>
    <row r="4797" spans="1:31" x14ac:dyDescent="0.25">
      <c r="A4797">
        <v>2084129</v>
      </c>
      <c r="B4797">
        <v>1</v>
      </c>
      <c r="C4797" t="s">
        <v>81</v>
      </c>
      <c r="D4797" t="s">
        <v>128</v>
      </c>
      <c r="E4797" t="s">
        <v>158</v>
      </c>
      <c r="F4797" t="s">
        <v>13922</v>
      </c>
      <c r="G4797" t="s">
        <v>160</v>
      </c>
      <c r="H4797" t="s">
        <v>143</v>
      </c>
      <c r="I4797" t="s">
        <v>135</v>
      </c>
      <c r="J4797" t="s">
        <v>136</v>
      </c>
      <c r="K4797" t="s">
        <v>137</v>
      </c>
      <c r="L4797" t="s">
        <v>13923</v>
      </c>
      <c r="M4797" t="s">
        <v>13924</v>
      </c>
      <c r="N4797">
        <v>5.8744444439999999</v>
      </c>
      <c r="O4797">
        <v>0</v>
      </c>
      <c r="P4797">
        <v>80</v>
      </c>
      <c r="Q4797">
        <v>0</v>
      </c>
      <c r="R4797">
        <v>0</v>
      </c>
      <c r="S4797">
        <v>0</v>
      </c>
      <c r="T4797">
        <v>0</v>
      </c>
      <c r="U4797">
        <v>0</v>
      </c>
      <c r="V4797">
        <v>0</v>
      </c>
      <c r="W4797">
        <v>0</v>
      </c>
      <c r="X4797">
        <v>86.541069058539705</v>
      </c>
      <c r="Y4797">
        <v>0</v>
      </c>
      <c r="Z4797">
        <v>0</v>
      </c>
      <c r="AA4797">
        <v>0</v>
      </c>
      <c r="AB4797">
        <v>0</v>
      </c>
      <c r="AC4797">
        <v>0</v>
      </c>
      <c r="AD4797">
        <v>0</v>
      </c>
      <c r="AE4797">
        <v>86.541069058539705</v>
      </c>
    </row>
    <row r="4798" spans="1:31" x14ac:dyDescent="0.25">
      <c r="A4798">
        <v>2073415</v>
      </c>
      <c r="B4798">
        <v>1</v>
      </c>
      <c r="C4798" t="s">
        <v>80</v>
      </c>
      <c r="D4798" t="s">
        <v>103</v>
      </c>
      <c r="E4798" t="s">
        <v>158</v>
      </c>
      <c r="F4798" t="s">
        <v>5697</v>
      </c>
      <c r="G4798" t="s">
        <v>160</v>
      </c>
      <c r="H4798" t="s">
        <v>143</v>
      </c>
      <c r="I4798" t="s">
        <v>135</v>
      </c>
      <c r="J4798" t="s">
        <v>136</v>
      </c>
      <c r="K4798" t="s">
        <v>137</v>
      </c>
      <c r="L4798" t="s">
        <v>13925</v>
      </c>
      <c r="M4798" t="s">
        <v>13926</v>
      </c>
      <c r="N4798">
        <v>1.418055555</v>
      </c>
      <c r="O4798">
        <v>0</v>
      </c>
      <c r="P4798">
        <v>3</v>
      </c>
      <c r="Q4798">
        <v>0</v>
      </c>
      <c r="R4798">
        <v>2</v>
      </c>
      <c r="S4798">
        <v>0</v>
      </c>
      <c r="T4798">
        <v>15</v>
      </c>
      <c r="U4798">
        <v>0</v>
      </c>
      <c r="V4798">
        <v>0</v>
      </c>
      <c r="W4798">
        <v>0</v>
      </c>
      <c r="X4798">
        <v>0.6923307719661006</v>
      </c>
      <c r="Y4798">
        <v>0</v>
      </c>
      <c r="Z4798">
        <v>0.82092361189553997</v>
      </c>
      <c r="AA4798">
        <v>0</v>
      </c>
      <c r="AB4798">
        <v>5.4541211624320374</v>
      </c>
      <c r="AC4798">
        <v>0</v>
      </c>
      <c r="AD4798">
        <v>0</v>
      </c>
      <c r="AE4798">
        <v>6.9673755462936775</v>
      </c>
    </row>
    <row r="4799" spans="1:31" x14ac:dyDescent="0.25">
      <c r="A4799">
        <v>2073392</v>
      </c>
      <c r="B4799">
        <v>1</v>
      </c>
      <c r="C4799" t="s">
        <v>80</v>
      </c>
      <c r="D4799" t="s">
        <v>90</v>
      </c>
      <c r="E4799" t="s">
        <v>505</v>
      </c>
      <c r="F4799" t="s">
        <v>13927</v>
      </c>
      <c r="G4799" t="s">
        <v>569</v>
      </c>
      <c r="H4799" t="s">
        <v>143</v>
      </c>
      <c r="I4799" t="s">
        <v>135</v>
      </c>
      <c r="J4799" t="s">
        <v>136</v>
      </c>
      <c r="K4799" t="s">
        <v>137</v>
      </c>
      <c r="L4799" t="s">
        <v>13928</v>
      </c>
      <c r="M4799" t="s">
        <v>13929</v>
      </c>
      <c r="N4799">
        <v>3.3975</v>
      </c>
      <c r="O4799">
        <v>0</v>
      </c>
      <c r="P4799">
        <v>79</v>
      </c>
      <c r="Q4799">
        <v>0</v>
      </c>
      <c r="R4799">
        <v>0</v>
      </c>
      <c r="S4799">
        <v>0</v>
      </c>
      <c r="T4799">
        <v>15</v>
      </c>
      <c r="U4799">
        <v>0</v>
      </c>
      <c r="V4799">
        <v>0</v>
      </c>
      <c r="W4799">
        <v>0</v>
      </c>
      <c r="X4799">
        <v>52.019169980555432</v>
      </c>
      <c r="Y4799">
        <v>0</v>
      </c>
      <c r="Z4799">
        <v>0</v>
      </c>
      <c r="AA4799">
        <v>0</v>
      </c>
      <c r="AB4799">
        <v>83.171522981246937</v>
      </c>
      <c r="AC4799">
        <v>0</v>
      </c>
      <c r="AD4799">
        <v>0</v>
      </c>
      <c r="AE4799">
        <v>135.19069296180237</v>
      </c>
    </row>
    <row r="4800" spans="1:31" x14ac:dyDescent="0.25">
      <c r="A4800">
        <v>2083937</v>
      </c>
      <c r="B4800">
        <v>1</v>
      </c>
      <c r="C4800" t="s">
        <v>81</v>
      </c>
      <c r="D4800" t="s">
        <v>128</v>
      </c>
      <c r="E4800" t="s">
        <v>158</v>
      </c>
      <c r="F4800" t="s">
        <v>13930</v>
      </c>
      <c r="G4800" t="s">
        <v>160</v>
      </c>
      <c r="H4800" t="s">
        <v>143</v>
      </c>
      <c r="I4800" t="s">
        <v>135</v>
      </c>
      <c r="J4800" t="s">
        <v>136</v>
      </c>
      <c r="K4800" t="s">
        <v>137</v>
      </c>
      <c r="L4800" t="s">
        <v>13931</v>
      </c>
      <c r="M4800" t="s">
        <v>13932</v>
      </c>
      <c r="N4800">
        <v>2.6186111109999999</v>
      </c>
      <c r="O4800">
        <v>0</v>
      </c>
      <c r="P4800">
        <v>143</v>
      </c>
      <c r="Q4800">
        <v>0</v>
      </c>
      <c r="R4800">
        <v>0</v>
      </c>
      <c r="S4800">
        <v>0</v>
      </c>
      <c r="T4800">
        <v>4</v>
      </c>
      <c r="U4800">
        <v>0</v>
      </c>
      <c r="V4800">
        <v>0</v>
      </c>
      <c r="W4800">
        <v>0</v>
      </c>
      <c r="X4800">
        <v>73.743810604613429</v>
      </c>
      <c r="Y4800">
        <v>0</v>
      </c>
      <c r="Z4800">
        <v>0</v>
      </c>
      <c r="AA4800">
        <v>0</v>
      </c>
      <c r="AB4800">
        <v>4.0590840003984408</v>
      </c>
      <c r="AC4800">
        <v>0</v>
      </c>
      <c r="AD4800">
        <v>0</v>
      </c>
      <c r="AE4800">
        <v>77.802894605011872</v>
      </c>
    </row>
    <row r="4801" spans="1:31" x14ac:dyDescent="0.25">
      <c r="A4801">
        <v>2083914</v>
      </c>
      <c r="B4801">
        <v>1</v>
      </c>
      <c r="C4801" t="s">
        <v>80</v>
      </c>
      <c r="D4801" t="s">
        <v>94</v>
      </c>
      <c r="E4801" t="s">
        <v>140</v>
      </c>
      <c r="F4801" t="s">
        <v>13933</v>
      </c>
      <c r="G4801" t="s">
        <v>142</v>
      </c>
      <c r="H4801" t="s">
        <v>143</v>
      </c>
      <c r="I4801" t="s">
        <v>135</v>
      </c>
      <c r="J4801" t="s">
        <v>136</v>
      </c>
      <c r="K4801" t="s">
        <v>137</v>
      </c>
      <c r="L4801" t="s">
        <v>13934</v>
      </c>
      <c r="M4801" t="s">
        <v>13935</v>
      </c>
      <c r="N4801">
        <v>3.7475000000000001</v>
      </c>
      <c r="O4801">
        <v>0</v>
      </c>
      <c r="P4801">
        <v>0</v>
      </c>
      <c r="Q4801">
        <v>0</v>
      </c>
      <c r="R4801">
        <v>21</v>
      </c>
      <c r="S4801">
        <v>0</v>
      </c>
      <c r="T4801">
        <v>0</v>
      </c>
      <c r="U4801">
        <v>0</v>
      </c>
      <c r="V4801">
        <v>0</v>
      </c>
      <c r="W4801">
        <v>0</v>
      </c>
      <c r="X4801">
        <v>0</v>
      </c>
      <c r="Y4801">
        <v>0</v>
      </c>
      <c r="Z4801">
        <v>59.744190231554754</v>
      </c>
      <c r="AA4801">
        <v>0</v>
      </c>
      <c r="AB4801">
        <v>0</v>
      </c>
      <c r="AC4801">
        <v>0</v>
      </c>
      <c r="AD4801">
        <v>0</v>
      </c>
      <c r="AE4801">
        <v>59.744190231554754</v>
      </c>
    </row>
    <row r="4802" spans="1:31" x14ac:dyDescent="0.25">
      <c r="A4802">
        <v>2073584</v>
      </c>
      <c r="B4802">
        <v>1</v>
      </c>
      <c r="C4802" t="s">
        <v>80</v>
      </c>
      <c r="D4802" t="s">
        <v>95</v>
      </c>
      <c r="E4802" t="s">
        <v>146</v>
      </c>
      <c r="F4802" t="s">
        <v>13936</v>
      </c>
      <c r="G4802" t="s">
        <v>133</v>
      </c>
      <c r="H4802" t="s">
        <v>134</v>
      </c>
      <c r="I4802" t="s">
        <v>135</v>
      </c>
      <c r="J4802" t="s">
        <v>136</v>
      </c>
      <c r="K4802" t="s">
        <v>137</v>
      </c>
      <c r="L4802" t="s">
        <v>13937</v>
      </c>
      <c r="M4802" t="s">
        <v>13938</v>
      </c>
      <c r="N4802">
        <v>0.108333333</v>
      </c>
      <c r="O4802">
        <v>3</v>
      </c>
      <c r="P4802">
        <v>390</v>
      </c>
      <c r="Q4802">
        <v>7</v>
      </c>
      <c r="R4802">
        <v>2</v>
      </c>
      <c r="S4802">
        <v>30</v>
      </c>
      <c r="T4802">
        <v>15</v>
      </c>
      <c r="U4802">
        <v>4</v>
      </c>
      <c r="V4802">
        <v>0</v>
      </c>
      <c r="W4802">
        <v>0.10807584376376667</v>
      </c>
      <c r="X4802">
        <v>9.4264765569455022</v>
      </c>
      <c r="Y4802">
        <v>13.826289060128783</v>
      </c>
      <c r="Z4802">
        <v>0.17865914530360003</v>
      </c>
      <c r="AA4802">
        <v>47.476879028467636</v>
      </c>
      <c r="AB4802">
        <v>1.0025149067764998</v>
      </c>
      <c r="AC4802">
        <v>50.329788655220753</v>
      </c>
      <c r="AD4802">
        <v>0</v>
      </c>
      <c r="AE4802">
        <v>122.34868319660654</v>
      </c>
    </row>
    <row r="4803" spans="1:31" x14ac:dyDescent="0.25">
      <c r="A4803">
        <v>2073369</v>
      </c>
      <c r="B4803">
        <v>1</v>
      </c>
      <c r="C4803" t="s">
        <v>81</v>
      </c>
      <c r="D4803" t="s">
        <v>112</v>
      </c>
      <c r="E4803" t="s">
        <v>169</v>
      </c>
      <c r="F4803" t="s">
        <v>13939</v>
      </c>
      <c r="G4803" t="s">
        <v>133</v>
      </c>
      <c r="H4803" t="s">
        <v>134</v>
      </c>
      <c r="I4803" t="s">
        <v>135</v>
      </c>
      <c r="J4803" t="s">
        <v>136</v>
      </c>
      <c r="K4803" t="s">
        <v>137</v>
      </c>
      <c r="L4803" t="s">
        <v>13940</v>
      </c>
      <c r="M4803" t="s">
        <v>13941</v>
      </c>
      <c r="N4803">
        <v>1.5133333330000001</v>
      </c>
      <c r="O4803">
        <v>0</v>
      </c>
      <c r="P4803">
        <v>32</v>
      </c>
      <c r="Q4803">
        <v>0</v>
      </c>
      <c r="R4803">
        <v>28</v>
      </c>
      <c r="S4803">
        <v>0</v>
      </c>
      <c r="T4803">
        <v>0</v>
      </c>
      <c r="U4803">
        <v>0</v>
      </c>
      <c r="V4803">
        <v>0</v>
      </c>
      <c r="W4803">
        <v>0</v>
      </c>
      <c r="X4803">
        <v>7.9596430315221234</v>
      </c>
      <c r="Y4803">
        <v>0</v>
      </c>
      <c r="Z4803">
        <v>12.537160226135628</v>
      </c>
      <c r="AA4803">
        <v>0</v>
      </c>
      <c r="AB4803">
        <v>0</v>
      </c>
      <c r="AC4803">
        <v>0</v>
      </c>
      <c r="AD4803">
        <v>0</v>
      </c>
      <c r="AE4803">
        <v>20.496803257657753</v>
      </c>
    </row>
    <row r="4804" spans="1:31" x14ac:dyDescent="0.25">
      <c r="A4804">
        <v>2073083</v>
      </c>
      <c r="B4804">
        <v>1</v>
      </c>
      <c r="C4804" t="s">
        <v>81</v>
      </c>
      <c r="D4804" t="s">
        <v>112</v>
      </c>
      <c r="E4804" t="s">
        <v>169</v>
      </c>
      <c r="F4804" t="s">
        <v>13942</v>
      </c>
      <c r="G4804" t="s">
        <v>273</v>
      </c>
      <c r="H4804" t="s">
        <v>134</v>
      </c>
      <c r="I4804" t="s">
        <v>135</v>
      </c>
      <c r="J4804" t="s">
        <v>136</v>
      </c>
      <c r="K4804" t="s">
        <v>155</v>
      </c>
      <c r="L4804" t="s">
        <v>13943</v>
      </c>
      <c r="M4804" t="s">
        <v>13944</v>
      </c>
      <c r="N4804">
        <v>7.7987925000000002</v>
      </c>
      <c r="O4804">
        <v>0</v>
      </c>
      <c r="P4804">
        <v>637</v>
      </c>
      <c r="Q4804">
        <v>5</v>
      </c>
      <c r="R4804">
        <v>99</v>
      </c>
      <c r="S4804">
        <v>3</v>
      </c>
      <c r="T4804">
        <v>21</v>
      </c>
      <c r="U4804">
        <v>1</v>
      </c>
      <c r="V4804">
        <v>0</v>
      </c>
      <c r="W4804">
        <v>0</v>
      </c>
      <c r="X4804">
        <v>617.74250681709668</v>
      </c>
      <c r="Y4804">
        <v>159.33282986425183</v>
      </c>
      <c r="Z4804">
        <v>204.28718292557338</v>
      </c>
      <c r="AA4804">
        <v>39.956915503710015</v>
      </c>
      <c r="AB4804">
        <v>62.973319246780953</v>
      </c>
      <c r="AC4804">
        <v>1416.5699507882546</v>
      </c>
      <c r="AD4804">
        <v>0</v>
      </c>
      <c r="AE4804">
        <v>2500.8627051456674</v>
      </c>
    </row>
    <row r="4805" spans="1:31" x14ac:dyDescent="0.25">
      <c r="A4805">
        <v>2084052</v>
      </c>
      <c r="B4805">
        <v>1</v>
      </c>
      <c r="C4805" t="s">
        <v>80</v>
      </c>
      <c r="D4805" t="s">
        <v>109</v>
      </c>
      <c r="E4805" t="s">
        <v>158</v>
      </c>
      <c r="F4805" t="s">
        <v>13945</v>
      </c>
      <c r="G4805" t="s">
        <v>1283</v>
      </c>
      <c r="H4805" t="s">
        <v>143</v>
      </c>
      <c r="I4805" t="s">
        <v>135</v>
      </c>
      <c r="J4805" t="s">
        <v>136</v>
      </c>
      <c r="K4805" t="s">
        <v>137</v>
      </c>
      <c r="L4805" t="s">
        <v>13946</v>
      </c>
      <c r="M4805" t="s">
        <v>13947</v>
      </c>
      <c r="N4805">
        <v>2.9869444440000001</v>
      </c>
      <c r="O4805">
        <v>0</v>
      </c>
      <c r="P4805">
        <v>8</v>
      </c>
      <c r="Q4805">
        <v>0</v>
      </c>
      <c r="R4805">
        <v>1</v>
      </c>
      <c r="S4805">
        <v>0</v>
      </c>
      <c r="T4805">
        <v>2</v>
      </c>
      <c r="U4805">
        <v>0</v>
      </c>
      <c r="V4805">
        <v>0</v>
      </c>
      <c r="W4805">
        <v>0</v>
      </c>
      <c r="X4805">
        <v>4.4161967498183605</v>
      </c>
      <c r="Y4805">
        <v>0</v>
      </c>
      <c r="Z4805">
        <v>7.6421589007977783E-2</v>
      </c>
      <c r="AA4805">
        <v>0</v>
      </c>
      <c r="AB4805">
        <v>0.12740004452744055</v>
      </c>
      <c r="AC4805">
        <v>0</v>
      </c>
      <c r="AD4805">
        <v>0</v>
      </c>
      <c r="AE4805">
        <v>4.620018383353778</v>
      </c>
    </row>
    <row r="4806" spans="1:31" x14ac:dyDescent="0.25">
      <c r="A4806">
        <v>2073031</v>
      </c>
      <c r="B4806">
        <v>1</v>
      </c>
      <c r="C4806" t="s">
        <v>81</v>
      </c>
      <c r="D4806" t="s">
        <v>115</v>
      </c>
      <c r="E4806" t="s">
        <v>169</v>
      </c>
      <c r="F4806" t="s">
        <v>13948</v>
      </c>
      <c r="G4806" t="s">
        <v>133</v>
      </c>
      <c r="H4806" t="s">
        <v>134</v>
      </c>
      <c r="I4806" t="s">
        <v>259</v>
      </c>
      <c r="J4806" t="s">
        <v>136</v>
      </c>
      <c r="K4806" t="s">
        <v>137</v>
      </c>
      <c r="L4806" t="s">
        <v>13949</v>
      </c>
      <c r="M4806" t="s">
        <v>13950</v>
      </c>
      <c r="N4806">
        <v>1.4999999999999999E-2</v>
      </c>
      <c r="O4806">
        <v>0</v>
      </c>
      <c r="P4806">
        <v>836</v>
      </c>
      <c r="Q4806">
        <v>2</v>
      </c>
      <c r="R4806">
        <v>95</v>
      </c>
      <c r="S4806">
        <v>1</v>
      </c>
      <c r="T4806">
        <v>52</v>
      </c>
      <c r="U4806">
        <v>0</v>
      </c>
      <c r="V4806">
        <v>0</v>
      </c>
      <c r="W4806">
        <v>0</v>
      </c>
      <c r="X4806">
        <v>1.7014767513219011</v>
      </c>
      <c r="Y4806">
        <v>0.22225061913991501</v>
      </c>
      <c r="Z4806">
        <v>0.49331953794599998</v>
      </c>
      <c r="AA4806">
        <v>0</v>
      </c>
      <c r="AB4806">
        <v>0.27957788344649986</v>
      </c>
      <c r="AC4806">
        <v>0</v>
      </c>
      <c r="AD4806">
        <v>0</v>
      </c>
      <c r="AE4806">
        <v>2.6966247918543158</v>
      </c>
    </row>
    <row r="4807" spans="1:31" x14ac:dyDescent="0.25">
      <c r="A4807">
        <v>2073329</v>
      </c>
      <c r="B4807">
        <v>1</v>
      </c>
      <c r="C4807" t="s">
        <v>80</v>
      </c>
      <c r="D4807" t="s">
        <v>97</v>
      </c>
      <c r="E4807" t="s">
        <v>146</v>
      </c>
      <c r="F4807" t="s">
        <v>8137</v>
      </c>
      <c r="G4807" t="s">
        <v>133</v>
      </c>
      <c r="H4807" t="s">
        <v>134</v>
      </c>
      <c r="I4807" t="s">
        <v>135</v>
      </c>
      <c r="J4807" t="s">
        <v>136</v>
      </c>
      <c r="K4807" t="s">
        <v>137</v>
      </c>
      <c r="L4807" t="s">
        <v>13951</v>
      </c>
      <c r="M4807" t="s">
        <v>13952</v>
      </c>
      <c r="N4807">
        <v>0.96361111099999996</v>
      </c>
      <c r="O4807">
        <v>0</v>
      </c>
      <c r="P4807">
        <v>248</v>
      </c>
      <c r="Q4807">
        <v>0</v>
      </c>
      <c r="R4807">
        <v>27</v>
      </c>
      <c r="S4807">
        <v>1</v>
      </c>
      <c r="T4807">
        <v>14</v>
      </c>
      <c r="U4807">
        <v>1</v>
      </c>
      <c r="V4807">
        <v>0</v>
      </c>
      <c r="W4807">
        <v>0</v>
      </c>
      <c r="X4807">
        <v>50.610142826841155</v>
      </c>
      <c r="Y4807">
        <v>0</v>
      </c>
      <c r="Z4807">
        <v>6.6746516640231643</v>
      </c>
      <c r="AA4807">
        <v>15.352028452747547</v>
      </c>
      <c r="AB4807">
        <v>17.380845845279524</v>
      </c>
      <c r="AC4807">
        <v>41.234510733033737</v>
      </c>
      <c r="AD4807">
        <v>0</v>
      </c>
      <c r="AE4807">
        <v>131.25217952192511</v>
      </c>
    </row>
    <row r="4808" spans="1:31" x14ac:dyDescent="0.25">
      <c r="A4808">
        <v>2083906</v>
      </c>
      <c r="B4808">
        <v>1</v>
      </c>
      <c r="C4808" t="s">
        <v>81</v>
      </c>
      <c r="D4808" t="s">
        <v>112</v>
      </c>
      <c r="E4808" t="s">
        <v>158</v>
      </c>
      <c r="F4808" t="s">
        <v>8482</v>
      </c>
      <c r="G4808" t="s">
        <v>1283</v>
      </c>
      <c r="H4808" t="s">
        <v>143</v>
      </c>
      <c r="I4808" t="s">
        <v>135</v>
      </c>
      <c r="J4808" t="s">
        <v>136</v>
      </c>
      <c r="K4808" t="s">
        <v>137</v>
      </c>
      <c r="L4808" t="s">
        <v>13953</v>
      </c>
      <c r="M4808" t="s">
        <v>13954</v>
      </c>
      <c r="N4808">
        <v>2.0041666660000002</v>
      </c>
      <c r="O4808">
        <v>0</v>
      </c>
      <c r="P4808">
        <v>19</v>
      </c>
      <c r="Q4808">
        <v>0</v>
      </c>
      <c r="R4808">
        <v>1</v>
      </c>
      <c r="S4808">
        <v>0</v>
      </c>
      <c r="T4808">
        <v>2</v>
      </c>
      <c r="U4808">
        <v>0</v>
      </c>
      <c r="V4808">
        <v>0</v>
      </c>
      <c r="W4808">
        <v>0</v>
      </c>
      <c r="X4808">
        <v>10.51522794358476</v>
      </c>
      <c r="Y4808">
        <v>0</v>
      </c>
      <c r="Z4808">
        <v>0.20335260307098668</v>
      </c>
      <c r="AA4808">
        <v>0</v>
      </c>
      <c r="AB4808">
        <v>0.4006630199682375</v>
      </c>
      <c r="AC4808">
        <v>0</v>
      </c>
      <c r="AD4808">
        <v>0</v>
      </c>
      <c r="AE4808">
        <v>11.119243566623986</v>
      </c>
    </row>
    <row r="4809" spans="1:31" x14ac:dyDescent="0.25">
      <c r="A4809">
        <v>2083977</v>
      </c>
      <c r="B4809">
        <v>1</v>
      </c>
      <c r="C4809" t="s">
        <v>80</v>
      </c>
      <c r="D4809" t="s">
        <v>84</v>
      </c>
      <c r="E4809" t="s">
        <v>505</v>
      </c>
      <c r="F4809" t="s">
        <v>13955</v>
      </c>
      <c r="G4809" t="s">
        <v>569</v>
      </c>
      <c r="H4809" t="s">
        <v>143</v>
      </c>
      <c r="I4809" t="s">
        <v>135</v>
      </c>
      <c r="J4809" t="s">
        <v>136</v>
      </c>
      <c r="K4809" t="s">
        <v>137</v>
      </c>
      <c r="L4809" t="s">
        <v>13956</v>
      </c>
      <c r="M4809" t="s">
        <v>13957</v>
      </c>
      <c r="N4809">
        <v>2.3169444440000002</v>
      </c>
      <c r="O4809">
        <v>0</v>
      </c>
      <c r="P4809">
        <v>42</v>
      </c>
      <c r="Q4809">
        <v>0</v>
      </c>
      <c r="R4809">
        <v>0</v>
      </c>
      <c r="S4809">
        <v>0</v>
      </c>
      <c r="T4809">
        <v>3</v>
      </c>
      <c r="U4809">
        <v>0</v>
      </c>
      <c r="V4809">
        <v>0</v>
      </c>
      <c r="W4809">
        <v>0</v>
      </c>
      <c r="X4809">
        <v>22.269921944371383</v>
      </c>
      <c r="Y4809">
        <v>0</v>
      </c>
      <c r="Z4809">
        <v>0</v>
      </c>
      <c r="AA4809">
        <v>0</v>
      </c>
      <c r="AB4809">
        <v>3.6092224144977099</v>
      </c>
      <c r="AC4809">
        <v>0</v>
      </c>
      <c r="AD4809">
        <v>0</v>
      </c>
      <c r="AE4809">
        <v>25.879144358869091</v>
      </c>
    </row>
    <row r="4810" spans="1:31" x14ac:dyDescent="0.25">
      <c r="A4810">
        <v>2073137</v>
      </c>
      <c r="B4810">
        <v>1</v>
      </c>
      <c r="C4810" t="s">
        <v>81</v>
      </c>
      <c r="D4810" t="s">
        <v>127</v>
      </c>
      <c r="E4810" t="s">
        <v>140</v>
      </c>
      <c r="F4810" t="s">
        <v>13958</v>
      </c>
      <c r="G4810" t="s">
        <v>142</v>
      </c>
      <c r="H4810" t="s">
        <v>143</v>
      </c>
      <c r="I4810" t="s">
        <v>135</v>
      </c>
      <c r="J4810" t="s">
        <v>136</v>
      </c>
      <c r="K4810" t="s">
        <v>137</v>
      </c>
      <c r="L4810" t="s">
        <v>13959</v>
      </c>
      <c r="M4810" t="s">
        <v>13960</v>
      </c>
      <c r="N4810">
        <v>4.7372222219999998</v>
      </c>
      <c r="O4810">
        <v>0</v>
      </c>
      <c r="P4810">
        <v>0</v>
      </c>
      <c r="Q4810">
        <v>0</v>
      </c>
      <c r="R4810">
        <v>3</v>
      </c>
      <c r="S4810">
        <v>0</v>
      </c>
      <c r="T4810">
        <v>1</v>
      </c>
      <c r="U4810">
        <v>0</v>
      </c>
      <c r="V4810">
        <v>0</v>
      </c>
      <c r="W4810">
        <v>0</v>
      </c>
      <c r="X4810">
        <v>0</v>
      </c>
      <c r="Y4810">
        <v>0</v>
      </c>
      <c r="Z4810">
        <v>0.10410245650668001</v>
      </c>
      <c r="AA4810">
        <v>0</v>
      </c>
      <c r="AB4810">
        <v>6.3469140988836168</v>
      </c>
      <c r="AC4810">
        <v>0</v>
      </c>
      <c r="AD4810">
        <v>0</v>
      </c>
      <c r="AE4810">
        <v>6.4510165553902965</v>
      </c>
    </row>
    <row r="4811" spans="1:31" x14ac:dyDescent="0.25">
      <c r="A4811">
        <v>2083671</v>
      </c>
      <c r="B4811">
        <v>1</v>
      </c>
      <c r="C4811" t="s">
        <v>80</v>
      </c>
      <c r="D4811" t="s">
        <v>94</v>
      </c>
      <c r="E4811" t="s">
        <v>146</v>
      </c>
      <c r="F4811" t="s">
        <v>13961</v>
      </c>
      <c r="G4811" t="s">
        <v>133</v>
      </c>
      <c r="H4811" t="s">
        <v>134</v>
      </c>
      <c r="I4811" t="s">
        <v>135</v>
      </c>
      <c r="J4811" t="s">
        <v>136</v>
      </c>
      <c r="K4811" t="s">
        <v>137</v>
      </c>
      <c r="L4811" t="s">
        <v>13962</v>
      </c>
      <c r="M4811" t="s">
        <v>13963</v>
      </c>
      <c r="N4811">
        <v>1.0830555550000001</v>
      </c>
      <c r="O4811">
        <v>0</v>
      </c>
      <c r="P4811">
        <v>124</v>
      </c>
      <c r="Q4811">
        <v>0</v>
      </c>
      <c r="R4811">
        <v>7</v>
      </c>
      <c r="S4811">
        <v>13</v>
      </c>
      <c r="T4811">
        <v>18</v>
      </c>
      <c r="U4811">
        <v>4</v>
      </c>
      <c r="V4811">
        <v>0</v>
      </c>
      <c r="W4811">
        <v>0</v>
      </c>
      <c r="X4811">
        <v>25.838808221218791</v>
      </c>
      <c r="Y4811">
        <v>0</v>
      </c>
      <c r="Z4811">
        <v>4.2267099154410692</v>
      </c>
      <c r="AA4811">
        <v>194.61482294371467</v>
      </c>
      <c r="AB4811">
        <v>15.759347266524124</v>
      </c>
      <c r="AC4811">
        <v>1436.6235665253566</v>
      </c>
      <c r="AD4811">
        <v>0</v>
      </c>
      <c r="AE4811">
        <v>1677.0632548722554</v>
      </c>
    </row>
    <row r="4812" spans="1:31" x14ac:dyDescent="0.25">
      <c r="A4812">
        <v>2083863</v>
      </c>
      <c r="B4812">
        <v>1</v>
      </c>
      <c r="C4812" t="s">
        <v>80</v>
      </c>
      <c r="D4812" t="s">
        <v>89</v>
      </c>
      <c r="E4812" t="s">
        <v>158</v>
      </c>
      <c r="F4812" t="s">
        <v>13964</v>
      </c>
      <c r="G4812" t="s">
        <v>160</v>
      </c>
      <c r="H4812" t="s">
        <v>143</v>
      </c>
      <c r="I4812" t="s">
        <v>135</v>
      </c>
      <c r="J4812" t="s">
        <v>136</v>
      </c>
      <c r="K4812" t="s">
        <v>137</v>
      </c>
      <c r="L4812" t="s">
        <v>13965</v>
      </c>
      <c r="M4812" t="s">
        <v>13966</v>
      </c>
      <c r="N4812">
        <v>2.71</v>
      </c>
      <c r="O4812">
        <v>0</v>
      </c>
      <c r="P4812">
        <v>1</v>
      </c>
      <c r="Q4812">
        <v>0</v>
      </c>
      <c r="R4812">
        <v>4</v>
      </c>
      <c r="S4812">
        <v>0</v>
      </c>
      <c r="T4812">
        <v>1</v>
      </c>
      <c r="U4812">
        <v>0</v>
      </c>
      <c r="V4812">
        <v>0</v>
      </c>
      <c r="W4812">
        <v>0</v>
      </c>
      <c r="X4812">
        <v>3.5604208019012482</v>
      </c>
      <c r="Y4812">
        <v>0</v>
      </c>
      <c r="Z4812">
        <v>14.090192274098118</v>
      </c>
      <c r="AA4812">
        <v>0</v>
      </c>
      <c r="AB4812">
        <v>1.1107764829164166</v>
      </c>
      <c r="AC4812">
        <v>0</v>
      </c>
      <c r="AD4812">
        <v>0</v>
      </c>
      <c r="AE4812">
        <v>18.761389558915784</v>
      </c>
    </row>
    <row r="4813" spans="1:31" x14ac:dyDescent="0.25">
      <c r="A4813">
        <v>2083691</v>
      </c>
      <c r="B4813">
        <v>1</v>
      </c>
      <c r="C4813" t="s">
        <v>80</v>
      </c>
      <c r="D4813" t="s">
        <v>96</v>
      </c>
      <c r="E4813" t="s">
        <v>177</v>
      </c>
      <c r="F4813" t="s">
        <v>13967</v>
      </c>
      <c r="G4813" t="s">
        <v>183</v>
      </c>
      <c r="H4813" t="s">
        <v>143</v>
      </c>
      <c r="I4813" t="s">
        <v>135</v>
      </c>
      <c r="J4813" t="s">
        <v>136</v>
      </c>
      <c r="K4813" t="s">
        <v>137</v>
      </c>
      <c r="L4813" t="s">
        <v>13968</v>
      </c>
      <c r="M4813" t="s">
        <v>13969</v>
      </c>
      <c r="N4813">
        <v>4.5952777769999997</v>
      </c>
      <c r="O4813">
        <v>0</v>
      </c>
      <c r="P4813">
        <v>1</v>
      </c>
      <c r="Q4813">
        <v>0</v>
      </c>
      <c r="R4813">
        <v>0</v>
      </c>
      <c r="S4813">
        <v>0</v>
      </c>
      <c r="T4813">
        <v>0</v>
      </c>
      <c r="U4813">
        <v>0</v>
      </c>
      <c r="V4813">
        <v>0</v>
      </c>
      <c r="W4813">
        <v>0</v>
      </c>
      <c r="X4813">
        <v>2.5514955315212262</v>
      </c>
      <c r="Y4813">
        <v>0</v>
      </c>
      <c r="Z4813">
        <v>0</v>
      </c>
      <c r="AA4813">
        <v>0</v>
      </c>
      <c r="AB4813">
        <v>0</v>
      </c>
      <c r="AC4813">
        <v>0</v>
      </c>
      <c r="AD4813">
        <v>0</v>
      </c>
      <c r="AE4813">
        <v>2.5514955315212262</v>
      </c>
    </row>
    <row r="4814" spans="1:31" x14ac:dyDescent="0.25">
      <c r="A4814">
        <v>2083840</v>
      </c>
      <c r="B4814">
        <v>1</v>
      </c>
      <c r="C4814" t="s">
        <v>80</v>
      </c>
      <c r="D4814" t="s">
        <v>85</v>
      </c>
      <c r="E4814" t="s">
        <v>169</v>
      </c>
      <c r="F4814" t="s">
        <v>13970</v>
      </c>
      <c r="G4814" t="s">
        <v>1085</v>
      </c>
      <c r="H4814" t="s">
        <v>134</v>
      </c>
      <c r="I4814" t="s">
        <v>135</v>
      </c>
      <c r="J4814" t="s">
        <v>136</v>
      </c>
      <c r="K4814" t="s">
        <v>137</v>
      </c>
      <c r="L4814" t="s">
        <v>13971</v>
      </c>
      <c r="M4814" t="s">
        <v>13972</v>
      </c>
      <c r="N4814">
        <v>2.6177777770000001</v>
      </c>
      <c r="O4814">
        <v>0</v>
      </c>
      <c r="P4814">
        <v>437</v>
      </c>
      <c r="Q4814">
        <v>0</v>
      </c>
      <c r="R4814">
        <v>0</v>
      </c>
      <c r="S4814">
        <v>0</v>
      </c>
      <c r="T4814">
        <v>1</v>
      </c>
      <c r="U4814">
        <v>0</v>
      </c>
      <c r="V4814">
        <v>0</v>
      </c>
      <c r="W4814">
        <v>0</v>
      </c>
      <c r="X4814">
        <v>515.19936287416692</v>
      </c>
      <c r="Y4814">
        <v>0</v>
      </c>
      <c r="Z4814">
        <v>0</v>
      </c>
      <c r="AA4814">
        <v>0</v>
      </c>
      <c r="AB4814">
        <v>1.3283070134124437</v>
      </c>
      <c r="AC4814">
        <v>0</v>
      </c>
      <c r="AD4814">
        <v>0</v>
      </c>
      <c r="AE4814">
        <v>516.52766988757935</v>
      </c>
    </row>
    <row r="4815" spans="1:31" x14ac:dyDescent="0.25">
      <c r="A4815">
        <v>2083969</v>
      </c>
      <c r="B4815">
        <v>1</v>
      </c>
      <c r="C4815" t="s">
        <v>80</v>
      </c>
      <c r="D4815" t="s">
        <v>95</v>
      </c>
      <c r="E4815" t="s">
        <v>177</v>
      </c>
      <c r="F4815" t="s">
        <v>13973</v>
      </c>
      <c r="G4815" t="s">
        <v>183</v>
      </c>
      <c r="H4815" t="s">
        <v>143</v>
      </c>
      <c r="I4815" t="s">
        <v>135</v>
      </c>
      <c r="J4815" t="s">
        <v>136</v>
      </c>
      <c r="K4815" t="s">
        <v>137</v>
      </c>
      <c r="L4815" t="s">
        <v>13974</v>
      </c>
      <c r="M4815" t="s">
        <v>13975</v>
      </c>
      <c r="N4815">
        <v>1.6186111110000001</v>
      </c>
      <c r="O4815">
        <v>0</v>
      </c>
      <c r="P4815">
        <v>1</v>
      </c>
      <c r="Q4815">
        <v>0</v>
      </c>
      <c r="R4815">
        <v>0</v>
      </c>
      <c r="S4815">
        <v>0</v>
      </c>
      <c r="T4815">
        <v>0</v>
      </c>
      <c r="U4815">
        <v>0</v>
      </c>
      <c r="V4815">
        <v>0</v>
      </c>
      <c r="W4815">
        <v>0</v>
      </c>
      <c r="X4815">
        <v>0.4856846155406</v>
      </c>
      <c r="Y4815">
        <v>0</v>
      </c>
      <c r="Z4815">
        <v>0</v>
      </c>
      <c r="AA4815">
        <v>0</v>
      </c>
      <c r="AB4815">
        <v>0</v>
      </c>
      <c r="AC4815">
        <v>0</v>
      </c>
      <c r="AD4815">
        <v>0</v>
      </c>
      <c r="AE4815">
        <v>0.4856846155406</v>
      </c>
    </row>
    <row r="4816" spans="1:31" x14ac:dyDescent="0.25">
      <c r="A4816">
        <v>2073498</v>
      </c>
      <c r="B4816">
        <v>1</v>
      </c>
      <c r="C4816" t="s">
        <v>81</v>
      </c>
      <c r="D4816" t="s">
        <v>127</v>
      </c>
      <c r="E4816" t="s">
        <v>169</v>
      </c>
      <c r="F4816" t="s">
        <v>13976</v>
      </c>
      <c r="G4816" t="s">
        <v>133</v>
      </c>
      <c r="H4816" t="s">
        <v>134</v>
      </c>
      <c r="I4816" t="s">
        <v>259</v>
      </c>
      <c r="J4816" t="s">
        <v>136</v>
      </c>
      <c r="K4816" t="s">
        <v>137</v>
      </c>
      <c r="L4816" t="s">
        <v>13977</v>
      </c>
      <c r="M4816" t="s">
        <v>13978</v>
      </c>
      <c r="N4816">
        <v>2.3888888E-2</v>
      </c>
      <c r="O4816">
        <v>0</v>
      </c>
      <c r="P4816">
        <v>348</v>
      </c>
      <c r="Q4816">
        <v>0</v>
      </c>
      <c r="R4816">
        <v>18</v>
      </c>
      <c r="S4816">
        <v>0</v>
      </c>
      <c r="T4816">
        <v>37</v>
      </c>
      <c r="U4816">
        <v>0</v>
      </c>
      <c r="V4816">
        <v>0</v>
      </c>
      <c r="W4816">
        <v>0</v>
      </c>
      <c r="X4816">
        <v>1.8095132829536775</v>
      </c>
      <c r="Y4816">
        <v>0</v>
      </c>
      <c r="Z4816">
        <v>0.21095139408594171</v>
      </c>
      <c r="AA4816">
        <v>0</v>
      </c>
      <c r="AB4816">
        <v>0.56916654913104425</v>
      </c>
      <c r="AC4816">
        <v>0</v>
      </c>
      <c r="AD4816">
        <v>0</v>
      </c>
      <c r="AE4816">
        <v>2.5896312261706633</v>
      </c>
    </row>
    <row r="4817" spans="1:31" x14ac:dyDescent="0.25">
      <c r="A4817">
        <v>2084169</v>
      </c>
      <c r="B4817">
        <v>1</v>
      </c>
      <c r="C4817" t="s">
        <v>80</v>
      </c>
      <c r="D4817" t="s">
        <v>107</v>
      </c>
      <c r="E4817" t="s">
        <v>177</v>
      </c>
      <c r="F4817" t="s">
        <v>13979</v>
      </c>
      <c r="G4817" t="s">
        <v>196</v>
      </c>
      <c r="H4817" t="s">
        <v>143</v>
      </c>
      <c r="I4817" t="s">
        <v>135</v>
      </c>
      <c r="J4817" t="s">
        <v>136</v>
      </c>
      <c r="K4817" t="s">
        <v>137</v>
      </c>
      <c r="L4817" t="s">
        <v>13980</v>
      </c>
      <c r="M4817" t="s">
        <v>13981</v>
      </c>
      <c r="N4817">
        <v>4.4919444439999996</v>
      </c>
      <c r="O4817">
        <v>0</v>
      </c>
      <c r="P4817">
        <v>0</v>
      </c>
      <c r="Q4817">
        <v>0</v>
      </c>
      <c r="R4817">
        <v>0</v>
      </c>
      <c r="S4817">
        <v>0</v>
      </c>
      <c r="T4817">
        <v>1</v>
      </c>
      <c r="U4817">
        <v>0</v>
      </c>
      <c r="V4817">
        <v>0</v>
      </c>
      <c r="W4817">
        <v>0</v>
      </c>
      <c r="X4817">
        <v>0</v>
      </c>
      <c r="Y4817">
        <v>0</v>
      </c>
      <c r="Z4817">
        <v>0</v>
      </c>
      <c r="AA4817">
        <v>0</v>
      </c>
      <c r="AB4817">
        <v>1.04968190836278</v>
      </c>
      <c r="AC4817">
        <v>0</v>
      </c>
      <c r="AD4817">
        <v>0</v>
      </c>
      <c r="AE4817">
        <v>1.04968190836278</v>
      </c>
    </row>
    <row r="4818" spans="1:31" x14ac:dyDescent="0.25">
      <c r="A4818">
        <v>2083777</v>
      </c>
      <c r="B4818">
        <v>1</v>
      </c>
      <c r="C4818" t="s">
        <v>81</v>
      </c>
      <c r="D4818" t="s">
        <v>118</v>
      </c>
      <c r="E4818" t="s">
        <v>158</v>
      </c>
      <c r="F4818" t="s">
        <v>13982</v>
      </c>
      <c r="G4818" t="s">
        <v>160</v>
      </c>
      <c r="H4818" t="s">
        <v>143</v>
      </c>
      <c r="I4818" t="s">
        <v>135</v>
      </c>
      <c r="J4818" t="s">
        <v>136</v>
      </c>
      <c r="K4818" t="s">
        <v>137</v>
      </c>
      <c r="L4818" t="s">
        <v>13983</v>
      </c>
      <c r="M4818" t="s">
        <v>13984</v>
      </c>
      <c r="N4818">
        <v>1.811388888</v>
      </c>
      <c r="O4818">
        <v>0</v>
      </c>
      <c r="P4818">
        <v>6</v>
      </c>
      <c r="Q4818">
        <v>0</v>
      </c>
      <c r="R4818">
        <v>2</v>
      </c>
      <c r="S4818">
        <v>0</v>
      </c>
      <c r="T4818">
        <v>4</v>
      </c>
      <c r="U4818">
        <v>0</v>
      </c>
      <c r="V4818">
        <v>0</v>
      </c>
      <c r="W4818">
        <v>0</v>
      </c>
      <c r="X4818">
        <v>20.99841843405158</v>
      </c>
      <c r="Y4818">
        <v>0</v>
      </c>
      <c r="Z4818">
        <v>7.5764104654658837</v>
      </c>
      <c r="AA4818">
        <v>0</v>
      </c>
      <c r="AB4818">
        <v>4.7435114120529835</v>
      </c>
      <c r="AC4818">
        <v>0</v>
      </c>
      <c r="AD4818">
        <v>0</v>
      </c>
      <c r="AE4818">
        <v>33.318340311570445</v>
      </c>
    </row>
    <row r="4819" spans="1:31" x14ac:dyDescent="0.25">
      <c r="A4819">
        <v>2073435</v>
      </c>
      <c r="B4819">
        <v>1</v>
      </c>
      <c r="C4819" t="s">
        <v>81</v>
      </c>
      <c r="D4819" t="s">
        <v>125</v>
      </c>
      <c r="E4819" t="s">
        <v>131</v>
      </c>
      <c r="F4819" t="s">
        <v>13985</v>
      </c>
      <c r="G4819" t="s">
        <v>133</v>
      </c>
      <c r="H4819" t="s">
        <v>134</v>
      </c>
      <c r="I4819" t="s">
        <v>135</v>
      </c>
      <c r="J4819" t="s">
        <v>136</v>
      </c>
      <c r="K4819" t="s">
        <v>137</v>
      </c>
      <c r="L4819" t="s">
        <v>13986</v>
      </c>
      <c r="M4819" t="s">
        <v>13987</v>
      </c>
      <c r="N4819">
        <v>0.60833333300000003</v>
      </c>
      <c r="O4819">
        <v>0</v>
      </c>
      <c r="P4819">
        <v>317</v>
      </c>
      <c r="Q4819">
        <v>2</v>
      </c>
      <c r="R4819">
        <v>3</v>
      </c>
      <c r="S4819">
        <v>1</v>
      </c>
      <c r="T4819">
        <v>18</v>
      </c>
      <c r="U4819">
        <v>0</v>
      </c>
      <c r="V4819">
        <v>0</v>
      </c>
      <c r="W4819">
        <v>0</v>
      </c>
      <c r="X4819">
        <v>19.323653034237665</v>
      </c>
      <c r="Y4819">
        <v>5.0584802584935495</v>
      </c>
      <c r="Z4819">
        <v>8.9482623770925002E-2</v>
      </c>
      <c r="AA4819">
        <v>4.0236022441864581</v>
      </c>
      <c r="AB4819">
        <v>2.6971295085771501</v>
      </c>
      <c r="AC4819">
        <v>0</v>
      </c>
      <c r="AD4819">
        <v>0</v>
      </c>
      <c r="AE4819">
        <v>31.19234766926575</v>
      </c>
    </row>
    <row r="4820" spans="1:31" x14ac:dyDescent="0.25">
      <c r="A4820">
        <v>2073197</v>
      </c>
      <c r="B4820">
        <v>1</v>
      </c>
      <c r="C4820" t="s">
        <v>80</v>
      </c>
      <c r="D4820" t="s">
        <v>100</v>
      </c>
      <c r="E4820" t="s">
        <v>140</v>
      </c>
      <c r="F4820" t="s">
        <v>11990</v>
      </c>
      <c r="G4820" t="s">
        <v>142</v>
      </c>
      <c r="H4820" t="s">
        <v>143</v>
      </c>
      <c r="I4820" t="s">
        <v>135</v>
      </c>
      <c r="J4820" t="s">
        <v>136</v>
      </c>
      <c r="K4820" t="s">
        <v>137</v>
      </c>
      <c r="L4820" t="s">
        <v>13988</v>
      </c>
      <c r="M4820" t="s">
        <v>13989</v>
      </c>
      <c r="N4820">
        <v>5.0925000000000002</v>
      </c>
      <c r="O4820">
        <v>0</v>
      </c>
      <c r="P4820">
        <v>58</v>
      </c>
      <c r="Q4820">
        <v>0</v>
      </c>
      <c r="R4820">
        <v>11</v>
      </c>
      <c r="S4820">
        <v>0</v>
      </c>
      <c r="T4820">
        <v>20</v>
      </c>
      <c r="U4820">
        <v>0</v>
      </c>
      <c r="V4820">
        <v>0</v>
      </c>
      <c r="W4820">
        <v>0</v>
      </c>
      <c r="X4820">
        <v>72.965193677839679</v>
      </c>
      <c r="Y4820">
        <v>0</v>
      </c>
      <c r="Z4820">
        <v>38.826623630574019</v>
      </c>
      <c r="AA4820">
        <v>0</v>
      </c>
      <c r="AB4820">
        <v>58.768883465321444</v>
      </c>
      <c r="AC4820">
        <v>0</v>
      </c>
      <c r="AD4820">
        <v>0</v>
      </c>
      <c r="AE4820">
        <v>170.56070077373514</v>
      </c>
    </row>
    <row r="4821" spans="1:31" x14ac:dyDescent="0.25">
      <c r="A4821">
        <v>2083871</v>
      </c>
      <c r="B4821">
        <v>1</v>
      </c>
      <c r="C4821" t="s">
        <v>80</v>
      </c>
      <c r="D4821" t="s">
        <v>98</v>
      </c>
      <c r="E4821" t="s">
        <v>146</v>
      </c>
      <c r="F4821" t="s">
        <v>12794</v>
      </c>
      <c r="G4821" t="s">
        <v>133</v>
      </c>
      <c r="H4821" t="s">
        <v>134</v>
      </c>
      <c r="I4821" t="s">
        <v>135</v>
      </c>
      <c r="J4821" t="s">
        <v>136</v>
      </c>
      <c r="K4821" t="s">
        <v>137</v>
      </c>
      <c r="L4821" t="s">
        <v>13990</v>
      </c>
      <c r="M4821" t="s">
        <v>13991</v>
      </c>
      <c r="N4821">
        <v>0.67083333300000003</v>
      </c>
      <c r="O4821">
        <v>0</v>
      </c>
      <c r="P4821">
        <v>20</v>
      </c>
      <c r="Q4821">
        <v>29</v>
      </c>
      <c r="R4821">
        <v>183</v>
      </c>
      <c r="S4821">
        <v>8</v>
      </c>
      <c r="T4821">
        <v>51</v>
      </c>
      <c r="U4821">
        <v>2</v>
      </c>
      <c r="V4821">
        <v>0</v>
      </c>
      <c r="W4821">
        <v>0</v>
      </c>
      <c r="X4821">
        <v>6.6004729457312381</v>
      </c>
      <c r="Y4821">
        <v>72.147689990560281</v>
      </c>
      <c r="Z4821">
        <v>255.25779579243894</v>
      </c>
      <c r="AA4821">
        <v>25.833062789462694</v>
      </c>
      <c r="AB4821">
        <v>58.659467097341036</v>
      </c>
      <c r="AC4821">
        <v>91.691955113752428</v>
      </c>
      <c r="AD4821">
        <v>0</v>
      </c>
      <c r="AE4821">
        <v>510.19044372928659</v>
      </c>
    </row>
    <row r="4822" spans="1:31" x14ac:dyDescent="0.25">
      <c r="A4822">
        <v>2073174</v>
      </c>
      <c r="B4822">
        <v>1</v>
      </c>
      <c r="C4822" t="s">
        <v>80</v>
      </c>
      <c r="D4822" t="s">
        <v>100</v>
      </c>
      <c r="E4822" t="s">
        <v>158</v>
      </c>
      <c r="F4822" t="s">
        <v>13992</v>
      </c>
      <c r="G4822" t="s">
        <v>160</v>
      </c>
      <c r="H4822" t="s">
        <v>143</v>
      </c>
      <c r="I4822" t="s">
        <v>135</v>
      </c>
      <c r="J4822" t="s">
        <v>136</v>
      </c>
      <c r="K4822" t="s">
        <v>137</v>
      </c>
      <c r="L4822" t="s">
        <v>13993</v>
      </c>
      <c r="M4822" t="s">
        <v>13994</v>
      </c>
      <c r="N4822">
        <v>3.9516666659999999</v>
      </c>
      <c r="O4822">
        <v>0</v>
      </c>
      <c r="P4822">
        <v>4</v>
      </c>
      <c r="Q4822">
        <v>0</v>
      </c>
      <c r="R4822">
        <v>0</v>
      </c>
      <c r="S4822">
        <v>0</v>
      </c>
      <c r="T4822">
        <v>2</v>
      </c>
      <c r="U4822">
        <v>0</v>
      </c>
      <c r="V4822">
        <v>0</v>
      </c>
      <c r="W4822">
        <v>0</v>
      </c>
      <c r="X4822">
        <v>4.691626089063516</v>
      </c>
      <c r="Y4822">
        <v>0</v>
      </c>
      <c r="Z4822">
        <v>0</v>
      </c>
      <c r="AA4822">
        <v>0</v>
      </c>
      <c r="AB4822">
        <v>4.2385036137423473</v>
      </c>
      <c r="AC4822">
        <v>0</v>
      </c>
      <c r="AD4822">
        <v>0</v>
      </c>
      <c r="AE4822">
        <v>8.9301297028058642</v>
      </c>
    </row>
    <row r="4823" spans="1:31" x14ac:dyDescent="0.25">
      <c r="A4823">
        <v>2083986</v>
      </c>
      <c r="B4823">
        <v>1</v>
      </c>
      <c r="C4823" t="s">
        <v>80</v>
      </c>
      <c r="D4823" t="s">
        <v>106</v>
      </c>
      <c r="E4823" t="s">
        <v>140</v>
      </c>
      <c r="F4823" t="s">
        <v>13995</v>
      </c>
      <c r="G4823" t="s">
        <v>142</v>
      </c>
      <c r="H4823" t="s">
        <v>143</v>
      </c>
      <c r="I4823" t="s">
        <v>135</v>
      </c>
      <c r="J4823" t="s">
        <v>136</v>
      </c>
      <c r="K4823" t="s">
        <v>137</v>
      </c>
      <c r="L4823" t="s">
        <v>13996</v>
      </c>
      <c r="M4823" t="s">
        <v>13997</v>
      </c>
      <c r="N4823">
        <v>1.264444444</v>
      </c>
      <c r="O4823">
        <v>0</v>
      </c>
      <c r="P4823">
        <v>24</v>
      </c>
      <c r="Q4823">
        <v>0</v>
      </c>
      <c r="R4823">
        <v>2</v>
      </c>
      <c r="S4823">
        <v>0</v>
      </c>
      <c r="T4823">
        <v>10</v>
      </c>
      <c r="U4823">
        <v>0</v>
      </c>
      <c r="V4823">
        <v>0</v>
      </c>
      <c r="W4823">
        <v>0</v>
      </c>
      <c r="X4823">
        <v>5.2343087329416438</v>
      </c>
      <c r="Y4823">
        <v>0</v>
      </c>
      <c r="Z4823">
        <v>1.2413796081223942</v>
      </c>
      <c r="AA4823">
        <v>0</v>
      </c>
      <c r="AB4823">
        <v>14.907555010082975</v>
      </c>
      <c r="AC4823">
        <v>0</v>
      </c>
      <c r="AD4823">
        <v>0</v>
      </c>
      <c r="AE4823">
        <v>21.383243351147012</v>
      </c>
    </row>
    <row r="4824" spans="1:31" x14ac:dyDescent="0.25">
      <c r="A4824">
        <v>2073581</v>
      </c>
      <c r="B4824">
        <v>1</v>
      </c>
      <c r="C4824" t="s">
        <v>80</v>
      </c>
      <c r="D4824" t="s">
        <v>82</v>
      </c>
      <c r="E4824" t="s">
        <v>177</v>
      </c>
      <c r="F4824" t="s">
        <v>13998</v>
      </c>
      <c r="G4824" t="s">
        <v>183</v>
      </c>
      <c r="H4824" t="s">
        <v>143</v>
      </c>
      <c r="I4824" t="s">
        <v>135</v>
      </c>
      <c r="J4824" t="s">
        <v>136</v>
      </c>
      <c r="K4824" t="s">
        <v>137</v>
      </c>
      <c r="L4824" t="s">
        <v>13999</v>
      </c>
      <c r="M4824" t="s">
        <v>14000</v>
      </c>
      <c r="N4824">
        <v>4.6786111110000004</v>
      </c>
      <c r="O4824">
        <v>0</v>
      </c>
      <c r="P4824">
        <v>3</v>
      </c>
      <c r="Q4824">
        <v>0</v>
      </c>
      <c r="R4824">
        <v>0</v>
      </c>
      <c r="S4824">
        <v>0</v>
      </c>
      <c r="T4824">
        <v>0</v>
      </c>
      <c r="U4824">
        <v>0</v>
      </c>
      <c r="V4824">
        <v>0</v>
      </c>
      <c r="W4824">
        <v>0</v>
      </c>
      <c r="X4824">
        <v>4.636507830363418</v>
      </c>
      <c r="Y4824">
        <v>0</v>
      </c>
      <c r="Z4824">
        <v>0</v>
      </c>
      <c r="AA4824">
        <v>0</v>
      </c>
      <c r="AB4824">
        <v>0</v>
      </c>
      <c r="AC4824">
        <v>0</v>
      </c>
      <c r="AD4824">
        <v>0</v>
      </c>
      <c r="AE4824">
        <v>4.636507830363418</v>
      </c>
    </row>
    <row r="4825" spans="1:31" x14ac:dyDescent="0.25">
      <c r="A4825">
        <v>2084040</v>
      </c>
      <c r="B4825">
        <v>1</v>
      </c>
      <c r="C4825" t="s">
        <v>81</v>
      </c>
      <c r="D4825" t="s">
        <v>115</v>
      </c>
      <c r="E4825" t="s">
        <v>140</v>
      </c>
      <c r="F4825" t="s">
        <v>14001</v>
      </c>
      <c r="G4825" t="s">
        <v>142</v>
      </c>
      <c r="H4825" t="s">
        <v>143</v>
      </c>
      <c r="I4825" t="s">
        <v>135</v>
      </c>
      <c r="J4825" t="s">
        <v>136</v>
      </c>
      <c r="K4825" t="s">
        <v>137</v>
      </c>
      <c r="L4825" t="s">
        <v>14002</v>
      </c>
      <c r="M4825" t="s">
        <v>14003</v>
      </c>
      <c r="N4825">
        <v>1.7308333330000001</v>
      </c>
      <c r="O4825">
        <v>0</v>
      </c>
      <c r="P4825">
        <v>11</v>
      </c>
      <c r="Q4825">
        <v>0</v>
      </c>
      <c r="R4825">
        <v>29</v>
      </c>
      <c r="S4825">
        <v>0</v>
      </c>
      <c r="T4825">
        <v>0</v>
      </c>
      <c r="U4825">
        <v>0</v>
      </c>
      <c r="V4825">
        <v>0</v>
      </c>
      <c r="W4825">
        <v>0</v>
      </c>
      <c r="X4825">
        <v>2.6301173119550332</v>
      </c>
      <c r="Y4825">
        <v>0</v>
      </c>
      <c r="Z4825">
        <v>17.608840596424805</v>
      </c>
      <c r="AA4825">
        <v>0</v>
      </c>
      <c r="AB4825">
        <v>0</v>
      </c>
      <c r="AC4825">
        <v>0</v>
      </c>
      <c r="AD4825">
        <v>0</v>
      </c>
      <c r="AE4825">
        <v>20.238957908379838</v>
      </c>
    </row>
    <row r="4826" spans="1:31" x14ac:dyDescent="0.25">
      <c r="A4826">
        <v>2073220</v>
      </c>
      <c r="B4826">
        <v>1</v>
      </c>
      <c r="C4826" t="s">
        <v>81</v>
      </c>
      <c r="D4826" t="s">
        <v>117</v>
      </c>
      <c r="E4826" t="s">
        <v>158</v>
      </c>
      <c r="F4826" t="s">
        <v>14004</v>
      </c>
      <c r="G4826" t="s">
        <v>160</v>
      </c>
      <c r="H4826" t="s">
        <v>143</v>
      </c>
      <c r="I4826" t="s">
        <v>135</v>
      </c>
      <c r="J4826" t="s">
        <v>136</v>
      </c>
      <c r="K4826" t="s">
        <v>137</v>
      </c>
      <c r="L4826" t="s">
        <v>14005</v>
      </c>
      <c r="M4826" t="s">
        <v>14006</v>
      </c>
      <c r="N4826">
        <v>0.67666666600000003</v>
      </c>
      <c r="O4826">
        <v>0</v>
      </c>
      <c r="P4826">
        <v>68</v>
      </c>
      <c r="Q4826">
        <v>0</v>
      </c>
      <c r="R4826">
        <v>0</v>
      </c>
      <c r="S4826">
        <v>0</v>
      </c>
      <c r="T4826">
        <v>2</v>
      </c>
      <c r="U4826">
        <v>0</v>
      </c>
      <c r="V4826">
        <v>0</v>
      </c>
      <c r="W4826">
        <v>0</v>
      </c>
      <c r="X4826">
        <v>7.6470505788758212</v>
      </c>
      <c r="Y4826">
        <v>0</v>
      </c>
      <c r="Z4826">
        <v>0</v>
      </c>
      <c r="AA4826">
        <v>0</v>
      </c>
      <c r="AB4826">
        <v>3.718684757172E-2</v>
      </c>
      <c r="AC4826">
        <v>0</v>
      </c>
      <c r="AD4826">
        <v>0</v>
      </c>
      <c r="AE4826">
        <v>7.6842374264475408</v>
      </c>
    </row>
    <row r="4827" spans="1:31" x14ac:dyDescent="0.25">
      <c r="A4827">
        <v>2083963</v>
      </c>
      <c r="B4827">
        <v>1</v>
      </c>
      <c r="C4827" t="s">
        <v>80</v>
      </c>
      <c r="D4827" t="s">
        <v>91</v>
      </c>
      <c r="E4827" t="s">
        <v>146</v>
      </c>
      <c r="F4827" t="s">
        <v>2134</v>
      </c>
      <c r="G4827" t="s">
        <v>133</v>
      </c>
      <c r="H4827" t="s">
        <v>134</v>
      </c>
      <c r="I4827" t="s">
        <v>135</v>
      </c>
      <c r="J4827" t="s">
        <v>136</v>
      </c>
      <c r="K4827" t="s">
        <v>137</v>
      </c>
      <c r="L4827" t="s">
        <v>14007</v>
      </c>
      <c r="M4827" t="s">
        <v>14008</v>
      </c>
      <c r="N4827">
        <v>1.3505555549999999</v>
      </c>
      <c r="O4827">
        <v>1</v>
      </c>
      <c r="P4827">
        <v>28</v>
      </c>
      <c r="Q4827">
        <v>21</v>
      </c>
      <c r="R4827">
        <v>261</v>
      </c>
      <c r="S4827">
        <v>8</v>
      </c>
      <c r="T4827">
        <v>43</v>
      </c>
      <c r="U4827">
        <v>3</v>
      </c>
      <c r="V4827">
        <v>0</v>
      </c>
      <c r="W4827">
        <v>0.16930336195266665</v>
      </c>
      <c r="X4827">
        <v>21.408439581723876</v>
      </c>
      <c r="Y4827">
        <v>78.914995863640669</v>
      </c>
      <c r="Z4827">
        <v>345.05301266535787</v>
      </c>
      <c r="AA4827">
        <v>175.93442680511396</v>
      </c>
      <c r="AB4827">
        <v>38.556080647355323</v>
      </c>
      <c r="AC4827">
        <v>118.59034738239313</v>
      </c>
      <c r="AD4827">
        <v>0</v>
      </c>
      <c r="AE4827">
        <v>778.62660630753749</v>
      </c>
    </row>
    <row r="4828" spans="1:31" x14ac:dyDescent="0.25">
      <c r="A4828">
        <v>2073466</v>
      </c>
      <c r="B4828">
        <v>1</v>
      </c>
      <c r="C4828" t="s">
        <v>81</v>
      </c>
      <c r="D4828" t="s">
        <v>118</v>
      </c>
      <c r="E4828" t="s">
        <v>158</v>
      </c>
      <c r="F4828" t="s">
        <v>14009</v>
      </c>
      <c r="G4828" t="s">
        <v>1378</v>
      </c>
      <c r="H4828" t="s">
        <v>143</v>
      </c>
      <c r="I4828" t="s">
        <v>135</v>
      </c>
      <c r="J4828" t="s">
        <v>136</v>
      </c>
      <c r="K4828" t="s">
        <v>137</v>
      </c>
      <c r="L4828" t="s">
        <v>14010</v>
      </c>
      <c r="M4828" t="s">
        <v>14011</v>
      </c>
      <c r="N4828">
        <v>1.479166666</v>
      </c>
      <c r="O4828">
        <v>0</v>
      </c>
      <c r="P4828">
        <v>188</v>
      </c>
      <c r="Q4828">
        <v>0</v>
      </c>
      <c r="R4828">
        <v>0</v>
      </c>
      <c r="S4828">
        <v>0</v>
      </c>
      <c r="T4828">
        <v>1</v>
      </c>
      <c r="U4828">
        <v>0</v>
      </c>
      <c r="V4828">
        <v>0</v>
      </c>
      <c r="W4828">
        <v>0</v>
      </c>
      <c r="X4828">
        <v>50.614700420059123</v>
      </c>
      <c r="Y4828">
        <v>0</v>
      </c>
      <c r="Z4828">
        <v>0</v>
      </c>
      <c r="AA4828">
        <v>0</v>
      </c>
      <c r="AB4828">
        <v>2.5099782932473751</v>
      </c>
      <c r="AC4828">
        <v>0</v>
      </c>
      <c r="AD4828">
        <v>0</v>
      </c>
      <c r="AE4828">
        <v>53.124678713306494</v>
      </c>
    </row>
    <row r="4829" spans="1:31" x14ac:dyDescent="0.25">
      <c r="A4829">
        <v>2083760</v>
      </c>
      <c r="B4829">
        <v>1</v>
      </c>
      <c r="C4829" t="s">
        <v>81</v>
      </c>
      <c r="D4829" t="s">
        <v>120</v>
      </c>
      <c r="E4829" t="s">
        <v>131</v>
      </c>
      <c r="F4829" t="s">
        <v>9791</v>
      </c>
      <c r="G4829" t="s">
        <v>133</v>
      </c>
      <c r="H4829" t="s">
        <v>134</v>
      </c>
      <c r="I4829" t="s">
        <v>135</v>
      </c>
      <c r="J4829" t="s">
        <v>136</v>
      </c>
      <c r="K4829" t="s">
        <v>137</v>
      </c>
      <c r="L4829" t="s">
        <v>14012</v>
      </c>
      <c r="M4829" t="s">
        <v>14013</v>
      </c>
      <c r="N4829">
        <v>0.63333333300000005</v>
      </c>
      <c r="O4829">
        <v>0</v>
      </c>
      <c r="P4829">
        <v>473</v>
      </c>
      <c r="Q4829">
        <v>23</v>
      </c>
      <c r="R4829">
        <v>43</v>
      </c>
      <c r="S4829">
        <v>3</v>
      </c>
      <c r="T4829">
        <v>24</v>
      </c>
      <c r="U4829">
        <v>0</v>
      </c>
      <c r="V4829">
        <v>0</v>
      </c>
      <c r="W4829">
        <v>0</v>
      </c>
      <c r="X4829">
        <v>80.520799857162245</v>
      </c>
      <c r="Y4829">
        <v>67.827680283746474</v>
      </c>
      <c r="Z4829">
        <v>30.302301519446122</v>
      </c>
      <c r="AA4829">
        <v>16.652712828700704</v>
      </c>
      <c r="AB4829">
        <v>3.3075157890361266</v>
      </c>
      <c r="AC4829">
        <v>0</v>
      </c>
      <c r="AD4829">
        <v>0</v>
      </c>
      <c r="AE4829">
        <v>198.6110102780917</v>
      </c>
    </row>
    <row r="4830" spans="1:31" x14ac:dyDescent="0.25">
      <c r="A4830">
        <v>2083860</v>
      </c>
      <c r="B4830">
        <v>1</v>
      </c>
      <c r="C4830" t="s">
        <v>80</v>
      </c>
      <c r="D4830" t="s">
        <v>107</v>
      </c>
      <c r="E4830" t="s">
        <v>158</v>
      </c>
      <c r="F4830" t="s">
        <v>14014</v>
      </c>
      <c r="G4830" t="s">
        <v>160</v>
      </c>
      <c r="H4830" t="s">
        <v>143</v>
      </c>
      <c r="I4830" t="s">
        <v>135</v>
      </c>
      <c r="J4830" t="s">
        <v>136</v>
      </c>
      <c r="K4830" t="s">
        <v>137</v>
      </c>
      <c r="L4830" t="s">
        <v>14015</v>
      </c>
      <c r="M4830" t="s">
        <v>14016</v>
      </c>
      <c r="N4830">
        <v>3.3677777770000001</v>
      </c>
      <c r="O4830">
        <v>0</v>
      </c>
      <c r="P4830">
        <v>33</v>
      </c>
      <c r="Q4830">
        <v>0</v>
      </c>
      <c r="R4830">
        <v>0</v>
      </c>
      <c r="S4830">
        <v>0</v>
      </c>
      <c r="T4830">
        <v>1</v>
      </c>
      <c r="U4830">
        <v>0</v>
      </c>
      <c r="V4830">
        <v>0</v>
      </c>
      <c r="W4830">
        <v>0</v>
      </c>
      <c r="X4830">
        <v>30.837751137146981</v>
      </c>
      <c r="Y4830">
        <v>0</v>
      </c>
      <c r="Z4830">
        <v>0</v>
      </c>
      <c r="AA4830">
        <v>0</v>
      </c>
      <c r="AB4830">
        <v>3.7807909425931666E-2</v>
      </c>
      <c r="AC4830">
        <v>0</v>
      </c>
      <c r="AD4830">
        <v>0</v>
      </c>
      <c r="AE4830">
        <v>30.875559046572914</v>
      </c>
    </row>
    <row r="4831" spans="1:31" x14ac:dyDescent="0.25">
      <c r="A4831">
        <v>2084166</v>
      </c>
      <c r="B4831">
        <v>1</v>
      </c>
      <c r="C4831" t="s">
        <v>80</v>
      </c>
      <c r="D4831" t="s">
        <v>97</v>
      </c>
      <c r="E4831" t="s">
        <v>158</v>
      </c>
      <c r="F4831" t="s">
        <v>14017</v>
      </c>
      <c r="G4831" t="s">
        <v>160</v>
      </c>
      <c r="H4831" t="s">
        <v>143</v>
      </c>
      <c r="I4831" t="s">
        <v>135</v>
      </c>
      <c r="J4831" t="s">
        <v>136</v>
      </c>
      <c r="K4831" t="s">
        <v>137</v>
      </c>
      <c r="L4831" t="s">
        <v>14018</v>
      </c>
      <c r="M4831" t="s">
        <v>14019</v>
      </c>
      <c r="N4831">
        <v>1.5125</v>
      </c>
      <c r="O4831">
        <v>0</v>
      </c>
      <c r="P4831">
        <v>62</v>
      </c>
      <c r="Q4831">
        <v>0</v>
      </c>
      <c r="R4831">
        <v>1</v>
      </c>
      <c r="S4831">
        <v>0</v>
      </c>
      <c r="T4831">
        <v>10</v>
      </c>
      <c r="U4831">
        <v>0</v>
      </c>
      <c r="V4831">
        <v>0</v>
      </c>
      <c r="W4831">
        <v>0</v>
      </c>
      <c r="X4831">
        <v>20.399849999941591</v>
      </c>
      <c r="Y4831">
        <v>0</v>
      </c>
      <c r="Z4831">
        <v>0.197185109594675</v>
      </c>
      <c r="AA4831">
        <v>0</v>
      </c>
      <c r="AB4831">
        <v>4.6717435699708485</v>
      </c>
      <c r="AC4831">
        <v>0</v>
      </c>
      <c r="AD4831">
        <v>0</v>
      </c>
      <c r="AE4831">
        <v>25.268778679507115</v>
      </c>
    </row>
    <row r="4832" spans="1:31" x14ac:dyDescent="0.25">
      <c r="A4832">
        <v>2083737</v>
      </c>
      <c r="B4832">
        <v>1</v>
      </c>
      <c r="C4832" t="s">
        <v>80</v>
      </c>
      <c r="D4832" t="s">
        <v>110</v>
      </c>
      <c r="E4832" t="s">
        <v>295</v>
      </c>
      <c r="F4832" t="s">
        <v>2740</v>
      </c>
      <c r="G4832" t="s">
        <v>133</v>
      </c>
      <c r="H4832" t="s">
        <v>134</v>
      </c>
      <c r="I4832" t="s">
        <v>135</v>
      </c>
      <c r="J4832" t="s">
        <v>136</v>
      </c>
      <c r="K4832" t="s">
        <v>137</v>
      </c>
      <c r="L4832" t="s">
        <v>14020</v>
      </c>
      <c r="M4832" t="s">
        <v>14021</v>
      </c>
      <c r="N4832">
        <v>1.9072222219999999</v>
      </c>
      <c r="O4832">
        <v>0</v>
      </c>
      <c r="P4832">
        <v>3488</v>
      </c>
      <c r="Q4832">
        <v>0</v>
      </c>
      <c r="R4832">
        <v>0</v>
      </c>
      <c r="S4832">
        <v>0</v>
      </c>
      <c r="T4832">
        <v>480</v>
      </c>
      <c r="U4832">
        <v>0</v>
      </c>
      <c r="V4832">
        <v>1</v>
      </c>
      <c r="W4832">
        <v>0</v>
      </c>
      <c r="X4832">
        <v>1959.5039954605497</v>
      </c>
      <c r="Y4832">
        <v>0</v>
      </c>
      <c r="Z4832">
        <v>0</v>
      </c>
      <c r="AA4832">
        <v>0</v>
      </c>
      <c r="AB4832">
        <v>1157.7964255631853</v>
      </c>
      <c r="AC4832">
        <v>0</v>
      </c>
      <c r="AD4832">
        <v>3.9551225546332223</v>
      </c>
      <c r="AE4832">
        <v>3121.2555435783684</v>
      </c>
    </row>
    <row r="4833" spans="1:31" x14ac:dyDescent="0.25">
      <c r="A4833">
        <v>2073166</v>
      </c>
      <c r="B4833">
        <v>1</v>
      </c>
      <c r="C4833" t="s">
        <v>80</v>
      </c>
      <c r="D4833" t="s">
        <v>106</v>
      </c>
      <c r="E4833" t="s">
        <v>177</v>
      </c>
      <c r="F4833" t="s">
        <v>14022</v>
      </c>
      <c r="G4833" t="s">
        <v>183</v>
      </c>
      <c r="H4833" t="s">
        <v>143</v>
      </c>
      <c r="I4833" t="s">
        <v>135</v>
      </c>
      <c r="J4833" t="s">
        <v>136</v>
      </c>
      <c r="K4833" t="s">
        <v>137</v>
      </c>
      <c r="L4833" t="s">
        <v>14023</v>
      </c>
      <c r="M4833" t="s">
        <v>14024</v>
      </c>
      <c r="N4833">
        <v>3.0249999999999999</v>
      </c>
      <c r="O4833">
        <v>0</v>
      </c>
      <c r="P4833">
        <v>1</v>
      </c>
      <c r="Q4833">
        <v>0</v>
      </c>
      <c r="R4833">
        <v>0</v>
      </c>
      <c r="S4833">
        <v>0</v>
      </c>
      <c r="T4833">
        <v>0</v>
      </c>
      <c r="U4833">
        <v>0</v>
      </c>
      <c r="V4833">
        <v>0</v>
      </c>
      <c r="W4833">
        <v>0</v>
      </c>
      <c r="X4833">
        <v>0.25827480239040002</v>
      </c>
      <c r="Y4833">
        <v>0</v>
      </c>
      <c r="Z4833">
        <v>0</v>
      </c>
      <c r="AA4833">
        <v>0</v>
      </c>
      <c r="AB4833">
        <v>0</v>
      </c>
      <c r="AC4833">
        <v>0</v>
      </c>
      <c r="AD4833">
        <v>0</v>
      </c>
      <c r="AE4833">
        <v>0.25827480239040002</v>
      </c>
    </row>
    <row r="4834" spans="1:31" x14ac:dyDescent="0.25">
      <c r="A4834">
        <v>2083837</v>
      </c>
      <c r="B4834">
        <v>1</v>
      </c>
      <c r="C4834" t="s">
        <v>80</v>
      </c>
      <c r="D4834" t="s">
        <v>90</v>
      </c>
      <c r="E4834" t="s">
        <v>158</v>
      </c>
      <c r="F4834" t="s">
        <v>14025</v>
      </c>
      <c r="G4834" t="s">
        <v>385</v>
      </c>
      <c r="H4834" t="s">
        <v>143</v>
      </c>
      <c r="I4834" t="s">
        <v>135</v>
      </c>
      <c r="J4834" t="s">
        <v>136</v>
      </c>
      <c r="K4834" t="s">
        <v>137</v>
      </c>
      <c r="L4834" t="s">
        <v>14026</v>
      </c>
      <c r="M4834" t="s">
        <v>14027</v>
      </c>
      <c r="N4834">
        <v>3.41</v>
      </c>
      <c r="O4834">
        <v>0</v>
      </c>
      <c r="P4834">
        <v>159</v>
      </c>
      <c r="Q4834">
        <v>0</v>
      </c>
      <c r="R4834">
        <v>0</v>
      </c>
      <c r="S4834">
        <v>0</v>
      </c>
      <c r="T4834">
        <v>6</v>
      </c>
      <c r="U4834">
        <v>0</v>
      </c>
      <c r="V4834">
        <v>0</v>
      </c>
      <c r="W4834">
        <v>0</v>
      </c>
      <c r="X4834">
        <v>142.83187100335763</v>
      </c>
      <c r="Y4834">
        <v>0</v>
      </c>
      <c r="Z4834">
        <v>0</v>
      </c>
      <c r="AA4834">
        <v>0</v>
      </c>
      <c r="AB4834">
        <v>8.9897989816251727</v>
      </c>
      <c r="AC4834">
        <v>0</v>
      </c>
      <c r="AD4834">
        <v>0</v>
      </c>
      <c r="AE4834">
        <v>151.8216699849828</v>
      </c>
    </row>
    <row r="4835" spans="1:31" x14ac:dyDescent="0.25">
      <c r="A4835">
        <v>2083886</v>
      </c>
      <c r="B4835">
        <v>1</v>
      </c>
      <c r="C4835" t="s">
        <v>81</v>
      </c>
      <c r="D4835" t="s">
        <v>112</v>
      </c>
      <c r="E4835" t="s">
        <v>169</v>
      </c>
      <c r="F4835" t="s">
        <v>14028</v>
      </c>
      <c r="G4835" t="s">
        <v>171</v>
      </c>
      <c r="H4835" t="s">
        <v>134</v>
      </c>
      <c r="I4835" t="s">
        <v>135</v>
      </c>
      <c r="J4835" t="s">
        <v>136</v>
      </c>
      <c r="K4835" t="s">
        <v>137</v>
      </c>
      <c r="L4835" t="s">
        <v>14029</v>
      </c>
      <c r="M4835" t="s">
        <v>14030</v>
      </c>
      <c r="N4835">
        <v>2.403888888</v>
      </c>
      <c r="O4835">
        <v>0</v>
      </c>
      <c r="P4835">
        <v>0</v>
      </c>
      <c r="Q4835">
        <v>0</v>
      </c>
      <c r="R4835">
        <v>2</v>
      </c>
      <c r="S4835">
        <v>0</v>
      </c>
      <c r="T4835">
        <v>2</v>
      </c>
      <c r="U4835">
        <v>0</v>
      </c>
      <c r="V4835">
        <v>0</v>
      </c>
      <c r="W4835">
        <v>0</v>
      </c>
      <c r="X4835">
        <v>0</v>
      </c>
      <c r="Y4835">
        <v>0</v>
      </c>
      <c r="Z4835">
        <v>2.005910838213786</v>
      </c>
      <c r="AA4835">
        <v>0</v>
      </c>
      <c r="AB4835">
        <v>3.580520369999078</v>
      </c>
      <c r="AC4835">
        <v>0</v>
      </c>
      <c r="AD4835">
        <v>0</v>
      </c>
      <c r="AE4835">
        <v>5.586431208212864</v>
      </c>
    </row>
    <row r="4836" spans="1:31" x14ac:dyDescent="0.25">
      <c r="A4836">
        <v>2083768</v>
      </c>
      <c r="B4836">
        <v>1</v>
      </c>
      <c r="C4836" t="s">
        <v>80</v>
      </c>
      <c r="D4836" t="s">
        <v>92</v>
      </c>
      <c r="E4836" t="s">
        <v>158</v>
      </c>
      <c r="F4836" t="s">
        <v>14031</v>
      </c>
      <c r="G4836" t="s">
        <v>385</v>
      </c>
      <c r="H4836" t="s">
        <v>143</v>
      </c>
      <c r="I4836" t="s">
        <v>135</v>
      </c>
      <c r="J4836" t="s">
        <v>136</v>
      </c>
      <c r="K4836" t="s">
        <v>137</v>
      </c>
      <c r="L4836" t="s">
        <v>14032</v>
      </c>
      <c r="M4836" t="s">
        <v>14033</v>
      </c>
      <c r="N4836">
        <v>1.3955555550000001</v>
      </c>
      <c r="O4836">
        <v>0</v>
      </c>
      <c r="P4836">
        <v>37</v>
      </c>
      <c r="Q4836">
        <v>0</v>
      </c>
      <c r="R4836">
        <v>0</v>
      </c>
      <c r="S4836">
        <v>0</v>
      </c>
      <c r="T4836">
        <v>1</v>
      </c>
      <c r="U4836">
        <v>0</v>
      </c>
      <c r="V4836">
        <v>0</v>
      </c>
      <c r="W4836">
        <v>0</v>
      </c>
      <c r="X4836">
        <v>13.810600332131461</v>
      </c>
      <c r="Y4836">
        <v>0</v>
      </c>
      <c r="Z4836">
        <v>0</v>
      </c>
      <c r="AA4836">
        <v>0</v>
      </c>
      <c r="AB4836">
        <v>5.1877086498270004E-2</v>
      </c>
      <c r="AC4836">
        <v>0</v>
      </c>
      <c r="AD4836">
        <v>0</v>
      </c>
      <c r="AE4836">
        <v>13.86247741862973</v>
      </c>
    </row>
    <row r="4837" spans="1:31" x14ac:dyDescent="0.25">
      <c r="A4837">
        <v>2083594</v>
      </c>
      <c r="B4837">
        <v>1</v>
      </c>
      <c r="C4837" t="s">
        <v>80</v>
      </c>
      <c r="D4837" t="s">
        <v>111</v>
      </c>
      <c r="E4837" t="s">
        <v>158</v>
      </c>
      <c r="F4837" t="s">
        <v>14034</v>
      </c>
      <c r="G4837" t="s">
        <v>1283</v>
      </c>
      <c r="H4837" t="s">
        <v>143</v>
      </c>
      <c r="I4837" t="s">
        <v>135</v>
      </c>
      <c r="J4837" t="s">
        <v>136</v>
      </c>
      <c r="K4837" t="s">
        <v>137</v>
      </c>
      <c r="L4837" t="s">
        <v>14035</v>
      </c>
      <c r="M4837" t="s">
        <v>14036</v>
      </c>
      <c r="N4837">
        <v>3.721666666</v>
      </c>
      <c r="O4837">
        <v>0</v>
      </c>
      <c r="P4837">
        <v>0</v>
      </c>
      <c r="Q4837">
        <v>0</v>
      </c>
      <c r="R4837">
        <v>0</v>
      </c>
      <c r="S4837">
        <v>0</v>
      </c>
      <c r="T4837">
        <v>20</v>
      </c>
      <c r="U4837">
        <v>0</v>
      </c>
      <c r="V4837">
        <v>0</v>
      </c>
      <c r="W4837">
        <v>0</v>
      </c>
      <c r="X4837">
        <v>0</v>
      </c>
      <c r="Y4837">
        <v>0</v>
      </c>
      <c r="Z4837">
        <v>0</v>
      </c>
      <c r="AA4837">
        <v>0</v>
      </c>
      <c r="AB4837">
        <v>556.19067732066105</v>
      </c>
      <c r="AC4837">
        <v>0</v>
      </c>
      <c r="AD4837">
        <v>0</v>
      </c>
      <c r="AE4837">
        <v>556.19067732066105</v>
      </c>
    </row>
    <row r="4838" spans="1:31" x14ac:dyDescent="0.25">
      <c r="A4838">
        <v>2073097</v>
      </c>
      <c r="B4838">
        <v>1</v>
      </c>
      <c r="C4838" t="s">
        <v>80</v>
      </c>
      <c r="D4838" t="s">
        <v>84</v>
      </c>
      <c r="E4838" t="s">
        <v>158</v>
      </c>
      <c r="F4838" t="s">
        <v>14037</v>
      </c>
      <c r="G4838" t="s">
        <v>160</v>
      </c>
      <c r="H4838" t="s">
        <v>143</v>
      </c>
      <c r="I4838" t="s">
        <v>135</v>
      </c>
      <c r="J4838" t="s">
        <v>136</v>
      </c>
      <c r="K4838" t="s">
        <v>137</v>
      </c>
      <c r="L4838" t="s">
        <v>14038</v>
      </c>
      <c r="M4838" t="s">
        <v>14039</v>
      </c>
      <c r="N4838">
        <v>1.55</v>
      </c>
      <c r="O4838">
        <v>0</v>
      </c>
      <c r="P4838">
        <v>91</v>
      </c>
      <c r="Q4838">
        <v>0</v>
      </c>
      <c r="R4838">
        <v>0</v>
      </c>
      <c r="S4838">
        <v>0</v>
      </c>
      <c r="T4838">
        <v>5</v>
      </c>
      <c r="U4838">
        <v>0</v>
      </c>
      <c r="V4838">
        <v>0</v>
      </c>
      <c r="W4838">
        <v>0</v>
      </c>
      <c r="X4838">
        <v>33.369858097044236</v>
      </c>
      <c r="Y4838">
        <v>0</v>
      </c>
      <c r="Z4838">
        <v>0</v>
      </c>
      <c r="AA4838">
        <v>0</v>
      </c>
      <c r="AB4838">
        <v>8.0523772135391525</v>
      </c>
      <c r="AC4838">
        <v>0</v>
      </c>
      <c r="AD4838">
        <v>0</v>
      </c>
      <c r="AE4838">
        <v>41.422235310583389</v>
      </c>
    </row>
    <row r="4839" spans="1:31" x14ac:dyDescent="0.25">
      <c r="A4839">
        <v>2084017</v>
      </c>
      <c r="B4839">
        <v>1</v>
      </c>
      <c r="C4839" t="s">
        <v>80</v>
      </c>
      <c r="D4839" t="s">
        <v>106</v>
      </c>
      <c r="E4839" t="s">
        <v>146</v>
      </c>
      <c r="F4839" t="s">
        <v>11230</v>
      </c>
      <c r="G4839" t="s">
        <v>133</v>
      </c>
      <c r="H4839" t="s">
        <v>134</v>
      </c>
      <c r="I4839" t="s">
        <v>135</v>
      </c>
      <c r="J4839" t="s">
        <v>136</v>
      </c>
      <c r="K4839" t="s">
        <v>137</v>
      </c>
      <c r="L4839" t="s">
        <v>14040</v>
      </c>
      <c r="M4839" t="s">
        <v>14041</v>
      </c>
      <c r="N4839">
        <v>0.26361111100000001</v>
      </c>
      <c r="O4839">
        <v>0</v>
      </c>
      <c r="P4839">
        <v>2</v>
      </c>
      <c r="Q4839">
        <v>50</v>
      </c>
      <c r="R4839">
        <v>202</v>
      </c>
      <c r="S4839">
        <v>14</v>
      </c>
      <c r="T4839">
        <v>32</v>
      </c>
      <c r="U4839">
        <v>0</v>
      </c>
      <c r="V4839">
        <v>0</v>
      </c>
      <c r="W4839">
        <v>0</v>
      </c>
      <c r="X4839">
        <v>0.51059342886653836</v>
      </c>
      <c r="Y4839">
        <v>66.300401405484465</v>
      </c>
      <c r="Z4839">
        <v>123.4564332793129</v>
      </c>
      <c r="AA4839">
        <v>14.288805766932361</v>
      </c>
      <c r="AB4839">
        <v>31.127633669218056</v>
      </c>
      <c r="AC4839">
        <v>0</v>
      </c>
      <c r="AD4839">
        <v>0</v>
      </c>
      <c r="AE4839">
        <v>235.68386754981435</v>
      </c>
    </row>
    <row r="4840" spans="1:31" x14ac:dyDescent="0.25">
      <c r="A4840">
        <v>2084278</v>
      </c>
      <c r="B4840">
        <v>1</v>
      </c>
      <c r="C4840" t="s">
        <v>80</v>
      </c>
      <c r="D4840" t="s">
        <v>96</v>
      </c>
      <c r="E4840" t="s">
        <v>177</v>
      </c>
      <c r="F4840" t="s">
        <v>14042</v>
      </c>
      <c r="G4840" t="s">
        <v>196</v>
      </c>
      <c r="H4840" t="s">
        <v>143</v>
      </c>
      <c r="I4840" t="s">
        <v>135</v>
      </c>
      <c r="J4840" t="s">
        <v>136</v>
      </c>
      <c r="K4840" t="s">
        <v>137</v>
      </c>
      <c r="L4840" t="s">
        <v>14043</v>
      </c>
      <c r="M4840" t="s">
        <v>14044</v>
      </c>
      <c r="N4840">
        <v>4.0477777770000003</v>
      </c>
      <c r="O4840">
        <v>0</v>
      </c>
      <c r="P4840">
        <v>1</v>
      </c>
      <c r="Q4840">
        <v>0</v>
      </c>
      <c r="R4840">
        <v>0</v>
      </c>
      <c r="S4840">
        <v>0</v>
      </c>
      <c r="T4840">
        <v>0</v>
      </c>
      <c r="U4840">
        <v>0</v>
      </c>
      <c r="V4840">
        <v>0</v>
      </c>
      <c r="W4840">
        <v>0</v>
      </c>
      <c r="X4840">
        <v>0.31048874173440005</v>
      </c>
      <c r="Y4840">
        <v>0</v>
      </c>
      <c r="Z4840">
        <v>0</v>
      </c>
      <c r="AA4840">
        <v>0</v>
      </c>
      <c r="AB4840">
        <v>0</v>
      </c>
      <c r="AC4840">
        <v>0</v>
      </c>
      <c r="AD4840">
        <v>0</v>
      </c>
      <c r="AE4840">
        <v>0.31048874173440005</v>
      </c>
    </row>
    <row r="4841" spans="1:31" x14ac:dyDescent="0.25">
      <c r="A4841">
        <v>2083625</v>
      </c>
      <c r="B4841">
        <v>1</v>
      </c>
      <c r="C4841" t="s">
        <v>80</v>
      </c>
      <c r="D4841" t="s">
        <v>105</v>
      </c>
      <c r="E4841" t="s">
        <v>131</v>
      </c>
      <c r="F4841" t="s">
        <v>14045</v>
      </c>
      <c r="G4841" t="s">
        <v>133</v>
      </c>
      <c r="H4841" t="s">
        <v>134</v>
      </c>
      <c r="I4841" t="s">
        <v>135</v>
      </c>
      <c r="J4841" t="s">
        <v>136</v>
      </c>
      <c r="K4841" t="s">
        <v>137</v>
      </c>
      <c r="L4841" t="s">
        <v>14046</v>
      </c>
      <c r="M4841" t="s">
        <v>14047</v>
      </c>
      <c r="N4841">
        <v>0.66222222200000003</v>
      </c>
      <c r="O4841">
        <v>1</v>
      </c>
      <c r="P4841">
        <v>2222</v>
      </c>
      <c r="Q4841">
        <v>2</v>
      </c>
      <c r="R4841">
        <v>236</v>
      </c>
      <c r="S4841">
        <v>22</v>
      </c>
      <c r="T4841">
        <v>281</v>
      </c>
      <c r="U4841">
        <v>5</v>
      </c>
      <c r="V4841">
        <v>3</v>
      </c>
      <c r="W4841">
        <v>0.53845273570099561</v>
      </c>
      <c r="X4841">
        <v>320.23506286779315</v>
      </c>
      <c r="Y4841">
        <v>1.4162034729768536</v>
      </c>
      <c r="Z4841">
        <v>69.051647905308911</v>
      </c>
      <c r="AA4841">
        <v>131.8704726701402</v>
      </c>
      <c r="AB4841">
        <v>210.39216584017328</v>
      </c>
      <c r="AC4841">
        <v>258.70977528702656</v>
      </c>
      <c r="AD4841">
        <v>2.7362968139142581</v>
      </c>
      <c r="AE4841">
        <v>994.95007759303428</v>
      </c>
    </row>
    <row r="4842" spans="1:31" x14ac:dyDescent="0.25">
      <c r="A4842">
        <v>2073246</v>
      </c>
      <c r="B4842">
        <v>1</v>
      </c>
      <c r="C4842" t="s">
        <v>81</v>
      </c>
      <c r="D4842" t="s">
        <v>113</v>
      </c>
      <c r="E4842" t="s">
        <v>146</v>
      </c>
      <c r="F4842" t="s">
        <v>14048</v>
      </c>
      <c r="G4842" t="s">
        <v>133</v>
      </c>
      <c r="H4842" t="s">
        <v>134</v>
      </c>
      <c r="I4842" t="s">
        <v>135</v>
      </c>
      <c r="J4842" t="s">
        <v>136</v>
      </c>
      <c r="K4842" t="s">
        <v>137</v>
      </c>
      <c r="L4842" t="s">
        <v>14049</v>
      </c>
      <c r="M4842" t="s">
        <v>14050</v>
      </c>
      <c r="N4842">
        <v>1.5930555550000001</v>
      </c>
      <c r="O4842">
        <v>0</v>
      </c>
      <c r="P4842">
        <v>248</v>
      </c>
      <c r="Q4842">
        <v>0</v>
      </c>
      <c r="R4842">
        <v>9</v>
      </c>
      <c r="S4842">
        <v>0</v>
      </c>
      <c r="T4842">
        <v>30</v>
      </c>
      <c r="U4842">
        <v>0</v>
      </c>
      <c r="V4842">
        <v>0</v>
      </c>
      <c r="W4842">
        <v>0</v>
      </c>
      <c r="X4842">
        <v>51.198998265814645</v>
      </c>
      <c r="Y4842">
        <v>0</v>
      </c>
      <c r="Z4842">
        <v>30.691158356464936</v>
      </c>
      <c r="AA4842">
        <v>0</v>
      </c>
      <c r="AB4842">
        <v>28.918794779010838</v>
      </c>
      <c r="AC4842">
        <v>0</v>
      </c>
      <c r="AD4842">
        <v>0</v>
      </c>
      <c r="AE4842">
        <v>110.80895140129041</v>
      </c>
    </row>
    <row r="4843" spans="1:31" x14ac:dyDescent="0.25">
      <c r="A4843">
        <v>2083657</v>
      </c>
      <c r="B4843">
        <v>1</v>
      </c>
      <c r="C4843" t="s">
        <v>80</v>
      </c>
      <c r="D4843" t="s">
        <v>84</v>
      </c>
      <c r="E4843" t="s">
        <v>158</v>
      </c>
      <c r="F4843" t="s">
        <v>14051</v>
      </c>
      <c r="G4843" t="s">
        <v>160</v>
      </c>
      <c r="H4843" t="s">
        <v>143</v>
      </c>
      <c r="I4843" t="s">
        <v>135</v>
      </c>
      <c r="J4843" t="s">
        <v>136</v>
      </c>
      <c r="K4843" t="s">
        <v>137</v>
      </c>
      <c r="L4843" t="s">
        <v>14052</v>
      </c>
      <c r="M4843" t="s">
        <v>14053</v>
      </c>
      <c r="N4843">
        <v>2.2608333329999999</v>
      </c>
      <c r="O4843">
        <v>0</v>
      </c>
      <c r="P4843">
        <v>174</v>
      </c>
      <c r="Q4843">
        <v>0</v>
      </c>
      <c r="R4843">
        <v>0</v>
      </c>
      <c r="S4843">
        <v>0</v>
      </c>
      <c r="T4843">
        <v>9</v>
      </c>
      <c r="U4843">
        <v>0</v>
      </c>
      <c r="V4843">
        <v>0</v>
      </c>
      <c r="W4843">
        <v>0</v>
      </c>
      <c r="X4843">
        <v>80.958959656747695</v>
      </c>
      <c r="Y4843">
        <v>0</v>
      </c>
      <c r="Z4843">
        <v>0</v>
      </c>
      <c r="AA4843">
        <v>0</v>
      </c>
      <c r="AB4843">
        <v>16.722057704374464</v>
      </c>
      <c r="AC4843">
        <v>0</v>
      </c>
      <c r="AD4843">
        <v>0</v>
      </c>
      <c r="AE4843">
        <v>97.681017361122159</v>
      </c>
    </row>
    <row r="4844" spans="1:31" x14ac:dyDescent="0.25">
      <c r="A4844">
        <v>2083634</v>
      </c>
      <c r="B4844">
        <v>1</v>
      </c>
      <c r="C4844" t="s">
        <v>80</v>
      </c>
      <c r="D4844" t="s">
        <v>85</v>
      </c>
      <c r="E4844" t="s">
        <v>158</v>
      </c>
      <c r="F4844" t="s">
        <v>14054</v>
      </c>
      <c r="G4844" t="s">
        <v>160</v>
      </c>
      <c r="H4844" t="s">
        <v>143</v>
      </c>
      <c r="I4844" t="s">
        <v>135</v>
      </c>
      <c r="J4844" t="s">
        <v>136</v>
      </c>
      <c r="K4844" t="s">
        <v>137</v>
      </c>
      <c r="L4844" t="s">
        <v>14055</v>
      </c>
      <c r="M4844" t="s">
        <v>14056</v>
      </c>
      <c r="N4844">
        <v>5.85</v>
      </c>
      <c r="O4844">
        <v>0</v>
      </c>
      <c r="P4844">
        <v>116</v>
      </c>
      <c r="Q4844">
        <v>0</v>
      </c>
      <c r="R4844">
        <v>0</v>
      </c>
      <c r="S4844">
        <v>0</v>
      </c>
      <c r="T4844">
        <v>13</v>
      </c>
      <c r="U4844">
        <v>0</v>
      </c>
      <c r="V4844">
        <v>0</v>
      </c>
      <c r="W4844">
        <v>0</v>
      </c>
      <c r="X4844">
        <v>183.32053698474726</v>
      </c>
      <c r="Y4844">
        <v>0</v>
      </c>
      <c r="Z4844">
        <v>0</v>
      </c>
      <c r="AA4844">
        <v>0</v>
      </c>
      <c r="AB4844">
        <v>70.124075514727139</v>
      </c>
      <c r="AC4844">
        <v>0</v>
      </c>
      <c r="AD4844">
        <v>0</v>
      </c>
      <c r="AE4844">
        <v>253.4446124994744</v>
      </c>
    </row>
    <row r="4845" spans="1:31" x14ac:dyDescent="0.25">
      <c r="A4845">
        <v>2083751</v>
      </c>
      <c r="B4845">
        <v>1</v>
      </c>
      <c r="C4845" t="s">
        <v>80</v>
      </c>
      <c r="D4845" t="s">
        <v>105</v>
      </c>
      <c r="E4845" t="s">
        <v>169</v>
      </c>
      <c r="F4845" t="s">
        <v>14057</v>
      </c>
      <c r="G4845" t="s">
        <v>133</v>
      </c>
      <c r="H4845" t="s">
        <v>134</v>
      </c>
      <c r="I4845" t="s">
        <v>135</v>
      </c>
      <c r="J4845" t="s">
        <v>136</v>
      </c>
      <c r="K4845" t="s">
        <v>137</v>
      </c>
      <c r="L4845" t="s">
        <v>14058</v>
      </c>
      <c r="M4845" t="s">
        <v>14059</v>
      </c>
      <c r="N4845">
        <v>5.5166666659999999</v>
      </c>
      <c r="O4845">
        <v>0</v>
      </c>
      <c r="P4845">
        <v>293</v>
      </c>
      <c r="Q4845">
        <v>0</v>
      </c>
      <c r="R4845">
        <v>0</v>
      </c>
      <c r="S4845">
        <v>0</v>
      </c>
      <c r="T4845">
        <v>23</v>
      </c>
      <c r="U4845">
        <v>0</v>
      </c>
      <c r="V4845">
        <v>0</v>
      </c>
      <c r="W4845">
        <v>0</v>
      </c>
      <c r="X4845">
        <v>409.95733964656449</v>
      </c>
      <c r="Y4845">
        <v>0</v>
      </c>
      <c r="Z4845">
        <v>0</v>
      </c>
      <c r="AA4845">
        <v>0</v>
      </c>
      <c r="AB4845">
        <v>177.99384314569707</v>
      </c>
      <c r="AC4845">
        <v>0</v>
      </c>
      <c r="AD4845">
        <v>0</v>
      </c>
      <c r="AE4845">
        <v>587.95118279226153</v>
      </c>
    </row>
    <row r="4846" spans="1:31" x14ac:dyDescent="0.25">
      <c r="A4846">
        <v>2083611</v>
      </c>
      <c r="B4846">
        <v>1</v>
      </c>
      <c r="C4846" t="s">
        <v>81</v>
      </c>
      <c r="D4846" t="s">
        <v>117</v>
      </c>
      <c r="E4846" t="s">
        <v>158</v>
      </c>
      <c r="F4846" t="s">
        <v>14060</v>
      </c>
      <c r="G4846" t="s">
        <v>160</v>
      </c>
      <c r="H4846" t="s">
        <v>143</v>
      </c>
      <c r="I4846" t="s">
        <v>135</v>
      </c>
      <c r="J4846" t="s">
        <v>136</v>
      </c>
      <c r="K4846" t="s">
        <v>137</v>
      </c>
      <c r="L4846" t="s">
        <v>14061</v>
      </c>
      <c r="M4846" t="s">
        <v>14062</v>
      </c>
      <c r="N4846">
        <v>1.505833333</v>
      </c>
      <c r="O4846">
        <v>0</v>
      </c>
      <c r="P4846">
        <v>10</v>
      </c>
      <c r="Q4846">
        <v>0</v>
      </c>
      <c r="R4846">
        <v>0</v>
      </c>
      <c r="S4846">
        <v>0</v>
      </c>
      <c r="T4846">
        <v>0</v>
      </c>
      <c r="U4846">
        <v>0</v>
      </c>
      <c r="V4846">
        <v>0</v>
      </c>
      <c r="W4846">
        <v>0</v>
      </c>
      <c r="X4846">
        <v>2.2039374506258005</v>
      </c>
      <c r="Y4846">
        <v>0</v>
      </c>
      <c r="Z4846">
        <v>0</v>
      </c>
      <c r="AA4846">
        <v>0</v>
      </c>
      <c r="AB4846">
        <v>0</v>
      </c>
      <c r="AC4846">
        <v>0</v>
      </c>
      <c r="AD4846">
        <v>0</v>
      </c>
      <c r="AE4846">
        <v>2.2039374506258005</v>
      </c>
    </row>
    <row r="4847" spans="1:31" x14ac:dyDescent="0.25">
      <c r="A4847">
        <v>2084229</v>
      </c>
      <c r="B4847">
        <v>1</v>
      </c>
      <c r="C4847" t="s">
        <v>80</v>
      </c>
      <c r="D4847" t="s">
        <v>95</v>
      </c>
      <c r="E4847" t="s">
        <v>146</v>
      </c>
      <c r="F4847" t="s">
        <v>13153</v>
      </c>
      <c r="G4847" t="s">
        <v>133</v>
      </c>
      <c r="H4847" t="s">
        <v>134</v>
      </c>
      <c r="I4847" t="s">
        <v>135</v>
      </c>
      <c r="J4847" t="s">
        <v>136</v>
      </c>
      <c r="K4847" t="s">
        <v>137</v>
      </c>
      <c r="L4847" t="s">
        <v>14063</v>
      </c>
      <c r="M4847" t="s">
        <v>14064</v>
      </c>
      <c r="N4847">
        <v>0.180277777</v>
      </c>
      <c r="O4847">
        <v>5</v>
      </c>
      <c r="P4847">
        <v>2171</v>
      </c>
      <c r="Q4847">
        <v>26</v>
      </c>
      <c r="R4847">
        <v>21</v>
      </c>
      <c r="S4847">
        <v>23</v>
      </c>
      <c r="T4847">
        <v>105</v>
      </c>
      <c r="U4847">
        <v>1</v>
      </c>
      <c r="V4847">
        <v>0</v>
      </c>
      <c r="W4847">
        <v>1.3800137486187556</v>
      </c>
      <c r="X4847">
        <v>80.883571811835324</v>
      </c>
      <c r="Y4847">
        <v>10.933162823572209</v>
      </c>
      <c r="Z4847">
        <v>0.64428645800174333</v>
      </c>
      <c r="AA4847">
        <v>46.466562867735696</v>
      </c>
      <c r="AB4847">
        <v>9.77128370721422</v>
      </c>
      <c r="AC4847">
        <v>0.65660047665696319</v>
      </c>
      <c r="AD4847">
        <v>0</v>
      </c>
      <c r="AE4847">
        <v>150.7354818936349</v>
      </c>
    </row>
    <row r="4848" spans="1:31" x14ac:dyDescent="0.25">
      <c r="A4848">
        <v>2084206</v>
      </c>
      <c r="B4848">
        <v>1</v>
      </c>
      <c r="C4848" t="s">
        <v>80</v>
      </c>
      <c r="D4848" t="s">
        <v>93</v>
      </c>
      <c r="E4848" t="s">
        <v>146</v>
      </c>
      <c r="F4848" t="s">
        <v>14065</v>
      </c>
      <c r="G4848" t="s">
        <v>133</v>
      </c>
      <c r="H4848" t="s">
        <v>134</v>
      </c>
      <c r="I4848" t="s">
        <v>259</v>
      </c>
      <c r="J4848" t="s">
        <v>136</v>
      </c>
      <c r="K4848" t="s">
        <v>137</v>
      </c>
      <c r="L4848" t="s">
        <v>14066</v>
      </c>
      <c r="M4848" t="s">
        <v>14067</v>
      </c>
      <c r="N4848">
        <v>1.1388888E-2</v>
      </c>
      <c r="O4848">
        <v>2</v>
      </c>
      <c r="P4848">
        <v>2098</v>
      </c>
      <c r="Q4848">
        <v>20</v>
      </c>
      <c r="R4848">
        <v>830</v>
      </c>
      <c r="S4848">
        <v>18</v>
      </c>
      <c r="T4848">
        <v>393</v>
      </c>
      <c r="U4848">
        <v>2</v>
      </c>
      <c r="V4848">
        <v>0</v>
      </c>
      <c r="W4848">
        <v>6.451384324835556E-2</v>
      </c>
      <c r="X4848">
        <v>3.2116496202344287</v>
      </c>
      <c r="Y4848">
        <v>0.44368579436383698</v>
      </c>
      <c r="Z4848">
        <v>4.42388744901944</v>
      </c>
      <c r="AA4848">
        <v>0.42596990407477109</v>
      </c>
      <c r="AB4848">
        <v>2.0458066360204681</v>
      </c>
      <c r="AC4848">
        <v>1.1937342828064867</v>
      </c>
      <c r="AD4848">
        <v>0</v>
      </c>
      <c r="AE4848">
        <v>11.809247529767786</v>
      </c>
    </row>
    <row r="4849" spans="1:31" x14ac:dyDescent="0.25">
      <c r="A4849">
        <v>2084112</v>
      </c>
      <c r="B4849">
        <v>1</v>
      </c>
      <c r="C4849" t="s">
        <v>81</v>
      </c>
      <c r="D4849" t="s">
        <v>116</v>
      </c>
      <c r="E4849" t="s">
        <v>131</v>
      </c>
      <c r="F4849" t="s">
        <v>14068</v>
      </c>
      <c r="G4849" t="s">
        <v>133</v>
      </c>
      <c r="H4849" t="s">
        <v>134</v>
      </c>
      <c r="I4849" t="s">
        <v>135</v>
      </c>
      <c r="J4849" t="s">
        <v>136</v>
      </c>
      <c r="K4849" t="s">
        <v>137</v>
      </c>
      <c r="L4849" t="s">
        <v>14069</v>
      </c>
      <c r="M4849" t="s">
        <v>14070</v>
      </c>
      <c r="N4849">
        <v>4.6511111109999996</v>
      </c>
      <c r="O4849">
        <v>0</v>
      </c>
      <c r="P4849">
        <v>157</v>
      </c>
      <c r="Q4849">
        <v>104</v>
      </c>
      <c r="R4849">
        <v>121</v>
      </c>
      <c r="S4849">
        <v>3</v>
      </c>
      <c r="T4849">
        <v>19</v>
      </c>
      <c r="U4849">
        <v>0</v>
      </c>
      <c r="V4849">
        <v>0</v>
      </c>
      <c r="W4849">
        <v>0</v>
      </c>
      <c r="X4849">
        <v>87.950876321734114</v>
      </c>
      <c r="Y4849">
        <v>324.6919562381787</v>
      </c>
      <c r="Z4849">
        <v>128.13093095299595</v>
      </c>
      <c r="AA4849">
        <v>28.219023997685571</v>
      </c>
      <c r="AB4849">
        <v>14.393010522357216</v>
      </c>
      <c r="AC4849">
        <v>0</v>
      </c>
      <c r="AD4849">
        <v>0</v>
      </c>
      <c r="AE4849">
        <v>583.38579803295158</v>
      </c>
    </row>
    <row r="4850" spans="1:31" x14ac:dyDescent="0.25">
      <c r="A4850">
        <v>2084089</v>
      </c>
      <c r="B4850">
        <v>1</v>
      </c>
      <c r="C4850" t="s">
        <v>80</v>
      </c>
      <c r="D4850" t="s">
        <v>101</v>
      </c>
      <c r="E4850" t="s">
        <v>177</v>
      </c>
      <c r="F4850" t="s">
        <v>14071</v>
      </c>
      <c r="G4850" t="s">
        <v>196</v>
      </c>
      <c r="H4850" t="s">
        <v>143</v>
      </c>
      <c r="I4850" t="s">
        <v>135</v>
      </c>
      <c r="J4850" t="s">
        <v>136</v>
      </c>
      <c r="K4850" t="s">
        <v>137</v>
      </c>
      <c r="L4850" t="s">
        <v>14072</v>
      </c>
      <c r="M4850" t="s">
        <v>14073</v>
      </c>
      <c r="N4850">
        <v>2.3955555550000001</v>
      </c>
      <c r="O4850">
        <v>0</v>
      </c>
      <c r="P4850">
        <v>7</v>
      </c>
      <c r="Q4850">
        <v>0</v>
      </c>
      <c r="R4850">
        <v>0</v>
      </c>
      <c r="S4850">
        <v>0</v>
      </c>
      <c r="T4850">
        <v>0</v>
      </c>
      <c r="U4850">
        <v>0</v>
      </c>
      <c r="V4850">
        <v>0</v>
      </c>
      <c r="W4850">
        <v>0</v>
      </c>
      <c r="X4850">
        <v>4.8399174396707014</v>
      </c>
      <c r="Y4850">
        <v>0</v>
      </c>
      <c r="Z4850">
        <v>0</v>
      </c>
      <c r="AA4850">
        <v>0</v>
      </c>
      <c r="AB4850">
        <v>0</v>
      </c>
      <c r="AC4850">
        <v>0</v>
      </c>
      <c r="AD4850">
        <v>0</v>
      </c>
      <c r="AE4850">
        <v>4.8399174396707014</v>
      </c>
    </row>
    <row r="4851" spans="1:31" x14ac:dyDescent="0.25">
      <c r="A4851">
        <v>2083697</v>
      </c>
      <c r="B4851">
        <v>1</v>
      </c>
      <c r="C4851" t="s">
        <v>80</v>
      </c>
      <c r="D4851" t="s">
        <v>97</v>
      </c>
      <c r="E4851" t="s">
        <v>177</v>
      </c>
      <c r="F4851" t="s">
        <v>14074</v>
      </c>
      <c r="G4851" t="s">
        <v>179</v>
      </c>
      <c r="H4851" t="s">
        <v>143</v>
      </c>
      <c r="I4851" t="s">
        <v>135</v>
      </c>
      <c r="J4851" t="s">
        <v>136</v>
      </c>
      <c r="K4851" t="s">
        <v>137</v>
      </c>
      <c r="L4851" t="s">
        <v>14075</v>
      </c>
      <c r="M4851" t="s">
        <v>14076</v>
      </c>
      <c r="N4851">
        <v>1.66</v>
      </c>
      <c r="O4851">
        <v>0</v>
      </c>
      <c r="P4851">
        <v>2</v>
      </c>
      <c r="Q4851">
        <v>0</v>
      </c>
      <c r="R4851">
        <v>0</v>
      </c>
      <c r="S4851">
        <v>0</v>
      </c>
      <c r="T4851">
        <v>0</v>
      </c>
      <c r="U4851">
        <v>0</v>
      </c>
      <c r="V4851">
        <v>0</v>
      </c>
      <c r="W4851">
        <v>0</v>
      </c>
      <c r="X4851">
        <v>1.1059598278759701</v>
      </c>
      <c r="Y4851">
        <v>0</v>
      </c>
      <c r="Z4851">
        <v>0</v>
      </c>
      <c r="AA4851">
        <v>0</v>
      </c>
      <c r="AB4851">
        <v>0</v>
      </c>
      <c r="AC4851">
        <v>0</v>
      </c>
      <c r="AD4851">
        <v>0</v>
      </c>
      <c r="AE4851">
        <v>1.1059598278759701</v>
      </c>
    </row>
    <row r="4852" spans="1:31" x14ac:dyDescent="0.25">
      <c r="A4852">
        <v>2084152</v>
      </c>
      <c r="B4852">
        <v>1</v>
      </c>
      <c r="C4852" t="s">
        <v>80</v>
      </c>
      <c r="D4852" t="s">
        <v>110</v>
      </c>
      <c r="E4852" t="s">
        <v>158</v>
      </c>
      <c r="F4852" t="s">
        <v>14077</v>
      </c>
      <c r="G4852" t="s">
        <v>160</v>
      </c>
      <c r="H4852" t="s">
        <v>143</v>
      </c>
      <c r="I4852" t="s">
        <v>135</v>
      </c>
      <c r="J4852" t="s">
        <v>136</v>
      </c>
      <c r="K4852" t="s">
        <v>137</v>
      </c>
      <c r="L4852" t="s">
        <v>14078</v>
      </c>
      <c r="M4852" t="s">
        <v>14079</v>
      </c>
      <c r="N4852">
        <v>6.8744444439999999</v>
      </c>
      <c r="O4852">
        <v>0</v>
      </c>
      <c r="P4852">
        <v>62</v>
      </c>
      <c r="Q4852">
        <v>0</v>
      </c>
      <c r="R4852">
        <v>0</v>
      </c>
      <c r="S4852">
        <v>0</v>
      </c>
      <c r="T4852">
        <v>5</v>
      </c>
      <c r="U4852">
        <v>0</v>
      </c>
      <c r="V4852">
        <v>0</v>
      </c>
      <c r="W4852">
        <v>0</v>
      </c>
      <c r="X4852">
        <v>96.115512143817384</v>
      </c>
      <c r="Y4852">
        <v>0</v>
      </c>
      <c r="Z4852">
        <v>0</v>
      </c>
      <c r="AA4852">
        <v>0</v>
      </c>
      <c r="AB4852">
        <v>7.4514627961391433</v>
      </c>
      <c r="AC4852">
        <v>0</v>
      </c>
      <c r="AD4852">
        <v>0</v>
      </c>
      <c r="AE4852">
        <v>103.56697493995652</v>
      </c>
    </row>
    <row r="4853" spans="1:31" x14ac:dyDescent="0.25">
      <c r="A4853">
        <v>2073332</v>
      </c>
      <c r="B4853">
        <v>1</v>
      </c>
      <c r="C4853" t="s">
        <v>80</v>
      </c>
      <c r="D4853" t="s">
        <v>86</v>
      </c>
      <c r="E4853" t="s">
        <v>158</v>
      </c>
      <c r="F4853" t="s">
        <v>14080</v>
      </c>
      <c r="G4853" t="s">
        <v>385</v>
      </c>
      <c r="H4853" t="s">
        <v>143</v>
      </c>
      <c r="I4853" t="s">
        <v>135</v>
      </c>
      <c r="J4853" t="s">
        <v>136</v>
      </c>
      <c r="K4853" t="s">
        <v>137</v>
      </c>
      <c r="L4853" t="s">
        <v>14081</v>
      </c>
      <c r="M4853" t="s">
        <v>14082</v>
      </c>
      <c r="N4853">
        <v>1.4027777770000001</v>
      </c>
      <c r="O4853">
        <v>0</v>
      </c>
      <c r="P4853">
        <v>99</v>
      </c>
      <c r="Q4853">
        <v>0</v>
      </c>
      <c r="R4853">
        <v>0</v>
      </c>
      <c r="S4853">
        <v>0</v>
      </c>
      <c r="T4853">
        <v>0</v>
      </c>
      <c r="U4853">
        <v>0</v>
      </c>
      <c r="V4853">
        <v>0</v>
      </c>
      <c r="W4853">
        <v>0</v>
      </c>
      <c r="X4853">
        <v>41.149985307084236</v>
      </c>
      <c r="Y4853">
        <v>0</v>
      </c>
      <c r="Z4853">
        <v>0</v>
      </c>
      <c r="AA4853">
        <v>0</v>
      </c>
      <c r="AB4853">
        <v>0</v>
      </c>
      <c r="AC4853">
        <v>0</v>
      </c>
      <c r="AD4853">
        <v>0</v>
      </c>
      <c r="AE4853">
        <v>41.149985307084236</v>
      </c>
    </row>
    <row r="4854" spans="1:31" x14ac:dyDescent="0.25">
      <c r="A4854">
        <v>2073183</v>
      </c>
      <c r="B4854">
        <v>1</v>
      </c>
      <c r="C4854" t="s">
        <v>80</v>
      </c>
      <c r="D4854" t="s">
        <v>103</v>
      </c>
      <c r="E4854" t="s">
        <v>131</v>
      </c>
      <c r="F4854" t="s">
        <v>420</v>
      </c>
      <c r="G4854" t="s">
        <v>133</v>
      </c>
      <c r="H4854" t="s">
        <v>134</v>
      </c>
      <c r="I4854" t="s">
        <v>135</v>
      </c>
      <c r="J4854" t="s">
        <v>136</v>
      </c>
      <c r="K4854" t="s">
        <v>137</v>
      </c>
      <c r="L4854" t="s">
        <v>14083</v>
      </c>
      <c r="M4854" t="s">
        <v>14084</v>
      </c>
      <c r="N4854">
        <v>1.229166666</v>
      </c>
      <c r="O4854">
        <v>18</v>
      </c>
      <c r="P4854">
        <v>2335</v>
      </c>
      <c r="Q4854">
        <v>30</v>
      </c>
      <c r="R4854">
        <v>174</v>
      </c>
      <c r="S4854">
        <v>52</v>
      </c>
      <c r="T4854">
        <v>415</v>
      </c>
      <c r="U4854">
        <v>5</v>
      </c>
      <c r="V4854">
        <v>1</v>
      </c>
      <c r="W4854">
        <v>12.266814528294987</v>
      </c>
      <c r="X4854">
        <v>496.11687788579036</v>
      </c>
      <c r="Y4854">
        <v>182.46797615482072</v>
      </c>
      <c r="Z4854">
        <v>51.565104357904602</v>
      </c>
      <c r="AA4854">
        <v>391.74292459891876</v>
      </c>
      <c r="AB4854">
        <v>210.21690698555054</v>
      </c>
      <c r="AC4854">
        <v>527.50271904423141</v>
      </c>
      <c r="AD4854">
        <v>18.520363155404429</v>
      </c>
      <c r="AE4854">
        <v>1890.3996867109158</v>
      </c>
    </row>
    <row r="4855" spans="1:31" x14ac:dyDescent="0.25">
      <c r="A4855">
        <v>2073426</v>
      </c>
      <c r="B4855">
        <v>1</v>
      </c>
      <c r="C4855" t="s">
        <v>80</v>
      </c>
      <c r="D4855" t="s">
        <v>97</v>
      </c>
      <c r="E4855" t="s">
        <v>295</v>
      </c>
      <c r="F4855" t="s">
        <v>8395</v>
      </c>
      <c r="G4855" t="s">
        <v>133</v>
      </c>
      <c r="H4855" t="s">
        <v>134</v>
      </c>
      <c r="I4855" t="s">
        <v>135</v>
      </c>
      <c r="J4855" t="s">
        <v>136</v>
      </c>
      <c r="K4855" t="s">
        <v>137</v>
      </c>
      <c r="L4855" t="s">
        <v>14085</v>
      </c>
      <c r="M4855" t="s">
        <v>14086</v>
      </c>
      <c r="N4855">
        <v>9.9595276999999996E-2</v>
      </c>
      <c r="O4855">
        <v>26</v>
      </c>
      <c r="P4855">
        <v>15522</v>
      </c>
      <c r="Q4855">
        <v>30</v>
      </c>
      <c r="R4855">
        <v>484</v>
      </c>
      <c r="S4855">
        <v>88</v>
      </c>
      <c r="T4855">
        <v>1548</v>
      </c>
      <c r="U4855">
        <v>4</v>
      </c>
      <c r="V4855">
        <v>16</v>
      </c>
      <c r="W4855">
        <v>15.945449309456203</v>
      </c>
      <c r="X4855">
        <v>326.66453725290876</v>
      </c>
      <c r="Y4855">
        <v>4.4691621369492607</v>
      </c>
      <c r="Z4855">
        <v>12.768653788174854</v>
      </c>
      <c r="AA4855">
        <v>101.75340289790917</v>
      </c>
      <c r="AB4855">
        <v>149.05453420185367</v>
      </c>
      <c r="AC4855">
        <v>17.734391980154911</v>
      </c>
      <c r="AD4855">
        <v>7.4539695929522178</v>
      </c>
      <c r="AE4855">
        <v>635.84410116035906</v>
      </c>
    </row>
    <row r="4856" spans="1:31" x14ac:dyDescent="0.25">
      <c r="A4856">
        <v>2073229</v>
      </c>
      <c r="B4856">
        <v>1</v>
      </c>
      <c r="C4856" t="s">
        <v>80</v>
      </c>
      <c r="D4856" t="s">
        <v>88</v>
      </c>
      <c r="E4856" t="s">
        <v>158</v>
      </c>
      <c r="F4856" t="s">
        <v>14087</v>
      </c>
      <c r="G4856" t="s">
        <v>385</v>
      </c>
      <c r="H4856" t="s">
        <v>143</v>
      </c>
      <c r="I4856" t="s">
        <v>135</v>
      </c>
      <c r="J4856" t="s">
        <v>136</v>
      </c>
      <c r="K4856" t="s">
        <v>137</v>
      </c>
      <c r="L4856" t="s">
        <v>14088</v>
      </c>
      <c r="M4856" t="s">
        <v>14089</v>
      </c>
      <c r="N4856">
        <v>3.1244444439999999</v>
      </c>
      <c r="O4856">
        <v>0</v>
      </c>
      <c r="P4856">
        <v>47</v>
      </c>
      <c r="Q4856">
        <v>0</v>
      </c>
      <c r="R4856">
        <v>0</v>
      </c>
      <c r="S4856">
        <v>0</v>
      </c>
      <c r="T4856">
        <v>1</v>
      </c>
      <c r="U4856">
        <v>0</v>
      </c>
      <c r="V4856">
        <v>0</v>
      </c>
      <c r="W4856">
        <v>0</v>
      </c>
      <c r="X4856">
        <v>41.823862980677688</v>
      </c>
      <c r="Y4856">
        <v>0</v>
      </c>
      <c r="Z4856">
        <v>0</v>
      </c>
      <c r="AA4856">
        <v>0</v>
      </c>
      <c r="AB4856">
        <v>10.268290752119595</v>
      </c>
      <c r="AC4856">
        <v>0</v>
      </c>
      <c r="AD4856">
        <v>0</v>
      </c>
      <c r="AE4856">
        <v>52.092153732797286</v>
      </c>
    </row>
    <row r="4857" spans="1:31" x14ac:dyDescent="0.25">
      <c r="A4857">
        <v>2083642</v>
      </c>
      <c r="B4857">
        <v>1</v>
      </c>
      <c r="C4857" t="s">
        <v>80</v>
      </c>
      <c r="D4857" t="s">
        <v>95</v>
      </c>
      <c r="E4857" t="s">
        <v>295</v>
      </c>
      <c r="F4857" t="s">
        <v>14090</v>
      </c>
      <c r="G4857" t="s">
        <v>133</v>
      </c>
      <c r="H4857" t="s">
        <v>134</v>
      </c>
      <c r="I4857" t="s">
        <v>135</v>
      </c>
      <c r="J4857" t="s">
        <v>136</v>
      </c>
      <c r="K4857" t="s">
        <v>137</v>
      </c>
      <c r="L4857" t="s">
        <v>14091</v>
      </c>
      <c r="M4857" t="s">
        <v>14092</v>
      </c>
      <c r="N4857">
        <v>9.8333332999999995E-2</v>
      </c>
      <c r="O4857">
        <v>5</v>
      </c>
      <c r="P4857">
        <v>4987</v>
      </c>
      <c r="Q4857">
        <v>26</v>
      </c>
      <c r="R4857">
        <v>24</v>
      </c>
      <c r="S4857">
        <v>28</v>
      </c>
      <c r="T4857">
        <v>381</v>
      </c>
      <c r="U4857">
        <v>1</v>
      </c>
      <c r="V4857">
        <v>1</v>
      </c>
      <c r="W4857">
        <v>0.71933492377586661</v>
      </c>
      <c r="X4857">
        <v>94.214968178217788</v>
      </c>
      <c r="Y4857">
        <v>8.0146261626802406</v>
      </c>
      <c r="Z4857">
        <v>0.48942723232080332</v>
      </c>
      <c r="AA4857">
        <v>37.163646573713095</v>
      </c>
      <c r="AB4857">
        <v>40.557683430184326</v>
      </c>
      <c r="AC4857">
        <v>0.58397490198818491</v>
      </c>
      <c r="AD4857">
        <v>0.2480456896716767</v>
      </c>
      <c r="AE4857">
        <v>181.99170709255196</v>
      </c>
    </row>
    <row r="4858" spans="1:31" x14ac:dyDescent="0.25">
      <c r="A4858">
        <v>2083814</v>
      </c>
      <c r="B4858">
        <v>1</v>
      </c>
      <c r="C4858" t="s">
        <v>81</v>
      </c>
      <c r="D4858" t="s">
        <v>112</v>
      </c>
      <c r="E4858" t="s">
        <v>177</v>
      </c>
      <c r="F4858" t="s">
        <v>14093</v>
      </c>
      <c r="G4858" t="s">
        <v>179</v>
      </c>
      <c r="H4858" t="s">
        <v>143</v>
      </c>
      <c r="I4858" t="s">
        <v>135</v>
      </c>
      <c r="J4858" t="s">
        <v>136</v>
      </c>
      <c r="K4858" t="s">
        <v>137</v>
      </c>
      <c r="L4858" t="s">
        <v>14094</v>
      </c>
      <c r="M4858" t="s">
        <v>14095</v>
      </c>
      <c r="N4858">
        <v>1.0322222219999999</v>
      </c>
      <c r="O4858">
        <v>0</v>
      </c>
      <c r="P4858">
        <v>2</v>
      </c>
      <c r="Q4858">
        <v>0</v>
      </c>
      <c r="R4858">
        <v>1</v>
      </c>
      <c r="S4858">
        <v>0</v>
      </c>
      <c r="T4858">
        <v>0</v>
      </c>
      <c r="U4858">
        <v>0</v>
      </c>
      <c r="V4858">
        <v>0</v>
      </c>
      <c r="W4858">
        <v>0</v>
      </c>
      <c r="X4858">
        <v>0.53866739109236894</v>
      </c>
      <c r="Y4858">
        <v>0</v>
      </c>
      <c r="Z4858">
        <v>0.93181365858056897</v>
      </c>
      <c r="AA4858">
        <v>0</v>
      </c>
      <c r="AB4858">
        <v>0</v>
      </c>
      <c r="AC4858">
        <v>0</v>
      </c>
      <c r="AD4858">
        <v>0</v>
      </c>
      <c r="AE4858">
        <v>1.4704810496729379</v>
      </c>
    </row>
    <row r="4859" spans="1:31" x14ac:dyDescent="0.25">
      <c r="A4859">
        <v>2083665</v>
      </c>
      <c r="B4859">
        <v>1</v>
      </c>
      <c r="C4859" t="s">
        <v>80</v>
      </c>
      <c r="D4859" t="s">
        <v>110</v>
      </c>
      <c r="E4859" t="s">
        <v>177</v>
      </c>
      <c r="F4859" t="s">
        <v>14096</v>
      </c>
      <c r="G4859" t="s">
        <v>183</v>
      </c>
      <c r="H4859" t="s">
        <v>143</v>
      </c>
      <c r="I4859" t="s">
        <v>135</v>
      </c>
      <c r="J4859" t="s">
        <v>136</v>
      </c>
      <c r="K4859" t="s">
        <v>137</v>
      </c>
      <c r="L4859" t="s">
        <v>14097</v>
      </c>
      <c r="M4859" t="s">
        <v>14098</v>
      </c>
      <c r="N4859">
        <v>1.321666666</v>
      </c>
      <c r="O4859">
        <v>0</v>
      </c>
      <c r="P4859">
        <v>1</v>
      </c>
      <c r="Q4859">
        <v>0</v>
      </c>
      <c r="R4859">
        <v>0</v>
      </c>
      <c r="S4859">
        <v>0</v>
      </c>
      <c r="T4859">
        <v>0</v>
      </c>
      <c r="U4859">
        <v>0</v>
      </c>
      <c r="V4859">
        <v>0</v>
      </c>
      <c r="W4859">
        <v>0</v>
      </c>
      <c r="X4859">
        <v>1.1804632511645869</v>
      </c>
      <c r="Y4859">
        <v>0</v>
      </c>
      <c r="Z4859">
        <v>0</v>
      </c>
      <c r="AA4859">
        <v>0</v>
      </c>
      <c r="AB4859">
        <v>0</v>
      </c>
      <c r="AC4859">
        <v>0</v>
      </c>
      <c r="AD4859">
        <v>0</v>
      </c>
      <c r="AE4859">
        <v>1.1804632511645869</v>
      </c>
    </row>
    <row r="4860" spans="1:31" x14ac:dyDescent="0.25">
      <c r="A4860">
        <v>2073120</v>
      </c>
      <c r="B4860">
        <v>1</v>
      </c>
      <c r="C4860" t="s">
        <v>80</v>
      </c>
      <c r="D4860" t="s">
        <v>92</v>
      </c>
      <c r="E4860" t="s">
        <v>131</v>
      </c>
      <c r="F4860" t="s">
        <v>14099</v>
      </c>
      <c r="G4860" t="s">
        <v>133</v>
      </c>
      <c r="H4860" t="s">
        <v>134</v>
      </c>
      <c r="I4860" t="s">
        <v>135</v>
      </c>
      <c r="J4860" t="s">
        <v>136</v>
      </c>
      <c r="K4860" t="s">
        <v>137</v>
      </c>
      <c r="L4860" t="s">
        <v>14100</v>
      </c>
      <c r="M4860" t="s">
        <v>14101</v>
      </c>
      <c r="N4860">
        <v>0.962777777</v>
      </c>
      <c r="O4860">
        <v>0</v>
      </c>
      <c r="P4860">
        <v>657</v>
      </c>
      <c r="Q4860">
        <v>0</v>
      </c>
      <c r="R4860">
        <v>6</v>
      </c>
      <c r="S4860">
        <v>1</v>
      </c>
      <c r="T4860">
        <v>46</v>
      </c>
      <c r="U4860">
        <v>0</v>
      </c>
      <c r="V4860">
        <v>1</v>
      </c>
      <c r="W4860">
        <v>0</v>
      </c>
      <c r="X4860">
        <v>145.06615527470245</v>
      </c>
      <c r="Y4860">
        <v>0</v>
      </c>
      <c r="Z4860">
        <v>1.1816038070522707</v>
      </c>
      <c r="AA4860">
        <v>9.0419645421161849</v>
      </c>
      <c r="AB4860">
        <v>32.573144396075648</v>
      </c>
      <c r="AC4860">
        <v>0</v>
      </c>
      <c r="AD4860">
        <v>0</v>
      </c>
      <c r="AE4860">
        <v>187.86286801994657</v>
      </c>
    </row>
    <row r="4861" spans="1:31" x14ac:dyDescent="0.25">
      <c r="A4861">
        <v>2084175</v>
      </c>
      <c r="B4861">
        <v>1</v>
      </c>
      <c r="C4861" t="s">
        <v>81</v>
      </c>
      <c r="D4861" t="s">
        <v>112</v>
      </c>
      <c r="E4861" t="s">
        <v>146</v>
      </c>
      <c r="F4861" t="s">
        <v>14102</v>
      </c>
      <c r="G4861" t="s">
        <v>133</v>
      </c>
      <c r="H4861" t="s">
        <v>134</v>
      </c>
      <c r="I4861" t="s">
        <v>259</v>
      </c>
      <c r="J4861" t="s">
        <v>136</v>
      </c>
      <c r="K4861" t="s">
        <v>137</v>
      </c>
      <c r="L4861" t="s">
        <v>14103</v>
      </c>
      <c r="M4861" t="s">
        <v>14104</v>
      </c>
      <c r="N4861">
        <v>1.1111111E-2</v>
      </c>
      <c r="O4861">
        <v>0</v>
      </c>
      <c r="P4861">
        <v>11365</v>
      </c>
      <c r="Q4861">
        <v>26</v>
      </c>
      <c r="R4861">
        <v>504</v>
      </c>
      <c r="S4861">
        <v>34</v>
      </c>
      <c r="T4861">
        <v>1338</v>
      </c>
      <c r="U4861">
        <v>6</v>
      </c>
      <c r="V4861">
        <v>3</v>
      </c>
      <c r="W4861">
        <v>0</v>
      </c>
      <c r="X4861">
        <v>18.38187207482914</v>
      </c>
      <c r="Y4861">
        <v>1.6242081079219666</v>
      </c>
      <c r="Z4861">
        <v>2.2838812818988905</v>
      </c>
      <c r="AA4861">
        <v>2.4466909456459338</v>
      </c>
      <c r="AB4861">
        <v>4.64626856561802</v>
      </c>
      <c r="AC4861">
        <v>0.84547747054373334</v>
      </c>
      <c r="AD4861">
        <v>4.6823525198733333E-2</v>
      </c>
      <c r="AE4861">
        <v>30.275221971656414</v>
      </c>
    </row>
    <row r="4862" spans="1:31" x14ac:dyDescent="0.25">
      <c r="A4862">
        <v>2073355</v>
      </c>
      <c r="B4862">
        <v>1</v>
      </c>
      <c r="C4862" t="s">
        <v>80</v>
      </c>
      <c r="D4862" t="s">
        <v>84</v>
      </c>
      <c r="E4862" t="s">
        <v>177</v>
      </c>
      <c r="F4862" t="s">
        <v>14105</v>
      </c>
      <c r="G4862" t="s">
        <v>179</v>
      </c>
      <c r="H4862" t="s">
        <v>143</v>
      </c>
      <c r="I4862" t="s">
        <v>135</v>
      </c>
      <c r="J4862" t="s">
        <v>136</v>
      </c>
      <c r="K4862" t="s">
        <v>137</v>
      </c>
      <c r="L4862" t="s">
        <v>14106</v>
      </c>
      <c r="M4862" t="s">
        <v>14107</v>
      </c>
      <c r="N4862">
        <v>6.9247222219999998</v>
      </c>
      <c r="O4862">
        <v>0</v>
      </c>
      <c r="P4862">
        <v>5</v>
      </c>
      <c r="Q4862">
        <v>0</v>
      </c>
      <c r="R4862">
        <v>0</v>
      </c>
      <c r="S4862">
        <v>0</v>
      </c>
      <c r="T4862">
        <v>0</v>
      </c>
      <c r="U4862">
        <v>0</v>
      </c>
      <c r="V4862">
        <v>0</v>
      </c>
      <c r="W4862">
        <v>0</v>
      </c>
      <c r="X4862">
        <v>5.4574778607494858</v>
      </c>
      <c r="Y4862">
        <v>0</v>
      </c>
      <c r="Z4862">
        <v>0</v>
      </c>
      <c r="AA4862">
        <v>0</v>
      </c>
      <c r="AB4862">
        <v>0</v>
      </c>
      <c r="AC4862">
        <v>0</v>
      </c>
      <c r="AD4862">
        <v>0</v>
      </c>
      <c r="AE4862">
        <v>5.4574778607494858</v>
      </c>
    </row>
    <row r="4863" spans="1:31" x14ac:dyDescent="0.25">
      <c r="A4863">
        <v>2073206</v>
      </c>
      <c r="B4863">
        <v>1</v>
      </c>
      <c r="C4863" t="s">
        <v>80</v>
      </c>
      <c r="D4863" t="s">
        <v>82</v>
      </c>
      <c r="E4863" t="s">
        <v>158</v>
      </c>
      <c r="F4863" t="s">
        <v>10938</v>
      </c>
      <c r="G4863" t="s">
        <v>160</v>
      </c>
      <c r="H4863" t="s">
        <v>143</v>
      </c>
      <c r="I4863" t="s">
        <v>135</v>
      </c>
      <c r="J4863" t="s">
        <v>136</v>
      </c>
      <c r="K4863" t="s">
        <v>137</v>
      </c>
      <c r="L4863" t="s">
        <v>14108</v>
      </c>
      <c r="M4863" t="s">
        <v>14109</v>
      </c>
      <c r="N4863">
        <v>2.554166666</v>
      </c>
      <c r="O4863">
        <v>0</v>
      </c>
      <c r="P4863">
        <v>61</v>
      </c>
      <c r="Q4863">
        <v>0</v>
      </c>
      <c r="R4863">
        <v>0</v>
      </c>
      <c r="S4863">
        <v>0</v>
      </c>
      <c r="T4863">
        <v>2</v>
      </c>
      <c r="U4863">
        <v>0</v>
      </c>
      <c r="V4863">
        <v>0</v>
      </c>
      <c r="W4863">
        <v>0</v>
      </c>
      <c r="X4863">
        <v>37.171237360409016</v>
      </c>
      <c r="Y4863">
        <v>0</v>
      </c>
      <c r="Z4863">
        <v>0</v>
      </c>
      <c r="AA4863">
        <v>0</v>
      </c>
      <c r="AB4863">
        <v>5.5099813152396662E-2</v>
      </c>
      <c r="AC4863">
        <v>0</v>
      </c>
      <c r="AD4863">
        <v>0</v>
      </c>
      <c r="AE4863">
        <v>37.226337173561411</v>
      </c>
    </row>
    <row r="4864" spans="1:31" x14ac:dyDescent="0.25">
      <c r="A4864">
        <v>2073057</v>
      </c>
      <c r="B4864">
        <v>1</v>
      </c>
      <c r="C4864" t="s">
        <v>81</v>
      </c>
      <c r="D4864" t="s">
        <v>115</v>
      </c>
      <c r="E4864" t="s">
        <v>158</v>
      </c>
      <c r="F4864" t="s">
        <v>14110</v>
      </c>
      <c r="G4864" t="s">
        <v>160</v>
      </c>
      <c r="H4864" t="s">
        <v>143</v>
      </c>
      <c r="I4864" t="s">
        <v>135</v>
      </c>
      <c r="J4864" t="s">
        <v>136</v>
      </c>
      <c r="K4864" t="s">
        <v>137</v>
      </c>
      <c r="L4864" t="s">
        <v>14111</v>
      </c>
      <c r="M4864" t="s">
        <v>14112</v>
      </c>
      <c r="N4864">
        <v>2.36</v>
      </c>
      <c r="O4864">
        <v>0</v>
      </c>
      <c r="P4864">
        <v>114</v>
      </c>
      <c r="Q4864">
        <v>0</v>
      </c>
      <c r="R4864">
        <v>1</v>
      </c>
      <c r="S4864">
        <v>0</v>
      </c>
      <c r="T4864">
        <v>14</v>
      </c>
      <c r="U4864">
        <v>0</v>
      </c>
      <c r="V4864">
        <v>0</v>
      </c>
      <c r="W4864">
        <v>0</v>
      </c>
      <c r="X4864">
        <v>28.54201010790057</v>
      </c>
      <c r="Y4864">
        <v>0</v>
      </c>
      <c r="Z4864">
        <v>1.7653167886541103</v>
      </c>
      <c r="AA4864">
        <v>0</v>
      </c>
      <c r="AB4864">
        <v>8.4829932831042676</v>
      </c>
      <c r="AC4864">
        <v>0</v>
      </c>
      <c r="AD4864">
        <v>0</v>
      </c>
      <c r="AE4864">
        <v>38.790320179658949</v>
      </c>
    </row>
    <row r="4865" spans="1:31" x14ac:dyDescent="0.25">
      <c r="A4865">
        <v>2083877</v>
      </c>
      <c r="B4865">
        <v>1</v>
      </c>
      <c r="C4865" t="s">
        <v>80</v>
      </c>
      <c r="D4865" t="s">
        <v>88</v>
      </c>
      <c r="E4865" t="s">
        <v>140</v>
      </c>
      <c r="F4865" t="s">
        <v>10482</v>
      </c>
      <c r="G4865" t="s">
        <v>142</v>
      </c>
      <c r="H4865" t="s">
        <v>143</v>
      </c>
      <c r="I4865" t="s">
        <v>135</v>
      </c>
      <c r="J4865" t="s">
        <v>136</v>
      </c>
      <c r="K4865" t="s">
        <v>137</v>
      </c>
      <c r="L4865" t="s">
        <v>14113</v>
      </c>
      <c r="M4865" t="s">
        <v>14114</v>
      </c>
      <c r="N4865">
        <v>6.9836111110000001</v>
      </c>
      <c r="O4865">
        <v>0</v>
      </c>
      <c r="P4865">
        <v>415</v>
      </c>
      <c r="Q4865">
        <v>0</v>
      </c>
      <c r="R4865">
        <v>0</v>
      </c>
      <c r="S4865">
        <v>0</v>
      </c>
      <c r="T4865">
        <v>16</v>
      </c>
      <c r="U4865">
        <v>0</v>
      </c>
      <c r="V4865">
        <v>0</v>
      </c>
      <c r="W4865">
        <v>0</v>
      </c>
      <c r="X4865">
        <v>828.5970978078592</v>
      </c>
      <c r="Y4865">
        <v>0</v>
      </c>
      <c r="Z4865">
        <v>0</v>
      </c>
      <c r="AA4865">
        <v>0</v>
      </c>
      <c r="AB4865">
        <v>69.618076744385434</v>
      </c>
      <c r="AC4865">
        <v>0</v>
      </c>
      <c r="AD4865">
        <v>0</v>
      </c>
      <c r="AE4865">
        <v>898.21517455224466</v>
      </c>
    </row>
    <row r="4866" spans="1:31" x14ac:dyDescent="0.25">
      <c r="A4866">
        <v>2073556</v>
      </c>
      <c r="B4866">
        <v>1</v>
      </c>
      <c r="C4866" t="s">
        <v>80</v>
      </c>
      <c r="D4866" t="s">
        <v>87</v>
      </c>
      <c r="E4866" t="s">
        <v>177</v>
      </c>
      <c r="F4866" t="s">
        <v>14115</v>
      </c>
      <c r="G4866" t="s">
        <v>160</v>
      </c>
      <c r="H4866" t="s">
        <v>143</v>
      </c>
      <c r="I4866" t="s">
        <v>135</v>
      </c>
      <c r="J4866" t="s">
        <v>136</v>
      </c>
      <c r="K4866" t="s">
        <v>137</v>
      </c>
      <c r="L4866" t="s">
        <v>14116</v>
      </c>
      <c r="M4866" t="s">
        <v>14117</v>
      </c>
      <c r="N4866">
        <v>2.5938888879999999</v>
      </c>
      <c r="O4866">
        <v>0</v>
      </c>
      <c r="P4866">
        <v>17</v>
      </c>
      <c r="Q4866">
        <v>0</v>
      </c>
      <c r="R4866">
        <v>0</v>
      </c>
      <c r="S4866">
        <v>0</v>
      </c>
      <c r="T4866">
        <v>0</v>
      </c>
      <c r="U4866">
        <v>0</v>
      </c>
      <c r="V4866">
        <v>0</v>
      </c>
      <c r="W4866">
        <v>0</v>
      </c>
      <c r="X4866">
        <v>14.545885176386012</v>
      </c>
      <c r="Y4866">
        <v>0</v>
      </c>
      <c r="Z4866">
        <v>0</v>
      </c>
      <c r="AA4866">
        <v>0</v>
      </c>
      <c r="AB4866">
        <v>0</v>
      </c>
      <c r="AC4866">
        <v>0</v>
      </c>
      <c r="AD4866">
        <v>0</v>
      </c>
      <c r="AE4866">
        <v>14.545885176386012</v>
      </c>
    </row>
    <row r="4867" spans="1:31" x14ac:dyDescent="0.25">
      <c r="A4867">
        <v>2073149</v>
      </c>
      <c r="B4867">
        <v>1</v>
      </c>
      <c r="C4867" t="s">
        <v>80</v>
      </c>
      <c r="D4867" t="s">
        <v>93</v>
      </c>
      <c r="E4867" t="s">
        <v>146</v>
      </c>
      <c r="F4867" t="s">
        <v>2777</v>
      </c>
      <c r="G4867" t="s">
        <v>133</v>
      </c>
      <c r="H4867" t="s">
        <v>134</v>
      </c>
      <c r="I4867" t="s">
        <v>135</v>
      </c>
      <c r="J4867" t="s">
        <v>136</v>
      </c>
      <c r="K4867" t="s">
        <v>137</v>
      </c>
      <c r="L4867" t="s">
        <v>14118</v>
      </c>
      <c r="M4867" t="s">
        <v>14119</v>
      </c>
      <c r="N4867">
        <v>0.50972222199999995</v>
      </c>
      <c r="O4867">
        <v>0</v>
      </c>
      <c r="P4867">
        <v>8</v>
      </c>
      <c r="Q4867">
        <v>29</v>
      </c>
      <c r="R4867">
        <v>94</v>
      </c>
      <c r="S4867">
        <v>6</v>
      </c>
      <c r="T4867">
        <v>15</v>
      </c>
      <c r="U4867">
        <v>0</v>
      </c>
      <c r="V4867">
        <v>0</v>
      </c>
      <c r="W4867">
        <v>0</v>
      </c>
      <c r="X4867">
        <v>1.4965560921640331</v>
      </c>
      <c r="Y4867">
        <v>32.230128212371241</v>
      </c>
      <c r="Z4867">
        <v>114.60386443603859</v>
      </c>
      <c r="AA4867">
        <v>124.36629577233857</v>
      </c>
      <c r="AB4867">
        <v>19.239235013092298</v>
      </c>
      <c r="AC4867">
        <v>0</v>
      </c>
      <c r="AD4867">
        <v>0</v>
      </c>
      <c r="AE4867">
        <v>291.93607952600473</v>
      </c>
    </row>
    <row r="4868" spans="1:31" x14ac:dyDescent="0.25">
      <c r="A4868">
        <v>2073510</v>
      </c>
      <c r="B4868">
        <v>1</v>
      </c>
      <c r="C4868" t="s">
        <v>80</v>
      </c>
      <c r="D4868" t="s">
        <v>97</v>
      </c>
      <c r="E4868" t="s">
        <v>169</v>
      </c>
      <c r="F4868" t="s">
        <v>351</v>
      </c>
      <c r="G4868" t="s">
        <v>171</v>
      </c>
      <c r="H4868" t="s">
        <v>134</v>
      </c>
      <c r="I4868" t="s">
        <v>135</v>
      </c>
      <c r="J4868" t="s">
        <v>136</v>
      </c>
      <c r="K4868" t="s">
        <v>137</v>
      </c>
      <c r="L4868" t="s">
        <v>14120</v>
      </c>
      <c r="M4868" t="s">
        <v>14121</v>
      </c>
      <c r="N4868">
        <v>3.3002777769999998</v>
      </c>
      <c r="O4868">
        <v>0</v>
      </c>
      <c r="P4868">
        <v>35</v>
      </c>
      <c r="Q4868">
        <v>2</v>
      </c>
      <c r="R4868">
        <v>24</v>
      </c>
      <c r="S4868">
        <v>1</v>
      </c>
      <c r="T4868">
        <v>13</v>
      </c>
      <c r="U4868">
        <v>1</v>
      </c>
      <c r="V4868">
        <v>0</v>
      </c>
      <c r="W4868">
        <v>0</v>
      </c>
      <c r="X4868">
        <v>49.218347986452422</v>
      </c>
      <c r="Y4868">
        <v>21.952202103926492</v>
      </c>
      <c r="Z4868">
        <v>41.319177356253107</v>
      </c>
      <c r="AA4868">
        <v>0</v>
      </c>
      <c r="AB4868">
        <v>32.635169940465111</v>
      </c>
      <c r="AC4868">
        <v>126.88323327118707</v>
      </c>
      <c r="AD4868">
        <v>0</v>
      </c>
      <c r="AE4868">
        <v>272.00813065828419</v>
      </c>
    </row>
    <row r="4869" spans="1:31" x14ac:dyDescent="0.25">
      <c r="A4869">
        <v>2073433</v>
      </c>
      <c r="B4869">
        <v>1</v>
      </c>
      <c r="C4869" t="s">
        <v>80</v>
      </c>
      <c r="D4869" t="s">
        <v>104</v>
      </c>
      <c r="E4869" t="s">
        <v>169</v>
      </c>
      <c r="F4869" t="s">
        <v>14122</v>
      </c>
      <c r="G4869" t="s">
        <v>171</v>
      </c>
      <c r="H4869" t="s">
        <v>134</v>
      </c>
      <c r="I4869" t="s">
        <v>135</v>
      </c>
      <c r="J4869" t="s">
        <v>136</v>
      </c>
      <c r="K4869" t="s">
        <v>137</v>
      </c>
      <c r="L4869" t="s">
        <v>14123</v>
      </c>
      <c r="M4869" t="s">
        <v>14124</v>
      </c>
      <c r="N4869">
        <v>3.5013888880000001</v>
      </c>
      <c r="O4869">
        <v>0</v>
      </c>
      <c r="P4869">
        <v>158</v>
      </c>
      <c r="Q4869">
        <v>0</v>
      </c>
      <c r="R4869">
        <v>2</v>
      </c>
      <c r="S4869">
        <v>0</v>
      </c>
      <c r="T4869">
        <v>22</v>
      </c>
      <c r="U4869">
        <v>0</v>
      </c>
      <c r="V4869">
        <v>0</v>
      </c>
      <c r="W4869">
        <v>0</v>
      </c>
      <c r="X4869">
        <v>108.28271789883023</v>
      </c>
      <c r="Y4869">
        <v>0</v>
      </c>
      <c r="Z4869">
        <v>2.728299167412743</v>
      </c>
      <c r="AA4869">
        <v>0</v>
      </c>
      <c r="AB4869">
        <v>49.022824947057018</v>
      </c>
      <c r="AC4869">
        <v>0</v>
      </c>
      <c r="AD4869">
        <v>0</v>
      </c>
      <c r="AE4869">
        <v>160.03384201329999</v>
      </c>
    </row>
    <row r="4870" spans="1:31" x14ac:dyDescent="0.25">
      <c r="A4870">
        <v>2073410</v>
      </c>
      <c r="B4870">
        <v>1</v>
      </c>
      <c r="C4870" t="s">
        <v>80</v>
      </c>
      <c r="D4870" t="s">
        <v>93</v>
      </c>
      <c r="E4870" t="s">
        <v>177</v>
      </c>
      <c r="F4870" t="s">
        <v>14125</v>
      </c>
      <c r="G4870" t="s">
        <v>183</v>
      </c>
      <c r="H4870" t="s">
        <v>143</v>
      </c>
      <c r="I4870" t="s">
        <v>135</v>
      </c>
      <c r="J4870" t="s">
        <v>136</v>
      </c>
      <c r="K4870" t="s">
        <v>137</v>
      </c>
      <c r="L4870" t="s">
        <v>14126</v>
      </c>
      <c r="M4870" t="s">
        <v>14127</v>
      </c>
      <c r="N4870">
        <v>1.0055555549999999</v>
      </c>
      <c r="O4870">
        <v>0</v>
      </c>
      <c r="P4870">
        <v>0</v>
      </c>
      <c r="Q4870">
        <v>0</v>
      </c>
      <c r="R4870">
        <v>2</v>
      </c>
      <c r="S4870">
        <v>0</v>
      </c>
      <c r="T4870">
        <v>0</v>
      </c>
      <c r="U4870">
        <v>0</v>
      </c>
      <c r="V4870">
        <v>0</v>
      </c>
      <c r="W4870">
        <v>0</v>
      </c>
      <c r="X4870">
        <v>0</v>
      </c>
      <c r="Y4870">
        <v>0</v>
      </c>
      <c r="Z4870">
        <v>11.199868825458077</v>
      </c>
      <c r="AA4870">
        <v>0</v>
      </c>
      <c r="AB4870">
        <v>0</v>
      </c>
      <c r="AC4870">
        <v>0</v>
      </c>
      <c r="AD4870">
        <v>0</v>
      </c>
      <c r="AE4870">
        <v>11.199868825458077</v>
      </c>
    </row>
    <row r="4871" spans="1:31" x14ac:dyDescent="0.25">
      <c r="A4871">
        <v>2073287</v>
      </c>
      <c r="B4871">
        <v>1</v>
      </c>
      <c r="C4871" t="s">
        <v>81</v>
      </c>
      <c r="D4871" t="s">
        <v>127</v>
      </c>
      <c r="E4871" t="s">
        <v>131</v>
      </c>
      <c r="F4871" t="s">
        <v>14128</v>
      </c>
      <c r="G4871" t="s">
        <v>133</v>
      </c>
      <c r="H4871" t="s">
        <v>134</v>
      </c>
      <c r="I4871" t="s">
        <v>135</v>
      </c>
      <c r="J4871" t="s">
        <v>136</v>
      </c>
      <c r="K4871" t="s">
        <v>137</v>
      </c>
      <c r="L4871" t="s">
        <v>14129</v>
      </c>
      <c r="M4871" t="s">
        <v>14130</v>
      </c>
      <c r="N4871">
        <v>4.1622222219999996</v>
      </c>
      <c r="O4871">
        <v>0</v>
      </c>
      <c r="P4871">
        <v>0</v>
      </c>
      <c r="Q4871">
        <v>0</v>
      </c>
      <c r="R4871">
        <v>9</v>
      </c>
      <c r="S4871">
        <v>0</v>
      </c>
      <c r="T4871">
        <v>1</v>
      </c>
      <c r="U4871">
        <v>0</v>
      </c>
      <c r="V4871">
        <v>0</v>
      </c>
      <c r="W4871">
        <v>0</v>
      </c>
      <c r="X4871">
        <v>0</v>
      </c>
      <c r="Y4871">
        <v>0</v>
      </c>
      <c r="Z4871">
        <v>5.054346108095455</v>
      </c>
      <c r="AA4871">
        <v>0</v>
      </c>
      <c r="AB4871">
        <v>7.1967370611233338E-3</v>
      </c>
      <c r="AC4871">
        <v>0</v>
      </c>
      <c r="AD4871">
        <v>0</v>
      </c>
      <c r="AE4871">
        <v>5.0615428451565787</v>
      </c>
    </row>
    <row r="4872" spans="1:31" x14ac:dyDescent="0.25">
      <c r="A4872">
        <v>2083712</v>
      </c>
      <c r="B4872">
        <v>1</v>
      </c>
      <c r="C4872" t="s">
        <v>80</v>
      </c>
      <c r="D4872" t="s">
        <v>97</v>
      </c>
      <c r="E4872" t="s">
        <v>146</v>
      </c>
      <c r="F4872" t="s">
        <v>8671</v>
      </c>
      <c r="G4872" t="s">
        <v>222</v>
      </c>
      <c r="H4872" t="s">
        <v>134</v>
      </c>
      <c r="I4872" t="s">
        <v>135</v>
      </c>
      <c r="J4872" t="s">
        <v>136</v>
      </c>
      <c r="K4872" t="s">
        <v>137</v>
      </c>
      <c r="L4872" t="s">
        <v>14131</v>
      </c>
      <c r="M4872" t="s">
        <v>14132</v>
      </c>
      <c r="N4872">
        <v>3.943888888</v>
      </c>
      <c r="O4872">
        <v>19</v>
      </c>
      <c r="P4872">
        <v>101</v>
      </c>
      <c r="Q4872">
        <v>5</v>
      </c>
      <c r="R4872">
        <v>28</v>
      </c>
      <c r="S4872">
        <v>3</v>
      </c>
      <c r="T4872">
        <v>15</v>
      </c>
      <c r="U4872">
        <v>0</v>
      </c>
      <c r="V4872">
        <v>0</v>
      </c>
      <c r="W4872">
        <v>320.23485712035819</v>
      </c>
      <c r="X4872">
        <v>649.44620695951255</v>
      </c>
      <c r="Y4872">
        <v>13.197069854289158</v>
      </c>
      <c r="Z4872">
        <v>59.506266292511434</v>
      </c>
      <c r="AA4872">
        <v>60.694261435514377</v>
      </c>
      <c r="AB4872">
        <v>39.574899722343744</v>
      </c>
      <c r="AC4872">
        <v>0</v>
      </c>
      <c r="AD4872">
        <v>0</v>
      </c>
      <c r="AE4872">
        <v>1142.6535613845294</v>
      </c>
    </row>
    <row r="4873" spans="1:31" x14ac:dyDescent="0.25">
      <c r="A4873">
        <v>2073026</v>
      </c>
      <c r="B4873">
        <v>1</v>
      </c>
      <c r="C4873" t="s">
        <v>80</v>
      </c>
      <c r="D4873" t="s">
        <v>108</v>
      </c>
      <c r="E4873" t="s">
        <v>131</v>
      </c>
      <c r="F4873" t="s">
        <v>7488</v>
      </c>
      <c r="G4873" t="s">
        <v>133</v>
      </c>
      <c r="H4873" t="s">
        <v>134</v>
      </c>
      <c r="I4873" t="s">
        <v>135</v>
      </c>
      <c r="J4873" t="s">
        <v>136</v>
      </c>
      <c r="K4873" t="s">
        <v>137</v>
      </c>
      <c r="L4873" t="s">
        <v>14133</v>
      </c>
      <c r="M4873" t="s">
        <v>14134</v>
      </c>
      <c r="N4873">
        <v>0.25888888799999998</v>
      </c>
      <c r="O4873">
        <v>0</v>
      </c>
      <c r="P4873">
        <v>519</v>
      </c>
      <c r="Q4873">
        <v>0</v>
      </c>
      <c r="R4873">
        <v>71</v>
      </c>
      <c r="S4873">
        <v>1</v>
      </c>
      <c r="T4873">
        <v>60</v>
      </c>
      <c r="U4873">
        <v>0</v>
      </c>
      <c r="V4873">
        <v>0</v>
      </c>
      <c r="W4873">
        <v>0</v>
      </c>
      <c r="X4873">
        <v>20.73863274520728</v>
      </c>
      <c r="Y4873">
        <v>0</v>
      </c>
      <c r="Z4873">
        <v>9.6705898725673372</v>
      </c>
      <c r="AA4873">
        <v>1.4769961147200101</v>
      </c>
      <c r="AB4873">
        <v>10.545056695257182</v>
      </c>
      <c r="AC4873">
        <v>0</v>
      </c>
      <c r="AD4873">
        <v>0</v>
      </c>
      <c r="AE4873">
        <v>42.431275427751807</v>
      </c>
    </row>
    <row r="4874" spans="1:31" x14ac:dyDescent="0.25">
      <c r="A4874">
        <v>2083835</v>
      </c>
      <c r="B4874">
        <v>1</v>
      </c>
      <c r="C4874" t="s">
        <v>81</v>
      </c>
      <c r="D4874" t="s">
        <v>120</v>
      </c>
      <c r="E4874" t="s">
        <v>177</v>
      </c>
      <c r="F4874" t="s">
        <v>14135</v>
      </c>
      <c r="G4874" t="s">
        <v>183</v>
      </c>
      <c r="H4874" t="s">
        <v>143</v>
      </c>
      <c r="I4874" t="s">
        <v>135</v>
      </c>
      <c r="J4874" t="s">
        <v>136</v>
      </c>
      <c r="K4874" t="s">
        <v>137</v>
      </c>
      <c r="L4874" t="s">
        <v>14136</v>
      </c>
      <c r="M4874" t="s">
        <v>14137</v>
      </c>
      <c r="N4874">
        <v>2.6805555550000002</v>
      </c>
      <c r="O4874">
        <v>0</v>
      </c>
      <c r="P4874">
        <v>1</v>
      </c>
      <c r="Q4874">
        <v>0</v>
      </c>
      <c r="R4874">
        <v>0</v>
      </c>
      <c r="S4874">
        <v>0</v>
      </c>
      <c r="T4874">
        <v>0</v>
      </c>
      <c r="U4874">
        <v>0</v>
      </c>
      <c r="V4874">
        <v>0</v>
      </c>
      <c r="W4874">
        <v>0</v>
      </c>
      <c r="X4874">
        <v>0.42608751973531422</v>
      </c>
      <c r="Y4874">
        <v>0</v>
      </c>
      <c r="Z4874">
        <v>0</v>
      </c>
      <c r="AA4874">
        <v>0</v>
      </c>
      <c r="AB4874">
        <v>0</v>
      </c>
      <c r="AC4874">
        <v>0</v>
      </c>
      <c r="AD4874">
        <v>0</v>
      </c>
      <c r="AE4874">
        <v>0.42608751973531422</v>
      </c>
    </row>
    <row r="4875" spans="1:31" x14ac:dyDescent="0.25">
      <c r="A4875">
        <v>2100861</v>
      </c>
      <c r="B4875">
        <v>1</v>
      </c>
      <c r="C4875" t="s">
        <v>80</v>
      </c>
      <c r="D4875" t="s">
        <v>96</v>
      </c>
      <c r="E4875" t="s">
        <v>169</v>
      </c>
      <c r="F4875" t="s">
        <v>4801</v>
      </c>
      <c r="G4875" t="s">
        <v>133</v>
      </c>
      <c r="H4875" t="s">
        <v>134</v>
      </c>
      <c r="I4875" t="s">
        <v>135</v>
      </c>
      <c r="J4875" t="s">
        <v>136</v>
      </c>
      <c r="K4875" t="s">
        <v>137</v>
      </c>
      <c r="L4875" t="s">
        <v>14138</v>
      </c>
      <c r="M4875" t="s">
        <v>14139</v>
      </c>
      <c r="N4875">
        <v>3.5136111109999999</v>
      </c>
      <c r="O4875">
        <v>1</v>
      </c>
      <c r="P4875">
        <v>112</v>
      </c>
      <c r="Q4875">
        <v>2</v>
      </c>
      <c r="R4875">
        <v>15</v>
      </c>
      <c r="S4875">
        <v>4</v>
      </c>
      <c r="T4875">
        <v>45</v>
      </c>
      <c r="U4875">
        <v>0</v>
      </c>
      <c r="V4875">
        <v>0</v>
      </c>
      <c r="W4875">
        <v>1.4390662749827543</v>
      </c>
      <c r="X4875">
        <v>267.97080311278404</v>
      </c>
      <c r="Y4875">
        <v>259.94378689571164</v>
      </c>
      <c r="Z4875">
        <v>49.570392938413974</v>
      </c>
      <c r="AA4875">
        <v>52.764245075187979</v>
      </c>
      <c r="AB4875">
        <v>309.56865900993478</v>
      </c>
      <c r="AC4875">
        <v>0</v>
      </c>
      <c r="AD4875">
        <v>0</v>
      </c>
      <c r="AE4875">
        <v>941.25695330701512</v>
      </c>
    </row>
    <row r="4876" spans="1:31" x14ac:dyDescent="0.25">
      <c r="A4876">
        <v>2083858</v>
      </c>
      <c r="B4876">
        <v>1</v>
      </c>
      <c r="C4876" t="s">
        <v>81</v>
      </c>
      <c r="D4876" t="s">
        <v>122</v>
      </c>
      <c r="E4876" t="s">
        <v>158</v>
      </c>
      <c r="F4876" t="s">
        <v>14140</v>
      </c>
      <c r="G4876" t="s">
        <v>160</v>
      </c>
      <c r="H4876" t="s">
        <v>143</v>
      </c>
      <c r="I4876" t="s">
        <v>135</v>
      </c>
      <c r="J4876" t="s">
        <v>136</v>
      </c>
      <c r="K4876" t="s">
        <v>137</v>
      </c>
      <c r="L4876" t="s">
        <v>14141</v>
      </c>
      <c r="M4876" t="s">
        <v>14142</v>
      </c>
      <c r="N4876">
        <v>1.7024999999999999</v>
      </c>
      <c r="O4876">
        <v>0</v>
      </c>
      <c r="P4876">
        <v>306</v>
      </c>
      <c r="Q4876">
        <v>0</v>
      </c>
      <c r="R4876">
        <v>2</v>
      </c>
      <c r="S4876">
        <v>0</v>
      </c>
      <c r="T4876">
        <v>18</v>
      </c>
      <c r="U4876">
        <v>0</v>
      </c>
      <c r="V4876">
        <v>0</v>
      </c>
      <c r="W4876">
        <v>0</v>
      </c>
      <c r="X4876">
        <v>147.1986170239081</v>
      </c>
      <c r="Y4876">
        <v>0</v>
      </c>
      <c r="Z4876">
        <v>1.1493836753774103</v>
      </c>
      <c r="AA4876">
        <v>0</v>
      </c>
      <c r="AB4876">
        <v>34.381306259006493</v>
      </c>
      <c r="AC4876">
        <v>0</v>
      </c>
      <c r="AD4876">
        <v>0</v>
      </c>
      <c r="AE4876">
        <v>182.729306958292</v>
      </c>
    </row>
    <row r="4877" spans="1:31" x14ac:dyDescent="0.25">
      <c r="A4877">
        <v>2084264</v>
      </c>
      <c r="B4877">
        <v>1</v>
      </c>
      <c r="C4877" t="s">
        <v>80</v>
      </c>
      <c r="D4877" t="s">
        <v>84</v>
      </c>
      <c r="E4877" t="s">
        <v>177</v>
      </c>
      <c r="F4877" t="s">
        <v>14143</v>
      </c>
      <c r="G4877" t="s">
        <v>183</v>
      </c>
      <c r="H4877" t="s">
        <v>143</v>
      </c>
      <c r="I4877" t="s">
        <v>135</v>
      </c>
      <c r="J4877" t="s">
        <v>136</v>
      </c>
      <c r="K4877" t="s">
        <v>137</v>
      </c>
      <c r="L4877" t="s">
        <v>14144</v>
      </c>
      <c r="M4877" t="s">
        <v>14145</v>
      </c>
      <c r="N4877">
        <v>2.7552777769999999</v>
      </c>
      <c r="O4877">
        <v>0</v>
      </c>
      <c r="P4877">
        <v>3</v>
      </c>
      <c r="Q4877">
        <v>0</v>
      </c>
      <c r="R4877">
        <v>0</v>
      </c>
      <c r="S4877">
        <v>0</v>
      </c>
      <c r="T4877">
        <v>0</v>
      </c>
      <c r="U4877">
        <v>0</v>
      </c>
      <c r="V4877">
        <v>0</v>
      </c>
      <c r="W4877">
        <v>0</v>
      </c>
      <c r="X4877">
        <v>1.8007768144932734</v>
      </c>
      <c r="Y4877">
        <v>0</v>
      </c>
      <c r="Z4877">
        <v>0</v>
      </c>
      <c r="AA4877">
        <v>0</v>
      </c>
      <c r="AB4877">
        <v>0</v>
      </c>
      <c r="AC4877">
        <v>0</v>
      </c>
      <c r="AD4877">
        <v>0</v>
      </c>
      <c r="AE4877">
        <v>1.8007768144932734</v>
      </c>
    </row>
    <row r="4878" spans="1:31" x14ac:dyDescent="0.25">
      <c r="A4878">
        <v>2084141</v>
      </c>
      <c r="B4878">
        <v>1</v>
      </c>
      <c r="C4878" t="s">
        <v>80</v>
      </c>
      <c r="D4878" t="s">
        <v>91</v>
      </c>
      <c r="E4878" t="s">
        <v>505</v>
      </c>
      <c r="F4878" t="s">
        <v>14146</v>
      </c>
      <c r="G4878" t="s">
        <v>160</v>
      </c>
      <c r="H4878" t="s">
        <v>143</v>
      </c>
      <c r="I4878" t="s">
        <v>135</v>
      </c>
      <c r="J4878" t="s">
        <v>136</v>
      </c>
      <c r="K4878" t="s">
        <v>137</v>
      </c>
      <c r="L4878" t="s">
        <v>14147</v>
      </c>
      <c r="M4878" t="s">
        <v>14148</v>
      </c>
      <c r="N4878">
        <v>6.9666666660000001</v>
      </c>
      <c r="O4878">
        <v>0</v>
      </c>
      <c r="P4878">
        <v>75</v>
      </c>
      <c r="Q4878">
        <v>0</v>
      </c>
      <c r="R4878">
        <v>0</v>
      </c>
      <c r="S4878">
        <v>0</v>
      </c>
      <c r="T4878">
        <v>0</v>
      </c>
      <c r="U4878">
        <v>0</v>
      </c>
      <c r="V4878">
        <v>0</v>
      </c>
      <c r="W4878">
        <v>0</v>
      </c>
      <c r="X4878">
        <v>101.27353401985846</v>
      </c>
      <c r="Y4878">
        <v>0</v>
      </c>
      <c r="Z4878">
        <v>0</v>
      </c>
      <c r="AA4878">
        <v>0</v>
      </c>
      <c r="AB4878">
        <v>0</v>
      </c>
      <c r="AC4878">
        <v>0</v>
      </c>
      <c r="AD4878">
        <v>0</v>
      </c>
      <c r="AE4878">
        <v>101.27353401985846</v>
      </c>
    </row>
    <row r="4879" spans="1:31" x14ac:dyDescent="0.25">
      <c r="A4879">
        <v>2083743</v>
      </c>
      <c r="B4879">
        <v>1</v>
      </c>
      <c r="C4879" t="s">
        <v>81</v>
      </c>
      <c r="D4879" t="s">
        <v>112</v>
      </c>
      <c r="E4879" t="s">
        <v>146</v>
      </c>
      <c r="F4879" t="s">
        <v>14149</v>
      </c>
      <c r="G4879" t="s">
        <v>133</v>
      </c>
      <c r="H4879" t="s">
        <v>134</v>
      </c>
      <c r="I4879" t="s">
        <v>135</v>
      </c>
      <c r="J4879" t="s">
        <v>136</v>
      </c>
      <c r="K4879" t="s">
        <v>137</v>
      </c>
      <c r="L4879" t="s">
        <v>14150</v>
      </c>
      <c r="M4879" t="s">
        <v>14151</v>
      </c>
      <c r="N4879">
        <v>0.17</v>
      </c>
      <c r="O4879">
        <v>2</v>
      </c>
      <c r="P4879">
        <v>213</v>
      </c>
      <c r="Q4879">
        <v>111</v>
      </c>
      <c r="R4879">
        <v>302</v>
      </c>
      <c r="S4879">
        <v>7</v>
      </c>
      <c r="T4879">
        <v>27</v>
      </c>
      <c r="U4879">
        <v>4</v>
      </c>
      <c r="V4879">
        <v>0</v>
      </c>
      <c r="W4879">
        <v>6.5801462841600013E-3</v>
      </c>
      <c r="X4879">
        <v>7.4795536242613707</v>
      </c>
      <c r="Y4879">
        <v>9.0279954810548677</v>
      </c>
      <c r="Z4879">
        <v>27.880250713241743</v>
      </c>
      <c r="AA4879">
        <v>5.906579132618841</v>
      </c>
      <c r="AB4879">
        <v>6.6662009354366303</v>
      </c>
      <c r="AC4879">
        <v>52.541982221670466</v>
      </c>
      <c r="AD4879">
        <v>0</v>
      </c>
      <c r="AE4879">
        <v>109.50914225456808</v>
      </c>
    </row>
    <row r="4880" spans="1:31" x14ac:dyDescent="0.25">
      <c r="A4880">
        <v>2073587</v>
      </c>
      <c r="B4880">
        <v>1</v>
      </c>
      <c r="C4880" t="s">
        <v>80</v>
      </c>
      <c r="D4880" t="s">
        <v>90</v>
      </c>
      <c r="E4880" t="s">
        <v>158</v>
      </c>
      <c r="F4880" t="s">
        <v>14152</v>
      </c>
      <c r="G4880" t="s">
        <v>160</v>
      </c>
      <c r="H4880" t="s">
        <v>143</v>
      </c>
      <c r="I4880" t="s">
        <v>135</v>
      </c>
      <c r="J4880" t="s">
        <v>136</v>
      </c>
      <c r="K4880" t="s">
        <v>137</v>
      </c>
      <c r="L4880" t="s">
        <v>14153</v>
      </c>
      <c r="M4880" t="s">
        <v>14154</v>
      </c>
      <c r="N4880">
        <v>3.0533333329999999</v>
      </c>
      <c r="O4880">
        <v>0</v>
      </c>
      <c r="P4880">
        <v>50</v>
      </c>
      <c r="Q4880">
        <v>0</v>
      </c>
      <c r="R4880">
        <v>0</v>
      </c>
      <c r="S4880">
        <v>0</v>
      </c>
      <c r="T4880">
        <v>2</v>
      </c>
      <c r="U4880">
        <v>0</v>
      </c>
      <c r="V4880">
        <v>0</v>
      </c>
      <c r="W4880">
        <v>0</v>
      </c>
      <c r="X4880">
        <v>42.316239545536881</v>
      </c>
      <c r="Y4880">
        <v>0</v>
      </c>
      <c r="Z4880">
        <v>0</v>
      </c>
      <c r="AA4880">
        <v>0</v>
      </c>
      <c r="AB4880">
        <v>2.5404328406877998</v>
      </c>
      <c r="AC4880">
        <v>0</v>
      </c>
      <c r="AD4880">
        <v>0</v>
      </c>
      <c r="AE4880">
        <v>44.85667238622468</v>
      </c>
    </row>
    <row r="4881" spans="1:31" x14ac:dyDescent="0.25">
      <c r="A4881">
        <v>2084164</v>
      </c>
      <c r="B4881">
        <v>1</v>
      </c>
      <c r="C4881" t="s">
        <v>80</v>
      </c>
      <c r="D4881" t="s">
        <v>93</v>
      </c>
      <c r="E4881" t="s">
        <v>131</v>
      </c>
      <c r="F4881" t="s">
        <v>14155</v>
      </c>
      <c r="G4881" t="s">
        <v>133</v>
      </c>
      <c r="H4881" t="s">
        <v>134</v>
      </c>
      <c r="I4881" t="s">
        <v>135</v>
      </c>
      <c r="J4881" t="s">
        <v>136</v>
      </c>
      <c r="K4881" t="s">
        <v>137</v>
      </c>
      <c r="L4881" t="s">
        <v>14156</v>
      </c>
      <c r="M4881" t="s">
        <v>14157</v>
      </c>
      <c r="N4881">
        <v>2.1686111110000001</v>
      </c>
      <c r="O4881">
        <v>0</v>
      </c>
      <c r="P4881">
        <v>223</v>
      </c>
      <c r="Q4881">
        <v>1</v>
      </c>
      <c r="R4881">
        <v>28</v>
      </c>
      <c r="S4881">
        <v>3</v>
      </c>
      <c r="T4881">
        <v>64</v>
      </c>
      <c r="U4881">
        <v>0</v>
      </c>
      <c r="V4881">
        <v>0</v>
      </c>
      <c r="W4881">
        <v>0</v>
      </c>
      <c r="X4881">
        <v>156.49231623639952</v>
      </c>
      <c r="Y4881">
        <v>1.8362337031935831</v>
      </c>
      <c r="Z4881">
        <v>88.932658162982364</v>
      </c>
      <c r="AA4881">
        <v>94.622613769748611</v>
      </c>
      <c r="AB4881">
        <v>63.002799798597458</v>
      </c>
      <c r="AC4881">
        <v>0</v>
      </c>
      <c r="AD4881">
        <v>0</v>
      </c>
      <c r="AE4881">
        <v>404.8866216709215</v>
      </c>
    </row>
    <row r="4882" spans="1:31" x14ac:dyDescent="0.25">
      <c r="A4882">
        <v>2083666</v>
      </c>
      <c r="B4882">
        <v>1</v>
      </c>
      <c r="C4882" t="s">
        <v>80</v>
      </c>
      <c r="D4882" t="s">
        <v>96</v>
      </c>
      <c r="E4882" t="s">
        <v>158</v>
      </c>
      <c r="F4882" t="s">
        <v>3386</v>
      </c>
      <c r="G4882" t="s">
        <v>1378</v>
      </c>
      <c r="H4882" t="s">
        <v>143</v>
      </c>
      <c r="I4882" t="s">
        <v>135</v>
      </c>
      <c r="J4882" t="s">
        <v>136</v>
      </c>
      <c r="K4882" t="s">
        <v>137</v>
      </c>
      <c r="L4882" t="s">
        <v>14158</v>
      </c>
      <c r="M4882" t="s">
        <v>14159</v>
      </c>
      <c r="N4882">
        <v>5.2027777769999997</v>
      </c>
      <c r="O4882">
        <v>0</v>
      </c>
      <c r="P4882">
        <v>8</v>
      </c>
      <c r="Q4882">
        <v>0</v>
      </c>
      <c r="R4882">
        <v>0</v>
      </c>
      <c r="S4882">
        <v>0</v>
      </c>
      <c r="T4882">
        <v>0</v>
      </c>
      <c r="U4882">
        <v>0</v>
      </c>
      <c r="V4882">
        <v>0</v>
      </c>
      <c r="W4882">
        <v>0</v>
      </c>
      <c r="X4882">
        <v>7.4939119951497517</v>
      </c>
      <c r="Y4882">
        <v>0</v>
      </c>
      <c r="Z4882">
        <v>0</v>
      </c>
      <c r="AA4882">
        <v>0</v>
      </c>
      <c r="AB4882">
        <v>0</v>
      </c>
      <c r="AC4882">
        <v>0</v>
      </c>
      <c r="AD4882">
        <v>0</v>
      </c>
      <c r="AE4882">
        <v>7.4939119951497517</v>
      </c>
    </row>
    <row r="4883" spans="1:31" x14ac:dyDescent="0.25">
      <c r="A4883">
        <v>2073095</v>
      </c>
      <c r="B4883">
        <v>1</v>
      </c>
      <c r="C4883" t="s">
        <v>80</v>
      </c>
      <c r="D4883" t="s">
        <v>85</v>
      </c>
      <c r="E4883" t="s">
        <v>177</v>
      </c>
      <c r="F4883" t="s">
        <v>14160</v>
      </c>
      <c r="G4883" t="s">
        <v>196</v>
      </c>
      <c r="H4883" t="s">
        <v>143</v>
      </c>
      <c r="I4883" t="s">
        <v>135</v>
      </c>
      <c r="J4883" t="s">
        <v>136</v>
      </c>
      <c r="K4883" t="s">
        <v>137</v>
      </c>
      <c r="L4883" t="s">
        <v>14111</v>
      </c>
      <c r="M4883" t="s">
        <v>14161</v>
      </c>
      <c r="N4883">
        <v>2.1324999999999998</v>
      </c>
      <c r="O4883">
        <v>0</v>
      </c>
      <c r="P4883">
        <v>13</v>
      </c>
      <c r="Q4883">
        <v>0</v>
      </c>
      <c r="R4883">
        <v>0</v>
      </c>
      <c r="S4883">
        <v>0</v>
      </c>
      <c r="T4883">
        <v>0</v>
      </c>
      <c r="U4883">
        <v>0</v>
      </c>
      <c r="V4883">
        <v>0</v>
      </c>
      <c r="W4883">
        <v>0</v>
      </c>
      <c r="X4883">
        <v>9.479355555276511</v>
      </c>
      <c r="Y4883">
        <v>0</v>
      </c>
      <c r="Z4883">
        <v>0</v>
      </c>
      <c r="AA4883">
        <v>0</v>
      </c>
      <c r="AB4883">
        <v>0</v>
      </c>
      <c r="AC4883">
        <v>0</v>
      </c>
      <c r="AD4883">
        <v>0</v>
      </c>
      <c r="AE4883">
        <v>9.479355555276511</v>
      </c>
    </row>
    <row r="4884" spans="1:31" x14ac:dyDescent="0.25">
      <c r="A4884">
        <v>2073072</v>
      </c>
      <c r="B4884">
        <v>1</v>
      </c>
      <c r="C4884" t="s">
        <v>80</v>
      </c>
      <c r="D4884" t="s">
        <v>86</v>
      </c>
      <c r="E4884" t="s">
        <v>169</v>
      </c>
      <c r="F4884" t="s">
        <v>13648</v>
      </c>
      <c r="G4884" t="s">
        <v>133</v>
      </c>
      <c r="H4884" t="s">
        <v>134</v>
      </c>
      <c r="I4884" t="s">
        <v>135</v>
      </c>
      <c r="J4884" t="s">
        <v>136</v>
      </c>
      <c r="K4884" t="s">
        <v>137</v>
      </c>
      <c r="L4884" t="s">
        <v>14162</v>
      </c>
      <c r="M4884" t="s">
        <v>14163</v>
      </c>
      <c r="N4884">
        <v>1.3374999999999999</v>
      </c>
      <c r="O4884">
        <v>0</v>
      </c>
      <c r="P4884">
        <v>96</v>
      </c>
      <c r="Q4884">
        <v>0</v>
      </c>
      <c r="R4884">
        <v>0</v>
      </c>
      <c r="S4884">
        <v>1</v>
      </c>
      <c r="T4884">
        <v>4</v>
      </c>
      <c r="U4884">
        <v>0</v>
      </c>
      <c r="V4884">
        <v>0</v>
      </c>
      <c r="W4884">
        <v>0</v>
      </c>
      <c r="X4884">
        <v>38.823192739054335</v>
      </c>
      <c r="Y4884">
        <v>0</v>
      </c>
      <c r="Z4884">
        <v>0</v>
      </c>
      <c r="AA4884">
        <v>24.019895102885833</v>
      </c>
      <c r="AB4884">
        <v>4.86877672521344</v>
      </c>
      <c r="AC4884">
        <v>0</v>
      </c>
      <c r="AD4884">
        <v>0</v>
      </c>
      <c r="AE4884">
        <v>67.711864567153611</v>
      </c>
    </row>
    <row r="4885" spans="1:31" x14ac:dyDescent="0.25">
      <c r="A4885">
        <v>2084233</v>
      </c>
      <c r="B4885">
        <v>1</v>
      </c>
      <c r="C4885" t="s">
        <v>81</v>
      </c>
      <c r="D4885" t="s">
        <v>119</v>
      </c>
      <c r="E4885" t="s">
        <v>140</v>
      </c>
      <c r="F4885" t="s">
        <v>14164</v>
      </c>
      <c r="G4885" t="s">
        <v>142</v>
      </c>
      <c r="H4885" t="s">
        <v>143</v>
      </c>
      <c r="I4885" t="s">
        <v>135</v>
      </c>
      <c r="J4885" t="s">
        <v>136</v>
      </c>
      <c r="K4885" t="s">
        <v>137</v>
      </c>
      <c r="L4885" t="s">
        <v>14165</v>
      </c>
      <c r="M4885" t="s">
        <v>14166</v>
      </c>
      <c r="N4885">
        <v>2.7516666660000002</v>
      </c>
      <c r="O4885">
        <v>0</v>
      </c>
      <c r="P4885">
        <v>115</v>
      </c>
      <c r="Q4885">
        <v>0</v>
      </c>
      <c r="R4885">
        <v>1</v>
      </c>
      <c r="S4885">
        <v>0</v>
      </c>
      <c r="T4885">
        <v>8</v>
      </c>
      <c r="U4885">
        <v>0</v>
      </c>
      <c r="V4885">
        <v>0</v>
      </c>
      <c r="W4885">
        <v>0</v>
      </c>
      <c r="X4885">
        <v>16.300641723783979</v>
      </c>
      <c r="Y4885">
        <v>0</v>
      </c>
      <c r="Z4885">
        <v>0.174610305233245</v>
      </c>
      <c r="AA4885">
        <v>0</v>
      </c>
      <c r="AB4885">
        <v>1.0114839372119446</v>
      </c>
      <c r="AC4885">
        <v>0</v>
      </c>
      <c r="AD4885">
        <v>0</v>
      </c>
      <c r="AE4885">
        <v>17.486735966229169</v>
      </c>
    </row>
    <row r="4886" spans="1:31" x14ac:dyDescent="0.25">
      <c r="A4886">
        <v>2083643</v>
      </c>
      <c r="B4886">
        <v>1</v>
      </c>
      <c r="C4886" t="s">
        <v>80</v>
      </c>
      <c r="D4886" t="s">
        <v>89</v>
      </c>
      <c r="E4886" t="s">
        <v>158</v>
      </c>
      <c r="F4886" t="s">
        <v>14167</v>
      </c>
      <c r="G4886" t="s">
        <v>160</v>
      </c>
      <c r="H4886" t="s">
        <v>143</v>
      </c>
      <c r="I4886" t="s">
        <v>135</v>
      </c>
      <c r="J4886" t="s">
        <v>136</v>
      </c>
      <c r="K4886" t="s">
        <v>137</v>
      </c>
      <c r="L4886" t="s">
        <v>14168</v>
      </c>
      <c r="M4886" t="s">
        <v>14169</v>
      </c>
      <c r="N4886">
        <v>3.099722222</v>
      </c>
      <c r="O4886">
        <v>0</v>
      </c>
      <c r="P4886">
        <v>41</v>
      </c>
      <c r="Q4886">
        <v>0</v>
      </c>
      <c r="R4886">
        <v>4</v>
      </c>
      <c r="S4886">
        <v>0</v>
      </c>
      <c r="T4886">
        <v>7</v>
      </c>
      <c r="U4886">
        <v>0</v>
      </c>
      <c r="V4886">
        <v>0</v>
      </c>
      <c r="W4886">
        <v>0</v>
      </c>
      <c r="X4886">
        <v>37.297051969980991</v>
      </c>
      <c r="Y4886">
        <v>0</v>
      </c>
      <c r="Z4886">
        <v>10.94719973349717</v>
      </c>
      <c r="AA4886">
        <v>0</v>
      </c>
      <c r="AB4886">
        <v>73.945544042208454</v>
      </c>
      <c r="AC4886">
        <v>0</v>
      </c>
      <c r="AD4886">
        <v>0</v>
      </c>
      <c r="AE4886">
        <v>122.18979574568661</v>
      </c>
    </row>
    <row r="4887" spans="1:31" x14ac:dyDescent="0.25">
      <c r="A4887">
        <v>2073264</v>
      </c>
      <c r="B4887">
        <v>1</v>
      </c>
      <c r="C4887" t="s">
        <v>80</v>
      </c>
      <c r="D4887" t="s">
        <v>105</v>
      </c>
      <c r="E4887" t="s">
        <v>158</v>
      </c>
      <c r="F4887" t="s">
        <v>14170</v>
      </c>
      <c r="G4887" t="s">
        <v>160</v>
      </c>
      <c r="H4887" t="s">
        <v>143</v>
      </c>
      <c r="I4887" t="s">
        <v>135</v>
      </c>
      <c r="J4887" t="s">
        <v>136</v>
      </c>
      <c r="K4887" t="s">
        <v>137</v>
      </c>
      <c r="L4887" t="s">
        <v>14171</v>
      </c>
      <c r="M4887" t="s">
        <v>14172</v>
      </c>
      <c r="N4887">
        <v>15.191944444000001</v>
      </c>
      <c r="O4887">
        <v>0</v>
      </c>
      <c r="P4887">
        <v>49</v>
      </c>
      <c r="Q4887">
        <v>0</v>
      </c>
      <c r="R4887">
        <v>0</v>
      </c>
      <c r="S4887">
        <v>0</v>
      </c>
      <c r="T4887">
        <v>4</v>
      </c>
      <c r="U4887">
        <v>0</v>
      </c>
      <c r="V4887">
        <v>0</v>
      </c>
      <c r="W4887">
        <v>0</v>
      </c>
      <c r="X4887">
        <v>213.32131325815368</v>
      </c>
      <c r="Y4887">
        <v>0</v>
      </c>
      <c r="Z4887">
        <v>0</v>
      </c>
      <c r="AA4887">
        <v>0</v>
      </c>
      <c r="AB4887">
        <v>16.086433551548271</v>
      </c>
      <c r="AC4887">
        <v>0</v>
      </c>
      <c r="AD4887">
        <v>0</v>
      </c>
      <c r="AE4887">
        <v>229.40774680970196</v>
      </c>
    </row>
    <row r="4888" spans="1:31" x14ac:dyDescent="0.25">
      <c r="A4888">
        <v>2083972</v>
      </c>
      <c r="B4888">
        <v>1</v>
      </c>
      <c r="C4888" t="s">
        <v>81</v>
      </c>
      <c r="D4888" t="s">
        <v>128</v>
      </c>
      <c r="E4888" t="s">
        <v>140</v>
      </c>
      <c r="F4888" t="s">
        <v>14173</v>
      </c>
      <c r="G4888" t="s">
        <v>142</v>
      </c>
      <c r="H4888" t="s">
        <v>143</v>
      </c>
      <c r="I4888" t="s">
        <v>135</v>
      </c>
      <c r="J4888" t="s">
        <v>136</v>
      </c>
      <c r="K4888" t="s">
        <v>137</v>
      </c>
      <c r="L4888" t="s">
        <v>14174</v>
      </c>
      <c r="M4888" t="s">
        <v>14175</v>
      </c>
      <c r="N4888">
        <v>5.6286111109999997</v>
      </c>
      <c r="O4888">
        <v>0</v>
      </c>
      <c r="P4888">
        <v>103</v>
      </c>
      <c r="Q4888">
        <v>0</v>
      </c>
      <c r="R4888">
        <v>1</v>
      </c>
      <c r="S4888">
        <v>0</v>
      </c>
      <c r="T4888">
        <v>3</v>
      </c>
      <c r="U4888">
        <v>0</v>
      </c>
      <c r="V4888">
        <v>0</v>
      </c>
      <c r="W4888">
        <v>0</v>
      </c>
      <c r="X4888">
        <v>154.81916753743764</v>
      </c>
      <c r="Y4888">
        <v>0</v>
      </c>
      <c r="Z4888">
        <v>0.43839586701257088</v>
      </c>
      <c r="AA4888">
        <v>0</v>
      </c>
      <c r="AB4888">
        <v>4.9090579395273135</v>
      </c>
      <c r="AC4888">
        <v>0</v>
      </c>
      <c r="AD4888">
        <v>0</v>
      </c>
      <c r="AE4888">
        <v>160.16662134397751</v>
      </c>
    </row>
    <row r="4889" spans="1:31" x14ac:dyDescent="0.25">
      <c r="A4889">
        <v>2083935</v>
      </c>
      <c r="B4889">
        <v>1</v>
      </c>
      <c r="C4889" t="s">
        <v>80</v>
      </c>
      <c r="D4889" t="s">
        <v>99</v>
      </c>
      <c r="E4889" t="s">
        <v>131</v>
      </c>
      <c r="F4889" t="s">
        <v>314</v>
      </c>
      <c r="G4889" t="s">
        <v>133</v>
      </c>
      <c r="H4889" t="s">
        <v>134</v>
      </c>
      <c r="I4889" t="s">
        <v>135</v>
      </c>
      <c r="J4889" t="s">
        <v>136</v>
      </c>
      <c r="K4889" t="s">
        <v>137</v>
      </c>
      <c r="L4889" t="s">
        <v>14176</v>
      </c>
      <c r="M4889" t="s">
        <v>14177</v>
      </c>
      <c r="N4889">
        <v>15.186111111000001</v>
      </c>
      <c r="O4889">
        <v>0</v>
      </c>
      <c r="P4889">
        <v>0</v>
      </c>
      <c r="Q4889">
        <v>0</v>
      </c>
      <c r="R4889">
        <v>0</v>
      </c>
      <c r="S4889">
        <v>4</v>
      </c>
      <c r="T4889">
        <v>0</v>
      </c>
      <c r="U4889">
        <v>0</v>
      </c>
      <c r="V4889">
        <v>0</v>
      </c>
      <c r="W4889">
        <v>0</v>
      </c>
      <c r="X4889">
        <v>0</v>
      </c>
      <c r="Y4889">
        <v>0</v>
      </c>
      <c r="Z4889">
        <v>0</v>
      </c>
      <c r="AA4889">
        <v>2894.5131893684616</v>
      </c>
      <c r="AB4889">
        <v>0</v>
      </c>
      <c r="AC4889">
        <v>0</v>
      </c>
      <c r="AD4889">
        <v>0</v>
      </c>
      <c r="AE4889">
        <v>2894.5131893684616</v>
      </c>
    </row>
    <row r="4890" spans="1:31" x14ac:dyDescent="0.25">
      <c r="A4890">
        <v>2084127</v>
      </c>
      <c r="B4890">
        <v>1</v>
      </c>
      <c r="C4890" t="s">
        <v>81</v>
      </c>
      <c r="D4890" t="s">
        <v>118</v>
      </c>
      <c r="E4890" t="s">
        <v>158</v>
      </c>
      <c r="F4890" t="s">
        <v>14178</v>
      </c>
      <c r="G4890" t="s">
        <v>385</v>
      </c>
      <c r="H4890" t="s">
        <v>143</v>
      </c>
      <c r="I4890" t="s">
        <v>135</v>
      </c>
      <c r="J4890" t="s">
        <v>136</v>
      </c>
      <c r="K4890" t="s">
        <v>137</v>
      </c>
      <c r="L4890" t="s">
        <v>14179</v>
      </c>
      <c r="M4890" t="s">
        <v>14180</v>
      </c>
      <c r="N4890">
        <v>1.356666666</v>
      </c>
      <c r="O4890">
        <v>0</v>
      </c>
      <c r="P4890">
        <v>80</v>
      </c>
      <c r="Q4890">
        <v>0</v>
      </c>
      <c r="R4890">
        <v>0</v>
      </c>
      <c r="S4890">
        <v>0</v>
      </c>
      <c r="T4890">
        <v>23</v>
      </c>
      <c r="U4890">
        <v>0</v>
      </c>
      <c r="V4890">
        <v>0</v>
      </c>
      <c r="W4890">
        <v>0</v>
      </c>
      <c r="X4890">
        <v>19.894643917059664</v>
      </c>
      <c r="Y4890">
        <v>0</v>
      </c>
      <c r="Z4890">
        <v>0</v>
      </c>
      <c r="AA4890">
        <v>0</v>
      </c>
      <c r="AB4890">
        <v>11.38947864978644</v>
      </c>
      <c r="AC4890">
        <v>0</v>
      </c>
      <c r="AD4890">
        <v>0</v>
      </c>
      <c r="AE4890">
        <v>31.284122566846104</v>
      </c>
    </row>
    <row r="4891" spans="1:31" x14ac:dyDescent="0.25">
      <c r="A4891">
        <v>2083918</v>
      </c>
      <c r="B4891">
        <v>1</v>
      </c>
      <c r="C4891" t="s">
        <v>80</v>
      </c>
      <c r="D4891" t="s">
        <v>103</v>
      </c>
      <c r="E4891" t="s">
        <v>146</v>
      </c>
      <c r="F4891" t="s">
        <v>14181</v>
      </c>
      <c r="G4891" t="s">
        <v>133</v>
      </c>
      <c r="H4891" t="s">
        <v>134</v>
      </c>
      <c r="I4891" t="s">
        <v>135</v>
      </c>
      <c r="J4891" t="s">
        <v>136</v>
      </c>
      <c r="K4891" t="s">
        <v>137</v>
      </c>
      <c r="L4891" t="s">
        <v>14182</v>
      </c>
      <c r="M4891" t="s">
        <v>14183</v>
      </c>
      <c r="N4891">
        <v>0.93305555500000004</v>
      </c>
      <c r="O4891">
        <v>0</v>
      </c>
      <c r="P4891">
        <v>0</v>
      </c>
      <c r="Q4891">
        <v>0</v>
      </c>
      <c r="R4891">
        <v>0</v>
      </c>
      <c r="S4891">
        <v>5</v>
      </c>
      <c r="T4891">
        <v>1</v>
      </c>
      <c r="U4891">
        <v>6</v>
      </c>
      <c r="V4891">
        <v>0</v>
      </c>
      <c r="W4891">
        <v>0</v>
      </c>
      <c r="X4891">
        <v>0</v>
      </c>
      <c r="Y4891">
        <v>0</v>
      </c>
      <c r="Z4891">
        <v>0</v>
      </c>
      <c r="AA4891">
        <v>77.605271825907423</v>
      </c>
      <c r="AB4891">
        <v>1.755817608037108</v>
      </c>
      <c r="AC4891">
        <v>272.73525785124991</v>
      </c>
      <c r="AD4891">
        <v>0</v>
      </c>
      <c r="AE4891">
        <v>352.09634728519444</v>
      </c>
    </row>
    <row r="4892" spans="1:31" x14ac:dyDescent="0.25">
      <c r="A4892">
        <v>2083872</v>
      </c>
      <c r="B4892">
        <v>1</v>
      </c>
      <c r="C4892" t="s">
        <v>80</v>
      </c>
      <c r="D4892" t="s">
        <v>110</v>
      </c>
      <c r="E4892" t="s">
        <v>158</v>
      </c>
      <c r="F4892" t="s">
        <v>14184</v>
      </c>
      <c r="G4892" t="s">
        <v>160</v>
      </c>
      <c r="H4892" t="s">
        <v>143</v>
      </c>
      <c r="I4892" t="s">
        <v>135</v>
      </c>
      <c r="J4892" t="s">
        <v>136</v>
      </c>
      <c r="K4892" t="s">
        <v>137</v>
      </c>
      <c r="L4892" t="s">
        <v>14185</v>
      </c>
      <c r="M4892" t="s">
        <v>14186</v>
      </c>
      <c r="N4892">
        <v>7.0769444439999996</v>
      </c>
      <c r="O4892">
        <v>0</v>
      </c>
      <c r="P4892">
        <v>145</v>
      </c>
      <c r="Q4892">
        <v>0</v>
      </c>
      <c r="R4892">
        <v>0</v>
      </c>
      <c r="S4892">
        <v>0</v>
      </c>
      <c r="T4892">
        <v>10</v>
      </c>
      <c r="U4892">
        <v>0</v>
      </c>
      <c r="V4892">
        <v>0</v>
      </c>
      <c r="W4892">
        <v>0</v>
      </c>
      <c r="X4892">
        <v>347.39471852063463</v>
      </c>
      <c r="Y4892">
        <v>0</v>
      </c>
      <c r="Z4892">
        <v>0</v>
      </c>
      <c r="AA4892">
        <v>0</v>
      </c>
      <c r="AB4892">
        <v>42.508239684251514</v>
      </c>
      <c r="AC4892">
        <v>0</v>
      </c>
      <c r="AD4892">
        <v>0</v>
      </c>
      <c r="AE4892">
        <v>389.90295820488615</v>
      </c>
    </row>
    <row r="4893" spans="1:31" x14ac:dyDescent="0.25">
      <c r="A4893">
        <v>2083895</v>
      </c>
      <c r="B4893">
        <v>1</v>
      </c>
      <c r="C4893" t="s">
        <v>80</v>
      </c>
      <c r="D4893" t="s">
        <v>106</v>
      </c>
      <c r="E4893" t="s">
        <v>146</v>
      </c>
      <c r="F4893" t="s">
        <v>5138</v>
      </c>
      <c r="G4893" t="s">
        <v>133</v>
      </c>
      <c r="H4893" t="s">
        <v>134</v>
      </c>
      <c r="I4893" t="s">
        <v>135</v>
      </c>
      <c r="J4893" t="s">
        <v>136</v>
      </c>
      <c r="K4893" t="s">
        <v>137</v>
      </c>
      <c r="L4893" t="s">
        <v>14187</v>
      </c>
      <c r="M4893" t="s">
        <v>14188</v>
      </c>
      <c r="N4893">
        <v>0.46194444400000001</v>
      </c>
      <c r="O4893">
        <v>1</v>
      </c>
      <c r="P4893">
        <v>34</v>
      </c>
      <c r="Q4893">
        <v>18</v>
      </c>
      <c r="R4893">
        <v>39</v>
      </c>
      <c r="S4893">
        <v>12</v>
      </c>
      <c r="T4893">
        <v>26</v>
      </c>
      <c r="U4893">
        <v>6</v>
      </c>
      <c r="V4893">
        <v>0</v>
      </c>
      <c r="W4893">
        <v>0.18802083336892444</v>
      </c>
      <c r="X4893">
        <v>11.298875031134001</v>
      </c>
      <c r="Y4893">
        <v>41.180510938374269</v>
      </c>
      <c r="Z4893">
        <v>37.338820872039236</v>
      </c>
      <c r="AA4893">
        <v>31.597813828430763</v>
      </c>
      <c r="AB4893">
        <v>31.037290635731996</v>
      </c>
      <c r="AC4893">
        <v>72.174047611480063</v>
      </c>
      <c r="AD4893">
        <v>0</v>
      </c>
      <c r="AE4893">
        <v>224.81537975055926</v>
      </c>
    </row>
    <row r="4894" spans="1:31" x14ac:dyDescent="0.25">
      <c r="A4894">
        <v>2084227</v>
      </c>
      <c r="B4894">
        <v>1</v>
      </c>
      <c r="C4894" t="s">
        <v>80</v>
      </c>
      <c r="D4894" t="s">
        <v>103</v>
      </c>
      <c r="E4894" t="s">
        <v>177</v>
      </c>
      <c r="F4894" t="s">
        <v>14189</v>
      </c>
      <c r="G4894" t="s">
        <v>196</v>
      </c>
      <c r="H4894" t="s">
        <v>143</v>
      </c>
      <c r="I4894" t="s">
        <v>135</v>
      </c>
      <c r="J4894" t="s">
        <v>136</v>
      </c>
      <c r="K4894" t="s">
        <v>137</v>
      </c>
      <c r="L4894" t="s">
        <v>14190</v>
      </c>
      <c r="M4894" t="s">
        <v>14191</v>
      </c>
      <c r="N4894">
        <v>2.4980555550000001</v>
      </c>
      <c r="O4894">
        <v>0</v>
      </c>
      <c r="P4894">
        <v>9</v>
      </c>
      <c r="Q4894">
        <v>0</v>
      </c>
      <c r="R4894">
        <v>0</v>
      </c>
      <c r="S4894">
        <v>0</v>
      </c>
      <c r="T4894">
        <v>0</v>
      </c>
      <c r="U4894">
        <v>0</v>
      </c>
      <c r="V4894">
        <v>0</v>
      </c>
      <c r="W4894">
        <v>0</v>
      </c>
      <c r="X4894">
        <v>4.7831315264090239</v>
      </c>
      <c r="Y4894">
        <v>0</v>
      </c>
      <c r="Z4894">
        <v>0</v>
      </c>
      <c r="AA4894">
        <v>0</v>
      </c>
      <c r="AB4894">
        <v>0</v>
      </c>
      <c r="AC4894">
        <v>0</v>
      </c>
      <c r="AD4894">
        <v>0</v>
      </c>
      <c r="AE4894">
        <v>4.7831315264090239</v>
      </c>
    </row>
    <row r="4895" spans="1:31" x14ac:dyDescent="0.25">
      <c r="A4895">
        <v>2084087</v>
      </c>
      <c r="B4895">
        <v>1</v>
      </c>
      <c r="C4895" t="s">
        <v>80</v>
      </c>
      <c r="D4895" t="s">
        <v>103</v>
      </c>
      <c r="E4895" t="s">
        <v>131</v>
      </c>
      <c r="F4895" t="s">
        <v>14192</v>
      </c>
      <c r="G4895" t="s">
        <v>133</v>
      </c>
      <c r="H4895" t="s">
        <v>134</v>
      </c>
      <c r="I4895" t="s">
        <v>135</v>
      </c>
      <c r="J4895" t="s">
        <v>136</v>
      </c>
      <c r="K4895" t="s">
        <v>137</v>
      </c>
      <c r="L4895" t="s">
        <v>14193</v>
      </c>
      <c r="M4895" t="s">
        <v>14194</v>
      </c>
      <c r="N4895">
        <v>1.3777777769999999</v>
      </c>
      <c r="O4895">
        <v>1</v>
      </c>
      <c r="P4895">
        <v>0</v>
      </c>
      <c r="Q4895">
        <v>15</v>
      </c>
      <c r="R4895">
        <v>0</v>
      </c>
      <c r="S4895">
        <v>4</v>
      </c>
      <c r="T4895">
        <v>0</v>
      </c>
      <c r="U4895">
        <v>0</v>
      </c>
      <c r="V4895">
        <v>0</v>
      </c>
      <c r="W4895">
        <v>0.95412080315298997</v>
      </c>
      <c r="X4895">
        <v>0</v>
      </c>
      <c r="Y4895">
        <v>132.70620250124614</v>
      </c>
      <c r="Z4895">
        <v>0</v>
      </c>
      <c r="AA4895">
        <v>14.523827387699866</v>
      </c>
      <c r="AB4895">
        <v>0</v>
      </c>
      <c r="AC4895">
        <v>0</v>
      </c>
      <c r="AD4895">
        <v>0</v>
      </c>
      <c r="AE4895">
        <v>148.184150692099</v>
      </c>
    </row>
    <row r="4896" spans="1:31" x14ac:dyDescent="0.25">
      <c r="A4896">
        <v>2084158</v>
      </c>
      <c r="B4896">
        <v>1</v>
      </c>
      <c r="C4896" t="s">
        <v>80</v>
      </c>
      <c r="D4896" t="s">
        <v>98</v>
      </c>
      <c r="E4896" t="s">
        <v>131</v>
      </c>
      <c r="F4896" t="s">
        <v>14195</v>
      </c>
      <c r="G4896" t="s">
        <v>133</v>
      </c>
      <c r="H4896" t="s">
        <v>134</v>
      </c>
      <c r="I4896" t="s">
        <v>135</v>
      </c>
      <c r="J4896" t="s">
        <v>136</v>
      </c>
      <c r="K4896" t="s">
        <v>137</v>
      </c>
      <c r="L4896" t="s">
        <v>14196</v>
      </c>
      <c r="M4896" t="s">
        <v>14197</v>
      </c>
      <c r="N4896">
        <v>2.384166666</v>
      </c>
      <c r="O4896">
        <v>0</v>
      </c>
      <c r="P4896">
        <v>20</v>
      </c>
      <c r="Q4896">
        <v>12</v>
      </c>
      <c r="R4896">
        <v>116</v>
      </c>
      <c r="S4896">
        <v>2</v>
      </c>
      <c r="T4896">
        <v>29</v>
      </c>
      <c r="U4896">
        <v>2</v>
      </c>
      <c r="V4896">
        <v>0</v>
      </c>
      <c r="W4896">
        <v>0</v>
      </c>
      <c r="X4896">
        <v>20.528804400938043</v>
      </c>
      <c r="Y4896">
        <v>97.86462921334099</v>
      </c>
      <c r="Z4896">
        <v>480.50921649863824</v>
      </c>
      <c r="AA4896">
        <v>41.68257518196441</v>
      </c>
      <c r="AB4896">
        <v>115.80268717270505</v>
      </c>
      <c r="AC4896">
        <v>301.15745580886664</v>
      </c>
      <c r="AD4896">
        <v>0</v>
      </c>
      <c r="AE4896">
        <v>1057.5453682764532</v>
      </c>
    </row>
    <row r="4897" spans="1:31" x14ac:dyDescent="0.25">
      <c r="A4897">
        <v>2084064</v>
      </c>
      <c r="B4897">
        <v>1</v>
      </c>
      <c r="C4897" t="s">
        <v>80</v>
      </c>
      <c r="D4897" t="s">
        <v>103</v>
      </c>
      <c r="E4897" t="s">
        <v>158</v>
      </c>
      <c r="F4897" t="s">
        <v>14198</v>
      </c>
      <c r="G4897" t="s">
        <v>160</v>
      </c>
      <c r="H4897" t="s">
        <v>143</v>
      </c>
      <c r="I4897" t="s">
        <v>135</v>
      </c>
      <c r="J4897" t="s">
        <v>136</v>
      </c>
      <c r="K4897" t="s">
        <v>137</v>
      </c>
      <c r="L4897" t="s">
        <v>14199</v>
      </c>
      <c r="M4897" t="s">
        <v>14200</v>
      </c>
      <c r="N4897">
        <v>4.1852777769999996</v>
      </c>
      <c r="O4897">
        <v>0</v>
      </c>
      <c r="P4897">
        <v>863</v>
      </c>
      <c r="Q4897">
        <v>0</v>
      </c>
      <c r="R4897">
        <v>0</v>
      </c>
      <c r="S4897">
        <v>1</v>
      </c>
      <c r="T4897">
        <v>83</v>
      </c>
      <c r="U4897">
        <v>0</v>
      </c>
      <c r="V4897">
        <v>0</v>
      </c>
      <c r="W4897">
        <v>0</v>
      </c>
      <c r="X4897">
        <v>964.58505931145419</v>
      </c>
      <c r="Y4897">
        <v>0</v>
      </c>
      <c r="Z4897">
        <v>0</v>
      </c>
      <c r="AA4897">
        <v>1072.6864428212969</v>
      </c>
      <c r="AB4897">
        <v>249.70791998865573</v>
      </c>
      <c r="AC4897">
        <v>0</v>
      </c>
      <c r="AD4897">
        <v>0</v>
      </c>
      <c r="AE4897">
        <v>2286.979422121407</v>
      </c>
    </row>
    <row r="4898" spans="1:31" x14ac:dyDescent="0.25">
      <c r="A4898">
        <v>2084012</v>
      </c>
      <c r="B4898">
        <v>1</v>
      </c>
      <c r="C4898" t="s">
        <v>80</v>
      </c>
      <c r="D4898" t="s">
        <v>83</v>
      </c>
      <c r="E4898" t="s">
        <v>158</v>
      </c>
      <c r="F4898" t="s">
        <v>14201</v>
      </c>
      <c r="G4898" t="s">
        <v>385</v>
      </c>
      <c r="H4898" t="s">
        <v>143</v>
      </c>
      <c r="I4898" t="s">
        <v>135</v>
      </c>
      <c r="J4898" t="s">
        <v>136</v>
      </c>
      <c r="K4898" t="s">
        <v>137</v>
      </c>
      <c r="L4898" t="s">
        <v>14202</v>
      </c>
      <c r="M4898" t="s">
        <v>14203</v>
      </c>
      <c r="N4898">
        <v>1.5319444440000001</v>
      </c>
      <c r="O4898">
        <v>0</v>
      </c>
      <c r="P4898">
        <v>27</v>
      </c>
      <c r="Q4898">
        <v>0</v>
      </c>
      <c r="R4898">
        <v>0</v>
      </c>
      <c r="S4898">
        <v>0</v>
      </c>
      <c r="T4898">
        <v>8</v>
      </c>
      <c r="U4898">
        <v>0</v>
      </c>
      <c r="V4898">
        <v>0</v>
      </c>
      <c r="W4898">
        <v>0</v>
      </c>
      <c r="X4898">
        <v>11.160436557393362</v>
      </c>
      <c r="Y4898">
        <v>0</v>
      </c>
      <c r="Z4898">
        <v>0</v>
      </c>
      <c r="AA4898">
        <v>0</v>
      </c>
      <c r="AB4898">
        <v>5.9675451664492591</v>
      </c>
      <c r="AC4898">
        <v>0</v>
      </c>
      <c r="AD4898">
        <v>0</v>
      </c>
      <c r="AE4898">
        <v>17.127981723842623</v>
      </c>
    </row>
    <row r="4899" spans="1:31" x14ac:dyDescent="0.25">
      <c r="A4899">
        <v>2139335</v>
      </c>
      <c r="B4899">
        <v>1</v>
      </c>
      <c r="C4899" t="s">
        <v>81</v>
      </c>
      <c r="D4899" t="s">
        <v>116</v>
      </c>
      <c r="E4899" t="s">
        <v>146</v>
      </c>
      <c r="F4899" t="s">
        <v>4595</v>
      </c>
      <c r="G4899" t="s">
        <v>133</v>
      </c>
      <c r="H4899" t="s">
        <v>134</v>
      </c>
      <c r="I4899" t="s">
        <v>135</v>
      </c>
      <c r="J4899" t="s">
        <v>136</v>
      </c>
      <c r="K4899" t="s">
        <v>137</v>
      </c>
      <c r="L4899" t="s">
        <v>14204</v>
      </c>
      <c r="M4899" t="s">
        <v>14205</v>
      </c>
      <c r="N4899">
        <v>1.974722222</v>
      </c>
      <c r="O4899">
        <v>8</v>
      </c>
      <c r="P4899">
        <v>2806</v>
      </c>
      <c r="Q4899">
        <v>209</v>
      </c>
      <c r="R4899">
        <v>222</v>
      </c>
      <c r="S4899">
        <v>9</v>
      </c>
      <c r="T4899">
        <v>388</v>
      </c>
      <c r="U4899">
        <v>0</v>
      </c>
      <c r="V4899">
        <v>0</v>
      </c>
      <c r="W4899">
        <v>2.822750911197315</v>
      </c>
      <c r="X4899">
        <v>1004.8141459478172</v>
      </c>
      <c r="Y4899">
        <v>146.03186002500007</v>
      </c>
      <c r="Z4899">
        <v>174.84561172538105</v>
      </c>
      <c r="AA4899">
        <v>179.74266451950038</v>
      </c>
      <c r="AB4899">
        <v>208.3253643458356</v>
      </c>
      <c r="AC4899">
        <v>0</v>
      </c>
      <c r="AD4899">
        <v>0</v>
      </c>
      <c r="AE4899">
        <v>1716.5823974747316</v>
      </c>
    </row>
    <row r="4900" spans="1:31" x14ac:dyDescent="0.25">
      <c r="A4900">
        <v>2084004</v>
      </c>
      <c r="B4900">
        <v>1</v>
      </c>
      <c r="C4900" t="s">
        <v>80</v>
      </c>
      <c r="D4900" t="s">
        <v>103</v>
      </c>
      <c r="E4900" t="s">
        <v>131</v>
      </c>
      <c r="F4900" t="s">
        <v>362</v>
      </c>
      <c r="G4900" t="s">
        <v>133</v>
      </c>
      <c r="H4900" t="s">
        <v>134</v>
      </c>
      <c r="I4900" t="s">
        <v>135</v>
      </c>
      <c r="J4900" t="s">
        <v>136</v>
      </c>
      <c r="K4900" t="s">
        <v>137</v>
      </c>
      <c r="L4900" t="s">
        <v>14206</v>
      </c>
      <c r="M4900" t="s">
        <v>14207</v>
      </c>
      <c r="N4900">
        <v>2.6438888880000002</v>
      </c>
      <c r="O4900">
        <v>0</v>
      </c>
      <c r="P4900">
        <v>0</v>
      </c>
      <c r="Q4900">
        <v>4</v>
      </c>
      <c r="R4900">
        <v>18</v>
      </c>
      <c r="S4900">
        <v>5</v>
      </c>
      <c r="T4900">
        <v>5</v>
      </c>
      <c r="U4900">
        <v>3</v>
      </c>
      <c r="V4900">
        <v>0</v>
      </c>
      <c r="W4900">
        <v>0</v>
      </c>
      <c r="X4900">
        <v>0</v>
      </c>
      <c r="Y4900">
        <v>7.0574104280118348</v>
      </c>
      <c r="Z4900">
        <v>90.946521833862604</v>
      </c>
      <c r="AA4900">
        <v>91.139956517194236</v>
      </c>
      <c r="AB4900">
        <v>48.421007185902646</v>
      </c>
      <c r="AC4900">
        <v>131.85642406080672</v>
      </c>
      <c r="AD4900">
        <v>0</v>
      </c>
      <c r="AE4900">
        <v>369.42132002577807</v>
      </c>
    </row>
    <row r="4901" spans="1:31" x14ac:dyDescent="0.25">
      <c r="A4901">
        <v>2073035</v>
      </c>
      <c r="B4901">
        <v>1</v>
      </c>
      <c r="C4901" t="s">
        <v>80</v>
      </c>
      <c r="D4901" t="s">
        <v>106</v>
      </c>
      <c r="E4901" t="s">
        <v>140</v>
      </c>
      <c r="F4901" t="s">
        <v>14208</v>
      </c>
      <c r="G4901" t="s">
        <v>142</v>
      </c>
      <c r="H4901" t="s">
        <v>143</v>
      </c>
      <c r="I4901" t="s">
        <v>135</v>
      </c>
      <c r="J4901" t="s">
        <v>136</v>
      </c>
      <c r="K4901" t="s">
        <v>137</v>
      </c>
      <c r="L4901" t="s">
        <v>14209</v>
      </c>
      <c r="M4901" t="s">
        <v>14210</v>
      </c>
      <c r="N4901">
        <v>0.78472222199999997</v>
      </c>
      <c r="O4901">
        <v>0</v>
      </c>
      <c r="P4901">
        <v>19</v>
      </c>
      <c r="Q4901">
        <v>0</v>
      </c>
      <c r="R4901">
        <v>5</v>
      </c>
      <c r="S4901">
        <v>0</v>
      </c>
      <c r="T4901">
        <v>3</v>
      </c>
      <c r="U4901">
        <v>0</v>
      </c>
      <c r="V4901">
        <v>0</v>
      </c>
      <c r="W4901">
        <v>0</v>
      </c>
      <c r="X4901">
        <v>3.7717909191565009</v>
      </c>
      <c r="Y4901">
        <v>0</v>
      </c>
      <c r="Z4901">
        <v>0.73291104846600008</v>
      </c>
      <c r="AA4901">
        <v>0</v>
      </c>
      <c r="AB4901">
        <v>0.65756046328455564</v>
      </c>
      <c r="AC4901">
        <v>0</v>
      </c>
      <c r="AD4901">
        <v>0</v>
      </c>
      <c r="AE4901">
        <v>5.1622624309070568</v>
      </c>
    </row>
    <row r="4902" spans="1:31" x14ac:dyDescent="0.25">
      <c r="A4902">
        <v>2083949</v>
      </c>
      <c r="B4902">
        <v>1</v>
      </c>
      <c r="C4902" t="s">
        <v>80</v>
      </c>
      <c r="D4902" t="s">
        <v>82</v>
      </c>
      <c r="E4902" t="s">
        <v>140</v>
      </c>
      <c r="F4902" t="s">
        <v>14211</v>
      </c>
      <c r="G4902" t="s">
        <v>324</v>
      </c>
      <c r="H4902" t="s">
        <v>143</v>
      </c>
      <c r="I4902" t="s">
        <v>135</v>
      </c>
      <c r="J4902" t="s">
        <v>136</v>
      </c>
      <c r="K4902" t="s">
        <v>137</v>
      </c>
      <c r="L4902" t="s">
        <v>14212</v>
      </c>
      <c r="M4902" t="s">
        <v>14213</v>
      </c>
      <c r="N4902">
        <v>1.6363888879999999</v>
      </c>
      <c r="O4902">
        <v>0</v>
      </c>
      <c r="P4902">
        <v>378</v>
      </c>
      <c r="Q4902">
        <v>0</v>
      </c>
      <c r="R4902">
        <v>0</v>
      </c>
      <c r="S4902">
        <v>0</v>
      </c>
      <c r="T4902">
        <v>19</v>
      </c>
      <c r="U4902">
        <v>0</v>
      </c>
      <c r="V4902">
        <v>0</v>
      </c>
      <c r="W4902">
        <v>0</v>
      </c>
      <c r="X4902">
        <v>172.14299840980837</v>
      </c>
      <c r="Y4902">
        <v>0</v>
      </c>
      <c r="Z4902">
        <v>0</v>
      </c>
      <c r="AA4902">
        <v>0</v>
      </c>
      <c r="AB4902">
        <v>14.23237450432069</v>
      </c>
      <c r="AC4902">
        <v>0</v>
      </c>
      <c r="AD4902">
        <v>0</v>
      </c>
      <c r="AE4902">
        <v>186.37537291412906</v>
      </c>
    </row>
    <row r="4903" spans="1:31" x14ac:dyDescent="0.25">
      <c r="A4903">
        <v>2073424</v>
      </c>
      <c r="B4903">
        <v>1</v>
      </c>
      <c r="C4903" t="s">
        <v>80</v>
      </c>
      <c r="D4903" t="s">
        <v>100</v>
      </c>
      <c r="E4903" t="s">
        <v>131</v>
      </c>
      <c r="F4903" t="s">
        <v>14214</v>
      </c>
      <c r="G4903" t="s">
        <v>133</v>
      </c>
      <c r="H4903" t="s">
        <v>134</v>
      </c>
      <c r="I4903" t="s">
        <v>135</v>
      </c>
      <c r="J4903" t="s">
        <v>136</v>
      </c>
      <c r="K4903" t="s">
        <v>137</v>
      </c>
      <c r="L4903" t="s">
        <v>14215</v>
      </c>
      <c r="M4903" t="s">
        <v>14216</v>
      </c>
      <c r="N4903">
        <v>1.034444444</v>
      </c>
      <c r="O4903">
        <v>0</v>
      </c>
      <c r="P4903">
        <v>182</v>
      </c>
      <c r="Q4903">
        <v>0</v>
      </c>
      <c r="R4903">
        <v>22</v>
      </c>
      <c r="S4903">
        <v>3</v>
      </c>
      <c r="T4903">
        <v>48</v>
      </c>
      <c r="U4903">
        <v>2</v>
      </c>
      <c r="V4903">
        <v>2</v>
      </c>
      <c r="W4903">
        <v>0</v>
      </c>
      <c r="X4903">
        <v>47.227851270277597</v>
      </c>
      <c r="Y4903">
        <v>0</v>
      </c>
      <c r="Z4903">
        <v>9.9171698496659104</v>
      </c>
      <c r="AA4903">
        <v>90.273633778579324</v>
      </c>
      <c r="AB4903">
        <v>58.077645629771752</v>
      </c>
      <c r="AC4903">
        <v>161.75776437491189</v>
      </c>
      <c r="AD4903">
        <v>182.60927060395366</v>
      </c>
      <c r="AE4903">
        <v>549.86333550716017</v>
      </c>
    </row>
    <row r="4904" spans="1:31" x14ac:dyDescent="0.25">
      <c r="A4904">
        <v>2073447</v>
      </c>
      <c r="B4904">
        <v>1</v>
      </c>
      <c r="C4904" t="s">
        <v>80</v>
      </c>
      <c r="D4904" t="s">
        <v>97</v>
      </c>
      <c r="E4904" t="s">
        <v>146</v>
      </c>
      <c r="F4904" t="s">
        <v>8494</v>
      </c>
      <c r="G4904" t="s">
        <v>133</v>
      </c>
      <c r="H4904" t="s">
        <v>134</v>
      </c>
      <c r="I4904" t="s">
        <v>135</v>
      </c>
      <c r="J4904" t="s">
        <v>136</v>
      </c>
      <c r="K4904" t="s">
        <v>137</v>
      </c>
      <c r="L4904" t="s">
        <v>14217</v>
      </c>
      <c r="M4904" t="s">
        <v>14218</v>
      </c>
      <c r="N4904">
        <v>1.1274999999999999</v>
      </c>
      <c r="O4904">
        <v>26</v>
      </c>
      <c r="P4904">
        <v>15353</v>
      </c>
      <c r="Q4904">
        <v>30</v>
      </c>
      <c r="R4904">
        <v>490</v>
      </c>
      <c r="S4904">
        <v>88</v>
      </c>
      <c r="T4904">
        <v>1549</v>
      </c>
      <c r="U4904">
        <v>4</v>
      </c>
      <c r="V4904">
        <v>16</v>
      </c>
      <c r="W4904">
        <v>180.26291457649663</v>
      </c>
      <c r="X4904">
        <v>3649.6658095061675</v>
      </c>
      <c r="Y4904">
        <v>50.62121379809701</v>
      </c>
      <c r="Z4904">
        <v>146.23220672426194</v>
      </c>
      <c r="AA4904">
        <v>1147.3159724280288</v>
      </c>
      <c r="AB4904">
        <v>1677.5067897322292</v>
      </c>
      <c r="AC4904">
        <v>198.05582140612353</v>
      </c>
      <c r="AD4904">
        <v>83.491676003062253</v>
      </c>
      <c r="AE4904">
        <v>7133.1524041744678</v>
      </c>
    </row>
    <row r="4905" spans="1:31" x14ac:dyDescent="0.25">
      <c r="A4905">
        <v>2084095</v>
      </c>
      <c r="B4905">
        <v>1</v>
      </c>
      <c r="C4905" t="s">
        <v>81</v>
      </c>
      <c r="D4905" t="s">
        <v>112</v>
      </c>
      <c r="E4905" t="s">
        <v>177</v>
      </c>
      <c r="F4905" t="s">
        <v>14219</v>
      </c>
      <c r="G4905" t="s">
        <v>183</v>
      </c>
      <c r="H4905" t="s">
        <v>143</v>
      </c>
      <c r="I4905" t="s">
        <v>135</v>
      </c>
      <c r="J4905" t="s">
        <v>136</v>
      </c>
      <c r="K4905" t="s">
        <v>137</v>
      </c>
      <c r="L4905" t="s">
        <v>14220</v>
      </c>
      <c r="M4905" t="s">
        <v>14221</v>
      </c>
      <c r="N4905">
        <v>1.8519444439999999</v>
      </c>
      <c r="O4905">
        <v>0</v>
      </c>
      <c r="P4905">
        <v>1</v>
      </c>
      <c r="Q4905">
        <v>0</v>
      </c>
      <c r="R4905">
        <v>0</v>
      </c>
      <c r="S4905">
        <v>0</v>
      </c>
      <c r="T4905">
        <v>0</v>
      </c>
      <c r="U4905">
        <v>0</v>
      </c>
      <c r="V4905">
        <v>0</v>
      </c>
      <c r="W4905">
        <v>0</v>
      </c>
      <c r="X4905">
        <v>1.0318601084141779</v>
      </c>
      <c r="Y4905">
        <v>0</v>
      </c>
      <c r="Z4905">
        <v>0</v>
      </c>
      <c r="AA4905">
        <v>0</v>
      </c>
      <c r="AB4905">
        <v>0</v>
      </c>
      <c r="AC4905">
        <v>0</v>
      </c>
      <c r="AD4905">
        <v>0</v>
      </c>
      <c r="AE4905">
        <v>1.0318601084141779</v>
      </c>
    </row>
    <row r="4906" spans="1:31" x14ac:dyDescent="0.25">
      <c r="A4906">
        <v>2073212</v>
      </c>
      <c r="B4906">
        <v>1</v>
      </c>
      <c r="C4906" t="s">
        <v>80</v>
      </c>
      <c r="D4906" t="s">
        <v>88</v>
      </c>
      <c r="E4906" t="s">
        <v>158</v>
      </c>
      <c r="F4906" t="s">
        <v>14222</v>
      </c>
      <c r="G4906" t="s">
        <v>385</v>
      </c>
      <c r="H4906" t="s">
        <v>143</v>
      </c>
      <c r="I4906" t="s">
        <v>135</v>
      </c>
      <c r="J4906" t="s">
        <v>136</v>
      </c>
      <c r="K4906" t="s">
        <v>137</v>
      </c>
      <c r="L4906" t="s">
        <v>14223</v>
      </c>
      <c r="M4906" t="s">
        <v>14224</v>
      </c>
      <c r="N4906">
        <v>2.9361111110000002</v>
      </c>
      <c r="O4906">
        <v>0</v>
      </c>
      <c r="P4906">
        <v>88</v>
      </c>
      <c r="Q4906">
        <v>0</v>
      </c>
      <c r="R4906">
        <v>0</v>
      </c>
      <c r="S4906">
        <v>0</v>
      </c>
      <c r="T4906">
        <v>11</v>
      </c>
      <c r="U4906">
        <v>0</v>
      </c>
      <c r="V4906">
        <v>0</v>
      </c>
      <c r="W4906">
        <v>0</v>
      </c>
      <c r="X4906">
        <v>57.213790343205211</v>
      </c>
      <c r="Y4906">
        <v>0</v>
      </c>
      <c r="Z4906">
        <v>0</v>
      </c>
      <c r="AA4906">
        <v>0</v>
      </c>
      <c r="AB4906">
        <v>30.490085961991852</v>
      </c>
      <c r="AC4906">
        <v>0</v>
      </c>
      <c r="AD4906">
        <v>0</v>
      </c>
      <c r="AE4906">
        <v>87.70387630519707</v>
      </c>
    </row>
    <row r="4907" spans="1:31" x14ac:dyDescent="0.25">
      <c r="A4907">
        <v>2084287</v>
      </c>
      <c r="B4907">
        <v>1</v>
      </c>
      <c r="C4907" t="s">
        <v>81</v>
      </c>
      <c r="D4907" t="s">
        <v>115</v>
      </c>
      <c r="E4907" t="s">
        <v>158</v>
      </c>
      <c r="F4907" t="s">
        <v>14225</v>
      </c>
      <c r="G4907" t="s">
        <v>160</v>
      </c>
      <c r="H4907" t="s">
        <v>143</v>
      </c>
      <c r="I4907" t="s">
        <v>135</v>
      </c>
      <c r="J4907" t="s">
        <v>136</v>
      </c>
      <c r="K4907" t="s">
        <v>137</v>
      </c>
      <c r="L4907" t="s">
        <v>14226</v>
      </c>
      <c r="M4907" t="s">
        <v>14227</v>
      </c>
      <c r="N4907">
        <v>4.829722222</v>
      </c>
      <c r="O4907">
        <v>0</v>
      </c>
      <c r="P4907">
        <v>21</v>
      </c>
      <c r="Q4907">
        <v>0</v>
      </c>
      <c r="R4907">
        <v>0</v>
      </c>
      <c r="S4907">
        <v>0</v>
      </c>
      <c r="T4907">
        <v>1</v>
      </c>
      <c r="U4907">
        <v>0</v>
      </c>
      <c r="V4907">
        <v>0</v>
      </c>
      <c r="W4907">
        <v>0</v>
      </c>
      <c r="X4907">
        <v>11.618004686683383</v>
      </c>
      <c r="Y4907">
        <v>0</v>
      </c>
      <c r="Z4907">
        <v>0</v>
      </c>
      <c r="AA4907">
        <v>0</v>
      </c>
      <c r="AB4907">
        <v>4.1620230374135009E-2</v>
      </c>
      <c r="AC4907">
        <v>0</v>
      </c>
      <c r="AD4907">
        <v>0</v>
      </c>
      <c r="AE4907">
        <v>11.659624917057519</v>
      </c>
    </row>
    <row r="4908" spans="1:31" x14ac:dyDescent="0.25">
      <c r="A4908">
        <v>2083620</v>
      </c>
      <c r="B4908">
        <v>1</v>
      </c>
      <c r="C4908" t="s">
        <v>80</v>
      </c>
      <c r="D4908" t="s">
        <v>83</v>
      </c>
      <c r="E4908" t="s">
        <v>177</v>
      </c>
      <c r="F4908" t="s">
        <v>14228</v>
      </c>
      <c r="G4908" t="s">
        <v>183</v>
      </c>
      <c r="H4908" t="s">
        <v>143</v>
      </c>
      <c r="I4908" t="s">
        <v>135</v>
      </c>
      <c r="J4908" t="s">
        <v>136</v>
      </c>
      <c r="K4908" t="s">
        <v>137</v>
      </c>
      <c r="L4908" t="s">
        <v>14229</v>
      </c>
      <c r="M4908" t="s">
        <v>14230</v>
      </c>
      <c r="N4908">
        <v>1.1688888879999999</v>
      </c>
      <c r="O4908">
        <v>0</v>
      </c>
      <c r="P4908">
        <v>1</v>
      </c>
      <c r="Q4908">
        <v>0</v>
      </c>
      <c r="R4908">
        <v>0</v>
      </c>
      <c r="S4908">
        <v>0</v>
      </c>
      <c r="T4908">
        <v>0</v>
      </c>
      <c r="U4908">
        <v>0</v>
      </c>
      <c r="V4908">
        <v>0</v>
      </c>
      <c r="W4908">
        <v>0</v>
      </c>
      <c r="X4908">
        <v>0.20444166509026668</v>
      </c>
      <c r="Y4908">
        <v>0</v>
      </c>
      <c r="Z4908">
        <v>0</v>
      </c>
      <c r="AA4908">
        <v>0</v>
      </c>
      <c r="AB4908">
        <v>0</v>
      </c>
      <c r="AC4908">
        <v>0</v>
      </c>
      <c r="AD4908">
        <v>0</v>
      </c>
      <c r="AE4908">
        <v>0.20444166509026668</v>
      </c>
    </row>
    <row r="4909" spans="1:31" x14ac:dyDescent="0.25">
      <c r="A4909">
        <v>2073012</v>
      </c>
      <c r="B4909">
        <v>1</v>
      </c>
      <c r="C4909" t="s">
        <v>80</v>
      </c>
      <c r="D4909" t="s">
        <v>105</v>
      </c>
      <c r="E4909" t="s">
        <v>140</v>
      </c>
      <c r="F4909" t="s">
        <v>14231</v>
      </c>
      <c r="G4909" t="s">
        <v>621</v>
      </c>
      <c r="H4909" t="s">
        <v>143</v>
      </c>
      <c r="I4909" t="s">
        <v>135</v>
      </c>
      <c r="J4909" t="s">
        <v>136</v>
      </c>
      <c r="K4909" t="s">
        <v>137</v>
      </c>
      <c r="L4909" t="s">
        <v>14232</v>
      </c>
      <c r="M4909" t="s">
        <v>14233</v>
      </c>
      <c r="N4909">
        <v>0.65166666600000001</v>
      </c>
      <c r="O4909">
        <v>0</v>
      </c>
      <c r="P4909">
        <v>139</v>
      </c>
      <c r="Q4909">
        <v>0</v>
      </c>
      <c r="R4909">
        <v>16</v>
      </c>
      <c r="S4909">
        <v>0</v>
      </c>
      <c r="T4909">
        <v>61</v>
      </c>
      <c r="U4909">
        <v>0</v>
      </c>
      <c r="V4909">
        <v>0</v>
      </c>
      <c r="W4909">
        <v>0</v>
      </c>
      <c r="X4909">
        <v>14.357810182100229</v>
      </c>
      <c r="Y4909">
        <v>0</v>
      </c>
      <c r="Z4909">
        <v>5.0023296525988794</v>
      </c>
      <c r="AA4909">
        <v>0</v>
      </c>
      <c r="AB4909">
        <v>20.512869164646883</v>
      </c>
      <c r="AC4909">
        <v>0</v>
      </c>
      <c r="AD4909">
        <v>0</v>
      </c>
      <c r="AE4909">
        <v>39.873008999345991</v>
      </c>
    </row>
    <row r="4910" spans="1:31" x14ac:dyDescent="0.25">
      <c r="A4910">
        <v>2073404</v>
      </c>
      <c r="B4910">
        <v>1</v>
      </c>
      <c r="C4910" t="s">
        <v>80</v>
      </c>
      <c r="D4910" t="s">
        <v>84</v>
      </c>
      <c r="E4910" t="s">
        <v>158</v>
      </c>
      <c r="F4910" t="s">
        <v>13717</v>
      </c>
      <c r="G4910" t="s">
        <v>160</v>
      </c>
      <c r="H4910" t="s">
        <v>143</v>
      </c>
      <c r="I4910" t="s">
        <v>135</v>
      </c>
      <c r="J4910" t="s">
        <v>136</v>
      </c>
      <c r="K4910" t="s">
        <v>137</v>
      </c>
      <c r="L4910" t="s">
        <v>14234</v>
      </c>
      <c r="M4910" t="s">
        <v>14235</v>
      </c>
      <c r="N4910">
        <v>3.8397222219999998</v>
      </c>
      <c r="O4910">
        <v>0</v>
      </c>
      <c r="P4910">
        <v>79</v>
      </c>
      <c r="Q4910">
        <v>0</v>
      </c>
      <c r="R4910">
        <v>0</v>
      </c>
      <c r="S4910">
        <v>0</v>
      </c>
      <c r="T4910">
        <v>2</v>
      </c>
      <c r="U4910">
        <v>0</v>
      </c>
      <c r="V4910">
        <v>0</v>
      </c>
      <c r="W4910">
        <v>0</v>
      </c>
      <c r="X4910">
        <v>58.4093967204658</v>
      </c>
      <c r="Y4910">
        <v>0</v>
      </c>
      <c r="Z4910">
        <v>0</v>
      </c>
      <c r="AA4910">
        <v>0</v>
      </c>
      <c r="AB4910">
        <v>0.3853784026647834</v>
      </c>
      <c r="AC4910">
        <v>0</v>
      </c>
      <c r="AD4910">
        <v>0</v>
      </c>
      <c r="AE4910">
        <v>58.794775123130584</v>
      </c>
    </row>
    <row r="4911" spans="1:31" x14ac:dyDescent="0.25">
      <c r="A4911">
        <v>2073204</v>
      </c>
      <c r="B4911">
        <v>1</v>
      </c>
      <c r="C4911" t="s">
        <v>80</v>
      </c>
      <c r="D4911" t="s">
        <v>105</v>
      </c>
      <c r="E4911" t="s">
        <v>177</v>
      </c>
      <c r="F4911" t="s">
        <v>14236</v>
      </c>
      <c r="G4911" t="s">
        <v>179</v>
      </c>
      <c r="H4911" t="s">
        <v>143</v>
      </c>
      <c r="I4911" t="s">
        <v>135</v>
      </c>
      <c r="J4911" t="s">
        <v>136</v>
      </c>
      <c r="K4911" t="s">
        <v>137</v>
      </c>
      <c r="L4911" t="s">
        <v>14237</v>
      </c>
      <c r="M4911" t="s">
        <v>14238</v>
      </c>
      <c r="N4911">
        <v>29.206666666</v>
      </c>
      <c r="O4911">
        <v>0</v>
      </c>
      <c r="P4911">
        <v>8</v>
      </c>
      <c r="Q4911">
        <v>0</v>
      </c>
      <c r="R4911">
        <v>0</v>
      </c>
      <c r="S4911">
        <v>0</v>
      </c>
      <c r="T4911">
        <v>0</v>
      </c>
      <c r="U4911">
        <v>0</v>
      </c>
      <c r="V4911">
        <v>0</v>
      </c>
      <c r="W4911">
        <v>0</v>
      </c>
      <c r="X4911">
        <v>56.431231779431748</v>
      </c>
      <c r="Y4911">
        <v>0</v>
      </c>
      <c r="Z4911">
        <v>0</v>
      </c>
      <c r="AA4911">
        <v>0</v>
      </c>
      <c r="AB4911">
        <v>0</v>
      </c>
      <c r="AC4911">
        <v>0</v>
      </c>
      <c r="AD4911">
        <v>0</v>
      </c>
      <c r="AE4911">
        <v>56.431231779431748</v>
      </c>
    </row>
    <row r="4912" spans="1:31" x14ac:dyDescent="0.25">
      <c r="A4912">
        <v>2084201</v>
      </c>
      <c r="B4912">
        <v>1</v>
      </c>
      <c r="C4912" t="s">
        <v>80</v>
      </c>
      <c r="D4912" t="s">
        <v>105</v>
      </c>
      <c r="E4912" t="s">
        <v>146</v>
      </c>
      <c r="F4912" t="s">
        <v>14239</v>
      </c>
      <c r="G4912" t="s">
        <v>133</v>
      </c>
      <c r="H4912" t="s">
        <v>134</v>
      </c>
      <c r="I4912" t="s">
        <v>135</v>
      </c>
      <c r="J4912" t="s">
        <v>136</v>
      </c>
      <c r="K4912" t="s">
        <v>137</v>
      </c>
      <c r="L4912" t="s">
        <v>14240</v>
      </c>
      <c r="M4912" t="s">
        <v>14241</v>
      </c>
      <c r="N4912">
        <v>12.142222221999999</v>
      </c>
      <c r="O4912">
        <v>7</v>
      </c>
      <c r="P4912">
        <v>971</v>
      </c>
      <c r="Q4912">
        <v>17</v>
      </c>
      <c r="R4912">
        <v>619</v>
      </c>
      <c r="S4912">
        <v>17</v>
      </c>
      <c r="T4912">
        <v>115</v>
      </c>
      <c r="U4912">
        <v>0</v>
      </c>
      <c r="V4912">
        <v>0</v>
      </c>
      <c r="W4912">
        <v>16.465182326751599</v>
      </c>
      <c r="X4912">
        <v>2051.780084414042</v>
      </c>
      <c r="Y4912">
        <v>185.98197116833691</v>
      </c>
      <c r="Z4912">
        <v>2837.0209001466928</v>
      </c>
      <c r="AA4912">
        <v>610.26894299845753</v>
      </c>
      <c r="AB4912">
        <v>665.57121082177969</v>
      </c>
      <c r="AC4912">
        <v>0</v>
      </c>
      <c r="AD4912">
        <v>0</v>
      </c>
      <c r="AE4912">
        <v>6367.0882918760608</v>
      </c>
    </row>
    <row r="4913" spans="1:31" x14ac:dyDescent="0.25">
      <c r="A4913">
        <v>2083652</v>
      </c>
      <c r="B4913">
        <v>1</v>
      </c>
      <c r="C4913" t="s">
        <v>80</v>
      </c>
      <c r="D4913" t="s">
        <v>105</v>
      </c>
      <c r="E4913" t="s">
        <v>146</v>
      </c>
      <c r="F4913" t="s">
        <v>2529</v>
      </c>
      <c r="G4913" t="s">
        <v>133</v>
      </c>
      <c r="H4913" t="s">
        <v>134</v>
      </c>
      <c r="I4913" t="s">
        <v>135</v>
      </c>
      <c r="J4913" t="s">
        <v>136</v>
      </c>
      <c r="K4913" t="s">
        <v>137</v>
      </c>
      <c r="L4913" t="s">
        <v>14242</v>
      </c>
      <c r="M4913" t="s">
        <v>14243</v>
      </c>
      <c r="N4913">
        <v>0.77416666599999995</v>
      </c>
      <c r="O4913">
        <v>7</v>
      </c>
      <c r="P4913">
        <v>1033</v>
      </c>
      <c r="Q4913">
        <v>17</v>
      </c>
      <c r="R4913">
        <v>629</v>
      </c>
      <c r="S4913">
        <v>17</v>
      </c>
      <c r="T4913">
        <v>119</v>
      </c>
      <c r="U4913">
        <v>0</v>
      </c>
      <c r="V4913">
        <v>1</v>
      </c>
      <c r="W4913">
        <v>1.2156784103139868</v>
      </c>
      <c r="X4913">
        <v>161.94244435225949</v>
      </c>
      <c r="Y4913">
        <v>15.261526956813121</v>
      </c>
      <c r="Z4913">
        <v>213.9586692152813</v>
      </c>
      <c r="AA4913">
        <v>55.592736598851623</v>
      </c>
      <c r="AB4913">
        <v>71.479462359190038</v>
      </c>
      <c r="AC4913">
        <v>0</v>
      </c>
      <c r="AD4913">
        <v>4.8384681829989171</v>
      </c>
      <c r="AE4913">
        <v>524.28898607570841</v>
      </c>
    </row>
    <row r="4914" spans="1:31" x14ac:dyDescent="0.25">
      <c r="A4914">
        <v>2084055</v>
      </c>
      <c r="B4914">
        <v>1</v>
      </c>
      <c r="C4914" t="s">
        <v>80</v>
      </c>
      <c r="D4914" t="s">
        <v>109</v>
      </c>
      <c r="E4914" t="s">
        <v>158</v>
      </c>
      <c r="F4914" t="s">
        <v>14244</v>
      </c>
      <c r="G4914" t="s">
        <v>160</v>
      </c>
      <c r="H4914" t="s">
        <v>143</v>
      </c>
      <c r="I4914" t="s">
        <v>135</v>
      </c>
      <c r="J4914" t="s">
        <v>136</v>
      </c>
      <c r="K4914" t="s">
        <v>137</v>
      </c>
      <c r="L4914" t="s">
        <v>14245</v>
      </c>
      <c r="M4914" t="s">
        <v>14246</v>
      </c>
      <c r="N4914">
        <v>4.0036111109999997</v>
      </c>
      <c r="O4914">
        <v>0</v>
      </c>
      <c r="P4914">
        <v>5</v>
      </c>
      <c r="Q4914">
        <v>0</v>
      </c>
      <c r="R4914">
        <v>0</v>
      </c>
      <c r="S4914">
        <v>0</v>
      </c>
      <c r="T4914">
        <v>0</v>
      </c>
      <c r="U4914">
        <v>0</v>
      </c>
      <c r="V4914">
        <v>0</v>
      </c>
      <c r="W4914">
        <v>0</v>
      </c>
      <c r="X4914">
        <v>4.8009295916410846</v>
      </c>
      <c r="Y4914">
        <v>0</v>
      </c>
      <c r="Z4914">
        <v>0</v>
      </c>
      <c r="AA4914">
        <v>0</v>
      </c>
      <c r="AB4914">
        <v>0</v>
      </c>
      <c r="AC4914">
        <v>0</v>
      </c>
      <c r="AD4914">
        <v>0</v>
      </c>
      <c r="AE4914">
        <v>4.8009295916410846</v>
      </c>
    </row>
    <row r="4915" spans="1:31" x14ac:dyDescent="0.25">
      <c r="A4915">
        <v>2083660</v>
      </c>
      <c r="B4915">
        <v>1</v>
      </c>
      <c r="C4915" t="s">
        <v>81</v>
      </c>
      <c r="D4915" t="s">
        <v>120</v>
      </c>
      <c r="E4915" t="s">
        <v>146</v>
      </c>
      <c r="F4915" t="s">
        <v>14247</v>
      </c>
      <c r="G4915" t="s">
        <v>133</v>
      </c>
      <c r="H4915" t="s">
        <v>134</v>
      </c>
      <c r="I4915" t="s">
        <v>135</v>
      </c>
      <c r="J4915" t="s">
        <v>136</v>
      </c>
      <c r="K4915" t="s">
        <v>137</v>
      </c>
      <c r="L4915" t="s">
        <v>14248</v>
      </c>
      <c r="M4915" t="s">
        <v>14249</v>
      </c>
      <c r="N4915">
        <v>0.51888888799999999</v>
      </c>
      <c r="O4915">
        <v>0</v>
      </c>
      <c r="P4915">
        <v>504</v>
      </c>
      <c r="Q4915">
        <v>5</v>
      </c>
      <c r="R4915">
        <v>8</v>
      </c>
      <c r="S4915">
        <v>1</v>
      </c>
      <c r="T4915">
        <v>43</v>
      </c>
      <c r="U4915">
        <v>0</v>
      </c>
      <c r="V4915">
        <v>1</v>
      </c>
      <c r="W4915">
        <v>0</v>
      </c>
      <c r="X4915">
        <v>49.680705411614056</v>
      </c>
      <c r="Y4915">
        <v>1.5634179825536418</v>
      </c>
      <c r="Z4915">
        <v>6.0950593980630536</v>
      </c>
      <c r="AA4915">
        <v>0.26597147197998006</v>
      </c>
      <c r="AB4915">
        <v>15.657551071783237</v>
      </c>
      <c r="AC4915">
        <v>0</v>
      </c>
      <c r="AD4915">
        <v>3.8503206031597417</v>
      </c>
      <c r="AE4915">
        <v>77.113025939153715</v>
      </c>
    </row>
    <row r="4916" spans="1:31" x14ac:dyDescent="0.25">
      <c r="A4916">
        <v>2083898</v>
      </c>
      <c r="B4916">
        <v>1</v>
      </c>
      <c r="C4916" t="s">
        <v>80</v>
      </c>
      <c r="D4916" t="s">
        <v>106</v>
      </c>
      <c r="E4916" t="s">
        <v>158</v>
      </c>
      <c r="F4916" t="s">
        <v>14250</v>
      </c>
      <c r="G4916" t="s">
        <v>160</v>
      </c>
      <c r="H4916" t="s">
        <v>143</v>
      </c>
      <c r="I4916" t="s">
        <v>135</v>
      </c>
      <c r="J4916" t="s">
        <v>136</v>
      </c>
      <c r="K4916" t="s">
        <v>137</v>
      </c>
      <c r="L4916" t="s">
        <v>14251</v>
      </c>
      <c r="M4916" t="s">
        <v>14252</v>
      </c>
      <c r="N4916">
        <v>0.76944444400000001</v>
      </c>
      <c r="O4916">
        <v>0</v>
      </c>
      <c r="P4916">
        <v>19</v>
      </c>
      <c r="Q4916">
        <v>0</v>
      </c>
      <c r="R4916">
        <v>0</v>
      </c>
      <c r="S4916">
        <v>0</v>
      </c>
      <c r="T4916">
        <v>0</v>
      </c>
      <c r="U4916">
        <v>0</v>
      </c>
      <c r="V4916">
        <v>0</v>
      </c>
      <c r="W4916">
        <v>0</v>
      </c>
      <c r="X4916">
        <v>1.9576426777604405</v>
      </c>
      <c r="Y4916">
        <v>0</v>
      </c>
      <c r="Z4916">
        <v>0</v>
      </c>
      <c r="AA4916">
        <v>0</v>
      </c>
      <c r="AB4916">
        <v>0</v>
      </c>
      <c r="AC4916">
        <v>0</v>
      </c>
      <c r="AD4916">
        <v>0</v>
      </c>
      <c r="AE4916">
        <v>1.9576426777604405</v>
      </c>
    </row>
    <row r="4917" spans="1:31" x14ac:dyDescent="0.25">
      <c r="A4917">
        <v>2073078</v>
      </c>
      <c r="B4917">
        <v>1</v>
      </c>
      <c r="C4917" t="s">
        <v>80</v>
      </c>
      <c r="D4917" t="s">
        <v>104</v>
      </c>
      <c r="E4917" t="s">
        <v>177</v>
      </c>
      <c r="F4917" t="s">
        <v>14253</v>
      </c>
      <c r="G4917" t="s">
        <v>183</v>
      </c>
      <c r="H4917" t="s">
        <v>143</v>
      </c>
      <c r="I4917" t="s">
        <v>135</v>
      </c>
      <c r="J4917" t="s">
        <v>136</v>
      </c>
      <c r="K4917" t="s">
        <v>137</v>
      </c>
      <c r="L4917" t="s">
        <v>14254</v>
      </c>
      <c r="M4917" t="s">
        <v>14255</v>
      </c>
      <c r="N4917">
        <v>1.4580555550000001</v>
      </c>
      <c r="O4917">
        <v>0</v>
      </c>
      <c r="P4917">
        <v>2</v>
      </c>
      <c r="Q4917">
        <v>0</v>
      </c>
      <c r="R4917">
        <v>0</v>
      </c>
      <c r="S4917">
        <v>0</v>
      </c>
      <c r="T4917">
        <v>0</v>
      </c>
      <c r="U4917">
        <v>0</v>
      </c>
      <c r="V4917">
        <v>0</v>
      </c>
      <c r="W4917">
        <v>0</v>
      </c>
      <c r="X4917">
        <v>0.80682198947016004</v>
      </c>
      <c r="Y4917">
        <v>0</v>
      </c>
      <c r="Z4917">
        <v>0</v>
      </c>
      <c r="AA4917">
        <v>0</v>
      </c>
      <c r="AB4917">
        <v>0</v>
      </c>
      <c r="AC4917">
        <v>0</v>
      </c>
      <c r="AD4917">
        <v>0</v>
      </c>
      <c r="AE4917">
        <v>0.80682198947016004</v>
      </c>
    </row>
    <row r="4918" spans="1:31" x14ac:dyDescent="0.25">
      <c r="A4918">
        <v>2083952</v>
      </c>
      <c r="B4918">
        <v>1</v>
      </c>
      <c r="C4918" t="s">
        <v>80</v>
      </c>
      <c r="D4918" t="s">
        <v>100</v>
      </c>
      <c r="E4918" t="s">
        <v>131</v>
      </c>
      <c r="F4918" t="s">
        <v>2565</v>
      </c>
      <c r="G4918" t="s">
        <v>133</v>
      </c>
      <c r="H4918" t="s">
        <v>134</v>
      </c>
      <c r="I4918" t="s">
        <v>135</v>
      </c>
      <c r="J4918" t="s">
        <v>136</v>
      </c>
      <c r="K4918" t="s">
        <v>137</v>
      </c>
      <c r="L4918" t="s">
        <v>14256</v>
      </c>
      <c r="M4918" t="s">
        <v>14257</v>
      </c>
      <c r="N4918">
        <v>1.320277777</v>
      </c>
      <c r="O4918">
        <v>0</v>
      </c>
      <c r="P4918">
        <v>2</v>
      </c>
      <c r="Q4918">
        <v>50</v>
      </c>
      <c r="R4918">
        <v>71</v>
      </c>
      <c r="S4918">
        <v>3</v>
      </c>
      <c r="T4918">
        <v>5</v>
      </c>
      <c r="U4918">
        <v>0</v>
      </c>
      <c r="V4918">
        <v>0</v>
      </c>
      <c r="W4918">
        <v>0</v>
      </c>
      <c r="X4918">
        <v>3.0945541654025099</v>
      </c>
      <c r="Y4918">
        <v>85.109858015144752</v>
      </c>
      <c r="Z4918">
        <v>141.65086292141217</v>
      </c>
      <c r="AA4918">
        <v>115.44982524353684</v>
      </c>
      <c r="AB4918">
        <v>4.1713615492396467</v>
      </c>
      <c r="AC4918">
        <v>0</v>
      </c>
      <c r="AD4918">
        <v>0</v>
      </c>
      <c r="AE4918">
        <v>349.47646189473591</v>
      </c>
    </row>
    <row r="4919" spans="1:31" x14ac:dyDescent="0.25">
      <c r="A4919">
        <v>2084147</v>
      </c>
      <c r="B4919">
        <v>1</v>
      </c>
      <c r="C4919" t="s">
        <v>80</v>
      </c>
      <c r="D4919" t="s">
        <v>91</v>
      </c>
      <c r="E4919" t="s">
        <v>169</v>
      </c>
      <c r="F4919" t="s">
        <v>14258</v>
      </c>
      <c r="G4919" t="s">
        <v>171</v>
      </c>
      <c r="H4919" t="s">
        <v>134</v>
      </c>
      <c r="I4919" t="s">
        <v>135</v>
      </c>
      <c r="J4919" t="s">
        <v>136</v>
      </c>
      <c r="K4919" t="s">
        <v>137</v>
      </c>
      <c r="L4919" t="s">
        <v>14259</v>
      </c>
      <c r="M4919" t="s">
        <v>14260</v>
      </c>
      <c r="N4919">
        <v>6.25</v>
      </c>
      <c r="O4919">
        <v>0</v>
      </c>
      <c r="P4919">
        <v>2</v>
      </c>
      <c r="Q4919">
        <v>0</v>
      </c>
      <c r="R4919">
        <v>5</v>
      </c>
      <c r="S4919">
        <v>0</v>
      </c>
      <c r="T4919">
        <v>2</v>
      </c>
      <c r="U4919">
        <v>0</v>
      </c>
      <c r="V4919">
        <v>0</v>
      </c>
      <c r="W4919">
        <v>0</v>
      </c>
      <c r="X4919">
        <v>0.90215359557656671</v>
      </c>
      <c r="Y4919">
        <v>0</v>
      </c>
      <c r="Z4919">
        <v>14.859223624592873</v>
      </c>
      <c r="AA4919">
        <v>0</v>
      </c>
      <c r="AB4919">
        <v>3.7780908364499995E-2</v>
      </c>
      <c r="AC4919">
        <v>0</v>
      </c>
      <c r="AD4919">
        <v>0</v>
      </c>
      <c r="AE4919">
        <v>15.799158128533939</v>
      </c>
    </row>
    <row r="4920" spans="1:31" x14ac:dyDescent="0.25">
      <c r="A4920">
        <v>2083929</v>
      </c>
      <c r="B4920">
        <v>1</v>
      </c>
      <c r="C4920" t="s">
        <v>80</v>
      </c>
      <c r="D4920" t="s">
        <v>90</v>
      </c>
      <c r="E4920" t="s">
        <v>177</v>
      </c>
      <c r="F4920" t="s">
        <v>14261</v>
      </c>
      <c r="G4920" t="s">
        <v>183</v>
      </c>
      <c r="H4920" t="s">
        <v>143</v>
      </c>
      <c r="I4920" t="s">
        <v>135</v>
      </c>
      <c r="J4920" t="s">
        <v>136</v>
      </c>
      <c r="K4920" t="s">
        <v>137</v>
      </c>
      <c r="L4920" t="s">
        <v>14262</v>
      </c>
      <c r="M4920" t="s">
        <v>14263</v>
      </c>
      <c r="N4920">
        <v>2.5505555549999999</v>
      </c>
      <c r="O4920">
        <v>0</v>
      </c>
      <c r="P4920">
        <v>4</v>
      </c>
      <c r="Q4920">
        <v>0</v>
      </c>
      <c r="R4920">
        <v>0</v>
      </c>
      <c r="S4920">
        <v>0</v>
      </c>
      <c r="T4920">
        <v>0</v>
      </c>
      <c r="U4920">
        <v>0</v>
      </c>
      <c r="V4920">
        <v>0</v>
      </c>
      <c r="W4920">
        <v>0</v>
      </c>
      <c r="X4920">
        <v>3.5326127252878421</v>
      </c>
      <c r="Y4920">
        <v>0</v>
      </c>
      <c r="Z4920">
        <v>0</v>
      </c>
      <c r="AA4920">
        <v>0</v>
      </c>
      <c r="AB4920">
        <v>0</v>
      </c>
      <c r="AC4920">
        <v>0</v>
      </c>
      <c r="AD4920">
        <v>0</v>
      </c>
      <c r="AE4920">
        <v>3.5326127252878421</v>
      </c>
    </row>
    <row r="4921" spans="1:31" x14ac:dyDescent="0.25">
      <c r="A4921">
        <v>2073281</v>
      </c>
      <c r="B4921">
        <v>1</v>
      </c>
      <c r="C4921" t="s">
        <v>80</v>
      </c>
      <c r="D4921" t="s">
        <v>82</v>
      </c>
      <c r="E4921" t="s">
        <v>177</v>
      </c>
      <c r="F4921" t="s">
        <v>14264</v>
      </c>
      <c r="G4921" t="s">
        <v>183</v>
      </c>
      <c r="H4921" t="s">
        <v>143</v>
      </c>
      <c r="I4921" t="s">
        <v>135</v>
      </c>
      <c r="J4921" t="s">
        <v>136</v>
      </c>
      <c r="K4921" t="s">
        <v>137</v>
      </c>
      <c r="L4921" t="s">
        <v>14265</v>
      </c>
      <c r="M4921" t="s">
        <v>14266</v>
      </c>
      <c r="N4921">
        <v>4.1497222220000003</v>
      </c>
      <c r="O4921">
        <v>0</v>
      </c>
      <c r="P4921">
        <v>2</v>
      </c>
      <c r="Q4921">
        <v>0</v>
      </c>
      <c r="R4921">
        <v>0</v>
      </c>
      <c r="S4921">
        <v>0</v>
      </c>
      <c r="T4921">
        <v>0</v>
      </c>
      <c r="U4921">
        <v>0</v>
      </c>
      <c r="V4921">
        <v>0</v>
      </c>
      <c r="W4921">
        <v>0</v>
      </c>
      <c r="X4921">
        <v>2.5099202842859021</v>
      </c>
      <c r="Y4921">
        <v>0</v>
      </c>
      <c r="Z4921">
        <v>0</v>
      </c>
      <c r="AA4921">
        <v>0</v>
      </c>
      <c r="AB4921">
        <v>0</v>
      </c>
      <c r="AC4921">
        <v>0</v>
      </c>
      <c r="AD4921">
        <v>0</v>
      </c>
      <c r="AE4921">
        <v>2.5099202842859021</v>
      </c>
    </row>
    <row r="4922" spans="1:31" x14ac:dyDescent="0.25">
      <c r="A4922">
        <v>2083786</v>
      </c>
      <c r="B4922">
        <v>1</v>
      </c>
      <c r="C4922" t="s">
        <v>80</v>
      </c>
      <c r="D4922" t="s">
        <v>88</v>
      </c>
      <c r="E4922" t="s">
        <v>158</v>
      </c>
      <c r="F4922" t="s">
        <v>14267</v>
      </c>
      <c r="G4922" t="s">
        <v>385</v>
      </c>
      <c r="H4922" t="s">
        <v>143</v>
      </c>
      <c r="I4922" t="s">
        <v>135</v>
      </c>
      <c r="J4922" t="s">
        <v>136</v>
      </c>
      <c r="K4922" t="s">
        <v>137</v>
      </c>
      <c r="L4922" t="s">
        <v>14268</v>
      </c>
      <c r="M4922" t="s">
        <v>14269</v>
      </c>
      <c r="N4922">
        <v>5.1183333329999998</v>
      </c>
      <c r="O4922">
        <v>0</v>
      </c>
      <c r="P4922">
        <v>83</v>
      </c>
      <c r="Q4922">
        <v>0</v>
      </c>
      <c r="R4922">
        <v>0</v>
      </c>
      <c r="S4922">
        <v>0</v>
      </c>
      <c r="T4922">
        <v>0</v>
      </c>
      <c r="U4922">
        <v>0</v>
      </c>
      <c r="V4922">
        <v>0</v>
      </c>
      <c r="W4922">
        <v>0</v>
      </c>
      <c r="X4922">
        <v>101.04239303701566</v>
      </c>
      <c r="Y4922">
        <v>0</v>
      </c>
      <c r="Z4922">
        <v>0</v>
      </c>
      <c r="AA4922">
        <v>0</v>
      </c>
      <c r="AB4922">
        <v>0</v>
      </c>
      <c r="AC4922">
        <v>0</v>
      </c>
      <c r="AD4922">
        <v>0</v>
      </c>
      <c r="AE4922">
        <v>101.04239303701566</v>
      </c>
    </row>
    <row r="4923" spans="1:31" x14ac:dyDescent="0.25">
      <c r="A4923">
        <v>2073493</v>
      </c>
      <c r="B4923">
        <v>1</v>
      </c>
      <c r="C4923" t="s">
        <v>80</v>
      </c>
      <c r="D4923" t="s">
        <v>100</v>
      </c>
      <c r="E4923" t="s">
        <v>169</v>
      </c>
      <c r="F4923" t="s">
        <v>14270</v>
      </c>
      <c r="G4923" t="s">
        <v>171</v>
      </c>
      <c r="H4923" t="s">
        <v>134</v>
      </c>
      <c r="I4923" t="s">
        <v>135</v>
      </c>
      <c r="J4923" t="s">
        <v>136</v>
      </c>
      <c r="K4923" t="s">
        <v>137</v>
      </c>
      <c r="L4923" t="s">
        <v>14271</v>
      </c>
      <c r="M4923" t="s">
        <v>14272</v>
      </c>
      <c r="N4923">
        <v>4.9911111110000004</v>
      </c>
      <c r="O4923">
        <v>0</v>
      </c>
      <c r="P4923">
        <v>32</v>
      </c>
      <c r="Q4923">
        <v>0</v>
      </c>
      <c r="R4923">
        <v>11</v>
      </c>
      <c r="S4923">
        <v>0</v>
      </c>
      <c r="T4923">
        <v>1</v>
      </c>
      <c r="U4923">
        <v>0</v>
      </c>
      <c r="V4923">
        <v>0</v>
      </c>
      <c r="W4923">
        <v>0</v>
      </c>
      <c r="X4923">
        <v>140.78592260729428</v>
      </c>
      <c r="Y4923">
        <v>0</v>
      </c>
      <c r="Z4923">
        <v>27.52670722092757</v>
      </c>
      <c r="AA4923">
        <v>0</v>
      </c>
      <c r="AB4923">
        <v>4.8096793603127797</v>
      </c>
      <c r="AC4923">
        <v>0</v>
      </c>
      <c r="AD4923">
        <v>0</v>
      </c>
      <c r="AE4923">
        <v>173.12230918853462</v>
      </c>
    </row>
    <row r="4924" spans="1:31" x14ac:dyDescent="0.25">
      <c r="A4924">
        <v>2084078</v>
      </c>
      <c r="B4924">
        <v>1</v>
      </c>
      <c r="C4924" t="s">
        <v>80</v>
      </c>
      <c r="D4924" t="s">
        <v>97</v>
      </c>
      <c r="E4924" t="s">
        <v>146</v>
      </c>
      <c r="F4924" t="s">
        <v>8368</v>
      </c>
      <c r="G4924" t="s">
        <v>513</v>
      </c>
      <c r="H4924" t="s">
        <v>134</v>
      </c>
      <c r="I4924" t="s">
        <v>135</v>
      </c>
      <c r="J4924" t="s">
        <v>136</v>
      </c>
      <c r="K4924" t="s">
        <v>137</v>
      </c>
      <c r="L4924" t="s">
        <v>14273</v>
      </c>
      <c r="M4924" t="s">
        <v>14274</v>
      </c>
      <c r="N4924">
        <v>0.402777777</v>
      </c>
      <c r="O4924">
        <v>6</v>
      </c>
      <c r="P4924">
        <v>817</v>
      </c>
      <c r="Q4924">
        <v>11</v>
      </c>
      <c r="R4924">
        <v>124</v>
      </c>
      <c r="S4924">
        <v>26</v>
      </c>
      <c r="T4924">
        <v>125</v>
      </c>
      <c r="U4924">
        <v>0</v>
      </c>
      <c r="V4924">
        <v>0</v>
      </c>
      <c r="W4924">
        <v>4.6449978191680001</v>
      </c>
      <c r="X4924">
        <v>90.384035881903088</v>
      </c>
      <c r="Y4924">
        <v>6.1571074423258745</v>
      </c>
      <c r="Z4924">
        <v>14.090089046489224</v>
      </c>
      <c r="AA4924">
        <v>156.14431935022796</v>
      </c>
      <c r="AB4924">
        <v>36.767447445455311</v>
      </c>
      <c r="AC4924">
        <v>0</v>
      </c>
      <c r="AD4924">
        <v>0</v>
      </c>
      <c r="AE4924">
        <v>308.1879969855695</v>
      </c>
    </row>
    <row r="4925" spans="1:31" x14ac:dyDescent="0.25">
      <c r="A4925">
        <v>2073109</v>
      </c>
      <c r="B4925">
        <v>1</v>
      </c>
      <c r="C4925" t="s">
        <v>80</v>
      </c>
      <c r="D4925" t="s">
        <v>89</v>
      </c>
      <c r="E4925" t="s">
        <v>505</v>
      </c>
      <c r="F4925" t="s">
        <v>14275</v>
      </c>
      <c r="G4925" t="s">
        <v>569</v>
      </c>
      <c r="H4925" t="s">
        <v>143</v>
      </c>
      <c r="I4925" t="s">
        <v>135</v>
      </c>
      <c r="J4925" t="s">
        <v>136</v>
      </c>
      <c r="K4925" t="s">
        <v>137</v>
      </c>
      <c r="L4925" t="s">
        <v>14276</v>
      </c>
      <c r="M4925" t="s">
        <v>14277</v>
      </c>
      <c r="N4925">
        <v>0.68777777699999998</v>
      </c>
      <c r="O4925">
        <v>0</v>
      </c>
      <c r="P4925">
        <v>84</v>
      </c>
      <c r="Q4925">
        <v>0</v>
      </c>
      <c r="R4925">
        <v>0</v>
      </c>
      <c r="S4925">
        <v>0</v>
      </c>
      <c r="T4925">
        <v>9</v>
      </c>
      <c r="U4925">
        <v>0</v>
      </c>
      <c r="V4925">
        <v>0</v>
      </c>
      <c r="W4925">
        <v>0</v>
      </c>
      <c r="X4925">
        <v>15.286490037618929</v>
      </c>
      <c r="Y4925">
        <v>0</v>
      </c>
      <c r="Z4925">
        <v>0</v>
      </c>
      <c r="AA4925">
        <v>0</v>
      </c>
      <c r="AB4925">
        <v>14.007983694532875</v>
      </c>
      <c r="AC4925">
        <v>0</v>
      </c>
      <c r="AD4925">
        <v>0</v>
      </c>
      <c r="AE4925">
        <v>29.294473732151804</v>
      </c>
    </row>
    <row r="4926" spans="1:31" x14ac:dyDescent="0.25">
      <c r="A4926">
        <v>2083637</v>
      </c>
      <c r="B4926">
        <v>1</v>
      </c>
      <c r="C4926" t="s">
        <v>81</v>
      </c>
      <c r="D4926" t="s">
        <v>128</v>
      </c>
      <c r="E4926" t="s">
        <v>146</v>
      </c>
      <c r="F4926" t="s">
        <v>5700</v>
      </c>
      <c r="G4926" t="s">
        <v>133</v>
      </c>
      <c r="H4926" t="s">
        <v>134</v>
      </c>
      <c r="I4926" t="s">
        <v>135</v>
      </c>
      <c r="J4926" t="s">
        <v>136</v>
      </c>
      <c r="K4926" t="s">
        <v>137</v>
      </c>
      <c r="L4926" t="s">
        <v>14278</v>
      </c>
      <c r="M4926" t="s">
        <v>14279</v>
      </c>
      <c r="N4926">
        <v>1.32</v>
      </c>
      <c r="O4926">
        <v>0</v>
      </c>
      <c r="P4926">
        <v>969</v>
      </c>
      <c r="Q4926">
        <v>3</v>
      </c>
      <c r="R4926">
        <v>13</v>
      </c>
      <c r="S4926">
        <v>5</v>
      </c>
      <c r="T4926">
        <v>101</v>
      </c>
      <c r="U4926">
        <v>0</v>
      </c>
      <c r="V4926">
        <v>0</v>
      </c>
      <c r="W4926">
        <v>0</v>
      </c>
      <c r="X4926">
        <v>175.69948071851459</v>
      </c>
      <c r="Y4926">
        <v>39.209504672959525</v>
      </c>
      <c r="Z4926">
        <v>27.136869744664921</v>
      </c>
      <c r="AA4926">
        <v>58.222000532496445</v>
      </c>
      <c r="AB4926">
        <v>34.366416986156153</v>
      </c>
      <c r="AC4926">
        <v>0</v>
      </c>
      <c r="AD4926">
        <v>0</v>
      </c>
      <c r="AE4926">
        <v>334.63427265479163</v>
      </c>
    </row>
    <row r="4927" spans="1:31" x14ac:dyDescent="0.25">
      <c r="A4927">
        <v>2083772</v>
      </c>
      <c r="B4927">
        <v>1</v>
      </c>
      <c r="C4927" t="s">
        <v>81</v>
      </c>
      <c r="D4927" t="s">
        <v>128</v>
      </c>
      <c r="E4927" t="s">
        <v>158</v>
      </c>
      <c r="F4927" t="s">
        <v>14280</v>
      </c>
      <c r="G4927" t="s">
        <v>160</v>
      </c>
      <c r="H4927" t="s">
        <v>143</v>
      </c>
      <c r="I4927" t="s">
        <v>135</v>
      </c>
      <c r="J4927" t="s">
        <v>136</v>
      </c>
      <c r="K4927" t="s">
        <v>137</v>
      </c>
      <c r="L4927" t="s">
        <v>14281</v>
      </c>
      <c r="M4927" t="s">
        <v>14282</v>
      </c>
      <c r="N4927">
        <v>1.042777777</v>
      </c>
      <c r="O4927">
        <v>0</v>
      </c>
      <c r="P4927">
        <v>47</v>
      </c>
      <c r="Q4927">
        <v>0</v>
      </c>
      <c r="R4927">
        <v>0</v>
      </c>
      <c r="S4927">
        <v>0</v>
      </c>
      <c r="T4927">
        <v>2</v>
      </c>
      <c r="U4927">
        <v>0</v>
      </c>
      <c r="V4927">
        <v>0</v>
      </c>
      <c r="W4927">
        <v>0</v>
      </c>
      <c r="X4927">
        <v>10.9824813233858</v>
      </c>
      <c r="Y4927">
        <v>0</v>
      </c>
      <c r="Z4927">
        <v>0</v>
      </c>
      <c r="AA4927">
        <v>0</v>
      </c>
      <c r="AB4927">
        <v>1.159346456261668</v>
      </c>
      <c r="AC4927">
        <v>0</v>
      </c>
      <c r="AD4927">
        <v>0</v>
      </c>
      <c r="AE4927">
        <v>12.141827779647468</v>
      </c>
    </row>
    <row r="4928" spans="1:31" x14ac:dyDescent="0.25">
      <c r="A4928">
        <v>2073358</v>
      </c>
      <c r="B4928">
        <v>1</v>
      </c>
      <c r="C4928" t="s">
        <v>80</v>
      </c>
      <c r="D4928" t="s">
        <v>84</v>
      </c>
      <c r="E4928" t="s">
        <v>177</v>
      </c>
      <c r="F4928" t="s">
        <v>14283</v>
      </c>
      <c r="G4928" t="s">
        <v>183</v>
      </c>
      <c r="H4928" t="s">
        <v>143</v>
      </c>
      <c r="I4928" t="s">
        <v>135</v>
      </c>
      <c r="J4928" t="s">
        <v>136</v>
      </c>
      <c r="K4928" t="s">
        <v>137</v>
      </c>
      <c r="L4928" t="s">
        <v>14284</v>
      </c>
      <c r="M4928" t="s">
        <v>14285</v>
      </c>
      <c r="N4928">
        <v>3.6672222219999999</v>
      </c>
      <c r="O4928">
        <v>0</v>
      </c>
      <c r="P4928">
        <v>2</v>
      </c>
      <c r="Q4928">
        <v>0</v>
      </c>
      <c r="R4928">
        <v>0</v>
      </c>
      <c r="S4928">
        <v>0</v>
      </c>
      <c r="T4928">
        <v>0</v>
      </c>
      <c r="U4928">
        <v>0</v>
      </c>
      <c r="V4928">
        <v>0</v>
      </c>
      <c r="W4928">
        <v>0</v>
      </c>
      <c r="X4928">
        <v>2.8168062543887586</v>
      </c>
      <c r="Y4928">
        <v>0</v>
      </c>
      <c r="Z4928">
        <v>0</v>
      </c>
      <c r="AA4928">
        <v>0</v>
      </c>
      <c r="AB4928">
        <v>0</v>
      </c>
      <c r="AC4928">
        <v>0</v>
      </c>
      <c r="AD4928">
        <v>0</v>
      </c>
      <c r="AE4928">
        <v>2.8168062543887586</v>
      </c>
    </row>
    <row r="4929" spans="1:31" x14ac:dyDescent="0.25">
      <c r="A4929">
        <v>2083686</v>
      </c>
      <c r="B4929">
        <v>1</v>
      </c>
      <c r="C4929" t="s">
        <v>80</v>
      </c>
      <c r="D4929" t="s">
        <v>103</v>
      </c>
      <c r="E4929" t="s">
        <v>177</v>
      </c>
      <c r="F4929" t="s">
        <v>14286</v>
      </c>
      <c r="G4929" t="s">
        <v>183</v>
      </c>
      <c r="H4929" t="s">
        <v>143</v>
      </c>
      <c r="I4929" t="s">
        <v>135</v>
      </c>
      <c r="J4929" t="s">
        <v>136</v>
      </c>
      <c r="K4929" t="s">
        <v>137</v>
      </c>
      <c r="L4929" t="s">
        <v>14287</v>
      </c>
      <c r="M4929" t="s">
        <v>14288</v>
      </c>
      <c r="N4929">
        <v>1.2366666660000001</v>
      </c>
      <c r="O4929">
        <v>0</v>
      </c>
      <c r="P4929">
        <v>2</v>
      </c>
      <c r="Q4929">
        <v>0</v>
      </c>
      <c r="R4929">
        <v>0</v>
      </c>
      <c r="S4929">
        <v>0</v>
      </c>
      <c r="T4929">
        <v>0</v>
      </c>
      <c r="U4929">
        <v>0</v>
      </c>
      <c r="V4929">
        <v>0</v>
      </c>
      <c r="W4929">
        <v>0</v>
      </c>
      <c r="X4929">
        <v>0.4211759470156734</v>
      </c>
      <c r="Y4929">
        <v>0</v>
      </c>
      <c r="Z4929">
        <v>0</v>
      </c>
      <c r="AA4929">
        <v>0</v>
      </c>
      <c r="AB4929">
        <v>0</v>
      </c>
      <c r="AC4929">
        <v>0</v>
      </c>
      <c r="AD4929">
        <v>0</v>
      </c>
      <c r="AE4929">
        <v>0.4211759470156734</v>
      </c>
    </row>
    <row r="4930" spans="1:31" x14ac:dyDescent="0.25">
      <c r="A4930">
        <v>2084170</v>
      </c>
      <c r="B4930">
        <v>1</v>
      </c>
      <c r="C4930" t="s">
        <v>80</v>
      </c>
      <c r="D4930" t="s">
        <v>84</v>
      </c>
      <c r="E4930" t="s">
        <v>158</v>
      </c>
      <c r="F4930" t="s">
        <v>13717</v>
      </c>
      <c r="G4930" t="s">
        <v>160</v>
      </c>
      <c r="H4930" t="s">
        <v>143</v>
      </c>
      <c r="I4930" t="s">
        <v>135</v>
      </c>
      <c r="J4930" t="s">
        <v>136</v>
      </c>
      <c r="K4930" t="s">
        <v>137</v>
      </c>
      <c r="L4930" t="s">
        <v>14289</v>
      </c>
      <c r="M4930" t="s">
        <v>14290</v>
      </c>
      <c r="N4930">
        <v>1.983333333</v>
      </c>
      <c r="O4930">
        <v>0</v>
      </c>
      <c r="P4930">
        <v>79</v>
      </c>
      <c r="Q4930">
        <v>0</v>
      </c>
      <c r="R4930">
        <v>0</v>
      </c>
      <c r="S4930">
        <v>0</v>
      </c>
      <c r="T4930">
        <v>2</v>
      </c>
      <c r="U4930">
        <v>0</v>
      </c>
      <c r="V4930">
        <v>0</v>
      </c>
      <c r="W4930">
        <v>0</v>
      </c>
      <c r="X4930">
        <v>32.556865838989246</v>
      </c>
      <c r="Y4930">
        <v>0</v>
      </c>
      <c r="Z4930">
        <v>0</v>
      </c>
      <c r="AA4930">
        <v>0</v>
      </c>
      <c r="AB4930">
        <v>0.12304916081668001</v>
      </c>
      <c r="AC4930">
        <v>0</v>
      </c>
      <c r="AD4930">
        <v>0</v>
      </c>
      <c r="AE4930">
        <v>32.679914999805924</v>
      </c>
    </row>
    <row r="4931" spans="1:31" x14ac:dyDescent="0.25">
      <c r="A4931">
        <v>2084021</v>
      </c>
      <c r="B4931">
        <v>1</v>
      </c>
      <c r="C4931" t="s">
        <v>81</v>
      </c>
      <c r="D4931" t="s">
        <v>113</v>
      </c>
      <c r="E4931" t="s">
        <v>158</v>
      </c>
      <c r="F4931" t="s">
        <v>10238</v>
      </c>
      <c r="G4931" t="s">
        <v>1283</v>
      </c>
      <c r="H4931" t="s">
        <v>143</v>
      </c>
      <c r="I4931" t="s">
        <v>135</v>
      </c>
      <c r="J4931" t="s">
        <v>136</v>
      </c>
      <c r="K4931" t="s">
        <v>137</v>
      </c>
      <c r="L4931" t="s">
        <v>14291</v>
      </c>
      <c r="M4931" t="s">
        <v>14292</v>
      </c>
      <c r="N4931">
        <v>0.97222222199999997</v>
      </c>
      <c r="O4931">
        <v>0</v>
      </c>
      <c r="P4931">
        <v>6</v>
      </c>
      <c r="Q4931">
        <v>0</v>
      </c>
      <c r="R4931">
        <v>3</v>
      </c>
      <c r="S4931">
        <v>0</v>
      </c>
      <c r="T4931">
        <v>0</v>
      </c>
      <c r="U4931">
        <v>0</v>
      </c>
      <c r="V4931">
        <v>0</v>
      </c>
      <c r="W4931">
        <v>0</v>
      </c>
      <c r="X4931">
        <v>0.44623497451939997</v>
      </c>
      <c r="Y4931">
        <v>0</v>
      </c>
      <c r="Z4931">
        <v>0.67421076885502784</v>
      </c>
      <c r="AA4931">
        <v>0</v>
      </c>
      <c r="AB4931">
        <v>0</v>
      </c>
      <c r="AC4931">
        <v>0</v>
      </c>
      <c r="AD4931">
        <v>0</v>
      </c>
      <c r="AE4931">
        <v>1.1204457433744279</v>
      </c>
    </row>
    <row r="4932" spans="1:31" x14ac:dyDescent="0.25">
      <c r="A4932">
        <v>2073201</v>
      </c>
      <c r="B4932">
        <v>1</v>
      </c>
      <c r="C4932" t="s">
        <v>81</v>
      </c>
      <c r="D4932" t="s">
        <v>127</v>
      </c>
      <c r="E4932" t="s">
        <v>177</v>
      </c>
      <c r="F4932" t="s">
        <v>14293</v>
      </c>
      <c r="G4932" t="s">
        <v>1802</v>
      </c>
      <c r="H4932" t="s">
        <v>143</v>
      </c>
      <c r="I4932" t="s">
        <v>135</v>
      </c>
      <c r="J4932" t="s">
        <v>136</v>
      </c>
      <c r="K4932" t="s">
        <v>137</v>
      </c>
      <c r="L4932" t="s">
        <v>14294</v>
      </c>
      <c r="M4932" t="s">
        <v>14295</v>
      </c>
      <c r="N4932">
        <v>2.2011111109999999</v>
      </c>
      <c r="O4932">
        <v>0</v>
      </c>
      <c r="P4932">
        <v>6</v>
      </c>
      <c r="Q4932">
        <v>0</v>
      </c>
      <c r="R4932">
        <v>0</v>
      </c>
      <c r="S4932">
        <v>0</v>
      </c>
      <c r="T4932">
        <v>0</v>
      </c>
      <c r="U4932">
        <v>0</v>
      </c>
      <c r="V4932">
        <v>0</v>
      </c>
      <c r="W4932">
        <v>0</v>
      </c>
      <c r="X4932">
        <v>2.6781489231697448</v>
      </c>
      <c r="Y4932">
        <v>0</v>
      </c>
      <c r="Z4932">
        <v>0</v>
      </c>
      <c r="AA4932">
        <v>0</v>
      </c>
      <c r="AB4932">
        <v>0</v>
      </c>
      <c r="AC4932">
        <v>0</v>
      </c>
      <c r="AD4932">
        <v>0</v>
      </c>
      <c r="AE4932">
        <v>2.6781489231697448</v>
      </c>
    </row>
    <row r="4933" spans="1:31" x14ac:dyDescent="0.25">
      <c r="A4933">
        <v>2073507</v>
      </c>
      <c r="B4933">
        <v>1</v>
      </c>
      <c r="C4933" t="s">
        <v>80</v>
      </c>
      <c r="D4933" t="s">
        <v>96</v>
      </c>
      <c r="E4933" t="s">
        <v>295</v>
      </c>
      <c r="F4933" t="s">
        <v>14296</v>
      </c>
      <c r="G4933" t="s">
        <v>133</v>
      </c>
      <c r="H4933" t="s">
        <v>134</v>
      </c>
      <c r="I4933" t="s">
        <v>135</v>
      </c>
      <c r="J4933" t="s">
        <v>136</v>
      </c>
      <c r="K4933" t="s">
        <v>137</v>
      </c>
      <c r="L4933" t="s">
        <v>14297</v>
      </c>
      <c r="M4933" t="s">
        <v>14298</v>
      </c>
      <c r="N4933">
        <v>2.9872222220000002</v>
      </c>
      <c r="O4933">
        <v>8</v>
      </c>
      <c r="P4933">
        <v>6218</v>
      </c>
      <c r="Q4933">
        <v>8</v>
      </c>
      <c r="R4933">
        <v>15</v>
      </c>
      <c r="S4933">
        <v>14</v>
      </c>
      <c r="T4933">
        <v>336</v>
      </c>
      <c r="U4933">
        <v>1</v>
      </c>
      <c r="V4933">
        <v>1</v>
      </c>
      <c r="W4933">
        <v>342.28507250871604</v>
      </c>
      <c r="X4933">
        <v>4980.2693562953655</v>
      </c>
      <c r="Y4933">
        <v>2141.8816723033351</v>
      </c>
      <c r="Z4933">
        <v>27.65936730096162</v>
      </c>
      <c r="AA4933">
        <v>370.99688679926555</v>
      </c>
      <c r="AB4933">
        <v>1250.3675495685136</v>
      </c>
      <c r="AC4933">
        <v>84.097607157452742</v>
      </c>
      <c r="AD4933">
        <v>5.1444874978934507</v>
      </c>
      <c r="AE4933">
        <v>9202.7019994315051</v>
      </c>
    </row>
    <row r="4934" spans="1:31" x14ac:dyDescent="0.25">
      <c r="A4934">
        <v>2084250</v>
      </c>
      <c r="B4934">
        <v>1</v>
      </c>
      <c r="C4934" t="s">
        <v>80</v>
      </c>
      <c r="D4934" t="s">
        <v>108</v>
      </c>
      <c r="E4934" t="s">
        <v>140</v>
      </c>
      <c r="F4934" t="s">
        <v>14299</v>
      </c>
      <c r="G4934" t="s">
        <v>160</v>
      </c>
      <c r="H4934" t="s">
        <v>143</v>
      </c>
      <c r="I4934" t="s">
        <v>135</v>
      </c>
      <c r="J4934" t="s">
        <v>136</v>
      </c>
      <c r="K4934" t="s">
        <v>137</v>
      </c>
      <c r="L4934" t="s">
        <v>14300</v>
      </c>
      <c r="M4934" t="s">
        <v>14301</v>
      </c>
      <c r="N4934">
        <v>4.6633333329999997</v>
      </c>
      <c r="O4934">
        <v>0</v>
      </c>
      <c r="P4934">
        <v>26</v>
      </c>
      <c r="Q4934">
        <v>0</v>
      </c>
      <c r="R4934">
        <v>4</v>
      </c>
      <c r="S4934">
        <v>0</v>
      </c>
      <c r="T4934">
        <v>3</v>
      </c>
      <c r="U4934">
        <v>0</v>
      </c>
      <c r="V4934">
        <v>0</v>
      </c>
      <c r="W4934">
        <v>0</v>
      </c>
      <c r="X4934">
        <v>13.890342519440745</v>
      </c>
      <c r="Y4934">
        <v>0</v>
      </c>
      <c r="Z4934">
        <v>1.8345034760816032</v>
      </c>
      <c r="AA4934">
        <v>0</v>
      </c>
      <c r="AB4934">
        <v>16.047642587775695</v>
      </c>
      <c r="AC4934">
        <v>0</v>
      </c>
      <c r="AD4934">
        <v>0</v>
      </c>
      <c r="AE4934">
        <v>31.772488583298042</v>
      </c>
    </row>
    <row r="4935" spans="1:31" x14ac:dyDescent="0.25">
      <c r="A4935">
        <v>2084273</v>
      </c>
      <c r="B4935">
        <v>1</v>
      </c>
      <c r="C4935" t="s">
        <v>80</v>
      </c>
      <c r="D4935" t="s">
        <v>97</v>
      </c>
      <c r="E4935" t="s">
        <v>146</v>
      </c>
      <c r="F4935" t="s">
        <v>8368</v>
      </c>
      <c r="G4935" t="s">
        <v>513</v>
      </c>
      <c r="H4935" t="s">
        <v>134</v>
      </c>
      <c r="I4935" t="s">
        <v>135</v>
      </c>
      <c r="J4935" t="s">
        <v>136</v>
      </c>
      <c r="K4935" t="s">
        <v>137</v>
      </c>
      <c r="L4935" t="s">
        <v>14302</v>
      </c>
      <c r="M4935" t="s">
        <v>14303</v>
      </c>
      <c r="N4935">
        <v>0.57027777700000004</v>
      </c>
      <c r="O4935">
        <v>6</v>
      </c>
      <c r="P4935">
        <v>951</v>
      </c>
      <c r="Q4935">
        <v>11</v>
      </c>
      <c r="R4935">
        <v>125</v>
      </c>
      <c r="S4935">
        <v>26</v>
      </c>
      <c r="T4935">
        <v>139</v>
      </c>
      <c r="U4935">
        <v>0</v>
      </c>
      <c r="V4935">
        <v>0</v>
      </c>
      <c r="W4935">
        <v>5.4108845156416931</v>
      </c>
      <c r="X4935">
        <v>120.41822739570014</v>
      </c>
      <c r="Y4935">
        <v>8.1901359529399933</v>
      </c>
      <c r="Z4935">
        <v>17.815707457065351</v>
      </c>
      <c r="AA4935">
        <v>193.05469616199818</v>
      </c>
      <c r="AB4935">
        <v>44.30372691849243</v>
      </c>
      <c r="AC4935">
        <v>0</v>
      </c>
      <c r="AD4935">
        <v>0</v>
      </c>
      <c r="AE4935">
        <v>389.19337840183778</v>
      </c>
    </row>
    <row r="4936" spans="1:31" x14ac:dyDescent="0.25">
      <c r="A4936">
        <v>2083889</v>
      </c>
      <c r="B4936">
        <v>1</v>
      </c>
      <c r="C4936" t="s">
        <v>80</v>
      </c>
      <c r="D4936" t="s">
        <v>104</v>
      </c>
      <c r="E4936" t="s">
        <v>169</v>
      </c>
      <c r="F4936" t="s">
        <v>14304</v>
      </c>
      <c r="G4936" t="s">
        <v>171</v>
      </c>
      <c r="H4936" t="s">
        <v>134</v>
      </c>
      <c r="I4936" t="s">
        <v>135</v>
      </c>
      <c r="J4936" t="s">
        <v>136</v>
      </c>
      <c r="K4936" t="s">
        <v>137</v>
      </c>
      <c r="L4936" t="s">
        <v>14305</v>
      </c>
      <c r="M4936" t="s">
        <v>14306</v>
      </c>
      <c r="N4936">
        <v>5.7744444440000002</v>
      </c>
      <c r="O4936">
        <v>1</v>
      </c>
      <c r="P4936">
        <v>47</v>
      </c>
      <c r="Q4936">
        <v>0</v>
      </c>
      <c r="R4936">
        <v>6</v>
      </c>
      <c r="S4936">
        <v>0</v>
      </c>
      <c r="T4936">
        <v>4</v>
      </c>
      <c r="U4936">
        <v>0</v>
      </c>
      <c r="V4936">
        <v>0</v>
      </c>
      <c r="W4936">
        <v>20.163827164872533</v>
      </c>
      <c r="X4936">
        <v>163.04763471379206</v>
      </c>
      <c r="Y4936">
        <v>0</v>
      </c>
      <c r="Z4936">
        <v>9.4384478157167049</v>
      </c>
      <c r="AA4936">
        <v>0</v>
      </c>
      <c r="AB4936">
        <v>72.098908573224335</v>
      </c>
      <c r="AC4936">
        <v>0</v>
      </c>
      <c r="AD4936">
        <v>0</v>
      </c>
      <c r="AE4936">
        <v>264.74881826760566</v>
      </c>
    </row>
    <row r="4937" spans="1:31" x14ac:dyDescent="0.25">
      <c r="A4937">
        <v>2073413</v>
      </c>
      <c r="B4937">
        <v>1</v>
      </c>
      <c r="C4937" t="s">
        <v>80</v>
      </c>
      <c r="D4937" t="s">
        <v>103</v>
      </c>
      <c r="E4937" t="s">
        <v>158</v>
      </c>
      <c r="F4937" t="s">
        <v>14307</v>
      </c>
      <c r="G4937" t="s">
        <v>160</v>
      </c>
      <c r="H4937" t="s">
        <v>143</v>
      </c>
      <c r="I4937" t="s">
        <v>135</v>
      </c>
      <c r="J4937" t="s">
        <v>136</v>
      </c>
      <c r="K4937" t="s">
        <v>137</v>
      </c>
      <c r="L4937" t="s">
        <v>14308</v>
      </c>
      <c r="M4937" t="s">
        <v>14309</v>
      </c>
      <c r="N4937">
        <v>0.82722222199999995</v>
      </c>
      <c r="O4937">
        <v>0</v>
      </c>
      <c r="P4937">
        <v>1</v>
      </c>
      <c r="Q4937">
        <v>0</v>
      </c>
      <c r="R4937">
        <v>0</v>
      </c>
      <c r="S4937">
        <v>0</v>
      </c>
      <c r="T4937">
        <v>0</v>
      </c>
      <c r="U4937">
        <v>0</v>
      </c>
      <c r="V4937">
        <v>0</v>
      </c>
      <c r="W4937">
        <v>0</v>
      </c>
      <c r="X4937">
        <v>0.12172976602352001</v>
      </c>
      <c r="Y4937">
        <v>0</v>
      </c>
      <c r="Z4937">
        <v>0</v>
      </c>
      <c r="AA4937">
        <v>0</v>
      </c>
      <c r="AB4937">
        <v>0</v>
      </c>
      <c r="AC4937">
        <v>0</v>
      </c>
      <c r="AD4937">
        <v>0</v>
      </c>
      <c r="AE4937">
        <v>0.12172976602352001</v>
      </c>
    </row>
    <row r="4938" spans="1:31" x14ac:dyDescent="0.25">
      <c r="A4938">
        <v>2083912</v>
      </c>
      <c r="B4938">
        <v>1</v>
      </c>
      <c r="C4938" t="s">
        <v>81</v>
      </c>
      <c r="D4938" t="s">
        <v>123</v>
      </c>
      <c r="E4938" t="s">
        <v>158</v>
      </c>
      <c r="F4938" t="s">
        <v>14310</v>
      </c>
      <c r="G4938" t="s">
        <v>160</v>
      </c>
      <c r="H4938" t="s">
        <v>143</v>
      </c>
      <c r="I4938" t="s">
        <v>135</v>
      </c>
      <c r="J4938" t="s">
        <v>136</v>
      </c>
      <c r="K4938" t="s">
        <v>137</v>
      </c>
      <c r="L4938" t="s">
        <v>14311</v>
      </c>
      <c r="M4938" t="s">
        <v>14312</v>
      </c>
      <c r="N4938">
        <v>1.3444444440000001</v>
      </c>
      <c r="O4938">
        <v>0</v>
      </c>
      <c r="P4938">
        <v>150</v>
      </c>
      <c r="Q4938">
        <v>0</v>
      </c>
      <c r="R4938">
        <v>0</v>
      </c>
      <c r="S4938">
        <v>0</v>
      </c>
      <c r="T4938">
        <v>4</v>
      </c>
      <c r="U4938">
        <v>0</v>
      </c>
      <c r="V4938">
        <v>0</v>
      </c>
      <c r="W4938">
        <v>0</v>
      </c>
      <c r="X4938">
        <v>44.074777211624166</v>
      </c>
      <c r="Y4938">
        <v>0</v>
      </c>
      <c r="Z4938">
        <v>0</v>
      </c>
      <c r="AA4938">
        <v>0</v>
      </c>
      <c r="AB4938">
        <v>0.84988260542527794</v>
      </c>
      <c r="AC4938">
        <v>0</v>
      </c>
      <c r="AD4938">
        <v>0</v>
      </c>
      <c r="AE4938">
        <v>44.924659817049445</v>
      </c>
    </row>
    <row r="4939" spans="1:31" x14ac:dyDescent="0.25">
      <c r="A4939">
        <v>2083795</v>
      </c>
      <c r="B4939">
        <v>1</v>
      </c>
      <c r="C4939" t="s">
        <v>81</v>
      </c>
      <c r="D4939" t="s">
        <v>113</v>
      </c>
      <c r="E4939" t="s">
        <v>146</v>
      </c>
      <c r="F4939" t="s">
        <v>2780</v>
      </c>
      <c r="G4939" t="s">
        <v>133</v>
      </c>
      <c r="H4939" t="s">
        <v>134</v>
      </c>
      <c r="I4939" t="s">
        <v>135</v>
      </c>
      <c r="J4939" t="s">
        <v>136</v>
      </c>
      <c r="K4939" t="s">
        <v>137</v>
      </c>
      <c r="L4939" t="s">
        <v>14313</v>
      </c>
      <c r="M4939" t="s">
        <v>14314</v>
      </c>
      <c r="N4939">
        <v>0.5575</v>
      </c>
      <c r="O4939">
        <v>15</v>
      </c>
      <c r="P4939">
        <v>1640</v>
      </c>
      <c r="Q4939">
        <v>224</v>
      </c>
      <c r="R4939">
        <v>793</v>
      </c>
      <c r="S4939">
        <v>23</v>
      </c>
      <c r="T4939">
        <v>135</v>
      </c>
      <c r="U4939">
        <v>2</v>
      </c>
      <c r="V4939">
        <v>0</v>
      </c>
      <c r="W4939">
        <v>1.6205901789548902</v>
      </c>
      <c r="X4939">
        <v>233.04739383616936</v>
      </c>
      <c r="Y4939">
        <v>154.23103313628977</v>
      </c>
      <c r="Z4939">
        <v>304.68366139048203</v>
      </c>
      <c r="AA4939">
        <v>72.773592779576134</v>
      </c>
      <c r="AB4939">
        <v>57.635592119826491</v>
      </c>
      <c r="AC4939">
        <v>61.578884848020472</v>
      </c>
      <c r="AD4939">
        <v>0</v>
      </c>
      <c r="AE4939">
        <v>885.57074828931911</v>
      </c>
    </row>
    <row r="4940" spans="1:31" x14ac:dyDescent="0.25">
      <c r="A4940">
        <v>2083709</v>
      </c>
      <c r="B4940">
        <v>1</v>
      </c>
      <c r="C4940" t="s">
        <v>80</v>
      </c>
      <c r="D4940" t="s">
        <v>106</v>
      </c>
      <c r="E4940" t="s">
        <v>146</v>
      </c>
      <c r="F4940" t="s">
        <v>10479</v>
      </c>
      <c r="G4940" t="s">
        <v>133</v>
      </c>
      <c r="H4940" t="s">
        <v>134</v>
      </c>
      <c r="I4940" t="s">
        <v>135</v>
      </c>
      <c r="J4940" t="s">
        <v>136</v>
      </c>
      <c r="K4940" t="s">
        <v>137</v>
      </c>
      <c r="L4940" t="s">
        <v>14315</v>
      </c>
      <c r="M4940" t="s">
        <v>14316</v>
      </c>
      <c r="N4940">
        <v>0.18083333300000001</v>
      </c>
      <c r="O4940">
        <v>0</v>
      </c>
      <c r="P4940">
        <v>544</v>
      </c>
      <c r="Q4940">
        <v>20</v>
      </c>
      <c r="R4940">
        <v>158</v>
      </c>
      <c r="S4940">
        <v>9</v>
      </c>
      <c r="T4940">
        <v>112</v>
      </c>
      <c r="U4940">
        <v>0</v>
      </c>
      <c r="V4940">
        <v>0</v>
      </c>
      <c r="W4940">
        <v>0</v>
      </c>
      <c r="X4940">
        <v>21.200447450677977</v>
      </c>
      <c r="Y4940">
        <v>34.452796724292952</v>
      </c>
      <c r="Z4940">
        <v>39.1013365686049</v>
      </c>
      <c r="AA4940">
        <v>5.0183915479315218</v>
      </c>
      <c r="AB4940">
        <v>26.853433053413774</v>
      </c>
      <c r="AC4940">
        <v>0</v>
      </c>
      <c r="AD4940">
        <v>0</v>
      </c>
      <c r="AE4940">
        <v>126.62640534492112</v>
      </c>
    </row>
    <row r="4941" spans="1:31" x14ac:dyDescent="0.25">
      <c r="A4941">
        <v>2073421</v>
      </c>
      <c r="B4941">
        <v>1</v>
      </c>
      <c r="C4941" t="s">
        <v>80</v>
      </c>
      <c r="D4941" t="s">
        <v>83</v>
      </c>
      <c r="E4941" t="s">
        <v>158</v>
      </c>
      <c r="F4941" t="s">
        <v>14317</v>
      </c>
      <c r="G4941" t="s">
        <v>160</v>
      </c>
      <c r="H4941" t="s">
        <v>143</v>
      </c>
      <c r="I4941" t="s">
        <v>135</v>
      </c>
      <c r="J4941" t="s">
        <v>136</v>
      </c>
      <c r="K4941" t="s">
        <v>137</v>
      </c>
      <c r="L4941" t="s">
        <v>14318</v>
      </c>
      <c r="M4941" t="s">
        <v>14319</v>
      </c>
      <c r="N4941">
        <v>6.5208333329999997</v>
      </c>
      <c r="O4941">
        <v>0</v>
      </c>
      <c r="P4941">
        <v>82</v>
      </c>
      <c r="Q4941">
        <v>0</v>
      </c>
      <c r="R4941">
        <v>0</v>
      </c>
      <c r="S4941">
        <v>0</v>
      </c>
      <c r="T4941">
        <v>15</v>
      </c>
      <c r="U4941">
        <v>0</v>
      </c>
      <c r="V4941">
        <v>0</v>
      </c>
      <c r="W4941">
        <v>0</v>
      </c>
      <c r="X4941">
        <v>126.97858941307349</v>
      </c>
      <c r="Y4941">
        <v>0</v>
      </c>
      <c r="Z4941">
        <v>0</v>
      </c>
      <c r="AA4941">
        <v>0</v>
      </c>
      <c r="AB4941">
        <v>151.38421721900443</v>
      </c>
      <c r="AC4941">
        <v>0</v>
      </c>
      <c r="AD4941">
        <v>0</v>
      </c>
      <c r="AE4941">
        <v>278.36280663207793</v>
      </c>
    </row>
    <row r="4942" spans="1:31" x14ac:dyDescent="0.25">
      <c r="A4942">
        <v>2073029</v>
      </c>
      <c r="B4942">
        <v>1</v>
      </c>
      <c r="C4942" t="s">
        <v>80</v>
      </c>
      <c r="D4942" t="s">
        <v>93</v>
      </c>
      <c r="E4942" t="s">
        <v>158</v>
      </c>
      <c r="F4942" t="s">
        <v>14320</v>
      </c>
      <c r="G4942" t="s">
        <v>160</v>
      </c>
      <c r="H4942" t="s">
        <v>143</v>
      </c>
      <c r="I4942" t="s">
        <v>135</v>
      </c>
      <c r="J4942" t="s">
        <v>136</v>
      </c>
      <c r="K4942" t="s">
        <v>137</v>
      </c>
      <c r="L4942" t="s">
        <v>14321</v>
      </c>
      <c r="M4942" t="s">
        <v>14322</v>
      </c>
      <c r="N4942">
        <v>0.91583333300000003</v>
      </c>
      <c r="O4942">
        <v>0</v>
      </c>
      <c r="P4942">
        <v>20</v>
      </c>
      <c r="Q4942">
        <v>0</v>
      </c>
      <c r="R4942">
        <v>0</v>
      </c>
      <c r="S4942">
        <v>0</v>
      </c>
      <c r="T4942">
        <v>1</v>
      </c>
      <c r="U4942">
        <v>0</v>
      </c>
      <c r="V4942">
        <v>0</v>
      </c>
      <c r="W4942">
        <v>0</v>
      </c>
      <c r="X4942">
        <v>3.5084691291185686</v>
      </c>
      <c r="Y4942">
        <v>0</v>
      </c>
      <c r="Z4942">
        <v>0</v>
      </c>
      <c r="AA4942">
        <v>0</v>
      </c>
      <c r="AB4942">
        <v>0.34598366281785498</v>
      </c>
      <c r="AC4942">
        <v>0</v>
      </c>
      <c r="AD4942">
        <v>0</v>
      </c>
      <c r="AE4942">
        <v>3.8544527919364233</v>
      </c>
    </row>
    <row r="4943" spans="1:31" x14ac:dyDescent="0.25">
      <c r="A4943">
        <v>2084296</v>
      </c>
      <c r="B4943">
        <v>1</v>
      </c>
      <c r="C4943" t="s">
        <v>80</v>
      </c>
      <c r="D4943" t="s">
        <v>97</v>
      </c>
      <c r="E4943" t="s">
        <v>177</v>
      </c>
      <c r="F4943" t="s">
        <v>14323</v>
      </c>
      <c r="G4943" t="s">
        <v>183</v>
      </c>
      <c r="H4943" t="s">
        <v>143</v>
      </c>
      <c r="I4943" t="s">
        <v>135</v>
      </c>
      <c r="J4943" t="s">
        <v>136</v>
      </c>
      <c r="K4943" t="s">
        <v>137</v>
      </c>
      <c r="L4943" t="s">
        <v>14324</v>
      </c>
      <c r="M4943" t="s">
        <v>14325</v>
      </c>
      <c r="N4943">
        <v>15.794166666000001</v>
      </c>
      <c r="O4943">
        <v>0</v>
      </c>
      <c r="P4943">
        <v>1</v>
      </c>
      <c r="Q4943">
        <v>0</v>
      </c>
      <c r="R4943">
        <v>0</v>
      </c>
      <c r="S4943">
        <v>0</v>
      </c>
      <c r="T4943">
        <v>0</v>
      </c>
      <c r="U4943">
        <v>0</v>
      </c>
      <c r="V4943">
        <v>0</v>
      </c>
      <c r="W4943">
        <v>0</v>
      </c>
      <c r="X4943">
        <v>9.6774370391802531</v>
      </c>
      <c r="Y4943">
        <v>0</v>
      </c>
      <c r="Z4943">
        <v>0</v>
      </c>
      <c r="AA4943">
        <v>0</v>
      </c>
      <c r="AB4943">
        <v>0</v>
      </c>
      <c r="AC4943">
        <v>0</v>
      </c>
      <c r="AD4943">
        <v>0</v>
      </c>
      <c r="AE4943">
        <v>9.6774370391802531</v>
      </c>
    </row>
    <row r="4944" spans="1:31" x14ac:dyDescent="0.25">
      <c r="A4944">
        <v>2083803</v>
      </c>
      <c r="B4944">
        <v>1</v>
      </c>
      <c r="C4944" t="s">
        <v>80</v>
      </c>
      <c r="D4944" t="s">
        <v>95</v>
      </c>
      <c r="E4944" t="s">
        <v>158</v>
      </c>
      <c r="F4944" t="s">
        <v>14326</v>
      </c>
      <c r="G4944" t="s">
        <v>160</v>
      </c>
      <c r="H4944" t="s">
        <v>143</v>
      </c>
      <c r="I4944" t="s">
        <v>135</v>
      </c>
      <c r="J4944" t="s">
        <v>136</v>
      </c>
      <c r="K4944" t="s">
        <v>137</v>
      </c>
      <c r="L4944" t="s">
        <v>14327</v>
      </c>
      <c r="M4944" t="s">
        <v>14328</v>
      </c>
      <c r="N4944">
        <v>0.96444444399999996</v>
      </c>
      <c r="O4944">
        <v>0</v>
      </c>
      <c r="P4944">
        <v>18</v>
      </c>
      <c r="Q4944">
        <v>0</v>
      </c>
      <c r="R4944">
        <v>0</v>
      </c>
      <c r="S4944">
        <v>0</v>
      </c>
      <c r="T4944">
        <v>2</v>
      </c>
      <c r="U4944">
        <v>0</v>
      </c>
      <c r="V4944">
        <v>0</v>
      </c>
      <c r="W4944">
        <v>0</v>
      </c>
      <c r="X4944">
        <v>3.3826077660426659</v>
      </c>
      <c r="Y4944">
        <v>0</v>
      </c>
      <c r="Z4944">
        <v>0</v>
      </c>
      <c r="AA4944">
        <v>0</v>
      </c>
      <c r="AB4944">
        <v>1.5153017709185044</v>
      </c>
      <c r="AC4944">
        <v>0</v>
      </c>
      <c r="AD4944">
        <v>0</v>
      </c>
      <c r="AE4944">
        <v>4.89790953696117</v>
      </c>
    </row>
    <row r="4945" spans="1:31" x14ac:dyDescent="0.25">
      <c r="A4945">
        <v>2073524</v>
      </c>
      <c r="B4945">
        <v>1</v>
      </c>
      <c r="C4945" t="s">
        <v>80</v>
      </c>
      <c r="D4945" t="s">
        <v>106</v>
      </c>
      <c r="E4945" t="s">
        <v>177</v>
      </c>
      <c r="F4945" t="s">
        <v>14329</v>
      </c>
      <c r="G4945" t="s">
        <v>196</v>
      </c>
      <c r="H4945" t="s">
        <v>143</v>
      </c>
      <c r="I4945" t="s">
        <v>135</v>
      </c>
      <c r="J4945" t="s">
        <v>136</v>
      </c>
      <c r="K4945" t="s">
        <v>137</v>
      </c>
      <c r="L4945" t="s">
        <v>14330</v>
      </c>
      <c r="M4945" t="s">
        <v>14331</v>
      </c>
      <c r="N4945">
        <v>1.872222222</v>
      </c>
      <c r="O4945">
        <v>0</v>
      </c>
      <c r="P4945">
        <v>0</v>
      </c>
      <c r="Q4945">
        <v>0</v>
      </c>
      <c r="R4945">
        <v>1</v>
      </c>
      <c r="S4945">
        <v>0</v>
      </c>
      <c r="T4945">
        <v>0</v>
      </c>
      <c r="U4945">
        <v>0</v>
      </c>
      <c r="V4945">
        <v>0</v>
      </c>
      <c r="W4945">
        <v>0</v>
      </c>
      <c r="X4945">
        <v>0</v>
      </c>
      <c r="Y4945">
        <v>0</v>
      </c>
      <c r="Z4945">
        <v>2.6685684488770836</v>
      </c>
      <c r="AA4945">
        <v>0</v>
      </c>
      <c r="AB4945">
        <v>0</v>
      </c>
      <c r="AC4945">
        <v>0</v>
      </c>
      <c r="AD4945">
        <v>0</v>
      </c>
      <c r="AE4945">
        <v>2.6685684488770836</v>
      </c>
    </row>
    <row r="4946" spans="1:31" x14ac:dyDescent="0.25">
      <c r="A4946">
        <v>2083669</v>
      </c>
      <c r="B4946">
        <v>1</v>
      </c>
      <c r="C4946" t="s">
        <v>80</v>
      </c>
      <c r="D4946" t="s">
        <v>99</v>
      </c>
      <c r="E4946" t="s">
        <v>146</v>
      </c>
      <c r="F4946" t="s">
        <v>10570</v>
      </c>
      <c r="G4946" t="s">
        <v>133</v>
      </c>
      <c r="H4946" t="s">
        <v>134</v>
      </c>
      <c r="I4946" t="s">
        <v>135</v>
      </c>
      <c r="J4946" t="s">
        <v>136</v>
      </c>
      <c r="K4946" t="s">
        <v>137</v>
      </c>
      <c r="L4946" t="s">
        <v>14332</v>
      </c>
      <c r="M4946" t="s">
        <v>14333</v>
      </c>
      <c r="N4946">
        <v>1.5083333329999999</v>
      </c>
      <c r="O4946">
        <v>4</v>
      </c>
      <c r="P4946">
        <v>809</v>
      </c>
      <c r="Q4946">
        <v>11</v>
      </c>
      <c r="R4946">
        <v>98</v>
      </c>
      <c r="S4946">
        <v>20</v>
      </c>
      <c r="T4946">
        <v>52</v>
      </c>
      <c r="U4946">
        <v>0</v>
      </c>
      <c r="V4946">
        <v>4</v>
      </c>
      <c r="W4946">
        <v>16.252752366813333</v>
      </c>
      <c r="X4946">
        <v>210.20123255921575</v>
      </c>
      <c r="Y4946">
        <v>31.792428374738737</v>
      </c>
      <c r="Z4946">
        <v>46.617301068675644</v>
      </c>
      <c r="AA4946">
        <v>101.38275016851786</v>
      </c>
      <c r="AB4946">
        <v>27.229233818827751</v>
      </c>
      <c r="AC4946">
        <v>0</v>
      </c>
      <c r="AD4946">
        <v>22.904122842579266</v>
      </c>
      <c r="AE4946">
        <v>456.37982119936839</v>
      </c>
    </row>
    <row r="4947" spans="1:31" x14ac:dyDescent="0.25">
      <c r="A4947">
        <v>2073092</v>
      </c>
      <c r="B4947">
        <v>1</v>
      </c>
      <c r="C4947" t="s">
        <v>81</v>
      </c>
      <c r="D4947" t="s">
        <v>128</v>
      </c>
      <c r="E4947" t="s">
        <v>158</v>
      </c>
      <c r="F4947" t="s">
        <v>14334</v>
      </c>
      <c r="G4947" t="s">
        <v>273</v>
      </c>
      <c r="H4947" t="s">
        <v>143</v>
      </c>
      <c r="I4947" t="s">
        <v>135</v>
      </c>
      <c r="J4947" t="s">
        <v>136</v>
      </c>
      <c r="K4947" t="s">
        <v>155</v>
      </c>
      <c r="L4947" t="s">
        <v>14335</v>
      </c>
      <c r="M4947" t="s">
        <v>14336</v>
      </c>
      <c r="N4947">
        <v>0.80493416600000001</v>
      </c>
      <c r="O4947">
        <v>0</v>
      </c>
      <c r="P4947">
        <v>40</v>
      </c>
      <c r="Q4947">
        <v>0</v>
      </c>
      <c r="R4947">
        <v>0</v>
      </c>
      <c r="S4947">
        <v>0</v>
      </c>
      <c r="T4947">
        <v>3</v>
      </c>
      <c r="U4947">
        <v>0</v>
      </c>
      <c r="V4947">
        <v>0</v>
      </c>
      <c r="W4947">
        <v>0</v>
      </c>
      <c r="X4947">
        <v>8.4156014815462346</v>
      </c>
      <c r="Y4947">
        <v>0</v>
      </c>
      <c r="Z4947">
        <v>0</v>
      </c>
      <c r="AA4947">
        <v>0</v>
      </c>
      <c r="AB4947">
        <v>7.6087635966472202</v>
      </c>
      <c r="AC4947">
        <v>0</v>
      </c>
      <c r="AD4947">
        <v>0</v>
      </c>
      <c r="AE4947">
        <v>16.024365078193455</v>
      </c>
    </row>
    <row r="4948" spans="1:31" x14ac:dyDescent="0.25">
      <c r="A4948">
        <v>2083763</v>
      </c>
      <c r="B4948">
        <v>1</v>
      </c>
      <c r="C4948" t="s">
        <v>80</v>
      </c>
      <c r="D4948" t="s">
        <v>96</v>
      </c>
      <c r="E4948" t="s">
        <v>169</v>
      </c>
      <c r="F4948" t="s">
        <v>14337</v>
      </c>
      <c r="G4948" t="s">
        <v>1860</v>
      </c>
      <c r="H4948" t="s">
        <v>134</v>
      </c>
      <c r="I4948" t="s">
        <v>135</v>
      </c>
      <c r="J4948" t="s">
        <v>136</v>
      </c>
      <c r="K4948" t="s">
        <v>137</v>
      </c>
      <c r="L4948" t="s">
        <v>14338</v>
      </c>
      <c r="M4948" t="s">
        <v>14339</v>
      </c>
      <c r="N4948">
        <v>1.6575</v>
      </c>
      <c r="O4948">
        <v>0</v>
      </c>
      <c r="P4948">
        <v>67</v>
      </c>
      <c r="Q4948">
        <v>0</v>
      </c>
      <c r="R4948">
        <v>1</v>
      </c>
      <c r="S4948">
        <v>0</v>
      </c>
      <c r="T4948">
        <v>4</v>
      </c>
      <c r="U4948">
        <v>0</v>
      </c>
      <c r="V4948">
        <v>0</v>
      </c>
      <c r="W4948">
        <v>0</v>
      </c>
      <c r="X4948">
        <v>41.53433616125411</v>
      </c>
      <c r="Y4948">
        <v>0</v>
      </c>
      <c r="Z4948">
        <v>5.5518974881755001E-2</v>
      </c>
      <c r="AA4948">
        <v>0</v>
      </c>
      <c r="AB4948">
        <v>7.9622282301171898</v>
      </c>
      <c r="AC4948">
        <v>0</v>
      </c>
      <c r="AD4948">
        <v>0</v>
      </c>
      <c r="AE4948">
        <v>49.552083366253058</v>
      </c>
    </row>
    <row r="4949" spans="1:31" x14ac:dyDescent="0.25">
      <c r="A4949">
        <v>2083646</v>
      </c>
      <c r="B4949">
        <v>1</v>
      </c>
      <c r="C4949" t="s">
        <v>80</v>
      </c>
      <c r="D4949" t="s">
        <v>107</v>
      </c>
      <c r="E4949" t="s">
        <v>158</v>
      </c>
      <c r="F4949" t="s">
        <v>14340</v>
      </c>
      <c r="G4949" t="s">
        <v>160</v>
      </c>
      <c r="H4949" t="s">
        <v>143</v>
      </c>
      <c r="I4949" t="s">
        <v>135</v>
      </c>
      <c r="J4949" t="s">
        <v>136</v>
      </c>
      <c r="K4949" t="s">
        <v>137</v>
      </c>
      <c r="L4949" t="s">
        <v>14341</v>
      </c>
      <c r="M4949" t="s">
        <v>14342</v>
      </c>
      <c r="N4949">
        <v>1.930833333</v>
      </c>
      <c r="O4949">
        <v>0</v>
      </c>
      <c r="P4949">
        <v>49</v>
      </c>
      <c r="Q4949">
        <v>0</v>
      </c>
      <c r="R4949">
        <v>0</v>
      </c>
      <c r="S4949">
        <v>0</v>
      </c>
      <c r="T4949">
        <v>0</v>
      </c>
      <c r="U4949">
        <v>0</v>
      </c>
      <c r="V4949">
        <v>0</v>
      </c>
      <c r="W4949">
        <v>0</v>
      </c>
      <c r="X4949">
        <v>20.592518786581675</v>
      </c>
      <c r="Y4949">
        <v>0</v>
      </c>
      <c r="Z4949">
        <v>0</v>
      </c>
      <c r="AA4949">
        <v>0</v>
      </c>
      <c r="AB4949">
        <v>0</v>
      </c>
      <c r="AC4949">
        <v>0</v>
      </c>
      <c r="AD4949">
        <v>0</v>
      </c>
      <c r="AE4949">
        <v>20.592518786581675</v>
      </c>
    </row>
    <row r="4950" spans="1:31" x14ac:dyDescent="0.25">
      <c r="A4950">
        <v>2083881</v>
      </c>
      <c r="B4950">
        <v>1</v>
      </c>
      <c r="C4950" t="s">
        <v>80</v>
      </c>
      <c r="D4950" t="s">
        <v>107</v>
      </c>
      <c r="E4950" t="s">
        <v>140</v>
      </c>
      <c r="F4950" t="s">
        <v>14343</v>
      </c>
      <c r="G4950" t="s">
        <v>142</v>
      </c>
      <c r="H4950" t="s">
        <v>143</v>
      </c>
      <c r="I4950" t="s">
        <v>135</v>
      </c>
      <c r="J4950" t="s">
        <v>136</v>
      </c>
      <c r="K4950" t="s">
        <v>137</v>
      </c>
      <c r="L4950" t="s">
        <v>14344</v>
      </c>
      <c r="M4950" t="s">
        <v>14345</v>
      </c>
      <c r="N4950">
        <v>2.6522222219999998</v>
      </c>
      <c r="O4950">
        <v>0</v>
      </c>
      <c r="P4950">
        <v>57</v>
      </c>
      <c r="Q4950">
        <v>0</v>
      </c>
      <c r="R4950">
        <v>8</v>
      </c>
      <c r="S4950">
        <v>0</v>
      </c>
      <c r="T4950">
        <v>25</v>
      </c>
      <c r="U4950">
        <v>0</v>
      </c>
      <c r="V4950">
        <v>0</v>
      </c>
      <c r="W4950">
        <v>0</v>
      </c>
      <c r="X4950">
        <v>30.720051014499678</v>
      </c>
      <c r="Y4950">
        <v>0</v>
      </c>
      <c r="Z4950">
        <v>0.83233894404144237</v>
      </c>
      <c r="AA4950">
        <v>0</v>
      </c>
      <c r="AB4950">
        <v>22.312522588358824</v>
      </c>
      <c r="AC4950">
        <v>0</v>
      </c>
      <c r="AD4950">
        <v>0</v>
      </c>
      <c r="AE4950">
        <v>53.864912546899944</v>
      </c>
    </row>
    <row r="4951" spans="1:31" x14ac:dyDescent="0.25">
      <c r="A4951">
        <v>2073516</v>
      </c>
      <c r="B4951">
        <v>1</v>
      </c>
      <c r="C4951" t="s">
        <v>80</v>
      </c>
      <c r="D4951" t="s">
        <v>86</v>
      </c>
      <c r="E4951" t="s">
        <v>177</v>
      </c>
      <c r="F4951" t="s">
        <v>14346</v>
      </c>
      <c r="G4951" t="s">
        <v>183</v>
      </c>
      <c r="H4951" t="s">
        <v>143</v>
      </c>
      <c r="I4951" t="s">
        <v>135</v>
      </c>
      <c r="J4951" t="s">
        <v>136</v>
      </c>
      <c r="K4951" t="s">
        <v>137</v>
      </c>
      <c r="L4951" t="s">
        <v>14347</v>
      </c>
      <c r="M4951" t="s">
        <v>14348</v>
      </c>
      <c r="N4951">
        <v>1.964444444</v>
      </c>
      <c r="O4951">
        <v>0</v>
      </c>
      <c r="P4951">
        <v>2</v>
      </c>
      <c r="Q4951">
        <v>0</v>
      </c>
      <c r="R4951">
        <v>0</v>
      </c>
      <c r="S4951">
        <v>0</v>
      </c>
      <c r="T4951">
        <v>0</v>
      </c>
      <c r="U4951">
        <v>0</v>
      </c>
      <c r="V4951">
        <v>0</v>
      </c>
      <c r="W4951">
        <v>0</v>
      </c>
      <c r="X4951">
        <v>1.2531874911900391</v>
      </c>
      <c r="Y4951">
        <v>0</v>
      </c>
      <c r="Z4951">
        <v>0</v>
      </c>
      <c r="AA4951">
        <v>0</v>
      </c>
      <c r="AB4951">
        <v>0</v>
      </c>
      <c r="AC4951">
        <v>0</v>
      </c>
      <c r="AD4951">
        <v>0</v>
      </c>
      <c r="AE4951">
        <v>1.2531874911900391</v>
      </c>
    </row>
    <row r="4952" spans="1:31" x14ac:dyDescent="0.25">
      <c r="A4952">
        <v>2084210</v>
      </c>
      <c r="B4952">
        <v>1</v>
      </c>
      <c r="C4952" t="s">
        <v>80</v>
      </c>
      <c r="D4952" t="s">
        <v>109</v>
      </c>
      <c r="E4952" t="s">
        <v>146</v>
      </c>
      <c r="F4952" t="s">
        <v>14349</v>
      </c>
      <c r="G4952" t="s">
        <v>133</v>
      </c>
      <c r="H4952" t="s">
        <v>134</v>
      </c>
      <c r="I4952" t="s">
        <v>135</v>
      </c>
      <c r="J4952" t="s">
        <v>136</v>
      </c>
      <c r="K4952" t="s">
        <v>137</v>
      </c>
      <c r="L4952" t="s">
        <v>14350</v>
      </c>
      <c r="M4952" t="s">
        <v>14351</v>
      </c>
      <c r="N4952">
        <v>0.44500000000000001</v>
      </c>
      <c r="O4952">
        <v>0</v>
      </c>
      <c r="P4952">
        <v>671</v>
      </c>
      <c r="Q4952">
        <v>2</v>
      </c>
      <c r="R4952">
        <v>128</v>
      </c>
      <c r="S4952">
        <v>11</v>
      </c>
      <c r="T4952">
        <v>144</v>
      </c>
      <c r="U4952">
        <v>0</v>
      </c>
      <c r="V4952">
        <v>0</v>
      </c>
      <c r="W4952">
        <v>0</v>
      </c>
      <c r="X4952">
        <v>46.899665201747524</v>
      </c>
      <c r="Y4952">
        <v>0.17321544024015667</v>
      </c>
      <c r="Z4952">
        <v>42.014013549738223</v>
      </c>
      <c r="AA4952">
        <v>39.501747003110765</v>
      </c>
      <c r="AB4952">
        <v>33.405972331041859</v>
      </c>
      <c r="AC4952">
        <v>0</v>
      </c>
      <c r="AD4952">
        <v>0</v>
      </c>
      <c r="AE4952">
        <v>161.99461352587852</v>
      </c>
    </row>
    <row r="4953" spans="1:31" x14ac:dyDescent="0.25">
      <c r="A4953">
        <v>2083818</v>
      </c>
      <c r="B4953">
        <v>1</v>
      </c>
      <c r="C4953" t="s">
        <v>80</v>
      </c>
      <c r="D4953" t="s">
        <v>91</v>
      </c>
      <c r="E4953" t="s">
        <v>131</v>
      </c>
      <c r="F4953" t="s">
        <v>14352</v>
      </c>
      <c r="G4953" t="s">
        <v>133</v>
      </c>
      <c r="H4953" t="s">
        <v>134</v>
      </c>
      <c r="I4953" t="s">
        <v>259</v>
      </c>
      <c r="J4953" t="s">
        <v>136</v>
      </c>
      <c r="K4953" t="s">
        <v>137</v>
      </c>
      <c r="L4953" t="s">
        <v>14353</v>
      </c>
      <c r="M4953" t="s">
        <v>14354</v>
      </c>
      <c r="N4953">
        <v>1.4999999999999999E-2</v>
      </c>
      <c r="O4953">
        <v>2</v>
      </c>
      <c r="P4953">
        <v>9</v>
      </c>
      <c r="Q4953">
        <v>12</v>
      </c>
      <c r="R4953">
        <v>16</v>
      </c>
      <c r="S4953">
        <v>4</v>
      </c>
      <c r="T4953">
        <v>53</v>
      </c>
      <c r="U4953">
        <v>1</v>
      </c>
      <c r="V4953">
        <v>0</v>
      </c>
      <c r="W4953">
        <v>1.216320692067E-2</v>
      </c>
      <c r="X4953">
        <v>2.795139426729E-2</v>
      </c>
      <c r="Y4953">
        <v>0.18062550943630498</v>
      </c>
      <c r="Z4953">
        <v>8.7438893552640007E-2</v>
      </c>
      <c r="AA4953">
        <v>0.30203900724788996</v>
      </c>
      <c r="AB4953">
        <v>0.72951282588145516</v>
      </c>
      <c r="AC4953">
        <v>0.11435142265326001</v>
      </c>
      <c r="AD4953">
        <v>0</v>
      </c>
      <c r="AE4953">
        <v>1.4540822599595102</v>
      </c>
    </row>
    <row r="4954" spans="1:31" x14ac:dyDescent="0.25">
      <c r="A4954">
        <v>2073453</v>
      </c>
      <c r="B4954">
        <v>1</v>
      </c>
      <c r="C4954" t="s">
        <v>80</v>
      </c>
      <c r="D4954" t="s">
        <v>88</v>
      </c>
      <c r="E4954" t="s">
        <v>158</v>
      </c>
      <c r="F4954" t="s">
        <v>14355</v>
      </c>
      <c r="G4954" t="s">
        <v>160</v>
      </c>
      <c r="H4954" t="s">
        <v>143</v>
      </c>
      <c r="I4954" t="s">
        <v>135</v>
      </c>
      <c r="J4954" t="s">
        <v>136</v>
      </c>
      <c r="K4954" t="s">
        <v>137</v>
      </c>
      <c r="L4954" t="s">
        <v>14356</v>
      </c>
      <c r="M4954" t="s">
        <v>14357</v>
      </c>
      <c r="N4954">
        <v>5.0336111109999999</v>
      </c>
      <c r="O4954">
        <v>0</v>
      </c>
      <c r="P4954">
        <v>138</v>
      </c>
      <c r="Q4954">
        <v>0</v>
      </c>
      <c r="R4954">
        <v>0</v>
      </c>
      <c r="S4954">
        <v>0</v>
      </c>
      <c r="T4954">
        <v>4</v>
      </c>
      <c r="U4954">
        <v>0</v>
      </c>
      <c r="V4954">
        <v>0</v>
      </c>
      <c r="W4954">
        <v>0</v>
      </c>
      <c r="X4954">
        <v>177.31124023684251</v>
      </c>
      <c r="Y4954">
        <v>0</v>
      </c>
      <c r="Z4954">
        <v>0</v>
      </c>
      <c r="AA4954">
        <v>0</v>
      </c>
      <c r="AB4954">
        <v>7.2080374474098639</v>
      </c>
      <c r="AC4954">
        <v>0</v>
      </c>
      <c r="AD4954">
        <v>0</v>
      </c>
      <c r="AE4954">
        <v>184.51927768425236</v>
      </c>
    </row>
    <row r="4955" spans="1:31" x14ac:dyDescent="0.25">
      <c r="A4955">
        <v>2083826</v>
      </c>
      <c r="B4955">
        <v>1</v>
      </c>
      <c r="C4955" t="s">
        <v>80</v>
      </c>
      <c r="D4955" t="s">
        <v>90</v>
      </c>
      <c r="E4955" t="s">
        <v>177</v>
      </c>
      <c r="F4955" t="s">
        <v>14358</v>
      </c>
      <c r="G4955" t="s">
        <v>183</v>
      </c>
      <c r="H4955" t="s">
        <v>143</v>
      </c>
      <c r="I4955" t="s">
        <v>135</v>
      </c>
      <c r="J4955" t="s">
        <v>136</v>
      </c>
      <c r="K4955" t="s">
        <v>137</v>
      </c>
      <c r="L4955" t="s">
        <v>14359</v>
      </c>
      <c r="M4955" t="s">
        <v>14360</v>
      </c>
      <c r="N4955">
        <v>8.8616666659999996</v>
      </c>
      <c r="O4955">
        <v>0</v>
      </c>
      <c r="P4955">
        <v>3</v>
      </c>
      <c r="Q4955">
        <v>0</v>
      </c>
      <c r="R4955">
        <v>0</v>
      </c>
      <c r="S4955">
        <v>0</v>
      </c>
      <c r="T4955">
        <v>0</v>
      </c>
      <c r="U4955">
        <v>0</v>
      </c>
      <c r="V4955">
        <v>0</v>
      </c>
      <c r="W4955">
        <v>0</v>
      </c>
      <c r="X4955">
        <v>2.1710070987589574</v>
      </c>
      <c r="Y4955">
        <v>0</v>
      </c>
      <c r="Z4955">
        <v>0</v>
      </c>
      <c r="AA4955">
        <v>0</v>
      </c>
      <c r="AB4955">
        <v>0</v>
      </c>
      <c r="AC4955">
        <v>0</v>
      </c>
      <c r="AD4955">
        <v>0</v>
      </c>
      <c r="AE4955">
        <v>2.1710070987589574</v>
      </c>
    </row>
    <row r="4956" spans="1:31" x14ac:dyDescent="0.25">
      <c r="A4956">
        <v>2083583</v>
      </c>
      <c r="B4956">
        <v>1</v>
      </c>
      <c r="C4956" t="s">
        <v>81</v>
      </c>
      <c r="D4956" t="s">
        <v>118</v>
      </c>
      <c r="E4956" t="s">
        <v>158</v>
      </c>
      <c r="F4956" t="s">
        <v>10174</v>
      </c>
      <c r="G4956" t="s">
        <v>160</v>
      </c>
      <c r="H4956" t="s">
        <v>143</v>
      </c>
      <c r="I4956" t="s">
        <v>135</v>
      </c>
      <c r="J4956" t="s">
        <v>136</v>
      </c>
      <c r="K4956" t="s">
        <v>137</v>
      </c>
      <c r="L4956" t="s">
        <v>14361</v>
      </c>
      <c r="M4956" t="s">
        <v>14362</v>
      </c>
      <c r="N4956">
        <v>1.9155555550000001</v>
      </c>
      <c r="O4956">
        <v>0</v>
      </c>
      <c r="P4956">
        <v>3</v>
      </c>
      <c r="Q4956">
        <v>0</v>
      </c>
      <c r="R4956">
        <v>0</v>
      </c>
      <c r="S4956">
        <v>0</v>
      </c>
      <c r="T4956">
        <v>0</v>
      </c>
      <c r="U4956">
        <v>0</v>
      </c>
      <c r="V4956">
        <v>0</v>
      </c>
      <c r="W4956">
        <v>0</v>
      </c>
      <c r="X4956">
        <v>0.65068556679023326</v>
      </c>
      <c r="Y4956">
        <v>0</v>
      </c>
      <c r="Z4956">
        <v>0</v>
      </c>
      <c r="AA4956">
        <v>0</v>
      </c>
      <c r="AB4956">
        <v>0</v>
      </c>
      <c r="AC4956">
        <v>0</v>
      </c>
      <c r="AD4956">
        <v>0</v>
      </c>
      <c r="AE4956">
        <v>0.65068556679023326</v>
      </c>
    </row>
    <row r="4957" spans="1:31" x14ac:dyDescent="0.25">
      <c r="A4957">
        <v>2073398</v>
      </c>
      <c r="B4957">
        <v>1</v>
      </c>
      <c r="C4957" t="s">
        <v>80</v>
      </c>
      <c r="D4957" t="s">
        <v>99</v>
      </c>
      <c r="E4957" t="s">
        <v>146</v>
      </c>
      <c r="F4957" t="s">
        <v>14363</v>
      </c>
      <c r="G4957" t="s">
        <v>133</v>
      </c>
      <c r="H4957" t="s">
        <v>134</v>
      </c>
      <c r="I4957" t="s">
        <v>135</v>
      </c>
      <c r="J4957" t="s">
        <v>136</v>
      </c>
      <c r="K4957" t="s">
        <v>137</v>
      </c>
      <c r="L4957" t="s">
        <v>14364</v>
      </c>
      <c r="M4957" t="s">
        <v>14365</v>
      </c>
      <c r="N4957">
        <v>6.0833333000000003E-2</v>
      </c>
      <c r="O4957">
        <v>1</v>
      </c>
      <c r="P4957">
        <v>1992</v>
      </c>
      <c r="Q4957">
        <v>0</v>
      </c>
      <c r="R4957">
        <v>8</v>
      </c>
      <c r="S4957">
        <v>4</v>
      </c>
      <c r="T4957">
        <v>293</v>
      </c>
      <c r="U4957">
        <v>0</v>
      </c>
      <c r="V4957">
        <v>2</v>
      </c>
      <c r="W4957">
        <v>0.39223622443100836</v>
      </c>
      <c r="X4957">
        <v>25.888573993019019</v>
      </c>
      <c r="Y4957">
        <v>0</v>
      </c>
      <c r="Z4957">
        <v>7.9690159538596678E-2</v>
      </c>
      <c r="AA4957">
        <v>1.9701782625637312</v>
      </c>
      <c r="AB4957">
        <v>22.329738758632427</v>
      </c>
      <c r="AC4957">
        <v>0</v>
      </c>
      <c r="AD4957">
        <v>1.5903602695646035</v>
      </c>
      <c r="AE4957">
        <v>52.250777667749389</v>
      </c>
    </row>
    <row r="4958" spans="1:31" x14ac:dyDescent="0.25">
      <c r="A4958">
        <v>2084124</v>
      </c>
      <c r="B4958">
        <v>1</v>
      </c>
      <c r="C4958" t="s">
        <v>81</v>
      </c>
      <c r="D4958" t="s">
        <v>115</v>
      </c>
      <c r="E4958" t="s">
        <v>131</v>
      </c>
      <c r="F4958" t="s">
        <v>14366</v>
      </c>
      <c r="G4958" t="s">
        <v>133</v>
      </c>
      <c r="H4958" t="s">
        <v>134</v>
      </c>
      <c r="I4958" t="s">
        <v>135</v>
      </c>
      <c r="J4958" t="s">
        <v>136</v>
      </c>
      <c r="K4958" t="s">
        <v>137</v>
      </c>
      <c r="L4958" t="s">
        <v>13894</v>
      </c>
      <c r="M4958" t="s">
        <v>14367</v>
      </c>
      <c r="N4958">
        <v>8.3333332999999996E-2</v>
      </c>
      <c r="O4958">
        <v>0</v>
      </c>
      <c r="P4958">
        <v>1226</v>
      </c>
      <c r="Q4958">
        <v>1</v>
      </c>
      <c r="R4958">
        <v>15</v>
      </c>
      <c r="S4958">
        <v>4</v>
      </c>
      <c r="T4958">
        <v>101</v>
      </c>
      <c r="U4958">
        <v>2</v>
      </c>
      <c r="V4958">
        <v>0</v>
      </c>
      <c r="W4958">
        <v>0</v>
      </c>
      <c r="X4958">
        <v>14.457658899180005</v>
      </c>
      <c r="Y4958">
        <v>0.14897029200549999</v>
      </c>
      <c r="Z4958">
        <v>0.16432859850749998</v>
      </c>
      <c r="AA4958">
        <v>0.20527994652125001</v>
      </c>
      <c r="AB4958">
        <v>1.9476077960029996</v>
      </c>
      <c r="AC4958">
        <v>2.1004879682966666</v>
      </c>
      <c r="AD4958">
        <v>0</v>
      </c>
      <c r="AE4958">
        <v>19.024333500513919</v>
      </c>
    </row>
    <row r="4959" spans="1:31" x14ac:dyDescent="0.25">
      <c r="A4959">
        <v>2073304</v>
      </c>
      <c r="B4959">
        <v>1</v>
      </c>
      <c r="C4959" t="s">
        <v>81</v>
      </c>
      <c r="D4959" t="s">
        <v>112</v>
      </c>
      <c r="E4959" t="s">
        <v>177</v>
      </c>
      <c r="F4959" t="s">
        <v>14368</v>
      </c>
      <c r="G4959" t="s">
        <v>183</v>
      </c>
      <c r="H4959" t="s">
        <v>143</v>
      </c>
      <c r="I4959" t="s">
        <v>135</v>
      </c>
      <c r="J4959" t="s">
        <v>136</v>
      </c>
      <c r="K4959" t="s">
        <v>137</v>
      </c>
      <c r="L4959" t="s">
        <v>14369</v>
      </c>
      <c r="M4959" t="s">
        <v>14370</v>
      </c>
      <c r="N4959">
        <v>5.8947222220000004</v>
      </c>
      <c r="O4959">
        <v>0</v>
      </c>
      <c r="P4959">
        <v>1</v>
      </c>
      <c r="Q4959">
        <v>0</v>
      </c>
      <c r="R4959">
        <v>0</v>
      </c>
      <c r="S4959">
        <v>0</v>
      </c>
      <c r="T4959">
        <v>0</v>
      </c>
      <c r="U4959">
        <v>0</v>
      </c>
      <c r="V4959">
        <v>0</v>
      </c>
      <c r="W4959">
        <v>0</v>
      </c>
      <c r="X4959">
        <v>0.69810280332274222</v>
      </c>
      <c r="Y4959">
        <v>0</v>
      </c>
      <c r="Z4959">
        <v>0</v>
      </c>
      <c r="AA4959">
        <v>0</v>
      </c>
      <c r="AB4959">
        <v>0</v>
      </c>
      <c r="AC4959">
        <v>0</v>
      </c>
      <c r="AD4959">
        <v>0</v>
      </c>
      <c r="AE4959">
        <v>0.69810280332274222</v>
      </c>
    </row>
    <row r="4960" spans="1:31" x14ac:dyDescent="0.25">
      <c r="A4960">
        <v>2084084</v>
      </c>
      <c r="B4960">
        <v>1</v>
      </c>
      <c r="C4960" t="s">
        <v>80</v>
      </c>
      <c r="D4960" t="s">
        <v>106</v>
      </c>
      <c r="E4960" t="s">
        <v>146</v>
      </c>
      <c r="F4960" t="s">
        <v>14371</v>
      </c>
      <c r="G4960" t="s">
        <v>133</v>
      </c>
      <c r="H4960" t="s">
        <v>134</v>
      </c>
      <c r="I4960" t="s">
        <v>135</v>
      </c>
      <c r="J4960" t="s">
        <v>136</v>
      </c>
      <c r="K4960" t="s">
        <v>137</v>
      </c>
      <c r="L4960" t="s">
        <v>14372</v>
      </c>
      <c r="M4960" t="s">
        <v>14373</v>
      </c>
      <c r="N4960">
        <v>7.8055554999999999E-2</v>
      </c>
      <c r="O4960">
        <v>1</v>
      </c>
      <c r="P4960">
        <v>38</v>
      </c>
      <c r="Q4960">
        <v>36</v>
      </c>
      <c r="R4960">
        <v>156</v>
      </c>
      <c r="S4960">
        <v>6</v>
      </c>
      <c r="T4960">
        <v>27</v>
      </c>
      <c r="U4960">
        <v>0</v>
      </c>
      <c r="V4960">
        <v>0</v>
      </c>
      <c r="W4960">
        <v>3.5717692393600002E-2</v>
      </c>
      <c r="X4960">
        <v>1.8580268839983196</v>
      </c>
      <c r="Y4960">
        <v>15.051243683601031</v>
      </c>
      <c r="Z4960">
        <v>33.547942600567438</v>
      </c>
      <c r="AA4960">
        <v>11.209157103382607</v>
      </c>
      <c r="AB4960">
        <v>3.3227793064923534</v>
      </c>
      <c r="AC4960">
        <v>0</v>
      </c>
      <c r="AD4960">
        <v>0</v>
      </c>
      <c r="AE4960">
        <v>65.024867270435351</v>
      </c>
    </row>
    <row r="4961" spans="1:31" x14ac:dyDescent="0.25">
      <c r="A4961">
        <v>2084107</v>
      </c>
      <c r="B4961">
        <v>1</v>
      </c>
      <c r="C4961" t="s">
        <v>80</v>
      </c>
      <c r="D4961" t="s">
        <v>90</v>
      </c>
      <c r="E4961" t="s">
        <v>177</v>
      </c>
      <c r="F4961" t="s">
        <v>14374</v>
      </c>
      <c r="G4961" t="s">
        <v>183</v>
      </c>
      <c r="H4961" t="s">
        <v>143</v>
      </c>
      <c r="I4961" t="s">
        <v>135</v>
      </c>
      <c r="J4961" t="s">
        <v>136</v>
      </c>
      <c r="K4961" t="s">
        <v>137</v>
      </c>
      <c r="L4961" t="s">
        <v>14375</v>
      </c>
      <c r="M4961" t="s">
        <v>14376</v>
      </c>
      <c r="N4961">
        <v>1.2775000000000001</v>
      </c>
      <c r="O4961">
        <v>0</v>
      </c>
      <c r="P4961">
        <v>1</v>
      </c>
      <c r="Q4961">
        <v>0</v>
      </c>
      <c r="R4961">
        <v>0</v>
      </c>
      <c r="S4961">
        <v>0</v>
      </c>
      <c r="T4961">
        <v>0</v>
      </c>
      <c r="U4961">
        <v>0</v>
      </c>
      <c r="V4961">
        <v>0</v>
      </c>
      <c r="W4961">
        <v>0</v>
      </c>
      <c r="X4961">
        <v>0.35479143648028438</v>
      </c>
      <c r="Y4961">
        <v>0</v>
      </c>
      <c r="Z4961">
        <v>0</v>
      </c>
      <c r="AA4961">
        <v>0</v>
      </c>
      <c r="AB4961">
        <v>0</v>
      </c>
      <c r="AC4961">
        <v>0</v>
      </c>
      <c r="AD4961">
        <v>0</v>
      </c>
      <c r="AE4961">
        <v>0.35479143648028438</v>
      </c>
    </row>
    <row r="4962" spans="1:31" x14ac:dyDescent="0.25">
      <c r="A4962">
        <v>2083869</v>
      </c>
      <c r="B4962">
        <v>1</v>
      </c>
      <c r="C4962" t="s">
        <v>81</v>
      </c>
      <c r="D4962" t="s">
        <v>112</v>
      </c>
      <c r="E4962" t="s">
        <v>169</v>
      </c>
      <c r="F4962" t="s">
        <v>14377</v>
      </c>
      <c r="G4962" t="s">
        <v>171</v>
      </c>
      <c r="H4962" t="s">
        <v>134</v>
      </c>
      <c r="I4962" t="s">
        <v>135</v>
      </c>
      <c r="J4962" t="s">
        <v>136</v>
      </c>
      <c r="K4962" t="s">
        <v>137</v>
      </c>
      <c r="L4962" t="s">
        <v>14378</v>
      </c>
      <c r="M4962" t="s">
        <v>14379</v>
      </c>
      <c r="N4962">
        <v>8.2011111109999995</v>
      </c>
      <c r="O4962">
        <v>0</v>
      </c>
      <c r="P4962">
        <v>10</v>
      </c>
      <c r="Q4962">
        <v>18</v>
      </c>
      <c r="R4962">
        <v>8</v>
      </c>
      <c r="S4962">
        <v>2</v>
      </c>
      <c r="T4962">
        <v>0</v>
      </c>
      <c r="U4962">
        <v>0</v>
      </c>
      <c r="V4962">
        <v>0</v>
      </c>
      <c r="W4962">
        <v>0</v>
      </c>
      <c r="X4962">
        <v>8.4059512971975199</v>
      </c>
      <c r="Y4962">
        <v>292.31737936740058</v>
      </c>
      <c r="Z4962">
        <v>330.51995423899348</v>
      </c>
      <c r="AA4962">
        <v>27.187022388678027</v>
      </c>
      <c r="AB4962">
        <v>0</v>
      </c>
      <c r="AC4962">
        <v>0</v>
      </c>
      <c r="AD4962">
        <v>0</v>
      </c>
      <c r="AE4962">
        <v>658.4303072922695</v>
      </c>
    </row>
    <row r="4963" spans="1:31" x14ac:dyDescent="0.25">
      <c r="A4963">
        <v>2084130</v>
      </c>
      <c r="B4963">
        <v>1</v>
      </c>
      <c r="C4963" t="s">
        <v>80</v>
      </c>
      <c r="D4963" t="s">
        <v>91</v>
      </c>
      <c r="E4963" t="s">
        <v>169</v>
      </c>
      <c r="F4963" t="s">
        <v>14380</v>
      </c>
      <c r="G4963" t="s">
        <v>222</v>
      </c>
      <c r="H4963" t="s">
        <v>134</v>
      </c>
      <c r="I4963" t="s">
        <v>135</v>
      </c>
      <c r="J4963" t="s">
        <v>136</v>
      </c>
      <c r="K4963" t="s">
        <v>137</v>
      </c>
      <c r="L4963" t="s">
        <v>14381</v>
      </c>
      <c r="M4963" t="s">
        <v>14382</v>
      </c>
      <c r="N4963">
        <v>1.7030555549999999</v>
      </c>
      <c r="O4963">
        <v>0</v>
      </c>
      <c r="P4963">
        <v>40</v>
      </c>
      <c r="Q4963">
        <v>0</v>
      </c>
      <c r="R4963">
        <v>22</v>
      </c>
      <c r="S4963">
        <v>0</v>
      </c>
      <c r="T4963">
        <v>11</v>
      </c>
      <c r="U4963">
        <v>0</v>
      </c>
      <c r="V4963">
        <v>0</v>
      </c>
      <c r="W4963">
        <v>0</v>
      </c>
      <c r="X4963">
        <v>21.308871459241018</v>
      </c>
      <c r="Y4963">
        <v>0</v>
      </c>
      <c r="Z4963">
        <v>10.204544072455068</v>
      </c>
      <c r="AA4963">
        <v>0</v>
      </c>
      <c r="AB4963">
        <v>7.5808526173888087</v>
      </c>
      <c r="AC4963">
        <v>0</v>
      </c>
      <c r="AD4963">
        <v>0</v>
      </c>
      <c r="AE4963">
        <v>39.094268149084897</v>
      </c>
    </row>
    <row r="4964" spans="1:31" x14ac:dyDescent="0.25">
      <c r="A4964">
        <v>2083846</v>
      </c>
      <c r="B4964">
        <v>1</v>
      </c>
      <c r="C4964" t="s">
        <v>80</v>
      </c>
      <c r="D4964" t="s">
        <v>92</v>
      </c>
      <c r="E4964" t="s">
        <v>158</v>
      </c>
      <c r="F4964" t="s">
        <v>14383</v>
      </c>
      <c r="G4964" t="s">
        <v>160</v>
      </c>
      <c r="H4964" t="s">
        <v>143</v>
      </c>
      <c r="I4964" t="s">
        <v>135</v>
      </c>
      <c r="J4964" t="s">
        <v>136</v>
      </c>
      <c r="K4964" t="s">
        <v>137</v>
      </c>
      <c r="L4964" t="s">
        <v>14384</v>
      </c>
      <c r="M4964" t="s">
        <v>14385</v>
      </c>
      <c r="N4964">
        <v>2.1930555549999999</v>
      </c>
      <c r="O4964">
        <v>0</v>
      </c>
      <c r="P4964">
        <v>59</v>
      </c>
      <c r="Q4964">
        <v>0</v>
      </c>
      <c r="R4964">
        <v>1</v>
      </c>
      <c r="S4964">
        <v>0</v>
      </c>
      <c r="T4964">
        <v>3</v>
      </c>
      <c r="U4964">
        <v>0</v>
      </c>
      <c r="V4964">
        <v>0</v>
      </c>
      <c r="W4964">
        <v>0</v>
      </c>
      <c r="X4964">
        <v>35.309788598602793</v>
      </c>
      <c r="Y4964">
        <v>0</v>
      </c>
      <c r="Z4964">
        <v>0.15548174391674668</v>
      </c>
      <c r="AA4964">
        <v>0</v>
      </c>
      <c r="AB4964">
        <v>0.49823335578031558</v>
      </c>
      <c r="AC4964">
        <v>0</v>
      </c>
      <c r="AD4964">
        <v>0</v>
      </c>
      <c r="AE4964">
        <v>35.963503698299853</v>
      </c>
    </row>
    <row r="4965" spans="1:31" x14ac:dyDescent="0.25">
      <c r="A4965">
        <v>2083992</v>
      </c>
      <c r="B4965">
        <v>1</v>
      </c>
      <c r="C4965" t="s">
        <v>80</v>
      </c>
      <c r="D4965" t="s">
        <v>93</v>
      </c>
      <c r="E4965" t="s">
        <v>158</v>
      </c>
      <c r="F4965" t="s">
        <v>14386</v>
      </c>
      <c r="G4965" t="s">
        <v>160</v>
      </c>
      <c r="H4965" t="s">
        <v>143</v>
      </c>
      <c r="I4965" t="s">
        <v>135</v>
      </c>
      <c r="J4965" t="s">
        <v>136</v>
      </c>
      <c r="K4965" t="s">
        <v>137</v>
      </c>
      <c r="L4965" t="s">
        <v>14387</v>
      </c>
      <c r="M4965" t="s">
        <v>14388</v>
      </c>
      <c r="N4965">
        <v>7.8525</v>
      </c>
      <c r="O4965">
        <v>0</v>
      </c>
      <c r="P4965">
        <v>0</v>
      </c>
      <c r="Q4965">
        <v>0</v>
      </c>
      <c r="R4965">
        <v>0</v>
      </c>
      <c r="S4965">
        <v>0</v>
      </c>
      <c r="T4965">
        <v>15</v>
      </c>
      <c r="U4965">
        <v>0</v>
      </c>
      <c r="V4965">
        <v>0</v>
      </c>
      <c r="W4965">
        <v>0</v>
      </c>
      <c r="X4965">
        <v>0</v>
      </c>
      <c r="Y4965">
        <v>0</v>
      </c>
      <c r="Z4965">
        <v>0</v>
      </c>
      <c r="AA4965">
        <v>0</v>
      </c>
      <c r="AB4965">
        <v>9.6192024039962831</v>
      </c>
      <c r="AC4965">
        <v>0</v>
      </c>
      <c r="AD4965">
        <v>0</v>
      </c>
      <c r="AE4965">
        <v>9.6192024039962831</v>
      </c>
    </row>
    <row r="4966" spans="1:31" x14ac:dyDescent="0.25">
      <c r="A4966">
        <v>2083915</v>
      </c>
      <c r="B4966">
        <v>1</v>
      </c>
      <c r="C4966" t="s">
        <v>80</v>
      </c>
      <c r="D4966" t="s">
        <v>96</v>
      </c>
      <c r="E4966" t="s">
        <v>146</v>
      </c>
      <c r="F4966" t="s">
        <v>611</v>
      </c>
      <c r="G4966" t="s">
        <v>133</v>
      </c>
      <c r="H4966" t="s">
        <v>134</v>
      </c>
      <c r="I4966" t="s">
        <v>135</v>
      </c>
      <c r="J4966" t="s">
        <v>136</v>
      </c>
      <c r="K4966" t="s">
        <v>137</v>
      </c>
      <c r="L4966" t="s">
        <v>14389</v>
      </c>
      <c r="M4966" t="s">
        <v>14390</v>
      </c>
      <c r="N4966">
        <v>0.52222222200000001</v>
      </c>
      <c r="O4966">
        <v>0</v>
      </c>
      <c r="P4966">
        <v>183</v>
      </c>
      <c r="Q4966">
        <v>0</v>
      </c>
      <c r="R4966">
        <v>9</v>
      </c>
      <c r="S4966">
        <v>1</v>
      </c>
      <c r="T4966">
        <v>7</v>
      </c>
      <c r="U4966">
        <v>0</v>
      </c>
      <c r="V4966">
        <v>0</v>
      </c>
      <c r="W4966">
        <v>0</v>
      </c>
      <c r="X4966">
        <v>50.217224990271411</v>
      </c>
      <c r="Y4966">
        <v>0</v>
      </c>
      <c r="Z4966">
        <v>2.9361683947748674</v>
      </c>
      <c r="AA4966">
        <v>26.464180917830557</v>
      </c>
      <c r="AB4966">
        <v>5.792052369702879</v>
      </c>
      <c r="AC4966">
        <v>0</v>
      </c>
      <c r="AD4966">
        <v>0</v>
      </c>
      <c r="AE4966">
        <v>85.409626672579705</v>
      </c>
    </row>
    <row r="4967" spans="1:31" x14ac:dyDescent="0.25">
      <c r="A4967">
        <v>2083892</v>
      </c>
      <c r="B4967">
        <v>1</v>
      </c>
      <c r="C4967" t="s">
        <v>80</v>
      </c>
      <c r="D4967" t="s">
        <v>84</v>
      </c>
      <c r="E4967" t="s">
        <v>505</v>
      </c>
      <c r="F4967" t="s">
        <v>14391</v>
      </c>
      <c r="G4967" t="s">
        <v>569</v>
      </c>
      <c r="H4967" t="s">
        <v>143</v>
      </c>
      <c r="I4967" t="s">
        <v>135</v>
      </c>
      <c r="J4967" t="s">
        <v>136</v>
      </c>
      <c r="K4967" t="s">
        <v>137</v>
      </c>
      <c r="L4967" t="s">
        <v>14392</v>
      </c>
      <c r="M4967" t="s">
        <v>14393</v>
      </c>
      <c r="N4967">
        <v>2.0413888880000002</v>
      </c>
      <c r="O4967">
        <v>0</v>
      </c>
      <c r="P4967">
        <v>32</v>
      </c>
      <c r="Q4967">
        <v>0</v>
      </c>
      <c r="R4967">
        <v>0</v>
      </c>
      <c r="S4967">
        <v>0</v>
      </c>
      <c r="T4967">
        <v>1</v>
      </c>
      <c r="U4967">
        <v>0</v>
      </c>
      <c r="V4967">
        <v>0</v>
      </c>
      <c r="W4967">
        <v>0</v>
      </c>
      <c r="X4967">
        <v>18.099956315506688</v>
      </c>
      <c r="Y4967">
        <v>0</v>
      </c>
      <c r="Z4967">
        <v>0</v>
      </c>
      <c r="AA4967">
        <v>0</v>
      </c>
      <c r="AB4967">
        <v>6.080923804916667</v>
      </c>
      <c r="AC4967">
        <v>0</v>
      </c>
      <c r="AD4967">
        <v>0</v>
      </c>
      <c r="AE4967">
        <v>24.180880120423353</v>
      </c>
    </row>
    <row r="4968" spans="1:31" x14ac:dyDescent="0.25">
      <c r="A4968">
        <v>2084230</v>
      </c>
      <c r="B4968">
        <v>1</v>
      </c>
      <c r="C4968" t="s">
        <v>81</v>
      </c>
      <c r="D4968" t="s">
        <v>114</v>
      </c>
      <c r="E4968" t="s">
        <v>169</v>
      </c>
      <c r="F4968" t="s">
        <v>14394</v>
      </c>
      <c r="G4968" t="s">
        <v>171</v>
      </c>
      <c r="H4968" t="s">
        <v>134</v>
      </c>
      <c r="I4968" t="s">
        <v>135</v>
      </c>
      <c r="J4968" t="s">
        <v>136</v>
      </c>
      <c r="K4968" t="s">
        <v>137</v>
      </c>
      <c r="L4968" t="s">
        <v>14395</v>
      </c>
      <c r="M4968" t="s">
        <v>14396</v>
      </c>
      <c r="N4968">
        <v>0.8075</v>
      </c>
      <c r="O4968">
        <v>0</v>
      </c>
      <c r="P4968">
        <v>20</v>
      </c>
      <c r="Q4968">
        <v>0</v>
      </c>
      <c r="R4968">
        <v>0</v>
      </c>
      <c r="S4968">
        <v>0</v>
      </c>
      <c r="T4968">
        <v>2</v>
      </c>
      <c r="U4968">
        <v>0</v>
      </c>
      <c r="V4968">
        <v>0</v>
      </c>
      <c r="W4968">
        <v>0</v>
      </c>
      <c r="X4968">
        <v>1.81914731136956</v>
      </c>
      <c r="Y4968">
        <v>0</v>
      </c>
      <c r="Z4968">
        <v>0</v>
      </c>
      <c r="AA4968">
        <v>0</v>
      </c>
      <c r="AB4968">
        <v>7.8569033634450017E-3</v>
      </c>
      <c r="AC4968">
        <v>0</v>
      </c>
      <c r="AD4968">
        <v>0</v>
      </c>
      <c r="AE4968">
        <v>1.827004214733005</v>
      </c>
    </row>
    <row r="4969" spans="1:31" x14ac:dyDescent="0.25">
      <c r="A4969">
        <v>2084038</v>
      </c>
      <c r="B4969">
        <v>1</v>
      </c>
      <c r="C4969" t="s">
        <v>81</v>
      </c>
      <c r="D4969" t="s">
        <v>112</v>
      </c>
      <c r="E4969" t="s">
        <v>177</v>
      </c>
      <c r="F4969" t="s">
        <v>14397</v>
      </c>
      <c r="G4969" t="s">
        <v>183</v>
      </c>
      <c r="H4969" t="s">
        <v>143</v>
      </c>
      <c r="I4969" t="s">
        <v>135</v>
      </c>
      <c r="J4969" t="s">
        <v>136</v>
      </c>
      <c r="K4969" t="s">
        <v>137</v>
      </c>
      <c r="L4969" t="s">
        <v>14002</v>
      </c>
      <c r="M4969" t="s">
        <v>14398</v>
      </c>
      <c r="N4969">
        <v>3.8997222219999998</v>
      </c>
      <c r="O4969">
        <v>0</v>
      </c>
      <c r="P4969">
        <v>4</v>
      </c>
      <c r="Q4969">
        <v>0</v>
      </c>
      <c r="R4969">
        <v>0</v>
      </c>
      <c r="S4969">
        <v>0</v>
      </c>
      <c r="T4969">
        <v>0</v>
      </c>
      <c r="U4969">
        <v>0</v>
      </c>
      <c r="V4969">
        <v>0</v>
      </c>
      <c r="W4969">
        <v>0</v>
      </c>
      <c r="X4969">
        <v>2.8413322058709158</v>
      </c>
      <c r="Y4969">
        <v>0</v>
      </c>
      <c r="Z4969">
        <v>0</v>
      </c>
      <c r="AA4969">
        <v>0</v>
      </c>
      <c r="AB4969">
        <v>0</v>
      </c>
      <c r="AC4969">
        <v>0</v>
      </c>
      <c r="AD4969">
        <v>0</v>
      </c>
      <c r="AE4969">
        <v>2.8413322058709158</v>
      </c>
    </row>
    <row r="4970" spans="1:31" x14ac:dyDescent="0.25">
      <c r="A4970">
        <v>2084061</v>
      </c>
      <c r="B4970">
        <v>1</v>
      </c>
      <c r="C4970" t="s">
        <v>80</v>
      </c>
      <c r="D4970" t="s">
        <v>98</v>
      </c>
      <c r="E4970" t="s">
        <v>146</v>
      </c>
      <c r="F4970" t="s">
        <v>14399</v>
      </c>
      <c r="G4970" t="s">
        <v>133</v>
      </c>
      <c r="H4970" t="s">
        <v>134</v>
      </c>
      <c r="I4970" t="s">
        <v>259</v>
      </c>
      <c r="J4970" t="s">
        <v>136</v>
      </c>
      <c r="K4970" t="s">
        <v>137</v>
      </c>
      <c r="L4970" t="s">
        <v>14400</v>
      </c>
      <c r="M4970" t="s">
        <v>14401</v>
      </c>
      <c r="N4970">
        <v>2.7777777E-2</v>
      </c>
      <c r="O4970">
        <v>0</v>
      </c>
      <c r="P4970">
        <v>2129</v>
      </c>
      <c r="Q4970">
        <v>21</v>
      </c>
      <c r="R4970">
        <v>629</v>
      </c>
      <c r="S4970">
        <v>37</v>
      </c>
      <c r="T4970">
        <v>542</v>
      </c>
      <c r="U4970">
        <v>2</v>
      </c>
      <c r="V4970">
        <v>0</v>
      </c>
      <c r="W4970">
        <v>0</v>
      </c>
      <c r="X4970">
        <v>16.178296229799983</v>
      </c>
      <c r="Y4970">
        <v>1.2324053325809168</v>
      </c>
      <c r="Z4970">
        <v>17.912599175477904</v>
      </c>
      <c r="AA4970">
        <v>3.4319529108923339</v>
      </c>
      <c r="AB4970">
        <v>12.102127510726548</v>
      </c>
      <c r="AC4970">
        <v>6.2872888539144434</v>
      </c>
      <c r="AD4970">
        <v>0</v>
      </c>
      <c r="AE4970">
        <v>57.14467001339213</v>
      </c>
    </row>
    <row r="4971" spans="1:31" x14ac:dyDescent="0.25">
      <c r="A4971">
        <v>2084184</v>
      </c>
      <c r="B4971">
        <v>1</v>
      </c>
      <c r="C4971" t="s">
        <v>80</v>
      </c>
      <c r="D4971" t="s">
        <v>105</v>
      </c>
      <c r="E4971" t="s">
        <v>177</v>
      </c>
      <c r="F4971" t="s">
        <v>14402</v>
      </c>
      <c r="G4971" t="s">
        <v>179</v>
      </c>
      <c r="H4971" t="s">
        <v>143</v>
      </c>
      <c r="I4971" t="s">
        <v>135</v>
      </c>
      <c r="J4971" t="s">
        <v>136</v>
      </c>
      <c r="K4971" t="s">
        <v>137</v>
      </c>
      <c r="L4971" t="s">
        <v>14403</v>
      </c>
      <c r="M4971" t="s">
        <v>14404</v>
      </c>
      <c r="N4971">
        <v>4.2675000000000001</v>
      </c>
      <c r="O4971">
        <v>0</v>
      </c>
      <c r="P4971">
        <v>2</v>
      </c>
      <c r="Q4971">
        <v>0</v>
      </c>
      <c r="R4971">
        <v>0</v>
      </c>
      <c r="S4971">
        <v>0</v>
      </c>
      <c r="T4971">
        <v>0</v>
      </c>
      <c r="U4971">
        <v>0</v>
      </c>
      <c r="V4971">
        <v>0</v>
      </c>
      <c r="W4971">
        <v>0</v>
      </c>
      <c r="X4971">
        <v>2.5064263999193783</v>
      </c>
      <c r="Y4971">
        <v>0</v>
      </c>
      <c r="Z4971">
        <v>0</v>
      </c>
      <c r="AA4971">
        <v>0</v>
      </c>
      <c r="AB4971">
        <v>0</v>
      </c>
      <c r="AC4971">
        <v>0</v>
      </c>
      <c r="AD4971">
        <v>0</v>
      </c>
      <c r="AE4971">
        <v>2.5064263999193783</v>
      </c>
    </row>
    <row r="4972" spans="1:31" x14ac:dyDescent="0.25">
      <c r="A4972">
        <v>2083746</v>
      </c>
      <c r="B4972">
        <v>1</v>
      </c>
      <c r="C4972" t="s">
        <v>81</v>
      </c>
      <c r="D4972" t="s">
        <v>116</v>
      </c>
      <c r="E4972" t="s">
        <v>146</v>
      </c>
      <c r="F4972" t="s">
        <v>14405</v>
      </c>
      <c r="G4972" t="s">
        <v>133</v>
      </c>
      <c r="H4972" t="s">
        <v>134</v>
      </c>
      <c r="I4972" t="s">
        <v>135</v>
      </c>
      <c r="J4972" t="s">
        <v>136</v>
      </c>
      <c r="K4972" t="s">
        <v>137</v>
      </c>
      <c r="L4972" t="s">
        <v>14406</v>
      </c>
      <c r="M4972" t="s">
        <v>14407</v>
      </c>
      <c r="N4972">
        <v>0.52500000000000002</v>
      </c>
      <c r="O4972">
        <v>1</v>
      </c>
      <c r="P4972">
        <v>394</v>
      </c>
      <c r="Q4972">
        <v>15</v>
      </c>
      <c r="R4972">
        <v>20</v>
      </c>
      <c r="S4972">
        <v>12</v>
      </c>
      <c r="T4972">
        <v>24</v>
      </c>
      <c r="U4972">
        <v>1</v>
      </c>
      <c r="V4972">
        <v>0</v>
      </c>
      <c r="W4972">
        <v>0.28704170686590008</v>
      </c>
      <c r="X4972">
        <v>31.992499878124782</v>
      </c>
      <c r="Y4972">
        <v>18.290557423477502</v>
      </c>
      <c r="Z4972">
        <v>2.2756480934250005</v>
      </c>
      <c r="AA4972">
        <v>63.449634623357333</v>
      </c>
      <c r="AB4972">
        <v>1.8379544660058746</v>
      </c>
      <c r="AC4972">
        <v>4.2397677632283752</v>
      </c>
      <c r="AD4972">
        <v>0</v>
      </c>
      <c r="AE4972">
        <v>122.37310395448475</v>
      </c>
    </row>
    <row r="4973" spans="1:31" x14ac:dyDescent="0.25">
      <c r="A4973">
        <v>2073038</v>
      </c>
      <c r="B4973">
        <v>1</v>
      </c>
      <c r="C4973" t="s">
        <v>80</v>
      </c>
      <c r="D4973" t="s">
        <v>96</v>
      </c>
      <c r="E4973" t="s">
        <v>146</v>
      </c>
      <c r="F4973" t="s">
        <v>14408</v>
      </c>
      <c r="G4973" t="s">
        <v>133</v>
      </c>
      <c r="H4973" t="s">
        <v>134</v>
      </c>
      <c r="I4973" t="s">
        <v>135</v>
      </c>
      <c r="J4973" t="s">
        <v>136</v>
      </c>
      <c r="K4973" t="s">
        <v>137</v>
      </c>
      <c r="L4973" t="s">
        <v>14409</v>
      </c>
      <c r="M4973" t="s">
        <v>14410</v>
      </c>
      <c r="N4973">
        <v>0.278888888</v>
      </c>
      <c r="O4973">
        <v>18</v>
      </c>
      <c r="P4973">
        <v>3991</v>
      </c>
      <c r="Q4973">
        <v>21</v>
      </c>
      <c r="R4973">
        <v>65</v>
      </c>
      <c r="S4973">
        <v>28</v>
      </c>
      <c r="T4973">
        <v>197</v>
      </c>
      <c r="U4973">
        <v>0</v>
      </c>
      <c r="V4973">
        <v>1</v>
      </c>
      <c r="W4973">
        <v>33.618910993282057</v>
      </c>
      <c r="X4973">
        <v>254.33031685409719</v>
      </c>
      <c r="Y4973">
        <v>6.2950127999635503</v>
      </c>
      <c r="Z4973">
        <v>11.870840451867204</v>
      </c>
      <c r="AA4973">
        <v>77.651491640201257</v>
      </c>
      <c r="AB4973">
        <v>58.428268489545758</v>
      </c>
      <c r="AC4973">
        <v>0</v>
      </c>
      <c r="AD4973">
        <v>0.31344413120143111</v>
      </c>
      <c r="AE4973">
        <v>442.50828536015842</v>
      </c>
    </row>
    <row r="4974" spans="1:31" x14ac:dyDescent="0.25">
      <c r="A4974">
        <v>2073115</v>
      </c>
      <c r="B4974">
        <v>1</v>
      </c>
      <c r="C4974" t="s">
        <v>81</v>
      </c>
      <c r="D4974" t="s">
        <v>123</v>
      </c>
      <c r="E4974" t="s">
        <v>131</v>
      </c>
      <c r="F4974" t="s">
        <v>14411</v>
      </c>
      <c r="G4974" t="s">
        <v>133</v>
      </c>
      <c r="H4974" t="s">
        <v>134</v>
      </c>
      <c r="I4974" t="s">
        <v>135</v>
      </c>
      <c r="J4974" t="s">
        <v>136</v>
      </c>
      <c r="K4974" t="s">
        <v>137</v>
      </c>
      <c r="L4974" t="s">
        <v>14412</v>
      </c>
      <c r="M4974" t="s">
        <v>14413</v>
      </c>
      <c r="N4974">
        <v>0.97333333300000002</v>
      </c>
      <c r="O4974">
        <v>3</v>
      </c>
      <c r="P4974">
        <v>204</v>
      </c>
      <c r="Q4974">
        <v>65</v>
      </c>
      <c r="R4974">
        <v>115</v>
      </c>
      <c r="S4974">
        <v>13</v>
      </c>
      <c r="T4974">
        <v>20</v>
      </c>
      <c r="U4974">
        <v>1</v>
      </c>
      <c r="V4974">
        <v>0</v>
      </c>
      <c r="W4974">
        <v>0.41124000669806277</v>
      </c>
      <c r="X4974">
        <v>66.003690019773359</v>
      </c>
      <c r="Y4974">
        <v>177.79639112912045</v>
      </c>
      <c r="Z4974">
        <v>122.6144921847937</v>
      </c>
      <c r="AA4974">
        <v>70.381644310169136</v>
      </c>
      <c r="AB4974">
        <v>17.500933885842187</v>
      </c>
      <c r="AC4974">
        <v>0</v>
      </c>
      <c r="AD4974">
        <v>0</v>
      </c>
      <c r="AE4974">
        <v>454.7083915363969</v>
      </c>
    </row>
    <row r="4975" spans="1:31" x14ac:dyDescent="0.25">
      <c r="A4975">
        <v>2073330</v>
      </c>
      <c r="B4975">
        <v>1</v>
      </c>
      <c r="C4975" t="s">
        <v>81</v>
      </c>
      <c r="D4975" t="s">
        <v>123</v>
      </c>
      <c r="E4975" t="s">
        <v>131</v>
      </c>
      <c r="F4975" t="s">
        <v>14414</v>
      </c>
      <c r="G4975" t="s">
        <v>133</v>
      </c>
      <c r="H4975" t="s">
        <v>134</v>
      </c>
      <c r="I4975" t="s">
        <v>135</v>
      </c>
      <c r="J4975" t="s">
        <v>136</v>
      </c>
      <c r="K4975" t="s">
        <v>137</v>
      </c>
      <c r="L4975" t="s">
        <v>14415</v>
      </c>
      <c r="M4975" t="s">
        <v>14416</v>
      </c>
      <c r="N4975">
        <v>2.764444444</v>
      </c>
      <c r="O4975">
        <v>0</v>
      </c>
      <c r="P4975">
        <v>4</v>
      </c>
      <c r="Q4975">
        <v>1</v>
      </c>
      <c r="R4975">
        <v>128</v>
      </c>
      <c r="S4975">
        <v>0</v>
      </c>
      <c r="T4975">
        <v>8</v>
      </c>
      <c r="U4975">
        <v>0</v>
      </c>
      <c r="V4975">
        <v>0</v>
      </c>
      <c r="W4975">
        <v>0</v>
      </c>
      <c r="X4975">
        <v>2.3180203902079644</v>
      </c>
      <c r="Y4975">
        <v>3.1040122100013336</v>
      </c>
      <c r="Z4975">
        <v>86.207449983266898</v>
      </c>
      <c r="AA4975">
        <v>0</v>
      </c>
      <c r="AB4975">
        <v>6.6124478915271858</v>
      </c>
      <c r="AC4975">
        <v>0</v>
      </c>
      <c r="AD4975">
        <v>0</v>
      </c>
      <c r="AE4975">
        <v>98.241930475003372</v>
      </c>
    </row>
    <row r="4976" spans="1:31" x14ac:dyDescent="0.25">
      <c r="A4976">
        <v>2073138</v>
      </c>
      <c r="B4976">
        <v>1</v>
      </c>
      <c r="C4976" t="s">
        <v>80</v>
      </c>
      <c r="D4976" t="s">
        <v>92</v>
      </c>
      <c r="E4976" t="s">
        <v>131</v>
      </c>
      <c r="F4976" t="s">
        <v>14417</v>
      </c>
      <c r="G4976" t="s">
        <v>133</v>
      </c>
      <c r="H4976" t="s">
        <v>134</v>
      </c>
      <c r="I4976" t="s">
        <v>135</v>
      </c>
      <c r="J4976" t="s">
        <v>136</v>
      </c>
      <c r="K4976" t="s">
        <v>137</v>
      </c>
      <c r="L4976" t="s">
        <v>14418</v>
      </c>
      <c r="M4976" t="s">
        <v>14419</v>
      </c>
      <c r="N4976">
        <v>1.6305555549999999</v>
      </c>
      <c r="O4976">
        <v>0</v>
      </c>
      <c r="P4976">
        <v>2153</v>
      </c>
      <c r="Q4976">
        <v>0</v>
      </c>
      <c r="R4976">
        <v>3</v>
      </c>
      <c r="S4976">
        <v>3</v>
      </c>
      <c r="T4976">
        <v>62</v>
      </c>
      <c r="U4976">
        <v>1</v>
      </c>
      <c r="V4976">
        <v>4</v>
      </c>
      <c r="W4976">
        <v>0</v>
      </c>
      <c r="X4976">
        <v>795.67472930731333</v>
      </c>
      <c r="Y4976">
        <v>0</v>
      </c>
      <c r="Z4976">
        <v>1.6436713711129249</v>
      </c>
      <c r="AA4976">
        <v>47.961509063274555</v>
      </c>
      <c r="AB4976">
        <v>107.85578692497796</v>
      </c>
      <c r="AC4976">
        <v>551.26188064403232</v>
      </c>
      <c r="AD4976">
        <v>34.096853657668831</v>
      </c>
      <c r="AE4976">
        <v>1538.4944309683799</v>
      </c>
    </row>
    <row r="4977" spans="1:31" x14ac:dyDescent="0.25">
      <c r="A4977">
        <v>2083623</v>
      </c>
      <c r="B4977">
        <v>1</v>
      </c>
      <c r="C4977" t="s">
        <v>81</v>
      </c>
      <c r="D4977" t="s">
        <v>119</v>
      </c>
      <c r="E4977" t="s">
        <v>158</v>
      </c>
      <c r="F4977" t="s">
        <v>14420</v>
      </c>
      <c r="G4977" t="s">
        <v>160</v>
      </c>
      <c r="H4977" t="s">
        <v>143</v>
      </c>
      <c r="I4977" t="s">
        <v>135</v>
      </c>
      <c r="J4977" t="s">
        <v>136</v>
      </c>
      <c r="K4977" t="s">
        <v>137</v>
      </c>
      <c r="L4977" t="s">
        <v>14421</v>
      </c>
      <c r="M4977" t="s">
        <v>14422</v>
      </c>
      <c r="N4977">
        <v>2.7491666659999998</v>
      </c>
      <c r="O4977">
        <v>0</v>
      </c>
      <c r="P4977">
        <v>11</v>
      </c>
      <c r="Q4977">
        <v>0</v>
      </c>
      <c r="R4977">
        <v>1</v>
      </c>
      <c r="S4977">
        <v>0</v>
      </c>
      <c r="T4977">
        <v>0</v>
      </c>
      <c r="U4977">
        <v>0</v>
      </c>
      <c r="V4977">
        <v>0</v>
      </c>
      <c r="W4977">
        <v>0</v>
      </c>
      <c r="X4977">
        <v>3.403409721902201</v>
      </c>
      <c r="Y4977">
        <v>0</v>
      </c>
      <c r="Z4977">
        <v>0.86778237619425913</v>
      </c>
      <c r="AA4977">
        <v>0</v>
      </c>
      <c r="AB4977">
        <v>0</v>
      </c>
      <c r="AC4977">
        <v>0</v>
      </c>
      <c r="AD4977">
        <v>0</v>
      </c>
      <c r="AE4977">
        <v>4.2711920980964599</v>
      </c>
    </row>
    <row r="4978" spans="1:31" x14ac:dyDescent="0.25">
      <c r="A4978">
        <v>2073307</v>
      </c>
      <c r="B4978">
        <v>1</v>
      </c>
      <c r="C4978" t="s">
        <v>80</v>
      </c>
      <c r="D4978" t="s">
        <v>90</v>
      </c>
      <c r="E4978" t="s">
        <v>177</v>
      </c>
      <c r="F4978" t="s">
        <v>14423</v>
      </c>
      <c r="G4978" t="s">
        <v>183</v>
      </c>
      <c r="H4978" t="s">
        <v>143</v>
      </c>
      <c r="I4978" t="s">
        <v>135</v>
      </c>
      <c r="J4978" t="s">
        <v>136</v>
      </c>
      <c r="K4978" t="s">
        <v>137</v>
      </c>
      <c r="L4978" t="s">
        <v>14424</v>
      </c>
      <c r="M4978" t="s">
        <v>14425</v>
      </c>
      <c r="N4978">
        <v>6.5641666660000002</v>
      </c>
      <c r="O4978">
        <v>0</v>
      </c>
      <c r="P4978">
        <v>4</v>
      </c>
      <c r="Q4978">
        <v>0</v>
      </c>
      <c r="R4978">
        <v>0</v>
      </c>
      <c r="S4978">
        <v>0</v>
      </c>
      <c r="T4978">
        <v>0</v>
      </c>
      <c r="U4978">
        <v>0</v>
      </c>
      <c r="V4978">
        <v>0</v>
      </c>
      <c r="W4978">
        <v>0</v>
      </c>
      <c r="X4978">
        <v>4.325042087474011</v>
      </c>
      <c r="Y4978">
        <v>0</v>
      </c>
      <c r="Z4978">
        <v>0</v>
      </c>
      <c r="AA4978">
        <v>0</v>
      </c>
      <c r="AB4978">
        <v>0</v>
      </c>
      <c r="AC4978">
        <v>0</v>
      </c>
      <c r="AD4978">
        <v>0</v>
      </c>
      <c r="AE4978">
        <v>4.325042087474011</v>
      </c>
    </row>
    <row r="4979" spans="1:31" x14ac:dyDescent="0.25">
      <c r="A4979">
        <v>2073238</v>
      </c>
      <c r="B4979">
        <v>1</v>
      </c>
      <c r="C4979" t="s">
        <v>80</v>
      </c>
      <c r="D4979" t="s">
        <v>105</v>
      </c>
      <c r="E4979" t="s">
        <v>158</v>
      </c>
      <c r="F4979" t="s">
        <v>14426</v>
      </c>
      <c r="G4979" t="s">
        <v>160</v>
      </c>
      <c r="H4979" t="s">
        <v>143</v>
      </c>
      <c r="I4979" t="s">
        <v>135</v>
      </c>
      <c r="J4979" t="s">
        <v>136</v>
      </c>
      <c r="K4979" t="s">
        <v>137</v>
      </c>
      <c r="L4979" t="s">
        <v>14427</v>
      </c>
      <c r="M4979" t="s">
        <v>14428</v>
      </c>
      <c r="N4979">
        <v>4.6058333329999996</v>
      </c>
      <c r="O4979">
        <v>0</v>
      </c>
      <c r="P4979">
        <v>107</v>
      </c>
      <c r="Q4979">
        <v>0</v>
      </c>
      <c r="R4979">
        <v>0</v>
      </c>
      <c r="S4979">
        <v>0</v>
      </c>
      <c r="T4979">
        <v>4</v>
      </c>
      <c r="U4979">
        <v>0</v>
      </c>
      <c r="V4979">
        <v>0</v>
      </c>
      <c r="W4979">
        <v>0</v>
      </c>
      <c r="X4979">
        <v>98.987509559487791</v>
      </c>
      <c r="Y4979">
        <v>0</v>
      </c>
      <c r="Z4979">
        <v>0</v>
      </c>
      <c r="AA4979">
        <v>0</v>
      </c>
      <c r="AB4979">
        <v>30.177182038844975</v>
      </c>
      <c r="AC4979">
        <v>0</v>
      </c>
      <c r="AD4979">
        <v>0</v>
      </c>
      <c r="AE4979">
        <v>129.16469159833275</v>
      </c>
    </row>
    <row r="4980" spans="1:31" x14ac:dyDescent="0.25">
      <c r="A4980">
        <v>2084284</v>
      </c>
      <c r="B4980">
        <v>1</v>
      </c>
      <c r="C4980" t="s">
        <v>80</v>
      </c>
      <c r="D4980" t="s">
        <v>98</v>
      </c>
      <c r="E4980" t="s">
        <v>169</v>
      </c>
      <c r="F4980" t="s">
        <v>14429</v>
      </c>
      <c r="G4980" t="s">
        <v>171</v>
      </c>
      <c r="H4980" t="s">
        <v>134</v>
      </c>
      <c r="I4980" t="s">
        <v>135</v>
      </c>
      <c r="J4980" t="s">
        <v>136</v>
      </c>
      <c r="K4980" t="s">
        <v>137</v>
      </c>
      <c r="L4980" t="s">
        <v>14430</v>
      </c>
      <c r="M4980" t="s">
        <v>14431</v>
      </c>
      <c r="N4980">
        <v>3.8313888880000002</v>
      </c>
      <c r="O4980">
        <v>0</v>
      </c>
      <c r="P4980">
        <v>0</v>
      </c>
      <c r="Q4980">
        <v>0</v>
      </c>
      <c r="R4980">
        <v>14</v>
      </c>
      <c r="S4980">
        <v>0</v>
      </c>
      <c r="T4980">
        <v>7</v>
      </c>
      <c r="U4980">
        <v>0</v>
      </c>
      <c r="V4980">
        <v>0</v>
      </c>
      <c r="W4980">
        <v>0</v>
      </c>
      <c r="X4980">
        <v>0</v>
      </c>
      <c r="Y4980">
        <v>0</v>
      </c>
      <c r="Z4980">
        <v>34.130676932288672</v>
      </c>
      <c r="AA4980">
        <v>0</v>
      </c>
      <c r="AB4980">
        <v>5.8814213671470181</v>
      </c>
      <c r="AC4980">
        <v>0</v>
      </c>
      <c r="AD4980">
        <v>0</v>
      </c>
      <c r="AE4980">
        <v>40.012098299435692</v>
      </c>
    </row>
    <row r="4981" spans="1:31" x14ac:dyDescent="0.25">
      <c r="A4981">
        <v>2073046</v>
      </c>
      <c r="B4981">
        <v>1</v>
      </c>
      <c r="C4981" t="s">
        <v>80</v>
      </c>
      <c r="D4981" t="s">
        <v>97</v>
      </c>
      <c r="E4981" t="s">
        <v>140</v>
      </c>
      <c r="F4981" t="s">
        <v>14432</v>
      </c>
      <c r="G4981" t="s">
        <v>160</v>
      </c>
      <c r="H4981" t="s">
        <v>143</v>
      </c>
      <c r="I4981" t="s">
        <v>135</v>
      </c>
      <c r="J4981" t="s">
        <v>136</v>
      </c>
      <c r="K4981" t="s">
        <v>137</v>
      </c>
      <c r="L4981" t="s">
        <v>14433</v>
      </c>
      <c r="M4981" t="s">
        <v>14434</v>
      </c>
      <c r="N4981">
        <v>1.8544444440000001</v>
      </c>
      <c r="O4981">
        <v>0</v>
      </c>
      <c r="P4981">
        <v>32</v>
      </c>
      <c r="Q4981">
        <v>0</v>
      </c>
      <c r="R4981">
        <v>11</v>
      </c>
      <c r="S4981">
        <v>0</v>
      </c>
      <c r="T4981">
        <v>7</v>
      </c>
      <c r="U4981">
        <v>0</v>
      </c>
      <c r="V4981">
        <v>0</v>
      </c>
      <c r="W4981">
        <v>0</v>
      </c>
      <c r="X4981">
        <v>28.026623866395422</v>
      </c>
      <c r="Y4981">
        <v>0</v>
      </c>
      <c r="Z4981">
        <v>8.2593688799357796</v>
      </c>
      <c r="AA4981">
        <v>0</v>
      </c>
      <c r="AB4981">
        <v>15.072026918331021</v>
      </c>
      <c r="AC4981">
        <v>0</v>
      </c>
      <c r="AD4981">
        <v>0</v>
      </c>
      <c r="AE4981">
        <v>51.358019664662223</v>
      </c>
    </row>
    <row r="4982" spans="1:31" x14ac:dyDescent="0.25">
      <c r="A4982">
        <v>2083792</v>
      </c>
      <c r="B4982">
        <v>1</v>
      </c>
      <c r="C4982" t="s">
        <v>80</v>
      </c>
      <c r="D4982" t="s">
        <v>100</v>
      </c>
      <c r="E4982" t="s">
        <v>177</v>
      </c>
      <c r="F4982" t="s">
        <v>14435</v>
      </c>
      <c r="G4982" t="s">
        <v>183</v>
      </c>
      <c r="H4982" t="s">
        <v>143</v>
      </c>
      <c r="I4982" t="s">
        <v>135</v>
      </c>
      <c r="J4982" t="s">
        <v>136</v>
      </c>
      <c r="K4982" t="s">
        <v>137</v>
      </c>
      <c r="L4982" t="s">
        <v>14436</v>
      </c>
      <c r="M4982" t="s">
        <v>14437</v>
      </c>
      <c r="N4982">
        <v>2.128333333</v>
      </c>
      <c r="O4982">
        <v>0</v>
      </c>
      <c r="P4982">
        <v>1</v>
      </c>
      <c r="Q4982">
        <v>0</v>
      </c>
      <c r="R4982">
        <v>0</v>
      </c>
      <c r="S4982">
        <v>0</v>
      </c>
      <c r="T4982">
        <v>0</v>
      </c>
      <c r="U4982">
        <v>0</v>
      </c>
      <c r="V4982">
        <v>0</v>
      </c>
      <c r="W4982">
        <v>0</v>
      </c>
      <c r="X4982">
        <v>0.63192595115941674</v>
      </c>
      <c r="Y4982">
        <v>0</v>
      </c>
      <c r="Z4982">
        <v>0</v>
      </c>
      <c r="AA4982">
        <v>0</v>
      </c>
      <c r="AB4982">
        <v>0</v>
      </c>
      <c r="AC4982">
        <v>0</v>
      </c>
      <c r="AD4982">
        <v>0</v>
      </c>
      <c r="AE4982">
        <v>0.63192595115941674</v>
      </c>
    </row>
    <row r="4983" spans="1:31" x14ac:dyDescent="0.25">
      <c r="A4983">
        <v>2083815</v>
      </c>
      <c r="B4983">
        <v>1</v>
      </c>
      <c r="C4983" t="s">
        <v>80</v>
      </c>
      <c r="D4983" t="s">
        <v>91</v>
      </c>
      <c r="E4983" t="s">
        <v>146</v>
      </c>
      <c r="F4983" t="s">
        <v>438</v>
      </c>
      <c r="G4983" t="s">
        <v>133</v>
      </c>
      <c r="H4983" t="s">
        <v>134</v>
      </c>
      <c r="I4983" t="s">
        <v>135</v>
      </c>
      <c r="J4983" t="s">
        <v>136</v>
      </c>
      <c r="K4983" t="s">
        <v>137</v>
      </c>
      <c r="L4983" t="s">
        <v>14438</v>
      </c>
      <c r="M4983" t="s">
        <v>14439</v>
      </c>
      <c r="N4983">
        <v>1.173333333</v>
      </c>
      <c r="O4983">
        <v>0</v>
      </c>
      <c r="P4983">
        <v>0</v>
      </c>
      <c r="Q4983">
        <v>0</v>
      </c>
      <c r="R4983">
        <v>0</v>
      </c>
      <c r="S4983">
        <v>6</v>
      </c>
      <c r="T4983">
        <v>1</v>
      </c>
      <c r="U4983">
        <v>0</v>
      </c>
      <c r="V4983">
        <v>0</v>
      </c>
      <c r="W4983">
        <v>0</v>
      </c>
      <c r="X4983">
        <v>0</v>
      </c>
      <c r="Y4983">
        <v>0</v>
      </c>
      <c r="Z4983">
        <v>0</v>
      </c>
      <c r="AA4983">
        <v>1462.4691514792205</v>
      </c>
      <c r="AB4983">
        <v>8.6477571919786667E-2</v>
      </c>
      <c r="AC4983">
        <v>0</v>
      </c>
      <c r="AD4983">
        <v>0</v>
      </c>
      <c r="AE4983">
        <v>1462.5556290511404</v>
      </c>
    </row>
    <row r="4984" spans="1:31" x14ac:dyDescent="0.25">
      <c r="A4984">
        <v>2073015</v>
      </c>
      <c r="B4984">
        <v>1</v>
      </c>
      <c r="C4984" t="s">
        <v>81</v>
      </c>
      <c r="D4984" t="s">
        <v>127</v>
      </c>
      <c r="E4984" t="s">
        <v>140</v>
      </c>
      <c r="F4984" t="s">
        <v>8386</v>
      </c>
      <c r="G4984" t="s">
        <v>142</v>
      </c>
      <c r="H4984" t="s">
        <v>143</v>
      </c>
      <c r="I4984" t="s">
        <v>135</v>
      </c>
      <c r="J4984" t="s">
        <v>136</v>
      </c>
      <c r="K4984" t="s">
        <v>137</v>
      </c>
      <c r="L4984" t="s">
        <v>14440</v>
      </c>
      <c r="M4984" t="s">
        <v>14441</v>
      </c>
      <c r="N4984">
        <v>1.611388888</v>
      </c>
      <c r="O4984">
        <v>0</v>
      </c>
      <c r="P4984">
        <v>50</v>
      </c>
      <c r="Q4984">
        <v>0</v>
      </c>
      <c r="R4984">
        <v>8</v>
      </c>
      <c r="S4984">
        <v>0</v>
      </c>
      <c r="T4984">
        <v>4</v>
      </c>
      <c r="U4984">
        <v>0</v>
      </c>
      <c r="V4984">
        <v>0</v>
      </c>
      <c r="W4984">
        <v>0</v>
      </c>
      <c r="X4984">
        <v>16.268363459387032</v>
      </c>
      <c r="Y4984">
        <v>0</v>
      </c>
      <c r="Z4984">
        <v>12.226572240876196</v>
      </c>
      <c r="AA4984">
        <v>0</v>
      </c>
      <c r="AB4984">
        <v>4.5739401878186046</v>
      </c>
      <c r="AC4984">
        <v>0</v>
      </c>
      <c r="AD4984">
        <v>0</v>
      </c>
      <c r="AE4984">
        <v>33.068875888081834</v>
      </c>
    </row>
    <row r="4985" spans="1:31" x14ac:dyDescent="0.25">
      <c r="A4985">
        <v>2083984</v>
      </c>
      <c r="B4985">
        <v>1</v>
      </c>
      <c r="C4985" t="s">
        <v>80</v>
      </c>
      <c r="D4985" t="s">
        <v>84</v>
      </c>
      <c r="E4985" t="s">
        <v>158</v>
      </c>
      <c r="F4985" t="s">
        <v>14442</v>
      </c>
      <c r="G4985" t="s">
        <v>160</v>
      </c>
      <c r="H4985" t="s">
        <v>143</v>
      </c>
      <c r="I4985" t="s">
        <v>135</v>
      </c>
      <c r="J4985" t="s">
        <v>136</v>
      </c>
      <c r="K4985" t="s">
        <v>137</v>
      </c>
      <c r="L4985" t="s">
        <v>14443</v>
      </c>
      <c r="M4985" t="s">
        <v>14444</v>
      </c>
      <c r="N4985">
        <v>1.7836111109999999</v>
      </c>
      <c r="O4985">
        <v>0</v>
      </c>
      <c r="P4985">
        <v>127</v>
      </c>
      <c r="Q4985">
        <v>0</v>
      </c>
      <c r="R4985">
        <v>0</v>
      </c>
      <c r="S4985">
        <v>0</v>
      </c>
      <c r="T4985">
        <v>6</v>
      </c>
      <c r="U4985">
        <v>0</v>
      </c>
      <c r="V4985">
        <v>0</v>
      </c>
      <c r="W4985">
        <v>0</v>
      </c>
      <c r="X4985">
        <v>70.168657703813153</v>
      </c>
      <c r="Y4985">
        <v>0</v>
      </c>
      <c r="Z4985">
        <v>0</v>
      </c>
      <c r="AA4985">
        <v>0</v>
      </c>
      <c r="AB4985">
        <v>6.4745544833310493</v>
      </c>
      <c r="AC4985">
        <v>0</v>
      </c>
      <c r="AD4985">
        <v>0</v>
      </c>
      <c r="AE4985">
        <v>76.643212187144201</v>
      </c>
    </row>
    <row r="4986" spans="1:31" x14ac:dyDescent="0.25">
      <c r="A4986">
        <v>2083723</v>
      </c>
      <c r="B4986">
        <v>1</v>
      </c>
      <c r="C4986" t="s">
        <v>81</v>
      </c>
      <c r="D4986" t="s">
        <v>113</v>
      </c>
      <c r="E4986" t="s">
        <v>146</v>
      </c>
      <c r="F4986" t="s">
        <v>4057</v>
      </c>
      <c r="G4986" t="s">
        <v>133</v>
      </c>
      <c r="H4986" t="s">
        <v>134</v>
      </c>
      <c r="I4986" t="s">
        <v>135</v>
      </c>
      <c r="J4986" t="s">
        <v>136</v>
      </c>
      <c r="K4986" t="s">
        <v>137</v>
      </c>
      <c r="L4986" t="s">
        <v>14445</v>
      </c>
      <c r="M4986" t="s">
        <v>14446</v>
      </c>
      <c r="N4986">
        <v>0.11333333299999999</v>
      </c>
      <c r="O4986">
        <v>2</v>
      </c>
      <c r="P4986">
        <v>2518</v>
      </c>
      <c r="Q4986">
        <v>42</v>
      </c>
      <c r="R4986">
        <v>728</v>
      </c>
      <c r="S4986">
        <v>9</v>
      </c>
      <c r="T4986">
        <v>157</v>
      </c>
      <c r="U4986">
        <v>0</v>
      </c>
      <c r="V4986">
        <v>2</v>
      </c>
      <c r="W4986">
        <v>9.6129110663253331E-2</v>
      </c>
      <c r="X4986">
        <v>53.905579933634094</v>
      </c>
      <c r="Y4986">
        <v>4.0392495007120859</v>
      </c>
      <c r="Z4986">
        <v>46.97160747831974</v>
      </c>
      <c r="AA4986">
        <v>16.007276549746642</v>
      </c>
      <c r="AB4986">
        <v>11.325254752799333</v>
      </c>
      <c r="AC4986">
        <v>0</v>
      </c>
      <c r="AD4986">
        <v>0.15707447766061333</v>
      </c>
      <c r="AE4986">
        <v>132.50217180353579</v>
      </c>
    </row>
    <row r="4987" spans="1:31" x14ac:dyDescent="0.25">
      <c r="A4987">
        <v>2073407</v>
      </c>
      <c r="B4987">
        <v>1</v>
      </c>
      <c r="C4987" t="s">
        <v>80</v>
      </c>
      <c r="D4987" t="s">
        <v>84</v>
      </c>
      <c r="E4987" t="s">
        <v>177</v>
      </c>
      <c r="F4987" t="s">
        <v>14447</v>
      </c>
      <c r="G4987" t="s">
        <v>196</v>
      </c>
      <c r="H4987" t="s">
        <v>143</v>
      </c>
      <c r="I4987" t="s">
        <v>135</v>
      </c>
      <c r="J4987" t="s">
        <v>136</v>
      </c>
      <c r="K4987" t="s">
        <v>137</v>
      </c>
      <c r="L4987" t="s">
        <v>14448</v>
      </c>
      <c r="M4987" t="s">
        <v>14449</v>
      </c>
      <c r="N4987">
        <v>3.4419444440000002</v>
      </c>
      <c r="O4987">
        <v>0</v>
      </c>
      <c r="P4987">
        <v>3</v>
      </c>
      <c r="Q4987">
        <v>0</v>
      </c>
      <c r="R4987">
        <v>0</v>
      </c>
      <c r="S4987">
        <v>0</v>
      </c>
      <c r="T4987">
        <v>1</v>
      </c>
      <c r="U4987">
        <v>0</v>
      </c>
      <c r="V4987">
        <v>0</v>
      </c>
      <c r="W4987">
        <v>0</v>
      </c>
      <c r="X4987">
        <v>3.7592712483357609</v>
      </c>
      <c r="Y4987">
        <v>0</v>
      </c>
      <c r="Z4987">
        <v>0</v>
      </c>
      <c r="AA4987">
        <v>0</v>
      </c>
      <c r="AB4987">
        <v>3.5828297646284426</v>
      </c>
      <c r="AC4987">
        <v>0</v>
      </c>
      <c r="AD4987">
        <v>0</v>
      </c>
      <c r="AE4987">
        <v>7.3421010129642035</v>
      </c>
    </row>
    <row r="4988" spans="1:31" x14ac:dyDescent="0.25">
      <c r="A4988">
        <v>2073444</v>
      </c>
      <c r="B4988">
        <v>1</v>
      </c>
      <c r="C4988" t="s">
        <v>80</v>
      </c>
      <c r="D4988" t="s">
        <v>103</v>
      </c>
      <c r="E4988" t="s">
        <v>177</v>
      </c>
      <c r="F4988" t="s">
        <v>14450</v>
      </c>
      <c r="G4988" t="s">
        <v>179</v>
      </c>
      <c r="H4988" t="s">
        <v>143</v>
      </c>
      <c r="I4988" t="s">
        <v>135</v>
      </c>
      <c r="J4988" t="s">
        <v>136</v>
      </c>
      <c r="K4988" t="s">
        <v>137</v>
      </c>
      <c r="L4988" t="s">
        <v>14451</v>
      </c>
      <c r="M4988" t="s">
        <v>14452</v>
      </c>
      <c r="N4988">
        <v>4.4819444439999998</v>
      </c>
      <c r="O4988">
        <v>0</v>
      </c>
      <c r="P4988">
        <v>16</v>
      </c>
      <c r="Q4988">
        <v>0</v>
      </c>
      <c r="R4988">
        <v>0</v>
      </c>
      <c r="S4988">
        <v>0</v>
      </c>
      <c r="T4988">
        <v>0</v>
      </c>
      <c r="U4988">
        <v>0</v>
      </c>
      <c r="V4988">
        <v>0</v>
      </c>
      <c r="W4988">
        <v>0</v>
      </c>
      <c r="X4988">
        <v>14.889800966654994</v>
      </c>
      <c r="Y4988">
        <v>0</v>
      </c>
      <c r="Z4988">
        <v>0</v>
      </c>
      <c r="AA4988">
        <v>0</v>
      </c>
      <c r="AB4988">
        <v>0</v>
      </c>
      <c r="AC4988">
        <v>0</v>
      </c>
      <c r="AD4988">
        <v>0</v>
      </c>
      <c r="AE4988">
        <v>14.889800966654994</v>
      </c>
    </row>
    <row r="4989" spans="1:31" x14ac:dyDescent="0.25">
      <c r="A4989">
        <v>2083609</v>
      </c>
      <c r="B4989">
        <v>1</v>
      </c>
      <c r="C4989" t="s">
        <v>80</v>
      </c>
      <c r="D4989" t="s">
        <v>86</v>
      </c>
      <c r="E4989" t="s">
        <v>158</v>
      </c>
      <c r="F4989" t="s">
        <v>14453</v>
      </c>
      <c r="G4989" t="s">
        <v>160</v>
      </c>
      <c r="H4989" t="s">
        <v>143</v>
      </c>
      <c r="I4989" t="s">
        <v>135</v>
      </c>
      <c r="J4989" t="s">
        <v>136</v>
      </c>
      <c r="K4989" t="s">
        <v>137</v>
      </c>
      <c r="L4989" t="s">
        <v>14454</v>
      </c>
      <c r="M4989" t="s">
        <v>14455</v>
      </c>
      <c r="N4989">
        <v>4.1977777769999998</v>
      </c>
      <c r="O4989">
        <v>0</v>
      </c>
      <c r="P4989">
        <v>46</v>
      </c>
      <c r="Q4989">
        <v>0</v>
      </c>
      <c r="R4989">
        <v>0</v>
      </c>
      <c r="S4989">
        <v>0</v>
      </c>
      <c r="T4989">
        <v>6</v>
      </c>
      <c r="U4989">
        <v>0</v>
      </c>
      <c r="V4989">
        <v>0</v>
      </c>
      <c r="W4989">
        <v>0</v>
      </c>
      <c r="X4989">
        <v>89.525700722231207</v>
      </c>
      <c r="Y4989">
        <v>0</v>
      </c>
      <c r="Z4989">
        <v>0</v>
      </c>
      <c r="AA4989">
        <v>0</v>
      </c>
      <c r="AB4989">
        <v>135.59800651226828</v>
      </c>
      <c r="AC4989">
        <v>0</v>
      </c>
      <c r="AD4989">
        <v>0</v>
      </c>
      <c r="AE4989">
        <v>225.12370723449948</v>
      </c>
    </row>
    <row r="4990" spans="1:31" x14ac:dyDescent="0.25">
      <c r="A4990">
        <v>2073553</v>
      </c>
      <c r="B4990">
        <v>1</v>
      </c>
      <c r="C4990" t="s">
        <v>80</v>
      </c>
      <c r="D4990" t="s">
        <v>89</v>
      </c>
      <c r="E4990" t="s">
        <v>146</v>
      </c>
      <c r="F4990" t="s">
        <v>7444</v>
      </c>
      <c r="G4990" t="s">
        <v>13414</v>
      </c>
      <c r="H4990" t="s">
        <v>134</v>
      </c>
      <c r="I4990" t="s">
        <v>135</v>
      </c>
      <c r="J4990" t="s">
        <v>136</v>
      </c>
      <c r="K4990" t="s">
        <v>137</v>
      </c>
      <c r="L4990" t="s">
        <v>14456</v>
      </c>
      <c r="M4990" t="s">
        <v>14457</v>
      </c>
      <c r="N4990">
        <v>2.5761111109999999</v>
      </c>
      <c r="O4990">
        <v>1</v>
      </c>
      <c r="P4990">
        <v>272</v>
      </c>
      <c r="Q4990">
        <v>1</v>
      </c>
      <c r="R4990">
        <v>51</v>
      </c>
      <c r="S4990">
        <v>1</v>
      </c>
      <c r="T4990">
        <v>138</v>
      </c>
      <c r="U4990">
        <v>0</v>
      </c>
      <c r="V4990">
        <v>0</v>
      </c>
      <c r="W4990">
        <v>8.9881997093272297</v>
      </c>
      <c r="X4990">
        <v>253.54373079256325</v>
      </c>
      <c r="Y4990">
        <v>11.553695414891644</v>
      </c>
      <c r="Z4990">
        <v>61.891012260487756</v>
      </c>
      <c r="AA4990">
        <v>1.1713352739214766</v>
      </c>
      <c r="AB4990">
        <v>432.05474782946391</v>
      </c>
      <c r="AC4990">
        <v>0</v>
      </c>
      <c r="AD4990">
        <v>0</v>
      </c>
      <c r="AE4990">
        <v>769.20272128065528</v>
      </c>
    </row>
    <row r="4991" spans="1:31" x14ac:dyDescent="0.25">
      <c r="A4991">
        <v>2073244</v>
      </c>
      <c r="B4991">
        <v>1</v>
      </c>
      <c r="C4991" t="s">
        <v>80</v>
      </c>
      <c r="D4991" t="s">
        <v>93</v>
      </c>
      <c r="E4991" t="s">
        <v>131</v>
      </c>
      <c r="F4991" t="s">
        <v>14458</v>
      </c>
      <c r="G4991" t="s">
        <v>133</v>
      </c>
      <c r="H4991" t="s">
        <v>134</v>
      </c>
      <c r="I4991" t="s">
        <v>135</v>
      </c>
      <c r="J4991" t="s">
        <v>136</v>
      </c>
      <c r="K4991" t="s">
        <v>137</v>
      </c>
      <c r="L4991" t="s">
        <v>14459</v>
      </c>
      <c r="M4991" t="s">
        <v>14460</v>
      </c>
      <c r="N4991">
        <v>2.301388888</v>
      </c>
      <c r="O4991">
        <v>2</v>
      </c>
      <c r="P4991">
        <v>347</v>
      </c>
      <c r="Q4991">
        <v>19</v>
      </c>
      <c r="R4991">
        <v>70</v>
      </c>
      <c r="S4991">
        <v>5</v>
      </c>
      <c r="T4991">
        <v>72</v>
      </c>
      <c r="U4991">
        <v>0</v>
      </c>
      <c r="V4991">
        <v>0</v>
      </c>
      <c r="W4991">
        <v>2.3964280532993252</v>
      </c>
      <c r="X4991">
        <v>199.22012807276795</v>
      </c>
      <c r="Y4991">
        <v>270.37093033022643</v>
      </c>
      <c r="Z4991">
        <v>797.89679915782108</v>
      </c>
      <c r="AA4991">
        <v>11.570003561327127</v>
      </c>
      <c r="AB4991">
        <v>296.0774456822802</v>
      </c>
      <c r="AC4991">
        <v>0</v>
      </c>
      <c r="AD4991">
        <v>0</v>
      </c>
      <c r="AE4991">
        <v>1577.5317348577223</v>
      </c>
    </row>
    <row r="4992" spans="1:31" x14ac:dyDescent="0.25">
      <c r="A4992">
        <v>2083663</v>
      </c>
      <c r="B4992">
        <v>1</v>
      </c>
      <c r="C4992" t="s">
        <v>81</v>
      </c>
      <c r="D4992" t="s">
        <v>118</v>
      </c>
      <c r="E4992" t="s">
        <v>169</v>
      </c>
      <c r="F4992" t="s">
        <v>6815</v>
      </c>
      <c r="G4992" t="s">
        <v>464</v>
      </c>
      <c r="H4992" t="s">
        <v>134</v>
      </c>
      <c r="I4992" t="s">
        <v>135</v>
      </c>
      <c r="J4992" t="s">
        <v>136</v>
      </c>
      <c r="K4992" t="s">
        <v>137</v>
      </c>
      <c r="L4992" t="s">
        <v>14097</v>
      </c>
      <c r="M4992" t="s">
        <v>14461</v>
      </c>
      <c r="N4992">
        <v>1.6913888880000001</v>
      </c>
      <c r="O4992">
        <v>0</v>
      </c>
      <c r="P4992">
        <v>19</v>
      </c>
      <c r="Q4992">
        <v>8</v>
      </c>
      <c r="R4992">
        <v>53</v>
      </c>
      <c r="S4992">
        <v>0</v>
      </c>
      <c r="T4992">
        <v>2</v>
      </c>
      <c r="U4992">
        <v>1</v>
      </c>
      <c r="V4992">
        <v>0</v>
      </c>
      <c r="W4992">
        <v>0</v>
      </c>
      <c r="X4992">
        <v>6.2439597710016175</v>
      </c>
      <c r="Y4992">
        <v>34.078028808282319</v>
      </c>
      <c r="Z4992">
        <v>171.84765630804051</v>
      </c>
      <c r="AA4992">
        <v>0</v>
      </c>
      <c r="AB4992">
        <v>1.2050487118643827</v>
      </c>
      <c r="AC4992">
        <v>25.112171863442047</v>
      </c>
      <c r="AD4992">
        <v>0</v>
      </c>
      <c r="AE4992">
        <v>238.4868654626309</v>
      </c>
    </row>
    <row r="4993" spans="1:31" x14ac:dyDescent="0.25">
      <c r="A4993">
        <v>2084244</v>
      </c>
      <c r="B4993">
        <v>1</v>
      </c>
      <c r="C4993" t="s">
        <v>81</v>
      </c>
      <c r="D4993" t="s">
        <v>118</v>
      </c>
      <c r="E4993" t="s">
        <v>131</v>
      </c>
      <c r="F4993" t="s">
        <v>14462</v>
      </c>
      <c r="G4993" t="s">
        <v>133</v>
      </c>
      <c r="H4993" t="s">
        <v>134</v>
      </c>
      <c r="I4993" t="s">
        <v>259</v>
      </c>
      <c r="J4993" t="s">
        <v>136</v>
      </c>
      <c r="K4993" t="s">
        <v>137</v>
      </c>
      <c r="L4993" t="s">
        <v>14463</v>
      </c>
      <c r="M4993" t="s">
        <v>14464</v>
      </c>
      <c r="N4993">
        <v>1.9444444000000002E-2</v>
      </c>
      <c r="O4993">
        <v>0</v>
      </c>
      <c r="P4993">
        <v>331</v>
      </c>
      <c r="Q4993">
        <v>13</v>
      </c>
      <c r="R4993">
        <v>31</v>
      </c>
      <c r="S4993">
        <v>3</v>
      </c>
      <c r="T4993">
        <v>22</v>
      </c>
      <c r="U4993">
        <v>5</v>
      </c>
      <c r="V4993">
        <v>0</v>
      </c>
      <c r="W4993">
        <v>0</v>
      </c>
      <c r="X4993">
        <v>1.2923458313430405</v>
      </c>
      <c r="Y4993">
        <v>0.40380884525483057</v>
      </c>
      <c r="Z4993">
        <v>0.57823786143328326</v>
      </c>
      <c r="AA4993">
        <v>0.242359058280325</v>
      </c>
      <c r="AB4993">
        <v>0.26160285909747505</v>
      </c>
      <c r="AC4993">
        <v>7.4676970054443759</v>
      </c>
      <c r="AD4993">
        <v>0</v>
      </c>
      <c r="AE4993">
        <v>10.24605146085333</v>
      </c>
    </row>
    <row r="4994" spans="1:31" x14ac:dyDescent="0.25">
      <c r="A4994">
        <v>2073513</v>
      </c>
      <c r="B4994">
        <v>1</v>
      </c>
      <c r="C4994" t="s">
        <v>80</v>
      </c>
      <c r="D4994" t="s">
        <v>82</v>
      </c>
      <c r="E4994" t="s">
        <v>177</v>
      </c>
      <c r="F4994" t="s">
        <v>14465</v>
      </c>
      <c r="G4994" t="s">
        <v>183</v>
      </c>
      <c r="H4994" t="s">
        <v>143</v>
      </c>
      <c r="I4994" t="s">
        <v>135</v>
      </c>
      <c r="J4994" t="s">
        <v>136</v>
      </c>
      <c r="K4994" t="s">
        <v>137</v>
      </c>
      <c r="L4994" t="s">
        <v>14466</v>
      </c>
      <c r="M4994" t="s">
        <v>14467</v>
      </c>
      <c r="N4994">
        <v>3.0433333330000001</v>
      </c>
      <c r="O4994">
        <v>0</v>
      </c>
      <c r="P4994">
        <v>1</v>
      </c>
      <c r="Q4994">
        <v>0</v>
      </c>
      <c r="R4994">
        <v>0</v>
      </c>
      <c r="S4994">
        <v>0</v>
      </c>
      <c r="T4994">
        <v>0</v>
      </c>
      <c r="U4994">
        <v>0</v>
      </c>
      <c r="V4994">
        <v>0</v>
      </c>
      <c r="W4994">
        <v>0</v>
      </c>
      <c r="X4994">
        <v>0.55615671034106007</v>
      </c>
      <c r="Y4994">
        <v>0</v>
      </c>
      <c r="Z4994">
        <v>0</v>
      </c>
      <c r="AA4994">
        <v>0</v>
      </c>
      <c r="AB4994">
        <v>0</v>
      </c>
      <c r="AC4994">
        <v>0</v>
      </c>
      <c r="AD4994">
        <v>0</v>
      </c>
      <c r="AE4994">
        <v>0.55615671034106007</v>
      </c>
    </row>
    <row r="4995" spans="1:31" x14ac:dyDescent="0.25">
      <c r="A4995">
        <v>2073121</v>
      </c>
      <c r="B4995">
        <v>1</v>
      </c>
      <c r="C4995" t="s">
        <v>80</v>
      </c>
      <c r="D4995" t="s">
        <v>96</v>
      </c>
      <c r="E4995" t="s">
        <v>295</v>
      </c>
      <c r="F4995" t="s">
        <v>7948</v>
      </c>
      <c r="G4995" t="s">
        <v>154</v>
      </c>
      <c r="H4995" t="s">
        <v>134</v>
      </c>
      <c r="I4995" t="s">
        <v>135</v>
      </c>
      <c r="J4995" t="s">
        <v>136</v>
      </c>
      <c r="K4995" t="s">
        <v>155</v>
      </c>
      <c r="L4995" t="s">
        <v>14468</v>
      </c>
      <c r="M4995" t="s">
        <v>14469</v>
      </c>
      <c r="N4995">
        <v>2.1380555550000002</v>
      </c>
      <c r="O4995">
        <v>0</v>
      </c>
      <c r="P4995">
        <v>258</v>
      </c>
      <c r="Q4995">
        <v>14</v>
      </c>
      <c r="R4995">
        <v>21</v>
      </c>
      <c r="S4995">
        <v>19</v>
      </c>
      <c r="T4995">
        <v>28</v>
      </c>
      <c r="U4995">
        <v>5</v>
      </c>
      <c r="V4995">
        <v>0</v>
      </c>
      <c r="W4995">
        <v>0</v>
      </c>
      <c r="X4995">
        <v>172.99878251394159</v>
      </c>
      <c r="Y4995">
        <v>19.009748700091276</v>
      </c>
      <c r="Z4995">
        <v>23.231230316570723</v>
      </c>
      <c r="AA4995">
        <v>229.40636589437656</v>
      </c>
      <c r="AB4995">
        <v>35.942286528002526</v>
      </c>
      <c r="AC4995">
        <v>1360.879465359563</v>
      </c>
      <c r="AD4995">
        <v>0</v>
      </c>
      <c r="AE4995">
        <v>1841.4678793125456</v>
      </c>
    </row>
    <row r="4996" spans="1:31" x14ac:dyDescent="0.25">
      <c r="A4996">
        <v>2073075</v>
      </c>
      <c r="B4996">
        <v>1</v>
      </c>
      <c r="C4996" t="s">
        <v>81</v>
      </c>
      <c r="D4996" t="s">
        <v>115</v>
      </c>
      <c r="E4996" t="s">
        <v>146</v>
      </c>
      <c r="F4996" t="s">
        <v>8643</v>
      </c>
      <c r="G4996" t="s">
        <v>273</v>
      </c>
      <c r="H4996" t="s">
        <v>134</v>
      </c>
      <c r="I4996" t="s">
        <v>135</v>
      </c>
      <c r="J4996" t="s">
        <v>136</v>
      </c>
      <c r="K4996" t="s">
        <v>155</v>
      </c>
      <c r="L4996" t="s">
        <v>14470</v>
      </c>
      <c r="M4996" t="s">
        <v>14471</v>
      </c>
      <c r="N4996">
        <v>6.8863888879999999</v>
      </c>
      <c r="O4996">
        <v>0</v>
      </c>
      <c r="P4996">
        <v>2930</v>
      </c>
      <c r="Q4996">
        <v>6</v>
      </c>
      <c r="R4996">
        <v>166</v>
      </c>
      <c r="S4996">
        <v>6</v>
      </c>
      <c r="T4996">
        <v>203</v>
      </c>
      <c r="U4996">
        <v>1</v>
      </c>
      <c r="V4996">
        <v>1</v>
      </c>
      <c r="W4996">
        <v>0</v>
      </c>
      <c r="X4996">
        <v>2393.7732344570136</v>
      </c>
      <c r="Y4996">
        <v>157.71899651840607</v>
      </c>
      <c r="Z4996">
        <v>494.1136583199218</v>
      </c>
      <c r="AA4996">
        <v>223.2092776613064</v>
      </c>
      <c r="AB4996">
        <v>464.78355763702382</v>
      </c>
      <c r="AC4996">
        <v>88.015839139572222</v>
      </c>
      <c r="AD4996">
        <v>5.5609935410355013E-2</v>
      </c>
      <c r="AE4996">
        <v>3821.6701736686541</v>
      </c>
    </row>
    <row r="4997" spans="1:31" x14ac:dyDescent="0.25">
      <c r="A4997">
        <v>2083855</v>
      </c>
      <c r="B4997">
        <v>1</v>
      </c>
      <c r="C4997" t="s">
        <v>80</v>
      </c>
      <c r="D4997" t="s">
        <v>89</v>
      </c>
      <c r="E4997" t="s">
        <v>505</v>
      </c>
      <c r="F4997" t="s">
        <v>14472</v>
      </c>
      <c r="G4997" t="s">
        <v>569</v>
      </c>
      <c r="H4997" t="s">
        <v>143</v>
      </c>
      <c r="I4997" t="s">
        <v>135</v>
      </c>
      <c r="J4997" t="s">
        <v>136</v>
      </c>
      <c r="K4997" t="s">
        <v>137</v>
      </c>
      <c r="L4997" t="s">
        <v>14473</v>
      </c>
      <c r="M4997" t="s">
        <v>14474</v>
      </c>
      <c r="N4997">
        <v>2.1419444439999999</v>
      </c>
      <c r="O4997">
        <v>0</v>
      </c>
      <c r="P4997">
        <v>26</v>
      </c>
      <c r="Q4997">
        <v>0</v>
      </c>
      <c r="R4997">
        <v>0</v>
      </c>
      <c r="S4997">
        <v>0</v>
      </c>
      <c r="T4997">
        <v>3</v>
      </c>
      <c r="U4997">
        <v>0</v>
      </c>
      <c r="V4997">
        <v>0</v>
      </c>
      <c r="W4997">
        <v>0</v>
      </c>
      <c r="X4997">
        <v>29.393701892312166</v>
      </c>
      <c r="Y4997">
        <v>0</v>
      </c>
      <c r="Z4997">
        <v>0</v>
      </c>
      <c r="AA4997">
        <v>0</v>
      </c>
      <c r="AB4997">
        <v>6.1434482602061644</v>
      </c>
      <c r="AC4997">
        <v>0</v>
      </c>
      <c r="AD4997">
        <v>0</v>
      </c>
      <c r="AE4997">
        <v>35.537150152518329</v>
      </c>
    </row>
    <row r="4998" spans="1:31" x14ac:dyDescent="0.25">
      <c r="A4998">
        <v>2073576</v>
      </c>
      <c r="B4998">
        <v>1</v>
      </c>
      <c r="C4998" t="s">
        <v>80</v>
      </c>
      <c r="D4998" t="s">
        <v>84</v>
      </c>
      <c r="E4998" t="s">
        <v>177</v>
      </c>
      <c r="F4998" t="s">
        <v>14475</v>
      </c>
      <c r="G4998" t="s">
        <v>183</v>
      </c>
      <c r="H4998" t="s">
        <v>143</v>
      </c>
      <c r="I4998" t="s">
        <v>135</v>
      </c>
      <c r="J4998" t="s">
        <v>136</v>
      </c>
      <c r="K4998" t="s">
        <v>137</v>
      </c>
      <c r="L4998" t="s">
        <v>14476</v>
      </c>
      <c r="M4998" t="s">
        <v>14477</v>
      </c>
      <c r="N4998">
        <v>1.6883333330000001</v>
      </c>
      <c r="O4998">
        <v>0</v>
      </c>
      <c r="P4998">
        <v>4</v>
      </c>
      <c r="Q4998">
        <v>0</v>
      </c>
      <c r="R4998">
        <v>0</v>
      </c>
      <c r="S4998">
        <v>0</v>
      </c>
      <c r="T4998">
        <v>0</v>
      </c>
      <c r="U4998">
        <v>0</v>
      </c>
      <c r="V4998">
        <v>0</v>
      </c>
      <c r="W4998">
        <v>0</v>
      </c>
      <c r="X4998">
        <v>0.8229214188251236</v>
      </c>
      <c r="Y4998">
        <v>0</v>
      </c>
      <c r="Z4998">
        <v>0</v>
      </c>
      <c r="AA4998">
        <v>0</v>
      </c>
      <c r="AB4998">
        <v>0</v>
      </c>
      <c r="AC4998">
        <v>0</v>
      </c>
      <c r="AD4998">
        <v>0</v>
      </c>
      <c r="AE4998">
        <v>0.8229214188251236</v>
      </c>
    </row>
    <row r="4999" spans="1:31" x14ac:dyDescent="0.25">
      <c r="A4999">
        <v>2084047</v>
      </c>
      <c r="B4999">
        <v>1</v>
      </c>
      <c r="C4999" t="s">
        <v>80</v>
      </c>
      <c r="D4999" t="s">
        <v>107</v>
      </c>
      <c r="E4999" t="s">
        <v>177</v>
      </c>
      <c r="F4999" t="s">
        <v>14478</v>
      </c>
      <c r="G4999" t="s">
        <v>196</v>
      </c>
      <c r="H4999" t="s">
        <v>143</v>
      </c>
      <c r="I4999" t="s">
        <v>135</v>
      </c>
      <c r="J4999" t="s">
        <v>136</v>
      </c>
      <c r="K4999" t="s">
        <v>137</v>
      </c>
      <c r="L4999" t="s">
        <v>14479</v>
      </c>
      <c r="M4999" t="s">
        <v>14480</v>
      </c>
      <c r="N4999">
        <v>6.659444444</v>
      </c>
      <c r="O4999">
        <v>0</v>
      </c>
      <c r="P4999">
        <v>1</v>
      </c>
      <c r="Q4999">
        <v>0</v>
      </c>
      <c r="R4999">
        <v>0</v>
      </c>
      <c r="S4999">
        <v>0</v>
      </c>
      <c r="T4999">
        <v>0</v>
      </c>
      <c r="U4999">
        <v>0</v>
      </c>
      <c r="V4999">
        <v>0</v>
      </c>
      <c r="W4999">
        <v>0</v>
      </c>
      <c r="X4999">
        <v>0.70559102567185783</v>
      </c>
      <c r="Y4999">
        <v>0</v>
      </c>
      <c r="Z4999">
        <v>0</v>
      </c>
      <c r="AA4999">
        <v>0</v>
      </c>
      <c r="AB4999">
        <v>0</v>
      </c>
      <c r="AC4999">
        <v>0</v>
      </c>
      <c r="AD4999">
        <v>0</v>
      </c>
      <c r="AE4999">
        <v>0.70559102567185783</v>
      </c>
    </row>
    <row r="5000" spans="1:31" x14ac:dyDescent="0.25">
      <c r="A5000">
        <v>2084098</v>
      </c>
      <c r="B5000">
        <v>1</v>
      </c>
      <c r="C5000" t="s">
        <v>80</v>
      </c>
      <c r="D5000" t="s">
        <v>93</v>
      </c>
      <c r="E5000" t="s">
        <v>146</v>
      </c>
      <c r="F5000" t="s">
        <v>2783</v>
      </c>
      <c r="G5000" t="s">
        <v>133</v>
      </c>
      <c r="H5000" t="s">
        <v>134</v>
      </c>
      <c r="I5000" t="s">
        <v>135</v>
      </c>
      <c r="J5000" t="s">
        <v>136</v>
      </c>
      <c r="K5000" t="s">
        <v>137</v>
      </c>
      <c r="L5000" t="s">
        <v>14481</v>
      </c>
      <c r="M5000" t="s">
        <v>14482</v>
      </c>
      <c r="N5000">
        <v>0.648888888</v>
      </c>
      <c r="O5000">
        <v>0</v>
      </c>
      <c r="P5000">
        <v>147</v>
      </c>
      <c r="Q5000">
        <v>5</v>
      </c>
      <c r="R5000">
        <v>70</v>
      </c>
      <c r="S5000">
        <v>6</v>
      </c>
      <c r="T5000">
        <v>38</v>
      </c>
      <c r="U5000">
        <v>0</v>
      </c>
      <c r="V5000">
        <v>0</v>
      </c>
      <c r="W5000">
        <v>0</v>
      </c>
      <c r="X5000">
        <v>21.241586613444348</v>
      </c>
      <c r="Y5000">
        <v>2.4473183858748331</v>
      </c>
      <c r="Z5000">
        <v>131.61652087229001</v>
      </c>
      <c r="AA5000">
        <v>16.871750612385718</v>
      </c>
      <c r="AB5000">
        <v>31.174555000767356</v>
      </c>
      <c r="AC5000">
        <v>0</v>
      </c>
      <c r="AD5000">
        <v>0</v>
      </c>
      <c r="AE5000">
        <v>203.35173148476227</v>
      </c>
    </row>
    <row r="5001" spans="1:31" x14ac:dyDescent="0.25">
      <c r="A5001">
        <v>2073192</v>
      </c>
      <c r="B5001">
        <v>1</v>
      </c>
      <c r="C5001" t="s">
        <v>80</v>
      </c>
      <c r="D5001" t="s">
        <v>82</v>
      </c>
      <c r="E5001" t="s">
        <v>177</v>
      </c>
      <c r="F5001" t="s">
        <v>14483</v>
      </c>
      <c r="G5001" t="s">
        <v>183</v>
      </c>
      <c r="H5001" t="s">
        <v>143</v>
      </c>
      <c r="I5001" t="s">
        <v>135</v>
      </c>
      <c r="J5001" t="s">
        <v>136</v>
      </c>
      <c r="K5001" t="s">
        <v>137</v>
      </c>
      <c r="L5001" t="s">
        <v>14484</v>
      </c>
      <c r="M5001" t="s">
        <v>14485</v>
      </c>
      <c r="N5001">
        <v>1.4708333330000001</v>
      </c>
      <c r="O5001">
        <v>0</v>
      </c>
      <c r="P5001">
        <v>0</v>
      </c>
      <c r="Q5001">
        <v>0</v>
      </c>
      <c r="R5001">
        <v>0</v>
      </c>
      <c r="S5001">
        <v>0</v>
      </c>
      <c r="T5001">
        <v>1</v>
      </c>
      <c r="U5001">
        <v>0</v>
      </c>
      <c r="V5001">
        <v>0</v>
      </c>
      <c r="W5001">
        <v>0</v>
      </c>
      <c r="X5001">
        <v>0</v>
      </c>
      <c r="Y5001">
        <v>0</v>
      </c>
      <c r="Z5001">
        <v>0</v>
      </c>
      <c r="AA5001">
        <v>0</v>
      </c>
      <c r="AB5001">
        <v>8.5336559325933177</v>
      </c>
      <c r="AC5001">
        <v>0</v>
      </c>
      <c r="AD5001">
        <v>0</v>
      </c>
      <c r="AE5001">
        <v>8.5336559325933177</v>
      </c>
    </row>
    <row r="5002" spans="1:31" x14ac:dyDescent="0.25">
      <c r="A5002">
        <v>2084161</v>
      </c>
      <c r="B5002">
        <v>1</v>
      </c>
      <c r="C5002" t="s">
        <v>81</v>
      </c>
      <c r="D5002" t="s">
        <v>122</v>
      </c>
      <c r="E5002" t="s">
        <v>140</v>
      </c>
      <c r="F5002" t="s">
        <v>14486</v>
      </c>
      <c r="G5002" t="s">
        <v>621</v>
      </c>
      <c r="H5002" t="s">
        <v>143</v>
      </c>
      <c r="I5002" t="s">
        <v>135</v>
      </c>
      <c r="J5002" t="s">
        <v>136</v>
      </c>
      <c r="K5002" t="s">
        <v>137</v>
      </c>
      <c r="L5002" t="s">
        <v>14487</v>
      </c>
      <c r="M5002" t="s">
        <v>14488</v>
      </c>
      <c r="N5002">
        <v>5</v>
      </c>
      <c r="O5002">
        <v>0</v>
      </c>
      <c r="P5002">
        <v>235</v>
      </c>
      <c r="Q5002">
        <v>0</v>
      </c>
      <c r="R5002">
        <v>0</v>
      </c>
      <c r="S5002">
        <v>0</v>
      </c>
      <c r="T5002">
        <v>1</v>
      </c>
      <c r="U5002">
        <v>0</v>
      </c>
      <c r="V5002">
        <v>0</v>
      </c>
      <c r="W5002">
        <v>0</v>
      </c>
      <c r="X5002">
        <v>170.53312497523936</v>
      </c>
      <c r="Y5002">
        <v>0</v>
      </c>
      <c r="Z5002">
        <v>0</v>
      </c>
      <c r="AA5002">
        <v>0</v>
      </c>
      <c r="AB5002">
        <v>0</v>
      </c>
      <c r="AC5002">
        <v>0</v>
      </c>
      <c r="AD5002">
        <v>0</v>
      </c>
      <c r="AE5002">
        <v>170.53312497523936</v>
      </c>
    </row>
    <row r="5003" spans="1:31" x14ac:dyDescent="0.25">
      <c r="A5003">
        <v>2083769</v>
      </c>
      <c r="B5003">
        <v>1</v>
      </c>
      <c r="C5003" t="s">
        <v>80</v>
      </c>
      <c r="D5003" t="s">
        <v>94</v>
      </c>
      <c r="E5003" t="s">
        <v>158</v>
      </c>
      <c r="F5003" t="s">
        <v>14489</v>
      </c>
      <c r="G5003" t="s">
        <v>160</v>
      </c>
      <c r="H5003" t="s">
        <v>143</v>
      </c>
      <c r="I5003" t="s">
        <v>135</v>
      </c>
      <c r="J5003" t="s">
        <v>136</v>
      </c>
      <c r="K5003" t="s">
        <v>137</v>
      </c>
      <c r="L5003" t="s">
        <v>14490</v>
      </c>
      <c r="M5003" t="s">
        <v>14491</v>
      </c>
      <c r="N5003">
        <v>3.8774999999999999</v>
      </c>
      <c r="O5003">
        <v>0</v>
      </c>
      <c r="P5003">
        <v>0</v>
      </c>
      <c r="Q5003">
        <v>0</v>
      </c>
      <c r="R5003">
        <v>1</v>
      </c>
      <c r="S5003">
        <v>0</v>
      </c>
      <c r="T5003">
        <v>2</v>
      </c>
      <c r="U5003">
        <v>0</v>
      </c>
      <c r="V5003">
        <v>0</v>
      </c>
      <c r="W5003">
        <v>0</v>
      </c>
      <c r="X5003">
        <v>0</v>
      </c>
      <c r="Y5003">
        <v>0</v>
      </c>
      <c r="Z5003">
        <v>2.8068937555610587</v>
      </c>
      <c r="AA5003">
        <v>0</v>
      </c>
      <c r="AB5003">
        <v>0.65886261620705622</v>
      </c>
      <c r="AC5003">
        <v>0</v>
      </c>
      <c r="AD5003">
        <v>0</v>
      </c>
      <c r="AE5003">
        <v>3.4657563717681148</v>
      </c>
    </row>
    <row r="5004" spans="1:31" x14ac:dyDescent="0.25">
      <c r="A5004">
        <v>2084075</v>
      </c>
      <c r="B5004">
        <v>1</v>
      </c>
      <c r="C5004" t="s">
        <v>80</v>
      </c>
      <c r="D5004" t="s">
        <v>98</v>
      </c>
      <c r="E5004" t="s">
        <v>158</v>
      </c>
      <c r="F5004" t="s">
        <v>14492</v>
      </c>
      <c r="G5004" t="s">
        <v>160</v>
      </c>
      <c r="H5004" t="s">
        <v>143</v>
      </c>
      <c r="I5004" t="s">
        <v>135</v>
      </c>
      <c r="J5004" t="s">
        <v>136</v>
      </c>
      <c r="K5004" t="s">
        <v>137</v>
      </c>
      <c r="L5004" t="s">
        <v>14493</v>
      </c>
      <c r="M5004" t="s">
        <v>14494</v>
      </c>
      <c r="N5004">
        <v>2</v>
      </c>
      <c r="O5004">
        <v>0</v>
      </c>
      <c r="P5004">
        <v>0</v>
      </c>
      <c r="Q5004">
        <v>0</v>
      </c>
      <c r="R5004">
        <v>0</v>
      </c>
      <c r="S5004">
        <v>0</v>
      </c>
      <c r="T5004">
        <v>1</v>
      </c>
      <c r="U5004">
        <v>0</v>
      </c>
      <c r="V5004">
        <v>0</v>
      </c>
      <c r="W5004">
        <v>0</v>
      </c>
      <c r="X5004">
        <v>0</v>
      </c>
      <c r="Y5004">
        <v>0</v>
      </c>
      <c r="Z5004">
        <v>0</v>
      </c>
      <c r="AA5004">
        <v>0</v>
      </c>
      <c r="AB5004">
        <v>0.65652612001944444</v>
      </c>
      <c r="AC5004">
        <v>0</v>
      </c>
      <c r="AD5004">
        <v>0</v>
      </c>
      <c r="AE5004">
        <v>0.65652612001944444</v>
      </c>
    </row>
    <row r="5005" spans="1:31" x14ac:dyDescent="0.25">
      <c r="A5005">
        <v>2083832</v>
      </c>
      <c r="B5005">
        <v>1</v>
      </c>
      <c r="C5005" t="s">
        <v>80</v>
      </c>
      <c r="D5005" t="s">
        <v>101</v>
      </c>
      <c r="E5005" t="s">
        <v>158</v>
      </c>
      <c r="F5005" t="s">
        <v>14495</v>
      </c>
      <c r="G5005" t="s">
        <v>160</v>
      </c>
      <c r="H5005" t="s">
        <v>143</v>
      </c>
      <c r="I5005" t="s">
        <v>135</v>
      </c>
      <c r="J5005" t="s">
        <v>136</v>
      </c>
      <c r="K5005" t="s">
        <v>137</v>
      </c>
      <c r="L5005" t="s">
        <v>14496</v>
      </c>
      <c r="M5005" t="s">
        <v>14497</v>
      </c>
      <c r="N5005">
        <v>3.5249999999999999</v>
      </c>
      <c r="O5005">
        <v>0</v>
      </c>
      <c r="P5005">
        <v>23</v>
      </c>
      <c r="Q5005">
        <v>0</v>
      </c>
      <c r="R5005">
        <v>0</v>
      </c>
      <c r="S5005">
        <v>0</v>
      </c>
      <c r="T5005">
        <v>1</v>
      </c>
      <c r="U5005">
        <v>0</v>
      </c>
      <c r="V5005">
        <v>0</v>
      </c>
      <c r="W5005">
        <v>0</v>
      </c>
      <c r="X5005">
        <v>66.52492379486209</v>
      </c>
      <c r="Y5005">
        <v>0</v>
      </c>
      <c r="Z5005">
        <v>0</v>
      </c>
      <c r="AA5005">
        <v>0</v>
      </c>
      <c r="AB5005">
        <v>3.9836679026133337E-3</v>
      </c>
      <c r="AC5005">
        <v>0</v>
      </c>
      <c r="AD5005">
        <v>0</v>
      </c>
      <c r="AE5005">
        <v>66.528907462764707</v>
      </c>
    </row>
    <row r="5006" spans="1:31" x14ac:dyDescent="0.25">
      <c r="A5006">
        <v>2083683</v>
      </c>
      <c r="B5006">
        <v>1</v>
      </c>
      <c r="C5006" t="s">
        <v>80</v>
      </c>
      <c r="D5006" t="s">
        <v>93</v>
      </c>
      <c r="E5006" t="s">
        <v>177</v>
      </c>
      <c r="F5006" t="s">
        <v>14498</v>
      </c>
      <c r="G5006" t="s">
        <v>179</v>
      </c>
      <c r="H5006" t="s">
        <v>143</v>
      </c>
      <c r="I5006" t="s">
        <v>135</v>
      </c>
      <c r="J5006" t="s">
        <v>136</v>
      </c>
      <c r="K5006" t="s">
        <v>137</v>
      </c>
      <c r="L5006" t="s">
        <v>14499</v>
      </c>
      <c r="M5006" t="s">
        <v>14500</v>
      </c>
      <c r="N5006">
        <v>4.0805555550000001</v>
      </c>
      <c r="O5006">
        <v>0</v>
      </c>
      <c r="P5006">
        <v>0</v>
      </c>
      <c r="Q5006">
        <v>0</v>
      </c>
      <c r="R5006">
        <v>0</v>
      </c>
      <c r="S5006">
        <v>0</v>
      </c>
      <c r="T5006">
        <v>1</v>
      </c>
      <c r="U5006">
        <v>0</v>
      </c>
      <c r="V5006">
        <v>0</v>
      </c>
      <c r="W5006">
        <v>0</v>
      </c>
      <c r="X5006">
        <v>0</v>
      </c>
      <c r="Y5006">
        <v>0</v>
      </c>
      <c r="Z5006">
        <v>0</v>
      </c>
      <c r="AA5006">
        <v>0</v>
      </c>
      <c r="AB5006">
        <v>0.62140710177724456</v>
      </c>
      <c r="AC5006">
        <v>0</v>
      </c>
      <c r="AD5006">
        <v>0</v>
      </c>
      <c r="AE5006">
        <v>0.62140710177724456</v>
      </c>
    </row>
    <row r="5007" spans="1:31" x14ac:dyDescent="0.25">
      <c r="A5007">
        <v>2084224</v>
      </c>
      <c r="B5007">
        <v>1</v>
      </c>
      <c r="C5007" t="s">
        <v>80</v>
      </c>
      <c r="D5007" t="s">
        <v>108</v>
      </c>
      <c r="E5007" t="s">
        <v>177</v>
      </c>
      <c r="F5007" t="s">
        <v>14501</v>
      </c>
      <c r="G5007" t="s">
        <v>183</v>
      </c>
      <c r="H5007" t="s">
        <v>143</v>
      </c>
      <c r="I5007" t="s">
        <v>135</v>
      </c>
      <c r="J5007" t="s">
        <v>136</v>
      </c>
      <c r="K5007" t="s">
        <v>137</v>
      </c>
      <c r="L5007" t="s">
        <v>14502</v>
      </c>
      <c r="M5007" t="s">
        <v>14503</v>
      </c>
      <c r="N5007">
        <v>7.2172222220000002</v>
      </c>
      <c r="O5007">
        <v>0</v>
      </c>
      <c r="P5007">
        <v>1</v>
      </c>
      <c r="Q5007">
        <v>0</v>
      </c>
      <c r="R5007">
        <v>0</v>
      </c>
      <c r="S5007">
        <v>0</v>
      </c>
      <c r="T5007">
        <v>0</v>
      </c>
      <c r="U5007">
        <v>0</v>
      </c>
      <c r="V5007">
        <v>0</v>
      </c>
      <c r="W5007">
        <v>0</v>
      </c>
      <c r="X5007">
        <v>1.789288053136775</v>
      </c>
      <c r="Y5007">
        <v>0</v>
      </c>
      <c r="Z5007">
        <v>0</v>
      </c>
      <c r="AA5007">
        <v>0</v>
      </c>
      <c r="AB5007">
        <v>0</v>
      </c>
      <c r="AC5007">
        <v>0</v>
      </c>
      <c r="AD5007">
        <v>0</v>
      </c>
      <c r="AE5007">
        <v>1.789288053136775</v>
      </c>
    </row>
    <row r="5008" spans="1:31" x14ac:dyDescent="0.25">
      <c r="A5008">
        <v>2073009</v>
      </c>
      <c r="B5008">
        <v>1</v>
      </c>
      <c r="C5008" t="s">
        <v>81</v>
      </c>
      <c r="D5008" t="s">
        <v>113</v>
      </c>
      <c r="E5008" t="s">
        <v>505</v>
      </c>
      <c r="F5008" t="s">
        <v>14504</v>
      </c>
      <c r="G5008" t="s">
        <v>366</v>
      </c>
      <c r="H5008" t="s">
        <v>143</v>
      </c>
      <c r="I5008" t="s">
        <v>135</v>
      </c>
      <c r="J5008" t="s">
        <v>136</v>
      </c>
      <c r="K5008" t="s">
        <v>137</v>
      </c>
      <c r="L5008" t="s">
        <v>14505</v>
      </c>
      <c r="M5008" t="s">
        <v>14506</v>
      </c>
      <c r="N5008">
        <v>10.522500000000001</v>
      </c>
      <c r="O5008">
        <v>0</v>
      </c>
      <c r="P5008">
        <v>90</v>
      </c>
      <c r="Q5008">
        <v>0</v>
      </c>
      <c r="R5008">
        <v>0</v>
      </c>
      <c r="S5008">
        <v>0</v>
      </c>
      <c r="T5008">
        <v>11</v>
      </c>
      <c r="U5008">
        <v>0</v>
      </c>
      <c r="V5008">
        <v>0</v>
      </c>
      <c r="W5008">
        <v>0</v>
      </c>
      <c r="X5008">
        <v>143.46134080044587</v>
      </c>
      <c r="Y5008">
        <v>0</v>
      </c>
      <c r="Z5008">
        <v>0</v>
      </c>
      <c r="AA5008">
        <v>0</v>
      </c>
      <c r="AB5008">
        <v>85.690424192472733</v>
      </c>
      <c r="AC5008">
        <v>0</v>
      </c>
      <c r="AD5008">
        <v>0</v>
      </c>
      <c r="AE5008">
        <v>229.1517649929186</v>
      </c>
    </row>
    <row r="5009" spans="1:31" x14ac:dyDescent="0.25">
      <c r="A5009">
        <v>2083752</v>
      </c>
      <c r="B5009">
        <v>1</v>
      </c>
      <c r="C5009" t="s">
        <v>81</v>
      </c>
      <c r="D5009" t="s">
        <v>122</v>
      </c>
      <c r="E5009" t="s">
        <v>169</v>
      </c>
      <c r="F5009" t="s">
        <v>14507</v>
      </c>
      <c r="G5009" t="s">
        <v>171</v>
      </c>
      <c r="H5009" t="s">
        <v>134</v>
      </c>
      <c r="I5009" t="s">
        <v>135</v>
      </c>
      <c r="J5009" t="s">
        <v>136</v>
      </c>
      <c r="K5009" t="s">
        <v>137</v>
      </c>
      <c r="L5009" t="s">
        <v>14508</v>
      </c>
      <c r="M5009" t="s">
        <v>14509</v>
      </c>
      <c r="N5009">
        <v>7.4361111109999998</v>
      </c>
      <c r="O5009">
        <v>0</v>
      </c>
      <c r="P5009">
        <v>80</v>
      </c>
      <c r="Q5009">
        <v>0</v>
      </c>
      <c r="R5009">
        <v>0</v>
      </c>
      <c r="S5009">
        <v>1</v>
      </c>
      <c r="T5009">
        <v>3</v>
      </c>
      <c r="U5009">
        <v>0</v>
      </c>
      <c r="V5009">
        <v>0</v>
      </c>
      <c r="W5009">
        <v>0</v>
      </c>
      <c r="X5009">
        <v>68.972368581769999</v>
      </c>
      <c r="Y5009">
        <v>0</v>
      </c>
      <c r="Z5009">
        <v>0</v>
      </c>
      <c r="AA5009">
        <v>8.4238817341286811</v>
      </c>
      <c r="AB5009">
        <v>0.58917670231148034</v>
      </c>
      <c r="AC5009">
        <v>0</v>
      </c>
      <c r="AD5009">
        <v>0</v>
      </c>
      <c r="AE5009">
        <v>77.98542701821016</v>
      </c>
    </row>
    <row r="5010" spans="1:31" x14ac:dyDescent="0.25">
      <c r="A5010">
        <v>2083806</v>
      </c>
      <c r="B5010">
        <v>1</v>
      </c>
      <c r="C5010" t="s">
        <v>81</v>
      </c>
      <c r="D5010" t="s">
        <v>120</v>
      </c>
      <c r="E5010" t="s">
        <v>131</v>
      </c>
      <c r="F5010" t="s">
        <v>5526</v>
      </c>
      <c r="G5010" t="s">
        <v>133</v>
      </c>
      <c r="H5010" t="s">
        <v>134</v>
      </c>
      <c r="I5010" t="s">
        <v>135</v>
      </c>
      <c r="J5010" t="s">
        <v>136</v>
      </c>
      <c r="K5010" t="s">
        <v>137</v>
      </c>
      <c r="L5010" t="s">
        <v>14117</v>
      </c>
      <c r="M5010" t="s">
        <v>14510</v>
      </c>
      <c r="N5010">
        <v>1.310277777</v>
      </c>
      <c r="O5010">
        <v>0</v>
      </c>
      <c r="P5010">
        <v>439</v>
      </c>
      <c r="Q5010">
        <v>13</v>
      </c>
      <c r="R5010">
        <v>29</v>
      </c>
      <c r="S5010">
        <v>2</v>
      </c>
      <c r="T5010">
        <v>33</v>
      </c>
      <c r="U5010">
        <v>0</v>
      </c>
      <c r="V5010">
        <v>0</v>
      </c>
      <c r="W5010">
        <v>0</v>
      </c>
      <c r="X5010">
        <v>127.35485050285173</v>
      </c>
      <c r="Y5010">
        <v>25.515233808865172</v>
      </c>
      <c r="Z5010">
        <v>77.678972151683126</v>
      </c>
      <c r="AA5010">
        <v>2.1603971825285999</v>
      </c>
      <c r="AB5010">
        <v>26.561119368881933</v>
      </c>
      <c r="AC5010">
        <v>0</v>
      </c>
      <c r="AD5010">
        <v>0</v>
      </c>
      <c r="AE5010">
        <v>259.27057301481057</v>
      </c>
    </row>
    <row r="5011" spans="1:31" x14ac:dyDescent="0.25">
      <c r="A5011">
        <v>2073324</v>
      </c>
      <c r="B5011">
        <v>1</v>
      </c>
      <c r="C5011" t="s">
        <v>81</v>
      </c>
      <c r="D5011" t="s">
        <v>112</v>
      </c>
      <c r="E5011" t="s">
        <v>177</v>
      </c>
      <c r="F5011" t="s">
        <v>14511</v>
      </c>
      <c r="G5011" t="s">
        <v>183</v>
      </c>
      <c r="H5011" t="s">
        <v>143</v>
      </c>
      <c r="I5011" t="s">
        <v>135</v>
      </c>
      <c r="J5011" t="s">
        <v>136</v>
      </c>
      <c r="K5011" t="s">
        <v>137</v>
      </c>
      <c r="L5011" t="s">
        <v>14512</v>
      </c>
      <c r="M5011" t="s">
        <v>14513</v>
      </c>
      <c r="N5011">
        <v>4.0625</v>
      </c>
      <c r="O5011">
        <v>0</v>
      </c>
      <c r="P5011">
        <v>1</v>
      </c>
      <c r="Q5011">
        <v>0</v>
      </c>
      <c r="R5011">
        <v>0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0.48471517801862168</v>
      </c>
      <c r="Y5011">
        <v>0</v>
      </c>
      <c r="Z5011">
        <v>0</v>
      </c>
      <c r="AA5011">
        <v>0</v>
      </c>
      <c r="AB5011">
        <v>0</v>
      </c>
      <c r="AC5011">
        <v>0</v>
      </c>
      <c r="AD5011">
        <v>0</v>
      </c>
      <c r="AE5011">
        <v>0.48471517801862168</v>
      </c>
    </row>
    <row r="5012" spans="1:31" x14ac:dyDescent="0.25">
      <c r="A5012">
        <v>2084247</v>
      </c>
      <c r="B5012">
        <v>1</v>
      </c>
      <c r="C5012" t="s">
        <v>80</v>
      </c>
      <c r="D5012" t="s">
        <v>93</v>
      </c>
      <c r="E5012" t="s">
        <v>158</v>
      </c>
      <c r="F5012" t="s">
        <v>14514</v>
      </c>
      <c r="G5012" t="s">
        <v>160</v>
      </c>
      <c r="H5012" t="s">
        <v>143</v>
      </c>
      <c r="I5012" t="s">
        <v>135</v>
      </c>
      <c r="J5012" t="s">
        <v>136</v>
      </c>
      <c r="K5012" t="s">
        <v>137</v>
      </c>
      <c r="L5012" t="s">
        <v>14515</v>
      </c>
      <c r="M5012" t="s">
        <v>14516</v>
      </c>
      <c r="N5012">
        <v>8.1461111109999997</v>
      </c>
      <c r="O5012">
        <v>0</v>
      </c>
      <c r="P5012">
        <v>25</v>
      </c>
      <c r="Q5012">
        <v>0</v>
      </c>
      <c r="R5012">
        <v>3</v>
      </c>
      <c r="S5012">
        <v>0</v>
      </c>
      <c r="T5012">
        <v>7</v>
      </c>
      <c r="U5012">
        <v>0</v>
      </c>
      <c r="V5012">
        <v>0</v>
      </c>
      <c r="W5012">
        <v>0</v>
      </c>
      <c r="X5012">
        <v>26.290544850137493</v>
      </c>
      <c r="Y5012">
        <v>0</v>
      </c>
      <c r="Z5012">
        <v>4.5929857969430357</v>
      </c>
      <c r="AA5012">
        <v>0</v>
      </c>
      <c r="AB5012">
        <v>3.4453493274603164</v>
      </c>
      <c r="AC5012">
        <v>0</v>
      </c>
      <c r="AD5012">
        <v>0</v>
      </c>
      <c r="AE5012">
        <v>34.328879974540847</v>
      </c>
    </row>
    <row r="5013" spans="1:31" x14ac:dyDescent="0.25">
      <c r="A5013">
        <v>2073527</v>
      </c>
      <c r="B5013">
        <v>1</v>
      </c>
      <c r="C5013" t="s">
        <v>80</v>
      </c>
      <c r="D5013" t="s">
        <v>96</v>
      </c>
      <c r="E5013" t="s">
        <v>158</v>
      </c>
      <c r="F5013" t="s">
        <v>14517</v>
      </c>
      <c r="G5013" t="s">
        <v>160</v>
      </c>
      <c r="H5013" t="s">
        <v>143</v>
      </c>
      <c r="I5013" t="s">
        <v>135</v>
      </c>
      <c r="J5013" t="s">
        <v>136</v>
      </c>
      <c r="K5013" t="s">
        <v>137</v>
      </c>
      <c r="L5013" t="s">
        <v>14518</v>
      </c>
      <c r="M5013" t="s">
        <v>14519</v>
      </c>
      <c r="N5013">
        <v>2.863611111</v>
      </c>
      <c r="O5013">
        <v>0</v>
      </c>
      <c r="P5013">
        <v>46</v>
      </c>
      <c r="Q5013">
        <v>0</v>
      </c>
      <c r="R5013">
        <v>1</v>
      </c>
      <c r="S5013">
        <v>0</v>
      </c>
      <c r="T5013">
        <v>4</v>
      </c>
      <c r="U5013">
        <v>0</v>
      </c>
      <c r="V5013">
        <v>0</v>
      </c>
      <c r="W5013">
        <v>0</v>
      </c>
      <c r="X5013">
        <v>42.038637516805096</v>
      </c>
      <c r="Y5013">
        <v>0</v>
      </c>
      <c r="Z5013">
        <v>2.3029024700998679</v>
      </c>
      <c r="AA5013">
        <v>0</v>
      </c>
      <c r="AB5013">
        <v>4.9128343054563901</v>
      </c>
      <c r="AC5013">
        <v>0</v>
      </c>
      <c r="AD5013">
        <v>0</v>
      </c>
      <c r="AE5013">
        <v>49.254374292361355</v>
      </c>
    </row>
    <row r="5014" spans="1:31" x14ac:dyDescent="0.25">
      <c r="A5014">
        <v>2083706</v>
      </c>
      <c r="B5014">
        <v>1</v>
      </c>
      <c r="C5014" t="s">
        <v>81</v>
      </c>
      <c r="D5014" t="s">
        <v>115</v>
      </c>
      <c r="E5014" t="s">
        <v>158</v>
      </c>
      <c r="F5014" t="s">
        <v>14520</v>
      </c>
      <c r="G5014" t="s">
        <v>160</v>
      </c>
      <c r="H5014" t="s">
        <v>143</v>
      </c>
      <c r="I5014" t="s">
        <v>135</v>
      </c>
      <c r="J5014" t="s">
        <v>136</v>
      </c>
      <c r="K5014" t="s">
        <v>137</v>
      </c>
      <c r="L5014" t="s">
        <v>14521</v>
      </c>
      <c r="M5014" t="s">
        <v>14522</v>
      </c>
      <c r="N5014">
        <v>1.348055555</v>
      </c>
      <c r="O5014">
        <v>0</v>
      </c>
      <c r="P5014">
        <v>10</v>
      </c>
      <c r="Q5014">
        <v>0</v>
      </c>
      <c r="R5014">
        <v>0</v>
      </c>
      <c r="S5014">
        <v>0</v>
      </c>
      <c r="T5014">
        <v>0</v>
      </c>
      <c r="U5014">
        <v>0</v>
      </c>
      <c r="V5014">
        <v>0</v>
      </c>
      <c r="W5014">
        <v>0</v>
      </c>
      <c r="X5014">
        <v>1.3584571707162976</v>
      </c>
      <c r="Y5014">
        <v>0</v>
      </c>
      <c r="Z5014">
        <v>0</v>
      </c>
      <c r="AA5014">
        <v>0</v>
      </c>
      <c r="AB5014">
        <v>0</v>
      </c>
      <c r="AC5014">
        <v>0</v>
      </c>
      <c r="AD5014">
        <v>0</v>
      </c>
      <c r="AE5014">
        <v>1.3584571707162976</v>
      </c>
    </row>
    <row r="5015" spans="1:31" x14ac:dyDescent="0.25">
      <c r="A5015">
        <v>2083852</v>
      </c>
      <c r="B5015">
        <v>1</v>
      </c>
      <c r="C5015" t="s">
        <v>80</v>
      </c>
      <c r="D5015" t="s">
        <v>103</v>
      </c>
      <c r="E5015" t="s">
        <v>146</v>
      </c>
      <c r="F5015" t="s">
        <v>14523</v>
      </c>
      <c r="G5015" t="s">
        <v>133</v>
      </c>
      <c r="H5015" t="s">
        <v>134</v>
      </c>
      <c r="I5015" t="s">
        <v>135</v>
      </c>
      <c r="J5015" t="s">
        <v>136</v>
      </c>
      <c r="K5015" t="s">
        <v>137</v>
      </c>
      <c r="L5015" t="s">
        <v>14524</v>
      </c>
      <c r="M5015" t="s">
        <v>14525</v>
      </c>
      <c r="N5015">
        <v>0.19666666599999999</v>
      </c>
      <c r="O5015">
        <v>0</v>
      </c>
      <c r="P5015">
        <v>609</v>
      </c>
      <c r="Q5015">
        <v>10</v>
      </c>
      <c r="R5015">
        <v>27</v>
      </c>
      <c r="S5015">
        <v>9</v>
      </c>
      <c r="T5015">
        <v>64</v>
      </c>
      <c r="U5015">
        <v>2</v>
      </c>
      <c r="V5015">
        <v>0</v>
      </c>
      <c r="W5015">
        <v>0</v>
      </c>
      <c r="X5015">
        <v>35.169586957129575</v>
      </c>
      <c r="Y5015">
        <v>10.185338390556373</v>
      </c>
      <c r="Z5015">
        <v>14.609881650642842</v>
      </c>
      <c r="AA5015">
        <v>10.71334988019575</v>
      </c>
      <c r="AB5015">
        <v>18.518432326216939</v>
      </c>
      <c r="AC5015">
        <v>107.84020707636323</v>
      </c>
      <c r="AD5015">
        <v>0</v>
      </c>
      <c r="AE5015">
        <v>197.0367962811047</v>
      </c>
    </row>
    <row r="5016" spans="1:31" x14ac:dyDescent="0.25">
      <c r="A5016">
        <v>2073573</v>
      </c>
      <c r="B5016">
        <v>1</v>
      </c>
      <c r="C5016" t="s">
        <v>81</v>
      </c>
      <c r="D5016" t="s">
        <v>116</v>
      </c>
      <c r="E5016" t="s">
        <v>177</v>
      </c>
      <c r="F5016" t="s">
        <v>14526</v>
      </c>
      <c r="G5016" t="s">
        <v>183</v>
      </c>
      <c r="H5016" t="s">
        <v>143</v>
      </c>
      <c r="I5016" t="s">
        <v>135</v>
      </c>
      <c r="J5016" t="s">
        <v>136</v>
      </c>
      <c r="K5016" t="s">
        <v>137</v>
      </c>
      <c r="L5016" t="s">
        <v>14527</v>
      </c>
      <c r="M5016" t="s">
        <v>14528</v>
      </c>
      <c r="N5016">
        <v>0.40416666600000001</v>
      </c>
      <c r="O5016">
        <v>0</v>
      </c>
      <c r="P5016">
        <v>1</v>
      </c>
      <c r="Q5016">
        <v>0</v>
      </c>
      <c r="R5016">
        <v>0</v>
      </c>
      <c r="S5016">
        <v>0</v>
      </c>
      <c r="T5016">
        <v>0</v>
      </c>
      <c r="U5016">
        <v>0</v>
      </c>
      <c r="V5016">
        <v>0</v>
      </c>
      <c r="W5016">
        <v>0</v>
      </c>
      <c r="X5016">
        <v>7.0926614188529177E-2</v>
      </c>
      <c r="Y5016">
        <v>0</v>
      </c>
      <c r="Z5016">
        <v>0</v>
      </c>
      <c r="AA5016">
        <v>0</v>
      </c>
      <c r="AB5016">
        <v>0</v>
      </c>
      <c r="AC5016">
        <v>0</v>
      </c>
      <c r="AD5016">
        <v>0</v>
      </c>
      <c r="AE5016">
        <v>7.0926614188529177E-2</v>
      </c>
    </row>
    <row r="5017" spans="1:31" x14ac:dyDescent="0.25">
      <c r="A5017">
        <v>2084001</v>
      </c>
      <c r="B5017">
        <v>1</v>
      </c>
      <c r="C5017" t="s">
        <v>81</v>
      </c>
      <c r="D5017" t="s">
        <v>112</v>
      </c>
      <c r="E5017" t="s">
        <v>295</v>
      </c>
      <c r="F5017" t="s">
        <v>14529</v>
      </c>
      <c r="G5017" t="s">
        <v>133</v>
      </c>
      <c r="H5017" t="s">
        <v>134</v>
      </c>
      <c r="I5017" t="s">
        <v>135</v>
      </c>
      <c r="J5017" t="s">
        <v>136</v>
      </c>
      <c r="K5017" t="s">
        <v>137</v>
      </c>
      <c r="L5017" t="s">
        <v>14530</v>
      </c>
      <c r="M5017" t="s">
        <v>14531</v>
      </c>
      <c r="N5017">
        <v>8.7222222000000002E-2</v>
      </c>
      <c r="O5017">
        <v>1</v>
      </c>
      <c r="P5017">
        <v>18041</v>
      </c>
      <c r="Q5017">
        <v>41</v>
      </c>
      <c r="R5017">
        <v>745</v>
      </c>
      <c r="S5017">
        <v>58</v>
      </c>
      <c r="T5017">
        <v>1883</v>
      </c>
      <c r="U5017">
        <v>12</v>
      </c>
      <c r="V5017">
        <v>3</v>
      </c>
      <c r="W5017">
        <v>0.12630994278112889</v>
      </c>
      <c r="X5017">
        <v>242.2867851720693</v>
      </c>
      <c r="Y5017">
        <v>18.043129962309933</v>
      </c>
      <c r="Z5017">
        <v>30.646316886482712</v>
      </c>
      <c r="AA5017">
        <v>21.719100475755425</v>
      </c>
      <c r="AB5017">
        <v>58.950462213470125</v>
      </c>
      <c r="AC5017">
        <v>60.0487937543732</v>
      </c>
      <c r="AD5017">
        <v>0.42069635725906346</v>
      </c>
      <c r="AE5017">
        <v>432.24159476450092</v>
      </c>
    </row>
    <row r="5018" spans="1:31" x14ac:dyDescent="0.25">
      <c r="A5018">
        <v>2083978</v>
      </c>
      <c r="B5018">
        <v>1</v>
      </c>
      <c r="C5018" t="s">
        <v>81</v>
      </c>
      <c r="D5018" t="s">
        <v>122</v>
      </c>
      <c r="E5018" t="s">
        <v>146</v>
      </c>
      <c r="F5018" t="s">
        <v>14532</v>
      </c>
      <c r="G5018" t="s">
        <v>133</v>
      </c>
      <c r="H5018" t="s">
        <v>134</v>
      </c>
      <c r="I5018" t="s">
        <v>135</v>
      </c>
      <c r="J5018" t="s">
        <v>136</v>
      </c>
      <c r="K5018" t="s">
        <v>137</v>
      </c>
      <c r="L5018" t="s">
        <v>14533</v>
      </c>
      <c r="M5018" t="s">
        <v>14534</v>
      </c>
      <c r="N5018">
        <v>0.15111111099999999</v>
      </c>
      <c r="O5018">
        <v>0</v>
      </c>
      <c r="P5018">
        <v>2638</v>
      </c>
      <c r="Q5018">
        <v>0</v>
      </c>
      <c r="R5018">
        <v>11</v>
      </c>
      <c r="S5018">
        <v>1</v>
      </c>
      <c r="T5018">
        <v>198</v>
      </c>
      <c r="U5018">
        <v>0</v>
      </c>
      <c r="V5018">
        <v>0</v>
      </c>
      <c r="W5018">
        <v>0</v>
      </c>
      <c r="X5018">
        <v>98.082260306886269</v>
      </c>
      <c r="Y5018">
        <v>0</v>
      </c>
      <c r="Z5018">
        <v>0.3372108844840267</v>
      </c>
      <c r="AA5018">
        <v>0.48691938479941327</v>
      </c>
      <c r="AB5018">
        <v>22.595543982958347</v>
      </c>
      <c r="AC5018">
        <v>0</v>
      </c>
      <c r="AD5018">
        <v>0</v>
      </c>
      <c r="AE5018">
        <v>121.50193455912805</v>
      </c>
    </row>
    <row r="5019" spans="1:31" x14ac:dyDescent="0.25">
      <c r="A5019">
        <v>2084213</v>
      </c>
      <c r="B5019">
        <v>1</v>
      </c>
      <c r="C5019" t="s">
        <v>81</v>
      </c>
      <c r="D5019" t="s">
        <v>120</v>
      </c>
      <c r="E5019" t="s">
        <v>158</v>
      </c>
      <c r="F5019" t="s">
        <v>14535</v>
      </c>
      <c r="G5019" t="s">
        <v>283</v>
      </c>
      <c r="H5019" t="s">
        <v>143</v>
      </c>
      <c r="I5019" t="s">
        <v>135</v>
      </c>
      <c r="J5019" t="s">
        <v>136</v>
      </c>
      <c r="K5019" t="s">
        <v>137</v>
      </c>
      <c r="L5019" t="s">
        <v>14536</v>
      </c>
      <c r="M5019" t="s">
        <v>14537</v>
      </c>
      <c r="N5019">
        <v>2.5575000000000001</v>
      </c>
      <c r="O5019">
        <v>0</v>
      </c>
      <c r="P5019">
        <v>39</v>
      </c>
      <c r="Q5019">
        <v>0</v>
      </c>
      <c r="R5019">
        <v>0</v>
      </c>
      <c r="S5019">
        <v>0</v>
      </c>
      <c r="T5019">
        <v>8</v>
      </c>
      <c r="U5019">
        <v>0</v>
      </c>
      <c r="V5019">
        <v>0</v>
      </c>
      <c r="W5019">
        <v>0</v>
      </c>
      <c r="X5019">
        <v>21.675357841621345</v>
      </c>
      <c r="Y5019">
        <v>0</v>
      </c>
      <c r="Z5019">
        <v>0</v>
      </c>
      <c r="AA5019">
        <v>0</v>
      </c>
      <c r="AB5019">
        <v>5.435779855187703</v>
      </c>
      <c r="AC5019">
        <v>0</v>
      </c>
      <c r="AD5019">
        <v>0</v>
      </c>
      <c r="AE5019">
        <v>27.111137696809049</v>
      </c>
    </row>
    <row r="5020" spans="1:31" x14ac:dyDescent="0.25">
      <c r="A5020">
        <v>2084190</v>
      </c>
      <c r="B5020">
        <v>1</v>
      </c>
      <c r="C5020" t="s">
        <v>80</v>
      </c>
      <c r="D5020" t="s">
        <v>95</v>
      </c>
      <c r="E5020" t="s">
        <v>295</v>
      </c>
      <c r="F5020" t="s">
        <v>14538</v>
      </c>
      <c r="G5020" t="s">
        <v>133</v>
      </c>
      <c r="H5020" t="s">
        <v>134</v>
      </c>
      <c r="I5020" t="s">
        <v>135</v>
      </c>
      <c r="J5020" t="s">
        <v>136</v>
      </c>
      <c r="K5020" t="s">
        <v>137</v>
      </c>
      <c r="L5020" t="s">
        <v>14539</v>
      </c>
      <c r="M5020" t="s">
        <v>14540</v>
      </c>
      <c r="N5020">
        <v>0.35555555500000002</v>
      </c>
      <c r="O5020">
        <v>0</v>
      </c>
      <c r="P5020">
        <v>5596</v>
      </c>
      <c r="Q5020">
        <v>0</v>
      </c>
      <c r="R5020">
        <v>1</v>
      </c>
      <c r="S5020">
        <v>9</v>
      </c>
      <c r="T5020">
        <v>660</v>
      </c>
      <c r="U5020">
        <v>0</v>
      </c>
      <c r="V5020">
        <v>0</v>
      </c>
      <c r="W5020">
        <v>0</v>
      </c>
      <c r="X5020">
        <v>459.1789483880695</v>
      </c>
      <c r="Y5020">
        <v>0</v>
      </c>
      <c r="Z5020">
        <v>9.9570917617777788E-4</v>
      </c>
      <c r="AA5020">
        <v>36.368580569011201</v>
      </c>
      <c r="AB5020">
        <v>232.61675082096662</v>
      </c>
      <c r="AC5020">
        <v>0</v>
      </c>
      <c r="AD5020">
        <v>0</v>
      </c>
      <c r="AE5020">
        <v>728.16527548722343</v>
      </c>
    </row>
    <row r="5021" spans="1:31" x14ac:dyDescent="0.25">
      <c r="A5021">
        <v>2073089</v>
      </c>
      <c r="B5021">
        <v>1</v>
      </c>
      <c r="C5021" t="s">
        <v>80</v>
      </c>
      <c r="D5021" t="s">
        <v>108</v>
      </c>
      <c r="E5021" t="s">
        <v>158</v>
      </c>
      <c r="F5021" t="s">
        <v>14541</v>
      </c>
      <c r="G5021" t="s">
        <v>1283</v>
      </c>
      <c r="H5021" t="s">
        <v>143</v>
      </c>
      <c r="I5021" t="s">
        <v>135</v>
      </c>
      <c r="J5021" t="s">
        <v>136</v>
      </c>
      <c r="K5021" t="s">
        <v>137</v>
      </c>
      <c r="L5021" t="s">
        <v>14542</v>
      </c>
      <c r="M5021" t="s">
        <v>14543</v>
      </c>
      <c r="N5021">
        <v>5.5475000000000003</v>
      </c>
      <c r="O5021">
        <v>0</v>
      </c>
      <c r="P5021">
        <v>8</v>
      </c>
      <c r="Q5021">
        <v>0</v>
      </c>
      <c r="R5021">
        <v>1</v>
      </c>
      <c r="S5021">
        <v>0</v>
      </c>
      <c r="T5021">
        <v>2</v>
      </c>
      <c r="U5021">
        <v>0</v>
      </c>
      <c r="V5021">
        <v>0</v>
      </c>
      <c r="W5021">
        <v>0</v>
      </c>
      <c r="X5021">
        <v>8.3616714696944054</v>
      </c>
      <c r="Y5021">
        <v>0</v>
      </c>
      <c r="Z5021">
        <v>11.217975807499313</v>
      </c>
      <c r="AA5021">
        <v>0</v>
      </c>
      <c r="AB5021">
        <v>3.8625922818061555</v>
      </c>
      <c r="AC5021">
        <v>0</v>
      </c>
      <c r="AD5021">
        <v>0</v>
      </c>
      <c r="AE5021">
        <v>23.442239558999873</v>
      </c>
    </row>
    <row r="5022" spans="1:31" x14ac:dyDescent="0.25">
      <c r="A5022">
        <v>2083672</v>
      </c>
      <c r="B5022">
        <v>1</v>
      </c>
      <c r="C5022" t="s">
        <v>80</v>
      </c>
      <c r="D5022" t="s">
        <v>97</v>
      </c>
      <c r="E5022" t="s">
        <v>158</v>
      </c>
      <c r="F5022" t="s">
        <v>14544</v>
      </c>
      <c r="G5022" t="s">
        <v>160</v>
      </c>
      <c r="H5022" t="s">
        <v>143</v>
      </c>
      <c r="I5022" t="s">
        <v>135</v>
      </c>
      <c r="J5022" t="s">
        <v>136</v>
      </c>
      <c r="K5022" t="s">
        <v>137</v>
      </c>
      <c r="L5022" t="s">
        <v>14545</v>
      </c>
      <c r="M5022" t="s">
        <v>14546</v>
      </c>
      <c r="N5022">
        <v>11.201944444</v>
      </c>
      <c r="O5022">
        <v>0</v>
      </c>
      <c r="P5022">
        <v>106</v>
      </c>
      <c r="Q5022">
        <v>0</v>
      </c>
      <c r="R5022">
        <v>4</v>
      </c>
      <c r="S5022">
        <v>0</v>
      </c>
      <c r="T5022">
        <v>18</v>
      </c>
      <c r="U5022">
        <v>0</v>
      </c>
      <c r="V5022">
        <v>0</v>
      </c>
      <c r="W5022">
        <v>0</v>
      </c>
      <c r="X5022">
        <v>397.84409651510504</v>
      </c>
      <c r="Y5022">
        <v>0</v>
      </c>
      <c r="Z5022">
        <v>7.0201427135589185</v>
      </c>
      <c r="AA5022">
        <v>0</v>
      </c>
      <c r="AB5022">
        <v>85.317467736370716</v>
      </c>
      <c r="AC5022">
        <v>0</v>
      </c>
      <c r="AD5022">
        <v>0</v>
      </c>
      <c r="AE5022">
        <v>490.18170696503466</v>
      </c>
    </row>
    <row r="5023" spans="1:31" x14ac:dyDescent="0.25">
      <c r="A5023">
        <v>2073066</v>
      </c>
      <c r="B5023">
        <v>1</v>
      </c>
      <c r="C5023" t="s">
        <v>81</v>
      </c>
      <c r="D5023" t="s">
        <v>128</v>
      </c>
      <c r="E5023" t="s">
        <v>158</v>
      </c>
      <c r="F5023" t="s">
        <v>14547</v>
      </c>
      <c r="G5023" t="s">
        <v>160</v>
      </c>
      <c r="H5023" t="s">
        <v>143</v>
      </c>
      <c r="I5023" t="s">
        <v>135</v>
      </c>
      <c r="J5023" t="s">
        <v>136</v>
      </c>
      <c r="K5023" t="s">
        <v>137</v>
      </c>
      <c r="L5023" t="s">
        <v>14548</v>
      </c>
      <c r="M5023" t="s">
        <v>14549</v>
      </c>
      <c r="N5023">
        <v>3.313055555</v>
      </c>
      <c r="O5023">
        <v>0</v>
      </c>
      <c r="P5023">
        <v>42</v>
      </c>
      <c r="Q5023">
        <v>0</v>
      </c>
      <c r="R5023">
        <v>0</v>
      </c>
      <c r="S5023">
        <v>0</v>
      </c>
      <c r="T5023">
        <v>1</v>
      </c>
      <c r="U5023">
        <v>0</v>
      </c>
      <c r="V5023">
        <v>0</v>
      </c>
      <c r="W5023">
        <v>0</v>
      </c>
      <c r="X5023">
        <v>37.46902023480451</v>
      </c>
      <c r="Y5023">
        <v>0</v>
      </c>
      <c r="Z5023">
        <v>0</v>
      </c>
      <c r="AA5023">
        <v>0</v>
      </c>
      <c r="AB5023">
        <v>3.1940542290727781E-3</v>
      </c>
      <c r="AC5023">
        <v>0</v>
      </c>
      <c r="AD5023">
        <v>0</v>
      </c>
      <c r="AE5023">
        <v>37.47221428903358</v>
      </c>
    </row>
    <row r="5024" spans="1:31" x14ac:dyDescent="0.25">
      <c r="A5024">
        <v>2083617</v>
      </c>
      <c r="B5024">
        <v>1</v>
      </c>
      <c r="C5024" t="s">
        <v>81</v>
      </c>
      <c r="D5024" t="s">
        <v>112</v>
      </c>
      <c r="E5024" t="s">
        <v>177</v>
      </c>
      <c r="F5024" t="s">
        <v>14550</v>
      </c>
      <c r="G5024" t="s">
        <v>183</v>
      </c>
      <c r="H5024" t="s">
        <v>143</v>
      </c>
      <c r="I5024" t="s">
        <v>135</v>
      </c>
      <c r="J5024" t="s">
        <v>136</v>
      </c>
      <c r="K5024" t="s">
        <v>137</v>
      </c>
      <c r="L5024" t="s">
        <v>14551</v>
      </c>
      <c r="M5024" t="s">
        <v>14552</v>
      </c>
      <c r="N5024">
        <v>2.0633333330000001</v>
      </c>
      <c r="O5024">
        <v>0</v>
      </c>
      <c r="P5024">
        <v>1</v>
      </c>
      <c r="Q5024">
        <v>0</v>
      </c>
      <c r="R5024">
        <v>0</v>
      </c>
      <c r="S5024">
        <v>0</v>
      </c>
      <c r="T5024">
        <v>0</v>
      </c>
      <c r="U5024">
        <v>0</v>
      </c>
      <c r="V5024">
        <v>0</v>
      </c>
      <c r="W5024">
        <v>0</v>
      </c>
      <c r="X5024">
        <v>2.2450340344750005E-3</v>
      </c>
      <c r="Y5024">
        <v>0</v>
      </c>
      <c r="Z5024">
        <v>0</v>
      </c>
      <c r="AA5024">
        <v>0</v>
      </c>
      <c r="AB5024">
        <v>0</v>
      </c>
      <c r="AC5024">
        <v>0</v>
      </c>
      <c r="AD5024">
        <v>0</v>
      </c>
      <c r="AE5024">
        <v>2.2450340344750005E-3</v>
      </c>
    </row>
    <row r="5025" spans="1:31" x14ac:dyDescent="0.25">
      <c r="A5025">
        <v>2083829</v>
      </c>
      <c r="B5025">
        <v>1</v>
      </c>
      <c r="C5025" t="s">
        <v>80</v>
      </c>
      <c r="D5025" t="s">
        <v>91</v>
      </c>
      <c r="E5025" t="s">
        <v>146</v>
      </c>
      <c r="F5025" t="s">
        <v>14553</v>
      </c>
      <c r="G5025" t="s">
        <v>133</v>
      </c>
      <c r="H5025" t="s">
        <v>134</v>
      </c>
      <c r="I5025" t="s">
        <v>135</v>
      </c>
      <c r="J5025" t="s">
        <v>136</v>
      </c>
      <c r="K5025" t="s">
        <v>137</v>
      </c>
      <c r="L5025" t="s">
        <v>14554</v>
      </c>
      <c r="M5025" t="s">
        <v>14555</v>
      </c>
      <c r="N5025">
        <v>0.117777777</v>
      </c>
      <c r="O5025">
        <v>1</v>
      </c>
      <c r="P5025">
        <v>2774</v>
      </c>
      <c r="Q5025">
        <v>17</v>
      </c>
      <c r="R5025">
        <v>17</v>
      </c>
      <c r="S5025">
        <v>21</v>
      </c>
      <c r="T5025">
        <v>1002</v>
      </c>
      <c r="U5025">
        <v>0</v>
      </c>
      <c r="V5025">
        <v>3</v>
      </c>
      <c r="W5025">
        <v>2.9718317564288887E-2</v>
      </c>
      <c r="X5025">
        <v>78.829545843607377</v>
      </c>
      <c r="Y5025">
        <v>2.0524538588342534</v>
      </c>
      <c r="Z5025">
        <v>0.86950314461386446</v>
      </c>
      <c r="AA5025">
        <v>34.894741058869492</v>
      </c>
      <c r="AB5025">
        <v>95.49761300069072</v>
      </c>
      <c r="AC5025">
        <v>0</v>
      </c>
      <c r="AD5025">
        <v>1.9665001202450396</v>
      </c>
      <c r="AE5025">
        <v>214.14007534442504</v>
      </c>
    </row>
    <row r="5026" spans="1:31" x14ac:dyDescent="0.25">
      <c r="A5026">
        <v>2084121</v>
      </c>
      <c r="B5026">
        <v>1</v>
      </c>
      <c r="C5026" t="s">
        <v>80</v>
      </c>
      <c r="D5026" t="s">
        <v>106</v>
      </c>
      <c r="E5026" t="s">
        <v>146</v>
      </c>
      <c r="F5026" t="s">
        <v>14556</v>
      </c>
      <c r="G5026" t="s">
        <v>133</v>
      </c>
      <c r="H5026" t="s">
        <v>134</v>
      </c>
      <c r="I5026" t="s">
        <v>259</v>
      </c>
      <c r="J5026" t="s">
        <v>136</v>
      </c>
      <c r="K5026" t="s">
        <v>137</v>
      </c>
      <c r="L5026" t="s">
        <v>14557</v>
      </c>
      <c r="M5026" t="s">
        <v>14558</v>
      </c>
      <c r="N5026">
        <v>1.4166666E-2</v>
      </c>
      <c r="O5026">
        <v>0</v>
      </c>
      <c r="P5026">
        <v>129</v>
      </c>
      <c r="Q5026">
        <v>30</v>
      </c>
      <c r="R5026">
        <v>224</v>
      </c>
      <c r="S5026">
        <v>8</v>
      </c>
      <c r="T5026">
        <v>45</v>
      </c>
      <c r="U5026">
        <v>1</v>
      </c>
      <c r="V5026">
        <v>0</v>
      </c>
      <c r="W5026">
        <v>0</v>
      </c>
      <c r="X5026">
        <v>0.41238023241407984</v>
      </c>
      <c r="Y5026">
        <v>0.7701930950847351</v>
      </c>
      <c r="Z5026">
        <v>5.7725141429210653</v>
      </c>
      <c r="AA5026">
        <v>0.8009748388548199</v>
      </c>
      <c r="AB5026">
        <v>1.1602799076377703</v>
      </c>
      <c r="AC5026">
        <v>2.6243306080966335</v>
      </c>
      <c r="AD5026">
        <v>0</v>
      </c>
      <c r="AE5026">
        <v>11.540672825009104</v>
      </c>
    </row>
    <row r="5027" spans="1:31" x14ac:dyDescent="0.25">
      <c r="A5027">
        <v>2073301</v>
      </c>
      <c r="B5027">
        <v>1</v>
      </c>
      <c r="C5027" t="s">
        <v>80</v>
      </c>
      <c r="D5027" t="s">
        <v>100</v>
      </c>
      <c r="E5027" t="s">
        <v>146</v>
      </c>
      <c r="F5027" t="s">
        <v>14559</v>
      </c>
      <c r="G5027" t="s">
        <v>133</v>
      </c>
      <c r="H5027" t="s">
        <v>134</v>
      </c>
      <c r="I5027" t="s">
        <v>135</v>
      </c>
      <c r="J5027" t="s">
        <v>136</v>
      </c>
      <c r="K5027" t="s">
        <v>137</v>
      </c>
      <c r="L5027" t="s">
        <v>14560</v>
      </c>
      <c r="M5027" t="s">
        <v>14561</v>
      </c>
      <c r="N5027">
        <v>1.003333333</v>
      </c>
      <c r="O5027">
        <v>1</v>
      </c>
      <c r="P5027">
        <v>14</v>
      </c>
      <c r="Q5027">
        <v>1</v>
      </c>
      <c r="R5027">
        <v>25</v>
      </c>
      <c r="S5027">
        <v>3</v>
      </c>
      <c r="T5027">
        <v>3</v>
      </c>
      <c r="U5027">
        <v>1</v>
      </c>
      <c r="V5027">
        <v>0</v>
      </c>
      <c r="W5027">
        <v>17.968640135325071</v>
      </c>
      <c r="X5027">
        <v>5.57377659469</v>
      </c>
      <c r="Y5027">
        <v>3.5300016833425065</v>
      </c>
      <c r="Z5027">
        <v>36.30577834754861</v>
      </c>
      <c r="AA5027">
        <v>8.2822383098242671</v>
      </c>
      <c r="AB5027">
        <v>10.1756466416393</v>
      </c>
      <c r="AC5027">
        <v>10.73744066996008</v>
      </c>
      <c r="AD5027">
        <v>0</v>
      </c>
      <c r="AE5027">
        <v>92.573522382329841</v>
      </c>
    </row>
    <row r="5028" spans="1:31" x14ac:dyDescent="0.25">
      <c r="A5028">
        <v>2083878</v>
      </c>
      <c r="B5028">
        <v>1</v>
      </c>
      <c r="C5028" t="s">
        <v>80</v>
      </c>
      <c r="D5028" t="s">
        <v>96</v>
      </c>
      <c r="E5028" t="s">
        <v>158</v>
      </c>
      <c r="F5028" t="s">
        <v>3612</v>
      </c>
      <c r="G5028" t="s">
        <v>160</v>
      </c>
      <c r="H5028" t="s">
        <v>143</v>
      </c>
      <c r="I5028" t="s">
        <v>135</v>
      </c>
      <c r="J5028" t="s">
        <v>136</v>
      </c>
      <c r="K5028" t="s">
        <v>137</v>
      </c>
      <c r="L5028" t="s">
        <v>14562</v>
      </c>
      <c r="M5028" t="s">
        <v>14563</v>
      </c>
      <c r="N5028">
        <v>5.7313888879999997</v>
      </c>
      <c r="O5028">
        <v>0</v>
      </c>
      <c r="P5028">
        <v>3</v>
      </c>
      <c r="Q5028">
        <v>0</v>
      </c>
      <c r="R5028">
        <v>0</v>
      </c>
      <c r="S5028">
        <v>0</v>
      </c>
      <c r="T5028">
        <v>1</v>
      </c>
      <c r="U5028">
        <v>0</v>
      </c>
      <c r="V5028">
        <v>0</v>
      </c>
      <c r="W5028">
        <v>0</v>
      </c>
      <c r="X5028">
        <v>6.3805543169584187</v>
      </c>
      <c r="Y5028">
        <v>0</v>
      </c>
      <c r="Z5028">
        <v>0</v>
      </c>
      <c r="AA5028">
        <v>0</v>
      </c>
      <c r="AB5028">
        <v>1.944314443034223</v>
      </c>
      <c r="AC5028">
        <v>0</v>
      </c>
      <c r="AD5028">
        <v>0</v>
      </c>
      <c r="AE5028">
        <v>8.3248687599926416</v>
      </c>
    </row>
    <row r="5029" spans="1:31" x14ac:dyDescent="0.25">
      <c r="A5029">
        <v>2073058</v>
      </c>
      <c r="B5029">
        <v>1</v>
      </c>
      <c r="C5029" t="s">
        <v>80</v>
      </c>
      <c r="D5029" t="s">
        <v>105</v>
      </c>
      <c r="E5029" t="s">
        <v>169</v>
      </c>
      <c r="F5029" t="s">
        <v>14564</v>
      </c>
      <c r="G5029" t="s">
        <v>464</v>
      </c>
      <c r="H5029" t="s">
        <v>134</v>
      </c>
      <c r="I5029" t="s">
        <v>135</v>
      </c>
      <c r="J5029" t="s">
        <v>136</v>
      </c>
      <c r="K5029" t="s">
        <v>137</v>
      </c>
      <c r="L5029" t="s">
        <v>14565</v>
      </c>
      <c r="M5029" t="s">
        <v>14566</v>
      </c>
      <c r="N5029">
        <v>0.55500000000000005</v>
      </c>
      <c r="O5029">
        <v>0</v>
      </c>
      <c r="P5029">
        <v>85</v>
      </c>
      <c r="Q5029">
        <v>0</v>
      </c>
      <c r="R5029">
        <v>6</v>
      </c>
      <c r="S5029">
        <v>0</v>
      </c>
      <c r="T5029">
        <v>9</v>
      </c>
      <c r="U5029">
        <v>0</v>
      </c>
      <c r="V5029">
        <v>0</v>
      </c>
      <c r="W5029">
        <v>0</v>
      </c>
      <c r="X5029">
        <v>8.3986910382134266</v>
      </c>
      <c r="Y5029">
        <v>0</v>
      </c>
      <c r="Z5029">
        <v>0.65232013227277508</v>
      </c>
      <c r="AA5029">
        <v>0</v>
      </c>
      <c r="AB5029">
        <v>3.5209117964497239</v>
      </c>
      <c r="AC5029">
        <v>0</v>
      </c>
      <c r="AD5029">
        <v>0</v>
      </c>
      <c r="AE5029">
        <v>12.571922966935926</v>
      </c>
    </row>
    <row r="5030" spans="1:31" x14ac:dyDescent="0.25">
      <c r="A5030">
        <v>2073550</v>
      </c>
      <c r="B5030">
        <v>1</v>
      </c>
      <c r="C5030" t="s">
        <v>80</v>
      </c>
      <c r="D5030" t="s">
        <v>107</v>
      </c>
      <c r="E5030" t="s">
        <v>131</v>
      </c>
      <c r="F5030" t="s">
        <v>2595</v>
      </c>
      <c r="G5030" t="s">
        <v>133</v>
      </c>
      <c r="H5030" t="s">
        <v>134</v>
      </c>
      <c r="I5030" t="s">
        <v>135</v>
      </c>
      <c r="J5030" t="s">
        <v>136</v>
      </c>
      <c r="K5030" t="s">
        <v>137</v>
      </c>
      <c r="L5030" t="s">
        <v>14567</v>
      </c>
      <c r="M5030" t="s">
        <v>14568</v>
      </c>
      <c r="N5030">
        <v>0.15666666600000001</v>
      </c>
      <c r="O5030">
        <v>17</v>
      </c>
      <c r="P5030">
        <v>7907</v>
      </c>
      <c r="Q5030">
        <v>18</v>
      </c>
      <c r="R5030">
        <v>42</v>
      </c>
      <c r="S5030">
        <v>28</v>
      </c>
      <c r="T5030">
        <v>362</v>
      </c>
      <c r="U5030">
        <v>0</v>
      </c>
      <c r="V5030">
        <v>9</v>
      </c>
      <c r="W5030">
        <v>32.397334736112548</v>
      </c>
      <c r="X5030">
        <v>203.89583606768548</v>
      </c>
      <c r="Y5030">
        <v>4.8605873744412733</v>
      </c>
      <c r="Z5030">
        <v>10.200941939840494</v>
      </c>
      <c r="AA5030">
        <v>96.080653476184693</v>
      </c>
      <c r="AB5030">
        <v>65.090341305653922</v>
      </c>
      <c r="AC5030">
        <v>0</v>
      </c>
      <c r="AD5030">
        <v>6.1709417826200346</v>
      </c>
      <c r="AE5030">
        <v>418.69663668253844</v>
      </c>
    </row>
    <row r="5031" spans="1:31" x14ac:dyDescent="0.25">
      <c r="A5031">
        <v>2073450</v>
      </c>
      <c r="B5031">
        <v>1</v>
      </c>
      <c r="C5031" t="s">
        <v>80</v>
      </c>
      <c r="D5031" t="s">
        <v>82</v>
      </c>
      <c r="E5031" t="s">
        <v>158</v>
      </c>
      <c r="F5031" t="s">
        <v>14569</v>
      </c>
      <c r="G5031" t="s">
        <v>283</v>
      </c>
      <c r="H5031" t="s">
        <v>143</v>
      </c>
      <c r="I5031" t="s">
        <v>135</v>
      </c>
      <c r="J5031" t="s">
        <v>136</v>
      </c>
      <c r="K5031" t="s">
        <v>137</v>
      </c>
      <c r="L5031" t="s">
        <v>14570</v>
      </c>
      <c r="M5031" t="s">
        <v>14571</v>
      </c>
      <c r="N5031">
        <v>5.2183333330000004</v>
      </c>
      <c r="O5031">
        <v>0</v>
      </c>
      <c r="P5031">
        <v>175</v>
      </c>
      <c r="Q5031">
        <v>0</v>
      </c>
      <c r="R5031">
        <v>0</v>
      </c>
      <c r="S5031">
        <v>0</v>
      </c>
      <c r="T5031">
        <v>9</v>
      </c>
      <c r="U5031">
        <v>0</v>
      </c>
      <c r="V5031">
        <v>0</v>
      </c>
      <c r="W5031">
        <v>0</v>
      </c>
      <c r="X5031">
        <v>224.58550245220974</v>
      </c>
      <c r="Y5031">
        <v>0</v>
      </c>
      <c r="Z5031">
        <v>0</v>
      </c>
      <c r="AA5031">
        <v>0</v>
      </c>
      <c r="AB5031">
        <v>27.995472083738338</v>
      </c>
      <c r="AC5031">
        <v>0</v>
      </c>
      <c r="AD5031">
        <v>0</v>
      </c>
      <c r="AE5031">
        <v>252.58097453594809</v>
      </c>
    </row>
    <row r="5032" spans="1:31" x14ac:dyDescent="0.25">
      <c r="A5032">
        <v>2083729</v>
      </c>
      <c r="B5032">
        <v>1</v>
      </c>
      <c r="C5032" t="s">
        <v>80</v>
      </c>
      <c r="D5032" t="s">
        <v>99</v>
      </c>
      <c r="E5032" t="s">
        <v>177</v>
      </c>
      <c r="F5032" t="s">
        <v>14572</v>
      </c>
      <c r="G5032" t="s">
        <v>179</v>
      </c>
      <c r="H5032" t="s">
        <v>143</v>
      </c>
      <c r="I5032" t="s">
        <v>135</v>
      </c>
      <c r="J5032" t="s">
        <v>136</v>
      </c>
      <c r="K5032" t="s">
        <v>137</v>
      </c>
      <c r="L5032" t="s">
        <v>14573</v>
      </c>
      <c r="M5032" t="s">
        <v>14574</v>
      </c>
      <c r="N5032">
        <v>11.025555555</v>
      </c>
      <c r="O5032">
        <v>0</v>
      </c>
      <c r="P5032">
        <v>1</v>
      </c>
      <c r="Q5032">
        <v>0</v>
      </c>
      <c r="R5032">
        <v>0</v>
      </c>
      <c r="S5032">
        <v>0</v>
      </c>
      <c r="T5032">
        <v>0</v>
      </c>
      <c r="U5032">
        <v>0</v>
      </c>
      <c r="V5032">
        <v>0</v>
      </c>
      <c r="W5032">
        <v>0</v>
      </c>
      <c r="X5032">
        <v>0</v>
      </c>
      <c r="Y5032">
        <v>0</v>
      </c>
      <c r="Z5032">
        <v>0</v>
      </c>
      <c r="AA5032">
        <v>0</v>
      </c>
      <c r="AB5032">
        <v>0</v>
      </c>
      <c r="AC5032">
        <v>0</v>
      </c>
      <c r="AD5032">
        <v>0</v>
      </c>
      <c r="AE5032">
        <v>0</v>
      </c>
    </row>
    <row r="5033" spans="1:31" x14ac:dyDescent="0.25">
      <c r="A5033">
        <v>2073175</v>
      </c>
      <c r="B5033">
        <v>1</v>
      </c>
      <c r="C5033" t="s">
        <v>81</v>
      </c>
      <c r="D5033" t="s">
        <v>121</v>
      </c>
      <c r="E5033" t="s">
        <v>177</v>
      </c>
      <c r="F5033" t="s">
        <v>14575</v>
      </c>
      <c r="G5033" t="s">
        <v>183</v>
      </c>
      <c r="H5033" t="s">
        <v>143</v>
      </c>
      <c r="I5033" t="s">
        <v>135</v>
      </c>
      <c r="J5033" t="s">
        <v>136</v>
      </c>
      <c r="K5033" t="s">
        <v>137</v>
      </c>
      <c r="L5033" t="s">
        <v>14576</v>
      </c>
      <c r="M5033" t="s">
        <v>14577</v>
      </c>
      <c r="N5033">
        <v>1.6930555549999999</v>
      </c>
      <c r="O5033">
        <v>0</v>
      </c>
      <c r="P5033">
        <v>3</v>
      </c>
      <c r="Q5033">
        <v>0</v>
      </c>
      <c r="R5033">
        <v>0</v>
      </c>
      <c r="S5033">
        <v>0</v>
      </c>
      <c r="T5033">
        <v>0</v>
      </c>
      <c r="U5033">
        <v>0</v>
      </c>
      <c r="V5033">
        <v>0</v>
      </c>
      <c r="W5033">
        <v>0</v>
      </c>
      <c r="X5033">
        <v>0.77210127370468451</v>
      </c>
      <c r="Y5033">
        <v>0</v>
      </c>
      <c r="Z5033">
        <v>0</v>
      </c>
      <c r="AA5033">
        <v>0</v>
      </c>
      <c r="AB5033">
        <v>0</v>
      </c>
      <c r="AC5033">
        <v>0</v>
      </c>
      <c r="AD5033">
        <v>0</v>
      </c>
      <c r="AE5033">
        <v>0.77210127370468451</v>
      </c>
    </row>
    <row r="5034" spans="1:31" x14ac:dyDescent="0.25">
      <c r="A5034">
        <v>2083586</v>
      </c>
      <c r="B5034">
        <v>1</v>
      </c>
      <c r="C5034" t="s">
        <v>81</v>
      </c>
      <c r="D5034" t="s">
        <v>112</v>
      </c>
      <c r="E5034" t="s">
        <v>177</v>
      </c>
      <c r="F5034" t="s">
        <v>14578</v>
      </c>
      <c r="G5034" t="s">
        <v>1007</v>
      </c>
      <c r="H5034" t="s">
        <v>143</v>
      </c>
      <c r="I5034" t="s">
        <v>135</v>
      </c>
      <c r="J5034" t="s">
        <v>136</v>
      </c>
      <c r="K5034" t="s">
        <v>137</v>
      </c>
      <c r="L5034" t="s">
        <v>13769</v>
      </c>
      <c r="M5034" t="s">
        <v>14579</v>
      </c>
      <c r="N5034">
        <v>1.4083333330000001</v>
      </c>
      <c r="O5034">
        <v>0</v>
      </c>
      <c r="P5034">
        <v>1</v>
      </c>
      <c r="Q5034">
        <v>0</v>
      </c>
      <c r="R5034">
        <v>0</v>
      </c>
      <c r="S5034">
        <v>0</v>
      </c>
      <c r="T5034">
        <v>0</v>
      </c>
      <c r="U5034">
        <v>0</v>
      </c>
      <c r="V5034">
        <v>0</v>
      </c>
      <c r="W5034">
        <v>0</v>
      </c>
      <c r="X5034">
        <v>2.6986521907594443E-2</v>
      </c>
      <c r="Y5034">
        <v>0</v>
      </c>
      <c r="Z5034">
        <v>0</v>
      </c>
      <c r="AA5034">
        <v>0</v>
      </c>
      <c r="AB5034">
        <v>0</v>
      </c>
      <c r="AC5034">
        <v>0</v>
      </c>
      <c r="AD5034">
        <v>0</v>
      </c>
      <c r="AE5034">
        <v>2.6986521907594443E-2</v>
      </c>
    </row>
    <row r="5035" spans="1:31" x14ac:dyDescent="0.25">
      <c r="A5035">
        <v>2073221</v>
      </c>
      <c r="B5035">
        <v>1</v>
      </c>
      <c r="C5035" t="s">
        <v>81</v>
      </c>
      <c r="D5035" t="s">
        <v>126</v>
      </c>
      <c r="E5035" t="s">
        <v>131</v>
      </c>
      <c r="F5035" t="s">
        <v>9185</v>
      </c>
      <c r="G5035" t="s">
        <v>133</v>
      </c>
      <c r="H5035" t="s">
        <v>134</v>
      </c>
      <c r="I5035" t="s">
        <v>259</v>
      </c>
      <c r="J5035" t="s">
        <v>136</v>
      </c>
      <c r="K5035" t="s">
        <v>137</v>
      </c>
      <c r="L5035" t="s">
        <v>14580</v>
      </c>
      <c r="M5035" t="s">
        <v>14581</v>
      </c>
      <c r="N5035">
        <v>0.01</v>
      </c>
      <c r="O5035">
        <v>3</v>
      </c>
      <c r="P5035">
        <v>1368</v>
      </c>
      <c r="Q5035">
        <v>66</v>
      </c>
      <c r="R5035">
        <v>411</v>
      </c>
      <c r="S5035">
        <v>13</v>
      </c>
      <c r="T5035">
        <v>70</v>
      </c>
      <c r="U5035">
        <v>0</v>
      </c>
      <c r="V5035">
        <v>0</v>
      </c>
      <c r="W5035">
        <v>1.6077783829240001E-2</v>
      </c>
      <c r="X5035">
        <v>1.5807091833615228</v>
      </c>
      <c r="Y5035">
        <v>5.1180904764528021</v>
      </c>
      <c r="Z5035">
        <v>3.2613997318848393</v>
      </c>
      <c r="AA5035">
        <v>1.2037703153404804</v>
      </c>
      <c r="AB5035">
        <v>1.0364478671414996</v>
      </c>
      <c r="AC5035">
        <v>0</v>
      </c>
      <c r="AD5035">
        <v>0</v>
      </c>
      <c r="AE5035">
        <v>12.216495358010382</v>
      </c>
    </row>
    <row r="5036" spans="1:31" x14ac:dyDescent="0.25">
      <c r="A5036">
        <v>2084058</v>
      </c>
      <c r="B5036">
        <v>1</v>
      </c>
      <c r="C5036" t="s">
        <v>80</v>
      </c>
      <c r="D5036" t="s">
        <v>103</v>
      </c>
      <c r="E5036" t="s">
        <v>146</v>
      </c>
      <c r="F5036" t="s">
        <v>6950</v>
      </c>
      <c r="G5036" t="s">
        <v>133</v>
      </c>
      <c r="H5036" t="s">
        <v>134</v>
      </c>
      <c r="I5036" t="s">
        <v>135</v>
      </c>
      <c r="J5036" t="s">
        <v>136</v>
      </c>
      <c r="K5036" t="s">
        <v>137</v>
      </c>
      <c r="L5036" t="s">
        <v>14582</v>
      </c>
      <c r="M5036" t="s">
        <v>13658</v>
      </c>
      <c r="N5036">
        <v>0.66833333299999997</v>
      </c>
      <c r="O5036">
        <v>1</v>
      </c>
      <c r="P5036">
        <v>1314</v>
      </c>
      <c r="Q5036">
        <v>4</v>
      </c>
      <c r="R5036">
        <v>35</v>
      </c>
      <c r="S5036">
        <v>3</v>
      </c>
      <c r="T5036">
        <v>91</v>
      </c>
      <c r="U5036">
        <v>0</v>
      </c>
      <c r="V5036">
        <v>0</v>
      </c>
      <c r="W5036">
        <v>6.0347372536666659E-5</v>
      </c>
      <c r="X5036">
        <v>255.92119341106078</v>
      </c>
      <c r="Y5036">
        <v>4.3401125135524339</v>
      </c>
      <c r="Z5036">
        <v>33.779503865758414</v>
      </c>
      <c r="AA5036">
        <v>4.8241070388031853</v>
      </c>
      <c r="AB5036">
        <v>47.05615456893679</v>
      </c>
      <c r="AC5036">
        <v>0</v>
      </c>
      <c r="AD5036">
        <v>0</v>
      </c>
      <c r="AE5036">
        <v>345.9211317454841</v>
      </c>
    </row>
    <row r="5037" spans="1:31" x14ac:dyDescent="0.25">
      <c r="A5037">
        <v>2083964</v>
      </c>
      <c r="B5037">
        <v>1</v>
      </c>
      <c r="C5037" t="s">
        <v>80</v>
      </c>
      <c r="D5037" t="s">
        <v>84</v>
      </c>
      <c r="E5037" t="s">
        <v>158</v>
      </c>
      <c r="F5037" t="s">
        <v>14051</v>
      </c>
      <c r="G5037" t="s">
        <v>160</v>
      </c>
      <c r="H5037" t="s">
        <v>143</v>
      </c>
      <c r="I5037" t="s">
        <v>135</v>
      </c>
      <c r="J5037" t="s">
        <v>136</v>
      </c>
      <c r="K5037" t="s">
        <v>137</v>
      </c>
      <c r="L5037" t="s">
        <v>14583</v>
      </c>
      <c r="M5037" t="s">
        <v>14584</v>
      </c>
      <c r="N5037">
        <v>2.1958333329999999</v>
      </c>
      <c r="O5037">
        <v>0</v>
      </c>
      <c r="P5037">
        <v>174</v>
      </c>
      <c r="Q5037">
        <v>0</v>
      </c>
      <c r="R5037">
        <v>0</v>
      </c>
      <c r="S5037">
        <v>0</v>
      </c>
      <c r="T5037">
        <v>9</v>
      </c>
      <c r="U5037">
        <v>0</v>
      </c>
      <c r="V5037">
        <v>0</v>
      </c>
      <c r="W5037">
        <v>0</v>
      </c>
      <c r="X5037">
        <v>93.313063578681678</v>
      </c>
      <c r="Y5037">
        <v>0</v>
      </c>
      <c r="Z5037">
        <v>0</v>
      </c>
      <c r="AA5037">
        <v>0</v>
      </c>
      <c r="AB5037">
        <v>13.422824205165256</v>
      </c>
      <c r="AC5037">
        <v>0</v>
      </c>
      <c r="AD5037">
        <v>0</v>
      </c>
      <c r="AE5037">
        <v>106.73588778384693</v>
      </c>
    </row>
    <row r="5038" spans="1:31" x14ac:dyDescent="0.25">
      <c r="A5038">
        <v>2073315</v>
      </c>
      <c r="B5038">
        <v>1</v>
      </c>
      <c r="C5038" t="s">
        <v>80</v>
      </c>
      <c r="D5038" t="s">
        <v>92</v>
      </c>
      <c r="E5038" t="s">
        <v>146</v>
      </c>
      <c r="F5038" t="s">
        <v>14585</v>
      </c>
      <c r="G5038" t="s">
        <v>263</v>
      </c>
      <c r="H5038" t="s">
        <v>134</v>
      </c>
      <c r="I5038" t="s">
        <v>135</v>
      </c>
      <c r="J5038" t="s">
        <v>136</v>
      </c>
      <c r="K5038" t="s">
        <v>137</v>
      </c>
      <c r="L5038" t="s">
        <v>14586</v>
      </c>
      <c r="M5038" t="s">
        <v>14587</v>
      </c>
      <c r="N5038">
        <v>3.7733333330000001</v>
      </c>
      <c r="O5038">
        <v>3</v>
      </c>
      <c r="P5038">
        <v>172</v>
      </c>
      <c r="Q5038">
        <v>5</v>
      </c>
      <c r="R5038">
        <v>3</v>
      </c>
      <c r="S5038">
        <v>6</v>
      </c>
      <c r="T5038">
        <v>20</v>
      </c>
      <c r="U5038">
        <v>0</v>
      </c>
      <c r="V5038">
        <v>0</v>
      </c>
      <c r="W5038">
        <v>6.1562680690417331</v>
      </c>
      <c r="X5038">
        <v>75.037796379513338</v>
      </c>
      <c r="Y5038">
        <v>51.954549629656697</v>
      </c>
      <c r="Z5038">
        <v>0.28177060528317333</v>
      </c>
      <c r="AA5038">
        <v>43.129305770067489</v>
      </c>
      <c r="AB5038">
        <v>107.65992069882071</v>
      </c>
      <c r="AC5038">
        <v>0</v>
      </c>
      <c r="AD5038">
        <v>0</v>
      </c>
      <c r="AE5038">
        <v>284.21961115238315</v>
      </c>
    </row>
    <row r="5039" spans="1:31" x14ac:dyDescent="0.25">
      <c r="A5039">
        <v>2073536</v>
      </c>
      <c r="B5039">
        <v>1</v>
      </c>
      <c r="C5039" t="s">
        <v>80</v>
      </c>
      <c r="D5039" t="s">
        <v>109</v>
      </c>
      <c r="E5039" t="s">
        <v>158</v>
      </c>
      <c r="F5039" t="s">
        <v>14244</v>
      </c>
      <c r="G5039" t="s">
        <v>160</v>
      </c>
      <c r="H5039" t="s">
        <v>143</v>
      </c>
      <c r="I5039" t="s">
        <v>135</v>
      </c>
      <c r="J5039" t="s">
        <v>136</v>
      </c>
      <c r="K5039" t="s">
        <v>137</v>
      </c>
      <c r="L5039" t="s">
        <v>14588</v>
      </c>
      <c r="M5039" t="s">
        <v>14589</v>
      </c>
      <c r="N5039">
        <v>2.25</v>
      </c>
      <c r="O5039">
        <v>0</v>
      </c>
      <c r="P5039">
        <v>5</v>
      </c>
      <c r="Q5039">
        <v>0</v>
      </c>
      <c r="R5039">
        <v>0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2.3670294565785217</v>
      </c>
      <c r="Y5039">
        <v>0</v>
      </c>
      <c r="Z5039">
        <v>0</v>
      </c>
      <c r="AA5039">
        <v>0</v>
      </c>
      <c r="AB5039">
        <v>0</v>
      </c>
      <c r="AC5039">
        <v>0</v>
      </c>
      <c r="AD5039">
        <v>0</v>
      </c>
      <c r="AE5039">
        <v>2.3670294565785217</v>
      </c>
    </row>
    <row r="5040" spans="1:31" x14ac:dyDescent="0.25">
      <c r="A5040">
        <v>2083603</v>
      </c>
      <c r="B5040">
        <v>1</v>
      </c>
      <c r="C5040" t="s">
        <v>80</v>
      </c>
      <c r="D5040" t="s">
        <v>97</v>
      </c>
      <c r="E5040" t="s">
        <v>146</v>
      </c>
      <c r="F5040" t="s">
        <v>7468</v>
      </c>
      <c r="G5040" t="s">
        <v>133</v>
      </c>
      <c r="H5040" t="s">
        <v>134</v>
      </c>
      <c r="I5040" t="s">
        <v>135</v>
      </c>
      <c r="J5040" t="s">
        <v>136</v>
      </c>
      <c r="K5040" t="s">
        <v>137</v>
      </c>
      <c r="L5040" t="s">
        <v>14590</v>
      </c>
      <c r="M5040" t="s">
        <v>14591</v>
      </c>
      <c r="N5040">
        <v>0.71722222199999996</v>
      </c>
      <c r="O5040">
        <v>19</v>
      </c>
      <c r="P5040">
        <v>101</v>
      </c>
      <c r="Q5040">
        <v>5</v>
      </c>
      <c r="R5040">
        <v>28</v>
      </c>
      <c r="S5040">
        <v>3</v>
      </c>
      <c r="T5040">
        <v>15</v>
      </c>
      <c r="U5040">
        <v>0</v>
      </c>
      <c r="V5040">
        <v>0</v>
      </c>
      <c r="W5040">
        <v>49.220180650101156</v>
      </c>
      <c r="X5040">
        <v>99.82005056075441</v>
      </c>
      <c r="Y5040">
        <v>2.6356763920815385</v>
      </c>
      <c r="Z5040">
        <v>10.240891053280249</v>
      </c>
      <c r="AA5040">
        <v>12.476309034622</v>
      </c>
      <c r="AB5040">
        <v>8.2588186132255395</v>
      </c>
      <c r="AC5040">
        <v>0</v>
      </c>
      <c r="AD5040">
        <v>0</v>
      </c>
      <c r="AE5040">
        <v>182.65192630406489</v>
      </c>
    </row>
    <row r="5041" spans="1:31" x14ac:dyDescent="0.25">
      <c r="A5041">
        <v>2073135</v>
      </c>
      <c r="B5041">
        <v>1</v>
      </c>
      <c r="C5041" t="s">
        <v>80</v>
      </c>
      <c r="D5041" t="s">
        <v>103</v>
      </c>
      <c r="E5041" t="s">
        <v>131</v>
      </c>
      <c r="F5041" t="s">
        <v>14592</v>
      </c>
      <c r="G5041" t="s">
        <v>133</v>
      </c>
      <c r="H5041" t="s">
        <v>134</v>
      </c>
      <c r="I5041" t="s">
        <v>135</v>
      </c>
      <c r="J5041" t="s">
        <v>136</v>
      </c>
      <c r="K5041" t="s">
        <v>137</v>
      </c>
      <c r="L5041" t="s">
        <v>14593</v>
      </c>
      <c r="M5041" t="s">
        <v>14594</v>
      </c>
      <c r="N5041">
        <v>0.329444444</v>
      </c>
      <c r="O5041">
        <v>0</v>
      </c>
      <c r="P5041">
        <v>2</v>
      </c>
      <c r="Q5041">
        <v>0</v>
      </c>
      <c r="R5041">
        <v>4</v>
      </c>
      <c r="S5041">
        <v>10</v>
      </c>
      <c r="T5041">
        <v>4</v>
      </c>
      <c r="U5041">
        <v>12</v>
      </c>
      <c r="V5041">
        <v>0</v>
      </c>
      <c r="W5041">
        <v>0</v>
      </c>
      <c r="X5041">
        <v>0.2351130228851617</v>
      </c>
      <c r="Y5041">
        <v>0</v>
      </c>
      <c r="Z5041">
        <v>6.7492261135481799</v>
      </c>
      <c r="AA5041">
        <v>17.443384458371593</v>
      </c>
      <c r="AB5041">
        <v>17.450394636636137</v>
      </c>
      <c r="AC5041">
        <v>819.33703263928965</v>
      </c>
      <c r="AD5041">
        <v>0</v>
      </c>
      <c r="AE5041">
        <v>861.21515087073067</v>
      </c>
    </row>
    <row r="5042" spans="1:31" x14ac:dyDescent="0.25">
      <c r="A5042">
        <v>2084041</v>
      </c>
      <c r="B5042">
        <v>1</v>
      </c>
      <c r="C5042" t="s">
        <v>80</v>
      </c>
      <c r="D5042" t="s">
        <v>90</v>
      </c>
      <c r="E5042" t="s">
        <v>158</v>
      </c>
      <c r="F5042" t="s">
        <v>14595</v>
      </c>
      <c r="G5042" t="s">
        <v>160</v>
      </c>
      <c r="H5042" t="s">
        <v>143</v>
      </c>
      <c r="I5042" t="s">
        <v>135</v>
      </c>
      <c r="J5042" t="s">
        <v>136</v>
      </c>
      <c r="K5042" t="s">
        <v>137</v>
      </c>
      <c r="L5042" t="s">
        <v>14596</v>
      </c>
      <c r="M5042" t="s">
        <v>14597</v>
      </c>
      <c r="N5042">
        <v>6.625277777</v>
      </c>
      <c r="O5042">
        <v>0</v>
      </c>
      <c r="P5042">
        <v>38</v>
      </c>
      <c r="Q5042">
        <v>0</v>
      </c>
      <c r="R5042">
        <v>0</v>
      </c>
      <c r="S5042">
        <v>0</v>
      </c>
      <c r="T5042">
        <v>1</v>
      </c>
      <c r="U5042">
        <v>0</v>
      </c>
      <c r="V5042">
        <v>0</v>
      </c>
      <c r="W5042">
        <v>0</v>
      </c>
      <c r="X5042">
        <v>71.024131585350872</v>
      </c>
      <c r="Y5042">
        <v>0</v>
      </c>
      <c r="Z5042">
        <v>0</v>
      </c>
      <c r="AA5042">
        <v>0</v>
      </c>
      <c r="AB5042">
        <v>380.26459057141568</v>
      </c>
      <c r="AC5042">
        <v>0</v>
      </c>
      <c r="AD5042">
        <v>0</v>
      </c>
      <c r="AE5042">
        <v>451.28872215676654</v>
      </c>
    </row>
    <row r="5043" spans="1:31" x14ac:dyDescent="0.25">
      <c r="A5043">
        <v>2083649</v>
      </c>
      <c r="B5043">
        <v>1</v>
      </c>
      <c r="C5043" t="s">
        <v>80</v>
      </c>
      <c r="D5043" t="s">
        <v>110</v>
      </c>
      <c r="E5043" t="s">
        <v>158</v>
      </c>
      <c r="F5043" t="s">
        <v>14598</v>
      </c>
      <c r="G5043" t="s">
        <v>4805</v>
      </c>
      <c r="H5043" t="s">
        <v>143</v>
      </c>
      <c r="I5043" t="s">
        <v>135</v>
      </c>
      <c r="J5043" t="s">
        <v>136</v>
      </c>
      <c r="K5043" t="s">
        <v>137</v>
      </c>
      <c r="L5043" t="s">
        <v>14599</v>
      </c>
      <c r="M5043" t="s">
        <v>14600</v>
      </c>
      <c r="N5043">
        <v>2.2452777770000001</v>
      </c>
      <c r="O5043">
        <v>0</v>
      </c>
      <c r="P5043">
        <v>105</v>
      </c>
      <c r="Q5043">
        <v>0</v>
      </c>
      <c r="R5043">
        <v>0</v>
      </c>
      <c r="S5043">
        <v>0</v>
      </c>
      <c r="T5043">
        <v>9</v>
      </c>
      <c r="U5043">
        <v>0</v>
      </c>
      <c r="V5043">
        <v>0</v>
      </c>
      <c r="W5043">
        <v>0</v>
      </c>
      <c r="X5043">
        <v>91.291744368864457</v>
      </c>
      <c r="Y5043">
        <v>0</v>
      </c>
      <c r="Z5043">
        <v>0</v>
      </c>
      <c r="AA5043">
        <v>0</v>
      </c>
      <c r="AB5043">
        <v>22.701233960392777</v>
      </c>
      <c r="AC5043">
        <v>0</v>
      </c>
      <c r="AD5043">
        <v>0</v>
      </c>
      <c r="AE5043">
        <v>113.99297832925723</v>
      </c>
    </row>
    <row r="5044" spans="1:31" x14ac:dyDescent="0.25">
      <c r="A5044">
        <v>2073378</v>
      </c>
      <c r="B5044">
        <v>1</v>
      </c>
      <c r="C5044" t="s">
        <v>81</v>
      </c>
      <c r="D5044" t="s">
        <v>122</v>
      </c>
      <c r="E5044" t="s">
        <v>146</v>
      </c>
      <c r="F5044" t="s">
        <v>2719</v>
      </c>
      <c r="G5044" t="s">
        <v>133</v>
      </c>
      <c r="H5044" t="s">
        <v>134</v>
      </c>
      <c r="I5044" t="s">
        <v>135</v>
      </c>
      <c r="J5044" t="s">
        <v>136</v>
      </c>
      <c r="K5044" t="s">
        <v>137</v>
      </c>
      <c r="L5044" t="s">
        <v>14601</v>
      </c>
      <c r="M5044" t="s">
        <v>14602</v>
      </c>
      <c r="N5044">
        <v>0.60166666599999996</v>
      </c>
      <c r="O5044">
        <v>23</v>
      </c>
      <c r="P5044">
        <v>692</v>
      </c>
      <c r="Q5044">
        <v>66</v>
      </c>
      <c r="R5044">
        <v>21</v>
      </c>
      <c r="S5044">
        <v>18</v>
      </c>
      <c r="T5044">
        <v>45</v>
      </c>
      <c r="U5044">
        <v>0</v>
      </c>
      <c r="V5044">
        <v>1</v>
      </c>
      <c r="W5044">
        <v>3.3770489583919336</v>
      </c>
      <c r="X5044">
        <v>57.334779979079613</v>
      </c>
      <c r="Y5044">
        <v>48.010200686647387</v>
      </c>
      <c r="Z5044">
        <v>6.6387614558286749</v>
      </c>
      <c r="AA5044">
        <v>36.308522468603371</v>
      </c>
      <c r="AB5044">
        <v>17.769456630941058</v>
      </c>
      <c r="AC5044">
        <v>0</v>
      </c>
      <c r="AD5044">
        <v>4.0437987257296273</v>
      </c>
      <c r="AE5044">
        <v>173.48256890522165</v>
      </c>
    </row>
    <row r="5045" spans="1:31" x14ac:dyDescent="0.25">
      <c r="A5045">
        <v>2083901</v>
      </c>
      <c r="B5045">
        <v>1</v>
      </c>
      <c r="C5045" t="s">
        <v>80</v>
      </c>
      <c r="D5045" t="s">
        <v>97</v>
      </c>
      <c r="E5045" t="s">
        <v>146</v>
      </c>
      <c r="F5045" t="s">
        <v>262</v>
      </c>
      <c r="G5045" t="s">
        <v>133</v>
      </c>
      <c r="H5045" t="s">
        <v>134</v>
      </c>
      <c r="I5045" t="s">
        <v>135</v>
      </c>
      <c r="J5045" t="s">
        <v>136</v>
      </c>
      <c r="K5045" t="s">
        <v>137</v>
      </c>
      <c r="L5045" t="s">
        <v>14603</v>
      </c>
      <c r="M5045" t="s">
        <v>14604</v>
      </c>
      <c r="N5045">
        <v>2.343611111</v>
      </c>
      <c r="O5045">
        <v>7</v>
      </c>
      <c r="P5045">
        <v>458</v>
      </c>
      <c r="Q5045">
        <v>10</v>
      </c>
      <c r="R5045">
        <v>327</v>
      </c>
      <c r="S5045">
        <v>16</v>
      </c>
      <c r="T5045">
        <v>129</v>
      </c>
      <c r="U5045">
        <v>1</v>
      </c>
      <c r="V5045">
        <v>0</v>
      </c>
      <c r="W5045">
        <v>173.8481534720126</v>
      </c>
      <c r="X5045">
        <v>552.90955731030874</v>
      </c>
      <c r="Y5045">
        <v>155.89523308668581</v>
      </c>
      <c r="Z5045">
        <v>400.04618401405082</v>
      </c>
      <c r="AA5045">
        <v>287.92750804875055</v>
      </c>
      <c r="AB5045">
        <v>360.07594537188152</v>
      </c>
      <c r="AC5045">
        <v>0</v>
      </c>
      <c r="AD5045">
        <v>0</v>
      </c>
      <c r="AE5045">
        <v>1930.7025813036898</v>
      </c>
    </row>
    <row r="5046" spans="1:31" x14ac:dyDescent="0.25">
      <c r="A5046">
        <v>2084167</v>
      </c>
      <c r="B5046">
        <v>1</v>
      </c>
      <c r="C5046" t="s">
        <v>80</v>
      </c>
      <c r="D5046" t="s">
        <v>106</v>
      </c>
      <c r="E5046" t="s">
        <v>131</v>
      </c>
      <c r="F5046" t="s">
        <v>14605</v>
      </c>
      <c r="G5046" t="s">
        <v>133</v>
      </c>
      <c r="H5046" t="s">
        <v>134</v>
      </c>
      <c r="I5046" t="s">
        <v>135</v>
      </c>
      <c r="J5046" t="s">
        <v>136</v>
      </c>
      <c r="K5046" t="s">
        <v>137</v>
      </c>
      <c r="L5046" t="s">
        <v>14606</v>
      </c>
      <c r="M5046" t="s">
        <v>14607</v>
      </c>
      <c r="N5046">
        <v>0.31</v>
      </c>
      <c r="O5046">
        <v>0</v>
      </c>
      <c r="P5046">
        <v>775</v>
      </c>
      <c r="Q5046">
        <v>2</v>
      </c>
      <c r="R5046">
        <v>18</v>
      </c>
      <c r="S5046">
        <v>5</v>
      </c>
      <c r="T5046">
        <v>77</v>
      </c>
      <c r="U5046">
        <v>0</v>
      </c>
      <c r="V5046">
        <v>0</v>
      </c>
      <c r="W5046">
        <v>0</v>
      </c>
      <c r="X5046">
        <v>38.252622162428331</v>
      </c>
      <c r="Y5046">
        <v>0.62216267342372999</v>
      </c>
      <c r="Z5046">
        <v>1.8459414302989803</v>
      </c>
      <c r="AA5046">
        <v>6.6353576731024297</v>
      </c>
      <c r="AB5046">
        <v>15.464220215027993</v>
      </c>
      <c r="AC5046">
        <v>0</v>
      </c>
      <c r="AD5046">
        <v>0</v>
      </c>
      <c r="AE5046">
        <v>62.820304154281459</v>
      </c>
    </row>
    <row r="5047" spans="1:31" x14ac:dyDescent="0.25">
      <c r="A5047">
        <v>2084261</v>
      </c>
      <c r="B5047">
        <v>1</v>
      </c>
      <c r="C5047" t="s">
        <v>80</v>
      </c>
      <c r="D5047" t="s">
        <v>84</v>
      </c>
      <c r="E5047" t="s">
        <v>158</v>
      </c>
      <c r="F5047" t="s">
        <v>14608</v>
      </c>
      <c r="G5047" t="s">
        <v>160</v>
      </c>
      <c r="H5047" t="s">
        <v>143</v>
      </c>
      <c r="I5047" t="s">
        <v>135</v>
      </c>
      <c r="J5047" t="s">
        <v>136</v>
      </c>
      <c r="K5047" t="s">
        <v>137</v>
      </c>
      <c r="L5047" t="s">
        <v>14609</v>
      </c>
      <c r="M5047" t="s">
        <v>14610</v>
      </c>
      <c r="N5047">
        <v>2.8280555550000002</v>
      </c>
      <c r="O5047">
        <v>0</v>
      </c>
      <c r="P5047">
        <v>1</v>
      </c>
      <c r="Q5047">
        <v>0</v>
      </c>
      <c r="R5047">
        <v>0</v>
      </c>
      <c r="S5047">
        <v>0</v>
      </c>
      <c r="T5047">
        <v>61</v>
      </c>
      <c r="U5047">
        <v>0</v>
      </c>
      <c r="V5047">
        <v>0</v>
      </c>
      <c r="W5047">
        <v>0</v>
      </c>
      <c r="X5047">
        <v>0.60023095466637233</v>
      </c>
      <c r="Y5047">
        <v>0</v>
      </c>
      <c r="Z5047">
        <v>0</v>
      </c>
      <c r="AA5047">
        <v>0</v>
      </c>
      <c r="AB5047">
        <v>116.8884527224031</v>
      </c>
      <c r="AC5047">
        <v>0</v>
      </c>
      <c r="AD5047">
        <v>0</v>
      </c>
      <c r="AE5047">
        <v>117.48868367706947</v>
      </c>
    </row>
    <row r="5048" spans="1:31" x14ac:dyDescent="0.25">
      <c r="A5048">
        <v>2083955</v>
      </c>
      <c r="B5048">
        <v>1</v>
      </c>
      <c r="C5048" t="s">
        <v>81</v>
      </c>
      <c r="D5048" t="s">
        <v>112</v>
      </c>
      <c r="E5048" t="s">
        <v>146</v>
      </c>
      <c r="F5048" t="s">
        <v>14611</v>
      </c>
      <c r="G5048" t="s">
        <v>133</v>
      </c>
      <c r="H5048" t="s">
        <v>134</v>
      </c>
      <c r="I5048" t="s">
        <v>259</v>
      </c>
      <c r="J5048" t="s">
        <v>136</v>
      </c>
      <c r="K5048" t="s">
        <v>137</v>
      </c>
      <c r="L5048" t="s">
        <v>14612</v>
      </c>
      <c r="M5048" t="s">
        <v>14390</v>
      </c>
      <c r="N5048">
        <v>1.2222222E-2</v>
      </c>
      <c r="O5048">
        <v>1</v>
      </c>
      <c r="P5048">
        <v>2110</v>
      </c>
      <c r="Q5048">
        <v>244</v>
      </c>
      <c r="R5048">
        <v>193</v>
      </c>
      <c r="S5048">
        <v>21</v>
      </c>
      <c r="T5048">
        <v>210</v>
      </c>
      <c r="U5048">
        <v>1</v>
      </c>
      <c r="V5048">
        <v>0</v>
      </c>
      <c r="W5048">
        <v>1.1744848209404444E-2</v>
      </c>
      <c r="X5048">
        <v>7.5426408169139538</v>
      </c>
      <c r="Y5048">
        <v>4.5703701878548388</v>
      </c>
      <c r="Z5048">
        <v>2.9793016396989391</v>
      </c>
      <c r="AA5048">
        <v>1.1559847277347113</v>
      </c>
      <c r="AB5048">
        <v>1.0796403956096612</v>
      </c>
      <c r="AC5048">
        <v>2.6881780541000007</v>
      </c>
      <c r="AD5048">
        <v>0</v>
      </c>
      <c r="AE5048">
        <v>20.027860670121509</v>
      </c>
    </row>
    <row r="5049" spans="1:31" x14ac:dyDescent="0.25">
      <c r="A5049">
        <v>2083838</v>
      </c>
      <c r="B5049">
        <v>1</v>
      </c>
      <c r="C5049" t="s">
        <v>81</v>
      </c>
      <c r="D5049" t="s">
        <v>112</v>
      </c>
      <c r="E5049" t="s">
        <v>131</v>
      </c>
      <c r="F5049" t="s">
        <v>14613</v>
      </c>
      <c r="G5049" t="s">
        <v>133</v>
      </c>
      <c r="H5049" t="s">
        <v>134</v>
      </c>
      <c r="I5049" t="s">
        <v>135</v>
      </c>
      <c r="J5049" t="s">
        <v>136</v>
      </c>
      <c r="K5049" t="s">
        <v>137</v>
      </c>
      <c r="L5049" t="s">
        <v>14614</v>
      </c>
      <c r="M5049" t="s">
        <v>14615</v>
      </c>
      <c r="N5049">
        <v>6.9444443999999994E-2</v>
      </c>
      <c r="O5049">
        <v>3</v>
      </c>
      <c r="P5049">
        <v>2736</v>
      </c>
      <c r="Q5049">
        <v>116</v>
      </c>
      <c r="R5049">
        <v>518</v>
      </c>
      <c r="S5049">
        <v>33</v>
      </c>
      <c r="T5049">
        <v>200</v>
      </c>
      <c r="U5049">
        <v>3</v>
      </c>
      <c r="V5049">
        <v>0</v>
      </c>
      <c r="W5049">
        <v>0.2943078438047223</v>
      </c>
      <c r="X5049">
        <v>37.060148715417697</v>
      </c>
      <c r="Y5049">
        <v>18.940330735215621</v>
      </c>
      <c r="Z5049">
        <v>25.465180598154308</v>
      </c>
      <c r="AA5049">
        <v>8.2036568740212505</v>
      </c>
      <c r="AB5049">
        <v>5.5191315253929849</v>
      </c>
      <c r="AC5049">
        <v>0.91511303901243046</v>
      </c>
      <c r="AD5049">
        <v>0</v>
      </c>
      <c r="AE5049">
        <v>96.397869331018995</v>
      </c>
    </row>
    <row r="5050" spans="1:31" x14ac:dyDescent="0.25">
      <c r="A5050">
        <v>2073261</v>
      </c>
      <c r="B5050">
        <v>1</v>
      </c>
      <c r="C5050" t="s">
        <v>81</v>
      </c>
      <c r="D5050" t="s">
        <v>112</v>
      </c>
      <c r="E5050" t="s">
        <v>146</v>
      </c>
      <c r="F5050" t="s">
        <v>14616</v>
      </c>
      <c r="G5050" t="s">
        <v>133</v>
      </c>
      <c r="H5050" t="s">
        <v>134</v>
      </c>
      <c r="I5050" t="s">
        <v>135</v>
      </c>
      <c r="J5050" t="s">
        <v>136</v>
      </c>
      <c r="K5050" t="s">
        <v>137</v>
      </c>
      <c r="L5050" t="s">
        <v>14617</v>
      </c>
      <c r="M5050" t="s">
        <v>14618</v>
      </c>
      <c r="N5050">
        <v>0.69055555499999999</v>
      </c>
      <c r="O5050">
        <v>0</v>
      </c>
      <c r="P5050">
        <v>11030</v>
      </c>
      <c r="Q5050">
        <v>0</v>
      </c>
      <c r="R5050">
        <v>285</v>
      </c>
      <c r="S5050">
        <v>0</v>
      </c>
      <c r="T5050">
        <v>748</v>
      </c>
      <c r="U5050">
        <v>2</v>
      </c>
      <c r="V5050">
        <v>4</v>
      </c>
      <c r="W5050">
        <v>0</v>
      </c>
      <c r="X5050">
        <v>1350.1192440946463</v>
      </c>
      <c r="Y5050">
        <v>0</v>
      </c>
      <c r="Z5050">
        <v>23.800138331611862</v>
      </c>
      <c r="AA5050">
        <v>0</v>
      </c>
      <c r="AB5050">
        <v>367.38156362458869</v>
      </c>
      <c r="AC5050">
        <v>40.148742620142258</v>
      </c>
      <c r="AD5050">
        <v>15.288676012811877</v>
      </c>
      <c r="AE5050">
        <v>1796.7383646838011</v>
      </c>
    </row>
    <row r="5051" spans="1:31" x14ac:dyDescent="0.25">
      <c r="A5051">
        <v>2083689</v>
      </c>
      <c r="B5051">
        <v>1</v>
      </c>
      <c r="C5051" t="s">
        <v>80</v>
      </c>
      <c r="D5051" t="s">
        <v>106</v>
      </c>
      <c r="E5051" t="s">
        <v>146</v>
      </c>
      <c r="F5051" t="s">
        <v>3253</v>
      </c>
      <c r="G5051" t="s">
        <v>133</v>
      </c>
      <c r="H5051" t="s">
        <v>134</v>
      </c>
      <c r="I5051" t="s">
        <v>135</v>
      </c>
      <c r="J5051" t="s">
        <v>136</v>
      </c>
      <c r="K5051" t="s">
        <v>137</v>
      </c>
      <c r="L5051" t="s">
        <v>14619</v>
      </c>
      <c r="M5051" t="s">
        <v>14620</v>
      </c>
      <c r="N5051">
        <v>1.0605555550000001</v>
      </c>
      <c r="O5051">
        <v>2</v>
      </c>
      <c r="P5051">
        <v>754</v>
      </c>
      <c r="Q5051">
        <v>128</v>
      </c>
      <c r="R5051">
        <v>236</v>
      </c>
      <c r="S5051">
        <v>16</v>
      </c>
      <c r="T5051">
        <v>164</v>
      </c>
      <c r="U5051">
        <v>0</v>
      </c>
      <c r="V5051">
        <v>0</v>
      </c>
      <c r="W5051">
        <v>0.58619396173935334</v>
      </c>
      <c r="X5051">
        <v>213.77721443461627</v>
      </c>
      <c r="Y5051">
        <v>413.34576872422139</v>
      </c>
      <c r="Z5051">
        <v>638.13351391076208</v>
      </c>
      <c r="AA5051">
        <v>135.1800795596111</v>
      </c>
      <c r="AB5051">
        <v>172.26175480025546</v>
      </c>
      <c r="AC5051">
        <v>0</v>
      </c>
      <c r="AD5051">
        <v>0</v>
      </c>
      <c r="AE5051">
        <v>1573.2845253912058</v>
      </c>
    </row>
    <row r="5052" spans="1:31" x14ac:dyDescent="0.25">
      <c r="A5052">
        <v>2073049</v>
      </c>
      <c r="B5052">
        <v>1</v>
      </c>
      <c r="C5052" t="s">
        <v>80</v>
      </c>
      <c r="D5052" t="s">
        <v>105</v>
      </c>
      <c r="E5052" t="s">
        <v>146</v>
      </c>
      <c r="F5052" t="s">
        <v>14621</v>
      </c>
      <c r="G5052" t="s">
        <v>273</v>
      </c>
      <c r="H5052" t="s">
        <v>134</v>
      </c>
      <c r="I5052" t="s">
        <v>135</v>
      </c>
      <c r="J5052" t="s">
        <v>136</v>
      </c>
      <c r="K5052" t="s">
        <v>155</v>
      </c>
      <c r="L5052" t="s">
        <v>14622</v>
      </c>
      <c r="M5052" t="s">
        <v>14623</v>
      </c>
      <c r="N5052">
        <v>0.69222222200000005</v>
      </c>
      <c r="O5052">
        <v>0</v>
      </c>
      <c r="P5052">
        <v>946</v>
      </c>
      <c r="Q5052">
        <v>0</v>
      </c>
      <c r="R5052">
        <v>17</v>
      </c>
      <c r="S5052">
        <v>6</v>
      </c>
      <c r="T5052">
        <v>31</v>
      </c>
      <c r="U5052">
        <v>5</v>
      </c>
      <c r="V5052">
        <v>0</v>
      </c>
      <c r="W5052">
        <v>0</v>
      </c>
      <c r="X5052">
        <v>122.66287032976378</v>
      </c>
      <c r="Y5052">
        <v>0</v>
      </c>
      <c r="Z5052">
        <v>3.7957880098530907</v>
      </c>
      <c r="AA5052">
        <v>77.994507279173845</v>
      </c>
      <c r="AB5052">
        <v>21.205101569429111</v>
      </c>
      <c r="AC5052">
        <v>218.83277374090292</v>
      </c>
      <c r="AD5052">
        <v>0</v>
      </c>
      <c r="AE5052">
        <v>444.49104092912273</v>
      </c>
    </row>
    <row r="5053" spans="1:31" x14ac:dyDescent="0.25">
      <c r="A5053">
        <v>2083783</v>
      </c>
      <c r="B5053">
        <v>1</v>
      </c>
      <c r="C5053" t="s">
        <v>81</v>
      </c>
      <c r="D5053" t="s">
        <v>112</v>
      </c>
      <c r="E5053" t="s">
        <v>505</v>
      </c>
      <c r="F5053" t="s">
        <v>14624</v>
      </c>
      <c r="G5053" t="s">
        <v>1007</v>
      </c>
      <c r="H5053" t="s">
        <v>143</v>
      </c>
      <c r="I5053" t="s">
        <v>135</v>
      </c>
      <c r="J5053" t="s">
        <v>136</v>
      </c>
      <c r="K5053" t="s">
        <v>137</v>
      </c>
      <c r="L5053" t="s">
        <v>14625</v>
      </c>
      <c r="M5053" t="s">
        <v>14626</v>
      </c>
      <c r="N5053">
        <v>1.2494444440000001</v>
      </c>
      <c r="O5053">
        <v>0</v>
      </c>
      <c r="P5053">
        <v>91</v>
      </c>
      <c r="Q5053">
        <v>0</v>
      </c>
      <c r="R5053">
        <v>0</v>
      </c>
      <c r="S5053">
        <v>0</v>
      </c>
      <c r="T5053">
        <v>5</v>
      </c>
      <c r="U5053">
        <v>0</v>
      </c>
      <c r="V5053">
        <v>0</v>
      </c>
      <c r="W5053">
        <v>0</v>
      </c>
      <c r="X5053">
        <v>19.489423354363435</v>
      </c>
      <c r="Y5053">
        <v>0</v>
      </c>
      <c r="Z5053">
        <v>0</v>
      </c>
      <c r="AA5053">
        <v>0</v>
      </c>
      <c r="AB5053">
        <v>1.1914822518852715</v>
      </c>
      <c r="AC5053">
        <v>0</v>
      </c>
      <c r="AD5053">
        <v>0</v>
      </c>
      <c r="AE5053">
        <v>20.680905606248707</v>
      </c>
    </row>
    <row r="5054" spans="1:31" x14ac:dyDescent="0.25">
      <c r="A5054">
        <v>2083626</v>
      </c>
      <c r="B5054">
        <v>1</v>
      </c>
      <c r="C5054" t="s">
        <v>81</v>
      </c>
      <c r="D5054" t="s">
        <v>128</v>
      </c>
      <c r="E5054" t="s">
        <v>146</v>
      </c>
      <c r="F5054" t="s">
        <v>14627</v>
      </c>
      <c r="G5054" t="s">
        <v>133</v>
      </c>
      <c r="H5054" t="s">
        <v>134</v>
      </c>
      <c r="I5054" t="s">
        <v>135</v>
      </c>
      <c r="J5054" t="s">
        <v>136</v>
      </c>
      <c r="K5054" t="s">
        <v>137</v>
      </c>
      <c r="L5054" t="s">
        <v>14628</v>
      </c>
      <c r="M5054" t="s">
        <v>14629</v>
      </c>
      <c r="N5054">
        <v>0.17111111100000001</v>
      </c>
      <c r="O5054">
        <v>4</v>
      </c>
      <c r="P5054">
        <v>8721</v>
      </c>
      <c r="Q5054">
        <v>13</v>
      </c>
      <c r="R5054">
        <v>136</v>
      </c>
      <c r="S5054">
        <v>21</v>
      </c>
      <c r="T5054">
        <v>712</v>
      </c>
      <c r="U5054">
        <v>9</v>
      </c>
      <c r="V5054">
        <v>1</v>
      </c>
      <c r="W5054">
        <v>0.30224193144923561</v>
      </c>
      <c r="X5054">
        <v>290.55052661916244</v>
      </c>
      <c r="Y5054">
        <v>1.7844929104217602</v>
      </c>
      <c r="Z5054">
        <v>7.8137504271294862</v>
      </c>
      <c r="AA5054">
        <v>190.81307818789935</v>
      </c>
      <c r="AB5054">
        <v>103.1712566115833</v>
      </c>
      <c r="AC5054">
        <v>407.16796062328126</v>
      </c>
      <c r="AD5054">
        <v>3.0822475525297865</v>
      </c>
      <c r="AE5054">
        <v>1004.6855548634567</v>
      </c>
    </row>
    <row r="5055" spans="1:31" x14ac:dyDescent="0.25">
      <c r="A5055">
        <v>2084018</v>
      </c>
      <c r="B5055">
        <v>1</v>
      </c>
      <c r="C5055" t="s">
        <v>80</v>
      </c>
      <c r="D5055" t="s">
        <v>107</v>
      </c>
      <c r="E5055" t="s">
        <v>158</v>
      </c>
      <c r="F5055" t="s">
        <v>14630</v>
      </c>
      <c r="G5055" t="s">
        <v>1378</v>
      </c>
      <c r="H5055" t="s">
        <v>143</v>
      </c>
      <c r="I5055" t="s">
        <v>135</v>
      </c>
      <c r="J5055" t="s">
        <v>136</v>
      </c>
      <c r="K5055" t="s">
        <v>137</v>
      </c>
      <c r="L5055" t="s">
        <v>14631</v>
      </c>
      <c r="M5055" t="s">
        <v>14632</v>
      </c>
      <c r="N5055">
        <v>2.9030555549999999</v>
      </c>
      <c r="O5055">
        <v>0</v>
      </c>
      <c r="P5055">
        <v>127</v>
      </c>
      <c r="Q5055">
        <v>0</v>
      </c>
      <c r="R5055">
        <v>0</v>
      </c>
      <c r="S5055">
        <v>0</v>
      </c>
      <c r="T5055">
        <v>1</v>
      </c>
      <c r="U5055">
        <v>0</v>
      </c>
      <c r="V5055">
        <v>0</v>
      </c>
      <c r="W5055">
        <v>0</v>
      </c>
      <c r="X5055">
        <v>83.040979459850888</v>
      </c>
      <c r="Y5055">
        <v>0</v>
      </c>
      <c r="Z5055">
        <v>0</v>
      </c>
      <c r="AA5055">
        <v>0</v>
      </c>
      <c r="AB5055">
        <v>6.0877536086442773E-2</v>
      </c>
      <c r="AC5055">
        <v>0</v>
      </c>
      <c r="AD5055">
        <v>0</v>
      </c>
      <c r="AE5055">
        <v>83.101856995937325</v>
      </c>
    </row>
    <row r="5056" spans="1:31" x14ac:dyDescent="0.25">
      <c r="A5056">
        <v>2073112</v>
      </c>
      <c r="B5056">
        <v>1</v>
      </c>
      <c r="C5056" t="s">
        <v>80</v>
      </c>
      <c r="D5056" t="s">
        <v>82</v>
      </c>
      <c r="E5056" t="s">
        <v>177</v>
      </c>
      <c r="F5056" t="s">
        <v>14633</v>
      </c>
      <c r="G5056" t="s">
        <v>183</v>
      </c>
      <c r="H5056" t="s">
        <v>143</v>
      </c>
      <c r="I5056" t="s">
        <v>135</v>
      </c>
      <c r="J5056" t="s">
        <v>136</v>
      </c>
      <c r="K5056" t="s">
        <v>137</v>
      </c>
      <c r="L5056" t="s">
        <v>14634</v>
      </c>
      <c r="M5056" t="s">
        <v>14635</v>
      </c>
      <c r="N5056">
        <v>1.314166666</v>
      </c>
      <c r="O5056">
        <v>0</v>
      </c>
      <c r="P5056">
        <v>1</v>
      </c>
      <c r="Q5056">
        <v>0</v>
      </c>
      <c r="R5056">
        <v>0</v>
      </c>
      <c r="S5056">
        <v>0</v>
      </c>
      <c r="T5056">
        <v>0</v>
      </c>
      <c r="U5056">
        <v>0</v>
      </c>
      <c r="V5056">
        <v>0</v>
      </c>
      <c r="W5056">
        <v>0</v>
      </c>
      <c r="X5056">
        <v>0.40870322041750251</v>
      </c>
      <c r="Y5056">
        <v>0</v>
      </c>
      <c r="Z5056">
        <v>0</v>
      </c>
      <c r="AA5056">
        <v>0</v>
      </c>
      <c r="AB5056">
        <v>0</v>
      </c>
      <c r="AC5056">
        <v>0</v>
      </c>
      <c r="AD5056">
        <v>0</v>
      </c>
      <c r="AE5056">
        <v>0.40870322041750251</v>
      </c>
    </row>
    <row r="5057" spans="1:31" x14ac:dyDescent="0.25">
      <c r="A5057">
        <v>2073504</v>
      </c>
      <c r="B5057">
        <v>1</v>
      </c>
      <c r="C5057" t="s">
        <v>81</v>
      </c>
      <c r="D5057" t="s">
        <v>118</v>
      </c>
      <c r="E5057" t="s">
        <v>169</v>
      </c>
      <c r="F5057" t="s">
        <v>5943</v>
      </c>
      <c r="G5057" t="s">
        <v>171</v>
      </c>
      <c r="H5057" t="s">
        <v>134</v>
      </c>
      <c r="I5057" t="s">
        <v>135</v>
      </c>
      <c r="J5057" t="s">
        <v>136</v>
      </c>
      <c r="K5057" t="s">
        <v>137</v>
      </c>
      <c r="L5057" t="s">
        <v>14636</v>
      </c>
      <c r="M5057" t="s">
        <v>14637</v>
      </c>
      <c r="N5057">
        <v>2.6013888879999998</v>
      </c>
      <c r="O5057">
        <v>0</v>
      </c>
      <c r="P5057">
        <v>6</v>
      </c>
      <c r="Q5057">
        <v>0</v>
      </c>
      <c r="R5057">
        <v>1</v>
      </c>
      <c r="S5057">
        <v>0</v>
      </c>
      <c r="T5057">
        <v>0</v>
      </c>
      <c r="U5057">
        <v>0</v>
      </c>
      <c r="V5057">
        <v>0</v>
      </c>
      <c r="W5057">
        <v>0</v>
      </c>
      <c r="X5057">
        <v>3.5150974483741337</v>
      </c>
      <c r="Y5057">
        <v>0</v>
      </c>
      <c r="Z5057">
        <v>1.7329171797086671</v>
      </c>
      <c r="AA5057">
        <v>0</v>
      </c>
      <c r="AB5057">
        <v>0</v>
      </c>
      <c r="AC5057">
        <v>0</v>
      </c>
      <c r="AD5057">
        <v>0</v>
      </c>
      <c r="AE5057">
        <v>5.2480146280828013</v>
      </c>
    </row>
    <row r="5058" spans="1:31" x14ac:dyDescent="0.25">
      <c r="A5058">
        <v>2083681</v>
      </c>
      <c r="B5058">
        <v>1</v>
      </c>
      <c r="C5058" t="s">
        <v>81</v>
      </c>
      <c r="D5058" t="s">
        <v>122</v>
      </c>
      <c r="E5058" t="s">
        <v>131</v>
      </c>
      <c r="F5058" t="s">
        <v>1109</v>
      </c>
      <c r="G5058" t="s">
        <v>133</v>
      </c>
      <c r="H5058" t="s">
        <v>134</v>
      </c>
      <c r="I5058" t="s">
        <v>135</v>
      </c>
      <c r="J5058" t="s">
        <v>136</v>
      </c>
      <c r="K5058" t="s">
        <v>137</v>
      </c>
      <c r="L5058" t="s">
        <v>14638</v>
      </c>
      <c r="M5058" t="s">
        <v>14639</v>
      </c>
      <c r="N5058">
        <v>0.94944444400000005</v>
      </c>
      <c r="O5058">
        <v>1</v>
      </c>
      <c r="P5058">
        <v>462</v>
      </c>
      <c r="Q5058">
        <v>4</v>
      </c>
      <c r="R5058">
        <v>0</v>
      </c>
      <c r="S5058">
        <v>2</v>
      </c>
      <c r="T5058">
        <v>18</v>
      </c>
      <c r="U5058">
        <v>0</v>
      </c>
      <c r="V5058">
        <v>0</v>
      </c>
      <c r="W5058">
        <v>0.14430599971955113</v>
      </c>
      <c r="X5058">
        <v>45.172395527584911</v>
      </c>
      <c r="Y5058">
        <v>3.1156166576462807</v>
      </c>
      <c r="Z5058">
        <v>0</v>
      </c>
      <c r="AA5058">
        <v>9.5634052424899281</v>
      </c>
      <c r="AB5058">
        <v>1.7377895555674672</v>
      </c>
      <c r="AC5058">
        <v>0</v>
      </c>
      <c r="AD5058">
        <v>0</v>
      </c>
      <c r="AE5058">
        <v>59.733512983008133</v>
      </c>
    </row>
    <row r="5059" spans="1:31" x14ac:dyDescent="0.25">
      <c r="A5059">
        <v>2083658</v>
      </c>
      <c r="B5059">
        <v>1</v>
      </c>
      <c r="C5059" t="s">
        <v>80</v>
      </c>
      <c r="D5059" t="s">
        <v>96</v>
      </c>
      <c r="E5059" t="s">
        <v>295</v>
      </c>
      <c r="F5059" t="s">
        <v>14640</v>
      </c>
      <c r="G5059" t="s">
        <v>133</v>
      </c>
      <c r="H5059" t="s">
        <v>134</v>
      </c>
      <c r="I5059" t="s">
        <v>135</v>
      </c>
      <c r="J5059" t="s">
        <v>136</v>
      </c>
      <c r="K5059" t="s">
        <v>137</v>
      </c>
      <c r="L5059" t="s">
        <v>14641</v>
      </c>
      <c r="M5059" t="s">
        <v>14642</v>
      </c>
      <c r="N5059">
        <v>0.84055555500000001</v>
      </c>
      <c r="O5059">
        <v>0</v>
      </c>
      <c r="P5059">
        <v>1516</v>
      </c>
      <c r="Q5059">
        <v>1</v>
      </c>
      <c r="R5059">
        <v>32</v>
      </c>
      <c r="S5059">
        <v>4</v>
      </c>
      <c r="T5059">
        <v>15</v>
      </c>
      <c r="U5059">
        <v>0</v>
      </c>
      <c r="V5059">
        <v>0</v>
      </c>
      <c r="W5059">
        <v>0</v>
      </c>
      <c r="X5059">
        <v>364.47774784697413</v>
      </c>
      <c r="Y5059">
        <v>1.5461134761903463</v>
      </c>
      <c r="Z5059">
        <v>18.657325681307935</v>
      </c>
      <c r="AA5059">
        <v>15.391880579130829</v>
      </c>
      <c r="AB5059">
        <v>61.334406656999796</v>
      </c>
      <c r="AC5059">
        <v>0</v>
      </c>
      <c r="AD5059">
        <v>0</v>
      </c>
      <c r="AE5059">
        <v>461.40747424060305</v>
      </c>
    </row>
    <row r="5060" spans="1:31" x14ac:dyDescent="0.25">
      <c r="A5060">
        <v>2083896</v>
      </c>
      <c r="B5060">
        <v>1</v>
      </c>
      <c r="C5060" t="s">
        <v>80</v>
      </c>
      <c r="D5060" t="s">
        <v>93</v>
      </c>
      <c r="E5060" t="s">
        <v>177</v>
      </c>
      <c r="F5060" t="s">
        <v>14643</v>
      </c>
      <c r="G5060" t="s">
        <v>183</v>
      </c>
      <c r="H5060" t="s">
        <v>143</v>
      </c>
      <c r="I5060" t="s">
        <v>135</v>
      </c>
      <c r="J5060" t="s">
        <v>136</v>
      </c>
      <c r="K5060" t="s">
        <v>137</v>
      </c>
      <c r="L5060" t="s">
        <v>14644</v>
      </c>
      <c r="M5060" t="s">
        <v>14645</v>
      </c>
      <c r="N5060">
        <v>6.8719444440000004</v>
      </c>
      <c r="O5060">
        <v>0</v>
      </c>
      <c r="P5060">
        <v>1</v>
      </c>
      <c r="Q5060">
        <v>0</v>
      </c>
      <c r="R5060">
        <v>0</v>
      </c>
      <c r="S5060">
        <v>0</v>
      </c>
      <c r="T5060">
        <v>0</v>
      </c>
      <c r="U5060">
        <v>0</v>
      </c>
      <c r="V5060">
        <v>0</v>
      </c>
      <c r="W5060">
        <v>0</v>
      </c>
      <c r="X5060">
        <v>0.92674858187524589</v>
      </c>
      <c r="Y5060">
        <v>0</v>
      </c>
      <c r="Z5060">
        <v>0</v>
      </c>
      <c r="AA5060">
        <v>0</v>
      </c>
      <c r="AB5060">
        <v>0</v>
      </c>
      <c r="AC5060">
        <v>0</v>
      </c>
      <c r="AD5060">
        <v>0</v>
      </c>
      <c r="AE5060">
        <v>0.92674858187524589</v>
      </c>
    </row>
    <row r="5061" spans="1:31" x14ac:dyDescent="0.25">
      <c r="A5061">
        <v>2083635</v>
      </c>
      <c r="B5061">
        <v>1</v>
      </c>
      <c r="C5061" t="s">
        <v>81</v>
      </c>
      <c r="D5061" t="s">
        <v>127</v>
      </c>
      <c r="E5061" t="s">
        <v>140</v>
      </c>
      <c r="F5061" t="s">
        <v>14646</v>
      </c>
      <c r="G5061" t="s">
        <v>142</v>
      </c>
      <c r="H5061" t="s">
        <v>143</v>
      </c>
      <c r="I5061" t="s">
        <v>135</v>
      </c>
      <c r="J5061" t="s">
        <v>136</v>
      </c>
      <c r="K5061" t="s">
        <v>137</v>
      </c>
      <c r="L5061" t="s">
        <v>14647</v>
      </c>
      <c r="M5061" t="s">
        <v>14648</v>
      </c>
      <c r="N5061">
        <v>1.9175</v>
      </c>
      <c r="O5061">
        <v>0</v>
      </c>
      <c r="P5061">
        <v>36</v>
      </c>
      <c r="Q5061">
        <v>0</v>
      </c>
      <c r="R5061">
        <v>8</v>
      </c>
      <c r="S5061">
        <v>0</v>
      </c>
      <c r="T5061">
        <v>6</v>
      </c>
      <c r="U5061">
        <v>0</v>
      </c>
      <c r="V5061">
        <v>0</v>
      </c>
      <c r="W5061">
        <v>0</v>
      </c>
      <c r="X5061">
        <v>10.204959151348378</v>
      </c>
      <c r="Y5061">
        <v>0</v>
      </c>
      <c r="Z5061">
        <v>20.183267265168272</v>
      </c>
      <c r="AA5061">
        <v>0</v>
      </c>
      <c r="AB5061">
        <v>6.1661736821510624</v>
      </c>
      <c r="AC5061">
        <v>0</v>
      </c>
      <c r="AD5061">
        <v>0</v>
      </c>
      <c r="AE5061">
        <v>36.554400098667713</v>
      </c>
    </row>
    <row r="5062" spans="1:31" x14ac:dyDescent="0.25">
      <c r="A5062">
        <v>2083612</v>
      </c>
      <c r="B5062">
        <v>1</v>
      </c>
      <c r="C5062" t="s">
        <v>80</v>
      </c>
      <c r="D5062" t="s">
        <v>110</v>
      </c>
      <c r="E5062" t="s">
        <v>158</v>
      </c>
      <c r="F5062" t="s">
        <v>14649</v>
      </c>
      <c r="G5062" t="s">
        <v>621</v>
      </c>
      <c r="H5062" t="s">
        <v>143</v>
      </c>
      <c r="I5062" t="s">
        <v>135</v>
      </c>
      <c r="J5062" t="s">
        <v>3</v>
      </c>
      <c r="K5062" t="s">
        <v>137</v>
      </c>
      <c r="L5062" t="s">
        <v>14650</v>
      </c>
      <c r="M5062" t="s">
        <v>14651</v>
      </c>
      <c r="N5062">
        <v>5.7155555549999999</v>
      </c>
      <c r="O5062">
        <v>2</v>
      </c>
      <c r="P5062">
        <v>113</v>
      </c>
      <c r="Q5062">
        <v>0</v>
      </c>
      <c r="R5062">
        <v>0</v>
      </c>
      <c r="S5062">
        <v>0</v>
      </c>
      <c r="T5062">
        <v>17</v>
      </c>
      <c r="U5062">
        <v>0</v>
      </c>
      <c r="V5062">
        <v>0</v>
      </c>
      <c r="W5062">
        <v>5.1710723886400753</v>
      </c>
      <c r="X5062">
        <v>209.68822943084402</v>
      </c>
      <c r="Y5062">
        <v>0</v>
      </c>
      <c r="Z5062">
        <v>0</v>
      </c>
      <c r="AA5062">
        <v>0</v>
      </c>
      <c r="AB5062">
        <v>37.082952929242275</v>
      </c>
      <c r="AC5062">
        <v>0</v>
      </c>
      <c r="AD5062">
        <v>0</v>
      </c>
      <c r="AE5062">
        <v>251.94225474872638</v>
      </c>
    </row>
    <row r="5063" spans="1:31" x14ac:dyDescent="0.25">
      <c r="A5063">
        <v>2083604</v>
      </c>
      <c r="B5063">
        <v>1</v>
      </c>
      <c r="C5063" t="s">
        <v>80</v>
      </c>
      <c r="D5063" t="s">
        <v>92</v>
      </c>
      <c r="E5063" t="s">
        <v>169</v>
      </c>
      <c r="F5063" t="s">
        <v>14652</v>
      </c>
      <c r="G5063" t="s">
        <v>171</v>
      </c>
      <c r="H5063" t="s">
        <v>134</v>
      </c>
      <c r="I5063" t="s">
        <v>135</v>
      </c>
      <c r="J5063" t="s">
        <v>136</v>
      </c>
      <c r="K5063" t="s">
        <v>137</v>
      </c>
      <c r="L5063" t="s">
        <v>14653</v>
      </c>
      <c r="M5063" t="s">
        <v>14654</v>
      </c>
      <c r="N5063">
        <v>1.9013888880000001</v>
      </c>
      <c r="O5063">
        <v>0</v>
      </c>
      <c r="P5063">
        <v>3</v>
      </c>
      <c r="Q5063">
        <v>0</v>
      </c>
      <c r="R5063">
        <v>0</v>
      </c>
      <c r="S5063">
        <v>0</v>
      </c>
      <c r="T5063">
        <v>0</v>
      </c>
      <c r="U5063">
        <v>0</v>
      </c>
      <c r="V5063">
        <v>0</v>
      </c>
      <c r="W5063">
        <v>0</v>
      </c>
      <c r="X5063">
        <v>1.2667436112884585</v>
      </c>
      <c r="Y5063">
        <v>0</v>
      </c>
      <c r="Z5063">
        <v>0</v>
      </c>
      <c r="AA5063">
        <v>0</v>
      </c>
      <c r="AB5063">
        <v>0</v>
      </c>
      <c r="AC5063">
        <v>0</v>
      </c>
      <c r="AD5063">
        <v>0</v>
      </c>
      <c r="AE5063">
        <v>1.2667436112884585</v>
      </c>
    </row>
    <row r="5064" spans="1:31" x14ac:dyDescent="0.25">
      <c r="A5064">
        <v>2083758</v>
      </c>
      <c r="B5064">
        <v>1</v>
      </c>
      <c r="C5064" t="s">
        <v>81</v>
      </c>
      <c r="D5064" t="s">
        <v>112</v>
      </c>
      <c r="E5064" t="s">
        <v>131</v>
      </c>
      <c r="F5064" t="s">
        <v>8914</v>
      </c>
      <c r="G5064" t="s">
        <v>133</v>
      </c>
      <c r="H5064" t="s">
        <v>134</v>
      </c>
      <c r="I5064" t="s">
        <v>135</v>
      </c>
      <c r="J5064" t="s">
        <v>136</v>
      </c>
      <c r="K5064" t="s">
        <v>137</v>
      </c>
      <c r="L5064" t="s">
        <v>14655</v>
      </c>
      <c r="M5064" t="s">
        <v>14656</v>
      </c>
      <c r="N5064">
        <v>0.94361111099999995</v>
      </c>
      <c r="O5064">
        <v>0</v>
      </c>
      <c r="P5064">
        <v>671</v>
      </c>
      <c r="Q5064">
        <v>7</v>
      </c>
      <c r="R5064">
        <v>97</v>
      </c>
      <c r="S5064">
        <v>5</v>
      </c>
      <c r="T5064">
        <v>35</v>
      </c>
      <c r="U5064">
        <v>1</v>
      </c>
      <c r="V5064">
        <v>0</v>
      </c>
      <c r="W5064">
        <v>0</v>
      </c>
      <c r="X5064">
        <v>78.730994835887671</v>
      </c>
      <c r="Y5064">
        <v>27.90336520573722</v>
      </c>
      <c r="Z5064">
        <v>31.671208310599294</v>
      </c>
      <c r="AA5064">
        <v>9.1774075024370401</v>
      </c>
      <c r="AB5064">
        <v>6.1720120366428493</v>
      </c>
      <c r="AC5064">
        <v>0</v>
      </c>
      <c r="AD5064">
        <v>0</v>
      </c>
      <c r="AE5064">
        <v>153.65498789130407</v>
      </c>
    </row>
    <row r="5065" spans="1:31" x14ac:dyDescent="0.25">
      <c r="A5065">
        <v>2083996</v>
      </c>
      <c r="B5065">
        <v>1</v>
      </c>
      <c r="C5065" t="s">
        <v>81</v>
      </c>
      <c r="D5065" t="s">
        <v>112</v>
      </c>
      <c r="E5065" t="s">
        <v>295</v>
      </c>
      <c r="F5065" t="s">
        <v>14657</v>
      </c>
      <c r="G5065" t="s">
        <v>133</v>
      </c>
      <c r="H5065" t="s">
        <v>134</v>
      </c>
      <c r="I5065" t="s">
        <v>135</v>
      </c>
      <c r="J5065" t="s">
        <v>136</v>
      </c>
      <c r="K5065" t="s">
        <v>137</v>
      </c>
      <c r="L5065" t="s">
        <v>14658</v>
      </c>
      <c r="M5065" t="s">
        <v>14659</v>
      </c>
      <c r="N5065">
        <v>0.12751194399999999</v>
      </c>
      <c r="O5065">
        <v>1</v>
      </c>
      <c r="P5065">
        <v>142</v>
      </c>
      <c r="Q5065">
        <v>191</v>
      </c>
      <c r="R5065">
        <v>71</v>
      </c>
      <c r="S5065">
        <v>8</v>
      </c>
      <c r="T5065">
        <v>11</v>
      </c>
      <c r="U5065">
        <v>3</v>
      </c>
      <c r="V5065">
        <v>0</v>
      </c>
      <c r="W5065">
        <v>2.09888653826571</v>
      </c>
      <c r="X5065">
        <v>6.9125473521418934</v>
      </c>
      <c r="Y5065">
        <v>24.22724073172887</v>
      </c>
      <c r="Z5065">
        <v>11.462548116046042</v>
      </c>
      <c r="AA5065">
        <v>38.007599280526726</v>
      </c>
      <c r="AB5065">
        <v>0.9185913238013399</v>
      </c>
      <c r="AC5065">
        <v>125.8434600670825</v>
      </c>
      <c r="AD5065">
        <v>0</v>
      </c>
      <c r="AE5065">
        <v>209.47087340959308</v>
      </c>
    </row>
    <row r="5066" spans="1:31" x14ac:dyDescent="0.25">
      <c r="A5066">
        <v>2073333</v>
      </c>
      <c r="B5066">
        <v>1</v>
      </c>
      <c r="C5066" t="s">
        <v>80</v>
      </c>
      <c r="D5066" t="s">
        <v>96</v>
      </c>
      <c r="E5066" t="s">
        <v>146</v>
      </c>
      <c r="F5066" t="s">
        <v>14660</v>
      </c>
      <c r="G5066" t="s">
        <v>133</v>
      </c>
      <c r="H5066" t="s">
        <v>134</v>
      </c>
      <c r="I5066" t="s">
        <v>135</v>
      </c>
      <c r="J5066" t="s">
        <v>136</v>
      </c>
      <c r="K5066" t="s">
        <v>137</v>
      </c>
      <c r="L5066" t="s">
        <v>14661</v>
      </c>
      <c r="M5066" t="s">
        <v>14662</v>
      </c>
      <c r="N5066">
        <v>6.460555555</v>
      </c>
      <c r="O5066">
        <v>2</v>
      </c>
      <c r="P5066">
        <v>0</v>
      </c>
      <c r="Q5066">
        <v>5</v>
      </c>
      <c r="R5066">
        <v>0</v>
      </c>
      <c r="S5066">
        <v>4</v>
      </c>
      <c r="T5066">
        <v>0</v>
      </c>
      <c r="U5066">
        <v>0</v>
      </c>
      <c r="V5066">
        <v>0</v>
      </c>
      <c r="W5066">
        <v>34.987791696136789</v>
      </c>
      <c r="X5066">
        <v>0</v>
      </c>
      <c r="Y5066">
        <v>23.132198739217948</v>
      </c>
      <c r="Z5066">
        <v>0</v>
      </c>
      <c r="AA5066">
        <v>37.421837170138772</v>
      </c>
      <c r="AB5066">
        <v>0</v>
      </c>
      <c r="AC5066">
        <v>0</v>
      </c>
      <c r="AD5066">
        <v>0</v>
      </c>
      <c r="AE5066">
        <v>95.541827605493509</v>
      </c>
    </row>
    <row r="5067" spans="1:31" x14ac:dyDescent="0.25">
      <c r="A5067">
        <v>2083850</v>
      </c>
      <c r="B5067">
        <v>1</v>
      </c>
      <c r="C5067" t="s">
        <v>80</v>
      </c>
      <c r="D5067" t="s">
        <v>103</v>
      </c>
      <c r="E5067" t="s">
        <v>295</v>
      </c>
      <c r="F5067" t="s">
        <v>14663</v>
      </c>
      <c r="G5067" t="s">
        <v>133</v>
      </c>
      <c r="H5067" t="s">
        <v>134</v>
      </c>
      <c r="I5067" t="s">
        <v>135</v>
      </c>
      <c r="J5067" t="s">
        <v>136</v>
      </c>
      <c r="K5067" t="s">
        <v>137</v>
      </c>
      <c r="L5067" t="s">
        <v>14664</v>
      </c>
      <c r="M5067" t="s">
        <v>14665</v>
      </c>
      <c r="N5067">
        <v>0.35104444400000001</v>
      </c>
      <c r="O5067">
        <v>0</v>
      </c>
      <c r="P5067">
        <v>49</v>
      </c>
      <c r="Q5067">
        <v>0</v>
      </c>
      <c r="R5067">
        <v>3</v>
      </c>
      <c r="S5067">
        <v>12</v>
      </c>
      <c r="T5067">
        <v>18</v>
      </c>
      <c r="U5067">
        <v>19</v>
      </c>
      <c r="V5067">
        <v>6</v>
      </c>
      <c r="W5067">
        <v>0</v>
      </c>
      <c r="X5067">
        <v>4.8799483391484495</v>
      </c>
      <c r="Y5067">
        <v>0</v>
      </c>
      <c r="Z5067">
        <v>0.60290232250664344</v>
      </c>
      <c r="AA5067">
        <v>9.5015090431058873</v>
      </c>
      <c r="AB5067">
        <v>6.441190258064478</v>
      </c>
      <c r="AC5067">
        <v>2982.7378461907597</v>
      </c>
      <c r="AD5067">
        <v>28.207911301462961</v>
      </c>
      <c r="AE5067">
        <v>3032.3713074550478</v>
      </c>
    </row>
    <row r="5068" spans="1:31" x14ac:dyDescent="0.25">
      <c r="A5068">
        <v>2083904</v>
      </c>
      <c r="B5068">
        <v>1</v>
      </c>
      <c r="C5068" t="s">
        <v>80</v>
      </c>
      <c r="D5068" t="s">
        <v>104</v>
      </c>
      <c r="E5068" t="s">
        <v>131</v>
      </c>
      <c r="F5068" t="s">
        <v>14666</v>
      </c>
      <c r="G5068" t="s">
        <v>133</v>
      </c>
      <c r="H5068" t="s">
        <v>134</v>
      </c>
      <c r="I5068" t="s">
        <v>259</v>
      </c>
      <c r="J5068" t="s">
        <v>136</v>
      </c>
      <c r="K5068" t="s">
        <v>137</v>
      </c>
      <c r="L5068" t="s">
        <v>14667</v>
      </c>
      <c r="M5068" t="s">
        <v>14668</v>
      </c>
      <c r="N5068">
        <v>1.9444444000000002E-2</v>
      </c>
      <c r="O5068">
        <v>2</v>
      </c>
      <c r="P5068">
        <v>750</v>
      </c>
      <c r="Q5068">
        <v>13</v>
      </c>
      <c r="R5068">
        <v>77</v>
      </c>
      <c r="S5068">
        <v>3</v>
      </c>
      <c r="T5068">
        <v>160</v>
      </c>
      <c r="U5068">
        <v>3</v>
      </c>
      <c r="V5068">
        <v>0</v>
      </c>
      <c r="W5068">
        <v>1.7283074609111111E-2</v>
      </c>
      <c r="X5068">
        <v>3.2215055473755743</v>
      </c>
      <c r="Y5068">
        <v>0.15377593791171115</v>
      </c>
      <c r="Z5068">
        <v>0.28756533418662789</v>
      </c>
      <c r="AA5068">
        <v>6.7869198784722223E-2</v>
      </c>
      <c r="AB5068">
        <v>1.1828007671285365</v>
      </c>
      <c r="AC5068">
        <v>1.114832082655278</v>
      </c>
      <c r="AD5068">
        <v>0</v>
      </c>
      <c r="AE5068">
        <v>6.0456319426515615</v>
      </c>
    </row>
    <row r="5069" spans="1:31" x14ac:dyDescent="0.25">
      <c r="A5069">
        <v>2083804</v>
      </c>
      <c r="B5069">
        <v>1</v>
      </c>
      <c r="C5069" t="s">
        <v>80</v>
      </c>
      <c r="D5069" t="s">
        <v>93</v>
      </c>
      <c r="E5069" t="s">
        <v>140</v>
      </c>
      <c r="F5069" t="s">
        <v>14669</v>
      </c>
      <c r="G5069" t="s">
        <v>385</v>
      </c>
      <c r="H5069" t="s">
        <v>143</v>
      </c>
      <c r="I5069" t="s">
        <v>135</v>
      </c>
      <c r="J5069" t="s">
        <v>136</v>
      </c>
      <c r="K5069" t="s">
        <v>137</v>
      </c>
      <c r="L5069" t="s">
        <v>13872</v>
      </c>
      <c r="M5069" t="s">
        <v>14670</v>
      </c>
      <c r="N5069">
        <v>2.619444444</v>
      </c>
      <c r="O5069">
        <v>0</v>
      </c>
      <c r="P5069">
        <v>52</v>
      </c>
      <c r="Q5069">
        <v>0</v>
      </c>
      <c r="R5069">
        <v>25</v>
      </c>
      <c r="S5069">
        <v>0</v>
      </c>
      <c r="T5069">
        <v>21</v>
      </c>
      <c r="U5069">
        <v>0</v>
      </c>
      <c r="V5069">
        <v>0</v>
      </c>
      <c r="W5069">
        <v>0</v>
      </c>
      <c r="X5069">
        <v>47.648562122120389</v>
      </c>
      <c r="Y5069">
        <v>0</v>
      </c>
      <c r="Z5069">
        <v>62.152708398235269</v>
      </c>
      <c r="AA5069">
        <v>0</v>
      </c>
      <c r="AB5069">
        <v>35.055448661665352</v>
      </c>
      <c r="AC5069">
        <v>0</v>
      </c>
      <c r="AD5069">
        <v>0</v>
      </c>
      <c r="AE5069">
        <v>144.85671918202101</v>
      </c>
    </row>
    <row r="5070" spans="1:31" x14ac:dyDescent="0.25">
      <c r="A5070">
        <v>2073571</v>
      </c>
      <c r="B5070">
        <v>1</v>
      </c>
      <c r="C5070" t="s">
        <v>81</v>
      </c>
      <c r="D5070" t="s">
        <v>118</v>
      </c>
      <c r="E5070" t="s">
        <v>177</v>
      </c>
      <c r="F5070" t="s">
        <v>14671</v>
      </c>
      <c r="G5070" t="s">
        <v>183</v>
      </c>
      <c r="H5070" t="s">
        <v>143</v>
      </c>
      <c r="I5070" t="s">
        <v>135</v>
      </c>
      <c r="J5070" t="s">
        <v>136</v>
      </c>
      <c r="K5070" t="s">
        <v>137</v>
      </c>
      <c r="L5070" t="s">
        <v>14672</v>
      </c>
      <c r="M5070" t="s">
        <v>14673</v>
      </c>
      <c r="N5070">
        <v>5.9022222219999998</v>
      </c>
      <c r="O5070">
        <v>0</v>
      </c>
      <c r="P5070">
        <v>0</v>
      </c>
      <c r="Q5070">
        <v>0</v>
      </c>
      <c r="R5070">
        <v>1</v>
      </c>
      <c r="S5070">
        <v>0</v>
      </c>
      <c r="T5070">
        <v>0</v>
      </c>
      <c r="U5070">
        <v>0</v>
      </c>
      <c r="V5070">
        <v>0</v>
      </c>
      <c r="W5070">
        <v>0</v>
      </c>
      <c r="X5070">
        <v>0</v>
      </c>
      <c r="Y5070">
        <v>0</v>
      </c>
      <c r="Z5070">
        <v>0</v>
      </c>
      <c r="AA5070">
        <v>0</v>
      </c>
      <c r="AB5070">
        <v>0</v>
      </c>
      <c r="AC5070">
        <v>0</v>
      </c>
      <c r="AD5070">
        <v>0</v>
      </c>
      <c r="AE5070">
        <v>0</v>
      </c>
    </row>
    <row r="5071" spans="1:31" x14ac:dyDescent="0.25">
      <c r="A5071">
        <v>2083950</v>
      </c>
      <c r="B5071">
        <v>1</v>
      </c>
      <c r="C5071" t="s">
        <v>81</v>
      </c>
      <c r="D5071" t="s">
        <v>127</v>
      </c>
      <c r="E5071" t="s">
        <v>140</v>
      </c>
      <c r="F5071" t="s">
        <v>11732</v>
      </c>
      <c r="G5071" t="s">
        <v>142</v>
      </c>
      <c r="H5071" t="s">
        <v>143</v>
      </c>
      <c r="I5071" t="s">
        <v>135</v>
      </c>
      <c r="J5071" t="s">
        <v>136</v>
      </c>
      <c r="K5071" t="s">
        <v>137</v>
      </c>
      <c r="L5071" t="s">
        <v>14674</v>
      </c>
      <c r="M5071" t="s">
        <v>14675</v>
      </c>
      <c r="N5071">
        <v>12.7325</v>
      </c>
      <c r="O5071">
        <v>0</v>
      </c>
      <c r="P5071">
        <v>32</v>
      </c>
      <c r="Q5071">
        <v>0</v>
      </c>
      <c r="R5071">
        <v>15</v>
      </c>
      <c r="S5071">
        <v>0</v>
      </c>
      <c r="T5071">
        <v>3</v>
      </c>
      <c r="U5071">
        <v>0</v>
      </c>
      <c r="V5071">
        <v>0</v>
      </c>
      <c r="W5071">
        <v>0</v>
      </c>
      <c r="X5071">
        <v>96.368197297566141</v>
      </c>
      <c r="Y5071">
        <v>0</v>
      </c>
      <c r="Z5071">
        <v>27.896943444530393</v>
      </c>
      <c r="AA5071">
        <v>0</v>
      </c>
      <c r="AB5071">
        <v>7.0817239473006488</v>
      </c>
      <c r="AC5071">
        <v>0</v>
      </c>
      <c r="AD5071">
        <v>0</v>
      </c>
      <c r="AE5071">
        <v>131.34686468939719</v>
      </c>
    </row>
    <row r="5072" spans="1:31" x14ac:dyDescent="0.25">
      <c r="A5072">
        <v>2083704</v>
      </c>
      <c r="B5072">
        <v>1</v>
      </c>
      <c r="C5072" t="s">
        <v>80</v>
      </c>
      <c r="D5072" t="s">
        <v>86</v>
      </c>
      <c r="E5072" t="s">
        <v>177</v>
      </c>
      <c r="F5072" t="s">
        <v>14676</v>
      </c>
      <c r="G5072" t="s">
        <v>183</v>
      </c>
      <c r="H5072" t="s">
        <v>143</v>
      </c>
      <c r="I5072" t="s">
        <v>135</v>
      </c>
      <c r="J5072" t="s">
        <v>136</v>
      </c>
      <c r="K5072" t="s">
        <v>137</v>
      </c>
      <c r="L5072" t="s">
        <v>14677</v>
      </c>
      <c r="M5072" t="s">
        <v>14678</v>
      </c>
      <c r="N5072">
        <v>4.7416666660000004</v>
      </c>
      <c r="O5072">
        <v>0</v>
      </c>
      <c r="P5072">
        <v>2</v>
      </c>
      <c r="Q5072">
        <v>0</v>
      </c>
      <c r="R5072">
        <v>0</v>
      </c>
      <c r="S5072">
        <v>0</v>
      </c>
      <c r="T5072">
        <v>0</v>
      </c>
      <c r="U5072">
        <v>0</v>
      </c>
      <c r="V5072">
        <v>0</v>
      </c>
      <c r="W5072">
        <v>0</v>
      </c>
      <c r="X5072">
        <v>4.7611464140616251</v>
      </c>
      <c r="Y5072">
        <v>0</v>
      </c>
      <c r="Z5072">
        <v>0</v>
      </c>
      <c r="AA5072">
        <v>0</v>
      </c>
      <c r="AB5072">
        <v>0</v>
      </c>
      <c r="AC5072">
        <v>0</v>
      </c>
      <c r="AD5072">
        <v>0</v>
      </c>
      <c r="AE5072">
        <v>4.7611464140616251</v>
      </c>
    </row>
    <row r="5073" spans="1:31" x14ac:dyDescent="0.25">
      <c r="A5073">
        <v>2073448</v>
      </c>
      <c r="B5073">
        <v>1</v>
      </c>
      <c r="C5073" t="s">
        <v>81</v>
      </c>
      <c r="D5073" t="s">
        <v>118</v>
      </c>
      <c r="E5073" t="s">
        <v>158</v>
      </c>
      <c r="F5073" t="s">
        <v>14679</v>
      </c>
      <c r="G5073" t="s">
        <v>1552</v>
      </c>
      <c r="H5073" t="s">
        <v>143</v>
      </c>
      <c r="I5073" t="s">
        <v>135</v>
      </c>
      <c r="J5073" t="s">
        <v>136</v>
      </c>
      <c r="K5073" t="s">
        <v>137</v>
      </c>
      <c r="L5073" t="s">
        <v>14680</v>
      </c>
      <c r="M5073" t="s">
        <v>14681</v>
      </c>
      <c r="N5073">
        <v>0.84611111100000003</v>
      </c>
      <c r="O5073">
        <v>0</v>
      </c>
      <c r="P5073">
        <v>84</v>
      </c>
      <c r="Q5073">
        <v>0</v>
      </c>
      <c r="R5073">
        <v>0</v>
      </c>
      <c r="S5073">
        <v>0</v>
      </c>
      <c r="T5073">
        <v>48</v>
      </c>
      <c r="U5073">
        <v>0</v>
      </c>
      <c r="V5073">
        <v>0</v>
      </c>
      <c r="W5073">
        <v>0</v>
      </c>
      <c r="X5073">
        <v>17.959560345298527</v>
      </c>
      <c r="Y5073">
        <v>0</v>
      </c>
      <c r="Z5073">
        <v>0</v>
      </c>
      <c r="AA5073">
        <v>0</v>
      </c>
      <c r="AB5073">
        <v>45.813991509494599</v>
      </c>
      <c r="AC5073">
        <v>0</v>
      </c>
      <c r="AD5073">
        <v>0</v>
      </c>
      <c r="AE5073">
        <v>63.773551854793126</v>
      </c>
    </row>
    <row r="5074" spans="1:31" x14ac:dyDescent="0.25">
      <c r="A5074">
        <v>2073187</v>
      </c>
      <c r="B5074">
        <v>1</v>
      </c>
      <c r="C5074" t="s">
        <v>80</v>
      </c>
      <c r="D5074" t="s">
        <v>105</v>
      </c>
      <c r="E5074" t="s">
        <v>140</v>
      </c>
      <c r="F5074" t="s">
        <v>14682</v>
      </c>
      <c r="G5074" t="s">
        <v>2787</v>
      </c>
      <c r="H5074" t="s">
        <v>143</v>
      </c>
      <c r="I5074" t="s">
        <v>135</v>
      </c>
      <c r="J5074" t="s">
        <v>136</v>
      </c>
      <c r="K5074" t="s">
        <v>137</v>
      </c>
      <c r="L5074" t="s">
        <v>14683</v>
      </c>
      <c r="M5074" t="s">
        <v>14684</v>
      </c>
      <c r="N5074">
        <v>15.004722222</v>
      </c>
      <c r="O5074">
        <v>0</v>
      </c>
      <c r="P5074">
        <v>197</v>
      </c>
      <c r="Q5074">
        <v>0</v>
      </c>
      <c r="R5074">
        <v>0</v>
      </c>
      <c r="S5074">
        <v>0</v>
      </c>
      <c r="T5074">
        <v>10</v>
      </c>
      <c r="U5074">
        <v>0</v>
      </c>
      <c r="V5074">
        <v>0</v>
      </c>
      <c r="W5074">
        <v>0</v>
      </c>
      <c r="X5074">
        <v>681.2418777088709</v>
      </c>
      <c r="Y5074">
        <v>0</v>
      </c>
      <c r="Z5074">
        <v>0</v>
      </c>
      <c r="AA5074">
        <v>0</v>
      </c>
      <c r="AB5074">
        <v>26.655794502001836</v>
      </c>
      <c r="AC5074">
        <v>0</v>
      </c>
      <c r="AD5074">
        <v>0</v>
      </c>
      <c r="AE5074">
        <v>707.89767221087277</v>
      </c>
    </row>
    <row r="5075" spans="1:31" x14ac:dyDescent="0.25">
      <c r="A5075">
        <v>2084119</v>
      </c>
      <c r="B5075">
        <v>1</v>
      </c>
      <c r="C5075" t="s">
        <v>80</v>
      </c>
      <c r="D5075" t="s">
        <v>106</v>
      </c>
      <c r="E5075" t="s">
        <v>146</v>
      </c>
      <c r="F5075" t="s">
        <v>9833</v>
      </c>
      <c r="G5075" t="s">
        <v>133</v>
      </c>
      <c r="H5075" t="s">
        <v>134</v>
      </c>
      <c r="I5075" t="s">
        <v>259</v>
      </c>
      <c r="J5075" t="s">
        <v>136</v>
      </c>
      <c r="K5075" t="s">
        <v>137</v>
      </c>
      <c r="L5075" t="s">
        <v>14685</v>
      </c>
      <c r="M5075" t="s">
        <v>14686</v>
      </c>
      <c r="N5075">
        <v>2.3888888E-2</v>
      </c>
      <c r="O5075">
        <v>7</v>
      </c>
      <c r="P5075">
        <v>2139</v>
      </c>
      <c r="Q5075">
        <v>58</v>
      </c>
      <c r="R5075">
        <v>235</v>
      </c>
      <c r="S5075">
        <v>24</v>
      </c>
      <c r="T5075">
        <v>304</v>
      </c>
      <c r="U5075">
        <v>0</v>
      </c>
      <c r="V5075">
        <v>0</v>
      </c>
      <c r="W5075">
        <v>5.6307505203600006E-2</v>
      </c>
      <c r="X5075">
        <v>9.3622959949011531</v>
      </c>
      <c r="Y5075">
        <v>3.236802131954498</v>
      </c>
      <c r="Z5075">
        <v>9.7559046589799845</v>
      </c>
      <c r="AA5075">
        <v>2.1532299600689919</v>
      </c>
      <c r="AB5075">
        <v>5.514861563198429</v>
      </c>
      <c r="AC5075">
        <v>0</v>
      </c>
      <c r="AD5075">
        <v>0</v>
      </c>
      <c r="AE5075">
        <v>30.079401814306657</v>
      </c>
    </row>
    <row r="5076" spans="1:31" x14ac:dyDescent="0.25">
      <c r="A5076">
        <v>2084311</v>
      </c>
      <c r="B5076">
        <v>1</v>
      </c>
      <c r="C5076" t="s">
        <v>81</v>
      </c>
      <c r="D5076" t="s">
        <v>127</v>
      </c>
      <c r="E5076" t="s">
        <v>169</v>
      </c>
      <c r="F5076" t="s">
        <v>14687</v>
      </c>
      <c r="G5076" t="s">
        <v>464</v>
      </c>
      <c r="H5076" t="s">
        <v>134</v>
      </c>
      <c r="I5076" t="s">
        <v>135</v>
      </c>
      <c r="J5076" t="s">
        <v>136</v>
      </c>
      <c r="K5076" t="s">
        <v>137</v>
      </c>
      <c r="L5076" t="s">
        <v>14688</v>
      </c>
      <c r="M5076" t="s">
        <v>14689</v>
      </c>
      <c r="N5076">
        <v>2.3761111110000002</v>
      </c>
      <c r="O5076">
        <v>0</v>
      </c>
      <c r="P5076">
        <v>240</v>
      </c>
      <c r="Q5076">
        <v>0</v>
      </c>
      <c r="R5076">
        <v>4</v>
      </c>
      <c r="S5076">
        <v>0</v>
      </c>
      <c r="T5076">
        <v>24</v>
      </c>
      <c r="U5076">
        <v>0</v>
      </c>
      <c r="V5076">
        <v>0</v>
      </c>
      <c r="W5076">
        <v>0</v>
      </c>
      <c r="X5076">
        <v>88.863756603253421</v>
      </c>
      <c r="Y5076">
        <v>0</v>
      </c>
      <c r="Z5076">
        <v>6.3479897075464571</v>
      </c>
      <c r="AA5076">
        <v>0</v>
      </c>
      <c r="AB5076">
        <v>29.606132605030631</v>
      </c>
      <c r="AC5076">
        <v>0</v>
      </c>
      <c r="AD5076">
        <v>0</v>
      </c>
      <c r="AE5076">
        <v>124.81787891583051</v>
      </c>
    </row>
    <row r="5077" spans="1:31" x14ac:dyDescent="0.25">
      <c r="A5077">
        <v>2101551</v>
      </c>
      <c r="B5077">
        <v>1</v>
      </c>
      <c r="C5077" t="s">
        <v>80</v>
      </c>
      <c r="D5077" t="s">
        <v>100</v>
      </c>
      <c r="E5077" t="s">
        <v>295</v>
      </c>
      <c r="F5077" t="s">
        <v>14690</v>
      </c>
      <c r="G5077" t="s">
        <v>133</v>
      </c>
      <c r="H5077" t="s">
        <v>134</v>
      </c>
      <c r="I5077" t="s">
        <v>135</v>
      </c>
      <c r="J5077" t="s">
        <v>136</v>
      </c>
      <c r="K5077" t="s">
        <v>137</v>
      </c>
      <c r="L5077" t="s">
        <v>14691</v>
      </c>
      <c r="M5077" t="s">
        <v>14692</v>
      </c>
      <c r="N5077">
        <v>8.3333332999999996E-2</v>
      </c>
      <c r="O5077">
        <v>10</v>
      </c>
      <c r="P5077">
        <v>6159</v>
      </c>
      <c r="Q5077">
        <v>41</v>
      </c>
      <c r="R5077">
        <v>687</v>
      </c>
      <c r="S5077">
        <v>59</v>
      </c>
      <c r="T5077">
        <v>742</v>
      </c>
      <c r="U5077">
        <v>8</v>
      </c>
      <c r="V5077">
        <v>1</v>
      </c>
      <c r="W5077">
        <v>0.45040473386399993</v>
      </c>
      <c r="X5077">
        <v>145.72780483566322</v>
      </c>
      <c r="Y5077">
        <v>2.7605614728266659</v>
      </c>
      <c r="Z5077">
        <v>32.097556492229991</v>
      </c>
      <c r="AA5077">
        <v>44.200892529815178</v>
      </c>
      <c r="AB5077">
        <v>57.759612122408427</v>
      </c>
      <c r="AC5077">
        <v>60.209308497483335</v>
      </c>
      <c r="AD5077">
        <v>7.3846614949333325E-2</v>
      </c>
      <c r="AE5077">
        <v>343.27998729924013</v>
      </c>
    </row>
    <row r="5078" spans="1:31" x14ac:dyDescent="0.25">
      <c r="A5078">
        <v>2073050</v>
      </c>
      <c r="B5078">
        <v>1</v>
      </c>
      <c r="C5078" t="s">
        <v>80</v>
      </c>
      <c r="D5078" t="s">
        <v>97</v>
      </c>
      <c r="E5078" t="s">
        <v>146</v>
      </c>
      <c r="F5078" t="s">
        <v>14693</v>
      </c>
      <c r="G5078" t="s">
        <v>133</v>
      </c>
      <c r="H5078" t="s">
        <v>134</v>
      </c>
      <c r="I5078" t="s">
        <v>135</v>
      </c>
      <c r="J5078" t="s">
        <v>136</v>
      </c>
      <c r="K5078" t="s">
        <v>137</v>
      </c>
      <c r="L5078" t="s">
        <v>14694</v>
      </c>
      <c r="M5078" t="s">
        <v>14695</v>
      </c>
      <c r="N5078">
        <v>1.180555555</v>
      </c>
      <c r="O5078">
        <v>0</v>
      </c>
      <c r="P5078">
        <v>248</v>
      </c>
      <c r="Q5078">
        <v>0</v>
      </c>
      <c r="R5078">
        <v>27</v>
      </c>
      <c r="S5078">
        <v>1</v>
      </c>
      <c r="T5078">
        <v>14</v>
      </c>
      <c r="U5078">
        <v>1</v>
      </c>
      <c r="V5078">
        <v>0</v>
      </c>
      <c r="W5078">
        <v>0</v>
      </c>
      <c r="X5078">
        <v>59.831118860000579</v>
      </c>
      <c r="Y5078">
        <v>0</v>
      </c>
      <c r="Z5078">
        <v>7.8339919525775832</v>
      </c>
      <c r="AA5078">
        <v>17.65541324049239</v>
      </c>
      <c r="AB5078">
        <v>19.041540175445999</v>
      </c>
      <c r="AC5078">
        <v>55.988232727858474</v>
      </c>
      <c r="AD5078">
        <v>0</v>
      </c>
      <c r="AE5078">
        <v>160.35029695637502</v>
      </c>
    </row>
    <row r="5079" spans="1:31" x14ac:dyDescent="0.25">
      <c r="A5079">
        <v>2073356</v>
      </c>
      <c r="B5079">
        <v>1</v>
      </c>
      <c r="C5079" t="s">
        <v>80</v>
      </c>
      <c r="D5079" t="s">
        <v>85</v>
      </c>
      <c r="E5079" t="s">
        <v>505</v>
      </c>
      <c r="F5079" t="s">
        <v>14696</v>
      </c>
      <c r="G5079" t="s">
        <v>324</v>
      </c>
      <c r="H5079" t="s">
        <v>143</v>
      </c>
      <c r="I5079" t="s">
        <v>135</v>
      </c>
      <c r="J5079" t="s">
        <v>136</v>
      </c>
      <c r="K5079" t="s">
        <v>137</v>
      </c>
      <c r="L5079" t="s">
        <v>14697</v>
      </c>
      <c r="M5079" t="s">
        <v>14698</v>
      </c>
      <c r="N5079">
        <v>2.6666666659999998</v>
      </c>
      <c r="O5079">
        <v>0</v>
      </c>
      <c r="P5079">
        <v>21</v>
      </c>
      <c r="Q5079">
        <v>0</v>
      </c>
      <c r="R5079">
        <v>0</v>
      </c>
      <c r="S5079">
        <v>0</v>
      </c>
      <c r="T5079">
        <v>11</v>
      </c>
      <c r="U5079">
        <v>0</v>
      </c>
      <c r="V5079">
        <v>0</v>
      </c>
      <c r="W5079">
        <v>0</v>
      </c>
      <c r="X5079">
        <v>3.8172248843184922</v>
      </c>
      <c r="Y5079">
        <v>0</v>
      </c>
      <c r="Z5079">
        <v>0</v>
      </c>
      <c r="AA5079">
        <v>0</v>
      </c>
      <c r="AB5079">
        <v>52.609378501529726</v>
      </c>
      <c r="AC5079">
        <v>0</v>
      </c>
      <c r="AD5079">
        <v>0</v>
      </c>
      <c r="AE5079">
        <v>56.426603385848217</v>
      </c>
    </row>
    <row r="5080" spans="1:31" x14ac:dyDescent="0.25">
      <c r="A5080">
        <v>2084027</v>
      </c>
      <c r="B5080">
        <v>1</v>
      </c>
      <c r="C5080" t="s">
        <v>80</v>
      </c>
      <c r="D5080" t="s">
        <v>83</v>
      </c>
      <c r="E5080" t="s">
        <v>177</v>
      </c>
      <c r="F5080" t="s">
        <v>14699</v>
      </c>
      <c r="G5080" t="s">
        <v>183</v>
      </c>
      <c r="H5080" t="s">
        <v>143</v>
      </c>
      <c r="I5080" t="s">
        <v>135</v>
      </c>
      <c r="J5080" t="s">
        <v>136</v>
      </c>
      <c r="K5080" t="s">
        <v>137</v>
      </c>
      <c r="L5080" t="s">
        <v>14700</v>
      </c>
      <c r="M5080" t="s">
        <v>14701</v>
      </c>
      <c r="N5080">
        <v>2.6266666660000002</v>
      </c>
      <c r="O5080">
        <v>0</v>
      </c>
      <c r="P5080">
        <v>4</v>
      </c>
      <c r="Q5080">
        <v>0</v>
      </c>
      <c r="R5080">
        <v>0</v>
      </c>
      <c r="S5080">
        <v>0</v>
      </c>
      <c r="T5080">
        <v>0</v>
      </c>
      <c r="U5080">
        <v>0</v>
      </c>
      <c r="V5080">
        <v>0</v>
      </c>
      <c r="W5080">
        <v>0</v>
      </c>
      <c r="X5080">
        <v>2.101636684761345</v>
      </c>
      <c r="Y5080">
        <v>0</v>
      </c>
      <c r="Z5080">
        <v>0</v>
      </c>
      <c r="AA5080">
        <v>0</v>
      </c>
      <c r="AB5080">
        <v>0</v>
      </c>
      <c r="AC5080">
        <v>0</v>
      </c>
      <c r="AD5080">
        <v>0</v>
      </c>
      <c r="AE5080">
        <v>2.101636684761345</v>
      </c>
    </row>
    <row r="5081" spans="1:31" x14ac:dyDescent="0.25">
      <c r="A5081">
        <v>2073256</v>
      </c>
      <c r="B5081">
        <v>1</v>
      </c>
      <c r="C5081" t="s">
        <v>80</v>
      </c>
      <c r="D5081" t="s">
        <v>93</v>
      </c>
      <c r="E5081" t="s">
        <v>177</v>
      </c>
      <c r="F5081" t="s">
        <v>14702</v>
      </c>
      <c r="G5081" t="s">
        <v>183</v>
      </c>
      <c r="H5081" t="s">
        <v>143</v>
      </c>
      <c r="I5081" t="s">
        <v>135</v>
      </c>
      <c r="J5081" t="s">
        <v>136</v>
      </c>
      <c r="K5081" t="s">
        <v>137</v>
      </c>
      <c r="L5081" t="s">
        <v>14703</v>
      </c>
      <c r="M5081" t="s">
        <v>14704</v>
      </c>
      <c r="N5081">
        <v>2.4611111110000001</v>
      </c>
      <c r="O5081">
        <v>0</v>
      </c>
      <c r="P5081">
        <v>1</v>
      </c>
      <c r="Q5081">
        <v>0</v>
      </c>
      <c r="R5081">
        <v>0</v>
      </c>
      <c r="S5081">
        <v>0</v>
      </c>
      <c r="T5081">
        <v>0</v>
      </c>
      <c r="U5081">
        <v>0</v>
      </c>
      <c r="V5081">
        <v>0</v>
      </c>
      <c r="W5081">
        <v>0</v>
      </c>
      <c r="X5081">
        <v>0.33762241615024086</v>
      </c>
      <c r="Y5081">
        <v>0</v>
      </c>
      <c r="Z5081">
        <v>0</v>
      </c>
      <c r="AA5081">
        <v>0</v>
      </c>
      <c r="AB5081">
        <v>0</v>
      </c>
      <c r="AC5081">
        <v>0</v>
      </c>
      <c r="AD5081">
        <v>0</v>
      </c>
      <c r="AE5081">
        <v>0.33762241615024086</v>
      </c>
    </row>
    <row r="5082" spans="1:31" x14ac:dyDescent="0.25">
      <c r="A5082">
        <v>2083727</v>
      </c>
      <c r="B5082">
        <v>1</v>
      </c>
      <c r="C5082" t="s">
        <v>80</v>
      </c>
      <c r="D5082" t="s">
        <v>105</v>
      </c>
      <c r="E5082" t="s">
        <v>146</v>
      </c>
      <c r="F5082" t="s">
        <v>14705</v>
      </c>
      <c r="G5082" t="s">
        <v>133</v>
      </c>
      <c r="H5082" t="s">
        <v>134</v>
      </c>
      <c r="I5082" t="s">
        <v>135</v>
      </c>
      <c r="J5082" t="s">
        <v>136</v>
      </c>
      <c r="K5082" t="s">
        <v>137</v>
      </c>
      <c r="L5082" t="s">
        <v>14706</v>
      </c>
      <c r="M5082" t="s">
        <v>14707</v>
      </c>
      <c r="N5082">
        <v>0.81277777699999998</v>
      </c>
      <c r="O5082">
        <v>1</v>
      </c>
      <c r="P5082">
        <v>9342</v>
      </c>
      <c r="Q5082">
        <v>0</v>
      </c>
      <c r="R5082">
        <v>51</v>
      </c>
      <c r="S5082">
        <v>3</v>
      </c>
      <c r="T5082">
        <v>1633</v>
      </c>
      <c r="U5082">
        <v>2</v>
      </c>
      <c r="V5082">
        <v>4</v>
      </c>
      <c r="W5082">
        <v>0.89010008544668462</v>
      </c>
      <c r="X5082">
        <v>1542.428605278709</v>
      </c>
      <c r="Y5082">
        <v>0</v>
      </c>
      <c r="Z5082">
        <v>10.879054191400233</v>
      </c>
      <c r="AA5082">
        <v>126.21966474989827</v>
      </c>
      <c r="AB5082">
        <v>1364.6024483813449</v>
      </c>
      <c r="AC5082">
        <v>297.54850250170188</v>
      </c>
      <c r="AD5082">
        <v>11.837215517379263</v>
      </c>
      <c r="AE5082">
        <v>3354.4055907058805</v>
      </c>
    </row>
    <row r="5083" spans="1:31" x14ac:dyDescent="0.25">
      <c r="A5083">
        <v>2084219</v>
      </c>
      <c r="B5083">
        <v>1</v>
      </c>
      <c r="C5083" t="s">
        <v>80</v>
      </c>
      <c r="D5083" t="s">
        <v>82</v>
      </c>
      <c r="E5083" t="s">
        <v>177</v>
      </c>
      <c r="F5083" t="s">
        <v>14708</v>
      </c>
      <c r="G5083" t="s">
        <v>183</v>
      </c>
      <c r="H5083" t="s">
        <v>143</v>
      </c>
      <c r="I5083" t="s">
        <v>135</v>
      </c>
      <c r="J5083" t="s">
        <v>136</v>
      </c>
      <c r="K5083" t="s">
        <v>137</v>
      </c>
      <c r="L5083" t="s">
        <v>14709</v>
      </c>
      <c r="M5083" t="s">
        <v>14710</v>
      </c>
      <c r="N5083">
        <v>2.309722222</v>
      </c>
      <c r="O5083">
        <v>0</v>
      </c>
      <c r="P5083">
        <v>4</v>
      </c>
      <c r="Q5083">
        <v>0</v>
      </c>
      <c r="R5083">
        <v>0</v>
      </c>
      <c r="S5083">
        <v>0</v>
      </c>
      <c r="T5083">
        <v>0</v>
      </c>
      <c r="U5083">
        <v>0</v>
      </c>
      <c r="V5083">
        <v>0</v>
      </c>
      <c r="W5083">
        <v>0</v>
      </c>
      <c r="X5083">
        <v>1.969396707006019</v>
      </c>
      <c r="Y5083">
        <v>0</v>
      </c>
      <c r="Z5083">
        <v>0</v>
      </c>
      <c r="AA5083">
        <v>0</v>
      </c>
      <c r="AB5083">
        <v>0</v>
      </c>
      <c r="AC5083">
        <v>0</v>
      </c>
      <c r="AD5083">
        <v>0</v>
      </c>
      <c r="AE5083">
        <v>1.969396707006019</v>
      </c>
    </row>
    <row r="5084" spans="1:31" x14ac:dyDescent="0.25">
      <c r="A5084">
        <v>2073548</v>
      </c>
      <c r="B5084">
        <v>1</v>
      </c>
      <c r="C5084" t="s">
        <v>80</v>
      </c>
      <c r="D5084" t="s">
        <v>97</v>
      </c>
      <c r="E5084" t="s">
        <v>131</v>
      </c>
      <c r="F5084" t="s">
        <v>14711</v>
      </c>
      <c r="G5084" t="s">
        <v>133</v>
      </c>
      <c r="H5084" t="s">
        <v>134</v>
      </c>
      <c r="I5084" t="s">
        <v>135</v>
      </c>
      <c r="J5084" t="s">
        <v>136</v>
      </c>
      <c r="K5084" t="s">
        <v>137</v>
      </c>
      <c r="L5084" t="s">
        <v>14712</v>
      </c>
      <c r="M5084" t="s">
        <v>14713</v>
      </c>
      <c r="N5084">
        <v>1.366666666</v>
      </c>
      <c r="O5084">
        <v>4</v>
      </c>
      <c r="P5084">
        <v>672</v>
      </c>
      <c r="Q5084">
        <v>3</v>
      </c>
      <c r="R5084">
        <v>61</v>
      </c>
      <c r="S5084">
        <v>5</v>
      </c>
      <c r="T5084">
        <v>95</v>
      </c>
      <c r="U5084">
        <v>0</v>
      </c>
      <c r="V5084">
        <v>0</v>
      </c>
      <c r="W5084">
        <v>5.1587308423887901</v>
      </c>
      <c r="X5084">
        <v>230.28899685205764</v>
      </c>
      <c r="Y5084">
        <v>5.4267928567049672</v>
      </c>
      <c r="Z5084">
        <v>34.649844282032255</v>
      </c>
      <c r="AA5084">
        <v>51.202521293742933</v>
      </c>
      <c r="AB5084">
        <v>100.69777403815954</v>
      </c>
      <c r="AC5084">
        <v>0</v>
      </c>
      <c r="AD5084">
        <v>0</v>
      </c>
      <c r="AE5084">
        <v>427.42466016508615</v>
      </c>
    </row>
    <row r="5085" spans="1:31" x14ac:dyDescent="0.25">
      <c r="A5085">
        <v>2073365</v>
      </c>
      <c r="B5085">
        <v>1</v>
      </c>
      <c r="C5085" t="s">
        <v>80</v>
      </c>
      <c r="D5085" t="s">
        <v>96</v>
      </c>
      <c r="E5085" t="s">
        <v>177</v>
      </c>
      <c r="F5085" t="s">
        <v>14714</v>
      </c>
      <c r="G5085" t="s">
        <v>183</v>
      </c>
      <c r="H5085" t="s">
        <v>143</v>
      </c>
      <c r="I5085" t="s">
        <v>135</v>
      </c>
      <c r="J5085" t="s">
        <v>136</v>
      </c>
      <c r="K5085" t="s">
        <v>137</v>
      </c>
      <c r="L5085" t="s">
        <v>14715</v>
      </c>
      <c r="M5085" t="s">
        <v>14716</v>
      </c>
      <c r="N5085">
        <v>1.2994444439999999</v>
      </c>
      <c r="O5085">
        <v>0</v>
      </c>
      <c r="P5085">
        <v>1</v>
      </c>
      <c r="Q5085">
        <v>0</v>
      </c>
      <c r="R5085">
        <v>0</v>
      </c>
      <c r="S5085">
        <v>0</v>
      </c>
      <c r="T5085">
        <v>1</v>
      </c>
      <c r="U5085">
        <v>0</v>
      </c>
      <c r="V5085">
        <v>0</v>
      </c>
      <c r="W5085">
        <v>0</v>
      </c>
      <c r="X5085">
        <v>0.40948463548500563</v>
      </c>
      <c r="Y5085">
        <v>0</v>
      </c>
      <c r="Z5085">
        <v>0</v>
      </c>
      <c r="AA5085">
        <v>0</v>
      </c>
      <c r="AB5085">
        <v>3.4677457581072223E-3</v>
      </c>
      <c r="AC5085">
        <v>0</v>
      </c>
      <c r="AD5085">
        <v>0</v>
      </c>
      <c r="AE5085">
        <v>0.41295238124311284</v>
      </c>
    </row>
    <row r="5086" spans="1:31" x14ac:dyDescent="0.25">
      <c r="A5086">
        <v>2073173</v>
      </c>
      <c r="B5086">
        <v>1</v>
      </c>
      <c r="C5086" t="s">
        <v>81</v>
      </c>
      <c r="D5086" t="s">
        <v>116</v>
      </c>
      <c r="E5086" t="s">
        <v>146</v>
      </c>
      <c r="F5086" t="s">
        <v>14717</v>
      </c>
      <c r="G5086" t="s">
        <v>133</v>
      </c>
      <c r="H5086" t="s">
        <v>134</v>
      </c>
      <c r="I5086" t="s">
        <v>135</v>
      </c>
      <c r="J5086" t="s">
        <v>136</v>
      </c>
      <c r="K5086" t="s">
        <v>137</v>
      </c>
      <c r="L5086" t="s">
        <v>14718</v>
      </c>
      <c r="M5086" t="s">
        <v>14719</v>
      </c>
      <c r="N5086">
        <v>0.185</v>
      </c>
      <c r="O5086">
        <v>0</v>
      </c>
      <c r="P5086">
        <v>5822</v>
      </c>
      <c r="Q5086">
        <v>1</v>
      </c>
      <c r="R5086">
        <v>8</v>
      </c>
      <c r="S5086">
        <v>7</v>
      </c>
      <c r="T5086">
        <v>1129</v>
      </c>
      <c r="U5086">
        <v>3</v>
      </c>
      <c r="V5086">
        <v>2</v>
      </c>
      <c r="W5086">
        <v>0</v>
      </c>
      <c r="X5086">
        <v>199.62248722526144</v>
      </c>
      <c r="Y5086">
        <v>0.24214388159879999</v>
      </c>
      <c r="Z5086">
        <v>0.66231490128639003</v>
      </c>
      <c r="AA5086">
        <v>8.2185721163869214</v>
      </c>
      <c r="AB5086">
        <v>117.24581105291189</v>
      </c>
      <c r="AC5086">
        <v>16.696974981768633</v>
      </c>
      <c r="AD5086">
        <v>1.4701778358923998</v>
      </c>
      <c r="AE5086">
        <v>344.15848199510646</v>
      </c>
    </row>
    <row r="5087" spans="1:31" x14ac:dyDescent="0.25">
      <c r="A5087">
        <v>2073219</v>
      </c>
      <c r="B5087">
        <v>1</v>
      </c>
      <c r="C5087" t="s">
        <v>80</v>
      </c>
      <c r="D5087" t="s">
        <v>97</v>
      </c>
      <c r="E5087" t="s">
        <v>158</v>
      </c>
      <c r="F5087" t="s">
        <v>14720</v>
      </c>
      <c r="G5087" t="s">
        <v>979</v>
      </c>
      <c r="H5087" t="s">
        <v>143</v>
      </c>
      <c r="I5087" t="s">
        <v>135</v>
      </c>
      <c r="J5087" t="s">
        <v>136</v>
      </c>
      <c r="K5087" t="s">
        <v>137</v>
      </c>
      <c r="L5087" t="s">
        <v>14721</v>
      </c>
      <c r="M5087" t="s">
        <v>14722</v>
      </c>
      <c r="N5087">
        <v>0.94750000000000001</v>
      </c>
      <c r="O5087">
        <v>0</v>
      </c>
      <c r="P5087">
        <v>2</v>
      </c>
      <c r="Q5087">
        <v>0</v>
      </c>
      <c r="R5087">
        <v>1</v>
      </c>
      <c r="S5087">
        <v>0</v>
      </c>
      <c r="T5087">
        <v>0</v>
      </c>
      <c r="U5087">
        <v>0</v>
      </c>
      <c r="V5087">
        <v>0</v>
      </c>
      <c r="W5087">
        <v>0</v>
      </c>
      <c r="X5087">
        <v>0.85105537013864718</v>
      </c>
      <c r="Y5087">
        <v>0</v>
      </c>
      <c r="Z5087">
        <v>0.40762686181820551</v>
      </c>
      <c r="AA5087">
        <v>0</v>
      </c>
      <c r="AB5087">
        <v>0</v>
      </c>
      <c r="AC5087">
        <v>0</v>
      </c>
      <c r="AD5087">
        <v>0</v>
      </c>
      <c r="AE5087">
        <v>1.2586822319568527</v>
      </c>
    </row>
    <row r="5088" spans="1:31" x14ac:dyDescent="0.25">
      <c r="A5088">
        <v>2084133</v>
      </c>
      <c r="B5088">
        <v>1</v>
      </c>
      <c r="C5088" t="s">
        <v>80</v>
      </c>
      <c r="D5088" t="s">
        <v>99</v>
      </c>
      <c r="E5088" t="s">
        <v>146</v>
      </c>
      <c r="F5088" t="s">
        <v>14723</v>
      </c>
      <c r="G5088" t="s">
        <v>133</v>
      </c>
      <c r="H5088" t="s">
        <v>134</v>
      </c>
      <c r="I5088" t="s">
        <v>135</v>
      </c>
      <c r="J5088" t="s">
        <v>136</v>
      </c>
      <c r="K5088" t="s">
        <v>137</v>
      </c>
      <c r="L5088" t="s">
        <v>14724</v>
      </c>
      <c r="M5088" t="s">
        <v>14205</v>
      </c>
      <c r="N5088">
        <v>0.435</v>
      </c>
      <c r="O5088">
        <v>9</v>
      </c>
      <c r="P5088">
        <v>4133</v>
      </c>
      <c r="Q5088">
        <v>12</v>
      </c>
      <c r="R5088">
        <v>148</v>
      </c>
      <c r="S5088">
        <v>27</v>
      </c>
      <c r="T5088">
        <v>448</v>
      </c>
      <c r="U5088">
        <v>0</v>
      </c>
      <c r="V5088">
        <v>10</v>
      </c>
      <c r="W5088">
        <v>26.947776371291333</v>
      </c>
      <c r="X5088">
        <v>412.09634314778708</v>
      </c>
      <c r="Y5088">
        <v>7.2679388209291087</v>
      </c>
      <c r="Z5088">
        <v>14.367775025198211</v>
      </c>
      <c r="AA5088">
        <v>62.18896340848795</v>
      </c>
      <c r="AB5088">
        <v>133.43661363409291</v>
      </c>
      <c r="AC5088">
        <v>0</v>
      </c>
      <c r="AD5088">
        <v>11.016182849495653</v>
      </c>
      <c r="AE5088">
        <v>667.3215932572823</v>
      </c>
    </row>
    <row r="5089" spans="1:31" x14ac:dyDescent="0.25">
      <c r="A5089">
        <v>2084102</v>
      </c>
      <c r="B5089">
        <v>1</v>
      </c>
      <c r="C5089" t="s">
        <v>81</v>
      </c>
      <c r="D5089" t="s">
        <v>123</v>
      </c>
      <c r="E5089" t="s">
        <v>146</v>
      </c>
      <c r="F5089" t="s">
        <v>13714</v>
      </c>
      <c r="G5089" t="s">
        <v>133</v>
      </c>
      <c r="H5089" t="s">
        <v>134</v>
      </c>
      <c r="I5089" t="s">
        <v>135</v>
      </c>
      <c r="J5089" t="s">
        <v>136</v>
      </c>
      <c r="K5089" t="s">
        <v>137</v>
      </c>
      <c r="L5089" t="s">
        <v>14725</v>
      </c>
      <c r="M5089" t="s">
        <v>14726</v>
      </c>
      <c r="N5089">
        <v>0.82972222200000001</v>
      </c>
      <c r="O5089">
        <v>0</v>
      </c>
      <c r="P5089">
        <v>2155</v>
      </c>
      <c r="Q5089">
        <v>0</v>
      </c>
      <c r="R5089">
        <v>3</v>
      </c>
      <c r="S5089">
        <v>1</v>
      </c>
      <c r="T5089">
        <v>307</v>
      </c>
      <c r="U5089">
        <v>0</v>
      </c>
      <c r="V5089">
        <v>18</v>
      </c>
      <c r="W5089">
        <v>0</v>
      </c>
      <c r="X5089">
        <v>461.52302458130407</v>
      </c>
      <c r="Y5089">
        <v>0</v>
      </c>
      <c r="Z5089">
        <v>1.3861197782185914</v>
      </c>
      <c r="AA5089">
        <v>8.1634291712268876</v>
      </c>
      <c r="AB5089">
        <v>139.33461055751923</v>
      </c>
      <c r="AC5089">
        <v>0</v>
      </c>
      <c r="AD5089">
        <v>163.63464119563889</v>
      </c>
      <c r="AE5089">
        <v>774.04182528390766</v>
      </c>
    </row>
    <row r="5090" spans="1:31" x14ac:dyDescent="0.25">
      <c r="A5090">
        <v>2073027</v>
      </c>
      <c r="B5090">
        <v>1</v>
      </c>
      <c r="C5090" t="s">
        <v>81</v>
      </c>
      <c r="D5090" t="s">
        <v>128</v>
      </c>
      <c r="E5090" t="s">
        <v>158</v>
      </c>
      <c r="F5090" t="s">
        <v>10738</v>
      </c>
      <c r="G5090" t="s">
        <v>160</v>
      </c>
      <c r="H5090" t="s">
        <v>143</v>
      </c>
      <c r="I5090" t="s">
        <v>135</v>
      </c>
      <c r="J5090" t="s">
        <v>136</v>
      </c>
      <c r="K5090" t="s">
        <v>137</v>
      </c>
      <c r="L5090" t="s">
        <v>14727</v>
      </c>
      <c r="M5090" t="s">
        <v>14728</v>
      </c>
      <c r="N5090">
        <v>2.9894444440000001</v>
      </c>
      <c r="O5090">
        <v>0</v>
      </c>
      <c r="P5090">
        <v>17</v>
      </c>
      <c r="Q5090">
        <v>0</v>
      </c>
      <c r="R5090">
        <v>0</v>
      </c>
      <c r="S5090">
        <v>0</v>
      </c>
      <c r="T5090">
        <v>0</v>
      </c>
      <c r="U5090">
        <v>0</v>
      </c>
      <c r="V5090">
        <v>0</v>
      </c>
      <c r="W5090">
        <v>0</v>
      </c>
      <c r="X5090">
        <v>8.801425831522133</v>
      </c>
      <c r="Y5090">
        <v>0</v>
      </c>
      <c r="Z5090">
        <v>0</v>
      </c>
      <c r="AA5090">
        <v>0</v>
      </c>
      <c r="AB5090">
        <v>0</v>
      </c>
      <c r="AC5090">
        <v>0</v>
      </c>
      <c r="AD5090">
        <v>0</v>
      </c>
      <c r="AE5090">
        <v>8.801425831522133</v>
      </c>
    </row>
    <row r="5091" spans="1:31" x14ac:dyDescent="0.25">
      <c r="A5091">
        <v>2084056</v>
      </c>
      <c r="B5091">
        <v>1</v>
      </c>
      <c r="C5091" t="s">
        <v>81</v>
      </c>
      <c r="D5091" t="s">
        <v>122</v>
      </c>
      <c r="E5091" t="s">
        <v>158</v>
      </c>
      <c r="F5091" t="s">
        <v>14729</v>
      </c>
      <c r="G5091" t="s">
        <v>160</v>
      </c>
      <c r="H5091" t="s">
        <v>143</v>
      </c>
      <c r="I5091" t="s">
        <v>135</v>
      </c>
      <c r="J5091" t="s">
        <v>136</v>
      </c>
      <c r="K5091" t="s">
        <v>137</v>
      </c>
      <c r="L5091" t="s">
        <v>14730</v>
      </c>
      <c r="M5091" t="s">
        <v>14731</v>
      </c>
      <c r="N5091">
        <v>1.801111111</v>
      </c>
      <c r="O5091">
        <v>0</v>
      </c>
      <c r="P5091">
        <v>75</v>
      </c>
      <c r="Q5091">
        <v>0</v>
      </c>
      <c r="R5091">
        <v>0</v>
      </c>
      <c r="S5091">
        <v>0</v>
      </c>
      <c r="T5091">
        <v>2</v>
      </c>
      <c r="U5091">
        <v>0</v>
      </c>
      <c r="V5091">
        <v>0</v>
      </c>
      <c r="W5091">
        <v>0</v>
      </c>
      <c r="X5091">
        <v>37.780689382118567</v>
      </c>
      <c r="Y5091">
        <v>0</v>
      </c>
      <c r="Z5091">
        <v>0</v>
      </c>
      <c r="AA5091">
        <v>0</v>
      </c>
      <c r="AB5091">
        <v>4.2956729389205215</v>
      </c>
      <c r="AC5091">
        <v>0</v>
      </c>
      <c r="AD5091">
        <v>0</v>
      </c>
      <c r="AE5091">
        <v>42.076362321039085</v>
      </c>
    </row>
    <row r="5092" spans="1:31" x14ac:dyDescent="0.25">
      <c r="A5092">
        <v>2073279</v>
      </c>
      <c r="B5092">
        <v>1</v>
      </c>
      <c r="C5092" t="s">
        <v>81</v>
      </c>
      <c r="D5092" t="s">
        <v>120</v>
      </c>
      <c r="E5092" t="s">
        <v>158</v>
      </c>
      <c r="F5092" t="s">
        <v>14732</v>
      </c>
      <c r="G5092" t="s">
        <v>160</v>
      </c>
      <c r="H5092" t="s">
        <v>143</v>
      </c>
      <c r="I5092" t="s">
        <v>135</v>
      </c>
      <c r="J5092" t="s">
        <v>136</v>
      </c>
      <c r="K5092" t="s">
        <v>137</v>
      </c>
      <c r="L5092" t="s">
        <v>14733</v>
      </c>
      <c r="M5092" t="s">
        <v>14734</v>
      </c>
      <c r="N5092">
        <v>1.386666666</v>
      </c>
      <c r="O5092">
        <v>0</v>
      </c>
      <c r="P5092">
        <v>6</v>
      </c>
      <c r="Q5092">
        <v>0</v>
      </c>
      <c r="R5092">
        <v>0</v>
      </c>
      <c r="S5092">
        <v>0</v>
      </c>
      <c r="T5092">
        <v>2</v>
      </c>
      <c r="U5092">
        <v>0</v>
      </c>
      <c r="V5092">
        <v>0</v>
      </c>
      <c r="W5092">
        <v>0</v>
      </c>
      <c r="X5092">
        <v>1.1724458706340488</v>
      </c>
      <c r="Y5092">
        <v>0</v>
      </c>
      <c r="Z5092">
        <v>0</v>
      </c>
      <c r="AA5092">
        <v>0</v>
      </c>
      <c r="AB5092">
        <v>0.84127253985168338</v>
      </c>
      <c r="AC5092">
        <v>0</v>
      </c>
      <c r="AD5092">
        <v>0</v>
      </c>
      <c r="AE5092">
        <v>2.0137184104857324</v>
      </c>
    </row>
    <row r="5093" spans="1:31" x14ac:dyDescent="0.25">
      <c r="A5093">
        <v>2084248</v>
      </c>
      <c r="B5093">
        <v>1</v>
      </c>
      <c r="C5093" t="s">
        <v>80</v>
      </c>
      <c r="D5093" t="s">
        <v>82</v>
      </c>
      <c r="E5093" t="s">
        <v>177</v>
      </c>
      <c r="F5093" t="s">
        <v>14735</v>
      </c>
      <c r="G5093" t="s">
        <v>183</v>
      </c>
      <c r="H5093" t="s">
        <v>143</v>
      </c>
      <c r="I5093" t="s">
        <v>135</v>
      </c>
      <c r="J5093" t="s">
        <v>136</v>
      </c>
      <c r="K5093" t="s">
        <v>137</v>
      </c>
      <c r="L5093" t="s">
        <v>14736</v>
      </c>
      <c r="M5093" t="s">
        <v>14737</v>
      </c>
      <c r="N5093">
        <v>1.4741666659999999</v>
      </c>
      <c r="O5093">
        <v>0</v>
      </c>
      <c r="P5093">
        <v>1</v>
      </c>
      <c r="Q5093">
        <v>0</v>
      </c>
      <c r="R5093">
        <v>0</v>
      </c>
      <c r="S5093">
        <v>0</v>
      </c>
      <c r="T5093">
        <v>0</v>
      </c>
      <c r="U5093">
        <v>0</v>
      </c>
      <c r="V5093">
        <v>0</v>
      </c>
      <c r="W5093">
        <v>0</v>
      </c>
      <c r="X5093">
        <v>0.34132884245173195</v>
      </c>
      <c r="Y5093">
        <v>0</v>
      </c>
      <c r="Z5093">
        <v>0</v>
      </c>
      <c r="AA5093">
        <v>0</v>
      </c>
      <c r="AB5093">
        <v>0</v>
      </c>
      <c r="AC5093">
        <v>0</v>
      </c>
      <c r="AD5093">
        <v>0</v>
      </c>
      <c r="AE5093">
        <v>0.34132884245173195</v>
      </c>
    </row>
    <row r="5094" spans="1:31" x14ac:dyDescent="0.25">
      <c r="A5094">
        <v>2073227</v>
      </c>
      <c r="B5094">
        <v>1</v>
      </c>
      <c r="C5094" t="s">
        <v>80</v>
      </c>
      <c r="D5094" t="s">
        <v>82</v>
      </c>
      <c r="E5094" t="s">
        <v>177</v>
      </c>
      <c r="F5094" t="s">
        <v>14738</v>
      </c>
      <c r="G5094" t="s">
        <v>183</v>
      </c>
      <c r="H5094" t="s">
        <v>143</v>
      </c>
      <c r="I5094" t="s">
        <v>135</v>
      </c>
      <c r="J5094" t="s">
        <v>136</v>
      </c>
      <c r="K5094" t="s">
        <v>137</v>
      </c>
      <c r="L5094" t="s">
        <v>14739</v>
      </c>
      <c r="M5094" t="s">
        <v>14740</v>
      </c>
      <c r="N5094">
        <v>5.6541666660000001</v>
      </c>
      <c r="O5094">
        <v>0</v>
      </c>
      <c r="P5094">
        <v>2</v>
      </c>
      <c r="Q5094">
        <v>0</v>
      </c>
      <c r="R5094">
        <v>0</v>
      </c>
      <c r="S5094">
        <v>0</v>
      </c>
      <c r="T5094">
        <v>0</v>
      </c>
      <c r="U5094">
        <v>0</v>
      </c>
      <c r="V5094">
        <v>0</v>
      </c>
      <c r="W5094">
        <v>0</v>
      </c>
      <c r="X5094">
        <v>1.7381426103662267</v>
      </c>
      <c r="Y5094">
        <v>0</v>
      </c>
      <c r="Z5094">
        <v>0</v>
      </c>
      <c r="AA5094">
        <v>0</v>
      </c>
      <c r="AB5094">
        <v>0</v>
      </c>
      <c r="AC5094">
        <v>0</v>
      </c>
      <c r="AD5094">
        <v>0</v>
      </c>
      <c r="AE5094">
        <v>1.7381426103662267</v>
      </c>
    </row>
    <row r="5095" spans="1:31" x14ac:dyDescent="0.25">
      <c r="A5095">
        <v>2084165</v>
      </c>
      <c r="B5095">
        <v>1</v>
      </c>
      <c r="C5095" t="s">
        <v>80</v>
      </c>
      <c r="D5095" t="s">
        <v>93</v>
      </c>
      <c r="E5095" t="s">
        <v>146</v>
      </c>
      <c r="F5095" t="s">
        <v>14065</v>
      </c>
      <c r="G5095" t="s">
        <v>133</v>
      </c>
      <c r="H5095" t="s">
        <v>134</v>
      </c>
      <c r="I5095" t="s">
        <v>135</v>
      </c>
      <c r="J5095" t="s">
        <v>136</v>
      </c>
      <c r="K5095" t="s">
        <v>137</v>
      </c>
      <c r="L5095" t="s">
        <v>14741</v>
      </c>
      <c r="M5095" t="s">
        <v>14742</v>
      </c>
      <c r="N5095">
        <v>0.516666666</v>
      </c>
      <c r="O5095">
        <v>2</v>
      </c>
      <c r="P5095">
        <v>2098</v>
      </c>
      <c r="Q5095">
        <v>20</v>
      </c>
      <c r="R5095">
        <v>830</v>
      </c>
      <c r="S5095">
        <v>18</v>
      </c>
      <c r="T5095">
        <v>393</v>
      </c>
      <c r="U5095">
        <v>2</v>
      </c>
      <c r="V5095">
        <v>0</v>
      </c>
      <c r="W5095">
        <v>2.9267255717546674</v>
      </c>
      <c r="X5095">
        <v>145.69922667404956</v>
      </c>
      <c r="Y5095">
        <v>20.128184817481383</v>
      </c>
      <c r="Z5095">
        <v>200.69343061405274</v>
      </c>
      <c r="AA5095">
        <v>19.324488331196935</v>
      </c>
      <c r="AB5095">
        <v>92.809764463367571</v>
      </c>
      <c r="AC5095">
        <v>54.154774780977206</v>
      </c>
      <c r="AD5095">
        <v>0</v>
      </c>
      <c r="AE5095">
        <v>535.73659525288008</v>
      </c>
    </row>
    <row r="5096" spans="1:31" x14ac:dyDescent="0.25">
      <c r="A5096">
        <v>2073588</v>
      </c>
      <c r="B5096">
        <v>1</v>
      </c>
      <c r="C5096" t="s">
        <v>80</v>
      </c>
      <c r="D5096" t="s">
        <v>95</v>
      </c>
      <c r="E5096" t="s">
        <v>131</v>
      </c>
      <c r="F5096" t="s">
        <v>14743</v>
      </c>
      <c r="G5096" t="s">
        <v>133</v>
      </c>
      <c r="H5096" t="s">
        <v>134</v>
      </c>
      <c r="I5096" t="s">
        <v>135</v>
      </c>
      <c r="J5096" t="s">
        <v>136</v>
      </c>
      <c r="K5096" t="s">
        <v>137</v>
      </c>
      <c r="L5096" t="s">
        <v>14744</v>
      </c>
      <c r="M5096" t="s">
        <v>14745</v>
      </c>
      <c r="N5096">
        <v>0.274166666</v>
      </c>
      <c r="O5096">
        <v>3</v>
      </c>
      <c r="P5096">
        <v>2329</v>
      </c>
      <c r="Q5096">
        <v>7</v>
      </c>
      <c r="R5096">
        <v>29</v>
      </c>
      <c r="S5096">
        <v>39</v>
      </c>
      <c r="T5096">
        <v>196</v>
      </c>
      <c r="U5096">
        <v>9</v>
      </c>
      <c r="V5096">
        <v>2</v>
      </c>
      <c r="W5096">
        <v>0.27351501998676331</v>
      </c>
      <c r="X5096">
        <v>118.67034967709148</v>
      </c>
      <c r="Y5096">
        <v>34.991146929095144</v>
      </c>
      <c r="Z5096">
        <v>2.9311916804891407</v>
      </c>
      <c r="AA5096">
        <v>132.75570511999499</v>
      </c>
      <c r="AB5096">
        <v>55.420708244624663</v>
      </c>
      <c r="AC5096">
        <v>131.78648661322461</v>
      </c>
      <c r="AD5096">
        <v>4.5950755292793293</v>
      </c>
      <c r="AE5096">
        <v>481.42417881378611</v>
      </c>
    </row>
    <row r="5097" spans="1:31" x14ac:dyDescent="0.25">
      <c r="A5097">
        <v>2083910</v>
      </c>
      <c r="B5097">
        <v>1</v>
      </c>
      <c r="C5097" t="s">
        <v>80</v>
      </c>
      <c r="D5097" t="s">
        <v>94</v>
      </c>
      <c r="E5097" t="s">
        <v>177</v>
      </c>
      <c r="F5097" t="s">
        <v>14746</v>
      </c>
      <c r="G5097" t="s">
        <v>183</v>
      </c>
      <c r="H5097" t="s">
        <v>143</v>
      </c>
      <c r="I5097" t="s">
        <v>135</v>
      </c>
      <c r="J5097" t="s">
        <v>136</v>
      </c>
      <c r="K5097" t="s">
        <v>137</v>
      </c>
      <c r="L5097" t="s">
        <v>14747</v>
      </c>
      <c r="M5097" t="s">
        <v>14748</v>
      </c>
      <c r="N5097">
        <v>5.2797222220000002</v>
      </c>
      <c r="O5097">
        <v>0</v>
      </c>
      <c r="P5097">
        <v>1</v>
      </c>
      <c r="Q5097">
        <v>0</v>
      </c>
      <c r="R5097">
        <v>0</v>
      </c>
      <c r="S5097">
        <v>0</v>
      </c>
      <c r="T5097">
        <v>0</v>
      </c>
      <c r="U5097">
        <v>0</v>
      </c>
      <c r="V5097">
        <v>0</v>
      </c>
      <c r="W5097">
        <v>0</v>
      </c>
      <c r="X5097">
        <v>2.9225486603194446E-3</v>
      </c>
      <c r="Y5097">
        <v>0</v>
      </c>
      <c r="Z5097">
        <v>0</v>
      </c>
      <c r="AA5097">
        <v>0</v>
      </c>
      <c r="AB5097">
        <v>0</v>
      </c>
      <c r="AC5097">
        <v>0</v>
      </c>
      <c r="AD5097">
        <v>0</v>
      </c>
      <c r="AE5097">
        <v>2.9225486603194446E-3</v>
      </c>
    </row>
    <row r="5098" spans="1:31" x14ac:dyDescent="0.25">
      <c r="A5098">
        <v>2083644</v>
      </c>
      <c r="B5098">
        <v>1</v>
      </c>
      <c r="C5098" t="s">
        <v>80</v>
      </c>
      <c r="D5098" t="s">
        <v>90</v>
      </c>
      <c r="E5098" t="s">
        <v>177</v>
      </c>
      <c r="F5098" t="s">
        <v>14749</v>
      </c>
      <c r="G5098" t="s">
        <v>183</v>
      </c>
      <c r="H5098" t="s">
        <v>143</v>
      </c>
      <c r="I5098" t="s">
        <v>135</v>
      </c>
      <c r="J5098" t="s">
        <v>136</v>
      </c>
      <c r="K5098" t="s">
        <v>137</v>
      </c>
      <c r="L5098" t="s">
        <v>14750</v>
      </c>
      <c r="M5098" t="s">
        <v>14751</v>
      </c>
      <c r="N5098">
        <v>4.119444444</v>
      </c>
      <c r="O5098">
        <v>0</v>
      </c>
      <c r="P5098">
        <v>1</v>
      </c>
      <c r="Q5098">
        <v>0</v>
      </c>
      <c r="R5098">
        <v>0</v>
      </c>
      <c r="S5098">
        <v>0</v>
      </c>
      <c r="T5098">
        <v>0</v>
      </c>
      <c r="U5098">
        <v>0</v>
      </c>
      <c r="V5098">
        <v>0</v>
      </c>
      <c r="W5098">
        <v>0</v>
      </c>
      <c r="X5098">
        <v>0.71790160704400841</v>
      </c>
      <c r="Y5098">
        <v>0</v>
      </c>
      <c r="Z5098">
        <v>0</v>
      </c>
      <c r="AA5098">
        <v>0</v>
      </c>
      <c r="AB5098">
        <v>0</v>
      </c>
      <c r="AC5098">
        <v>0</v>
      </c>
      <c r="AD5098">
        <v>0</v>
      </c>
      <c r="AE5098">
        <v>0.71790160704400841</v>
      </c>
    </row>
    <row r="5099" spans="1:31" x14ac:dyDescent="0.25">
      <c r="A5099">
        <v>2083718</v>
      </c>
      <c r="B5099">
        <v>1</v>
      </c>
      <c r="C5099" t="s">
        <v>80</v>
      </c>
      <c r="D5099" t="s">
        <v>100</v>
      </c>
      <c r="E5099" t="s">
        <v>140</v>
      </c>
      <c r="F5099" t="s">
        <v>14752</v>
      </c>
      <c r="G5099" t="s">
        <v>160</v>
      </c>
      <c r="H5099" t="s">
        <v>143</v>
      </c>
      <c r="I5099" t="s">
        <v>135</v>
      </c>
      <c r="J5099" t="s">
        <v>136</v>
      </c>
      <c r="K5099" t="s">
        <v>137</v>
      </c>
      <c r="L5099" t="s">
        <v>14753</v>
      </c>
      <c r="M5099" t="s">
        <v>14754</v>
      </c>
      <c r="N5099">
        <v>2.2549999999999999</v>
      </c>
      <c r="O5099">
        <v>0</v>
      </c>
      <c r="P5099">
        <v>0</v>
      </c>
      <c r="Q5099">
        <v>0</v>
      </c>
      <c r="R5099">
        <v>0</v>
      </c>
      <c r="S5099">
        <v>0</v>
      </c>
      <c r="T5099">
        <v>53</v>
      </c>
      <c r="U5099">
        <v>0</v>
      </c>
      <c r="V5099">
        <v>0</v>
      </c>
      <c r="W5099">
        <v>0</v>
      </c>
      <c r="X5099">
        <v>0</v>
      </c>
      <c r="Y5099">
        <v>0</v>
      </c>
      <c r="Z5099">
        <v>0</v>
      </c>
      <c r="AA5099">
        <v>0</v>
      </c>
      <c r="AB5099">
        <v>466.80697941793079</v>
      </c>
      <c r="AC5099">
        <v>0</v>
      </c>
      <c r="AD5099">
        <v>0</v>
      </c>
      <c r="AE5099">
        <v>466.80697941793079</v>
      </c>
    </row>
    <row r="5100" spans="1:31" x14ac:dyDescent="0.25">
      <c r="A5100">
        <v>2083887</v>
      </c>
      <c r="B5100">
        <v>1</v>
      </c>
      <c r="C5100" t="s">
        <v>80</v>
      </c>
      <c r="D5100" t="s">
        <v>93</v>
      </c>
      <c r="E5100" t="s">
        <v>177</v>
      </c>
      <c r="F5100" t="s">
        <v>14755</v>
      </c>
      <c r="G5100" t="s">
        <v>179</v>
      </c>
      <c r="H5100" t="s">
        <v>143</v>
      </c>
      <c r="I5100" t="s">
        <v>135</v>
      </c>
      <c r="J5100" t="s">
        <v>136</v>
      </c>
      <c r="K5100" t="s">
        <v>137</v>
      </c>
      <c r="L5100" t="s">
        <v>14756</v>
      </c>
      <c r="M5100" t="s">
        <v>14757</v>
      </c>
      <c r="N5100">
        <v>1.643888888</v>
      </c>
      <c r="O5100">
        <v>0</v>
      </c>
      <c r="P5100">
        <v>10</v>
      </c>
      <c r="Q5100">
        <v>0</v>
      </c>
      <c r="R5100">
        <v>0</v>
      </c>
      <c r="S5100">
        <v>0</v>
      </c>
      <c r="T5100">
        <v>0</v>
      </c>
      <c r="U5100">
        <v>0</v>
      </c>
      <c r="V5100">
        <v>0</v>
      </c>
      <c r="W5100">
        <v>0</v>
      </c>
      <c r="X5100">
        <v>3.9983393643888792</v>
      </c>
      <c r="Y5100">
        <v>0</v>
      </c>
      <c r="Z5100">
        <v>0</v>
      </c>
      <c r="AA5100">
        <v>0</v>
      </c>
      <c r="AB5100">
        <v>0</v>
      </c>
      <c r="AC5100">
        <v>0</v>
      </c>
      <c r="AD5100">
        <v>0</v>
      </c>
      <c r="AE5100">
        <v>3.9983393643888792</v>
      </c>
    </row>
    <row r="5101" spans="1:31" x14ac:dyDescent="0.25">
      <c r="A5101">
        <v>2083687</v>
      </c>
      <c r="B5101">
        <v>1</v>
      </c>
      <c r="C5101" t="s">
        <v>81</v>
      </c>
      <c r="D5101" t="s">
        <v>118</v>
      </c>
      <c r="E5101" t="s">
        <v>169</v>
      </c>
      <c r="F5101" t="s">
        <v>3128</v>
      </c>
      <c r="G5101" t="s">
        <v>171</v>
      </c>
      <c r="H5101" t="s">
        <v>134</v>
      </c>
      <c r="I5101" t="s">
        <v>135</v>
      </c>
      <c r="J5101" t="s">
        <v>136</v>
      </c>
      <c r="K5101" t="s">
        <v>137</v>
      </c>
      <c r="L5101" t="s">
        <v>14758</v>
      </c>
      <c r="M5101" t="s">
        <v>14759</v>
      </c>
      <c r="N5101">
        <v>4.1275000000000004</v>
      </c>
      <c r="O5101">
        <v>0</v>
      </c>
      <c r="P5101">
        <v>0</v>
      </c>
      <c r="Q5101">
        <v>3</v>
      </c>
      <c r="R5101">
        <v>13</v>
      </c>
      <c r="S5101">
        <v>0</v>
      </c>
      <c r="T5101">
        <v>1</v>
      </c>
      <c r="U5101">
        <v>0</v>
      </c>
      <c r="V5101">
        <v>0</v>
      </c>
      <c r="W5101">
        <v>0</v>
      </c>
      <c r="X5101">
        <v>0</v>
      </c>
      <c r="Y5101">
        <v>72.01789705274463</v>
      </c>
      <c r="Z5101">
        <v>67.981741152921828</v>
      </c>
      <c r="AA5101">
        <v>0</v>
      </c>
      <c r="AB5101">
        <v>0</v>
      </c>
      <c r="AC5101">
        <v>0</v>
      </c>
      <c r="AD5101">
        <v>0</v>
      </c>
      <c r="AE5101">
        <v>139.99963820566646</v>
      </c>
    </row>
    <row r="5102" spans="1:31" x14ac:dyDescent="0.25">
      <c r="A5102">
        <v>2073502</v>
      </c>
      <c r="B5102">
        <v>1</v>
      </c>
      <c r="C5102" t="s">
        <v>81</v>
      </c>
      <c r="D5102" t="s">
        <v>119</v>
      </c>
      <c r="E5102" t="s">
        <v>158</v>
      </c>
      <c r="F5102" t="s">
        <v>1044</v>
      </c>
      <c r="G5102" t="s">
        <v>160</v>
      </c>
      <c r="H5102" t="s">
        <v>143</v>
      </c>
      <c r="I5102" t="s">
        <v>135</v>
      </c>
      <c r="J5102" t="s">
        <v>136</v>
      </c>
      <c r="K5102" t="s">
        <v>137</v>
      </c>
      <c r="L5102" t="s">
        <v>14760</v>
      </c>
      <c r="M5102" t="s">
        <v>14761</v>
      </c>
      <c r="N5102">
        <v>2.5213888880000002</v>
      </c>
      <c r="O5102">
        <v>0</v>
      </c>
      <c r="P5102">
        <v>8</v>
      </c>
      <c r="Q5102">
        <v>0</v>
      </c>
      <c r="R5102">
        <v>2</v>
      </c>
      <c r="S5102">
        <v>0</v>
      </c>
      <c r="T5102">
        <v>0</v>
      </c>
      <c r="U5102">
        <v>0</v>
      </c>
      <c r="V5102">
        <v>0</v>
      </c>
      <c r="W5102">
        <v>0</v>
      </c>
      <c r="X5102">
        <v>0.69138532388414298</v>
      </c>
      <c r="Y5102">
        <v>0</v>
      </c>
      <c r="Z5102">
        <v>0.69024535321879854</v>
      </c>
      <c r="AA5102">
        <v>0</v>
      </c>
      <c r="AB5102">
        <v>0</v>
      </c>
      <c r="AC5102">
        <v>0</v>
      </c>
      <c r="AD5102">
        <v>0</v>
      </c>
      <c r="AE5102">
        <v>1.3816306771029416</v>
      </c>
    </row>
    <row r="5103" spans="1:31" x14ac:dyDescent="0.25">
      <c r="A5103">
        <v>2084279</v>
      </c>
      <c r="B5103">
        <v>1</v>
      </c>
      <c r="C5103" t="s">
        <v>81</v>
      </c>
      <c r="D5103" t="s">
        <v>121</v>
      </c>
      <c r="E5103" t="s">
        <v>158</v>
      </c>
      <c r="F5103" t="s">
        <v>14762</v>
      </c>
      <c r="G5103" t="s">
        <v>160</v>
      </c>
      <c r="H5103" t="s">
        <v>143</v>
      </c>
      <c r="I5103" t="s">
        <v>135</v>
      </c>
      <c r="J5103" t="s">
        <v>136</v>
      </c>
      <c r="K5103" t="s">
        <v>137</v>
      </c>
      <c r="L5103" t="s">
        <v>14763</v>
      </c>
      <c r="M5103" t="s">
        <v>14764</v>
      </c>
      <c r="N5103">
        <v>1.3122222219999999</v>
      </c>
      <c r="O5103">
        <v>0</v>
      </c>
      <c r="P5103">
        <v>11</v>
      </c>
      <c r="Q5103">
        <v>0</v>
      </c>
      <c r="R5103">
        <v>0</v>
      </c>
      <c r="S5103">
        <v>0</v>
      </c>
      <c r="T5103">
        <v>0</v>
      </c>
      <c r="U5103">
        <v>0</v>
      </c>
      <c r="V5103">
        <v>0</v>
      </c>
      <c r="W5103">
        <v>0</v>
      </c>
      <c r="X5103">
        <v>1.3612520371577468</v>
      </c>
      <c r="Y5103">
        <v>0</v>
      </c>
      <c r="Z5103">
        <v>0</v>
      </c>
      <c r="AA5103">
        <v>0</v>
      </c>
      <c r="AB5103">
        <v>0</v>
      </c>
      <c r="AC5103">
        <v>0</v>
      </c>
      <c r="AD5103">
        <v>0</v>
      </c>
      <c r="AE5103">
        <v>1.3612520371577468</v>
      </c>
    </row>
    <row r="5104" spans="1:31" x14ac:dyDescent="0.25">
      <c r="A5104">
        <v>2073004</v>
      </c>
      <c r="B5104">
        <v>1</v>
      </c>
      <c r="C5104" t="s">
        <v>80</v>
      </c>
      <c r="D5104" t="s">
        <v>85</v>
      </c>
      <c r="E5104" t="s">
        <v>177</v>
      </c>
      <c r="F5104" t="s">
        <v>11661</v>
      </c>
      <c r="G5104" t="s">
        <v>179</v>
      </c>
      <c r="H5104" t="s">
        <v>143</v>
      </c>
      <c r="I5104" t="s">
        <v>135</v>
      </c>
      <c r="J5104" t="s">
        <v>136</v>
      </c>
      <c r="K5104" t="s">
        <v>137</v>
      </c>
      <c r="L5104" t="s">
        <v>14765</v>
      </c>
      <c r="M5104" t="s">
        <v>14766</v>
      </c>
      <c r="N5104">
        <v>7.1077777769999999</v>
      </c>
      <c r="O5104">
        <v>0</v>
      </c>
      <c r="P5104">
        <v>10</v>
      </c>
      <c r="Q5104">
        <v>0</v>
      </c>
      <c r="R5104">
        <v>0</v>
      </c>
      <c r="S5104">
        <v>0</v>
      </c>
      <c r="T5104">
        <v>0</v>
      </c>
      <c r="U5104">
        <v>0</v>
      </c>
      <c r="V5104">
        <v>0</v>
      </c>
      <c r="W5104">
        <v>0</v>
      </c>
      <c r="X5104">
        <v>12.426567297175508</v>
      </c>
      <c r="Y5104">
        <v>0</v>
      </c>
      <c r="Z5104">
        <v>0</v>
      </c>
      <c r="AA5104">
        <v>0</v>
      </c>
      <c r="AB5104">
        <v>0</v>
      </c>
      <c r="AC5104">
        <v>0</v>
      </c>
      <c r="AD5104">
        <v>0</v>
      </c>
      <c r="AE5104">
        <v>12.426567297175508</v>
      </c>
    </row>
    <row r="5105" spans="1:31" x14ac:dyDescent="0.25">
      <c r="A5105">
        <v>2073396</v>
      </c>
      <c r="B5105">
        <v>1</v>
      </c>
      <c r="C5105" t="s">
        <v>80</v>
      </c>
      <c r="D5105" t="s">
        <v>96</v>
      </c>
      <c r="E5105" t="s">
        <v>295</v>
      </c>
      <c r="F5105" t="s">
        <v>7948</v>
      </c>
      <c r="G5105" t="s">
        <v>133</v>
      </c>
      <c r="H5105" t="s">
        <v>134</v>
      </c>
      <c r="I5105" t="s">
        <v>135</v>
      </c>
      <c r="J5105" t="s">
        <v>136</v>
      </c>
      <c r="K5105" t="s">
        <v>137</v>
      </c>
      <c r="L5105" t="s">
        <v>14767</v>
      </c>
      <c r="M5105" t="s">
        <v>14768</v>
      </c>
      <c r="N5105">
        <v>0.24862305500000001</v>
      </c>
      <c r="O5105">
        <v>0</v>
      </c>
      <c r="P5105">
        <v>258</v>
      </c>
      <c r="Q5105">
        <v>14</v>
      </c>
      <c r="R5105">
        <v>21</v>
      </c>
      <c r="S5105">
        <v>19</v>
      </c>
      <c r="T5105">
        <v>28</v>
      </c>
      <c r="U5105">
        <v>5</v>
      </c>
      <c r="V5105">
        <v>0</v>
      </c>
      <c r="W5105">
        <v>0</v>
      </c>
      <c r="X5105">
        <v>19.416337600320183</v>
      </c>
      <c r="Y5105">
        <v>2.3182642638577087</v>
      </c>
      <c r="Z5105">
        <v>2.60274713345542</v>
      </c>
      <c r="AA5105">
        <v>27.038680035787522</v>
      </c>
      <c r="AB5105">
        <v>4.2905973276670002</v>
      </c>
      <c r="AC5105">
        <v>146.97518058817514</v>
      </c>
      <c r="AD5105">
        <v>0</v>
      </c>
      <c r="AE5105">
        <v>202.64180694926296</v>
      </c>
    </row>
    <row r="5106" spans="1:31" x14ac:dyDescent="0.25">
      <c r="A5106">
        <v>2073310</v>
      </c>
      <c r="B5106">
        <v>1</v>
      </c>
      <c r="C5106" t="s">
        <v>80</v>
      </c>
      <c r="D5106" t="s">
        <v>85</v>
      </c>
      <c r="E5106" t="s">
        <v>177</v>
      </c>
      <c r="F5106" t="s">
        <v>14769</v>
      </c>
      <c r="G5106" t="s">
        <v>179</v>
      </c>
      <c r="H5106" t="s">
        <v>143</v>
      </c>
      <c r="I5106" t="s">
        <v>135</v>
      </c>
      <c r="J5106" t="s">
        <v>136</v>
      </c>
      <c r="K5106" t="s">
        <v>137</v>
      </c>
      <c r="L5106" t="s">
        <v>14770</v>
      </c>
      <c r="M5106" t="s">
        <v>14771</v>
      </c>
      <c r="N5106">
        <v>5.614166666</v>
      </c>
      <c r="O5106">
        <v>0</v>
      </c>
      <c r="P5106">
        <v>0</v>
      </c>
      <c r="Q5106">
        <v>0</v>
      </c>
      <c r="R5106">
        <v>0</v>
      </c>
      <c r="S5106">
        <v>0</v>
      </c>
      <c r="T5106">
        <v>1</v>
      </c>
      <c r="U5106">
        <v>0</v>
      </c>
      <c r="V5106">
        <v>0</v>
      </c>
      <c r="W5106">
        <v>0</v>
      </c>
      <c r="X5106">
        <v>0</v>
      </c>
      <c r="Y5106">
        <v>0</v>
      </c>
      <c r="Z5106">
        <v>0</v>
      </c>
      <c r="AA5106">
        <v>0</v>
      </c>
      <c r="AB5106">
        <v>29.534194441236046</v>
      </c>
      <c r="AC5106">
        <v>0</v>
      </c>
      <c r="AD5106">
        <v>0</v>
      </c>
      <c r="AE5106">
        <v>29.534194441236046</v>
      </c>
    </row>
    <row r="5107" spans="1:31" x14ac:dyDescent="0.25">
      <c r="A5107">
        <v>2084079</v>
      </c>
      <c r="B5107">
        <v>1</v>
      </c>
      <c r="C5107" t="s">
        <v>80</v>
      </c>
      <c r="D5107" t="s">
        <v>103</v>
      </c>
      <c r="E5107" t="s">
        <v>169</v>
      </c>
      <c r="F5107" t="s">
        <v>14772</v>
      </c>
      <c r="G5107" t="s">
        <v>171</v>
      </c>
      <c r="H5107" t="s">
        <v>134</v>
      </c>
      <c r="I5107" t="s">
        <v>135</v>
      </c>
      <c r="J5107" t="s">
        <v>136</v>
      </c>
      <c r="K5107" t="s">
        <v>137</v>
      </c>
      <c r="L5107" t="s">
        <v>14773</v>
      </c>
      <c r="M5107" t="s">
        <v>14774</v>
      </c>
      <c r="N5107">
        <v>4.3672222219999997</v>
      </c>
      <c r="O5107">
        <v>0</v>
      </c>
      <c r="P5107">
        <v>12</v>
      </c>
      <c r="Q5107">
        <v>0</v>
      </c>
      <c r="R5107">
        <v>8</v>
      </c>
      <c r="S5107">
        <v>0</v>
      </c>
      <c r="T5107">
        <v>2</v>
      </c>
      <c r="U5107">
        <v>0</v>
      </c>
      <c r="V5107">
        <v>0</v>
      </c>
      <c r="W5107">
        <v>0</v>
      </c>
      <c r="X5107">
        <v>22.492885829866573</v>
      </c>
      <c r="Y5107">
        <v>0</v>
      </c>
      <c r="Z5107">
        <v>111.75857657763996</v>
      </c>
      <c r="AA5107">
        <v>0</v>
      </c>
      <c r="AB5107">
        <v>1.8732798753555524</v>
      </c>
      <c r="AC5107">
        <v>0</v>
      </c>
      <c r="AD5107">
        <v>0</v>
      </c>
      <c r="AE5107">
        <v>136.12474228286209</v>
      </c>
    </row>
    <row r="5108" spans="1:31" x14ac:dyDescent="0.25">
      <c r="A5108">
        <v>2084271</v>
      </c>
      <c r="B5108">
        <v>1</v>
      </c>
      <c r="C5108" t="s">
        <v>80</v>
      </c>
      <c r="D5108" t="s">
        <v>106</v>
      </c>
      <c r="E5108" t="s">
        <v>158</v>
      </c>
      <c r="F5108" t="s">
        <v>14775</v>
      </c>
      <c r="G5108" t="s">
        <v>160</v>
      </c>
      <c r="H5108" t="s">
        <v>143</v>
      </c>
      <c r="I5108" t="s">
        <v>135</v>
      </c>
      <c r="J5108" t="s">
        <v>136</v>
      </c>
      <c r="K5108" t="s">
        <v>137</v>
      </c>
      <c r="L5108" t="s">
        <v>14776</v>
      </c>
      <c r="M5108" t="s">
        <v>14777</v>
      </c>
      <c r="N5108">
        <v>12.308888888</v>
      </c>
      <c r="O5108">
        <v>0</v>
      </c>
      <c r="P5108">
        <v>98</v>
      </c>
      <c r="Q5108">
        <v>0</v>
      </c>
      <c r="R5108">
        <v>0</v>
      </c>
      <c r="S5108">
        <v>0</v>
      </c>
      <c r="T5108">
        <v>5</v>
      </c>
      <c r="U5108">
        <v>0</v>
      </c>
      <c r="V5108">
        <v>0</v>
      </c>
      <c r="W5108">
        <v>0</v>
      </c>
      <c r="X5108">
        <v>175.21705645468322</v>
      </c>
      <c r="Y5108">
        <v>0</v>
      </c>
      <c r="Z5108">
        <v>0</v>
      </c>
      <c r="AA5108">
        <v>0</v>
      </c>
      <c r="AB5108">
        <v>17.662785146781918</v>
      </c>
      <c r="AC5108">
        <v>0</v>
      </c>
      <c r="AD5108">
        <v>0</v>
      </c>
      <c r="AE5108">
        <v>192.87984160146513</v>
      </c>
    </row>
    <row r="5109" spans="1:31" x14ac:dyDescent="0.25">
      <c r="A5109">
        <v>2083973</v>
      </c>
      <c r="B5109">
        <v>1</v>
      </c>
      <c r="C5109" t="s">
        <v>80</v>
      </c>
      <c r="D5109" t="s">
        <v>93</v>
      </c>
      <c r="E5109" t="s">
        <v>158</v>
      </c>
      <c r="F5109" t="s">
        <v>14778</v>
      </c>
      <c r="G5109" t="s">
        <v>160</v>
      </c>
      <c r="H5109" t="s">
        <v>143</v>
      </c>
      <c r="I5109" t="s">
        <v>135</v>
      </c>
      <c r="J5109" t="s">
        <v>136</v>
      </c>
      <c r="K5109" t="s">
        <v>137</v>
      </c>
      <c r="L5109" t="s">
        <v>14779</v>
      </c>
      <c r="M5109" t="s">
        <v>14780</v>
      </c>
      <c r="N5109">
        <v>6.6280555550000004</v>
      </c>
      <c r="O5109">
        <v>0</v>
      </c>
      <c r="P5109">
        <v>20</v>
      </c>
      <c r="Q5109">
        <v>0</v>
      </c>
      <c r="R5109">
        <v>0</v>
      </c>
      <c r="S5109">
        <v>0</v>
      </c>
      <c r="T5109">
        <v>1</v>
      </c>
      <c r="U5109">
        <v>0</v>
      </c>
      <c r="V5109">
        <v>0</v>
      </c>
      <c r="W5109">
        <v>0</v>
      </c>
      <c r="X5109">
        <v>16.584530315622686</v>
      </c>
      <c r="Y5109">
        <v>0</v>
      </c>
      <c r="Z5109">
        <v>0</v>
      </c>
      <c r="AA5109">
        <v>0</v>
      </c>
      <c r="AB5109">
        <v>1.6491028862280974</v>
      </c>
      <c r="AC5109">
        <v>0</v>
      </c>
      <c r="AD5109">
        <v>0</v>
      </c>
      <c r="AE5109">
        <v>18.233633201850783</v>
      </c>
    </row>
    <row r="5110" spans="1:31" x14ac:dyDescent="0.25">
      <c r="A5110">
        <v>2083990</v>
      </c>
      <c r="B5110">
        <v>1</v>
      </c>
      <c r="C5110" t="s">
        <v>81</v>
      </c>
      <c r="D5110" t="s">
        <v>124</v>
      </c>
      <c r="E5110" t="s">
        <v>140</v>
      </c>
      <c r="F5110" t="s">
        <v>11100</v>
      </c>
      <c r="G5110" t="s">
        <v>142</v>
      </c>
      <c r="H5110" t="s">
        <v>143</v>
      </c>
      <c r="I5110" t="s">
        <v>135</v>
      </c>
      <c r="J5110" t="s">
        <v>136</v>
      </c>
      <c r="K5110" t="s">
        <v>137</v>
      </c>
      <c r="L5110" t="s">
        <v>14781</v>
      </c>
      <c r="M5110" t="s">
        <v>14782</v>
      </c>
      <c r="N5110">
        <v>1.328333333</v>
      </c>
      <c r="O5110">
        <v>0</v>
      </c>
      <c r="P5110">
        <v>21</v>
      </c>
      <c r="Q5110">
        <v>0</v>
      </c>
      <c r="R5110">
        <v>1</v>
      </c>
      <c r="S5110">
        <v>0</v>
      </c>
      <c r="T5110">
        <v>1</v>
      </c>
      <c r="U5110">
        <v>0</v>
      </c>
      <c r="V5110">
        <v>0</v>
      </c>
      <c r="W5110">
        <v>0</v>
      </c>
      <c r="X5110">
        <v>5.3383777363370655</v>
      </c>
      <c r="Y5110">
        <v>0</v>
      </c>
      <c r="Z5110">
        <v>0.20469930486804003</v>
      </c>
      <c r="AA5110">
        <v>0</v>
      </c>
      <c r="AB5110">
        <v>3.0198863661988892E-3</v>
      </c>
      <c r="AC5110">
        <v>0</v>
      </c>
      <c r="AD5110">
        <v>0</v>
      </c>
      <c r="AE5110">
        <v>5.5460969275713046</v>
      </c>
    </row>
    <row r="5111" spans="1:31" x14ac:dyDescent="0.25">
      <c r="A5111">
        <v>2073508</v>
      </c>
      <c r="B5111">
        <v>1</v>
      </c>
      <c r="C5111" t="s">
        <v>81</v>
      </c>
      <c r="D5111" t="s">
        <v>118</v>
      </c>
      <c r="E5111" t="s">
        <v>140</v>
      </c>
      <c r="F5111" t="s">
        <v>14783</v>
      </c>
      <c r="G5111" t="s">
        <v>1744</v>
      </c>
      <c r="H5111" t="s">
        <v>143</v>
      </c>
      <c r="I5111" t="s">
        <v>135</v>
      </c>
      <c r="J5111" t="s">
        <v>136</v>
      </c>
      <c r="K5111" t="s">
        <v>137</v>
      </c>
      <c r="L5111" t="s">
        <v>14784</v>
      </c>
      <c r="M5111" t="s">
        <v>14785</v>
      </c>
      <c r="N5111">
        <v>5.0508333329999999</v>
      </c>
      <c r="O5111">
        <v>0</v>
      </c>
      <c r="P5111">
        <v>0</v>
      </c>
      <c r="Q5111">
        <v>0</v>
      </c>
      <c r="R5111">
        <v>2</v>
      </c>
      <c r="S5111">
        <v>0</v>
      </c>
      <c r="T5111">
        <v>0</v>
      </c>
      <c r="U5111">
        <v>0</v>
      </c>
      <c r="V5111">
        <v>0</v>
      </c>
      <c r="W5111">
        <v>0</v>
      </c>
      <c r="X5111">
        <v>0</v>
      </c>
      <c r="Y5111">
        <v>0</v>
      </c>
      <c r="Z5111">
        <v>1.4263379029408063</v>
      </c>
      <c r="AA5111">
        <v>0</v>
      </c>
      <c r="AB5111">
        <v>0</v>
      </c>
      <c r="AC5111">
        <v>0</v>
      </c>
      <c r="AD5111">
        <v>0</v>
      </c>
      <c r="AE5111">
        <v>1.4263379029408063</v>
      </c>
    </row>
    <row r="5112" spans="1:31" x14ac:dyDescent="0.25">
      <c r="A5112">
        <v>2083913</v>
      </c>
      <c r="B5112">
        <v>1</v>
      </c>
      <c r="C5112" t="s">
        <v>80</v>
      </c>
      <c r="D5112" t="s">
        <v>100</v>
      </c>
      <c r="E5112" t="s">
        <v>146</v>
      </c>
      <c r="F5112" t="s">
        <v>13651</v>
      </c>
      <c r="G5112" t="s">
        <v>513</v>
      </c>
      <c r="H5112" t="s">
        <v>134</v>
      </c>
      <c r="I5112" t="s">
        <v>135</v>
      </c>
      <c r="J5112" t="s">
        <v>136</v>
      </c>
      <c r="K5112" t="s">
        <v>137</v>
      </c>
      <c r="L5112" t="s">
        <v>14786</v>
      </c>
      <c r="M5112" t="s">
        <v>14787</v>
      </c>
      <c r="N5112">
        <v>6.6388887999999993E-2</v>
      </c>
      <c r="O5112">
        <v>0</v>
      </c>
      <c r="P5112">
        <v>77</v>
      </c>
      <c r="Q5112">
        <v>3</v>
      </c>
      <c r="R5112">
        <v>19</v>
      </c>
      <c r="S5112">
        <v>9</v>
      </c>
      <c r="T5112">
        <v>106</v>
      </c>
      <c r="U5112">
        <v>2</v>
      </c>
      <c r="V5112">
        <v>0</v>
      </c>
      <c r="W5112">
        <v>0</v>
      </c>
      <c r="X5112">
        <v>3.3912448943678797</v>
      </c>
      <c r="Y5112">
        <v>0.54285572927228221</v>
      </c>
      <c r="Z5112">
        <v>0.83302548691963341</v>
      </c>
      <c r="AA5112">
        <v>10.942800304152151</v>
      </c>
      <c r="AB5112">
        <v>23.15957562072758</v>
      </c>
      <c r="AC5112">
        <v>4.5298559323116114</v>
      </c>
      <c r="AD5112">
        <v>0</v>
      </c>
      <c r="AE5112">
        <v>43.399357967751136</v>
      </c>
    </row>
    <row r="5113" spans="1:31" x14ac:dyDescent="0.25">
      <c r="A5113">
        <v>2083959</v>
      </c>
      <c r="B5113">
        <v>1</v>
      </c>
      <c r="C5113" t="s">
        <v>81</v>
      </c>
      <c r="D5113" t="s">
        <v>112</v>
      </c>
      <c r="E5113" t="s">
        <v>158</v>
      </c>
      <c r="F5113" t="s">
        <v>14788</v>
      </c>
      <c r="G5113" t="s">
        <v>385</v>
      </c>
      <c r="H5113" t="s">
        <v>143</v>
      </c>
      <c r="I5113" t="s">
        <v>135</v>
      </c>
      <c r="J5113" t="s">
        <v>136</v>
      </c>
      <c r="K5113" t="s">
        <v>137</v>
      </c>
      <c r="L5113" t="s">
        <v>14789</v>
      </c>
      <c r="M5113" t="s">
        <v>14790</v>
      </c>
      <c r="N5113">
        <v>2.3005555549999999</v>
      </c>
      <c r="O5113">
        <v>0</v>
      </c>
      <c r="P5113">
        <v>22</v>
      </c>
      <c r="Q5113">
        <v>0</v>
      </c>
      <c r="R5113">
        <v>0</v>
      </c>
      <c r="S5113">
        <v>0</v>
      </c>
      <c r="T5113">
        <v>2</v>
      </c>
      <c r="U5113">
        <v>0</v>
      </c>
      <c r="V5113">
        <v>0</v>
      </c>
      <c r="W5113">
        <v>0</v>
      </c>
      <c r="X5113">
        <v>11.746049711408514</v>
      </c>
      <c r="Y5113">
        <v>0</v>
      </c>
      <c r="Z5113">
        <v>0</v>
      </c>
      <c r="AA5113">
        <v>0</v>
      </c>
      <c r="AB5113">
        <v>3.8526330796525725</v>
      </c>
      <c r="AC5113">
        <v>0</v>
      </c>
      <c r="AD5113">
        <v>0</v>
      </c>
      <c r="AE5113">
        <v>15.598682791061087</v>
      </c>
    </row>
    <row r="5114" spans="1:31" x14ac:dyDescent="0.25">
      <c r="A5114">
        <v>2073170</v>
      </c>
      <c r="B5114">
        <v>1</v>
      </c>
      <c r="C5114" t="s">
        <v>80</v>
      </c>
      <c r="D5114" t="s">
        <v>83</v>
      </c>
      <c r="E5114" t="s">
        <v>169</v>
      </c>
      <c r="F5114" t="s">
        <v>14791</v>
      </c>
      <c r="G5114" t="s">
        <v>133</v>
      </c>
      <c r="H5114" t="s">
        <v>134</v>
      </c>
      <c r="I5114" t="s">
        <v>135</v>
      </c>
      <c r="J5114" t="s">
        <v>136</v>
      </c>
      <c r="K5114" t="s">
        <v>137</v>
      </c>
      <c r="L5114" t="s">
        <v>14792</v>
      </c>
      <c r="M5114" t="s">
        <v>14793</v>
      </c>
      <c r="N5114">
        <v>3.0452777769999999</v>
      </c>
      <c r="O5114">
        <v>0</v>
      </c>
      <c r="P5114">
        <v>0</v>
      </c>
      <c r="Q5114">
        <v>0</v>
      </c>
      <c r="R5114">
        <v>0</v>
      </c>
      <c r="S5114">
        <v>10</v>
      </c>
      <c r="T5114">
        <v>0</v>
      </c>
      <c r="U5114">
        <v>4</v>
      </c>
      <c r="V5114">
        <v>0</v>
      </c>
      <c r="W5114">
        <v>0</v>
      </c>
      <c r="X5114">
        <v>0</v>
      </c>
      <c r="Y5114">
        <v>0</v>
      </c>
      <c r="Z5114">
        <v>0</v>
      </c>
      <c r="AA5114">
        <v>284.65264273710545</v>
      </c>
      <c r="AB5114">
        <v>0</v>
      </c>
      <c r="AC5114">
        <v>189.51672301426839</v>
      </c>
      <c r="AD5114">
        <v>0</v>
      </c>
      <c r="AE5114">
        <v>474.16936575137385</v>
      </c>
    </row>
    <row r="5115" spans="1:31" x14ac:dyDescent="0.25">
      <c r="A5115">
        <v>2073021</v>
      </c>
      <c r="B5115">
        <v>1</v>
      </c>
      <c r="C5115" t="s">
        <v>81</v>
      </c>
      <c r="D5115" t="s">
        <v>127</v>
      </c>
      <c r="E5115" t="s">
        <v>131</v>
      </c>
      <c r="F5115" t="s">
        <v>5473</v>
      </c>
      <c r="G5115" t="s">
        <v>133</v>
      </c>
      <c r="H5115" t="s">
        <v>134</v>
      </c>
      <c r="I5115" t="s">
        <v>135</v>
      </c>
      <c r="J5115" t="s">
        <v>136</v>
      </c>
      <c r="K5115" t="s">
        <v>137</v>
      </c>
      <c r="L5115" t="s">
        <v>14794</v>
      </c>
      <c r="M5115" t="s">
        <v>14795</v>
      </c>
      <c r="N5115">
        <v>2.125277777</v>
      </c>
      <c r="O5115">
        <v>3</v>
      </c>
      <c r="P5115">
        <v>442</v>
      </c>
      <c r="Q5115">
        <v>72</v>
      </c>
      <c r="R5115">
        <v>67</v>
      </c>
      <c r="S5115">
        <v>15</v>
      </c>
      <c r="T5115">
        <v>29</v>
      </c>
      <c r="U5115">
        <v>5</v>
      </c>
      <c r="V5115">
        <v>0</v>
      </c>
      <c r="W5115">
        <v>4.2929031248077578</v>
      </c>
      <c r="X5115">
        <v>171.74565671568095</v>
      </c>
      <c r="Y5115">
        <v>128.97187630699639</v>
      </c>
      <c r="Z5115">
        <v>130.77020241938797</v>
      </c>
      <c r="AA5115">
        <v>886.79498372291891</v>
      </c>
      <c r="AB5115">
        <v>23.709922424675145</v>
      </c>
      <c r="AC5115">
        <v>667.18016277207937</v>
      </c>
      <c r="AD5115">
        <v>0</v>
      </c>
      <c r="AE5115">
        <v>2013.4657074865468</v>
      </c>
    </row>
    <row r="5116" spans="1:31" x14ac:dyDescent="0.25">
      <c r="A5116">
        <v>2083598</v>
      </c>
      <c r="B5116">
        <v>1</v>
      </c>
      <c r="C5116" t="s">
        <v>81</v>
      </c>
      <c r="D5116" t="s">
        <v>123</v>
      </c>
      <c r="E5116" t="s">
        <v>158</v>
      </c>
      <c r="F5116" t="s">
        <v>14796</v>
      </c>
      <c r="G5116" t="s">
        <v>160</v>
      </c>
      <c r="H5116" t="s">
        <v>143</v>
      </c>
      <c r="I5116" t="s">
        <v>135</v>
      </c>
      <c r="J5116" t="s">
        <v>136</v>
      </c>
      <c r="K5116" t="s">
        <v>137</v>
      </c>
      <c r="L5116" t="s">
        <v>14797</v>
      </c>
      <c r="M5116" t="s">
        <v>14798</v>
      </c>
      <c r="N5116">
        <v>2.1947222219999998</v>
      </c>
      <c r="O5116">
        <v>0</v>
      </c>
      <c r="P5116">
        <v>60</v>
      </c>
      <c r="Q5116">
        <v>0</v>
      </c>
      <c r="R5116">
        <v>1</v>
      </c>
      <c r="S5116">
        <v>0</v>
      </c>
      <c r="T5116">
        <v>1</v>
      </c>
      <c r="U5116">
        <v>0</v>
      </c>
      <c r="V5116">
        <v>0</v>
      </c>
      <c r="W5116">
        <v>0</v>
      </c>
      <c r="X5116">
        <v>27.203250752401917</v>
      </c>
      <c r="Y5116">
        <v>0</v>
      </c>
      <c r="Z5116">
        <v>0.63532497738209992</v>
      </c>
      <c r="AA5116">
        <v>0</v>
      </c>
      <c r="AB5116">
        <v>0.48065687655789224</v>
      </c>
      <c r="AC5116">
        <v>0</v>
      </c>
      <c r="AD5116">
        <v>0</v>
      </c>
      <c r="AE5116">
        <v>28.31923260634191</v>
      </c>
    </row>
    <row r="5117" spans="1:31" x14ac:dyDescent="0.25">
      <c r="A5117">
        <v>2083621</v>
      </c>
      <c r="B5117">
        <v>1</v>
      </c>
      <c r="C5117" t="s">
        <v>80</v>
      </c>
      <c r="D5117" t="s">
        <v>98</v>
      </c>
      <c r="E5117" t="s">
        <v>177</v>
      </c>
      <c r="F5117" t="s">
        <v>14799</v>
      </c>
      <c r="G5117" t="s">
        <v>183</v>
      </c>
      <c r="H5117" t="s">
        <v>143</v>
      </c>
      <c r="I5117" t="s">
        <v>135</v>
      </c>
      <c r="J5117" t="s">
        <v>136</v>
      </c>
      <c r="K5117" t="s">
        <v>137</v>
      </c>
      <c r="L5117" t="s">
        <v>14800</v>
      </c>
      <c r="M5117" t="s">
        <v>14801</v>
      </c>
      <c r="N5117">
        <v>1.6186111110000001</v>
      </c>
      <c r="O5117">
        <v>0</v>
      </c>
      <c r="P5117">
        <v>1</v>
      </c>
      <c r="Q5117">
        <v>0</v>
      </c>
      <c r="R5117">
        <v>0</v>
      </c>
      <c r="S5117">
        <v>0</v>
      </c>
      <c r="T5117">
        <v>0</v>
      </c>
      <c r="U5117">
        <v>0</v>
      </c>
      <c r="V5117">
        <v>0</v>
      </c>
      <c r="W5117">
        <v>0</v>
      </c>
      <c r="X5117">
        <v>0.16101706600388443</v>
      </c>
      <c r="Y5117">
        <v>0</v>
      </c>
      <c r="Z5117">
        <v>0</v>
      </c>
      <c r="AA5117">
        <v>0</v>
      </c>
      <c r="AB5117">
        <v>0</v>
      </c>
      <c r="AC5117">
        <v>0</v>
      </c>
      <c r="AD5117">
        <v>0</v>
      </c>
      <c r="AE5117">
        <v>0.16101706600388443</v>
      </c>
    </row>
    <row r="5118" spans="1:31" x14ac:dyDescent="0.25">
      <c r="A5118">
        <v>2083833</v>
      </c>
      <c r="B5118">
        <v>1</v>
      </c>
      <c r="C5118" t="s">
        <v>80</v>
      </c>
      <c r="D5118" t="s">
        <v>105</v>
      </c>
      <c r="E5118" t="s">
        <v>146</v>
      </c>
      <c r="F5118" t="s">
        <v>14621</v>
      </c>
      <c r="G5118" t="s">
        <v>273</v>
      </c>
      <c r="H5118" t="s">
        <v>134</v>
      </c>
      <c r="I5118" t="s">
        <v>135</v>
      </c>
      <c r="J5118" t="s">
        <v>136</v>
      </c>
      <c r="K5118" t="s">
        <v>155</v>
      </c>
      <c r="L5118" t="s">
        <v>13759</v>
      </c>
      <c r="M5118" t="s">
        <v>14802</v>
      </c>
      <c r="N5118">
        <v>0.4</v>
      </c>
      <c r="O5118">
        <v>0</v>
      </c>
      <c r="P5118">
        <v>946</v>
      </c>
      <c r="Q5118">
        <v>0</v>
      </c>
      <c r="R5118">
        <v>17</v>
      </c>
      <c r="S5118">
        <v>6</v>
      </c>
      <c r="T5118">
        <v>31</v>
      </c>
      <c r="U5118">
        <v>5</v>
      </c>
      <c r="V5118">
        <v>0</v>
      </c>
      <c r="W5118">
        <v>0</v>
      </c>
      <c r="X5118">
        <v>76.298371050268827</v>
      </c>
      <c r="Y5118">
        <v>0</v>
      </c>
      <c r="Z5118">
        <v>2.2969480302376</v>
      </c>
      <c r="AA5118">
        <v>50.261935161451603</v>
      </c>
      <c r="AB5118">
        <v>14.230785805280004</v>
      </c>
      <c r="AC5118">
        <v>123.27895080875761</v>
      </c>
      <c r="AD5118">
        <v>0</v>
      </c>
      <c r="AE5118">
        <v>266.36699085599565</v>
      </c>
    </row>
    <row r="5119" spans="1:31" x14ac:dyDescent="0.25">
      <c r="A5119">
        <v>2073093</v>
      </c>
      <c r="B5119">
        <v>1</v>
      </c>
      <c r="C5119" t="s">
        <v>80</v>
      </c>
      <c r="D5119" t="s">
        <v>105</v>
      </c>
      <c r="E5119" t="s">
        <v>140</v>
      </c>
      <c r="F5119" t="s">
        <v>14803</v>
      </c>
      <c r="G5119" t="s">
        <v>273</v>
      </c>
      <c r="H5119" t="s">
        <v>143</v>
      </c>
      <c r="I5119" t="s">
        <v>135</v>
      </c>
      <c r="J5119" t="s">
        <v>136</v>
      </c>
      <c r="K5119" t="s">
        <v>155</v>
      </c>
      <c r="L5119" t="s">
        <v>14804</v>
      </c>
      <c r="M5119" t="s">
        <v>14805</v>
      </c>
      <c r="N5119">
        <v>8.2358333330000004</v>
      </c>
      <c r="O5119">
        <v>0</v>
      </c>
      <c r="P5119">
        <v>46</v>
      </c>
      <c r="Q5119">
        <v>0</v>
      </c>
      <c r="R5119">
        <v>0</v>
      </c>
      <c r="S5119">
        <v>0</v>
      </c>
      <c r="T5119">
        <v>1</v>
      </c>
      <c r="U5119">
        <v>0</v>
      </c>
      <c r="V5119">
        <v>0</v>
      </c>
      <c r="W5119">
        <v>0</v>
      </c>
      <c r="X5119">
        <v>69.343751020415809</v>
      </c>
      <c r="Y5119">
        <v>0</v>
      </c>
      <c r="Z5119">
        <v>0</v>
      </c>
      <c r="AA5119">
        <v>0</v>
      </c>
      <c r="AB5119">
        <v>0</v>
      </c>
      <c r="AC5119">
        <v>0</v>
      </c>
      <c r="AD5119">
        <v>0</v>
      </c>
      <c r="AE5119">
        <v>69.343751020415809</v>
      </c>
    </row>
    <row r="5120" spans="1:31" x14ac:dyDescent="0.25">
      <c r="A5120">
        <v>2073585</v>
      </c>
      <c r="B5120">
        <v>1</v>
      </c>
      <c r="C5120" t="s">
        <v>80</v>
      </c>
      <c r="D5120" t="s">
        <v>88</v>
      </c>
      <c r="E5120" t="s">
        <v>158</v>
      </c>
      <c r="F5120" t="s">
        <v>14806</v>
      </c>
      <c r="G5120" t="s">
        <v>160</v>
      </c>
      <c r="H5120" t="s">
        <v>143</v>
      </c>
      <c r="I5120" t="s">
        <v>135</v>
      </c>
      <c r="J5120" t="s">
        <v>136</v>
      </c>
      <c r="K5120" t="s">
        <v>137</v>
      </c>
      <c r="L5120" t="s">
        <v>14807</v>
      </c>
      <c r="M5120" t="s">
        <v>14808</v>
      </c>
      <c r="N5120">
        <v>5.5994444440000004</v>
      </c>
      <c r="O5120">
        <v>0</v>
      </c>
      <c r="P5120">
        <v>87</v>
      </c>
      <c r="Q5120">
        <v>0</v>
      </c>
      <c r="R5120">
        <v>0</v>
      </c>
      <c r="S5120">
        <v>0</v>
      </c>
      <c r="T5120">
        <v>6</v>
      </c>
      <c r="U5120">
        <v>0</v>
      </c>
      <c r="V5120">
        <v>0</v>
      </c>
      <c r="W5120">
        <v>0</v>
      </c>
      <c r="X5120">
        <v>132.04390425727183</v>
      </c>
      <c r="Y5120">
        <v>0</v>
      </c>
      <c r="Z5120">
        <v>0</v>
      </c>
      <c r="AA5120">
        <v>0</v>
      </c>
      <c r="AB5120">
        <v>56.84919929275113</v>
      </c>
      <c r="AC5120">
        <v>0</v>
      </c>
      <c r="AD5120">
        <v>0</v>
      </c>
      <c r="AE5120">
        <v>188.89310355002297</v>
      </c>
    </row>
    <row r="5121" spans="1:31" x14ac:dyDescent="0.25">
      <c r="A5121">
        <v>2073193</v>
      </c>
      <c r="B5121">
        <v>1</v>
      </c>
      <c r="C5121" t="s">
        <v>80</v>
      </c>
      <c r="D5121" t="s">
        <v>105</v>
      </c>
      <c r="E5121" t="s">
        <v>140</v>
      </c>
      <c r="F5121" t="s">
        <v>14809</v>
      </c>
      <c r="G5121" t="s">
        <v>142</v>
      </c>
      <c r="H5121" t="s">
        <v>143</v>
      </c>
      <c r="I5121" t="s">
        <v>135</v>
      </c>
      <c r="J5121" t="s">
        <v>136</v>
      </c>
      <c r="K5121" t="s">
        <v>137</v>
      </c>
      <c r="L5121" t="s">
        <v>14810</v>
      </c>
      <c r="M5121" t="s">
        <v>14811</v>
      </c>
      <c r="N5121">
        <v>2.0594444439999999</v>
      </c>
      <c r="O5121">
        <v>0</v>
      </c>
      <c r="P5121">
        <v>40</v>
      </c>
      <c r="Q5121">
        <v>0</v>
      </c>
      <c r="R5121">
        <v>5</v>
      </c>
      <c r="S5121">
        <v>0</v>
      </c>
      <c r="T5121">
        <v>26</v>
      </c>
      <c r="U5121">
        <v>0</v>
      </c>
      <c r="V5121">
        <v>0</v>
      </c>
      <c r="W5121">
        <v>0</v>
      </c>
      <c r="X5121">
        <v>20.845939218744277</v>
      </c>
      <c r="Y5121">
        <v>0</v>
      </c>
      <c r="Z5121">
        <v>4.8560478747039868</v>
      </c>
      <c r="AA5121">
        <v>0</v>
      </c>
      <c r="AB5121">
        <v>87.361669015866482</v>
      </c>
      <c r="AC5121">
        <v>0</v>
      </c>
      <c r="AD5121">
        <v>0</v>
      </c>
      <c r="AE5121">
        <v>113.06365610931475</v>
      </c>
    </row>
    <row r="5122" spans="1:31" x14ac:dyDescent="0.25">
      <c r="A5122">
        <v>2084125</v>
      </c>
      <c r="B5122">
        <v>1</v>
      </c>
      <c r="C5122" t="s">
        <v>80</v>
      </c>
      <c r="D5122" t="s">
        <v>96</v>
      </c>
      <c r="E5122" t="s">
        <v>146</v>
      </c>
      <c r="F5122" t="s">
        <v>14812</v>
      </c>
      <c r="G5122" t="s">
        <v>133</v>
      </c>
      <c r="H5122" t="s">
        <v>134</v>
      </c>
      <c r="I5122" t="s">
        <v>135</v>
      </c>
      <c r="J5122" t="s">
        <v>136</v>
      </c>
      <c r="K5122" t="s">
        <v>137</v>
      </c>
      <c r="L5122" t="s">
        <v>14813</v>
      </c>
      <c r="M5122" t="s">
        <v>14814</v>
      </c>
      <c r="N5122">
        <v>0.53305555500000001</v>
      </c>
      <c r="O5122">
        <v>2</v>
      </c>
      <c r="P5122">
        <v>467</v>
      </c>
      <c r="Q5122">
        <v>0</v>
      </c>
      <c r="R5122">
        <v>0</v>
      </c>
      <c r="S5122">
        <v>1</v>
      </c>
      <c r="T5122">
        <v>10</v>
      </c>
      <c r="U5122">
        <v>0</v>
      </c>
      <c r="V5122">
        <v>0</v>
      </c>
      <c r="W5122">
        <v>5.0357961356126673</v>
      </c>
      <c r="X5122">
        <v>59.206758376263259</v>
      </c>
      <c r="Y5122">
        <v>0</v>
      </c>
      <c r="Z5122">
        <v>0</v>
      </c>
      <c r="AA5122">
        <v>0.15955994313287</v>
      </c>
      <c r="AB5122">
        <v>6.9369459436411782</v>
      </c>
      <c r="AC5122">
        <v>0</v>
      </c>
      <c r="AD5122">
        <v>0</v>
      </c>
      <c r="AE5122">
        <v>71.339060398649977</v>
      </c>
    </row>
    <row r="5123" spans="1:31" x14ac:dyDescent="0.25">
      <c r="A5123">
        <v>2083584</v>
      </c>
      <c r="B5123">
        <v>1</v>
      </c>
      <c r="C5123" t="s">
        <v>80</v>
      </c>
      <c r="D5123" t="s">
        <v>82</v>
      </c>
      <c r="E5123" t="s">
        <v>158</v>
      </c>
      <c r="F5123" t="s">
        <v>14815</v>
      </c>
      <c r="G5123" t="s">
        <v>385</v>
      </c>
      <c r="H5123" t="s">
        <v>143</v>
      </c>
      <c r="I5123" t="s">
        <v>135</v>
      </c>
      <c r="J5123" t="s">
        <v>136</v>
      </c>
      <c r="K5123" t="s">
        <v>137</v>
      </c>
      <c r="L5123" t="s">
        <v>14816</v>
      </c>
      <c r="M5123" t="s">
        <v>14817</v>
      </c>
      <c r="N5123">
        <v>0.50055555500000004</v>
      </c>
      <c r="O5123">
        <v>0</v>
      </c>
      <c r="P5123">
        <v>11</v>
      </c>
      <c r="Q5123">
        <v>0</v>
      </c>
      <c r="R5123">
        <v>0</v>
      </c>
      <c r="S5123">
        <v>0</v>
      </c>
      <c r="T5123">
        <v>145</v>
      </c>
      <c r="U5123">
        <v>0</v>
      </c>
      <c r="V5123">
        <v>1</v>
      </c>
      <c r="W5123">
        <v>0</v>
      </c>
      <c r="X5123">
        <v>1.2574776697890981</v>
      </c>
      <c r="Y5123">
        <v>0</v>
      </c>
      <c r="Z5123">
        <v>0</v>
      </c>
      <c r="AA5123">
        <v>0</v>
      </c>
      <c r="AB5123">
        <v>88.477789892121294</v>
      </c>
      <c r="AC5123">
        <v>0</v>
      </c>
      <c r="AD5123">
        <v>4.5511997751853555</v>
      </c>
      <c r="AE5123">
        <v>94.286467337095743</v>
      </c>
    </row>
    <row r="5124" spans="1:31" x14ac:dyDescent="0.25">
      <c r="A5124">
        <v>2083778</v>
      </c>
      <c r="B5124">
        <v>1</v>
      </c>
      <c r="C5124" t="s">
        <v>81</v>
      </c>
      <c r="D5124" t="s">
        <v>112</v>
      </c>
      <c r="E5124" t="s">
        <v>146</v>
      </c>
      <c r="F5124" t="s">
        <v>14818</v>
      </c>
      <c r="G5124" t="s">
        <v>133</v>
      </c>
      <c r="H5124" t="s">
        <v>134</v>
      </c>
      <c r="I5124" t="s">
        <v>135</v>
      </c>
      <c r="J5124" t="s">
        <v>136</v>
      </c>
      <c r="K5124" t="s">
        <v>137</v>
      </c>
      <c r="L5124" t="s">
        <v>14819</v>
      </c>
      <c r="M5124" t="s">
        <v>14820</v>
      </c>
      <c r="N5124">
        <v>0.59555555500000001</v>
      </c>
      <c r="O5124">
        <v>0</v>
      </c>
      <c r="P5124">
        <v>1435</v>
      </c>
      <c r="Q5124">
        <v>0</v>
      </c>
      <c r="R5124">
        <v>26</v>
      </c>
      <c r="S5124">
        <v>0</v>
      </c>
      <c r="T5124">
        <v>70</v>
      </c>
      <c r="U5124">
        <v>1</v>
      </c>
      <c r="V5124">
        <v>0</v>
      </c>
      <c r="W5124">
        <v>0</v>
      </c>
      <c r="X5124">
        <v>159.62850688333626</v>
      </c>
      <c r="Y5124">
        <v>0</v>
      </c>
      <c r="Z5124">
        <v>1.7147823567284668</v>
      </c>
      <c r="AA5124">
        <v>0</v>
      </c>
      <c r="AB5124">
        <v>30.35317377424812</v>
      </c>
      <c r="AC5124">
        <v>6.7623562560389194</v>
      </c>
      <c r="AD5124">
        <v>0</v>
      </c>
      <c r="AE5124">
        <v>198.45881927035177</v>
      </c>
    </row>
    <row r="5125" spans="1:31" x14ac:dyDescent="0.25">
      <c r="A5125">
        <v>2084179</v>
      </c>
      <c r="B5125">
        <v>1</v>
      </c>
      <c r="C5125" t="s">
        <v>81</v>
      </c>
      <c r="D5125" t="s">
        <v>115</v>
      </c>
      <c r="E5125" t="s">
        <v>146</v>
      </c>
      <c r="F5125" t="s">
        <v>14821</v>
      </c>
      <c r="G5125" t="s">
        <v>133</v>
      </c>
      <c r="H5125" t="s">
        <v>134</v>
      </c>
      <c r="I5125" t="s">
        <v>135</v>
      </c>
      <c r="J5125" t="s">
        <v>136</v>
      </c>
      <c r="K5125" t="s">
        <v>137</v>
      </c>
      <c r="L5125" t="s">
        <v>14822</v>
      </c>
      <c r="M5125" t="s">
        <v>14823</v>
      </c>
      <c r="N5125">
        <v>0.1</v>
      </c>
      <c r="O5125">
        <v>0</v>
      </c>
      <c r="P5125">
        <v>4093</v>
      </c>
      <c r="Q5125">
        <v>2</v>
      </c>
      <c r="R5125">
        <v>134</v>
      </c>
      <c r="S5125">
        <v>8</v>
      </c>
      <c r="T5125">
        <v>404</v>
      </c>
      <c r="U5125">
        <v>2</v>
      </c>
      <c r="V5125">
        <v>0</v>
      </c>
      <c r="W5125">
        <v>0</v>
      </c>
      <c r="X5125">
        <v>52.532071752832088</v>
      </c>
      <c r="Y5125">
        <v>0.40746891601410007</v>
      </c>
      <c r="Z5125">
        <v>4.3894990137971996</v>
      </c>
      <c r="AA5125">
        <v>0.5196467868243001</v>
      </c>
      <c r="AB5125">
        <v>8.6108684128602988</v>
      </c>
      <c r="AC5125">
        <v>5.2124410510224006</v>
      </c>
      <c r="AD5125">
        <v>0</v>
      </c>
      <c r="AE5125">
        <v>71.671995933350388</v>
      </c>
    </row>
    <row r="5126" spans="1:31" x14ac:dyDescent="0.25">
      <c r="A5126">
        <v>2084156</v>
      </c>
      <c r="B5126">
        <v>1</v>
      </c>
      <c r="C5126" t="s">
        <v>81</v>
      </c>
      <c r="D5126" t="s">
        <v>123</v>
      </c>
      <c r="E5126" t="s">
        <v>177</v>
      </c>
      <c r="F5126" t="s">
        <v>14824</v>
      </c>
      <c r="G5126" t="s">
        <v>183</v>
      </c>
      <c r="H5126" t="s">
        <v>143</v>
      </c>
      <c r="I5126" t="s">
        <v>135</v>
      </c>
      <c r="J5126" t="s">
        <v>136</v>
      </c>
      <c r="K5126" t="s">
        <v>137</v>
      </c>
      <c r="L5126" t="s">
        <v>14825</v>
      </c>
      <c r="M5126" t="s">
        <v>14826</v>
      </c>
      <c r="N5126">
        <v>2.1019444439999999</v>
      </c>
      <c r="O5126">
        <v>0</v>
      </c>
      <c r="P5126">
        <v>1</v>
      </c>
      <c r="Q5126">
        <v>0</v>
      </c>
      <c r="R5126">
        <v>0</v>
      </c>
      <c r="S5126">
        <v>0</v>
      </c>
      <c r="T5126">
        <v>0</v>
      </c>
      <c r="U5126">
        <v>0</v>
      </c>
      <c r="V5126">
        <v>0</v>
      </c>
      <c r="W5126">
        <v>0</v>
      </c>
      <c r="X5126">
        <v>0.57186960392971109</v>
      </c>
      <c r="Y5126">
        <v>0</v>
      </c>
      <c r="Z5126">
        <v>0</v>
      </c>
      <c r="AA5126">
        <v>0</v>
      </c>
      <c r="AB5126">
        <v>0</v>
      </c>
      <c r="AC5126">
        <v>0</v>
      </c>
      <c r="AD5126">
        <v>0</v>
      </c>
      <c r="AE5126">
        <v>0.57186960392971109</v>
      </c>
    </row>
    <row r="5127" spans="1:31" x14ac:dyDescent="0.25">
      <c r="A5127">
        <v>2073296</v>
      </c>
      <c r="B5127">
        <v>1</v>
      </c>
      <c r="C5127" t="s">
        <v>81</v>
      </c>
      <c r="D5127" t="s">
        <v>128</v>
      </c>
      <c r="E5127" t="s">
        <v>158</v>
      </c>
      <c r="F5127" t="s">
        <v>14827</v>
      </c>
      <c r="G5127" t="s">
        <v>160</v>
      </c>
      <c r="H5127" t="s">
        <v>143</v>
      </c>
      <c r="I5127" t="s">
        <v>135</v>
      </c>
      <c r="J5127" t="s">
        <v>136</v>
      </c>
      <c r="K5127" t="s">
        <v>137</v>
      </c>
      <c r="L5127" t="s">
        <v>14828</v>
      </c>
      <c r="M5127" t="s">
        <v>14829</v>
      </c>
      <c r="N5127">
        <v>7.4333333330000002</v>
      </c>
      <c r="O5127">
        <v>0</v>
      </c>
      <c r="P5127">
        <v>6</v>
      </c>
      <c r="Q5127">
        <v>0</v>
      </c>
      <c r="R5127">
        <v>2</v>
      </c>
      <c r="S5127">
        <v>0</v>
      </c>
      <c r="T5127">
        <v>1</v>
      </c>
      <c r="U5127">
        <v>0</v>
      </c>
      <c r="V5127">
        <v>0</v>
      </c>
      <c r="W5127">
        <v>0</v>
      </c>
      <c r="X5127">
        <v>8.7773032305604843</v>
      </c>
      <c r="Y5127">
        <v>0</v>
      </c>
      <c r="Z5127">
        <v>4.3669158686645551</v>
      </c>
      <c r="AA5127">
        <v>0</v>
      </c>
      <c r="AB5127">
        <v>6.3953273440460007E-2</v>
      </c>
      <c r="AC5127">
        <v>0</v>
      </c>
      <c r="AD5127">
        <v>0</v>
      </c>
      <c r="AE5127">
        <v>13.2081723726655</v>
      </c>
    </row>
    <row r="5128" spans="1:31" x14ac:dyDescent="0.25">
      <c r="A5128">
        <v>2084202</v>
      </c>
      <c r="B5128">
        <v>1</v>
      </c>
      <c r="C5128" t="s">
        <v>81</v>
      </c>
      <c r="D5128" t="s">
        <v>127</v>
      </c>
      <c r="E5128" t="s">
        <v>177</v>
      </c>
      <c r="F5128" t="s">
        <v>14830</v>
      </c>
      <c r="G5128" t="s">
        <v>196</v>
      </c>
      <c r="H5128" t="s">
        <v>143</v>
      </c>
      <c r="I5128" t="s">
        <v>135</v>
      </c>
      <c r="J5128" t="s">
        <v>136</v>
      </c>
      <c r="K5128" t="s">
        <v>137</v>
      </c>
      <c r="L5128" t="s">
        <v>14831</v>
      </c>
      <c r="M5128" t="s">
        <v>14832</v>
      </c>
      <c r="N5128">
        <v>1.872222222</v>
      </c>
      <c r="O5128">
        <v>0</v>
      </c>
      <c r="P5128">
        <v>6</v>
      </c>
      <c r="Q5128">
        <v>0</v>
      </c>
      <c r="R5128">
        <v>0</v>
      </c>
      <c r="S5128">
        <v>0</v>
      </c>
      <c r="T5128">
        <v>0</v>
      </c>
      <c r="U5128">
        <v>0</v>
      </c>
      <c r="V5128">
        <v>0</v>
      </c>
      <c r="W5128">
        <v>0</v>
      </c>
      <c r="X5128">
        <v>2.7265924791850948</v>
      </c>
      <c r="Y5128">
        <v>0</v>
      </c>
      <c r="Z5128">
        <v>0</v>
      </c>
      <c r="AA5128">
        <v>0</v>
      </c>
      <c r="AB5128">
        <v>0</v>
      </c>
      <c r="AC5128">
        <v>0</v>
      </c>
      <c r="AD5128">
        <v>0</v>
      </c>
      <c r="AE5128">
        <v>2.7265924791850948</v>
      </c>
    </row>
    <row r="5129" spans="1:31" x14ac:dyDescent="0.25">
      <c r="A5129">
        <v>2083841</v>
      </c>
      <c r="B5129">
        <v>1</v>
      </c>
      <c r="C5129" t="s">
        <v>81</v>
      </c>
      <c r="D5129" t="s">
        <v>128</v>
      </c>
      <c r="E5129" t="s">
        <v>169</v>
      </c>
      <c r="F5129" t="s">
        <v>14833</v>
      </c>
      <c r="G5129" t="s">
        <v>133</v>
      </c>
      <c r="H5129" t="s">
        <v>134</v>
      </c>
      <c r="I5129" t="s">
        <v>135</v>
      </c>
      <c r="J5129" t="s">
        <v>136</v>
      </c>
      <c r="K5129" t="s">
        <v>137</v>
      </c>
      <c r="L5129" t="s">
        <v>14834</v>
      </c>
      <c r="M5129" t="s">
        <v>14835</v>
      </c>
      <c r="N5129">
        <v>0.78666666600000001</v>
      </c>
      <c r="O5129">
        <v>0</v>
      </c>
      <c r="P5129">
        <v>2530</v>
      </c>
      <c r="Q5129">
        <v>0</v>
      </c>
      <c r="R5129">
        <v>8</v>
      </c>
      <c r="S5129">
        <v>0</v>
      </c>
      <c r="T5129">
        <v>139</v>
      </c>
      <c r="U5129">
        <v>0</v>
      </c>
      <c r="V5129">
        <v>0</v>
      </c>
      <c r="W5129">
        <v>0</v>
      </c>
      <c r="X5129">
        <v>572.4777446883927</v>
      </c>
      <c r="Y5129">
        <v>0</v>
      </c>
      <c r="Z5129">
        <v>0.92062409641072851</v>
      </c>
      <c r="AA5129">
        <v>0</v>
      </c>
      <c r="AB5129">
        <v>65.610806590788698</v>
      </c>
      <c r="AC5129">
        <v>0</v>
      </c>
      <c r="AD5129">
        <v>0</v>
      </c>
      <c r="AE5129">
        <v>639.00917537559212</v>
      </c>
    </row>
    <row r="5130" spans="1:31" x14ac:dyDescent="0.25">
      <c r="A5130">
        <v>2083615</v>
      </c>
      <c r="B5130">
        <v>1</v>
      </c>
      <c r="C5130" t="s">
        <v>80</v>
      </c>
      <c r="D5130" t="s">
        <v>92</v>
      </c>
      <c r="E5130" t="s">
        <v>169</v>
      </c>
      <c r="F5130" t="s">
        <v>14836</v>
      </c>
      <c r="G5130" t="s">
        <v>222</v>
      </c>
      <c r="H5130" t="s">
        <v>134</v>
      </c>
      <c r="I5130" t="s">
        <v>135</v>
      </c>
      <c r="J5130" t="s">
        <v>136</v>
      </c>
      <c r="K5130" t="s">
        <v>137</v>
      </c>
      <c r="L5130" t="s">
        <v>14837</v>
      </c>
      <c r="M5130" t="s">
        <v>14838</v>
      </c>
      <c r="N5130">
        <v>2.8172222219999998</v>
      </c>
      <c r="O5130">
        <v>0</v>
      </c>
      <c r="P5130">
        <v>156</v>
      </c>
      <c r="Q5130">
        <v>0</v>
      </c>
      <c r="R5130">
        <v>1</v>
      </c>
      <c r="S5130">
        <v>0</v>
      </c>
      <c r="T5130">
        <v>3</v>
      </c>
      <c r="U5130">
        <v>0</v>
      </c>
      <c r="V5130">
        <v>0</v>
      </c>
      <c r="W5130">
        <v>0</v>
      </c>
      <c r="X5130">
        <v>149.38388540683616</v>
      </c>
      <c r="Y5130">
        <v>0</v>
      </c>
      <c r="Z5130">
        <v>1.1786997253742149</v>
      </c>
      <c r="AA5130">
        <v>0</v>
      </c>
      <c r="AB5130">
        <v>21.888398408402999</v>
      </c>
      <c r="AC5130">
        <v>0</v>
      </c>
      <c r="AD5130">
        <v>0</v>
      </c>
      <c r="AE5130">
        <v>172.45098354061335</v>
      </c>
    </row>
    <row r="5131" spans="1:31" x14ac:dyDescent="0.25">
      <c r="A5131">
        <v>2073336</v>
      </c>
      <c r="B5131">
        <v>1</v>
      </c>
      <c r="C5131" t="s">
        <v>80</v>
      </c>
      <c r="D5131" t="s">
        <v>97</v>
      </c>
      <c r="E5131" t="s">
        <v>177</v>
      </c>
      <c r="F5131" t="s">
        <v>14839</v>
      </c>
      <c r="G5131" t="s">
        <v>183</v>
      </c>
      <c r="H5131" t="s">
        <v>143</v>
      </c>
      <c r="I5131" t="s">
        <v>135</v>
      </c>
      <c r="J5131" t="s">
        <v>136</v>
      </c>
      <c r="K5131" t="s">
        <v>137</v>
      </c>
      <c r="L5131" t="s">
        <v>14840</v>
      </c>
      <c r="M5131" t="s">
        <v>14841</v>
      </c>
      <c r="N5131">
        <v>2.6475</v>
      </c>
      <c r="O5131">
        <v>0</v>
      </c>
      <c r="P5131">
        <v>1</v>
      </c>
      <c r="Q5131">
        <v>0</v>
      </c>
      <c r="R5131">
        <v>0</v>
      </c>
      <c r="S5131">
        <v>0</v>
      </c>
      <c r="T5131">
        <v>0</v>
      </c>
      <c r="U5131">
        <v>0</v>
      </c>
      <c r="V5131">
        <v>0</v>
      </c>
      <c r="W5131">
        <v>0</v>
      </c>
      <c r="X5131">
        <v>0.60132061288127747</v>
      </c>
      <c r="Y5131">
        <v>0</v>
      </c>
      <c r="Z5131">
        <v>0</v>
      </c>
      <c r="AA5131">
        <v>0</v>
      </c>
      <c r="AB5131">
        <v>0</v>
      </c>
      <c r="AC5131">
        <v>0</v>
      </c>
      <c r="AD5131">
        <v>0</v>
      </c>
      <c r="AE5131">
        <v>0.60132061288127747</v>
      </c>
    </row>
    <row r="5132" spans="1:31" x14ac:dyDescent="0.25">
      <c r="A5132">
        <v>2083747</v>
      </c>
      <c r="B5132">
        <v>1</v>
      </c>
      <c r="C5132" t="s">
        <v>80</v>
      </c>
      <c r="D5132" t="s">
        <v>97</v>
      </c>
      <c r="E5132" t="s">
        <v>177</v>
      </c>
      <c r="F5132" t="s">
        <v>14842</v>
      </c>
      <c r="G5132" t="s">
        <v>196</v>
      </c>
      <c r="H5132" t="s">
        <v>143</v>
      </c>
      <c r="I5132" t="s">
        <v>135</v>
      </c>
      <c r="J5132" t="s">
        <v>136</v>
      </c>
      <c r="K5132" t="s">
        <v>137</v>
      </c>
      <c r="L5132" t="s">
        <v>14843</v>
      </c>
      <c r="M5132" t="s">
        <v>14844</v>
      </c>
      <c r="N5132">
        <v>11.352499999999999</v>
      </c>
      <c r="O5132">
        <v>0</v>
      </c>
      <c r="P5132">
        <v>5</v>
      </c>
      <c r="Q5132">
        <v>0</v>
      </c>
      <c r="R5132">
        <v>0</v>
      </c>
      <c r="S5132">
        <v>0</v>
      </c>
      <c r="T5132">
        <v>0</v>
      </c>
      <c r="U5132">
        <v>0</v>
      </c>
      <c r="V5132">
        <v>0</v>
      </c>
      <c r="W5132">
        <v>0</v>
      </c>
      <c r="X5132">
        <v>11.467820042563366</v>
      </c>
      <c r="Y5132">
        <v>0</v>
      </c>
      <c r="Z5132">
        <v>0</v>
      </c>
      <c r="AA5132">
        <v>0</v>
      </c>
      <c r="AB5132">
        <v>0</v>
      </c>
      <c r="AC5132">
        <v>0</v>
      </c>
      <c r="AD5132">
        <v>0</v>
      </c>
      <c r="AE5132">
        <v>11.467820042563366</v>
      </c>
    </row>
    <row r="5133" spans="1:31" x14ac:dyDescent="0.25">
      <c r="A5133">
        <v>2073382</v>
      </c>
      <c r="B5133">
        <v>1</v>
      </c>
      <c r="C5133" t="s">
        <v>80</v>
      </c>
      <c r="D5133" t="s">
        <v>97</v>
      </c>
      <c r="E5133" t="s">
        <v>158</v>
      </c>
      <c r="F5133" t="s">
        <v>14845</v>
      </c>
      <c r="G5133" t="s">
        <v>160</v>
      </c>
      <c r="H5133" t="s">
        <v>143</v>
      </c>
      <c r="I5133" t="s">
        <v>135</v>
      </c>
      <c r="J5133" t="s">
        <v>136</v>
      </c>
      <c r="K5133" t="s">
        <v>137</v>
      </c>
      <c r="L5133" t="s">
        <v>14846</v>
      </c>
      <c r="M5133" t="s">
        <v>14847</v>
      </c>
      <c r="N5133">
        <v>10.407777777</v>
      </c>
      <c r="O5133">
        <v>0</v>
      </c>
      <c r="P5133">
        <v>0</v>
      </c>
      <c r="Q5133">
        <v>0</v>
      </c>
      <c r="R5133">
        <v>0</v>
      </c>
      <c r="S5133">
        <v>0</v>
      </c>
      <c r="T5133">
        <v>1</v>
      </c>
      <c r="U5133">
        <v>0</v>
      </c>
      <c r="V5133">
        <v>0</v>
      </c>
      <c r="W5133">
        <v>0</v>
      </c>
      <c r="X5133">
        <v>0</v>
      </c>
      <c r="Y5133">
        <v>0</v>
      </c>
      <c r="Z5133">
        <v>0</v>
      </c>
      <c r="AA5133">
        <v>0</v>
      </c>
      <c r="AB5133">
        <v>14.445179128172455</v>
      </c>
      <c r="AC5133">
        <v>0</v>
      </c>
      <c r="AD5133">
        <v>0</v>
      </c>
      <c r="AE5133">
        <v>14.445179128172455</v>
      </c>
    </row>
    <row r="5134" spans="1:31" x14ac:dyDescent="0.25">
      <c r="A5134">
        <v>2084093</v>
      </c>
      <c r="B5134">
        <v>1</v>
      </c>
      <c r="C5134" t="s">
        <v>80</v>
      </c>
      <c r="D5134" t="s">
        <v>100</v>
      </c>
      <c r="E5134" t="s">
        <v>146</v>
      </c>
      <c r="F5134" t="s">
        <v>14848</v>
      </c>
      <c r="G5134" t="s">
        <v>133</v>
      </c>
      <c r="H5134" t="s">
        <v>134</v>
      </c>
      <c r="I5134" t="s">
        <v>135</v>
      </c>
      <c r="J5134" t="s">
        <v>136</v>
      </c>
      <c r="K5134" t="s">
        <v>137</v>
      </c>
      <c r="L5134" t="s">
        <v>14849</v>
      </c>
      <c r="M5134" t="s">
        <v>14850</v>
      </c>
      <c r="N5134">
        <v>1.264444444</v>
      </c>
      <c r="O5134">
        <v>1</v>
      </c>
      <c r="P5134">
        <v>337</v>
      </c>
      <c r="Q5134">
        <v>146</v>
      </c>
      <c r="R5134">
        <v>187</v>
      </c>
      <c r="S5134">
        <v>6</v>
      </c>
      <c r="T5134">
        <v>36</v>
      </c>
      <c r="U5134">
        <v>1</v>
      </c>
      <c r="V5134">
        <v>0</v>
      </c>
      <c r="W5134">
        <v>0.57002100936277333</v>
      </c>
      <c r="X5134">
        <v>107.67434215529258</v>
      </c>
      <c r="Y5134">
        <v>271.52414756427032</v>
      </c>
      <c r="Z5134">
        <v>175.95413593426036</v>
      </c>
      <c r="AA5134">
        <v>117.0741403108487</v>
      </c>
      <c r="AB5134">
        <v>23.548974619873157</v>
      </c>
      <c r="AC5134">
        <v>9.8657143634236881</v>
      </c>
      <c r="AD5134">
        <v>0</v>
      </c>
      <c r="AE5134">
        <v>706.21147595733157</v>
      </c>
    </row>
    <row r="5135" spans="1:31" x14ac:dyDescent="0.25">
      <c r="A5135">
        <v>2073179</v>
      </c>
      <c r="B5135">
        <v>1</v>
      </c>
      <c r="C5135" t="s">
        <v>81</v>
      </c>
      <c r="D5135" t="s">
        <v>113</v>
      </c>
      <c r="E5135" t="s">
        <v>140</v>
      </c>
      <c r="F5135" t="s">
        <v>14851</v>
      </c>
      <c r="G5135" t="s">
        <v>621</v>
      </c>
      <c r="H5135" t="s">
        <v>143</v>
      </c>
      <c r="I5135" t="s">
        <v>135</v>
      </c>
      <c r="J5135" t="s">
        <v>3</v>
      </c>
      <c r="K5135" t="s">
        <v>137</v>
      </c>
      <c r="L5135" t="s">
        <v>14852</v>
      </c>
      <c r="M5135" t="s">
        <v>14853</v>
      </c>
      <c r="N5135">
        <v>6.6830555550000001</v>
      </c>
      <c r="O5135">
        <v>0</v>
      </c>
      <c r="P5135">
        <v>4</v>
      </c>
      <c r="Q5135">
        <v>0</v>
      </c>
      <c r="R5135">
        <v>0</v>
      </c>
      <c r="S5135">
        <v>0</v>
      </c>
      <c r="T5135">
        <v>0</v>
      </c>
      <c r="U5135">
        <v>0</v>
      </c>
      <c r="V5135">
        <v>0</v>
      </c>
      <c r="W5135">
        <v>0</v>
      </c>
      <c r="X5135">
        <v>7.06826337822325</v>
      </c>
      <c r="Y5135">
        <v>0</v>
      </c>
      <c r="Z5135">
        <v>0</v>
      </c>
      <c r="AA5135">
        <v>0</v>
      </c>
      <c r="AB5135">
        <v>0</v>
      </c>
      <c r="AC5135">
        <v>0</v>
      </c>
      <c r="AD5135">
        <v>0</v>
      </c>
      <c r="AE5135">
        <v>7.06826337822325</v>
      </c>
    </row>
    <row r="5136" spans="1:31" x14ac:dyDescent="0.25">
      <c r="A5136">
        <v>2083999</v>
      </c>
      <c r="B5136">
        <v>1</v>
      </c>
      <c r="C5136" t="s">
        <v>80</v>
      </c>
      <c r="D5136" t="s">
        <v>85</v>
      </c>
      <c r="E5136" t="s">
        <v>505</v>
      </c>
      <c r="F5136" t="s">
        <v>14854</v>
      </c>
      <c r="G5136" t="s">
        <v>1160</v>
      </c>
      <c r="H5136" t="s">
        <v>143</v>
      </c>
      <c r="I5136" t="s">
        <v>135</v>
      </c>
      <c r="J5136" t="s">
        <v>136</v>
      </c>
      <c r="K5136" t="s">
        <v>137</v>
      </c>
      <c r="L5136" t="s">
        <v>14855</v>
      </c>
      <c r="M5136" t="s">
        <v>14856</v>
      </c>
      <c r="N5136">
        <v>1.4069444440000001</v>
      </c>
      <c r="O5136">
        <v>0</v>
      </c>
      <c r="P5136">
        <v>23</v>
      </c>
      <c r="Q5136">
        <v>0</v>
      </c>
      <c r="R5136">
        <v>0</v>
      </c>
      <c r="S5136">
        <v>0</v>
      </c>
      <c r="T5136">
        <v>3</v>
      </c>
      <c r="U5136">
        <v>0</v>
      </c>
      <c r="V5136">
        <v>0</v>
      </c>
      <c r="W5136">
        <v>0</v>
      </c>
      <c r="X5136">
        <v>9.9066803239698391</v>
      </c>
      <c r="Y5136">
        <v>0</v>
      </c>
      <c r="Z5136">
        <v>0</v>
      </c>
      <c r="AA5136">
        <v>0</v>
      </c>
      <c r="AB5136">
        <v>20.448646868120623</v>
      </c>
      <c r="AC5136">
        <v>0</v>
      </c>
      <c r="AD5136">
        <v>0</v>
      </c>
      <c r="AE5136">
        <v>30.355327192090463</v>
      </c>
    </row>
    <row r="5137" spans="1:31" x14ac:dyDescent="0.25">
      <c r="A5137">
        <v>2073116</v>
      </c>
      <c r="B5137">
        <v>1</v>
      </c>
      <c r="C5137" t="s">
        <v>80</v>
      </c>
      <c r="D5137" t="s">
        <v>90</v>
      </c>
      <c r="E5137" t="s">
        <v>140</v>
      </c>
      <c r="F5137" t="s">
        <v>7664</v>
      </c>
      <c r="G5137" t="s">
        <v>14857</v>
      </c>
      <c r="H5137" t="s">
        <v>143</v>
      </c>
      <c r="I5137" t="s">
        <v>135</v>
      </c>
      <c r="J5137" t="s">
        <v>136</v>
      </c>
      <c r="K5137" t="s">
        <v>137</v>
      </c>
      <c r="L5137" t="s">
        <v>14858</v>
      </c>
      <c r="M5137" t="s">
        <v>14859</v>
      </c>
      <c r="N5137">
        <v>2.7119444439999998</v>
      </c>
      <c r="O5137">
        <v>0</v>
      </c>
      <c r="P5137">
        <v>355</v>
      </c>
      <c r="Q5137">
        <v>0</v>
      </c>
      <c r="R5137">
        <v>0</v>
      </c>
      <c r="S5137">
        <v>0</v>
      </c>
      <c r="T5137">
        <v>24</v>
      </c>
      <c r="U5137">
        <v>0</v>
      </c>
      <c r="V5137">
        <v>0</v>
      </c>
      <c r="W5137">
        <v>0</v>
      </c>
      <c r="X5137">
        <v>253.57739714309329</v>
      </c>
      <c r="Y5137">
        <v>0</v>
      </c>
      <c r="Z5137">
        <v>0</v>
      </c>
      <c r="AA5137">
        <v>0</v>
      </c>
      <c r="AB5137">
        <v>21.265284918676343</v>
      </c>
      <c r="AC5137">
        <v>0</v>
      </c>
      <c r="AD5137">
        <v>0</v>
      </c>
      <c r="AE5137">
        <v>274.84268206176966</v>
      </c>
    </row>
    <row r="5138" spans="1:31" x14ac:dyDescent="0.25">
      <c r="A5138">
        <v>2073233</v>
      </c>
      <c r="B5138">
        <v>1</v>
      </c>
      <c r="C5138" t="s">
        <v>81</v>
      </c>
      <c r="D5138" t="s">
        <v>119</v>
      </c>
      <c r="E5138" t="s">
        <v>158</v>
      </c>
      <c r="F5138" t="s">
        <v>14860</v>
      </c>
      <c r="G5138" t="s">
        <v>160</v>
      </c>
      <c r="H5138" t="s">
        <v>143</v>
      </c>
      <c r="I5138" t="s">
        <v>135</v>
      </c>
      <c r="J5138" t="s">
        <v>136</v>
      </c>
      <c r="K5138" t="s">
        <v>137</v>
      </c>
      <c r="L5138" t="s">
        <v>14861</v>
      </c>
      <c r="M5138" t="s">
        <v>14862</v>
      </c>
      <c r="N5138">
        <v>1.3561111109999999</v>
      </c>
      <c r="O5138">
        <v>0</v>
      </c>
      <c r="P5138">
        <v>8</v>
      </c>
      <c r="Q5138">
        <v>0</v>
      </c>
      <c r="R5138">
        <v>0</v>
      </c>
      <c r="S5138">
        <v>0</v>
      </c>
      <c r="T5138">
        <v>1</v>
      </c>
      <c r="U5138">
        <v>0</v>
      </c>
      <c r="V5138">
        <v>0</v>
      </c>
      <c r="W5138">
        <v>0</v>
      </c>
      <c r="X5138">
        <v>1.7949076080231003</v>
      </c>
      <c r="Y5138">
        <v>0</v>
      </c>
      <c r="Z5138">
        <v>0</v>
      </c>
      <c r="AA5138">
        <v>0</v>
      </c>
      <c r="AB5138">
        <v>7.9878025138270985</v>
      </c>
      <c r="AC5138">
        <v>0</v>
      </c>
      <c r="AD5138">
        <v>0</v>
      </c>
      <c r="AE5138">
        <v>9.7827101218501991</v>
      </c>
    </row>
    <row r="5139" spans="1:31" x14ac:dyDescent="0.25">
      <c r="A5139">
        <v>2073210</v>
      </c>
      <c r="B5139">
        <v>1</v>
      </c>
      <c r="C5139" t="s">
        <v>80</v>
      </c>
      <c r="D5139" t="s">
        <v>94</v>
      </c>
      <c r="E5139" t="s">
        <v>146</v>
      </c>
      <c r="F5139" t="s">
        <v>1594</v>
      </c>
      <c r="G5139" t="s">
        <v>133</v>
      </c>
      <c r="H5139" t="s">
        <v>134</v>
      </c>
      <c r="I5139" t="s">
        <v>259</v>
      </c>
      <c r="J5139" t="s">
        <v>136</v>
      </c>
      <c r="K5139" t="s">
        <v>137</v>
      </c>
      <c r="L5139" t="s">
        <v>14863</v>
      </c>
      <c r="M5139" t="s">
        <v>14864</v>
      </c>
      <c r="N5139">
        <v>1.2222222E-2</v>
      </c>
      <c r="O5139">
        <v>0</v>
      </c>
      <c r="P5139">
        <v>3243</v>
      </c>
      <c r="Q5139">
        <v>80</v>
      </c>
      <c r="R5139">
        <v>735</v>
      </c>
      <c r="S5139">
        <v>18</v>
      </c>
      <c r="T5139">
        <v>396</v>
      </c>
      <c r="U5139">
        <v>4</v>
      </c>
      <c r="V5139">
        <v>2</v>
      </c>
      <c r="W5139">
        <v>0</v>
      </c>
      <c r="X5139">
        <v>5.811487786720714</v>
      </c>
      <c r="Y5139">
        <v>0.64656288367616022</v>
      </c>
      <c r="Z5139">
        <v>2.4237299172664866</v>
      </c>
      <c r="AA5139">
        <v>1.8565041979012227</v>
      </c>
      <c r="AB5139">
        <v>3.093022392958741</v>
      </c>
      <c r="AC5139">
        <v>2.8141688057127947</v>
      </c>
      <c r="AD5139">
        <v>0.23351206719734668</v>
      </c>
      <c r="AE5139">
        <v>16.878988051433467</v>
      </c>
    </row>
    <row r="5140" spans="1:31" x14ac:dyDescent="0.25">
      <c r="A5140">
        <v>2083936</v>
      </c>
      <c r="B5140">
        <v>1</v>
      </c>
      <c r="C5140" t="s">
        <v>80</v>
      </c>
      <c r="D5140" t="s">
        <v>105</v>
      </c>
      <c r="E5140" t="s">
        <v>505</v>
      </c>
      <c r="F5140" t="s">
        <v>14865</v>
      </c>
      <c r="G5140" t="s">
        <v>160</v>
      </c>
      <c r="H5140" t="s">
        <v>143</v>
      </c>
      <c r="I5140" t="s">
        <v>135</v>
      </c>
      <c r="J5140" t="s">
        <v>136</v>
      </c>
      <c r="K5140" t="s">
        <v>137</v>
      </c>
      <c r="L5140" t="s">
        <v>14866</v>
      </c>
      <c r="M5140" t="s">
        <v>14867</v>
      </c>
      <c r="N5140">
        <v>17.405000000000001</v>
      </c>
      <c r="O5140">
        <v>0</v>
      </c>
      <c r="P5140">
        <v>127</v>
      </c>
      <c r="Q5140">
        <v>0</v>
      </c>
      <c r="R5140">
        <v>0</v>
      </c>
      <c r="S5140">
        <v>0</v>
      </c>
      <c r="T5140">
        <v>5</v>
      </c>
      <c r="U5140">
        <v>0</v>
      </c>
      <c r="V5140">
        <v>0</v>
      </c>
      <c r="W5140">
        <v>0</v>
      </c>
      <c r="X5140">
        <v>479.4240544618836</v>
      </c>
      <c r="Y5140">
        <v>0</v>
      </c>
      <c r="Z5140">
        <v>0</v>
      </c>
      <c r="AA5140">
        <v>0</v>
      </c>
      <c r="AB5140">
        <v>37.554285109804781</v>
      </c>
      <c r="AC5140">
        <v>0</v>
      </c>
      <c r="AD5140">
        <v>0</v>
      </c>
      <c r="AE5140">
        <v>516.97833957168837</v>
      </c>
    </row>
    <row r="5141" spans="1:31" x14ac:dyDescent="0.25">
      <c r="A5141">
        <v>2073147</v>
      </c>
      <c r="B5141">
        <v>1</v>
      </c>
      <c r="C5141" t="s">
        <v>80</v>
      </c>
      <c r="D5141" t="s">
        <v>106</v>
      </c>
      <c r="E5141" t="s">
        <v>158</v>
      </c>
      <c r="F5141" t="s">
        <v>14868</v>
      </c>
      <c r="G5141" t="s">
        <v>1552</v>
      </c>
      <c r="H5141" t="s">
        <v>143</v>
      </c>
      <c r="I5141" t="s">
        <v>135</v>
      </c>
      <c r="J5141" t="s">
        <v>136</v>
      </c>
      <c r="K5141" t="s">
        <v>137</v>
      </c>
      <c r="L5141" t="s">
        <v>14869</v>
      </c>
      <c r="M5141" t="s">
        <v>14870</v>
      </c>
      <c r="N5141">
        <v>2.2819444440000001</v>
      </c>
      <c r="O5141">
        <v>0</v>
      </c>
      <c r="P5141">
        <v>0</v>
      </c>
      <c r="Q5141">
        <v>0</v>
      </c>
      <c r="R5141">
        <v>1</v>
      </c>
      <c r="S5141">
        <v>0</v>
      </c>
      <c r="T5141">
        <v>0</v>
      </c>
      <c r="U5141">
        <v>0</v>
      </c>
      <c r="V5141">
        <v>0</v>
      </c>
      <c r="W5141">
        <v>0</v>
      </c>
      <c r="X5141">
        <v>0</v>
      </c>
      <c r="Y5141">
        <v>0</v>
      </c>
      <c r="Z5141">
        <v>8.1045604935924249</v>
      </c>
      <c r="AA5141">
        <v>0</v>
      </c>
      <c r="AB5141">
        <v>0</v>
      </c>
      <c r="AC5141">
        <v>0</v>
      </c>
      <c r="AD5141">
        <v>0</v>
      </c>
      <c r="AE5141">
        <v>8.1045604935924249</v>
      </c>
    </row>
    <row r="5142" spans="1:31" x14ac:dyDescent="0.25">
      <c r="A5142">
        <v>2073061</v>
      </c>
      <c r="B5142">
        <v>1</v>
      </c>
      <c r="C5142" t="s">
        <v>80</v>
      </c>
      <c r="D5142" t="s">
        <v>83</v>
      </c>
      <c r="E5142" t="s">
        <v>131</v>
      </c>
      <c r="F5142" t="s">
        <v>7411</v>
      </c>
      <c r="G5142" t="s">
        <v>464</v>
      </c>
      <c r="H5142" t="s">
        <v>134</v>
      </c>
      <c r="I5142" t="s">
        <v>135</v>
      </c>
      <c r="J5142" t="s">
        <v>136</v>
      </c>
      <c r="K5142" t="s">
        <v>137</v>
      </c>
      <c r="L5142" t="s">
        <v>14871</v>
      </c>
      <c r="M5142" t="s">
        <v>14872</v>
      </c>
      <c r="N5142">
        <v>0.38916666599999999</v>
      </c>
      <c r="O5142">
        <v>0</v>
      </c>
      <c r="P5142">
        <v>0</v>
      </c>
      <c r="Q5142">
        <v>1</v>
      </c>
      <c r="R5142">
        <v>0</v>
      </c>
      <c r="S5142">
        <v>8</v>
      </c>
      <c r="T5142">
        <v>0</v>
      </c>
      <c r="U5142">
        <v>0</v>
      </c>
      <c r="V5142">
        <v>0</v>
      </c>
      <c r="W5142">
        <v>0</v>
      </c>
      <c r="X5142">
        <v>0</v>
      </c>
      <c r="Y5142">
        <v>0.3266564610171</v>
      </c>
      <c r="Z5142">
        <v>0</v>
      </c>
      <c r="AA5142">
        <v>19.628612079047304</v>
      </c>
      <c r="AB5142">
        <v>0</v>
      </c>
      <c r="AC5142">
        <v>0</v>
      </c>
      <c r="AD5142">
        <v>0</v>
      </c>
      <c r="AE5142">
        <v>19.955268540064406</v>
      </c>
    </row>
    <row r="5143" spans="1:31" x14ac:dyDescent="0.25">
      <c r="A5143">
        <v>2084030</v>
      </c>
      <c r="B5143">
        <v>1</v>
      </c>
      <c r="C5143" t="s">
        <v>80</v>
      </c>
      <c r="D5143" t="s">
        <v>104</v>
      </c>
      <c r="E5143" t="s">
        <v>177</v>
      </c>
      <c r="F5143" t="s">
        <v>14873</v>
      </c>
      <c r="G5143" t="s">
        <v>183</v>
      </c>
      <c r="H5143" t="s">
        <v>143</v>
      </c>
      <c r="I5143" t="s">
        <v>135</v>
      </c>
      <c r="J5143" t="s">
        <v>136</v>
      </c>
      <c r="K5143" t="s">
        <v>137</v>
      </c>
      <c r="L5143" t="s">
        <v>14874</v>
      </c>
      <c r="M5143" t="s">
        <v>14875</v>
      </c>
      <c r="N5143">
        <v>2.2852777770000001</v>
      </c>
      <c r="O5143">
        <v>0</v>
      </c>
      <c r="P5143">
        <v>5</v>
      </c>
      <c r="Q5143">
        <v>0</v>
      </c>
      <c r="R5143">
        <v>0</v>
      </c>
      <c r="S5143">
        <v>0</v>
      </c>
      <c r="T5143">
        <v>0</v>
      </c>
      <c r="U5143">
        <v>0</v>
      </c>
      <c r="V5143">
        <v>0</v>
      </c>
      <c r="W5143">
        <v>0</v>
      </c>
      <c r="X5143">
        <v>2.8372910425187547</v>
      </c>
      <c r="Y5143">
        <v>0</v>
      </c>
      <c r="Z5143">
        <v>0</v>
      </c>
      <c r="AA5143">
        <v>0</v>
      </c>
      <c r="AB5143">
        <v>0</v>
      </c>
      <c r="AC5143">
        <v>0</v>
      </c>
      <c r="AD5143">
        <v>0</v>
      </c>
      <c r="AE5143">
        <v>2.8372910425187547</v>
      </c>
    </row>
    <row r="5144" spans="1:31" x14ac:dyDescent="0.25">
      <c r="A5144">
        <v>2073445</v>
      </c>
      <c r="B5144">
        <v>1</v>
      </c>
      <c r="C5144" t="s">
        <v>80</v>
      </c>
      <c r="D5144" t="s">
        <v>105</v>
      </c>
      <c r="E5144" t="s">
        <v>146</v>
      </c>
      <c r="F5144" t="s">
        <v>14876</v>
      </c>
      <c r="G5144" t="s">
        <v>133</v>
      </c>
      <c r="H5144" t="s">
        <v>134</v>
      </c>
      <c r="I5144" t="s">
        <v>135</v>
      </c>
      <c r="J5144" t="s">
        <v>136</v>
      </c>
      <c r="K5144" t="s">
        <v>137</v>
      </c>
      <c r="L5144" t="s">
        <v>14877</v>
      </c>
      <c r="M5144" t="s">
        <v>14878</v>
      </c>
      <c r="N5144">
        <v>0.215</v>
      </c>
      <c r="O5144">
        <v>1</v>
      </c>
      <c r="P5144">
        <v>4030</v>
      </c>
      <c r="Q5144">
        <v>0</v>
      </c>
      <c r="R5144">
        <v>27</v>
      </c>
      <c r="S5144">
        <v>6</v>
      </c>
      <c r="T5144">
        <v>474</v>
      </c>
      <c r="U5144">
        <v>3</v>
      </c>
      <c r="V5144">
        <v>0</v>
      </c>
      <c r="W5144">
        <v>2.3037162267050548</v>
      </c>
      <c r="X5144">
        <v>186.04481887749742</v>
      </c>
      <c r="Y5144">
        <v>0</v>
      </c>
      <c r="Z5144">
        <v>2.1452452757297098</v>
      </c>
      <c r="AA5144">
        <v>19.49098602666875</v>
      </c>
      <c r="AB5144">
        <v>97.943928776275854</v>
      </c>
      <c r="AC5144">
        <v>75.774624259945966</v>
      </c>
      <c r="AD5144">
        <v>0</v>
      </c>
      <c r="AE5144">
        <v>383.70331944282282</v>
      </c>
    </row>
    <row r="5145" spans="1:31" x14ac:dyDescent="0.25">
      <c r="A5145">
        <v>2083873</v>
      </c>
      <c r="B5145">
        <v>1</v>
      </c>
      <c r="C5145" t="s">
        <v>80</v>
      </c>
      <c r="D5145" t="s">
        <v>98</v>
      </c>
      <c r="E5145" t="s">
        <v>146</v>
      </c>
      <c r="F5145" t="s">
        <v>14879</v>
      </c>
      <c r="G5145" t="s">
        <v>133</v>
      </c>
      <c r="H5145" t="s">
        <v>134</v>
      </c>
      <c r="I5145" t="s">
        <v>135</v>
      </c>
      <c r="J5145" t="s">
        <v>136</v>
      </c>
      <c r="K5145" t="s">
        <v>137</v>
      </c>
      <c r="L5145" t="s">
        <v>14880</v>
      </c>
      <c r="M5145" t="s">
        <v>14881</v>
      </c>
      <c r="N5145">
        <v>1.5825</v>
      </c>
      <c r="O5145">
        <v>0</v>
      </c>
      <c r="P5145">
        <v>357</v>
      </c>
      <c r="Q5145">
        <v>0</v>
      </c>
      <c r="R5145">
        <v>26</v>
      </c>
      <c r="S5145">
        <v>0</v>
      </c>
      <c r="T5145">
        <v>47</v>
      </c>
      <c r="U5145">
        <v>0</v>
      </c>
      <c r="V5145">
        <v>0</v>
      </c>
      <c r="W5145">
        <v>0</v>
      </c>
      <c r="X5145">
        <v>161.50767485509957</v>
      </c>
      <c r="Y5145">
        <v>0</v>
      </c>
      <c r="Z5145">
        <v>179.11941405849595</v>
      </c>
      <c r="AA5145">
        <v>0</v>
      </c>
      <c r="AB5145">
        <v>103.85396862520309</v>
      </c>
      <c r="AC5145">
        <v>0</v>
      </c>
      <c r="AD5145">
        <v>0</v>
      </c>
      <c r="AE5145">
        <v>444.48105753879861</v>
      </c>
    </row>
    <row r="5146" spans="1:31" x14ac:dyDescent="0.25">
      <c r="A5146">
        <v>2073053</v>
      </c>
      <c r="B5146">
        <v>1</v>
      </c>
      <c r="C5146" t="s">
        <v>81</v>
      </c>
      <c r="D5146" t="s">
        <v>112</v>
      </c>
      <c r="E5146" t="s">
        <v>177</v>
      </c>
      <c r="F5146" t="s">
        <v>14882</v>
      </c>
      <c r="G5146" t="s">
        <v>183</v>
      </c>
      <c r="H5146" t="s">
        <v>143</v>
      </c>
      <c r="I5146" t="s">
        <v>135</v>
      </c>
      <c r="J5146" t="s">
        <v>136</v>
      </c>
      <c r="K5146" t="s">
        <v>137</v>
      </c>
      <c r="L5146" t="s">
        <v>14883</v>
      </c>
      <c r="M5146" t="s">
        <v>14884</v>
      </c>
      <c r="N5146">
        <v>1.447777777</v>
      </c>
      <c r="O5146">
        <v>0</v>
      </c>
      <c r="P5146">
        <v>2</v>
      </c>
      <c r="Q5146">
        <v>0</v>
      </c>
      <c r="R5146">
        <v>1</v>
      </c>
      <c r="S5146">
        <v>0</v>
      </c>
      <c r="T5146">
        <v>0</v>
      </c>
      <c r="U5146">
        <v>0</v>
      </c>
      <c r="V5146">
        <v>0</v>
      </c>
      <c r="W5146">
        <v>0</v>
      </c>
      <c r="X5146">
        <v>0.24926968669125166</v>
      </c>
      <c r="Y5146">
        <v>0</v>
      </c>
      <c r="Z5146">
        <v>0.13141240100095836</v>
      </c>
      <c r="AA5146">
        <v>0</v>
      </c>
      <c r="AB5146">
        <v>0</v>
      </c>
      <c r="AC5146">
        <v>0</v>
      </c>
      <c r="AD5146">
        <v>0</v>
      </c>
      <c r="AE5146">
        <v>0.38068208769221001</v>
      </c>
    </row>
    <row r="5147" spans="1:31" x14ac:dyDescent="0.25">
      <c r="A5147">
        <v>2073199</v>
      </c>
      <c r="B5147">
        <v>1</v>
      </c>
      <c r="C5147" t="s">
        <v>80</v>
      </c>
      <c r="D5147" t="s">
        <v>104</v>
      </c>
      <c r="E5147" t="s">
        <v>169</v>
      </c>
      <c r="F5147" t="s">
        <v>14885</v>
      </c>
      <c r="G5147" t="s">
        <v>154</v>
      </c>
      <c r="H5147" t="s">
        <v>134</v>
      </c>
      <c r="I5147" t="s">
        <v>135</v>
      </c>
      <c r="J5147" t="s">
        <v>136</v>
      </c>
      <c r="K5147" t="s">
        <v>155</v>
      </c>
      <c r="L5147" t="s">
        <v>14886</v>
      </c>
      <c r="M5147" t="s">
        <v>14887</v>
      </c>
      <c r="N5147">
        <v>7.2911322219999999</v>
      </c>
      <c r="O5147">
        <v>0</v>
      </c>
      <c r="P5147">
        <v>8</v>
      </c>
      <c r="Q5147">
        <v>0</v>
      </c>
      <c r="R5147">
        <v>4</v>
      </c>
      <c r="S5147">
        <v>0</v>
      </c>
      <c r="T5147">
        <v>0</v>
      </c>
      <c r="U5147">
        <v>0</v>
      </c>
      <c r="V5147">
        <v>0</v>
      </c>
      <c r="W5147">
        <v>0</v>
      </c>
      <c r="X5147">
        <v>6.2649972821781938</v>
      </c>
      <c r="Y5147">
        <v>0</v>
      </c>
      <c r="Z5147">
        <v>2.6781657448260177</v>
      </c>
      <c r="AA5147">
        <v>0</v>
      </c>
      <c r="AB5147">
        <v>0</v>
      </c>
      <c r="AC5147">
        <v>0</v>
      </c>
      <c r="AD5147">
        <v>0</v>
      </c>
      <c r="AE5147">
        <v>8.9431630270042106</v>
      </c>
    </row>
    <row r="5148" spans="1:31" x14ac:dyDescent="0.25">
      <c r="A5148">
        <v>2073176</v>
      </c>
      <c r="B5148">
        <v>1</v>
      </c>
      <c r="C5148" t="s">
        <v>80</v>
      </c>
      <c r="D5148" t="s">
        <v>98</v>
      </c>
      <c r="E5148" t="s">
        <v>177</v>
      </c>
      <c r="F5148" t="s">
        <v>14888</v>
      </c>
      <c r="G5148" t="s">
        <v>183</v>
      </c>
      <c r="H5148" t="s">
        <v>143</v>
      </c>
      <c r="I5148" t="s">
        <v>135</v>
      </c>
      <c r="J5148" t="s">
        <v>136</v>
      </c>
      <c r="K5148" t="s">
        <v>137</v>
      </c>
      <c r="L5148" t="s">
        <v>14889</v>
      </c>
      <c r="M5148" t="s">
        <v>14890</v>
      </c>
      <c r="N5148">
        <v>1.4427777770000001</v>
      </c>
      <c r="O5148">
        <v>0</v>
      </c>
      <c r="P5148">
        <v>1</v>
      </c>
      <c r="Q5148">
        <v>0</v>
      </c>
      <c r="R5148">
        <v>0</v>
      </c>
      <c r="S5148">
        <v>0</v>
      </c>
      <c r="T5148">
        <v>0</v>
      </c>
      <c r="U5148">
        <v>0</v>
      </c>
      <c r="V5148">
        <v>0</v>
      </c>
      <c r="W5148">
        <v>0</v>
      </c>
      <c r="X5148">
        <v>0.38128490897280448</v>
      </c>
      <c r="Y5148">
        <v>0</v>
      </c>
      <c r="Z5148">
        <v>0</v>
      </c>
      <c r="AA5148">
        <v>0</v>
      </c>
      <c r="AB5148">
        <v>0</v>
      </c>
      <c r="AC5148">
        <v>0</v>
      </c>
      <c r="AD5148">
        <v>0</v>
      </c>
      <c r="AE5148">
        <v>0.38128490897280448</v>
      </c>
    </row>
    <row r="5149" spans="1:31" x14ac:dyDescent="0.25">
      <c r="A5149">
        <v>2084153</v>
      </c>
      <c r="B5149">
        <v>1</v>
      </c>
      <c r="C5149" t="s">
        <v>80</v>
      </c>
      <c r="D5149" t="s">
        <v>97</v>
      </c>
      <c r="E5149" t="s">
        <v>169</v>
      </c>
      <c r="F5149" t="s">
        <v>14891</v>
      </c>
      <c r="G5149" t="s">
        <v>171</v>
      </c>
      <c r="H5149" t="s">
        <v>134</v>
      </c>
      <c r="I5149" t="s">
        <v>135</v>
      </c>
      <c r="J5149" t="s">
        <v>136</v>
      </c>
      <c r="K5149" t="s">
        <v>137</v>
      </c>
      <c r="L5149" t="s">
        <v>14892</v>
      </c>
      <c r="M5149" t="s">
        <v>14893</v>
      </c>
      <c r="N5149">
        <v>8.4802777769999995</v>
      </c>
      <c r="O5149">
        <v>0</v>
      </c>
      <c r="P5149">
        <v>91</v>
      </c>
      <c r="Q5149">
        <v>0</v>
      </c>
      <c r="R5149">
        <v>19</v>
      </c>
      <c r="S5149">
        <v>0</v>
      </c>
      <c r="T5149">
        <v>15</v>
      </c>
      <c r="U5149">
        <v>0</v>
      </c>
      <c r="V5149">
        <v>0</v>
      </c>
      <c r="W5149">
        <v>0</v>
      </c>
      <c r="X5149">
        <v>206.63446459952226</v>
      </c>
      <c r="Y5149">
        <v>0</v>
      </c>
      <c r="Z5149">
        <v>68.088315494615273</v>
      </c>
      <c r="AA5149">
        <v>0</v>
      </c>
      <c r="AB5149">
        <v>25.485943150322903</v>
      </c>
      <c r="AC5149">
        <v>0</v>
      </c>
      <c r="AD5149">
        <v>0</v>
      </c>
      <c r="AE5149">
        <v>300.20872324446043</v>
      </c>
    </row>
    <row r="5150" spans="1:31" x14ac:dyDescent="0.25">
      <c r="A5150">
        <v>2084291</v>
      </c>
      <c r="B5150">
        <v>1</v>
      </c>
      <c r="C5150" t="s">
        <v>81</v>
      </c>
      <c r="D5150" t="s">
        <v>113</v>
      </c>
      <c r="E5150" t="s">
        <v>140</v>
      </c>
      <c r="F5150" t="s">
        <v>14894</v>
      </c>
      <c r="G5150" t="s">
        <v>142</v>
      </c>
      <c r="H5150" t="s">
        <v>143</v>
      </c>
      <c r="I5150" t="s">
        <v>135</v>
      </c>
      <c r="J5150" t="s">
        <v>136</v>
      </c>
      <c r="K5150" t="s">
        <v>137</v>
      </c>
      <c r="L5150" t="s">
        <v>14895</v>
      </c>
      <c r="M5150" t="s">
        <v>14896</v>
      </c>
      <c r="N5150">
        <v>0.91444444400000002</v>
      </c>
      <c r="O5150">
        <v>0</v>
      </c>
      <c r="P5150">
        <v>17</v>
      </c>
      <c r="Q5150">
        <v>0</v>
      </c>
      <c r="R5150">
        <v>5</v>
      </c>
      <c r="S5150">
        <v>0</v>
      </c>
      <c r="T5150">
        <v>0</v>
      </c>
      <c r="U5150">
        <v>0</v>
      </c>
      <c r="V5150">
        <v>0</v>
      </c>
      <c r="W5150">
        <v>0</v>
      </c>
      <c r="X5150">
        <v>2.1396912131694821</v>
      </c>
      <c r="Y5150">
        <v>0</v>
      </c>
      <c r="Z5150">
        <v>1.22777420687328</v>
      </c>
      <c r="AA5150">
        <v>0</v>
      </c>
      <c r="AB5150">
        <v>0</v>
      </c>
      <c r="AC5150">
        <v>0</v>
      </c>
      <c r="AD5150">
        <v>0</v>
      </c>
      <c r="AE5150">
        <v>3.3674654200427621</v>
      </c>
    </row>
    <row r="5151" spans="1:31" x14ac:dyDescent="0.25">
      <c r="A5151">
        <v>2084053</v>
      </c>
      <c r="B5151">
        <v>1</v>
      </c>
      <c r="C5151" t="s">
        <v>81</v>
      </c>
      <c r="D5151" t="s">
        <v>128</v>
      </c>
      <c r="E5151" t="s">
        <v>177</v>
      </c>
      <c r="F5151" t="s">
        <v>14897</v>
      </c>
      <c r="G5151" t="s">
        <v>196</v>
      </c>
      <c r="H5151" t="s">
        <v>143</v>
      </c>
      <c r="I5151" t="s">
        <v>135</v>
      </c>
      <c r="J5151" t="s">
        <v>136</v>
      </c>
      <c r="K5151" t="s">
        <v>137</v>
      </c>
      <c r="L5151" t="s">
        <v>14898</v>
      </c>
      <c r="M5151" t="s">
        <v>14899</v>
      </c>
      <c r="N5151">
        <v>2.4874999999999998</v>
      </c>
      <c r="O5151">
        <v>0</v>
      </c>
      <c r="P5151">
        <v>3</v>
      </c>
      <c r="Q5151">
        <v>0</v>
      </c>
      <c r="R5151">
        <v>0</v>
      </c>
      <c r="S5151">
        <v>0</v>
      </c>
      <c r="T5151">
        <v>0</v>
      </c>
      <c r="U5151">
        <v>0</v>
      </c>
      <c r="V5151">
        <v>0</v>
      </c>
      <c r="W5151">
        <v>0</v>
      </c>
      <c r="X5151">
        <v>1.8134536021667</v>
      </c>
      <c r="Y5151">
        <v>0</v>
      </c>
      <c r="Z5151">
        <v>0</v>
      </c>
      <c r="AA5151">
        <v>0</v>
      </c>
      <c r="AB5151">
        <v>0</v>
      </c>
      <c r="AC5151">
        <v>0</v>
      </c>
      <c r="AD5151">
        <v>0</v>
      </c>
      <c r="AE5151">
        <v>1.8134536021667</v>
      </c>
    </row>
    <row r="5152" spans="1:31" x14ac:dyDescent="0.25">
      <c r="A5152">
        <v>2073422</v>
      </c>
      <c r="B5152">
        <v>1</v>
      </c>
      <c r="C5152" t="s">
        <v>81</v>
      </c>
      <c r="D5152" t="s">
        <v>125</v>
      </c>
      <c r="E5152" t="s">
        <v>177</v>
      </c>
      <c r="F5152" t="s">
        <v>14900</v>
      </c>
      <c r="G5152" t="s">
        <v>183</v>
      </c>
      <c r="H5152" t="s">
        <v>143</v>
      </c>
      <c r="I5152" t="s">
        <v>135</v>
      </c>
      <c r="J5152" t="s">
        <v>136</v>
      </c>
      <c r="K5152" t="s">
        <v>137</v>
      </c>
      <c r="L5152" t="s">
        <v>14901</v>
      </c>
      <c r="M5152" t="s">
        <v>14902</v>
      </c>
      <c r="N5152">
        <v>0.88777777700000005</v>
      </c>
      <c r="O5152">
        <v>0</v>
      </c>
      <c r="P5152">
        <v>1</v>
      </c>
      <c r="Q5152">
        <v>0</v>
      </c>
      <c r="R5152">
        <v>0</v>
      </c>
      <c r="S5152">
        <v>0</v>
      </c>
      <c r="T5152">
        <v>0</v>
      </c>
      <c r="U5152">
        <v>0</v>
      </c>
      <c r="V5152">
        <v>0</v>
      </c>
      <c r="W5152">
        <v>0</v>
      </c>
      <c r="X5152">
        <v>0.14111044667137501</v>
      </c>
      <c r="Y5152">
        <v>0</v>
      </c>
      <c r="Z5152">
        <v>0</v>
      </c>
      <c r="AA5152">
        <v>0</v>
      </c>
      <c r="AB5152">
        <v>0</v>
      </c>
      <c r="AC5152">
        <v>0</v>
      </c>
      <c r="AD5152">
        <v>0</v>
      </c>
      <c r="AE5152">
        <v>0.14111044667137501</v>
      </c>
    </row>
    <row r="5153" spans="1:31" x14ac:dyDescent="0.25">
      <c r="A5153">
        <v>2084145</v>
      </c>
      <c r="B5153">
        <v>1</v>
      </c>
      <c r="C5153" t="s">
        <v>80</v>
      </c>
      <c r="D5153" t="s">
        <v>82</v>
      </c>
      <c r="E5153" t="s">
        <v>146</v>
      </c>
      <c r="F5153" t="s">
        <v>14903</v>
      </c>
      <c r="G5153" t="s">
        <v>133</v>
      </c>
      <c r="H5153" t="s">
        <v>134</v>
      </c>
      <c r="I5153" t="s">
        <v>135</v>
      </c>
      <c r="J5153" t="s">
        <v>136</v>
      </c>
      <c r="K5153" t="s">
        <v>137</v>
      </c>
      <c r="L5153" t="s">
        <v>14904</v>
      </c>
      <c r="M5153" t="s">
        <v>14905</v>
      </c>
      <c r="N5153">
        <v>1.054166666</v>
      </c>
      <c r="O5153">
        <v>0</v>
      </c>
      <c r="P5153">
        <v>2757</v>
      </c>
      <c r="Q5153">
        <v>0</v>
      </c>
      <c r="R5153">
        <v>0</v>
      </c>
      <c r="S5153">
        <v>1</v>
      </c>
      <c r="T5153">
        <v>167</v>
      </c>
      <c r="U5153">
        <v>0</v>
      </c>
      <c r="V5153">
        <v>0</v>
      </c>
      <c r="W5153">
        <v>0</v>
      </c>
      <c r="X5153">
        <v>737.08786698094809</v>
      </c>
      <c r="Y5153">
        <v>0</v>
      </c>
      <c r="Z5153">
        <v>0</v>
      </c>
      <c r="AA5153">
        <v>76.902312473546445</v>
      </c>
      <c r="AB5153">
        <v>123.29483111494858</v>
      </c>
      <c r="AC5153">
        <v>0</v>
      </c>
      <c r="AD5153">
        <v>0</v>
      </c>
      <c r="AE5153">
        <v>937.2850105694431</v>
      </c>
    </row>
    <row r="5154" spans="1:31" x14ac:dyDescent="0.25">
      <c r="A5154">
        <v>2073130</v>
      </c>
      <c r="B5154">
        <v>1</v>
      </c>
      <c r="C5154" t="s">
        <v>81</v>
      </c>
      <c r="D5154" t="s">
        <v>117</v>
      </c>
      <c r="E5154" t="s">
        <v>177</v>
      </c>
      <c r="F5154" t="s">
        <v>14906</v>
      </c>
      <c r="G5154" t="s">
        <v>183</v>
      </c>
      <c r="H5154" t="s">
        <v>143</v>
      </c>
      <c r="I5154" t="s">
        <v>135</v>
      </c>
      <c r="J5154" t="s">
        <v>136</v>
      </c>
      <c r="K5154" t="s">
        <v>137</v>
      </c>
      <c r="L5154" t="s">
        <v>14907</v>
      </c>
      <c r="M5154" t="s">
        <v>14908</v>
      </c>
      <c r="N5154">
        <v>0.84555555500000001</v>
      </c>
      <c r="O5154">
        <v>0</v>
      </c>
      <c r="P5154">
        <v>1</v>
      </c>
      <c r="Q5154">
        <v>0</v>
      </c>
      <c r="R5154">
        <v>0</v>
      </c>
      <c r="S5154">
        <v>0</v>
      </c>
      <c r="T5154">
        <v>0</v>
      </c>
      <c r="U5154">
        <v>0</v>
      </c>
      <c r="V5154">
        <v>0</v>
      </c>
      <c r="W5154">
        <v>0</v>
      </c>
      <c r="X5154">
        <v>0.19517736256432114</v>
      </c>
      <c r="Y5154">
        <v>0</v>
      </c>
      <c r="Z5154">
        <v>0</v>
      </c>
      <c r="AA5154">
        <v>0</v>
      </c>
      <c r="AB5154">
        <v>0</v>
      </c>
      <c r="AC5154">
        <v>0</v>
      </c>
      <c r="AD5154">
        <v>0</v>
      </c>
      <c r="AE5154">
        <v>0.19517736256432114</v>
      </c>
    </row>
    <row r="5155" spans="1:31" x14ac:dyDescent="0.25">
      <c r="A5155">
        <v>2084245</v>
      </c>
      <c r="B5155">
        <v>1</v>
      </c>
      <c r="C5155" t="s">
        <v>80</v>
      </c>
      <c r="D5155" t="s">
        <v>103</v>
      </c>
      <c r="E5155" t="s">
        <v>177</v>
      </c>
      <c r="F5155" t="s">
        <v>14909</v>
      </c>
      <c r="G5155" t="s">
        <v>183</v>
      </c>
      <c r="H5155" t="s">
        <v>143</v>
      </c>
      <c r="I5155" t="s">
        <v>135</v>
      </c>
      <c r="J5155" t="s">
        <v>136</v>
      </c>
      <c r="K5155" t="s">
        <v>137</v>
      </c>
      <c r="L5155" t="s">
        <v>14910</v>
      </c>
      <c r="M5155" t="s">
        <v>14911</v>
      </c>
      <c r="N5155">
        <v>6.0555555549999998</v>
      </c>
      <c r="O5155">
        <v>0</v>
      </c>
      <c r="P5155">
        <v>1</v>
      </c>
      <c r="Q5155">
        <v>0</v>
      </c>
      <c r="R5155">
        <v>0</v>
      </c>
      <c r="S5155">
        <v>0</v>
      </c>
      <c r="T5155">
        <v>0</v>
      </c>
      <c r="U5155">
        <v>0</v>
      </c>
      <c r="V5155">
        <v>0</v>
      </c>
      <c r="W5155">
        <v>0</v>
      </c>
      <c r="X5155">
        <v>1.6523742739945066</v>
      </c>
      <c r="Y5155">
        <v>0</v>
      </c>
      <c r="Z5155">
        <v>0</v>
      </c>
      <c r="AA5155">
        <v>0</v>
      </c>
      <c r="AB5155">
        <v>0</v>
      </c>
      <c r="AC5155">
        <v>0</v>
      </c>
      <c r="AD5155">
        <v>0</v>
      </c>
      <c r="AE5155">
        <v>1.6523742739945066</v>
      </c>
    </row>
    <row r="5156" spans="1:31" x14ac:dyDescent="0.25">
      <c r="A5156">
        <v>2073568</v>
      </c>
      <c r="B5156">
        <v>1</v>
      </c>
      <c r="C5156" t="s">
        <v>80</v>
      </c>
      <c r="D5156" t="s">
        <v>88</v>
      </c>
      <c r="E5156" t="s">
        <v>131</v>
      </c>
      <c r="F5156" t="s">
        <v>14912</v>
      </c>
      <c r="G5156" t="s">
        <v>133</v>
      </c>
      <c r="H5156" t="s">
        <v>134</v>
      </c>
      <c r="I5156" t="s">
        <v>135</v>
      </c>
      <c r="J5156" t="s">
        <v>136</v>
      </c>
      <c r="K5156" t="s">
        <v>137</v>
      </c>
      <c r="L5156" t="s">
        <v>14913</v>
      </c>
      <c r="M5156" t="s">
        <v>14914</v>
      </c>
      <c r="N5156">
        <v>2.360833333</v>
      </c>
      <c r="O5156">
        <v>0</v>
      </c>
      <c r="P5156">
        <v>618</v>
      </c>
      <c r="Q5156">
        <v>0</v>
      </c>
      <c r="R5156">
        <v>0</v>
      </c>
      <c r="S5156">
        <v>1</v>
      </c>
      <c r="T5156">
        <v>97</v>
      </c>
      <c r="U5156">
        <v>0</v>
      </c>
      <c r="V5156">
        <v>0</v>
      </c>
      <c r="W5156">
        <v>0</v>
      </c>
      <c r="X5156">
        <v>433.885952352245</v>
      </c>
      <c r="Y5156">
        <v>0</v>
      </c>
      <c r="Z5156">
        <v>0</v>
      </c>
      <c r="AA5156">
        <v>249.55872695670573</v>
      </c>
      <c r="AB5156">
        <v>213.27975113929188</v>
      </c>
      <c r="AC5156">
        <v>0</v>
      </c>
      <c r="AD5156">
        <v>0</v>
      </c>
      <c r="AE5156">
        <v>896.72443044824263</v>
      </c>
    </row>
    <row r="5157" spans="1:31" x14ac:dyDescent="0.25">
      <c r="A5157">
        <v>2083715</v>
      </c>
      <c r="B5157">
        <v>1</v>
      </c>
      <c r="C5157" t="s">
        <v>81</v>
      </c>
      <c r="D5157" t="s">
        <v>112</v>
      </c>
      <c r="E5157" t="s">
        <v>158</v>
      </c>
      <c r="F5157" t="s">
        <v>14915</v>
      </c>
      <c r="G5157" t="s">
        <v>160</v>
      </c>
      <c r="H5157" t="s">
        <v>143</v>
      </c>
      <c r="I5157" t="s">
        <v>135</v>
      </c>
      <c r="J5157" t="s">
        <v>136</v>
      </c>
      <c r="K5157" t="s">
        <v>137</v>
      </c>
      <c r="L5157" t="s">
        <v>14916</v>
      </c>
      <c r="M5157" t="s">
        <v>14917</v>
      </c>
      <c r="N5157">
        <v>0.9425</v>
      </c>
      <c r="O5157">
        <v>0</v>
      </c>
      <c r="P5157">
        <v>47</v>
      </c>
      <c r="Q5157">
        <v>0</v>
      </c>
      <c r="R5157">
        <v>0</v>
      </c>
      <c r="S5157">
        <v>0</v>
      </c>
      <c r="T5157">
        <v>4</v>
      </c>
      <c r="U5157">
        <v>0</v>
      </c>
      <c r="V5157">
        <v>0</v>
      </c>
      <c r="W5157">
        <v>0</v>
      </c>
      <c r="X5157">
        <v>7.860659877247083</v>
      </c>
      <c r="Y5157">
        <v>0</v>
      </c>
      <c r="Z5157">
        <v>0</v>
      </c>
      <c r="AA5157">
        <v>0</v>
      </c>
      <c r="AB5157">
        <v>0.42079962746707089</v>
      </c>
      <c r="AC5157">
        <v>0</v>
      </c>
      <c r="AD5157">
        <v>0</v>
      </c>
      <c r="AE5157">
        <v>8.281459504714153</v>
      </c>
    </row>
    <row r="5158" spans="1:31" x14ac:dyDescent="0.25">
      <c r="A5158">
        <v>2084268</v>
      </c>
      <c r="B5158">
        <v>1</v>
      </c>
      <c r="C5158" t="s">
        <v>81</v>
      </c>
      <c r="D5158" t="s">
        <v>114</v>
      </c>
      <c r="E5158" t="s">
        <v>169</v>
      </c>
      <c r="F5158" t="s">
        <v>14918</v>
      </c>
      <c r="G5158" t="s">
        <v>133</v>
      </c>
      <c r="H5158" t="s">
        <v>134</v>
      </c>
      <c r="I5158" t="s">
        <v>135</v>
      </c>
      <c r="J5158" t="s">
        <v>136</v>
      </c>
      <c r="K5158" t="s">
        <v>137</v>
      </c>
      <c r="L5158" t="s">
        <v>14919</v>
      </c>
      <c r="M5158" t="s">
        <v>14920</v>
      </c>
      <c r="N5158">
        <v>0.52861111100000002</v>
      </c>
      <c r="O5158">
        <v>0</v>
      </c>
      <c r="P5158">
        <v>67</v>
      </c>
      <c r="Q5158">
        <v>0</v>
      </c>
      <c r="R5158">
        <v>23</v>
      </c>
      <c r="S5158">
        <v>0</v>
      </c>
      <c r="T5158">
        <v>2</v>
      </c>
      <c r="U5158">
        <v>0</v>
      </c>
      <c r="V5158">
        <v>0</v>
      </c>
      <c r="W5158">
        <v>0</v>
      </c>
      <c r="X5158">
        <v>4.0127755606248998</v>
      </c>
      <c r="Y5158">
        <v>0</v>
      </c>
      <c r="Z5158">
        <v>2.7474880965849429</v>
      </c>
      <c r="AA5158">
        <v>0</v>
      </c>
      <c r="AB5158">
        <v>0.7774224263606182</v>
      </c>
      <c r="AC5158">
        <v>0</v>
      </c>
      <c r="AD5158">
        <v>0</v>
      </c>
      <c r="AE5158">
        <v>7.5376860835704607</v>
      </c>
    </row>
    <row r="5159" spans="1:31" x14ac:dyDescent="0.25">
      <c r="A5159">
        <v>2083592</v>
      </c>
      <c r="B5159">
        <v>1</v>
      </c>
      <c r="C5159" t="s">
        <v>80</v>
      </c>
      <c r="D5159" t="s">
        <v>97</v>
      </c>
      <c r="E5159" t="s">
        <v>295</v>
      </c>
      <c r="F5159" t="s">
        <v>14921</v>
      </c>
      <c r="G5159" t="s">
        <v>133</v>
      </c>
      <c r="H5159" t="s">
        <v>134</v>
      </c>
      <c r="I5159" t="s">
        <v>135</v>
      </c>
      <c r="J5159" t="s">
        <v>136</v>
      </c>
      <c r="K5159" t="s">
        <v>137</v>
      </c>
      <c r="L5159" t="s">
        <v>14922</v>
      </c>
      <c r="M5159" t="s">
        <v>14923</v>
      </c>
      <c r="N5159">
        <v>0.120995277</v>
      </c>
      <c r="O5159">
        <v>11</v>
      </c>
      <c r="P5159">
        <v>1004</v>
      </c>
      <c r="Q5159">
        <v>16</v>
      </c>
      <c r="R5159">
        <v>381</v>
      </c>
      <c r="S5159">
        <v>27</v>
      </c>
      <c r="T5159">
        <v>212</v>
      </c>
      <c r="U5159">
        <v>4</v>
      </c>
      <c r="V5159">
        <v>0</v>
      </c>
      <c r="W5159">
        <v>51.551218521310112</v>
      </c>
      <c r="X5159">
        <v>44.115445028391953</v>
      </c>
      <c r="Y5159">
        <v>11.769187562045127</v>
      </c>
      <c r="Z5159">
        <v>21.694868841665215</v>
      </c>
      <c r="AA5159">
        <v>19.15574981850493</v>
      </c>
      <c r="AB5159">
        <v>35.500495318928465</v>
      </c>
      <c r="AC5159">
        <v>5.9291232779117085</v>
      </c>
      <c r="AD5159">
        <v>0</v>
      </c>
      <c r="AE5159">
        <v>189.71608836875751</v>
      </c>
    </row>
    <row r="5160" spans="1:31" x14ac:dyDescent="0.25">
      <c r="A5160">
        <v>2083770</v>
      </c>
      <c r="B5160">
        <v>1</v>
      </c>
      <c r="C5160" t="s">
        <v>80</v>
      </c>
      <c r="D5160" t="s">
        <v>105</v>
      </c>
      <c r="E5160" t="s">
        <v>169</v>
      </c>
      <c r="F5160" t="s">
        <v>14924</v>
      </c>
      <c r="G5160" t="s">
        <v>171</v>
      </c>
      <c r="H5160" t="s">
        <v>134</v>
      </c>
      <c r="I5160" t="s">
        <v>135</v>
      </c>
      <c r="J5160" t="s">
        <v>136</v>
      </c>
      <c r="K5160" t="s">
        <v>137</v>
      </c>
      <c r="L5160" t="s">
        <v>14925</v>
      </c>
      <c r="M5160" t="s">
        <v>14926</v>
      </c>
      <c r="N5160">
        <v>7.8761111110000002</v>
      </c>
      <c r="O5160">
        <v>0</v>
      </c>
      <c r="P5160">
        <v>0</v>
      </c>
      <c r="Q5160">
        <v>0</v>
      </c>
      <c r="R5160">
        <v>0</v>
      </c>
      <c r="S5160">
        <v>1</v>
      </c>
      <c r="T5160">
        <v>0</v>
      </c>
      <c r="U5160">
        <v>1</v>
      </c>
      <c r="V5160">
        <v>0</v>
      </c>
      <c r="W5160">
        <v>0</v>
      </c>
      <c r="X5160">
        <v>0</v>
      </c>
      <c r="Y5160">
        <v>0</v>
      </c>
      <c r="Z5160">
        <v>0</v>
      </c>
      <c r="AA5160">
        <v>24.645758728386028</v>
      </c>
      <c r="AB5160">
        <v>0</v>
      </c>
      <c r="AC5160">
        <v>131.39670575546461</v>
      </c>
      <c r="AD5160">
        <v>0</v>
      </c>
      <c r="AE5160">
        <v>156.04246448385064</v>
      </c>
    </row>
    <row r="5161" spans="1:31" x14ac:dyDescent="0.25">
      <c r="A5161">
        <v>2073299</v>
      </c>
      <c r="B5161">
        <v>1</v>
      </c>
      <c r="C5161" t="s">
        <v>80</v>
      </c>
      <c r="D5161" t="s">
        <v>96</v>
      </c>
      <c r="E5161" t="s">
        <v>505</v>
      </c>
      <c r="F5161" t="s">
        <v>14927</v>
      </c>
      <c r="G5161" t="s">
        <v>385</v>
      </c>
      <c r="H5161" t="s">
        <v>143</v>
      </c>
      <c r="I5161" t="s">
        <v>135</v>
      </c>
      <c r="J5161" t="s">
        <v>136</v>
      </c>
      <c r="K5161" t="s">
        <v>137</v>
      </c>
      <c r="L5161" t="s">
        <v>14928</v>
      </c>
      <c r="M5161" t="s">
        <v>14929</v>
      </c>
      <c r="N5161">
        <v>0.87138888800000003</v>
      </c>
      <c r="O5161">
        <v>0</v>
      </c>
      <c r="P5161">
        <v>0</v>
      </c>
      <c r="Q5161">
        <v>0</v>
      </c>
      <c r="R5161">
        <v>0</v>
      </c>
      <c r="S5161">
        <v>0</v>
      </c>
      <c r="T5161">
        <v>19</v>
      </c>
      <c r="U5161">
        <v>0</v>
      </c>
      <c r="V5161">
        <v>0</v>
      </c>
      <c r="W5161">
        <v>0</v>
      </c>
      <c r="X5161">
        <v>0</v>
      </c>
      <c r="Y5161">
        <v>0</v>
      </c>
      <c r="Z5161">
        <v>0</v>
      </c>
      <c r="AA5161">
        <v>0</v>
      </c>
      <c r="AB5161">
        <v>23.525634010804765</v>
      </c>
      <c r="AC5161">
        <v>0</v>
      </c>
      <c r="AD5161">
        <v>0</v>
      </c>
      <c r="AE5161">
        <v>23.525634010804765</v>
      </c>
    </row>
    <row r="5162" spans="1:31" x14ac:dyDescent="0.25">
      <c r="A5162">
        <v>2083784</v>
      </c>
      <c r="B5162">
        <v>1</v>
      </c>
      <c r="C5162" t="s">
        <v>80</v>
      </c>
      <c r="D5162" t="s">
        <v>100</v>
      </c>
      <c r="E5162" t="s">
        <v>131</v>
      </c>
      <c r="F5162" t="s">
        <v>14930</v>
      </c>
      <c r="G5162" t="s">
        <v>513</v>
      </c>
      <c r="H5162" t="s">
        <v>134</v>
      </c>
      <c r="I5162" t="s">
        <v>135</v>
      </c>
      <c r="J5162" t="s">
        <v>136</v>
      </c>
      <c r="K5162" t="s">
        <v>137</v>
      </c>
      <c r="L5162" t="s">
        <v>14931</v>
      </c>
      <c r="M5162" t="s">
        <v>14932</v>
      </c>
      <c r="N5162">
        <v>0.88694444400000005</v>
      </c>
      <c r="O5162">
        <v>0</v>
      </c>
      <c r="P5162">
        <v>182</v>
      </c>
      <c r="Q5162">
        <v>0</v>
      </c>
      <c r="R5162">
        <v>22</v>
      </c>
      <c r="S5162">
        <v>3</v>
      </c>
      <c r="T5162">
        <v>48</v>
      </c>
      <c r="U5162">
        <v>2</v>
      </c>
      <c r="V5162">
        <v>2</v>
      </c>
      <c r="W5162">
        <v>0</v>
      </c>
      <c r="X5162">
        <v>44.378219269142207</v>
      </c>
      <c r="Y5162">
        <v>0</v>
      </c>
      <c r="Z5162">
        <v>8.6171611198833435</v>
      </c>
      <c r="AA5162">
        <v>66.637847190765697</v>
      </c>
      <c r="AB5162">
        <v>42.560393482836055</v>
      </c>
      <c r="AC5162">
        <v>64.053450389968205</v>
      </c>
      <c r="AD5162">
        <v>101.73583568904519</v>
      </c>
      <c r="AE5162">
        <v>327.98290714164068</v>
      </c>
    </row>
    <row r="5163" spans="1:31" x14ac:dyDescent="0.25">
      <c r="A5163">
        <v>2084076</v>
      </c>
      <c r="B5163">
        <v>1</v>
      </c>
      <c r="C5163" t="s">
        <v>80</v>
      </c>
      <c r="D5163" t="s">
        <v>100</v>
      </c>
      <c r="E5163" t="s">
        <v>169</v>
      </c>
      <c r="F5163" t="s">
        <v>14933</v>
      </c>
      <c r="G5163" t="s">
        <v>171</v>
      </c>
      <c r="H5163" t="s">
        <v>134</v>
      </c>
      <c r="I5163" t="s">
        <v>135</v>
      </c>
      <c r="J5163" t="s">
        <v>136</v>
      </c>
      <c r="K5163" t="s">
        <v>137</v>
      </c>
      <c r="L5163" t="s">
        <v>14934</v>
      </c>
      <c r="M5163" t="s">
        <v>14935</v>
      </c>
      <c r="N5163">
        <v>2.312777777</v>
      </c>
      <c r="O5163">
        <v>0</v>
      </c>
      <c r="P5163">
        <v>59</v>
      </c>
      <c r="Q5163">
        <v>0</v>
      </c>
      <c r="R5163">
        <v>1</v>
      </c>
      <c r="S5163">
        <v>0</v>
      </c>
      <c r="T5163">
        <v>4</v>
      </c>
      <c r="U5163">
        <v>0</v>
      </c>
      <c r="V5163">
        <v>0</v>
      </c>
      <c r="W5163">
        <v>0</v>
      </c>
      <c r="X5163">
        <v>67.433652801686108</v>
      </c>
      <c r="Y5163">
        <v>0</v>
      </c>
      <c r="Z5163">
        <v>0</v>
      </c>
      <c r="AA5163">
        <v>0</v>
      </c>
      <c r="AB5163">
        <v>3.1920596022595582</v>
      </c>
      <c r="AC5163">
        <v>0</v>
      </c>
      <c r="AD5163">
        <v>0</v>
      </c>
      <c r="AE5163">
        <v>70.62571240394567</v>
      </c>
    </row>
    <row r="5164" spans="1:31" x14ac:dyDescent="0.25">
      <c r="A5164">
        <v>2073207</v>
      </c>
      <c r="B5164">
        <v>1</v>
      </c>
      <c r="C5164" t="s">
        <v>81</v>
      </c>
      <c r="D5164" t="s">
        <v>112</v>
      </c>
      <c r="E5164" t="s">
        <v>177</v>
      </c>
      <c r="F5164" t="s">
        <v>7606</v>
      </c>
      <c r="G5164" t="s">
        <v>183</v>
      </c>
      <c r="H5164" t="s">
        <v>143</v>
      </c>
      <c r="I5164" t="s">
        <v>135</v>
      </c>
      <c r="J5164" t="s">
        <v>136</v>
      </c>
      <c r="K5164" t="s">
        <v>137</v>
      </c>
      <c r="L5164" t="s">
        <v>14936</v>
      </c>
      <c r="M5164" t="s">
        <v>14937</v>
      </c>
      <c r="N5164">
        <v>1.766388888</v>
      </c>
      <c r="O5164">
        <v>0</v>
      </c>
      <c r="P5164">
        <v>2</v>
      </c>
      <c r="Q5164">
        <v>0</v>
      </c>
      <c r="R5164">
        <v>0</v>
      </c>
      <c r="S5164">
        <v>0</v>
      </c>
      <c r="T5164">
        <v>0</v>
      </c>
      <c r="U5164">
        <v>0</v>
      </c>
      <c r="V5164">
        <v>0</v>
      </c>
      <c r="W5164">
        <v>0</v>
      </c>
      <c r="X5164">
        <v>0.86561678650358531</v>
      </c>
      <c r="Y5164">
        <v>0</v>
      </c>
      <c r="Z5164">
        <v>0</v>
      </c>
      <c r="AA5164">
        <v>0</v>
      </c>
      <c r="AB5164">
        <v>0</v>
      </c>
      <c r="AC5164">
        <v>0</v>
      </c>
      <c r="AD5164">
        <v>0</v>
      </c>
      <c r="AE5164">
        <v>0.86561678650358531</v>
      </c>
    </row>
    <row r="5165" spans="1:31" x14ac:dyDescent="0.25">
      <c r="A5165">
        <v>2083976</v>
      </c>
      <c r="B5165">
        <v>1</v>
      </c>
      <c r="C5165" t="s">
        <v>81</v>
      </c>
      <c r="D5165" t="s">
        <v>122</v>
      </c>
      <c r="E5165" t="s">
        <v>146</v>
      </c>
      <c r="F5165" t="s">
        <v>14938</v>
      </c>
      <c r="G5165" t="s">
        <v>541</v>
      </c>
      <c r="H5165" t="s">
        <v>134</v>
      </c>
      <c r="I5165" t="s">
        <v>135</v>
      </c>
      <c r="J5165" t="s">
        <v>3</v>
      </c>
      <c r="K5165" t="s">
        <v>137</v>
      </c>
      <c r="L5165" t="s">
        <v>14939</v>
      </c>
      <c r="M5165" t="s">
        <v>14940</v>
      </c>
      <c r="N5165">
        <v>0.53749999999999998</v>
      </c>
      <c r="O5165">
        <v>0</v>
      </c>
      <c r="P5165">
        <v>17886</v>
      </c>
      <c r="Q5165">
        <v>0</v>
      </c>
      <c r="R5165">
        <v>9</v>
      </c>
      <c r="S5165">
        <v>12</v>
      </c>
      <c r="T5165">
        <v>2243</v>
      </c>
      <c r="U5165">
        <v>0</v>
      </c>
      <c r="V5165">
        <v>2</v>
      </c>
      <c r="W5165">
        <v>0</v>
      </c>
      <c r="X5165">
        <v>2331.9928512843926</v>
      </c>
      <c r="Y5165">
        <v>0</v>
      </c>
      <c r="Z5165">
        <v>0.93828198639611249</v>
      </c>
      <c r="AA5165">
        <v>174.61682038209079</v>
      </c>
      <c r="AB5165">
        <v>776.24084670755281</v>
      </c>
      <c r="AC5165">
        <v>0</v>
      </c>
      <c r="AD5165">
        <v>8.5200580731949138</v>
      </c>
      <c r="AE5165">
        <v>3292.3088584336274</v>
      </c>
    </row>
    <row r="5166" spans="1:31" x14ac:dyDescent="0.25">
      <c r="A5166">
        <v>2073499</v>
      </c>
      <c r="B5166">
        <v>1</v>
      </c>
      <c r="C5166" t="s">
        <v>80</v>
      </c>
      <c r="D5166" t="s">
        <v>85</v>
      </c>
      <c r="E5166" t="s">
        <v>177</v>
      </c>
      <c r="F5166" t="s">
        <v>14941</v>
      </c>
      <c r="G5166" t="s">
        <v>179</v>
      </c>
      <c r="H5166" t="s">
        <v>143</v>
      </c>
      <c r="I5166" t="s">
        <v>135</v>
      </c>
      <c r="J5166" t="s">
        <v>136</v>
      </c>
      <c r="K5166" t="s">
        <v>137</v>
      </c>
      <c r="L5166" t="s">
        <v>14942</v>
      </c>
      <c r="M5166" t="s">
        <v>14943</v>
      </c>
      <c r="N5166">
        <v>9.6697222220000008</v>
      </c>
      <c r="O5166">
        <v>0</v>
      </c>
      <c r="P5166">
        <v>3</v>
      </c>
      <c r="Q5166">
        <v>0</v>
      </c>
      <c r="R5166">
        <v>0</v>
      </c>
      <c r="S5166">
        <v>0</v>
      </c>
      <c r="T5166">
        <v>1</v>
      </c>
      <c r="U5166">
        <v>0</v>
      </c>
      <c r="V5166">
        <v>0</v>
      </c>
      <c r="W5166">
        <v>0</v>
      </c>
      <c r="X5166">
        <v>4.6817767883333286</v>
      </c>
      <c r="Y5166">
        <v>0</v>
      </c>
      <c r="Z5166">
        <v>0</v>
      </c>
      <c r="AA5166">
        <v>0</v>
      </c>
      <c r="AB5166">
        <v>3.9638492874880006E-2</v>
      </c>
      <c r="AC5166">
        <v>0</v>
      </c>
      <c r="AD5166">
        <v>0</v>
      </c>
      <c r="AE5166">
        <v>4.7214152812082082</v>
      </c>
    </row>
    <row r="5167" spans="1:31" x14ac:dyDescent="0.25">
      <c r="A5167">
        <v>2083847</v>
      </c>
      <c r="B5167">
        <v>1</v>
      </c>
      <c r="C5167" t="s">
        <v>80</v>
      </c>
      <c r="D5167" t="s">
        <v>104</v>
      </c>
      <c r="E5167" t="s">
        <v>146</v>
      </c>
      <c r="F5167" t="s">
        <v>14944</v>
      </c>
      <c r="G5167" t="s">
        <v>133</v>
      </c>
      <c r="H5167" t="s">
        <v>134</v>
      </c>
      <c r="I5167" t="s">
        <v>135</v>
      </c>
      <c r="J5167" t="s">
        <v>136</v>
      </c>
      <c r="K5167" t="s">
        <v>137</v>
      </c>
      <c r="L5167" t="s">
        <v>14945</v>
      </c>
      <c r="M5167" t="s">
        <v>14946</v>
      </c>
      <c r="N5167">
        <v>2.8858333329999999</v>
      </c>
      <c r="O5167">
        <v>1</v>
      </c>
      <c r="P5167">
        <v>7</v>
      </c>
      <c r="Q5167">
        <v>17</v>
      </c>
      <c r="R5167">
        <v>44</v>
      </c>
      <c r="S5167">
        <v>13</v>
      </c>
      <c r="T5167">
        <v>6</v>
      </c>
      <c r="U5167">
        <v>6</v>
      </c>
      <c r="V5167">
        <v>0</v>
      </c>
      <c r="W5167">
        <v>1.1383718513658807</v>
      </c>
      <c r="X5167">
        <v>3.3019233865912683</v>
      </c>
      <c r="Y5167">
        <v>367.86497151113633</v>
      </c>
      <c r="Z5167">
        <v>27.908640162890823</v>
      </c>
      <c r="AA5167">
        <v>345.25555739808777</v>
      </c>
      <c r="AB5167">
        <v>12.264823222701688</v>
      </c>
      <c r="AC5167">
        <v>2489.0260192880824</v>
      </c>
      <c r="AD5167">
        <v>0</v>
      </c>
      <c r="AE5167">
        <v>3246.7603068208564</v>
      </c>
    </row>
    <row r="5168" spans="1:31" x14ac:dyDescent="0.25">
      <c r="A5168">
        <v>2073482</v>
      </c>
      <c r="B5168">
        <v>1</v>
      </c>
      <c r="C5168" t="s">
        <v>80</v>
      </c>
      <c r="D5168" t="s">
        <v>96</v>
      </c>
      <c r="E5168" t="s">
        <v>131</v>
      </c>
      <c r="F5168" t="s">
        <v>12194</v>
      </c>
      <c r="G5168" t="s">
        <v>133</v>
      </c>
      <c r="H5168" t="s">
        <v>134</v>
      </c>
      <c r="I5168" t="s">
        <v>135</v>
      </c>
      <c r="J5168" t="s">
        <v>136</v>
      </c>
      <c r="K5168" t="s">
        <v>137</v>
      </c>
      <c r="L5168" t="s">
        <v>14947</v>
      </c>
      <c r="M5168" t="s">
        <v>14948</v>
      </c>
      <c r="N5168">
        <v>1.362222222</v>
      </c>
      <c r="O5168">
        <v>2</v>
      </c>
      <c r="P5168">
        <v>104</v>
      </c>
      <c r="Q5168">
        <v>1</v>
      </c>
      <c r="R5168">
        <v>160</v>
      </c>
      <c r="S5168">
        <v>1</v>
      </c>
      <c r="T5168">
        <v>28</v>
      </c>
      <c r="U5168">
        <v>0</v>
      </c>
      <c r="V5168">
        <v>0</v>
      </c>
      <c r="W5168">
        <v>48.407338618334336</v>
      </c>
      <c r="X5168">
        <v>61.33766265661378</v>
      </c>
      <c r="Y5168">
        <v>1.6595200025931911</v>
      </c>
      <c r="Z5168">
        <v>163.37020524826508</v>
      </c>
      <c r="AA5168">
        <v>38.939534706715676</v>
      </c>
      <c r="AB5168">
        <v>43.363348362662855</v>
      </c>
      <c r="AC5168">
        <v>0</v>
      </c>
      <c r="AD5168">
        <v>0</v>
      </c>
      <c r="AE5168">
        <v>357.07760959518492</v>
      </c>
    </row>
    <row r="5169" spans="1:31" x14ac:dyDescent="0.25">
      <c r="A5169">
        <v>2073313</v>
      </c>
      <c r="B5169">
        <v>1</v>
      </c>
      <c r="C5169" t="s">
        <v>80</v>
      </c>
      <c r="D5169" t="s">
        <v>100</v>
      </c>
      <c r="E5169" t="s">
        <v>177</v>
      </c>
      <c r="F5169" t="s">
        <v>14949</v>
      </c>
      <c r="G5169" t="s">
        <v>183</v>
      </c>
      <c r="H5169" t="s">
        <v>143</v>
      </c>
      <c r="I5169" t="s">
        <v>135</v>
      </c>
      <c r="J5169" t="s">
        <v>136</v>
      </c>
      <c r="K5169" t="s">
        <v>137</v>
      </c>
      <c r="L5169" t="s">
        <v>14950</v>
      </c>
      <c r="M5169" t="s">
        <v>14951</v>
      </c>
      <c r="N5169">
        <v>5.7116666660000002</v>
      </c>
      <c r="O5169">
        <v>0</v>
      </c>
      <c r="P5169">
        <v>1</v>
      </c>
      <c r="Q5169">
        <v>0</v>
      </c>
      <c r="R5169">
        <v>0</v>
      </c>
      <c r="S5169">
        <v>0</v>
      </c>
      <c r="T5169">
        <v>0</v>
      </c>
      <c r="U5169">
        <v>0</v>
      </c>
      <c r="V5169">
        <v>0</v>
      </c>
      <c r="W5169">
        <v>0</v>
      </c>
      <c r="X5169">
        <v>1.1915306341073542</v>
      </c>
      <c r="Y5169">
        <v>0</v>
      </c>
      <c r="Z5169">
        <v>0</v>
      </c>
      <c r="AA5169">
        <v>0</v>
      </c>
      <c r="AB5169">
        <v>0</v>
      </c>
      <c r="AC5169">
        <v>0</v>
      </c>
      <c r="AD5169">
        <v>0</v>
      </c>
      <c r="AE5169">
        <v>1.1915306341073542</v>
      </c>
    </row>
    <row r="5170" spans="1:31" x14ac:dyDescent="0.25">
      <c r="A5170">
        <v>2084185</v>
      </c>
      <c r="B5170">
        <v>1</v>
      </c>
      <c r="C5170" t="s">
        <v>80</v>
      </c>
      <c r="D5170" t="s">
        <v>85</v>
      </c>
      <c r="E5170" t="s">
        <v>177</v>
      </c>
      <c r="F5170" t="s">
        <v>14952</v>
      </c>
      <c r="G5170" t="s">
        <v>183</v>
      </c>
      <c r="H5170" t="s">
        <v>143</v>
      </c>
      <c r="I5170" t="s">
        <v>135</v>
      </c>
      <c r="J5170" t="s">
        <v>136</v>
      </c>
      <c r="K5170" t="s">
        <v>137</v>
      </c>
      <c r="L5170" t="s">
        <v>14953</v>
      </c>
      <c r="M5170" t="s">
        <v>14954</v>
      </c>
      <c r="N5170">
        <v>3.3708333330000002</v>
      </c>
      <c r="O5170">
        <v>0</v>
      </c>
      <c r="P5170">
        <v>32</v>
      </c>
      <c r="Q5170">
        <v>0</v>
      </c>
      <c r="R5170">
        <v>0</v>
      </c>
      <c r="S5170">
        <v>0</v>
      </c>
      <c r="T5170">
        <v>0</v>
      </c>
      <c r="U5170">
        <v>0</v>
      </c>
      <c r="V5170">
        <v>0</v>
      </c>
      <c r="W5170">
        <v>0</v>
      </c>
      <c r="X5170">
        <v>29.342903089996735</v>
      </c>
      <c r="Y5170">
        <v>0</v>
      </c>
      <c r="Z5170">
        <v>0</v>
      </c>
      <c r="AA5170">
        <v>0</v>
      </c>
      <c r="AB5170">
        <v>0</v>
      </c>
      <c r="AC5170">
        <v>0</v>
      </c>
      <c r="AD5170">
        <v>0</v>
      </c>
      <c r="AE5170">
        <v>29.342903089996735</v>
      </c>
    </row>
    <row r="5171" spans="1:31" x14ac:dyDescent="0.25">
      <c r="A5171">
        <v>2083993</v>
      </c>
      <c r="B5171">
        <v>1</v>
      </c>
      <c r="C5171" t="s">
        <v>81</v>
      </c>
      <c r="D5171" t="s">
        <v>123</v>
      </c>
      <c r="E5171" t="s">
        <v>146</v>
      </c>
      <c r="F5171" t="s">
        <v>14955</v>
      </c>
      <c r="G5171" t="s">
        <v>133</v>
      </c>
      <c r="H5171" t="s">
        <v>134</v>
      </c>
      <c r="I5171" t="s">
        <v>135</v>
      </c>
      <c r="J5171" t="s">
        <v>136</v>
      </c>
      <c r="K5171" t="s">
        <v>137</v>
      </c>
      <c r="L5171" t="s">
        <v>14956</v>
      </c>
      <c r="M5171" t="s">
        <v>14957</v>
      </c>
      <c r="N5171">
        <v>3.9088888879999999</v>
      </c>
      <c r="O5171">
        <v>10</v>
      </c>
      <c r="P5171">
        <v>4004</v>
      </c>
      <c r="Q5171">
        <v>294</v>
      </c>
      <c r="R5171">
        <v>398</v>
      </c>
      <c r="S5171">
        <v>51</v>
      </c>
      <c r="T5171">
        <v>372</v>
      </c>
      <c r="U5171">
        <v>9</v>
      </c>
      <c r="V5171">
        <v>0</v>
      </c>
      <c r="W5171">
        <v>8.9894955748513787</v>
      </c>
      <c r="X5171">
        <v>2932.0489371982235</v>
      </c>
      <c r="Y5171">
        <v>429.16871659028772</v>
      </c>
      <c r="Z5171">
        <v>618.56467758526537</v>
      </c>
      <c r="AA5171">
        <v>540.94031529306938</v>
      </c>
      <c r="AB5171">
        <v>719.69161360066551</v>
      </c>
      <c r="AC5171">
        <v>1433.7207372282398</v>
      </c>
      <c r="AD5171">
        <v>0</v>
      </c>
      <c r="AE5171">
        <v>6683.1244930706025</v>
      </c>
    </row>
    <row r="5172" spans="1:31" x14ac:dyDescent="0.25">
      <c r="A5172">
        <v>2083601</v>
      </c>
      <c r="B5172">
        <v>1</v>
      </c>
      <c r="C5172" t="s">
        <v>80</v>
      </c>
      <c r="D5172" t="s">
        <v>110</v>
      </c>
      <c r="E5172" t="s">
        <v>158</v>
      </c>
      <c r="F5172" t="s">
        <v>14958</v>
      </c>
      <c r="G5172" t="s">
        <v>621</v>
      </c>
      <c r="H5172" t="s">
        <v>143</v>
      </c>
      <c r="I5172" t="s">
        <v>135</v>
      </c>
      <c r="J5172" t="s">
        <v>136</v>
      </c>
      <c r="K5172" t="s">
        <v>137</v>
      </c>
      <c r="L5172" t="s">
        <v>14959</v>
      </c>
      <c r="M5172" t="s">
        <v>14960</v>
      </c>
      <c r="N5172">
        <v>1.0838888879999999</v>
      </c>
      <c r="O5172">
        <v>0</v>
      </c>
      <c r="P5172">
        <v>57</v>
      </c>
      <c r="Q5172">
        <v>0</v>
      </c>
      <c r="R5172">
        <v>0</v>
      </c>
      <c r="S5172">
        <v>0</v>
      </c>
      <c r="T5172">
        <v>4</v>
      </c>
      <c r="U5172">
        <v>0</v>
      </c>
      <c r="V5172">
        <v>0</v>
      </c>
      <c r="W5172">
        <v>0</v>
      </c>
      <c r="X5172">
        <v>13.025399555654847</v>
      </c>
      <c r="Y5172">
        <v>0</v>
      </c>
      <c r="Z5172">
        <v>0</v>
      </c>
      <c r="AA5172">
        <v>0</v>
      </c>
      <c r="AB5172">
        <v>0.34750004662319561</v>
      </c>
      <c r="AC5172">
        <v>0</v>
      </c>
      <c r="AD5172">
        <v>0</v>
      </c>
      <c r="AE5172">
        <v>13.372899602278043</v>
      </c>
    </row>
    <row r="5173" spans="1:31" x14ac:dyDescent="0.25">
      <c r="A5173">
        <v>2073522</v>
      </c>
      <c r="B5173">
        <v>1</v>
      </c>
      <c r="C5173" t="s">
        <v>80</v>
      </c>
      <c r="D5173" t="s">
        <v>101</v>
      </c>
      <c r="E5173" t="s">
        <v>169</v>
      </c>
      <c r="F5173" t="s">
        <v>14961</v>
      </c>
      <c r="G5173" t="s">
        <v>464</v>
      </c>
      <c r="H5173" t="s">
        <v>134</v>
      </c>
      <c r="I5173" t="s">
        <v>135</v>
      </c>
      <c r="J5173" t="s">
        <v>136</v>
      </c>
      <c r="K5173" t="s">
        <v>137</v>
      </c>
      <c r="L5173" t="s">
        <v>14962</v>
      </c>
      <c r="M5173" t="s">
        <v>14963</v>
      </c>
      <c r="N5173">
        <v>3.7819444440000001</v>
      </c>
      <c r="O5173">
        <v>0</v>
      </c>
      <c r="P5173">
        <v>6</v>
      </c>
      <c r="Q5173">
        <v>0</v>
      </c>
      <c r="R5173">
        <v>0</v>
      </c>
      <c r="S5173">
        <v>0</v>
      </c>
      <c r="T5173">
        <v>92</v>
      </c>
      <c r="U5173">
        <v>0</v>
      </c>
      <c r="V5173">
        <v>0</v>
      </c>
      <c r="W5173">
        <v>0</v>
      </c>
      <c r="X5173">
        <v>2.5671938583396243</v>
      </c>
      <c r="Y5173">
        <v>0</v>
      </c>
      <c r="Z5173">
        <v>0</v>
      </c>
      <c r="AA5173">
        <v>0</v>
      </c>
      <c r="AB5173">
        <v>105.96274673227219</v>
      </c>
      <c r="AC5173">
        <v>0</v>
      </c>
      <c r="AD5173">
        <v>0</v>
      </c>
      <c r="AE5173">
        <v>108.52994059061182</v>
      </c>
    </row>
    <row r="5174" spans="1:31" x14ac:dyDescent="0.25">
      <c r="A5174">
        <v>2073428</v>
      </c>
      <c r="B5174">
        <v>1</v>
      </c>
      <c r="C5174" t="s">
        <v>80</v>
      </c>
      <c r="D5174" t="s">
        <v>109</v>
      </c>
      <c r="E5174" t="s">
        <v>177</v>
      </c>
      <c r="F5174" t="s">
        <v>14964</v>
      </c>
      <c r="G5174" t="s">
        <v>183</v>
      </c>
      <c r="H5174" t="s">
        <v>143</v>
      </c>
      <c r="I5174" t="s">
        <v>135</v>
      </c>
      <c r="J5174" t="s">
        <v>136</v>
      </c>
      <c r="K5174" t="s">
        <v>137</v>
      </c>
      <c r="L5174" t="s">
        <v>14965</v>
      </c>
      <c r="M5174" t="s">
        <v>14966</v>
      </c>
      <c r="N5174">
        <v>1.1291666659999999</v>
      </c>
      <c r="O5174">
        <v>0</v>
      </c>
      <c r="P5174">
        <v>0</v>
      </c>
      <c r="Q5174">
        <v>0</v>
      </c>
      <c r="R5174">
        <v>0</v>
      </c>
      <c r="S5174">
        <v>0</v>
      </c>
      <c r="T5174">
        <v>1</v>
      </c>
      <c r="U5174">
        <v>0</v>
      </c>
      <c r="V5174">
        <v>0</v>
      </c>
      <c r="W5174">
        <v>0</v>
      </c>
      <c r="X5174">
        <v>0</v>
      </c>
      <c r="Y5174">
        <v>0</v>
      </c>
      <c r="Z5174">
        <v>0</v>
      </c>
      <c r="AA5174">
        <v>0</v>
      </c>
      <c r="AB5174">
        <v>4.0142376419625E-3</v>
      </c>
      <c r="AC5174">
        <v>0</v>
      </c>
      <c r="AD5174">
        <v>0</v>
      </c>
      <c r="AE5174">
        <v>4.0142376419625E-3</v>
      </c>
    </row>
    <row r="5175" spans="1:31" x14ac:dyDescent="0.25">
      <c r="A5175">
        <v>2083801</v>
      </c>
      <c r="B5175">
        <v>1</v>
      </c>
      <c r="C5175" t="s">
        <v>80</v>
      </c>
      <c r="D5175" t="s">
        <v>95</v>
      </c>
      <c r="E5175" t="s">
        <v>177</v>
      </c>
      <c r="F5175" t="s">
        <v>14967</v>
      </c>
      <c r="G5175" t="s">
        <v>183</v>
      </c>
      <c r="H5175" t="s">
        <v>143</v>
      </c>
      <c r="I5175" t="s">
        <v>135</v>
      </c>
      <c r="J5175" t="s">
        <v>136</v>
      </c>
      <c r="K5175" t="s">
        <v>137</v>
      </c>
      <c r="L5175" t="s">
        <v>14968</v>
      </c>
      <c r="M5175" t="s">
        <v>14969</v>
      </c>
      <c r="N5175">
        <v>0.81944444400000005</v>
      </c>
      <c r="O5175">
        <v>0</v>
      </c>
      <c r="P5175">
        <v>1</v>
      </c>
      <c r="Q5175">
        <v>0</v>
      </c>
      <c r="R5175">
        <v>0</v>
      </c>
      <c r="S5175">
        <v>0</v>
      </c>
      <c r="T5175">
        <v>0</v>
      </c>
      <c r="U5175">
        <v>0</v>
      </c>
      <c r="V5175">
        <v>0</v>
      </c>
      <c r="W5175">
        <v>0</v>
      </c>
      <c r="X5175">
        <v>0.10457803796086167</v>
      </c>
      <c r="Y5175">
        <v>0</v>
      </c>
      <c r="Z5175">
        <v>0</v>
      </c>
      <c r="AA5175">
        <v>0</v>
      </c>
      <c r="AB5175">
        <v>0</v>
      </c>
      <c r="AC5175">
        <v>0</v>
      </c>
      <c r="AD5175">
        <v>0</v>
      </c>
      <c r="AE5175">
        <v>0.10457803796086167</v>
      </c>
    </row>
    <row r="5176" spans="1:31" x14ac:dyDescent="0.25">
      <c r="A5176">
        <v>2083655</v>
      </c>
      <c r="B5176">
        <v>1</v>
      </c>
      <c r="C5176" t="s">
        <v>80</v>
      </c>
      <c r="D5176" t="s">
        <v>99</v>
      </c>
      <c r="E5176" t="s">
        <v>158</v>
      </c>
      <c r="F5176" t="s">
        <v>14970</v>
      </c>
      <c r="G5176" t="s">
        <v>385</v>
      </c>
      <c r="H5176" t="s">
        <v>143</v>
      </c>
      <c r="I5176" t="s">
        <v>135</v>
      </c>
      <c r="J5176" t="s">
        <v>136</v>
      </c>
      <c r="K5176" t="s">
        <v>137</v>
      </c>
      <c r="L5176" t="s">
        <v>14971</v>
      </c>
      <c r="M5176" t="s">
        <v>14972</v>
      </c>
      <c r="N5176">
        <v>10.221944444</v>
      </c>
      <c r="O5176">
        <v>0</v>
      </c>
      <c r="P5176">
        <v>16</v>
      </c>
      <c r="Q5176">
        <v>0</v>
      </c>
      <c r="R5176">
        <v>0</v>
      </c>
      <c r="S5176">
        <v>0</v>
      </c>
      <c r="T5176">
        <v>2</v>
      </c>
      <c r="U5176">
        <v>0</v>
      </c>
      <c r="V5176">
        <v>0</v>
      </c>
      <c r="W5176">
        <v>0</v>
      </c>
      <c r="X5176">
        <v>35.219476282249637</v>
      </c>
      <c r="Y5176">
        <v>0</v>
      </c>
      <c r="Z5176">
        <v>0</v>
      </c>
      <c r="AA5176">
        <v>0</v>
      </c>
      <c r="AB5176">
        <v>15.615800854693298</v>
      </c>
      <c r="AC5176">
        <v>0</v>
      </c>
      <c r="AD5176">
        <v>0</v>
      </c>
      <c r="AE5176">
        <v>50.835277136942935</v>
      </c>
    </row>
    <row r="5177" spans="1:31" x14ac:dyDescent="0.25">
      <c r="A5177">
        <v>2073282</v>
      </c>
      <c r="B5177">
        <v>1</v>
      </c>
      <c r="C5177" t="s">
        <v>81</v>
      </c>
      <c r="D5177" t="s">
        <v>120</v>
      </c>
      <c r="E5177" t="s">
        <v>131</v>
      </c>
      <c r="F5177" t="s">
        <v>14973</v>
      </c>
      <c r="G5177" t="s">
        <v>133</v>
      </c>
      <c r="H5177" t="s">
        <v>134</v>
      </c>
      <c r="I5177" t="s">
        <v>135</v>
      </c>
      <c r="J5177" t="s">
        <v>136</v>
      </c>
      <c r="K5177" t="s">
        <v>137</v>
      </c>
      <c r="L5177" t="s">
        <v>14974</v>
      </c>
      <c r="M5177" t="s">
        <v>14975</v>
      </c>
      <c r="N5177">
        <v>1.3425</v>
      </c>
      <c r="O5177">
        <v>0</v>
      </c>
      <c r="P5177">
        <v>574</v>
      </c>
      <c r="Q5177">
        <v>2</v>
      </c>
      <c r="R5177">
        <v>25</v>
      </c>
      <c r="S5177">
        <v>2</v>
      </c>
      <c r="T5177">
        <v>34</v>
      </c>
      <c r="U5177">
        <v>1</v>
      </c>
      <c r="V5177">
        <v>0</v>
      </c>
      <c r="W5177">
        <v>0</v>
      </c>
      <c r="X5177">
        <v>119.47304467474717</v>
      </c>
      <c r="Y5177">
        <v>15.707614764265358</v>
      </c>
      <c r="Z5177">
        <v>18.388526761187936</v>
      </c>
      <c r="AA5177">
        <v>20.074988020694203</v>
      </c>
      <c r="AB5177">
        <v>12.351946909339603</v>
      </c>
      <c r="AC5177">
        <v>15.808390919445539</v>
      </c>
      <c r="AD5177">
        <v>0</v>
      </c>
      <c r="AE5177">
        <v>201.8045120496798</v>
      </c>
    </row>
    <row r="5178" spans="1:31" x14ac:dyDescent="0.25">
      <c r="A5178">
        <v>2083930</v>
      </c>
      <c r="B5178">
        <v>1</v>
      </c>
      <c r="C5178" t="s">
        <v>80</v>
      </c>
      <c r="D5178" t="s">
        <v>110</v>
      </c>
      <c r="E5178" t="s">
        <v>169</v>
      </c>
      <c r="F5178" t="s">
        <v>14976</v>
      </c>
      <c r="G5178" t="s">
        <v>2747</v>
      </c>
      <c r="H5178" t="s">
        <v>134</v>
      </c>
      <c r="I5178" t="s">
        <v>135</v>
      </c>
      <c r="J5178" t="s">
        <v>136</v>
      </c>
      <c r="K5178" t="s">
        <v>137</v>
      </c>
      <c r="L5178" t="s">
        <v>14977</v>
      </c>
      <c r="M5178" t="s">
        <v>14978</v>
      </c>
      <c r="N5178">
        <v>0.98111111100000004</v>
      </c>
      <c r="O5178">
        <v>0</v>
      </c>
      <c r="P5178">
        <v>2341</v>
      </c>
      <c r="Q5178">
        <v>0</v>
      </c>
      <c r="R5178">
        <v>0</v>
      </c>
      <c r="S5178">
        <v>0</v>
      </c>
      <c r="T5178">
        <v>272</v>
      </c>
      <c r="U5178">
        <v>0</v>
      </c>
      <c r="V5178">
        <v>1</v>
      </c>
      <c r="W5178">
        <v>0</v>
      </c>
      <c r="X5178">
        <v>711.10256093339797</v>
      </c>
      <c r="Y5178">
        <v>0</v>
      </c>
      <c r="Z5178">
        <v>0</v>
      </c>
      <c r="AA5178">
        <v>0</v>
      </c>
      <c r="AB5178">
        <v>228.85492618514022</v>
      </c>
      <c r="AC5178">
        <v>0</v>
      </c>
      <c r="AD5178">
        <v>1.5029074291148568</v>
      </c>
      <c r="AE5178">
        <v>941.4603945476531</v>
      </c>
    </row>
    <row r="5179" spans="1:31" x14ac:dyDescent="0.25">
      <c r="A5179">
        <v>2083953</v>
      </c>
      <c r="B5179">
        <v>1</v>
      </c>
      <c r="C5179" t="s">
        <v>80</v>
      </c>
      <c r="D5179" t="s">
        <v>82</v>
      </c>
      <c r="E5179" t="s">
        <v>177</v>
      </c>
      <c r="F5179" t="s">
        <v>14979</v>
      </c>
      <c r="G5179" t="s">
        <v>183</v>
      </c>
      <c r="H5179" t="s">
        <v>143</v>
      </c>
      <c r="I5179" t="s">
        <v>135</v>
      </c>
      <c r="J5179" t="s">
        <v>136</v>
      </c>
      <c r="K5179" t="s">
        <v>137</v>
      </c>
      <c r="L5179" t="s">
        <v>14980</v>
      </c>
      <c r="M5179" t="s">
        <v>14981</v>
      </c>
      <c r="N5179">
        <v>2.9344444439999999</v>
      </c>
      <c r="O5179">
        <v>0</v>
      </c>
      <c r="P5179">
        <v>6</v>
      </c>
      <c r="Q5179">
        <v>0</v>
      </c>
      <c r="R5179">
        <v>0</v>
      </c>
      <c r="S5179">
        <v>0</v>
      </c>
      <c r="T5179">
        <v>0</v>
      </c>
      <c r="U5179">
        <v>0</v>
      </c>
      <c r="V5179">
        <v>0</v>
      </c>
      <c r="W5179">
        <v>0</v>
      </c>
      <c r="X5179">
        <v>4.0063612814338141</v>
      </c>
      <c r="Y5179">
        <v>0</v>
      </c>
      <c r="Z5179">
        <v>0</v>
      </c>
      <c r="AA5179">
        <v>0</v>
      </c>
      <c r="AB5179">
        <v>0</v>
      </c>
      <c r="AC5179">
        <v>0</v>
      </c>
      <c r="AD5179">
        <v>0</v>
      </c>
      <c r="AE5179">
        <v>4.0063612814338141</v>
      </c>
    </row>
    <row r="5180" spans="1:31" x14ac:dyDescent="0.25">
      <c r="A5180">
        <v>2084216</v>
      </c>
      <c r="B5180">
        <v>1</v>
      </c>
      <c r="C5180" t="s">
        <v>80</v>
      </c>
      <c r="D5180" t="s">
        <v>84</v>
      </c>
      <c r="E5180" t="s">
        <v>177</v>
      </c>
      <c r="F5180" t="s">
        <v>14982</v>
      </c>
      <c r="G5180" t="s">
        <v>183</v>
      </c>
      <c r="H5180" t="s">
        <v>143</v>
      </c>
      <c r="I5180" t="s">
        <v>135</v>
      </c>
      <c r="J5180" t="s">
        <v>136</v>
      </c>
      <c r="K5180" t="s">
        <v>137</v>
      </c>
      <c r="L5180" t="s">
        <v>14983</v>
      </c>
      <c r="M5180" t="s">
        <v>14984</v>
      </c>
      <c r="N5180">
        <v>1.8330555550000001</v>
      </c>
      <c r="O5180">
        <v>0</v>
      </c>
      <c r="P5180">
        <v>3</v>
      </c>
      <c r="Q5180">
        <v>0</v>
      </c>
      <c r="R5180">
        <v>0</v>
      </c>
      <c r="S5180">
        <v>0</v>
      </c>
      <c r="T5180">
        <v>0</v>
      </c>
      <c r="U5180">
        <v>0</v>
      </c>
      <c r="V5180">
        <v>0</v>
      </c>
      <c r="W5180">
        <v>0</v>
      </c>
      <c r="X5180">
        <v>1.3638310888963203</v>
      </c>
      <c r="Y5180">
        <v>0</v>
      </c>
      <c r="Z5180">
        <v>0</v>
      </c>
      <c r="AA5180">
        <v>0</v>
      </c>
      <c r="AB5180">
        <v>0</v>
      </c>
      <c r="AC5180">
        <v>0</v>
      </c>
      <c r="AD5180">
        <v>0</v>
      </c>
      <c r="AE5180">
        <v>1.3638310888963203</v>
      </c>
    </row>
    <row r="5181" spans="1:31" x14ac:dyDescent="0.25">
      <c r="A5181">
        <v>2083624</v>
      </c>
      <c r="B5181">
        <v>1</v>
      </c>
      <c r="C5181" t="s">
        <v>80</v>
      </c>
      <c r="D5181" t="s">
        <v>85</v>
      </c>
      <c r="E5181" t="s">
        <v>158</v>
      </c>
      <c r="F5181" t="s">
        <v>14985</v>
      </c>
      <c r="G5181" t="s">
        <v>160</v>
      </c>
      <c r="H5181" t="s">
        <v>143</v>
      </c>
      <c r="I5181" t="s">
        <v>135</v>
      </c>
      <c r="J5181" t="s">
        <v>136</v>
      </c>
      <c r="K5181" t="s">
        <v>137</v>
      </c>
      <c r="L5181" t="s">
        <v>14986</v>
      </c>
      <c r="M5181" t="s">
        <v>14987</v>
      </c>
      <c r="N5181">
        <v>3.338333333</v>
      </c>
      <c r="O5181">
        <v>0</v>
      </c>
      <c r="P5181">
        <v>164</v>
      </c>
      <c r="Q5181">
        <v>0</v>
      </c>
      <c r="R5181">
        <v>0</v>
      </c>
      <c r="S5181">
        <v>0</v>
      </c>
      <c r="T5181">
        <v>11</v>
      </c>
      <c r="U5181">
        <v>0</v>
      </c>
      <c r="V5181">
        <v>0</v>
      </c>
      <c r="W5181">
        <v>0</v>
      </c>
      <c r="X5181">
        <v>132.96598522239125</v>
      </c>
      <c r="Y5181">
        <v>0</v>
      </c>
      <c r="Z5181">
        <v>0</v>
      </c>
      <c r="AA5181">
        <v>0</v>
      </c>
      <c r="AB5181">
        <v>25.435911423338268</v>
      </c>
      <c r="AC5181">
        <v>0</v>
      </c>
      <c r="AD5181">
        <v>0</v>
      </c>
      <c r="AE5181">
        <v>158.40189664572952</v>
      </c>
    </row>
    <row r="5182" spans="1:31" x14ac:dyDescent="0.25">
      <c r="A5182">
        <v>2083761</v>
      </c>
      <c r="B5182">
        <v>1</v>
      </c>
      <c r="C5182" t="s">
        <v>80</v>
      </c>
      <c r="D5182" t="s">
        <v>98</v>
      </c>
      <c r="E5182" t="s">
        <v>169</v>
      </c>
      <c r="F5182" t="s">
        <v>14988</v>
      </c>
      <c r="G5182" t="s">
        <v>171</v>
      </c>
      <c r="H5182" t="s">
        <v>134</v>
      </c>
      <c r="I5182" t="s">
        <v>135</v>
      </c>
      <c r="J5182" t="s">
        <v>136</v>
      </c>
      <c r="K5182" t="s">
        <v>137</v>
      </c>
      <c r="L5182" t="s">
        <v>14989</v>
      </c>
      <c r="M5182" t="s">
        <v>14990</v>
      </c>
      <c r="N5182">
        <v>8.8883333330000003</v>
      </c>
      <c r="O5182">
        <v>0</v>
      </c>
      <c r="P5182">
        <v>0</v>
      </c>
      <c r="Q5182">
        <v>0</v>
      </c>
      <c r="R5182">
        <v>29</v>
      </c>
      <c r="S5182">
        <v>0</v>
      </c>
      <c r="T5182">
        <v>9</v>
      </c>
      <c r="U5182">
        <v>0</v>
      </c>
      <c r="V5182">
        <v>0</v>
      </c>
      <c r="W5182">
        <v>0</v>
      </c>
      <c r="X5182">
        <v>0</v>
      </c>
      <c r="Y5182">
        <v>0</v>
      </c>
      <c r="Z5182">
        <v>322.40954248033711</v>
      </c>
      <c r="AA5182">
        <v>0</v>
      </c>
      <c r="AB5182">
        <v>65.310127118415068</v>
      </c>
      <c r="AC5182">
        <v>0</v>
      </c>
      <c r="AD5182">
        <v>0</v>
      </c>
      <c r="AE5182">
        <v>387.71966959875215</v>
      </c>
    </row>
    <row r="5183" spans="1:31" x14ac:dyDescent="0.25">
      <c r="A5183">
        <v>2073047</v>
      </c>
      <c r="B5183">
        <v>1</v>
      </c>
      <c r="C5183" t="s">
        <v>81</v>
      </c>
      <c r="D5183" t="s">
        <v>120</v>
      </c>
      <c r="E5183" t="s">
        <v>131</v>
      </c>
      <c r="F5183" t="s">
        <v>4620</v>
      </c>
      <c r="G5183" t="s">
        <v>133</v>
      </c>
      <c r="H5183" t="s">
        <v>134</v>
      </c>
      <c r="I5183" t="s">
        <v>135</v>
      </c>
      <c r="J5183" t="s">
        <v>136</v>
      </c>
      <c r="K5183" t="s">
        <v>137</v>
      </c>
      <c r="L5183" t="s">
        <v>14991</v>
      </c>
      <c r="M5183" t="s">
        <v>14992</v>
      </c>
      <c r="N5183">
        <v>0.86166666599999997</v>
      </c>
      <c r="O5183">
        <v>0</v>
      </c>
      <c r="P5183">
        <v>428</v>
      </c>
      <c r="Q5183">
        <v>0</v>
      </c>
      <c r="R5183">
        <v>13</v>
      </c>
      <c r="S5183">
        <v>1</v>
      </c>
      <c r="T5183">
        <v>18</v>
      </c>
      <c r="U5183">
        <v>0</v>
      </c>
      <c r="V5183">
        <v>0</v>
      </c>
      <c r="W5183">
        <v>0</v>
      </c>
      <c r="X5183">
        <v>58.367893710491579</v>
      </c>
      <c r="Y5183">
        <v>0</v>
      </c>
      <c r="Z5183">
        <v>2.0874428520609651</v>
      </c>
      <c r="AA5183">
        <v>12.359460322042484</v>
      </c>
      <c r="AB5183">
        <v>5.7806178541440847</v>
      </c>
      <c r="AC5183">
        <v>0</v>
      </c>
      <c r="AD5183">
        <v>0</v>
      </c>
      <c r="AE5183">
        <v>78.595414738739109</v>
      </c>
    </row>
    <row r="5184" spans="1:31" x14ac:dyDescent="0.25">
      <c r="A5184">
        <v>2073090</v>
      </c>
      <c r="B5184">
        <v>1</v>
      </c>
      <c r="C5184" t="s">
        <v>81</v>
      </c>
      <c r="D5184" t="s">
        <v>114</v>
      </c>
      <c r="E5184" t="s">
        <v>177</v>
      </c>
      <c r="F5184" t="s">
        <v>14993</v>
      </c>
      <c r="G5184" t="s">
        <v>183</v>
      </c>
      <c r="H5184" t="s">
        <v>143</v>
      </c>
      <c r="I5184" t="s">
        <v>135</v>
      </c>
      <c r="J5184" t="s">
        <v>136</v>
      </c>
      <c r="K5184" t="s">
        <v>137</v>
      </c>
      <c r="L5184" t="s">
        <v>14994</v>
      </c>
      <c r="M5184" t="s">
        <v>14995</v>
      </c>
      <c r="N5184">
        <v>2.1844444439999999</v>
      </c>
      <c r="O5184">
        <v>0</v>
      </c>
      <c r="P5184">
        <v>1</v>
      </c>
      <c r="Q5184">
        <v>0</v>
      </c>
      <c r="R5184">
        <v>0</v>
      </c>
      <c r="S5184">
        <v>0</v>
      </c>
      <c r="T5184">
        <v>0</v>
      </c>
      <c r="U5184">
        <v>0</v>
      </c>
      <c r="V5184">
        <v>0</v>
      </c>
      <c r="W5184">
        <v>0</v>
      </c>
      <c r="X5184">
        <v>0.38318824243729777</v>
      </c>
      <c r="Y5184">
        <v>0</v>
      </c>
      <c r="Z5184">
        <v>0</v>
      </c>
      <c r="AA5184">
        <v>0</v>
      </c>
      <c r="AB5184">
        <v>0</v>
      </c>
      <c r="AC5184">
        <v>0</v>
      </c>
      <c r="AD5184">
        <v>0</v>
      </c>
      <c r="AE5184">
        <v>0.38318824243729777</v>
      </c>
    </row>
    <row r="5185" spans="1:31" x14ac:dyDescent="0.25">
      <c r="A5185">
        <v>2073239</v>
      </c>
      <c r="B5185">
        <v>1</v>
      </c>
      <c r="C5185" t="s">
        <v>80</v>
      </c>
      <c r="D5185" t="s">
        <v>92</v>
      </c>
      <c r="E5185" t="s">
        <v>131</v>
      </c>
      <c r="F5185" t="s">
        <v>14996</v>
      </c>
      <c r="G5185" t="s">
        <v>133</v>
      </c>
      <c r="H5185" t="s">
        <v>134</v>
      </c>
      <c r="I5185" t="s">
        <v>135</v>
      </c>
      <c r="J5185" t="s">
        <v>136</v>
      </c>
      <c r="K5185" t="s">
        <v>137</v>
      </c>
      <c r="L5185" t="s">
        <v>14997</v>
      </c>
      <c r="M5185" t="s">
        <v>14998</v>
      </c>
      <c r="N5185">
        <v>0.73166666599999997</v>
      </c>
      <c r="O5185">
        <v>0</v>
      </c>
      <c r="P5185">
        <v>657</v>
      </c>
      <c r="Q5185">
        <v>0</v>
      </c>
      <c r="R5185">
        <v>6</v>
      </c>
      <c r="S5185">
        <v>1</v>
      </c>
      <c r="T5185">
        <v>46</v>
      </c>
      <c r="U5185">
        <v>0</v>
      </c>
      <c r="V5185">
        <v>1</v>
      </c>
      <c r="W5185">
        <v>0</v>
      </c>
      <c r="X5185">
        <v>108.49308566052959</v>
      </c>
      <c r="Y5185">
        <v>0</v>
      </c>
      <c r="Z5185">
        <v>0.90383995755141555</v>
      </c>
      <c r="AA5185">
        <v>7.0327021652597699</v>
      </c>
      <c r="AB5185">
        <v>25.793527009941116</v>
      </c>
      <c r="AC5185">
        <v>0</v>
      </c>
      <c r="AD5185">
        <v>0</v>
      </c>
      <c r="AE5185">
        <v>142.22315479328188</v>
      </c>
    </row>
    <row r="5186" spans="1:31" x14ac:dyDescent="0.25">
      <c r="A5186">
        <v>2073408</v>
      </c>
      <c r="B5186">
        <v>1</v>
      </c>
      <c r="C5186" t="s">
        <v>81</v>
      </c>
      <c r="D5186" t="s">
        <v>118</v>
      </c>
      <c r="E5186" t="s">
        <v>158</v>
      </c>
      <c r="F5186" t="s">
        <v>14999</v>
      </c>
      <c r="G5186" t="s">
        <v>160</v>
      </c>
      <c r="H5186" t="s">
        <v>143</v>
      </c>
      <c r="I5186" t="s">
        <v>135</v>
      </c>
      <c r="J5186" t="s">
        <v>136</v>
      </c>
      <c r="K5186" t="s">
        <v>137</v>
      </c>
      <c r="L5186" t="s">
        <v>15000</v>
      </c>
      <c r="M5186" t="s">
        <v>15001</v>
      </c>
      <c r="N5186">
        <v>2.0977777770000001</v>
      </c>
      <c r="O5186">
        <v>0</v>
      </c>
      <c r="P5186">
        <v>15</v>
      </c>
      <c r="Q5186">
        <v>0</v>
      </c>
      <c r="R5186">
        <v>0</v>
      </c>
      <c r="S5186">
        <v>0</v>
      </c>
      <c r="T5186">
        <v>3</v>
      </c>
      <c r="U5186">
        <v>0</v>
      </c>
      <c r="V5186">
        <v>0</v>
      </c>
      <c r="W5186">
        <v>0</v>
      </c>
      <c r="X5186">
        <v>6.1655664621154145</v>
      </c>
      <c r="Y5186">
        <v>0</v>
      </c>
      <c r="Z5186">
        <v>0</v>
      </c>
      <c r="AA5186">
        <v>0</v>
      </c>
      <c r="AB5186">
        <v>1.8387240304526657</v>
      </c>
      <c r="AC5186">
        <v>0</v>
      </c>
      <c r="AD5186">
        <v>0</v>
      </c>
      <c r="AE5186">
        <v>8.0042904925680798</v>
      </c>
    </row>
    <row r="5187" spans="1:31" x14ac:dyDescent="0.25">
      <c r="A5187">
        <v>2073345</v>
      </c>
      <c r="B5187">
        <v>1</v>
      </c>
      <c r="C5187" t="s">
        <v>80</v>
      </c>
      <c r="D5187" t="s">
        <v>97</v>
      </c>
      <c r="E5187" t="s">
        <v>158</v>
      </c>
      <c r="F5187" t="s">
        <v>15002</v>
      </c>
      <c r="G5187" t="s">
        <v>160</v>
      </c>
      <c r="H5187" t="s">
        <v>143</v>
      </c>
      <c r="I5187" t="s">
        <v>135</v>
      </c>
      <c r="J5187" t="s">
        <v>136</v>
      </c>
      <c r="K5187" t="s">
        <v>137</v>
      </c>
      <c r="L5187" t="s">
        <v>15003</v>
      </c>
      <c r="M5187" t="s">
        <v>15004</v>
      </c>
      <c r="N5187">
        <v>9.3633333329999999</v>
      </c>
      <c r="O5187">
        <v>0</v>
      </c>
      <c r="P5187">
        <v>5</v>
      </c>
      <c r="Q5187">
        <v>0</v>
      </c>
      <c r="R5187">
        <v>17</v>
      </c>
      <c r="S5187">
        <v>0</v>
      </c>
      <c r="T5187">
        <v>1</v>
      </c>
      <c r="U5187">
        <v>0</v>
      </c>
      <c r="V5187">
        <v>0</v>
      </c>
      <c r="W5187">
        <v>0</v>
      </c>
      <c r="X5187">
        <v>15.538667125836279</v>
      </c>
      <c r="Y5187">
        <v>0</v>
      </c>
      <c r="Z5187">
        <v>40.297024204291326</v>
      </c>
      <c r="AA5187">
        <v>0</v>
      </c>
      <c r="AB5187">
        <v>2.5573374687536354</v>
      </c>
      <c r="AC5187">
        <v>0</v>
      </c>
      <c r="AD5187">
        <v>0</v>
      </c>
      <c r="AE5187">
        <v>58.39302879888124</v>
      </c>
    </row>
    <row r="5188" spans="1:31" x14ac:dyDescent="0.25">
      <c r="A5188">
        <v>2073545</v>
      </c>
      <c r="B5188">
        <v>1</v>
      </c>
      <c r="C5188" t="s">
        <v>80</v>
      </c>
      <c r="D5188" t="s">
        <v>96</v>
      </c>
      <c r="E5188" t="s">
        <v>158</v>
      </c>
      <c r="F5188" t="s">
        <v>15005</v>
      </c>
      <c r="G5188" t="s">
        <v>160</v>
      </c>
      <c r="H5188" t="s">
        <v>143</v>
      </c>
      <c r="I5188" t="s">
        <v>135</v>
      </c>
      <c r="J5188" t="s">
        <v>136</v>
      </c>
      <c r="K5188" t="s">
        <v>137</v>
      </c>
      <c r="L5188" t="s">
        <v>15006</v>
      </c>
      <c r="M5188" t="s">
        <v>15007</v>
      </c>
      <c r="N5188">
        <v>2.6219444439999999</v>
      </c>
      <c r="O5188">
        <v>0</v>
      </c>
      <c r="P5188">
        <v>26</v>
      </c>
      <c r="Q5188">
        <v>0</v>
      </c>
      <c r="R5188">
        <v>0</v>
      </c>
      <c r="S5188">
        <v>0</v>
      </c>
      <c r="T5188">
        <v>0</v>
      </c>
      <c r="U5188">
        <v>0</v>
      </c>
      <c r="V5188">
        <v>0</v>
      </c>
      <c r="W5188">
        <v>0</v>
      </c>
      <c r="X5188">
        <v>8.1464711477212006</v>
      </c>
      <c r="Y5188">
        <v>0</v>
      </c>
      <c r="Z5188">
        <v>0</v>
      </c>
      <c r="AA5188">
        <v>0</v>
      </c>
      <c r="AB5188">
        <v>0</v>
      </c>
      <c r="AC5188">
        <v>0</v>
      </c>
      <c r="AD5188">
        <v>0</v>
      </c>
      <c r="AE5188">
        <v>8.1464711477212006</v>
      </c>
    </row>
    <row r="5189" spans="1:31" x14ac:dyDescent="0.25">
      <c r="A5189">
        <v>2083730</v>
      </c>
      <c r="B5189">
        <v>1</v>
      </c>
      <c r="C5189" t="s">
        <v>80</v>
      </c>
      <c r="D5189" t="s">
        <v>105</v>
      </c>
      <c r="E5189" t="s">
        <v>146</v>
      </c>
      <c r="F5189" t="s">
        <v>15008</v>
      </c>
      <c r="G5189" t="s">
        <v>133</v>
      </c>
      <c r="H5189" t="s">
        <v>134</v>
      </c>
      <c r="I5189" t="s">
        <v>135</v>
      </c>
      <c r="J5189" t="s">
        <v>136</v>
      </c>
      <c r="K5189" t="s">
        <v>137</v>
      </c>
      <c r="L5189" t="s">
        <v>15009</v>
      </c>
      <c r="M5189" t="s">
        <v>15010</v>
      </c>
      <c r="N5189">
        <v>2.2016666659999999</v>
      </c>
      <c r="O5189">
        <v>7</v>
      </c>
      <c r="P5189">
        <v>1033</v>
      </c>
      <c r="Q5189">
        <v>17</v>
      </c>
      <c r="R5189">
        <v>627</v>
      </c>
      <c r="S5189">
        <v>17</v>
      </c>
      <c r="T5189">
        <v>119</v>
      </c>
      <c r="U5189">
        <v>0</v>
      </c>
      <c r="V5189">
        <v>1</v>
      </c>
      <c r="W5189">
        <v>3.9966700245196276</v>
      </c>
      <c r="X5189">
        <v>532.46506217618946</v>
      </c>
      <c r="Y5189">
        <v>40.857445033372329</v>
      </c>
      <c r="Z5189">
        <v>624.0292936438849</v>
      </c>
      <c r="AA5189">
        <v>142.32262014930481</v>
      </c>
      <c r="AB5189">
        <v>181.3527719380958</v>
      </c>
      <c r="AC5189">
        <v>0</v>
      </c>
      <c r="AD5189">
        <v>9.4398842124964997</v>
      </c>
      <c r="AE5189">
        <v>1534.4637471778635</v>
      </c>
    </row>
    <row r="5190" spans="1:31" x14ac:dyDescent="0.25">
      <c r="A5190">
        <v>2083632</v>
      </c>
      <c r="B5190">
        <v>1</v>
      </c>
      <c r="C5190" t="s">
        <v>80</v>
      </c>
      <c r="D5190" t="s">
        <v>85</v>
      </c>
      <c r="E5190" t="s">
        <v>295</v>
      </c>
      <c r="F5190" t="s">
        <v>15011</v>
      </c>
      <c r="G5190" t="s">
        <v>133</v>
      </c>
      <c r="H5190" t="s">
        <v>134</v>
      </c>
      <c r="I5190" t="s">
        <v>135</v>
      </c>
      <c r="J5190" t="s">
        <v>136</v>
      </c>
      <c r="K5190" t="s">
        <v>137</v>
      </c>
      <c r="L5190" t="s">
        <v>15012</v>
      </c>
      <c r="M5190" t="s">
        <v>15013</v>
      </c>
      <c r="N5190">
        <v>1.605555555</v>
      </c>
      <c r="O5190">
        <v>0</v>
      </c>
      <c r="P5190">
        <v>1438</v>
      </c>
      <c r="Q5190">
        <v>0</v>
      </c>
      <c r="R5190">
        <v>0</v>
      </c>
      <c r="S5190">
        <v>0</v>
      </c>
      <c r="T5190">
        <v>15</v>
      </c>
      <c r="U5190">
        <v>0</v>
      </c>
      <c r="V5190">
        <v>0</v>
      </c>
      <c r="W5190">
        <v>0</v>
      </c>
      <c r="X5190">
        <v>987.04998620927256</v>
      </c>
      <c r="Y5190">
        <v>0</v>
      </c>
      <c r="Z5190">
        <v>0</v>
      </c>
      <c r="AA5190">
        <v>0</v>
      </c>
      <c r="AB5190">
        <v>59.16076520997602</v>
      </c>
      <c r="AC5190">
        <v>0</v>
      </c>
      <c r="AD5190">
        <v>0</v>
      </c>
      <c r="AE5190">
        <v>1046.2107514192485</v>
      </c>
    </row>
    <row r="5191" spans="1:31" x14ac:dyDescent="0.25">
      <c r="A5191">
        <v>2084122</v>
      </c>
      <c r="B5191">
        <v>1</v>
      </c>
      <c r="C5191" t="s">
        <v>81</v>
      </c>
      <c r="D5191" t="s">
        <v>112</v>
      </c>
      <c r="E5191" t="s">
        <v>295</v>
      </c>
      <c r="F5191" t="s">
        <v>14657</v>
      </c>
      <c r="G5191" t="s">
        <v>133</v>
      </c>
      <c r="H5191" t="s">
        <v>134</v>
      </c>
      <c r="I5191" t="s">
        <v>135</v>
      </c>
      <c r="J5191" t="s">
        <v>136</v>
      </c>
      <c r="K5191" t="s">
        <v>137</v>
      </c>
      <c r="L5191" t="s">
        <v>15014</v>
      </c>
      <c r="M5191" t="s">
        <v>15015</v>
      </c>
      <c r="N5191">
        <v>5.6679444000000002E-2</v>
      </c>
      <c r="O5191">
        <v>1</v>
      </c>
      <c r="P5191">
        <v>142</v>
      </c>
      <c r="Q5191">
        <v>191</v>
      </c>
      <c r="R5191">
        <v>71</v>
      </c>
      <c r="S5191">
        <v>8</v>
      </c>
      <c r="T5191">
        <v>11</v>
      </c>
      <c r="U5191">
        <v>3</v>
      </c>
      <c r="V5191">
        <v>0</v>
      </c>
      <c r="W5191">
        <v>0.88684046711903997</v>
      </c>
      <c r="X5191">
        <v>2.9207518419844782</v>
      </c>
      <c r="Y5191">
        <v>10.0936966432046</v>
      </c>
      <c r="Z5191">
        <v>4.4352312619924312</v>
      </c>
      <c r="AA5191">
        <v>16.0925472038486</v>
      </c>
      <c r="AB5191">
        <v>0.37211565658931994</v>
      </c>
      <c r="AC5191">
        <v>55.073505008003529</v>
      </c>
      <c r="AD5191">
        <v>0</v>
      </c>
      <c r="AE5191">
        <v>89.874688082741997</v>
      </c>
    </row>
    <row r="5192" spans="1:31" x14ac:dyDescent="0.25">
      <c r="A5192">
        <v>2073293</v>
      </c>
      <c r="B5192">
        <v>1</v>
      </c>
      <c r="C5192" t="s">
        <v>80</v>
      </c>
      <c r="D5192" t="s">
        <v>105</v>
      </c>
      <c r="E5192" t="s">
        <v>158</v>
      </c>
      <c r="F5192" t="s">
        <v>15016</v>
      </c>
      <c r="G5192" t="s">
        <v>160</v>
      </c>
      <c r="H5192" t="s">
        <v>143</v>
      </c>
      <c r="I5192" t="s">
        <v>135</v>
      </c>
      <c r="J5192" t="s">
        <v>136</v>
      </c>
      <c r="K5192" t="s">
        <v>137</v>
      </c>
      <c r="L5192" t="s">
        <v>15017</v>
      </c>
      <c r="M5192" t="s">
        <v>15018</v>
      </c>
      <c r="N5192">
        <v>14.636666666</v>
      </c>
      <c r="O5192">
        <v>0</v>
      </c>
      <c r="P5192">
        <v>21</v>
      </c>
      <c r="Q5192">
        <v>0</v>
      </c>
      <c r="R5192">
        <v>0</v>
      </c>
      <c r="S5192">
        <v>0</v>
      </c>
      <c r="T5192">
        <v>2</v>
      </c>
      <c r="U5192">
        <v>0</v>
      </c>
      <c r="V5192">
        <v>0</v>
      </c>
      <c r="W5192">
        <v>0</v>
      </c>
      <c r="X5192">
        <v>61.366595919800581</v>
      </c>
      <c r="Y5192">
        <v>0</v>
      </c>
      <c r="Z5192">
        <v>0</v>
      </c>
      <c r="AA5192">
        <v>0</v>
      </c>
      <c r="AB5192">
        <v>1.4123387865158603</v>
      </c>
      <c r="AC5192">
        <v>0</v>
      </c>
      <c r="AD5192">
        <v>0</v>
      </c>
      <c r="AE5192">
        <v>62.778934706316441</v>
      </c>
    </row>
    <row r="5193" spans="1:31" x14ac:dyDescent="0.25">
      <c r="A5193">
        <v>2084228</v>
      </c>
      <c r="B5193">
        <v>1</v>
      </c>
      <c r="C5193" t="s">
        <v>80</v>
      </c>
      <c r="D5193" t="s">
        <v>94</v>
      </c>
      <c r="E5193" t="s">
        <v>146</v>
      </c>
      <c r="F5193" t="s">
        <v>1056</v>
      </c>
      <c r="G5193" t="s">
        <v>133</v>
      </c>
      <c r="H5193" t="s">
        <v>134</v>
      </c>
      <c r="I5193" t="s">
        <v>135</v>
      </c>
      <c r="J5193" t="s">
        <v>136</v>
      </c>
      <c r="K5193" t="s">
        <v>137</v>
      </c>
      <c r="L5193" t="s">
        <v>15019</v>
      </c>
      <c r="M5193" t="s">
        <v>15020</v>
      </c>
      <c r="N5193">
        <v>0.115</v>
      </c>
      <c r="O5193">
        <v>0</v>
      </c>
      <c r="P5193">
        <v>0</v>
      </c>
      <c r="Q5193">
        <v>1</v>
      </c>
      <c r="R5193">
        <v>102</v>
      </c>
      <c r="S5193">
        <v>0</v>
      </c>
      <c r="T5193">
        <v>2</v>
      </c>
      <c r="U5193">
        <v>0</v>
      </c>
      <c r="V5193">
        <v>0</v>
      </c>
      <c r="W5193">
        <v>0</v>
      </c>
      <c r="X5193">
        <v>0</v>
      </c>
      <c r="Y5193">
        <v>0.75953279618587999</v>
      </c>
      <c r="Z5193">
        <v>1.5059108045667502</v>
      </c>
      <c r="AA5193">
        <v>0</v>
      </c>
      <c r="AB5193">
        <v>0.11420527545585001</v>
      </c>
      <c r="AC5193">
        <v>0</v>
      </c>
      <c r="AD5193">
        <v>0</v>
      </c>
      <c r="AE5193">
        <v>2.37964887620848</v>
      </c>
    </row>
    <row r="5194" spans="1:31" x14ac:dyDescent="0.25">
      <c r="A5194">
        <v>2083798</v>
      </c>
      <c r="B5194">
        <v>1</v>
      </c>
      <c r="C5194" t="s">
        <v>80</v>
      </c>
      <c r="D5194" t="s">
        <v>96</v>
      </c>
      <c r="E5194" t="s">
        <v>146</v>
      </c>
      <c r="F5194" t="s">
        <v>2737</v>
      </c>
      <c r="G5194" t="s">
        <v>513</v>
      </c>
      <c r="H5194" t="s">
        <v>134</v>
      </c>
      <c r="I5194" t="s">
        <v>135</v>
      </c>
      <c r="J5194" t="s">
        <v>136</v>
      </c>
      <c r="K5194" t="s">
        <v>137</v>
      </c>
      <c r="L5194" t="s">
        <v>15021</v>
      </c>
      <c r="M5194" t="s">
        <v>15022</v>
      </c>
      <c r="N5194">
        <v>0.32416666599999999</v>
      </c>
      <c r="O5194">
        <v>2</v>
      </c>
      <c r="P5194">
        <v>1564</v>
      </c>
      <c r="Q5194">
        <v>0</v>
      </c>
      <c r="R5194">
        <v>1</v>
      </c>
      <c r="S5194">
        <v>4</v>
      </c>
      <c r="T5194">
        <v>70</v>
      </c>
      <c r="U5194">
        <v>0</v>
      </c>
      <c r="V5194">
        <v>0</v>
      </c>
      <c r="W5194">
        <v>17.432295832165206</v>
      </c>
      <c r="X5194">
        <v>145.21155658569288</v>
      </c>
      <c r="Y5194">
        <v>0</v>
      </c>
      <c r="Z5194">
        <v>0.25711610055609918</v>
      </c>
      <c r="AA5194">
        <v>9.7929689024433131</v>
      </c>
      <c r="AB5194">
        <v>17.689088858581236</v>
      </c>
      <c r="AC5194">
        <v>0</v>
      </c>
      <c r="AD5194">
        <v>0</v>
      </c>
      <c r="AE5194">
        <v>190.38302627943872</v>
      </c>
    </row>
    <row r="5195" spans="1:31" x14ac:dyDescent="0.25">
      <c r="A5195">
        <v>2073247</v>
      </c>
      <c r="B5195">
        <v>1</v>
      </c>
      <c r="C5195" t="s">
        <v>81</v>
      </c>
      <c r="D5195" t="s">
        <v>128</v>
      </c>
      <c r="E5195" t="s">
        <v>131</v>
      </c>
      <c r="F5195" t="s">
        <v>6006</v>
      </c>
      <c r="G5195" t="s">
        <v>133</v>
      </c>
      <c r="H5195" t="s">
        <v>134</v>
      </c>
      <c r="I5195" t="s">
        <v>135</v>
      </c>
      <c r="J5195" t="s">
        <v>136</v>
      </c>
      <c r="K5195" t="s">
        <v>137</v>
      </c>
      <c r="L5195" t="s">
        <v>15023</v>
      </c>
      <c r="M5195" t="s">
        <v>15024</v>
      </c>
      <c r="N5195">
        <v>0.311111111</v>
      </c>
      <c r="O5195">
        <v>6</v>
      </c>
      <c r="P5195">
        <v>1248</v>
      </c>
      <c r="Q5195">
        <v>21</v>
      </c>
      <c r="R5195">
        <v>16</v>
      </c>
      <c r="S5195">
        <v>11</v>
      </c>
      <c r="T5195">
        <v>88</v>
      </c>
      <c r="U5195">
        <v>0</v>
      </c>
      <c r="V5195">
        <v>0</v>
      </c>
      <c r="W5195">
        <v>0.64899316540177787</v>
      </c>
      <c r="X5195">
        <v>56.578574159294135</v>
      </c>
      <c r="Y5195">
        <v>31.020316490250579</v>
      </c>
      <c r="Z5195">
        <v>7.961419131509512</v>
      </c>
      <c r="AA5195">
        <v>23.521177439112886</v>
      </c>
      <c r="AB5195">
        <v>8.406547300199998</v>
      </c>
      <c r="AC5195">
        <v>0</v>
      </c>
      <c r="AD5195">
        <v>0</v>
      </c>
      <c r="AE5195">
        <v>128.13702768576889</v>
      </c>
    </row>
    <row r="5196" spans="1:31" x14ac:dyDescent="0.25">
      <c r="A5196">
        <v>2073362</v>
      </c>
      <c r="B5196">
        <v>1</v>
      </c>
      <c r="C5196" t="s">
        <v>80</v>
      </c>
      <c r="D5196" t="s">
        <v>92</v>
      </c>
      <c r="E5196" t="s">
        <v>158</v>
      </c>
      <c r="F5196" t="s">
        <v>15025</v>
      </c>
      <c r="G5196" t="s">
        <v>160</v>
      </c>
      <c r="H5196" t="s">
        <v>143</v>
      </c>
      <c r="I5196" t="s">
        <v>135</v>
      </c>
      <c r="J5196" t="s">
        <v>136</v>
      </c>
      <c r="K5196" t="s">
        <v>137</v>
      </c>
      <c r="L5196" t="s">
        <v>15026</v>
      </c>
      <c r="M5196" t="s">
        <v>15027</v>
      </c>
      <c r="N5196">
        <v>4.5655555550000004</v>
      </c>
      <c r="O5196">
        <v>0</v>
      </c>
      <c r="P5196">
        <v>14</v>
      </c>
      <c r="Q5196">
        <v>0</v>
      </c>
      <c r="R5196">
        <v>0</v>
      </c>
      <c r="S5196">
        <v>0</v>
      </c>
      <c r="T5196">
        <v>1</v>
      </c>
      <c r="U5196">
        <v>0</v>
      </c>
      <c r="V5196">
        <v>0</v>
      </c>
      <c r="W5196">
        <v>0</v>
      </c>
      <c r="X5196">
        <v>13.990647519041906</v>
      </c>
      <c r="Y5196">
        <v>0</v>
      </c>
      <c r="Z5196">
        <v>0</v>
      </c>
      <c r="AA5196">
        <v>0</v>
      </c>
      <c r="AB5196">
        <v>6.7333410996000013E-4</v>
      </c>
      <c r="AC5196">
        <v>0</v>
      </c>
      <c r="AD5196">
        <v>0</v>
      </c>
      <c r="AE5196">
        <v>13.991320853151866</v>
      </c>
    </row>
    <row r="5197" spans="1:31" x14ac:dyDescent="0.25">
      <c r="A5197">
        <v>2084082</v>
      </c>
      <c r="B5197">
        <v>1</v>
      </c>
      <c r="C5197" t="s">
        <v>81</v>
      </c>
      <c r="D5197" t="s">
        <v>120</v>
      </c>
      <c r="E5197" t="s">
        <v>158</v>
      </c>
      <c r="F5197" t="s">
        <v>14535</v>
      </c>
      <c r="G5197" t="s">
        <v>160</v>
      </c>
      <c r="H5197" t="s">
        <v>143</v>
      </c>
      <c r="I5197" t="s">
        <v>135</v>
      </c>
      <c r="J5197" t="s">
        <v>136</v>
      </c>
      <c r="K5197" t="s">
        <v>137</v>
      </c>
      <c r="L5197" t="s">
        <v>15028</v>
      </c>
      <c r="M5197" t="s">
        <v>15029</v>
      </c>
      <c r="N5197">
        <v>1.6827777770000001</v>
      </c>
      <c r="O5197">
        <v>0</v>
      </c>
      <c r="P5197">
        <v>39</v>
      </c>
      <c r="Q5197">
        <v>0</v>
      </c>
      <c r="R5197">
        <v>0</v>
      </c>
      <c r="S5197">
        <v>0</v>
      </c>
      <c r="T5197">
        <v>8</v>
      </c>
      <c r="U5197">
        <v>0</v>
      </c>
      <c r="V5197">
        <v>0</v>
      </c>
      <c r="W5197">
        <v>0</v>
      </c>
      <c r="X5197">
        <v>17.686029413977714</v>
      </c>
      <c r="Y5197">
        <v>0</v>
      </c>
      <c r="Z5197">
        <v>0</v>
      </c>
      <c r="AA5197">
        <v>0</v>
      </c>
      <c r="AB5197">
        <v>4.2411864868284468</v>
      </c>
      <c r="AC5197">
        <v>0</v>
      </c>
      <c r="AD5197">
        <v>0</v>
      </c>
      <c r="AE5197">
        <v>21.927215900806161</v>
      </c>
    </row>
    <row r="5198" spans="1:31" x14ac:dyDescent="0.25">
      <c r="A5198">
        <v>2073385</v>
      </c>
      <c r="B5198">
        <v>1</v>
      </c>
      <c r="C5198" t="s">
        <v>80</v>
      </c>
      <c r="D5198" t="s">
        <v>106</v>
      </c>
      <c r="E5198" t="s">
        <v>158</v>
      </c>
      <c r="F5198" t="s">
        <v>15030</v>
      </c>
      <c r="G5198" t="s">
        <v>160</v>
      </c>
      <c r="H5198" t="s">
        <v>143</v>
      </c>
      <c r="I5198" t="s">
        <v>135</v>
      </c>
      <c r="J5198" t="s">
        <v>136</v>
      </c>
      <c r="K5198" t="s">
        <v>137</v>
      </c>
      <c r="L5198" t="s">
        <v>15031</v>
      </c>
      <c r="M5198" t="s">
        <v>15032</v>
      </c>
      <c r="N5198">
        <v>1.6463888879999999</v>
      </c>
      <c r="O5198">
        <v>0</v>
      </c>
      <c r="P5198">
        <v>0</v>
      </c>
      <c r="Q5198">
        <v>0</v>
      </c>
      <c r="R5198">
        <v>4</v>
      </c>
      <c r="S5198">
        <v>0</v>
      </c>
      <c r="T5198">
        <v>0</v>
      </c>
      <c r="U5198">
        <v>0</v>
      </c>
      <c r="V5198">
        <v>0</v>
      </c>
      <c r="W5198">
        <v>0</v>
      </c>
      <c r="X5198">
        <v>0</v>
      </c>
      <c r="Y5198">
        <v>0</v>
      </c>
      <c r="Z5198">
        <v>31.863415986277204</v>
      </c>
      <c r="AA5198">
        <v>0</v>
      </c>
      <c r="AB5198">
        <v>0</v>
      </c>
      <c r="AC5198">
        <v>0</v>
      </c>
      <c r="AD5198">
        <v>0</v>
      </c>
      <c r="AE5198">
        <v>31.863415986277204</v>
      </c>
    </row>
    <row r="5199" spans="1:31" x14ac:dyDescent="0.25">
      <c r="A5199">
        <v>2084136</v>
      </c>
      <c r="B5199">
        <v>1</v>
      </c>
      <c r="C5199" t="s">
        <v>80</v>
      </c>
      <c r="D5199" t="s">
        <v>99</v>
      </c>
      <c r="E5199" t="s">
        <v>146</v>
      </c>
      <c r="F5199" t="s">
        <v>15033</v>
      </c>
      <c r="G5199" t="s">
        <v>133</v>
      </c>
      <c r="H5199" t="s">
        <v>134</v>
      </c>
      <c r="I5199" t="s">
        <v>135</v>
      </c>
      <c r="J5199" t="s">
        <v>136</v>
      </c>
      <c r="K5199" t="s">
        <v>137</v>
      </c>
      <c r="L5199" t="s">
        <v>15034</v>
      </c>
      <c r="M5199" t="s">
        <v>14205</v>
      </c>
      <c r="N5199">
        <v>0.41611111099999998</v>
      </c>
      <c r="O5199">
        <v>0</v>
      </c>
      <c r="P5199">
        <v>0</v>
      </c>
      <c r="Q5199">
        <v>0</v>
      </c>
      <c r="R5199">
        <v>0</v>
      </c>
      <c r="S5199">
        <v>2</v>
      </c>
      <c r="T5199">
        <v>0</v>
      </c>
      <c r="U5199">
        <v>2</v>
      </c>
      <c r="V5199">
        <v>0</v>
      </c>
      <c r="W5199">
        <v>0</v>
      </c>
      <c r="X5199">
        <v>0</v>
      </c>
      <c r="Y5199">
        <v>0</v>
      </c>
      <c r="Z5199">
        <v>0</v>
      </c>
      <c r="AA5199">
        <v>0.85285766460113344</v>
      </c>
      <c r="AB5199">
        <v>0</v>
      </c>
      <c r="AC5199">
        <v>8.9604551212982173</v>
      </c>
      <c r="AD5199">
        <v>0</v>
      </c>
      <c r="AE5199">
        <v>9.8133127858993507</v>
      </c>
    </row>
    <row r="5200" spans="1:31" x14ac:dyDescent="0.25">
      <c r="A5200">
        <v>2073316</v>
      </c>
      <c r="B5200">
        <v>1</v>
      </c>
      <c r="C5200" t="s">
        <v>81</v>
      </c>
      <c r="D5200" t="s">
        <v>122</v>
      </c>
      <c r="E5200" t="s">
        <v>131</v>
      </c>
      <c r="F5200" t="s">
        <v>15035</v>
      </c>
      <c r="G5200" t="s">
        <v>263</v>
      </c>
      <c r="H5200" t="s">
        <v>134</v>
      </c>
      <c r="I5200" t="s">
        <v>135</v>
      </c>
      <c r="J5200" t="s">
        <v>136</v>
      </c>
      <c r="K5200" t="s">
        <v>137</v>
      </c>
      <c r="L5200" t="s">
        <v>15036</v>
      </c>
      <c r="M5200" t="s">
        <v>15037</v>
      </c>
      <c r="N5200">
        <v>2.536944444</v>
      </c>
      <c r="O5200">
        <v>0</v>
      </c>
      <c r="P5200">
        <v>850</v>
      </c>
      <c r="Q5200">
        <v>0</v>
      </c>
      <c r="R5200">
        <v>8</v>
      </c>
      <c r="S5200">
        <v>2</v>
      </c>
      <c r="T5200">
        <v>87</v>
      </c>
      <c r="U5200">
        <v>0</v>
      </c>
      <c r="V5200">
        <v>0</v>
      </c>
      <c r="W5200">
        <v>0</v>
      </c>
      <c r="X5200">
        <v>329.56694680339376</v>
      </c>
      <c r="Y5200">
        <v>0</v>
      </c>
      <c r="Z5200">
        <v>10.349213876409795</v>
      </c>
      <c r="AA5200">
        <v>23.762342369583738</v>
      </c>
      <c r="AB5200">
        <v>113.03830820078159</v>
      </c>
      <c r="AC5200">
        <v>0</v>
      </c>
      <c r="AD5200">
        <v>0</v>
      </c>
      <c r="AE5200">
        <v>476.71681125016892</v>
      </c>
    </row>
    <row r="5201" spans="1:31" x14ac:dyDescent="0.25">
      <c r="A5201">
        <v>2083664</v>
      </c>
      <c r="B5201">
        <v>1</v>
      </c>
      <c r="C5201" t="s">
        <v>80</v>
      </c>
      <c r="D5201" t="s">
        <v>93</v>
      </c>
      <c r="E5201" t="s">
        <v>158</v>
      </c>
      <c r="F5201" t="s">
        <v>10759</v>
      </c>
      <c r="G5201" t="s">
        <v>160</v>
      </c>
      <c r="H5201" t="s">
        <v>143</v>
      </c>
      <c r="I5201" t="s">
        <v>135</v>
      </c>
      <c r="J5201" t="s">
        <v>136</v>
      </c>
      <c r="K5201" t="s">
        <v>137</v>
      </c>
      <c r="L5201" t="s">
        <v>15038</v>
      </c>
      <c r="M5201" t="s">
        <v>15039</v>
      </c>
      <c r="N5201">
        <v>2.233333333</v>
      </c>
      <c r="O5201">
        <v>0</v>
      </c>
      <c r="P5201">
        <v>1</v>
      </c>
      <c r="Q5201">
        <v>0</v>
      </c>
      <c r="R5201">
        <v>5</v>
      </c>
      <c r="S5201">
        <v>0</v>
      </c>
      <c r="T5201">
        <v>0</v>
      </c>
      <c r="U5201">
        <v>0</v>
      </c>
      <c r="V5201">
        <v>0</v>
      </c>
      <c r="W5201">
        <v>0</v>
      </c>
      <c r="X5201">
        <v>0.15460351763338837</v>
      </c>
      <c r="Y5201">
        <v>0</v>
      </c>
      <c r="Z5201">
        <v>14.247633804418188</v>
      </c>
      <c r="AA5201">
        <v>0</v>
      </c>
      <c r="AB5201">
        <v>0</v>
      </c>
      <c r="AC5201">
        <v>0</v>
      </c>
      <c r="AD5201">
        <v>0</v>
      </c>
      <c r="AE5201">
        <v>14.402237322051576</v>
      </c>
    </row>
    <row r="5202" spans="1:31" x14ac:dyDescent="0.25">
      <c r="A5202">
        <v>2083698</v>
      </c>
      <c r="B5202">
        <v>1</v>
      </c>
      <c r="C5202" t="s">
        <v>81</v>
      </c>
      <c r="D5202" t="s">
        <v>116</v>
      </c>
      <c r="E5202" t="s">
        <v>131</v>
      </c>
      <c r="F5202" t="s">
        <v>15040</v>
      </c>
      <c r="G5202" t="s">
        <v>133</v>
      </c>
      <c r="H5202" t="s">
        <v>134</v>
      </c>
      <c r="I5202" t="s">
        <v>135</v>
      </c>
      <c r="J5202" t="s">
        <v>136</v>
      </c>
      <c r="K5202" t="s">
        <v>137</v>
      </c>
      <c r="L5202" t="s">
        <v>15041</v>
      </c>
      <c r="M5202" t="s">
        <v>15042</v>
      </c>
      <c r="N5202">
        <v>0.56666666600000004</v>
      </c>
      <c r="O5202">
        <v>1</v>
      </c>
      <c r="P5202">
        <v>2806</v>
      </c>
      <c r="Q5202">
        <v>119</v>
      </c>
      <c r="R5202">
        <v>222</v>
      </c>
      <c r="S5202">
        <v>7</v>
      </c>
      <c r="T5202">
        <v>388</v>
      </c>
      <c r="U5202">
        <v>0</v>
      </c>
      <c r="V5202">
        <v>0</v>
      </c>
      <c r="W5202">
        <v>2.5448079552E-2</v>
      </c>
      <c r="X5202">
        <v>250.47511475963006</v>
      </c>
      <c r="Y5202">
        <v>35.281454793815726</v>
      </c>
      <c r="Z5202">
        <v>60.115054905121568</v>
      </c>
      <c r="AA5202">
        <v>27.983549663605903</v>
      </c>
      <c r="AB5202">
        <v>75.026965085127969</v>
      </c>
      <c r="AC5202">
        <v>0</v>
      </c>
      <c r="AD5202">
        <v>0</v>
      </c>
      <c r="AE5202">
        <v>448.90758728685324</v>
      </c>
    </row>
    <row r="5203" spans="1:31" x14ac:dyDescent="0.25">
      <c r="A5203">
        <v>2073519</v>
      </c>
      <c r="B5203">
        <v>1</v>
      </c>
      <c r="C5203" t="s">
        <v>80</v>
      </c>
      <c r="D5203" t="s">
        <v>97</v>
      </c>
      <c r="E5203" t="s">
        <v>295</v>
      </c>
      <c r="F5203" t="s">
        <v>14921</v>
      </c>
      <c r="G5203" t="s">
        <v>133</v>
      </c>
      <c r="H5203" t="s">
        <v>134</v>
      </c>
      <c r="I5203" t="s">
        <v>135</v>
      </c>
      <c r="J5203" t="s">
        <v>136</v>
      </c>
      <c r="K5203" t="s">
        <v>137</v>
      </c>
      <c r="L5203" t="s">
        <v>15043</v>
      </c>
      <c r="M5203" t="s">
        <v>15044</v>
      </c>
      <c r="N5203">
        <v>0.39813416600000001</v>
      </c>
      <c r="O5203">
        <v>11</v>
      </c>
      <c r="P5203">
        <v>1004</v>
      </c>
      <c r="Q5203">
        <v>16</v>
      </c>
      <c r="R5203">
        <v>381</v>
      </c>
      <c r="S5203">
        <v>27</v>
      </c>
      <c r="T5203">
        <v>212</v>
      </c>
      <c r="U5203">
        <v>4</v>
      </c>
      <c r="V5203">
        <v>0</v>
      </c>
      <c r="W5203">
        <v>169.82274974951125</v>
      </c>
      <c r="X5203">
        <v>145.3274315533007</v>
      </c>
      <c r="Y5203">
        <v>38.77067994577164</v>
      </c>
      <c r="Z5203">
        <v>71.468384023232787</v>
      </c>
      <c r="AA5203">
        <v>63.10388388486794</v>
      </c>
      <c r="AB5203">
        <v>116.94760871729774</v>
      </c>
      <c r="AC5203">
        <v>19.532031395971213</v>
      </c>
      <c r="AD5203">
        <v>0</v>
      </c>
      <c r="AE5203">
        <v>624.97276926995323</v>
      </c>
    </row>
    <row r="5204" spans="1:31" x14ac:dyDescent="0.25">
      <c r="A5204">
        <v>2084262</v>
      </c>
      <c r="B5204">
        <v>1</v>
      </c>
      <c r="C5204" t="s">
        <v>80</v>
      </c>
      <c r="D5204" t="s">
        <v>108</v>
      </c>
      <c r="E5204" t="s">
        <v>177</v>
      </c>
      <c r="F5204" t="s">
        <v>15045</v>
      </c>
      <c r="G5204" t="s">
        <v>183</v>
      </c>
      <c r="H5204" t="s">
        <v>143</v>
      </c>
      <c r="I5204" t="s">
        <v>135</v>
      </c>
      <c r="J5204" t="s">
        <v>136</v>
      </c>
      <c r="K5204" t="s">
        <v>137</v>
      </c>
      <c r="L5204" t="s">
        <v>15046</v>
      </c>
      <c r="M5204" t="s">
        <v>15047</v>
      </c>
      <c r="N5204">
        <v>2.2919444439999999</v>
      </c>
      <c r="O5204">
        <v>0</v>
      </c>
      <c r="P5204">
        <v>1</v>
      </c>
      <c r="Q5204">
        <v>0</v>
      </c>
      <c r="R5204">
        <v>0</v>
      </c>
      <c r="S5204">
        <v>0</v>
      </c>
      <c r="T5204">
        <v>0</v>
      </c>
      <c r="U5204">
        <v>0</v>
      </c>
      <c r="V5204">
        <v>0</v>
      </c>
      <c r="W5204">
        <v>0</v>
      </c>
      <c r="X5204">
        <v>0.69104210078085004</v>
      </c>
      <c r="Y5204">
        <v>0</v>
      </c>
      <c r="Z5204">
        <v>0</v>
      </c>
      <c r="AA5204">
        <v>0</v>
      </c>
      <c r="AB5204">
        <v>0</v>
      </c>
      <c r="AC5204">
        <v>0</v>
      </c>
      <c r="AD5204">
        <v>0</v>
      </c>
      <c r="AE5204">
        <v>0.69104210078085004</v>
      </c>
    </row>
    <row r="5205" spans="1:31" x14ac:dyDescent="0.25">
      <c r="A5205">
        <v>2073236</v>
      </c>
      <c r="B5205">
        <v>1</v>
      </c>
      <c r="C5205" t="s">
        <v>80</v>
      </c>
      <c r="D5205" t="s">
        <v>98</v>
      </c>
      <c r="E5205" t="s">
        <v>169</v>
      </c>
      <c r="F5205" t="s">
        <v>10147</v>
      </c>
      <c r="G5205" t="s">
        <v>133</v>
      </c>
      <c r="H5205" t="s">
        <v>134</v>
      </c>
      <c r="I5205" t="s">
        <v>135</v>
      </c>
      <c r="J5205" t="s">
        <v>136</v>
      </c>
      <c r="K5205" t="s">
        <v>137</v>
      </c>
      <c r="L5205" t="s">
        <v>15048</v>
      </c>
      <c r="M5205" t="s">
        <v>15049</v>
      </c>
      <c r="N5205">
        <v>0.59611111100000003</v>
      </c>
      <c r="O5205">
        <v>0</v>
      </c>
      <c r="P5205">
        <v>4</v>
      </c>
      <c r="Q5205">
        <v>0</v>
      </c>
      <c r="R5205">
        <v>14</v>
      </c>
      <c r="S5205">
        <v>0</v>
      </c>
      <c r="T5205">
        <v>46</v>
      </c>
      <c r="U5205">
        <v>0</v>
      </c>
      <c r="V5205">
        <v>0</v>
      </c>
      <c r="W5205">
        <v>0</v>
      </c>
      <c r="X5205">
        <v>0.51844197450894569</v>
      </c>
      <c r="Y5205">
        <v>0</v>
      </c>
      <c r="Z5205">
        <v>10.757949647265088</v>
      </c>
      <c r="AA5205">
        <v>0</v>
      </c>
      <c r="AB5205">
        <v>25.039731760730032</v>
      </c>
      <c r="AC5205">
        <v>0</v>
      </c>
      <c r="AD5205">
        <v>0</v>
      </c>
      <c r="AE5205">
        <v>36.316123382504067</v>
      </c>
    </row>
    <row r="5206" spans="1:31" x14ac:dyDescent="0.25">
      <c r="A5206">
        <v>2073113</v>
      </c>
      <c r="B5206">
        <v>1</v>
      </c>
      <c r="C5206" t="s">
        <v>80</v>
      </c>
      <c r="D5206" t="s">
        <v>100</v>
      </c>
      <c r="E5206" t="s">
        <v>146</v>
      </c>
      <c r="F5206" t="s">
        <v>13651</v>
      </c>
      <c r="G5206" t="s">
        <v>133</v>
      </c>
      <c r="H5206" t="s">
        <v>134</v>
      </c>
      <c r="I5206" t="s">
        <v>135</v>
      </c>
      <c r="J5206" t="s">
        <v>136</v>
      </c>
      <c r="K5206" t="s">
        <v>137</v>
      </c>
      <c r="L5206" t="s">
        <v>14691</v>
      </c>
      <c r="M5206" t="s">
        <v>15050</v>
      </c>
      <c r="N5206">
        <v>0.133333333</v>
      </c>
      <c r="O5206">
        <v>0</v>
      </c>
      <c r="P5206">
        <v>77</v>
      </c>
      <c r="Q5206">
        <v>3</v>
      </c>
      <c r="R5206">
        <v>19</v>
      </c>
      <c r="S5206">
        <v>9</v>
      </c>
      <c r="T5206">
        <v>106</v>
      </c>
      <c r="U5206">
        <v>2</v>
      </c>
      <c r="V5206">
        <v>0</v>
      </c>
      <c r="W5206">
        <v>0</v>
      </c>
      <c r="X5206">
        <v>5.8080468128672011</v>
      </c>
      <c r="Y5206">
        <v>1.0987301929706668</v>
      </c>
      <c r="Z5206">
        <v>1.5954963749999997</v>
      </c>
      <c r="AA5206">
        <v>24.220152342392129</v>
      </c>
      <c r="AB5206">
        <v>51.264397583833464</v>
      </c>
      <c r="AC5206">
        <v>14.714618150211734</v>
      </c>
      <c r="AD5206">
        <v>0</v>
      </c>
      <c r="AE5206">
        <v>98.701441457275195</v>
      </c>
    </row>
    <row r="5207" spans="1:31" x14ac:dyDescent="0.25">
      <c r="A5207">
        <v>2083933</v>
      </c>
      <c r="B5207">
        <v>1</v>
      </c>
      <c r="C5207" t="s">
        <v>80</v>
      </c>
      <c r="D5207" t="s">
        <v>105</v>
      </c>
      <c r="E5207" t="s">
        <v>177</v>
      </c>
      <c r="F5207" t="s">
        <v>15051</v>
      </c>
      <c r="G5207" t="s">
        <v>324</v>
      </c>
      <c r="H5207" t="s">
        <v>143</v>
      </c>
      <c r="I5207" t="s">
        <v>135</v>
      </c>
      <c r="J5207" t="s">
        <v>136</v>
      </c>
      <c r="K5207" t="s">
        <v>137</v>
      </c>
      <c r="L5207" t="s">
        <v>15052</v>
      </c>
      <c r="M5207" t="s">
        <v>15053</v>
      </c>
      <c r="N5207">
        <v>0.635833333</v>
      </c>
      <c r="O5207">
        <v>0</v>
      </c>
      <c r="P5207">
        <v>2</v>
      </c>
      <c r="Q5207">
        <v>0</v>
      </c>
      <c r="R5207">
        <v>0</v>
      </c>
      <c r="S5207">
        <v>0</v>
      </c>
      <c r="T5207">
        <v>0</v>
      </c>
      <c r="U5207">
        <v>0</v>
      </c>
      <c r="V5207">
        <v>0</v>
      </c>
      <c r="W5207">
        <v>0</v>
      </c>
      <c r="X5207">
        <v>0.34372425613878332</v>
      </c>
      <c r="Y5207">
        <v>0</v>
      </c>
      <c r="Z5207">
        <v>0</v>
      </c>
      <c r="AA5207">
        <v>0</v>
      </c>
      <c r="AB5207">
        <v>0</v>
      </c>
      <c r="AC5207">
        <v>0</v>
      </c>
      <c r="AD5207">
        <v>0</v>
      </c>
      <c r="AE5207">
        <v>0.34372425613878332</v>
      </c>
    </row>
    <row r="5208" spans="1:31" x14ac:dyDescent="0.25">
      <c r="A5208">
        <v>2073213</v>
      </c>
      <c r="B5208">
        <v>1</v>
      </c>
      <c r="C5208" t="s">
        <v>80</v>
      </c>
      <c r="D5208" t="s">
        <v>83</v>
      </c>
      <c r="E5208" t="s">
        <v>169</v>
      </c>
      <c r="F5208" t="s">
        <v>15054</v>
      </c>
      <c r="G5208" t="s">
        <v>171</v>
      </c>
      <c r="H5208" t="s">
        <v>134</v>
      </c>
      <c r="I5208" t="s">
        <v>135</v>
      </c>
      <c r="J5208" t="s">
        <v>136</v>
      </c>
      <c r="K5208" t="s">
        <v>137</v>
      </c>
      <c r="L5208" t="s">
        <v>15055</v>
      </c>
      <c r="M5208" t="s">
        <v>15056</v>
      </c>
      <c r="N5208">
        <v>2.4683333329999999</v>
      </c>
      <c r="O5208">
        <v>0</v>
      </c>
      <c r="P5208">
        <v>268</v>
      </c>
      <c r="Q5208">
        <v>0</v>
      </c>
      <c r="R5208">
        <v>0</v>
      </c>
      <c r="S5208">
        <v>0</v>
      </c>
      <c r="T5208">
        <v>61</v>
      </c>
      <c r="U5208">
        <v>0</v>
      </c>
      <c r="V5208">
        <v>0</v>
      </c>
      <c r="W5208">
        <v>0</v>
      </c>
      <c r="X5208">
        <v>171.29919593729832</v>
      </c>
      <c r="Y5208">
        <v>0</v>
      </c>
      <c r="Z5208">
        <v>0</v>
      </c>
      <c r="AA5208">
        <v>0</v>
      </c>
      <c r="AB5208">
        <v>77.786320479631073</v>
      </c>
      <c r="AC5208">
        <v>0</v>
      </c>
      <c r="AD5208">
        <v>0</v>
      </c>
      <c r="AE5208">
        <v>249.08551641692941</v>
      </c>
    </row>
    <row r="5209" spans="1:31" x14ac:dyDescent="0.25">
      <c r="A5209">
        <v>2073144</v>
      </c>
      <c r="B5209">
        <v>1</v>
      </c>
      <c r="C5209" t="s">
        <v>80</v>
      </c>
      <c r="D5209" t="s">
        <v>85</v>
      </c>
      <c r="E5209" t="s">
        <v>177</v>
      </c>
      <c r="F5209" t="s">
        <v>15057</v>
      </c>
      <c r="G5209" t="s">
        <v>179</v>
      </c>
      <c r="H5209" t="s">
        <v>143</v>
      </c>
      <c r="I5209" t="s">
        <v>135</v>
      </c>
      <c r="J5209" t="s">
        <v>136</v>
      </c>
      <c r="K5209" t="s">
        <v>137</v>
      </c>
      <c r="L5209" t="s">
        <v>15058</v>
      </c>
      <c r="M5209" t="s">
        <v>15059</v>
      </c>
      <c r="N5209">
        <v>4.7041666659999999</v>
      </c>
      <c r="O5209">
        <v>0</v>
      </c>
      <c r="P5209">
        <v>5</v>
      </c>
      <c r="Q5209">
        <v>0</v>
      </c>
      <c r="R5209">
        <v>0</v>
      </c>
      <c r="S5209">
        <v>0</v>
      </c>
      <c r="T5209">
        <v>1</v>
      </c>
      <c r="U5209">
        <v>0</v>
      </c>
      <c r="V5209">
        <v>0</v>
      </c>
      <c r="W5209">
        <v>0</v>
      </c>
      <c r="X5209">
        <v>4.7955843091592456</v>
      </c>
      <c r="Y5209">
        <v>0</v>
      </c>
      <c r="Z5209">
        <v>0</v>
      </c>
      <c r="AA5209">
        <v>0</v>
      </c>
      <c r="AB5209">
        <v>2.0671359115746402</v>
      </c>
      <c r="AC5209">
        <v>0</v>
      </c>
      <c r="AD5209">
        <v>0</v>
      </c>
      <c r="AE5209">
        <v>6.8627202207338858</v>
      </c>
    </row>
    <row r="5210" spans="1:31" x14ac:dyDescent="0.25">
      <c r="A5210">
        <v>2083641</v>
      </c>
      <c r="B5210">
        <v>1</v>
      </c>
      <c r="C5210" t="s">
        <v>80</v>
      </c>
      <c r="D5210" t="s">
        <v>85</v>
      </c>
      <c r="E5210" t="s">
        <v>158</v>
      </c>
      <c r="F5210" t="s">
        <v>15060</v>
      </c>
      <c r="G5210" t="s">
        <v>160</v>
      </c>
      <c r="H5210" t="s">
        <v>143</v>
      </c>
      <c r="I5210" t="s">
        <v>135</v>
      </c>
      <c r="J5210" t="s">
        <v>136</v>
      </c>
      <c r="K5210" t="s">
        <v>137</v>
      </c>
      <c r="L5210" t="s">
        <v>15061</v>
      </c>
      <c r="M5210" t="s">
        <v>15062</v>
      </c>
      <c r="N5210">
        <v>5.2227777770000001</v>
      </c>
      <c r="O5210">
        <v>0</v>
      </c>
      <c r="P5210">
        <v>10</v>
      </c>
      <c r="Q5210">
        <v>0</v>
      </c>
      <c r="R5210">
        <v>0</v>
      </c>
      <c r="S5210">
        <v>0</v>
      </c>
      <c r="T5210">
        <v>0</v>
      </c>
      <c r="U5210">
        <v>0</v>
      </c>
      <c r="V5210">
        <v>0</v>
      </c>
      <c r="W5210">
        <v>0</v>
      </c>
      <c r="X5210">
        <v>16.171388711881061</v>
      </c>
      <c r="Y5210">
        <v>0</v>
      </c>
      <c r="Z5210">
        <v>0</v>
      </c>
      <c r="AA5210">
        <v>0</v>
      </c>
      <c r="AB5210">
        <v>0</v>
      </c>
      <c r="AC5210">
        <v>0</v>
      </c>
      <c r="AD5210">
        <v>0</v>
      </c>
      <c r="AE5210">
        <v>16.171388711881061</v>
      </c>
    </row>
    <row r="5211" spans="1:31" x14ac:dyDescent="0.25">
      <c r="A5211">
        <v>2073442</v>
      </c>
      <c r="B5211">
        <v>1</v>
      </c>
      <c r="C5211" t="s">
        <v>80</v>
      </c>
      <c r="D5211" t="s">
        <v>84</v>
      </c>
      <c r="E5211" t="s">
        <v>177</v>
      </c>
      <c r="F5211" t="s">
        <v>15063</v>
      </c>
      <c r="G5211" t="s">
        <v>324</v>
      </c>
      <c r="H5211" t="s">
        <v>143</v>
      </c>
      <c r="I5211" t="s">
        <v>135</v>
      </c>
      <c r="J5211" t="s">
        <v>136</v>
      </c>
      <c r="K5211" t="s">
        <v>137</v>
      </c>
      <c r="L5211" t="s">
        <v>15064</v>
      </c>
      <c r="M5211" t="s">
        <v>15065</v>
      </c>
      <c r="N5211">
        <v>2.9069444440000001</v>
      </c>
      <c r="O5211">
        <v>0</v>
      </c>
      <c r="P5211">
        <v>0</v>
      </c>
      <c r="Q5211">
        <v>0</v>
      </c>
      <c r="R5211">
        <v>0</v>
      </c>
      <c r="S5211">
        <v>0</v>
      </c>
      <c r="T5211">
        <v>1</v>
      </c>
      <c r="U5211">
        <v>0</v>
      </c>
      <c r="V5211">
        <v>0</v>
      </c>
      <c r="W5211">
        <v>0</v>
      </c>
      <c r="X5211">
        <v>0</v>
      </c>
      <c r="Y5211">
        <v>0</v>
      </c>
      <c r="Z5211">
        <v>0</v>
      </c>
      <c r="AA5211">
        <v>0</v>
      </c>
      <c r="AB5211">
        <v>1.1761466194324457</v>
      </c>
      <c r="AC5211">
        <v>0</v>
      </c>
      <c r="AD5211">
        <v>0</v>
      </c>
      <c r="AE5211">
        <v>1.1761466194324457</v>
      </c>
    </row>
    <row r="5212" spans="1:31" x14ac:dyDescent="0.25">
      <c r="A5212">
        <v>2084113</v>
      </c>
      <c r="B5212">
        <v>1</v>
      </c>
      <c r="C5212" t="s">
        <v>80</v>
      </c>
      <c r="D5212" t="s">
        <v>100</v>
      </c>
      <c r="E5212" t="s">
        <v>146</v>
      </c>
      <c r="F5212" t="s">
        <v>13651</v>
      </c>
      <c r="G5212" t="s">
        <v>133</v>
      </c>
      <c r="H5212" t="s">
        <v>134</v>
      </c>
      <c r="I5212" t="s">
        <v>135</v>
      </c>
      <c r="J5212" t="s">
        <v>136</v>
      </c>
      <c r="K5212" t="s">
        <v>137</v>
      </c>
      <c r="L5212" t="s">
        <v>15066</v>
      </c>
      <c r="M5212" t="s">
        <v>15067</v>
      </c>
      <c r="N5212">
        <v>0.115277777</v>
      </c>
      <c r="O5212">
        <v>0</v>
      </c>
      <c r="P5212">
        <v>77</v>
      </c>
      <c r="Q5212">
        <v>3</v>
      </c>
      <c r="R5212">
        <v>19</v>
      </c>
      <c r="S5212">
        <v>9</v>
      </c>
      <c r="T5212">
        <v>106</v>
      </c>
      <c r="U5212">
        <v>2</v>
      </c>
      <c r="V5212">
        <v>0</v>
      </c>
      <c r="W5212">
        <v>0</v>
      </c>
      <c r="X5212">
        <v>5.4005228108291936</v>
      </c>
      <c r="Y5212">
        <v>0.82967525956110832</v>
      </c>
      <c r="Z5212">
        <v>1.1423868684369167</v>
      </c>
      <c r="AA5212">
        <v>17.364140629448787</v>
      </c>
      <c r="AB5212">
        <v>34.641391621050118</v>
      </c>
      <c r="AC5212">
        <v>7.4960848139656111</v>
      </c>
      <c r="AD5212">
        <v>0</v>
      </c>
      <c r="AE5212">
        <v>66.874202003291742</v>
      </c>
    </row>
    <row r="5213" spans="1:31" x14ac:dyDescent="0.25">
      <c r="A5213">
        <v>2083721</v>
      </c>
      <c r="B5213">
        <v>1</v>
      </c>
      <c r="C5213" t="s">
        <v>81</v>
      </c>
      <c r="D5213" t="s">
        <v>116</v>
      </c>
      <c r="E5213" t="s">
        <v>146</v>
      </c>
      <c r="F5213" t="s">
        <v>4197</v>
      </c>
      <c r="G5213" t="s">
        <v>133</v>
      </c>
      <c r="H5213" t="s">
        <v>134</v>
      </c>
      <c r="I5213" t="s">
        <v>135</v>
      </c>
      <c r="J5213" t="s">
        <v>136</v>
      </c>
      <c r="K5213" t="s">
        <v>137</v>
      </c>
      <c r="L5213" t="s">
        <v>15068</v>
      </c>
      <c r="M5213" t="s">
        <v>15069</v>
      </c>
      <c r="N5213">
        <v>0.59250000000000003</v>
      </c>
      <c r="O5213">
        <v>0</v>
      </c>
      <c r="P5213">
        <v>634</v>
      </c>
      <c r="Q5213">
        <v>48</v>
      </c>
      <c r="R5213">
        <v>64</v>
      </c>
      <c r="S5213">
        <v>6</v>
      </c>
      <c r="T5213">
        <v>52</v>
      </c>
      <c r="U5213">
        <v>1</v>
      </c>
      <c r="V5213">
        <v>0</v>
      </c>
      <c r="W5213">
        <v>0</v>
      </c>
      <c r="X5213">
        <v>69.83335110173887</v>
      </c>
      <c r="Y5213">
        <v>48.533391771614134</v>
      </c>
      <c r="Z5213">
        <v>21.197605910072451</v>
      </c>
      <c r="AA5213">
        <v>10.846545286659712</v>
      </c>
      <c r="AB5213">
        <v>7.1661022055630053</v>
      </c>
      <c r="AC5213">
        <v>1.7887810873195356</v>
      </c>
      <c r="AD5213">
        <v>0</v>
      </c>
      <c r="AE5213">
        <v>159.36577736296769</v>
      </c>
    </row>
    <row r="5214" spans="1:31" x14ac:dyDescent="0.25">
      <c r="A5214">
        <v>2083970</v>
      </c>
      <c r="B5214">
        <v>1</v>
      </c>
      <c r="C5214" t="s">
        <v>80</v>
      </c>
      <c r="D5214" t="s">
        <v>106</v>
      </c>
      <c r="E5214" t="s">
        <v>140</v>
      </c>
      <c r="F5214" t="s">
        <v>15070</v>
      </c>
      <c r="G5214" t="s">
        <v>979</v>
      </c>
      <c r="H5214" t="s">
        <v>143</v>
      </c>
      <c r="I5214" t="s">
        <v>135</v>
      </c>
      <c r="J5214" t="s">
        <v>136</v>
      </c>
      <c r="K5214" t="s">
        <v>137</v>
      </c>
      <c r="L5214" t="s">
        <v>15071</v>
      </c>
      <c r="M5214" t="s">
        <v>15072</v>
      </c>
      <c r="N5214">
        <v>1.8025</v>
      </c>
      <c r="O5214">
        <v>0</v>
      </c>
      <c r="P5214">
        <v>0</v>
      </c>
      <c r="Q5214">
        <v>0</v>
      </c>
      <c r="R5214">
        <v>6</v>
      </c>
      <c r="S5214">
        <v>0</v>
      </c>
      <c r="T5214">
        <v>0</v>
      </c>
      <c r="U5214">
        <v>0</v>
      </c>
      <c r="V5214">
        <v>0</v>
      </c>
      <c r="W5214">
        <v>0</v>
      </c>
      <c r="X5214">
        <v>0</v>
      </c>
      <c r="Y5214">
        <v>0</v>
      </c>
      <c r="Z5214">
        <v>27.666279756504739</v>
      </c>
      <c r="AA5214">
        <v>0</v>
      </c>
      <c r="AB5214">
        <v>0</v>
      </c>
      <c r="AC5214">
        <v>0</v>
      </c>
      <c r="AD5214">
        <v>0</v>
      </c>
      <c r="AE5214">
        <v>27.666279756504739</v>
      </c>
    </row>
    <row r="5215" spans="1:31" x14ac:dyDescent="0.25">
      <c r="A5215">
        <v>2073393</v>
      </c>
      <c r="B5215">
        <v>1</v>
      </c>
      <c r="C5215" t="s">
        <v>80</v>
      </c>
      <c r="D5215" t="s">
        <v>104</v>
      </c>
      <c r="E5215" t="s">
        <v>177</v>
      </c>
      <c r="F5215" t="s">
        <v>15073</v>
      </c>
      <c r="G5215" t="s">
        <v>183</v>
      </c>
      <c r="H5215" t="s">
        <v>143</v>
      </c>
      <c r="I5215" t="s">
        <v>135</v>
      </c>
      <c r="J5215" t="s">
        <v>136</v>
      </c>
      <c r="K5215" t="s">
        <v>137</v>
      </c>
      <c r="L5215" t="s">
        <v>15074</v>
      </c>
      <c r="M5215" t="s">
        <v>15075</v>
      </c>
      <c r="N5215">
        <v>6.3250000000000002</v>
      </c>
      <c r="O5215">
        <v>0</v>
      </c>
      <c r="P5215">
        <v>1</v>
      </c>
      <c r="Q5215">
        <v>0</v>
      </c>
      <c r="R5215">
        <v>0</v>
      </c>
      <c r="S5215">
        <v>0</v>
      </c>
      <c r="T5215">
        <v>0</v>
      </c>
      <c r="U5215">
        <v>0</v>
      </c>
      <c r="V5215">
        <v>0</v>
      </c>
      <c r="W5215">
        <v>0</v>
      </c>
      <c r="X5215">
        <v>6.3169315800468748</v>
      </c>
      <c r="Y5215">
        <v>0</v>
      </c>
      <c r="Z5215">
        <v>0</v>
      </c>
      <c r="AA5215">
        <v>0</v>
      </c>
      <c r="AB5215">
        <v>0</v>
      </c>
      <c r="AC5215">
        <v>0</v>
      </c>
      <c r="AD5215">
        <v>0</v>
      </c>
      <c r="AE5215">
        <v>6.3169315800468748</v>
      </c>
    </row>
    <row r="5216" spans="1:31" x14ac:dyDescent="0.25">
      <c r="A5216">
        <v>2073001</v>
      </c>
      <c r="B5216">
        <v>1</v>
      </c>
      <c r="C5216" t="s">
        <v>80</v>
      </c>
      <c r="D5216" t="s">
        <v>82</v>
      </c>
      <c r="E5216" t="s">
        <v>146</v>
      </c>
      <c r="F5216" t="s">
        <v>15076</v>
      </c>
      <c r="G5216" t="s">
        <v>513</v>
      </c>
      <c r="H5216" t="s">
        <v>134</v>
      </c>
      <c r="I5216" t="s">
        <v>259</v>
      </c>
      <c r="J5216" t="s">
        <v>136</v>
      </c>
      <c r="K5216" t="s">
        <v>155</v>
      </c>
      <c r="L5216" t="s">
        <v>15077</v>
      </c>
      <c r="M5216" t="s">
        <v>15078</v>
      </c>
      <c r="N5216">
        <v>4.5555554999999998E-2</v>
      </c>
      <c r="O5216">
        <v>0</v>
      </c>
      <c r="P5216">
        <v>2862</v>
      </c>
      <c r="Q5216">
        <v>0</v>
      </c>
      <c r="R5216">
        <v>0</v>
      </c>
      <c r="S5216">
        <v>2</v>
      </c>
      <c r="T5216">
        <v>343</v>
      </c>
      <c r="U5216">
        <v>1</v>
      </c>
      <c r="V5216">
        <v>3</v>
      </c>
      <c r="W5216">
        <v>0</v>
      </c>
      <c r="X5216">
        <v>24.870974770427036</v>
      </c>
      <c r="Y5216">
        <v>0</v>
      </c>
      <c r="Z5216">
        <v>0</v>
      </c>
      <c r="AA5216">
        <v>0.33638702678849891</v>
      </c>
      <c r="AB5216">
        <v>5.5899366006243989</v>
      </c>
      <c r="AC5216">
        <v>3.8810524411179115</v>
      </c>
      <c r="AD5216">
        <v>3.833911401977689</v>
      </c>
      <c r="AE5216">
        <v>38.512262240935534</v>
      </c>
    </row>
    <row r="5217" spans="1:31" x14ac:dyDescent="0.25">
      <c r="A5217">
        <v>2073104</v>
      </c>
      <c r="B5217">
        <v>1</v>
      </c>
      <c r="C5217" t="s">
        <v>80</v>
      </c>
      <c r="D5217" t="s">
        <v>100</v>
      </c>
      <c r="E5217" t="s">
        <v>146</v>
      </c>
      <c r="F5217" t="s">
        <v>2981</v>
      </c>
      <c r="G5217" t="s">
        <v>133</v>
      </c>
      <c r="H5217" t="s">
        <v>134</v>
      </c>
      <c r="I5217" t="s">
        <v>259</v>
      </c>
      <c r="J5217" t="s">
        <v>136</v>
      </c>
      <c r="K5217" t="s">
        <v>137</v>
      </c>
      <c r="L5217" t="s">
        <v>15079</v>
      </c>
      <c r="M5217" t="s">
        <v>15080</v>
      </c>
      <c r="N5217">
        <v>3.3055555E-2</v>
      </c>
      <c r="O5217">
        <v>4</v>
      </c>
      <c r="P5217">
        <v>840</v>
      </c>
      <c r="Q5217">
        <v>23</v>
      </c>
      <c r="R5217">
        <v>348</v>
      </c>
      <c r="S5217">
        <v>12</v>
      </c>
      <c r="T5217">
        <v>137</v>
      </c>
      <c r="U5217">
        <v>1</v>
      </c>
      <c r="V5217">
        <v>1</v>
      </c>
      <c r="W5217">
        <v>7.3454701031874181E-2</v>
      </c>
      <c r="X5217">
        <v>6.1465685896351143</v>
      </c>
      <c r="Y5217">
        <v>0.45948627695654448</v>
      </c>
      <c r="Z5217">
        <v>3.8417287047531756</v>
      </c>
      <c r="AA5217">
        <v>8.9916744637406332</v>
      </c>
      <c r="AB5217">
        <v>3.0872094356971691</v>
      </c>
      <c r="AC5217">
        <v>0</v>
      </c>
      <c r="AD5217">
        <v>2.9292490596568889E-2</v>
      </c>
      <c r="AE5217">
        <v>22.629414662411079</v>
      </c>
    </row>
    <row r="5218" spans="1:31" x14ac:dyDescent="0.25">
      <c r="A5218">
        <v>2073010</v>
      </c>
      <c r="B5218">
        <v>1</v>
      </c>
      <c r="C5218" t="s">
        <v>80</v>
      </c>
      <c r="D5218" t="s">
        <v>85</v>
      </c>
      <c r="E5218" t="s">
        <v>158</v>
      </c>
      <c r="F5218" t="s">
        <v>15081</v>
      </c>
      <c r="G5218" t="s">
        <v>1007</v>
      </c>
      <c r="H5218" t="s">
        <v>143</v>
      </c>
      <c r="I5218" t="s">
        <v>135</v>
      </c>
      <c r="J5218" t="s">
        <v>3</v>
      </c>
      <c r="K5218" t="s">
        <v>137</v>
      </c>
      <c r="L5218" t="s">
        <v>15082</v>
      </c>
      <c r="M5218" t="s">
        <v>15083</v>
      </c>
      <c r="N5218">
        <v>2.68</v>
      </c>
      <c r="O5218">
        <v>0</v>
      </c>
      <c r="P5218">
        <v>70</v>
      </c>
      <c r="Q5218">
        <v>0</v>
      </c>
      <c r="R5218">
        <v>0</v>
      </c>
      <c r="S5218">
        <v>0</v>
      </c>
      <c r="T5218">
        <v>1</v>
      </c>
      <c r="U5218">
        <v>0</v>
      </c>
      <c r="V5218">
        <v>0</v>
      </c>
      <c r="W5218">
        <v>0</v>
      </c>
      <c r="X5218">
        <v>33.42533532748277</v>
      </c>
      <c r="Y5218">
        <v>0</v>
      </c>
      <c r="Z5218">
        <v>0</v>
      </c>
      <c r="AA5218">
        <v>0</v>
      </c>
      <c r="AB5218">
        <v>2.86336434455814</v>
      </c>
      <c r="AC5218">
        <v>0</v>
      </c>
      <c r="AD5218">
        <v>0</v>
      </c>
      <c r="AE5218">
        <v>36.288699672040913</v>
      </c>
    </row>
    <row r="5219" spans="1:31" x14ac:dyDescent="0.25">
      <c r="A5219">
        <v>2073127</v>
      </c>
      <c r="B5219">
        <v>1</v>
      </c>
      <c r="C5219" t="s">
        <v>80</v>
      </c>
      <c r="D5219" t="s">
        <v>96</v>
      </c>
      <c r="E5219" t="s">
        <v>140</v>
      </c>
      <c r="F5219" t="s">
        <v>15084</v>
      </c>
      <c r="G5219" t="s">
        <v>142</v>
      </c>
      <c r="H5219" t="s">
        <v>143</v>
      </c>
      <c r="I5219" t="s">
        <v>135</v>
      </c>
      <c r="J5219" t="s">
        <v>136</v>
      </c>
      <c r="K5219" t="s">
        <v>137</v>
      </c>
      <c r="L5219" t="s">
        <v>15085</v>
      </c>
      <c r="M5219" t="s">
        <v>15086</v>
      </c>
      <c r="N5219">
        <v>3.5552777770000001</v>
      </c>
      <c r="O5219">
        <v>0</v>
      </c>
      <c r="P5219">
        <v>108</v>
      </c>
      <c r="Q5219">
        <v>0</v>
      </c>
      <c r="R5219">
        <v>0</v>
      </c>
      <c r="S5219">
        <v>0</v>
      </c>
      <c r="T5219">
        <v>88</v>
      </c>
      <c r="U5219">
        <v>0</v>
      </c>
      <c r="V5219">
        <v>0</v>
      </c>
      <c r="W5219">
        <v>0</v>
      </c>
      <c r="X5219">
        <v>99.971859074394445</v>
      </c>
      <c r="Y5219">
        <v>0</v>
      </c>
      <c r="Z5219">
        <v>0</v>
      </c>
      <c r="AA5219">
        <v>0</v>
      </c>
      <c r="AB5219">
        <v>615.33795535714876</v>
      </c>
      <c r="AC5219">
        <v>0</v>
      </c>
      <c r="AD5219">
        <v>0</v>
      </c>
      <c r="AE5219">
        <v>715.30981443154315</v>
      </c>
    </row>
    <row r="5220" spans="1:31" x14ac:dyDescent="0.25">
      <c r="A5220">
        <v>2083893</v>
      </c>
      <c r="B5220">
        <v>1</v>
      </c>
      <c r="C5220" t="s">
        <v>80</v>
      </c>
      <c r="D5220" t="s">
        <v>93</v>
      </c>
      <c r="E5220" t="s">
        <v>158</v>
      </c>
      <c r="F5220" t="s">
        <v>15087</v>
      </c>
      <c r="G5220" t="s">
        <v>160</v>
      </c>
      <c r="H5220" t="s">
        <v>143</v>
      </c>
      <c r="I5220" t="s">
        <v>135</v>
      </c>
      <c r="J5220" t="s">
        <v>136</v>
      </c>
      <c r="K5220" t="s">
        <v>137</v>
      </c>
      <c r="L5220" t="s">
        <v>15088</v>
      </c>
      <c r="M5220" t="s">
        <v>15089</v>
      </c>
      <c r="N5220">
        <v>2.4449999999999998</v>
      </c>
      <c r="O5220">
        <v>0</v>
      </c>
      <c r="P5220">
        <v>3</v>
      </c>
      <c r="Q5220">
        <v>0</v>
      </c>
      <c r="R5220">
        <v>7</v>
      </c>
      <c r="S5220">
        <v>0</v>
      </c>
      <c r="T5220">
        <v>4</v>
      </c>
      <c r="U5220">
        <v>0</v>
      </c>
      <c r="V5220">
        <v>0</v>
      </c>
      <c r="W5220">
        <v>0</v>
      </c>
      <c r="X5220">
        <v>1.5019884684744296</v>
      </c>
      <c r="Y5220">
        <v>0</v>
      </c>
      <c r="Z5220">
        <v>26.359746428104291</v>
      </c>
      <c r="AA5220">
        <v>0</v>
      </c>
      <c r="AB5220">
        <v>21.982060276407182</v>
      </c>
      <c r="AC5220">
        <v>0</v>
      </c>
      <c r="AD5220">
        <v>0</v>
      </c>
      <c r="AE5220">
        <v>49.843795172985907</v>
      </c>
    </row>
    <row r="5221" spans="1:31" x14ac:dyDescent="0.25">
      <c r="A5221">
        <v>2083870</v>
      </c>
      <c r="B5221">
        <v>1</v>
      </c>
      <c r="C5221" t="s">
        <v>80</v>
      </c>
      <c r="D5221" t="s">
        <v>98</v>
      </c>
      <c r="E5221" t="s">
        <v>146</v>
      </c>
      <c r="F5221" t="s">
        <v>12944</v>
      </c>
      <c r="G5221" t="s">
        <v>133</v>
      </c>
      <c r="H5221" t="s">
        <v>134</v>
      </c>
      <c r="I5221" t="s">
        <v>135</v>
      </c>
      <c r="J5221" t="s">
        <v>136</v>
      </c>
      <c r="K5221" t="s">
        <v>137</v>
      </c>
      <c r="L5221" t="s">
        <v>13990</v>
      </c>
      <c r="M5221" t="s">
        <v>15090</v>
      </c>
      <c r="N5221">
        <v>0.66333333299999997</v>
      </c>
      <c r="O5221">
        <v>0</v>
      </c>
      <c r="P5221">
        <v>0</v>
      </c>
      <c r="Q5221">
        <v>9</v>
      </c>
      <c r="R5221">
        <v>78</v>
      </c>
      <c r="S5221">
        <v>3</v>
      </c>
      <c r="T5221">
        <v>12</v>
      </c>
      <c r="U5221">
        <v>1</v>
      </c>
      <c r="V5221">
        <v>0</v>
      </c>
      <c r="W5221">
        <v>0</v>
      </c>
      <c r="X5221">
        <v>0</v>
      </c>
      <c r="Y5221">
        <v>43.141931086843584</v>
      </c>
      <c r="Z5221">
        <v>107.19621940756431</v>
      </c>
      <c r="AA5221">
        <v>2.5721705569681235</v>
      </c>
      <c r="AB5221">
        <v>40.142623392557532</v>
      </c>
      <c r="AC5221">
        <v>18.607037997332519</v>
      </c>
      <c r="AD5221">
        <v>0</v>
      </c>
      <c r="AE5221">
        <v>211.6599824412661</v>
      </c>
    </row>
    <row r="5222" spans="1:31" x14ac:dyDescent="0.25">
      <c r="A5222">
        <v>2084010</v>
      </c>
      <c r="B5222">
        <v>1</v>
      </c>
      <c r="C5222" t="s">
        <v>81</v>
      </c>
      <c r="D5222" t="s">
        <v>123</v>
      </c>
      <c r="E5222" t="s">
        <v>131</v>
      </c>
      <c r="F5222" t="s">
        <v>15091</v>
      </c>
      <c r="G5222" t="s">
        <v>133</v>
      </c>
      <c r="H5222" t="s">
        <v>134</v>
      </c>
      <c r="I5222" t="s">
        <v>135</v>
      </c>
      <c r="J5222" t="s">
        <v>136</v>
      </c>
      <c r="K5222" t="s">
        <v>137</v>
      </c>
      <c r="L5222" t="s">
        <v>15092</v>
      </c>
      <c r="M5222" t="s">
        <v>15093</v>
      </c>
      <c r="N5222">
        <v>1.806944444</v>
      </c>
      <c r="O5222">
        <v>3</v>
      </c>
      <c r="P5222">
        <v>204</v>
      </c>
      <c r="Q5222">
        <v>65</v>
      </c>
      <c r="R5222">
        <v>115</v>
      </c>
      <c r="S5222">
        <v>13</v>
      </c>
      <c r="T5222">
        <v>20</v>
      </c>
      <c r="U5222">
        <v>1</v>
      </c>
      <c r="V5222">
        <v>0</v>
      </c>
      <c r="W5222">
        <v>0.87063268321551668</v>
      </c>
      <c r="X5222">
        <v>139.73584478183307</v>
      </c>
      <c r="Y5222">
        <v>281.51326842076207</v>
      </c>
      <c r="Z5222">
        <v>189.99058999604378</v>
      </c>
      <c r="AA5222">
        <v>106.7775482831547</v>
      </c>
      <c r="AB5222">
        <v>25.211718772417822</v>
      </c>
      <c r="AC5222">
        <v>0</v>
      </c>
      <c r="AD5222">
        <v>0</v>
      </c>
      <c r="AE5222">
        <v>744.09960293742699</v>
      </c>
    </row>
    <row r="5223" spans="1:31" x14ac:dyDescent="0.25">
      <c r="A5223">
        <v>2083916</v>
      </c>
      <c r="B5223">
        <v>1</v>
      </c>
      <c r="C5223" t="s">
        <v>80</v>
      </c>
      <c r="D5223" t="s">
        <v>90</v>
      </c>
      <c r="E5223" t="s">
        <v>177</v>
      </c>
      <c r="F5223" t="s">
        <v>15094</v>
      </c>
      <c r="G5223" t="s">
        <v>183</v>
      </c>
      <c r="H5223" t="s">
        <v>143</v>
      </c>
      <c r="I5223" t="s">
        <v>135</v>
      </c>
      <c r="J5223" t="s">
        <v>136</v>
      </c>
      <c r="K5223" t="s">
        <v>137</v>
      </c>
      <c r="L5223" t="s">
        <v>15095</v>
      </c>
      <c r="M5223" t="s">
        <v>15096</v>
      </c>
      <c r="N5223">
        <v>3.1219444439999999</v>
      </c>
      <c r="O5223">
        <v>0</v>
      </c>
      <c r="P5223">
        <v>1</v>
      </c>
      <c r="Q5223">
        <v>0</v>
      </c>
      <c r="R5223">
        <v>0</v>
      </c>
      <c r="S5223">
        <v>0</v>
      </c>
      <c r="T5223">
        <v>0</v>
      </c>
      <c r="U5223">
        <v>0</v>
      </c>
      <c r="V5223">
        <v>0</v>
      </c>
      <c r="W5223">
        <v>0</v>
      </c>
      <c r="X5223">
        <v>3.5490305065763756</v>
      </c>
      <c r="Y5223">
        <v>0</v>
      </c>
      <c r="Z5223">
        <v>0</v>
      </c>
      <c r="AA5223">
        <v>0</v>
      </c>
      <c r="AB5223">
        <v>0</v>
      </c>
      <c r="AC5223">
        <v>0</v>
      </c>
      <c r="AD5223">
        <v>0</v>
      </c>
      <c r="AE5223">
        <v>3.5490305065763756</v>
      </c>
    </row>
    <row r="5224" spans="1:31" x14ac:dyDescent="0.25">
      <c r="A5224">
        <v>2084033</v>
      </c>
      <c r="B5224">
        <v>1</v>
      </c>
      <c r="C5224" t="s">
        <v>80</v>
      </c>
      <c r="D5224" t="s">
        <v>105</v>
      </c>
      <c r="E5224" t="s">
        <v>177</v>
      </c>
      <c r="F5224" t="s">
        <v>15097</v>
      </c>
      <c r="G5224" t="s">
        <v>183</v>
      </c>
      <c r="H5224" t="s">
        <v>143</v>
      </c>
      <c r="I5224" t="s">
        <v>135</v>
      </c>
      <c r="J5224" t="s">
        <v>136</v>
      </c>
      <c r="K5224" t="s">
        <v>137</v>
      </c>
      <c r="L5224" t="s">
        <v>15098</v>
      </c>
      <c r="M5224" t="s">
        <v>15099</v>
      </c>
      <c r="N5224">
        <v>22.596388888</v>
      </c>
      <c r="O5224">
        <v>0</v>
      </c>
      <c r="P5224">
        <v>1</v>
      </c>
      <c r="Q5224">
        <v>0</v>
      </c>
      <c r="R5224">
        <v>0</v>
      </c>
      <c r="S5224">
        <v>0</v>
      </c>
      <c r="T5224">
        <v>0</v>
      </c>
      <c r="U5224">
        <v>0</v>
      </c>
      <c r="V5224">
        <v>0</v>
      </c>
      <c r="W5224">
        <v>0</v>
      </c>
      <c r="X5224">
        <v>5.1195633157505556E-3</v>
      </c>
      <c r="Y5224">
        <v>0</v>
      </c>
      <c r="Z5224">
        <v>0</v>
      </c>
      <c r="AA5224">
        <v>0</v>
      </c>
      <c r="AB5224">
        <v>0</v>
      </c>
      <c r="AC5224">
        <v>0</v>
      </c>
      <c r="AD5224">
        <v>0</v>
      </c>
      <c r="AE5224">
        <v>5.1195633157505556E-3</v>
      </c>
    </row>
    <row r="5225" spans="1:31" x14ac:dyDescent="0.25">
      <c r="A5225">
        <v>2073559</v>
      </c>
      <c r="B5225">
        <v>1</v>
      </c>
      <c r="C5225" t="s">
        <v>80</v>
      </c>
      <c r="D5225" t="s">
        <v>107</v>
      </c>
      <c r="E5225" t="s">
        <v>146</v>
      </c>
      <c r="F5225" t="s">
        <v>1890</v>
      </c>
      <c r="G5225" t="s">
        <v>133</v>
      </c>
      <c r="H5225" t="s">
        <v>134</v>
      </c>
      <c r="I5225" t="s">
        <v>135</v>
      </c>
      <c r="J5225" t="s">
        <v>136</v>
      </c>
      <c r="K5225" t="s">
        <v>137</v>
      </c>
      <c r="L5225" t="s">
        <v>15100</v>
      </c>
      <c r="M5225" t="s">
        <v>15101</v>
      </c>
      <c r="N5225">
        <v>1.7338888880000001</v>
      </c>
      <c r="O5225">
        <v>0</v>
      </c>
      <c r="P5225">
        <v>1</v>
      </c>
      <c r="Q5225">
        <v>6</v>
      </c>
      <c r="R5225">
        <v>44</v>
      </c>
      <c r="S5225">
        <v>1</v>
      </c>
      <c r="T5225">
        <v>7</v>
      </c>
      <c r="U5225">
        <v>0</v>
      </c>
      <c r="V5225">
        <v>0</v>
      </c>
      <c r="W5225">
        <v>0</v>
      </c>
      <c r="X5225">
        <v>1.1151791171088712</v>
      </c>
      <c r="Y5225">
        <v>61.083353048963438</v>
      </c>
      <c r="Z5225">
        <v>24.352766582107311</v>
      </c>
      <c r="AA5225">
        <v>2.8683537436293167</v>
      </c>
      <c r="AB5225">
        <v>4.9373027370525806</v>
      </c>
      <c r="AC5225">
        <v>0</v>
      </c>
      <c r="AD5225">
        <v>0</v>
      </c>
      <c r="AE5225">
        <v>94.356955228861509</v>
      </c>
    </row>
    <row r="5226" spans="1:31" x14ac:dyDescent="0.25">
      <c r="A5226">
        <v>2073488</v>
      </c>
      <c r="B5226">
        <v>1</v>
      </c>
      <c r="C5226" t="s">
        <v>80</v>
      </c>
      <c r="D5226" t="s">
        <v>102</v>
      </c>
      <c r="E5226" t="s">
        <v>158</v>
      </c>
      <c r="F5226" t="s">
        <v>15102</v>
      </c>
      <c r="G5226" t="s">
        <v>160</v>
      </c>
      <c r="H5226" t="s">
        <v>143</v>
      </c>
      <c r="I5226" t="s">
        <v>135</v>
      </c>
      <c r="J5226" t="s">
        <v>136</v>
      </c>
      <c r="K5226" t="s">
        <v>137</v>
      </c>
      <c r="L5226" t="s">
        <v>15103</v>
      </c>
      <c r="M5226" t="s">
        <v>15104</v>
      </c>
      <c r="N5226">
        <v>1.1575</v>
      </c>
      <c r="O5226">
        <v>0</v>
      </c>
      <c r="P5226">
        <v>0</v>
      </c>
      <c r="Q5226">
        <v>0</v>
      </c>
      <c r="R5226">
        <v>1</v>
      </c>
      <c r="S5226">
        <v>0</v>
      </c>
      <c r="T5226">
        <v>0</v>
      </c>
      <c r="U5226">
        <v>0</v>
      </c>
      <c r="V5226">
        <v>0</v>
      </c>
      <c r="W5226">
        <v>0</v>
      </c>
      <c r="X5226">
        <v>0</v>
      </c>
      <c r="Y5226">
        <v>0</v>
      </c>
      <c r="Z5226">
        <v>0</v>
      </c>
      <c r="AA5226">
        <v>0</v>
      </c>
      <c r="AB5226">
        <v>0</v>
      </c>
      <c r="AC5226">
        <v>0</v>
      </c>
      <c r="AD5226">
        <v>0</v>
      </c>
      <c r="AE5226">
        <v>0</v>
      </c>
    </row>
    <row r="5227" spans="1:31" x14ac:dyDescent="0.25">
      <c r="A5227">
        <v>2073511</v>
      </c>
      <c r="B5227">
        <v>1</v>
      </c>
      <c r="C5227" t="s">
        <v>80</v>
      </c>
      <c r="D5227" t="s">
        <v>90</v>
      </c>
      <c r="E5227" t="s">
        <v>177</v>
      </c>
      <c r="F5227" t="s">
        <v>15105</v>
      </c>
      <c r="G5227" t="s">
        <v>183</v>
      </c>
      <c r="H5227" t="s">
        <v>143</v>
      </c>
      <c r="I5227" t="s">
        <v>135</v>
      </c>
      <c r="J5227" t="s">
        <v>136</v>
      </c>
      <c r="K5227" t="s">
        <v>137</v>
      </c>
      <c r="L5227" t="s">
        <v>15106</v>
      </c>
      <c r="M5227" t="s">
        <v>15107</v>
      </c>
      <c r="N5227">
        <v>4.3025000000000002</v>
      </c>
      <c r="O5227">
        <v>0</v>
      </c>
      <c r="P5227">
        <v>1</v>
      </c>
      <c r="Q5227">
        <v>0</v>
      </c>
      <c r="R5227">
        <v>0</v>
      </c>
      <c r="S5227">
        <v>0</v>
      </c>
      <c r="T5227">
        <v>0</v>
      </c>
      <c r="U5227">
        <v>0</v>
      </c>
      <c r="V5227">
        <v>0</v>
      </c>
      <c r="W5227">
        <v>0</v>
      </c>
      <c r="X5227">
        <v>1.4434738292084497</v>
      </c>
      <c r="Y5227">
        <v>0</v>
      </c>
      <c r="Z5227">
        <v>0</v>
      </c>
      <c r="AA5227">
        <v>0</v>
      </c>
      <c r="AB5227">
        <v>0</v>
      </c>
      <c r="AC5227">
        <v>0</v>
      </c>
      <c r="AD5227">
        <v>0</v>
      </c>
      <c r="AE5227">
        <v>1.4434738292084497</v>
      </c>
    </row>
    <row r="5228" spans="1:31" x14ac:dyDescent="0.25">
      <c r="A5228">
        <v>2083853</v>
      </c>
      <c r="B5228">
        <v>1</v>
      </c>
      <c r="C5228" t="s">
        <v>80</v>
      </c>
      <c r="D5228" t="s">
        <v>110</v>
      </c>
      <c r="E5228" t="s">
        <v>158</v>
      </c>
      <c r="F5228" t="s">
        <v>15108</v>
      </c>
      <c r="G5228" t="s">
        <v>160</v>
      </c>
      <c r="H5228" t="s">
        <v>143</v>
      </c>
      <c r="I5228" t="s">
        <v>135</v>
      </c>
      <c r="J5228" t="s">
        <v>136</v>
      </c>
      <c r="K5228" t="s">
        <v>137</v>
      </c>
      <c r="L5228" t="s">
        <v>15109</v>
      </c>
      <c r="M5228" t="s">
        <v>15110</v>
      </c>
      <c r="N5228">
        <v>5.4444444440000002</v>
      </c>
      <c r="O5228">
        <v>0</v>
      </c>
      <c r="P5228">
        <v>118</v>
      </c>
      <c r="Q5228">
        <v>0</v>
      </c>
      <c r="R5228">
        <v>0</v>
      </c>
      <c r="S5228">
        <v>0</v>
      </c>
      <c r="T5228">
        <v>10</v>
      </c>
      <c r="U5228">
        <v>0</v>
      </c>
      <c r="V5228">
        <v>0</v>
      </c>
      <c r="W5228">
        <v>0</v>
      </c>
      <c r="X5228">
        <v>217.50553158930859</v>
      </c>
      <c r="Y5228">
        <v>0</v>
      </c>
      <c r="Z5228">
        <v>0</v>
      </c>
      <c r="AA5228">
        <v>0</v>
      </c>
      <c r="AB5228">
        <v>63.675275264603691</v>
      </c>
      <c r="AC5228">
        <v>0</v>
      </c>
      <c r="AD5228">
        <v>0</v>
      </c>
      <c r="AE5228">
        <v>281.18080685391226</v>
      </c>
    </row>
    <row r="5229" spans="1:31" x14ac:dyDescent="0.25">
      <c r="A5229">
        <v>2073073</v>
      </c>
      <c r="B5229">
        <v>1</v>
      </c>
      <c r="C5229" t="s">
        <v>80</v>
      </c>
      <c r="D5229" t="s">
        <v>108</v>
      </c>
      <c r="E5229" t="s">
        <v>140</v>
      </c>
      <c r="F5229" t="s">
        <v>15111</v>
      </c>
      <c r="G5229" t="s">
        <v>154</v>
      </c>
      <c r="H5229" t="s">
        <v>143</v>
      </c>
      <c r="I5229" t="s">
        <v>135</v>
      </c>
      <c r="J5229" t="s">
        <v>136</v>
      </c>
      <c r="K5229" t="s">
        <v>155</v>
      </c>
      <c r="L5229" t="s">
        <v>15112</v>
      </c>
      <c r="M5229" t="s">
        <v>15113</v>
      </c>
      <c r="N5229">
        <v>8.3229619439999993</v>
      </c>
      <c r="O5229">
        <v>0</v>
      </c>
      <c r="P5229">
        <v>27</v>
      </c>
      <c r="Q5229">
        <v>0</v>
      </c>
      <c r="R5229">
        <v>5</v>
      </c>
      <c r="S5229">
        <v>0</v>
      </c>
      <c r="T5229">
        <v>1</v>
      </c>
      <c r="U5229">
        <v>0</v>
      </c>
      <c r="V5229">
        <v>0</v>
      </c>
      <c r="W5229">
        <v>0</v>
      </c>
      <c r="X5229">
        <v>43.135223708521387</v>
      </c>
      <c r="Y5229">
        <v>0</v>
      </c>
      <c r="Z5229">
        <v>17.149699889438249</v>
      </c>
      <c r="AA5229">
        <v>0</v>
      </c>
      <c r="AB5229">
        <v>2.4469028537422259</v>
      </c>
      <c r="AC5229">
        <v>0</v>
      </c>
      <c r="AD5229">
        <v>0</v>
      </c>
      <c r="AE5229">
        <v>62.731826451701856</v>
      </c>
    </row>
    <row r="5230" spans="1:31" x14ac:dyDescent="0.25">
      <c r="A5230">
        <v>2073528</v>
      </c>
      <c r="B5230">
        <v>1</v>
      </c>
      <c r="C5230" t="s">
        <v>81</v>
      </c>
      <c r="D5230" t="s">
        <v>128</v>
      </c>
      <c r="E5230" t="s">
        <v>158</v>
      </c>
      <c r="F5230" t="s">
        <v>13702</v>
      </c>
      <c r="G5230" t="s">
        <v>160</v>
      </c>
      <c r="H5230" t="s">
        <v>143</v>
      </c>
      <c r="I5230" t="s">
        <v>135</v>
      </c>
      <c r="J5230" t="s">
        <v>136</v>
      </c>
      <c r="K5230" t="s">
        <v>137</v>
      </c>
      <c r="L5230" t="s">
        <v>15114</v>
      </c>
      <c r="M5230" t="s">
        <v>15115</v>
      </c>
      <c r="N5230">
        <v>1.7780555549999999</v>
      </c>
      <c r="O5230">
        <v>0</v>
      </c>
      <c r="P5230">
        <v>135</v>
      </c>
      <c r="Q5230">
        <v>0</v>
      </c>
      <c r="R5230">
        <v>0</v>
      </c>
      <c r="S5230">
        <v>0</v>
      </c>
      <c r="T5230">
        <v>1</v>
      </c>
      <c r="U5230">
        <v>0</v>
      </c>
      <c r="V5230">
        <v>0</v>
      </c>
      <c r="W5230">
        <v>0</v>
      </c>
      <c r="X5230">
        <v>56.331835191484259</v>
      </c>
      <c r="Y5230">
        <v>0</v>
      </c>
      <c r="Z5230">
        <v>0</v>
      </c>
      <c r="AA5230">
        <v>0</v>
      </c>
      <c r="AB5230">
        <v>0</v>
      </c>
      <c r="AC5230">
        <v>0</v>
      </c>
      <c r="AD5230">
        <v>0</v>
      </c>
      <c r="AE5230">
        <v>56.331835191484259</v>
      </c>
    </row>
    <row r="5231" spans="1:31" x14ac:dyDescent="0.25">
      <c r="A5231">
        <v>2084050</v>
      </c>
      <c r="B5231">
        <v>1</v>
      </c>
      <c r="C5231" t="s">
        <v>80</v>
      </c>
      <c r="D5231" t="s">
        <v>84</v>
      </c>
      <c r="E5231" t="s">
        <v>140</v>
      </c>
      <c r="F5231" t="s">
        <v>15116</v>
      </c>
      <c r="G5231" t="s">
        <v>142</v>
      </c>
      <c r="H5231" t="s">
        <v>143</v>
      </c>
      <c r="I5231" t="s">
        <v>135</v>
      </c>
      <c r="J5231" t="s">
        <v>136</v>
      </c>
      <c r="K5231" t="s">
        <v>137</v>
      </c>
      <c r="L5231" t="s">
        <v>15117</v>
      </c>
      <c r="M5231" t="s">
        <v>15118</v>
      </c>
      <c r="N5231">
        <v>0.89416666600000005</v>
      </c>
      <c r="O5231">
        <v>0</v>
      </c>
      <c r="P5231">
        <v>4</v>
      </c>
      <c r="Q5231">
        <v>0</v>
      </c>
      <c r="R5231">
        <v>0</v>
      </c>
      <c r="S5231">
        <v>0</v>
      </c>
      <c r="T5231">
        <v>114</v>
      </c>
      <c r="U5231">
        <v>0</v>
      </c>
      <c r="V5231">
        <v>0</v>
      </c>
      <c r="W5231">
        <v>0</v>
      </c>
      <c r="X5231">
        <v>0.91905573408656627</v>
      </c>
      <c r="Y5231">
        <v>0</v>
      </c>
      <c r="Z5231">
        <v>0</v>
      </c>
      <c r="AA5231">
        <v>0</v>
      </c>
      <c r="AB5231">
        <v>66.791654686573978</v>
      </c>
      <c r="AC5231">
        <v>0</v>
      </c>
      <c r="AD5231">
        <v>0</v>
      </c>
      <c r="AE5231">
        <v>67.710710420660547</v>
      </c>
    </row>
    <row r="5232" spans="1:31" x14ac:dyDescent="0.25">
      <c r="A5232">
        <v>2073081</v>
      </c>
      <c r="B5232">
        <v>1</v>
      </c>
      <c r="C5232" t="s">
        <v>81</v>
      </c>
      <c r="D5232" t="s">
        <v>113</v>
      </c>
      <c r="E5232" t="s">
        <v>146</v>
      </c>
      <c r="F5232" t="s">
        <v>15119</v>
      </c>
      <c r="G5232" t="s">
        <v>133</v>
      </c>
      <c r="H5232" t="s">
        <v>134</v>
      </c>
      <c r="I5232" t="s">
        <v>135</v>
      </c>
      <c r="J5232" t="s">
        <v>136</v>
      </c>
      <c r="K5232" t="s">
        <v>137</v>
      </c>
      <c r="L5232" t="s">
        <v>15120</v>
      </c>
      <c r="M5232" t="s">
        <v>15121</v>
      </c>
      <c r="N5232">
        <v>0.65222222200000002</v>
      </c>
      <c r="O5232">
        <v>1</v>
      </c>
      <c r="P5232">
        <v>331</v>
      </c>
      <c r="Q5232">
        <v>4</v>
      </c>
      <c r="R5232">
        <v>32</v>
      </c>
      <c r="S5232">
        <v>10</v>
      </c>
      <c r="T5232">
        <v>19</v>
      </c>
      <c r="U5232">
        <v>0</v>
      </c>
      <c r="V5232">
        <v>0</v>
      </c>
      <c r="W5232">
        <v>2.3446098325226667E-2</v>
      </c>
      <c r="X5232">
        <v>50.789179488646241</v>
      </c>
      <c r="Y5232">
        <v>2.4929442839408806</v>
      </c>
      <c r="Z5232">
        <v>11.728212079600395</v>
      </c>
      <c r="AA5232">
        <v>98.785162496286375</v>
      </c>
      <c r="AB5232">
        <v>5.0001694209456407</v>
      </c>
      <c r="AC5232">
        <v>0</v>
      </c>
      <c r="AD5232">
        <v>0</v>
      </c>
      <c r="AE5232">
        <v>168.81911386774473</v>
      </c>
    </row>
    <row r="5233" spans="1:31" x14ac:dyDescent="0.25">
      <c r="A5233">
        <v>2083979</v>
      </c>
      <c r="B5233">
        <v>1</v>
      </c>
      <c r="C5233" t="s">
        <v>80</v>
      </c>
      <c r="D5233" t="s">
        <v>85</v>
      </c>
      <c r="E5233" t="s">
        <v>158</v>
      </c>
      <c r="F5233" t="s">
        <v>15122</v>
      </c>
      <c r="G5233" t="s">
        <v>160</v>
      </c>
      <c r="H5233" t="s">
        <v>143</v>
      </c>
      <c r="I5233" t="s">
        <v>135</v>
      </c>
      <c r="J5233" t="s">
        <v>136</v>
      </c>
      <c r="K5233" t="s">
        <v>137</v>
      </c>
      <c r="L5233" t="s">
        <v>15123</v>
      </c>
      <c r="M5233" t="s">
        <v>15124</v>
      </c>
      <c r="N5233">
        <v>7.8791666659999997</v>
      </c>
      <c r="O5233">
        <v>0</v>
      </c>
      <c r="P5233">
        <v>203</v>
      </c>
      <c r="Q5233">
        <v>0</v>
      </c>
      <c r="R5233">
        <v>0</v>
      </c>
      <c r="S5233">
        <v>0</v>
      </c>
      <c r="T5233">
        <v>22</v>
      </c>
      <c r="U5233">
        <v>0</v>
      </c>
      <c r="V5233">
        <v>0</v>
      </c>
      <c r="W5233">
        <v>0</v>
      </c>
      <c r="X5233">
        <v>324.52638652195947</v>
      </c>
      <c r="Y5233">
        <v>0</v>
      </c>
      <c r="Z5233">
        <v>0</v>
      </c>
      <c r="AA5233">
        <v>0</v>
      </c>
      <c r="AB5233">
        <v>94.825841592199055</v>
      </c>
      <c r="AC5233">
        <v>0</v>
      </c>
      <c r="AD5233">
        <v>0</v>
      </c>
      <c r="AE5233">
        <v>419.35222811415849</v>
      </c>
    </row>
    <row r="5234" spans="1:31" x14ac:dyDescent="0.25">
      <c r="A5234">
        <v>2073018</v>
      </c>
      <c r="B5234">
        <v>1</v>
      </c>
      <c r="C5234" t="s">
        <v>80</v>
      </c>
      <c r="D5234" t="s">
        <v>103</v>
      </c>
      <c r="E5234" t="s">
        <v>131</v>
      </c>
      <c r="F5234" t="s">
        <v>6703</v>
      </c>
      <c r="G5234" t="s">
        <v>133</v>
      </c>
      <c r="H5234" t="s">
        <v>134</v>
      </c>
      <c r="I5234" t="s">
        <v>135</v>
      </c>
      <c r="J5234" t="s">
        <v>136</v>
      </c>
      <c r="K5234" t="s">
        <v>137</v>
      </c>
      <c r="L5234" t="s">
        <v>15125</v>
      </c>
      <c r="M5234" t="s">
        <v>15126</v>
      </c>
      <c r="N5234">
        <v>1.1369444440000001</v>
      </c>
      <c r="O5234">
        <v>0</v>
      </c>
      <c r="P5234">
        <v>0</v>
      </c>
      <c r="Q5234">
        <v>0</v>
      </c>
      <c r="R5234">
        <v>0</v>
      </c>
      <c r="S5234">
        <v>10</v>
      </c>
      <c r="T5234">
        <v>0</v>
      </c>
      <c r="U5234">
        <v>13</v>
      </c>
      <c r="V5234">
        <v>0</v>
      </c>
      <c r="W5234">
        <v>0</v>
      </c>
      <c r="X5234">
        <v>0</v>
      </c>
      <c r="Y5234">
        <v>0</v>
      </c>
      <c r="Z5234">
        <v>0</v>
      </c>
      <c r="AA5234">
        <v>53.393190106978132</v>
      </c>
      <c r="AB5234">
        <v>0</v>
      </c>
      <c r="AC5234">
        <v>860.17799524510383</v>
      </c>
      <c r="AD5234">
        <v>0</v>
      </c>
      <c r="AE5234">
        <v>913.57118535208201</v>
      </c>
    </row>
    <row r="5235" spans="1:31" x14ac:dyDescent="0.25">
      <c r="A5235">
        <v>2083767</v>
      </c>
      <c r="B5235">
        <v>1</v>
      </c>
      <c r="C5235" t="s">
        <v>80</v>
      </c>
      <c r="D5235" t="s">
        <v>95</v>
      </c>
      <c r="E5235" t="s">
        <v>131</v>
      </c>
      <c r="F5235" t="s">
        <v>15127</v>
      </c>
      <c r="G5235" t="s">
        <v>133</v>
      </c>
      <c r="H5235" t="s">
        <v>134</v>
      </c>
      <c r="I5235" t="s">
        <v>259</v>
      </c>
      <c r="J5235" t="s">
        <v>136</v>
      </c>
      <c r="K5235" t="s">
        <v>137</v>
      </c>
      <c r="L5235" t="s">
        <v>15128</v>
      </c>
      <c r="M5235" t="s">
        <v>15129</v>
      </c>
      <c r="N5235">
        <v>8.3333330000000001E-3</v>
      </c>
      <c r="O5235">
        <v>0</v>
      </c>
      <c r="P5235">
        <v>227</v>
      </c>
      <c r="Q5235">
        <v>0</v>
      </c>
      <c r="R5235">
        <v>0</v>
      </c>
      <c r="S5235">
        <v>0</v>
      </c>
      <c r="T5235">
        <v>17</v>
      </c>
      <c r="U5235">
        <v>0</v>
      </c>
      <c r="V5235">
        <v>0</v>
      </c>
      <c r="W5235">
        <v>0</v>
      </c>
      <c r="X5235">
        <v>0.34706535124631654</v>
      </c>
      <c r="Y5235">
        <v>0</v>
      </c>
      <c r="Z5235">
        <v>0</v>
      </c>
      <c r="AA5235">
        <v>0</v>
      </c>
      <c r="AB5235">
        <v>0.16301003681895834</v>
      </c>
      <c r="AC5235">
        <v>0</v>
      </c>
      <c r="AD5235">
        <v>0</v>
      </c>
      <c r="AE5235">
        <v>0.51007538806527486</v>
      </c>
    </row>
    <row r="5236" spans="1:31" x14ac:dyDescent="0.25">
      <c r="A5236">
        <v>2083861</v>
      </c>
      <c r="B5236">
        <v>1</v>
      </c>
      <c r="C5236" t="s">
        <v>80</v>
      </c>
      <c r="D5236" t="s">
        <v>105</v>
      </c>
      <c r="E5236" t="s">
        <v>177</v>
      </c>
      <c r="F5236" t="s">
        <v>15130</v>
      </c>
      <c r="G5236" t="s">
        <v>183</v>
      </c>
      <c r="H5236" t="s">
        <v>143</v>
      </c>
      <c r="I5236" t="s">
        <v>135</v>
      </c>
      <c r="J5236" t="s">
        <v>136</v>
      </c>
      <c r="K5236" t="s">
        <v>137</v>
      </c>
      <c r="L5236" t="s">
        <v>15131</v>
      </c>
      <c r="M5236" t="s">
        <v>15132</v>
      </c>
      <c r="N5236">
        <v>26.010277776999999</v>
      </c>
      <c r="O5236">
        <v>0</v>
      </c>
      <c r="P5236">
        <v>1</v>
      </c>
      <c r="Q5236">
        <v>0</v>
      </c>
      <c r="R5236">
        <v>0</v>
      </c>
      <c r="S5236">
        <v>0</v>
      </c>
      <c r="T5236">
        <v>0</v>
      </c>
      <c r="U5236">
        <v>0</v>
      </c>
      <c r="V5236">
        <v>0</v>
      </c>
      <c r="W5236">
        <v>0</v>
      </c>
      <c r="X5236">
        <v>7.1925491882069448</v>
      </c>
      <c r="Y5236">
        <v>0</v>
      </c>
      <c r="Z5236">
        <v>0</v>
      </c>
      <c r="AA5236">
        <v>0</v>
      </c>
      <c r="AB5236">
        <v>0</v>
      </c>
      <c r="AC5236">
        <v>0</v>
      </c>
      <c r="AD5236">
        <v>0</v>
      </c>
      <c r="AE5236">
        <v>7.1925491882069448</v>
      </c>
    </row>
    <row r="5237" spans="1:31" x14ac:dyDescent="0.25">
      <c r="A5237">
        <v>2083618</v>
      </c>
      <c r="B5237">
        <v>1</v>
      </c>
      <c r="C5237" t="s">
        <v>80</v>
      </c>
      <c r="D5237" t="s">
        <v>105</v>
      </c>
      <c r="E5237" t="s">
        <v>146</v>
      </c>
      <c r="F5237" t="s">
        <v>15133</v>
      </c>
      <c r="G5237" t="s">
        <v>133</v>
      </c>
      <c r="H5237" t="s">
        <v>134</v>
      </c>
      <c r="I5237" t="s">
        <v>135</v>
      </c>
      <c r="J5237" t="s">
        <v>136</v>
      </c>
      <c r="K5237" t="s">
        <v>137</v>
      </c>
      <c r="L5237" t="s">
        <v>15134</v>
      </c>
      <c r="M5237" t="s">
        <v>15135</v>
      </c>
      <c r="N5237">
        <v>0.5</v>
      </c>
      <c r="O5237">
        <v>0</v>
      </c>
      <c r="P5237">
        <v>4211</v>
      </c>
      <c r="Q5237">
        <v>0</v>
      </c>
      <c r="R5237">
        <v>1</v>
      </c>
      <c r="S5237">
        <v>1</v>
      </c>
      <c r="T5237">
        <v>260</v>
      </c>
      <c r="U5237">
        <v>0</v>
      </c>
      <c r="V5237">
        <v>2</v>
      </c>
      <c r="W5237">
        <v>0</v>
      </c>
      <c r="X5237">
        <v>437.15562634366813</v>
      </c>
      <c r="Y5237">
        <v>0</v>
      </c>
      <c r="Z5237">
        <v>0.48391082382499995</v>
      </c>
      <c r="AA5237">
        <v>9.272935143301499</v>
      </c>
      <c r="AB5237">
        <v>139.92484851559846</v>
      </c>
      <c r="AC5237">
        <v>0</v>
      </c>
      <c r="AD5237">
        <v>10.209100288436002</v>
      </c>
      <c r="AE5237">
        <v>597.04642111482917</v>
      </c>
    </row>
    <row r="5238" spans="1:31" x14ac:dyDescent="0.25">
      <c r="A5238">
        <v>2083924</v>
      </c>
      <c r="B5238">
        <v>1</v>
      </c>
      <c r="C5238" t="s">
        <v>80</v>
      </c>
      <c r="D5238" t="s">
        <v>94</v>
      </c>
      <c r="E5238" t="s">
        <v>169</v>
      </c>
      <c r="F5238" t="s">
        <v>15136</v>
      </c>
      <c r="G5238" t="s">
        <v>464</v>
      </c>
      <c r="H5238" t="s">
        <v>134</v>
      </c>
      <c r="I5238" t="s">
        <v>135</v>
      </c>
      <c r="J5238" t="s">
        <v>136</v>
      </c>
      <c r="K5238" t="s">
        <v>137</v>
      </c>
      <c r="L5238" t="s">
        <v>15137</v>
      </c>
      <c r="M5238" t="s">
        <v>15138</v>
      </c>
      <c r="N5238">
        <v>6.6327777770000003</v>
      </c>
      <c r="O5238">
        <v>0</v>
      </c>
      <c r="P5238">
        <v>0</v>
      </c>
      <c r="Q5238">
        <v>0</v>
      </c>
      <c r="R5238">
        <v>9</v>
      </c>
      <c r="S5238">
        <v>0</v>
      </c>
      <c r="T5238">
        <v>3</v>
      </c>
      <c r="U5238">
        <v>0</v>
      </c>
      <c r="V5238">
        <v>0</v>
      </c>
      <c r="W5238">
        <v>0</v>
      </c>
      <c r="X5238">
        <v>0</v>
      </c>
      <c r="Y5238">
        <v>0</v>
      </c>
      <c r="Z5238">
        <v>16.833955116844521</v>
      </c>
      <c r="AA5238">
        <v>0</v>
      </c>
      <c r="AB5238">
        <v>22.833528686318623</v>
      </c>
      <c r="AC5238">
        <v>0</v>
      </c>
      <c r="AD5238">
        <v>0</v>
      </c>
      <c r="AE5238">
        <v>39.667483803163144</v>
      </c>
    </row>
    <row r="5239" spans="1:31" x14ac:dyDescent="0.25">
      <c r="A5239">
        <v>2083830</v>
      </c>
      <c r="B5239">
        <v>1</v>
      </c>
      <c r="C5239" t="s">
        <v>80</v>
      </c>
      <c r="D5239" t="s">
        <v>108</v>
      </c>
      <c r="E5239" t="s">
        <v>158</v>
      </c>
      <c r="F5239" t="s">
        <v>15139</v>
      </c>
      <c r="G5239" t="s">
        <v>160</v>
      </c>
      <c r="H5239" t="s">
        <v>143</v>
      </c>
      <c r="I5239" t="s">
        <v>135</v>
      </c>
      <c r="J5239" t="s">
        <v>136</v>
      </c>
      <c r="K5239" t="s">
        <v>137</v>
      </c>
      <c r="L5239" t="s">
        <v>15140</v>
      </c>
      <c r="M5239" t="s">
        <v>15141</v>
      </c>
      <c r="N5239">
        <v>2.3647222220000002</v>
      </c>
      <c r="O5239">
        <v>0</v>
      </c>
      <c r="P5239">
        <v>4</v>
      </c>
      <c r="Q5239">
        <v>0</v>
      </c>
      <c r="R5239">
        <v>0</v>
      </c>
      <c r="S5239">
        <v>0</v>
      </c>
      <c r="T5239">
        <v>1</v>
      </c>
      <c r="U5239">
        <v>0</v>
      </c>
      <c r="V5239">
        <v>0</v>
      </c>
      <c r="W5239">
        <v>0</v>
      </c>
      <c r="X5239">
        <v>1.7600153872728264</v>
      </c>
      <c r="Y5239">
        <v>0</v>
      </c>
      <c r="Z5239">
        <v>0</v>
      </c>
      <c r="AA5239">
        <v>0</v>
      </c>
      <c r="AB5239">
        <v>15.114806895033094</v>
      </c>
      <c r="AC5239">
        <v>0</v>
      </c>
      <c r="AD5239">
        <v>0</v>
      </c>
      <c r="AE5239">
        <v>16.874822282305921</v>
      </c>
    </row>
    <row r="5240" spans="1:31" x14ac:dyDescent="0.25">
      <c r="A5240">
        <v>2084180</v>
      </c>
      <c r="B5240">
        <v>1</v>
      </c>
      <c r="C5240" t="s">
        <v>80</v>
      </c>
      <c r="D5240" t="s">
        <v>83</v>
      </c>
      <c r="E5240" t="s">
        <v>131</v>
      </c>
      <c r="F5240" t="s">
        <v>15142</v>
      </c>
      <c r="G5240" t="s">
        <v>133</v>
      </c>
      <c r="H5240" t="s">
        <v>134</v>
      </c>
      <c r="I5240" t="s">
        <v>135</v>
      </c>
      <c r="J5240" t="s">
        <v>136</v>
      </c>
      <c r="K5240" t="s">
        <v>137</v>
      </c>
      <c r="L5240" t="s">
        <v>15143</v>
      </c>
      <c r="M5240" t="s">
        <v>15144</v>
      </c>
      <c r="N5240">
        <v>1.1177777769999999</v>
      </c>
      <c r="O5240">
        <v>4</v>
      </c>
      <c r="P5240">
        <v>264</v>
      </c>
      <c r="Q5240">
        <v>8</v>
      </c>
      <c r="R5240">
        <v>22</v>
      </c>
      <c r="S5240">
        <v>11</v>
      </c>
      <c r="T5240">
        <v>17</v>
      </c>
      <c r="U5240">
        <v>0</v>
      </c>
      <c r="V5240">
        <v>0</v>
      </c>
      <c r="W5240">
        <v>6.2758794216618137</v>
      </c>
      <c r="X5240">
        <v>73.182340504608561</v>
      </c>
      <c r="Y5240">
        <v>7.8571435448655595</v>
      </c>
      <c r="Z5240">
        <v>7.5252259508996699</v>
      </c>
      <c r="AA5240">
        <v>237.15691794561232</v>
      </c>
      <c r="AB5240">
        <v>15.765838301003201</v>
      </c>
      <c r="AC5240">
        <v>0</v>
      </c>
      <c r="AD5240">
        <v>0</v>
      </c>
      <c r="AE5240">
        <v>347.76334566865114</v>
      </c>
    </row>
    <row r="5241" spans="1:31" x14ac:dyDescent="0.25">
      <c r="A5241">
        <v>2083919</v>
      </c>
      <c r="B5241">
        <v>1</v>
      </c>
      <c r="C5241" t="s">
        <v>80</v>
      </c>
      <c r="D5241" t="s">
        <v>91</v>
      </c>
      <c r="E5241" t="s">
        <v>158</v>
      </c>
      <c r="F5241" t="s">
        <v>15145</v>
      </c>
      <c r="G5241" t="s">
        <v>385</v>
      </c>
      <c r="H5241" t="s">
        <v>143</v>
      </c>
      <c r="I5241" t="s">
        <v>135</v>
      </c>
      <c r="J5241" t="s">
        <v>136</v>
      </c>
      <c r="K5241" t="s">
        <v>137</v>
      </c>
      <c r="L5241" t="s">
        <v>15146</v>
      </c>
      <c r="M5241" t="s">
        <v>15147</v>
      </c>
      <c r="N5241">
        <v>7.5308333330000004</v>
      </c>
      <c r="O5241">
        <v>0</v>
      </c>
      <c r="P5241">
        <v>90</v>
      </c>
      <c r="Q5241">
        <v>0</v>
      </c>
      <c r="R5241">
        <v>0</v>
      </c>
      <c r="S5241">
        <v>0</v>
      </c>
      <c r="T5241">
        <v>2</v>
      </c>
      <c r="U5241">
        <v>0</v>
      </c>
      <c r="V5241">
        <v>0</v>
      </c>
      <c r="W5241">
        <v>0</v>
      </c>
      <c r="X5241">
        <v>118.21743358471608</v>
      </c>
      <c r="Y5241">
        <v>0</v>
      </c>
      <c r="Z5241">
        <v>0</v>
      </c>
      <c r="AA5241">
        <v>0</v>
      </c>
      <c r="AB5241">
        <v>0.99055769750971678</v>
      </c>
      <c r="AC5241">
        <v>0</v>
      </c>
      <c r="AD5241">
        <v>0</v>
      </c>
      <c r="AE5241">
        <v>119.20799128222579</v>
      </c>
    </row>
    <row r="5242" spans="1:31" x14ac:dyDescent="0.25">
      <c r="A5242">
        <v>2084034</v>
      </c>
      <c r="B5242">
        <v>1</v>
      </c>
      <c r="C5242" t="s">
        <v>81</v>
      </c>
      <c r="D5242" t="s">
        <v>112</v>
      </c>
      <c r="E5242" t="s">
        <v>146</v>
      </c>
      <c r="F5242" t="s">
        <v>15148</v>
      </c>
      <c r="G5242" t="s">
        <v>133</v>
      </c>
      <c r="H5242" t="s">
        <v>134</v>
      </c>
      <c r="I5242" t="s">
        <v>135</v>
      </c>
      <c r="J5242" t="s">
        <v>136</v>
      </c>
      <c r="K5242" t="s">
        <v>137</v>
      </c>
      <c r="L5242" t="s">
        <v>15149</v>
      </c>
      <c r="M5242" t="s">
        <v>15150</v>
      </c>
      <c r="N5242">
        <v>1.519722222</v>
      </c>
      <c r="O5242">
        <v>0</v>
      </c>
      <c r="P5242">
        <v>418</v>
      </c>
      <c r="Q5242">
        <v>7</v>
      </c>
      <c r="R5242">
        <v>11</v>
      </c>
      <c r="S5242">
        <v>1</v>
      </c>
      <c r="T5242">
        <v>23</v>
      </c>
      <c r="U5242">
        <v>0</v>
      </c>
      <c r="V5242">
        <v>0</v>
      </c>
      <c r="W5242">
        <v>0</v>
      </c>
      <c r="X5242">
        <v>132.7288910985981</v>
      </c>
      <c r="Y5242">
        <v>2.69134523313422</v>
      </c>
      <c r="Z5242">
        <v>10.71826076959726</v>
      </c>
      <c r="AA5242">
        <v>14.049850245774564</v>
      </c>
      <c r="AB5242">
        <v>16.762528400484765</v>
      </c>
      <c r="AC5242">
        <v>0</v>
      </c>
      <c r="AD5242">
        <v>0</v>
      </c>
      <c r="AE5242">
        <v>176.95087574758892</v>
      </c>
    </row>
    <row r="5243" spans="1:31" x14ac:dyDescent="0.25">
      <c r="A5243">
        <v>2084111</v>
      </c>
      <c r="B5243">
        <v>1</v>
      </c>
      <c r="C5243" t="s">
        <v>81</v>
      </c>
      <c r="D5243" t="s">
        <v>118</v>
      </c>
      <c r="E5243" t="s">
        <v>169</v>
      </c>
      <c r="F5243" t="s">
        <v>1062</v>
      </c>
      <c r="G5243" t="s">
        <v>133</v>
      </c>
      <c r="H5243" t="s">
        <v>134</v>
      </c>
      <c r="I5243" t="s">
        <v>259</v>
      </c>
      <c r="J5243" t="s">
        <v>136</v>
      </c>
      <c r="K5243" t="s">
        <v>137</v>
      </c>
      <c r="L5243" t="s">
        <v>15151</v>
      </c>
      <c r="M5243" t="s">
        <v>15152</v>
      </c>
      <c r="N5243">
        <v>8.3333330000000001E-3</v>
      </c>
      <c r="O5243">
        <v>0</v>
      </c>
      <c r="P5243">
        <v>130</v>
      </c>
      <c r="Q5243">
        <v>13</v>
      </c>
      <c r="R5243">
        <v>23</v>
      </c>
      <c r="S5243">
        <v>4</v>
      </c>
      <c r="T5243">
        <v>22</v>
      </c>
      <c r="U5243">
        <v>0</v>
      </c>
      <c r="V5243">
        <v>0</v>
      </c>
      <c r="W5243">
        <v>0</v>
      </c>
      <c r="X5243">
        <v>0.16722360403559985</v>
      </c>
      <c r="Y5243">
        <v>0.5041631411300751</v>
      </c>
      <c r="Z5243">
        <v>1.6376359766900002E-2</v>
      </c>
      <c r="AA5243">
        <v>7.5384262289399998E-2</v>
      </c>
      <c r="AB5243">
        <v>3.7431621912341666E-2</v>
      </c>
      <c r="AC5243">
        <v>0</v>
      </c>
      <c r="AD5243">
        <v>0</v>
      </c>
      <c r="AE5243">
        <v>0.80057898913431658</v>
      </c>
    </row>
    <row r="5244" spans="1:31" x14ac:dyDescent="0.25">
      <c r="A5244">
        <v>2084057</v>
      </c>
      <c r="B5244">
        <v>1</v>
      </c>
      <c r="C5244" t="s">
        <v>81</v>
      </c>
      <c r="D5244" t="s">
        <v>127</v>
      </c>
      <c r="E5244" t="s">
        <v>140</v>
      </c>
      <c r="F5244" t="s">
        <v>15153</v>
      </c>
      <c r="G5244" t="s">
        <v>142</v>
      </c>
      <c r="H5244" t="s">
        <v>143</v>
      </c>
      <c r="I5244" t="s">
        <v>135</v>
      </c>
      <c r="J5244" t="s">
        <v>136</v>
      </c>
      <c r="K5244" t="s">
        <v>137</v>
      </c>
      <c r="L5244" t="s">
        <v>15154</v>
      </c>
      <c r="M5244" t="s">
        <v>15155</v>
      </c>
      <c r="N5244">
        <v>3.341388888</v>
      </c>
      <c r="O5244">
        <v>0</v>
      </c>
      <c r="P5244">
        <v>85</v>
      </c>
      <c r="Q5244">
        <v>0</v>
      </c>
      <c r="R5244">
        <v>4</v>
      </c>
      <c r="S5244">
        <v>0</v>
      </c>
      <c r="T5244">
        <v>14</v>
      </c>
      <c r="U5244">
        <v>0</v>
      </c>
      <c r="V5244">
        <v>0</v>
      </c>
      <c r="W5244">
        <v>0</v>
      </c>
      <c r="X5244">
        <v>64.384158826632131</v>
      </c>
      <c r="Y5244">
        <v>0</v>
      </c>
      <c r="Z5244">
        <v>3.5437807698652044</v>
      </c>
      <c r="AA5244">
        <v>0</v>
      </c>
      <c r="AB5244">
        <v>22.72489988883849</v>
      </c>
      <c r="AC5244">
        <v>0</v>
      </c>
      <c r="AD5244">
        <v>0</v>
      </c>
      <c r="AE5244">
        <v>90.652839485335832</v>
      </c>
    </row>
    <row r="5245" spans="1:31" x14ac:dyDescent="0.25">
      <c r="A5245">
        <v>2084088</v>
      </c>
      <c r="B5245">
        <v>1</v>
      </c>
      <c r="C5245" t="s">
        <v>81</v>
      </c>
      <c r="D5245" t="s">
        <v>123</v>
      </c>
      <c r="E5245" t="s">
        <v>146</v>
      </c>
      <c r="F5245" t="s">
        <v>15156</v>
      </c>
      <c r="G5245" t="s">
        <v>133</v>
      </c>
      <c r="H5245" t="s">
        <v>134</v>
      </c>
      <c r="I5245" t="s">
        <v>135</v>
      </c>
      <c r="J5245" t="s">
        <v>136</v>
      </c>
      <c r="K5245" t="s">
        <v>137</v>
      </c>
      <c r="L5245" t="s">
        <v>15157</v>
      </c>
      <c r="M5245" t="s">
        <v>15158</v>
      </c>
      <c r="N5245">
        <v>1.6425000000000001</v>
      </c>
      <c r="O5245">
        <v>0</v>
      </c>
      <c r="P5245">
        <v>874</v>
      </c>
      <c r="Q5245">
        <v>20</v>
      </c>
      <c r="R5245">
        <v>134</v>
      </c>
      <c r="S5245">
        <v>1</v>
      </c>
      <c r="T5245">
        <v>85</v>
      </c>
      <c r="U5245">
        <v>0</v>
      </c>
      <c r="V5245">
        <v>0</v>
      </c>
      <c r="W5245">
        <v>0</v>
      </c>
      <c r="X5245">
        <v>190.81657794209278</v>
      </c>
      <c r="Y5245">
        <v>7.7637218303083388</v>
      </c>
      <c r="Z5245">
        <v>43.767263406893633</v>
      </c>
      <c r="AA5245">
        <v>4.7696327723818879</v>
      </c>
      <c r="AB5245">
        <v>31.249622025243855</v>
      </c>
      <c r="AC5245">
        <v>0</v>
      </c>
      <c r="AD5245">
        <v>0</v>
      </c>
      <c r="AE5245">
        <v>278.36681797692052</v>
      </c>
    </row>
    <row r="5246" spans="1:31" x14ac:dyDescent="0.25">
      <c r="A5246">
        <v>2083988</v>
      </c>
      <c r="B5246">
        <v>1</v>
      </c>
      <c r="C5246" t="s">
        <v>81</v>
      </c>
      <c r="D5246" t="s">
        <v>122</v>
      </c>
      <c r="E5246" t="s">
        <v>146</v>
      </c>
      <c r="F5246" t="s">
        <v>15159</v>
      </c>
      <c r="G5246" t="s">
        <v>133</v>
      </c>
      <c r="H5246" t="s">
        <v>134</v>
      </c>
      <c r="I5246" t="s">
        <v>135</v>
      </c>
      <c r="J5246" t="s">
        <v>136</v>
      </c>
      <c r="K5246" t="s">
        <v>137</v>
      </c>
      <c r="L5246" t="s">
        <v>15160</v>
      </c>
      <c r="M5246" t="s">
        <v>15161</v>
      </c>
      <c r="N5246">
        <v>1.3416666660000001</v>
      </c>
      <c r="O5246">
        <v>2</v>
      </c>
      <c r="P5246">
        <v>102</v>
      </c>
      <c r="Q5246">
        <v>11</v>
      </c>
      <c r="R5246">
        <v>0</v>
      </c>
      <c r="S5246">
        <v>7</v>
      </c>
      <c r="T5246">
        <v>3</v>
      </c>
      <c r="U5246">
        <v>2</v>
      </c>
      <c r="V5246">
        <v>0</v>
      </c>
      <c r="W5246">
        <v>0.82412023672894996</v>
      </c>
      <c r="X5246">
        <v>19.080799314438057</v>
      </c>
      <c r="Y5246">
        <v>9.0058613817536006</v>
      </c>
      <c r="Z5246">
        <v>0</v>
      </c>
      <c r="AA5246">
        <v>60.8463920753059</v>
      </c>
      <c r="AB5246">
        <v>0.34720047361334999</v>
      </c>
      <c r="AC5246">
        <v>116.66715458088075</v>
      </c>
      <c r="AD5246">
        <v>0</v>
      </c>
      <c r="AE5246">
        <v>206.77152806272062</v>
      </c>
    </row>
    <row r="5247" spans="1:31" x14ac:dyDescent="0.25">
      <c r="A5247">
        <v>2084134</v>
      </c>
      <c r="B5247">
        <v>1</v>
      </c>
      <c r="C5247" t="s">
        <v>80</v>
      </c>
      <c r="D5247" t="s">
        <v>110</v>
      </c>
      <c r="E5247" t="s">
        <v>158</v>
      </c>
      <c r="F5247" t="s">
        <v>15162</v>
      </c>
      <c r="G5247" t="s">
        <v>160</v>
      </c>
      <c r="H5247" t="s">
        <v>143</v>
      </c>
      <c r="I5247" t="s">
        <v>135</v>
      </c>
      <c r="J5247" t="s">
        <v>136</v>
      </c>
      <c r="K5247" t="s">
        <v>137</v>
      </c>
      <c r="L5247" t="s">
        <v>15163</v>
      </c>
      <c r="M5247" t="s">
        <v>15164</v>
      </c>
      <c r="N5247">
        <v>6.3708333330000002</v>
      </c>
      <c r="O5247">
        <v>0</v>
      </c>
      <c r="P5247">
        <v>60</v>
      </c>
      <c r="Q5247">
        <v>0</v>
      </c>
      <c r="R5247">
        <v>0</v>
      </c>
      <c r="S5247">
        <v>0</v>
      </c>
      <c r="T5247">
        <v>3</v>
      </c>
      <c r="U5247">
        <v>0</v>
      </c>
      <c r="V5247">
        <v>0</v>
      </c>
      <c r="W5247">
        <v>0</v>
      </c>
      <c r="X5247">
        <v>119.75769642028355</v>
      </c>
      <c r="Y5247">
        <v>0</v>
      </c>
      <c r="Z5247">
        <v>0</v>
      </c>
      <c r="AA5247">
        <v>0</v>
      </c>
      <c r="AB5247">
        <v>13.562249517262311</v>
      </c>
      <c r="AC5247">
        <v>0</v>
      </c>
      <c r="AD5247">
        <v>0</v>
      </c>
      <c r="AE5247">
        <v>133.31994593754587</v>
      </c>
    </row>
    <row r="5248" spans="1:31" x14ac:dyDescent="0.25">
      <c r="A5248">
        <v>2073088</v>
      </c>
      <c r="B5248">
        <v>1</v>
      </c>
      <c r="C5248" t="s">
        <v>81</v>
      </c>
      <c r="D5248" t="s">
        <v>123</v>
      </c>
      <c r="E5248" t="s">
        <v>131</v>
      </c>
      <c r="F5248" t="s">
        <v>4450</v>
      </c>
      <c r="G5248" t="s">
        <v>154</v>
      </c>
      <c r="H5248" t="s">
        <v>134</v>
      </c>
      <c r="I5248" t="s">
        <v>135</v>
      </c>
      <c r="J5248" t="s">
        <v>136</v>
      </c>
      <c r="K5248" t="s">
        <v>155</v>
      </c>
      <c r="L5248" t="s">
        <v>15165</v>
      </c>
      <c r="M5248" t="s">
        <v>15166</v>
      </c>
      <c r="N5248">
        <v>4.3518036110000002</v>
      </c>
      <c r="O5248">
        <v>3</v>
      </c>
      <c r="P5248">
        <v>23</v>
      </c>
      <c r="Q5248">
        <v>111</v>
      </c>
      <c r="R5248">
        <v>278</v>
      </c>
      <c r="S5248">
        <v>11</v>
      </c>
      <c r="T5248">
        <v>52</v>
      </c>
      <c r="U5248">
        <v>0</v>
      </c>
      <c r="V5248">
        <v>0</v>
      </c>
      <c r="W5248">
        <v>1.654073025324666</v>
      </c>
      <c r="X5248">
        <v>20.568154947010004</v>
      </c>
      <c r="Y5248">
        <v>122.45298726607014</v>
      </c>
      <c r="Z5248">
        <v>373.88163465847458</v>
      </c>
      <c r="AA5248">
        <v>40.196834476071466</v>
      </c>
      <c r="AB5248">
        <v>123.75960047424687</v>
      </c>
      <c r="AC5248">
        <v>0</v>
      </c>
      <c r="AD5248">
        <v>0</v>
      </c>
      <c r="AE5248">
        <v>682.51328484719772</v>
      </c>
    </row>
    <row r="5249" spans="1:31" x14ac:dyDescent="0.25">
      <c r="A5249">
        <v>2083650</v>
      </c>
      <c r="B5249">
        <v>1</v>
      </c>
      <c r="C5249" t="s">
        <v>80</v>
      </c>
      <c r="D5249" t="s">
        <v>89</v>
      </c>
      <c r="E5249" t="s">
        <v>505</v>
      </c>
      <c r="F5249" t="s">
        <v>15167</v>
      </c>
      <c r="G5249" t="s">
        <v>569</v>
      </c>
      <c r="H5249" t="s">
        <v>143</v>
      </c>
      <c r="I5249" t="s">
        <v>135</v>
      </c>
      <c r="J5249" t="s">
        <v>136</v>
      </c>
      <c r="K5249" t="s">
        <v>137</v>
      </c>
      <c r="L5249" t="s">
        <v>15168</v>
      </c>
      <c r="M5249" t="s">
        <v>15169</v>
      </c>
      <c r="N5249">
        <v>2.554166666</v>
      </c>
      <c r="O5249">
        <v>0</v>
      </c>
      <c r="P5249">
        <v>11</v>
      </c>
      <c r="Q5249">
        <v>0</v>
      </c>
      <c r="R5249">
        <v>0</v>
      </c>
      <c r="S5249">
        <v>0</v>
      </c>
      <c r="T5249">
        <v>1</v>
      </c>
      <c r="U5249">
        <v>0</v>
      </c>
      <c r="V5249">
        <v>0</v>
      </c>
      <c r="W5249">
        <v>0</v>
      </c>
      <c r="X5249">
        <v>5.1266364945302554</v>
      </c>
      <c r="Y5249">
        <v>0</v>
      </c>
      <c r="Z5249">
        <v>0</v>
      </c>
      <c r="AA5249">
        <v>0</v>
      </c>
      <c r="AB5249">
        <v>1.1317181272913195</v>
      </c>
      <c r="AC5249">
        <v>0</v>
      </c>
      <c r="AD5249">
        <v>0</v>
      </c>
      <c r="AE5249">
        <v>6.2583546218215744</v>
      </c>
    </row>
    <row r="5250" spans="1:31" x14ac:dyDescent="0.25">
      <c r="A5250">
        <v>2073211</v>
      </c>
      <c r="B5250">
        <v>1</v>
      </c>
      <c r="C5250" t="s">
        <v>80</v>
      </c>
      <c r="D5250" t="s">
        <v>89</v>
      </c>
      <c r="E5250" t="s">
        <v>158</v>
      </c>
      <c r="F5250" t="s">
        <v>15170</v>
      </c>
      <c r="G5250" t="s">
        <v>160</v>
      </c>
      <c r="H5250" t="s">
        <v>143</v>
      </c>
      <c r="I5250" t="s">
        <v>135</v>
      </c>
      <c r="J5250" t="s">
        <v>136</v>
      </c>
      <c r="K5250" t="s">
        <v>137</v>
      </c>
      <c r="L5250" t="s">
        <v>15171</v>
      </c>
      <c r="M5250" t="s">
        <v>15172</v>
      </c>
      <c r="N5250">
        <v>1.7116666659999999</v>
      </c>
      <c r="O5250">
        <v>0</v>
      </c>
      <c r="P5250">
        <v>71</v>
      </c>
      <c r="Q5250">
        <v>0</v>
      </c>
      <c r="R5250">
        <v>1</v>
      </c>
      <c r="S5250">
        <v>0</v>
      </c>
      <c r="T5250">
        <v>6</v>
      </c>
      <c r="U5250">
        <v>0</v>
      </c>
      <c r="V5250">
        <v>0</v>
      </c>
      <c r="W5250">
        <v>0</v>
      </c>
      <c r="X5250">
        <v>18.866462719802755</v>
      </c>
      <c r="Y5250">
        <v>0</v>
      </c>
      <c r="Z5250">
        <v>0.28545528492485084</v>
      </c>
      <c r="AA5250">
        <v>0</v>
      </c>
      <c r="AB5250">
        <v>3.8411547256806142</v>
      </c>
      <c r="AC5250">
        <v>0</v>
      </c>
      <c r="AD5250">
        <v>0</v>
      </c>
      <c r="AE5250">
        <v>22.993072730408219</v>
      </c>
    </row>
    <row r="5251" spans="1:31" x14ac:dyDescent="0.25">
      <c r="A5251">
        <v>2073517</v>
      </c>
      <c r="B5251">
        <v>1</v>
      </c>
      <c r="C5251" t="s">
        <v>80</v>
      </c>
      <c r="D5251" t="s">
        <v>82</v>
      </c>
      <c r="E5251" t="s">
        <v>177</v>
      </c>
      <c r="F5251" t="s">
        <v>15173</v>
      </c>
      <c r="G5251" t="s">
        <v>183</v>
      </c>
      <c r="H5251" t="s">
        <v>143</v>
      </c>
      <c r="I5251" t="s">
        <v>135</v>
      </c>
      <c r="J5251" t="s">
        <v>136</v>
      </c>
      <c r="K5251" t="s">
        <v>137</v>
      </c>
      <c r="L5251" t="s">
        <v>15174</v>
      </c>
      <c r="M5251" t="s">
        <v>15175</v>
      </c>
      <c r="N5251">
        <v>1.592222222</v>
      </c>
      <c r="O5251">
        <v>0</v>
      </c>
      <c r="P5251">
        <v>2</v>
      </c>
      <c r="Q5251">
        <v>0</v>
      </c>
      <c r="R5251">
        <v>0</v>
      </c>
      <c r="S5251">
        <v>0</v>
      </c>
      <c r="T5251">
        <v>0</v>
      </c>
      <c r="U5251">
        <v>0</v>
      </c>
      <c r="V5251">
        <v>0</v>
      </c>
      <c r="W5251">
        <v>0</v>
      </c>
      <c r="X5251">
        <v>0.55331194674616613</v>
      </c>
      <c r="Y5251">
        <v>0</v>
      </c>
      <c r="Z5251">
        <v>0</v>
      </c>
      <c r="AA5251">
        <v>0</v>
      </c>
      <c r="AB5251">
        <v>0</v>
      </c>
      <c r="AC5251">
        <v>0</v>
      </c>
      <c r="AD5251">
        <v>0</v>
      </c>
      <c r="AE5251">
        <v>0.55331194674616613</v>
      </c>
    </row>
    <row r="5252" spans="1:31" x14ac:dyDescent="0.25">
      <c r="A5252">
        <v>2073234</v>
      </c>
      <c r="B5252">
        <v>1</v>
      </c>
      <c r="C5252" t="s">
        <v>80</v>
      </c>
      <c r="D5252" t="s">
        <v>105</v>
      </c>
      <c r="E5252" t="s">
        <v>158</v>
      </c>
      <c r="F5252" t="s">
        <v>15176</v>
      </c>
      <c r="G5252" t="s">
        <v>160</v>
      </c>
      <c r="H5252" t="s">
        <v>143</v>
      </c>
      <c r="I5252" t="s">
        <v>135</v>
      </c>
      <c r="J5252" t="s">
        <v>136</v>
      </c>
      <c r="K5252" t="s">
        <v>137</v>
      </c>
      <c r="L5252" t="s">
        <v>15177</v>
      </c>
      <c r="M5252" t="s">
        <v>15178</v>
      </c>
      <c r="N5252">
        <v>29.640277777000001</v>
      </c>
      <c r="O5252">
        <v>0</v>
      </c>
      <c r="P5252">
        <v>39</v>
      </c>
      <c r="Q5252">
        <v>0</v>
      </c>
      <c r="R5252">
        <v>0</v>
      </c>
      <c r="S5252">
        <v>0</v>
      </c>
      <c r="T5252">
        <v>1</v>
      </c>
      <c r="U5252">
        <v>0</v>
      </c>
      <c r="V5252">
        <v>0</v>
      </c>
      <c r="W5252">
        <v>0</v>
      </c>
      <c r="X5252">
        <v>274.93090427135974</v>
      </c>
      <c r="Y5252">
        <v>0</v>
      </c>
      <c r="Z5252">
        <v>0</v>
      </c>
      <c r="AA5252">
        <v>0</v>
      </c>
      <c r="AB5252">
        <v>212.92161287013883</v>
      </c>
      <c r="AC5252">
        <v>0</v>
      </c>
      <c r="AD5252">
        <v>0</v>
      </c>
      <c r="AE5252">
        <v>487.85251714149854</v>
      </c>
    </row>
    <row r="5253" spans="1:31" x14ac:dyDescent="0.25">
      <c r="A5253">
        <v>2073042</v>
      </c>
      <c r="B5253">
        <v>1</v>
      </c>
      <c r="C5253" t="s">
        <v>80</v>
      </c>
      <c r="D5253" t="s">
        <v>92</v>
      </c>
      <c r="E5253" t="s">
        <v>131</v>
      </c>
      <c r="F5253" t="s">
        <v>15179</v>
      </c>
      <c r="G5253" t="s">
        <v>3958</v>
      </c>
      <c r="H5253" t="s">
        <v>134</v>
      </c>
      <c r="I5253" t="s">
        <v>135</v>
      </c>
      <c r="J5253" t="s">
        <v>136</v>
      </c>
      <c r="K5253" t="s">
        <v>137</v>
      </c>
      <c r="L5253" t="s">
        <v>15180</v>
      </c>
      <c r="M5253" t="s">
        <v>15181</v>
      </c>
      <c r="N5253">
        <v>4.9763888879999998</v>
      </c>
      <c r="O5253">
        <v>15</v>
      </c>
      <c r="P5253">
        <v>4</v>
      </c>
      <c r="Q5253">
        <v>1</v>
      </c>
      <c r="R5253">
        <v>0</v>
      </c>
      <c r="S5253">
        <v>8</v>
      </c>
      <c r="T5253">
        <v>0</v>
      </c>
      <c r="U5253">
        <v>0</v>
      </c>
      <c r="V5253">
        <v>0</v>
      </c>
      <c r="W5253">
        <v>1239.2788402420674</v>
      </c>
      <c r="X5253">
        <v>5.2373591408361664</v>
      </c>
      <c r="Y5253">
        <v>68.926744750065666</v>
      </c>
      <c r="Z5253">
        <v>0</v>
      </c>
      <c r="AA5253">
        <v>232.12456571122482</v>
      </c>
      <c r="AB5253">
        <v>0</v>
      </c>
      <c r="AC5253">
        <v>0</v>
      </c>
      <c r="AD5253">
        <v>0</v>
      </c>
      <c r="AE5253">
        <v>1545.5675098441939</v>
      </c>
    </row>
    <row r="5254" spans="1:31" x14ac:dyDescent="0.25">
      <c r="A5254">
        <v>2073119</v>
      </c>
      <c r="B5254">
        <v>1</v>
      </c>
      <c r="C5254" t="s">
        <v>80</v>
      </c>
      <c r="D5254" t="s">
        <v>90</v>
      </c>
      <c r="E5254" t="s">
        <v>177</v>
      </c>
      <c r="F5254" t="s">
        <v>15182</v>
      </c>
      <c r="G5254" t="s">
        <v>179</v>
      </c>
      <c r="H5254" t="s">
        <v>143</v>
      </c>
      <c r="I5254" t="s">
        <v>135</v>
      </c>
      <c r="J5254" t="s">
        <v>136</v>
      </c>
      <c r="K5254" t="s">
        <v>137</v>
      </c>
      <c r="L5254" t="s">
        <v>15183</v>
      </c>
      <c r="M5254" t="s">
        <v>15184</v>
      </c>
      <c r="N5254">
        <v>2.8574999999999999</v>
      </c>
      <c r="O5254">
        <v>0</v>
      </c>
      <c r="P5254">
        <v>13</v>
      </c>
      <c r="Q5254">
        <v>0</v>
      </c>
      <c r="R5254">
        <v>0</v>
      </c>
      <c r="S5254">
        <v>0</v>
      </c>
      <c r="T5254">
        <v>0</v>
      </c>
      <c r="U5254">
        <v>0</v>
      </c>
      <c r="V5254">
        <v>0</v>
      </c>
      <c r="W5254">
        <v>0</v>
      </c>
      <c r="X5254">
        <v>8.1336383008273927</v>
      </c>
      <c r="Y5254">
        <v>0</v>
      </c>
      <c r="Z5254">
        <v>0</v>
      </c>
      <c r="AA5254">
        <v>0</v>
      </c>
      <c r="AB5254">
        <v>0</v>
      </c>
      <c r="AC5254">
        <v>0</v>
      </c>
      <c r="AD5254">
        <v>0</v>
      </c>
      <c r="AE5254">
        <v>8.1336383008273927</v>
      </c>
    </row>
    <row r="5255" spans="1:31" x14ac:dyDescent="0.25">
      <c r="A5255">
        <v>2073540</v>
      </c>
      <c r="B5255">
        <v>1</v>
      </c>
      <c r="C5255" t="s">
        <v>80</v>
      </c>
      <c r="D5255" t="s">
        <v>100</v>
      </c>
      <c r="E5255" t="s">
        <v>169</v>
      </c>
      <c r="F5255" t="s">
        <v>15185</v>
      </c>
      <c r="G5255" t="s">
        <v>171</v>
      </c>
      <c r="H5255" t="s">
        <v>134</v>
      </c>
      <c r="I5255" t="s">
        <v>135</v>
      </c>
      <c r="J5255" t="s">
        <v>136</v>
      </c>
      <c r="K5255" t="s">
        <v>137</v>
      </c>
      <c r="L5255" t="s">
        <v>15186</v>
      </c>
      <c r="M5255" t="s">
        <v>15187</v>
      </c>
      <c r="N5255">
        <v>2.7211111109999999</v>
      </c>
      <c r="O5255">
        <v>0</v>
      </c>
      <c r="P5255">
        <v>3</v>
      </c>
      <c r="Q5255">
        <v>0</v>
      </c>
      <c r="R5255">
        <v>3</v>
      </c>
      <c r="S5255">
        <v>0</v>
      </c>
      <c r="T5255">
        <v>8</v>
      </c>
      <c r="U5255">
        <v>0</v>
      </c>
      <c r="V5255">
        <v>1</v>
      </c>
      <c r="W5255">
        <v>0</v>
      </c>
      <c r="X5255">
        <v>3.7725548825036403</v>
      </c>
      <c r="Y5255">
        <v>0</v>
      </c>
      <c r="Z5255">
        <v>2.1056622058850825</v>
      </c>
      <c r="AA5255">
        <v>0</v>
      </c>
      <c r="AB5255">
        <v>17.257362484611814</v>
      </c>
      <c r="AC5255">
        <v>0</v>
      </c>
      <c r="AD5255">
        <v>4.7945871750076687</v>
      </c>
      <c r="AE5255">
        <v>27.930166748008205</v>
      </c>
    </row>
    <row r="5256" spans="1:31" x14ac:dyDescent="0.25">
      <c r="A5256">
        <v>2083619</v>
      </c>
      <c r="B5256">
        <v>1</v>
      </c>
      <c r="C5256" t="s">
        <v>81</v>
      </c>
      <c r="D5256" t="s">
        <v>113</v>
      </c>
      <c r="E5256" t="s">
        <v>177</v>
      </c>
      <c r="F5256" t="s">
        <v>15188</v>
      </c>
      <c r="G5256" t="s">
        <v>183</v>
      </c>
      <c r="H5256" t="s">
        <v>143</v>
      </c>
      <c r="I5256" t="s">
        <v>135</v>
      </c>
      <c r="J5256" t="s">
        <v>136</v>
      </c>
      <c r="K5256" t="s">
        <v>137</v>
      </c>
      <c r="L5256" t="s">
        <v>15189</v>
      </c>
      <c r="M5256" t="s">
        <v>15190</v>
      </c>
      <c r="N5256">
        <v>0.76749999999999996</v>
      </c>
      <c r="O5256">
        <v>0</v>
      </c>
      <c r="P5256">
        <v>0</v>
      </c>
      <c r="Q5256">
        <v>0</v>
      </c>
      <c r="R5256">
        <v>0</v>
      </c>
      <c r="S5256">
        <v>0</v>
      </c>
      <c r="T5256">
        <v>1</v>
      </c>
      <c r="U5256">
        <v>0</v>
      </c>
      <c r="V5256">
        <v>0</v>
      </c>
      <c r="W5256">
        <v>0</v>
      </c>
      <c r="X5256">
        <v>0</v>
      </c>
      <c r="Y5256">
        <v>0</v>
      </c>
      <c r="Z5256">
        <v>0</v>
      </c>
      <c r="AA5256">
        <v>0</v>
      </c>
      <c r="AB5256">
        <v>2.8900154937499997E-4</v>
      </c>
      <c r="AC5256">
        <v>0</v>
      </c>
      <c r="AD5256">
        <v>0</v>
      </c>
      <c r="AE5256">
        <v>2.8900154937499997E-4</v>
      </c>
    </row>
    <row r="5257" spans="1:31" x14ac:dyDescent="0.25">
      <c r="A5257">
        <v>2084211</v>
      </c>
      <c r="B5257">
        <v>1</v>
      </c>
      <c r="C5257" t="s">
        <v>80</v>
      </c>
      <c r="D5257" t="s">
        <v>98</v>
      </c>
      <c r="E5257" t="s">
        <v>140</v>
      </c>
      <c r="F5257" t="s">
        <v>15191</v>
      </c>
      <c r="G5257" t="s">
        <v>142</v>
      </c>
      <c r="H5257" t="s">
        <v>143</v>
      </c>
      <c r="I5257" t="s">
        <v>135</v>
      </c>
      <c r="J5257" t="s">
        <v>136</v>
      </c>
      <c r="K5257" t="s">
        <v>137</v>
      </c>
      <c r="L5257" t="s">
        <v>15192</v>
      </c>
      <c r="M5257" t="s">
        <v>15193</v>
      </c>
      <c r="N5257">
        <v>5.5833333329999997</v>
      </c>
      <c r="O5257">
        <v>0</v>
      </c>
      <c r="P5257">
        <v>308</v>
      </c>
      <c r="Q5257">
        <v>0</v>
      </c>
      <c r="R5257">
        <v>7</v>
      </c>
      <c r="S5257">
        <v>0</v>
      </c>
      <c r="T5257">
        <v>34</v>
      </c>
      <c r="U5257">
        <v>0</v>
      </c>
      <c r="V5257">
        <v>0</v>
      </c>
      <c r="W5257">
        <v>0</v>
      </c>
      <c r="X5257">
        <v>414.58921159255789</v>
      </c>
      <c r="Y5257">
        <v>0</v>
      </c>
      <c r="Z5257">
        <v>23.085030705383105</v>
      </c>
      <c r="AA5257">
        <v>0</v>
      </c>
      <c r="AB5257">
        <v>98.627499001526886</v>
      </c>
      <c r="AC5257">
        <v>0</v>
      </c>
      <c r="AD5257">
        <v>0</v>
      </c>
      <c r="AE5257">
        <v>536.30174129946784</v>
      </c>
    </row>
    <row r="5258" spans="1:31" x14ac:dyDescent="0.25">
      <c r="A5258">
        <v>2073019</v>
      </c>
      <c r="B5258">
        <v>1</v>
      </c>
      <c r="C5258" t="s">
        <v>80</v>
      </c>
      <c r="D5258" t="s">
        <v>105</v>
      </c>
      <c r="E5258" t="s">
        <v>177</v>
      </c>
      <c r="F5258" t="s">
        <v>14236</v>
      </c>
      <c r="G5258" t="s">
        <v>196</v>
      </c>
      <c r="H5258" t="s">
        <v>143</v>
      </c>
      <c r="I5258" t="s">
        <v>135</v>
      </c>
      <c r="J5258" t="s">
        <v>136</v>
      </c>
      <c r="K5258" t="s">
        <v>137</v>
      </c>
      <c r="L5258" t="s">
        <v>14794</v>
      </c>
      <c r="M5258" t="s">
        <v>15194</v>
      </c>
      <c r="N5258">
        <v>3.04</v>
      </c>
      <c r="O5258">
        <v>0</v>
      </c>
      <c r="P5258">
        <v>8</v>
      </c>
      <c r="Q5258">
        <v>0</v>
      </c>
      <c r="R5258">
        <v>0</v>
      </c>
      <c r="S5258">
        <v>0</v>
      </c>
      <c r="T5258">
        <v>0</v>
      </c>
      <c r="U5258">
        <v>0</v>
      </c>
      <c r="V5258">
        <v>0</v>
      </c>
      <c r="W5258">
        <v>0</v>
      </c>
      <c r="X5258">
        <v>5.7750624919328608</v>
      </c>
      <c r="Y5258">
        <v>0</v>
      </c>
      <c r="Z5258">
        <v>0</v>
      </c>
      <c r="AA5258">
        <v>0</v>
      </c>
      <c r="AB5258">
        <v>0</v>
      </c>
      <c r="AC5258">
        <v>0</v>
      </c>
      <c r="AD5258">
        <v>0</v>
      </c>
      <c r="AE5258">
        <v>5.7750624919328608</v>
      </c>
    </row>
    <row r="5259" spans="1:31" x14ac:dyDescent="0.25">
      <c r="A5259">
        <v>2083627</v>
      </c>
      <c r="B5259">
        <v>1</v>
      </c>
      <c r="C5259" t="s">
        <v>80</v>
      </c>
      <c r="D5259" t="s">
        <v>85</v>
      </c>
      <c r="E5259" t="s">
        <v>158</v>
      </c>
      <c r="F5259" t="s">
        <v>15195</v>
      </c>
      <c r="G5259" t="s">
        <v>160</v>
      </c>
      <c r="H5259" t="s">
        <v>143</v>
      </c>
      <c r="I5259" t="s">
        <v>135</v>
      </c>
      <c r="J5259" t="s">
        <v>136</v>
      </c>
      <c r="K5259" t="s">
        <v>137</v>
      </c>
      <c r="L5259" t="s">
        <v>15196</v>
      </c>
      <c r="M5259" t="s">
        <v>15197</v>
      </c>
      <c r="N5259">
        <v>6.227222222</v>
      </c>
      <c r="O5259">
        <v>0</v>
      </c>
      <c r="P5259">
        <v>186</v>
      </c>
      <c r="Q5259">
        <v>0</v>
      </c>
      <c r="R5259">
        <v>0</v>
      </c>
      <c r="S5259">
        <v>0</v>
      </c>
      <c r="T5259">
        <v>12</v>
      </c>
      <c r="U5259">
        <v>0</v>
      </c>
      <c r="V5259">
        <v>0</v>
      </c>
      <c r="W5259">
        <v>0</v>
      </c>
      <c r="X5259">
        <v>262.58397582200092</v>
      </c>
      <c r="Y5259">
        <v>0</v>
      </c>
      <c r="Z5259">
        <v>0</v>
      </c>
      <c r="AA5259">
        <v>0</v>
      </c>
      <c r="AB5259">
        <v>18.432503494606276</v>
      </c>
      <c r="AC5259">
        <v>0</v>
      </c>
      <c r="AD5259">
        <v>0</v>
      </c>
      <c r="AE5259">
        <v>281.01647931660722</v>
      </c>
    </row>
    <row r="5260" spans="1:31" x14ac:dyDescent="0.25">
      <c r="A5260">
        <v>2073311</v>
      </c>
      <c r="B5260">
        <v>1</v>
      </c>
      <c r="C5260" t="s">
        <v>81</v>
      </c>
      <c r="D5260" t="s">
        <v>112</v>
      </c>
      <c r="E5260" t="s">
        <v>140</v>
      </c>
      <c r="F5260" t="s">
        <v>15198</v>
      </c>
      <c r="G5260" t="s">
        <v>142</v>
      </c>
      <c r="H5260" t="s">
        <v>143</v>
      </c>
      <c r="I5260" t="s">
        <v>135</v>
      </c>
      <c r="J5260" t="s">
        <v>136</v>
      </c>
      <c r="K5260" t="s">
        <v>137</v>
      </c>
      <c r="L5260" t="s">
        <v>15199</v>
      </c>
      <c r="M5260" t="s">
        <v>15200</v>
      </c>
      <c r="N5260">
        <v>0.41111111099999997</v>
      </c>
      <c r="O5260">
        <v>0</v>
      </c>
      <c r="P5260">
        <v>16</v>
      </c>
      <c r="Q5260">
        <v>0</v>
      </c>
      <c r="R5260">
        <v>31</v>
      </c>
      <c r="S5260">
        <v>0</v>
      </c>
      <c r="T5260">
        <v>0</v>
      </c>
      <c r="U5260">
        <v>0</v>
      </c>
      <c r="V5260">
        <v>0</v>
      </c>
      <c r="W5260">
        <v>0</v>
      </c>
      <c r="X5260">
        <v>1.6013316274992557</v>
      </c>
      <c r="Y5260">
        <v>0</v>
      </c>
      <c r="Z5260">
        <v>3.5058325048533003</v>
      </c>
      <c r="AA5260">
        <v>0</v>
      </c>
      <c r="AB5260">
        <v>0</v>
      </c>
      <c r="AC5260">
        <v>0</v>
      </c>
      <c r="AD5260">
        <v>0</v>
      </c>
      <c r="AE5260">
        <v>5.1071641323525565</v>
      </c>
    </row>
    <row r="5261" spans="1:31" x14ac:dyDescent="0.25">
      <c r="A5261">
        <v>2083819</v>
      </c>
      <c r="B5261">
        <v>1</v>
      </c>
      <c r="C5261" t="s">
        <v>81</v>
      </c>
      <c r="D5261" t="s">
        <v>116</v>
      </c>
      <c r="E5261" t="s">
        <v>158</v>
      </c>
      <c r="F5261" t="s">
        <v>15201</v>
      </c>
      <c r="G5261" t="s">
        <v>385</v>
      </c>
      <c r="H5261" t="s">
        <v>143</v>
      </c>
      <c r="I5261" t="s">
        <v>135</v>
      </c>
      <c r="J5261" t="s">
        <v>136</v>
      </c>
      <c r="K5261" t="s">
        <v>137</v>
      </c>
      <c r="L5261" t="s">
        <v>15202</v>
      </c>
      <c r="M5261" t="s">
        <v>15203</v>
      </c>
      <c r="N5261">
        <v>2.605555555</v>
      </c>
      <c r="O5261">
        <v>0</v>
      </c>
      <c r="P5261">
        <v>73</v>
      </c>
      <c r="Q5261">
        <v>0</v>
      </c>
      <c r="R5261">
        <v>0</v>
      </c>
      <c r="S5261">
        <v>0</v>
      </c>
      <c r="T5261">
        <v>10</v>
      </c>
      <c r="U5261">
        <v>0</v>
      </c>
      <c r="V5261">
        <v>0</v>
      </c>
      <c r="W5261">
        <v>0</v>
      </c>
      <c r="X5261">
        <v>29.839047074181959</v>
      </c>
      <c r="Y5261">
        <v>0</v>
      </c>
      <c r="Z5261">
        <v>0</v>
      </c>
      <c r="AA5261">
        <v>0</v>
      </c>
      <c r="AB5261">
        <v>3.1708585977533157</v>
      </c>
      <c r="AC5261">
        <v>0</v>
      </c>
      <c r="AD5261">
        <v>0</v>
      </c>
      <c r="AE5261">
        <v>33.009905671935272</v>
      </c>
    </row>
    <row r="5262" spans="1:31" x14ac:dyDescent="0.25">
      <c r="A5262">
        <v>2073503</v>
      </c>
      <c r="B5262">
        <v>1</v>
      </c>
      <c r="C5262" t="s">
        <v>80</v>
      </c>
      <c r="D5262" t="s">
        <v>84</v>
      </c>
      <c r="E5262" t="s">
        <v>158</v>
      </c>
      <c r="F5262" t="s">
        <v>15204</v>
      </c>
      <c r="G5262" t="s">
        <v>160</v>
      </c>
      <c r="H5262" t="s">
        <v>143</v>
      </c>
      <c r="I5262" t="s">
        <v>135</v>
      </c>
      <c r="J5262" t="s">
        <v>136</v>
      </c>
      <c r="K5262" t="s">
        <v>137</v>
      </c>
      <c r="L5262" t="s">
        <v>15205</v>
      </c>
      <c r="M5262" t="s">
        <v>15206</v>
      </c>
      <c r="N5262">
        <v>3.56</v>
      </c>
      <c r="O5262">
        <v>0</v>
      </c>
      <c r="P5262">
        <v>10</v>
      </c>
      <c r="Q5262">
        <v>0</v>
      </c>
      <c r="R5262">
        <v>0</v>
      </c>
      <c r="S5262">
        <v>0</v>
      </c>
      <c r="T5262">
        <v>0</v>
      </c>
      <c r="U5262">
        <v>0</v>
      </c>
      <c r="V5262">
        <v>0</v>
      </c>
      <c r="W5262">
        <v>0</v>
      </c>
      <c r="X5262">
        <v>5.3405818479133913</v>
      </c>
      <c r="Y5262">
        <v>0</v>
      </c>
      <c r="Z5262">
        <v>0</v>
      </c>
      <c r="AA5262">
        <v>0</v>
      </c>
      <c r="AB5262">
        <v>0</v>
      </c>
      <c r="AC5262">
        <v>0</v>
      </c>
      <c r="AD5262">
        <v>0</v>
      </c>
      <c r="AE5262">
        <v>5.3405818479133913</v>
      </c>
    </row>
    <row r="5263" spans="1:31" x14ac:dyDescent="0.25">
      <c r="A5263">
        <v>2083682</v>
      </c>
      <c r="B5263">
        <v>1</v>
      </c>
      <c r="C5263" t="s">
        <v>81</v>
      </c>
      <c r="D5263" t="s">
        <v>118</v>
      </c>
      <c r="E5263" t="s">
        <v>158</v>
      </c>
      <c r="F5263" t="s">
        <v>15207</v>
      </c>
      <c r="G5263" t="s">
        <v>160</v>
      </c>
      <c r="H5263" t="s">
        <v>143</v>
      </c>
      <c r="I5263" t="s">
        <v>135</v>
      </c>
      <c r="J5263" t="s">
        <v>136</v>
      </c>
      <c r="K5263" t="s">
        <v>137</v>
      </c>
      <c r="L5263" t="s">
        <v>15208</v>
      </c>
      <c r="M5263" t="s">
        <v>15209</v>
      </c>
      <c r="N5263">
        <v>2.2580555549999999</v>
      </c>
      <c r="O5263">
        <v>0</v>
      </c>
      <c r="P5263">
        <v>68</v>
      </c>
      <c r="Q5263">
        <v>0</v>
      </c>
      <c r="R5263">
        <v>2</v>
      </c>
      <c r="S5263">
        <v>0</v>
      </c>
      <c r="T5263">
        <v>4</v>
      </c>
      <c r="U5263">
        <v>0</v>
      </c>
      <c r="V5263">
        <v>0</v>
      </c>
      <c r="W5263">
        <v>0</v>
      </c>
      <c r="X5263">
        <v>31.85091258836292</v>
      </c>
      <c r="Y5263">
        <v>0</v>
      </c>
      <c r="Z5263">
        <v>3.9744826630852481</v>
      </c>
      <c r="AA5263">
        <v>0</v>
      </c>
      <c r="AB5263">
        <v>5.0439145175630209</v>
      </c>
      <c r="AC5263">
        <v>0</v>
      </c>
      <c r="AD5263">
        <v>0</v>
      </c>
      <c r="AE5263">
        <v>40.869309769011195</v>
      </c>
    </row>
    <row r="5264" spans="1:31" x14ac:dyDescent="0.25">
      <c r="A5264">
        <v>2083659</v>
      </c>
      <c r="B5264">
        <v>1</v>
      </c>
      <c r="C5264" t="s">
        <v>80</v>
      </c>
      <c r="D5264" t="s">
        <v>85</v>
      </c>
      <c r="E5264" t="s">
        <v>158</v>
      </c>
      <c r="F5264" t="s">
        <v>15210</v>
      </c>
      <c r="G5264" t="s">
        <v>4805</v>
      </c>
      <c r="H5264" t="s">
        <v>143</v>
      </c>
      <c r="I5264" t="s">
        <v>135</v>
      </c>
      <c r="J5264" t="s">
        <v>136</v>
      </c>
      <c r="K5264" t="s">
        <v>137</v>
      </c>
      <c r="L5264" t="s">
        <v>15211</v>
      </c>
      <c r="M5264" t="s">
        <v>15212</v>
      </c>
      <c r="N5264">
        <v>10.943333333</v>
      </c>
      <c r="O5264">
        <v>0</v>
      </c>
      <c r="P5264">
        <v>215</v>
      </c>
      <c r="Q5264">
        <v>0</v>
      </c>
      <c r="R5264">
        <v>0</v>
      </c>
      <c r="S5264">
        <v>0</v>
      </c>
      <c r="T5264">
        <v>4</v>
      </c>
      <c r="U5264">
        <v>0</v>
      </c>
      <c r="V5264">
        <v>0</v>
      </c>
      <c r="W5264">
        <v>0</v>
      </c>
      <c r="X5264">
        <v>746.72775007617179</v>
      </c>
      <c r="Y5264">
        <v>0</v>
      </c>
      <c r="Z5264">
        <v>0</v>
      </c>
      <c r="AA5264">
        <v>0</v>
      </c>
      <c r="AB5264">
        <v>87.734449397967524</v>
      </c>
      <c r="AC5264">
        <v>0</v>
      </c>
      <c r="AD5264">
        <v>0</v>
      </c>
      <c r="AE5264">
        <v>834.46219947413931</v>
      </c>
    </row>
    <row r="5265" spans="1:31" x14ac:dyDescent="0.25">
      <c r="A5265">
        <v>2083636</v>
      </c>
      <c r="B5265">
        <v>1</v>
      </c>
      <c r="C5265" t="s">
        <v>80</v>
      </c>
      <c r="D5265" t="s">
        <v>86</v>
      </c>
      <c r="E5265" t="s">
        <v>169</v>
      </c>
      <c r="F5265" t="s">
        <v>15213</v>
      </c>
      <c r="G5265" t="s">
        <v>171</v>
      </c>
      <c r="H5265" t="s">
        <v>134</v>
      </c>
      <c r="I5265" t="s">
        <v>135</v>
      </c>
      <c r="J5265" t="s">
        <v>136</v>
      </c>
      <c r="K5265" t="s">
        <v>137</v>
      </c>
      <c r="L5265" t="s">
        <v>15214</v>
      </c>
      <c r="M5265" t="s">
        <v>15215</v>
      </c>
      <c r="N5265">
        <v>7.8222222219999997</v>
      </c>
      <c r="O5265">
        <v>0</v>
      </c>
      <c r="P5265">
        <v>186</v>
      </c>
      <c r="Q5265">
        <v>0</v>
      </c>
      <c r="R5265">
        <v>0</v>
      </c>
      <c r="S5265">
        <v>0</v>
      </c>
      <c r="T5265">
        <v>16</v>
      </c>
      <c r="U5265">
        <v>0</v>
      </c>
      <c r="V5265">
        <v>0</v>
      </c>
      <c r="W5265">
        <v>0</v>
      </c>
      <c r="X5265">
        <v>956.93717159640096</v>
      </c>
      <c r="Y5265">
        <v>0</v>
      </c>
      <c r="Z5265">
        <v>0</v>
      </c>
      <c r="AA5265">
        <v>0</v>
      </c>
      <c r="AB5265">
        <v>374.17297202730003</v>
      </c>
      <c r="AC5265">
        <v>0</v>
      </c>
      <c r="AD5265">
        <v>0</v>
      </c>
      <c r="AE5265">
        <v>1331.1101436237009</v>
      </c>
    </row>
    <row r="5266" spans="1:31" x14ac:dyDescent="0.25">
      <c r="A5266">
        <v>2073271</v>
      </c>
      <c r="B5266">
        <v>1</v>
      </c>
      <c r="C5266" t="s">
        <v>80</v>
      </c>
      <c r="D5266" t="s">
        <v>106</v>
      </c>
      <c r="E5266" t="s">
        <v>177</v>
      </c>
      <c r="F5266" t="s">
        <v>15216</v>
      </c>
      <c r="G5266" t="s">
        <v>183</v>
      </c>
      <c r="H5266" t="s">
        <v>143</v>
      </c>
      <c r="I5266" t="s">
        <v>135</v>
      </c>
      <c r="J5266" t="s">
        <v>136</v>
      </c>
      <c r="K5266" t="s">
        <v>137</v>
      </c>
      <c r="L5266" t="s">
        <v>15217</v>
      </c>
      <c r="M5266" t="s">
        <v>15218</v>
      </c>
      <c r="N5266">
        <v>2.1483333330000001</v>
      </c>
      <c r="O5266">
        <v>0</v>
      </c>
      <c r="P5266">
        <v>0</v>
      </c>
      <c r="Q5266">
        <v>0</v>
      </c>
      <c r="R5266">
        <v>0</v>
      </c>
      <c r="S5266">
        <v>0</v>
      </c>
      <c r="T5266">
        <v>1</v>
      </c>
      <c r="U5266">
        <v>0</v>
      </c>
      <c r="V5266">
        <v>0</v>
      </c>
      <c r="W5266">
        <v>0</v>
      </c>
      <c r="X5266">
        <v>0</v>
      </c>
      <c r="Y5266">
        <v>0</v>
      </c>
      <c r="Z5266">
        <v>0</v>
      </c>
      <c r="AA5266">
        <v>0</v>
      </c>
      <c r="AB5266">
        <v>0.13184275343705665</v>
      </c>
      <c r="AC5266">
        <v>0</v>
      </c>
      <c r="AD5266">
        <v>0</v>
      </c>
      <c r="AE5266">
        <v>0.13184275343705665</v>
      </c>
    </row>
    <row r="5267" spans="1:31" x14ac:dyDescent="0.25">
      <c r="A5267">
        <v>2073534</v>
      </c>
      <c r="B5267">
        <v>1</v>
      </c>
      <c r="C5267" t="s">
        <v>80</v>
      </c>
      <c r="D5267" t="s">
        <v>85</v>
      </c>
      <c r="E5267" t="s">
        <v>158</v>
      </c>
      <c r="F5267" t="s">
        <v>15219</v>
      </c>
      <c r="G5267" t="s">
        <v>324</v>
      </c>
      <c r="H5267" t="s">
        <v>143</v>
      </c>
      <c r="I5267" t="s">
        <v>135</v>
      </c>
      <c r="J5267" t="s">
        <v>136</v>
      </c>
      <c r="K5267" t="s">
        <v>137</v>
      </c>
      <c r="L5267" t="s">
        <v>15220</v>
      </c>
      <c r="M5267" t="s">
        <v>15221</v>
      </c>
      <c r="N5267">
        <v>4.415</v>
      </c>
      <c r="O5267">
        <v>0</v>
      </c>
      <c r="P5267">
        <v>94</v>
      </c>
      <c r="Q5267">
        <v>0</v>
      </c>
      <c r="R5267">
        <v>0</v>
      </c>
      <c r="S5267">
        <v>0</v>
      </c>
      <c r="T5267">
        <v>13</v>
      </c>
      <c r="U5267">
        <v>0</v>
      </c>
      <c r="V5267">
        <v>0</v>
      </c>
      <c r="W5267">
        <v>0</v>
      </c>
      <c r="X5267">
        <v>84.367723004431781</v>
      </c>
      <c r="Y5267">
        <v>0</v>
      </c>
      <c r="Z5267">
        <v>0</v>
      </c>
      <c r="AA5267">
        <v>0</v>
      </c>
      <c r="AB5267">
        <v>17.76518412795512</v>
      </c>
      <c r="AC5267">
        <v>0</v>
      </c>
      <c r="AD5267">
        <v>0</v>
      </c>
      <c r="AE5267">
        <v>102.1329071323869</v>
      </c>
    </row>
    <row r="5268" spans="1:31" x14ac:dyDescent="0.25">
      <c r="A5268">
        <v>2083613</v>
      </c>
      <c r="B5268">
        <v>1</v>
      </c>
      <c r="C5268" t="s">
        <v>81</v>
      </c>
      <c r="D5268" t="s">
        <v>115</v>
      </c>
      <c r="E5268" t="s">
        <v>158</v>
      </c>
      <c r="F5268" t="s">
        <v>15222</v>
      </c>
      <c r="G5268" t="s">
        <v>160</v>
      </c>
      <c r="H5268" t="s">
        <v>143</v>
      </c>
      <c r="I5268" t="s">
        <v>135</v>
      </c>
      <c r="J5268" t="s">
        <v>136</v>
      </c>
      <c r="K5268" t="s">
        <v>137</v>
      </c>
      <c r="L5268" t="s">
        <v>15223</v>
      </c>
      <c r="M5268" t="s">
        <v>15224</v>
      </c>
      <c r="N5268">
        <v>1.7322222220000001</v>
      </c>
      <c r="O5268">
        <v>0</v>
      </c>
      <c r="P5268">
        <v>72</v>
      </c>
      <c r="Q5268">
        <v>0</v>
      </c>
      <c r="R5268">
        <v>0</v>
      </c>
      <c r="S5268">
        <v>0</v>
      </c>
      <c r="T5268">
        <v>5</v>
      </c>
      <c r="U5268">
        <v>0</v>
      </c>
      <c r="V5268">
        <v>0</v>
      </c>
      <c r="W5268">
        <v>0</v>
      </c>
      <c r="X5268">
        <v>11.957475629130151</v>
      </c>
      <c r="Y5268">
        <v>0</v>
      </c>
      <c r="Z5268">
        <v>0</v>
      </c>
      <c r="AA5268">
        <v>0</v>
      </c>
      <c r="AB5268">
        <v>0.74831763586009903</v>
      </c>
      <c r="AC5268">
        <v>0</v>
      </c>
      <c r="AD5268">
        <v>0</v>
      </c>
      <c r="AE5268">
        <v>12.70579326499025</v>
      </c>
    </row>
    <row r="5269" spans="1:31" x14ac:dyDescent="0.25">
      <c r="A5269">
        <v>2073557</v>
      </c>
      <c r="B5269">
        <v>1</v>
      </c>
      <c r="C5269" t="s">
        <v>80</v>
      </c>
      <c r="D5269" t="s">
        <v>100</v>
      </c>
      <c r="E5269" t="s">
        <v>177</v>
      </c>
      <c r="F5269" t="s">
        <v>15225</v>
      </c>
      <c r="G5269" t="s">
        <v>183</v>
      </c>
      <c r="H5269" t="s">
        <v>143</v>
      </c>
      <c r="I5269" t="s">
        <v>135</v>
      </c>
      <c r="J5269" t="s">
        <v>136</v>
      </c>
      <c r="K5269" t="s">
        <v>137</v>
      </c>
      <c r="L5269" t="s">
        <v>15226</v>
      </c>
      <c r="M5269" t="s">
        <v>15227</v>
      </c>
      <c r="N5269">
        <v>1.6916666659999999</v>
      </c>
      <c r="O5269">
        <v>0</v>
      </c>
      <c r="P5269">
        <v>1</v>
      </c>
      <c r="Q5269">
        <v>0</v>
      </c>
      <c r="R5269">
        <v>0</v>
      </c>
      <c r="S5269">
        <v>0</v>
      </c>
      <c r="T5269">
        <v>0</v>
      </c>
      <c r="U5269">
        <v>0</v>
      </c>
      <c r="V5269">
        <v>0</v>
      </c>
      <c r="W5269">
        <v>0</v>
      </c>
      <c r="X5269">
        <v>0.65239374840600006</v>
      </c>
      <c r="Y5269">
        <v>0</v>
      </c>
      <c r="Z5269">
        <v>0</v>
      </c>
      <c r="AA5269">
        <v>0</v>
      </c>
      <c r="AB5269">
        <v>0</v>
      </c>
      <c r="AC5269">
        <v>0</v>
      </c>
      <c r="AD5269">
        <v>0</v>
      </c>
      <c r="AE5269">
        <v>0.65239374840600006</v>
      </c>
    </row>
    <row r="5270" spans="1:31" x14ac:dyDescent="0.25">
      <c r="A5270">
        <v>2073440</v>
      </c>
      <c r="B5270">
        <v>1</v>
      </c>
      <c r="C5270" t="s">
        <v>80</v>
      </c>
      <c r="D5270" t="s">
        <v>99</v>
      </c>
      <c r="E5270" t="s">
        <v>146</v>
      </c>
      <c r="F5270" t="s">
        <v>10570</v>
      </c>
      <c r="G5270" t="s">
        <v>133</v>
      </c>
      <c r="H5270" t="s">
        <v>134</v>
      </c>
      <c r="I5270" t="s">
        <v>135</v>
      </c>
      <c r="J5270" t="s">
        <v>136</v>
      </c>
      <c r="K5270" t="s">
        <v>137</v>
      </c>
      <c r="L5270" t="s">
        <v>15228</v>
      </c>
      <c r="M5270" t="s">
        <v>15229</v>
      </c>
      <c r="N5270">
        <v>2.1277777769999999</v>
      </c>
      <c r="O5270">
        <v>4</v>
      </c>
      <c r="P5270">
        <v>809</v>
      </c>
      <c r="Q5270">
        <v>11</v>
      </c>
      <c r="R5270">
        <v>98</v>
      </c>
      <c r="S5270">
        <v>20</v>
      </c>
      <c r="T5270">
        <v>52</v>
      </c>
      <c r="U5270">
        <v>0</v>
      </c>
      <c r="V5270">
        <v>4</v>
      </c>
      <c r="W5270">
        <v>21.783220476020535</v>
      </c>
      <c r="X5270">
        <v>281.4175060157778</v>
      </c>
      <c r="Y5270">
        <v>46.860649929752022</v>
      </c>
      <c r="Z5270">
        <v>65.922136086526621</v>
      </c>
      <c r="AA5270">
        <v>153.55186174025781</v>
      </c>
      <c r="AB5270">
        <v>41.747232864725618</v>
      </c>
      <c r="AC5270">
        <v>0</v>
      </c>
      <c r="AD5270">
        <v>38.293826450039759</v>
      </c>
      <c r="AE5270">
        <v>649.57643356310007</v>
      </c>
    </row>
    <row r="5271" spans="1:31" x14ac:dyDescent="0.25">
      <c r="A5271">
        <v>2073411</v>
      </c>
      <c r="B5271">
        <v>1</v>
      </c>
      <c r="C5271" t="s">
        <v>80</v>
      </c>
      <c r="D5271" t="s">
        <v>96</v>
      </c>
      <c r="E5271" t="s">
        <v>146</v>
      </c>
      <c r="F5271" t="s">
        <v>2737</v>
      </c>
      <c r="G5271" t="s">
        <v>133</v>
      </c>
      <c r="H5271" t="s">
        <v>134</v>
      </c>
      <c r="I5271" t="s">
        <v>135</v>
      </c>
      <c r="J5271" t="s">
        <v>136</v>
      </c>
      <c r="K5271" t="s">
        <v>137</v>
      </c>
      <c r="L5271" t="s">
        <v>15230</v>
      </c>
      <c r="M5271" t="s">
        <v>15231</v>
      </c>
      <c r="N5271">
        <v>0.103888888</v>
      </c>
      <c r="O5271">
        <v>2</v>
      </c>
      <c r="P5271">
        <v>1564</v>
      </c>
      <c r="Q5271">
        <v>0</v>
      </c>
      <c r="R5271">
        <v>1</v>
      </c>
      <c r="S5271">
        <v>4</v>
      </c>
      <c r="T5271">
        <v>70</v>
      </c>
      <c r="U5271">
        <v>0</v>
      </c>
      <c r="V5271">
        <v>0</v>
      </c>
      <c r="W5271">
        <v>5.0214766434904501</v>
      </c>
      <c r="X5271">
        <v>41.776653326987024</v>
      </c>
      <c r="Y5271">
        <v>0</v>
      </c>
      <c r="Z5271">
        <v>7.9475030479857225E-2</v>
      </c>
      <c r="AA5271">
        <v>3.5694774339824904</v>
      </c>
      <c r="AB5271">
        <v>6.6088654096409503</v>
      </c>
      <c r="AC5271">
        <v>0</v>
      </c>
      <c r="AD5271">
        <v>0</v>
      </c>
      <c r="AE5271">
        <v>57.055947844580771</v>
      </c>
    </row>
    <row r="5272" spans="1:31" x14ac:dyDescent="0.25">
      <c r="A5272">
        <v>2073388</v>
      </c>
      <c r="B5272">
        <v>1</v>
      </c>
      <c r="C5272" t="s">
        <v>80</v>
      </c>
      <c r="D5272" t="s">
        <v>90</v>
      </c>
      <c r="E5272" t="s">
        <v>177</v>
      </c>
      <c r="F5272" t="s">
        <v>15232</v>
      </c>
      <c r="G5272" t="s">
        <v>183</v>
      </c>
      <c r="H5272" t="s">
        <v>143</v>
      </c>
      <c r="I5272" t="s">
        <v>135</v>
      </c>
      <c r="J5272" t="s">
        <v>136</v>
      </c>
      <c r="K5272" t="s">
        <v>137</v>
      </c>
      <c r="L5272" t="s">
        <v>15233</v>
      </c>
      <c r="M5272" t="s">
        <v>15234</v>
      </c>
      <c r="N5272">
        <v>4.2752777770000003</v>
      </c>
      <c r="O5272">
        <v>0</v>
      </c>
      <c r="P5272">
        <v>4</v>
      </c>
      <c r="Q5272">
        <v>0</v>
      </c>
      <c r="R5272">
        <v>0</v>
      </c>
      <c r="S5272">
        <v>0</v>
      </c>
      <c r="T5272">
        <v>0</v>
      </c>
      <c r="U5272">
        <v>0</v>
      </c>
      <c r="V5272">
        <v>0</v>
      </c>
      <c r="W5272">
        <v>0</v>
      </c>
      <c r="X5272">
        <v>4.1007886026720177</v>
      </c>
      <c r="Y5272">
        <v>0</v>
      </c>
      <c r="Z5272">
        <v>0</v>
      </c>
      <c r="AA5272">
        <v>0</v>
      </c>
      <c r="AB5272">
        <v>0</v>
      </c>
      <c r="AC5272">
        <v>0</v>
      </c>
      <c r="AD5272">
        <v>0</v>
      </c>
      <c r="AE5272">
        <v>4.1007886026720177</v>
      </c>
    </row>
    <row r="5273" spans="1:31" x14ac:dyDescent="0.25">
      <c r="A5273">
        <v>2073486</v>
      </c>
      <c r="B5273">
        <v>1</v>
      </c>
      <c r="C5273" t="s">
        <v>81</v>
      </c>
      <c r="D5273" t="s">
        <v>127</v>
      </c>
      <c r="E5273" t="s">
        <v>169</v>
      </c>
      <c r="F5273" t="s">
        <v>15235</v>
      </c>
      <c r="G5273" t="s">
        <v>133</v>
      </c>
      <c r="H5273" t="s">
        <v>134</v>
      </c>
      <c r="I5273" t="s">
        <v>135</v>
      </c>
      <c r="J5273" t="s">
        <v>136</v>
      </c>
      <c r="K5273" t="s">
        <v>137</v>
      </c>
      <c r="L5273" t="s">
        <v>15236</v>
      </c>
      <c r="M5273" t="s">
        <v>15237</v>
      </c>
      <c r="N5273">
        <v>0.68055555499999998</v>
      </c>
      <c r="O5273">
        <v>0</v>
      </c>
      <c r="P5273">
        <v>764</v>
      </c>
      <c r="Q5273">
        <v>17</v>
      </c>
      <c r="R5273">
        <v>31</v>
      </c>
      <c r="S5273">
        <v>2</v>
      </c>
      <c r="T5273">
        <v>79</v>
      </c>
      <c r="U5273">
        <v>0</v>
      </c>
      <c r="V5273">
        <v>0</v>
      </c>
      <c r="W5273">
        <v>0</v>
      </c>
      <c r="X5273">
        <v>80.326969209697126</v>
      </c>
      <c r="Y5273">
        <v>24.671221255622736</v>
      </c>
      <c r="Z5273">
        <v>17.106557801374638</v>
      </c>
      <c r="AA5273">
        <v>2.6356714174067135</v>
      </c>
      <c r="AB5273">
        <v>30.206807709284142</v>
      </c>
      <c r="AC5273">
        <v>0</v>
      </c>
      <c r="AD5273">
        <v>0</v>
      </c>
      <c r="AE5273">
        <v>154.94722739338536</v>
      </c>
    </row>
    <row r="5274" spans="1:31" x14ac:dyDescent="0.25">
      <c r="A5274">
        <v>2073526</v>
      </c>
      <c r="B5274">
        <v>1</v>
      </c>
      <c r="C5274" t="s">
        <v>80</v>
      </c>
      <c r="D5274" t="s">
        <v>82</v>
      </c>
      <c r="E5274" t="s">
        <v>295</v>
      </c>
      <c r="F5274" t="s">
        <v>15238</v>
      </c>
      <c r="G5274" t="s">
        <v>1007</v>
      </c>
      <c r="H5274" t="s">
        <v>134</v>
      </c>
      <c r="I5274" t="s">
        <v>135</v>
      </c>
      <c r="J5274" t="s">
        <v>3</v>
      </c>
      <c r="K5274" t="s">
        <v>137</v>
      </c>
      <c r="L5274" t="s">
        <v>15239</v>
      </c>
      <c r="M5274" t="s">
        <v>13759</v>
      </c>
      <c r="N5274">
        <v>1.417777777</v>
      </c>
      <c r="O5274">
        <v>0</v>
      </c>
      <c r="P5274">
        <v>0</v>
      </c>
      <c r="Q5274">
        <v>0</v>
      </c>
      <c r="R5274">
        <v>0</v>
      </c>
      <c r="S5274">
        <v>2</v>
      </c>
      <c r="T5274">
        <v>1</v>
      </c>
      <c r="U5274">
        <v>1</v>
      </c>
      <c r="V5274">
        <v>0</v>
      </c>
      <c r="W5274">
        <v>0</v>
      </c>
      <c r="X5274">
        <v>0</v>
      </c>
      <c r="Y5274">
        <v>0</v>
      </c>
      <c r="Z5274">
        <v>0</v>
      </c>
      <c r="AA5274">
        <v>81.640787463340828</v>
      </c>
      <c r="AB5274">
        <v>0.34590617415812003</v>
      </c>
      <c r="AC5274">
        <v>0</v>
      </c>
      <c r="AD5274">
        <v>0</v>
      </c>
      <c r="AE5274">
        <v>81.986693637498945</v>
      </c>
    </row>
    <row r="5275" spans="1:31" x14ac:dyDescent="0.25">
      <c r="A5275">
        <v>2073334</v>
      </c>
      <c r="B5275">
        <v>1</v>
      </c>
      <c r="C5275" t="s">
        <v>80</v>
      </c>
      <c r="D5275" t="s">
        <v>97</v>
      </c>
      <c r="E5275" t="s">
        <v>140</v>
      </c>
      <c r="F5275" t="s">
        <v>9882</v>
      </c>
      <c r="G5275" t="s">
        <v>142</v>
      </c>
      <c r="H5275" t="s">
        <v>143</v>
      </c>
      <c r="I5275" t="s">
        <v>135</v>
      </c>
      <c r="J5275" t="s">
        <v>136</v>
      </c>
      <c r="K5275" t="s">
        <v>137</v>
      </c>
      <c r="L5275" t="s">
        <v>15240</v>
      </c>
      <c r="M5275" t="s">
        <v>15241</v>
      </c>
      <c r="N5275">
        <v>2.057222222</v>
      </c>
      <c r="O5275">
        <v>0</v>
      </c>
      <c r="P5275">
        <v>22</v>
      </c>
      <c r="Q5275">
        <v>0</v>
      </c>
      <c r="R5275">
        <v>0</v>
      </c>
      <c r="S5275">
        <v>0</v>
      </c>
      <c r="T5275">
        <v>0</v>
      </c>
      <c r="U5275">
        <v>0</v>
      </c>
      <c r="V5275">
        <v>0</v>
      </c>
      <c r="W5275">
        <v>0</v>
      </c>
      <c r="X5275">
        <v>16.71870949834851</v>
      </c>
      <c r="Y5275">
        <v>0</v>
      </c>
      <c r="Z5275">
        <v>0</v>
      </c>
      <c r="AA5275">
        <v>0</v>
      </c>
      <c r="AB5275">
        <v>0</v>
      </c>
      <c r="AC5275">
        <v>0</v>
      </c>
      <c r="AD5275">
        <v>0</v>
      </c>
      <c r="AE5275">
        <v>16.71870949834851</v>
      </c>
    </row>
    <row r="5276" spans="1:31" x14ac:dyDescent="0.25">
      <c r="A5276">
        <v>2073380</v>
      </c>
      <c r="B5276">
        <v>1</v>
      </c>
      <c r="C5276" t="s">
        <v>80</v>
      </c>
      <c r="D5276" t="s">
        <v>92</v>
      </c>
      <c r="E5276" t="s">
        <v>169</v>
      </c>
      <c r="F5276" t="s">
        <v>15242</v>
      </c>
      <c r="G5276" t="s">
        <v>133</v>
      </c>
      <c r="H5276" t="s">
        <v>134</v>
      </c>
      <c r="I5276" t="s">
        <v>135</v>
      </c>
      <c r="J5276" t="s">
        <v>136</v>
      </c>
      <c r="K5276" t="s">
        <v>137</v>
      </c>
      <c r="L5276" t="s">
        <v>15243</v>
      </c>
      <c r="M5276" t="s">
        <v>15244</v>
      </c>
      <c r="N5276">
        <v>1.0663888880000001</v>
      </c>
      <c r="O5276">
        <v>0</v>
      </c>
      <c r="P5276">
        <v>351</v>
      </c>
      <c r="Q5276">
        <v>0</v>
      </c>
      <c r="R5276">
        <v>1</v>
      </c>
      <c r="S5276">
        <v>0</v>
      </c>
      <c r="T5276">
        <v>13</v>
      </c>
      <c r="U5276">
        <v>0</v>
      </c>
      <c r="V5276">
        <v>0</v>
      </c>
      <c r="W5276">
        <v>0</v>
      </c>
      <c r="X5276">
        <v>70.130318658967198</v>
      </c>
      <c r="Y5276">
        <v>0</v>
      </c>
      <c r="Z5276">
        <v>7.5218434152906674E-2</v>
      </c>
      <c r="AA5276">
        <v>0</v>
      </c>
      <c r="AB5276">
        <v>2.0535232277878501</v>
      </c>
      <c r="AC5276">
        <v>0</v>
      </c>
      <c r="AD5276">
        <v>0</v>
      </c>
      <c r="AE5276">
        <v>72.259060320907949</v>
      </c>
    </row>
    <row r="5277" spans="1:31" x14ac:dyDescent="0.25">
      <c r="A5277">
        <v>2073125</v>
      </c>
      <c r="B5277">
        <v>1</v>
      </c>
      <c r="C5277" t="s">
        <v>80</v>
      </c>
      <c r="D5277" t="s">
        <v>93</v>
      </c>
      <c r="E5277" t="s">
        <v>146</v>
      </c>
      <c r="F5277" t="s">
        <v>15245</v>
      </c>
      <c r="G5277" t="s">
        <v>133</v>
      </c>
      <c r="H5277" t="s">
        <v>134</v>
      </c>
      <c r="I5277" t="s">
        <v>135</v>
      </c>
      <c r="J5277" t="s">
        <v>136</v>
      </c>
      <c r="K5277" t="s">
        <v>137</v>
      </c>
      <c r="L5277" t="s">
        <v>15246</v>
      </c>
      <c r="M5277" t="s">
        <v>15247</v>
      </c>
      <c r="N5277">
        <v>5.2777776999999998E-2</v>
      </c>
      <c r="O5277">
        <v>0</v>
      </c>
      <c r="P5277">
        <v>749</v>
      </c>
      <c r="Q5277">
        <v>0</v>
      </c>
      <c r="R5277">
        <v>125</v>
      </c>
      <c r="S5277">
        <v>2</v>
      </c>
      <c r="T5277">
        <v>148</v>
      </c>
      <c r="U5277">
        <v>0</v>
      </c>
      <c r="V5277">
        <v>0</v>
      </c>
      <c r="W5277">
        <v>0</v>
      </c>
      <c r="X5277">
        <v>6.8532931100505783</v>
      </c>
      <c r="Y5277">
        <v>0</v>
      </c>
      <c r="Z5277">
        <v>7.2726204711483415</v>
      </c>
      <c r="AA5277">
        <v>0.12795026825167499</v>
      </c>
      <c r="AB5277">
        <v>8.1932535055566564</v>
      </c>
      <c r="AC5277">
        <v>0</v>
      </c>
      <c r="AD5277">
        <v>0</v>
      </c>
      <c r="AE5277">
        <v>22.447117355007251</v>
      </c>
    </row>
    <row r="5278" spans="1:31" x14ac:dyDescent="0.25">
      <c r="A5278">
        <v>2083859</v>
      </c>
      <c r="B5278">
        <v>1</v>
      </c>
      <c r="C5278" t="s">
        <v>80</v>
      </c>
      <c r="D5278" t="s">
        <v>98</v>
      </c>
      <c r="E5278" t="s">
        <v>131</v>
      </c>
      <c r="F5278" t="s">
        <v>372</v>
      </c>
      <c r="G5278" t="s">
        <v>133</v>
      </c>
      <c r="H5278" t="s">
        <v>134</v>
      </c>
      <c r="I5278" t="s">
        <v>135</v>
      </c>
      <c r="J5278" t="s">
        <v>136</v>
      </c>
      <c r="K5278" t="s">
        <v>137</v>
      </c>
      <c r="L5278" t="s">
        <v>15248</v>
      </c>
      <c r="M5278" t="s">
        <v>15249</v>
      </c>
      <c r="N5278">
        <v>1.753333333</v>
      </c>
      <c r="O5278">
        <v>0</v>
      </c>
      <c r="P5278">
        <v>651</v>
      </c>
      <c r="Q5278">
        <v>1</v>
      </c>
      <c r="R5278">
        <v>116</v>
      </c>
      <c r="S5278">
        <v>3</v>
      </c>
      <c r="T5278">
        <v>179</v>
      </c>
      <c r="U5278">
        <v>0</v>
      </c>
      <c r="V5278">
        <v>0</v>
      </c>
      <c r="W5278">
        <v>0</v>
      </c>
      <c r="X5278">
        <v>332.96421711248604</v>
      </c>
      <c r="Y5278">
        <v>19.757398413807152</v>
      </c>
      <c r="Z5278">
        <v>241.00793308438884</v>
      </c>
      <c r="AA5278">
        <v>23.323437344366056</v>
      </c>
      <c r="AB5278">
        <v>270.46062800433185</v>
      </c>
      <c r="AC5278">
        <v>0</v>
      </c>
      <c r="AD5278">
        <v>0</v>
      </c>
      <c r="AE5278">
        <v>887.51361395938</v>
      </c>
    </row>
    <row r="5279" spans="1:31" x14ac:dyDescent="0.25">
      <c r="A5279">
        <v>2073471</v>
      </c>
      <c r="B5279">
        <v>1</v>
      </c>
      <c r="C5279" t="s">
        <v>80</v>
      </c>
      <c r="D5279" t="s">
        <v>97</v>
      </c>
      <c r="E5279" t="s">
        <v>169</v>
      </c>
      <c r="F5279" t="s">
        <v>15250</v>
      </c>
      <c r="G5279" t="s">
        <v>133</v>
      </c>
      <c r="H5279" t="s">
        <v>134</v>
      </c>
      <c r="I5279" t="s">
        <v>135</v>
      </c>
      <c r="J5279" t="s">
        <v>136</v>
      </c>
      <c r="K5279" t="s">
        <v>137</v>
      </c>
      <c r="L5279" t="s">
        <v>15251</v>
      </c>
      <c r="M5279" t="s">
        <v>15252</v>
      </c>
      <c r="N5279">
        <v>1.055833333</v>
      </c>
      <c r="O5279">
        <v>2</v>
      </c>
      <c r="P5279">
        <v>783</v>
      </c>
      <c r="Q5279">
        <v>0</v>
      </c>
      <c r="R5279">
        <v>38</v>
      </c>
      <c r="S5279">
        <v>1</v>
      </c>
      <c r="T5279">
        <v>77</v>
      </c>
      <c r="U5279">
        <v>0</v>
      </c>
      <c r="V5279">
        <v>0</v>
      </c>
      <c r="W5279">
        <v>10.855200435908033</v>
      </c>
      <c r="X5279">
        <v>324.18484728052692</v>
      </c>
      <c r="Y5279">
        <v>0</v>
      </c>
      <c r="Z5279">
        <v>22.136928904844961</v>
      </c>
      <c r="AA5279">
        <v>32.073121899505168</v>
      </c>
      <c r="AB5279">
        <v>57.566472799958447</v>
      </c>
      <c r="AC5279">
        <v>0</v>
      </c>
      <c r="AD5279">
        <v>0</v>
      </c>
      <c r="AE5279">
        <v>446.81657132074355</v>
      </c>
    </row>
    <row r="5280" spans="1:31" x14ac:dyDescent="0.25">
      <c r="A5280">
        <v>2073188</v>
      </c>
      <c r="B5280">
        <v>1</v>
      </c>
      <c r="C5280" t="s">
        <v>81</v>
      </c>
      <c r="D5280" t="s">
        <v>112</v>
      </c>
      <c r="E5280" t="s">
        <v>158</v>
      </c>
      <c r="F5280" t="s">
        <v>15253</v>
      </c>
      <c r="G5280" t="s">
        <v>160</v>
      </c>
      <c r="H5280" t="s">
        <v>143</v>
      </c>
      <c r="I5280" t="s">
        <v>135</v>
      </c>
      <c r="J5280" t="s">
        <v>136</v>
      </c>
      <c r="K5280" t="s">
        <v>137</v>
      </c>
      <c r="L5280" t="s">
        <v>15254</v>
      </c>
      <c r="M5280" t="s">
        <v>14617</v>
      </c>
      <c r="N5280">
        <v>0.66194444399999997</v>
      </c>
      <c r="O5280">
        <v>0</v>
      </c>
      <c r="P5280">
        <v>71</v>
      </c>
      <c r="Q5280">
        <v>0</v>
      </c>
      <c r="R5280">
        <v>0</v>
      </c>
      <c r="S5280">
        <v>0</v>
      </c>
      <c r="T5280">
        <v>14</v>
      </c>
      <c r="U5280">
        <v>0</v>
      </c>
      <c r="V5280">
        <v>0</v>
      </c>
      <c r="W5280">
        <v>0</v>
      </c>
      <c r="X5280">
        <v>7.9793594453314887</v>
      </c>
      <c r="Y5280">
        <v>0</v>
      </c>
      <c r="Z5280">
        <v>0</v>
      </c>
      <c r="AA5280">
        <v>0</v>
      </c>
      <c r="AB5280">
        <v>13.581942939174542</v>
      </c>
      <c r="AC5280">
        <v>0</v>
      </c>
      <c r="AD5280">
        <v>0</v>
      </c>
      <c r="AE5280">
        <v>21.561302384506032</v>
      </c>
    </row>
    <row r="5281" spans="1:31" x14ac:dyDescent="0.25">
      <c r="A5281">
        <v>2084240</v>
      </c>
      <c r="B5281">
        <v>1</v>
      </c>
      <c r="C5281" t="s">
        <v>80</v>
      </c>
      <c r="D5281" t="s">
        <v>96</v>
      </c>
      <c r="E5281" t="s">
        <v>177</v>
      </c>
      <c r="F5281" t="s">
        <v>15255</v>
      </c>
      <c r="G5281" t="s">
        <v>179</v>
      </c>
      <c r="H5281" t="s">
        <v>143</v>
      </c>
      <c r="I5281" t="s">
        <v>135</v>
      </c>
      <c r="J5281" t="s">
        <v>136</v>
      </c>
      <c r="K5281" t="s">
        <v>137</v>
      </c>
      <c r="L5281" t="s">
        <v>15256</v>
      </c>
      <c r="M5281" t="s">
        <v>15257</v>
      </c>
      <c r="N5281">
        <v>1.461944444</v>
      </c>
      <c r="O5281">
        <v>0</v>
      </c>
      <c r="P5281">
        <v>1</v>
      </c>
      <c r="Q5281">
        <v>0</v>
      </c>
      <c r="R5281">
        <v>0</v>
      </c>
      <c r="S5281">
        <v>0</v>
      </c>
      <c r="T5281">
        <v>0</v>
      </c>
      <c r="U5281">
        <v>0</v>
      </c>
      <c r="V5281">
        <v>0</v>
      </c>
      <c r="W5281">
        <v>0</v>
      </c>
      <c r="X5281">
        <v>4.9567704331956675E-2</v>
      </c>
      <c r="Y5281">
        <v>0</v>
      </c>
      <c r="Z5281">
        <v>0</v>
      </c>
      <c r="AA5281">
        <v>0</v>
      </c>
      <c r="AB5281">
        <v>0</v>
      </c>
      <c r="AC5281">
        <v>0</v>
      </c>
      <c r="AD5281">
        <v>0</v>
      </c>
      <c r="AE5281">
        <v>4.9567704331956675E-2</v>
      </c>
    </row>
    <row r="5282" spans="1:31" x14ac:dyDescent="0.25">
      <c r="A5282">
        <v>2072996</v>
      </c>
      <c r="B5282">
        <v>1</v>
      </c>
      <c r="C5282" t="s">
        <v>80</v>
      </c>
      <c r="D5282" t="s">
        <v>85</v>
      </c>
      <c r="E5282" t="s">
        <v>177</v>
      </c>
      <c r="F5282" t="s">
        <v>11661</v>
      </c>
      <c r="G5282" t="s">
        <v>1802</v>
      </c>
      <c r="H5282" t="s">
        <v>143</v>
      </c>
      <c r="I5282" t="s">
        <v>135</v>
      </c>
      <c r="J5282" t="s">
        <v>136</v>
      </c>
      <c r="K5282" t="s">
        <v>137</v>
      </c>
      <c r="L5282" t="s">
        <v>15258</v>
      </c>
      <c r="M5282" t="s">
        <v>15259</v>
      </c>
      <c r="N5282">
        <v>0.771666666</v>
      </c>
      <c r="O5282">
        <v>0</v>
      </c>
      <c r="P5282">
        <v>10</v>
      </c>
      <c r="Q5282">
        <v>0</v>
      </c>
      <c r="R5282">
        <v>0</v>
      </c>
      <c r="S5282">
        <v>0</v>
      </c>
      <c r="T5282">
        <v>0</v>
      </c>
      <c r="U5282">
        <v>0</v>
      </c>
      <c r="V5282">
        <v>0</v>
      </c>
      <c r="W5282">
        <v>0</v>
      </c>
      <c r="X5282">
        <v>1.5133130846871916</v>
      </c>
      <c r="Y5282">
        <v>0</v>
      </c>
      <c r="Z5282">
        <v>0</v>
      </c>
      <c r="AA5282">
        <v>0</v>
      </c>
      <c r="AB5282">
        <v>0</v>
      </c>
      <c r="AC5282">
        <v>0</v>
      </c>
      <c r="AD5282">
        <v>0</v>
      </c>
      <c r="AE5282">
        <v>1.5133130846871916</v>
      </c>
    </row>
    <row r="5283" spans="1:31" x14ac:dyDescent="0.25">
      <c r="A5283">
        <v>2083765</v>
      </c>
      <c r="B5283">
        <v>1</v>
      </c>
      <c r="C5283" t="s">
        <v>81</v>
      </c>
      <c r="D5283" t="s">
        <v>116</v>
      </c>
      <c r="E5283" t="s">
        <v>131</v>
      </c>
      <c r="F5283" t="s">
        <v>8304</v>
      </c>
      <c r="G5283" t="s">
        <v>133</v>
      </c>
      <c r="H5283" t="s">
        <v>134</v>
      </c>
      <c r="I5283" t="s">
        <v>135</v>
      </c>
      <c r="J5283" t="s">
        <v>136</v>
      </c>
      <c r="K5283" t="s">
        <v>137</v>
      </c>
      <c r="L5283" t="s">
        <v>15260</v>
      </c>
      <c r="M5283" t="s">
        <v>15261</v>
      </c>
      <c r="N5283">
        <v>6.3888888000000005E-2</v>
      </c>
      <c r="O5283">
        <v>0</v>
      </c>
      <c r="P5283">
        <v>779</v>
      </c>
      <c r="Q5283">
        <v>6</v>
      </c>
      <c r="R5283">
        <v>63</v>
      </c>
      <c r="S5283">
        <v>6</v>
      </c>
      <c r="T5283">
        <v>44</v>
      </c>
      <c r="U5283">
        <v>0</v>
      </c>
      <c r="V5283">
        <v>0</v>
      </c>
      <c r="W5283">
        <v>0</v>
      </c>
      <c r="X5283">
        <v>6.891912296316586</v>
      </c>
      <c r="Y5283">
        <v>0.18238509567575553</v>
      </c>
      <c r="Z5283">
        <v>1.1189137394789275</v>
      </c>
      <c r="AA5283">
        <v>1.6216334059672859</v>
      </c>
      <c r="AB5283">
        <v>0.9880065133840582</v>
      </c>
      <c r="AC5283">
        <v>0</v>
      </c>
      <c r="AD5283">
        <v>0</v>
      </c>
      <c r="AE5283">
        <v>10.802851050822612</v>
      </c>
    </row>
    <row r="5284" spans="1:31" x14ac:dyDescent="0.25">
      <c r="A5284">
        <v>2073357</v>
      </c>
      <c r="B5284">
        <v>1</v>
      </c>
      <c r="C5284" t="s">
        <v>80</v>
      </c>
      <c r="D5284" t="s">
        <v>98</v>
      </c>
      <c r="E5284" t="s">
        <v>177</v>
      </c>
      <c r="F5284" t="s">
        <v>15262</v>
      </c>
      <c r="G5284" t="s">
        <v>183</v>
      </c>
      <c r="H5284" t="s">
        <v>143</v>
      </c>
      <c r="I5284" t="s">
        <v>135</v>
      </c>
      <c r="J5284" t="s">
        <v>136</v>
      </c>
      <c r="K5284" t="s">
        <v>137</v>
      </c>
      <c r="L5284" t="s">
        <v>15263</v>
      </c>
      <c r="M5284" t="s">
        <v>15264</v>
      </c>
      <c r="N5284">
        <v>1.2338888880000001</v>
      </c>
      <c r="O5284">
        <v>0</v>
      </c>
      <c r="P5284">
        <v>1</v>
      </c>
      <c r="Q5284">
        <v>0</v>
      </c>
      <c r="R5284">
        <v>0</v>
      </c>
      <c r="S5284">
        <v>0</v>
      </c>
      <c r="T5284">
        <v>0</v>
      </c>
      <c r="U5284">
        <v>0</v>
      </c>
      <c r="V5284">
        <v>0</v>
      </c>
      <c r="W5284">
        <v>0</v>
      </c>
      <c r="X5284">
        <v>0.33509455320249276</v>
      </c>
      <c r="Y5284">
        <v>0</v>
      </c>
      <c r="Z5284">
        <v>0</v>
      </c>
      <c r="AA5284">
        <v>0</v>
      </c>
      <c r="AB5284">
        <v>0</v>
      </c>
      <c r="AC5284">
        <v>0</v>
      </c>
      <c r="AD5284">
        <v>0</v>
      </c>
      <c r="AE5284">
        <v>0.33509455320249276</v>
      </c>
    </row>
    <row r="5285" spans="1:31" x14ac:dyDescent="0.25">
      <c r="A5285">
        <v>2083773</v>
      </c>
      <c r="B5285">
        <v>1</v>
      </c>
      <c r="C5285" t="s">
        <v>80</v>
      </c>
      <c r="D5285" t="s">
        <v>94</v>
      </c>
      <c r="E5285" t="s">
        <v>146</v>
      </c>
      <c r="F5285" t="s">
        <v>15265</v>
      </c>
      <c r="G5285" t="s">
        <v>133</v>
      </c>
      <c r="H5285" t="s">
        <v>134</v>
      </c>
      <c r="I5285" t="s">
        <v>259</v>
      </c>
      <c r="J5285" t="s">
        <v>136</v>
      </c>
      <c r="K5285" t="s">
        <v>137</v>
      </c>
      <c r="L5285" t="s">
        <v>15266</v>
      </c>
      <c r="M5285" t="s">
        <v>15267</v>
      </c>
      <c r="N5285">
        <v>4.5555554999999998E-2</v>
      </c>
      <c r="O5285">
        <v>3</v>
      </c>
      <c r="P5285">
        <v>3194</v>
      </c>
      <c r="Q5285">
        <v>64</v>
      </c>
      <c r="R5285">
        <v>379</v>
      </c>
      <c r="S5285">
        <v>29</v>
      </c>
      <c r="T5285">
        <v>287</v>
      </c>
      <c r="U5285">
        <v>0</v>
      </c>
      <c r="V5285">
        <v>0</v>
      </c>
      <c r="W5285">
        <v>7.542501131912889E-2</v>
      </c>
      <c r="X5285">
        <v>16.997566658859458</v>
      </c>
      <c r="Y5285">
        <v>3.1634563324307017</v>
      </c>
      <c r="Z5285">
        <v>3.7284491295460445</v>
      </c>
      <c r="AA5285">
        <v>5.5155448190388805</v>
      </c>
      <c r="AB5285">
        <v>4.3193354787157103</v>
      </c>
      <c r="AC5285">
        <v>0</v>
      </c>
      <c r="AD5285">
        <v>0</v>
      </c>
      <c r="AE5285">
        <v>33.799777429909923</v>
      </c>
    </row>
    <row r="5286" spans="1:31" x14ac:dyDescent="0.25">
      <c r="A5286">
        <v>2073102</v>
      </c>
      <c r="B5286">
        <v>1</v>
      </c>
      <c r="C5286" t="s">
        <v>80</v>
      </c>
      <c r="D5286" t="s">
        <v>93</v>
      </c>
      <c r="E5286" t="s">
        <v>146</v>
      </c>
      <c r="F5286" t="s">
        <v>15268</v>
      </c>
      <c r="G5286" t="s">
        <v>154</v>
      </c>
      <c r="H5286" t="s">
        <v>134</v>
      </c>
      <c r="I5286" t="s">
        <v>135</v>
      </c>
      <c r="J5286" t="s">
        <v>136</v>
      </c>
      <c r="K5286" t="s">
        <v>155</v>
      </c>
      <c r="L5286" t="s">
        <v>15269</v>
      </c>
      <c r="M5286" t="s">
        <v>15270</v>
      </c>
      <c r="N5286">
        <v>0.65666666600000001</v>
      </c>
      <c r="O5286">
        <v>0</v>
      </c>
      <c r="P5286">
        <v>697</v>
      </c>
      <c r="Q5286">
        <v>0</v>
      </c>
      <c r="R5286">
        <v>23</v>
      </c>
      <c r="S5286">
        <v>4</v>
      </c>
      <c r="T5286">
        <v>67</v>
      </c>
      <c r="U5286">
        <v>1</v>
      </c>
      <c r="V5286">
        <v>0</v>
      </c>
      <c r="W5286">
        <v>0</v>
      </c>
      <c r="X5286">
        <v>47.631847460352823</v>
      </c>
      <c r="Y5286">
        <v>0</v>
      </c>
      <c r="Z5286">
        <v>4.5271171869876756</v>
      </c>
      <c r="AA5286">
        <v>5.8578527071969893</v>
      </c>
      <c r="AB5286">
        <v>19.797766107121468</v>
      </c>
      <c r="AC5286">
        <v>18.775519110140635</v>
      </c>
      <c r="AD5286">
        <v>0</v>
      </c>
      <c r="AE5286">
        <v>96.590102571799591</v>
      </c>
    </row>
    <row r="5287" spans="1:31" x14ac:dyDescent="0.25">
      <c r="A5287">
        <v>2084071</v>
      </c>
      <c r="B5287">
        <v>1</v>
      </c>
      <c r="C5287" t="s">
        <v>80</v>
      </c>
      <c r="D5287" t="s">
        <v>86</v>
      </c>
      <c r="E5287" t="s">
        <v>158</v>
      </c>
      <c r="F5287" t="s">
        <v>15271</v>
      </c>
      <c r="G5287" t="s">
        <v>160</v>
      </c>
      <c r="H5287" t="s">
        <v>143</v>
      </c>
      <c r="I5287" t="s">
        <v>135</v>
      </c>
      <c r="J5287" t="s">
        <v>136</v>
      </c>
      <c r="K5287" t="s">
        <v>137</v>
      </c>
      <c r="L5287" t="s">
        <v>14677</v>
      </c>
      <c r="M5287" t="s">
        <v>15272</v>
      </c>
      <c r="N5287">
        <v>6.0777777769999997</v>
      </c>
      <c r="O5287">
        <v>0</v>
      </c>
      <c r="P5287">
        <v>55</v>
      </c>
      <c r="Q5287">
        <v>0</v>
      </c>
      <c r="R5287">
        <v>0</v>
      </c>
      <c r="S5287">
        <v>0</v>
      </c>
      <c r="T5287">
        <v>3</v>
      </c>
      <c r="U5287">
        <v>0</v>
      </c>
      <c r="V5287">
        <v>0</v>
      </c>
      <c r="W5287">
        <v>0</v>
      </c>
      <c r="X5287">
        <v>100.63543233443457</v>
      </c>
      <c r="Y5287">
        <v>0</v>
      </c>
      <c r="Z5287">
        <v>0</v>
      </c>
      <c r="AA5287">
        <v>0</v>
      </c>
      <c r="AB5287">
        <v>39.670794615343667</v>
      </c>
      <c r="AC5287">
        <v>0</v>
      </c>
      <c r="AD5287">
        <v>0</v>
      </c>
      <c r="AE5287">
        <v>140.30622694977825</v>
      </c>
    </row>
    <row r="5288" spans="1:31" x14ac:dyDescent="0.25">
      <c r="A5288">
        <v>2083828</v>
      </c>
      <c r="B5288">
        <v>1</v>
      </c>
      <c r="C5288" t="s">
        <v>80</v>
      </c>
      <c r="D5288" t="s">
        <v>105</v>
      </c>
      <c r="E5288" t="s">
        <v>169</v>
      </c>
      <c r="F5288" t="s">
        <v>15273</v>
      </c>
      <c r="G5288" t="s">
        <v>171</v>
      </c>
      <c r="H5288" t="s">
        <v>134</v>
      </c>
      <c r="I5288" t="s">
        <v>135</v>
      </c>
      <c r="J5288" t="s">
        <v>136</v>
      </c>
      <c r="K5288" t="s">
        <v>137</v>
      </c>
      <c r="L5288" t="s">
        <v>15274</v>
      </c>
      <c r="M5288" t="s">
        <v>15275</v>
      </c>
      <c r="N5288">
        <v>22.945</v>
      </c>
      <c r="O5288">
        <v>0</v>
      </c>
      <c r="P5288">
        <v>0</v>
      </c>
      <c r="Q5288">
        <v>0</v>
      </c>
      <c r="R5288">
        <v>0</v>
      </c>
      <c r="S5288">
        <v>0</v>
      </c>
      <c r="T5288">
        <v>4</v>
      </c>
      <c r="U5288">
        <v>0</v>
      </c>
      <c r="V5288">
        <v>1</v>
      </c>
      <c r="W5288">
        <v>0</v>
      </c>
      <c r="X5288">
        <v>0</v>
      </c>
      <c r="Y5288">
        <v>0</v>
      </c>
      <c r="Z5288">
        <v>0</v>
      </c>
      <c r="AA5288">
        <v>0</v>
      </c>
      <c r="AB5288">
        <v>565.33530573279222</v>
      </c>
      <c r="AC5288">
        <v>0</v>
      </c>
      <c r="AD5288">
        <v>0</v>
      </c>
      <c r="AE5288">
        <v>565.33530573279222</v>
      </c>
    </row>
    <row r="5289" spans="1:31" x14ac:dyDescent="0.25">
      <c r="A5289">
        <v>2084220</v>
      </c>
      <c r="B5289">
        <v>1</v>
      </c>
      <c r="C5289" t="s">
        <v>80</v>
      </c>
      <c r="D5289" t="s">
        <v>107</v>
      </c>
      <c r="E5289" t="s">
        <v>169</v>
      </c>
      <c r="F5289" t="s">
        <v>15276</v>
      </c>
      <c r="G5289" t="s">
        <v>171</v>
      </c>
      <c r="H5289" t="s">
        <v>134</v>
      </c>
      <c r="I5289" t="s">
        <v>135</v>
      </c>
      <c r="J5289" t="s">
        <v>136</v>
      </c>
      <c r="K5289" t="s">
        <v>137</v>
      </c>
      <c r="L5289" t="s">
        <v>15277</v>
      </c>
      <c r="M5289" t="s">
        <v>15278</v>
      </c>
      <c r="N5289">
        <v>2.536944444</v>
      </c>
      <c r="O5289">
        <v>0</v>
      </c>
      <c r="P5289">
        <v>81</v>
      </c>
      <c r="Q5289">
        <v>0</v>
      </c>
      <c r="R5289">
        <v>0</v>
      </c>
      <c r="S5289">
        <v>1</v>
      </c>
      <c r="T5289">
        <v>3</v>
      </c>
      <c r="U5289">
        <v>0</v>
      </c>
      <c r="V5289">
        <v>0</v>
      </c>
      <c r="W5289">
        <v>0</v>
      </c>
      <c r="X5289">
        <v>22.9527524641938</v>
      </c>
      <c r="Y5289">
        <v>0</v>
      </c>
      <c r="Z5289">
        <v>0</v>
      </c>
      <c r="AA5289">
        <v>0</v>
      </c>
      <c r="AB5289">
        <v>4.0611709959220352</v>
      </c>
      <c r="AC5289">
        <v>0</v>
      </c>
      <c r="AD5289">
        <v>0</v>
      </c>
      <c r="AE5289">
        <v>27.013923460115834</v>
      </c>
    </row>
    <row r="5290" spans="1:31" x14ac:dyDescent="0.25">
      <c r="A5290">
        <v>2084274</v>
      </c>
      <c r="B5290">
        <v>1</v>
      </c>
      <c r="C5290" t="s">
        <v>80</v>
      </c>
      <c r="D5290" t="s">
        <v>106</v>
      </c>
      <c r="E5290" t="s">
        <v>140</v>
      </c>
      <c r="F5290" t="s">
        <v>15279</v>
      </c>
      <c r="G5290" t="s">
        <v>142</v>
      </c>
      <c r="H5290" t="s">
        <v>143</v>
      </c>
      <c r="I5290" t="s">
        <v>135</v>
      </c>
      <c r="J5290" t="s">
        <v>136</v>
      </c>
      <c r="K5290" t="s">
        <v>137</v>
      </c>
      <c r="L5290" t="s">
        <v>15280</v>
      </c>
      <c r="M5290" t="s">
        <v>15281</v>
      </c>
      <c r="N5290">
        <v>8.0472222220000003</v>
      </c>
      <c r="O5290">
        <v>0</v>
      </c>
      <c r="P5290">
        <v>2</v>
      </c>
      <c r="Q5290">
        <v>0</v>
      </c>
      <c r="R5290">
        <v>12</v>
      </c>
      <c r="S5290">
        <v>0</v>
      </c>
      <c r="T5290">
        <v>6</v>
      </c>
      <c r="U5290">
        <v>0</v>
      </c>
      <c r="V5290">
        <v>0</v>
      </c>
      <c r="W5290">
        <v>0</v>
      </c>
      <c r="X5290">
        <v>0.97455461439863755</v>
      </c>
      <c r="Y5290">
        <v>0</v>
      </c>
      <c r="Z5290">
        <v>207.77759564911003</v>
      </c>
      <c r="AA5290">
        <v>0</v>
      </c>
      <c r="AB5290">
        <v>147.56098080645029</v>
      </c>
      <c r="AC5290">
        <v>0</v>
      </c>
      <c r="AD5290">
        <v>0</v>
      </c>
      <c r="AE5290">
        <v>356.31313106995896</v>
      </c>
    </row>
    <row r="5291" spans="1:31" x14ac:dyDescent="0.25">
      <c r="A5291">
        <v>2083848</v>
      </c>
      <c r="B5291">
        <v>1</v>
      </c>
      <c r="C5291" t="s">
        <v>80</v>
      </c>
      <c r="D5291" t="s">
        <v>98</v>
      </c>
      <c r="E5291" t="s">
        <v>169</v>
      </c>
      <c r="F5291" t="s">
        <v>15282</v>
      </c>
      <c r="G5291" t="s">
        <v>209</v>
      </c>
      <c r="H5291" t="s">
        <v>134</v>
      </c>
      <c r="I5291" t="s">
        <v>135</v>
      </c>
      <c r="J5291" t="s">
        <v>136</v>
      </c>
      <c r="K5291" t="s">
        <v>137</v>
      </c>
      <c r="L5291" t="s">
        <v>15283</v>
      </c>
      <c r="M5291" t="s">
        <v>15284</v>
      </c>
      <c r="N5291">
        <v>3.3219444440000001</v>
      </c>
      <c r="O5291">
        <v>0</v>
      </c>
      <c r="P5291">
        <v>4</v>
      </c>
      <c r="Q5291">
        <v>0</v>
      </c>
      <c r="R5291">
        <v>14</v>
      </c>
      <c r="S5291">
        <v>0</v>
      </c>
      <c r="T5291">
        <v>46</v>
      </c>
      <c r="U5291">
        <v>0</v>
      </c>
      <c r="V5291">
        <v>0</v>
      </c>
      <c r="W5291">
        <v>0</v>
      </c>
      <c r="X5291">
        <v>3.1113589579345557</v>
      </c>
      <c r="Y5291">
        <v>0</v>
      </c>
      <c r="Z5291">
        <v>62.539855499830352</v>
      </c>
      <c r="AA5291">
        <v>0</v>
      </c>
      <c r="AB5291">
        <v>124.3809637014981</v>
      </c>
      <c r="AC5291">
        <v>0</v>
      </c>
      <c r="AD5291">
        <v>0</v>
      </c>
      <c r="AE5291">
        <v>190.03217815926303</v>
      </c>
    </row>
    <row r="5292" spans="1:31" x14ac:dyDescent="0.25">
      <c r="A5292">
        <v>2073577</v>
      </c>
      <c r="B5292">
        <v>1</v>
      </c>
      <c r="C5292" t="s">
        <v>81</v>
      </c>
      <c r="D5292" t="s">
        <v>128</v>
      </c>
      <c r="E5292" t="s">
        <v>131</v>
      </c>
      <c r="F5292" t="s">
        <v>15285</v>
      </c>
      <c r="G5292" t="s">
        <v>133</v>
      </c>
      <c r="H5292" t="s">
        <v>134</v>
      </c>
      <c r="I5292" t="s">
        <v>135</v>
      </c>
      <c r="J5292" t="s">
        <v>136</v>
      </c>
      <c r="K5292" t="s">
        <v>137</v>
      </c>
      <c r="L5292" t="s">
        <v>15286</v>
      </c>
      <c r="M5292" t="s">
        <v>15287</v>
      </c>
      <c r="N5292">
        <v>2.7238888879999998</v>
      </c>
      <c r="O5292">
        <v>0</v>
      </c>
      <c r="P5292">
        <v>0</v>
      </c>
      <c r="Q5292">
        <v>0</v>
      </c>
      <c r="R5292">
        <v>0</v>
      </c>
      <c r="S5292">
        <v>9</v>
      </c>
      <c r="T5292">
        <v>1</v>
      </c>
      <c r="U5292">
        <v>6</v>
      </c>
      <c r="V5292">
        <v>0</v>
      </c>
      <c r="W5292">
        <v>0</v>
      </c>
      <c r="X5292">
        <v>0</v>
      </c>
      <c r="Y5292">
        <v>0</v>
      </c>
      <c r="Z5292">
        <v>0</v>
      </c>
      <c r="AA5292">
        <v>176.4522654784671</v>
      </c>
      <c r="AB5292">
        <v>4.1120098688852948</v>
      </c>
      <c r="AC5292">
        <v>412.3886277149067</v>
      </c>
      <c r="AD5292">
        <v>0</v>
      </c>
      <c r="AE5292">
        <v>592.95290306225911</v>
      </c>
    </row>
    <row r="5293" spans="1:31" x14ac:dyDescent="0.25">
      <c r="A5293">
        <v>2073028</v>
      </c>
      <c r="B5293">
        <v>1</v>
      </c>
      <c r="C5293" t="s">
        <v>80</v>
      </c>
      <c r="D5293" t="s">
        <v>97</v>
      </c>
      <c r="E5293" t="s">
        <v>169</v>
      </c>
      <c r="F5293" t="s">
        <v>15288</v>
      </c>
      <c r="G5293" t="s">
        <v>133</v>
      </c>
      <c r="H5293" t="s">
        <v>134</v>
      </c>
      <c r="I5293" t="s">
        <v>135</v>
      </c>
      <c r="J5293" t="s">
        <v>136</v>
      </c>
      <c r="K5293" t="s">
        <v>137</v>
      </c>
      <c r="L5293" t="s">
        <v>15289</v>
      </c>
      <c r="M5293" t="s">
        <v>15290</v>
      </c>
      <c r="N5293">
        <v>1.0291666660000001</v>
      </c>
      <c r="O5293">
        <v>0</v>
      </c>
      <c r="P5293">
        <v>1031</v>
      </c>
      <c r="Q5293">
        <v>0</v>
      </c>
      <c r="R5293">
        <v>43</v>
      </c>
      <c r="S5293">
        <v>3</v>
      </c>
      <c r="T5293">
        <v>374</v>
      </c>
      <c r="U5293">
        <v>0</v>
      </c>
      <c r="V5293">
        <v>1</v>
      </c>
      <c r="W5293">
        <v>0</v>
      </c>
      <c r="X5293">
        <v>247.2667214214687</v>
      </c>
      <c r="Y5293">
        <v>0</v>
      </c>
      <c r="Z5293">
        <v>15.626094775878531</v>
      </c>
      <c r="AA5293">
        <v>53.712920815966726</v>
      </c>
      <c r="AB5293">
        <v>291.24493482787398</v>
      </c>
      <c r="AC5293">
        <v>0</v>
      </c>
      <c r="AD5293">
        <v>0.49280413667170442</v>
      </c>
      <c r="AE5293">
        <v>608.34347597785961</v>
      </c>
    </row>
    <row r="5294" spans="1:31" x14ac:dyDescent="0.25">
      <c r="A5294">
        <v>2073420</v>
      </c>
      <c r="B5294">
        <v>1</v>
      </c>
      <c r="C5294" t="s">
        <v>80</v>
      </c>
      <c r="D5294" t="s">
        <v>106</v>
      </c>
      <c r="E5294" t="s">
        <v>158</v>
      </c>
      <c r="F5294" t="s">
        <v>15291</v>
      </c>
      <c r="G5294" t="s">
        <v>160</v>
      </c>
      <c r="H5294" t="s">
        <v>143</v>
      </c>
      <c r="I5294" t="s">
        <v>135</v>
      </c>
      <c r="J5294" t="s">
        <v>136</v>
      </c>
      <c r="K5294" t="s">
        <v>137</v>
      </c>
      <c r="L5294" t="s">
        <v>15292</v>
      </c>
      <c r="M5294" t="s">
        <v>14962</v>
      </c>
      <c r="N5294">
        <v>0.92083333300000003</v>
      </c>
      <c r="O5294">
        <v>0</v>
      </c>
      <c r="P5294">
        <v>23</v>
      </c>
      <c r="Q5294">
        <v>0</v>
      </c>
      <c r="R5294">
        <v>5</v>
      </c>
      <c r="S5294">
        <v>0</v>
      </c>
      <c r="T5294">
        <v>1</v>
      </c>
      <c r="U5294">
        <v>0</v>
      </c>
      <c r="V5294">
        <v>0</v>
      </c>
      <c r="W5294">
        <v>0</v>
      </c>
      <c r="X5294">
        <v>4.8086391822544075</v>
      </c>
      <c r="Y5294">
        <v>0</v>
      </c>
      <c r="Z5294">
        <v>6.4802583897888884</v>
      </c>
      <c r="AA5294">
        <v>0</v>
      </c>
      <c r="AB5294">
        <v>1.1998786129347476</v>
      </c>
      <c r="AC5294">
        <v>0</v>
      </c>
      <c r="AD5294">
        <v>0</v>
      </c>
      <c r="AE5294">
        <v>12.488776184978045</v>
      </c>
    </row>
    <row r="5295" spans="1:31" x14ac:dyDescent="0.25">
      <c r="A5295">
        <v>2073431</v>
      </c>
      <c r="B5295">
        <v>1</v>
      </c>
      <c r="C5295" t="s">
        <v>80</v>
      </c>
      <c r="D5295" t="s">
        <v>83</v>
      </c>
      <c r="E5295" t="s">
        <v>169</v>
      </c>
      <c r="F5295" t="s">
        <v>15293</v>
      </c>
      <c r="G5295" t="s">
        <v>171</v>
      </c>
      <c r="H5295" t="s">
        <v>134</v>
      </c>
      <c r="I5295" t="s">
        <v>135</v>
      </c>
      <c r="J5295" t="s">
        <v>136</v>
      </c>
      <c r="K5295" t="s">
        <v>137</v>
      </c>
      <c r="L5295" t="s">
        <v>15294</v>
      </c>
      <c r="M5295" t="s">
        <v>15295</v>
      </c>
      <c r="N5295">
        <v>5.994722222</v>
      </c>
      <c r="O5295">
        <v>0</v>
      </c>
      <c r="P5295">
        <v>35</v>
      </c>
      <c r="Q5295">
        <v>0</v>
      </c>
      <c r="R5295">
        <v>2</v>
      </c>
      <c r="S5295">
        <v>0</v>
      </c>
      <c r="T5295">
        <v>2</v>
      </c>
      <c r="U5295">
        <v>0</v>
      </c>
      <c r="V5295">
        <v>0</v>
      </c>
      <c r="W5295">
        <v>0</v>
      </c>
      <c r="X5295">
        <v>88.256147141008327</v>
      </c>
      <c r="Y5295">
        <v>0</v>
      </c>
      <c r="Z5295">
        <v>31.392002457773295</v>
      </c>
      <c r="AA5295">
        <v>0</v>
      </c>
      <c r="AB5295">
        <v>15.135353472494263</v>
      </c>
      <c r="AC5295">
        <v>0</v>
      </c>
      <c r="AD5295">
        <v>0</v>
      </c>
      <c r="AE5295">
        <v>134.7835030712759</v>
      </c>
    </row>
    <row r="5296" spans="1:31" x14ac:dyDescent="0.25">
      <c r="A5296">
        <v>2083856</v>
      </c>
      <c r="B5296">
        <v>1</v>
      </c>
      <c r="C5296" t="s">
        <v>80</v>
      </c>
      <c r="D5296" t="s">
        <v>110</v>
      </c>
      <c r="E5296" t="s">
        <v>158</v>
      </c>
      <c r="F5296" t="s">
        <v>15296</v>
      </c>
      <c r="G5296" t="s">
        <v>160</v>
      </c>
      <c r="H5296" t="s">
        <v>143</v>
      </c>
      <c r="I5296" t="s">
        <v>135</v>
      </c>
      <c r="J5296" t="s">
        <v>136</v>
      </c>
      <c r="K5296" t="s">
        <v>137</v>
      </c>
      <c r="L5296" t="s">
        <v>15297</v>
      </c>
      <c r="M5296" t="s">
        <v>15298</v>
      </c>
      <c r="N5296">
        <v>8.7205555550000007</v>
      </c>
      <c r="O5296">
        <v>0</v>
      </c>
      <c r="P5296">
        <v>160</v>
      </c>
      <c r="Q5296">
        <v>0</v>
      </c>
      <c r="R5296">
        <v>0</v>
      </c>
      <c r="S5296">
        <v>0</v>
      </c>
      <c r="T5296">
        <v>8</v>
      </c>
      <c r="U5296">
        <v>0</v>
      </c>
      <c r="V5296">
        <v>0</v>
      </c>
      <c r="W5296">
        <v>0</v>
      </c>
      <c r="X5296">
        <v>483.60215769421268</v>
      </c>
      <c r="Y5296">
        <v>0</v>
      </c>
      <c r="Z5296">
        <v>0</v>
      </c>
      <c r="AA5296">
        <v>0</v>
      </c>
      <c r="AB5296">
        <v>8.4630521241406864</v>
      </c>
      <c r="AC5296">
        <v>0</v>
      </c>
      <c r="AD5296">
        <v>0</v>
      </c>
      <c r="AE5296">
        <v>492.06520981835337</v>
      </c>
    </row>
    <row r="5297" spans="1:31" x14ac:dyDescent="0.25">
      <c r="A5297">
        <v>2083702</v>
      </c>
      <c r="B5297">
        <v>1</v>
      </c>
      <c r="C5297" t="s">
        <v>80</v>
      </c>
      <c r="D5297" t="s">
        <v>104</v>
      </c>
      <c r="E5297" t="s">
        <v>169</v>
      </c>
      <c r="F5297" t="s">
        <v>2454</v>
      </c>
      <c r="G5297" t="s">
        <v>133</v>
      </c>
      <c r="H5297" t="s">
        <v>134</v>
      </c>
      <c r="I5297" t="s">
        <v>135</v>
      </c>
      <c r="J5297" t="s">
        <v>136</v>
      </c>
      <c r="K5297" t="s">
        <v>137</v>
      </c>
      <c r="L5297" t="s">
        <v>15299</v>
      </c>
      <c r="M5297" t="s">
        <v>15300</v>
      </c>
      <c r="N5297">
        <v>0.111666666</v>
      </c>
      <c r="O5297">
        <v>3</v>
      </c>
      <c r="P5297">
        <v>0</v>
      </c>
      <c r="Q5297">
        <v>15</v>
      </c>
      <c r="R5297">
        <v>0</v>
      </c>
      <c r="S5297">
        <v>12</v>
      </c>
      <c r="T5297">
        <v>0</v>
      </c>
      <c r="U5297">
        <v>1</v>
      </c>
      <c r="V5297">
        <v>0</v>
      </c>
      <c r="W5297">
        <v>0.15893831536472</v>
      </c>
      <c r="X5297">
        <v>0</v>
      </c>
      <c r="Y5297">
        <v>1.0193980148560398</v>
      </c>
      <c r="Z5297">
        <v>0</v>
      </c>
      <c r="AA5297">
        <v>8.08669281766411</v>
      </c>
      <c r="AB5297">
        <v>0</v>
      </c>
      <c r="AC5297">
        <v>1.4368294302204752</v>
      </c>
      <c r="AD5297">
        <v>0</v>
      </c>
      <c r="AE5297">
        <v>10.701858578105345</v>
      </c>
    </row>
    <row r="5298" spans="1:31" x14ac:dyDescent="0.25">
      <c r="A5298">
        <v>2073036</v>
      </c>
      <c r="B5298">
        <v>1</v>
      </c>
      <c r="C5298" t="s">
        <v>81</v>
      </c>
      <c r="D5298" t="s">
        <v>119</v>
      </c>
      <c r="E5298" t="s">
        <v>169</v>
      </c>
      <c r="F5298" t="s">
        <v>15301</v>
      </c>
      <c r="G5298" t="s">
        <v>133</v>
      </c>
      <c r="H5298" t="s">
        <v>134</v>
      </c>
      <c r="I5298" t="s">
        <v>135</v>
      </c>
      <c r="J5298" t="s">
        <v>136</v>
      </c>
      <c r="K5298" t="s">
        <v>137</v>
      </c>
      <c r="L5298" t="s">
        <v>15302</v>
      </c>
      <c r="M5298" t="s">
        <v>15303</v>
      </c>
      <c r="N5298">
        <v>0.52305555500000001</v>
      </c>
      <c r="O5298">
        <v>0</v>
      </c>
      <c r="P5298">
        <v>86</v>
      </c>
      <c r="Q5298">
        <v>1</v>
      </c>
      <c r="R5298">
        <v>1</v>
      </c>
      <c r="S5298">
        <v>2</v>
      </c>
      <c r="T5298">
        <v>1</v>
      </c>
      <c r="U5298">
        <v>0</v>
      </c>
      <c r="V5298">
        <v>0</v>
      </c>
      <c r="W5298">
        <v>0</v>
      </c>
      <c r="X5298">
        <v>6.9609039033632918</v>
      </c>
      <c r="Y5298">
        <v>0.42045280015124953</v>
      </c>
      <c r="Z5298">
        <v>0.35013937297920006</v>
      </c>
      <c r="AA5298">
        <v>23.65222741927786</v>
      </c>
      <c r="AB5298">
        <v>6.1855226040731681E-2</v>
      </c>
      <c r="AC5298">
        <v>0</v>
      </c>
      <c r="AD5298">
        <v>0</v>
      </c>
      <c r="AE5298">
        <v>31.445578721812332</v>
      </c>
    </row>
    <row r="5299" spans="1:31" x14ac:dyDescent="0.25">
      <c r="A5299">
        <v>2073374</v>
      </c>
      <c r="B5299">
        <v>1</v>
      </c>
      <c r="C5299" t="s">
        <v>80</v>
      </c>
      <c r="D5299" t="s">
        <v>83</v>
      </c>
      <c r="E5299" t="s">
        <v>169</v>
      </c>
      <c r="F5299" t="s">
        <v>15304</v>
      </c>
      <c r="G5299" t="s">
        <v>133</v>
      </c>
      <c r="H5299" t="s">
        <v>134</v>
      </c>
      <c r="I5299" t="s">
        <v>135</v>
      </c>
      <c r="J5299" t="s">
        <v>136</v>
      </c>
      <c r="K5299" t="s">
        <v>137</v>
      </c>
      <c r="L5299" t="s">
        <v>15305</v>
      </c>
      <c r="M5299" t="s">
        <v>15306</v>
      </c>
      <c r="N5299">
        <v>0.89</v>
      </c>
      <c r="O5299">
        <v>9</v>
      </c>
      <c r="P5299">
        <v>1848</v>
      </c>
      <c r="Q5299">
        <v>0</v>
      </c>
      <c r="R5299">
        <v>0</v>
      </c>
      <c r="S5299">
        <v>14</v>
      </c>
      <c r="T5299">
        <v>279</v>
      </c>
      <c r="U5299">
        <v>3</v>
      </c>
      <c r="V5299">
        <v>15</v>
      </c>
      <c r="W5299">
        <v>2.6871461094524287</v>
      </c>
      <c r="X5299">
        <v>448.27354834508265</v>
      </c>
      <c r="Y5299">
        <v>0</v>
      </c>
      <c r="Z5299">
        <v>0</v>
      </c>
      <c r="AA5299">
        <v>117.89413053167807</v>
      </c>
      <c r="AB5299">
        <v>333.48634549153581</v>
      </c>
      <c r="AC5299">
        <v>91.513901898102702</v>
      </c>
      <c r="AD5299">
        <v>284.280879754701</v>
      </c>
      <c r="AE5299">
        <v>1278.1359521305528</v>
      </c>
    </row>
    <row r="5300" spans="1:31" x14ac:dyDescent="0.25">
      <c r="A5300">
        <v>2084094</v>
      </c>
      <c r="B5300">
        <v>1</v>
      </c>
      <c r="C5300" t="s">
        <v>81</v>
      </c>
      <c r="D5300" t="s">
        <v>117</v>
      </c>
      <c r="E5300" t="s">
        <v>505</v>
      </c>
      <c r="F5300" t="s">
        <v>15307</v>
      </c>
      <c r="G5300" t="s">
        <v>621</v>
      </c>
      <c r="H5300" t="s">
        <v>143</v>
      </c>
      <c r="I5300" t="s">
        <v>135</v>
      </c>
      <c r="J5300" t="s">
        <v>136</v>
      </c>
      <c r="K5300" t="s">
        <v>137</v>
      </c>
      <c r="L5300" t="s">
        <v>15308</v>
      </c>
      <c r="M5300" t="s">
        <v>15309</v>
      </c>
      <c r="N5300">
        <v>0.83611111100000002</v>
      </c>
      <c r="O5300">
        <v>0</v>
      </c>
      <c r="P5300">
        <v>73</v>
      </c>
      <c r="Q5300">
        <v>0</v>
      </c>
      <c r="R5300">
        <v>0</v>
      </c>
      <c r="S5300">
        <v>0</v>
      </c>
      <c r="T5300">
        <v>0</v>
      </c>
      <c r="U5300">
        <v>0</v>
      </c>
      <c r="V5300">
        <v>0</v>
      </c>
      <c r="W5300">
        <v>0</v>
      </c>
      <c r="X5300">
        <v>11.139293743431352</v>
      </c>
      <c r="Y5300">
        <v>0</v>
      </c>
      <c r="Z5300">
        <v>0</v>
      </c>
      <c r="AA5300">
        <v>0</v>
      </c>
      <c r="AB5300">
        <v>0</v>
      </c>
      <c r="AC5300">
        <v>0</v>
      </c>
      <c r="AD5300">
        <v>0</v>
      </c>
      <c r="AE5300">
        <v>11.139293743431352</v>
      </c>
    </row>
    <row r="5301" spans="1:31" x14ac:dyDescent="0.25">
      <c r="A5301">
        <v>2073328</v>
      </c>
      <c r="B5301">
        <v>1</v>
      </c>
      <c r="C5301" t="s">
        <v>80</v>
      </c>
      <c r="D5301" t="s">
        <v>96</v>
      </c>
      <c r="E5301" t="s">
        <v>177</v>
      </c>
      <c r="F5301" t="s">
        <v>15310</v>
      </c>
      <c r="G5301" t="s">
        <v>179</v>
      </c>
      <c r="H5301" t="s">
        <v>143</v>
      </c>
      <c r="I5301" t="s">
        <v>135</v>
      </c>
      <c r="J5301" t="s">
        <v>136</v>
      </c>
      <c r="K5301" t="s">
        <v>137</v>
      </c>
      <c r="L5301" t="s">
        <v>15311</v>
      </c>
      <c r="M5301" t="s">
        <v>15312</v>
      </c>
      <c r="N5301">
        <v>3.9086111109999999</v>
      </c>
      <c r="O5301">
        <v>0</v>
      </c>
      <c r="P5301">
        <v>1</v>
      </c>
      <c r="Q5301">
        <v>0</v>
      </c>
      <c r="R5301">
        <v>0</v>
      </c>
      <c r="S5301">
        <v>0</v>
      </c>
      <c r="T5301">
        <v>0</v>
      </c>
      <c r="U5301">
        <v>0</v>
      </c>
      <c r="V5301">
        <v>0</v>
      </c>
      <c r="W5301">
        <v>0</v>
      </c>
      <c r="X5301">
        <v>0.31381330016847914</v>
      </c>
      <c r="Y5301">
        <v>0</v>
      </c>
      <c r="Z5301">
        <v>0</v>
      </c>
      <c r="AA5301">
        <v>0</v>
      </c>
      <c r="AB5301">
        <v>0</v>
      </c>
      <c r="AC5301">
        <v>0</v>
      </c>
      <c r="AD5301">
        <v>0</v>
      </c>
      <c r="AE5301">
        <v>0.31381330016847914</v>
      </c>
    </row>
    <row r="5302" spans="1:31" x14ac:dyDescent="0.25">
      <c r="A5302">
        <v>2084243</v>
      </c>
      <c r="B5302">
        <v>1</v>
      </c>
      <c r="C5302" t="s">
        <v>80</v>
      </c>
      <c r="D5302" t="s">
        <v>105</v>
      </c>
      <c r="E5302" t="s">
        <v>177</v>
      </c>
      <c r="F5302" t="s">
        <v>15313</v>
      </c>
      <c r="G5302" t="s">
        <v>196</v>
      </c>
      <c r="H5302" t="s">
        <v>143</v>
      </c>
      <c r="I5302" t="s">
        <v>135</v>
      </c>
      <c r="J5302" t="s">
        <v>136</v>
      </c>
      <c r="K5302" t="s">
        <v>137</v>
      </c>
      <c r="L5302" t="s">
        <v>15314</v>
      </c>
      <c r="M5302" t="s">
        <v>15315</v>
      </c>
      <c r="N5302">
        <v>3.9169444439999999</v>
      </c>
      <c r="O5302">
        <v>0</v>
      </c>
      <c r="P5302">
        <v>5</v>
      </c>
      <c r="Q5302">
        <v>0</v>
      </c>
      <c r="R5302">
        <v>0</v>
      </c>
      <c r="S5302">
        <v>0</v>
      </c>
      <c r="T5302">
        <v>1</v>
      </c>
      <c r="U5302">
        <v>0</v>
      </c>
      <c r="V5302">
        <v>0</v>
      </c>
      <c r="W5302">
        <v>0</v>
      </c>
      <c r="X5302">
        <v>2.8698269670616008</v>
      </c>
      <c r="Y5302">
        <v>0</v>
      </c>
      <c r="Z5302">
        <v>0</v>
      </c>
      <c r="AA5302">
        <v>0</v>
      </c>
      <c r="AB5302">
        <v>2.476623818431082</v>
      </c>
      <c r="AC5302">
        <v>0</v>
      </c>
      <c r="AD5302">
        <v>0</v>
      </c>
      <c r="AE5302">
        <v>5.3464507854926833</v>
      </c>
    </row>
    <row r="5303" spans="1:31" x14ac:dyDescent="0.25">
      <c r="A5303">
        <v>2083802</v>
      </c>
      <c r="B5303">
        <v>1</v>
      </c>
      <c r="C5303" t="s">
        <v>80</v>
      </c>
      <c r="D5303" t="s">
        <v>108</v>
      </c>
      <c r="E5303" t="s">
        <v>177</v>
      </c>
      <c r="F5303" t="s">
        <v>15316</v>
      </c>
      <c r="G5303" t="s">
        <v>183</v>
      </c>
      <c r="H5303" t="s">
        <v>143</v>
      </c>
      <c r="I5303" t="s">
        <v>135</v>
      </c>
      <c r="J5303" t="s">
        <v>136</v>
      </c>
      <c r="K5303" t="s">
        <v>137</v>
      </c>
      <c r="L5303" t="s">
        <v>15317</v>
      </c>
      <c r="M5303" t="s">
        <v>15318</v>
      </c>
      <c r="N5303">
        <v>1.5213888879999999</v>
      </c>
      <c r="O5303">
        <v>0</v>
      </c>
      <c r="P5303">
        <v>1</v>
      </c>
      <c r="Q5303">
        <v>0</v>
      </c>
      <c r="R5303">
        <v>0</v>
      </c>
      <c r="S5303">
        <v>0</v>
      </c>
      <c r="T5303">
        <v>0</v>
      </c>
      <c r="U5303">
        <v>0</v>
      </c>
      <c r="V5303">
        <v>0</v>
      </c>
      <c r="W5303">
        <v>0</v>
      </c>
      <c r="X5303">
        <v>2.087562714863878</v>
      </c>
      <c r="Y5303">
        <v>0</v>
      </c>
      <c r="Z5303">
        <v>0</v>
      </c>
      <c r="AA5303">
        <v>0</v>
      </c>
      <c r="AB5303">
        <v>0</v>
      </c>
      <c r="AC5303">
        <v>0</v>
      </c>
      <c r="AD5303">
        <v>0</v>
      </c>
      <c r="AE5303">
        <v>2.087562714863878</v>
      </c>
    </row>
    <row r="5304" spans="1:31" x14ac:dyDescent="0.25">
      <c r="A5304">
        <v>2073162</v>
      </c>
      <c r="B5304">
        <v>1</v>
      </c>
      <c r="C5304" t="s">
        <v>80</v>
      </c>
      <c r="D5304" t="s">
        <v>95</v>
      </c>
      <c r="E5304" t="s">
        <v>158</v>
      </c>
      <c r="F5304" t="s">
        <v>15319</v>
      </c>
      <c r="G5304" t="s">
        <v>160</v>
      </c>
      <c r="H5304" t="s">
        <v>143</v>
      </c>
      <c r="I5304" t="s">
        <v>135</v>
      </c>
      <c r="J5304" t="s">
        <v>136</v>
      </c>
      <c r="K5304" t="s">
        <v>137</v>
      </c>
      <c r="L5304" t="s">
        <v>15320</v>
      </c>
      <c r="M5304" t="s">
        <v>15321</v>
      </c>
      <c r="N5304">
        <v>2.1225000000000001</v>
      </c>
      <c r="O5304">
        <v>0</v>
      </c>
      <c r="P5304">
        <v>12</v>
      </c>
      <c r="Q5304">
        <v>0</v>
      </c>
      <c r="R5304">
        <v>0</v>
      </c>
      <c r="S5304">
        <v>0</v>
      </c>
      <c r="T5304">
        <v>4</v>
      </c>
      <c r="U5304">
        <v>0</v>
      </c>
      <c r="V5304">
        <v>0</v>
      </c>
      <c r="W5304">
        <v>0</v>
      </c>
      <c r="X5304">
        <v>4.0275608203684579</v>
      </c>
      <c r="Y5304">
        <v>0</v>
      </c>
      <c r="Z5304">
        <v>0</v>
      </c>
      <c r="AA5304">
        <v>0</v>
      </c>
      <c r="AB5304">
        <v>39.350021278453255</v>
      </c>
      <c r="AC5304">
        <v>0</v>
      </c>
      <c r="AD5304">
        <v>0</v>
      </c>
      <c r="AE5304">
        <v>43.377582098821712</v>
      </c>
    </row>
    <row r="5305" spans="1:31" x14ac:dyDescent="0.25">
      <c r="A5305">
        <v>2073185</v>
      </c>
      <c r="B5305">
        <v>1</v>
      </c>
      <c r="C5305" t="s">
        <v>80</v>
      </c>
      <c r="D5305" t="s">
        <v>105</v>
      </c>
      <c r="E5305" t="s">
        <v>158</v>
      </c>
      <c r="F5305" t="s">
        <v>15322</v>
      </c>
      <c r="G5305" t="s">
        <v>160</v>
      </c>
      <c r="H5305" t="s">
        <v>143</v>
      </c>
      <c r="I5305" t="s">
        <v>135</v>
      </c>
      <c r="J5305" t="s">
        <v>136</v>
      </c>
      <c r="K5305" t="s">
        <v>137</v>
      </c>
      <c r="L5305" t="s">
        <v>15323</v>
      </c>
      <c r="M5305" t="s">
        <v>15324</v>
      </c>
      <c r="N5305">
        <v>10.756111110999999</v>
      </c>
      <c r="O5305">
        <v>0</v>
      </c>
      <c r="P5305">
        <v>51</v>
      </c>
      <c r="Q5305">
        <v>0</v>
      </c>
      <c r="R5305">
        <v>0</v>
      </c>
      <c r="S5305">
        <v>0</v>
      </c>
      <c r="T5305">
        <v>17</v>
      </c>
      <c r="U5305">
        <v>0</v>
      </c>
      <c r="V5305">
        <v>0</v>
      </c>
      <c r="W5305">
        <v>0</v>
      </c>
      <c r="X5305">
        <v>132.11662034495842</v>
      </c>
      <c r="Y5305">
        <v>0</v>
      </c>
      <c r="Z5305">
        <v>0</v>
      </c>
      <c r="AA5305">
        <v>0</v>
      </c>
      <c r="AB5305">
        <v>256.56551180386924</v>
      </c>
      <c r="AC5305">
        <v>0</v>
      </c>
      <c r="AD5305">
        <v>0</v>
      </c>
      <c r="AE5305">
        <v>388.68213214882769</v>
      </c>
    </row>
    <row r="5306" spans="1:31" x14ac:dyDescent="0.25">
      <c r="A5306">
        <v>2073454</v>
      </c>
      <c r="B5306">
        <v>1</v>
      </c>
      <c r="C5306" t="s">
        <v>81</v>
      </c>
      <c r="D5306" t="s">
        <v>123</v>
      </c>
      <c r="E5306" t="s">
        <v>177</v>
      </c>
      <c r="F5306" t="s">
        <v>15325</v>
      </c>
      <c r="G5306" t="s">
        <v>183</v>
      </c>
      <c r="H5306" t="s">
        <v>143</v>
      </c>
      <c r="I5306" t="s">
        <v>135</v>
      </c>
      <c r="J5306" t="s">
        <v>136</v>
      </c>
      <c r="K5306" t="s">
        <v>137</v>
      </c>
      <c r="L5306" t="s">
        <v>15326</v>
      </c>
      <c r="M5306" t="s">
        <v>15327</v>
      </c>
      <c r="N5306">
        <v>13.066666666</v>
      </c>
      <c r="O5306">
        <v>0</v>
      </c>
      <c r="P5306">
        <v>1</v>
      </c>
      <c r="Q5306">
        <v>0</v>
      </c>
      <c r="R5306">
        <v>0</v>
      </c>
      <c r="S5306">
        <v>0</v>
      </c>
      <c r="T5306">
        <v>0</v>
      </c>
      <c r="U5306">
        <v>0</v>
      </c>
      <c r="V5306">
        <v>0</v>
      </c>
      <c r="W5306">
        <v>0</v>
      </c>
      <c r="X5306">
        <v>4.8082711031418555</v>
      </c>
      <c r="Y5306">
        <v>0</v>
      </c>
      <c r="Z5306">
        <v>0</v>
      </c>
      <c r="AA5306">
        <v>0</v>
      </c>
      <c r="AB5306">
        <v>0</v>
      </c>
      <c r="AC5306">
        <v>0</v>
      </c>
      <c r="AD5306">
        <v>0</v>
      </c>
      <c r="AE5306">
        <v>4.8082711031418555</v>
      </c>
    </row>
    <row r="5307" spans="1:31" x14ac:dyDescent="0.25">
      <c r="A5307">
        <v>2083676</v>
      </c>
      <c r="B5307">
        <v>1</v>
      </c>
      <c r="C5307" t="s">
        <v>80</v>
      </c>
      <c r="D5307" t="s">
        <v>100</v>
      </c>
      <c r="E5307" t="s">
        <v>158</v>
      </c>
      <c r="F5307" t="s">
        <v>15328</v>
      </c>
      <c r="G5307" t="s">
        <v>160</v>
      </c>
      <c r="H5307" t="s">
        <v>143</v>
      </c>
      <c r="I5307" t="s">
        <v>135</v>
      </c>
      <c r="J5307" t="s">
        <v>136</v>
      </c>
      <c r="K5307" t="s">
        <v>137</v>
      </c>
      <c r="L5307" t="s">
        <v>15329</v>
      </c>
      <c r="M5307" t="s">
        <v>15330</v>
      </c>
      <c r="N5307">
        <v>4.7905555550000001</v>
      </c>
      <c r="O5307">
        <v>0</v>
      </c>
      <c r="P5307">
        <v>56</v>
      </c>
      <c r="Q5307">
        <v>0</v>
      </c>
      <c r="R5307">
        <v>3</v>
      </c>
      <c r="S5307">
        <v>0</v>
      </c>
      <c r="T5307">
        <v>9</v>
      </c>
      <c r="U5307">
        <v>0</v>
      </c>
      <c r="V5307">
        <v>0</v>
      </c>
      <c r="W5307">
        <v>0</v>
      </c>
      <c r="X5307">
        <v>76.727131429063832</v>
      </c>
      <c r="Y5307">
        <v>0</v>
      </c>
      <c r="Z5307">
        <v>2.1878009730005008</v>
      </c>
      <c r="AA5307">
        <v>0</v>
      </c>
      <c r="AB5307">
        <v>47.84014666055571</v>
      </c>
      <c r="AC5307">
        <v>0</v>
      </c>
      <c r="AD5307">
        <v>0</v>
      </c>
      <c r="AE5307">
        <v>126.75507906262004</v>
      </c>
    </row>
    <row r="5308" spans="1:31" x14ac:dyDescent="0.25">
      <c r="A5308">
        <v>2073148</v>
      </c>
      <c r="B5308">
        <v>1</v>
      </c>
      <c r="C5308" t="s">
        <v>80</v>
      </c>
      <c r="D5308" t="s">
        <v>92</v>
      </c>
      <c r="E5308" t="s">
        <v>169</v>
      </c>
      <c r="F5308" t="s">
        <v>15331</v>
      </c>
      <c r="G5308" t="s">
        <v>171</v>
      </c>
      <c r="H5308" t="s">
        <v>134</v>
      </c>
      <c r="I5308" t="s">
        <v>135</v>
      </c>
      <c r="J5308" t="s">
        <v>136</v>
      </c>
      <c r="K5308" t="s">
        <v>137</v>
      </c>
      <c r="L5308" t="s">
        <v>15332</v>
      </c>
      <c r="M5308" t="s">
        <v>15333</v>
      </c>
      <c r="N5308">
        <v>8.034444444</v>
      </c>
      <c r="O5308">
        <v>0</v>
      </c>
      <c r="P5308">
        <v>114</v>
      </c>
      <c r="Q5308">
        <v>0</v>
      </c>
      <c r="R5308">
        <v>2</v>
      </c>
      <c r="S5308">
        <v>0</v>
      </c>
      <c r="T5308">
        <v>16</v>
      </c>
      <c r="U5308">
        <v>0</v>
      </c>
      <c r="V5308">
        <v>2</v>
      </c>
      <c r="W5308">
        <v>0</v>
      </c>
      <c r="X5308">
        <v>271.82131786392608</v>
      </c>
      <c r="Y5308">
        <v>0</v>
      </c>
      <c r="Z5308">
        <v>19.573159720693113</v>
      </c>
      <c r="AA5308">
        <v>0</v>
      </c>
      <c r="AB5308">
        <v>184.4689523895851</v>
      </c>
      <c r="AC5308">
        <v>0</v>
      </c>
      <c r="AD5308">
        <v>43.984702074474619</v>
      </c>
      <c r="AE5308">
        <v>519.84813204867896</v>
      </c>
    </row>
    <row r="5309" spans="1:31" x14ac:dyDescent="0.25">
      <c r="A5309">
        <v>2073013</v>
      </c>
      <c r="B5309">
        <v>1</v>
      </c>
      <c r="C5309" t="s">
        <v>80</v>
      </c>
      <c r="D5309" t="s">
        <v>106</v>
      </c>
      <c r="E5309" t="s">
        <v>158</v>
      </c>
      <c r="F5309" t="s">
        <v>15334</v>
      </c>
      <c r="G5309" t="s">
        <v>160</v>
      </c>
      <c r="H5309" t="s">
        <v>143</v>
      </c>
      <c r="I5309" t="s">
        <v>135</v>
      </c>
      <c r="J5309" t="s">
        <v>136</v>
      </c>
      <c r="K5309" t="s">
        <v>137</v>
      </c>
      <c r="L5309" t="s">
        <v>15335</v>
      </c>
      <c r="M5309" t="s">
        <v>15336</v>
      </c>
      <c r="N5309">
        <v>1.826944444</v>
      </c>
      <c r="O5309">
        <v>0</v>
      </c>
      <c r="P5309">
        <v>0</v>
      </c>
      <c r="Q5309">
        <v>0</v>
      </c>
      <c r="R5309">
        <v>3</v>
      </c>
      <c r="S5309">
        <v>0</v>
      </c>
      <c r="T5309">
        <v>1</v>
      </c>
      <c r="U5309">
        <v>0</v>
      </c>
      <c r="V5309">
        <v>0</v>
      </c>
      <c r="W5309">
        <v>0</v>
      </c>
      <c r="X5309">
        <v>0</v>
      </c>
      <c r="Y5309">
        <v>0</v>
      </c>
      <c r="Z5309">
        <v>5.4899667745145715</v>
      </c>
      <c r="AA5309">
        <v>0</v>
      </c>
      <c r="AB5309">
        <v>6.6146831778851558</v>
      </c>
      <c r="AC5309">
        <v>0</v>
      </c>
      <c r="AD5309">
        <v>0</v>
      </c>
      <c r="AE5309">
        <v>12.104649952399727</v>
      </c>
    </row>
    <row r="5310" spans="1:31" x14ac:dyDescent="0.25">
      <c r="A5310">
        <v>2084117</v>
      </c>
      <c r="B5310">
        <v>1</v>
      </c>
      <c r="C5310" t="s">
        <v>80</v>
      </c>
      <c r="D5310" t="s">
        <v>103</v>
      </c>
      <c r="E5310" t="s">
        <v>131</v>
      </c>
      <c r="F5310" t="s">
        <v>15337</v>
      </c>
      <c r="G5310" t="s">
        <v>133</v>
      </c>
      <c r="H5310" t="s">
        <v>134</v>
      </c>
      <c r="I5310" t="s">
        <v>135</v>
      </c>
      <c r="J5310" t="s">
        <v>136</v>
      </c>
      <c r="K5310" t="s">
        <v>137</v>
      </c>
      <c r="L5310" t="s">
        <v>14856</v>
      </c>
      <c r="M5310" t="s">
        <v>15338</v>
      </c>
      <c r="N5310">
        <v>1.2961111110000001</v>
      </c>
      <c r="O5310">
        <v>0</v>
      </c>
      <c r="P5310">
        <v>0</v>
      </c>
      <c r="Q5310">
        <v>0</v>
      </c>
      <c r="R5310">
        <v>0</v>
      </c>
      <c r="S5310">
        <v>0</v>
      </c>
      <c r="T5310">
        <v>0</v>
      </c>
      <c r="U5310">
        <v>1</v>
      </c>
      <c r="V5310">
        <v>0</v>
      </c>
      <c r="W5310">
        <v>0</v>
      </c>
      <c r="X5310">
        <v>0</v>
      </c>
      <c r="Y5310">
        <v>0</v>
      </c>
      <c r="Z5310">
        <v>0</v>
      </c>
      <c r="AA5310">
        <v>0</v>
      </c>
      <c r="AB5310">
        <v>0</v>
      </c>
      <c r="AC5310">
        <v>343.03731804206461</v>
      </c>
      <c r="AD5310">
        <v>0</v>
      </c>
      <c r="AE5310">
        <v>343.03731804206461</v>
      </c>
    </row>
    <row r="5311" spans="1:31" x14ac:dyDescent="0.25">
      <c r="A5311">
        <v>2073397</v>
      </c>
      <c r="B5311">
        <v>1</v>
      </c>
      <c r="C5311" t="s">
        <v>81</v>
      </c>
      <c r="D5311" t="s">
        <v>120</v>
      </c>
      <c r="E5311" t="s">
        <v>177</v>
      </c>
      <c r="F5311" t="s">
        <v>15339</v>
      </c>
      <c r="G5311" t="s">
        <v>183</v>
      </c>
      <c r="H5311" t="s">
        <v>143</v>
      </c>
      <c r="I5311" t="s">
        <v>135</v>
      </c>
      <c r="J5311" t="s">
        <v>136</v>
      </c>
      <c r="K5311" t="s">
        <v>137</v>
      </c>
      <c r="L5311" t="s">
        <v>15340</v>
      </c>
      <c r="M5311" t="s">
        <v>15341</v>
      </c>
      <c r="N5311">
        <v>1.356666666</v>
      </c>
      <c r="O5311">
        <v>0</v>
      </c>
      <c r="P5311">
        <v>1</v>
      </c>
      <c r="Q5311">
        <v>0</v>
      </c>
      <c r="R5311">
        <v>0</v>
      </c>
      <c r="S5311">
        <v>0</v>
      </c>
      <c r="T5311">
        <v>0</v>
      </c>
      <c r="U5311">
        <v>0</v>
      </c>
      <c r="V5311">
        <v>0</v>
      </c>
      <c r="W5311">
        <v>0</v>
      </c>
      <c r="X5311">
        <v>0.186793117462215</v>
      </c>
      <c r="Y5311">
        <v>0</v>
      </c>
      <c r="Z5311">
        <v>0</v>
      </c>
      <c r="AA5311">
        <v>0</v>
      </c>
      <c r="AB5311">
        <v>0</v>
      </c>
      <c r="AC5311">
        <v>0</v>
      </c>
      <c r="AD5311">
        <v>0</v>
      </c>
      <c r="AE5311">
        <v>0.186793117462215</v>
      </c>
    </row>
    <row r="5312" spans="1:31" x14ac:dyDescent="0.25">
      <c r="A5312">
        <v>2083825</v>
      </c>
      <c r="B5312">
        <v>1</v>
      </c>
      <c r="C5312" t="s">
        <v>81</v>
      </c>
      <c r="D5312" t="s">
        <v>116</v>
      </c>
      <c r="E5312" t="s">
        <v>169</v>
      </c>
      <c r="F5312" t="s">
        <v>15342</v>
      </c>
      <c r="G5312" t="s">
        <v>171</v>
      </c>
      <c r="H5312" t="s">
        <v>134</v>
      </c>
      <c r="I5312" t="s">
        <v>135</v>
      </c>
      <c r="J5312" t="s">
        <v>136</v>
      </c>
      <c r="K5312" t="s">
        <v>137</v>
      </c>
      <c r="L5312" t="s">
        <v>15343</v>
      </c>
      <c r="M5312" t="s">
        <v>15344</v>
      </c>
      <c r="N5312">
        <v>8.5855555549999991</v>
      </c>
      <c r="O5312">
        <v>0</v>
      </c>
      <c r="P5312">
        <v>2</v>
      </c>
      <c r="Q5312">
        <v>0</v>
      </c>
      <c r="R5312">
        <v>10</v>
      </c>
      <c r="S5312">
        <v>0</v>
      </c>
      <c r="T5312">
        <v>0</v>
      </c>
      <c r="U5312">
        <v>0</v>
      </c>
      <c r="V5312">
        <v>0</v>
      </c>
      <c r="W5312">
        <v>0</v>
      </c>
      <c r="X5312">
        <v>0.69267187746450831</v>
      </c>
      <c r="Y5312">
        <v>0</v>
      </c>
      <c r="Z5312">
        <v>62.531260087768935</v>
      </c>
      <c r="AA5312">
        <v>0</v>
      </c>
      <c r="AB5312">
        <v>0</v>
      </c>
      <c r="AC5312">
        <v>0</v>
      </c>
      <c r="AD5312">
        <v>0</v>
      </c>
      <c r="AE5312">
        <v>63.22393196523344</v>
      </c>
    </row>
    <row r="5313" spans="1:31" x14ac:dyDescent="0.25">
      <c r="A5313">
        <v>2084037</v>
      </c>
      <c r="B5313">
        <v>1</v>
      </c>
      <c r="C5313" t="s">
        <v>80</v>
      </c>
      <c r="D5313" t="s">
        <v>90</v>
      </c>
      <c r="E5313" t="s">
        <v>140</v>
      </c>
      <c r="F5313" t="s">
        <v>15345</v>
      </c>
      <c r="G5313" t="s">
        <v>385</v>
      </c>
      <c r="H5313" t="s">
        <v>143</v>
      </c>
      <c r="I5313" t="s">
        <v>135</v>
      </c>
      <c r="J5313" t="s">
        <v>136</v>
      </c>
      <c r="K5313" t="s">
        <v>137</v>
      </c>
      <c r="L5313" t="s">
        <v>15346</v>
      </c>
      <c r="M5313" t="s">
        <v>15347</v>
      </c>
      <c r="N5313">
        <v>1.7011111109999999</v>
      </c>
      <c r="O5313">
        <v>0</v>
      </c>
      <c r="P5313">
        <v>884</v>
      </c>
      <c r="Q5313">
        <v>0</v>
      </c>
      <c r="R5313">
        <v>0</v>
      </c>
      <c r="S5313">
        <v>0</v>
      </c>
      <c r="T5313">
        <v>49</v>
      </c>
      <c r="U5313">
        <v>0</v>
      </c>
      <c r="V5313">
        <v>0</v>
      </c>
      <c r="W5313">
        <v>0</v>
      </c>
      <c r="X5313">
        <v>431.50736505679549</v>
      </c>
      <c r="Y5313">
        <v>0</v>
      </c>
      <c r="Z5313">
        <v>0</v>
      </c>
      <c r="AA5313">
        <v>0</v>
      </c>
      <c r="AB5313">
        <v>37.277900542273471</v>
      </c>
      <c r="AC5313">
        <v>0</v>
      </c>
      <c r="AD5313">
        <v>0</v>
      </c>
      <c r="AE5313">
        <v>468.78526559906896</v>
      </c>
    </row>
    <row r="5314" spans="1:31" x14ac:dyDescent="0.25">
      <c r="A5314">
        <v>2084085</v>
      </c>
      <c r="B5314">
        <v>1</v>
      </c>
      <c r="C5314" t="s">
        <v>80</v>
      </c>
      <c r="D5314" t="s">
        <v>97</v>
      </c>
      <c r="E5314" t="s">
        <v>158</v>
      </c>
      <c r="F5314" t="s">
        <v>15348</v>
      </c>
      <c r="G5314" t="s">
        <v>160</v>
      </c>
      <c r="H5314" t="s">
        <v>143</v>
      </c>
      <c r="I5314" t="s">
        <v>135</v>
      </c>
      <c r="J5314" t="s">
        <v>136</v>
      </c>
      <c r="K5314" t="s">
        <v>137</v>
      </c>
      <c r="L5314" t="s">
        <v>15349</v>
      </c>
      <c r="M5314" t="s">
        <v>15350</v>
      </c>
      <c r="N5314">
        <v>12.766666666000001</v>
      </c>
      <c r="O5314">
        <v>0</v>
      </c>
      <c r="P5314">
        <v>1</v>
      </c>
      <c r="Q5314">
        <v>0</v>
      </c>
      <c r="R5314">
        <v>0</v>
      </c>
      <c r="S5314">
        <v>0</v>
      </c>
      <c r="T5314">
        <v>1</v>
      </c>
      <c r="U5314">
        <v>0</v>
      </c>
      <c r="V5314">
        <v>0</v>
      </c>
      <c r="W5314">
        <v>0</v>
      </c>
      <c r="X5314">
        <v>5.2536499277159159</v>
      </c>
      <c r="Y5314">
        <v>0</v>
      </c>
      <c r="Z5314">
        <v>0</v>
      </c>
      <c r="AA5314">
        <v>0</v>
      </c>
      <c r="AB5314">
        <v>0.30087364005389444</v>
      </c>
      <c r="AC5314">
        <v>0</v>
      </c>
      <c r="AD5314">
        <v>0</v>
      </c>
      <c r="AE5314">
        <v>5.5545235677698104</v>
      </c>
    </row>
    <row r="5315" spans="1:31" x14ac:dyDescent="0.25">
      <c r="A5315">
        <v>2073171</v>
      </c>
      <c r="B5315">
        <v>1</v>
      </c>
      <c r="C5315" t="s">
        <v>80</v>
      </c>
      <c r="D5315" t="s">
        <v>100</v>
      </c>
      <c r="E5315" t="s">
        <v>158</v>
      </c>
      <c r="F5315" t="s">
        <v>15351</v>
      </c>
      <c r="G5315" t="s">
        <v>385</v>
      </c>
      <c r="H5315" t="s">
        <v>143</v>
      </c>
      <c r="I5315" t="s">
        <v>135</v>
      </c>
      <c r="J5315" t="s">
        <v>136</v>
      </c>
      <c r="K5315" t="s">
        <v>137</v>
      </c>
      <c r="L5315" t="s">
        <v>15352</v>
      </c>
      <c r="M5315" t="s">
        <v>15353</v>
      </c>
      <c r="N5315">
        <v>3.713055555</v>
      </c>
      <c r="O5315">
        <v>0</v>
      </c>
      <c r="P5315">
        <v>3</v>
      </c>
      <c r="Q5315">
        <v>0</v>
      </c>
      <c r="R5315">
        <v>8</v>
      </c>
      <c r="S5315">
        <v>0</v>
      </c>
      <c r="T5315">
        <v>2</v>
      </c>
      <c r="U5315">
        <v>0</v>
      </c>
      <c r="V5315">
        <v>0</v>
      </c>
      <c r="W5315">
        <v>0</v>
      </c>
      <c r="X5315">
        <v>1.2590632902356704</v>
      </c>
      <c r="Y5315">
        <v>0</v>
      </c>
      <c r="Z5315">
        <v>12.957551534259162</v>
      </c>
      <c r="AA5315">
        <v>0</v>
      </c>
      <c r="AB5315">
        <v>0.36589020357266666</v>
      </c>
      <c r="AC5315">
        <v>0</v>
      </c>
      <c r="AD5315">
        <v>0</v>
      </c>
      <c r="AE5315">
        <v>14.5825050280675</v>
      </c>
    </row>
    <row r="5316" spans="1:31" x14ac:dyDescent="0.25">
      <c r="A5316">
        <v>2084054</v>
      </c>
      <c r="B5316">
        <v>1</v>
      </c>
      <c r="C5316" t="s">
        <v>81</v>
      </c>
      <c r="D5316" t="s">
        <v>122</v>
      </c>
      <c r="E5316" t="s">
        <v>169</v>
      </c>
      <c r="F5316" t="s">
        <v>15354</v>
      </c>
      <c r="G5316" t="s">
        <v>541</v>
      </c>
      <c r="H5316" t="s">
        <v>134</v>
      </c>
      <c r="I5316" t="s">
        <v>135</v>
      </c>
      <c r="J5316" t="s">
        <v>3</v>
      </c>
      <c r="K5316" t="s">
        <v>137</v>
      </c>
      <c r="L5316" t="s">
        <v>15355</v>
      </c>
      <c r="M5316" t="s">
        <v>15356</v>
      </c>
      <c r="N5316">
        <v>1.670833333</v>
      </c>
      <c r="O5316">
        <v>0</v>
      </c>
      <c r="P5316">
        <v>2033</v>
      </c>
      <c r="Q5316">
        <v>0</v>
      </c>
      <c r="R5316">
        <v>0</v>
      </c>
      <c r="S5316">
        <v>0</v>
      </c>
      <c r="T5316">
        <v>89</v>
      </c>
      <c r="U5316">
        <v>0</v>
      </c>
      <c r="V5316">
        <v>0</v>
      </c>
      <c r="W5316">
        <v>0</v>
      </c>
      <c r="X5316">
        <v>825.24183886552771</v>
      </c>
      <c r="Y5316">
        <v>0</v>
      </c>
      <c r="Z5316">
        <v>0</v>
      </c>
      <c r="AA5316">
        <v>0</v>
      </c>
      <c r="AB5316">
        <v>67.399480892436159</v>
      </c>
      <c r="AC5316">
        <v>0</v>
      </c>
      <c r="AD5316">
        <v>0</v>
      </c>
      <c r="AE5316">
        <v>892.64131975796386</v>
      </c>
    </row>
    <row r="5317" spans="1:31" x14ac:dyDescent="0.25">
      <c r="A5317">
        <v>2083607</v>
      </c>
      <c r="B5317">
        <v>1</v>
      </c>
      <c r="C5317" t="s">
        <v>80</v>
      </c>
      <c r="D5317" t="s">
        <v>97</v>
      </c>
      <c r="E5317" t="s">
        <v>146</v>
      </c>
      <c r="F5317" t="s">
        <v>8273</v>
      </c>
      <c r="G5317" t="s">
        <v>133</v>
      </c>
      <c r="H5317" t="s">
        <v>134</v>
      </c>
      <c r="I5317" t="s">
        <v>135</v>
      </c>
      <c r="J5317" t="s">
        <v>136</v>
      </c>
      <c r="K5317" t="s">
        <v>137</v>
      </c>
      <c r="L5317" t="s">
        <v>14052</v>
      </c>
      <c r="M5317" t="s">
        <v>15357</v>
      </c>
      <c r="N5317">
        <v>0.58944444399999996</v>
      </c>
      <c r="O5317">
        <v>4</v>
      </c>
      <c r="P5317">
        <v>2370</v>
      </c>
      <c r="Q5317">
        <v>4</v>
      </c>
      <c r="R5317">
        <v>412</v>
      </c>
      <c r="S5317">
        <v>22</v>
      </c>
      <c r="T5317">
        <v>561</v>
      </c>
      <c r="U5317">
        <v>5</v>
      </c>
      <c r="V5317">
        <v>1</v>
      </c>
      <c r="W5317">
        <v>42.19379378248739</v>
      </c>
      <c r="X5317">
        <v>430.38083872563521</v>
      </c>
      <c r="Y5317">
        <v>10.804761175644508</v>
      </c>
      <c r="Z5317">
        <v>108.77148569622041</v>
      </c>
      <c r="AA5317">
        <v>410.04982066388425</v>
      </c>
      <c r="AB5317">
        <v>281.89617986781121</v>
      </c>
      <c r="AC5317">
        <v>73.069065920206668</v>
      </c>
      <c r="AD5317">
        <v>9.3281973914118854</v>
      </c>
      <c r="AE5317">
        <v>1366.4941432233013</v>
      </c>
    </row>
    <row r="5318" spans="1:31" x14ac:dyDescent="0.25">
      <c r="A5318">
        <v>2073131</v>
      </c>
      <c r="B5318">
        <v>1</v>
      </c>
      <c r="C5318" t="s">
        <v>80</v>
      </c>
      <c r="D5318" t="s">
        <v>88</v>
      </c>
      <c r="E5318" t="s">
        <v>158</v>
      </c>
      <c r="F5318" t="s">
        <v>15358</v>
      </c>
      <c r="G5318" t="s">
        <v>385</v>
      </c>
      <c r="H5318" t="s">
        <v>143</v>
      </c>
      <c r="I5318" t="s">
        <v>135</v>
      </c>
      <c r="J5318" t="s">
        <v>136</v>
      </c>
      <c r="K5318" t="s">
        <v>137</v>
      </c>
      <c r="L5318" t="s">
        <v>15359</v>
      </c>
      <c r="M5318" t="s">
        <v>15360</v>
      </c>
      <c r="N5318">
        <v>1.8972222219999999</v>
      </c>
      <c r="O5318">
        <v>0</v>
      </c>
      <c r="P5318">
        <v>109</v>
      </c>
      <c r="Q5318">
        <v>0</v>
      </c>
      <c r="R5318">
        <v>0</v>
      </c>
      <c r="S5318">
        <v>0</v>
      </c>
      <c r="T5318">
        <v>21</v>
      </c>
      <c r="U5318">
        <v>0</v>
      </c>
      <c r="V5318">
        <v>0</v>
      </c>
      <c r="W5318">
        <v>0</v>
      </c>
      <c r="X5318">
        <v>43.529645368685337</v>
      </c>
      <c r="Y5318">
        <v>0</v>
      </c>
      <c r="Z5318">
        <v>0</v>
      </c>
      <c r="AA5318">
        <v>0</v>
      </c>
      <c r="AB5318">
        <v>89.817898379665422</v>
      </c>
      <c r="AC5318">
        <v>0</v>
      </c>
      <c r="AD5318">
        <v>0</v>
      </c>
      <c r="AE5318">
        <v>133.34754374835074</v>
      </c>
    </row>
    <row r="5319" spans="1:31" x14ac:dyDescent="0.25">
      <c r="A5319">
        <v>2073225</v>
      </c>
      <c r="B5319">
        <v>1</v>
      </c>
      <c r="C5319" t="s">
        <v>80</v>
      </c>
      <c r="D5319" t="s">
        <v>106</v>
      </c>
      <c r="E5319" t="s">
        <v>177</v>
      </c>
      <c r="F5319" t="s">
        <v>15361</v>
      </c>
      <c r="G5319" t="s">
        <v>183</v>
      </c>
      <c r="H5319" t="s">
        <v>143</v>
      </c>
      <c r="I5319" t="s">
        <v>135</v>
      </c>
      <c r="J5319" t="s">
        <v>136</v>
      </c>
      <c r="K5319" t="s">
        <v>137</v>
      </c>
      <c r="L5319" t="s">
        <v>15362</v>
      </c>
      <c r="M5319" t="s">
        <v>15363</v>
      </c>
      <c r="N5319">
        <v>1.8330555550000001</v>
      </c>
      <c r="O5319">
        <v>0</v>
      </c>
      <c r="P5319">
        <v>1</v>
      </c>
      <c r="Q5319">
        <v>0</v>
      </c>
      <c r="R5319">
        <v>0</v>
      </c>
      <c r="S5319">
        <v>0</v>
      </c>
      <c r="T5319">
        <v>0</v>
      </c>
      <c r="U5319">
        <v>0</v>
      </c>
      <c r="V5319">
        <v>0</v>
      </c>
      <c r="W5319">
        <v>0</v>
      </c>
      <c r="X5319">
        <v>0.18255550252295999</v>
      </c>
      <c r="Y5319">
        <v>0</v>
      </c>
      <c r="Z5319">
        <v>0</v>
      </c>
      <c r="AA5319">
        <v>0</v>
      </c>
      <c r="AB5319">
        <v>0</v>
      </c>
      <c r="AC5319">
        <v>0</v>
      </c>
      <c r="AD5319">
        <v>0</v>
      </c>
      <c r="AE5319">
        <v>0.18255550252295999</v>
      </c>
    </row>
    <row r="5320" spans="1:31" x14ac:dyDescent="0.25">
      <c r="A5320">
        <v>2083653</v>
      </c>
      <c r="B5320">
        <v>1</v>
      </c>
      <c r="C5320" t="s">
        <v>80</v>
      </c>
      <c r="D5320" t="s">
        <v>97</v>
      </c>
      <c r="E5320" t="s">
        <v>146</v>
      </c>
      <c r="F5320" t="s">
        <v>12116</v>
      </c>
      <c r="G5320" t="s">
        <v>133</v>
      </c>
      <c r="H5320" t="s">
        <v>134</v>
      </c>
      <c r="I5320" t="s">
        <v>135</v>
      </c>
      <c r="J5320" t="s">
        <v>136</v>
      </c>
      <c r="K5320" t="s">
        <v>137</v>
      </c>
      <c r="L5320" t="s">
        <v>15364</v>
      </c>
      <c r="M5320" t="s">
        <v>15365</v>
      </c>
      <c r="N5320">
        <v>0.15527777700000001</v>
      </c>
      <c r="O5320">
        <v>19</v>
      </c>
      <c r="P5320">
        <v>11028</v>
      </c>
      <c r="Q5320">
        <v>13</v>
      </c>
      <c r="R5320">
        <v>251</v>
      </c>
      <c r="S5320">
        <v>49</v>
      </c>
      <c r="T5320">
        <v>1069</v>
      </c>
      <c r="U5320">
        <v>2</v>
      </c>
      <c r="V5320">
        <v>15</v>
      </c>
      <c r="W5320">
        <v>23.359984595424795</v>
      </c>
      <c r="X5320">
        <v>358.32873888402645</v>
      </c>
      <c r="Y5320">
        <v>3.4385521923220006</v>
      </c>
      <c r="Z5320">
        <v>9.7190525628083915</v>
      </c>
      <c r="AA5320">
        <v>63.83706639973569</v>
      </c>
      <c r="AB5320">
        <v>160.45760731510569</v>
      </c>
      <c r="AC5320">
        <v>5.2536383119108523</v>
      </c>
      <c r="AD5320">
        <v>10.479592933568263</v>
      </c>
      <c r="AE5320">
        <v>634.87423319490222</v>
      </c>
    </row>
    <row r="5321" spans="1:31" x14ac:dyDescent="0.25">
      <c r="A5321">
        <v>2073045</v>
      </c>
      <c r="B5321">
        <v>1</v>
      </c>
      <c r="C5321" t="s">
        <v>80</v>
      </c>
      <c r="D5321" t="s">
        <v>89</v>
      </c>
      <c r="E5321" t="s">
        <v>146</v>
      </c>
      <c r="F5321" t="s">
        <v>15366</v>
      </c>
      <c r="G5321" t="s">
        <v>133</v>
      </c>
      <c r="H5321" t="s">
        <v>134</v>
      </c>
      <c r="I5321" t="s">
        <v>135</v>
      </c>
      <c r="J5321" t="s">
        <v>136</v>
      </c>
      <c r="K5321" t="s">
        <v>137</v>
      </c>
      <c r="L5321" t="s">
        <v>15367</v>
      </c>
      <c r="M5321" t="s">
        <v>15368</v>
      </c>
      <c r="N5321">
        <v>0.33222222200000001</v>
      </c>
      <c r="O5321">
        <v>0</v>
      </c>
      <c r="P5321">
        <v>787</v>
      </c>
      <c r="Q5321">
        <v>0</v>
      </c>
      <c r="R5321">
        <v>2</v>
      </c>
      <c r="S5321">
        <v>4</v>
      </c>
      <c r="T5321">
        <v>44</v>
      </c>
      <c r="U5321">
        <v>1</v>
      </c>
      <c r="V5321">
        <v>0</v>
      </c>
      <c r="W5321">
        <v>0</v>
      </c>
      <c r="X5321">
        <v>69.674351396311252</v>
      </c>
      <c r="Y5321">
        <v>0</v>
      </c>
      <c r="Z5321">
        <v>0.32751245509839999</v>
      </c>
      <c r="AA5321">
        <v>59.727906670830272</v>
      </c>
      <c r="AB5321">
        <v>9.9972076205149758</v>
      </c>
      <c r="AC5321">
        <v>0</v>
      </c>
      <c r="AD5321">
        <v>0</v>
      </c>
      <c r="AE5321">
        <v>139.72697814275492</v>
      </c>
    </row>
    <row r="5322" spans="1:31" x14ac:dyDescent="0.25">
      <c r="A5322">
        <v>2083693</v>
      </c>
      <c r="B5322">
        <v>1</v>
      </c>
      <c r="C5322" t="s">
        <v>80</v>
      </c>
      <c r="D5322" t="s">
        <v>82</v>
      </c>
      <c r="E5322" t="s">
        <v>505</v>
      </c>
      <c r="F5322" t="s">
        <v>15369</v>
      </c>
      <c r="G5322" t="s">
        <v>160</v>
      </c>
      <c r="H5322" t="s">
        <v>143</v>
      </c>
      <c r="I5322" t="s">
        <v>135</v>
      </c>
      <c r="J5322" t="s">
        <v>136</v>
      </c>
      <c r="K5322" t="s">
        <v>137</v>
      </c>
      <c r="L5322" t="s">
        <v>15370</v>
      </c>
      <c r="M5322" t="s">
        <v>15371</v>
      </c>
      <c r="N5322">
        <v>3.8316666659999998</v>
      </c>
      <c r="O5322">
        <v>0</v>
      </c>
      <c r="P5322">
        <v>1</v>
      </c>
      <c r="Q5322">
        <v>0</v>
      </c>
      <c r="R5322">
        <v>0</v>
      </c>
      <c r="S5322">
        <v>0</v>
      </c>
      <c r="T5322">
        <v>19</v>
      </c>
      <c r="U5322">
        <v>0</v>
      </c>
      <c r="V5322">
        <v>0</v>
      </c>
      <c r="W5322">
        <v>0</v>
      </c>
      <c r="X5322">
        <v>3.3662290819930003E-2</v>
      </c>
      <c r="Y5322">
        <v>0</v>
      </c>
      <c r="Z5322">
        <v>0</v>
      </c>
      <c r="AA5322">
        <v>0</v>
      </c>
      <c r="AB5322">
        <v>129.03054105419181</v>
      </c>
      <c r="AC5322">
        <v>0</v>
      </c>
      <c r="AD5322">
        <v>0</v>
      </c>
      <c r="AE5322">
        <v>129.06420334501175</v>
      </c>
    </row>
    <row r="5323" spans="1:31" x14ac:dyDescent="0.25">
      <c r="A5323">
        <v>2073022</v>
      </c>
      <c r="B5323">
        <v>1</v>
      </c>
      <c r="C5323" t="s">
        <v>80</v>
      </c>
      <c r="D5323" t="s">
        <v>108</v>
      </c>
      <c r="E5323" t="s">
        <v>177</v>
      </c>
      <c r="F5323" t="s">
        <v>15372</v>
      </c>
      <c r="G5323" t="s">
        <v>183</v>
      </c>
      <c r="H5323" t="s">
        <v>143</v>
      </c>
      <c r="I5323" t="s">
        <v>135</v>
      </c>
      <c r="J5323" t="s">
        <v>136</v>
      </c>
      <c r="K5323" t="s">
        <v>137</v>
      </c>
      <c r="L5323" t="s">
        <v>15373</v>
      </c>
      <c r="M5323" t="s">
        <v>15374</v>
      </c>
      <c r="N5323">
        <v>3.0175000000000001</v>
      </c>
      <c r="O5323">
        <v>0</v>
      </c>
      <c r="P5323">
        <v>1</v>
      </c>
      <c r="Q5323">
        <v>0</v>
      </c>
      <c r="R5323">
        <v>0</v>
      </c>
      <c r="S5323">
        <v>0</v>
      </c>
      <c r="T5323">
        <v>0</v>
      </c>
      <c r="U5323">
        <v>0</v>
      </c>
      <c r="V5323">
        <v>0</v>
      </c>
      <c r="W5323">
        <v>0</v>
      </c>
      <c r="X5323">
        <v>0.27234200823329169</v>
      </c>
      <c r="Y5323">
        <v>0</v>
      </c>
      <c r="Z5323">
        <v>0</v>
      </c>
      <c r="AA5323">
        <v>0</v>
      </c>
      <c r="AB5323">
        <v>0</v>
      </c>
      <c r="AC5323">
        <v>0</v>
      </c>
      <c r="AD5323">
        <v>0</v>
      </c>
      <c r="AE5323">
        <v>0.27234200823329169</v>
      </c>
    </row>
    <row r="5324" spans="1:31" x14ac:dyDescent="0.25">
      <c r="A5324">
        <v>2073257</v>
      </c>
      <c r="B5324">
        <v>1</v>
      </c>
      <c r="C5324" t="s">
        <v>81</v>
      </c>
      <c r="D5324" t="s">
        <v>117</v>
      </c>
      <c r="E5324" t="s">
        <v>169</v>
      </c>
      <c r="F5324" t="s">
        <v>15375</v>
      </c>
      <c r="G5324" t="s">
        <v>171</v>
      </c>
      <c r="H5324" t="s">
        <v>134</v>
      </c>
      <c r="I5324" t="s">
        <v>135</v>
      </c>
      <c r="J5324" t="s">
        <v>136</v>
      </c>
      <c r="K5324" t="s">
        <v>137</v>
      </c>
      <c r="L5324" t="s">
        <v>15376</v>
      </c>
      <c r="M5324" t="s">
        <v>15377</v>
      </c>
      <c r="N5324">
        <v>1.8047222220000001</v>
      </c>
      <c r="O5324">
        <v>0</v>
      </c>
      <c r="P5324">
        <v>45</v>
      </c>
      <c r="Q5324">
        <v>0</v>
      </c>
      <c r="R5324">
        <v>0</v>
      </c>
      <c r="S5324">
        <v>0</v>
      </c>
      <c r="T5324">
        <v>0</v>
      </c>
      <c r="U5324">
        <v>0</v>
      </c>
      <c r="V5324">
        <v>0</v>
      </c>
      <c r="W5324">
        <v>0</v>
      </c>
      <c r="X5324">
        <v>11.105739851765426</v>
      </c>
      <c r="Y5324">
        <v>0</v>
      </c>
      <c r="Z5324">
        <v>0</v>
      </c>
      <c r="AA5324">
        <v>0</v>
      </c>
      <c r="AB5324">
        <v>0</v>
      </c>
      <c r="AC5324">
        <v>0</v>
      </c>
      <c r="AD5324">
        <v>0</v>
      </c>
      <c r="AE5324">
        <v>11.105739851765426</v>
      </c>
    </row>
    <row r="5325" spans="1:31" x14ac:dyDescent="0.25">
      <c r="A5325">
        <v>2083599</v>
      </c>
      <c r="B5325">
        <v>1</v>
      </c>
      <c r="C5325" t="s">
        <v>80</v>
      </c>
      <c r="D5325" t="s">
        <v>105</v>
      </c>
      <c r="E5325" t="s">
        <v>146</v>
      </c>
      <c r="F5325" t="s">
        <v>14705</v>
      </c>
      <c r="G5325" t="s">
        <v>133</v>
      </c>
      <c r="H5325" t="s">
        <v>134</v>
      </c>
      <c r="I5325" t="s">
        <v>135</v>
      </c>
      <c r="J5325" t="s">
        <v>136</v>
      </c>
      <c r="K5325" t="s">
        <v>137</v>
      </c>
      <c r="L5325" t="s">
        <v>15378</v>
      </c>
      <c r="M5325" t="s">
        <v>14052</v>
      </c>
      <c r="N5325">
        <v>0.119444444</v>
      </c>
      <c r="O5325">
        <v>1</v>
      </c>
      <c r="P5325">
        <v>9668</v>
      </c>
      <c r="Q5325">
        <v>0</v>
      </c>
      <c r="R5325">
        <v>51</v>
      </c>
      <c r="S5325">
        <v>3</v>
      </c>
      <c r="T5325">
        <v>1816</v>
      </c>
      <c r="U5325">
        <v>2</v>
      </c>
      <c r="V5325">
        <v>4</v>
      </c>
      <c r="W5325">
        <v>0.12676723090437778</v>
      </c>
      <c r="X5325">
        <v>225.02694611726344</v>
      </c>
      <c r="Y5325">
        <v>0</v>
      </c>
      <c r="Z5325">
        <v>1.6045812817866643</v>
      </c>
      <c r="AA5325">
        <v>19.734356693898583</v>
      </c>
      <c r="AB5325">
        <v>237.35497889326649</v>
      </c>
      <c r="AC5325">
        <v>49.747998356457558</v>
      </c>
      <c r="AD5325">
        <v>1.9112247337647725</v>
      </c>
      <c r="AE5325">
        <v>535.50685330734188</v>
      </c>
    </row>
    <row r="5326" spans="1:31" x14ac:dyDescent="0.25">
      <c r="A5326">
        <v>2084234</v>
      </c>
      <c r="B5326">
        <v>1</v>
      </c>
      <c r="C5326" t="s">
        <v>81</v>
      </c>
      <c r="D5326" t="s">
        <v>113</v>
      </c>
      <c r="E5326" t="s">
        <v>131</v>
      </c>
      <c r="F5326" t="s">
        <v>9171</v>
      </c>
      <c r="G5326" t="s">
        <v>133</v>
      </c>
      <c r="H5326" t="s">
        <v>134</v>
      </c>
      <c r="I5326" t="s">
        <v>259</v>
      </c>
      <c r="J5326" t="s">
        <v>136</v>
      </c>
      <c r="K5326" t="s">
        <v>137</v>
      </c>
      <c r="L5326" t="s">
        <v>15379</v>
      </c>
      <c r="M5326" t="s">
        <v>15380</v>
      </c>
      <c r="N5326">
        <v>1.4166666E-2</v>
      </c>
      <c r="O5326">
        <v>0</v>
      </c>
      <c r="P5326">
        <v>507</v>
      </c>
      <c r="Q5326">
        <v>2</v>
      </c>
      <c r="R5326">
        <v>28</v>
      </c>
      <c r="S5326">
        <v>0</v>
      </c>
      <c r="T5326">
        <v>12</v>
      </c>
      <c r="U5326">
        <v>0</v>
      </c>
      <c r="V5326">
        <v>0</v>
      </c>
      <c r="W5326">
        <v>0</v>
      </c>
      <c r="X5326">
        <v>1.0663453916309558</v>
      </c>
      <c r="Y5326">
        <v>0.11261686423231</v>
      </c>
      <c r="Z5326">
        <v>0.30163569461717837</v>
      </c>
      <c r="AA5326">
        <v>0</v>
      </c>
      <c r="AB5326">
        <v>7.7796195023657505E-2</v>
      </c>
      <c r="AC5326">
        <v>0</v>
      </c>
      <c r="AD5326">
        <v>0</v>
      </c>
      <c r="AE5326">
        <v>1.5583941455041015</v>
      </c>
    </row>
    <row r="5327" spans="1:31" x14ac:dyDescent="0.25">
      <c r="A5327">
        <v>2073586</v>
      </c>
      <c r="B5327">
        <v>1</v>
      </c>
      <c r="C5327" t="s">
        <v>80</v>
      </c>
      <c r="D5327" t="s">
        <v>97</v>
      </c>
      <c r="E5327" t="s">
        <v>158</v>
      </c>
      <c r="F5327" t="s">
        <v>15381</v>
      </c>
      <c r="G5327" t="s">
        <v>385</v>
      </c>
      <c r="H5327" t="s">
        <v>143</v>
      </c>
      <c r="I5327" t="s">
        <v>135</v>
      </c>
      <c r="J5327" t="s">
        <v>136</v>
      </c>
      <c r="K5327" t="s">
        <v>137</v>
      </c>
      <c r="L5327" t="s">
        <v>15382</v>
      </c>
      <c r="M5327" t="s">
        <v>15383</v>
      </c>
      <c r="N5327">
        <v>8.539722222</v>
      </c>
      <c r="O5327">
        <v>0</v>
      </c>
      <c r="P5327">
        <v>138</v>
      </c>
      <c r="Q5327">
        <v>0</v>
      </c>
      <c r="R5327">
        <v>0</v>
      </c>
      <c r="S5327">
        <v>0</v>
      </c>
      <c r="T5327">
        <v>8</v>
      </c>
      <c r="U5327">
        <v>0</v>
      </c>
      <c r="V5327">
        <v>0</v>
      </c>
      <c r="W5327">
        <v>0</v>
      </c>
      <c r="X5327">
        <v>260.69849325164461</v>
      </c>
      <c r="Y5327">
        <v>0</v>
      </c>
      <c r="Z5327">
        <v>0</v>
      </c>
      <c r="AA5327">
        <v>0</v>
      </c>
      <c r="AB5327">
        <v>62.949958998278525</v>
      </c>
      <c r="AC5327">
        <v>0</v>
      </c>
      <c r="AD5327">
        <v>0</v>
      </c>
      <c r="AE5327">
        <v>323.64845224992314</v>
      </c>
    </row>
    <row r="5328" spans="1:31" x14ac:dyDescent="0.25">
      <c r="A5328">
        <v>2073194</v>
      </c>
      <c r="B5328">
        <v>1</v>
      </c>
      <c r="C5328" t="s">
        <v>81</v>
      </c>
      <c r="D5328" t="s">
        <v>118</v>
      </c>
      <c r="E5328" t="s">
        <v>177</v>
      </c>
      <c r="F5328" t="s">
        <v>15384</v>
      </c>
      <c r="G5328" t="s">
        <v>183</v>
      </c>
      <c r="H5328" t="s">
        <v>143</v>
      </c>
      <c r="I5328" t="s">
        <v>135</v>
      </c>
      <c r="J5328" t="s">
        <v>136</v>
      </c>
      <c r="K5328" t="s">
        <v>137</v>
      </c>
      <c r="L5328" t="s">
        <v>15385</v>
      </c>
      <c r="M5328" t="s">
        <v>15386</v>
      </c>
      <c r="N5328">
        <v>0.836388888</v>
      </c>
      <c r="O5328">
        <v>0</v>
      </c>
      <c r="P5328">
        <v>1</v>
      </c>
      <c r="Q5328">
        <v>0</v>
      </c>
      <c r="R5328">
        <v>0</v>
      </c>
      <c r="S5328">
        <v>0</v>
      </c>
      <c r="T5328">
        <v>0</v>
      </c>
      <c r="U5328">
        <v>0</v>
      </c>
      <c r="V5328">
        <v>0</v>
      </c>
      <c r="W5328">
        <v>0</v>
      </c>
      <c r="X5328">
        <v>0.19596015780681666</v>
      </c>
      <c r="Y5328">
        <v>0</v>
      </c>
      <c r="Z5328">
        <v>0</v>
      </c>
      <c r="AA5328">
        <v>0</v>
      </c>
      <c r="AB5328">
        <v>0</v>
      </c>
      <c r="AC5328">
        <v>0</v>
      </c>
      <c r="AD5328">
        <v>0</v>
      </c>
      <c r="AE5328">
        <v>0.19596015780681666</v>
      </c>
    </row>
    <row r="5329" spans="1:31" x14ac:dyDescent="0.25">
      <c r="A5329">
        <v>2084022</v>
      </c>
      <c r="B5329">
        <v>1</v>
      </c>
      <c r="C5329" t="s">
        <v>80</v>
      </c>
      <c r="D5329" t="s">
        <v>104</v>
      </c>
      <c r="E5329" t="s">
        <v>177</v>
      </c>
      <c r="F5329" t="s">
        <v>15387</v>
      </c>
      <c r="G5329" t="s">
        <v>183</v>
      </c>
      <c r="H5329" t="s">
        <v>143</v>
      </c>
      <c r="I5329" t="s">
        <v>135</v>
      </c>
      <c r="J5329" t="s">
        <v>136</v>
      </c>
      <c r="K5329" t="s">
        <v>137</v>
      </c>
      <c r="L5329" t="s">
        <v>15388</v>
      </c>
      <c r="M5329" t="s">
        <v>15389</v>
      </c>
      <c r="N5329">
        <v>2.2374999999999998</v>
      </c>
      <c r="O5329">
        <v>0</v>
      </c>
      <c r="P5329">
        <v>1</v>
      </c>
      <c r="Q5329">
        <v>0</v>
      </c>
      <c r="R5329">
        <v>0</v>
      </c>
      <c r="S5329">
        <v>0</v>
      </c>
      <c r="T5329">
        <v>0</v>
      </c>
      <c r="U5329">
        <v>0</v>
      </c>
      <c r="V5329">
        <v>0</v>
      </c>
      <c r="W5329">
        <v>0</v>
      </c>
      <c r="X5329">
        <v>0.21161327453674222</v>
      </c>
      <c r="Y5329">
        <v>0</v>
      </c>
      <c r="Z5329">
        <v>0</v>
      </c>
      <c r="AA5329">
        <v>0</v>
      </c>
      <c r="AB5329">
        <v>0</v>
      </c>
      <c r="AC5329">
        <v>0</v>
      </c>
      <c r="AD5329">
        <v>0</v>
      </c>
      <c r="AE5329">
        <v>0.21161327453674222</v>
      </c>
    </row>
    <row r="5330" spans="1:31" x14ac:dyDescent="0.25">
      <c r="A5330">
        <v>2083779</v>
      </c>
      <c r="B5330">
        <v>1</v>
      </c>
      <c r="C5330" t="s">
        <v>80</v>
      </c>
      <c r="D5330" t="s">
        <v>110</v>
      </c>
      <c r="E5330" t="s">
        <v>158</v>
      </c>
      <c r="F5330" t="s">
        <v>15390</v>
      </c>
      <c r="G5330" t="s">
        <v>385</v>
      </c>
      <c r="H5330" t="s">
        <v>143</v>
      </c>
      <c r="I5330" t="s">
        <v>135</v>
      </c>
      <c r="J5330" t="s">
        <v>136</v>
      </c>
      <c r="K5330" t="s">
        <v>137</v>
      </c>
      <c r="L5330" t="s">
        <v>15391</v>
      </c>
      <c r="M5330" t="s">
        <v>15392</v>
      </c>
      <c r="N5330">
        <v>1.916388888</v>
      </c>
      <c r="O5330">
        <v>0</v>
      </c>
      <c r="P5330">
        <v>89</v>
      </c>
      <c r="Q5330">
        <v>0</v>
      </c>
      <c r="R5330">
        <v>0</v>
      </c>
      <c r="S5330">
        <v>0</v>
      </c>
      <c r="T5330">
        <v>13</v>
      </c>
      <c r="U5330">
        <v>0</v>
      </c>
      <c r="V5330">
        <v>0</v>
      </c>
      <c r="W5330">
        <v>0</v>
      </c>
      <c r="X5330">
        <v>49.234006035084811</v>
      </c>
      <c r="Y5330">
        <v>0</v>
      </c>
      <c r="Z5330">
        <v>0</v>
      </c>
      <c r="AA5330">
        <v>0</v>
      </c>
      <c r="AB5330">
        <v>26.433208060511056</v>
      </c>
      <c r="AC5330">
        <v>0</v>
      </c>
      <c r="AD5330">
        <v>0</v>
      </c>
      <c r="AE5330">
        <v>75.667214095595867</v>
      </c>
    </row>
    <row r="5331" spans="1:31" x14ac:dyDescent="0.25">
      <c r="A5331">
        <v>2073108</v>
      </c>
      <c r="B5331">
        <v>1</v>
      </c>
      <c r="C5331" t="s">
        <v>80</v>
      </c>
      <c r="D5331" t="s">
        <v>96</v>
      </c>
      <c r="E5331" t="s">
        <v>158</v>
      </c>
      <c r="F5331" t="s">
        <v>9845</v>
      </c>
      <c r="G5331" t="s">
        <v>979</v>
      </c>
      <c r="H5331" t="s">
        <v>143</v>
      </c>
      <c r="I5331" t="s">
        <v>135</v>
      </c>
      <c r="J5331" t="s">
        <v>136</v>
      </c>
      <c r="K5331" t="s">
        <v>137</v>
      </c>
      <c r="L5331" t="s">
        <v>15393</v>
      </c>
      <c r="M5331" t="s">
        <v>15394</v>
      </c>
      <c r="N5331">
        <v>2.184722222</v>
      </c>
      <c r="O5331">
        <v>0</v>
      </c>
      <c r="P5331">
        <v>33</v>
      </c>
      <c r="Q5331">
        <v>0</v>
      </c>
      <c r="R5331">
        <v>0</v>
      </c>
      <c r="S5331">
        <v>0</v>
      </c>
      <c r="T5331">
        <v>1</v>
      </c>
      <c r="U5331">
        <v>0</v>
      </c>
      <c r="V5331">
        <v>0</v>
      </c>
      <c r="W5331">
        <v>0</v>
      </c>
      <c r="X5331">
        <v>24.601068659174405</v>
      </c>
      <c r="Y5331">
        <v>0</v>
      </c>
      <c r="Z5331">
        <v>0</v>
      </c>
      <c r="AA5331">
        <v>0</v>
      </c>
      <c r="AB5331">
        <v>0.52637692327531671</v>
      </c>
      <c r="AC5331">
        <v>0</v>
      </c>
      <c r="AD5331">
        <v>0</v>
      </c>
      <c r="AE5331">
        <v>25.127445582449724</v>
      </c>
    </row>
    <row r="5332" spans="1:31" x14ac:dyDescent="0.25">
      <c r="A5332">
        <v>2073500</v>
      </c>
      <c r="B5332">
        <v>1</v>
      </c>
      <c r="C5332" t="s">
        <v>80</v>
      </c>
      <c r="D5332" t="s">
        <v>97</v>
      </c>
      <c r="E5332" t="s">
        <v>131</v>
      </c>
      <c r="F5332" t="s">
        <v>8777</v>
      </c>
      <c r="G5332" t="s">
        <v>133</v>
      </c>
      <c r="H5332" t="s">
        <v>134</v>
      </c>
      <c r="I5332" t="s">
        <v>135</v>
      </c>
      <c r="J5332" t="s">
        <v>136</v>
      </c>
      <c r="K5332" t="s">
        <v>137</v>
      </c>
      <c r="L5332" t="s">
        <v>15395</v>
      </c>
      <c r="M5332" t="s">
        <v>14647</v>
      </c>
      <c r="N5332">
        <v>1.342777777</v>
      </c>
      <c r="O5332">
        <v>3</v>
      </c>
      <c r="P5332">
        <v>345</v>
      </c>
      <c r="Q5332">
        <v>4</v>
      </c>
      <c r="R5332">
        <v>53</v>
      </c>
      <c r="S5332">
        <v>12</v>
      </c>
      <c r="T5332">
        <v>38</v>
      </c>
      <c r="U5332">
        <v>0</v>
      </c>
      <c r="V5332">
        <v>0</v>
      </c>
      <c r="W5332">
        <v>216.51037318108979</v>
      </c>
      <c r="X5332">
        <v>150.05493140575319</v>
      </c>
      <c r="Y5332">
        <v>409.17496421502426</v>
      </c>
      <c r="Z5332">
        <v>22.645558209029854</v>
      </c>
      <c r="AA5332">
        <v>342.49161193268566</v>
      </c>
      <c r="AB5332">
        <v>104.94107257192142</v>
      </c>
      <c r="AC5332">
        <v>0</v>
      </c>
      <c r="AD5332">
        <v>0</v>
      </c>
      <c r="AE5332">
        <v>1245.8185115155043</v>
      </c>
    </row>
    <row r="5333" spans="1:31" x14ac:dyDescent="0.25">
      <c r="A5333">
        <v>2084171</v>
      </c>
      <c r="B5333">
        <v>1</v>
      </c>
      <c r="C5333" t="s">
        <v>80</v>
      </c>
      <c r="D5333" t="s">
        <v>106</v>
      </c>
      <c r="E5333" t="s">
        <v>146</v>
      </c>
      <c r="F5333" t="s">
        <v>9833</v>
      </c>
      <c r="G5333" t="s">
        <v>133</v>
      </c>
      <c r="H5333" t="s">
        <v>134</v>
      </c>
      <c r="I5333" t="s">
        <v>135</v>
      </c>
      <c r="J5333" t="s">
        <v>136</v>
      </c>
      <c r="K5333" t="s">
        <v>137</v>
      </c>
      <c r="L5333" t="s">
        <v>15396</v>
      </c>
      <c r="M5333" t="s">
        <v>15397</v>
      </c>
      <c r="N5333">
        <v>0.16666666599999999</v>
      </c>
      <c r="O5333">
        <v>7</v>
      </c>
      <c r="P5333">
        <v>1364</v>
      </c>
      <c r="Q5333">
        <v>56</v>
      </c>
      <c r="R5333">
        <v>217</v>
      </c>
      <c r="S5333">
        <v>19</v>
      </c>
      <c r="T5333">
        <v>227</v>
      </c>
      <c r="U5333">
        <v>0</v>
      </c>
      <c r="V5333">
        <v>0</v>
      </c>
      <c r="W5333">
        <v>0.36969863935999997</v>
      </c>
      <c r="X5333">
        <v>40.815968176864111</v>
      </c>
      <c r="Y5333">
        <v>21.511542309578001</v>
      </c>
      <c r="Z5333">
        <v>63.245331650738969</v>
      </c>
      <c r="AA5333">
        <v>10.565373169285667</v>
      </c>
      <c r="AB5333">
        <v>25.491588499880645</v>
      </c>
      <c r="AC5333">
        <v>0</v>
      </c>
      <c r="AD5333">
        <v>0</v>
      </c>
      <c r="AE5333">
        <v>161.99950244570738</v>
      </c>
    </row>
    <row r="5334" spans="1:31" x14ac:dyDescent="0.25">
      <c r="A5334">
        <v>2073245</v>
      </c>
      <c r="B5334">
        <v>1</v>
      </c>
      <c r="C5334" t="s">
        <v>80</v>
      </c>
      <c r="D5334" t="s">
        <v>82</v>
      </c>
      <c r="E5334" t="s">
        <v>177</v>
      </c>
      <c r="F5334" t="s">
        <v>15398</v>
      </c>
      <c r="G5334" t="s">
        <v>183</v>
      </c>
      <c r="H5334" t="s">
        <v>143</v>
      </c>
      <c r="I5334" t="s">
        <v>135</v>
      </c>
      <c r="J5334" t="s">
        <v>136</v>
      </c>
      <c r="K5334" t="s">
        <v>137</v>
      </c>
      <c r="L5334" t="s">
        <v>15399</v>
      </c>
      <c r="M5334" t="s">
        <v>15400</v>
      </c>
      <c r="N5334">
        <v>4.0711111109999996</v>
      </c>
      <c r="O5334">
        <v>0</v>
      </c>
      <c r="P5334">
        <v>2</v>
      </c>
      <c r="Q5334">
        <v>0</v>
      </c>
      <c r="R5334">
        <v>0</v>
      </c>
      <c r="S5334">
        <v>0</v>
      </c>
      <c r="T5334">
        <v>0</v>
      </c>
      <c r="U5334">
        <v>0</v>
      </c>
      <c r="V5334">
        <v>0</v>
      </c>
      <c r="W5334">
        <v>0</v>
      </c>
      <c r="X5334">
        <v>1.8672964631613429</v>
      </c>
      <c r="Y5334">
        <v>0</v>
      </c>
      <c r="Z5334">
        <v>0</v>
      </c>
      <c r="AA5334">
        <v>0</v>
      </c>
      <c r="AB5334">
        <v>0</v>
      </c>
      <c r="AC5334">
        <v>0</v>
      </c>
      <c r="AD5334">
        <v>0</v>
      </c>
      <c r="AE5334">
        <v>1.8672964631613429</v>
      </c>
    </row>
    <row r="5335" spans="1:31" x14ac:dyDescent="0.25">
      <c r="A5335">
        <v>2073506</v>
      </c>
      <c r="B5335">
        <v>1</v>
      </c>
      <c r="C5335" t="s">
        <v>80</v>
      </c>
      <c r="D5335" t="s">
        <v>111</v>
      </c>
      <c r="E5335" t="s">
        <v>169</v>
      </c>
      <c r="F5335" t="s">
        <v>15401</v>
      </c>
      <c r="G5335" t="s">
        <v>1338</v>
      </c>
      <c r="H5335" t="s">
        <v>134</v>
      </c>
      <c r="I5335" t="s">
        <v>135</v>
      </c>
      <c r="J5335" t="s">
        <v>136</v>
      </c>
      <c r="K5335" t="s">
        <v>137</v>
      </c>
      <c r="L5335" t="s">
        <v>15402</v>
      </c>
      <c r="M5335" t="s">
        <v>15403</v>
      </c>
      <c r="N5335">
        <v>0.56694444399999999</v>
      </c>
      <c r="O5335">
        <v>0</v>
      </c>
      <c r="P5335">
        <v>63</v>
      </c>
      <c r="Q5335">
        <v>0</v>
      </c>
      <c r="R5335">
        <v>22</v>
      </c>
      <c r="S5335">
        <v>0</v>
      </c>
      <c r="T5335">
        <v>25</v>
      </c>
      <c r="U5335">
        <v>0</v>
      </c>
      <c r="V5335">
        <v>0</v>
      </c>
      <c r="W5335">
        <v>0</v>
      </c>
      <c r="X5335">
        <v>9.8030318601136877</v>
      </c>
      <c r="Y5335">
        <v>0</v>
      </c>
      <c r="Z5335">
        <v>5.0675044014199058</v>
      </c>
      <c r="AA5335">
        <v>0</v>
      </c>
      <c r="AB5335">
        <v>56.490008879810865</v>
      </c>
      <c r="AC5335">
        <v>0</v>
      </c>
      <c r="AD5335">
        <v>0</v>
      </c>
      <c r="AE5335">
        <v>71.36054514134446</v>
      </c>
    </row>
    <row r="5336" spans="1:31" x14ac:dyDescent="0.25">
      <c r="A5336">
        <v>2073222</v>
      </c>
      <c r="B5336">
        <v>1</v>
      </c>
      <c r="C5336" t="s">
        <v>80</v>
      </c>
      <c r="D5336" t="s">
        <v>88</v>
      </c>
      <c r="E5336" t="s">
        <v>158</v>
      </c>
      <c r="F5336" t="s">
        <v>15404</v>
      </c>
      <c r="G5336" t="s">
        <v>160</v>
      </c>
      <c r="H5336" t="s">
        <v>143</v>
      </c>
      <c r="I5336" t="s">
        <v>135</v>
      </c>
      <c r="J5336" t="s">
        <v>136</v>
      </c>
      <c r="K5336" t="s">
        <v>137</v>
      </c>
      <c r="L5336" t="s">
        <v>15405</v>
      </c>
      <c r="M5336" t="s">
        <v>15406</v>
      </c>
      <c r="N5336">
        <v>4.2988888879999996</v>
      </c>
      <c r="O5336">
        <v>0</v>
      </c>
      <c r="P5336">
        <v>116</v>
      </c>
      <c r="Q5336">
        <v>0</v>
      </c>
      <c r="R5336">
        <v>0</v>
      </c>
      <c r="S5336">
        <v>0</v>
      </c>
      <c r="T5336">
        <v>9</v>
      </c>
      <c r="U5336">
        <v>0</v>
      </c>
      <c r="V5336">
        <v>0</v>
      </c>
      <c r="W5336">
        <v>0</v>
      </c>
      <c r="X5336">
        <v>111.17065446573352</v>
      </c>
      <c r="Y5336">
        <v>0</v>
      </c>
      <c r="Z5336">
        <v>0</v>
      </c>
      <c r="AA5336">
        <v>0</v>
      </c>
      <c r="AB5336">
        <v>2.55818362467621</v>
      </c>
      <c r="AC5336">
        <v>0</v>
      </c>
      <c r="AD5336">
        <v>0</v>
      </c>
      <c r="AE5336">
        <v>113.72883809040972</v>
      </c>
    </row>
    <row r="5337" spans="1:31" x14ac:dyDescent="0.25">
      <c r="A5337">
        <v>2073368</v>
      </c>
      <c r="B5337">
        <v>1</v>
      </c>
      <c r="C5337" t="s">
        <v>80</v>
      </c>
      <c r="D5337" t="s">
        <v>90</v>
      </c>
      <c r="E5337" t="s">
        <v>177</v>
      </c>
      <c r="F5337" t="s">
        <v>15407</v>
      </c>
      <c r="G5337" t="s">
        <v>196</v>
      </c>
      <c r="H5337" t="s">
        <v>143</v>
      </c>
      <c r="I5337" t="s">
        <v>135</v>
      </c>
      <c r="J5337" t="s">
        <v>136</v>
      </c>
      <c r="K5337" t="s">
        <v>137</v>
      </c>
      <c r="L5337" t="s">
        <v>15408</v>
      </c>
      <c r="M5337" t="s">
        <v>15409</v>
      </c>
      <c r="N5337">
        <v>3.801666666</v>
      </c>
      <c r="O5337">
        <v>0</v>
      </c>
      <c r="P5337">
        <v>5</v>
      </c>
      <c r="Q5337">
        <v>0</v>
      </c>
      <c r="R5337">
        <v>0</v>
      </c>
      <c r="S5337">
        <v>0</v>
      </c>
      <c r="T5337">
        <v>1</v>
      </c>
      <c r="U5337">
        <v>0</v>
      </c>
      <c r="V5337">
        <v>0</v>
      </c>
      <c r="W5337">
        <v>0</v>
      </c>
      <c r="X5337">
        <v>4.8584214286798497</v>
      </c>
      <c r="Y5337">
        <v>0</v>
      </c>
      <c r="Z5337">
        <v>0</v>
      </c>
      <c r="AA5337">
        <v>0</v>
      </c>
      <c r="AB5337">
        <v>9.7058343493220427</v>
      </c>
      <c r="AC5337">
        <v>0</v>
      </c>
      <c r="AD5337">
        <v>0</v>
      </c>
      <c r="AE5337">
        <v>14.564255778001893</v>
      </c>
    </row>
    <row r="5338" spans="1:31" x14ac:dyDescent="0.25">
      <c r="A5338">
        <v>2073291</v>
      </c>
      <c r="B5338">
        <v>1</v>
      </c>
      <c r="C5338" t="s">
        <v>81</v>
      </c>
      <c r="D5338" t="s">
        <v>128</v>
      </c>
      <c r="E5338" t="s">
        <v>140</v>
      </c>
      <c r="F5338" t="s">
        <v>15410</v>
      </c>
      <c r="G5338" t="s">
        <v>142</v>
      </c>
      <c r="H5338" t="s">
        <v>143</v>
      </c>
      <c r="I5338" t="s">
        <v>135</v>
      </c>
      <c r="J5338" t="s">
        <v>136</v>
      </c>
      <c r="K5338" t="s">
        <v>137</v>
      </c>
      <c r="L5338" t="s">
        <v>15411</v>
      </c>
      <c r="M5338" t="s">
        <v>15412</v>
      </c>
      <c r="N5338">
        <v>2.9558333330000002</v>
      </c>
      <c r="O5338">
        <v>0</v>
      </c>
      <c r="P5338">
        <v>84</v>
      </c>
      <c r="Q5338">
        <v>0</v>
      </c>
      <c r="R5338">
        <v>0</v>
      </c>
      <c r="S5338">
        <v>0</v>
      </c>
      <c r="T5338">
        <v>10</v>
      </c>
      <c r="U5338">
        <v>0</v>
      </c>
      <c r="V5338">
        <v>0</v>
      </c>
      <c r="W5338">
        <v>0</v>
      </c>
      <c r="X5338">
        <v>34.135489665908771</v>
      </c>
      <c r="Y5338">
        <v>0</v>
      </c>
      <c r="Z5338">
        <v>0</v>
      </c>
      <c r="AA5338">
        <v>0</v>
      </c>
      <c r="AB5338">
        <v>1.8061165263318255</v>
      </c>
      <c r="AC5338">
        <v>0</v>
      </c>
      <c r="AD5338">
        <v>0</v>
      </c>
      <c r="AE5338">
        <v>35.941606192240599</v>
      </c>
    </row>
    <row r="5339" spans="1:31" x14ac:dyDescent="0.25">
      <c r="A5339">
        <v>2073337</v>
      </c>
      <c r="B5339">
        <v>1</v>
      </c>
      <c r="C5339" t="s">
        <v>80</v>
      </c>
      <c r="D5339" t="s">
        <v>83</v>
      </c>
      <c r="E5339" t="s">
        <v>158</v>
      </c>
      <c r="F5339" t="s">
        <v>15413</v>
      </c>
      <c r="G5339" t="s">
        <v>324</v>
      </c>
      <c r="H5339" t="s">
        <v>143</v>
      </c>
      <c r="I5339" t="s">
        <v>135</v>
      </c>
      <c r="J5339" t="s">
        <v>136</v>
      </c>
      <c r="K5339" t="s">
        <v>137</v>
      </c>
      <c r="L5339" t="s">
        <v>15414</v>
      </c>
      <c r="M5339" t="s">
        <v>15415</v>
      </c>
      <c r="N5339">
        <v>3.1355555549999998</v>
      </c>
      <c r="O5339">
        <v>0</v>
      </c>
      <c r="P5339">
        <v>90</v>
      </c>
      <c r="Q5339">
        <v>0</v>
      </c>
      <c r="R5339">
        <v>0</v>
      </c>
      <c r="S5339">
        <v>0</v>
      </c>
      <c r="T5339">
        <v>2</v>
      </c>
      <c r="U5339">
        <v>0</v>
      </c>
      <c r="V5339">
        <v>0</v>
      </c>
      <c r="W5339">
        <v>0</v>
      </c>
      <c r="X5339">
        <v>45.9487461150255</v>
      </c>
      <c r="Y5339">
        <v>0</v>
      </c>
      <c r="Z5339">
        <v>0</v>
      </c>
      <c r="AA5339">
        <v>0</v>
      </c>
      <c r="AB5339">
        <v>0.38519426563696002</v>
      </c>
      <c r="AC5339">
        <v>0</v>
      </c>
      <c r="AD5339">
        <v>0</v>
      </c>
      <c r="AE5339">
        <v>46.333940380662462</v>
      </c>
    </row>
    <row r="5340" spans="1:31" x14ac:dyDescent="0.25">
      <c r="A5340">
        <v>2073437</v>
      </c>
      <c r="B5340">
        <v>1</v>
      </c>
      <c r="C5340" t="s">
        <v>80</v>
      </c>
      <c r="D5340" t="s">
        <v>99</v>
      </c>
      <c r="E5340" t="s">
        <v>158</v>
      </c>
      <c r="F5340" t="s">
        <v>2759</v>
      </c>
      <c r="G5340" t="s">
        <v>385</v>
      </c>
      <c r="H5340" t="s">
        <v>143</v>
      </c>
      <c r="I5340" t="s">
        <v>135</v>
      </c>
      <c r="J5340" t="s">
        <v>136</v>
      </c>
      <c r="K5340" t="s">
        <v>137</v>
      </c>
      <c r="L5340" t="s">
        <v>15416</v>
      </c>
      <c r="M5340" t="s">
        <v>15417</v>
      </c>
      <c r="N5340">
        <v>3.2069444439999999</v>
      </c>
      <c r="O5340">
        <v>0</v>
      </c>
      <c r="P5340">
        <v>86</v>
      </c>
      <c r="Q5340">
        <v>0</v>
      </c>
      <c r="R5340">
        <v>0</v>
      </c>
      <c r="S5340">
        <v>0</v>
      </c>
      <c r="T5340">
        <v>1</v>
      </c>
      <c r="U5340">
        <v>0</v>
      </c>
      <c r="V5340">
        <v>0</v>
      </c>
      <c r="W5340">
        <v>0</v>
      </c>
      <c r="X5340">
        <v>66.089033915923309</v>
      </c>
      <c r="Y5340">
        <v>0</v>
      </c>
      <c r="Z5340">
        <v>0</v>
      </c>
      <c r="AA5340">
        <v>0</v>
      </c>
      <c r="AB5340">
        <v>1.2193924912361109E-3</v>
      </c>
      <c r="AC5340">
        <v>0</v>
      </c>
      <c r="AD5340">
        <v>0</v>
      </c>
      <c r="AE5340">
        <v>66.090253308414546</v>
      </c>
    </row>
    <row r="5341" spans="1:31" x14ac:dyDescent="0.25">
      <c r="A5341">
        <v>2073314</v>
      </c>
      <c r="B5341">
        <v>1</v>
      </c>
      <c r="C5341" t="s">
        <v>80</v>
      </c>
      <c r="D5341" t="s">
        <v>97</v>
      </c>
      <c r="E5341" t="s">
        <v>169</v>
      </c>
      <c r="F5341" t="s">
        <v>15418</v>
      </c>
      <c r="G5341" t="s">
        <v>171</v>
      </c>
      <c r="H5341" t="s">
        <v>134</v>
      </c>
      <c r="I5341" t="s">
        <v>135</v>
      </c>
      <c r="J5341" t="s">
        <v>136</v>
      </c>
      <c r="K5341" t="s">
        <v>137</v>
      </c>
      <c r="L5341" t="s">
        <v>15419</v>
      </c>
      <c r="M5341" t="s">
        <v>15420</v>
      </c>
      <c r="N5341">
        <v>9.8913888879999998</v>
      </c>
      <c r="O5341">
        <v>0</v>
      </c>
      <c r="P5341">
        <v>100</v>
      </c>
      <c r="Q5341">
        <v>0</v>
      </c>
      <c r="R5341">
        <v>9</v>
      </c>
      <c r="S5341">
        <v>0</v>
      </c>
      <c r="T5341">
        <v>10</v>
      </c>
      <c r="U5341">
        <v>0</v>
      </c>
      <c r="V5341">
        <v>0</v>
      </c>
      <c r="W5341">
        <v>0</v>
      </c>
      <c r="X5341">
        <v>243.44239047590239</v>
      </c>
      <c r="Y5341">
        <v>0</v>
      </c>
      <c r="Z5341">
        <v>19.722903144340503</v>
      </c>
      <c r="AA5341">
        <v>0</v>
      </c>
      <c r="AB5341">
        <v>29.393928351788844</v>
      </c>
      <c r="AC5341">
        <v>0</v>
      </c>
      <c r="AD5341">
        <v>0</v>
      </c>
      <c r="AE5341">
        <v>292.55922197203176</v>
      </c>
    </row>
    <row r="5342" spans="1:31" x14ac:dyDescent="0.25">
      <c r="A5342">
        <v>2101509</v>
      </c>
      <c r="B5342">
        <v>1</v>
      </c>
      <c r="C5342" t="s">
        <v>80</v>
      </c>
      <c r="D5342" t="s">
        <v>96</v>
      </c>
      <c r="E5342" t="s">
        <v>146</v>
      </c>
      <c r="F5342" t="s">
        <v>15421</v>
      </c>
      <c r="G5342" t="s">
        <v>133</v>
      </c>
      <c r="H5342" t="s">
        <v>134</v>
      </c>
      <c r="I5342" t="s">
        <v>135</v>
      </c>
      <c r="J5342" t="s">
        <v>136</v>
      </c>
      <c r="K5342" t="s">
        <v>137</v>
      </c>
      <c r="L5342" t="s">
        <v>15422</v>
      </c>
      <c r="M5342" t="s">
        <v>15423</v>
      </c>
      <c r="N5342">
        <v>6.6666665999999999E-2</v>
      </c>
      <c r="O5342">
        <v>6</v>
      </c>
      <c r="P5342">
        <v>52</v>
      </c>
      <c r="Q5342">
        <v>0</v>
      </c>
      <c r="R5342">
        <v>0</v>
      </c>
      <c r="S5342">
        <v>11</v>
      </c>
      <c r="T5342">
        <v>1</v>
      </c>
      <c r="U5342">
        <v>0</v>
      </c>
      <c r="V5342">
        <v>0</v>
      </c>
      <c r="W5342">
        <v>3.4520975805053329</v>
      </c>
      <c r="X5342">
        <v>0.63722829389466662</v>
      </c>
      <c r="Y5342">
        <v>0</v>
      </c>
      <c r="Z5342">
        <v>0</v>
      </c>
      <c r="AA5342">
        <v>3.3187346156342006</v>
      </c>
      <c r="AB5342">
        <v>4.1114503920000002E-3</v>
      </c>
      <c r="AC5342">
        <v>0</v>
      </c>
      <c r="AD5342">
        <v>0</v>
      </c>
      <c r="AE5342">
        <v>7.4121719404261999</v>
      </c>
    </row>
    <row r="5343" spans="1:31" x14ac:dyDescent="0.25">
      <c r="A5343">
        <v>2083616</v>
      </c>
      <c r="B5343">
        <v>1</v>
      </c>
      <c r="C5343" t="s">
        <v>80</v>
      </c>
      <c r="D5343" t="s">
        <v>90</v>
      </c>
      <c r="E5343" t="s">
        <v>177</v>
      </c>
      <c r="F5343" t="s">
        <v>15424</v>
      </c>
      <c r="G5343" t="s">
        <v>183</v>
      </c>
      <c r="H5343" t="s">
        <v>143</v>
      </c>
      <c r="I5343" t="s">
        <v>135</v>
      </c>
      <c r="J5343" t="s">
        <v>136</v>
      </c>
      <c r="K5343" t="s">
        <v>137</v>
      </c>
      <c r="L5343" t="s">
        <v>15425</v>
      </c>
      <c r="M5343" t="s">
        <v>15426</v>
      </c>
      <c r="N5343">
        <v>6.346666666</v>
      </c>
      <c r="O5343">
        <v>0</v>
      </c>
      <c r="P5343">
        <v>0</v>
      </c>
      <c r="Q5343">
        <v>0</v>
      </c>
      <c r="R5343">
        <v>0</v>
      </c>
      <c r="S5343">
        <v>0</v>
      </c>
      <c r="T5343">
        <v>1</v>
      </c>
      <c r="U5343">
        <v>0</v>
      </c>
      <c r="V5343">
        <v>1</v>
      </c>
      <c r="W5343">
        <v>0</v>
      </c>
      <c r="X5343">
        <v>0</v>
      </c>
      <c r="Y5343">
        <v>0</v>
      </c>
      <c r="Z5343">
        <v>0</v>
      </c>
      <c r="AA5343">
        <v>0</v>
      </c>
      <c r="AB5343">
        <v>2.5644718413945005</v>
      </c>
      <c r="AC5343">
        <v>0</v>
      </c>
      <c r="AD5343">
        <v>2.0776608499898583</v>
      </c>
      <c r="AE5343">
        <v>4.6421326913843588</v>
      </c>
    </row>
    <row r="5344" spans="1:31" x14ac:dyDescent="0.25">
      <c r="A5344">
        <v>2083808</v>
      </c>
      <c r="B5344">
        <v>1</v>
      </c>
      <c r="C5344" t="s">
        <v>81</v>
      </c>
      <c r="D5344" t="s">
        <v>127</v>
      </c>
      <c r="E5344" t="s">
        <v>295</v>
      </c>
      <c r="F5344" t="s">
        <v>15427</v>
      </c>
      <c r="G5344" t="s">
        <v>133</v>
      </c>
      <c r="H5344" t="s">
        <v>134</v>
      </c>
      <c r="I5344" t="s">
        <v>135</v>
      </c>
      <c r="J5344" t="s">
        <v>136</v>
      </c>
      <c r="K5344" t="s">
        <v>137</v>
      </c>
      <c r="L5344" t="s">
        <v>15428</v>
      </c>
      <c r="M5344" t="s">
        <v>15429</v>
      </c>
      <c r="N5344">
        <v>0.185</v>
      </c>
      <c r="O5344">
        <v>6</v>
      </c>
      <c r="P5344">
        <v>4033</v>
      </c>
      <c r="Q5344">
        <v>506</v>
      </c>
      <c r="R5344">
        <v>338</v>
      </c>
      <c r="S5344">
        <v>60</v>
      </c>
      <c r="T5344">
        <v>446</v>
      </c>
      <c r="U5344">
        <v>14</v>
      </c>
      <c r="V5344">
        <v>2</v>
      </c>
      <c r="W5344">
        <v>0.64274520391120005</v>
      </c>
      <c r="X5344">
        <v>159.07111998596002</v>
      </c>
      <c r="Y5344">
        <v>81.966771717724725</v>
      </c>
      <c r="Z5344">
        <v>59.53962686848115</v>
      </c>
      <c r="AA5344">
        <v>65.426649914825333</v>
      </c>
      <c r="AB5344">
        <v>43.799892031161797</v>
      </c>
      <c r="AC5344">
        <v>103.12527888805234</v>
      </c>
      <c r="AD5344">
        <v>0.50294075602422006</v>
      </c>
      <c r="AE5344">
        <v>514.07502536614084</v>
      </c>
    </row>
    <row r="5345" spans="1:31" x14ac:dyDescent="0.25">
      <c r="A5345">
        <v>2084168</v>
      </c>
      <c r="B5345">
        <v>1</v>
      </c>
      <c r="C5345" t="s">
        <v>80</v>
      </c>
      <c r="D5345" t="s">
        <v>97</v>
      </c>
      <c r="E5345" t="s">
        <v>177</v>
      </c>
      <c r="F5345" t="s">
        <v>15430</v>
      </c>
      <c r="G5345" t="s">
        <v>179</v>
      </c>
      <c r="H5345" t="s">
        <v>143</v>
      </c>
      <c r="I5345" t="s">
        <v>135</v>
      </c>
      <c r="J5345" t="s">
        <v>136</v>
      </c>
      <c r="K5345" t="s">
        <v>137</v>
      </c>
      <c r="L5345" t="s">
        <v>15431</v>
      </c>
      <c r="M5345" t="s">
        <v>15432</v>
      </c>
      <c r="N5345">
        <v>16.014166666000001</v>
      </c>
      <c r="O5345">
        <v>0</v>
      </c>
      <c r="P5345">
        <v>5</v>
      </c>
      <c r="Q5345">
        <v>0</v>
      </c>
      <c r="R5345">
        <v>0</v>
      </c>
      <c r="S5345">
        <v>0</v>
      </c>
      <c r="T5345">
        <v>0</v>
      </c>
      <c r="U5345">
        <v>0</v>
      </c>
      <c r="V5345">
        <v>0</v>
      </c>
      <c r="W5345">
        <v>0</v>
      </c>
      <c r="X5345">
        <v>18.358816817055914</v>
      </c>
      <c r="Y5345">
        <v>0</v>
      </c>
      <c r="Z5345">
        <v>0</v>
      </c>
      <c r="AA5345">
        <v>0</v>
      </c>
      <c r="AB5345">
        <v>0</v>
      </c>
      <c r="AC5345">
        <v>0</v>
      </c>
      <c r="AD5345">
        <v>0</v>
      </c>
      <c r="AE5345">
        <v>18.358816817055914</v>
      </c>
    </row>
    <row r="5346" spans="1:31" x14ac:dyDescent="0.25">
      <c r="A5346">
        <v>2083647</v>
      </c>
      <c r="B5346">
        <v>1</v>
      </c>
      <c r="C5346" t="s">
        <v>81</v>
      </c>
      <c r="D5346" t="s">
        <v>118</v>
      </c>
      <c r="E5346" t="s">
        <v>169</v>
      </c>
      <c r="F5346" t="s">
        <v>6679</v>
      </c>
      <c r="G5346" t="s">
        <v>133</v>
      </c>
      <c r="H5346" t="s">
        <v>134</v>
      </c>
      <c r="I5346" t="s">
        <v>259</v>
      </c>
      <c r="J5346" t="s">
        <v>136</v>
      </c>
      <c r="K5346" t="s">
        <v>137</v>
      </c>
      <c r="L5346" t="s">
        <v>15433</v>
      </c>
      <c r="M5346" t="s">
        <v>15434</v>
      </c>
      <c r="N5346">
        <v>1.6666666E-2</v>
      </c>
      <c r="O5346">
        <v>2</v>
      </c>
      <c r="P5346">
        <v>228</v>
      </c>
      <c r="Q5346">
        <v>73</v>
      </c>
      <c r="R5346">
        <v>93</v>
      </c>
      <c r="S5346">
        <v>3</v>
      </c>
      <c r="T5346">
        <v>16</v>
      </c>
      <c r="U5346">
        <v>1</v>
      </c>
      <c r="V5346">
        <v>0</v>
      </c>
      <c r="W5346">
        <v>1.9067641137999998E-3</v>
      </c>
      <c r="X5346">
        <v>0.76961526045431672</v>
      </c>
      <c r="Y5346">
        <v>3.8910796958194007</v>
      </c>
      <c r="Z5346">
        <v>2.8053468267883344</v>
      </c>
      <c r="AA5346">
        <v>5.1717051663999994E-2</v>
      </c>
      <c r="AB5346">
        <v>9.0481736519166675E-2</v>
      </c>
      <c r="AC5346">
        <v>0.28136582004205002</v>
      </c>
      <c r="AD5346">
        <v>0</v>
      </c>
      <c r="AE5346">
        <v>7.8915131554010687</v>
      </c>
    </row>
    <row r="5347" spans="1:31" x14ac:dyDescent="0.25">
      <c r="A5347">
        <v>2072999</v>
      </c>
      <c r="B5347">
        <v>1</v>
      </c>
      <c r="C5347" t="s">
        <v>80</v>
      </c>
      <c r="D5347" t="s">
        <v>99</v>
      </c>
      <c r="E5347" t="s">
        <v>169</v>
      </c>
      <c r="F5347" t="s">
        <v>15435</v>
      </c>
      <c r="G5347" t="s">
        <v>171</v>
      </c>
      <c r="H5347" t="s">
        <v>134</v>
      </c>
      <c r="I5347" t="s">
        <v>135</v>
      </c>
      <c r="J5347" t="s">
        <v>136</v>
      </c>
      <c r="K5347" t="s">
        <v>137</v>
      </c>
      <c r="L5347" t="s">
        <v>15436</v>
      </c>
      <c r="M5347" t="s">
        <v>15437</v>
      </c>
      <c r="N5347">
        <v>1.7208333330000001</v>
      </c>
      <c r="O5347">
        <v>0</v>
      </c>
      <c r="P5347">
        <v>325</v>
      </c>
      <c r="Q5347">
        <v>0</v>
      </c>
      <c r="R5347">
        <v>8</v>
      </c>
      <c r="S5347">
        <v>1</v>
      </c>
      <c r="T5347">
        <v>22</v>
      </c>
      <c r="U5347">
        <v>0</v>
      </c>
      <c r="V5347">
        <v>1</v>
      </c>
      <c r="W5347">
        <v>0</v>
      </c>
      <c r="X5347">
        <v>113.50249789581603</v>
      </c>
      <c r="Y5347">
        <v>0</v>
      </c>
      <c r="Z5347">
        <v>2.0400768038105541</v>
      </c>
      <c r="AA5347">
        <v>36.061317210480013</v>
      </c>
      <c r="AB5347">
        <v>32.952092686635183</v>
      </c>
      <c r="AC5347">
        <v>0</v>
      </c>
      <c r="AD5347">
        <v>0.25455017920540002</v>
      </c>
      <c r="AE5347">
        <v>184.81053477594719</v>
      </c>
    </row>
    <row r="5348" spans="1:31" x14ac:dyDescent="0.25">
      <c r="A5348">
        <v>2084237</v>
      </c>
      <c r="B5348">
        <v>1</v>
      </c>
      <c r="C5348" t="s">
        <v>80</v>
      </c>
      <c r="D5348" t="s">
        <v>106</v>
      </c>
      <c r="E5348" t="s">
        <v>140</v>
      </c>
      <c r="F5348" t="s">
        <v>15438</v>
      </c>
      <c r="G5348" t="s">
        <v>160</v>
      </c>
      <c r="H5348" t="s">
        <v>143</v>
      </c>
      <c r="I5348" t="s">
        <v>135</v>
      </c>
      <c r="J5348" t="s">
        <v>136</v>
      </c>
      <c r="K5348" t="s">
        <v>137</v>
      </c>
      <c r="L5348" t="s">
        <v>15439</v>
      </c>
      <c r="M5348" t="s">
        <v>15440</v>
      </c>
      <c r="N5348">
        <v>5.2208333329999999</v>
      </c>
      <c r="O5348">
        <v>0</v>
      </c>
      <c r="P5348">
        <v>0</v>
      </c>
      <c r="Q5348">
        <v>0</v>
      </c>
      <c r="R5348">
        <v>5</v>
      </c>
      <c r="S5348">
        <v>0</v>
      </c>
      <c r="T5348">
        <v>1</v>
      </c>
      <c r="U5348">
        <v>0</v>
      </c>
      <c r="V5348">
        <v>0</v>
      </c>
      <c r="W5348">
        <v>0</v>
      </c>
      <c r="X5348">
        <v>0</v>
      </c>
      <c r="Y5348">
        <v>0</v>
      </c>
      <c r="Z5348">
        <v>48.342667492176552</v>
      </c>
      <c r="AA5348">
        <v>0</v>
      </c>
      <c r="AB5348">
        <v>4.2274419607339215</v>
      </c>
      <c r="AC5348">
        <v>0</v>
      </c>
      <c r="AD5348">
        <v>0</v>
      </c>
      <c r="AE5348">
        <v>52.570109452910472</v>
      </c>
    </row>
    <row r="5349" spans="1:31" x14ac:dyDescent="0.25">
      <c r="A5349">
        <v>2083931</v>
      </c>
      <c r="B5349">
        <v>1</v>
      </c>
      <c r="C5349" t="s">
        <v>80</v>
      </c>
      <c r="D5349" t="s">
        <v>103</v>
      </c>
      <c r="E5349" t="s">
        <v>295</v>
      </c>
      <c r="F5349" t="s">
        <v>15441</v>
      </c>
      <c r="G5349" t="s">
        <v>133</v>
      </c>
      <c r="H5349" t="s">
        <v>134</v>
      </c>
      <c r="I5349" t="s">
        <v>135</v>
      </c>
      <c r="J5349" t="s">
        <v>136</v>
      </c>
      <c r="K5349" t="s">
        <v>137</v>
      </c>
      <c r="L5349" t="s">
        <v>15442</v>
      </c>
      <c r="M5349" t="s">
        <v>15443</v>
      </c>
      <c r="N5349">
        <v>0.26352777700000002</v>
      </c>
      <c r="O5349">
        <v>1</v>
      </c>
      <c r="P5349">
        <v>305</v>
      </c>
      <c r="Q5349">
        <v>6</v>
      </c>
      <c r="R5349">
        <v>101</v>
      </c>
      <c r="S5349">
        <v>44</v>
      </c>
      <c r="T5349">
        <v>82</v>
      </c>
      <c r="U5349">
        <v>43</v>
      </c>
      <c r="V5349">
        <v>1</v>
      </c>
      <c r="W5349">
        <v>0.22484095401818666</v>
      </c>
      <c r="X5349">
        <v>25.799058980197792</v>
      </c>
      <c r="Y5349">
        <v>15.325596495717413</v>
      </c>
      <c r="Z5349">
        <v>39.180251115010755</v>
      </c>
      <c r="AA5349">
        <v>173.15900660954281</v>
      </c>
      <c r="AB5349">
        <v>37.771221185668892</v>
      </c>
      <c r="AC5349">
        <v>3775.0725393715993</v>
      </c>
      <c r="AD5349">
        <v>23.856007971018062</v>
      </c>
      <c r="AE5349">
        <v>4090.3885226827733</v>
      </c>
    </row>
    <row r="5350" spans="1:31" x14ac:dyDescent="0.25">
      <c r="A5350">
        <v>2084260</v>
      </c>
      <c r="B5350">
        <v>1</v>
      </c>
      <c r="C5350" t="s">
        <v>80</v>
      </c>
      <c r="D5350" t="s">
        <v>105</v>
      </c>
      <c r="E5350" t="s">
        <v>146</v>
      </c>
      <c r="F5350" t="s">
        <v>15444</v>
      </c>
      <c r="G5350" t="s">
        <v>133</v>
      </c>
      <c r="H5350" t="s">
        <v>134</v>
      </c>
      <c r="I5350" t="s">
        <v>135</v>
      </c>
      <c r="J5350" t="s">
        <v>136</v>
      </c>
      <c r="K5350" t="s">
        <v>137</v>
      </c>
      <c r="L5350" t="s">
        <v>15445</v>
      </c>
      <c r="M5350" t="s">
        <v>15446</v>
      </c>
      <c r="N5350">
        <v>0.34833333300000002</v>
      </c>
      <c r="O5350">
        <v>15</v>
      </c>
      <c r="P5350">
        <v>690</v>
      </c>
      <c r="Q5350">
        <v>22</v>
      </c>
      <c r="R5350">
        <v>44</v>
      </c>
      <c r="S5350">
        <v>39</v>
      </c>
      <c r="T5350">
        <v>99</v>
      </c>
      <c r="U5350">
        <v>12</v>
      </c>
      <c r="V5350">
        <v>0</v>
      </c>
      <c r="W5350">
        <v>3.0720352694533331</v>
      </c>
      <c r="X5350">
        <v>58.96171191838318</v>
      </c>
      <c r="Y5350">
        <v>17.402892664221387</v>
      </c>
      <c r="Z5350">
        <v>4.5353151947883648</v>
      </c>
      <c r="AA5350">
        <v>168.48794560293103</v>
      </c>
      <c r="AB5350">
        <v>19.328273502721515</v>
      </c>
      <c r="AC5350">
        <v>372.62630312997658</v>
      </c>
      <c r="AD5350">
        <v>0</v>
      </c>
      <c r="AE5350">
        <v>644.41447728247545</v>
      </c>
    </row>
    <row r="5351" spans="1:31" x14ac:dyDescent="0.25">
      <c r="A5351">
        <v>2083762</v>
      </c>
      <c r="B5351">
        <v>1</v>
      </c>
      <c r="C5351" t="s">
        <v>80</v>
      </c>
      <c r="D5351" t="s">
        <v>94</v>
      </c>
      <c r="E5351" t="s">
        <v>177</v>
      </c>
      <c r="F5351" t="s">
        <v>15447</v>
      </c>
      <c r="G5351" t="s">
        <v>183</v>
      </c>
      <c r="H5351" t="s">
        <v>143</v>
      </c>
      <c r="I5351" t="s">
        <v>135</v>
      </c>
      <c r="J5351" t="s">
        <v>136</v>
      </c>
      <c r="K5351" t="s">
        <v>137</v>
      </c>
      <c r="L5351" t="s">
        <v>15448</v>
      </c>
      <c r="M5351" t="s">
        <v>15449</v>
      </c>
      <c r="N5351">
        <v>3.543055555</v>
      </c>
      <c r="O5351">
        <v>0</v>
      </c>
      <c r="P5351">
        <v>1</v>
      </c>
      <c r="Q5351">
        <v>0</v>
      </c>
      <c r="R5351">
        <v>0</v>
      </c>
      <c r="S5351">
        <v>0</v>
      </c>
      <c r="T5351">
        <v>0</v>
      </c>
      <c r="U5351">
        <v>0</v>
      </c>
      <c r="V5351">
        <v>0</v>
      </c>
      <c r="W5351">
        <v>0</v>
      </c>
      <c r="X5351">
        <v>0.69497989057188003</v>
      </c>
      <c r="Y5351">
        <v>0</v>
      </c>
      <c r="Z5351">
        <v>0</v>
      </c>
      <c r="AA5351">
        <v>0</v>
      </c>
      <c r="AB5351">
        <v>0</v>
      </c>
      <c r="AC5351">
        <v>0</v>
      </c>
      <c r="AD5351">
        <v>0</v>
      </c>
      <c r="AE5351">
        <v>0.69497989057188003</v>
      </c>
    </row>
    <row r="5352" spans="1:31" x14ac:dyDescent="0.25">
      <c r="A5352">
        <v>2073168</v>
      </c>
      <c r="B5352">
        <v>1</v>
      </c>
      <c r="C5352" t="s">
        <v>81</v>
      </c>
      <c r="D5352" t="s">
        <v>125</v>
      </c>
      <c r="E5352" t="s">
        <v>146</v>
      </c>
      <c r="F5352" t="s">
        <v>15450</v>
      </c>
      <c r="G5352" t="s">
        <v>263</v>
      </c>
      <c r="H5352" t="s">
        <v>134</v>
      </c>
      <c r="I5352" t="s">
        <v>135</v>
      </c>
      <c r="J5352" t="s">
        <v>136</v>
      </c>
      <c r="K5352" t="s">
        <v>137</v>
      </c>
      <c r="L5352" t="s">
        <v>15451</v>
      </c>
      <c r="M5352" t="s">
        <v>15452</v>
      </c>
      <c r="N5352">
        <v>2.5238888880000001</v>
      </c>
      <c r="O5352">
        <v>2</v>
      </c>
      <c r="P5352">
        <v>1067</v>
      </c>
      <c r="Q5352">
        <v>207</v>
      </c>
      <c r="R5352">
        <v>144</v>
      </c>
      <c r="S5352">
        <v>9</v>
      </c>
      <c r="T5352">
        <v>88</v>
      </c>
      <c r="U5352">
        <v>5</v>
      </c>
      <c r="V5352">
        <v>0</v>
      </c>
      <c r="W5352">
        <v>3.7401403855441635</v>
      </c>
      <c r="X5352">
        <v>506.0148630062576</v>
      </c>
      <c r="Y5352">
        <v>423.89915455694762</v>
      </c>
      <c r="Z5352">
        <v>324.5949885550865</v>
      </c>
      <c r="AA5352">
        <v>69.011249853206095</v>
      </c>
      <c r="AB5352">
        <v>142.83513555512516</v>
      </c>
      <c r="AC5352">
        <v>1066.5234088470181</v>
      </c>
      <c r="AD5352">
        <v>0</v>
      </c>
      <c r="AE5352">
        <v>2536.6189407591851</v>
      </c>
    </row>
    <row r="5353" spans="1:31" x14ac:dyDescent="0.25">
      <c r="A5353">
        <v>2073068</v>
      </c>
      <c r="B5353">
        <v>1</v>
      </c>
      <c r="C5353" t="s">
        <v>80</v>
      </c>
      <c r="D5353" t="s">
        <v>106</v>
      </c>
      <c r="E5353" t="s">
        <v>158</v>
      </c>
      <c r="F5353" t="s">
        <v>15453</v>
      </c>
      <c r="G5353" t="s">
        <v>160</v>
      </c>
      <c r="H5353" t="s">
        <v>143</v>
      </c>
      <c r="I5353" t="s">
        <v>135</v>
      </c>
      <c r="J5353" t="s">
        <v>136</v>
      </c>
      <c r="K5353" t="s">
        <v>137</v>
      </c>
      <c r="L5353" t="s">
        <v>15454</v>
      </c>
      <c r="M5353" t="s">
        <v>15455</v>
      </c>
      <c r="N5353">
        <v>2.2658333329999998</v>
      </c>
      <c r="O5353">
        <v>0</v>
      </c>
      <c r="P5353">
        <v>4</v>
      </c>
      <c r="Q5353">
        <v>0</v>
      </c>
      <c r="R5353">
        <v>3</v>
      </c>
      <c r="S5353">
        <v>0</v>
      </c>
      <c r="T5353">
        <v>1</v>
      </c>
      <c r="U5353">
        <v>0</v>
      </c>
      <c r="V5353">
        <v>0</v>
      </c>
      <c r="W5353">
        <v>0</v>
      </c>
      <c r="X5353">
        <v>1.5408649704235322</v>
      </c>
      <c r="Y5353">
        <v>0</v>
      </c>
      <c r="Z5353">
        <v>31.523878270817288</v>
      </c>
      <c r="AA5353">
        <v>0</v>
      </c>
      <c r="AB5353">
        <v>11.865562211884669</v>
      </c>
      <c r="AC5353">
        <v>0</v>
      </c>
      <c r="AD5353">
        <v>0</v>
      </c>
      <c r="AE5353">
        <v>44.930305453125484</v>
      </c>
    </row>
    <row r="5354" spans="1:31" x14ac:dyDescent="0.25">
      <c r="A5354">
        <v>2084031</v>
      </c>
      <c r="B5354">
        <v>1</v>
      </c>
      <c r="C5354" t="s">
        <v>81</v>
      </c>
      <c r="D5354" t="s">
        <v>128</v>
      </c>
      <c r="E5354" t="s">
        <v>177</v>
      </c>
      <c r="F5354" t="s">
        <v>15456</v>
      </c>
      <c r="G5354" t="s">
        <v>183</v>
      </c>
      <c r="H5354" t="s">
        <v>143</v>
      </c>
      <c r="I5354" t="s">
        <v>135</v>
      </c>
      <c r="J5354" t="s">
        <v>136</v>
      </c>
      <c r="K5354" t="s">
        <v>137</v>
      </c>
      <c r="L5354" t="s">
        <v>15457</v>
      </c>
      <c r="M5354" t="s">
        <v>15458</v>
      </c>
      <c r="N5354">
        <v>8.8163888880000005</v>
      </c>
      <c r="O5354">
        <v>0</v>
      </c>
      <c r="P5354">
        <v>1</v>
      </c>
      <c r="Q5354">
        <v>0</v>
      </c>
      <c r="R5354">
        <v>0</v>
      </c>
      <c r="S5354">
        <v>0</v>
      </c>
      <c r="T5354">
        <v>0</v>
      </c>
      <c r="U5354">
        <v>0</v>
      </c>
      <c r="V5354">
        <v>0</v>
      </c>
      <c r="W5354">
        <v>0</v>
      </c>
      <c r="X5354">
        <v>1.2836049838184573</v>
      </c>
      <c r="Y5354">
        <v>0</v>
      </c>
      <c r="Z5354">
        <v>0</v>
      </c>
      <c r="AA5354">
        <v>0</v>
      </c>
      <c r="AB5354">
        <v>0</v>
      </c>
      <c r="AC5354">
        <v>0</v>
      </c>
      <c r="AD5354">
        <v>0</v>
      </c>
      <c r="AE5354">
        <v>1.2836049838184573</v>
      </c>
    </row>
    <row r="5355" spans="1:31" x14ac:dyDescent="0.25">
      <c r="A5355">
        <v>2073360</v>
      </c>
      <c r="B5355">
        <v>1</v>
      </c>
      <c r="C5355" t="s">
        <v>80</v>
      </c>
      <c r="D5355" t="s">
        <v>89</v>
      </c>
      <c r="E5355" t="s">
        <v>146</v>
      </c>
      <c r="F5355" t="s">
        <v>15459</v>
      </c>
      <c r="G5355" t="s">
        <v>3958</v>
      </c>
      <c r="H5355" t="s">
        <v>134</v>
      </c>
      <c r="I5355" t="s">
        <v>135</v>
      </c>
      <c r="J5355" t="s">
        <v>136</v>
      </c>
      <c r="K5355" t="s">
        <v>137</v>
      </c>
      <c r="L5355" t="s">
        <v>15460</v>
      </c>
      <c r="M5355" t="s">
        <v>15461</v>
      </c>
      <c r="N5355">
        <v>1.7150000000000001</v>
      </c>
      <c r="O5355">
        <v>0</v>
      </c>
      <c r="P5355">
        <v>787</v>
      </c>
      <c r="Q5355">
        <v>0</v>
      </c>
      <c r="R5355">
        <v>2</v>
      </c>
      <c r="S5355">
        <v>4</v>
      </c>
      <c r="T5355">
        <v>44</v>
      </c>
      <c r="U5355">
        <v>1</v>
      </c>
      <c r="V5355">
        <v>0</v>
      </c>
      <c r="W5355">
        <v>0</v>
      </c>
      <c r="X5355">
        <v>401.17488677415355</v>
      </c>
      <c r="Y5355">
        <v>0</v>
      </c>
      <c r="Z5355">
        <v>1.7810698143559753</v>
      </c>
      <c r="AA5355">
        <v>359.21513472250047</v>
      </c>
      <c r="AB5355">
        <v>63.187528563941349</v>
      </c>
      <c r="AC5355">
        <v>0</v>
      </c>
      <c r="AD5355">
        <v>0</v>
      </c>
      <c r="AE5355">
        <v>825.35861987495139</v>
      </c>
    </row>
    <row r="5356" spans="1:31" x14ac:dyDescent="0.25">
      <c r="A5356">
        <v>2084068</v>
      </c>
      <c r="B5356">
        <v>1</v>
      </c>
      <c r="C5356" t="s">
        <v>81</v>
      </c>
      <c r="D5356" t="s">
        <v>113</v>
      </c>
      <c r="E5356" t="s">
        <v>158</v>
      </c>
      <c r="F5356" t="s">
        <v>12473</v>
      </c>
      <c r="G5356" t="s">
        <v>1283</v>
      </c>
      <c r="H5356" t="s">
        <v>143</v>
      </c>
      <c r="I5356" t="s">
        <v>135</v>
      </c>
      <c r="J5356" t="s">
        <v>136</v>
      </c>
      <c r="K5356" t="s">
        <v>137</v>
      </c>
      <c r="L5356" t="s">
        <v>15462</v>
      </c>
      <c r="M5356" t="s">
        <v>15463</v>
      </c>
      <c r="N5356">
        <v>2.7172222220000002</v>
      </c>
      <c r="O5356">
        <v>0</v>
      </c>
      <c r="P5356">
        <v>7</v>
      </c>
      <c r="Q5356">
        <v>0</v>
      </c>
      <c r="R5356">
        <v>0</v>
      </c>
      <c r="S5356">
        <v>0</v>
      </c>
      <c r="T5356">
        <v>0</v>
      </c>
      <c r="U5356">
        <v>0</v>
      </c>
      <c r="V5356">
        <v>0</v>
      </c>
      <c r="W5356">
        <v>0</v>
      </c>
      <c r="X5356">
        <v>2.0927948381305881</v>
      </c>
      <c r="Y5356">
        <v>0</v>
      </c>
      <c r="Z5356">
        <v>0</v>
      </c>
      <c r="AA5356">
        <v>0</v>
      </c>
      <c r="AB5356">
        <v>0</v>
      </c>
      <c r="AC5356">
        <v>0</v>
      </c>
      <c r="AD5356">
        <v>0</v>
      </c>
      <c r="AE5356">
        <v>2.0927948381305881</v>
      </c>
    </row>
    <row r="5357" spans="1:31" x14ac:dyDescent="0.25">
      <c r="A5357">
        <v>2073099</v>
      </c>
      <c r="B5357">
        <v>1</v>
      </c>
      <c r="C5357" t="s">
        <v>80</v>
      </c>
      <c r="D5357" t="s">
        <v>93</v>
      </c>
      <c r="E5357" t="s">
        <v>146</v>
      </c>
      <c r="F5357" t="s">
        <v>15464</v>
      </c>
      <c r="G5357" t="s">
        <v>133</v>
      </c>
      <c r="H5357" t="s">
        <v>134</v>
      </c>
      <c r="I5357" t="s">
        <v>135</v>
      </c>
      <c r="J5357" t="s">
        <v>136</v>
      </c>
      <c r="K5357" t="s">
        <v>137</v>
      </c>
      <c r="L5357" t="s">
        <v>15465</v>
      </c>
      <c r="M5357" t="s">
        <v>15466</v>
      </c>
      <c r="N5357">
        <v>1.566944444</v>
      </c>
      <c r="O5357">
        <v>2</v>
      </c>
      <c r="P5357">
        <v>329</v>
      </c>
      <c r="Q5357">
        <v>19</v>
      </c>
      <c r="R5357">
        <v>64</v>
      </c>
      <c r="S5357">
        <v>5</v>
      </c>
      <c r="T5357">
        <v>65</v>
      </c>
      <c r="U5357">
        <v>1</v>
      </c>
      <c r="V5357">
        <v>0</v>
      </c>
      <c r="W5357">
        <v>1.6737792794334581</v>
      </c>
      <c r="X5357">
        <v>130.56298969466076</v>
      </c>
      <c r="Y5357">
        <v>174.61689542061359</v>
      </c>
      <c r="Z5357">
        <v>486.82251532393065</v>
      </c>
      <c r="AA5357">
        <v>7.7181582772037025</v>
      </c>
      <c r="AB5357">
        <v>158.65111461431349</v>
      </c>
      <c r="AC5357">
        <v>150.2639200955341</v>
      </c>
      <c r="AD5357">
        <v>0</v>
      </c>
      <c r="AE5357">
        <v>1110.3093727056896</v>
      </c>
    </row>
    <row r="5358" spans="1:31" x14ac:dyDescent="0.25">
      <c r="A5358">
        <v>2084223</v>
      </c>
      <c r="B5358">
        <v>1</v>
      </c>
      <c r="C5358" t="s">
        <v>80</v>
      </c>
      <c r="D5358" t="s">
        <v>96</v>
      </c>
      <c r="E5358" t="s">
        <v>169</v>
      </c>
      <c r="F5358" t="s">
        <v>15467</v>
      </c>
      <c r="G5358" t="s">
        <v>171</v>
      </c>
      <c r="H5358" t="s">
        <v>134</v>
      </c>
      <c r="I5358" t="s">
        <v>135</v>
      </c>
      <c r="J5358" t="s">
        <v>136</v>
      </c>
      <c r="K5358" t="s">
        <v>137</v>
      </c>
      <c r="L5358" t="s">
        <v>15468</v>
      </c>
      <c r="M5358" t="s">
        <v>15469</v>
      </c>
      <c r="N5358">
        <v>4.1638888879999998</v>
      </c>
      <c r="O5358">
        <v>0</v>
      </c>
      <c r="P5358">
        <v>10</v>
      </c>
      <c r="Q5358">
        <v>0</v>
      </c>
      <c r="R5358">
        <v>22</v>
      </c>
      <c r="S5358">
        <v>0</v>
      </c>
      <c r="T5358">
        <v>4</v>
      </c>
      <c r="U5358">
        <v>0</v>
      </c>
      <c r="V5358">
        <v>0</v>
      </c>
      <c r="W5358">
        <v>0</v>
      </c>
      <c r="X5358">
        <v>25.762504716226442</v>
      </c>
      <c r="Y5358">
        <v>0</v>
      </c>
      <c r="Z5358">
        <v>32.081516228767406</v>
      </c>
      <c r="AA5358">
        <v>0</v>
      </c>
      <c r="AB5358">
        <v>18.80772053448112</v>
      </c>
      <c r="AC5358">
        <v>0</v>
      </c>
      <c r="AD5358">
        <v>0</v>
      </c>
      <c r="AE5358">
        <v>76.651741479474964</v>
      </c>
    </row>
    <row r="5359" spans="1:31" x14ac:dyDescent="0.25">
      <c r="A5359">
        <v>2083876</v>
      </c>
      <c r="B5359">
        <v>1</v>
      </c>
      <c r="C5359" t="s">
        <v>80</v>
      </c>
      <c r="D5359" t="s">
        <v>107</v>
      </c>
      <c r="E5359" t="s">
        <v>177</v>
      </c>
      <c r="F5359" t="s">
        <v>15470</v>
      </c>
      <c r="G5359" t="s">
        <v>183</v>
      </c>
      <c r="H5359" t="s">
        <v>143</v>
      </c>
      <c r="I5359" t="s">
        <v>135</v>
      </c>
      <c r="J5359" t="s">
        <v>136</v>
      </c>
      <c r="K5359" t="s">
        <v>137</v>
      </c>
      <c r="L5359" t="s">
        <v>14963</v>
      </c>
      <c r="M5359" t="s">
        <v>15257</v>
      </c>
      <c r="N5359">
        <v>6.0233333330000001</v>
      </c>
      <c r="O5359">
        <v>0</v>
      </c>
      <c r="P5359">
        <v>1</v>
      </c>
      <c r="Q5359">
        <v>0</v>
      </c>
      <c r="R5359">
        <v>0</v>
      </c>
      <c r="S5359">
        <v>0</v>
      </c>
      <c r="T5359">
        <v>0</v>
      </c>
      <c r="U5359">
        <v>0</v>
      </c>
      <c r="V5359">
        <v>0</v>
      </c>
      <c r="W5359">
        <v>0</v>
      </c>
      <c r="X5359">
        <v>1.8671407053284768</v>
      </c>
      <c r="Y5359">
        <v>0</v>
      </c>
      <c r="Z5359">
        <v>0</v>
      </c>
      <c r="AA5359">
        <v>0</v>
      </c>
      <c r="AB5359">
        <v>0</v>
      </c>
      <c r="AC5359">
        <v>0</v>
      </c>
      <c r="AD5359">
        <v>0</v>
      </c>
      <c r="AE5359">
        <v>1.8671407053284768</v>
      </c>
    </row>
    <row r="5360" spans="1:31" x14ac:dyDescent="0.25">
      <c r="A5360">
        <v>2084154</v>
      </c>
      <c r="B5360">
        <v>1</v>
      </c>
      <c r="C5360" t="s">
        <v>80</v>
      </c>
      <c r="D5360" t="s">
        <v>96</v>
      </c>
      <c r="E5360" t="s">
        <v>177</v>
      </c>
      <c r="F5360" t="s">
        <v>15471</v>
      </c>
      <c r="G5360" t="s">
        <v>179</v>
      </c>
      <c r="H5360" t="s">
        <v>143</v>
      </c>
      <c r="I5360" t="s">
        <v>135</v>
      </c>
      <c r="J5360" t="s">
        <v>136</v>
      </c>
      <c r="K5360" t="s">
        <v>137</v>
      </c>
      <c r="L5360" t="s">
        <v>15472</v>
      </c>
      <c r="M5360" t="s">
        <v>15473</v>
      </c>
      <c r="N5360">
        <v>1.0022222220000001</v>
      </c>
      <c r="O5360">
        <v>0</v>
      </c>
      <c r="P5360">
        <v>1</v>
      </c>
      <c r="Q5360">
        <v>0</v>
      </c>
      <c r="R5360">
        <v>0</v>
      </c>
      <c r="S5360">
        <v>0</v>
      </c>
      <c r="T5360">
        <v>0</v>
      </c>
      <c r="U5360">
        <v>0</v>
      </c>
      <c r="V5360">
        <v>0</v>
      </c>
      <c r="W5360">
        <v>0</v>
      </c>
      <c r="X5360">
        <v>0.1816747927778489</v>
      </c>
      <c r="Y5360">
        <v>0</v>
      </c>
      <c r="Z5360">
        <v>0</v>
      </c>
      <c r="AA5360">
        <v>0</v>
      </c>
      <c r="AB5360">
        <v>0</v>
      </c>
      <c r="AC5360">
        <v>0</v>
      </c>
      <c r="AD5360">
        <v>0</v>
      </c>
      <c r="AE5360">
        <v>0.1816747927778489</v>
      </c>
    </row>
    <row r="5361" spans="1:31" x14ac:dyDescent="0.25">
      <c r="A5361">
        <v>2084177</v>
      </c>
      <c r="B5361">
        <v>1</v>
      </c>
      <c r="C5361" t="s">
        <v>80</v>
      </c>
      <c r="D5361" t="s">
        <v>100</v>
      </c>
      <c r="E5361" t="s">
        <v>146</v>
      </c>
      <c r="F5361" t="s">
        <v>2981</v>
      </c>
      <c r="G5361" t="s">
        <v>133</v>
      </c>
      <c r="H5361" t="s">
        <v>134</v>
      </c>
      <c r="I5361" t="s">
        <v>135</v>
      </c>
      <c r="J5361" t="s">
        <v>136</v>
      </c>
      <c r="K5361" t="s">
        <v>137</v>
      </c>
      <c r="L5361" t="s">
        <v>15474</v>
      </c>
      <c r="M5361" t="s">
        <v>15475</v>
      </c>
      <c r="N5361">
        <v>1.223333333</v>
      </c>
      <c r="O5361">
        <v>4</v>
      </c>
      <c r="P5361">
        <v>840</v>
      </c>
      <c r="Q5361">
        <v>23</v>
      </c>
      <c r="R5361">
        <v>348</v>
      </c>
      <c r="S5361">
        <v>12</v>
      </c>
      <c r="T5361">
        <v>137</v>
      </c>
      <c r="U5361">
        <v>1</v>
      </c>
      <c r="V5361">
        <v>1</v>
      </c>
      <c r="W5361">
        <v>2.8453845160912667</v>
      </c>
      <c r="X5361">
        <v>236.33492343114261</v>
      </c>
      <c r="Y5361">
        <v>14.230978048016137</v>
      </c>
      <c r="Z5361">
        <v>114.49020268156642</v>
      </c>
      <c r="AA5361">
        <v>252.13748721857985</v>
      </c>
      <c r="AB5361">
        <v>76.351530083562935</v>
      </c>
      <c r="AC5361">
        <v>0</v>
      </c>
      <c r="AD5361">
        <v>0.61037672931884446</v>
      </c>
      <c r="AE5361">
        <v>697.00088270827814</v>
      </c>
    </row>
    <row r="5362" spans="1:31" x14ac:dyDescent="0.25">
      <c r="A5362">
        <v>2083868</v>
      </c>
      <c r="B5362">
        <v>1</v>
      </c>
      <c r="C5362" t="s">
        <v>80</v>
      </c>
      <c r="D5362" t="s">
        <v>103</v>
      </c>
      <c r="E5362" t="s">
        <v>146</v>
      </c>
      <c r="F5362" t="s">
        <v>15476</v>
      </c>
      <c r="G5362" t="s">
        <v>133</v>
      </c>
      <c r="H5362" t="s">
        <v>134</v>
      </c>
      <c r="I5362" t="s">
        <v>135</v>
      </c>
      <c r="J5362" t="s">
        <v>136</v>
      </c>
      <c r="K5362" t="s">
        <v>137</v>
      </c>
      <c r="L5362" t="s">
        <v>15477</v>
      </c>
      <c r="M5362" t="s">
        <v>15478</v>
      </c>
      <c r="N5362">
        <v>0.93222222200000004</v>
      </c>
      <c r="O5362">
        <v>1</v>
      </c>
      <c r="P5362">
        <v>1314</v>
      </c>
      <c r="Q5362">
        <v>4</v>
      </c>
      <c r="R5362">
        <v>35</v>
      </c>
      <c r="S5362">
        <v>3</v>
      </c>
      <c r="T5362">
        <v>91</v>
      </c>
      <c r="U5362">
        <v>0</v>
      </c>
      <c r="V5362">
        <v>0</v>
      </c>
      <c r="W5362">
        <v>8.5933819217777781E-5</v>
      </c>
      <c r="X5362">
        <v>364.4282086394017</v>
      </c>
      <c r="Y5362">
        <v>6.6268043998105917</v>
      </c>
      <c r="Z5362">
        <v>53.190976778193104</v>
      </c>
      <c r="AA5362">
        <v>7.0978903621714231</v>
      </c>
      <c r="AB5362">
        <v>70.907087016268306</v>
      </c>
      <c r="AC5362">
        <v>0</v>
      </c>
      <c r="AD5362">
        <v>0</v>
      </c>
      <c r="AE5362">
        <v>502.25105312966429</v>
      </c>
    </row>
    <row r="5363" spans="1:31" x14ac:dyDescent="0.25">
      <c r="A5363">
        <v>2083985</v>
      </c>
      <c r="B5363">
        <v>1</v>
      </c>
      <c r="C5363" t="s">
        <v>80</v>
      </c>
      <c r="D5363" t="s">
        <v>93</v>
      </c>
      <c r="E5363" t="s">
        <v>158</v>
      </c>
      <c r="F5363" t="s">
        <v>15479</v>
      </c>
      <c r="G5363" t="s">
        <v>1283</v>
      </c>
      <c r="H5363" t="s">
        <v>143</v>
      </c>
      <c r="I5363" t="s">
        <v>135</v>
      </c>
      <c r="J5363" t="s">
        <v>136</v>
      </c>
      <c r="K5363" t="s">
        <v>137</v>
      </c>
      <c r="L5363" t="s">
        <v>15480</v>
      </c>
      <c r="M5363" t="s">
        <v>15481</v>
      </c>
      <c r="N5363">
        <v>8.2636111109999995</v>
      </c>
      <c r="O5363">
        <v>0</v>
      </c>
      <c r="P5363">
        <v>9</v>
      </c>
      <c r="Q5363">
        <v>0</v>
      </c>
      <c r="R5363">
        <v>9</v>
      </c>
      <c r="S5363">
        <v>0</v>
      </c>
      <c r="T5363">
        <v>10</v>
      </c>
      <c r="U5363">
        <v>0</v>
      </c>
      <c r="V5363">
        <v>0</v>
      </c>
      <c r="W5363">
        <v>0</v>
      </c>
      <c r="X5363">
        <v>34.399020483630508</v>
      </c>
      <c r="Y5363">
        <v>0</v>
      </c>
      <c r="Z5363">
        <v>11.122860544729589</v>
      </c>
      <c r="AA5363">
        <v>0</v>
      </c>
      <c r="AB5363">
        <v>39.528965282472946</v>
      </c>
      <c r="AC5363">
        <v>0</v>
      </c>
      <c r="AD5363">
        <v>0</v>
      </c>
      <c r="AE5363">
        <v>85.050846310833037</v>
      </c>
    </row>
    <row r="5364" spans="1:31" x14ac:dyDescent="0.25">
      <c r="A5364">
        <v>2084231</v>
      </c>
      <c r="B5364">
        <v>1</v>
      </c>
      <c r="C5364" t="s">
        <v>80</v>
      </c>
      <c r="D5364" t="s">
        <v>104</v>
      </c>
      <c r="E5364" t="s">
        <v>177</v>
      </c>
      <c r="F5364" t="s">
        <v>15482</v>
      </c>
      <c r="G5364" t="s">
        <v>183</v>
      </c>
      <c r="H5364" t="s">
        <v>143</v>
      </c>
      <c r="I5364" t="s">
        <v>135</v>
      </c>
      <c r="J5364" t="s">
        <v>136</v>
      </c>
      <c r="K5364" t="s">
        <v>137</v>
      </c>
      <c r="L5364" t="s">
        <v>15483</v>
      </c>
      <c r="M5364" t="s">
        <v>15484</v>
      </c>
      <c r="N5364">
        <v>3.4933333329999998</v>
      </c>
      <c r="O5364">
        <v>0</v>
      </c>
      <c r="P5364">
        <v>0</v>
      </c>
      <c r="Q5364">
        <v>0</v>
      </c>
      <c r="R5364">
        <v>1</v>
      </c>
      <c r="S5364">
        <v>0</v>
      </c>
      <c r="T5364">
        <v>0</v>
      </c>
      <c r="U5364">
        <v>0</v>
      </c>
      <c r="V5364">
        <v>0</v>
      </c>
      <c r="W5364">
        <v>0</v>
      </c>
      <c r="X5364">
        <v>0</v>
      </c>
      <c r="Y5364">
        <v>0</v>
      </c>
      <c r="Z5364">
        <v>8.2335787834844378</v>
      </c>
      <c r="AA5364">
        <v>0</v>
      </c>
      <c r="AB5364">
        <v>0</v>
      </c>
      <c r="AC5364">
        <v>0</v>
      </c>
      <c r="AD5364">
        <v>0</v>
      </c>
      <c r="AE5364">
        <v>8.2335787834844378</v>
      </c>
    </row>
    <row r="5365" spans="1:31" x14ac:dyDescent="0.25">
      <c r="A5365">
        <v>2083962</v>
      </c>
      <c r="B5365">
        <v>1</v>
      </c>
      <c r="C5365" t="s">
        <v>80</v>
      </c>
      <c r="D5365" t="s">
        <v>98</v>
      </c>
      <c r="E5365" t="s">
        <v>131</v>
      </c>
      <c r="F5365" t="s">
        <v>1088</v>
      </c>
      <c r="G5365" t="s">
        <v>263</v>
      </c>
      <c r="H5365" t="s">
        <v>134</v>
      </c>
      <c r="I5365" t="s">
        <v>135</v>
      </c>
      <c r="J5365" t="s">
        <v>136</v>
      </c>
      <c r="K5365" t="s">
        <v>137</v>
      </c>
      <c r="L5365" t="s">
        <v>15485</v>
      </c>
      <c r="M5365" t="s">
        <v>15486</v>
      </c>
      <c r="N5365">
        <v>1.613888888</v>
      </c>
      <c r="O5365">
        <v>0</v>
      </c>
      <c r="P5365">
        <v>663</v>
      </c>
      <c r="Q5365">
        <v>6</v>
      </c>
      <c r="R5365">
        <v>320</v>
      </c>
      <c r="S5365">
        <v>2</v>
      </c>
      <c r="T5365">
        <v>176</v>
      </c>
      <c r="U5365">
        <v>0</v>
      </c>
      <c r="V5365">
        <v>0</v>
      </c>
      <c r="W5365">
        <v>0</v>
      </c>
      <c r="X5365">
        <v>306.25552566227702</v>
      </c>
      <c r="Y5365">
        <v>28.051870390952779</v>
      </c>
      <c r="Z5365">
        <v>476.86776993400468</v>
      </c>
      <c r="AA5365">
        <v>38.208284077696419</v>
      </c>
      <c r="AB5365">
        <v>263.53031137236968</v>
      </c>
      <c r="AC5365">
        <v>0</v>
      </c>
      <c r="AD5365">
        <v>0</v>
      </c>
      <c r="AE5365">
        <v>1112.9137614373005</v>
      </c>
    </row>
    <row r="5366" spans="1:31" x14ac:dyDescent="0.25">
      <c r="A5366">
        <v>2083699</v>
      </c>
      <c r="B5366">
        <v>1</v>
      </c>
      <c r="C5366" t="s">
        <v>80</v>
      </c>
      <c r="D5366" t="s">
        <v>96</v>
      </c>
      <c r="E5366" t="s">
        <v>169</v>
      </c>
      <c r="F5366" t="s">
        <v>470</v>
      </c>
      <c r="G5366" t="s">
        <v>171</v>
      </c>
      <c r="H5366" t="s">
        <v>134</v>
      </c>
      <c r="I5366" t="s">
        <v>135</v>
      </c>
      <c r="J5366" t="s">
        <v>136</v>
      </c>
      <c r="K5366" t="s">
        <v>137</v>
      </c>
      <c r="L5366" t="s">
        <v>15487</v>
      </c>
      <c r="M5366" t="s">
        <v>15488</v>
      </c>
      <c r="N5366">
        <v>3.8616666660000001</v>
      </c>
      <c r="O5366">
        <v>0</v>
      </c>
      <c r="P5366">
        <v>8</v>
      </c>
      <c r="Q5366">
        <v>0</v>
      </c>
      <c r="R5366">
        <v>7</v>
      </c>
      <c r="S5366">
        <v>0</v>
      </c>
      <c r="T5366">
        <v>2</v>
      </c>
      <c r="U5366">
        <v>0</v>
      </c>
      <c r="V5366">
        <v>0</v>
      </c>
      <c r="W5366">
        <v>0</v>
      </c>
      <c r="X5366">
        <v>20.612904317893634</v>
      </c>
      <c r="Y5366">
        <v>0</v>
      </c>
      <c r="Z5366">
        <v>15.394948038386268</v>
      </c>
      <c r="AA5366">
        <v>0</v>
      </c>
      <c r="AB5366">
        <v>29.13289027662865</v>
      </c>
      <c r="AC5366">
        <v>0</v>
      </c>
      <c r="AD5366">
        <v>0</v>
      </c>
      <c r="AE5366">
        <v>65.140742632908541</v>
      </c>
    </row>
    <row r="5367" spans="1:31" x14ac:dyDescent="0.25">
      <c r="A5367">
        <v>2073039</v>
      </c>
      <c r="B5367">
        <v>1</v>
      </c>
      <c r="C5367" t="s">
        <v>80</v>
      </c>
      <c r="D5367" t="s">
        <v>83</v>
      </c>
      <c r="E5367" t="s">
        <v>177</v>
      </c>
      <c r="F5367" t="s">
        <v>15489</v>
      </c>
      <c r="G5367" t="s">
        <v>183</v>
      </c>
      <c r="H5367" t="s">
        <v>143</v>
      </c>
      <c r="I5367" t="s">
        <v>135</v>
      </c>
      <c r="J5367" t="s">
        <v>136</v>
      </c>
      <c r="K5367" t="s">
        <v>137</v>
      </c>
      <c r="L5367" t="s">
        <v>15490</v>
      </c>
      <c r="M5367" t="s">
        <v>15491</v>
      </c>
      <c r="N5367">
        <v>1.790277777</v>
      </c>
      <c r="O5367">
        <v>0</v>
      </c>
      <c r="P5367">
        <v>1</v>
      </c>
      <c r="Q5367">
        <v>0</v>
      </c>
      <c r="R5367">
        <v>0</v>
      </c>
      <c r="S5367">
        <v>0</v>
      </c>
      <c r="T5367">
        <v>1</v>
      </c>
      <c r="U5367">
        <v>0</v>
      </c>
      <c r="V5367">
        <v>0</v>
      </c>
      <c r="W5367">
        <v>0</v>
      </c>
      <c r="X5367">
        <v>0.91316459345828882</v>
      </c>
      <c r="Y5367">
        <v>0</v>
      </c>
      <c r="Z5367">
        <v>0</v>
      </c>
      <c r="AA5367">
        <v>0</v>
      </c>
      <c r="AB5367">
        <v>1.1716405887417813</v>
      </c>
      <c r="AC5367">
        <v>0</v>
      </c>
      <c r="AD5367">
        <v>0</v>
      </c>
      <c r="AE5367">
        <v>2.0848051822000704</v>
      </c>
    </row>
    <row r="5368" spans="1:31" x14ac:dyDescent="0.25">
      <c r="A5368">
        <v>2083793</v>
      </c>
      <c r="B5368">
        <v>1</v>
      </c>
      <c r="C5368" t="s">
        <v>80</v>
      </c>
      <c r="D5368" t="s">
        <v>84</v>
      </c>
      <c r="E5368" t="s">
        <v>158</v>
      </c>
      <c r="F5368" t="s">
        <v>13705</v>
      </c>
      <c r="G5368" t="s">
        <v>160</v>
      </c>
      <c r="H5368" t="s">
        <v>143</v>
      </c>
      <c r="I5368" t="s">
        <v>135</v>
      </c>
      <c r="J5368" t="s">
        <v>136</v>
      </c>
      <c r="K5368" t="s">
        <v>137</v>
      </c>
      <c r="L5368" t="s">
        <v>15492</v>
      </c>
      <c r="M5368" t="s">
        <v>15493</v>
      </c>
      <c r="N5368">
        <v>1.8986111109999999</v>
      </c>
      <c r="O5368">
        <v>0</v>
      </c>
      <c r="P5368">
        <v>125</v>
      </c>
      <c r="Q5368">
        <v>0</v>
      </c>
      <c r="R5368">
        <v>0</v>
      </c>
      <c r="S5368">
        <v>0</v>
      </c>
      <c r="T5368">
        <v>1</v>
      </c>
      <c r="U5368">
        <v>0</v>
      </c>
      <c r="V5368">
        <v>0</v>
      </c>
      <c r="W5368">
        <v>0</v>
      </c>
      <c r="X5368">
        <v>58.822029050439539</v>
      </c>
      <c r="Y5368">
        <v>0</v>
      </c>
      <c r="Z5368">
        <v>0</v>
      </c>
      <c r="AA5368">
        <v>0</v>
      </c>
      <c r="AB5368">
        <v>0.46047508522118508</v>
      </c>
      <c r="AC5368">
        <v>0</v>
      </c>
      <c r="AD5368">
        <v>0</v>
      </c>
      <c r="AE5368">
        <v>59.282504135660723</v>
      </c>
    </row>
    <row r="5369" spans="1:31" x14ac:dyDescent="0.25">
      <c r="A5369">
        <v>2084008</v>
      </c>
      <c r="B5369">
        <v>1</v>
      </c>
      <c r="C5369" t="s">
        <v>81</v>
      </c>
      <c r="D5369" t="s">
        <v>128</v>
      </c>
      <c r="E5369" t="s">
        <v>158</v>
      </c>
      <c r="F5369" t="s">
        <v>15494</v>
      </c>
      <c r="G5369" t="s">
        <v>385</v>
      </c>
      <c r="H5369" t="s">
        <v>143</v>
      </c>
      <c r="I5369" t="s">
        <v>135</v>
      </c>
      <c r="J5369" t="s">
        <v>136</v>
      </c>
      <c r="K5369" t="s">
        <v>137</v>
      </c>
      <c r="L5369" t="s">
        <v>15495</v>
      </c>
      <c r="M5369" t="s">
        <v>15496</v>
      </c>
      <c r="N5369">
        <v>6.6772222220000002</v>
      </c>
      <c r="O5369">
        <v>0</v>
      </c>
      <c r="P5369">
        <v>9</v>
      </c>
      <c r="Q5369">
        <v>0</v>
      </c>
      <c r="R5369">
        <v>0</v>
      </c>
      <c r="S5369">
        <v>0</v>
      </c>
      <c r="T5369">
        <v>2</v>
      </c>
      <c r="U5369">
        <v>0</v>
      </c>
      <c r="V5369">
        <v>0</v>
      </c>
      <c r="W5369">
        <v>0</v>
      </c>
      <c r="X5369">
        <v>12.77704406788513</v>
      </c>
      <c r="Y5369">
        <v>0</v>
      </c>
      <c r="Z5369">
        <v>0</v>
      </c>
      <c r="AA5369">
        <v>0</v>
      </c>
      <c r="AB5369">
        <v>2.091454012194556E-2</v>
      </c>
      <c r="AC5369">
        <v>0</v>
      </c>
      <c r="AD5369">
        <v>0</v>
      </c>
      <c r="AE5369">
        <v>12.797958608007075</v>
      </c>
    </row>
    <row r="5370" spans="1:31" x14ac:dyDescent="0.25">
      <c r="A5370">
        <v>2083945</v>
      </c>
      <c r="B5370">
        <v>1</v>
      </c>
      <c r="C5370" t="s">
        <v>80</v>
      </c>
      <c r="D5370" t="s">
        <v>97</v>
      </c>
      <c r="E5370" t="s">
        <v>169</v>
      </c>
      <c r="F5370" t="s">
        <v>15497</v>
      </c>
      <c r="G5370" t="s">
        <v>171</v>
      </c>
      <c r="H5370" t="s">
        <v>134</v>
      </c>
      <c r="I5370" t="s">
        <v>135</v>
      </c>
      <c r="J5370" t="s">
        <v>136</v>
      </c>
      <c r="K5370" t="s">
        <v>137</v>
      </c>
      <c r="L5370" t="s">
        <v>15498</v>
      </c>
      <c r="M5370" t="s">
        <v>15499</v>
      </c>
      <c r="N5370">
        <v>7.2913888880000002</v>
      </c>
      <c r="O5370">
        <v>0</v>
      </c>
      <c r="P5370">
        <v>0</v>
      </c>
      <c r="Q5370">
        <v>0</v>
      </c>
      <c r="R5370">
        <v>0</v>
      </c>
      <c r="S5370">
        <v>1</v>
      </c>
      <c r="T5370">
        <v>0</v>
      </c>
      <c r="U5370">
        <v>0</v>
      </c>
      <c r="V5370">
        <v>0</v>
      </c>
      <c r="W5370">
        <v>0</v>
      </c>
      <c r="X5370">
        <v>0</v>
      </c>
      <c r="Y5370">
        <v>0</v>
      </c>
      <c r="Z5370">
        <v>0</v>
      </c>
      <c r="AA5370">
        <v>10.441360708194445</v>
      </c>
      <c r="AB5370">
        <v>0</v>
      </c>
      <c r="AC5370">
        <v>0</v>
      </c>
      <c r="AD5370">
        <v>0</v>
      </c>
      <c r="AE5370">
        <v>10.441360708194445</v>
      </c>
    </row>
    <row r="5371" spans="1:31" x14ac:dyDescent="0.25">
      <c r="A5371">
        <v>2073423</v>
      </c>
      <c r="B5371">
        <v>1</v>
      </c>
      <c r="C5371" t="s">
        <v>80</v>
      </c>
      <c r="D5371" t="s">
        <v>97</v>
      </c>
      <c r="E5371" t="s">
        <v>146</v>
      </c>
      <c r="F5371" t="s">
        <v>8368</v>
      </c>
      <c r="G5371" t="s">
        <v>133</v>
      </c>
      <c r="H5371" t="s">
        <v>134</v>
      </c>
      <c r="I5371" t="s">
        <v>135</v>
      </c>
      <c r="J5371" t="s">
        <v>136</v>
      </c>
      <c r="K5371" t="s">
        <v>137</v>
      </c>
      <c r="L5371" t="s">
        <v>15500</v>
      </c>
      <c r="M5371" t="s">
        <v>15501</v>
      </c>
      <c r="N5371">
        <v>0.67138888799999996</v>
      </c>
      <c r="O5371">
        <v>6</v>
      </c>
      <c r="P5371">
        <v>1072</v>
      </c>
      <c r="Q5371">
        <v>11</v>
      </c>
      <c r="R5371">
        <v>129</v>
      </c>
      <c r="S5371">
        <v>26</v>
      </c>
      <c r="T5371">
        <v>156</v>
      </c>
      <c r="U5371">
        <v>0</v>
      </c>
      <c r="V5371">
        <v>0</v>
      </c>
      <c r="W5371">
        <v>6.523951950432787</v>
      </c>
      <c r="X5371">
        <v>163.41155729296796</v>
      </c>
      <c r="Y5371">
        <v>13.468166048814441</v>
      </c>
      <c r="Z5371">
        <v>29.153488291625543</v>
      </c>
      <c r="AA5371">
        <v>341.02731960937427</v>
      </c>
      <c r="AB5371">
        <v>98.032637755796983</v>
      </c>
      <c r="AC5371">
        <v>0</v>
      </c>
      <c r="AD5371">
        <v>0</v>
      </c>
      <c r="AE5371">
        <v>651.61712094901191</v>
      </c>
    </row>
    <row r="5372" spans="1:31" x14ac:dyDescent="0.25">
      <c r="A5372">
        <v>2073474</v>
      </c>
      <c r="B5372">
        <v>1</v>
      </c>
      <c r="C5372" t="s">
        <v>80</v>
      </c>
      <c r="D5372" t="s">
        <v>93</v>
      </c>
      <c r="E5372" t="s">
        <v>177</v>
      </c>
      <c r="F5372" t="s">
        <v>15502</v>
      </c>
      <c r="G5372" t="s">
        <v>183</v>
      </c>
      <c r="H5372" t="s">
        <v>143</v>
      </c>
      <c r="I5372" t="s">
        <v>135</v>
      </c>
      <c r="J5372" t="s">
        <v>136</v>
      </c>
      <c r="K5372" t="s">
        <v>137</v>
      </c>
      <c r="L5372" t="s">
        <v>15503</v>
      </c>
      <c r="M5372" t="s">
        <v>15504</v>
      </c>
      <c r="N5372">
        <v>1.4541666660000001</v>
      </c>
      <c r="O5372">
        <v>0</v>
      </c>
      <c r="P5372">
        <v>1</v>
      </c>
      <c r="Q5372">
        <v>0</v>
      </c>
      <c r="R5372">
        <v>0</v>
      </c>
      <c r="S5372">
        <v>0</v>
      </c>
      <c r="T5372">
        <v>0</v>
      </c>
      <c r="U5372">
        <v>0</v>
      </c>
      <c r="V5372">
        <v>0</v>
      </c>
      <c r="W5372">
        <v>0</v>
      </c>
      <c r="X5372">
        <v>0.15212771884386528</v>
      </c>
      <c r="Y5372">
        <v>0</v>
      </c>
      <c r="Z5372">
        <v>0</v>
      </c>
      <c r="AA5372">
        <v>0</v>
      </c>
      <c r="AB5372">
        <v>0</v>
      </c>
      <c r="AC5372">
        <v>0</v>
      </c>
      <c r="AD5372">
        <v>0</v>
      </c>
      <c r="AE5372">
        <v>0.15212771884386528</v>
      </c>
    </row>
    <row r="5373" spans="1:31" x14ac:dyDescent="0.25">
      <c r="A5373">
        <v>2083753</v>
      </c>
      <c r="B5373">
        <v>1</v>
      </c>
      <c r="C5373" t="s">
        <v>80</v>
      </c>
      <c r="D5373" t="s">
        <v>97</v>
      </c>
      <c r="E5373" t="s">
        <v>169</v>
      </c>
      <c r="F5373" t="s">
        <v>15505</v>
      </c>
      <c r="G5373" t="s">
        <v>171</v>
      </c>
      <c r="H5373" t="s">
        <v>134</v>
      </c>
      <c r="I5373" t="s">
        <v>135</v>
      </c>
      <c r="J5373" t="s">
        <v>136</v>
      </c>
      <c r="K5373" t="s">
        <v>137</v>
      </c>
      <c r="L5373" t="s">
        <v>15506</v>
      </c>
      <c r="M5373" t="s">
        <v>15507</v>
      </c>
      <c r="N5373">
        <v>3.7555555549999999</v>
      </c>
      <c r="O5373">
        <v>0</v>
      </c>
      <c r="P5373">
        <v>211</v>
      </c>
      <c r="Q5373">
        <v>0</v>
      </c>
      <c r="R5373">
        <v>5</v>
      </c>
      <c r="S5373">
        <v>0</v>
      </c>
      <c r="T5373">
        <v>34</v>
      </c>
      <c r="U5373">
        <v>0</v>
      </c>
      <c r="V5373">
        <v>0</v>
      </c>
      <c r="W5373">
        <v>0</v>
      </c>
      <c r="X5373">
        <v>235.0883421523894</v>
      </c>
      <c r="Y5373">
        <v>0</v>
      </c>
      <c r="Z5373">
        <v>1.9761086691241558</v>
      </c>
      <c r="AA5373">
        <v>0</v>
      </c>
      <c r="AB5373">
        <v>46.741824651650724</v>
      </c>
      <c r="AC5373">
        <v>0</v>
      </c>
      <c r="AD5373">
        <v>0</v>
      </c>
      <c r="AE5373">
        <v>283.80627547316431</v>
      </c>
    </row>
    <row r="5374" spans="1:31" x14ac:dyDescent="0.25">
      <c r="A5374">
        <v>2084283</v>
      </c>
      <c r="B5374">
        <v>1</v>
      </c>
      <c r="C5374" t="s">
        <v>80</v>
      </c>
      <c r="D5374" t="s">
        <v>106</v>
      </c>
      <c r="E5374" t="s">
        <v>158</v>
      </c>
      <c r="F5374" t="s">
        <v>15508</v>
      </c>
      <c r="G5374" t="s">
        <v>160</v>
      </c>
      <c r="H5374" t="s">
        <v>143</v>
      </c>
      <c r="I5374" t="s">
        <v>135</v>
      </c>
      <c r="J5374" t="s">
        <v>136</v>
      </c>
      <c r="K5374" t="s">
        <v>137</v>
      </c>
      <c r="L5374" t="s">
        <v>15509</v>
      </c>
      <c r="M5374" t="s">
        <v>15510</v>
      </c>
      <c r="N5374">
        <v>6.2947222219999999</v>
      </c>
      <c r="O5374">
        <v>0</v>
      </c>
      <c r="P5374">
        <v>0</v>
      </c>
      <c r="Q5374">
        <v>0</v>
      </c>
      <c r="R5374">
        <v>1</v>
      </c>
      <c r="S5374">
        <v>0</v>
      </c>
      <c r="T5374">
        <v>0</v>
      </c>
      <c r="U5374">
        <v>0</v>
      </c>
      <c r="V5374">
        <v>0</v>
      </c>
      <c r="W5374">
        <v>0</v>
      </c>
      <c r="X5374">
        <v>0</v>
      </c>
      <c r="Y5374">
        <v>0</v>
      </c>
      <c r="Z5374">
        <v>0</v>
      </c>
      <c r="AA5374">
        <v>0</v>
      </c>
      <c r="AB5374">
        <v>0</v>
      </c>
      <c r="AC5374">
        <v>0</v>
      </c>
      <c r="AD5374">
        <v>0</v>
      </c>
      <c r="AE5374">
        <v>0</v>
      </c>
    </row>
    <row r="5375" spans="1:31" x14ac:dyDescent="0.25">
      <c r="A5375">
        <v>2083816</v>
      </c>
      <c r="B5375">
        <v>1</v>
      </c>
      <c r="C5375" t="s">
        <v>80</v>
      </c>
      <c r="D5375" t="s">
        <v>101</v>
      </c>
      <c r="E5375" t="s">
        <v>177</v>
      </c>
      <c r="F5375" t="s">
        <v>15511</v>
      </c>
      <c r="G5375" t="s">
        <v>183</v>
      </c>
      <c r="H5375" t="s">
        <v>143</v>
      </c>
      <c r="I5375" t="s">
        <v>135</v>
      </c>
      <c r="J5375" t="s">
        <v>136</v>
      </c>
      <c r="K5375" t="s">
        <v>137</v>
      </c>
      <c r="L5375" t="s">
        <v>15512</v>
      </c>
      <c r="M5375" t="s">
        <v>15513</v>
      </c>
      <c r="N5375">
        <v>1.796944444</v>
      </c>
      <c r="O5375">
        <v>0</v>
      </c>
      <c r="P5375">
        <v>1</v>
      </c>
      <c r="Q5375">
        <v>0</v>
      </c>
      <c r="R5375">
        <v>0</v>
      </c>
      <c r="S5375">
        <v>0</v>
      </c>
      <c r="T5375">
        <v>0</v>
      </c>
      <c r="U5375">
        <v>0</v>
      </c>
      <c r="V5375">
        <v>0</v>
      </c>
      <c r="W5375">
        <v>0</v>
      </c>
      <c r="X5375">
        <v>2.6782405295837579</v>
      </c>
      <c r="Y5375">
        <v>0</v>
      </c>
      <c r="Z5375">
        <v>0</v>
      </c>
      <c r="AA5375">
        <v>0</v>
      </c>
      <c r="AB5375">
        <v>0</v>
      </c>
      <c r="AC5375">
        <v>0</v>
      </c>
      <c r="AD5375">
        <v>0</v>
      </c>
      <c r="AE5375">
        <v>2.6782405295837579</v>
      </c>
    </row>
    <row r="5376" spans="1:31" x14ac:dyDescent="0.25">
      <c r="A5376">
        <v>2083593</v>
      </c>
      <c r="B5376">
        <v>1</v>
      </c>
      <c r="C5376" t="s">
        <v>80</v>
      </c>
      <c r="D5376" t="s">
        <v>90</v>
      </c>
      <c r="E5376" t="s">
        <v>158</v>
      </c>
      <c r="F5376" t="s">
        <v>15514</v>
      </c>
      <c r="G5376" t="s">
        <v>160</v>
      </c>
      <c r="H5376" t="s">
        <v>143</v>
      </c>
      <c r="I5376" t="s">
        <v>135</v>
      </c>
      <c r="J5376" t="s">
        <v>136</v>
      </c>
      <c r="K5376" t="s">
        <v>137</v>
      </c>
      <c r="L5376" t="s">
        <v>15515</v>
      </c>
      <c r="M5376" t="s">
        <v>15516</v>
      </c>
      <c r="N5376">
        <v>4.0244444440000002</v>
      </c>
      <c r="O5376">
        <v>0</v>
      </c>
      <c r="P5376">
        <v>43</v>
      </c>
      <c r="Q5376">
        <v>0</v>
      </c>
      <c r="R5376">
        <v>0</v>
      </c>
      <c r="S5376">
        <v>0</v>
      </c>
      <c r="T5376">
        <v>15</v>
      </c>
      <c r="U5376">
        <v>0</v>
      </c>
      <c r="V5376">
        <v>0</v>
      </c>
      <c r="W5376">
        <v>0</v>
      </c>
      <c r="X5376">
        <v>47.750405410131982</v>
      </c>
      <c r="Y5376">
        <v>0</v>
      </c>
      <c r="Z5376">
        <v>0</v>
      </c>
      <c r="AA5376">
        <v>0</v>
      </c>
      <c r="AB5376">
        <v>91.068594071906404</v>
      </c>
      <c r="AC5376">
        <v>0</v>
      </c>
      <c r="AD5376">
        <v>0</v>
      </c>
      <c r="AE5376">
        <v>138.81899948203838</v>
      </c>
    </row>
    <row r="5377" spans="1:31" x14ac:dyDescent="0.25">
      <c r="A5377">
        <v>2084114</v>
      </c>
      <c r="B5377">
        <v>1</v>
      </c>
      <c r="C5377" t="s">
        <v>80</v>
      </c>
      <c r="D5377" t="s">
        <v>100</v>
      </c>
      <c r="E5377" t="s">
        <v>146</v>
      </c>
      <c r="F5377" t="s">
        <v>2981</v>
      </c>
      <c r="G5377" t="s">
        <v>133</v>
      </c>
      <c r="H5377" t="s">
        <v>134</v>
      </c>
      <c r="I5377" t="s">
        <v>135</v>
      </c>
      <c r="J5377" t="s">
        <v>136</v>
      </c>
      <c r="K5377" t="s">
        <v>137</v>
      </c>
      <c r="L5377" t="s">
        <v>15066</v>
      </c>
      <c r="M5377" t="s">
        <v>15517</v>
      </c>
      <c r="N5377">
        <v>0.38527777699999999</v>
      </c>
      <c r="O5377">
        <v>4</v>
      </c>
      <c r="P5377">
        <v>840</v>
      </c>
      <c r="Q5377">
        <v>23</v>
      </c>
      <c r="R5377">
        <v>348</v>
      </c>
      <c r="S5377">
        <v>12</v>
      </c>
      <c r="T5377">
        <v>137</v>
      </c>
      <c r="U5377">
        <v>1</v>
      </c>
      <c r="V5377">
        <v>1</v>
      </c>
      <c r="W5377">
        <v>0.98501229985676009</v>
      </c>
      <c r="X5377">
        <v>81.362514660652977</v>
      </c>
      <c r="Y5377">
        <v>4.67748352418743</v>
      </c>
      <c r="Z5377">
        <v>37.564087754803616</v>
      </c>
      <c r="AA5377">
        <v>86.903974591826767</v>
      </c>
      <c r="AB5377">
        <v>28.042127152736079</v>
      </c>
      <c r="AC5377">
        <v>0</v>
      </c>
      <c r="AD5377">
        <v>0.20117056457617777</v>
      </c>
      <c r="AE5377">
        <v>239.7363705486398</v>
      </c>
    </row>
    <row r="5378" spans="1:31" x14ac:dyDescent="0.25">
      <c r="A5378">
        <v>2073537</v>
      </c>
      <c r="B5378">
        <v>1</v>
      </c>
      <c r="C5378" t="s">
        <v>81</v>
      </c>
      <c r="D5378" t="s">
        <v>113</v>
      </c>
      <c r="E5378" t="s">
        <v>140</v>
      </c>
      <c r="F5378" t="s">
        <v>14894</v>
      </c>
      <c r="G5378" t="s">
        <v>142</v>
      </c>
      <c r="H5378" t="s">
        <v>143</v>
      </c>
      <c r="I5378" t="s">
        <v>135</v>
      </c>
      <c r="J5378" t="s">
        <v>136</v>
      </c>
      <c r="K5378" t="s">
        <v>137</v>
      </c>
      <c r="L5378" t="s">
        <v>15518</v>
      </c>
      <c r="M5378" t="s">
        <v>15519</v>
      </c>
      <c r="N5378">
        <v>1.0236111109999999</v>
      </c>
      <c r="O5378">
        <v>0</v>
      </c>
      <c r="P5378">
        <v>17</v>
      </c>
      <c r="Q5378">
        <v>0</v>
      </c>
      <c r="R5378">
        <v>5</v>
      </c>
      <c r="S5378">
        <v>0</v>
      </c>
      <c r="T5378">
        <v>0</v>
      </c>
      <c r="U5378">
        <v>0</v>
      </c>
      <c r="V5378">
        <v>0</v>
      </c>
      <c r="W5378">
        <v>0</v>
      </c>
      <c r="X5378">
        <v>2.6082765995140673</v>
      </c>
      <c r="Y5378">
        <v>0</v>
      </c>
      <c r="Z5378">
        <v>1.9131098929616663</v>
      </c>
      <c r="AA5378">
        <v>0</v>
      </c>
      <c r="AB5378">
        <v>0</v>
      </c>
      <c r="AC5378">
        <v>0</v>
      </c>
      <c r="AD5378">
        <v>0</v>
      </c>
      <c r="AE5378">
        <v>4.5213864924757337</v>
      </c>
    </row>
    <row r="5379" spans="1:31" x14ac:dyDescent="0.25">
      <c r="A5379">
        <v>2073016</v>
      </c>
      <c r="B5379">
        <v>1</v>
      </c>
      <c r="C5379" t="s">
        <v>80</v>
      </c>
      <c r="D5379" t="s">
        <v>98</v>
      </c>
      <c r="E5379" t="s">
        <v>158</v>
      </c>
      <c r="F5379" t="s">
        <v>15520</v>
      </c>
      <c r="G5379" t="s">
        <v>160</v>
      </c>
      <c r="H5379" t="s">
        <v>143</v>
      </c>
      <c r="I5379" t="s">
        <v>135</v>
      </c>
      <c r="J5379" t="s">
        <v>136</v>
      </c>
      <c r="K5379" t="s">
        <v>137</v>
      </c>
      <c r="L5379" t="s">
        <v>15521</v>
      </c>
      <c r="M5379" t="s">
        <v>15522</v>
      </c>
      <c r="N5379">
        <v>1.740277777</v>
      </c>
      <c r="O5379">
        <v>0</v>
      </c>
      <c r="P5379">
        <v>73</v>
      </c>
      <c r="Q5379">
        <v>0</v>
      </c>
      <c r="R5379">
        <v>0</v>
      </c>
      <c r="S5379">
        <v>0</v>
      </c>
      <c r="T5379">
        <v>3</v>
      </c>
      <c r="U5379">
        <v>0</v>
      </c>
      <c r="V5379">
        <v>0</v>
      </c>
      <c r="W5379">
        <v>0</v>
      </c>
      <c r="X5379">
        <v>21.263706320443532</v>
      </c>
      <c r="Y5379">
        <v>0</v>
      </c>
      <c r="Z5379">
        <v>0</v>
      </c>
      <c r="AA5379">
        <v>0</v>
      </c>
      <c r="AB5379">
        <v>4.7632857137612667</v>
      </c>
      <c r="AC5379">
        <v>0</v>
      </c>
      <c r="AD5379">
        <v>0</v>
      </c>
      <c r="AE5379">
        <v>26.026992034204799</v>
      </c>
    </row>
    <row r="5380" spans="1:31" x14ac:dyDescent="0.25">
      <c r="A5380">
        <v>2083722</v>
      </c>
      <c r="B5380">
        <v>1</v>
      </c>
      <c r="C5380" t="s">
        <v>80</v>
      </c>
      <c r="D5380" t="s">
        <v>105</v>
      </c>
      <c r="E5380" t="s">
        <v>295</v>
      </c>
      <c r="F5380" t="s">
        <v>15523</v>
      </c>
      <c r="G5380" t="s">
        <v>3958</v>
      </c>
      <c r="H5380" t="s">
        <v>134</v>
      </c>
      <c r="I5380" t="s">
        <v>135</v>
      </c>
      <c r="J5380" t="s">
        <v>136</v>
      </c>
      <c r="K5380" t="s">
        <v>137</v>
      </c>
      <c r="L5380" t="s">
        <v>15524</v>
      </c>
      <c r="M5380" t="s">
        <v>15525</v>
      </c>
      <c r="N5380">
        <v>7.9175000000000004</v>
      </c>
      <c r="O5380">
        <v>1</v>
      </c>
      <c r="P5380">
        <v>4273</v>
      </c>
      <c r="Q5380">
        <v>8</v>
      </c>
      <c r="R5380">
        <v>7</v>
      </c>
      <c r="S5380">
        <v>27</v>
      </c>
      <c r="T5380">
        <v>295</v>
      </c>
      <c r="U5380">
        <v>10</v>
      </c>
      <c r="V5380">
        <v>17</v>
      </c>
      <c r="W5380">
        <v>4.2726070106031262</v>
      </c>
      <c r="X5380">
        <v>8327.8490193951675</v>
      </c>
      <c r="Y5380">
        <v>606.74627599531118</v>
      </c>
      <c r="Z5380">
        <v>9.5841031398314129</v>
      </c>
      <c r="AA5380">
        <v>2735.4370587452549</v>
      </c>
      <c r="AB5380">
        <v>2188.5276380484315</v>
      </c>
      <c r="AC5380">
        <v>16725.379205790858</v>
      </c>
      <c r="AD5380">
        <v>1996.7135911724338</v>
      </c>
      <c r="AE5380">
        <v>32594.509499297892</v>
      </c>
    </row>
    <row r="5381" spans="1:31" x14ac:dyDescent="0.25">
      <c r="A5381">
        <v>2083679</v>
      </c>
      <c r="B5381">
        <v>1</v>
      </c>
      <c r="C5381" t="s">
        <v>80</v>
      </c>
      <c r="D5381" t="s">
        <v>85</v>
      </c>
      <c r="E5381" t="s">
        <v>158</v>
      </c>
      <c r="F5381" t="s">
        <v>15526</v>
      </c>
      <c r="G5381" t="s">
        <v>385</v>
      </c>
      <c r="H5381" t="s">
        <v>143</v>
      </c>
      <c r="I5381" t="s">
        <v>135</v>
      </c>
      <c r="J5381" t="s">
        <v>136</v>
      </c>
      <c r="K5381" t="s">
        <v>137</v>
      </c>
      <c r="L5381" t="s">
        <v>15527</v>
      </c>
      <c r="M5381" t="s">
        <v>15528</v>
      </c>
      <c r="N5381">
        <v>9.9227777770000003</v>
      </c>
      <c r="O5381">
        <v>0</v>
      </c>
      <c r="P5381">
        <v>153</v>
      </c>
      <c r="Q5381">
        <v>0</v>
      </c>
      <c r="R5381">
        <v>0</v>
      </c>
      <c r="S5381">
        <v>0</v>
      </c>
      <c r="T5381">
        <v>3</v>
      </c>
      <c r="U5381">
        <v>0</v>
      </c>
      <c r="V5381">
        <v>0</v>
      </c>
      <c r="W5381">
        <v>0</v>
      </c>
      <c r="X5381">
        <v>367.18960552629687</v>
      </c>
      <c r="Y5381">
        <v>0</v>
      </c>
      <c r="Z5381">
        <v>0</v>
      </c>
      <c r="AA5381">
        <v>0</v>
      </c>
      <c r="AB5381">
        <v>6.9093060538921334</v>
      </c>
      <c r="AC5381">
        <v>0</v>
      </c>
      <c r="AD5381">
        <v>0</v>
      </c>
      <c r="AE5381">
        <v>374.098911580189</v>
      </c>
    </row>
    <row r="5382" spans="1:31" x14ac:dyDescent="0.25">
      <c r="A5382">
        <v>2073151</v>
      </c>
      <c r="B5382">
        <v>1</v>
      </c>
      <c r="C5382" t="s">
        <v>80</v>
      </c>
      <c r="D5382" t="s">
        <v>103</v>
      </c>
      <c r="E5382" t="s">
        <v>169</v>
      </c>
      <c r="F5382" t="s">
        <v>15529</v>
      </c>
      <c r="G5382" t="s">
        <v>171</v>
      </c>
      <c r="H5382" t="s">
        <v>134</v>
      </c>
      <c r="I5382" t="s">
        <v>135</v>
      </c>
      <c r="J5382" t="s">
        <v>136</v>
      </c>
      <c r="K5382" t="s">
        <v>137</v>
      </c>
      <c r="L5382" t="s">
        <v>15530</v>
      </c>
      <c r="M5382" t="s">
        <v>15531</v>
      </c>
      <c r="N5382">
        <v>0.30888888799999997</v>
      </c>
      <c r="O5382">
        <v>0</v>
      </c>
      <c r="P5382">
        <v>0</v>
      </c>
      <c r="Q5382">
        <v>0</v>
      </c>
      <c r="R5382">
        <v>0</v>
      </c>
      <c r="S5382">
        <v>1</v>
      </c>
      <c r="T5382">
        <v>0</v>
      </c>
      <c r="U5382">
        <v>0</v>
      </c>
      <c r="V5382">
        <v>0</v>
      </c>
      <c r="W5382">
        <v>0</v>
      </c>
      <c r="X5382">
        <v>0</v>
      </c>
      <c r="Y5382">
        <v>0</v>
      </c>
      <c r="Z5382">
        <v>0</v>
      </c>
      <c r="AA5382">
        <v>2.1406587645258934</v>
      </c>
      <c r="AB5382">
        <v>0</v>
      </c>
      <c r="AC5382">
        <v>0</v>
      </c>
      <c r="AD5382">
        <v>0</v>
      </c>
      <c r="AE5382">
        <v>2.1406587645258934</v>
      </c>
    </row>
    <row r="5383" spans="1:31" x14ac:dyDescent="0.25">
      <c r="A5383">
        <v>2083633</v>
      </c>
      <c r="B5383">
        <v>1</v>
      </c>
      <c r="C5383" t="s">
        <v>80</v>
      </c>
      <c r="D5383" t="s">
        <v>82</v>
      </c>
      <c r="E5383" t="s">
        <v>158</v>
      </c>
      <c r="F5383" t="s">
        <v>15532</v>
      </c>
      <c r="G5383" t="s">
        <v>160</v>
      </c>
      <c r="H5383" t="s">
        <v>143</v>
      </c>
      <c r="I5383" t="s">
        <v>135</v>
      </c>
      <c r="J5383" t="s">
        <v>136</v>
      </c>
      <c r="K5383" t="s">
        <v>137</v>
      </c>
      <c r="L5383" t="s">
        <v>15533</v>
      </c>
      <c r="M5383" t="s">
        <v>15534</v>
      </c>
      <c r="N5383">
        <v>1.686666666</v>
      </c>
      <c r="O5383">
        <v>0</v>
      </c>
      <c r="P5383">
        <v>191</v>
      </c>
      <c r="Q5383">
        <v>0</v>
      </c>
      <c r="R5383">
        <v>0</v>
      </c>
      <c r="S5383">
        <v>0</v>
      </c>
      <c r="T5383">
        <v>8</v>
      </c>
      <c r="U5383">
        <v>0</v>
      </c>
      <c r="V5383">
        <v>0</v>
      </c>
      <c r="W5383">
        <v>0</v>
      </c>
      <c r="X5383">
        <v>69.366406939538848</v>
      </c>
      <c r="Y5383">
        <v>0</v>
      </c>
      <c r="Z5383">
        <v>0</v>
      </c>
      <c r="AA5383">
        <v>0</v>
      </c>
      <c r="AB5383">
        <v>9.2604125080911395</v>
      </c>
      <c r="AC5383">
        <v>0</v>
      </c>
      <c r="AD5383">
        <v>0</v>
      </c>
      <c r="AE5383">
        <v>78.626819447629984</v>
      </c>
    </row>
    <row r="5384" spans="1:31" x14ac:dyDescent="0.25">
      <c r="A5384">
        <v>2083587</v>
      </c>
      <c r="B5384">
        <v>1</v>
      </c>
      <c r="C5384" t="s">
        <v>80</v>
      </c>
      <c r="D5384" t="s">
        <v>88</v>
      </c>
      <c r="E5384" t="s">
        <v>158</v>
      </c>
      <c r="F5384" t="s">
        <v>15535</v>
      </c>
      <c r="G5384" t="s">
        <v>160</v>
      </c>
      <c r="H5384" t="s">
        <v>143</v>
      </c>
      <c r="I5384" t="s">
        <v>135</v>
      </c>
      <c r="J5384" t="s">
        <v>136</v>
      </c>
      <c r="K5384" t="s">
        <v>137</v>
      </c>
      <c r="L5384" t="s">
        <v>15536</v>
      </c>
      <c r="M5384" t="s">
        <v>15537</v>
      </c>
      <c r="N5384">
        <v>7.6063888879999997</v>
      </c>
      <c r="O5384">
        <v>0</v>
      </c>
      <c r="P5384">
        <v>38</v>
      </c>
      <c r="Q5384">
        <v>0</v>
      </c>
      <c r="R5384">
        <v>0</v>
      </c>
      <c r="S5384">
        <v>0</v>
      </c>
      <c r="T5384">
        <v>3</v>
      </c>
      <c r="U5384">
        <v>0</v>
      </c>
      <c r="V5384">
        <v>0</v>
      </c>
      <c r="W5384">
        <v>0</v>
      </c>
      <c r="X5384">
        <v>56.61095860864404</v>
      </c>
      <c r="Y5384">
        <v>0</v>
      </c>
      <c r="Z5384">
        <v>0</v>
      </c>
      <c r="AA5384">
        <v>0</v>
      </c>
      <c r="AB5384">
        <v>3.4035081660022648</v>
      </c>
      <c r="AC5384">
        <v>0</v>
      </c>
      <c r="AD5384">
        <v>0</v>
      </c>
      <c r="AE5384">
        <v>60.014466774646309</v>
      </c>
    </row>
    <row r="5385" spans="1:31" x14ac:dyDescent="0.25">
      <c r="A5385">
        <v>2084105</v>
      </c>
      <c r="B5385">
        <v>1</v>
      </c>
      <c r="C5385" t="s">
        <v>80</v>
      </c>
      <c r="D5385" t="s">
        <v>106</v>
      </c>
      <c r="E5385" t="s">
        <v>146</v>
      </c>
      <c r="F5385" t="s">
        <v>9833</v>
      </c>
      <c r="G5385" t="s">
        <v>133</v>
      </c>
      <c r="H5385" t="s">
        <v>134</v>
      </c>
      <c r="I5385" t="s">
        <v>135</v>
      </c>
      <c r="J5385" t="s">
        <v>136</v>
      </c>
      <c r="K5385" t="s">
        <v>137</v>
      </c>
      <c r="L5385" t="s">
        <v>15538</v>
      </c>
      <c r="M5385" t="s">
        <v>15539</v>
      </c>
      <c r="N5385">
        <v>8.9166666000000006E-2</v>
      </c>
      <c r="O5385">
        <v>7</v>
      </c>
      <c r="P5385">
        <v>2139</v>
      </c>
      <c r="Q5385">
        <v>58</v>
      </c>
      <c r="R5385">
        <v>235</v>
      </c>
      <c r="S5385">
        <v>24</v>
      </c>
      <c r="T5385">
        <v>304</v>
      </c>
      <c r="U5385">
        <v>0</v>
      </c>
      <c r="V5385">
        <v>0</v>
      </c>
      <c r="W5385">
        <v>0.21017103686459998</v>
      </c>
      <c r="X5385">
        <v>34.945314120503049</v>
      </c>
      <c r="Y5385">
        <v>12.081552143690628</v>
      </c>
      <c r="Z5385">
        <v>36.414481343402031</v>
      </c>
      <c r="AA5385">
        <v>8.0370560137458877</v>
      </c>
      <c r="AB5385">
        <v>20.584541416124356</v>
      </c>
      <c r="AC5385">
        <v>0</v>
      </c>
      <c r="AD5385">
        <v>0</v>
      </c>
      <c r="AE5385">
        <v>112.27311607433055</v>
      </c>
    </row>
    <row r="5386" spans="1:31" x14ac:dyDescent="0.25">
      <c r="A5386">
        <v>2084197</v>
      </c>
      <c r="B5386">
        <v>1</v>
      </c>
      <c r="C5386" t="s">
        <v>80</v>
      </c>
      <c r="D5386" t="s">
        <v>110</v>
      </c>
      <c r="E5386" t="s">
        <v>177</v>
      </c>
      <c r="F5386" t="s">
        <v>15540</v>
      </c>
      <c r="G5386" t="s">
        <v>183</v>
      </c>
      <c r="H5386" t="s">
        <v>143</v>
      </c>
      <c r="I5386" t="s">
        <v>135</v>
      </c>
      <c r="J5386" t="s">
        <v>136</v>
      </c>
      <c r="K5386" t="s">
        <v>137</v>
      </c>
      <c r="L5386" t="s">
        <v>15541</v>
      </c>
      <c r="M5386" t="s">
        <v>15542</v>
      </c>
      <c r="N5386">
        <v>3.5605555550000001</v>
      </c>
      <c r="O5386">
        <v>0</v>
      </c>
      <c r="P5386">
        <v>5</v>
      </c>
      <c r="Q5386">
        <v>0</v>
      </c>
      <c r="R5386">
        <v>0</v>
      </c>
      <c r="S5386">
        <v>0</v>
      </c>
      <c r="T5386">
        <v>1</v>
      </c>
      <c r="U5386">
        <v>0</v>
      </c>
      <c r="V5386">
        <v>0</v>
      </c>
      <c r="W5386">
        <v>0</v>
      </c>
      <c r="X5386">
        <v>2.2355699597721506</v>
      </c>
      <c r="Y5386">
        <v>0</v>
      </c>
      <c r="Z5386">
        <v>0</v>
      </c>
      <c r="AA5386">
        <v>0</v>
      </c>
      <c r="AB5386">
        <v>1.2691901060577777E-2</v>
      </c>
      <c r="AC5386">
        <v>0</v>
      </c>
      <c r="AD5386">
        <v>0</v>
      </c>
      <c r="AE5386">
        <v>2.2482618608327285</v>
      </c>
    </row>
    <row r="5387" spans="1:31" x14ac:dyDescent="0.25">
      <c r="A5387">
        <v>2073082</v>
      </c>
      <c r="B5387">
        <v>1</v>
      </c>
      <c r="C5387" t="s">
        <v>81</v>
      </c>
      <c r="D5387" t="s">
        <v>123</v>
      </c>
      <c r="E5387" t="s">
        <v>169</v>
      </c>
      <c r="F5387" t="s">
        <v>15543</v>
      </c>
      <c r="G5387" t="s">
        <v>273</v>
      </c>
      <c r="H5387" t="s">
        <v>134</v>
      </c>
      <c r="I5387" t="s">
        <v>135</v>
      </c>
      <c r="J5387" t="s">
        <v>136</v>
      </c>
      <c r="K5387" t="s">
        <v>155</v>
      </c>
      <c r="L5387" t="s">
        <v>15544</v>
      </c>
      <c r="M5387" t="s">
        <v>15545</v>
      </c>
      <c r="N5387">
        <v>3.2352777769999999</v>
      </c>
      <c r="O5387">
        <v>0</v>
      </c>
      <c r="P5387">
        <v>29</v>
      </c>
      <c r="Q5387">
        <v>0</v>
      </c>
      <c r="R5387">
        <v>1</v>
      </c>
      <c r="S5387">
        <v>1</v>
      </c>
      <c r="T5387">
        <v>1</v>
      </c>
      <c r="U5387">
        <v>0</v>
      </c>
      <c r="V5387">
        <v>0</v>
      </c>
      <c r="W5387">
        <v>0</v>
      </c>
      <c r="X5387">
        <v>11.449326046067741</v>
      </c>
      <c r="Y5387">
        <v>0</v>
      </c>
      <c r="Z5387">
        <v>1.6799227615774799</v>
      </c>
      <c r="AA5387">
        <v>1.4840480337373334</v>
      </c>
      <c r="AB5387">
        <v>0.72442756238173023</v>
      </c>
      <c r="AC5387">
        <v>0</v>
      </c>
      <c r="AD5387">
        <v>0</v>
      </c>
      <c r="AE5387">
        <v>15.337724403764284</v>
      </c>
    </row>
    <row r="5388" spans="1:31" x14ac:dyDescent="0.25">
      <c r="A5388">
        <v>2084048</v>
      </c>
      <c r="B5388">
        <v>1</v>
      </c>
      <c r="C5388" t="s">
        <v>81</v>
      </c>
      <c r="D5388" t="s">
        <v>127</v>
      </c>
      <c r="E5388" t="s">
        <v>295</v>
      </c>
      <c r="F5388" t="s">
        <v>15427</v>
      </c>
      <c r="G5388" t="s">
        <v>133</v>
      </c>
      <c r="H5388" t="s">
        <v>134</v>
      </c>
      <c r="I5388" t="s">
        <v>135</v>
      </c>
      <c r="J5388" t="s">
        <v>136</v>
      </c>
      <c r="K5388" t="s">
        <v>137</v>
      </c>
      <c r="L5388" t="s">
        <v>15546</v>
      </c>
      <c r="M5388" t="s">
        <v>15547</v>
      </c>
      <c r="N5388">
        <v>0.674097222</v>
      </c>
      <c r="O5388">
        <v>6</v>
      </c>
      <c r="P5388">
        <v>4033</v>
      </c>
      <c r="Q5388">
        <v>506</v>
      </c>
      <c r="R5388">
        <v>338</v>
      </c>
      <c r="S5388">
        <v>60</v>
      </c>
      <c r="T5388">
        <v>446</v>
      </c>
      <c r="U5388">
        <v>14</v>
      </c>
      <c r="V5388">
        <v>2</v>
      </c>
      <c r="W5388">
        <v>2.4824506863338667</v>
      </c>
      <c r="X5388">
        <v>614.37440137911904</v>
      </c>
      <c r="Y5388">
        <v>249.76961734750705</v>
      </c>
      <c r="Z5388">
        <v>176.68263607603348</v>
      </c>
      <c r="AA5388">
        <v>216.49543820079327</v>
      </c>
      <c r="AB5388">
        <v>136.99348240147253</v>
      </c>
      <c r="AC5388">
        <v>329.60665294454077</v>
      </c>
      <c r="AD5388">
        <v>1.2892630984548199</v>
      </c>
      <c r="AE5388">
        <v>1727.6939421342549</v>
      </c>
    </row>
    <row r="5389" spans="1:31" x14ac:dyDescent="0.25">
      <c r="A5389">
        <v>2073228</v>
      </c>
      <c r="B5389">
        <v>1</v>
      </c>
      <c r="C5389" t="s">
        <v>80</v>
      </c>
      <c r="D5389" t="s">
        <v>84</v>
      </c>
      <c r="E5389" t="s">
        <v>158</v>
      </c>
      <c r="F5389" t="s">
        <v>13717</v>
      </c>
      <c r="G5389" t="s">
        <v>160</v>
      </c>
      <c r="H5389" t="s">
        <v>143</v>
      </c>
      <c r="I5389" t="s">
        <v>135</v>
      </c>
      <c r="J5389" t="s">
        <v>136</v>
      </c>
      <c r="K5389" t="s">
        <v>137</v>
      </c>
      <c r="L5389" t="s">
        <v>15548</v>
      </c>
      <c r="M5389" t="s">
        <v>15549</v>
      </c>
      <c r="N5389">
        <v>1.464722222</v>
      </c>
      <c r="O5389">
        <v>0</v>
      </c>
      <c r="P5389">
        <v>79</v>
      </c>
      <c r="Q5389">
        <v>0</v>
      </c>
      <c r="R5389">
        <v>0</v>
      </c>
      <c r="S5389">
        <v>0</v>
      </c>
      <c r="T5389">
        <v>2</v>
      </c>
      <c r="U5389">
        <v>0</v>
      </c>
      <c r="V5389">
        <v>0</v>
      </c>
      <c r="W5389">
        <v>0</v>
      </c>
      <c r="X5389">
        <v>22.926887210702603</v>
      </c>
      <c r="Y5389">
        <v>0</v>
      </c>
      <c r="Z5389">
        <v>0</v>
      </c>
      <c r="AA5389">
        <v>0</v>
      </c>
      <c r="AB5389">
        <v>0.14828353327486002</v>
      </c>
      <c r="AC5389">
        <v>0</v>
      </c>
      <c r="AD5389">
        <v>0</v>
      </c>
      <c r="AE5389">
        <v>23.075170743977463</v>
      </c>
    </row>
    <row r="5390" spans="1:31" x14ac:dyDescent="0.25">
      <c r="A5390">
        <v>2084025</v>
      </c>
      <c r="B5390">
        <v>1</v>
      </c>
      <c r="C5390" t="s">
        <v>80</v>
      </c>
      <c r="D5390" t="s">
        <v>101</v>
      </c>
      <c r="E5390" t="s">
        <v>158</v>
      </c>
      <c r="F5390" t="s">
        <v>15550</v>
      </c>
      <c r="G5390" t="s">
        <v>160</v>
      </c>
      <c r="H5390" t="s">
        <v>143</v>
      </c>
      <c r="I5390" t="s">
        <v>135</v>
      </c>
      <c r="J5390" t="s">
        <v>136</v>
      </c>
      <c r="K5390" t="s">
        <v>137</v>
      </c>
      <c r="L5390" t="s">
        <v>15551</v>
      </c>
      <c r="M5390" t="s">
        <v>15552</v>
      </c>
      <c r="N5390">
        <v>3.2777777769999998</v>
      </c>
      <c r="O5390">
        <v>0</v>
      </c>
      <c r="P5390">
        <v>35</v>
      </c>
      <c r="Q5390">
        <v>0</v>
      </c>
      <c r="R5390">
        <v>0</v>
      </c>
      <c r="S5390">
        <v>0</v>
      </c>
      <c r="T5390">
        <v>1</v>
      </c>
      <c r="U5390">
        <v>0</v>
      </c>
      <c r="V5390">
        <v>0</v>
      </c>
      <c r="W5390">
        <v>0</v>
      </c>
      <c r="X5390">
        <v>36.07453690270529</v>
      </c>
      <c r="Y5390">
        <v>0</v>
      </c>
      <c r="Z5390">
        <v>0</v>
      </c>
      <c r="AA5390">
        <v>0</v>
      </c>
      <c r="AB5390">
        <v>6.2408988642E-2</v>
      </c>
      <c r="AC5390">
        <v>0</v>
      </c>
      <c r="AD5390">
        <v>0</v>
      </c>
      <c r="AE5390">
        <v>36.136945891347288</v>
      </c>
    </row>
    <row r="5391" spans="1:31" x14ac:dyDescent="0.25">
      <c r="A5391">
        <v>2084286</v>
      </c>
      <c r="B5391">
        <v>1</v>
      </c>
      <c r="C5391" t="s">
        <v>80</v>
      </c>
      <c r="D5391" t="s">
        <v>93</v>
      </c>
      <c r="E5391" t="s">
        <v>158</v>
      </c>
      <c r="F5391" t="s">
        <v>15553</v>
      </c>
      <c r="G5391" t="s">
        <v>7838</v>
      </c>
      <c r="H5391" t="s">
        <v>143</v>
      </c>
      <c r="I5391" t="s">
        <v>135</v>
      </c>
      <c r="J5391" t="s">
        <v>136</v>
      </c>
      <c r="K5391" t="s">
        <v>137</v>
      </c>
      <c r="L5391" t="s">
        <v>15554</v>
      </c>
      <c r="M5391" t="s">
        <v>15555</v>
      </c>
      <c r="N5391">
        <v>6.7005555550000002</v>
      </c>
      <c r="O5391">
        <v>0</v>
      </c>
      <c r="P5391">
        <v>1</v>
      </c>
      <c r="Q5391">
        <v>0</v>
      </c>
      <c r="R5391">
        <v>0</v>
      </c>
      <c r="S5391">
        <v>0</v>
      </c>
      <c r="T5391">
        <v>0</v>
      </c>
      <c r="U5391">
        <v>0</v>
      </c>
      <c r="V5391">
        <v>0</v>
      </c>
      <c r="W5391">
        <v>0</v>
      </c>
      <c r="X5391">
        <v>0.20619636474948003</v>
      </c>
      <c r="Y5391">
        <v>0</v>
      </c>
      <c r="Z5391">
        <v>0</v>
      </c>
      <c r="AA5391">
        <v>0</v>
      </c>
      <c r="AB5391">
        <v>0</v>
      </c>
      <c r="AC5391">
        <v>0</v>
      </c>
      <c r="AD5391">
        <v>0</v>
      </c>
      <c r="AE5391">
        <v>0.20619636474948003</v>
      </c>
    </row>
    <row r="5392" spans="1:31" x14ac:dyDescent="0.25">
      <c r="A5392">
        <v>2073566</v>
      </c>
      <c r="B5392">
        <v>1</v>
      </c>
      <c r="C5392" t="s">
        <v>80</v>
      </c>
      <c r="D5392" t="s">
        <v>107</v>
      </c>
      <c r="E5392" t="s">
        <v>146</v>
      </c>
      <c r="F5392" t="s">
        <v>15556</v>
      </c>
      <c r="G5392" t="s">
        <v>133</v>
      </c>
      <c r="H5392" t="s">
        <v>134</v>
      </c>
      <c r="I5392" t="s">
        <v>135</v>
      </c>
      <c r="J5392" t="s">
        <v>136</v>
      </c>
      <c r="K5392" t="s">
        <v>137</v>
      </c>
      <c r="L5392" t="s">
        <v>15557</v>
      </c>
      <c r="M5392" t="s">
        <v>15558</v>
      </c>
      <c r="N5392">
        <v>0.73055555500000002</v>
      </c>
      <c r="O5392">
        <v>0</v>
      </c>
      <c r="P5392">
        <v>2977</v>
      </c>
      <c r="Q5392">
        <v>0</v>
      </c>
      <c r="R5392">
        <v>6</v>
      </c>
      <c r="S5392">
        <v>2</v>
      </c>
      <c r="T5392">
        <v>156</v>
      </c>
      <c r="U5392">
        <v>0</v>
      </c>
      <c r="V5392">
        <v>1</v>
      </c>
      <c r="W5392">
        <v>0</v>
      </c>
      <c r="X5392">
        <v>358.82723010980959</v>
      </c>
      <c r="Y5392">
        <v>0</v>
      </c>
      <c r="Z5392">
        <v>0.76131123218638874</v>
      </c>
      <c r="AA5392">
        <v>39.801384136193569</v>
      </c>
      <c r="AB5392">
        <v>115.09960498596232</v>
      </c>
      <c r="AC5392">
        <v>0</v>
      </c>
      <c r="AD5392">
        <v>0.97345875827695572</v>
      </c>
      <c r="AE5392">
        <v>515.46298922242886</v>
      </c>
    </row>
    <row r="5393" spans="1:31" x14ac:dyDescent="0.25">
      <c r="A5393">
        <v>2073285</v>
      </c>
      <c r="B5393">
        <v>1</v>
      </c>
      <c r="C5393" t="s">
        <v>81</v>
      </c>
      <c r="D5393" t="s">
        <v>123</v>
      </c>
      <c r="E5393" t="s">
        <v>177</v>
      </c>
      <c r="F5393" t="s">
        <v>15559</v>
      </c>
      <c r="G5393" t="s">
        <v>183</v>
      </c>
      <c r="H5393" t="s">
        <v>143</v>
      </c>
      <c r="I5393" t="s">
        <v>135</v>
      </c>
      <c r="J5393" t="s">
        <v>136</v>
      </c>
      <c r="K5393" t="s">
        <v>137</v>
      </c>
      <c r="L5393" t="s">
        <v>15560</v>
      </c>
      <c r="M5393" t="s">
        <v>15561</v>
      </c>
      <c r="N5393">
        <v>3.1375000000000002</v>
      </c>
      <c r="O5393">
        <v>0</v>
      </c>
      <c r="P5393">
        <v>1</v>
      </c>
      <c r="Q5393">
        <v>0</v>
      </c>
      <c r="R5393">
        <v>0</v>
      </c>
      <c r="S5393">
        <v>0</v>
      </c>
      <c r="T5393">
        <v>0</v>
      </c>
      <c r="U5393">
        <v>0</v>
      </c>
      <c r="V5393">
        <v>0</v>
      </c>
      <c r="W5393">
        <v>0</v>
      </c>
      <c r="X5393">
        <v>0.34810389557260535</v>
      </c>
      <c r="Y5393">
        <v>0</v>
      </c>
      <c r="Z5393">
        <v>0</v>
      </c>
      <c r="AA5393">
        <v>0</v>
      </c>
      <c r="AB5393">
        <v>0</v>
      </c>
      <c r="AC5393">
        <v>0</v>
      </c>
      <c r="AD5393">
        <v>0</v>
      </c>
      <c r="AE5393">
        <v>0.34810389557260535</v>
      </c>
    </row>
    <row r="5394" spans="1:31" x14ac:dyDescent="0.25">
      <c r="A5394">
        <v>2073048</v>
      </c>
      <c r="B5394">
        <v>1</v>
      </c>
      <c r="C5394" t="s">
        <v>80</v>
      </c>
      <c r="D5394" t="s">
        <v>97</v>
      </c>
      <c r="E5394" t="s">
        <v>177</v>
      </c>
      <c r="F5394" t="s">
        <v>15562</v>
      </c>
      <c r="G5394" t="s">
        <v>183</v>
      </c>
      <c r="H5394" t="s">
        <v>143</v>
      </c>
      <c r="I5394" t="s">
        <v>135</v>
      </c>
      <c r="J5394" t="s">
        <v>136</v>
      </c>
      <c r="K5394" t="s">
        <v>137</v>
      </c>
      <c r="L5394" t="s">
        <v>15563</v>
      </c>
      <c r="M5394" t="s">
        <v>15564</v>
      </c>
      <c r="N5394">
        <v>2.8858333329999999</v>
      </c>
      <c r="O5394">
        <v>0</v>
      </c>
      <c r="P5394">
        <v>1</v>
      </c>
      <c r="Q5394">
        <v>0</v>
      </c>
      <c r="R5394">
        <v>0</v>
      </c>
      <c r="S5394">
        <v>0</v>
      </c>
      <c r="T5394">
        <v>0</v>
      </c>
      <c r="U5394">
        <v>0</v>
      </c>
      <c r="V5394">
        <v>0</v>
      </c>
      <c r="W5394">
        <v>0</v>
      </c>
      <c r="X5394">
        <v>0.87354892745255996</v>
      </c>
      <c r="Y5394">
        <v>0</v>
      </c>
      <c r="Z5394">
        <v>0</v>
      </c>
      <c r="AA5394">
        <v>0</v>
      </c>
      <c r="AB5394">
        <v>0</v>
      </c>
      <c r="AC5394">
        <v>0</v>
      </c>
      <c r="AD5394">
        <v>0</v>
      </c>
      <c r="AE5394">
        <v>0.87354892745255996</v>
      </c>
    </row>
    <row r="5395" spans="1:31" x14ac:dyDescent="0.25">
      <c r="A5395">
        <v>2073205</v>
      </c>
      <c r="B5395">
        <v>1</v>
      </c>
      <c r="C5395" t="s">
        <v>80</v>
      </c>
      <c r="D5395" t="s">
        <v>102</v>
      </c>
      <c r="E5395" t="s">
        <v>146</v>
      </c>
      <c r="F5395" t="s">
        <v>15565</v>
      </c>
      <c r="G5395" t="s">
        <v>133</v>
      </c>
      <c r="H5395" t="s">
        <v>134</v>
      </c>
      <c r="I5395" t="s">
        <v>135</v>
      </c>
      <c r="J5395" t="s">
        <v>136</v>
      </c>
      <c r="K5395" t="s">
        <v>137</v>
      </c>
      <c r="L5395" t="s">
        <v>15566</v>
      </c>
      <c r="M5395" t="s">
        <v>15567</v>
      </c>
      <c r="N5395">
        <v>0.54611111099999998</v>
      </c>
      <c r="O5395">
        <v>0</v>
      </c>
      <c r="P5395">
        <v>611</v>
      </c>
      <c r="Q5395">
        <v>34</v>
      </c>
      <c r="R5395">
        <v>100</v>
      </c>
      <c r="S5395">
        <v>11</v>
      </c>
      <c r="T5395">
        <v>65</v>
      </c>
      <c r="U5395">
        <v>0</v>
      </c>
      <c r="V5395">
        <v>0</v>
      </c>
      <c r="W5395">
        <v>0</v>
      </c>
      <c r="X5395">
        <v>62.971577276134447</v>
      </c>
      <c r="Y5395">
        <v>66.822107261648071</v>
      </c>
      <c r="Z5395">
        <v>16.963459476409732</v>
      </c>
      <c r="AA5395">
        <v>47.253346732458297</v>
      </c>
      <c r="AB5395">
        <v>29.000763157665382</v>
      </c>
      <c r="AC5395">
        <v>0</v>
      </c>
      <c r="AD5395">
        <v>0</v>
      </c>
      <c r="AE5395">
        <v>223.01125390431591</v>
      </c>
    </row>
    <row r="5396" spans="1:31" x14ac:dyDescent="0.25">
      <c r="A5396">
        <v>2083782</v>
      </c>
      <c r="B5396">
        <v>1</v>
      </c>
      <c r="C5396" t="s">
        <v>80</v>
      </c>
      <c r="D5396" t="s">
        <v>101</v>
      </c>
      <c r="E5396" t="s">
        <v>158</v>
      </c>
      <c r="F5396" t="s">
        <v>15568</v>
      </c>
      <c r="G5396" t="s">
        <v>160</v>
      </c>
      <c r="H5396" t="s">
        <v>143</v>
      </c>
      <c r="I5396" t="s">
        <v>135</v>
      </c>
      <c r="J5396" t="s">
        <v>136</v>
      </c>
      <c r="K5396" t="s">
        <v>137</v>
      </c>
      <c r="L5396" t="s">
        <v>15569</v>
      </c>
      <c r="M5396" t="s">
        <v>15570</v>
      </c>
      <c r="N5396">
        <v>2.0241666660000002</v>
      </c>
      <c r="O5396">
        <v>0</v>
      </c>
      <c r="P5396">
        <v>19</v>
      </c>
      <c r="Q5396">
        <v>0</v>
      </c>
      <c r="R5396">
        <v>1</v>
      </c>
      <c r="S5396">
        <v>0</v>
      </c>
      <c r="T5396">
        <v>3</v>
      </c>
      <c r="U5396">
        <v>0</v>
      </c>
      <c r="V5396">
        <v>0</v>
      </c>
      <c r="W5396">
        <v>0</v>
      </c>
      <c r="X5396">
        <v>11.875646869569078</v>
      </c>
      <c r="Y5396">
        <v>0</v>
      </c>
      <c r="Z5396">
        <v>9.0363152860083062E-2</v>
      </c>
      <c r="AA5396">
        <v>0</v>
      </c>
      <c r="AB5396">
        <v>4.1233030579094718</v>
      </c>
      <c r="AC5396">
        <v>0</v>
      </c>
      <c r="AD5396">
        <v>0</v>
      </c>
      <c r="AE5396">
        <v>16.089313080338634</v>
      </c>
    </row>
    <row r="5397" spans="1:31" x14ac:dyDescent="0.25">
      <c r="A5397">
        <v>2084174</v>
      </c>
      <c r="B5397">
        <v>1</v>
      </c>
      <c r="C5397" t="s">
        <v>81</v>
      </c>
      <c r="D5397" t="s">
        <v>118</v>
      </c>
      <c r="E5397" t="s">
        <v>146</v>
      </c>
      <c r="F5397" t="s">
        <v>7727</v>
      </c>
      <c r="G5397" t="s">
        <v>133</v>
      </c>
      <c r="H5397" t="s">
        <v>134</v>
      </c>
      <c r="I5397" t="s">
        <v>135</v>
      </c>
      <c r="J5397" t="s">
        <v>136</v>
      </c>
      <c r="K5397" t="s">
        <v>137</v>
      </c>
      <c r="L5397" t="s">
        <v>15571</v>
      </c>
      <c r="M5397" t="s">
        <v>14905</v>
      </c>
      <c r="N5397">
        <v>0.88111111099999995</v>
      </c>
      <c r="O5397">
        <v>0</v>
      </c>
      <c r="P5397">
        <v>0</v>
      </c>
      <c r="Q5397">
        <v>32</v>
      </c>
      <c r="R5397">
        <v>5</v>
      </c>
      <c r="S5397">
        <v>7</v>
      </c>
      <c r="T5397">
        <v>1</v>
      </c>
      <c r="U5397">
        <v>1</v>
      </c>
      <c r="V5397">
        <v>0</v>
      </c>
      <c r="W5397">
        <v>0</v>
      </c>
      <c r="X5397">
        <v>0</v>
      </c>
      <c r="Y5397">
        <v>58.417236530035026</v>
      </c>
      <c r="Z5397">
        <v>2.2296141325271339</v>
      </c>
      <c r="AA5397">
        <v>6.9435320946680861</v>
      </c>
      <c r="AB5397">
        <v>0.74168759357140557</v>
      </c>
      <c r="AC5397">
        <v>108.86107612427944</v>
      </c>
      <c r="AD5397">
        <v>0</v>
      </c>
      <c r="AE5397">
        <v>177.19314647508108</v>
      </c>
    </row>
    <row r="5398" spans="1:31" x14ac:dyDescent="0.25">
      <c r="A5398">
        <v>2073254</v>
      </c>
      <c r="B5398">
        <v>1</v>
      </c>
      <c r="C5398" t="s">
        <v>81</v>
      </c>
      <c r="D5398" t="s">
        <v>118</v>
      </c>
      <c r="E5398" t="s">
        <v>131</v>
      </c>
      <c r="F5398" t="s">
        <v>4545</v>
      </c>
      <c r="G5398" t="s">
        <v>133</v>
      </c>
      <c r="H5398" t="s">
        <v>134</v>
      </c>
      <c r="I5398" t="s">
        <v>259</v>
      </c>
      <c r="J5398" t="s">
        <v>136</v>
      </c>
      <c r="K5398" t="s">
        <v>137</v>
      </c>
      <c r="L5398" t="s">
        <v>15572</v>
      </c>
      <c r="M5398" t="s">
        <v>15573</v>
      </c>
      <c r="N5398">
        <v>1.9444444000000002E-2</v>
      </c>
      <c r="O5398">
        <v>1</v>
      </c>
      <c r="P5398">
        <v>247</v>
      </c>
      <c r="Q5398">
        <v>56</v>
      </c>
      <c r="R5398">
        <v>23</v>
      </c>
      <c r="S5398">
        <v>5</v>
      </c>
      <c r="T5398">
        <v>22</v>
      </c>
      <c r="U5398">
        <v>0</v>
      </c>
      <c r="V5398">
        <v>0</v>
      </c>
      <c r="W5398">
        <v>1.5928858129372222E-2</v>
      </c>
      <c r="X5398">
        <v>0.92231911646361631</v>
      </c>
      <c r="Y5398">
        <v>0.88103049478185014</v>
      </c>
      <c r="Z5398">
        <v>0.85762836188143332</v>
      </c>
      <c r="AA5398">
        <v>0.23361546507493058</v>
      </c>
      <c r="AB5398">
        <v>0.15886944366772501</v>
      </c>
      <c r="AC5398">
        <v>0</v>
      </c>
      <c r="AD5398">
        <v>0</v>
      </c>
      <c r="AE5398">
        <v>3.0693917399989274</v>
      </c>
    </row>
    <row r="5399" spans="1:31" x14ac:dyDescent="0.25">
      <c r="A5399">
        <v>2084074</v>
      </c>
      <c r="B5399">
        <v>1</v>
      </c>
      <c r="C5399" t="s">
        <v>81</v>
      </c>
      <c r="D5399" t="s">
        <v>127</v>
      </c>
      <c r="E5399" t="s">
        <v>295</v>
      </c>
      <c r="F5399" t="s">
        <v>15574</v>
      </c>
      <c r="G5399" t="s">
        <v>133</v>
      </c>
      <c r="H5399" t="s">
        <v>134</v>
      </c>
      <c r="I5399" t="s">
        <v>135</v>
      </c>
      <c r="J5399" t="s">
        <v>136</v>
      </c>
      <c r="K5399" t="s">
        <v>137</v>
      </c>
      <c r="L5399" t="s">
        <v>15575</v>
      </c>
      <c r="M5399" t="s">
        <v>15576</v>
      </c>
      <c r="N5399">
        <v>0.398820277</v>
      </c>
      <c r="O5399">
        <v>5</v>
      </c>
      <c r="P5399">
        <v>127</v>
      </c>
      <c r="Q5399">
        <v>190</v>
      </c>
      <c r="R5399">
        <v>165</v>
      </c>
      <c r="S5399">
        <v>6</v>
      </c>
      <c r="T5399">
        <v>20</v>
      </c>
      <c r="U5399">
        <v>0</v>
      </c>
      <c r="V5399">
        <v>0</v>
      </c>
      <c r="W5399">
        <v>0.52414512105480005</v>
      </c>
      <c r="X5399">
        <v>13.172418019441395</v>
      </c>
      <c r="Y5399">
        <v>21.441109725502809</v>
      </c>
      <c r="Z5399">
        <v>17.336460757913059</v>
      </c>
      <c r="AA5399">
        <v>0.63919192397351665</v>
      </c>
      <c r="AB5399">
        <v>3.2359516994732762</v>
      </c>
      <c r="AC5399">
        <v>0</v>
      </c>
      <c r="AD5399">
        <v>0</v>
      </c>
      <c r="AE5399">
        <v>56.349277247358856</v>
      </c>
    </row>
    <row r="5400" spans="1:31" x14ac:dyDescent="0.25">
      <c r="A5400">
        <v>2073497</v>
      </c>
      <c r="B5400">
        <v>1</v>
      </c>
      <c r="C5400" t="s">
        <v>81</v>
      </c>
      <c r="D5400" t="s">
        <v>123</v>
      </c>
      <c r="E5400" t="s">
        <v>158</v>
      </c>
      <c r="F5400" t="s">
        <v>15577</v>
      </c>
      <c r="G5400" t="s">
        <v>160</v>
      </c>
      <c r="H5400" t="s">
        <v>143</v>
      </c>
      <c r="I5400" t="s">
        <v>135</v>
      </c>
      <c r="J5400" t="s">
        <v>136</v>
      </c>
      <c r="K5400" t="s">
        <v>137</v>
      </c>
      <c r="L5400" t="s">
        <v>15578</v>
      </c>
      <c r="M5400" t="s">
        <v>15579</v>
      </c>
      <c r="N5400">
        <v>1.3730555550000001</v>
      </c>
      <c r="O5400">
        <v>0</v>
      </c>
      <c r="P5400">
        <v>54</v>
      </c>
      <c r="Q5400">
        <v>0</v>
      </c>
      <c r="R5400">
        <v>0</v>
      </c>
      <c r="S5400">
        <v>0</v>
      </c>
      <c r="T5400">
        <v>9</v>
      </c>
      <c r="U5400">
        <v>0</v>
      </c>
      <c r="V5400">
        <v>0</v>
      </c>
      <c r="W5400">
        <v>0</v>
      </c>
      <c r="X5400">
        <v>13.116017193827926</v>
      </c>
      <c r="Y5400">
        <v>0</v>
      </c>
      <c r="Z5400">
        <v>0</v>
      </c>
      <c r="AA5400">
        <v>0</v>
      </c>
      <c r="AB5400">
        <v>8.3815281947904285</v>
      </c>
      <c r="AC5400">
        <v>0</v>
      </c>
      <c r="AD5400">
        <v>0</v>
      </c>
      <c r="AE5400">
        <v>21.497545388618356</v>
      </c>
    </row>
    <row r="5401" spans="1:31" x14ac:dyDescent="0.25">
      <c r="A5401">
        <v>2073105</v>
      </c>
      <c r="B5401">
        <v>1</v>
      </c>
      <c r="C5401" t="s">
        <v>81</v>
      </c>
      <c r="D5401" t="s">
        <v>127</v>
      </c>
      <c r="E5401" t="s">
        <v>146</v>
      </c>
      <c r="F5401" t="s">
        <v>8173</v>
      </c>
      <c r="G5401" t="s">
        <v>273</v>
      </c>
      <c r="H5401" t="s">
        <v>134</v>
      </c>
      <c r="I5401" t="s">
        <v>135</v>
      </c>
      <c r="J5401" t="s">
        <v>136</v>
      </c>
      <c r="K5401" t="s">
        <v>155</v>
      </c>
      <c r="L5401" t="s">
        <v>15580</v>
      </c>
      <c r="M5401" t="s">
        <v>15581</v>
      </c>
      <c r="N5401">
        <v>3.034444444</v>
      </c>
      <c r="O5401">
        <v>0</v>
      </c>
      <c r="P5401">
        <v>13836</v>
      </c>
      <c r="Q5401">
        <v>0</v>
      </c>
      <c r="R5401">
        <v>1</v>
      </c>
      <c r="S5401">
        <v>1</v>
      </c>
      <c r="T5401">
        <v>2354</v>
      </c>
      <c r="U5401">
        <v>0</v>
      </c>
      <c r="V5401">
        <v>4</v>
      </c>
      <c r="W5401">
        <v>0</v>
      </c>
      <c r="X5401">
        <v>8305.3364326510437</v>
      </c>
      <c r="Y5401">
        <v>0</v>
      </c>
      <c r="Z5401">
        <v>0.73990049006213998</v>
      </c>
      <c r="AA5401">
        <v>103.42298489490993</v>
      </c>
      <c r="AB5401">
        <v>6179.7391341619186</v>
      </c>
      <c r="AC5401">
        <v>0</v>
      </c>
      <c r="AD5401">
        <v>630.72340445437987</v>
      </c>
      <c r="AE5401">
        <v>15219.961856652315</v>
      </c>
    </row>
    <row r="5402" spans="1:31" x14ac:dyDescent="0.25">
      <c r="A5402">
        <v>2073056</v>
      </c>
      <c r="B5402">
        <v>1</v>
      </c>
      <c r="C5402" t="s">
        <v>80</v>
      </c>
      <c r="D5402" t="s">
        <v>98</v>
      </c>
      <c r="E5402" t="s">
        <v>177</v>
      </c>
      <c r="F5402" t="s">
        <v>15582</v>
      </c>
      <c r="G5402" t="s">
        <v>183</v>
      </c>
      <c r="H5402" t="s">
        <v>143</v>
      </c>
      <c r="I5402" t="s">
        <v>135</v>
      </c>
      <c r="J5402" t="s">
        <v>136</v>
      </c>
      <c r="K5402" t="s">
        <v>137</v>
      </c>
      <c r="L5402" t="s">
        <v>15583</v>
      </c>
      <c r="M5402" t="s">
        <v>15584</v>
      </c>
      <c r="N5402">
        <v>1.5136111109999999</v>
      </c>
      <c r="O5402">
        <v>0</v>
      </c>
      <c r="P5402">
        <v>1</v>
      </c>
      <c r="Q5402">
        <v>0</v>
      </c>
      <c r="R5402">
        <v>0</v>
      </c>
      <c r="S5402">
        <v>0</v>
      </c>
      <c r="T5402">
        <v>0</v>
      </c>
      <c r="U5402">
        <v>0</v>
      </c>
      <c r="V5402">
        <v>0</v>
      </c>
      <c r="W5402">
        <v>0</v>
      </c>
      <c r="X5402">
        <v>0.47278472978329006</v>
      </c>
      <c r="Y5402">
        <v>0</v>
      </c>
      <c r="Z5402">
        <v>0</v>
      </c>
      <c r="AA5402">
        <v>0</v>
      </c>
      <c r="AB5402">
        <v>0</v>
      </c>
      <c r="AC5402">
        <v>0</v>
      </c>
      <c r="AD5402">
        <v>0</v>
      </c>
      <c r="AE5402">
        <v>0.47278472978329006</v>
      </c>
    </row>
    <row r="5403" spans="1:31" x14ac:dyDescent="0.25">
      <c r="A5403">
        <v>2083925</v>
      </c>
      <c r="B5403">
        <v>1</v>
      </c>
      <c r="C5403" t="s">
        <v>80</v>
      </c>
      <c r="D5403" t="s">
        <v>104</v>
      </c>
      <c r="E5403" t="s">
        <v>169</v>
      </c>
      <c r="F5403" t="s">
        <v>15585</v>
      </c>
      <c r="G5403" t="s">
        <v>171</v>
      </c>
      <c r="H5403" t="s">
        <v>134</v>
      </c>
      <c r="I5403" t="s">
        <v>135</v>
      </c>
      <c r="J5403" t="s">
        <v>136</v>
      </c>
      <c r="K5403" t="s">
        <v>137</v>
      </c>
      <c r="L5403" t="s">
        <v>15586</v>
      </c>
      <c r="M5403" t="s">
        <v>15587</v>
      </c>
      <c r="N5403">
        <v>2.6752777769999998</v>
      </c>
      <c r="O5403">
        <v>0</v>
      </c>
      <c r="P5403">
        <v>115</v>
      </c>
      <c r="Q5403">
        <v>0</v>
      </c>
      <c r="R5403">
        <v>0</v>
      </c>
      <c r="S5403">
        <v>0</v>
      </c>
      <c r="T5403">
        <v>16</v>
      </c>
      <c r="U5403">
        <v>0</v>
      </c>
      <c r="V5403">
        <v>0</v>
      </c>
      <c r="W5403">
        <v>0</v>
      </c>
      <c r="X5403">
        <v>82.301086426134759</v>
      </c>
      <c r="Y5403">
        <v>0</v>
      </c>
      <c r="Z5403">
        <v>0</v>
      </c>
      <c r="AA5403">
        <v>0</v>
      </c>
      <c r="AB5403">
        <v>17.898765221743666</v>
      </c>
      <c r="AC5403">
        <v>0</v>
      </c>
      <c r="AD5403">
        <v>0</v>
      </c>
      <c r="AE5403">
        <v>100.19985164787843</v>
      </c>
    </row>
    <row r="5404" spans="1:31" x14ac:dyDescent="0.25">
      <c r="A5404">
        <v>2083822</v>
      </c>
      <c r="B5404">
        <v>1</v>
      </c>
      <c r="C5404" t="s">
        <v>80</v>
      </c>
      <c r="D5404" t="s">
        <v>91</v>
      </c>
      <c r="E5404" t="s">
        <v>146</v>
      </c>
      <c r="F5404" t="s">
        <v>5745</v>
      </c>
      <c r="G5404" t="s">
        <v>133</v>
      </c>
      <c r="H5404" t="s">
        <v>134</v>
      </c>
      <c r="I5404" t="s">
        <v>135</v>
      </c>
      <c r="J5404" t="s">
        <v>136</v>
      </c>
      <c r="K5404" t="s">
        <v>137</v>
      </c>
      <c r="L5404" t="s">
        <v>15588</v>
      </c>
      <c r="M5404" t="s">
        <v>15589</v>
      </c>
      <c r="N5404">
        <v>8.7499999999999994E-2</v>
      </c>
      <c r="O5404">
        <v>0</v>
      </c>
      <c r="P5404">
        <v>8024</v>
      </c>
      <c r="Q5404">
        <v>0</v>
      </c>
      <c r="R5404">
        <v>3</v>
      </c>
      <c r="S5404">
        <v>1</v>
      </c>
      <c r="T5404">
        <v>356</v>
      </c>
      <c r="U5404">
        <v>1</v>
      </c>
      <c r="V5404">
        <v>0</v>
      </c>
      <c r="W5404">
        <v>0</v>
      </c>
      <c r="X5404">
        <v>166.61203371647136</v>
      </c>
      <c r="Y5404">
        <v>0</v>
      </c>
      <c r="Z5404">
        <v>9.7671326895625007E-2</v>
      </c>
      <c r="AA5404">
        <v>1.6600976843096624</v>
      </c>
      <c r="AB5404">
        <v>28.91790333474378</v>
      </c>
      <c r="AC5404">
        <v>0.45171992856899995</v>
      </c>
      <c r="AD5404">
        <v>0</v>
      </c>
      <c r="AE5404">
        <v>197.73942599098945</v>
      </c>
    </row>
    <row r="5405" spans="1:31" x14ac:dyDescent="0.25">
      <c r="A5405">
        <v>2084300</v>
      </c>
      <c r="B5405">
        <v>1</v>
      </c>
      <c r="C5405" t="s">
        <v>80</v>
      </c>
      <c r="D5405" t="s">
        <v>99</v>
      </c>
      <c r="E5405" t="s">
        <v>158</v>
      </c>
      <c r="F5405" t="s">
        <v>15590</v>
      </c>
      <c r="G5405" t="s">
        <v>160</v>
      </c>
      <c r="H5405" t="s">
        <v>143</v>
      </c>
      <c r="I5405" t="s">
        <v>135</v>
      </c>
      <c r="J5405" t="s">
        <v>136</v>
      </c>
      <c r="K5405" t="s">
        <v>137</v>
      </c>
      <c r="L5405" t="s">
        <v>15591</v>
      </c>
      <c r="M5405" t="s">
        <v>15592</v>
      </c>
      <c r="N5405">
        <v>2.8197222219999998</v>
      </c>
      <c r="O5405">
        <v>0</v>
      </c>
      <c r="P5405">
        <v>128</v>
      </c>
      <c r="Q5405">
        <v>0</v>
      </c>
      <c r="R5405">
        <v>0</v>
      </c>
      <c r="S5405">
        <v>0</v>
      </c>
      <c r="T5405">
        <v>23</v>
      </c>
      <c r="U5405">
        <v>0</v>
      </c>
      <c r="V5405">
        <v>0</v>
      </c>
      <c r="W5405">
        <v>0</v>
      </c>
      <c r="X5405">
        <v>74.252926202211199</v>
      </c>
      <c r="Y5405">
        <v>0</v>
      </c>
      <c r="Z5405">
        <v>0</v>
      </c>
      <c r="AA5405">
        <v>0</v>
      </c>
      <c r="AB5405">
        <v>17.751359505978165</v>
      </c>
      <c r="AC5405">
        <v>0</v>
      </c>
      <c r="AD5405">
        <v>0</v>
      </c>
      <c r="AE5405">
        <v>92.004285708189371</v>
      </c>
    </row>
    <row r="5406" spans="1:31" x14ac:dyDescent="0.25">
      <c r="A5406">
        <v>2083845</v>
      </c>
      <c r="B5406">
        <v>1</v>
      </c>
      <c r="C5406" t="s">
        <v>81</v>
      </c>
      <c r="D5406" t="s">
        <v>117</v>
      </c>
      <c r="E5406" t="s">
        <v>158</v>
      </c>
      <c r="F5406" t="s">
        <v>15593</v>
      </c>
      <c r="G5406" t="s">
        <v>1283</v>
      </c>
      <c r="H5406" t="s">
        <v>143</v>
      </c>
      <c r="I5406" t="s">
        <v>135</v>
      </c>
      <c r="J5406" t="s">
        <v>136</v>
      </c>
      <c r="K5406" t="s">
        <v>137</v>
      </c>
      <c r="L5406" t="s">
        <v>15594</v>
      </c>
      <c r="M5406" t="s">
        <v>15595</v>
      </c>
      <c r="N5406">
        <v>2.0888888880000001</v>
      </c>
      <c r="O5406">
        <v>0</v>
      </c>
      <c r="P5406">
        <v>3</v>
      </c>
      <c r="Q5406">
        <v>0</v>
      </c>
      <c r="R5406">
        <v>0</v>
      </c>
      <c r="S5406">
        <v>0</v>
      </c>
      <c r="T5406">
        <v>0</v>
      </c>
      <c r="U5406">
        <v>0</v>
      </c>
      <c r="V5406">
        <v>0</v>
      </c>
      <c r="W5406">
        <v>0</v>
      </c>
      <c r="X5406">
        <v>1.0768938004425621</v>
      </c>
      <c r="Y5406">
        <v>0</v>
      </c>
      <c r="Z5406">
        <v>0</v>
      </c>
      <c r="AA5406">
        <v>0</v>
      </c>
      <c r="AB5406">
        <v>0</v>
      </c>
      <c r="AC5406">
        <v>0</v>
      </c>
      <c r="AD5406">
        <v>0</v>
      </c>
      <c r="AE5406">
        <v>1.0768938004425621</v>
      </c>
    </row>
    <row r="5407" spans="1:31" x14ac:dyDescent="0.25">
      <c r="A5407">
        <v>2084277</v>
      </c>
      <c r="B5407">
        <v>1</v>
      </c>
      <c r="C5407" t="s">
        <v>81</v>
      </c>
      <c r="D5407" t="s">
        <v>127</v>
      </c>
      <c r="E5407" t="s">
        <v>131</v>
      </c>
      <c r="F5407" t="s">
        <v>15596</v>
      </c>
      <c r="G5407" t="s">
        <v>133</v>
      </c>
      <c r="H5407" t="s">
        <v>134</v>
      </c>
      <c r="I5407" t="s">
        <v>135</v>
      </c>
      <c r="J5407" t="s">
        <v>136</v>
      </c>
      <c r="K5407" t="s">
        <v>137</v>
      </c>
      <c r="L5407" t="s">
        <v>15597</v>
      </c>
      <c r="M5407" t="s">
        <v>15598</v>
      </c>
      <c r="N5407">
        <v>1.4752777770000001</v>
      </c>
      <c r="O5407">
        <v>0</v>
      </c>
      <c r="P5407">
        <v>1</v>
      </c>
      <c r="Q5407">
        <v>84</v>
      </c>
      <c r="R5407">
        <v>67</v>
      </c>
      <c r="S5407">
        <v>2</v>
      </c>
      <c r="T5407">
        <v>0</v>
      </c>
      <c r="U5407">
        <v>0</v>
      </c>
      <c r="V5407">
        <v>0</v>
      </c>
      <c r="W5407">
        <v>0</v>
      </c>
      <c r="X5407">
        <v>0.13070422651836</v>
      </c>
      <c r="Y5407">
        <v>21.011477757530795</v>
      </c>
      <c r="Z5407">
        <v>16.735679676837155</v>
      </c>
      <c r="AA5407">
        <v>1.6333545808937489</v>
      </c>
      <c r="AB5407">
        <v>0</v>
      </c>
      <c r="AC5407">
        <v>0</v>
      </c>
      <c r="AD5407">
        <v>0</v>
      </c>
      <c r="AE5407">
        <v>39.511216241780062</v>
      </c>
    </row>
    <row r="5408" spans="1:31" x14ac:dyDescent="0.25">
      <c r="A5408">
        <v>2073434</v>
      </c>
      <c r="B5408">
        <v>1</v>
      </c>
      <c r="C5408" t="s">
        <v>80</v>
      </c>
      <c r="D5408" t="s">
        <v>98</v>
      </c>
      <c r="E5408" t="s">
        <v>177</v>
      </c>
      <c r="F5408" t="s">
        <v>15599</v>
      </c>
      <c r="G5408" t="s">
        <v>183</v>
      </c>
      <c r="H5408" t="s">
        <v>143</v>
      </c>
      <c r="I5408" t="s">
        <v>135</v>
      </c>
      <c r="J5408" t="s">
        <v>136</v>
      </c>
      <c r="K5408" t="s">
        <v>137</v>
      </c>
      <c r="L5408" t="s">
        <v>15600</v>
      </c>
      <c r="M5408" t="s">
        <v>15601</v>
      </c>
      <c r="N5408">
        <v>1.1397222220000001</v>
      </c>
      <c r="O5408">
        <v>0</v>
      </c>
      <c r="P5408">
        <v>0</v>
      </c>
      <c r="Q5408">
        <v>0</v>
      </c>
      <c r="R5408">
        <v>1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0</v>
      </c>
      <c r="Y5408">
        <v>0</v>
      </c>
      <c r="Z5408">
        <v>0.11635703390746752</v>
      </c>
      <c r="AA5408">
        <v>0</v>
      </c>
      <c r="AB5408">
        <v>0</v>
      </c>
      <c r="AC5408">
        <v>0</v>
      </c>
      <c r="AD5408">
        <v>0</v>
      </c>
      <c r="AE5408">
        <v>0.11635703390746752</v>
      </c>
    </row>
    <row r="5409" spans="1:31" x14ac:dyDescent="0.25">
      <c r="A5409">
        <v>2084160</v>
      </c>
      <c r="B5409">
        <v>1</v>
      </c>
      <c r="C5409" t="s">
        <v>80</v>
      </c>
      <c r="D5409" t="s">
        <v>106</v>
      </c>
      <c r="E5409" t="s">
        <v>131</v>
      </c>
      <c r="F5409" t="s">
        <v>11300</v>
      </c>
      <c r="G5409" t="s">
        <v>133</v>
      </c>
      <c r="H5409" t="s">
        <v>134</v>
      </c>
      <c r="I5409" t="s">
        <v>135</v>
      </c>
      <c r="J5409" t="s">
        <v>136</v>
      </c>
      <c r="K5409" t="s">
        <v>137</v>
      </c>
      <c r="L5409" t="s">
        <v>15602</v>
      </c>
      <c r="M5409" t="s">
        <v>15603</v>
      </c>
      <c r="N5409">
        <v>0.43388888799999997</v>
      </c>
      <c r="O5409">
        <v>0</v>
      </c>
      <c r="P5409">
        <v>756</v>
      </c>
      <c r="Q5409">
        <v>1</v>
      </c>
      <c r="R5409">
        <v>80</v>
      </c>
      <c r="S5409">
        <v>5</v>
      </c>
      <c r="T5409">
        <v>114</v>
      </c>
      <c r="U5409">
        <v>0</v>
      </c>
      <c r="V5409">
        <v>0</v>
      </c>
      <c r="W5409">
        <v>0</v>
      </c>
      <c r="X5409">
        <v>56.336049127128177</v>
      </c>
      <c r="Y5409">
        <v>0.20028808735066997</v>
      </c>
      <c r="Z5409">
        <v>6.0431693074284354</v>
      </c>
      <c r="AA5409">
        <v>9.7330841922712708</v>
      </c>
      <c r="AB5409">
        <v>21.531126294077612</v>
      </c>
      <c r="AC5409">
        <v>0</v>
      </c>
      <c r="AD5409">
        <v>0</v>
      </c>
      <c r="AE5409">
        <v>93.843717008256164</v>
      </c>
    </row>
    <row r="5410" spans="1:31" x14ac:dyDescent="0.25">
      <c r="A5410">
        <v>2073371</v>
      </c>
      <c r="B5410">
        <v>1</v>
      </c>
      <c r="C5410" t="s">
        <v>81</v>
      </c>
      <c r="D5410" t="s">
        <v>114</v>
      </c>
      <c r="E5410" t="s">
        <v>158</v>
      </c>
      <c r="F5410" t="s">
        <v>15604</v>
      </c>
      <c r="G5410" t="s">
        <v>160</v>
      </c>
      <c r="H5410" t="s">
        <v>143</v>
      </c>
      <c r="I5410" t="s">
        <v>135</v>
      </c>
      <c r="J5410" t="s">
        <v>136</v>
      </c>
      <c r="K5410" t="s">
        <v>137</v>
      </c>
      <c r="L5410" t="s">
        <v>15605</v>
      </c>
      <c r="M5410" t="s">
        <v>15606</v>
      </c>
      <c r="N5410">
        <v>2.7736111110000001</v>
      </c>
      <c r="O5410">
        <v>0</v>
      </c>
      <c r="P5410">
        <v>85</v>
      </c>
      <c r="Q5410">
        <v>0</v>
      </c>
      <c r="R5410">
        <v>0</v>
      </c>
      <c r="S5410">
        <v>0</v>
      </c>
      <c r="T5410">
        <v>7</v>
      </c>
      <c r="U5410">
        <v>0</v>
      </c>
      <c r="V5410">
        <v>0</v>
      </c>
      <c r="W5410">
        <v>0</v>
      </c>
      <c r="X5410">
        <v>17.312471235326591</v>
      </c>
      <c r="Y5410">
        <v>0</v>
      </c>
      <c r="Z5410">
        <v>0</v>
      </c>
      <c r="AA5410">
        <v>0</v>
      </c>
      <c r="AB5410">
        <v>2.828614511462086</v>
      </c>
      <c r="AC5410">
        <v>0</v>
      </c>
      <c r="AD5410">
        <v>0</v>
      </c>
      <c r="AE5410">
        <v>20.141085746788676</v>
      </c>
    </row>
    <row r="5411" spans="1:31" x14ac:dyDescent="0.25">
      <c r="A5411">
        <v>2073025</v>
      </c>
      <c r="B5411">
        <v>1</v>
      </c>
      <c r="C5411" t="s">
        <v>80</v>
      </c>
      <c r="D5411" t="s">
        <v>96</v>
      </c>
      <c r="E5411" t="s">
        <v>146</v>
      </c>
      <c r="F5411" t="s">
        <v>14408</v>
      </c>
      <c r="G5411" t="s">
        <v>133</v>
      </c>
      <c r="H5411" t="s">
        <v>134</v>
      </c>
      <c r="I5411" t="s">
        <v>259</v>
      </c>
      <c r="J5411" t="s">
        <v>136</v>
      </c>
      <c r="K5411" t="s">
        <v>137</v>
      </c>
      <c r="L5411" t="s">
        <v>15607</v>
      </c>
      <c r="M5411" t="s">
        <v>15608</v>
      </c>
      <c r="N5411">
        <v>4.0555555E-2</v>
      </c>
      <c r="O5411">
        <v>18</v>
      </c>
      <c r="P5411">
        <v>3991</v>
      </c>
      <c r="Q5411">
        <v>21</v>
      </c>
      <c r="R5411">
        <v>65</v>
      </c>
      <c r="S5411">
        <v>28</v>
      </c>
      <c r="T5411">
        <v>197</v>
      </c>
      <c r="U5411">
        <v>0</v>
      </c>
      <c r="V5411">
        <v>1</v>
      </c>
      <c r="W5411">
        <v>4.8888057818916124</v>
      </c>
      <c r="X5411">
        <v>36.984289104280734</v>
      </c>
      <c r="Y5411">
        <v>0.91541022788314563</v>
      </c>
      <c r="Z5411">
        <v>1.7262377549528001</v>
      </c>
      <c r="AA5411">
        <v>11.291949979551184</v>
      </c>
      <c r="AB5411">
        <v>8.4965410353323403</v>
      </c>
      <c r="AC5411">
        <v>0</v>
      </c>
      <c r="AD5411">
        <v>4.5580521071124445E-2</v>
      </c>
      <c r="AE5411">
        <v>64.348814404962937</v>
      </c>
    </row>
    <row r="5412" spans="1:31" x14ac:dyDescent="0.25">
      <c r="A5412">
        <v>2083759</v>
      </c>
      <c r="B5412">
        <v>1</v>
      </c>
      <c r="C5412" t="s">
        <v>80</v>
      </c>
      <c r="D5412" t="s">
        <v>89</v>
      </c>
      <c r="E5412" t="s">
        <v>131</v>
      </c>
      <c r="F5412" t="s">
        <v>15609</v>
      </c>
      <c r="G5412" t="s">
        <v>133</v>
      </c>
      <c r="H5412" t="s">
        <v>134</v>
      </c>
      <c r="I5412" t="s">
        <v>135</v>
      </c>
      <c r="J5412" t="s">
        <v>136</v>
      </c>
      <c r="K5412" t="s">
        <v>137</v>
      </c>
      <c r="L5412" t="s">
        <v>15610</v>
      </c>
      <c r="M5412" t="s">
        <v>15611</v>
      </c>
      <c r="N5412">
        <v>1.0466666659999999</v>
      </c>
      <c r="O5412">
        <v>0</v>
      </c>
      <c r="P5412">
        <v>308</v>
      </c>
      <c r="Q5412">
        <v>1</v>
      </c>
      <c r="R5412">
        <v>8</v>
      </c>
      <c r="S5412">
        <v>3</v>
      </c>
      <c r="T5412">
        <v>10</v>
      </c>
      <c r="U5412">
        <v>0</v>
      </c>
      <c r="V5412">
        <v>0</v>
      </c>
      <c r="W5412">
        <v>0</v>
      </c>
      <c r="X5412">
        <v>162.24724488622144</v>
      </c>
      <c r="Y5412">
        <v>0.74171644063446007</v>
      </c>
      <c r="Z5412">
        <v>2.1880326769206033</v>
      </c>
      <c r="AA5412">
        <v>13.214999179714042</v>
      </c>
      <c r="AB5412">
        <v>14.240834421402893</v>
      </c>
      <c r="AC5412">
        <v>0</v>
      </c>
      <c r="AD5412">
        <v>0</v>
      </c>
      <c r="AE5412">
        <v>192.63282760489346</v>
      </c>
    </row>
    <row r="5413" spans="1:31" x14ac:dyDescent="0.25">
      <c r="A5413">
        <v>2084191</v>
      </c>
      <c r="B5413">
        <v>1</v>
      </c>
      <c r="C5413" t="s">
        <v>80</v>
      </c>
      <c r="D5413" t="s">
        <v>84</v>
      </c>
      <c r="E5413" t="s">
        <v>158</v>
      </c>
      <c r="F5413" t="s">
        <v>14051</v>
      </c>
      <c r="G5413" t="s">
        <v>160</v>
      </c>
      <c r="H5413" t="s">
        <v>143</v>
      </c>
      <c r="I5413" t="s">
        <v>135</v>
      </c>
      <c r="J5413" t="s">
        <v>136</v>
      </c>
      <c r="K5413" t="s">
        <v>137</v>
      </c>
      <c r="L5413" t="s">
        <v>15612</v>
      </c>
      <c r="M5413" t="s">
        <v>15613</v>
      </c>
      <c r="N5413">
        <v>2.875277777</v>
      </c>
      <c r="O5413">
        <v>0</v>
      </c>
      <c r="P5413">
        <v>174</v>
      </c>
      <c r="Q5413">
        <v>0</v>
      </c>
      <c r="R5413">
        <v>0</v>
      </c>
      <c r="S5413">
        <v>0</v>
      </c>
      <c r="T5413">
        <v>9</v>
      </c>
      <c r="U5413">
        <v>0</v>
      </c>
      <c r="V5413">
        <v>0</v>
      </c>
      <c r="W5413">
        <v>0</v>
      </c>
      <c r="X5413">
        <v>96.788376487344649</v>
      </c>
      <c r="Y5413">
        <v>0</v>
      </c>
      <c r="Z5413">
        <v>0</v>
      </c>
      <c r="AA5413">
        <v>0</v>
      </c>
      <c r="AB5413">
        <v>13.069361005504998</v>
      </c>
      <c r="AC5413">
        <v>0</v>
      </c>
      <c r="AD5413">
        <v>0</v>
      </c>
      <c r="AE5413">
        <v>109.85773749284965</v>
      </c>
    </row>
    <row r="5414" spans="1:31" x14ac:dyDescent="0.25">
      <c r="A5414">
        <v>2073543</v>
      </c>
      <c r="B5414">
        <v>1</v>
      </c>
      <c r="C5414" t="s">
        <v>80</v>
      </c>
      <c r="D5414" t="s">
        <v>93</v>
      </c>
      <c r="E5414" t="s">
        <v>140</v>
      </c>
      <c r="F5414" t="s">
        <v>15614</v>
      </c>
      <c r="G5414" t="s">
        <v>142</v>
      </c>
      <c r="H5414" t="s">
        <v>143</v>
      </c>
      <c r="I5414" t="s">
        <v>135</v>
      </c>
      <c r="J5414" t="s">
        <v>136</v>
      </c>
      <c r="K5414" t="s">
        <v>137</v>
      </c>
      <c r="L5414" t="s">
        <v>15615</v>
      </c>
      <c r="M5414" t="s">
        <v>15616</v>
      </c>
      <c r="N5414">
        <v>2.94</v>
      </c>
      <c r="O5414">
        <v>0</v>
      </c>
      <c r="P5414">
        <v>14</v>
      </c>
      <c r="Q5414">
        <v>0</v>
      </c>
      <c r="R5414">
        <v>10</v>
      </c>
      <c r="S5414">
        <v>0</v>
      </c>
      <c r="T5414">
        <v>5</v>
      </c>
      <c r="U5414">
        <v>0</v>
      </c>
      <c r="V5414">
        <v>0</v>
      </c>
      <c r="W5414">
        <v>0</v>
      </c>
      <c r="X5414">
        <v>5.539310586701081</v>
      </c>
      <c r="Y5414">
        <v>0</v>
      </c>
      <c r="Z5414">
        <v>9.7491828883185203</v>
      </c>
      <c r="AA5414">
        <v>0</v>
      </c>
      <c r="AB5414">
        <v>3.7345659444677803</v>
      </c>
      <c r="AC5414">
        <v>0</v>
      </c>
      <c r="AD5414">
        <v>0</v>
      </c>
      <c r="AE5414">
        <v>19.023059419487382</v>
      </c>
    </row>
    <row r="5415" spans="1:31" x14ac:dyDescent="0.25">
      <c r="A5415">
        <v>2073331</v>
      </c>
      <c r="B5415">
        <v>1</v>
      </c>
      <c r="C5415" t="s">
        <v>80</v>
      </c>
      <c r="D5415" t="s">
        <v>82</v>
      </c>
      <c r="E5415" t="s">
        <v>177</v>
      </c>
      <c r="F5415" t="s">
        <v>15617</v>
      </c>
      <c r="G5415" t="s">
        <v>183</v>
      </c>
      <c r="H5415" t="s">
        <v>143</v>
      </c>
      <c r="I5415" t="s">
        <v>135</v>
      </c>
      <c r="J5415" t="s">
        <v>136</v>
      </c>
      <c r="K5415" t="s">
        <v>137</v>
      </c>
      <c r="L5415" t="s">
        <v>15618</v>
      </c>
      <c r="M5415" t="s">
        <v>15619</v>
      </c>
      <c r="N5415">
        <v>2.3591666660000001</v>
      </c>
      <c r="O5415">
        <v>0</v>
      </c>
      <c r="P5415">
        <v>1</v>
      </c>
      <c r="Q5415">
        <v>0</v>
      </c>
      <c r="R5415">
        <v>0</v>
      </c>
      <c r="S5415">
        <v>0</v>
      </c>
      <c r="T5415">
        <v>0</v>
      </c>
      <c r="U5415">
        <v>0</v>
      </c>
      <c r="V5415">
        <v>0</v>
      </c>
      <c r="W5415">
        <v>0</v>
      </c>
      <c r="X5415">
        <v>0.18123441350966249</v>
      </c>
      <c r="Y5415">
        <v>0</v>
      </c>
      <c r="Z5415">
        <v>0</v>
      </c>
      <c r="AA5415">
        <v>0</v>
      </c>
      <c r="AB5415">
        <v>0</v>
      </c>
      <c r="AC5415">
        <v>0</v>
      </c>
      <c r="AD5415">
        <v>0</v>
      </c>
      <c r="AE5415">
        <v>0.18123441350966249</v>
      </c>
    </row>
    <row r="5416" spans="1:31" x14ac:dyDescent="0.25">
      <c r="A5416">
        <v>2083908</v>
      </c>
      <c r="B5416">
        <v>1</v>
      </c>
      <c r="C5416" t="s">
        <v>81</v>
      </c>
      <c r="D5416" t="s">
        <v>127</v>
      </c>
      <c r="E5416" t="s">
        <v>140</v>
      </c>
      <c r="F5416" t="s">
        <v>11179</v>
      </c>
      <c r="G5416" t="s">
        <v>142</v>
      </c>
      <c r="H5416" t="s">
        <v>143</v>
      </c>
      <c r="I5416" t="s">
        <v>135</v>
      </c>
      <c r="J5416" t="s">
        <v>136</v>
      </c>
      <c r="K5416" t="s">
        <v>137</v>
      </c>
      <c r="L5416" t="s">
        <v>15620</v>
      </c>
      <c r="M5416" t="s">
        <v>15621</v>
      </c>
      <c r="N5416">
        <v>4.9727777770000001</v>
      </c>
      <c r="O5416">
        <v>0</v>
      </c>
      <c r="P5416">
        <v>76</v>
      </c>
      <c r="Q5416">
        <v>0</v>
      </c>
      <c r="R5416">
        <v>4</v>
      </c>
      <c r="S5416">
        <v>0</v>
      </c>
      <c r="T5416">
        <v>5</v>
      </c>
      <c r="U5416">
        <v>0</v>
      </c>
      <c r="V5416">
        <v>0</v>
      </c>
      <c r="W5416">
        <v>0</v>
      </c>
      <c r="X5416">
        <v>62.084300468426257</v>
      </c>
      <c r="Y5416">
        <v>0</v>
      </c>
      <c r="Z5416">
        <v>8.7277910925975419</v>
      </c>
      <c r="AA5416">
        <v>0</v>
      </c>
      <c r="AB5416">
        <v>10.736740642991517</v>
      </c>
      <c r="AC5416">
        <v>0</v>
      </c>
      <c r="AD5416">
        <v>0</v>
      </c>
      <c r="AE5416">
        <v>81.548832204015326</v>
      </c>
    </row>
    <row r="5417" spans="1:31" x14ac:dyDescent="0.25">
      <c r="A5417">
        <v>2084214</v>
      </c>
      <c r="B5417">
        <v>1</v>
      </c>
      <c r="C5417" t="s">
        <v>80</v>
      </c>
      <c r="D5417" t="s">
        <v>108</v>
      </c>
      <c r="E5417" t="s">
        <v>131</v>
      </c>
      <c r="F5417" t="s">
        <v>9523</v>
      </c>
      <c r="G5417" t="s">
        <v>133</v>
      </c>
      <c r="H5417" t="s">
        <v>134</v>
      </c>
      <c r="I5417" t="s">
        <v>259</v>
      </c>
      <c r="J5417" t="s">
        <v>136</v>
      </c>
      <c r="K5417" t="s">
        <v>137</v>
      </c>
      <c r="L5417" t="s">
        <v>15622</v>
      </c>
      <c r="M5417" t="s">
        <v>15623</v>
      </c>
      <c r="N5417">
        <v>1.3888888E-2</v>
      </c>
      <c r="O5417">
        <v>0</v>
      </c>
      <c r="P5417">
        <v>446</v>
      </c>
      <c r="Q5417">
        <v>0</v>
      </c>
      <c r="R5417">
        <v>49</v>
      </c>
      <c r="S5417">
        <v>1</v>
      </c>
      <c r="T5417">
        <v>47</v>
      </c>
      <c r="U5417">
        <v>0</v>
      </c>
      <c r="V5417">
        <v>0</v>
      </c>
      <c r="W5417">
        <v>0</v>
      </c>
      <c r="X5417">
        <v>0.84090517760155592</v>
      </c>
      <c r="Y5417">
        <v>0</v>
      </c>
      <c r="Z5417">
        <v>5.8698899120694446E-2</v>
      </c>
      <c r="AA5417">
        <v>5.7890454519250005E-2</v>
      </c>
      <c r="AB5417">
        <v>0.21243937395884729</v>
      </c>
      <c r="AC5417">
        <v>0</v>
      </c>
      <c r="AD5417">
        <v>0</v>
      </c>
      <c r="AE5417">
        <v>1.1699339052003477</v>
      </c>
    </row>
    <row r="5418" spans="1:31" x14ac:dyDescent="0.25">
      <c r="A5418">
        <v>2083885</v>
      </c>
      <c r="B5418">
        <v>1</v>
      </c>
      <c r="C5418" t="s">
        <v>80</v>
      </c>
      <c r="D5418" t="s">
        <v>83</v>
      </c>
      <c r="E5418" t="s">
        <v>169</v>
      </c>
      <c r="F5418" t="s">
        <v>9728</v>
      </c>
      <c r="G5418" t="s">
        <v>3958</v>
      </c>
      <c r="H5418" t="s">
        <v>134</v>
      </c>
      <c r="I5418" t="s">
        <v>135</v>
      </c>
      <c r="J5418" t="s">
        <v>136</v>
      </c>
      <c r="K5418" t="s">
        <v>137</v>
      </c>
      <c r="L5418" t="s">
        <v>15624</v>
      </c>
      <c r="M5418" t="s">
        <v>15625</v>
      </c>
      <c r="N5418">
        <v>3.9333333330000002</v>
      </c>
      <c r="O5418">
        <v>0</v>
      </c>
      <c r="P5418">
        <v>129</v>
      </c>
      <c r="Q5418">
        <v>0</v>
      </c>
      <c r="R5418">
        <v>1</v>
      </c>
      <c r="S5418">
        <v>21</v>
      </c>
      <c r="T5418">
        <v>12</v>
      </c>
      <c r="U5418">
        <v>13</v>
      </c>
      <c r="V5418">
        <v>2</v>
      </c>
      <c r="W5418">
        <v>0</v>
      </c>
      <c r="X5418">
        <v>172.74951591678945</v>
      </c>
      <c r="Y5418">
        <v>0</v>
      </c>
      <c r="Z5418">
        <v>0.41269501184250001</v>
      </c>
      <c r="AA5418">
        <v>1146.4960264388453</v>
      </c>
      <c r="AB5418">
        <v>50.117944711857497</v>
      </c>
      <c r="AC5418">
        <v>3075.3693272077885</v>
      </c>
      <c r="AD5418">
        <v>475.42668900300964</v>
      </c>
      <c r="AE5418">
        <v>4920.5721982901332</v>
      </c>
    </row>
    <row r="5419" spans="1:31" x14ac:dyDescent="0.25">
      <c r="A5419">
        <v>2073065</v>
      </c>
      <c r="B5419">
        <v>1</v>
      </c>
      <c r="C5419" t="s">
        <v>80</v>
      </c>
      <c r="D5419" t="s">
        <v>106</v>
      </c>
      <c r="E5419" t="s">
        <v>158</v>
      </c>
      <c r="F5419" t="s">
        <v>15626</v>
      </c>
      <c r="G5419" t="s">
        <v>160</v>
      </c>
      <c r="H5419" t="s">
        <v>143</v>
      </c>
      <c r="I5419" t="s">
        <v>135</v>
      </c>
      <c r="J5419" t="s">
        <v>136</v>
      </c>
      <c r="K5419" t="s">
        <v>137</v>
      </c>
      <c r="L5419" t="s">
        <v>15627</v>
      </c>
      <c r="M5419" t="s">
        <v>15628</v>
      </c>
      <c r="N5419">
        <v>1.4866666660000001</v>
      </c>
      <c r="O5419">
        <v>0</v>
      </c>
      <c r="P5419">
        <v>18</v>
      </c>
      <c r="Q5419">
        <v>0</v>
      </c>
      <c r="R5419">
        <v>0</v>
      </c>
      <c r="S5419">
        <v>0</v>
      </c>
      <c r="T5419">
        <v>4</v>
      </c>
      <c r="U5419">
        <v>0</v>
      </c>
      <c r="V5419">
        <v>0</v>
      </c>
      <c r="W5419">
        <v>0</v>
      </c>
      <c r="X5419">
        <v>4.5008804419163209</v>
      </c>
      <c r="Y5419">
        <v>0</v>
      </c>
      <c r="Z5419">
        <v>0</v>
      </c>
      <c r="AA5419">
        <v>0</v>
      </c>
      <c r="AB5419">
        <v>5.9592205167057326</v>
      </c>
      <c r="AC5419">
        <v>0</v>
      </c>
      <c r="AD5419">
        <v>0</v>
      </c>
      <c r="AE5419">
        <v>10.460100958622053</v>
      </c>
    </row>
    <row r="5420" spans="1:31" x14ac:dyDescent="0.25">
      <c r="A5420">
        <v>2083971</v>
      </c>
      <c r="B5420">
        <v>1</v>
      </c>
      <c r="C5420" t="s">
        <v>80</v>
      </c>
      <c r="D5420" t="s">
        <v>83</v>
      </c>
      <c r="E5420" t="s">
        <v>158</v>
      </c>
      <c r="F5420" t="s">
        <v>15629</v>
      </c>
      <c r="G5420" t="s">
        <v>160</v>
      </c>
      <c r="H5420" t="s">
        <v>143</v>
      </c>
      <c r="I5420" t="s">
        <v>135</v>
      </c>
      <c r="J5420" t="s">
        <v>136</v>
      </c>
      <c r="K5420" t="s">
        <v>137</v>
      </c>
      <c r="L5420" t="s">
        <v>15630</v>
      </c>
      <c r="M5420" t="s">
        <v>15631</v>
      </c>
      <c r="N5420">
        <v>4.2324999999999999</v>
      </c>
      <c r="O5420">
        <v>0</v>
      </c>
      <c r="P5420">
        <v>54</v>
      </c>
      <c r="Q5420">
        <v>0</v>
      </c>
      <c r="R5420">
        <v>4</v>
      </c>
      <c r="S5420">
        <v>0</v>
      </c>
      <c r="T5420">
        <v>5</v>
      </c>
      <c r="U5420">
        <v>0</v>
      </c>
      <c r="V5420">
        <v>0</v>
      </c>
      <c r="W5420">
        <v>0</v>
      </c>
      <c r="X5420">
        <v>39.633819286137239</v>
      </c>
      <c r="Y5420">
        <v>0</v>
      </c>
      <c r="Z5420">
        <v>9.5563348618258104</v>
      </c>
      <c r="AA5420">
        <v>0</v>
      </c>
      <c r="AB5420">
        <v>17.106551723248465</v>
      </c>
      <c r="AC5420">
        <v>0</v>
      </c>
      <c r="AD5420">
        <v>0</v>
      </c>
      <c r="AE5420">
        <v>66.296705871211515</v>
      </c>
    </row>
    <row r="5421" spans="1:31" x14ac:dyDescent="0.25">
      <c r="A5421">
        <v>2084065</v>
      </c>
      <c r="B5421">
        <v>1</v>
      </c>
      <c r="C5421" t="s">
        <v>80</v>
      </c>
      <c r="D5421" t="s">
        <v>85</v>
      </c>
      <c r="E5421" t="s">
        <v>158</v>
      </c>
      <c r="F5421" t="s">
        <v>15632</v>
      </c>
      <c r="G5421" t="s">
        <v>160</v>
      </c>
      <c r="H5421" t="s">
        <v>143</v>
      </c>
      <c r="I5421" t="s">
        <v>135</v>
      </c>
      <c r="J5421" t="s">
        <v>136</v>
      </c>
      <c r="K5421" t="s">
        <v>137</v>
      </c>
      <c r="L5421" t="s">
        <v>15633</v>
      </c>
      <c r="M5421" t="s">
        <v>15634</v>
      </c>
      <c r="N5421">
        <v>4.3250000000000002</v>
      </c>
      <c r="O5421">
        <v>0</v>
      </c>
      <c r="P5421">
        <v>76</v>
      </c>
      <c r="Q5421">
        <v>0</v>
      </c>
      <c r="R5421">
        <v>0</v>
      </c>
      <c r="S5421">
        <v>0</v>
      </c>
      <c r="T5421">
        <v>13</v>
      </c>
      <c r="U5421">
        <v>0</v>
      </c>
      <c r="V5421">
        <v>0</v>
      </c>
      <c r="W5421">
        <v>0</v>
      </c>
      <c r="X5421">
        <v>60.027426157569643</v>
      </c>
      <c r="Y5421">
        <v>0</v>
      </c>
      <c r="Z5421">
        <v>0</v>
      </c>
      <c r="AA5421">
        <v>0</v>
      </c>
      <c r="AB5421">
        <v>29.023169256411375</v>
      </c>
      <c r="AC5421">
        <v>0</v>
      </c>
      <c r="AD5421">
        <v>0</v>
      </c>
      <c r="AE5421">
        <v>89.050595413981014</v>
      </c>
    </row>
    <row r="5422" spans="1:31" x14ac:dyDescent="0.25">
      <c r="A5422">
        <v>2073002</v>
      </c>
      <c r="B5422">
        <v>1</v>
      </c>
      <c r="C5422" t="s">
        <v>80</v>
      </c>
      <c r="D5422" t="s">
        <v>84</v>
      </c>
      <c r="E5422" t="s">
        <v>169</v>
      </c>
      <c r="F5422" t="s">
        <v>15635</v>
      </c>
      <c r="G5422" t="s">
        <v>513</v>
      </c>
      <c r="H5422" t="s">
        <v>134</v>
      </c>
      <c r="I5422" t="s">
        <v>259</v>
      </c>
      <c r="J5422" t="s">
        <v>136</v>
      </c>
      <c r="K5422" t="s">
        <v>155</v>
      </c>
      <c r="L5422" t="s">
        <v>15636</v>
      </c>
      <c r="M5422" t="s">
        <v>15637</v>
      </c>
      <c r="N5422">
        <v>2.2926665999999998E-2</v>
      </c>
      <c r="O5422">
        <v>0</v>
      </c>
      <c r="P5422">
        <v>459</v>
      </c>
      <c r="Q5422">
        <v>0</v>
      </c>
      <c r="R5422">
        <v>0</v>
      </c>
      <c r="S5422">
        <v>0</v>
      </c>
      <c r="T5422">
        <v>70</v>
      </c>
      <c r="U5422">
        <v>0</v>
      </c>
      <c r="V5422">
        <v>0</v>
      </c>
      <c r="W5422">
        <v>0</v>
      </c>
      <c r="X5422">
        <v>2.0404401298951664</v>
      </c>
      <c r="Y5422">
        <v>0</v>
      </c>
      <c r="Z5422">
        <v>0</v>
      </c>
      <c r="AA5422">
        <v>0</v>
      </c>
      <c r="AB5422">
        <v>1.9450802931483318</v>
      </c>
      <c r="AC5422">
        <v>0</v>
      </c>
      <c r="AD5422">
        <v>0</v>
      </c>
      <c r="AE5422">
        <v>3.9855204230434982</v>
      </c>
    </row>
    <row r="5423" spans="1:31" x14ac:dyDescent="0.25">
      <c r="A5423">
        <v>2084128</v>
      </c>
      <c r="B5423">
        <v>1</v>
      </c>
      <c r="C5423" t="s">
        <v>80</v>
      </c>
      <c r="D5423" t="s">
        <v>106</v>
      </c>
      <c r="E5423" t="s">
        <v>146</v>
      </c>
      <c r="F5423" t="s">
        <v>15638</v>
      </c>
      <c r="G5423" t="s">
        <v>133</v>
      </c>
      <c r="H5423" t="s">
        <v>134</v>
      </c>
      <c r="I5423" t="s">
        <v>259</v>
      </c>
      <c r="J5423" t="s">
        <v>136</v>
      </c>
      <c r="K5423" t="s">
        <v>137</v>
      </c>
      <c r="L5423" t="s">
        <v>15639</v>
      </c>
      <c r="M5423" t="s">
        <v>15640</v>
      </c>
      <c r="N5423">
        <v>3.0555555000000002E-2</v>
      </c>
      <c r="O5423">
        <v>12</v>
      </c>
      <c r="P5423">
        <v>8789</v>
      </c>
      <c r="Q5423">
        <v>509</v>
      </c>
      <c r="R5423">
        <v>1351</v>
      </c>
      <c r="S5423">
        <v>128</v>
      </c>
      <c r="T5423">
        <v>1342</v>
      </c>
      <c r="U5423">
        <v>8</v>
      </c>
      <c r="V5423">
        <v>1</v>
      </c>
      <c r="W5423">
        <v>0.13973735172320001</v>
      </c>
      <c r="X5423">
        <v>56.919256928233231</v>
      </c>
      <c r="Y5423">
        <v>51.392006303731264</v>
      </c>
      <c r="Z5423">
        <v>74.647796957952693</v>
      </c>
      <c r="AA5423">
        <v>19.751201601559956</v>
      </c>
      <c r="AB5423">
        <v>29.58321302984772</v>
      </c>
      <c r="AC5423">
        <v>3.8552190212122275</v>
      </c>
      <c r="AD5423">
        <v>9.367559256375832E-2</v>
      </c>
      <c r="AE5423">
        <v>236.38210678682404</v>
      </c>
    </row>
    <row r="5424" spans="1:31" x14ac:dyDescent="0.25">
      <c r="A5424">
        <v>2073394</v>
      </c>
      <c r="B5424">
        <v>1</v>
      </c>
      <c r="C5424" t="s">
        <v>80</v>
      </c>
      <c r="D5424" t="s">
        <v>83</v>
      </c>
      <c r="E5424" t="s">
        <v>177</v>
      </c>
      <c r="F5424" t="s">
        <v>15641</v>
      </c>
      <c r="G5424" t="s">
        <v>183</v>
      </c>
      <c r="H5424" t="s">
        <v>143</v>
      </c>
      <c r="I5424" t="s">
        <v>135</v>
      </c>
      <c r="J5424" t="s">
        <v>136</v>
      </c>
      <c r="K5424" t="s">
        <v>137</v>
      </c>
      <c r="L5424" t="s">
        <v>15642</v>
      </c>
      <c r="M5424" t="s">
        <v>15643</v>
      </c>
      <c r="N5424">
        <v>2.0277777769999998</v>
      </c>
      <c r="O5424">
        <v>0</v>
      </c>
      <c r="P5424">
        <v>0</v>
      </c>
      <c r="Q5424">
        <v>0</v>
      </c>
      <c r="R5424">
        <v>0</v>
      </c>
      <c r="S5424">
        <v>0</v>
      </c>
      <c r="T5424">
        <v>1</v>
      </c>
      <c r="U5424">
        <v>0</v>
      </c>
      <c r="V5424">
        <v>0</v>
      </c>
      <c r="W5424">
        <v>0</v>
      </c>
      <c r="X5424">
        <v>0</v>
      </c>
      <c r="Y5424">
        <v>0</v>
      </c>
      <c r="Z5424">
        <v>0</v>
      </c>
      <c r="AA5424">
        <v>0</v>
      </c>
      <c r="AB5424">
        <v>4.208122389541729</v>
      </c>
      <c r="AC5424">
        <v>0</v>
      </c>
      <c r="AD5424">
        <v>0</v>
      </c>
      <c r="AE5424">
        <v>4.208122389541729</v>
      </c>
    </row>
    <row r="5425" spans="1:31" x14ac:dyDescent="0.25">
      <c r="A5425">
        <v>2095301</v>
      </c>
      <c r="B5425">
        <v>1</v>
      </c>
      <c r="C5425" t="s">
        <v>81</v>
      </c>
      <c r="D5425" t="s">
        <v>121</v>
      </c>
      <c r="E5425" t="s">
        <v>158</v>
      </c>
      <c r="F5425" t="s">
        <v>4906</v>
      </c>
      <c r="G5425" t="s">
        <v>160</v>
      </c>
      <c r="H5425" t="s">
        <v>143</v>
      </c>
      <c r="I5425" t="s">
        <v>135</v>
      </c>
      <c r="J5425" t="s">
        <v>136</v>
      </c>
      <c r="K5425" t="s">
        <v>137</v>
      </c>
      <c r="L5425" t="s">
        <v>15644</v>
      </c>
      <c r="M5425" t="s">
        <v>15645</v>
      </c>
      <c r="N5425">
        <v>2.3847222220000002</v>
      </c>
      <c r="O5425">
        <v>0</v>
      </c>
      <c r="P5425">
        <v>19</v>
      </c>
      <c r="Q5425">
        <v>0</v>
      </c>
      <c r="R5425">
        <v>1</v>
      </c>
      <c r="S5425">
        <v>0</v>
      </c>
      <c r="T5425">
        <v>0</v>
      </c>
      <c r="U5425">
        <v>0</v>
      </c>
      <c r="V5425">
        <v>0</v>
      </c>
      <c r="W5425">
        <v>0</v>
      </c>
      <c r="X5425">
        <v>7.9693983871792362</v>
      </c>
      <c r="Y5425">
        <v>0</v>
      </c>
      <c r="Z5425">
        <v>5.5820425854257782E-2</v>
      </c>
      <c r="AA5425">
        <v>0</v>
      </c>
      <c r="AB5425">
        <v>0</v>
      </c>
      <c r="AC5425">
        <v>0</v>
      </c>
      <c r="AD5425">
        <v>0</v>
      </c>
      <c r="AE5425">
        <v>8.0252188130334936</v>
      </c>
    </row>
    <row r="5426" spans="1:31" x14ac:dyDescent="0.25">
      <c r="A5426">
        <v>2084558</v>
      </c>
      <c r="B5426">
        <v>1</v>
      </c>
      <c r="C5426" t="s">
        <v>80</v>
      </c>
      <c r="D5426" t="s">
        <v>82</v>
      </c>
      <c r="E5426" t="s">
        <v>158</v>
      </c>
      <c r="F5426" t="s">
        <v>15646</v>
      </c>
      <c r="G5426" t="s">
        <v>283</v>
      </c>
      <c r="H5426" t="s">
        <v>143</v>
      </c>
      <c r="I5426" t="s">
        <v>135</v>
      </c>
      <c r="J5426" t="s">
        <v>136</v>
      </c>
      <c r="K5426" t="s">
        <v>137</v>
      </c>
      <c r="L5426" t="s">
        <v>15647</v>
      </c>
      <c r="M5426" t="s">
        <v>15648</v>
      </c>
      <c r="N5426">
        <v>2.679444444</v>
      </c>
      <c r="O5426">
        <v>0</v>
      </c>
      <c r="P5426">
        <v>259</v>
      </c>
      <c r="Q5426">
        <v>0</v>
      </c>
      <c r="R5426">
        <v>0</v>
      </c>
      <c r="S5426">
        <v>0</v>
      </c>
      <c r="T5426">
        <v>4</v>
      </c>
      <c r="U5426">
        <v>0</v>
      </c>
      <c r="V5426">
        <v>0</v>
      </c>
      <c r="W5426">
        <v>0</v>
      </c>
      <c r="X5426">
        <v>165.4366683725639</v>
      </c>
      <c r="Y5426">
        <v>0</v>
      </c>
      <c r="Z5426">
        <v>0</v>
      </c>
      <c r="AA5426">
        <v>0</v>
      </c>
      <c r="AB5426">
        <v>2.2586218454519096</v>
      </c>
      <c r="AC5426">
        <v>0</v>
      </c>
      <c r="AD5426">
        <v>0</v>
      </c>
      <c r="AE5426">
        <v>167.6952902180158</v>
      </c>
    </row>
    <row r="5427" spans="1:31" x14ac:dyDescent="0.25">
      <c r="A5427">
        <v>2084581</v>
      </c>
      <c r="B5427">
        <v>1</v>
      </c>
      <c r="C5427" t="s">
        <v>80</v>
      </c>
      <c r="D5427" t="s">
        <v>106</v>
      </c>
      <c r="E5427" t="s">
        <v>169</v>
      </c>
      <c r="F5427" t="s">
        <v>15649</v>
      </c>
      <c r="G5427" t="s">
        <v>171</v>
      </c>
      <c r="H5427" t="s">
        <v>134</v>
      </c>
      <c r="I5427" t="s">
        <v>135</v>
      </c>
      <c r="J5427" t="s">
        <v>136</v>
      </c>
      <c r="K5427" t="s">
        <v>137</v>
      </c>
      <c r="L5427" t="s">
        <v>15650</v>
      </c>
      <c r="M5427" t="s">
        <v>15651</v>
      </c>
      <c r="N5427">
        <v>1.2938888879999999</v>
      </c>
      <c r="O5427">
        <v>0</v>
      </c>
      <c r="P5427">
        <v>0</v>
      </c>
      <c r="Q5427">
        <v>0</v>
      </c>
      <c r="R5427">
        <v>6</v>
      </c>
      <c r="S5427">
        <v>0</v>
      </c>
      <c r="T5427">
        <v>0</v>
      </c>
      <c r="U5427">
        <v>0</v>
      </c>
      <c r="V5427">
        <v>0</v>
      </c>
      <c r="W5427">
        <v>0</v>
      </c>
      <c r="X5427">
        <v>0</v>
      </c>
      <c r="Y5427">
        <v>0</v>
      </c>
      <c r="Z5427">
        <v>22.756713609761213</v>
      </c>
      <c r="AA5427">
        <v>0</v>
      </c>
      <c r="AB5427">
        <v>0</v>
      </c>
      <c r="AC5427">
        <v>0</v>
      </c>
      <c r="AD5427">
        <v>0</v>
      </c>
      <c r="AE5427">
        <v>22.756713609761213</v>
      </c>
    </row>
    <row r="5428" spans="1:31" x14ac:dyDescent="0.25">
      <c r="A5428">
        <v>2094923</v>
      </c>
      <c r="B5428">
        <v>1</v>
      </c>
      <c r="C5428" t="s">
        <v>80</v>
      </c>
      <c r="D5428" t="s">
        <v>99</v>
      </c>
      <c r="E5428" t="s">
        <v>177</v>
      </c>
      <c r="F5428" t="s">
        <v>15652</v>
      </c>
      <c r="G5428" t="s">
        <v>183</v>
      </c>
      <c r="H5428" t="s">
        <v>143</v>
      </c>
      <c r="I5428" t="s">
        <v>135</v>
      </c>
      <c r="J5428" t="s">
        <v>136</v>
      </c>
      <c r="K5428" t="s">
        <v>137</v>
      </c>
      <c r="L5428" t="s">
        <v>15653</v>
      </c>
      <c r="M5428" t="s">
        <v>15654</v>
      </c>
      <c r="N5428">
        <v>13.341944443999999</v>
      </c>
      <c r="O5428">
        <v>0</v>
      </c>
      <c r="P5428">
        <v>2</v>
      </c>
      <c r="Q5428">
        <v>0</v>
      </c>
      <c r="R5428">
        <v>0</v>
      </c>
      <c r="S5428">
        <v>0</v>
      </c>
      <c r="T5428">
        <v>0</v>
      </c>
      <c r="U5428">
        <v>0</v>
      </c>
      <c r="V5428">
        <v>0</v>
      </c>
      <c r="W5428">
        <v>0</v>
      </c>
      <c r="X5428">
        <v>10.469348731815941</v>
      </c>
      <c r="Y5428">
        <v>0</v>
      </c>
      <c r="Z5428">
        <v>0</v>
      </c>
      <c r="AA5428">
        <v>0</v>
      </c>
      <c r="AB5428">
        <v>0</v>
      </c>
      <c r="AC5428">
        <v>0</v>
      </c>
      <c r="AD5428">
        <v>0</v>
      </c>
      <c r="AE5428">
        <v>10.469348731815941</v>
      </c>
    </row>
    <row r="5429" spans="1:31" x14ac:dyDescent="0.25">
      <c r="A5429">
        <v>2095109</v>
      </c>
      <c r="B5429">
        <v>1</v>
      </c>
      <c r="C5429" t="s">
        <v>80</v>
      </c>
      <c r="D5429" t="s">
        <v>108</v>
      </c>
      <c r="E5429" t="s">
        <v>177</v>
      </c>
      <c r="F5429" t="s">
        <v>15655</v>
      </c>
      <c r="G5429" t="s">
        <v>183</v>
      </c>
      <c r="H5429" t="s">
        <v>143</v>
      </c>
      <c r="I5429" t="s">
        <v>135</v>
      </c>
      <c r="J5429" t="s">
        <v>136</v>
      </c>
      <c r="K5429" t="s">
        <v>137</v>
      </c>
      <c r="L5429" t="s">
        <v>15656</v>
      </c>
      <c r="M5429" t="s">
        <v>15657</v>
      </c>
      <c r="N5429">
        <v>5.1363888879999999</v>
      </c>
      <c r="O5429">
        <v>0</v>
      </c>
      <c r="P5429">
        <v>1</v>
      </c>
      <c r="Q5429">
        <v>0</v>
      </c>
      <c r="R5429">
        <v>0</v>
      </c>
      <c r="S5429">
        <v>0</v>
      </c>
      <c r="T5429">
        <v>0</v>
      </c>
      <c r="U5429">
        <v>0</v>
      </c>
      <c r="V5429">
        <v>0</v>
      </c>
      <c r="W5429">
        <v>0</v>
      </c>
      <c r="X5429">
        <v>0.49829159265332224</v>
      </c>
      <c r="Y5429">
        <v>0</v>
      </c>
      <c r="Z5429">
        <v>0</v>
      </c>
      <c r="AA5429">
        <v>0</v>
      </c>
      <c r="AB5429">
        <v>0</v>
      </c>
      <c r="AC5429">
        <v>0</v>
      </c>
      <c r="AD5429">
        <v>0</v>
      </c>
      <c r="AE5429">
        <v>0.49829159265332224</v>
      </c>
    </row>
    <row r="5430" spans="1:31" x14ac:dyDescent="0.25">
      <c r="A5430">
        <v>2095132</v>
      </c>
      <c r="B5430">
        <v>1</v>
      </c>
      <c r="C5430" t="s">
        <v>80</v>
      </c>
      <c r="D5430" t="s">
        <v>88</v>
      </c>
      <c r="E5430" t="s">
        <v>177</v>
      </c>
      <c r="F5430" t="s">
        <v>15658</v>
      </c>
      <c r="G5430" t="s">
        <v>179</v>
      </c>
      <c r="H5430" t="s">
        <v>143</v>
      </c>
      <c r="I5430" t="s">
        <v>135</v>
      </c>
      <c r="J5430" t="s">
        <v>136</v>
      </c>
      <c r="K5430" t="s">
        <v>137</v>
      </c>
      <c r="L5430" t="s">
        <v>15659</v>
      </c>
      <c r="M5430" t="s">
        <v>15660</v>
      </c>
      <c r="N5430">
        <v>3.0125000000000002</v>
      </c>
      <c r="O5430">
        <v>0</v>
      </c>
      <c r="P5430">
        <v>6</v>
      </c>
      <c r="Q5430">
        <v>0</v>
      </c>
      <c r="R5430">
        <v>0</v>
      </c>
      <c r="S5430">
        <v>0</v>
      </c>
      <c r="T5430">
        <v>0</v>
      </c>
      <c r="U5430">
        <v>0</v>
      </c>
      <c r="V5430">
        <v>0</v>
      </c>
      <c r="W5430">
        <v>0</v>
      </c>
      <c r="X5430">
        <v>2.7458156868446335</v>
      </c>
      <c r="Y5430">
        <v>0</v>
      </c>
      <c r="Z5430">
        <v>0</v>
      </c>
      <c r="AA5430">
        <v>0</v>
      </c>
      <c r="AB5430">
        <v>0</v>
      </c>
      <c r="AC5430">
        <v>0</v>
      </c>
      <c r="AD5430">
        <v>0</v>
      </c>
      <c r="AE5430">
        <v>2.7458156868446335</v>
      </c>
    </row>
    <row r="5431" spans="1:31" x14ac:dyDescent="0.25">
      <c r="A5431">
        <v>2095155</v>
      </c>
      <c r="B5431">
        <v>1</v>
      </c>
      <c r="C5431" t="s">
        <v>81</v>
      </c>
      <c r="D5431" t="s">
        <v>121</v>
      </c>
      <c r="E5431" t="s">
        <v>169</v>
      </c>
      <c r="F5431" t="s">
        <v>15661</v>
      </c>
      <c r="G5431" t="s">
        <v>171</v>
      </c>
      <c r="H5431" t="s">
        <v>134</v>
      </c>
      <c r="I5431" t="s">
        <v>135</v>
      </c>
      <c r="J5431" t="s">
        <v>136</v>
      </c>
      <c r="K5431" t="s">
        <v>137</v>
      </c>
      <c r="L5431" t="s">
        <v>15662</v>
      </c>
      <c r="M5431" t="s">
        <v>15663</v>
      </c>
      <c r="N5431">
        <v>0.84416666600000001</v>
      </c>
      <c r="O5431">
        <v>0</v>
      </c>
      <c r="P5431">
        <v>335</v>
      </c>
      <c r="Q5431">
        <v>0</v>
      </c>
      <c r="R5431">
        <v>11</v>
      </c>
      <c r="S5431">
        <v>0</v>
      </c>
      <c r="T5431">
        <v>14</v>
      </c>
      <c r="U5431">
        <v>0</v>
      </c>
      <c r="V5431">
        <v>0</v>
      </c>
      <c r="W5431">
        <v>0</v>
      </c>
      <c r="X5431">
        <v>42.678501460204117</v>
      </c>
      <c r="Y5431">
        <v>0</v>
      </c>
      <c r="Z5431">
        <v>4.0710817248755955</v>
      </c>
      <c r="AA5431">
        <v>0</v>
      </c>
      <c r="AB5431">
        <v>3.2370978818739391</v>
      </c>
      <c r="AC5431">
        <v>0</v>
      </c>
      <c r="AD5431">
        <v>0</v>
      </c>
      <c r="AE5431">
        <v>49.986681066953651</v>
      </c>
    </row>
    <row r="5432" spans="1:31" x14ac:dyDescent="0.25">
      <c r="A5432">
        <v>2084627</v>
      </c>
      <c r="B5432">
        <v>1</v>
      </c>
      <c r="C5432" t="s">
        <v>80</v>
      </c>
      <c r="D5432" t="s">
        <v>93</v>
      </c>
      <c r="E5432" t="s">
        <v>158</v>
      </c>
      <c r="F5432" t="s">
        <v>15553</v>
      </c>
      <c r="G5432" t="s">
        <v>7838</v>
      </c>
      <c r="H5432" t="s">
        <v>143</v>
      </c>
      <c r="I5432" t="s">
        <v>135</v>
      </c>
      <c r="J5432" t="s">
        <v>136</v>
      </c>
      <c r="K5432" t="s">
        <v>137</v>
      </c>
      <c r="L5432" t="s">
        <v>15664</v>
      </c>
      <c r="M5432" t="s">
        <v>15665</v>
      </c>
      <c r="N5432">
        <v>9.3447222219999997</v>
      </c>
      <c r="O5432">
        <v>0</v>
      </c>
      <c r="P5432">
        <v>1</v>
      </c>
      <c r="Q5432">
        <v>0</v>
      </c>
      <c r="R5432">
        <v>0</v>
      </c>
      <c r="S5432">
        <v>0</v>
      </c>
      <c r="T5432">
        <v>0</v>
      </c>
      <c r="U5432">
        <v>0</v>
      </c>
      <c r="V5432">
        <v>0</v>
      </c>
      <c r="W5432">
        <v>0</v>
      </c>
      <c r="X5432">
        <v>0.4232122182834</v>
      </c>
      <c r="Y5432">
        <v>0</v>
      </c>
      <c r="Z5432">
        <v>0</v>
      </c>
      <c r="AA5432">
        <v>0</v>
      </c>
      <c r="AB5432">
        <v>0</v>
      </c>
      <c r="AC5432">
        <v>0</v>
      </c>
      <c r="AD5432">
        <v>0</v>
      </c>
      <c r="AE5432">
        <v>0.4232122182834</v>
      </c>
    </row>
    <row r="5433" spans="1:31" x14ac:dyDescent="0.25">
      <c r="A5433">
        <v>2084481</v>
      </c>
      <c r="B5433">
        <v>1</v>
      </c>
      <c r="C5433" t="s">
        <v>80</v>
      </c>
      <c r="D5433" t="s">
        <v>104</v>
      </c>
      <c r="E5433" t="s">
        <v>177</v>
      </c>
      <c r="F5433" t="s">
        <v>15666</v>
      </c>
      <c r="G5433" t="s">
        <v>183</v>
      </c>
      <c r="H5433" t="s">
        <v>143</v>
      </c>
      <c r="I5433" t="s">
        <v>135</v>
      </c>
      <c r="J5433" t="s">
        <v>136</v>
      </c>
      <c r="K5433" t="s">
        <v>137</v>
      </c>
      <c r="L5433" t="s">
        <v>15667</v>
      </c>
      <c r="M5433" t="s">
        <v>15668</v>
      </c>
      <c r="N5433">
        <v>4.6486111110000001</v>
      </c>
      <c r="O5433">
        <v>0</v>
      </c>
      <c r="P5433">
        <v>0</v>
      </c>
      <c r="Q5433">
        <v>0</v>
      </c>
      <c r="R5433">
        <v>1</v>
      </c>
      <c r="S5433">
        <v>0</v>
      </c>
      <c r="T5433">
        <v>0</v>
      </c>
      <c r="U5433">
        <v>0</v>
      </c>
      <c r="V5433">
        <v>0</v>
      </c>
      <c r="W5433">
        <v>0</v>
      </c>
      <c r="X5433">
        <v>0</v>
      </c>
      <c r="Y5433">
        <v>0</v>
      </c>
      <c r="Z5433">
        <v>5.8009161951068648</v>
      </c>
      <c r="AA5433">
        <v>0</v>
      </c>
      <c r="AB5433">
        <v>0</v>
      </c>
      <c r="AC5433">
        <v>0</v>
      </c>
      <c r="AD5433">
        <v>0</v>
      </c>
      <c r="AE5433">
        <v>5.8009161951068648</v>
      </c>
    </row>
    <row r="5434" spans="1:31" x14ac:dyDescent="0.25">
      <c r="A5434">
        <v>2094963</v>
      </c>
      <c r="B5434">
        <v>1</v>
      </c>
      <c r="C5434" t="s">
        <v>80</v>
      </c>
      <c r="D5434" t="s">
        <v>110</v>
      </c>
      <c r="E5434" t="s">
        <v>177</v>
      </c>
      <c r="F5434" t="s">
        <v>15669</v>
      </c>
      <c r="G5434" t="s">
        <v>183</v>
      </c>
      <c r="H5434" t="s">
        <v>143</v>
      </c>
      <c r="I5434" t="s">
        <v>135</v>
      </c>
      <c r="J5434" t="s">
        <v>136</v>
      </c>
      <c r="K5434" t="s">
        <v>137</v>
      </c>
      <c r="L5434" t="s">
        <v>15670</v>
      </c>
      <c r="M5434" t="s">
        <v>15671</v>
      </c>
      <c r="N5434">
        <v>2.2774999999999999</v>
      </c>
      <c r="O5434">
        <v>0</v>
      </c>
      <c r="P5434">
        <v>3</v>
      </c>
      <c r="Q5434">
        <v>0</v>
      </c>
      <c r="R5434">
        <v>0</v>
      </c>
      <c r="S5434">
        <v>0</v>
      </c>
      <c r="T5434">
        <v>0</v>
      </c>
      <c r="U5434">
        <v>0</v>
      </c>
      <c r="V5434">
        <v>0</v>
      </c>
      <c r="W5434">
        <v>0</v>
      </c>
      <c r="X5434">
        <v>2.3073933670672955</v>
      </c>
      <c r="Y5434">
        <v>0</v>
      </c>
      <c r="Z5434">
        <v>0</v>
      </c>
      <c r="AA5434">
        <v>0</v>
      </c>
      <c r="AB5434">
        <v>0</v>
      </c>
      <c r="AC5434">
        <v>0</v>
      </c>
      <c r="AD5434">
        <v>0</v>
      </c>
      <c r="AE5434">
        <v>2.3073933670672955</v>
      </c>
    </row>
    <row r="5435" spans="1:31" x14ac:dyDescent="0.25">
      <c r="A5435">
        <v>2095069</v>
      </c>
      <c r="B5435">
        <v>1</v>
      </c>
      <c r="C5435" t="s">
        <v>81</v>
      </c>
      <c r="D5435" t="s">
        <v>127</v>
      </c>
      <c r="E5435" t="s">
        <v>158</v>
      </c>
      <c r="F5435" t="s">
        <v>15672</v>
      </c>
      <c r="G5435" t="s">
        <v>160</v>
      </c>
      <c r="H5435" t="s">
        <v>143</v>
      </c>
      <c r="I5435" t="s">
        <v>135</v>
      </c>
      <c r="J5435" t="s">
        <v>136</v>
      </c>
      <c r="K5435" t="s">
        <v>137</v>
      </c>
      <c r="L5435" t="s">
        <v>15673</v>
      </c>
      <c r="M5435" t="s">
        <v>15674</v>
      </c>
      <c r="N5435">
        <v>12.148055554999999</v>
      </c>
      <c r="O5435">
        <v>0</v>
      </c>
      <c r="P5435">
        <v>9</v>
      </c>
      <c r="Q5435">
        <v>0</v>
      </c>
      <c r="R5435">
        <v>2</v>
      </c>
      <c r="S5435">
        <v>0</v>
      </c>
      <c r="T5435">
        <v>1</v>
      </c>
      <c r="U5435">
        <v>0</v>
      </c>
      <c r="V5435">
        <v>0</v>
      </c>
      <c r="W5435">
        <v>0</v>
      </c>
      <c r="X5435">
        <v>27.966823291196551</v>
      </c>
      <c r="Y5435">
        <v>0</v>
      </c>
      <c r="Z5435">
        <v>61.177897189641953</v>
      </c>
      <c r="AA5435">
        <v>0</v>
      </c>
      <c r="AB5435">
        <v>7.5683917558088893E-3</v>
      </c>
      <c r="AC5435">
        <v>0</v>
      </c>
      <c r="AD5435">
        <v>0</v>
      </c>
      <c r="AE5435">
        <v>89.152288872594312</v>
      </c>
    </row>
    <row r="5436" spans="1:31" x14ac:dyDescent="0.25">
      <c r="A5436">
        <v>2084790</v>
      </c>
      <c r="B5436">
        <v>1</v>
      </c>
      <c r="C5436" t="s">
        <v>81</v>
      </c>
      <c r="D5436" t="s">
        <v>112</v>
      </c>
      <c r="E5436" t="s">
        <v>158</v>
      </c>
      <c r="F5436" t="s">
        <v>15675</v>
      </c>
      <c r="G5436" t="s">
        <v>160</v>
      </c>
      <c r="H5436" t="s">
        <v>143</v>
      </c>
      <c r="I5436" t="s">
        <v>135</v>
      </c>
      <c r="J5436" t="s">
        <v>136</v>
      </c>
      <c r="K5436" t="s">
        <v>137</v>
      </c>
      <c r="L5436" t="s">
        <v>15676</v>
      </c>
      <c r="M5436" t="s">
        <v>15677</v>
      </c>
      <c r="N5436">
        <v>5.7227777770000001</v>
      </c>
      <c r="O5436">
        <v>0</v>
      </c>
      <c r="P5436">
        <v>93</v>
      </c>
      <c r="Q5436">
        <v>0</v>
      </c>
      <c r="R5436">
        <v>0</v>
      </c>
      <c r="S5436">
        <v>0</v>
      </c>
      <c r="T5436">
        <v>5</v>
      </c>
      <c r="U5436">
        <v>0</v>
      </c>
      <c r="V5436">
        <v>0</v>
      </c>
      <c r="W5436">
        <v>0</v>
      </c>
      <c r="X5436">
        <v>55.587827754027543</v>
      </c>
      <c r="Y5436">
        <v>0</v>
      </c>
      <c r="Z5436">
        <v>0</v>
      </c>
      <c r="AA5436">
        <v>0</v>
      </c>
      <c r="AB5436">
        <v>1.6270431207873144</v>
      </c>
      <c r="AC5436">
        <v>0</v>
      </c>
      <c r="AD5436">
        <v>0</v>
      </c>
      <c r="AE5436">
        <v>57.214870874814856</v>
      </c>
    </row>
    <row r="5437" spans="1:31" x14ac:dyDescent="0.25">
      <c r="A5437">
        <v>2084435</v>
      </c>
      <c r="B5437">
        <v>1</v>
      </c>
      <c r="C5437" t="s">
        <v>80</v>
      </c>
      <c r="D5437" t="s">
        <v>97</v>
      </c>
      <c r="E5437" t="s">
        <v>146</v>
      </c>
      <c r="F5437" t="s">
        <v>8671</v>
      </c>
      <c r="G5437" t="s">
        <v>133</v>
      </c>
      <c r="H5437" t="s">
        <v>134</v>
      </c>
      <c r="I5437" t="s">
        <v>135</v>
      </c>
      <c r="J5437" t="s">
        <v>136</v>
      </c>
      <c r="K5437" t="s">
        <v>137</v>
      </c>
      <c r="L5437" t="s">
        <v>15678</v>
      </c>
      <c r="M5437" t="s">
        <v>15679</v>
      </c>
      <c r="N5437">
        <v>2.3133333330000001</v>
      </c>
      <c r="O5437">
        <v>19</v>
      </c>
      <c r="P5437">
        <v>101</v>
      </c>
      <c r="Q5437">
        <v>5</v>
      </c>
      <c r="R5437">
        <v>28</v>
      </c>
      <c r="S5437">
        <v>3</v>
      </c>
      <c r="T5437">
        <v>15</v>
      </c>
      <c r="U5437">
        <v>0</v>
      </c>
      <c r="V5437">
        <v>0</v>
      </c>
      <c r="W5437">
        <v>140.10914575757323</v>
      </c>
      <c r="X5437">
        <v>284.14568635916481</v>
      </c>
      <c r="Y5437">
        <v>7.5418698528779187</v>
      </c>
      <c r="Z5437">
        <v>33.626321245946379</v>
      </c>
      <c r="AA5437">
        <v>30.242015039091246</v>
      </c>
      <c r="AB5437">
        <v>18.847488927225964</v>
      </c>
      <c r="AC5437">
        <v>0</v>
      </c>
      <c r="AD5437">
        <v>0</v>
      </c>
      <c r="AE5437">
        <v>514.51252718187959</v>
      </c>
    </row>
    <row r="5438" spans="1:31" x14ac:dyDescent="0.25">
      <c r="A5438">
        <v>2095009</v>
      </c>
      <c r="B5438">
        <v>1</v>
      </c>
      <c r="C5438" t="s">
        <v>80</v>
      </c>
      <c r="D5438" t="s">
        <v>97</v>
      </c>
      <c r="E5438" t="s">
        <v>158</v>
      </c>
      <c r="F5438" t="s">
        <v>15381</v>
      </c>
      <c r="G5438" t="s">
        <v>160</v>
      </c>
      <c r="H5438" t="s">
        <v>143</v>
      </c>
      <c r="I5438" t="s">
        <v>135</v>
      </c>
      <c r="J5438" t="s">
        <v>136</v>
      </c>
      <c r="K5438" t="s">
        <v>137</v>
      </c>
      <c r="L5438" t="s">
        <v>15680</v>
      </c>
      <c r="M5438" t="s">
        <v>15681</v>
      </c>
      <c r="N5438">
        <v>9.1630555549999997</v>
      </c>
      <c r="O5438">
        <v>0</v>
      </c>
      <c r="P5438">
        <v>138</v>
      </c>
      <c r="Q5438">
        <v>0</v>
      </c>
      <c r="R5438">
        <v>0</v>
      </c>
      <c r="S5438">
        <v>0</v>
      </c>
      <c r="T5438">
        <v>8</v>
      </c>
      <c r="U5438">
        <v>0</v>
      </c>
      <c r="V5438">
        <v>0</v>
      </c>
      <c r="W5438">
        <v>0</v>
      </c>
      <c r="X5438">
        <v>299.06179981526958</v>
      </c>
      <c r="Y5438">
        <v>0</v>
      </c>
      <c r="Z5438">
        <v>0</v>
      </c>
      <c r="AA5438">
        <v>0</v>
      </c>
      <c r="AB5438">
        <v>65.39332895589439</v>
      </c>
      <c r="AC5438">
        <v>0</v>
      </c>
      <c r="AD5438">
        <v>0</v>
      </c>
      <c r="AE5438">
        <v>364.45512877116397</v>
      </c>
    </row>
    <row r="5439" spans="1:31" x14ac:dyDescent="0.25">
      <c r="A5439">
        <v>2084644</v>
      </c>
      <c r="B5439">
        <v>1</v>
      </c>
      <c r="C5439" t="s">
        <v>80</v>
      </c>
      <c r="D5439" t="s">
        <v>96</v>
      </c>
      <c r="E5439" t="s">
        <v>169</v>
      </c>
      <c r="F5439" t="s">
        <v>4801</v>
      </c>
      <c r="G5439" t="s">
        <v>133</v>
      </c>
      <c r="H5439" t="s">
        <v>134</v>
      </c>
      <c r="I5439" t="s">
        <v>135</v>
      </c>
      <c r="J5439" t="s">
        <v>136</v>
      </c>
      <c r="K5439" t="s">
        <v>137</v>
      </c>
      <c r="L5439" t="s">
        <v>15682</v>
      </c>
      <c r="M5439" t="s">
        <v>15683</v>
      </c>
      <c r="N5439">
        <v>5.1333333330000004</v>
      </c>
      <c r="O5439">
        <v>1</v>
      </c>
      <c r="P5439">
        <v>112</v>
      </c>
      <c r="Q5439">
        <v>2</v>
      </c>
      <c r="R5439">
        <v>15</v>
      </c>
      <c r="S5439">
        <v>4</v>
      </c>
      <c r="T5439">
        <v>45</v>
      </c>
      <c r="U5439">
        <v>0</v>
      </c>
      <c r="V5439">
        <v>0</v>
      </c>
      <c r="W5439">
        <v>2.2952682326480831</v>
      </c>
      <c r="X5439">
        <v>427.48190173645884</v>
      </c>
      <c r="Y5439">
        <v>375.33940232823448</v>
      </c>
      <c r="Z5439">
        <v>77.691170581021183</v>
      </c>
      <c r="AA5439">
        <v>69.903514889692801</v>
      </c>
      <c r="AB5439">
        <v>410.95623392532065</v>
      </c>
      <c r="AC5439">
        <v>0</v>
      </c>
      <c r="AD5439">
        <v>0</v>
      </c>
      <c r="AE5439">
        <v>1363.6674916933762</v>
      </c>
    </row>
    <row r="5440" spans="1:31" x14ac:dyDescent="0.25">
      <c r="A5440">
        <v>2095464</v>
      </c>
      <c r="B5440">
        <v>1</v>
      </c>
      <c r="C5440" t="s">
        <v>80</v>
      </c>
      <c r="D5440" t="s">
        <v>85</v>
      </c>
      <c r="E5440" t="s">
        <v>177</v>
      </c>
      <c r="F5440" t="s">
        <v>15684</v>
      </c>
      <c r="G5440" t="s">
        <v>183</v>
      </c>
      <c r="H5440" t="s">
        <v>143</v>
      </c>
      <c r="I5440" t="s">
        <v>135</v>
      </c>
      <c r="J5440" t="s">
        <v>136</v>
      </c>
      <c r="K5440" t="s">
        <v>137</v>
      </c>
      <c r="L5440" t="s">
        <v>15685</v>
      </c>
      <c r="M5440" t="s">
        <v>15686</v>
      </c>
      <c r="N5440">
        <v>3.656111111</v>
      </c>
      <c r="O5440">
        <v>0</v>
      </c>
      <c r="P5440">
        <v>2</v>
      </c>
      <c r="Q5440">
        <v>0</v>
      </c>
      <c r="R5440">
        <v>0</v>
      </c>
      <c r="S5440">
        <v>0</v>
      </c>
      <c r="T5440">
        <v>1</v>
      </c>
      <c r="U5440">
        <v>0</v>
      </c>
      <c r="V5440">
        <v>0</v>
      </c>
      <c r="W5440">
        <v>0</v>
      </c>
      <c r="X5440">
        <v>0.65042440529603784</v>
      </c>
      <c r="Y5440">
        <v>0</v>
      </c>
      <c r="Z5440">
        <v>0</v>
      </c>
      <c r="AA5440">
        <v>0</v>
      </c>
      <c r="AB5440">
        <v>0</v>
      </c>
      <c r="AC5440">
        <v>0</v>
      </c>
      <c r="AD5440">
        <v>0</v>
      </c>
      <c r="AE5440">
        <v>0.65042440529603784</v>
      </c>
    </row>
    <row r="5441" spans="1:31" x14ac:dyDescent="0.25">
      <c r="A5441">
        <v>2084495</v>
      </c>
      <c r="B5441">
        <v>1</v>
      </c>
      <c r="C5441" t="s">
        <v>80</v>
      </c>
      <c r="D5441" t="s">
        <v>100</v>
      </c>
      <c r="E5441" t="s">
        <v>158</v>
      </c>
      <c r="F5441" t="s">
        <v>15687</v>
      </c>
      <c r="G5441" t="s">
        <v>385</v>
      </c>
      <c r="H5441" t="s">
        <v>143</v>
      </c>
      <c r="I5441" t="s">
        <v>135</v>
      </c>
      <c r="J5441" t="s">
        <v>136</v>
      </c>
      <c r="K5441" t="s">
        <v>137</v>
      </c>
      <c r="L5441" t="s">
        <v>15688</v>
      </c>
      <c r="M5441" t="s">
        <v>15689</v>
      </c>
      <c r="N5441">
        <v>3.8525</v>
      </c>
      <c r="O5441">
        <v>0</v>
      </c>
      <c r="P5441">
        <v>62</v>
      </c>
      <c r="Q5441">
        <v>0</v>
      </c>
      <c r="R5441">
        <v>3</v>
      </c>
      <c r="S5441">
        <v>0</v>
      </c>
      <c r="T5441">
        <v>11</v>
      </c>
      <c r="U5441">
        <v>0</v>
      </c>
      <c r="V5441">
        <v>0</v>
      </c>
      <c r="W5441">
        <v>0</v>
      </c>
      <c r="X5441">
        <v>73.266824691777543</v>
      </c>
      <c r="Y5441">
        <v>0</v>
      </c>
      <c r="Z5441">
        <v>3.0027874856434873</v>
      </c>
      <c r="AA5441">
        <v>0</v>
      </c>
      <c r="AB5441">
        <v>21.827502433730388</v>
      </c>
      <c r="AC5441">
        <v>0</v>
      </c>
      <c r="AD5441">
        <v>0</v>
      </c>
      <c r="AE5441">
        <v>98.097114611151412</v>
      </c>
    </row>
    <row r="5442" spans="1:31" x14ac:dyDescent="0.25">
      <c r="A5442">
        <v>2095364</v>
      </c>
      <c r="B5442">
        <v>1</v>
      </c>
      <c r="C5442" t="s">
        <v>81</v>
      </c>
      <c r="D5442" t="s">
        <v>127</v>
      </c>
      <c r="E5442" t="s">
        <v>169</v>
      </c>
      <c r="F5442" t="s">
        <v>15690</v>
      </c>
      <c r="G5442" t="s">
        <v>209</v>
      </c>
      <c r="H5442" t="s">
        <v>134</v>
      </c>
      <c r="I5442" t="s">
        <v>135</v>
      </c>
      <c r="J5442" t="s">
        <v>136</v>
      </c>
      <c r="K5442" t="s">
        <v>137</v>
      </c>
      <c r="L5442" t="s">
        <v>15691</v>
      </c>
      <c r="M5442" t="s">
        <v>15692</v>
      </c>
      <c r="N5442">
        <v>4.8150000000000004</v>
      </c>
      <c r="O5442">
        <v>0</v>
      </c>
      <c r="P5442">
        <v>112</v>
      </c>
      <c r="Q5442">
        <v>0</v>
      </c>
      <c r="R5442">
        <v>11</v>
      </c>
      <c r="S5442">
        <v>0</v>
      </c>
      <c r="T5442">
        <v>4</v>
      </c>
      <c r="U5442">
        <v>0</v>
      </c>
      <c r="V5442">
        <v>0</v>
      </c>
      <c r="W5442">
        <v>0</v>
      </c>
      <c r="X5442">
        <v>131.64315852483142</v>
      </c>
      <c r="Y5442">
        <v>0</v>
      </c>
      <c r="Z5442">
        <v>78.899923845849784</v>
      </c>
      <c r="AA5442">
        <v>0</v>
      </c>
      <c r="AB5442">
        <v>13.540343576497653</v>
      </c>
      <c r="AC5442">
        <v>0</v>
      </c>
      <c r="AD5442">
        <v>0</v>
      </c>
      <c r="AE5442">
        <v>224.08342594717885</v>
      </c>
    </row>
    <row r="5443" spans="1:31" x14ac:dyDescent="0.25">
      <c r="A5443">
        <v>2094823</v>
      </c>
      <c r="B5443">
        <v>1</v>
      </c>
      <c r="C5443" t="s">
        <v>80</v>
      </c>
      <c r="D5443" t="s">
        <v>88</v>
      </c>
      <c r="E5443" t="s">
        <v>177</v>
      </c>
      <c r="F5443" t="s">
        <v>15693</v>
      </c>
      <c r="G5443" t="s">
        <v>183</v>
      </c>
      <c r="H5443" t="s">
        <v>143</v>
      </c>
      <c r="I5443" t="s">
        <v>135</v>
      </c>
      <c r="J5443" t="s">
        <v>136</v>
      </c>
      <c r="K5443" t="s">
        <v>137</v>
      </c>
      <c r="L5443" t="s">
        <v>15694</v>
      </c>
      <c r="M5443" t="s">
        <v>15695</v>
      </c>
      <c r="N5443">
        <v>9.7508333329999992</v>
      </c>
      <c r="O5443">
        <v>0</v>
      </c>
      <c r="P5443">
        <v>3</v>
      </c>
      <c r="Q5443">
        <v>0</v>
      </c>
      <c r="R5443">
        <v>0</v>
      </c>
      <c r="S5443">
        <v>0</v>
      </c>
      <c r="T5443">
        <v>0</v>
      </c>
      <c r="U5443">
        <v>0</v>
      </c>
      <c r="V5443">
        <v>0</v>
      </c>
      <c r="W5443">
        <v>0</v>
      </c>
      <c r="X5443">
        <v>5.7663226778851717</v>
      </c>
      <c r="Y5443">
        <v>0</v>
      </c>
      <c r="Z5443">
        <v>0</v>
      </c>
      <c r="AA5443">
        <v>0</v>
      </c>
      <c r="AB5443">
        <v>0</v>
      </c>
      <c r="AC5443">
        <v>0</v>
      </c>
      <c r="AD5443">
        <v>0</v>
      </c>
      <c r="AE5443">
        <v>5.7663226778851717</v>
      </c>
    </row>
    <row r="5444" spans="1:31" x14ac:dyDescent="0.25">
      <c r="A5444">
        <v>2084687</v>
      </c>
      <c r="B5444">
        <v>1</v>
      </c>
      <c r="C5444" t="s">
        <v>80</v>
      </c>
      <c r="D5444" t="s">
        <v>87</v>
      </c>
      <c r="E5444" t="s">
        <v>169</v>
      </c>
      <c r="F5444" t="s">
        <v>15696</v>
      </c>
      <c r="G5444" t="s">
        <v>273</v>
      </c>
      <c r="H5444" t="s">
        <v>134</v>
      </c>
      <c r="I5444" t="s">
        <v>135</v>
      </c>
      <c r="J5444" t="s">
        <v>136</v>
      </c>
      <c r="K5444" t="s">
        <v>155</v>
      </c>
      <c r="L5444" t="s">
        <v>15697</v>
      </c>
      <c r="M5444" t="s">
        <v>15698</v>
      </c>
      <c r="N5444">
        <v>6.9247222219999998</v>
      </c>
      <c r="O5444">
        <v>0</v>
      </c>
      <c r="P5444">
        <v>5</v>
      </c>
      <c r="Q5444">
        <v>0</v>
      </c>
      <c r="R5444">
        <v>0</v>
      </c>
      <c r="S5444">
        <v>0</v>
      </c>
      <c r="T5444">
        <v>11</v>
      </c>
      <c r="U5444">
        <v>0</v>
      </c>
      <c r="V5444">
        <v>0</v>
      </c>
      <c r="W5444">
        <v>0</v>
      </c>
      <c r="X5444">
        <v>2.3156198103397578</v>
      </c>
      <c r="Y5444">
        <v>0</v>
      </c>
      <c r="Z5444">
        <v>0</v>
      </c>
      <c r="AA5444">
        <v>0</v>
      </c>
      <c r="AB5444">
        <v>429.29299829804626</v>
      </c>
      <c r="AC5444">
        <v>0</v>
      </c>
      <c r="AD5444">
        <v>0</v>
      </c>
      <c r="AE5444">
        <v>431.608618108386</v>
      </c>
    </row>
    <row r="5445" spans="1:31" x14ac:dyDescent="0.25">
      <c r="A5445">
        <v>2095261</v>
      </c>
      <c r="B5445">
        <v>1</v>
      </c>
      <c r="C5445" t="s">
        <v>80</v>
      </c>
      <c r="D5445" t="s">
        <v>105</v>
      </c>
      <c r="E5445" t="s">
        <v>177</v>
      </c>
      <c r="F5445" t="s">
        <v>15699</v>
      </c>
      <c r="G5445" t="s">
        <v>183</v>
      </c>
      <c r="H5445" t="s">
        <v>143</v>
      </c>
      <c r="I5445" t="s">
        <v>135</v>
      </c>
      <c r="J5445" t="s">
        <v>136</v>
      </c>
      <c r="K5445" t="s">
        <v>137</v>
      </c>
      <c r="L5445" t="s">
        <v>15700</v>
      </c>
      <c r="M5445" t="s">
        <v>15701</v>
      </c>
      <c r="N5445">
        <v>2.1105555549999999</v>
      </c>
      <c r="O5445">
        <v>0</v>
      </c>
      <c r="P5445">
        <v>1</v>
      </c>
      <c r="Q5445">
        <v>0</v>
      </c>
      <c r="R5445">
        <v>0</v>
      </c>
      <c r="S5445">
        <v>0</v>
      </c>
      <c r="T5445">
        <v>0</v>
      </c>
      <c r="U5445">
        <v>0</v>
      </c>
      <c r="V5445">
        <v>0</v>
      </c>
      <c r="W5445">
        <v>0</v>
      </c>
      <c r="X5445">
        <v>0</v>
      </c>
      <c r="Y5445">
        <v>0</v>
      </c>
      <c r="Z5445">
        <v>0</v>
      </c>
      <c r="AA5445">
        <v>0</v>
      </c>
      <c r="AB5445">
        <v>0</v>
      </c>
      <c r="AC5445">
        <v>0</v>
      </c>
      <c r="AD5445">
        <v>0</v>
      </c>
      <c r="AE5445">
        <v>0</v>
      </c>
    </row>
    <row r="5446" spans="1:31" x14ac:dyDescent="0.25">
      <c r="A5446">
        <v>2095241</v>
      </c>
      <c r="B5446">
        <v>1</v>
      </c>
      <c r="C5446" t="s">
        <v>80</v>
      </c>
      <c r="D5446" t="s">
        <v>100</v>
      </c>
      <c r="E5446" t="s">
        <v>158</v>
      </c>
      <c r="F5446" t="s">
        <v>15328</v>
      </c>
      <c r="G5446" t="s">
        <v>160</v>
      </c>
      <c r="H5446" t="s">
        <v>143</v>
      </c>
      <c r="I5446" t="s">
        <v>135</v>
      </c>
      <c r="J5446" t="s">
        <v>136</v>
      </c>
      <c r="K5446" t="s">
        <v>137</v>
      </c>
      <c r="L5446" t="s">
        <v>15702</v>
      </c>
      <c r="M5446" t="s">
        <v>15703</v>
      </c>
      <c r="N5446">
        <v>2.6863888880000002</v>
      </c>
      <c r="O5446">
        <v>0</v>
      </c>
      <c r="P5446">
        <v>56</v>
      </c>
      <c r="Q5446">
        <v>0</v>
      </c>
      <c r="R5446">
        <v>3</v>
      </c>
      <c r="S5446">
        <v>0</v>
      </c>
      <c r="T5446">
        <v>9</v>
      </c>
      <c r="U5446">
        <v>0</v>
      </c>
      <c r="V5446">
        <v>0</v>
      </c>
      <c r="W5446">
        <v>0</v>
      </c>
      <c r="X5446">
        <v>48.275000463816319</v>
      </c>
      <c r="Y5446">
        <v>0</v>
      </c>
      <c r="Z5446">
        <v>1.2777330271718998</v>
      </c>
      <c r="AA5446">
        <v>0</v>
      </c>
      <c r="AB5446">
        <v>26.475252755749594</v>
      </c>
      <c r="AC5446">
        <v>0</v>
      </c>
      <c r="AD5446">
        <v>0</v>
      </c>
      <c r="AE5446">
        <v>76.027986246737811</v>
      </c>
    </row>
    <row r="5447" spans="1:31" x14ac:dyDescent="0.25">
      <c r="A5447">
        <v>2095172</v>
      </c>
      <c r="B5447">
        <v>1</v>
      </c>
      <c r="C5447" t="s">
        <v>81</v>
      </c>
      <c r="D5447" t="s">
        <v>127</v>
      </c>
      <c r="E5447" t="s">
        <v>177</v>
      </c>
      <c r="F5447" t="s">
        <v>15704</v>
      </c>
      <c r="G5447" t="s">
        <v>196</v>
      </c>
      <c r="H5447" t="s">
        <v>143</v>
      </c>
      <c r="I5447" t="s">
        <v>135</v>
      </c>
      <c r="J5447" t="s">
        <v>136</v>
      </c>
      <c r="K5447" t="s">
        <v>137</v>
      </c>
      <c r="L5447" t="s">
        <v>15705</v>
      </c>
      <c r="M5447" t="s">
        <v>15706</v>
      </c>
      <c r="N5447">
        <v>1.896666666</v>
      </c>
      <c r="O5447">
        <v>0</v>
      </c>
      <c r="P5447">
        <v>7</v>
      </c>
      <c r="Q5447">
        <v>0</v>
      </c>
      <c r="R5447">
        <v>0</v>
      </c>
      <c r="S5447">
        <v>0</v>
      </c>
      <c r="T5447">
        <v>0</v>
      </c>
      <c r="U5447">
        <v>0</v>
      </c>
      <c r="V5447">
        <v>0</v>
      </c>
      <c r="W5447">
        <v>0</v>
      </c>
      <c r="X5447">
        <v>3.5566336063479729</v>
      </c>
      <c r="Y5447">
        <v>0</v>
      </c>
      <c r="Z5447">
        <v>0</v>
      </c>
      <c r="AA5447">
        <v>0</v>
      </c>
      <c r="AB5447">
        <v>0</v>
      </c>
      <c r="AC5447">
        <v>0</v>
      </c>
      <c r="AD5447">
        <v>0</v>
      </c>
      <c r="AE5447">
        <v>3.5566336063479729</v>
      </c>
    </row>
    <row r="5448" spans="1:31" x14ac:dyDescent="0.25">
      <c r="A5448">
        <v>2084521</v>
      </c>
      <c r="B5448">
        <v>1</v>
      </c>
      <c r="C5448" t="s">
        <v>81</v>
      </c>
      <c r="D5448" t="s">
        <v>121</v>
      </c>
      <c r="E5448" t="s">
        <v>158</v>
      </c>
      <c r="F5448" t="s">
        <v>14762</v>
      </c>
      <c r="G5448" t="s">
        <v>1283</v>
      </c>
      <c r="H5448" t="s">
        <v>143</v>
      </c>
      <c r="I5448" t="s">
        <v>135</v>
      </c>
      <c r="J5448" t="s">
        <v>136</v>
      </c>
      <c r="K5448" t="s">
        <v>137</v>
      </c>
      <c r="L5448" t="s">
        <v>15707</v>
      </c>
      <c r="M5448" t="s">
        <v>15708</v>
      </c>
      <c r="N5448">
        <v>3.0013888880000001</v>
      </c>
      <c r="O5448">
        <v>0</v>
      </c>
      <c r="P5448">
        <v>11</v>
      </c>
      <c r="Q5448">
        <v>0</v>
      </c>
      <c r="R5448">
        <v>0</v>
      </c>
      <c r="S5448">
        <v>0</v>
      </c>
      <c r="T5448">
        <v>0</v>
      </c>
      <c r="U5448">
        <v>0</v>
      </c>
      <c r="V5448">
        <v>0</v>
      </c>
      <c r="W5448">
        <v>0</v>
      </c>
      <c r="X5448">
        <v>3.8568201272795477</v>
      </c>
      <c r="Y5448">
        <v>0</v>
      </c>
      <c r="Z5448">
        <v>0</v>
      </c>
      <c r="AA5448">
        <v>0</v>
      </c>
      <c r="AB5448">
        <v>0</v>
      </c>
      <c r="AC5448">
        <v>0</v>
      </c>
      <c r="AD5448">
        <v>0</v>
      </c>
      <c r="AE5448">
        <v>3.8568201272795477</v>
      </c>
    </row>
    <row r="5449" spans="1:31" x14ac:dyDescent="0.25">
      <c r="A5449">
        <v>2094863</v>
      </c>
      <c r="B5449">
        <v>1</v>
      </c>
      <c r="C5449" t="s">
        <v>81</v>
      </c>
      <c r="D5449" t="s">
        <v>118</v>
      </c>
      <c r="E5449" t="s">
        <v>169</v>
      </c>
      <c r="F5449" t="s">
        <v>15709</v>
      </c>
      <c r="G5449" t="s">
        <v>541</v>
      </c>
      <c r="H5449" t="s">
        <v>134</v>
      </c>
      <c r="I5449" t="s">
        <v>135</v>
      </c>
      <c r="J5449" t="s">
        <v>136</v>
      </c>
      <c r="K5449" t="s">
        <v>137</v>
      </c>
      <c r="L5449" t="s">
        <v>15710</v>
      </c>
      <c r="M5449" t="s">
        <v>15711</v>
      </c>
      <c r="N5449">
        <v>2.6269444439999998</v>
      </c>
      <c r="O5449">
        <v>0</v>
      </c>
      <c r="P5449">
        <v>0</v>
      </c>
      <c r="Q5449">
        <v>0</v>
      </c>
      <c r="R5449">
        <v>0</v>
      </c>
      <c r="S5449">
        <v>2</v>
      </c>
      <c r="T5449">
        <v>0</v>
      </c>
      <c r="U5449">
        <v>0</v>
      </c>
      <c r="V5449">
        <v>0</v>
      </c>
      <c r="W5449">
        <v>0</v>
      </c>
      <c r="X5449">
        <v>0</v>
      </c>
      <c r="Y5449">
        <v>0</v>
      </c>
      <c r="Z5449">
        <v>0</v>
      </c>
      <c r="AA5449">
        <v>47.023101154621443</v>
      </c>
      <c r="AB5449">
        <v>0</v>
      </c>
      <c r="AC5449">
        <v>0</v>
      </c>
      <c r="AD5449">
        <v>0</v>
      </c>
      <c r="AE5449">
        <v>47.023101154621443</v>
      </c>
    </row>
    <row r="5450" spans="1:31" x14ac:dyDescent="0.25">
      <c r="A5450">
        <v>2084478</v>
      </c>
      <c r="B5450">
        <v>1</v>
      </c>
      <c r="C5450" t="s">
        <v>81</v>
      </c>
      <c r="D5450" t="s">
        <v>123</v>
      </c>
      <c r="E5450" t="s">
        <v>169</v>
      </c>
      <c r="F5450" t="s">
        <v>15712</v>
      </c>
      <c r="G5450" t="s">
        <v>464</v>
      </c>
      <c r="H5450" t="s">
        <v>134</v>
      </c>
      <c r="I5450" t="s">
        <v>135</v>
      </c>
      <c r="J5450" t="s">
        <v>136</v>
      </c>
      <c r="K5450" t="s">
        <v>137</v>
      </c>
      <c r="L5450" t="s">
        <v>15713</v>
      </c>
      <c r="M5450" t="s">
        <v>15714</v>
      </c>
      <c r="N5450">
        <v>1.655277777</v>
      </c>
      <c r="O5450">
        <v>0</v>
      </c>
      <c r="P5450">
        <v>57</v>
      </c>
      <c r="Q5450">
        <v>0</v>
      </c>
      <c r="R5450">
        <v>4</v>
      </c>
      <c r="S5450">
        <v>0</v>
      </c>
      <c r="T5450">
        <v>5</v>
      </c>
      <c r="U5450">
        <v>0</v>
      </c>
      <c r="V5450">
        <v>0</v>
      </c>
      <c r="W5450">
        <v>0</v>
      </c>
      <c r="X5450">
        <v>19.671195507600508</v>
      </c>
      <c r="Y5450">
        <v>0</v>
      </c>
      <c r="Z5450">
        <v>1.2501454279772848</v>
      </c>
      <c r="AA5450">
        <v>0</v>
      </c>
      <c r="AB5450">
        <v>8.6119521858060075</v>
      </c>
      <c r="AC5450">
        <v>0</v>
      </c>
      <c r="AD5450">
        <v>0</v>
      </c>
      <c r="AE5450">
        <v>29.533293121383799</v>
      </c>
    </row>
    <row r="5451" spans="1:31" x14ac:dyDescent="0.25">
      <c r="A5451">
        <v>2084335</v>
      </c>
      <c r="B5451">
        <v>1</v>
      </c>
      <c r="C5451" t="s">
        <v>80</v>
      </c>
      <c r="D5451" t="s">
        <v>84</v>
      </c>
      <c r="E5451" t="s">
        <v>169</v>
      </c>
      <c r="F5451" t="s">
        <v>15715</v>
      </c>
      <c r="G5451" t="s">
        <v>1085</v>
      </c>
      <c r="H5451" t="s">
        <v>134</v>
      </c>
      <c r="I5451" t="s">
        <v>135</v>
      </c>
      <c r="J5451" t="s">
        <v>136</v>
      </c>
      <c r="K5451" t="s">
        <v>137</v>
      </c>
      <c r="L5451" t="s">
        <v>15716</v>
      </c>
      <c r="M5451" t="s">
        <v>15717</v>
      </c>
      <c r="N5451">
        <v>2.6158333329999999</v>
      </c>
      <c r="O5451">
        <v>0</v>
      </c>
      <c r="P5451">
        <v>9</v>
      </c>
      <c r="Q5451">
        <v>0</v>
      </c>
      <c r="R5451">
        <v>0</v>
      </c>
      <c r="S5451">
        <v>0</v>
      </c>
      <c r="T5451">
        <v>235</v>
      </c>
      <c r="U5451">
        <v>0</v>
      </c>
      <c r="V5451">
        <v>6</v>
      </c>
      <c r="W5451">
        <v>0</v>
      </c>
      <c r="X5451">
        <v>4.9751550992763294</v>
      </c>
      <c r="Y5451">
        <v>0</v>
      </c>
      <c r="Z5451">
        <v>0</v>
      </c>
      <c r="AA5451">
        <v>0</v>
      </c>
      <c r="AB5451">
        <v>330.76401821252034</v>
      </c>
      <c r="AC5451">
        <v>0</v>
      </c>
      <c r="AD5451">
        <v>165.82077600862013</v>
      </c>
      <c r="AE5451">
        <v>501.55994932041676</v>
      </c>
    </row>
    <row r="5452" spans="1:31" x14ac:dyDescent="0.25">
      <c r="A5452">
        <v>2084329</v>
      </c>
      <c r="B5452">
        <v>1</v>
      </c>
      <c r="C5452" t="s">
        <v>80</v>
      </c>
      <c r="D5452" t="s">
        <v>97</v>
      </c>
      <c r="E5452" t="s">
        <v>158</v>
      </c>
      <c r="F5452" t="s">
        <v>15718</v>
      </c>
      <c r="G5452" t="s">
        <v>160</v>
      </c>
      <c r="H5452" t="s">
        <v>143</v>
      </c>
      <c r="I5452" t="s">
        <v>135</v>
      </c>
      <c r="J5452" t="s">
        <v>136</v>
      </c>
      <c r="K5452" t="s">
        <v>137</v>
      </c>
      <c r="L5452" t="s">
        <v>15719</v>
      </c>
      <c r="M5452" t="s">
        <v>15720</v>
      </c>
      <c r="N5452">
        <v>3.0186111109999998</v>
      </c>
      <c r="O5452">
        <v>0</v>
      </c>
      <c r="P5452">
        <v>33</v>
      </c>
      <c r="Q5452">
        <v>0</v>
      </c>
      <c r="R5452">
        <v>1</v>
      </c>
      <c r="S5452">
        <v>0</v>
      </c>
      <c r="T5452">
        <v>8</v>
      </c>
      <c r="U5452">
        <v>0</v>
      </c>
      <c r="V5452">
        <v>0</v>
      </c>
      <c r="W5452">
        <v>0</v>
      </c>
      <c r="X5452">
        <v>22.720962059919934</v>
      </c>
      <c r="Y5452">
        <v>0</v>
      </c>
      <c r="Z5452">
        <v>0.21885494285871004</v>
      </c>
      <c r="AA5452">
        <v>0</v>
      </c>
      <c r="AB5452">
        <v>3.4458037002276427</v>
      </c>
      <c r="AC5452">
        <v>0</v>
      </c>
      <c r="AD5452">
        <v>0</v>
      </c>
      <c r="AE5452">
        <v>26.385620703006285</v>
      </c>
    </row>
    <row r="5453" spans="1:31" x14ac:dyDescent="0.25">
      <c r="A5453">
        <v>2084501</v>
      </c>
      <c r="B5453">
        <v>1</v>
      </c>
      <c r="C5453" t="s">
        <v>80</v>
      </c>
      <c r="D5453" t="s">
        <v>110</v>
      </c>
      <c r="E5453" t="s">
        <v>177</v>
      </c>
      <c r="F5453" t="s">
        <v>15721</v>
      </c>
      <c r="G5453" t="s">
        <v>183</v>
      </c>
      <c r="H5453" t="s">
        <v>143</v>
      </c>
      <c r="I5453" t="s">
        <v>135</v>
      </c>
      <c r="J5453" t="s">
        <v>136</v>
      </c>
      <c r="K5453" t="s">
        <v>137</v>
      </c>
      <c r="L5453" t="s">
        <v>15722</v>
      </c>
      <c r="M5453" t="s">
        <v>15723</v>
      </c>
      <c r="N5453">
        <v>1.2413888879999999</v>
      </c>
      <c r="O5453">
        <v>0</v>
      </c>
      <c r="P5453">
        <v>3</v>
      </c>
      <c r="Q5453">
        <v>0</v>
      </c>
      <c r="R5453">
        <v>0</v>
      </c>
      <c r="S5453">
        <v>0</v>
      </c>
      <c r="T5453">
        <v>0</v>
      </c>
      <c r="U5453">
        <v>0</v>
      </c>
      <c r="V5453">
        <v>0</v>
      </c>
      <c r="W5453">
        <v>0</v>
      </c>
      <c r="X5453">
        <v>0.58023075100366828</v>
      </c>
      <c r="Y5453">
        <v>0</v>
      </c>
      <c r="Z5453">
        <v>0</v>
      </c>
      <c r="AA5453">
        <v>0</v>
      </c>
      <c r="AB5453">
        <v>0</v>
      </c>
      <c r="AC5453">
        <v>0</v>
      </c>
      <c r="AD5453">
        <v>0</v>
      </c>
      <c r="AE5453">
        <v>0.58023075100366828</v>
      </c>
    </row>
    <row r="5454" spans="1:31" x14ac:dyDescent="0.25">
      <c r="A5454">
        <v>2095029</v>
      </c>
      <c r="B5454">
        <v>1</v>
      </c>
      <c r="C5454" t="s">
        <v>80</v>
      </c>
      <c r="D5454" t="s">
        <v>103</v>
      </c>
      <c r="E5454" t="s">
        <v>140</v>
      </c>
      <c r="F5454" t="s">
        <v>7123</v>
      </c>
      <c r="G5454" t="s">
        <v>4805</v>
      </c>
      <c r="H5454" t="s">
        <v>143</v>
      </c>
      <c r="I5454" t="s">
        <v>135</v>
      </c>
      <c r="J5454" t="s">
        <v>136</v>
      </c>
      <c r="K5454" t="s">
        <v>137</v>
      </c>
      <c r="L5454" t="s">
        <v>15724</v>
      </c>
      <c r="M5454" t="s">
        <v>15725</v>
      </c>
      <c r="N5454">
        <v>6.3525</v>
      </c>
      <c r="O5454">
        <v>0</v>
      </c>
      <c r="P5454">
        <v>1</v>
      </c>
      <c r="Q5454">
        <v>0</v>
      </c>
      <c r="R5454">
        <v>10</v>
      </c>
      <c r="S5454">
        <v>0</v>
      </c>
      <c r="T5454">
        <v>5</v>
      </c>
      <c r="U5454">
        <v>0</v>
      </c>
      <c r="V5454">
        <v>0</v>
      </c>
      <c r="W5454">
        <v>0</v>
      </c>
      <c r="X5454">
        <v>3.1310870129176878</v>
      </c>
      <c r="Y5454">
        <v>0</v>
      </c>
      <c r="Z5454">
        <v>255.83538314055156</v>
      </c>
      <c r="AA5454">
        <v>0</v>
      </c>
      <c r="AB5454">
        <v>173.71949112699602</v>
      </c>
      <c r="AC5454">
        <v>0</v>
      </c>
      <c r="AD5454">
        <v>0</v>
      </c>
      <c r="AE5454">
        <v>432.68596128046522</v>
      </c>
    </row>
    <row r="5455" spans="1:31" x14ac:dyDescent="0.25">
      <c r="A5455">
        <v>2084564</v>
      </c>
      <c r="B5455">
        <v>1</v>
      </c>
      <c r="C5455" t="s">
        <v>81</v>
      </c>
      <c r="D5455" t="s">
        <v>115</v>
      </c>
      <c r="E5455" t="s">
        <v>131</v>
      </c>
      <c r="F5455" t="s">
        <v>14366</v>
      </c>
      <c r="G5455" t="s">
        <v>273</v>
      </c>
      <c r="H5455" t="s">
        <v>134</v>
      </c>
      <c r="I5455" t="s">
        <v>135</v>
      </c>
      <c r="J5455" t="s">
        <v>136</v>
      </c>
      <c r="K5455" t="s">
        <v>155</v>
      </c>
      <c r="L5455" t="s">
        <v>15726</v>
      </c>
      <c r="M5455" t="s">
        <v>15727</v>
      </c>
      <c r="N5455">
        <v>3.653888888</v>
      </c>
      <c r="O5455">
        <v>0</v>
      </c>
      <c r="P5455">
        <v>1226</v>
      </c>
      <c r="Q5455">
        <v>1</v>
      </c>
      <c r="R5455">
        <v>15</v>
      </c>
      <c r="S5455">
        <v>4</v>
      </c>
      <c r="T5455">
        <v>101</v>
      </c>
      <c r="U5455">
        <v>2</v>
      </c>
      <c r="V5455">
        <v>0</v>
      </c>
      <c r="W5455">
        <v>0</v>
      </c>
      <c r="X5455">
        <v>599.50348984794789</v>
      </c>
      <c r="Y5455">
        <v>7.9947125537865009</v>
      </c>
      <c r="Z5455">
        <v>9.639948943119073</v>
      </c>
      <c r="AA5455">
        <v>9.9350091150444939</v>
      </c>
      <c r="AB5455">
        <v>99.016663644267169</v>
      </c>
      <c r="AC5455">
        <v>122.87956456376389</v>
      </c>
      <c r="AD5455">
        <v>0</v>
      </c>
      <c r="AE5455">
        <v>848.96938866792902</v>
      </c>
    </row>
    <row r="5456" spans="1:31" x14ac:dyDescent="0.25">
      <c r="A5456">
        <v>2084315</v>
      </c>
      <c r="B5456">
        <v>1</v>
      </c>
      <c r="C5456" t="s">
        <v>81</v>
      </c>
      <c r="D5456" t="s">
        <v>115</v>
      </c>
      <c r="E5456" t="s">
        <v>146</v>
      </c>
      <c r="F5456" t="s">
        <v>14821</v>
      </c>
      <c r="G5456" t="s">
        <v>133</v>
      </c>
      <c r="H5456" t="s">
        <v>134</v>
      </c>
      <c r="I5456" t="s">
        <v>135</v>
      </c>
      <c r="J5456" t="s">
        <v>136</v>
      </c>
      <c r="K5456" t="s">
        <v>137</v>
      </c>
      <c r="L5456" t="s">
        <v>15728</v>
      </c>
      <c r="M5456" t="s">
        <v>15729</v>
      </c>
      <c r="N5456">
        <v>0.27500000000000002</v>
      </c>
      <c r="O5456">
        <v>0</v>
      </c>
      <c r="P5456">
        <v>4093</v>
      </c>
      <c r="Q5456">
        <v>2</v>
      </c>
      <c r="R5456">
        <v>134</v>
      </c>
      <c r="S5456">
        <v>8</v>
      </c>
      <c r="T5456">
        <v>404</v>
      </c>
      <c r="U5456">
        <v>2</v>
      </c>
      <c r="V5456">
        <v>0</v>
      </c>
      <c r="W5456">
        <v>0</v>
      </c>
      <c r="X5456">
        <v>113.17689272828713</v>
      </c>
      <c r="Y5456">
        <v>1.0668945795600051</v>
      </c>
      <c r="Z5456">
        <v>11.525285991971154</v>
      </c>
      <c r="AA5456">
        <v>1.28359457678175</v>
      </c>
      <c r="AB5456">
        <v>20.403807029174885</v>
      </c>
      <c r="AC5456">
        <v>13.446136541082833</v>
      </c>
      <c r="AD5456">
        <v>0</v>
      </c>
      <c r="AE5456">
        <v>160.90261144685778</v>
      </c>
    </row>
    <row r="5457" spans="1:31" x14ac:dyDescent="0.25">
      <c r="A5457">
        <v>2095341</v>
      </c>
      <c r="B5457">
        <v>1</v>
      </c>
      <c r="C5457" t="s">
        <v>81</v>
      </c>
      <c r="D5457" t="s">
        <v>112</v>
      </c>
      <c r="E5457" t="s">
        <v>177</v>
      </c>
      <c r="F5457" t="s">
        <v>15730</v>
      </c>
      <c r="G5457" t="s">
        <v>183</v>
      </c>
      <c r="H5457" t="s">
        <v>143</v>
      </c>
      <c r="I5457" t="s">
        <v>135</v>
      </c>
      <c r="J5457" t="s">
        <v>136</v>
      </c>
      <c r="K5457" t="s">
        <v>137</v>
      </c>
      <c r="L5457" t="s">
        <v>15731</v>
      </c>
      <c r="M5457" t="s">
        <v>15732</v>
      </c>
      <c r="N5457">
        <v>8.7177777770000002</v>
      </c>
      <c r="O5457">
        <v>0</v>
      </c>
      <c r="P5457">
        <v>1</v>
      </c>
      <c r="Q5457">
        <v>0</v>
      </c>
      <c r="R5457">
        <v>0</v>
      </c>
      <c r="S5457">
        <v>0</v>
      </c>
      <c r="T5457">
        <v>0</v>
      </c>
      <c r="U5457">
        <v>0</v>
      </c>
      <c r="V5457">
        <v>0</v>
      </c>
      <c r="W5457">
        <v>0</v>
      </c>
      <c r="X5457">
        <v>0.24555877745024174</v>
      </c>
      <c r="Y5457">
        <v>0</v>
      </c>
      <c r="Z5457">
        <v>0</v>
      </c>
      <c r="AA5457">
        <v>0</v>
      </c>
      <c r="AB5457">
        <v>0</v>
      </c>
      <c r="AC5457">
        <v>0</v>
      </c>
      <c r="AD5457">
        <v>0</v>
      </c>
      <c r="AE5457">
        <v>0.24555877745024174</v>
      </c>
    </row>
    <row r="5458" spans="1:31" x14ac:dyDescent="0.25">
      <c r="A5458">
        <v>2094949</v>
      </c>
      <c r="B5458">
        <v>1</v>
      </c>
      <c r="C5458" t="s">
        <v>81</v>
      </c>
      <c r="D5458" t="s">
        <v>112</v>
      </c>
      <c r="E5458" t="s">
        <v>177</v>
      </c>
      <c r="F5458" t="s">
        <v>9252</v>
      </c>
      <c r="G5458" t="s">
        <v>366</v>
      </c>
      <c r="H5458" t="s">
        <v>143</v>
      </c>
      <c r="I5458" t="s">
        <v>135</v>
      </c>
      <c r="J5458" t="s">
        <v>136</v>
      </c>
      <c r="K5458" t="s">
        <v>137</v>
      </c>
      <c r="L5458" t="s">
        <v>15733</v>
      </c>
      <c r="M5458" t="s">
        <v>15734</v>
      </c>
      <c r="N5458">
        <v>7.1</v>
      </c>
      <c r="O5458">
        <v>0</v>
      </c>
      <c r="P5458">
        <v>1</v>
      </c>
      <c r="Q5458">
        <v>0</v>
      </c>
      <c r="R5458">
        <v>0</v>
      </c>
      <c r="S5458">
        <v>0</v>
      </c>
      <c r="T5458">
        <v>0</v>
      </c>
      <c r="U5458">
        <v>0</v>
      </c>
      <c r="V5458">
        <v>0</v>
      </c>
      <c r="W5458">
        <v>0</v>
      </c>
      <c r="X5458">
        <v>2.2241353332886269</v>
      </c>
      <c r="Y5458">
        <v>0</v>
      </c>
      <c r="Z5458">
        <v>0</v>
      </c>
      <c r="AA5458">
        <v>0</v>
      </c>
      <c r="AB5458">
        <v>0</v>
      </c>
      <c r="AC5458">
        <v>0</v>
      </c>
      <c r="AD5458">
        <v>0</v>
      </c>
      <c r="AE5458">
        <v>2.2241353332886269</v>
      </c>
    </row>
    <row r="5459" spans="1:31" x14ac:dyDescent="0.25">
      <c r="A5459">
        <v>2095192</v>
      </c>
      <c r="B5459">
        <v>1</v>
      </c>
      <c r="C5459" t="s">
        <v>80</v>
      </c>
      <c r="D5459" t="s">
        <v>104</v>
      </c>
      <c r="E5459" t="s">
        <v>177</v>
      </c>
      <c r="F5459" t="s">
        <v>15735</v>
      </c>
      <c r="G5459" t="s">
        <v>183</v>
      </c>
      <c r="H5459" t="s">
        <v>143</v>
      </c>
      <c r="I5459" t="s">
        <v>135</v>
      </c>
      <c r="J5459" t="s">
        <v>136</v>
      </c>
      <c r="K5459" t="s">
        <v>137</v>
      </c>
      <c r="L5459" t="s">
        <v>15736</v>
      </c>
      <c r="M5459" t="s">
        <v>15737</v>
      </c>
      <c r="N5459">
        <v>2.7658333329999998</v>
      </c>
      <c r="O5459">
        <v>0</v>
      </c>
      <c r="P5459">
        <v>1</v>
      </c>
      <c r="Q5459">
        <v>0</v>
      </c>
      <c r="R5459">
        <v>0</v>
      </c>
      <c r="S5459">
        <v>0</v>
      </c>
      <c r="T5459">
        <v>0</v>
      </c>
      <c r="U5459">
        <v>0</v>
      </c>
      <c r="V5459">
        <v>0</v>
      </c>
      <c r="W5459">
        <v>0</v>
      </c>
      <c r="X5459">
        <v>0.97463939838268154</v>
      </c>
      <c r="Y5459">
        <v>0</v>
      </c>
      <c r="Z5459">
        <v>0</v>
      </c>
      <c r="AA5459">
        <v>0</v>
      </c>
      <c r="AB5459">
        <v>0</v>
      </c>
      <c r="AC5459">
        <v>0</v>
      </c>
      <c r="AD5459">
        <v>0</v>
      </c>
      <c r="AE5459">
        <v>0.97463939838268154</v>
      </c>
    </row>
    <row r="5460" spans="1:31" x14ac:dyDescent="0.25">
      <c r="A5460">
        <v>2094943</v>
      </c>
      <c r="B5460">
        <v>1</v>
      </c>
      <c r="C5460" t="s">
        <v>80</v>
      </c>
      <c r="D5460" t="s">
        <v>105</v>
      </c>
      <c r="E5460" t="s">
        <v>146</v>
      </c>
      <c r="F5460" t="s">
        <v>15738</v>
      </c>
      <c r="G5460" t="s">
        <v>133</v>
      </c>
      <c r="H5460" t="s">
        <v>134</v>
      </c>
      <c r="I5460" t="s">
        <v>135</v>
      </c>
      <c r="J5460" t="s">
        <v>136</v>
      </c>
      <c r="K5460" t="s">
        <v>137</v>
      </c>
      <c r="L5460" t="s">
        <v>15739</v>
      </c>
      <c r="M5460" t="s">
        <v>15740</v>
      </c>
      <c r="N5460">
        <v>0.81944444400000005</v>
      </c>
      <c r="O5460">
        <v>0</v>
      </c>
      <c r="P5460">
        <v>2548</v>
      </c>
      <c r="Q5460">
        <v>0</v>
      </c>
      <c r="R5460">
        <v>0</v>
      </c>
      <c r="S5460">
        <v>3</v>
      </c>
      <c r="T5460">
        <v>190</v>
      </c>
      <c r="U5460">
        <v>1</v>
      </c>
      <c r="V5460">
        <v>7</v>
      </c>
      <c r="W5460">
        <v>0</v>
      </c>
      <c r="X5460">
        <v>521.48604111317718</v>
      </c>
      <c r="Y5460">
        <v>0</v>
      </c>
      <c r="Z5460">
        <v>0</v>
      </c>
      <c r="AA5460">
        <v>16.807789576409334</v>
      </c>
      <c r="AB5460">
        <v>159.08726204259662</v>
      </c>
      <c r="AC5460">
        <v>89.655440035045771</v>
      </c>
      <c r="AD5460">
        <v>225.35710558313383</v>
      </c>
      <c r="AE5460">
        <v>1012.3936383503627</v>
      </c>
    </row>
    <row r="5461" spans="1:31" x14ac:dyDescent="0.25">
      <c r="A5461">
        <v>2084664</v>
      </c>
      <c r="B5461">
        <v>1</v>
      </c>
      <c r="C5461" t="s">
        <v>80</v>
      </c>
      <c r="D5461" t="s">
        <v>84</v>
      </c>
      <c r="E5461" t="s">
        <v>158</v>
      </c>
      <c r="F5461" t="s">
        <v>13705</v>
      </c>
      <c r="G5461" t="s">
        <v>385</v>
      </c>
      <c r="H5461" t="s">
        <v>143</v>
      </c>
      <c r="I5461" t="s">
        <v>135</v>
      </c>
      <c r="J5461" t="s">
        <v>136</v>
      </c>
      <c r="K5461" t="s">
        <v>137</v>
      </c>
      <c r="L5461" t="s">
        <v>15741</v>
      </c>
      <c r="M5461" t="s">
        <v>15742</v>
      </c>
      <c r="N5461">
        <v>2.92</v>
      </c>
      <c r="O5461">
        <v>0</v>
      </c>
      <c r="P5461">
        <v>125</v>
      </c>
      <c r="Q5461">
        <v>0</v>
      </c>
      <c r="R5461">
        <v>0</v>
      </c>
      <c r="S5461">
        <v>0</v>
      </c>
      <c r="T5461">
        <v>1</v>
      </c>
      <c r="U5461">
        <v>0</v>
      </c>
      <c r="V5461">
        <v>0</v>
      </c>
      <c r="W5461">
        <v>0</v>
      </c>
      <c r="X5461">
        <v>86.102493792307769</v>
      </c>
      <c r="Y5461">
        <v>0</v>
      </c>
      <c r="Z5461">
        <v>0</v>
      </c>
      <c r="AA5461">
        <v>0</v>
      </c>
      <c r="AB5461">
        <v>0.69746348237355016</v>
      </c>
      <c r="AC5461">
        <v>0</v>
      </c>
      <c r="AD5461">
        <v>0</v>
      </c>
      <c r="AE5461">
        <v>86.799957274681319</v>
      </c>
    </row>
    <row r="5462" spans="1:31" x14ac:dyDescent="0.25">
      <c r="A5462">
        <v>2094803</v>
      </c>
      <c r="B5462">
        <v>1</v>
      </c>
      <c r="C5462" t="s">
        <v>80</v>
      </c>
      <c r="D5462" t="s">
        <v>98</v>
      </c>
      <c r="E5462" t="s">
        <v>131</v>
      </c>
      <c r="F5462" t="s">
        <v>15743</v>
      </c>
      <c r="G5462" t="s">
        <v>133</v>
      </c>
      <c r="H5462" t="s">
        <v>134</v>
      </c>
      <c r="I5462" t="s">
        <v>259</v>
      </c>
      <c r="J5462" t="s">
        <v>136</v>
      </c>
      <c r="K5462" t="s">
        <v>137</v>
      </c>
      <c r="L5462" t="s">
        <v>15744</v>
      </c>
      <c r="M5462" t="s">
        <v>15745</v>
      </c>
      <c r="N5462">
        <v>3.0555550000000002E-3</v>
      </c>
      <c r="O5462">
        <v>0</v>
      </c>
      <c r="P5462">
        <v>752</v>
      </c>
      <c r="Q5462">
        <v>0</v>
      </c>
      <c r="R5462">
        <v>318</v>
      </c>
      <c r="S5462">
        <v>3</v>
      </c>
      <c r="T5462">
        <v>170</v>
      </c>
      <c r="U5462">
        <v>0</v>
      </c>
      <c r="V5462">
        <v>0</v>
      </c>
      <c r="W5462">
        <v>0</v>
      </c>
      <c r="X5462">
        <v>0.78956147811496125</v>
      </c>
      <c r="Y5462">
        <v>0</v>
      </c>
      <c r="Z5462">
        <v>1.4214568220607167</v>
      </c>
      <c r="AA5462">
        <v>1.7140782234445835E-2</v>
      </c>
      <c r="AB5462">
        <v>0.59251770590377761</v>
      </c>
      <c r="AC5462">
        <v>0</v>
      </c>
      <c r="AD5462">
        <v>0</v>
      </c>
      <c r="AE5462">
        <v>2.8206767883139015</v>
      </c>
    </row>
    <row r="5463" spans="1:31" x14ac:dyDescent="0.25">
      <c r="A5463">
        <v>2084392</v>
      </c>
      <c r="B5463">
        <v>1</v>
      </c>
      <c r="C5463" t="s">
        <v>81</v>
      </c>
      <c r="D5463" t="s">
        <v>113</v>
      </c>
      <c r="E5463" t="s">
        <v>146</v>
      </c>
      <c r="F5463" t="s">
        <v>15746</v>
      </c>
      <c r="G5463" t="s">
        <v>133</v>
      </c>
      <c r="H5463" t="s">
        <v>134</v>
      </c>
      <c r="I5463" t="s">
        <v>135</v>
      </c>
      <c r="J5463" t="s">
        <v>136</v>
      </c>
      <c r="K5463" t="s">
        <v>137</v>
      </c>
      <c r="L5463" t="s">
        <v>15747</v>
      </c>
      <c r="M5463" t="s">
        <v>15748</v>
      </c>
      <c r="N5463">
        <v>3.75</v>
      </c>
      <c r="O5463">
        <v>0</v>
      </c>
      <c r="P5463">
        <v>1422</v>
      </c>
      <c r="Q5463">
        <v>6</v>
      </c>
      <c r="R5463">
        <v>32</v>
      </c>
      <c r="S5463">
        <v>1</v>
      </c>
      <c r="T5463">
        <v>270</v>
      </c>
      <c r="U5463">
        <v>0</v>
      </c>
      <c r="V5463">
        <v>0</v>
      </c>
      <c r="W5463">
        <v>0</v>
      </c>
      <c r="X5463">
        <v>712.24465239057247</v>
      </c>
      <c r="Y5463">
        <v>25.609821505625003</v>
      </c>
      <c r="Z5463">
        <v>129.49939564345843</v>
      </c>
      <c r="AA5463">
        <v>0.64306759155253335</v>
      </c>
      <c r="AB5463">
        <v>312.3844365315631</v>
      </c>
      <c r="AC5463">
        <v>0</v>
      </c>
      <c r="AD5463">
        <v>0</v>
      </c>
      <c r="AE5463">
        <v>1180.3813736627715</v>
      </c>
    </row>
    <row r="5464" spans="1:31" x14ac:dyDescent="0.25">
      <c r="A5464">
        <v>2095467</v>
      </c>
      <c r="B5464">
        <v>1</v>
      </c>
      <c r="C5464" t="s">
        <v>80</v>
      </c>
      <c r="D5464" t="s">
        <v>84</v>
      </c>
      <c r="E5464" t="s">
        <v>158</v>
      </c>
      <c r="F5464" t="s">
        <v>15749</v>
      </c>
      <c r="G5464" t="s">
        <v>160</v>
      </c>
      <c r="H5464" t="s">
        <v>143</v>
      </c>
      <c r="I5464" t="s">
        <v>135</v>
      </c>
      <c r="J5464" t="s">
        <v>136</v>
      </c>
      <c r="K5464" t="s">
        <v>137</v>
      </c>
      <c r="L5464" t="s">
        <v>15750</v>
      </c>
      <c r="M5464" t="s">
        <v>15751</v>
      </c>
      <c r="N5464">
        <v>3.1072222219999999</v>
      </c>
      <c r="O5464">
        <v>0</v>
      </c>
      <c r="P5464">
        <v>79</v>
      </c>
      <c r="Q5464">
        <v>0</v>
      </c>
      <c r="R5464">
        <v>0</v>
      </c>
      <c r="S5464">
        <v>0</v>
      </c>
      <c r="T5464">
        <v>3</v>
      </c>
      <c r="U5464">
        <v>0</v>
      </c>
      <c r="V5464">
        <v>0</v>
      </c>
      <c r="W5464">
        <v>0</v>
      </c>
      <c r="X5464">
        <v>57.148781378797437</v>
      </c>
      <c r="Y5464">
        <v>0</v>
      </c>
      <c r="Z5464">
        <v>0</v>
      </c>
      <c r="AA5464">
        <v>0</v>
      </c>
      <c r="AB5464">
        <v>8.078017306645064</v>
      </c>
      <c r="AC5464">
        <v>0</v>
      </c>
      <c r="AD5464">
        <v>0</v>
      </c>
      <c r="AE5464">
        <v>65.226798685442503</v>
      </c>
    </row>
    <row r="5465" spans="1:31" x14ac:dyDescent="0.25">
      <c r="A5465">
        <v>2095444</v>
      </c>
      <c r="B5465">
        <v>1</v>
      </c>
      <c r="C5465" t="s">
        <v>80</v>
      </c>
      <c r="D5465" t="s">
        <v>101</v>
      </c>
      <c r="E5465" t="s">
        <v>169</v>
      </c>
      <c r="F5465" t="s">
        <v>818</v>
      </c>
      <c r="G5465" t="s">
        <v>133</v>
      </c>
      <c r="H5465" t="s">
        <v>134</v>
      </c>
      <c r="I5465" t="s">
        <v>135</v>
      </c>
      <c r="J5465" t="s">
        <v>136</v>
      </c>
      <c r="K5465" t="s">
        <v>137</v>
      </c>
      <c r="L5465" t="s">
        <v>15752</v>
      </c>
      <c r="M5465" t="s">
        <v>15753</v>
      </c>
      <c r="N5465">
        <v>0.99388888799999997</v>
      </c>
      <c r="O5465">
        <v>0</v>
      </c>
      <c r="P5465">
        <v>1260</v>
      </c>
      <c r="Q5465">
        <v>0</v>
      </c>
      <c r="R5465">
        <v>0</v>
      </c>
      <c r="S5465">
        <v>1</v>
      </c>
      <c r="T5465">
        <v>20</v>
      </c>
      <c r="U5465">
        <v>0</v>
      </c>
      <c r="V5465">
        <v>0</v>
      </c>
      <c r="W5465">
        <v>0</v>
      </c>
      <c r="X5465">
        <v>246.45373000023307</v>
      </c>
      <c r="Y5465">
        <v>0</v>
      </c>
      <c r="Z5465">
        <v>0</v>
      </c>
      <c r="AA5465">
        <v>4.1111668569066664</v>
      </c>
      <c r="AB5465">
        <v>11.831353311659903</v>
      </c>
      <c r="AC5465">
        <v>0</v>
      </c>
      <c r="AD5465">
        <v>0</v>
      </c>
      <c r="AE5465">
        <v>262.39625016879961</v>
      </c>
    </row>
    <row r="5466" spans="1:31" x14ac:dyDescent="0.25">
      <c r="A5466">
        <v>2084747</v>
      </c>
      <c r="B5466">
        <v>1</v>
      </c>
      <c r="C5466" t="s">
        <v>80</v>
      </c>
      <c r="D5466" t="s">
        <v>82</v>
      </c>
      <c r="E5466" t="s">
        <v>177</v>
      </c>
      <c r="F5466" t="s">
        <v>15754</v>
      </c>
      <c r="G5466" t="s">
        <v>183</v>
      </c>
      <c r="H5466" t="s">
        <v>143</v>
      </c>
      <c r="I5466" t="s">
        <v>135</v>
      </c>
      <c r="J5466" t="s">
        <v>136</v>
      </c>
      <c r="K5466" t="s">
        <v>137</v>
      </c>
      <c r="L5466" t="s">
        <v>15755</v>
      </c>
      <c r="M5466" t="s">
        <v>15756</v>
      </c>
      <c r="N5466">
        <v>5.3688888879999999</v>
      </c>
      <c r="O5466">
        <v>0</v>
      </c>
      <c r="P5466">
        <v>4</v>
      </c>
      <c r="Q5466">
        <v>0</v>
      </c>
      <c r="R5466">
        <v>0</v>
      </c>
      <c r="S5466">
        <v>0</v>
      </c>
      <c r="T5466">
        <v>0</v>
      </c>
      <c r="U5466">
        <v>0</v>
      </c>
      <c r="V5466">
        <v>0</v>
      </c>
      <c r="W5466">
        <v>0</v>
      </c>
      <c r="X5466">
        <v>3.059323203069765</v>
      </c>
      <c r="Y5466">
        <v>0</v>
      </c>
      <c r="Z5466">
        <v>0</v>
      </c>
      <c r="AA5466">
        <v>0</v>
      </c>
      <c r="AB5466">
        <v>0</v>
      </c>
      <c r="AC5466">
        <v>0</v>
      </c>
      <c r="AD5466">
        <v>0</v>
      </c>
      <c r="AE5466">
        <v>3.059323203069765</v>
      </c>
    </row>
    <row r="5467" spans="1:31" x14ac:dyDescent="0.25">
      <c r="A5467">
        <v>2084415</v>
      </c>
      <c r="B5467">
        <v>1</v>
      </c>
      <c r="C5467" t="s">
        <v>81</v>
      </c>
      <c r="D5467" t="s">
        <v>122</v>
      </c>
      <c r="E5467" t="s">
        <v>505</v>
      </c>
      <c r="F5467" t="s">
        <v>15757</v>
      </c>
      <c r="G5467" t="s">
        <v>569</v>
      </c>
      <c r="H5467" t="s">
        <v>143</v>
      </c>
      <c r="I5467" t="s">
        <v>135</v>
      </c>
      <c r="J5467" t="s">
        <v>136</v>
      </c>
      <c r="K5467" t="s">
        <v>137</v>
      </c>
      <c r="L5467" t="s">
        <v>15758</v>
      </c>
      <c r="M5467" t="s">
        <v>15759</v>
      </c>
      <c r="N5467">
        <v>2.747777777</v>
      </c>
      <c r="O5467">
        <v>0</v>
      </c>
      <c r="P5467">
        <v>1</v>
      </c>
      <c r="Q5467">
        <v>0</v>
      </c>
      <c r="R5467">
        <v>0</v>
      </c>
      <c r="S5467">
        <v>0</v>
      </c>
      <c r="T5467">
        <v>3</v>
      </c>
      <c r="U5467">
        <v>0</v>
      </c>
      <c r="V5467">
        <v>0</v>
      </c>
      <c r="W5467">
        <v>0</v>
      </c>
      <c r="X5467">
        <v>0.28111654071475251</v>
      </c>
      <c r="Y5467">
        <v>0</v>
      </c>
      <c r="Z5467">
        <v>0</v>
      </c>
      <c r="AA5467">
        <v>0</v>
      </c>
      <c r="AB5467">
        <v>6.9278286267926656</v>
      </c>
      <c r="AC5467">
        <v>0</v>
      </c>
      <c r="AD5467">
        <v>0</v>
      </c>
      <c r="AE5467">
        <v>7.2089451675074185</v>
      </c>
    </row>
    <row r="5468" spans="1:31" x14ac:dyDescent="0.25">
      <c r="A5468">
        <v>2084438</v>
      </c>
      <c r="B5468">
        <v>1</v>
      </c>
      <c r="C5468" t="s">
        <v>80</v>
      </c>
      <c r="D5468" t="s">
        <v>100</v>
      </c>
      <c r="E5468" t="s">
        <v>177</v>
      </c>
      <c r="F5468" t="s">
        <v>15760</v>
      </c>
      <c r="G5468" t="s">
        <v>179</v>
      </c>
      <c r="H5468" t="s">
        <v>143</v>
      </c>
      <c r="I5468" t="s">
        <v>135</v>
      </c>
      <c r="J5468" t="s">
        <v>136</v>
      </c>
      <c r="K5468" t="s">
        <v>137</v>
      </c>
      <c r="L5468" t="s">
        <v>15761</v>
      </c>
      <c r="M5468" t="s">
        <v>15762</v>
      </c>
      <c r="N5468">
        <v>7.2244444440000004</v>
      </c>
      <c r="O5468">
        <v>0</v>
      </c>
      <c r="P5468">
        <v>4</v>
      </c>
      <c r="Q5468">
        <v>0</v>
      </c>
      <c r="R5468">
        <v>0</v>
      </c>
      <c r="S5468">
        <v>0</v>
      </c>
      <c r="T5468">
        <v>0</v>
      </c>
      <c r="U5468">
        <v>0</v>
      </c>
      <c r="V5468">
        <v>0</v>
      </c>
      <c r="W5468">
        <v>0</v>
      </c>
      <c r="X5468">
        <v>4.3728853357216098</v>
      </c>
      <c r="Y5468">
        <v>0</v>
      </c>
      <c r="Z5468">
        <v>0</v>
      </c>
      <c r="AA5468">
        <v>0</v>
      </c>
      <c r="AB5468">
        <v>0</v>
      </c>
      <c r="AC5468">
        <v>0</v>
      </c>
      <c r="AD5468">
        <v>0</v>
      </c>
      <c r="AE5468">
        <v>4.3728853357216098</v>
      </c>
    </row>
    <row r="5469" spans="1:31" x14ac:dyDescent="0.25">
      <c r="A5469">
        <v>2084770</v>
      </c>
      <c r="B5469">
        <v>1</v>
      </c>
      <c r="C5469" t="s">
        <v>80</v>
      </c>
      <c r="D5469" t="s">
        <v>84</v>
      </c>
      <c r="E5469" t="s">
        <v>177</v>
      </c>
      <c r="F5469" t="s">
        <v>15763</v>
      </c>
      <c r="G5469" t="s">
        <v>183</v>
      </c>
      <c r="H5469" t="s">
        <v>143</v>
      </c>
      <c r="I5469" t="s">
        <v>135</v>
      </c>
      <c r="J5469" t="s">
        <v>136</v>
      </c>
      <c r="K5469" t="s">
        <v>137</v>
      </c>
      <c r="L5469" t="s">
        <v>15764</v>
      </c>
      <c r="M5469" t="s">
        <v>15765</v>
      </c>
      <c r="N5469">
        <v>5.1322222220000002</v>
      </c>
      <c r="O5469">
        <v>0</v>
      </c>
      <c r="P5469">
        <v>0</v>
      </c>
      <c r="Q5469">
        <v>0</v>
      </c>
      <c r="R5469">
        <v>0</v>
      </c>
      <c r="S5469">
        <v>0</v>
      </c>
      <c r="T5469">
        <v>3</v>
      </c>
      <c r="U5469">
        <v>0</v>
      </c>
      <c r="V5469">
        <v>0</v>
      </c>
      <c r="W5469">
        <v>0</v>
      </c>
      <c r="X5469">
        <v>0</v>
      </c>
      <c r="Y5469">
        <v>0</v>
      </c>
      <c r="Z5469">
        <v>0</v>
      </c>
      <c r="AA5469">
        <v>0</v>
      </c>
      <c r="AB5469">
        <v>5.9992988918608905</v>
      </c>
      <c r="AC5469">
        <v>0</v>
      </c>
      <c r="AD5469">
        <v>0</v>
      </c>
      <c r="AE5469">
        <v>5.9992988918608905</v>
      </c>
    </row>
    <row r="5470" spans="1:31" x14ac:dyDescent="0.25">
      <c r="A5470">
        <v>2084461</v>
      </c>
      <c r="B5470">
        <v>1</v>
      </c>
      <c r="C5470" t="s">
        <v>81</v>
      </c>
      <c r="D5470" t="s">
        <v>128</v>
      </c>
      <c r="E5470" t="s">
        <v>158</v>
      </c>
      <c r="F5470" t="s">
        <v>15766</v>
      </c>
      <c r="G5470" t="s">
        <v>160</v>
      </c>
      <c r="H5470" t="s">
        <v>143</v>
      </c>
      <c r="I5470" t="s">
        <v>135</v>
      </c>
      <c r="J5470" t="s">
        <v>136</v>
      </c>
      <c r="K5470" t="s">
        <v>137</v>
      </c>
      <c r="L5470" t="s">
        <v>15767</v>
      </c>
      <c r="M5470" t="s">
        <v>15768</v>
      </c>
      <c r="N5470">
        <v>2.6375000000000002</v>
      </c>
      <c r="O5470">
        <v>0</v>
      </c>
      <c r="P5470">
        <v>12</v>
      </c>
      <c r="Q5470">
        <v>0</v>
      </c>
      <c r="R5470">
        <v>0</v>
      </c>
      <c r="S5470">
        <v>0</v>
      </c>
      <c r="T5470">
        <v>5</v>
      </c>
      <c r="U5470">
        <v>0</v>
      </c>
      <c r="V5470">
        <v>0</v>
      </c>
      <c r="W5470">
        <v>0</v>
      </c>
      <c r="X5470">
        <v>4.7268399274969441</v>
      </c>
      <c r="Y5470">
        <v>0</v>
      </c>
      <c r="Z5470">
        <v>0</v>
      </c>
      <c r="AA5470">
        <v>0</v>
      </c>
      <c r="AB5470">
        <v>20.115634772720888</v>
      </c>
      <c r="AC5470">
        <v>0</v>
      </c>
      <c r="AD5470">
        <v>0</v>
      </c>
      <c r="AE5470">
        <v>24.842474700217831</v>
      </c>
    </row>
    <row r="5471" spans="1:31" x14ac:dyDescent="0.25">
      <c r="A5471">
        <v>2095490</v>
      </c>
      <c r="B5471">
        <v>1</v>
      </c>
      <c r="C5471" t="s">
        <v>80</v>
      </c>
      <c r="D5471" t="s">
        <v>103</v>
      </c>
      <c r="E5471" t="s">
        <v>131</v>
      </c>
      <c r="F5471" t="s">
        <v>362</v>
      </c>
      <c r="G5471" t="s">
        <v>133</v>
      </c>
      <c r="H5471" t="s">
        <v>134</v>
      </c>
      <c r="I5471" t="s">
        <v>135</v>
      </c>
      <c r="J5471" t="s">
        <v>136</v>
      </c>
      <c r="K5471" t="s">
        <v>137</v>
      </c>
      <c r="L5471" t="s">
        <v>15769</v>
      </c>
      <c r="M5471" t="s">
        <v>15770</v>
      </c>
      <c r="N5471">
        <v>1.2566666660000001</v>
      </c>
      <c r="O5471">
        <v>0</v>
      </c>
      <c r="P5471">
        <v>0</v>
      </c>
      <c r="Q5471">
        <v>4</v>
      </c>
      <c r="R5471">
        <v>18</v>
      </c>
      <c r="S5471">
        <v>5</v>
      </c>
      <c r="T5471">
        <v>5</v>
      </c>
      <c r="U5471">
        <v>3</v>
      </c>
      <c r="V5471">
        <v>0</v>
      </c>
      <c r="W5471">
        <v>0</v>
      </c>
      <c r="X5471">
        <v>0</v>
      </c>
      <c r="Y5471">
        <v>3.0226846903695748</v>
      </c>
      <c r="Z5471">
        <v>34.94537801978155</v>
      </c>
      <c r="AA5471">
        <v>35.249555676404547</v>
      </c>
      <c r="AB5471">
        <v>16.438141234818701</v>
      </c>
      <c r="AC5471">
        <v>46.945622567926108</v>
      </c>
      <c r="AD5471">
        <v>0</v>
      </c>
      <c r="AE5471">
        <v>136.60138218930047</v>
      </c>
    </row>
    <row r="5472" spans="1:31" x14ac:dyDescent="0.25">
      <c r="A5472">
        <v>2095321</v>
      </c>
      <c r="B5472">
        <v>1</v>
      </c>
      <c r="C5472" t="s">
        <v>80</v>
      </c>
      <c r="D5472" t="s">
        <v>83</v>
      </c>
      <c r="E5472" t="s">
        <v>169</v>
      </c>
      <c r="F5472" t="s">
        <v>15771</v>
      </c>
      <c r="G5472" t="s">
        <v>1860</v>
      </c>
      <c r="H5472" t="s">
        <v>134</v>
      </c>
      <c r="I5472" t="s">
        <v>135</v>
      </c>
      <c r="J5472" t="s">
        <v>136</v>
      </c>
      <c r="K5472" t="s">
        <v>137</v>
      </c>
      <c r="L5472" t="s">
        <v>15772</v>
      </c>
      <c r="M5472" t="s">
        <v>15773</v>
      </c>
      <c r="N5472">
        <v>4.2680555550000001</v>
      </c>
      <c r="O5472">
        <v>0</v>
      </c>
      <c r="P5472">
        <v>534</v>
      </c>
      <c r="Q5472">
        <v>0</v>
      </c>
      <c r="R5472">
        <v>0</v>
      </c>
      <c r="S5472">
        <v>0</v>
      </c>
      <c r="T5472">
        <v>10</v>
      </c>
      <c r="U5472">
        <v>0</v>
      </c>
      <c r="V5472">
        <v>0</v>
      </c>
      <c r="W5472">
        <v>0</v>
      </c>
      <c r="X5472">
        <v>578.48716282552982</v>
      </c>
      <c r="Y5472">
        <v>0</v>
      </c>
      <c r="Z5472">
        <v>0</v>
      </c>
      <c r="AA5472">
        <v>0</v>
      </c>
      <c r="AB5472">
        <v>24.619828720196232</v>
      </c>
      <c r="AC5472">
        <v>0</v>
      </c>
      <c r="AD5472">
        <v>0</v>
      </c>
      <c r="AE5472">
        <v>603.10699154572603</v>
      </c>
    </row>
    <row r="5473" spans="1:31" x14ac:dyDescent="0.25">
      <c r="A5473">
        <v>2095421</v>
      </c>
      <c r="B5473">
        <v>1</v>
      </c>
      <c r="C5473" t="s">
        <v>81</v>
      </c>
      <c r="D5473" t="s">
        <v>114</v>
      </c>
      <c r="E5473" t="s">
        <v>131</v>
      </c>
      <c r="F5473" t="s">
        <v>15774</v>
      </c>
      <c r="G5473" t="s">
        <v>133</v>
      </c>
      <c r="H5473" t="s">
        <v>134</v>
      </c>
      <c r="I5473" t="s">
        <v>135</v>
      </c>
      <c r="J5473" t="s">
        <v>136</v>
      </c>
      <c r="K5473" t="s">
        <v>137</v>
      </c>
      <c r="L5473" t="s">
        <v>15775</v>
      </c>
      <c r="M5473" t="s">
        <v>15776</v>
      </c>
      <c r="N5473">
        <v>0.584166666</v>
      </c>
      <c r="O5473">
        <v>0</v>
      </c>
      <c r="P5473">
        <v>831</v>
      </c>
      <c r="Q5473">
        <v>0</v>
      </c>
      <c r="R5473">
        <v>65</v>
      </c>
      <c r="S5473">
        <v>2</v>
      </c>
      <c r="T5473">
        <v>83</v>
      </c>
      <c r="U5473">
        <v>0</v>
      </c>
      <c r="V5473">
        <v>0</v>
      </c>
      <c r="W5473">
        <v>0</v>
      </c>
      <c r="X5473">
        <v>67.087466883200889</v>
      </c>
      <c r="Y5473">
        <v>0</v>
      </c>
      <c r="Z5473">
        <v>1.113218204097429</v>
      </c>
      <c r="AA5473">
        <v>3.0895453040133676</v>
      </c>
      <c r="AB5473">
        <v>8.8161508845799581</v>
      </c>
      <c r="AC5473">
        <v>0</v>
      </c>
      <c r="AD5473">
        <v>0</v>
      </c>
      <c r="AE5473">
        <v>80.10638127589165</v>
      </c>
    </row>
    <row r="5474" spans="1:31" x14ac:dyDescent="0.25">
      <c r="A5474">
        <v>2084601</v>
      </c>
      <c r="B5474">
        <v>1</v>
      </c>
      <c r="C5474" t="s">
        <v>80</v>
      </c>
      <c r="D5474" t="s">
        <v>91</v>
      </c>
      <c r="E5474" t="s">
        <v>169</v>
      </c>
      <c r="F5474" t="s">
        <v>15777</v>
      </c>
      <c r="G5474" t="s">
        <v>263</v>
      </c>
      <c r="H5474" t="s">
        <v>134</v>
      </c>
      <c r="I5474" t="s">
        <v>135</v>
      </c>
      <c r="J5474" t="s">
        <v>136</v>
      </c>
      <c r="K5474" t="s">
        <v>137</v>
      </c>
      <c r="L5474" t="s">
        <v>15778</v>
      </c>
      <c r="M5474" t="s">
        <v>15779</v>
      </c>
      <c r="N5474">
        <v>3.4544444439999999</v>
      </c>
      <c r="O5474">
        <v>1</v>
      </c>
      <c r="P5474">
        <v>0</v>
      </c>
      <c r="Q5474">
        <v>15</v>
      </c>
      <c r="R5474">
        <v>0</v>
      </c>
      <c r="S5474">
        <v>4</v>
      </c>
      <c r="T5474">
        <v>0</v>
      </c>
      <c r="U5474">
        <v>0</v>
      </c>
      <c r="V5474">
        <v>0</v>
      </c>
      <c r="W5474">
        <v>0.86640744357338895</v>
      </c>
      <c r="X5474">
        <v>0</v>
      </c>
      <c r="Y5474">
        <v>51.571454569094875</v>
      </c>
      <c r="Z5474">
        <v>0</v>
      </c>
      <c r="AA5474">
        <v>50.048455417372821</v>
      </c>
      <c r="AB5474">
        <v>0</v>
      </c>
      <c r="AC5474">
        <v>0</v>
      </c>
      <c r="AD5474">
        <v>0</v>
      </c>
      <c r="AE5474">
        <v>102.48631743004108</v>
      </c>
    </row>
    <row r="5475" spans="1:31" x14ac:dyDescent="0.25">
      <c r="A5475">
        <v>2084398</v>
      </c>
      <c r="B5475">
        <v>1</v>
      </c>
      <c r="C5475" t="s">
        <v>80</v>
      </c>
      <c r="D5475" t="s">
        <v>108</v>
      </c>
      <c r="E5475" t="s">
        <v>169</v>
      </c>
      <c r="F5475" t="s">
        <v>15780</v>
      </c>
      <c r="G5475" t="s">
        <v>171</v>
      </c>
      <c r="H5475" t="s">
        <v>134</v>
      </c>
      <c r="I5475" t="s">
        <v>135</v>
      </c>
      <c r="J5475" t="s">
        <v>136</v>
      </c>
      <c r="K5475" t="s">
        <v>137</v>
      </c>
      <c r="L5475" t="s">
        <v>15781</v>
      </c>
      <c r="M5475" t="s">
        <v>15782</v>
      </c>
      <c r="N5475">
        <v>6.7925000000000004</v>
      </c>
      <c r="O5475">
        <v>0</v>
      </c>
      <c r="P5475">
        <v>54</v>
      </c>
      <c r="Q5475">
        <v>0</v>
      </c>
      <c r="R5475">
        <v>8</v>
      </c>
      <c r="S5475">
        <v>0</v>
      </c>
      <c r="T5475">
        <v>3</v>
      </c>
      <c r="U5475">
        <v>0</v>
      </c>
      <c r="V5475">
        <v>0</v>
      </c>
      <c r="W5475">
        <v>0</v>
      </c>
      <c r="X5475">
        <v>47.314646280764457</v>
      </c>
      <c r="Y5475">
        <v>0</v>
      </c>
      <c r="Z5475">
        <v>23.080884961301773</v>
      </c>
      <c r="AA5475">
        <v>0</v>
      </c>
      <c r="AB5475">
        <v>2.8390059669103702</v>
      </c>
      <c r="AC5475">
        <v>0</v>
      </c>
      <c r="AD5475">
        <v>0</v>
      </c>
      <c r="AE5475">
        <v>73.23453720897659</v>
      </c>
    </row>
    <row r="5476" spans="1:31" x14ac:dyDescent="0.25">
      <c r="A5476">
        <v>2094880</v>
      </c>
      <c r="B5476">
        <v>1</v>
      </c>
      <c r="C5476" t="s">
        <v>80</v>
      </c>
      <c r="D5476" t="s">
        <v>82</v>
      </c>
      <c r="E5476" t="s">
        <v>177</v>
      </c>
      <c r="F5476" t="s">
        <v>15783</v>
      </c>
      <c r="G5476" t="s">
        <v>183</v>
      </c>
      <c r="H5476" t="s">
        <v>143</v>
      </c>
      <c r="I5476" t="s">
        <v>135</v>
      </c>
      <c r="J5476" t="s">
        <v>136</v>
      </c>
      <c r="K5476" t="s">
        <v>137</v>
      </c>
      <c r="L5476" t="s">
        <v>15784</v>
      </c>
      <c r="M5476" t="s">
        <v>15785</v>
      </c>
      <c r="N5476">
        <v>5.5733333329999999</v>
      </c>
      <c r="O5476">
        <v>0</v>
      </c>
      <c r="P5476">
        <v>1</v>
      </c>
      <c r="Q5476">
        <v>0</v>
      </c>
      <c r="R5476">
        <v>0</v>
      </c>
      <c r="S5476">
        <v>0</v>
      </c>
      <c r="T5476">
        <v>0</v>
      </c>
      <c r="U5476">
        <v>0</v>
      </c>
      <c r="V5476">
        <v>0</v>
      </c>
      <c r="W5476">
        <v>0</v>
      </c>
      <c r="X5476">
        <v>1.441979244754062</v>
      </c>
      <c r="Y5476">
        <v>0</v>
      </c>
      <c r="Z5476">
        <v>0</v>
      </c>
      <c r="AA5476">
        <v>0</v>
      </c>
      <c r="AB5476">
        <v>0</v>
      </c>
      <c r="AC5476">
        <v>0</v>
      </c>
      <c r="AD5476">
        <v>0</v>
      </c>
      <c r="AE5476">
        <v>1.441979244754062</v>
      </c>
    </row>
    <row r="5477" spans="1:31" x14ac:dyDescent="0.25">
      <c r="A5477">
        <v>2095012</v>
      </c>
      <c r="B5477">
        <v>1</v>
      </c>
      <c r="C5477" t="s">
        <v>80</v>
      </c>
      <c r="D5477" t="s">
        <v>94</v>
      </c>
      <c r="E5477" t="s">
        <v>146</v>
      </c>
      <c r="F5477" t="s">
        <v>15786</v>
      </c>
      <c r="G5477" t="s">
        <v>513</v>
      </c>
      <c r="H5477" t="s">
        <v>134</v>
      </c>
      <c r="I5477" t="s">
        <v>135</v>
      </c>
      <c r="J5477" t="s">
        <v>136</v>
      </c>
      <c r="K5477" t="s">
        <v>137</v>
      </c>
      <c r="L5477" t="s">
        <v>15787</v>
      </c>
      <c r="M5477" t="s">
        <v>15788</v>
      </c>
      <c r="N5477">
        <v>0.61055555500000003</v>
      </c>
      <c r="O5477">
        <v>0</v>
      </c>
      <c r="P5477">
        <v>0</v>
      </c>
      <c r="Q5477">
        <v>1</v>
      </c>
      <c r="R5477">
        <v>102</v>
      </c>
      <c r="S5477">
        <v>0</v>
      </c>
      <c r="T5477">
        <v>2</v>
      </c>
      <c r="U5477">
        <v>0</v>
      </c>
      <c r="V5477">
        <v>0</v>
      </c>
      <c r="W5477">
        <v>0</v>
      </c>
      <c r="X5477">
        <v>0</v>
      </c>
      <c r="Y5477">
        <v>5.6100570385349222</v>
      </c>
      <c r="Z5477">
        <v>11.594571249464577</v>
      </c>
      <c r="AA5477">
        <v>0</v>
      </c>
      <c r="AB5477">
        <v>0.90902588751321667</v>
      </c>
      <c r="AC5477">
        <v>0</v>
      </c>
      <c r="AD5477">
        <v>0</v>
      </c>
      <c r="AE5477">
        <v>18.113654175512714</v>
      </c>
    </row>
    <row r="5478" spans="1:31" x14ac:dyDescent="0.25">
      <c r="A5478">
        <v>2084684</v>
      </c>
      <c r="B5478">
        <v>1</v>
      </c>
      <c r="C5478" t="s">
        <v>81</v>
      </c>
      <c r="D5478" t="s">
        <v>112</v>
      </c>
      <c r="E5478" t="s">
        <v>177</v>
      </c>
      <c r="F5478" t="s">
        <v>15789</v>
      </c>
      <c r="G5478" t="s">
        <v>183</v>
      </c>
      <c r="H5478" t="s">
        <v>143</v>
      </c>
      <c r="I5478" t="s">
        <v>135</v>
      </c>
      <c r="J5478" t="s">
        <v>136</v>
      </c>
      <c r="K5478" t="s">
        <v>137</v>
      </c>
      <c r="L5478" t="s">
        <v>15790</v>
      </c>
      <c r="M5478" t="s">
        <v>15791</v>
      </c>
      <c r="N5478">
        <v>8.1083333329999991</v>
      </c>
      <c r="O5478">
        <v>0</v>
      </c>
      <c r="P5478">
        <v>2</v>
      </c>
      <c r="Q5478">
        <v>0</v>
      </c>
      <c r="R5478">
        <v>0</v>
      </c>
      <c r="S5478">
        <v>0</v>
      </c>
      <c r="T5478">
        <v>0</v>
      </c>
      <c r="U5478">
        <v>0</v>
      </c>
      <c r="V5478">
        <v>0</v>
      </c>
      <c r="W5478">
        <v>0</v>
      </c>
      <c r="X5478">
        <v>3.5911880271975553E-2</v>
      </c>
      <c r="Y5478">
        <v>0</v>
      </c>
      <c r="Z5478">
        <v>0</v>
      </c>
      <c r="AA5478">
        <v>0</v>
      </c>
      <c r="AB5478">
        <v>0</v>
      </c>
      <c r="AC5478">
        <v>0</v>
      </c>
      <c r="AD5478">
        <v>0</v>
      </c>
      <c r="AE5478">
        <v>3.5911880271975553E-2</v>
      </c>
    </row>
    <row r="5479" spans="1:31" x14ac:dyDescent="0.25">
      <c r="A5479">
        <v>2095072</v>
      </c>
      <c r="B5479">
        <v>1</v>
      </c>
      <c r="C5479" t="s">
        <v>80</v>
      </c>
      <c r="D5479" t="s">
        <v>97</v>
      </c>
      <c r="E5479" t="s">
        <v>146</v>
      </c>
      <c r="F5479" t="s">
        <v>7468</v>
      </c>
      <c r="G5479" t="s">
        <v>133</v>
      </c>
      <c r="H5479" t="s">
        <v>134</v>
      </c>
      <c r="I5479" t="s">
        <v>135</v>
      </c>
      <c r="J5479" t="s">
        <v>136</v>
      </c>
      <c r="K5479" t="s">
        <v>137</v>
      </c>
      <c r="L5479" t="s">
        <v>15792</v>
      </c>
      <c r="M5479" t="s">
        <v>15793</v>
      </c>
      <c r="N5479">
        <v>2.4244444440000001</v>
      </c>
      <c r="O5479">
        <v>19</v>
      </c>
      <c r="P5479">
        <v>101</v>
      </c>
      <c r="Q5479">
        <v>5</v>
      </c>
      <c r="R5479">
        <v>28</v>
      </c>
      <c r="S5479">
        <v>3</v>
      </c>
      <c r="T5479">
        <v>15</v>
      </c>
      <c r="U5479">
        <v>0</v>
      </c>
      <c r="V5479">
        <v>0</v>
      </c>
      <c r="W5479">
        <v>192.77168085571148</v>
      </c>
      <c r="X5479">
        <v>390.9469383400002</v>
      </c>
      <c r="Y5479">
        <v>8.9726152317451895</v>
      </c>
      <c r="Z5479">
        <v>37.945465960305853</v>
      </c>
      <c r="AA5479">
        <v>37.15772496892388</v>
      </c>
      <c r="AB5479">
        <v>24.440086507386681</v>
      </c>
      <c r="AC5479">
        <v>0</v>
      </c>
      <c r="AD5479">
        <v>0</v>
      </c>
      <c r="AE5479">
        <v>692.23451186407317</v>
      </c>
    </row>
    <row r="5480" spans="1:31" x14ac:dyDescent="0.25">
      <c r="A5480">
        <v>2095404</v>
      </c>
      <c r="B5480">
        <v>1</v>
      </c>
      <c r="C5480" t="s">
        <v>80</v>
      </c>
      <c r="D5480" t="s">
        <v>96</v>
      </c>
      <c r="E5480" t="s">
        <v>177</v>
      </c>
      <c r="F5480" t="s">
        <v>15794</v>
      </c>
      <c r="G5480" t="s">
        <v>196</v>
      </c>
      <c r="H5480" t="s">
        <v>143</v>
      </c>
      <c r="I5480" t="s">
        <v>135</v>
      </c>
      <c r="J5480" t="s">
        <v>136</v>
      </c>
      <c r="K5480" t="s">
        <v>137</v>
      </c>
      <c r="L5480" t="s">
        <v>15795</v>
      </c>
      <c r="M5480" t="s">
        <v>15796</v>
      </c>
      <c r="N5480">
        <v>3.4775</v>
      </c>
      <c r="O5480">
        <v>0</v>
      </c>
      <c r="P5480">
        <v>0</v>
      </c>
      <c r="Q5480">
        <v>0</v>
      </c>
      <c r="R5480">
        <v>0</v>
      </c>
      <c r="S5480">
        <v>0</v>
      </c>
      <c r="T5480">
        <v>1</v>
      </c>
      <c r="U5480">
        <v>0</v>
      </c>
      <c r="V5480">
        <v>0</v>
      </c>
      <c r="W5480">
        <v>0</v>
      </c>
      <c r="X5480">
        <v>0</v>
      </c>
      <c r="Y5480">
        <v>0</v>
      </c>
      <c r="Z5480">
        <v>0</v>
      </c>
      <c r="AA5480">
        <v>0</v>
      </c>
      <c r="AB5480">
        <v>1.1369304161141256</v>
      </c>
      <c r="AC5480">
        <v>0</v>
      </c>
      <c r="AD5480">
        <v>0</v>
      </c>
      <c r="AE5480">
        <v>1.1369304161141256</v>
      </c>
    </row>
    <row r="5481" spans="1:31" x14ac:dyDescent="0.25">
      <c r="A5481">
        <v>2094966</v>
      </c>
      <c r="B5481">
        <v>1</v>
      </c>
      <c r="C5481" t="s">
        <v>80</v>
      </c>
      <c r="D5481" t="s">
        <v>100</v>
      </c>
      <c r="E5481" t="s">
        <v>158</v>
      </c>
      <c r="F5481" t="s">
        <v>15797</v>
      </c>
      <c r="G5481" t="s">
        <v>385</v>
      </c>
      <c r="H5481" t="s">
        <v>143</v>
      </c>
      <c r="I5481" t="s">
        <v>135</v>
      </c>
      <c r="J5481" t="s">
        <v>136</v>
      </c>
      <c r="K5481" t="s">
        <v>137</v>
      </c>
      <c r="L5481" t="s">
        <v>15798</v>
      </c>
      <c r="M5481" t="s">
        <v>15799</v>
      </c>
      <c r="N5481">
        <v>4.7763888879999996</v>
      </c>
      <c r="O5481">
        <v>0</v>
      </c>
      <c r="P5481">
        <v>59</v>
      </c>
      <c r="Q5481">
        <v>0</v>
      </c>
      <c r="R5481">
        <v>0</v>
      </c>
      <c r="S5481">
        <v>0</v>
      </c>
      <c r="T5481">
        <v>7</v>
      </c>
      <c r="U5481">
        <v>0</v>
      </c>
      <c r="V5481">
        <v>0</v>
      </c>
      <c r="W5481">
        <v>0</v>
      </c>
      <c r="X5481">
        <v>49.864618962776319</v>
      </c>
      <c r="Y5481">
        <v>0</v>
      </c>
      <c r="Z5481">
        <v>0</v>
      </c>
      <c r="AA5481">
        <v>0</v>
      </c>
      <c r="AB5481">
        <v>9.8029978890251428</v>
      </c>
      <c r="AC5481">
        <v>0</v>
      </c>
      <c r="AD5481">
        <v>0</v>
      </c>
      <c r="AE5481">
        <v>59.667616851801462</v>
      </c>
    </row>
    <row r="5482" spans="1:31" x14ac:dyDescent="0.25">
      <c r="A5482">
        <v>2094866</v>
      </c>
      <c r="B5482">
        <v>1</v>
      </c>
      <c r="C5482" t="s">
        <v>80</v>
      </c>
      <c r="D5482" t="s">
        <v>82</v>
      </c>
      <c r="E5482" t="s">
        <v>158</v>
      </c>
      <c r="F5482" t="s">
        <v>15800</v>
      </c>
      <c r="G5482" t="s">
        <v>160</v>
      </c>
      <c r="H5482" t="s">
        <v>143</v>
      </c>
      <c r="I5482" t="s">
        <v>135</v>
      </c>
      <c r="J5482" t="s">
        <v>136</v>
      </c>
      <c r="K5482" t="s">
        <v>137</v>
      </c>
      <c r="L5482" t="s">
        <v>15801</v>
      </c>
      <c r="M5482" t="s">
        <v>15802</v>
      </c>
      <c r="N5482">
        <v>4.5988888880000003</v>
      </c>
      <c r="O5482">
        <v>0</v>
      </c>
      <c r="P5482">
        <v>170</v>
      </c>
      <c r="Q5482">
        <v>0</v>
      </c>
      <c r="R5482">
        <v>0</v>
      </c>
      <c r="S5482">
        <v>0</v>
      </c>
      <c r="T5482">
        <v>4</v>
      </c>
      <c r="U5482">
        <v>0</v>
      </c>
      <c r="V5482">
        <v>0</v>
      </c>
      <c r="W5482">
        <v>0</v>
      </c>
      <c r="X5482">
        <v>158.5398744874224</v>
      </c>
      <c r="Y5482">
        <v>0</v>
      </c>
      <c r="Z5482">
        <v>0</v>
      </c>
      <c r="AA5482">
        <v>0</v>
      </c>
      <c r="AB5482">
        <v>13.212581532098351</v>
      </c>
      <c r="AC5482">
        <v>0</v>
      </c>
      <c r="AD5482">
        <v>0</v>
      </c>
      <c r="AE5482">
        <v>171.75245601952074</v>
      </c>
    </row>
    <row r="5483" spans="1:31" x14ac:dyDescent="0.25">
      <c r="A5483">
        <v>2084544</v>
      </c>
      <c r="B5483">
        <v>1</v>
      </c>
      <c r="C5483" t="s">
        <v>80</v>
      </c>
      <c r="D5483" t="s">
        <v>96</v>
      </c>
      <c r="E5483" t="s">
        <v>505</v>
      </c>
      <c r="F5483" t="s">
        <v>15803</v>
      </c>
      <c r="G5483" t="s">
        <v>569</v>
      </c>
      <c r="H5483" t="s">
        <v>143</v>
      </c>
      <c r="I5483" t="s">
        <v>135</v>
      </c>
      <c r="J5483" t="s">
        <v>136</v>
      </c>
      <c r="K5483" t="s">
        <v>137</v>
      </c>
      <c r="L5483" t="s">
        <v>15804</v>
      </c>
      <c r="M5483" t="s">
        <v>15805</v>
      </c>
      <c r="N5483">
        <v>7.9086111109999999</v>
      </c>
      <c r="O5483">
        <v>0</v>
      </c>
      <c r="P5483">
        <v>135</v>
      </c>
      <c r="Q5483">
        <v>0</v>
      </c>
      <c r="R5483">
        <v>0</v>
      </c>
      <c r="S5483">
        <v>0</v>
      </c>
      <c r="T5483">
        <v>2</v>
      </c>
      <c r="U5483">
        <v>0</v>
      </c>
      <c r="V5483">
        <v>0</v>
      </c>
      <c r="W5483">
        <v>0</v>
      </c>
      <c r="X5483">
        <v>320.92881461802074</v>
      </c>
      <c r="Y5483">
        <v>0</v>
      </c>
      <c r="Z5483">
        <v>0</v>
      </c>
      <c r="AA5483">
        <v>0</v>
      </c>
      <c r="AB5483">
        <v>16.767449198268814</v>
      </c>
      <c r="AC5483">
        <v>0</v>
      </c>
      <c r="AD5483">
        <v>0</v>
      </c>
      <c r="AE5483">
        <v>337.69626381628956</v>
      </c>
    </row>
    <row r="5484" spans="1:31" x14ac:dyDescent="0.25">
      <c r="A5484">
        <v>2095361</v>
      </c>
      <c r="B5484">
        <v>1</v>
      </c>
      <c r="C5484" t="s">
        <v>80</v>
      </c>
      <c r="D5484" t="s">
        <v>108</v>
      </c>
      <c r="E5484" t="s">
        <v>169</v>
      </c>
      <c r="F5484" t="s">
        <v>15806</v>
      </c>
      <c r="G5484" t="s">
        <v>222</v>
      </c>
      <c r="H5484" t="s">
        <v>134</v>
      </c>
      <c r="I5484" t="s">
        <v>135</v>
      </c>
      <c r="J5484" t="s">
        <v>136</v>
      </c>
      <c r="K5484" t="s">
        <v>137</v>
      </c>
      <c r="L5484" t="s">
        <v>15807</v>
      </c>
      <c r="M5484" t="s">
        <v>15808</v>
      </c>
      <c r="N5484">
        <v>4.0641666660000002</v>
      </c>
      <c r="O5484">
        <v>0</v>
      </c>
      <c r="P5484">
        <v>8</v>
      </c>
      <c r="Q5484">
        <v>0</v>
      </c>
      <c r="R5484">
        <v>0</v>
      </c>
      <c r="S5484">
        <v>0</v>
      </c>
      <c r="T5484">
        <v>0</v>
      </c>
      <c r="U5484">
        <v>0</v>
      </c>
      <c r="V5484">
        <v>0</v>
      </c>
      <c r="W5484">
        <v>0</v>
      </c>
      <c r="X5484">
        <v>3.3069112392372269</v>
      </c>
      <c r="Y5484">
        <v>0</v>
      </c>
      <c r="Z5484">
        <v>0</v>
      </c>
      <c r="AA5484">
        <v>0</v>
      </c>
      <c r="AB5484">
        <v>0</v>
      </c>
      <c r="AC5484">
        <v>0</v>
      </c>
      <c r="AD5484">
        <v>0</v>
      </c>
      <c r="AE5484">
        <v>3.3069112392372269</v>
      </c>
    </row>
    <row r="5485" spans="1:31" x14ac:dyDescent="0.25">
      <c r="A5485">
        <v>2094820</v>
      </c>
      <c r="B5485">
        <v>1</v>
      </c>
      <c r="C5485" t="s">
        <v>81</v>
      </c>
      <c r="D5485" t="s">
        <v>121</v>
      </c>
      <c r="E5485" t="s">
        <v>177</v>
      </c>
      <c r="F5485" t="s">
        <v>15809</v>
      </c>
      <c r="G5485" t="s">
        <v>183</v>
      </c>
      <c r="H5485" t="s">
        <v>143</v>
      </c>
      <c r="I5485" t="s">
        <v>135</v>
      </c>
      <c r="J5485" t="s">
        <v>136</v>
      </c>
      <c r="K5485" t="s">
        <v>137</v>
      </c>
      <c r="L5485" t="s">
        <v>15810</v>
      </c>
      <c r="M5485" t="s">
        <v>15811</v>
      </c>
      <c r="N5485">
        <v>2.2013888879999999</v>
      </c>
      <c r="O5485">
        <v>0</v>
      </c>
      <c r="P5485">
        <v>2</v>
      </c>
      <c r="Q5485">
        <v>0</v>
      </c>
      <c r="R5485">
        <v>0</v>
      </c>
      <c r="S5485">
        <v>0</v>
      </c>
      <c r="T5485">
        <v>0</v>
      </c>
      <c r="U5485">
        <v>0</v>
      </c>
      <c r="V5485">
        <v>0</v>
      </c>
      <c r="W5485">
        <v>0</v>
      </c>
      <c r="X5485">
        <v>0.76945199119813334</v>
      </c>
      <c r="Y5485">
        <v>0</v>
      </c>
      <c r="Z5485">
        <v>0</v>
      </c>
      <c r="AA5485">
        <v>0</v>
      </c>
      <c r="AB5485">
        <v>0</v>
      </c>
      <c r="AC5485">
        <v>0</v>
      </c>
      <c r="AD5485">
        <v>0</v>
      </c>
      <c r="AE5485">
        <v>0.76945199119813334</v>
      </c>
    </row>
    <row r="5486" spans="1:31" x14ac:dyDescent="0.25">
      <c r="A5486">
        <v>2084787</v>
      </c>
      <c r="B5486">
        <v>1</v>
      </c>
      <c r="C5486" t="s">
        <v>81</v>
      </c>
      <c r="D5486" t="s">
        <v>112</v>
      </c>
      <c r="E5486" t="s">
        <v>158</v>
      </c>
      <c r="F5486" t="s">
        <v>15812</v>
      </c>
      <c r="G5486" t="s">
        <v>160</v>
      </c>
      <c r="H5486" t="s">
        <v>143</v>
      </c>
      <c r="I5486" t="s">
        <v>135</v>
      </c>
      <c r="J5486" t="s">
        <v>136</v>
      </c>
      <c r="K5486" t="s">
        <v>137</v>
      </c>
      <c r="L5486" t="s">
        <v>15813</v>
      </c>
      <c r="M5486" t="s">
        <v>15814</v>
      </c>
      <c r="N5486">
        <v>1.5127777769999999</v>
      </c>
      <c r="O5486">
        <v>0</v>
      </c>
      <c r="P5486">
        <v>64</v>
      </c>
      <c r="Q5486">
        <v>0</v>
      </c>
      <c r="R5486">
        <v>0</v>
      </c>
      <c r="S5486">
        <v>0</v>
      </c>
      <c r="T5486">
        <v>0</v>
      </c>
      <c r="U5486">
        <v>0</v>
      </c>
      <c r="V5486">
        <v>0</v>
      </c>
      <c r="W5486">
        <v>0</v>
      </c>
      <c r="X5486">
        <v>14.166122022056285</v>
      </c>
      <c r="Y5486">
        <v>0</v>
      </c>
      <c r="Z5486">
        <v>0</v>
      </c>
      <c r="AA5486">
        <v>0</v>
      </c>
      <c r="AB5486">
        <v>0</v>
      </c>
      <c r="AC5486">
        <v>0</v>
      </c>
      <c r="AD5486">
        <v>0</v>
      </c>
      <c r="AE5486">
        <v>14.166122022056285</v>
      </c>
    </row>
    <row r="5487" spans="1:31" x14ac:dyDescent="0.25">
      <c r="A5487">
        <v>2084475</v>
      </c>
      <c r="B5487">
        <v>1</v>
      </c>
      <c r="C5487" t="s">
        <v>80</v>
      </c>
      <c r="D5487" t="s">
        <v>108</v>
      </c>
      <c r="E5487" t="s">
        <v>131</v>
      </c>
      <c r="F5487" t="s">
        <v>15815</v>
      </c>
      <c r="G5487" t="s">
        <v>133</v>
      </c>
      <c r="H5487" t="s">
        <v>134</v>
      </c>
      <c r="I5487" t="s">
        <v>135</v>
      </c>
      <c r="J5487" t="s">
        <v>136</v>
      </c>
      <c r="K5487" t="s">
        <v>137</v>
      </c>
      <c r="L5487" t="s">
        <v>15816</v>
      </c>
      <c r="M5487" t="s">
        <v>15817</v>
      </c>
      <c r="N5487">
        <v>1.875</v>
      </c>
      <c r="O5487">
        <v>0</v>
      </c>
      <c r="P5487">
        <v>446</v>
      </c>
      <c r="Q5487">
        <v>0</v>
      </c>
      <c r="R5487">
        <v>49</v>
      </c>
      <c r="S5487">
        <v>1</v>
      </c>
      <c r="T5487">
        <v>47</v>
      </c>
      <c r="U5487">
        <v>0</v>
      </c>
      <c r="V5487">
        <v>0</v>
      </c>
      <c r="W5487">
        <v>0</v>
      </c>
      <c r="X5487">
        <v>102.56059285707119</v>
      </c>
      <c r="Y5487">
        <v>0</v>
      </c>
      <c r="Z5487">
        <v>11.207342976368453</v>
      </c>
      <c r="AA5487">
        <v>8.6027727372222795</v>
      </c>
      <c r="AB5487">
        <v>36.326144758555721</v>
      </c>
      <c r="AC5487">
        <v>0</v>
      </c>
      <c r="AD5487">
        <v>0</v>
      </c>
      <c r="AE5487">
        <v>158.69685332921765</v>
      </c>
    </row>
    <row r="5488" spans="1:31" x14ac:dyDescent="0.25">
      <c r="A5488">
        <v>2095218</v>
      </c>
      <c r="B5488">
        <v>1</v>
      </c>
      <c r="C5488" t="s">
        <v>80</v>
      </c>
      <c r="D5488" t="s">
        <v>108</v>
      </c>
      <c r="E5488" t="s">
        <v>158</v>
      </c>
      <c r="F5488" t="s">
        <v>15818</v>
      </c>
      <c r="G5488" t="s">
        <v>160</v>
      </c>
      <c r="H5488" t="s">
        <v>143</v>
      </c>
      <c r="I5488" t="s">
        <v>135</v>
      </c>
      <c r="J5488" t="s">
        <v>136</v>
      </c>
      <c r="K5488" t="s">
        <v>137</v>
      </c>
      <c r="L5488" t="s">
        <v>15819</v>
      </c>
      <c r="M5488" t="s">
        <v>15820</v>
      </c>
      <c r="N5488">
        <v>2.6025</v>
      </c>
      <c r="O5488">
        <v>0</v>
      </c>
      <c r="P5488">
        <v>5</v>
      </c>
      <c r="Q5488">
        <v>0</v>
      </c>
      <c r="R5488">
        <v>3</v>
      </c>
      <c r="S5488">
        <v>0</v>
      </c>
      <c r="T5488">
        <v>0</v>
      </c>
      <c r="U5488">
        <v>0</v>
      </c>
      <c r="V5488">
        <v>0</v>
      </c>
      <c r="W5488">
        <v>0</v>
      </c>
      <c r="X5488">
        <v>2.2352501941057361</v>
      </c>
      <c r="Y5488">
        <v>0</v>
      </c>
      <c r="Z5488">
        <v>5.6625921467584082</v>
      </c>
      <c r="AA5488">
        <v>0</v>
      </c>
      <c r="AB5488">
        <v>0</v>
      </c>
      <c r="AC5488">
        <v>0</v>
      </c>
      <c r="AD5488">
        <v>0</v>
      </c>
      <c r="AE5488">
        <v>7.8978423408641447</v>
      </c>
    </row>
    <row r="5489" spans="1:31" x14ac:dyDescent="0.25">
      <c r="A5489">
        <v>2095407</v>
      </c>
      <c r="B5489">
        <v>1</v>
      </c>
      <c r="C5489" t="s">
        <v>80</v>
      </c>
      <c r="D5489" t="s">
        <v>100</v>
      </c>
      <c r="E5489" t="s">
        <v>131</v>
      </c>
      <c r="F5489" t="s">
        <v>15821</v>
      </c>
      <c r="G5489" t="s">
        <v>133</v>
      </c>
      <c r="H5489" t="s">
        <v>134</v>
      </c>
      <c r="I5489" t="s">
        <v>135</v>
      </c>
      <c r="J5489" t="s">
        <v>136</v>
      </c>
      <c r="K5489" t="s">
        <v>137</v>
      </c>
      <c r="L5489" t="s">
        <v>15822</v>
      </c>
      <c r="M5489" t="s">
        <v>15823</v>
      </c>
      <c r="N5489">
        <v>2.7113888880000001</v>
      </c>
      <c r="O5489">
        <v>1</v>
      </c>
      <c r="P5489">
        <v>13</v>
      </c>
      <c r="Q5489">
        <v>3</v>
      </c>
      <c r="R5489">
        <v>28</v>
      </c>
      <c r="S5489">
        <v>11</v>
      </c>
      <c r="T5489">
        <v>6</v>
      </c>
      <c r="U5489">
        <v>1</v>
      </c>
      <c r="V5489">
        <v>0</v>
      </c>
      <c r="W5489">
        <v>2.1295816376366639</v>
      </c>
      <c r="X5489">
        <v>23.294142593727901</v>
      </c>
      <c r="Y5489">
        <v>6.3265756775674182</v>
      </c>
      <c r="Z5489">
        <v>59.572729992400525</v>
      </c>
      <c r="AA5489">
        <v>178.30035442525264</v>
      </c>
      <c r="AB5489">
        <v>20.26132896158833</v>
      </c>
      <c r="AC5489">
        <v>27.300199640604113</v>
      </c>
      <c r="AD5489">
        <v>0</v>
      </c>
      <c r="AE5489">
        <v>317.18491292877758</v>
      </c>
    </row>
    <row r="5490" spans="1:31" x14ac:dyDescent="0.25">
      <c r="A5490">
        <v>2094840</v>
      </c>
      <c r="B5490">
        <v>1</v>
      </c>
      <c r="C5490" t="s">
        <v>80</v>
      </c>
      <c r="D5490" t="s">
        <v>85</v>
      </c>
      <c r="E5490" t="s">
        <v>177</v>
      </c>
      <c r="F5490" t="s">
        <v>15824</v>
      </c>
      <c r="G5490" t="s">
        <v>183</v>
      </c>
      <c r="H5490" t="s">
        <v>143</v>
      </c>
      <c r="I5490" t="s">
        <v>135</v>
      </c>
      <c r="J5490" t="s">
        <v>136</v>
      </c>
      <c r="K5490" t="s">
        <v>137</v>
      </c>
      <c r="L5490" t="s">
        <v>15825</v>
      </c>
      <c r="M5490" t="s">
        <v>15826</v>
      </c>
      <c r="N5490">
        <v>5.1916666659999997</v>
      </c>
      <c r="O5490">
        <v>0</v>
      </c>
      <c r="P5490">
        <v>15</v>
      </c>
      <c r="Q5490">
        <v>0</v>
      </c>
      <c r="R5490">
        <v>0</v>
      </c>
      <c r="S5490">
        <v>0</v>
      </c>
      <c r="T5490">
        <v>1</v>
      </c>
      <c r="U5490">
        <v>0</v>
      </c>
      <c r="V5490">
        <v>0</v>
      </c>
      <c r="W5490">
        <v>0</v>
      </c>
      <c r="X5490">
        <v>18.97684322303154</v>
      </c>
      <c r="Y5490">
        <v>0</v>
      </c>
      <c r="Z5490">
        <v>0</v>
      </c>
      <c r="AA5490">
        <v>0</v>
      </c>
      <c r="AB5490">
        <v>0.19251592801745279</v>
      </c>
      <c r="AC5490">
        <v>0</v>
      </c>
      <c r="AD5490">
        <v>0</v>
      </c>
      <c r="AE5490">
        <v>19.169359151048994</v>
      </c>
    </row>
    <row r="5491" spans="1:31" x14ac:dyDescent="0.25">
      <c r="A5491">
        <v>2095195</v>
      </c>
      <c r="B5491">
        <v>1</v>
      </c>
      <c r="C5491" t="s">
        <v>81</v>
      </c>
      <c r="D5491" t="s">
        <v>113</v>
      </c>
      <c r="E5491" t="s">
        <v>177</v>
      </c>
      <c r="F5491" t="s">
        <v>15827</v>
      </c>
      <c r="G5491" t="s">
        <v>183</v>
      </c>
      <c r="H5491" t="s">
        <v>143</v>
      </c>
      <c r="I5491" t="s">
        <v>135</v>
      </c>
      <c r="J5491" t="s">
        <v>136</v>
      </c>
      <c r="K5491" t="s">
        <v>137</v>
      </c>
      <c r="L5491" t="s">
        <v>15828</v>
      </c>
      <c r="M5491" t="s">
        <v>15829</v>
      </c>
      <c r="N5491">
        <v>1.111388888</v>
      </c>
      <c r="O5491">
        <v>0</v>
      </c>
      <c r="P5491">
        <v>0</v>
      </c>
      <c r="Q5491">
        <v>0</v>
      </c>
      <c r="R5491">
        <v>0</v>
      </c>
      <c r="S5491">
        <v>0</v>
      </c>
      <c r="T5491">
        <v>2</v>
      </c>
      <c r="U5491">
        <v>0</v>
      </c>
      <c r="V5491">
        <v>0</v>
      </c>
      <c r="W5491">
        <v>0</v>
      </c>
      <c r="X5491">
        <v>0</v>
      </c>
      <c r="Y5491">
        <v>0</v>
      </c>
      <c r="Z5491">
        <v>0</v>
      </c>
      <c r="AA5491">
        <v>0</v>
      </c>
      <c r="AB5491">
        <v>0.85241142820088134</v>
      </c>
      <c r="AC5491">
        <v>0</v>
      </c>
      <c r="AD5491">
        <v>0</v>
      </c>
      <c r="AE5491">
        <v>0.85241142820088134</v>
      </c>
    </row>
    <row r="5492" spans="1:31" x14ac:dyDescent="0.25">
      <c r="A5492">
        <v>2094883</v>
      </c>
      <c r="B5492">
        <v>1</v>
      </c>
      <c r="C5492" t="s">
        <v>81</v>
      </c>
      <c r="D5492" t="s">
        <v>112</v>
      </c>
      <c r="E5492" t="s">
        <v>177</v>
      </c>
      <c r="F5492" t="s">
        <v>15830</v>
      </c>
      <c r="G5492" t="s">
        <v>183</v>
      </c>
      <c r="H5492" t="s">
        <v>143</v>
      </c>
      <c r="I5492" t="s">
        <v>135</v>
      </c>
      <c r="J5492" t="s">
        <v>136</v>
      </c>
      <c r="K5492" t="s">
        <v>137</v>
      </c>
      <c r="L5492" t="s">
        <v>15831</v>
      </c>
      <c r="M5492" t="s">
        <v>15832</v>
      </c>
      <c r="N5492">
        <v>2.511666666</v>
      </c>
      <c r="O5492">
        <v>0</v>
      </c>
      <c r="P5492">
        <v>1</v>
      </c>
      <c r="Q5492">
        <v>0</v>
      </c>
      <c r="R5492">
        <v>0</v>
      </c>
      <c r="S5492">
        <v>0</v>
      </c>
      <c r="T5492">
        <v>0</v>
      </c>
      <c r="U5492">
        <v>0</v>
      </c>
      <c r="V5492">
        <v>0</v>
      </c>
      <c r="W5492">
        <v>0</v>
      </c>
      <c r="X5492">
        <v>2.6511958869150001E-2</v>
      </c>
      <c r="Y5492">
        <v>0</v>
      </c>
      <c r="Z5492">
        <v>0</v>
      </c>
      <c r="AA5492">
        <v>0</v>
      </c>
      <c r="AB5492">
        <v>0</v>
      </c>
      <c r="AC5492">
        <v>0</v>
      </c>
      <c r="AD5492">
        <v>0</v>
      </c>
      <c r="AE5492">
        <v>2.6511958869150001E-2</v>
      </c>
    </row>
    <row r="5493" spans="1:31" x14ac:dyDescent="0.25">
      <c r="A5493">
        <v>2095026</v>
      </c>
      <c r="B5493">
        <v>1</v>
      </c>
      <c r="C5493" t="s">
        <v>81</v>
      </c>
      <c r="D5493" t="s">
        <v>114</v>
      </c>
      <c r="E5493" t="s">
        <v>169</v>
      </c>
      <c r="F5493" t="s">
        <v>493</v>
      </c>
      <c r="G5493" t="s">
        <v>171</v>
      </c>
      <c r="H5493" t="s">
        <v>134</v>
      </c>
      <c r="I5493" t="s">
        <v>135</v>
      </c>
      <c r="J5493" t="s">
        <v>136</v>
      </c>
      <c r="K5493" t="s">
        <v>137</v>
      </c>
      <c r="L5493" t="s">
        <v>15833</v>
      </c>
      <c r="M5493" t="s">
        <v>15834</v>
      </c>
      <c r="N5493">
        <v>0.70472222200000001</v>
      </c>
      <c r="O5493">
        <v>0</v>
      </c>
      <c r="P5493">
        <v>446</v>
      </c>
      <c r="Q5493">
        <v>0</v>
      </c>
      <c r="R5493">
        <v>0</v>
      </c>
      <c r="S5493">
        <v>0</v>
      </c>
      <c r="T5493">
        <v>31</v>
      </c>
      <c r="U5493">
        <v>0</v>
      </c>
      <c r="V5493">
        <v>0</v>
      </c>
      <c r="W5493">
        <v>0</v>
      </c>
      <c r="X5493">
        <v>33.677138471319957</v>
      </c>
      <c r="Y5493">
        <v>0</v>
      </c>
      <c r="Z5493">
        <v>0</v>
      </c>
      <c r="AA5493">
        <v>0</v>
      </c>
      <c r="AB5493">
        <v>2.5607059281601385</v>
      </c>
      <c r="AC5493">
        <v>0</v>
      </c>
      <c r="AD5493">
        <v>0</v>
      </c>
      <c r="AE5493">
        <v>36.237844399480096</v>
      </c>
    </row>
    <row r="5494" spans="1:31" x14ac:dyDescent="0.25">
      <c r="A5494">
        <v>2095175</v>
      </c>
      <c r="B5494">
        <v>1</v>
      </c>
      <c r="C5494" t="s">
        <v>80</v>
      </c>
      <c r="D5494" t="s">
        <v>93</v>
      </c>
      <c r="E5494" t="s">
        <v>158</v>
      </c>
      <c r="F5494" t="s">
        <v>15835</v>
      </c>
      <c r="G5494" t="s">
        <v>160</v>
      </c>
      <c r="H5494" t="s">
        <v>143</v>
      </c>
      <c r="I5494" t="s">
        <v>135</v>
      </c>
      <c r="J5494" t="s">
        <v>136</v>
      </c>
      <c r="K5494" t="s">
        <v>137</v>
      </c>
      <c r="L5494" t="s">
        <v>15836</v>
      </c>
      <c r="M5494" t="s">
        <v>15837</v>
      </c>
      <c r="N5494">
        <v>2.3288888879999998</v>
      </c>
      <c r="O5494">
        <v>0</v>
      </c>
      <c r="P5494">
        <v>3</v>
      </c>
      <c r="Q5494">
        <v>0</v>
      </c>
      <c r="R5494">
        <v>3</v>
      </c>
      <c r="S5494">
        <v>0</v>
      </c>
      <c r="T5494">
        <v>1</v>
      </c>
      <c r="U5494">
        <v>0</v>
      </c>
      <c r="V5494">
        <v>0</v>
      </c>
      <c r="W5494">
        <v>0</v>
      </c>
      <c r="X5494">
        <v>0.81749190554038509</v>
      </c>
      <c r="Y5494">
        <v>0</v>
      </c>
      <c r="Z5494">
        <v>9.0134467561726268</v>
      </c>
      <c r="AA5494">
        <v>0</v>
      </c>
      <c r="AB5494">
        <v>0.15573522154415503</v>
      </c>
      <c r="AC5494">
        <v>0</v>
      </c>
      <c r="AD5494">
        <v>0</v>
      </c>
      <c r="AE5494">
        <v>9.9866738832571667</v>
      </c>
    </row>
    <row r="5495" spans="1:31" x14ac:dyDescent="0.25">
      <c r="A5495">
        <v>2084355</v>
      </c>
      <c r="B5495">
        <v>1</v>
      </c>
      <c r="C5495" t="s">
        <v>80</v>
      </c>
      <c r="D5495" t="s">
        <v>109</v>
      </c>
      <c r="E5495" t="s">
        <v>169</v>
      </c>
      <c r="F5495" t="s">
        <v>15838</v>
      </c>
      <c r="G5495" t="s">
        <v>171</v>
      </c>
      <c r="H5495" t="s">
        <v>134</v>
      </c>
      <c r="I5495" t="s">
        <v>135</v>
      </c>
      <c r="J5495" t="s">
        <v>136</v>
      </c>
      <c r="K5495" t="s">
        <v>137</v>
      </c>
      <c r="L5495" t="s">
        <v>15839</v>
      </c>
      <c r="M5495" t="s">
        <v>15840</v>
      </c>
      <c r="N5495">
        <v>2.3344444439999998</v>
      </c>
      <c r="O5495">
        <v>0</v>
      </c>
      <c r="P5495">
        <v>157</v>
      </c>
      <c r="Q5495">
        <v>0</v>
      </c>
      <c r="R5495">
        <v>7</v>
      </c>
      <c r="S5495">
        <v>0</v>
      </c>
      <c r="T5495">
        <v>21</v>
      </c>
      <c r="U5495">
        <v>0</v>
      </c>
      <c r="V5495">
        <v>0</v>
      </c>
      <c r="W5495">
        <v>0</v>
      </c>
      <c r="X5495">
        <v>36.446747734284266</v>
      </c>
      <c r="Y5495">
        <v>0</v>
      </c>
      <c r="Z5495">
        <v>0.62071295217010014</v>
      </c>
      <c r="AA5495">
        <v>0</v>
      </c>
      <c r="AB5495">
        <v>14.148782081747186</v>
      </c>
      <c r="AC5495">
        <v>0</v>
      </c>
      <c r="AD5495">
        <v>0</v>
      </c>
      <c r="AE5495">
        <v>51.216242768201553</v>
      </c>
    </row>
    <row r="5496" spans="1:31" x14ac:dyDescent="0.25">
      <c r="A5496">
        <v>2084332</v>
      </c>
      <c r="B5496">
        <v>1</v>
      </c>
      <c r="C5496" t="s">
        <v>81</v>
      </c>
      <c r="D5496" t="s">
        <v>112</v>
      </c>
      <c r="E5496" t="s">
        <v>295</v>
      </c>
      <c r="F5496" t="s">
        <v>14657</v>
      </c>
      <c r="G5496" t="s">
        <v>133</v>
      </c>
      <c r="H5496" t="s">
        <v>134</v>
      </c>
      <c r="I5496" t="s">
        <v>259</v>
      </c>
      <c r="J5496" t="s">
        <v>136</v>
      </c>
      <c r="K5496" t="s">
        <v>137</v>
      </c>
      <c r="L5496" t="s">
        <v>15841</v>
      </c>
      <c r="M5496" t="s">
        <v>15842</v>
      </c>
      <c r="N5496">
        <v>3.6387777000000003E-2</v>
      </c>
      <c r="O5496">
        <v>1</v>
      </c>
      <c r="P5496">
        <v>142</v>
      </c>
      <c r="Q5496">
        <v>191</v>
      </c>
      <c r="R5496">
        <v>71</v>
      </c>
      <c r="S5496">
        <v>8</v>
      </c>
      <c r="T5496">
        <v>11</v>
      </c>
      <c r="U5496">
        <v>3</v>
      </c>
      <c r="V5496">
        <v>0</v>
      </c>
      <c r="W5496">
        <v>0.3870089199350833</v>
      </c>
      <c r="X5496">
        <v>1.274588900342875</v>
      </c>
      <c r="Y5496">
        <v>5.845116850487309</v>
      </c>
      <c r="Z5496">
        <v>2.619330153147247</v>
      </c>
      <c r="AA5496">
        <v>8.0320681342023761</v>
      </c>
      <c r="AB5496">
        <v>0.17351385423088886</v>
      </c>
      <c r="AC5496">
        <v>31.919263206406907</v>
      </c>
      <c r="AD5496">
        <v>0</v>
      </c>
      <c r="AE5496">
        <v>50.250890018752685</v>
      </c>
    </row>
    <row r="5497" spans="1:31" x14ac:dyDescent="0.25">
      <c r="A5497">
        <v>2084455</v>
      </c>
      <c r="B5497">
        <v>1</v>
      </c>
      <c r="C5497" t="s">
        <v>80</v>
      </c>
      <c r="D5497" t="s">
        <v>96</v>
      </c>
      <c r="E5497" t="s">
        <v>177</v>
      </c>
      <c r="F5497" t="s">
        <v>15843</v>
      </c>
      <c r="G5497" t="s">
        <v>179</v>
      </c>
      <c r="H5497" t="s">
        <v>143</v>
      </c>
      <c r="I5497" t="s">
        <v>135</v>
      </c>
      <c r="J5497" t="s">
        <v>136</v>
      </c>
      <c r="K5497" t="s">
        <v>137</v>
      </c>
      <c r="L5497" t="s">
        <v>15844</v>
      </c>
      <c r="M5497" t="s">
        <v>15845</v>
      </c>
      <c r="N5497">
        <v>3.474722222</v>
      </c>
      <c r="O5497">
        <v>0</v>
      </c>
      <c r="P5497">
        <v>1</v>
      </c>
      <c r="Q5497">
        <v>0</v>
      </c>
      <c r="R5497">
        <v>0</v>
      </c>
      <c r="S5497">
        <v>0</v>
      </c>
      <c r="T5497">
        <v>0</v>
      </c>
      <c r="U5497">
        <v>0</v>
      </c>
      <c r="V5497">
        <v>0</v>
      </c>
      <c r="W5497">
        <v>0</v>
      </c>
      <c r="X5497">
        <v>0.52413060463734418</v>
      </c>
      <c r="Y5497">
        <v>0</v>
      </c>
      <c r="Z5497">
        <v>0</v>
      </c>
      <c r="AA5497">
        <v>0</v>
      </c>
      <c r="AB5497">
        <v>0</v>
      </c>
      <c r="AC5497">
        <v>0</v>
      </c>
      <c r="AD5497">
        <v>0</v>
      </c>
      <c r="AE5497">
        <v>0.52413060463734418</v>
      </c>
    </row>
    <row r="5498" spans="1:31" x14ac:dyDescent="0.25">
      <c r="A5498">
        <v>2095152</v>
      </c>
      <c r="B5498">
        <v>1</v>
      </c>
      <c r="C5498" t="s">
        <v>80</v>
      </c>
      <c r="D5498" t="s">
        <v>110</v>
      </c>
      <c r="E5498" t="s">
        <v>177</v>
      </c>
      <c r="F5498" t="s">
        <v>15846</v>
      </c>
      <c r="G5498" t="s">
        <v>183</v>
      </c>
      <c r="H5498" t="s">
        <v>143</v>
      </c>
      <c r="I5498" t="s">
        <v>135</v>
      </c>
      <c r="J5498" t="s">
        <v>136</v>
      </c>
      <c r="K5498" t="s">
        <v>137</v>
      </c>
      <c r="L5498" t="s">
        <v>15847</v>
      </c>
      <c r="M5498" t="s">
        <v>15848</v>
      </c>
      <c r="N5498">
        <v>5.2122222220000003</v>
      </c>
      <c r="O5498">
        <v>0</v>
      </c>
      <c r="P5498">
        <v>2</v>
      </c>
      <c r="Q5498">
        <v>0</v>
      </c>
      <c r="R5498">
        <v>0</v>
      </c>
      <c r="S5498">
        <v>0</v>
      </c>
      <c r="T5498">
        <v>0</v>
      </c>
      <c r="U5498">
        <v>0</v>
      </c>
      <c r="V5498">
        <v>0</v>
      </c>
      <c r="W5498">
        <v>0</v>
      </c>
      <c r="X5498">
        <v>3.6550004568722674</v>
      </c>
      <c r="Y5498">
        <v>0</v>
      </c>
      <c r="Z5498">
        <v>0</v>
      </c>
      <c r="AA5498">
        <v>0</v>
      </c>
      <c r="AB5498">
        <v>0</v>
      </c>
      <c r="AC5498">
        <v>0</v>
      </c>
      <c r="AD5498">
        <v>0</v>
      </c>
      <c r="AE5498">
        <v>3.6550004568722674</v>
      </c>
    </row>
    <row r="5499" spans="1:31" x14ac:dyDescent="0.25">
      <c r="A5499">
        <v>2094797</v>
      </c>
      <c r="B5499">
        <v>1</v>
      </c>
      <c r="C5499" t="s">
        <v>80</v>
      </c>
      <c r="D5499" t="s">
        <v>82</v>
      </c>
      <c r="E5499" t="s">
        <v>505</v>
      </c>
      <c r="F5499" t="s">
        <v>15849</v>
      </c>
      <c r="G5499" t="s">
        <v>160</v>
      </c>
      <c r="H5499" t="s">
        <v>143</v>
      </c>
      <c r="I5499" t="s">
        <v>135</v>
      </c>
      <c r="J5499" t="s">
        <v>136</v>
      </c>
      <c r="K5499" t="s">
        <v>137</v>
      </c>
      <c r="L5499" t="s">
        <v>15850</v>
      </c>
      <c r="M5499" t="s">
        <v>15851</v>
      </c>
      <c r="N5499">
        <v>5.9066666659999996</v>
      </c>
      <c r="O5499">
        <v>0</v>
      </c>
      <c r="P5499">
        <v>35</v>
      </c>
      <c r="Q5499">
        <v>0</v>
      </c>
      <c r="R5499">
        <v>0</v>
      </c>
      <c r="S5499">
        <v>0</v>
      </c>
      <c r="T5499">
        <v>11</v>
      </c>
      <c r="U5499">
        <v>0</v>
      </c>
      <c r="V5499">
        <v>0</v>
      </c>
      <c r="W5499">
        <v>0</v>
      </c>
      <c r="X5499">
        <v>53.030075556820172</v>
      </c>
      <c r="Y5499">
        <v>0</v>
      </c>
      <c r="Z5499">
        <v>0</v>
      </c>
      <c r="AA5499">
        <v>0</v>
      </c>
      <c r="AB5499">
        <v>183.78250168734797</v>
      </c>
      <c r="AC5499">
        <v>0</v>
      </c>
      <c r="AD5499">
        <v>0</v>
      </c>
      <c r="AE5499">
        <v>236.81257724416815</v>
      </c>
    </row>
    <row r="5500" spans="1:31" x14ac:dyDescent="0.25">
      <c r="A5500">
        <v>2095046</v>
      </c>
      <c r="B5500">
        <v>1</v>
      </c>
      <c r="C5500" t="s">
        <v>80</v>
      </c>
      <c r="D5500" t="s">
        <v>99</v>
      </c>
      <c r="E5500" t="s">
        <v>177</v>
      </c>
      <c r="F5500" t="s">
        <v>15852</v>
      </c>
      <c r="G5500" t="s">
        <v>179</v>
      </c>
      <c r="H5500" t="s">
        <v>143</v>
      </c>
      <c r="I5500" t="s">
        <v>135</v>
      </c>
      <c r="J5500" t="s">
        <v>136</v>
      </c>
      <c r="K5500" t="s">
        <v>137</v>
      </c>
      <c r="L5500" t="s">
        <v>15853</v>
      </c>
      <c r="M5500" t="s">
        <v>15854</v>
      </c>
      <c r="N5500">
        <v>20.990277776999999</v>
      </c>
      <c r="O5500">
        <v>0</v>
      </c>
      <c r="P5500">
        <v>0</v>
      </c>
      <c r="Q5500">
        <v>0</v>
      </c>
      <c r="R5500">
        <v>0</v>
      </c>
      <c r="S5500">
        <v>0</v>
      </c>
      <c r="T5500">
        <v>1</v>
      </c>
      <c r="U5500">
        <v>0</v>
      </c>
      <c r="V5500">
        <v>0</v>
      </c>
      <c r="W5500">
        <v>0</v>
      </c>
      <c r="X5500">
        <v>0</v>
      </c>
      <c r="Y5500">
        <v>0</v>
      </c>
      <c r="Z5500">
        <v>0</v>
      </c>
      <c r="AA5500">
        <v>0</v>
      </c>
      <c r="AB5500">
        <v>11.296848546726922</v>
      </c>
      <c r="AC5500">
        <v>0</v>
      </c>
      <c r="AD5500">
        <v>0</v>
      </c>
      <c r="AE5500">
        <v>11.296848546726922</v>
      </c>
    </row>
    <row r="5501" spans="1:31" x14ac:dyDescent="0.25">
      <c r="A5501">
        <v>2094903</v>
      </c>
      <c r="B5501">
        <v>1</v>
      </c>
      <c r="C5501" t="s">
        <v>80</v>
      </c>
      <c r="D5501" t="s">
        <v>100</v>
      </c>
      <c r="E5501" t="s">
        <v>169</v>
      </c>
      <c r="F5501" t="s">
        <v>15855</v>
      </c>
      <c r="G5501" t="s">
        <v>171</v>
      </c>
      <c r="H5501" t="s">
        <v>134</v>
      </c>
      <c r="I5501" t="s">
        <v>135</v>
      </c>
      <c r="J5501" t="s">
        <v>136</v>
      </c>
      <c r="K5501" t="s">
        <v>137</v>
      </c>
      <c r="L5501" t="s">
        <v>15856</v>
      </c>
      <c r="M5501" t="s">
        <v>15857</v>
      </c>
      <c r="N5501">
        <v>0.99722222199999999</v>
      </c>
      <c r="O5501">
        <v>0</v>
      </c>
      <c r="P5501">
        <v>88</v>
      </c>
      <c r="Q5501">
        <v>0</v>
      </c>
      <c r="R5501">
        <v>7</v>
      </c>
      <c r="S5501">
        <v>0</v>
      </c>
      <c r="T5501">
        <v>1</v>
      </c>
      <c r="U5501">
        <v>0</v>
      </c>
      <c r="V5501">
        <v>0</v>
      </c>
      <c r="W5501">
        <v>0</v>
      </c>
      <c r="X5501">
        <v>21.662585814144311</v>
      </c>
      <c r="Y5501">
        <v>0</v>
      </c>
      <c r="Z5501">
        <v>8.2763846562707837</v>
      </c>
      <c r="AA5501">
        <v>0</v>
      </c>
      <c r="AB5501">
        <v>2.4647294450740001E-2</v>
      </c>
      <c r="AC5501">
        <v>0</v>
      </c>
      <c r="AD5501">
        <v>0</v>
      </c>
      <c r="AE5501">
        <v>29.963617764865834</v>
      </c>
    </row>
    <row r="5502" spans="1:31" x14ac:dyDescent="0.25">
      <c r="A5502">
        <v>2084624</v>
      </c>
      <c r="B5502">
        <v>1</v>
      </c>
      <c r="C5502" t="s">
        <v>81</v>
      </c>
      <c r="D5502" t="s">
        <v>114</v>
      </c>
      <c r="E5502" t="s">
        <v>169</v>
      </c>
      <c r="F5502" t="s">
        <v>15858</v>
      </c>
      <c r="G5502" t="s">
        <v>171</v>
      </c>
      <c r="H5502" t="s">
        <v>134</v>
      </c>
      <c r="I5502" t="s">
        <v>135</v>
      </c>
      <c r="J5502" t="s">
        <v>136</v>
      </c>
      <c r="K5502" t="s">
        <v>137</v>
      </c>
      <c r="L5502" t="s">
        <v>15859</v>
      </c>
      <c r="M5502" t="s">
        <v>15860</v>
      </c>
      <c r="N5502">
        <v>3.039722222</v>
      </c>
      <c r="O5502">
        <v>0</v>
      </c>
      <c r="P5502">
        <v>50</v>
      </c>
      <c r="Q5502">
        <v>0</v>
      </c>
      <c r="R5502">
        <v>0</v>
      </c>
      <c r="S5502">
        <v>0</v>
      </c>
      <c r="T5502">
        <v>2</v>
      </c>
      <c r="U5502">
        <v>0</v>
      </c>
      <c r="V5502">
        <v>0</v>
      </c>
      <c r="W5502">
        <v>0</v>
      </c>
      <c r="X5502">
        <v>25.505286340221691</v>
      </c>
      <c r="Y5502">
        <v>0</v>
      </c>
      <c r="Z5502">
        <v>0</v>
      </c>
      <c r="AA5502">
        <v>0</v>
      </c>
      <c r="AB5502">
        <v>2.9005039101331946E-2</v>
      </c>
      <c r="AC5502">
        <v>0</v>
      </c>
      <c r="AD5502">
        <v>0</v>
      </c>
      <c r="AE5502">
        <v>25.534291379323022</v>
      </c>
    </row>
    <row r="5503" spans="1:31" x14ac:dyDescent="0.25">
      <c r="A5503">
        <v>2084767</v>
      </c>
      <c r="B5503">
        <v>1</v>
      </c>
      <c r="C5503" t="s">
        <v>80</v>
      </c>
      <c r="D5503" t="s">
        <v>103</v>
      </c>
      <c r="E5503" t="s">
        <v>177</v>
      </c>
      <c r="F5503" t="s">
        <v>15861</v>
      </c>
      <c r="G5503" t="s">
        <v>324</v>
      </c>
      <c r="H5503" t="s">
        <v>143</v>
      </c>
      <c r="I5503" t="s">
        <v>135</v>
      </c>
      <c r="J5503" t="s">
        <v>136</v>
      </c>
      <c r="K5503" t="s">
        <v>137</v>
      </c>
      <c r="L5503" t="s">
        <v>15862</v>
      </c>
      <c r="M5503" t="s">
        <v>15863</v>
      </c>
      <c r="N5503">
        <v>1.616944444</v>
      </c>
      <c r="O5503">
        <v>0</v>
      </c>
      <c r="P5503">
        <v>2</v>
      </c>
      <c r="Q5503">
        <v>0</v>
      </c>
      <c r="R5503">
        <v>0</v>
      </c>
      <c r="S5503">
        <v>0</v>
      </c>
      <c r="T5503">
        <v>0</v>
      </c>
      <c r="U5503">
        <v>0</v>
      </c>
      <c r="V5503">
        <v>0</v>
      </c>
      <c r="W5503">
        <v>0</v>
      </c>
      <c r="X5503">
        <v>0.46822885585379503</v>
      </c>
      <c r="Y5503">
        <v>0</v>
      </c>
      <c r="Z5503">
        <v>0</v>
      </c>
      <c r="AA5503">
        <v>0</v>
      </c>
      <c r="AB5503">
        <v>0</v>
      </c>
      <c r="AC5503">
        <v>0</v>
      </c>
      <c r="AD5503">
        <v>0</v>
      </c>
      <c r="AE5503">
        <v>0.46822885585379503</v>
      </c>
    </row>
    <row r="5504" spans="1:31" x14ac:dyDescent="0.25">
      <c r="A5504">
        <v>2084412</v>
      </c>
      <c r="B5504">
        <v>1</v>
      </c>
      <c r="C5504" t="s">
        <v>80</v>
      </c>
      <c r="D5504" t="s">
        <v>93</v>
      </c>
      <c r="E5504" t="s">
        <v>140</v>
      </c>
      <c r="F5504" t="s">
        <v>15864</v>
      </c>
      <c r="G5504" t="s">
        <v>142</v>
      </c>
      <c r="H5504" t="s">
        <v>143</v>
      </c>
      <c r="I5504" t="s">
        <v>135</v>
      </c>
      <c r="J5504" t="s">
        <v>136</v>
      </c>
      <c r="K5504" t="s">
        <v>137</v>
      </c>
      <c r="L5504" t="s">
        <v>15865</v>
      </c>
      <c r="M5504" t="s">
        <v>15866</v>
      </c>
      <c r="N5504">
        <v>3.207222222</v>
      </c>
      <c r="O5504">
        <v>0</v>
      </c>
      <c r="P5504">
        <v>74</v>
      </c>
      <c r="Q5504">
        <v>0</v>
      </c>
      <c r="R5504">
        <v>8</v>
      </c>
      <c r="S5504">
        <v>0</v>
      </c>
      <c r="T5504">
        <v>10</v>
      </c>
      <c r="U5504">
        <v>0</v>
      </c>
      <c r="V5504">
        <v>0</v>
      </c>
      <c r="W5504">
        <v>0</v>
      </c>
      <c r="X5504">
        <v>52.924793807643383</v>
      </c>
      <c r="Y5504">
        <v>0</v>
      </c>
      <c r="Z5504">
        <v>95.906806058737089</v>
      </c>
      <c r="AA5504">
        <v>0</v>
      </c>
      <c r="AB5504">
        <v>57.316079546480189</v>
      </c>
      <c r="AC5504">
        <v>0</v>
      </c>
      <c r="AD5504">
        <v>0</v>
      </c>
      <c r="AE5504">
        <v>206.14767941286067</v>
      </c>
    </row>
    <row r="5505" spans="1:31" x14ac:dyDescent="0.25">
      <c r="A5505">
        <v>2095281</v>
      </c>
      <c r="B5505">
        <v>1</v>
      </c>
      <c r="C5505" t="s">
        <v>80</v>
      </c>
      <c r="D5505" t="s">
        <v>93</v>
      </c>
      <c r="E5505" t="s">
        <v>158</v>
      </c>
      <c r="F5505" t="s">
        <v>15867</v>
      </c>
      <c r="G5505" t="s">
        <v>160</v>
      </c>
      <c r="H5505" t="s">
        <v>143</v>
      </c>
      <c r="I5505" t="s">
        <v>135</v>
      </c>
      <c r="J5505" t="s">
        <v>136</v>
      </c>
      <c r="K5505" t="s">
        <v>137</v>
      </c>
      <c r="L5505" t="s">
        <v>15868</v>
      </c>
      <c r="M5505" t="s">
        <v>15869</v>
      </c>
      <c r="N5505">
        <v>4.5236111110000001</v>
      </c>
      <c r="O5505">
        <v>0</v>
      </c>
      <c r="P5505">
        <v>5</v>
      </c>
      <c r="Q5505">
        <v>0</v>
      </c>
      <c r="R5505">
        <v>0</v>
      </c>
      <c r="S5505">
        <v>0</v>
      </c>
      <c r="T5505">
        <v>0</v>
      </c>
      <c r="U5505">
        <v>0</v>
      </c>
      <c r="V5505">
        <v>0</v>
      </c>
      <c r="W5505">
        <v>0</v>
      </c>
      <c r="X5505">
        <v>3.4188816386157765</v>
      </c>
      <c r="Y5505">
        <v>0</v>
      </c>
      <c r="Z5505">
        <v>0</v>
      </c>
      <c r="AA5505">
        <v>0</v>
      </c>
      <c r="AB5505">
        <v>0</v>
      </c>
      <c r="AC5505">
        <v>0</v>
      </c>
      <c r="AD5505">
        <v>0</v>
      </c>
      <c r="AE5505">
        <v>3.4188816386157765</v>
      </c>
    </row>
    <row r="5506" spans="1:31" x14ac:dyDescent="0.25">
      <c r="A5506">
        <v>2095381</v>
      </c>
      <c r="B5506">
        <v>1</v>
      </c>
      <c r="C5506" t="s">
        <v>80</v>
      </c>
      <c r="D5506" t="s">
        <v>103</v>
      </c>
      <c r="E5506" t="s">
        <v>140</v>
      </c>
      <c r="F5506" t="s">
        <v>15870</v>
      </c>
      <c r="G5506" t="s">
        <v>142</v>
      </c>
      <c r="H5506" t="s">
        <v>143</v>
      </c>
      <c r="I5506" t="s">
        <v>135</v>
      </c>
      <c r="J5506" t="s">
        <v>136</v>
      </c>
      <c r="K5506" t="s">
        <v>137</v>
      </c>
      <c r="L5506" t="s">
        <v>15871</v>
      </c>
      <c r="M5506" t="s">
        <v>15872</v>
      </c>
      <c r="N5506">
        <v>1.8272222220000001</v>
      </c>
      <c r="O5506">
        <v>0</v>
      </c>
      <c r="P5506">
        <v>0</v>
      </c>
      <c r="Q5506">
        <v>0</v>
      </c>
      <c r="R5506">
        <v>3</v>
      </c>
      <c r="S5506">
        <v>0</v>
      </c>
      <c r="T5506">
        <v>2</v>
      </c>
      <c r="U5506">
        <v>0</v>
      </c>
      <c r="V5506">
        <v>0</v>
      </c>
      <c r="W5506">
        <v>0</v>
      </c>
      <c r="X5506">
        <v>0</v>
      </c>
      <c r="Y5506">
        <v>0</v>
      </c>
      <c r="Z5506">
        <v>14.634456954479598</v>
      </c>
      <c r="AA5506">
        <v>0</v>
      </c>
      <c r="AB5506">
        <v>16.631196155560637</v>
      </c>
      <c r="AC5506">
        <v>0</v>
      </c>
      <c r="AD5506">
        <v>0</v>
      </c>
      <c r="AE5506">
        <v>31.265653110040233</v>
      </c>
    </row>
    <row r="5507" spans="1:31" x14ac:dyDescent="0.25">
      <c r="A5507">
        <v>2084710</v>
      </c>
      <c r="B5507">
        <v>1</v>
      </c>
      <c r="C5507" t="s">
        <v>80</v>
      </c>
      <c r="D5507" t="s">
        <v>98</v>
      </c>
      <c r="E5507" t="s">
        <v>158</v>
      </c>
      <c r="F5507" t="s">
        <v>15873</v>
      </c>
      <c r="G5507" t="s">
        <v>160</v>
      </c>
      <c r="H5507" t="s">
        <v>143</v>
      </c>
      <c r="I5507" t="s">
        <v>135</v>
      </c>
      <c r="J5507" t="s">
        <v>136</v>
      </c>
      <c r="K5507" t="s">
        <v>137</v>
      </c>
      <c r="L5507" t="s">
        <v>15874</v>
      </c>
      <c r="M5507" t="s">
        <v>15875</v>
      </c>
      <c r="N5507">
        <v>5.4005555550000004</v>
      </c>
      <c r="O5507">
        <v>0</v>
      </c>
      <c r="P5507">
        <v>27</v>
      </c>
      <c r="Q5507">
        <v>0</v>
      </c>
      <c r="R5507">
        <v>7</v>
      </c>
      <c r="S5507">
        <v>0</v>
      </c>
      <c r="T5507">
        <v>1</v>
      </c>
      <c r="U5507">
        <v>0</v>
      </c>
      <c r="V5507">
        <v>0</v>
      </c>
      <c r="W5507">
        <v>0</v>
      </c>
      <c r="X5507">
        <v>18.680949520595725</v>
      </c>
      <c r="Y5507">
        <v>0</v>
      </c>
      <c r="Z5507">
        <v>27.654312401495222</v>
      </c>
      <c r="AA5507">
        <v>0</v>
      </c>
      <c r="AB5507">
        <v>9.6334192506723593</v>
      </c>
      <c r="AC5507">
        <v>0</v>
      </c>
      <c r="AD5507">
        <v>0</v>
      </c>
      <c r="AE5507">
        <v>55.968681172763311</v>
      </c>
    </row>
    <row r="5508" spans="1:31" x14ac:dyDescent="0.25">
      <c r="A5508">
        <v>2095487</v>
      </c>
      <c r="B5508">
        <v>1</v>
      </c>
      <c r="C5508" t="s">
        <v>80</v>
      </c>
      <c r="D5508" t="s">
        <v>93</v>
      </c>
      <c r="E5508" t="s">
        <v>158</v>
      </c>
      <c r="F5508" t="s">
        <v>15876</v>
      </c>
      <c r="G5508" t="s">
        <v>160</v>
      </c>
      <c r="H5508" t="s">
        <v>143</v>
      </c>
      <c r="I5508" t="s">
        <v>135</v>
      </c>
      <c r="J5508" t="s">
        <v>136</v>
      </c>
      <c r="K5508" t="s">
        <v>137</v>
      </c>
      <c r="L5508" t="s">
        <v>15877</v>
      </c>
      <c r="M5508" t="s">
        <v>15878</v>
      </c>
      <c r="N5508">
        <v>2.0902777769999998</v>
      </c>
      <c r="O5508">
        <v>0</v>
      </c>
      <c r="P5508">
        <v>14</v>
      </c>
      <c r="Q5508">
        <v>0</v>
      </c>
      <c r="R5508">
        <v>0</v>
      </c>
      <c r="S5508">
        <v>0</v>
      </c>
      <c r="T5508">
        <v>1</v>
      </c>
      <c r="U5508">
        <v>0</v>
      </c>
      <c r="V5508">
        <v>0</v>
      </c>
      <c r="W5508">
        <v>0</v>
      </c>
      <c r="X5508">
        <v>9.6998675013492264</v>
      </c>
      <c r="Y5508">
        <v>0</v>
      </c>
      <c r="Z5508">
        <v>0</v>
      </c>
      <c r="AA5508">
        <v>0</v>
      </c>
      <c r="AB5508">
        <v>0.37327000916483366</v>
      </c>
      <c r="AC5508">
        <v>0</v>
      </c>
      <c r="AD5508">
        <v>0</v>
      </c>
      <c r="AE5508">
        <v>10.07313751051406</v>
      </c>
    </row>
    <row r="5509" spans="1:31" x14ac:dyDescent="0.25">
      <c r="A5509">
        <v>2084418</v>
      </c>
      <c r="B5509">
        <v>1</v>
      </c>
      <c r="C5509" t="s">
        <v>80</v>
      </c>
      <c r="D5509" t="s">
        <v>106</v>
      </c>
      <c r="E5509" t="s">
        <v>158</v>
      </c>
      <c r="F5509" t="s">
        <v>15879</v>
      </c>
      <c r="G5509" t="s">
        <v>160</v>
      </c>
      <c r="H5509" t="s">
        <v>143</v>
      </c>
      <c r="I5509" t="s">
        <v>135</v>
      </c>
      <c r="J5509" t="s">
        <v>136</v>
      </c>
      <c r="K5509" t="s">
        <v>137</v>
      </c>
      <c r="L5509" t="s">
        <v>15880</v>
      </c>
      <c r="M5509" t="s">
        <v>15881</v>
      </c>
      <c r="N5509">
        <v>3.8902777770000001</v>
      </c>
      <c r="O5509">
        <v>0</v>
      </c>
      <c r="P5509">
        <v>2</v>
      </c>
      <c r="Q5509">
        <v>0</v>
      </c>
      <c r="R5509">
        <v>0</v>
      </c>
      <c r="S5509">
        <v>0</v>
      </c>
      <c r="T5509">
        <v>2</v>
      </c>
      <c r="U5509">
        <v>0</v>
      </c>
      <c r="V5509">
        <v>0</v>
      </c>
      <c r="W5509">
        <v>0</v>
      </c>
      <c r="X5509">
        <v>3.1674399323077642</v>
      </c>
      <c r="Y5509">
        <v>0</v>
      </c>
      <c r="Z5509">
        <v>0</v>
      </c>
      <c r="AA5509">
        <v>0</v>
      </c>
      <c r="AB5509">
        <v>0.93393159491164435</v>
      </c>
      <c r="AC5509">
        <v>0</v>
      </c>
      <c r="AD5509">
        <v>0</v>
      </c>
      <c r="AE5509">
        <v>4.1013715272194089</v>
      </c>
    </row>
    <row r="5510" spans="1:31" x14ac:dyDescent="0.25">
      <c r="A5510">
        <v>2084487</v>
      </c>
      <c r="B5510">
        <v>1</v>
      </c>
      <c r="C5510" t="s">
        <v>80</v>
      </c>
      <c r="D5510" t="s">
        <v>101</v>
      </c>
      <c r="E5510" t="s">
        <v>169</v>
      </c>
      <c r="F5510" t="s">
        <v>818</v>
      </c>
      <c r="G5510" t="s">
        <v>133</v>
      </c>
      <c r="H5510" t="s">
        <v>134</v>
      </c>
      <c r="I5510" t="s">
        <v>135</v>
      </c>
      <c r="J5510" t="s">
        <v>136</v>
      </c>
      <c r="K5510" t="s">
        <v>137</v>
      </c>
      <c r="L5510" t="s">
        <v>15882</v>
      </c>
      <c r="M5510" t="s">
        <v>15883</v>
      </c>
      <c r="N5510">
        <v>1.5380555549999999</v>
      </c>
      <c r="O5510">
        <v>0</v>
      </c>
      <c r="P5510">
        <v>1260</v>
      </c>
      <c r="Q5510">
        <v>0</v>
      </c>
      <c r="R5510">
        <v>0</v>
      </c>
      <c r="S5510">
        <v>1</v>
      </c>
      <c r="T5510">
        <v>20</v>
      </c>
      <c r="U5510">
        <v>0</v>
      </c>
      <c r="V5510">
        <v>0</v>
      </c>
      <c r="W5510">
        <v>0</v>
      </c>
      <c r="X5510">
        <v>334.09491817811448</v>
      </c>
      <c r="Y5510">
        <v>0</v>
      </c>
      <c r="Z5510">
        <v>0</v>
      </c>
      <c r="AA5510">
        <v>7.0526662554800001</v>
      </c>
      <c r="AB5510">
        <v>22.424860858382662</v>
      </c>
      <c r="AC5510">
        <v>0</v>
      </c>
      <c r="AD5510">
        <v>0</v>
      </c>
      <c r="AE5510">
        <v>363.57244529197715</v>
      </c>
    </row>
    <row r="5511" spans="1:31" x14ac:dyDescent="0.25">
      <c r="A5511">
        <v>2084464</v>
      </c>
      <c r="B5511">
        <v>1</v>
      </c>
      <c r="C5511" t="s">
        <v>81</v>
      </c>
      <c r="D5511" t="s">
        <v>123</v>
      </c>
      <c r="E5511" t="s">
        <v>158</v>
      </c>
      <c r="F5511" t="s">
        <v>15884</v>
      </c>
      <c r="G5511" t="s">
        <v>160</v>
      </c>
      <c r="H5511" t="s">
        <v>143</v>
      </c>
      <c r="I5511" t="s">
        <v>135</v>
      </c>
      <c r="J5511" t="s">
        <v>136</v>
      </c>
      <c r="K5511" t="s">
        <v>137</v>
      </c>
      <c r="L5511" t="s">
        <v>15885</v>
      </c>
      <c r="M5511" t="s">
        <v>15886</v>
      </c>
      <c r="N5511">
        <v>5.4641666659999997</v>
      </c>
      <c r="O5511">
        <v>0</v>
      </c>
      <c r="P5511">
        <v>30</v>
      </c>
      <c r="Q5511">
        <v>0</v>
      </c>
      <c r="R5511">
        <v>0</v>
      </c>
      <c r="S5511">
        <v>0</v>
      </c>
      <c r="T5511">
        <v>0</v>
      </c>
      <c r="U5511">
        <v>0</v>
      </c>
      <c r="V5511">
        <v>0</v>
      </c>
      <c r="W5511">
        <v>0</v>
      </c>
      <c r="X5511">
        <v>17.373883347366107</v>
      </c>
      <c r="Y5511">
        <v>0</v>
      </c>
      <c r="Z5511">
        <v>0</v>
      </c>
      <c r="AA5511">
        <v>0</v>
      </c>
      <c r="AB5511">
        <v>0</v>
      </c>
      <c r="AC5511">
        <v>0</v>
      </c>
      <c r="AD5511">
        <v>0</v>
      </c>
      <c r="AE5511">
        <v>17.373883347366107</v>
      </c>
    </row>
    <row r="5512" spans="1:31" x14ac:dyDescent="0.25">
      <c r="A5512">
        <v>2094852</v>
      </c>
      <c r="B5512">
        <v>1</v>
      </c>
      <c r="C5512" t="s">
        <v>80</v>
      </c>
      <c r="D5512" t="s">
        <v>104</v>
      </c>
      <c r="E5512" t="s">
        <v>177</v>
      </c>
      <c r="F5512" t="s">
        <v>15887</v>
      </c>
      <c r="G5512" t="s">
        <v>183</v>
      </c>
      <c r="H5512" t="s">
        <v>143</v>
      </c>
      <c r="I5512" t="s">
        <v>135</v>
      </c>
      <c r="J5512" t="s">
        <v>136</v>
      </c>
      <c r="K5512" t="s">
        <v>137</v>
      </c>
      <c r="L5512" t="s">
        <v>15888</v>
      </c>
      <c r="M5512" t="s">
        <v>15889</v>
      </c>
      <c r="N5512">
        <v>2.3091666659999999</v>
      </c>
      <c r="O5512">
        <v>0</v>
      </c>
      <c r="P5512">
        <v>1</v>
      </c>
      <c r="Q5512">
        <v>0</v>
      </c>
      <c r="R5512">
        <v>0</v>
      </c>
      <c r="S5512">
        <v>0</v>
      </c>
      <c r="T5512">
        <v>0</v>
      </c>
      <c r="U5512">
        <v>0</v>
      </c>
      <c r="V5512">
        <v>0</v>
      </c>
      <c r="W5512">
        <v>0</v>
      </c>
      <c r="X5512">
        <v>0.74789808875556663</v>
      </c>
      <c r="Y5512">
        <v>0</v>
      </c>
      <c r="Z5512">
        <v>0</v>
      </c>
      <c r="AA5512">
        <v>0</v>
      </c>
      <c r="AB5512">
        <v>0</v>
      </c>
      <c r="AC5512">
        <v>0</v>
      </c>
      <c r="AD5512">
        <v>0</v>
      </c>
      <c r="AE5512">
        <v>0.74789808875556663</v>
      </c>
    </row>
    <row r="5513" spans="1:31" x14ac:dyDescent="0.25">
      <c r="A5513">
        <v>2095393</v>
      </c>
      <c r="B5513">
        <v>1</v>
      </c>
      <c r="C5513" t="s">
        <v>80</v>
      </c>
      <c r="D5513" t="s">
        <v>85</v>
      </c>
      <c r="E5513" t="s">
        <v>177</v>
      </c>
      <c r="F5513" t="s">
        <v>15890</v>
      </c>
      <c r="G5513" t="s">
        <v>366</v>
      </c>
      <c r="H5513" t="s">
        <v>143</v>
      </c>
      <c r="I5513" t="s">
        <v>135</v>
      </c>
      <c r="J5513" t="s">
        <v>136</v>
      </c>
      <c r="K5513" t="s">
        <v>137</v>
      </c>
      <c r="L5513" t="s">
        <v>15891</v>
      </c>
      <c r="M5513" t="s">
        <v>15892</v>
      </c>
      <c r="N5513">
        <v>8.091111111</v>
      </c>
      <c r="O5513">
        <v>0</v>
      </c>
      <c r="P5513">
        <v>10</v>
      </c>
      <c r="Q5513">
        <v>0</v>
      </c>
      <c r="R5513">
        <v>0</v>
      </c>
      <c r="S5513">
        <v>0</v>
      </c>
      <c r="T5513">
        <v>1</v>
      </c>
      <c r="U5513">
        <v>0</v>
      </c>
      <c r="V5513">
        <v>0</v>
      </c>
      <c r="W5513">
        <v>0</v>
      </c>
      <c r="X5513">
        <v>11.190272343992879</v>
      </c>
      <c r="Y5513">
        <v>0</v>
      </c>
      <c r="Z5513">
        <v>0</v>
      </c>
      <c r="AA5513">
        <v>0</v>
      </c>
      <c r="AB5513">
        <v>2.2372522550359379</v>
      </c>
      <c r="AC5513">
        <v>0</v>
      </c>
      <c r="AD5513">
        <v>0</v>
      </c>
      <c r="AE5513">
        <v>13.427524599028818</v>
      </c>
    </row>
    <row r="5514" spans="1:31" x14ac:dyDescent="0.25">
      <c r="A5514">
        <v>2084656</v>
      </c>
      <c r="B5514">
        <v>1</v>
      </c>
      <c r="C5514" t="s">
        <v>80</v>
      </c>
      <c r="D5514" t="s">
        <v>90</v>
      </c>
      <c r="E5514" t="s">
        <v>158</v>
      </c>
      <c r="F5514" t="s">
        <v>5270</v>
      </c>
      <c r="G5514" t="s">
        <v>154</v>
      </c>
      <c r="H5514" t="s">
        <v>143</v>
      </c>
      <c r="I5514" t="s">
        <v>135</v>
      </c>
      <c r="J5514" t="s">
        <v>136</v>
      </c>
      <c r="K5514" t="s">
        <v>155</v>
      </c>
      <c r="L5514" t="s">
        <v>15893</v>
      </c>
      <c r="M5514" t="s">
        <v>15894</v>
      </c>
      <c r="N5514">
        <v>6.5302777770000002</v>
      </c>
      <c r="O5514">
        <v>0</v>
      </c>
      <c r="P5514">
        <v>83</v>
      </c>
      <c r="Q5514">
        <v>0</v>
      </c>
      <c r="R5514">
        <v>0</v>
      </c>
      <c r="S5514">
        <v>0</v>
      </c>
      <c r="T5514">
        <v>26</v>
      </c>
      <c r="U5514">
        <v>0</v>
      </c>
      <c r="V5514">
        <v>0</v>
      </c>
      <c r="W5514">
        <v>0</v>
      </c>
      <c r="X5514">
        <v>149.07846813263768</v>
      </c>
      <c r="Y5514">
        <v>0</v>
      </c>
      <c r="Z5514">
        <v>0</v>
      </c>
      <c r="AA5514">
        <v>0</v>
      </c>
      <c r="AB5514">
        <v>262.36657912943735</v>
      </c>
      <c r="AC5514">
        <v>0</v>
      </c>
      <c r="AD5514">
        <v>0</v>
      </c>
      <c r="AE5514">
        <v>411.44504726207504</v>
      </c>
    </row>
    <row r="5515" spans="1:31" x14ac:dyDescent="0.25">
      <c r="A5515">
        <v>2095470</v>
      </c>
      <c r="B5515">
        <v>1</v>
      </c>
      <c r="C5515" t="s">
        <v>80</v>
      </c>
      <c r="D5515" t="s">
        <v>104</v>
      </c>
      <c r="E5515" t="s">
        <v>177</v>
      </c>
      <c r="F5515" t="s">
        <v>15895</v>
      </c>
      <c r="G5515" t="s">
        <v>183</v>
      </c>
      <c r="H5515" t="s">
        <v>143</v>
      </c>
      <c r="I5515" t="s">
        <v>135</v>
      </c>
      <c r="J5515" t="s">
        <v>136</v>
      </c>
      <c r="K5515" t="s">
        <v>137</v>
      </c>
      <c r="L5515" t="s">
        <v>15896</v>
      </c>
      <c r="M5515" t="s">
        <v>15897</v>
      </c>
      <c r="N5515">
        <v>2.6558333329999999</v>
      </c>
      <c r="O5515">
        <v>0</v>
      </c>
      <c r="P5515">
        <v>1</v>
      </c>
      <c r="Q5515">
        <v>0</v>
      </c>
      <c r="R5515">
        <v>0</v>
      </c>
      <c r="S5515">
        <v>0</v>
      </c>
      <c r="T5515">
        <v>0</v>
      </c>
      <c r="U5515">
        <v>0</v>
      </c>
      <c r="V5515">
        <v>0</v>
      </c>
      <c r="W5515">
        <v>0</v>
      </c>
      <c r="X5515">
        <v>0.70080371812719</v>
      </c>
      <c r="Y5515">
        <v>0</v>
      </c>
      <c r="Z5515">
        <v>0</v>
      </c>
      <c r="AA5515">
        <v>0</v>
      </c>
      <c r="AB5515">
        <v>0</v>
      </c>
      <c r="AC5515">
        <v>0</v>
      </c>
      <c r="AD5515">
        <v>0</v>
      </c>
      <c r="AE5515">
        <v>0.70080371812719</v>
      </c>
    </row>
    <row r="5516" spans="1:31" x14ac:dyDescent="0.25">
      <c r="A5516">
        <v>2094806</v>
      </c>
      <c r="B5516">
        <v>1</v>
      </c>
      <c r="C5516" t="s">
        <v>80</v>
      </c>
      <c r="D5516" t="s">
        <v>108</v>
      </c>
      <c r="E5516" t="s">
        <v>169</v>
      </c>
      <c r="F5516" t="s">
        <v>15806</v>
      </c>
      <c r="G5516" t="s">
        <v>171</v>
      </c>
      <c r="H5516" t="s">
        <v>134</v>
      </c>
      <c r="I5516" t="s">
        <v>135</v>
      </c>
      <c r="J5516" t="s">
        <v>136</v>
      </c>
      <c r="K5516" t="s">
        <v>137</v>
      </c>
      <c r="L5516" t="s">
        <v>15898</v>
      </c>
      <c r="M5516" t="s">
        <v>15899</v>
      </c>
      <c r="N5516">
        <v>1.9611111109999999</v>
      </c>
      <c r="O5516">
        <v>0</v>
      </c>
      <c r="P5516">
        <v>17</v>
      </c>
      <c r="Q5516">
        <v>0</v>
      </c>
      <c r="R5516">
        <v>0</v>
      </c>
      <c r="S5516">
        <v>0</v>
      </c>
      <c r="T5516">
        <v>0</v>
      </c>
      <c r="U5516">
        <v>0</v>
      </c>
      <c r="V5516">
        <v>0</v>
      </c>
      <c r="W5516">
        <v>0</v>
      </c>
      <c r="X5516">
        <v>3.2289146183039197</v>
      </c>
      <c r="Y5516">
        <v>0</v>
      </c>
      <c r="Z5516">
        <v>0</v>
      </c>
      <c r="AA5516">
        <v>0</v>
      </c>
      <c r="AB5516">
        <v>0</v>
      </c>
      <c r="AC5516">
        <v>0</v>
      </c>
      <c r="AD5516">
        <v>0</v>
      </c>
      <c r="AE5516">
        <v>3.2289146183039197</v>
      </c>
    </row>
    <row r="5517" spans="1:31" x14ac:dyDescent="0.25">
      <c r="A5517">
        <v>2084673</v>
      </c>
      <c r="B5517">
        <v>1</v>
      </c>
      <c r="C5517" t="s">
        <v>81</v>
      </c>
      <c r="D5517" t="s">
        <v>113</v>
      </c>
      <c r="E5517" t="s">
        <v>177</v>
      </c>
      <c r="F5517" t="s">
        <v>15900</v>
      </c>
      <c r="G5517" t="s">
        <v>183</v>
      </c>
      <c r="H5517" t="s">
        <v>143</v>
      </c>
      <c r="I5517" t="s">
        <v>135</v>
      </c>
      <c r="J5517" t="s">
        <v>136</v>
      </c>
      <c r="K5517" t="s">
        <v>137</v>
      </c>
      <c r="L5517" t="s">
        <v>15901</v>
      </c>
      <c r="M5517" t="s">
        <v>15902</v>
      </c>
      <c r="N5517">
        <v>2.951944444</v>
      </c>
      <c r="O5517">
        <v>0</v>
      </c>
      <c r="P5517">
        <v>1</v>
      </c>
      <c r="Q5517">
        <v>0</v>
      </c>
      <c r="R5517">
        <v>0</v>
      </c>
      <c r="S5517">
        <v>0</v>
      </c>
      <c r="T5517">
        <v>0</v>
      </c>
      <c r="U5517">
        <v>0</v>
      </c>
      <c r="V5517">
        <v>0</v>
      </c>
      <c r="W5517">
        <v>0</v>
      </c>
      <c r="X5517">
        <v>0.20200130242140169</v>
      </c>
      <c r="Y5517">
        <v>0</v>
      </c>
      <c r="Z5517">
        <v>0</v>
      </c>
      <c r="AA5517">
        <v>0</v>
      </c>
      <c r="AB5517">
        <v>0</v>
      </c>
      <c r="AC5517">
        <v>0</v>
      </c>
      <c r="AD5517">
        <v>0</v>
      </c>
      <c r="AE5517">
        <v>0.20200130242140169</v>
      </c>
    </row>
    <row r="5518" spans="1:31" x14ac:dyDescent="0.25">
      <c r="A5518">
        <v>2084779</v>
      </c>
      <c r="B5518">
        <v>1</v>
      </c>
      <c r="C5518" t="s">
        <v>80</v>
      </c>
      <c r="D5518" t="s">
        <v>110</v>
      </c>
      <c r="E5518" t="s">
        <v>158</v>
      </c>
      <c r="F5518" t="s">
        <v>15903</v>
      </c>
      <c r="G5518" t="s">
        <v>385</v>
      </c>
      <c r="H5518" t="s">
        <v>143</v>
      </c>
      <c r="I5518" t="s">
        <v>135</v>
      </c>
      <c r="J5518" t="s">
        <v>136</v>
      </c>
      <c r="K5518" t="s">
        <v>137</v>
      </c>
      <c r="L5518" t="s">
        <v>15904</v>
      </c>
      <c r="M5518" t="s">
        <v>15905</v>
      </c>
      <c r="N5518">
        <v>4.7808333330000004</v>
      </c>
      <c r="O5518">
        <v>0</v>
      </c>
      <c r="P5518">
        <v>205</v>
      </c>
      <c r="Q5518">
        <v>0</v>
      </c>
      <c r="R5518">
        <v>0</v>
      </c>
      <c r="S5518">
        <v>0</v>
      </c>
      <c r="T5518">
        <v>13</v>
      </c>
      <c r="U5518">
        <v>0</v>
      </c>
      <c r="V5518">
        <v>0</v>
      </c>
      <c r="W5518">
        <v>0</v>
      </c>
      <c r="X5518">
        <v>260.1047394333695</v>
      </c>
      <c r="Y5518">
        <v>0</v>
      </c>
      <c r="Z5518">
        <v>0</v>
      </c>
      <c r="AA5518">
        <v>0</v>
      </c>
      <c r="AB5518">
        <v>47.563192416068759</v>
      </c>
      <c r="AC5518">
        <v>0</v>
      </c>
      <c r="AD5518">
        <v>0</v>
      </c>
      <c r="AE5518">
        <v>307.66793184943828</v>
      </c>
    </row>
    <row r="5519" spans="1:31" x14ac:dyDescent="0.25">
      <c r="A5519">
        <v>2084447</v>
      </c>
      <c r="B5519">
        <v>1</v>
      </c>
      <c r="C5519" t="s">
        <v>80</v>
      </c>
      <c r="D5519" t="s">
        <v>89</v>
      </c>
      <c r="E5519" t="s">
        <v>177</v>
      </c>
      <c r="F5519" t="s">
        <v>15906</v>
      </c>
      <c r="G5519" t="s">
        <v>196</v>
      </c>
      <c r="H5519" t="s">
        <v>143</v>
      </c>
      <c r="I5519" t="s">
        <v>135</v>
      </c>
      <c r="J5519" t="s">
        <v>136</v>
      </c>
      <c r="K5519" t="s">
        <v>137</v>
      </c>
      <c r="L5519" t="s">
        <v>15907</v>
      </c>
      <c r="M5519" t="s">
        <v>15908</v>
      </c>
      <c r="N5519">
        <v>1.4713888879999999</v>
      </c>
      <c r="O5519">
        <v>0</v>
      </c>
      <c r="P5519">
        <v>1</v>
      </c>
      <c r="Q5519">
        <v>0</v>
      </c>
      <c r="R5519">
        <v>0</v>
      </c>
      <c r="S5519">
        <v>0</v>
      </c>
      <c r="T5519">
        <v>0</v>
      </c>
      <c r="U5519">
        <v>0</v>
      </c>
      <c r="V5519">
        <v>0</v>
      </c>
      <c r="W5519">
        <v>0</v>
      </c>
      <c r="X5519">
        <v>6.151546585103751E-2</v>
      </c>
      <c r="Y5519">
        <v>0</v>
      </c>
      <c r="Z5519">
        <v>0</v>
      </c>
      <c r="AA5519">
        <v>0</v>
      </c>
      <c r="AB5519">
        <v>0</v>
      </c>
      <c r="AC5519">
        <v>0</v>
      </c>
      <c r="AD5519">
        <v>0</v>
      </c>
      <c r="AE5519">
        <v>6.151546585103751E-2</v>
      </c>
    </row>
    <row r="5520" spans="1:31" x14ac:dyDescent="0.25">
      <c r="A5520">
        <v>2084696</v>
      </c>
      <c r="B5520">
        <v>1</v>
      </c>
      <c r="C5520" t="s">
        <v>80</v>
      </c>
      <c r="D5520" t="s">
        <v>84</v>
      </c>
      <c r="E5520" t="s">
        <v>177</v>
      </c>
      <c r="F5520" t="s">
        <v>15909</v>
      </c>
      <c r="G5520" t="s">
        <v>179</v>
      </c>
      <c r="H5520" t="s">
        <v>143</v>
      </c>
      <c r="I5520" t="s">
        <v>135</v>
      </c>
      <c r="J5520" t="s">
        <v>136</v>
      </c>
      <c r="K5520" t="s">
        <v>137</v>
      </c>
      <c r="L5520" t="s">
        <v>15910</v>
      </c>
      <c r="M5520" t="s">
        <v>15911</v>
      </c>
      <c r="N5520">
        <v>8.932222222</v>
      </c>
      <c r="O5520">
        <v>0</v>
      </c>
      <c r="P5520">
        <v>5</v>
      </c>
      <c r="Q5520">
        <v>0</v>
      </c>
      <c r="R5520">
        <v>0</v>
      </c>
      <c r="S5520">
        <v>0</v>
      </c>
      <c r="T5520">
        <v>0</v>
      </c>
      <c r="U5520">
        <v>0</v>
      </c>
      <c r="V5520">
        <v>0</v>
      </c>
      <c r="W5520">
        <v>0</v>
      </c>
      <c r="X5520">
        <v>10.805429103085974</v>
      </c>
      <c r="Y5520">
        <v>0</v>
      </c>
      <c r="Z5520">
        <v>0</v>
      </c>
      <c r="AA5520">
        <v>0</v>
      </c>
      <c r="AB5520">
        <v>0</v>
      </c>
      <c r="AC5520">
        <v>0</v>
      </c>
      <c r="AD5520">
        <v>0</v>
      </c>
      <c r="AE5520">
        <v>10.805429103085974</v>
      </c>
    </row>
    <row r="5521" spans="1:31" x14ac:dyDescent="0.25">
      <c r="A5521">
        <v>2084633</v>
      </c>
      <c r="B5521">
        <v>1</v>
      </c>
      <c r="C5521" t="s">
        <v>81</v>
      </c>
      <c r="D5521" t="s">
        <v>120</v>
      </c>
      <c r="E5521" t="s">
        <v>131</v>
      </c>
      <c r="F5521" t="s">
        <v>4620</v>
      </c>
      <c r="G5521" t="s">
        <v>133</v>
      </c>
      <c r="H5521" t="s">
        <v>134</v>
      </c>
      <c r="I5521" t="s">
        <v>135</v>
      </c>
      <c r="J5521" t="s">
        <v>136</v>
      </c>
      <c r="K5521" t="s">
        <v>137</v>
      </c>
      <c r="L5521" t="s">
        <v>15912</v>
      </c>
      <c r="M5521" t="s">
        <v>15913</v>
      </c>
      <c r="N5521">
        <v>3.0125000000000002</v>
      </c>
      <c r="O5521">
        <v>0</v>
      </c>
      <c r="P5521">
        <v>428</v>
      </c>
      <c r="Q5521">
        <v>0</v>
      </c>
      <c r="R5521">
        <v>13</v>
      </c>
      <c r="S5521">
        <v>1</v>
      </c>
      <c r="T5521">
        <v>18</v>
      </c>
      <c r="U5521">
        <v>0</v>
      </c>
      <c r="V5521">
        <v>0</v>
      </c>
      <c r="W5521">
        <v>0</v>
      </c>
      <c r="X5521">
        <v>240.19964988153703</v>
      </c>
      <c r="Y5521">
        <v>0</v>
      </c>
      <c r="Z5521">
        <v>8.3005884447257152</v>
      </c>
      <c r="AA5521">
        <v>41.537303120780734</v>
      </c>
      <c r="AB5521">
        <v>20.023967231316409</v>
      </c>
      <c r="AC5521">
        <v>0</v>
      </c>
      <c r="AD5521">
        <v>0</v>
      </c>
      <c r="AE5521">
        <v>310.06150867835993</v>
      </c>
    </row>
    <row r="5522" spans="1:31" x14ac:dyDescent="0.25">
      <c r="A5522">
        <v>2084341</v>
      </c>
      <c r="B5522">
        <v>1</v>
      </c>
      <c r="C5522" t="s">
        <v>80</v>
      </c>
      <c r="D5522" t="s">
        <v>108</v>
      </c>
      <c r="E5522" t="s">
        <v>158</v>
      </c>
      <c r="F5522" t="s">
        <v>11339</v>
      </c>
      <c r="G5522" t="s">
        <v>160</v>
      </c>
      <c r="H5522" t="s">
        <v>143</v>
      </c>
      <c r="I5522" t="s">
        <v>135</v>
      </c>
      <c r="J5522" t="s">
        <v>136</v>
      </c>
      <c r="K5522" t="s">
        <v>137</v>
      </c>
      <c r="L5522" t="s">
        <v>15914</v>
      </c>
      <c r="M5522" t="s">
        <v>15915</v>
      </c>
      <c r="N5522">
        <v>4.1261111110000002</v>
      </c>
      <c r="O5522">
        <v>0</v>
      </c>
      <c r="P5522">
        <v>5</v>
      </c>
      <c r="Q5522">
        <v>0</v>
      </c>
      <c r="R5522">
        <v>0</v>
      </c>
      <c r="S5522">
        <v>0</v>
      </c>
      <c r="T5522">
        <v>0</v>
      </c>
      <c r="U5522">
        <v>0</v>
      </c>
      <c r="V5522">
        <v>0</v>
      </c>
      <c r="W5522">
        <v>0</v>
      </c>
      <c r="X5522">
        <v>2.6692081678655097</v>
      </c>
      <c r="Y5522">
        <v>0</v>
      </c>
      <c r="Z5522">
        <v>0</v>
      </c>
      <c r="AA5522">
        <v>0</v>
      </c>
      <c r="AB5522">
        <v>0</v>
      </c>
      <c r="AC5522">
        <v>0</v>
      </c>
      <c r="AD5522">
        <v>0</v>
      </c>
      <c r="AE5522">
        <v>2.6692081678655097</v>
      </c>
    </row>
    <row r="5523" spans="1:31" x14ac:dyDescent="0.25">
      <c r="A5523">
        <v>2084441</v>
      </c>
      <c r="B5523">
        <v>1</v>
      </c>
      <c r="C5523" t="s">
        <v>81</v>
      </c>
      <c r="D5523" t="s">
        <v>119</v>
      </c>
      <c r="E5523" t="s">
        <v>158</v>
      </c>
      <c r="F5523" t="s">
        <v>15916</v>
      </c>
      <c r="G5523" t="s">
        <v>160</v>
      </c>
      <c r="H5523" t="s">
        <v>143</v>
      </c>
      <c r="I5523" t="s">
        <v>135</v>
      </c>
      <c r="J5523" t="s">
        <v>136</v>
      </c>
      <c r="K5523" t="s">
        <v>137</v>
      </c>
      <c r="L5523" t="s">
        <v>15917</v>
      </c>
      <c r="M5523" t="s">
        <v>15918</v>
      </c>
      <c r="N5523">
        <v>3.0322222220000001</v>
      </c>
      <c r="O5523">
        <v>0</v>
      </c>
      <c r="P5523">
        <v>1</v>
      </c>
      <c r="Q5523">
        <v>0</v>
      </c>
      <c r="R5523">
        <v>1</v>
      </c>
      <c r="S5523">
        <v>0</v>
      </c>
      <c r="T5523">
        <v>0</v>
      </c>
      <c r="U5523">
        <v>0</v>
      </c>
      <c r="V5523">
        <v>0</v>
      </c>
      <c r="W5523">
        <v>0</v>
      </c>
      <c r="X5523">
        <v>2.0951394246902778E-2</v>
      </c>
      <c r="Y5523">
        <v>0</v>
      </c>
      <c r="Z5523">
        <v>0</v>
      </c>
      <c r="AA5523">
        <v>0</v>
      </c>
      <c r="AB5523">
        <v>0</v>
      </c>
      <c r="AC5523">
        <v>0</v>
      </c>
      <c r="AD5523">
        <v>0</v>
      </c>
      <c r="AE5523">
        <v>2.0951394246902778E-2</v>
      </c>
    </row>
    <row r="5524" spans="1:31" x14ac:dyDescent="0.25">
      <c r="A5524">
        <v>2094869</v>
      </c>
      <c r="B5524">
        <v>1</v>
      </c>
      <c r="C5524" t="s">
        <v>81</v>
      </c>
      <c r="D5524" t="s">
        <v>117</v>
      </c>
      <c r="E5524" t="s">
        <v>177</v>
      </c>
      <c r="F5524" t="s">
        <v>15919</v>
      </c>
      <c r="G5524" t="s">
        <v>324</v>
      </c>
      <c r="H5524" t="s">
        <v>143</v>
      </c>
      <c r="I5524" t="s">
        <v>135</v>
      </c>
      <c r="J5524" t="s">
        <v>136</v>
      </c>
      <c r="K5524" t="s">
        <v>137</v>
      </c>
      <c r="L5524" t="s">
        <v>15920</v>
      </c>
      <c r="M5524" t="s">
        <v>15921</v>
      </c>
      <c r="N5524">
        <v>2.5405555550000001</v>
      </c>
      <c r="O5524">
        <v>0</v>
      </c>
      <c r="P5524">
        <v>2</v>
      </c>
      <c r="Q5524">
        <v>0</v>
      </c>
      <c r="R5524">
        <v>0</v>
      </c>
      <c r="S5524">
        <v>0</v>
      </c>
      <c r="T5524">
        <v>1</v>
      </c>
      <c r="U5524">
        <v>0</v>
      </c>
      <c r="V5524">
        <v>0</v>
      </c>
      <c r="W5524">
        <v>0</v>
      </c>
      <c r="X5524">
        <v>0.81019903238560009</v>
      </c>
      <c r="Y5524">
        <v>0</v>
      </c>
      <c r="Z5524">
        <v>0</v>
      </c>
      <c r="AA5524">
        <v>0</v>
      </c>
      <c r="AB5524">
        <v>0.33679386263806499</v>
      </c>
      <c r="AC5524">
        <v>0</v>
      </c>
      <c r="AD5524">
        <v>0</v>
      </c>
      <c r="AE5524">
        <v>1.146992895023665</v>
      </c>
    </row>
    <row r="5525" spans="1:31" x14ac:dyDescent="0.25">
      <c r="A5525">
        <v>2084295</v>
      </c>
      <c r="B5525">
        <v>1</v>
      </c>
      <c r="C5525" t="s">
        <v>81</v>
      </c>
      <c r="D5525" t="s">
        <v>112</v>
      </c>
      <c r="E5525" t="s">
        <v>295</v>
      </c>
      <c r="F5525" t="s">
        <v>14657</v>
      </c>
      <c r="G5525" t="s">
        <v>133</v>
      </c>
      <c r="H5525" t="s">
        <v>134</v>
      </c>
      <c r="I5525" t="s">
        <v>135</v>
      </c>
      <c r="J5525" t="s">
        <v>136</v>
      </c>
      <c r="K5525" t="s">
        <v>137</v>
      </c>
      <c r="L5525" t="s">
        <v>15922</v>
      </c>
      <c r="M5525" t="s">
        <v>15923</v>
      </c>
      <c r="N5525">
        <v>6.7378611000000005E-2</v>
      </c>
      <c r="O5525">
        <v>1</v>
      </c>
      <c r="P5525">
        <v>142</v>
      </c>
      <c r="Q5525">
        <v>191</v>
      </c>
      <c r="R5525">
        <v>71</v>
      </c>
      <c r="S5525">
        <v>8</v>
      </c>
      <c r="T5525">
        <v>11</v>
      </c>
      <c r="U5525">
        <v>3</v>
      </c>
      <c r="V5525">
        <v>0</v>
      </c>
      <c r="W5525">
        <v>0.80304331704029897</v>
      </c>
      <c r="X5525">
        <v>2.6447713364482106</v>
      </c>
      <c r="Y5525">
        <v>11.148626036900302</v>
      </c>
      <c r="Z5525">
        <v>4.7767064544812197</v>
      </c>
      <c r="AA5525">
        <v>15.435189068705832</v>
      </c>
      <c r="AB5525">
        <v>0.33889186437961555</v>
      </c>
      <c r="AC5525">
        <v>59.550260034707215</v>
      </c>
      <c r="AD5525">
        <v>0</v>
      </c>
      <c r="AE5525">
        <v>94.697488112662697</v>
      </c>
    </row>
    <row r="5526" spans="1:31" x14ac:dyDescent="0.25">
      <c r="A5526">
        <v>2084570</v>
      </c>
      <c r="B5526">
        <v>1</v>
      </c>
      <c r="C5526" t="s">
        <v>81</v>
      </c>
      <c r="D5526" t="s">
        <v>115</v>
      </c>
      <c r="E5526" t="s">
        <v>140</v>
      </c>
      <c r="F5526" t="s">
        <v>15924</v>
      </c>
      <c r="G5526" t="s">
        <v>142</v>
      </c>
      <c r="H5526" t="s">
        <v>143</v>
      </c>
      <c r="I5526" t="s">
        <v>135</v>
      </c>
      <c r="J5526" t="s">
        <v>136</v>
      </c>
      <c r="K5526" t="s">
        <v>137</v>
      </c>
      <c r="L5526" t="s">
        <v>15925</v>
      </c>
      <c r="M5526" t="s">
        <v>15926</v>
      </c>
      <c r="N5526">
        <v>6.3344444439999998</v>
      </c>
      <c r="O5526">
        <v>0</v>
      </c>
      <c r="P5526">
        <v>21</v>
      </c>
      <c r="Q5526">
        <v>0</v>
      </c>
      <c r="R5526">
        <v>2</v>
      </c>
      <c r="S5526">
        <v>0</v>
      </c>
      <c r="T5526">
        <v>0</v>
      </c>
      <c r="U5526">
        <v>0</v>
      </c>
      <c r="V5526">
        <v>0</v>
      </c>
      <c r="W5526">
        <v>0</v>
      </c>
      <c r="X5526">
        <v>19.951375660128463</v>
      </c>
      <c r="Y5526">
        <v>0</v>
      </c>
      <c r="Z5526">
        <v>2.1193347203540016</v>
      </c>
      <c r="AA5526">
        <v>0</v>
      </c>
      <c r="AB5526">
        <v>0</v>
      </c>
      <c r="AC5526">
        <v>0</v>
      </c>
      <c r="AD5526">
        <v>0</v>
      </c>
      <c r="AE5526">
        <v>22.070710380482463</v>
      </c>
    </row>
    <row r="5527" spans="1:31" x14ac:dyDescent="0.25">
      <c r="A5527">
        <v>2084427</v>
      </c>
      <c r="B5527">
        <v>1</v>
      </c>
      <c r="C5527" t="s">
        <v>81</v>
      </c>
      <c r="D5527" t="s">
        <v>115</v>
      </c>
      <c r="E5527" t="s">
        <v>158</v>
      </c>
      <c r="F5527" t="s">
        <v>15927</v>
      </c>
      <c r="G5527" t="s">
        <v>160</v>
      </c>
      <c r="H5527" t="s">
        <v>143</v>
      </c>
      <c r="I5527" t="s">
        <v>135</v>
      </c>
      <c r="J5527" t="s">
        <v>136</v>
      </c>
      <c r="K5527" t="s">
        <v>137</v>
      </c>
      <c r="L5527" t="s">
        <v>15928</v>
      </c>
      <c r="M5527" t="s">
        <v>15929</v>
      </c>
      <c r="N5527">
        <v>2.6144444440000001</v>
      </c>
      <c r="O5527">
        <v>0</v>
      </c>
      <c r="P5527">
        <v>6</v>
      </c>
      <c r="Q5527">
        <v>0</v>
      </c>
      <c r="R5527">
        <v>0</v>
      </c>
      <c r="S5527">
        <v>0</v>
      </c>
      <c r="T5527">
        <v>1</v>
      </c>
      <c r="U5527">
        <v>0</v>
      </c>
      <c r="V5527">
        <v>0</v>
      </c>
      <c r="W5527">
        <v>0</v>
      </c>
      <c r="X5527">
        <v>2.5908962679987</v>
      </c>
      <c r="Y5527">
        <v>0</v>
      </c>
      <c r="Z5527">
        <v>0</v>
      </c>
      <c r="AA5527">
        <v>0</v>
      </c>
      <c r="AB5527">
        <v>1.8096906492082623</v>
      </c>
      <c r="AC5527">
        <v>0</v>
      </c>
      <c r="AD5527">
        <v>0</v>
      </c>
      <c r="AE5527">
        <v>4.4005869172069625</v>
      </c>
    </row>
    <row r="5528" spans="1:31" x14ac:dyDescent="0.25">
      <c r="A5528">
        <v>2084593</v>
      </c>
      <c r="B5528">
        <v>1</v>
      </c>
      <c r="C5528" t="s">
        <v>80</v>
      </c>
      <c r="D5528" t="s">
        <v>104</v>
      </c>
      <c r="E5528" t="s">
        <v>169</v>
      </c>
      <c r="F5528" t="s">
        <v>15930</v>
      </c>
      <c r="G5528" t="s">
        <v>154</v>
      </c>
      <c r="H5528" t="s">
        <v>134</v>
      </c>
      <c r="I5528" t="s">
        <v>135</v>
      </c>
      <c r="J5528" t="s">
        <v>136</v>
      </c>
      <c r="K5528" t="s">
        <v>155</v>
      </c>
      <c r="L5528" t="s">
        <v>15931</v>
      </c>
      <c r="M5528" t="s">
        <v>15932</v>
      </c>
      <c r="N5528">
        <v>5.2629488880000004</v>
      </c>
      <c r="O5528">
        <v>0</v>
      </c>
      <c r="P5528">
        <v>0</v>
      </c>
      <c r="Q5528">
        <v>0</v>
      </c>
      <c r="R5528">
        <v>0</v>
      </c>
      <c r="S5528">
        <v>1</v>
      </c>
      <c r="T5528">
        <v>0</v>
      </c>
      <c r="U5528">
        <v>0</v>
      </c>
      <c r="V5528">
        <v>0</v>
      </c>
      <c r="W5528">
        <v>0</v>
      </c>
      <c r="X5528">
        <v>0</v>
      </c>
      <c r="Y5528">
        <v>0</v>
      </c>
      <c r="Z5528">
        <v>0</v>
      </c>
      <c r="AA5528">
        <v>5.2171806344460601</v>
      </c>
      <c r="AB5528">
        <v>0</v>
      </c>
      <c r="AC5528">
        <v>0</v>
      </c>
      <c r="AD5528">
        <v>0</v>
      </c>
      <c r="AE5528">
        <v>5.2171806344460601</v>
      </c>
    </row>
    <row r="5529" spans="1:31" x14ac:dyDescent="0.25">
      <c r="A5529">
        <v>2095290</v>
      </c>
      <c r="B5529">
        <v>1</v>
      </c>
      <c r="C5529" t="s">
        <v>81</v>
      </c>
      <c r="D5529" t="s">
        <v>112</v>
      </c>
      <c r="E5529" t="s">
        <v>177</v>
      </c>
      <c r="F5529" t="s">
        <v>15933</v>
      </c>
      <c r="G5529" t="s">
        <v>183</v>
      </c>
      <c r="H5529" t="s">
        <v>143</v>
      </c>
      <c r="I5529" t="s">
        <v>135</v>
      </c>
      <c r="J5529" t="s">
        <v>136</v>
      </c>
      <c r="K5529" t="s">
        <v>137</v>
      </c>
      <c r="L5529" t="s">
        <v>15934</v>
      </c>
      <c r="M5529" t="s">
        <v>15935</v>
      </c>
      <c r="N5529">
        <v>5.1744444439999997</v>
      </c>
      <c r="O5529">
        <v>0</v>
      </c>
      <c r="P5529">
        <v>1</v>
      </c>
      <c r="Q5529">
        <v>0</v>
      </c>
      <c r="R5529">
        <v>0</v>
      </c>
      <c r="S5529">
        <v>0</v>
      </c>
      <c r="T5529">
        <v>0</v>
      </c>
      <c r="U5529">
        <v>0</v>
      </c>
      <c r="V5529">
        <v>0</v>
      </c>
      <c r="W5529">
        <v>0</v>
      </c>
      <c r="X5529">
        <v>0.44432660557936177</v>
      </c>
      <c r="Y5529">
        <v>0</v>
      </c>
      <c r="Z5529">
        <v>0</v>
      </c>
      <c r="AA5529">
        <v>0</v>
      </c>
      <c r="AB5529">
        <v>0</v>
      </c>
      <c r="AC5529">
        <v>0</v>
      </c>
      <c r="AD5529">
        <v>0</v>
      </c>
      <c r="AE5529">
        <v>0.44432660557936177</v>
      </c>
    </row>
    <row r="5530" spans="1:31" x14ac:dyDescent="0.25">
      <c r="A5530">
        <v>2094935</v>
      </c>
      <c r="B5530">
        <v>1</v>
      </c>
      <c r="C5530" t="s">
        <v>80</v>
      </c>
      <c r="D5530" t="s">
        <v>85</v>
      </c>
      <c r="E5530" t="s">
        <v>505</v>
      </c>
      <c r="F5530" t="s">
        <v>15936</v>
      </c>
      <c r="G5530" t="s">
        <v>569</v>
      </c>
      <c r="H5530" t="s">
        <v>143</v>
      </c>
      <c r="I5530" t="s">
        <v>135</v>
      </c>
      <c r="J5530" t="s">
        <v>136</v>
      </c>
      <c r="K5530" t="s">
        <v>137</v>
      </c>
      <c r="L5530" t="s">
        <v>15937</v>
      </c>
      <c r="M5530" t="s">
        <v>15938</v>
      </c>
      <c r="N5530">
        <v>7.2083333329999997</v>
      </c>
      <c r="O5530">
        <v>0</v>
      </c>
      <c r="P5530">
        <v>8</v>
      </c>
      <c r="Q5530">
        <v>0</v>
      </c>
      <c r="R5530">
        <v>0</v>
      </c>
      <c r="S5530">
        <v>0</v>
      </c>
      <c r="T5530">
        <v>91</v>
      </c>
      <c r="U5530">
        <v>0</v>
      </c>
      <c r="V5530">
        <v>0</v>
      </c>
      <c r="W5530">
        <v>0</v>
      </c>
      <c r="X5530">
        <v>12.683848833086051</v>
      </c>
      <c r="Y5530">
        <v>0</v>
      </c>
      <c r="Z5530">
        <v>0</v>
      </c>
      <c r="AA5530">
        <v>0</v>
      </c>
      <c r="AB5530">
        <v>411.01247789307934</v>
      </c>
      <c r="AC5530">
        <v>0</v>
      </c>
      <c r="AD5530">
        <v>0</v>
      </c>
      <c r="AE5530">
        <v>423.69632672616541</v>
      </c>
    </row>
    <row r="5531" spans="1:31" x14ac:dyDescent="0.25">
      <c r="A5531">
        <v>2094912</v>
      </c>
      <c r="B5531">
        <v>1</v>
      </c>
      <c r="C5531" t="s">
        <v>80</v>
      </c>
      <c r="D5531" t="s">
        <v>99</v>
      </c>
      <c r="E5531" t="s">
        <v>177</v>
      </c>
      <c r="F5531" t="s">
        <v>15939</v>
      </c>
      <c r="G5531" t="s">
        <v>183</v>
      </c>
      <c r="H5531" t="s">
        <v>143</v>
      </c>
      <c r="I5531" t="s">
        <v>135</v>
      </c>
      <c r="J5531" t="s">
        <v>136</v>
      </c>
      <c r="K5531" t="s">
        <v>137</v>
      </c>
      <c r="L5531" t="s">
        <v>15940</v>
      </c>
      <c r="M5531" t="s">
        <v>15941</v>
      </c>
      <c r="N5531">
        <v>10.914166666</v>
      </c>
      <c r="O5531">
        <v>0</v>
      </c>
      <c r="P5531">
        <v>3</v>
      </c>
      <c r="Q5531">
        <v>0</v>
      </c>
      <c r="R5531">
        <v>0</v>
      </c>
      <c r="S5531">
        <v>0</v>
      </c>
      <c r="T5531">
        <v>0</v>
      </c>
      <c r="U5531">
        <v>0</v>
      </c>
      <c r="V5531">
        <v>0</v>
      </c>
      <c r="W5531">
        <v>0</v>
      </c>
      <c r="X5531">
        <v>8.7296853187484427</v>
      </c>
      <c r="Y5531">
        <v>0</v>
      </c>
      <c r="Z5531">
        <v>0</v>
      </c>
      <c r="AA5531">
        <v>0</v>
      </c>
      <c r="AB5531">
        <v>0</v>
      </c>
      <c r="AC5531">
        <v>0</v>
      </c>
      <c r="AD5531">
        <v>0</v>
      </c>
      <c r="AE5531">
        <v>8.7296853187484427</v>
      </c>
    </row>
    <row r="5532" spans="1:31" x14ac:dyDescent="0.25">
      <c r="A5532">
        <v>2095453</v>
      </c>
      <c r="B5532">
        <v>1</v>
      </c>
      <c r="C5532" t="s">
        <v>80</v>
      </c>
      <c r="D5532" t="s">
        <v>103</v>
      </c>
      <c r="E5532" t="s">
        <v>177</v>
      </c>
      <c r="F5532" t="s">
        <v>15942</v>
      </c>
      <c r="G5532" t="s">
        <v>196</v>
      </c>
      <c r="H5532" t="s">
        <v>143</v>
      </c>
      <c r="I5532" t="s">
        <v>135</v>
      </c>
      <c r="J5532" t="s">
        <v>136</v>
      </c>
      <c r="K5532" t="s">
        <v>137</v>
      </c>
      <c r="L5532" t="s">
        <v>15943</v>
      </c>
      <c r="M5532" t="s">
        <v>15944</v>
      </c>
      <c r="N5532">
        <v>1.5041666659999999</v>
      </c>
      <c r="O5532">
        <v>0</v>
      </c>
      <c r="P5532">
        <v>51</v>
      </c>
      <c r="Q5532">
        <v>0</v>
      </c>
      <c r="R5532">
        <v>0</v>
      </c>
      <c r="S5532">
        <v>0</v>
      </c>
      <c r="T5532">
        <v>0</v>
      </c>
      <c r="U5532">
        <v>0</v>
      </c>
      <c r="V5532">
        <v>0</v>
      </c>
      <c r="W5532">
        <v>0</v>
      </c>
      <c r="X5532">
        <v>16.277965977151293</v>
      </c>
      <c r="Y5532">
        <v>0</v>
      </c>
      <c r="Z5532">
        <v>0</v>
      </c>
      <c r="AA5532">
        <v>0</v>
      </c>
      <c r="AB5532">
        <v>0</v>
      </c>
      <c r="AC5532">
        <v>0</v>
      </c>
      <c r="AD5532">
        <v>0</v>
      </c>
      <c r="AE5532">
        <v>16.277965977151293</v>
      </c>
    </row>
    <row r="5533" spans="1:31" x14ac:dyDescent="0.25">
      <c r="A5533">
        <v>2095121</v>
      </c>
      <c r="B5533">
        <v>1</v>
      </c>
      <c r="C5533" t="s">
        <v>80</v>
      </c>
      <c r="D5533" t="s">
        <v>87</v>
      </c>
      <c r="E5533" t="s">
        <v>177</v>
      </c>
      <c r="F5533" t="s">
        <v>15945</v>
      </c>
      <c r="G5533" t="s">
        <v>183</v>
      </c>
      <c r="H5533" t="s">
        <v>143</v>
      </c>
      <c r="I5533" t="s">
        <v>135</v>
      </c>
      <c r="J5533" t="s">
        <v>136</v>
      </c>
      <c r="K5533" t="s">
        <v>137</v>
      </c>
      <c r="L5533" t="s">
        <v>15946</v>
      </c>
      <c r="M5533" t="s">
        <v>15947</v>
      </c>
      <c r="N5533">
        <v>2.7402777770000002</v>
      </c>
      <c r="O5533">
        <v>0</v>
      </c>
      <c r="P5533">
        <v>1</v>
      </c>
      <c r="Q5533">
        <v>0</v>
      </c>
      <c r="R5533">
        <v>0</v>
      </c>
      <c r="S5533">
        <v>0</v>
      </c>
      <c r="T5533">
        <v>0</v>
      </c>
      <c r="U5533">
        <v>0</v>
      </c>
      <c r="V5533">
        <v>0</v>
      </c>
      <c r="W5533">
        <v>0</v>
      </c>
      <c r="X5533">
        <v>0.54093127934541663</v>
      </c>
      <c r="Y5533">
        <v>0</v>
      </c>
      <c r="Z5533">
        <v>0</v>
      </c>
      <c r="AA5533">
        <v>0</v>
      </c>
      <c r="AB5533">
        <v>0</v>
      </c>
      <c r="AC5533">
        <v>0</v>
      </c>
      <c r="AD5533">
        <v>0</v>
      </c>
      <c r="AE5533">
        <v>0.54093127934541663</v>
      </c>
    </row>
    <row r="5534" spans="1:31" x14ac:dyDescent="0.25">
      <c r="A5534">
        <v>2084401</v>
      </c>
      <c r="B5534">
        <v>1</v>
      </c>
      <c r="C5534" t="s">
        <v>81</v>
      </c>
      <c r="D5534" t="s">
        <v>114</v>
      </c>
      <c r="E5534" t="s">
        <v>131</v>
      </c>
      <c r="F5534" t="s">
        <v>15774</v>
      </c>
      <c r="G5534" t="s">
        <v>133</v>
      </c>
      <c r="H5534" t="s">
        <v>134</v>
      </c>
      <c r="I5534" t="s">
        <v>135</v>
      </c>
      <c r="J5534" t="s">
        <v>136</v>
      </c>
      <c r="K5534" t="s">
        <v>137</v>
      </c>
      <c r="L5534" t="s">
        <v>15948</v>
      </c>
      <c r="M5534" t="s">
        <v>15949</v>
      </c>
      <c r="N5534">
        <v>0.89138888800000005</v>
      </c>
      <c r="O5534">
        <v>0</v>
      </c>
      <c r="P5534">
        <v>831</v>
      </c>
      <c r="Q5534">
        <v>0</v>
      </c>
      <c r="R5534">
        <v>65</v>
      </c>
      <c r="S5534">
        <v>2</v>
      </c>
      <c r="T5534">
        <v>83</v>
      </c>
      <c r="U5534">
        <v>0</v>
      </c>
      <c r="V5534">
        <v>0</v>
      </c>
      <c r="W5534">
        <v>0</v>
      </c>
      <c r="X5534">
        <v>60.3080055356413</v>
      </c>
      <c r="Y5534">
        <v>0</v>
      </c>
      <c r="Z5534">
        <v>1.5409950113665536</v>
      </c>
      <c r="AA5534">
        <v>4.1985984219583763</v>
      </c>
      <c r="AB5534">
        <v>10.399303446721396</v>
      </c>
      <c r="AC5534">
        <v>0</v>
      </c>
      <c r="AD5534">
        <v>0</v>
      </c>
      <c r="AE5534">
        <v>76.446902415687617</v>
      </c>
    </row>
    <row r="5535" spans="1:31" x14ac:dyDescent="0.25">
      <c r="A5535">
        <v>2084384</v>
      </c>
      <c r="B5535">
        <v>1</v>
      </c>
      <c r="C5535" t="s">
        <v>80</v>
      </c>
      <c r="D5535" t="s">
        <v>84</v>
      </c>
      <c r="E5535" t="s">
        <v>158</v>
      </c>
      <c r="F5535" t="s">
        <v>14051</v>
      </c>
      <c r="G5535" t="s">
        <v>160</v>
      </c>
      <c r="H5535" t="s">
        <v>143</v>
      </c>
      <c r="I5535" t="s">
        <v>135</v>
      </c>
      <c r="J5535" t="s">
        <v>136</v>
      </c>
      <c r="K5535" t="s">
        <v>137</v>
      </c>
      <c r="L5535" t="s">
        <v>15950</v>
      </c>
      <c r="M5535" t="s">
        <v>15951</v>
      </c>
      <c r="N5535">
        <v>6.466388888</v>
      </c>
      <c r="O5535">
        <v>0</v>
      </c>
      <c r="P5535">
        <v>174</v>
      </c>
      <c r="Q5535">
        <v>0</v>
      </c>
      <c r="R5535">
        <v>0</v>
      </c>
      <c r="S5535">
        <v>0</v>
      </c>
      <c r="T5535">
        <v>9</v>
      </c>
      <c r="U5535">
        <v>0</v>
      </c>
      <c r="V5535">
        <v>0</v>
      </c>
      <c r="W5535">
        <v>0</v>
      </c>
      <c r="X5535">
        <v>189.71783660481401</v>
      </c>
      <c r="Y5535">
        <v>0</v>
      </c>
      <c r="Z5535">
        <v>0</v>
      </c>
      <c r="AA5535">
        <v>0</v>
      </c>
      <c r="AB5535">
        <v>32.331820333307107</v>
      </c>
      <c r="AC5535">
        <v>0</v>
      </c>
      <c r="AD5535">
        <v>0</v>
      </c>
      <c r="AE5535">
        <v>222.04965693812113</v>
      </c>
    </row>
    <row r="5536" spans="1:31" x14ac:dyDescent="0.25">
      <c r="A5536">
        <v>2084358</v>
      </c>
      <c r="B5536">
        <v>1</v>
      </c>
      <c r="C5536" t="s">
        <v>80</v>
      </c>
      <c r="D5536" t="s">
        <v>98</v>
      </c>
      <c r="E5536" t="s">
        <v>131</v>
      </c>
      <c r="F5536" t="s">
        <v>15952</v>
      </c>
      <c r="G5536" t="s">
        <v>133</v>
      </c>
      <c r="H5536" t="s">
        <v>134</v>
      </c>
      <c r="I5536" t="s">
        <v>135</v>
      </c>
      <c r="J5536" t="s">
        <v>136</v>
      </c>
      <c r="K5536" t="s">
        <v>137</v>
      </c>
      <c r="L5536" t="s">
        <v>15953</v>
      </c>
      <c r="M5536" t="s">
        <v>15954</v>
      </c>
      <c r="N5536">
        <v>2.5533333329999999</v>
      </c>
      <c r="O5536">
        <v>1</v>
      </c>
      <c r="P5536">
        <v>0</v>
      </c>
      <c r="Q5536">
        <v>13</v>
      </c>
      <c r="R5536">
        <v>59</v>
      </c>
      <c r="S5536">
        <v>4</v>
      </c>
      <c r="T5536">
        <v>12</v>
      </c>
      <c r="U5536">
        <v>0</v>
      </c>
      <c r="V5536">
        <v>0</v>
      </c>
      <c r="W5536">
        <v>1.1117591293033375</v>
      </c>
      <c r="X5536">
        <v>0</v>
      </c>
      <c r="Y5536">
        <v>73.553380796633903</v>
      </c>
      <c r="Z5536">
        <v>267.12768268825369</v>
      </c>
      <c r="AA5536">
        <v>34.821437367815214</v>
      </c>
      <c r="AB5536">
        <v>27.626670782462764</v>
      </c>
      <c r="AC5536">
        <v>0</v>
      </c>
      <c r="AD5536">
        <v>0</v>
      </c>
      <c r="AE5536">
        <v>404.24093076446894</v>
      </c>
    </row>
    <row r="5537" spans="1:31" x14ac:dyDescent="0.25">
      <c r="A5537">
        <v>2094955</v>
      </c>
      <c r="B5537">
        <v>1</v>
      </c>
      <c r="C5537" t="s">
        <v>81</v>
      </c>
      <c r="D5537" t="s">
        <v>112</v>
      </c>
      <c r="E5537" t="s">
        <v>177</v>
      </c>
      <c r="F5537" t="s">
        <v>15955</v>
      </c>
      <c r="G5537" t="s">
        <v>183</v>
      </c>
      <c r="H5537" t="s">
        <v>143</v>
      </c>
      <c r="I5537" t="s">
        <v>135</v>
      </c>
      <c r="J5537" t="s">
        <v>136</v>
      </c>
      <c r="K5537" t="s">
        <v>137</v>
      </c>
      <c r="L5537" t="s">
        <v>15956</v>
      </c>
      <c r="M5537" t="s">
        <v>15957</v>
      </c>
      <c r="N5537">
        <v>2.1988888879999999</v>
      </c>
      <c r="O5537">
        <v>0</v>
      </c>
      <c r="P5537">
        <v>1</v>
      </c>
      <c r="Q5537">
        <v>0</v>
      </c>
      <c r="R5537">
        <v>0</v>
      </c>
      <c r="S5537">
        <v>0</v>
      </c>
      <c r="T5537">
        <v>0</v>
      </c>
      <c r="U5537">
        <v>0</v>
      </c>
      <c r="V5537">
        <v>0</v>
      </c>
      <c r="W5537">
        <v>0</v>
      </c>
      <c r="X5537">
        <v>0.46150312493646228</v>
      </c>
      <c r="Y5537">
        <v>0</v>
      </c>
      <c r="Z5537">
        <v>0</v>
      </c>
      <c r="AA5537">
        <v>0</v>
      </c>
      <c r="AB5537">
        <v>0</v>
      </c>
      <c r="AC5537">
        <v>0</v>
      </c>
      <c r="AD5537">
        <v>0</v>
      </c>
      <c r="AE5537">
        <v>0.46150312493646228</v>
      </c>
    </row>
    <row r="5538" spans="1:31" x14ac:dyDescent="0.25">
      <c r="A5538">
        <v>2095141</v>
      </c>
      <c r="B5538">
        <v>1</v>
      </c>
      <c r="C5538" t="s">
        <v>81</v>
      </c>
      <c r="D5538" t="s">
        <v>127</v>
      </c>
      <c r="E5538" t="s">
        <v>158</v>
      </c>
      <c r="F5538" t="s">
        <v>15958</v>
      </c>
      <c r="G5538" t="s">
        <v>283</v>
      </c>
      <c r="H5538" t="s">
        <v>143</v>
      </c>
      <c r="I5538" t="s">
        <v>135</v>
      </c>
      <c r="J5538" t="s">
        <v>136</v>
      </c>
      <c r="K5538" t="s">
        <v>137</v>
      </c>
      <c r="L5538" t="s">
        <v>15959</v>
      </c>
      <c r="M5538" t="s">
        <v>15960</v>
      </c>
      <c r="N5538">
        <v>0.83972222200000002</v>
      </c>
      <c r="O5538">
        <v>0</v>
      </c>
      <c r="P5538">
        <v>33</v>
      </c>
      <c r="Q5538">
        <v>0</v>
      </c>
      <c r="R5538">
        <v>1</v>
      </c>
      <c r="S5538">
        <v>0</v>
      </c>
      <c r="T5538">
        <v>14</v>
      </c>
      <c r="U5538">
        <v>0</v>
      </c>
      <c r="V5538">
        <v>0</v>
      </c>
      <c r="W5538">
        <v>0</v>
      </c>
      <c r="X5538">
        <v>5.5040723098201694</v>
      </c>
      <c r="Y5538">
        <v>0</v>
      </c>
      <c r="Z5538">
        <v>1.0251671475337598</v>
      </c>
      <c r="AA5538">
        <v>0</v>
      </c>
      <c r="AB5538">
        <v>9.9056610255539486</v>
      </c>
      <c r="AC5538">
        <v>0</v>
      </c>
      <c r="AD5538">
        <v>0</v>
      </c>
      <c r="AE5538">
        <v>16.434900482907878</v>
      </c>
    </row>
    <row r="5539" spans="1:31" x14ac:dyDescent="0.25">
      <c r="A5539">
        <v>2095247</v>
      </c>
      <c r="B5539">
        <v>1</v>
      </c>
      <c r="C5539" t="s">
        <v>81</v>
      </c>
      <c r="D5539" t="s">
        <v>123</v>
      </c>
      <c r="E5539" t="s">
        <v>131</v>
      </c>
      <c r="F5539" t="s">
        <v>15091</v>
      </c>
      <c r="G5539" t="s">
        <v>133</v>
      </c>
      <c r="H5539" t="s">
        <v>134</v>
      </c>
      <c r="I5539" t="s">
        <v>135</v>
      </c>
      <c r="J5539" t="s">
        <v>136</v>
      </c>
      <c r="K5539" t="s">
        <v>137</v>
      </c>
      <c r="L5539" t="s">
        <v>15961</v>
      </c>
      <c r="M5539" t="s">
        <v>15962</v>
      </c>
      <c r="N5539">
        <v>0.80444444400000004</v>
      </c>
      <c r="O5539">
        <v>3</v>
      </c>
      <c r="P5539">
        <v>204</v>
      </c>
      <c r="Q5539">
        <v>65</v>
      </c>
      <c r="R5539">
        <v>115</v>
      </c>
      <c r="S5539">
        <v>13</v>
      </c>
      <c r="T5539">
        <v>20</v>
      </c>
      <c r="U5539">
        <v>1</v>
      </c>
      <c r="V5539">
        <v>0</v>
      </c>
      <c r="W5539">
        <v>0.4210701050243556</v>
      </c>
      <c r="X5539">
        <v>67.581412887745358</v>
      </c>
      <c r="Y5539">
        <v>151.19699867925593</v>
      </c>
      <c r="Z5539">
        <v>103.20505347950413</v>
      </c>
      <c r="AA5539">
        <v>50.594367343028253</v>
      </c>
      <c r="AB5539">
        <v>12.644502445462068</v>
      </c>
      <c r="AC5539">
        <v>0</v>
      </c>
      <c r="AD5539">
        <v>0</v>
      </c>
      <c r="AE5539">
        <v>385.6434049400201</v>
      </c>
    </row>
    <row r="5540" spans="1:31" x14ac:dyDescent="0.25">
      <c r="A5540">
        <v>2084421</v>
      </c>
      <c r="B5540">
        <v>1</v>
      </c>
      <c r="C5540" t="s">
        <v>80</v>
      </c>
      <c r="D5540" t="s">
        <v>90</v>
      </c>
      <c r="E5540" t="s">
        <v>177</v>
      </c>
      <c r="F5540" t="s">
        <v>15963</v>
      </c>
      <c r="G5540" t="s">
        <v>179</v>
      </c>
      <c r="H5540" t="s">
        <v>143</v>
      </c>
      <c r="I5540" t="s">
        <v>135</v>
      </c>
      <c r="J5540" t="s">
        <v>136</v>
      </c>
      <c r="K5540" t="s">
        <v>137</v>
      </c>
      <c r="L5540" t="s">
        <v>15964</v>
      </c>
      <c r="M5540" t="s">
        <v>15965</v>
      </c>
      <c r="N5540">
        <v>10.977777777</v>
      </c>
      <c r="O5540">
        <v>0</v>
      </c>
      <c r="P5540">
        <v>3</v>
      </c>
      <c r="Q5540">
        <v>0</v>
      </c>
      <c r="R5540">
        <v>0</v>
      </c>
      <c r="S5540">
        <v>0</v>
      </c>
      <c r="T5540">
        <v>0</v>
      </c>
      <c r="U5540">
        <v>0</v>
      </c>
      <c r="V5540">
        <v>0</v>
      </c>
      <c r="W5540">
        <v>0</v>
      </c>
      <c r="X5540">
        <v>6.4774012727266737</v>
      </c>
      <c r="Y5540">
        <v>0</v>
      </c>
      <c r="Z5540">
        <v>0</v>
      </c>
      <c r="AA5540">
        <v>0</v>
      </c>
      <c r="AB5540">
        <v>0</v>
      </c>
      <c r="AC5540">
        <v>0</v>
      </c>
      <c r="AD5540">
        <v>0</v>
      </c>
      <c r="AE5540">
        <v>6.4774012727266737</v>
      </c>
    </row>
    <row r="5541" spans="1:31" x14ac:dyDescent="0.25">
      <c r="A5541">
        <v>2084364</v>
      </c>
      <c r="B5541">
        <v>1</v>
      </c>
      <c r="C5541" t="s">
        <v>80</v>
      </c>
      <c r="D5541" t="s">
        <v>82</v>
      </c>
      <c r="E5541" t="s">
        <v>169</v>
      </c>
      <c r="F5541" t="s">
        <v>15966</v>
      </c>
      <c r="G5541" t="s">
        <v>464</v>
      </c>
      <c r="H5541" t="s">
        <v>134</v>
      </c>
      <c r="I5541" t="s">
        <v>135</v>
      </c>
      <c r="J5541" t="s">
        <v>136</v>
      </c>
      <c r="K5541" t="s">
        <v>137</v>
      </c>
      <c r="L5541" t="s">
        <v>15967</v>
      </c>
      <c r="M5541" t="s">
        <v>15968</v>
      </c>
      <c r="N5541">
        <v>1.5491666660000001</v>
      </c>
      <c r="O5541">
        <v>0</v>
      </c>
      <c r="P5541">
        <v>240</v>
      </c>
      <c r="Q5541">
        <v>0</v>
      </c>
      <c r="R5541">
        <v>0</v>
      </c>
      <c r="S5541">
        <v>0</v>
      </c>
      <c r="T5541">
        <v>13</v>
      </c>
      <c r="U5541">
        <v>0</v>
      </c>
      <c r="V5541">
        <v>0</v>
      </c>
      <c r="W5541">
        <v>0</v>
      </c>
      <c r="X5541">
        <v>63.847802538497213</v>
      </c>
      <c r="Y5541">
        <v>0</v>
      </c>
      <c r="Z5541">
        <v>0</v>
      </c>
      <c r="AA5541">
        <v>0</v>
      </c>
      <c r="AB5541">
        <v>4.9236907053421701</v>
      </c>
      <c r="AC5541">
        <v>0</v>
      </c>
      <c r="AD5541">
        <v>0</v>
      </c>
      <c r="AE5541">
        <v>68.771493243839387</v>
      </c>
    </row>
    <row r="5542" spans="1:31" x14ac:dyDescent="0.25">
      <c r="A5542">
        <v>2095035</v>
      </c>
      <c r="B5542">
        <v>1</v>
      </c>
      <c r="C5542" t="s">
        <v>80</v>
      </c>
      <c r="D5542" t="s">
        <v>96</v>
      </c>
      <c r="E5542" t="s">
        <v>505</v>
      </c>
      <c r="F5542" t="s">
        <v>15969</v>
      </c>
      <c r="G5542" t="s">
        <v>366</v>
      </c>
      <c r="H5542" t="s">
        <v>143</v>
      </c>
      <c r="I5542" t="s">
        <v>135</v>
      </c>
      <c r="J5542" t="s">
        <v>136</v>
      </c>
      <c r="K5542" t="s">
        <v>137</v>
      </c>
      <c r="L5542" t="s">
        <v>15970</v>
      </c>
      <c r="M5542" t="s">
        <v>15971</v>
      </c>
      <c r="N5542">
        <v>7.9233333330000004</v>
      </c>
      <c r="O5542">
        <v>0</v>
      </c>
      <c r="P5542">
        <v>2</v>
      </c>
      <c r="Q5542">
        <v>0</v>
      </c>
      <c r="R5542">
        <v>0</v>
      </c>
      <c r="S5542">
        <v>0</v>
      </c>
      <c r="T5542">
        <v>6</v>
      </c>
      <c r="U5542">
        <v>0</v>
      </c>
      <c r="V5542">
        <v>0</v>
      </c>
      <c r="W5542">
        <v>0</v>
      </c>
      <c r="X5542">
        <v>10.745494556652357</v>
      </c>
      <c r="Y5542">
        <v>0</v>
      </c>
      <c r="Z5542">
        <v>0</v>
      </c>
      <c r="AA5542">
        <v>0</v>
      </c>
      <c r="AB5542">
        <v>236.33144948317434</v>
      </c>
      <c r="AC5542">
        <v>0</v>
      </c>
      <c r="AD5542">
        <v>0</v>
      </c>
      <c r="AE5542">
        <v>247.07694403982669</v>
      </c>
    </row>
    <row r="5543" spans="1:31" x14ac:dyDescent="0.25">
      <c r="A5543">
        <v>2084670</v>
      </c>
      <c r="B5543">
        <v>1</v>
      </c>
      <c r="C5543" t="s">
        <v>81</v>
      </c>
      <c r="D5543" t="s">
        <v>123</v>
      </c>
      <c r="E5543" t="s">
        <v>177</v>
      </c>
      <c r="F5543" t="s">
        <v>15972</v>
      </c>
      <c r="G5543" t="s">
        <v>183</v>
      </c>
      <c r="H5543" t="s">
        <v>143</v>
      </c>
      <c r="I5543" t="s">
        <v>135</v>
      </c>
      <c r="J5543" t="s">
        <v>136</v>
      </c>
      <c r="K5543" t="s">
        <v>137</v>
      </c>
      <c r="L5543" t="s">
        <v>15973</v>
      </c>
      <c r="M5543" t="s">
        <v>15974</v>
      </c>
      <c r="N5543">
        <v>8.7550000000000008</v>
      </c>
      <c r="O5543">
        <v>0</v>
      </c>
      <c r="P5543">
        <v>1</v>
      </c>
      <c r="Q5543">
        <v>0</v>
      </c>
      <c r="R5543">
        <v>0</v>
      </c>
      <c r="S5543">
        <v>0</v>
      </c>
      <c r="T5543">
        <v>0</v>
      </c>
      <c r="U5543">
        <v>0</v>
      </c>
      <c r="V5543">
        <v>0</v>
      </c>
      <c r="W5543">
        <v>0</v>
      </c>
      <c r="X5543">
        <v>2.8010416717314803</v>
      </c>
      <c r="Y5543">
        <v>0</v>
      </c>
      <c r="Z5543">
        <v>0</v>
      </c>
      <c r="AA5543">
        <v>0</v>
      </c>
      <c r="AB5543">
        <v>0</v>
      </c>
      <c r="AC5543">
        <v>0</v>
      </c>
      <c r="AD5543">
        <v>0</v>
      </c>
      <c r="AE5543">
        <v>2.8010416717314803</v>
      </c>
    </row>
    <row r="5544" spans="1:31" x14ac:dyDescent="0.25">
      <c r="A5544">
        <v>2094998</v>
      </c>
      <c r="B5544">
        <v>1</v>
      </c>
      <c r="C5544" t="s">
        <v>80</v>
      </c>
      <c r="D5544" t="s">
        <v>89</v>
      </c>
      <c r="E5544" t="s">
        <v>177</v>
      </c>
      <c r="F5544" t="s">
        <v>15975</v>
      </c>
      <c r="G5544" t="s">
        <v>179</v>
      </c>
      <c r="H5544" t="s">
        <v>143</v>
      </c>
      <c r="I5544" t="s">
        <v>135</v>
      </c>
      <c r="J5544" t="s">
        <v>136</v>
      </c>
      <c r="K5544" t="s">
        <v>137</v>
      </c>
      <c r="L5544" t="s">
        <v>15976</v>
      </c>
      <c r="M5544" t="s">
        <v>15977</v>
      </c>
      <c r="N5544">
        <v>2.608333333</v>
      </c>
      <c r="O5544">
        <v>0</v>
      </c>
      <c r="P5544">
        <v>1</v>
      </c>
      <c r="Q5544">
        <v>0</v>
      </c>
      <c r="R5544">
        <v>0</v>
      </c>
      <c r="S5544">
        <v>0</v>
      </c>
      <c r="T5544">
        <v>0</v>
      </c>
      <c r="U5544">
        <v>0</v>
      </c>
      <c r="V5544">
        <v>0</v>
      </c>
      <c r="W5544">
        <v>0</v>
      </c>
      <c r="X5544">
        <v>0.6719314881817694</v>
      </c>
      <c r="Y5544">
        <v>0</v>
      </c>
      <c r="Z5544">
        <v>0</v>
      </c>
      <c r="AA5544">
        <v>0</v>
      </c>
      <c r="AB5544">
        <v>0</v>
      </c>
      <c r="AC5544">
        <v>0</v>
      </c>
      <c r="AD5544">
        <v>0</v>
      </c>
      <c r="AE5544">
        <v>0.6719314881817694</v>
      </c>
    </row>
    <row r="5545" spans="1:31" x14ac:dyDescent="0.25">
      <c r="A5545">
        <v>2084613</v>
      </c>
      <c r="B5545">
        <v>1</v>
      </c>
      <c r="C5545" t="s">
        <v>80</v>
      </c>
      <c r="D5545" t="s">
        <v>89</v>
      </c>
      <c r="E5545" t="s">
        <v>177</v>
      </c>
      <c r="F5545" t="s">
        <v>15978</v>
      </c>
      <c r="G5545" t="s">
        <v>196</v>
      </c>
      <c r="H5545" t="s">
        <v>143</v>
      </c>
      <c r="I5545" t="s">
        <v>135</v>
      </c>
      <c r="J5545" t="s">
        <v>136</v>
      </c>
      <c r="K5545" t="s">
        <v>137</v>
      </c>
      <c r="L5545" t="s">
        <v>15979</v>
      </c>
      <c r="M5545" t="s">
        <v>15980</v>
      </c>
      <c r="N5545">
        <v>1.9269444440000001</v>
      </c>
      <c r="O5545">
        <v>0</v>
      </c>
      <c r="P5545">
        <v>1</v>
      </c>
      <c r="Q5545">
        <v>0</v>
      </c>
      <c r="R5545">
        <v>0</v>
      </c>
      <c r="S5545">
        <v>0</v>
      </c>
      <c r="T5545">
        <v>0</v>
      </c>
      <c r="U5545">
        <v>0</v>
      </c>
      <c r="V5545">
        <v>0</v>
      </c>
      <c r="W5545">
        <v>0</v>
      </c>
      <c r="X5545">
        <v>0.64119341788104056</v>
      </c>
      <c r="Y5545">
        <v>0</v>
      </c>
      <c r="Z5545">
        <v>0</v>
      </c>
      <c r="AA5545">
        <v>0</v>
      </c>
      <c r="AB5545">
        <v>0</v>
      </c>
      <c r="AC5545">
        <v>0</v>
      </c>
      <c r="AD5545">
        <v>0</v>
      </c>
      <c r="AE5545">
        <v>0.64119341788104056</v>
      </c>
    </row>
    <row r="5546" spans="1:31" x14ac:dyDescent="0.25">
      <c r="A5546">
        <v>2084713</v>
      </c>
      <c r="B5546">
        <v>1</v>
      </c>
      <c r="C5546" t="s">
        <v>80</v>
      </c>
      <c r="D5546" t="s">
        <v>95</v>
      </c>
      <c r="E5546" t="s">
        <v>158</v>
      </c>
      <c r="F5546" t="s">
        <v>15981</v>
      </c>
      <c r="G5546" t="s">
        <v>154</v>
      </c>
      <c r="H5546" t="s">
        <v>143</v>
      </c>
      <c r="I5546" t="s">
        <v>135</v>
      </c>
      <c r="J5546" t="s">
        <v>136</v>
      </c>
      <c r="K5546" t="s">
        <v>155</v>
      </c>
      <c r="L5546" t="s">
        <v>15982</v>
      </c>
      <c r="M5546" t="s">
        <v>15983</v>
      </c>
      <c r="N5546">
        <v>3.1</v>
      </c>
      <c r="O5546">
        <v>0</v>
      </c>
      <c r="P5546">
        <v>103</v>
      </c>
      <c r="Q5546">
        <v>0</v>
      </c>
      <c r="R5546">
        <v>0</v>
      </c>
      <c r="S5546">
        <v>0</v>
      </c>
      <c r="T5546">
        <v>5</v>
      </c>
      <c r="U5546">
        <v>0</v>
      </c>
      <c r="V5546">
        <v>0</v>
      </c>
      <c r="W5546">
        <v>0</v>
      </c>
      <c r="X5546">
        <v>78.736849100705726</v>
      </c>
      <c r="Y5546">
        <v>0</v>
      </c>
      <c r="Z5546">
        <v>0</v>
      </c>
      <c r="AA5546">
        <v>0</v>
      </c>
      <c r="AB5546">
        <v>25.163495481301656</v>
      </c>
      <c r="AC5546">
        <v>0</v>
      </c>
      <c r="AD5546">
        <v>0</v>
      </c>
      <c r="AE5546">
        <v>103.90034458200738</v>
      </c>
    </row>
    <row r="5547" spans="1:31" x14ac:dyDescent="0.25">
      <c r="A5547">
        <v>2094992</v>
      </c>
      <c r="B5547">
        <v>1</v>
      </c>
      <c r="C5547" t="s">
        <v>80</v>
      </c>
      <c r="D5547" t="s">
        <v>98</v>
      </c>
      <c r="E5547" t="s">
        <v>140</v>
      </c>
      <c r="F5547" t="s">
        <v>15984</v>
      </c>
      <c r="G5547" t="s">
        <v>142</v>
      </c>
      <c r="H5547" t="s">
        <v>143</v>
      </c>
      <c r="I5547" t="s">
        <v>135</v>
      </c>
      <c r="J5547" t="s">
        <v>136</v>
      </c>
      <c r="K5547" t="s">
        <v>137</v>
      </c>
      <c r="L5547" t="s">
        <v>15985</v>
      </c>
      <c r="M5547" t="s">
        <v>15986</v>
      </c>
      <c r="N5547">
        <v>7.5844444439999998</v>
      </c>
      <c r="O5547">
        <v>0</v>
      </c>
      <c r="P5547">
        <v>0</v>
      </c>
      <c r="Q5547">
        <v>0</v>
      </c>
      <c r="R5547">
        <v>29</v>
      </c>
      <c r="S5547">
        <v>0</v>
      </c>
      <c r="T5547">
        <v>9</v>
      </c>
      <c r="U5547">
        <v>0</v>
      </c>
      <c r="V5547">
        <v>0</v>
      </c>
      <c r="W5547">
        <v>0</v>
      </c>
      <c r="X5547">
        <v>0</v>
      </c>
      <c r="Y5547">
        <v>0</v>
      </c>
      <c r="Z5547">
        <v>318.92598033371831</v>
      </c>
      <c r="AA5547">
        <v>0</v>
      </c>
      <c r="AB5547">
        <v>64.010702309788655</v>
      </c>
      <c r="AC5547">
        <v>0</v>
      </c>
      <c r="AD5547">
        <v>0</v>
      </c>
      <c r="AE5547">
        <v>382.93668264350697</v>
      </c>
    </row>
    <row r="5548" spans="1:31" x14ac:dyDescent="0.25">
      <c r="A5548">
        <v>2084321</v>
      </c>
      <c r="B5548">
        <v>1</v>
      </c>
      <c r="C5548" t="s">
        <v>81</v>
      </c>
      <c r="D5548" t="s">
        <v>116</v>
      </c>
      <c r="E5548" t="s">
        <v>158</v>
      </c>
      <c r="F5548" t="s">
        <v>15987</v>
      </c>
      <c r="G5548" t="s">
        <v>160</v>
      </c>
      <c r="H5548" t="s">
        <v>143</v>
      </c>
      <c r="I5548" t="s">
        <v>135</v>
      </c>
      <c r="J5548" t="s">
        <v>136</v>
      </c>
      <c r="K5548" t="s">
        <v>137</v>
      </c>
      <c r="L5548" t="s">
        <v>15988</v>
      </c>
      <c r="M5548" t="s">
        <v>15989</v>
      </c>
      <c r="N5548">
        <v>1.227222222</v>
      </c>
      <c r="O5548">
        <v>0</v>
      </c>
      <c r="P5548">
        <v>0</v>
      </c>
      <c r="Q5548">
        <v>0</v>
      </c>
      <c r="R5548">
        <v>0</v>
      </c>
      <c r="S5548">
        <v>0</v>
      </c>
      <c r="T5548">
        <v>9</v>
      </c>
      <c r="U5548">
        <v>0</v>
      </c>
      <c r="V5548">
        <v>0</v>
      </c>
      <c r="W5548">
        <v>0</v>
      </c>
      <c r="X5548">
        <v>0</v>
      </c>
      <c r="Y5548">
        <v>0</v>
      </c>
      <c r="Z5548">
        <v>0</v>
      </c>
      <c r="AA5548">
        <v>0</v>
      </c>
      <c r="AB5548">
        <v>0.68469652550438986</v>
      </c>
      <c r="AC5548">
        <v>0</v>
      </c>
      <c r="AD5548">
        <v>0</v>
      </c>
      <c r="AE5548">
        <v>0.68469652550438986</v>
      </c>
    </row>
    <row r="5549" spans="1:31" x14ac:dyDescent="0.25">
      <c r="A5549">
        <v>2084653</v>
      </c>
      <c r="B5549">
        <v>1</v>
      </c>
      <c r="C5549" t="s">
        <v>80</v>
      </c>
      <c r="D5549" t="s">
        <v>106</v>
      </c>
      <c r="E5549" t="s">
        <v>177</v>
      </c>
      <c r="F5549" t="s">
        <v>15990</v>
      </c>
      <c r="G5549" t="s">
        <v>183</v>
      </c>
      <c r="H5549" t="s">
        <v>143</v>
      </c>
      <c r="I5549" t="s">
        <v>135</v>
      </c>
      <c r="J5549" t="s">
        <v>136</v>
      </c>
      <c r="K5549" t="s">
        <v>137</v>
      </c>
      <c r="L5549" t="s">
        <v>15991</v>
      </c>
      <c r="M5549" t="s">
        <v>15992</v>
      </c>
      <c r="N5549">
        <v>5.3591666660000001</v>
      </c>
      <c r="O5549">
        <v>0</v>
      </c>
      <c r="P5549">
        <v>1</v>
      </c>
      <c r="Q5549">
        <v>0</v>
      </c>
      <c r="R5549">
        <v>0</v>
      </c>
      <c r="S5549">
        <v>0</v>
      </c>
      <c r="T5549">
        <v>0</v>
      </c>
      <c r="U5549">
        <v>0</v>
      </c>
      <c r="V5549">
        <v>0</v>
      </c>
      <c r="W5549">
        <v>0</v>
      </c>
      <c r="X5549">
        <v>2.9173350616494531</v>
      </c>
      <c r="Y5549">
        <v>0</v>
      </c>
      <c r="Z5549">
        <v>0</v>
      </c>
      <c r="AA5549">
        <v>0</v>
      </c>
      <c r="AB5549">
        <v>0</v>
      </c>
      <c r="AC5549">
        <v>0</v>
      </c>
      <c r="AD5549">
        <v>0</v>
      </c>
      <c r="AE5549">
        <v>2.9173350616494531</v>
      </c>
    </row>
    <row r="5550" spans="1:31" x14ac:dyDescent="0.25">
      <c r="A5550">
        <v>2084630</v>
      </c>
      <c r="B5550">
        <v>1</v>
      </c>
      <c r="C5550" t="s">
        <v>80</v>
      </c>
      <c r="D5550" t="s">
        <v>108</v>
      </c>
      <c r="E5550" t="s">
        <v>140</v>
      </c>
      <c r="F5550" t="s">
        <v>15993</v>
      </c>
      <c r="G5550" t="s">
        <v>154</v>
      </c>
      <c r="H5550" t="s">
        <v>143</v>
      </c>
      <c r="I5550" t="s">
        <v>135</v>
      </c>
      <c r="J5550" t="s">
        <v>136</v>
      </c>
      <c r="K5550" t="s">
        <v>155</v>
      </c>
      <c r="L5550" t="s">
        <v>15994</v>
      </c>
      <c r="M5550" t="s">
        <v>15995</v>
      </c>
      <c r="N5550">
        <v>7.478963888</v>
      </c>
      <c r="O5550">
        <v>0</v>
      </c>
      <c r="P5550">
        <v>59</v>
      </c>
      <c r="Q5550">
        <v>0</v>
      </c>
      <c r="R5550">
        <v>4</v>
      </c>
      <c r="S5550">
        <v>0</v>
      </c>
      <c r="T5550">
        <v>5</v>
      </c>
      <c r="U5550">
        <v>0</v>
      </c>
      <c r="V5550">
        <v>0</v>
      </c>
      <c r="W5550">
        <v>0</v>
      </c>
      <c r="X5550">
        <v>81.142973203295895</v>
      </c>
      <c r="Y5550">
        <v>0</v>
      </c>
      <c r="Z5550">
        <v>7.0557982181686736</v>
      </c>
      <c r="AA5550">
        <v>0</v>
      </c>
      <c r="AB5550">
        <v>35.192716613029702</v>
      </c>
      <c r="AC5550">
        <v>0</v>
      </c>
      <c r="AD5550">
        <v>0</v>
      </c>
      <c r="AE5550">
        <v>123.39148803449427</v>
      </c>
    </row>
    <row r="5551" spans="1:31" x14ac:dyDescent="0.25">
      <c r="A5551">
        <v>2084607</v>
      </c>
      <c r="B5551">
        <v>1</v>
      </c>
      <c r="C5551" t="s">
        <v>80</v>
      </c>
      <c r="D5551" t="s">
        <v>89</v>
      </c>
      <c r="E5551" t="s">
        <v>177</v>
      </c>
      <c r="F5551" t="s">
        <v>15996</v>
      </c>
      <c r="G5551" t="s">
        <v>183</v>
      </c>
      <c r="H5551" t="s">
        <v>143</v>
      </c>
      <c r="I5551" t="s">
        <v>135</v>
      </c>
      <c r="J5551" t="s">
        <v>136</v>
      </c>
      <c r="K5551" t="s">
        <v>137</v>
      </c>
      <c r="L5551" t="s">
        <v>15997</v>
      </c>
      <c r="M5551" t="s">
        <v>15998</v>
      </c>
      <c r="N5551">
        <v>7.8233333329999999</v>
      </c>
      <c r="O5551">
        <v>0</v>
      </c>
      <c r="P5551">
        <v>0</v>
      </c>
      <c r="Q5551">
        <v>0</v>
      </c>
      <c r="R5551">
        <v>1</v>
      </c>
      <c r="S5551">
        <v>0</v>
      </c>
      <c r="T5551">
        <v>0</v>
      </c>
      <c r="U5551">
        <v>0</v>
      </c>
      <c r="V5551">
        <v>0</v>
      </c>
      <c r="W5551">
        <v>0</v>
      </c>
      <c r="X5551">
        <v>0</v>
      </c>
      <c r="Y5551">
        <v>0</v>
      </c>
      <c r="Z5551">
        <v>4.9541941687420099</v>
      </c>
      <c r="AA5551">
        <v>0</v>
      </c>
      <c r="AB5551">
        <v>0</v>
      </c>
      <c r="AC5551">
        <v>0</v>
      </c>
      <c r="AD5551">
        <v>0</v>
      </c>
      <c r="AE5551">
        <v>4.9541941687420099</v>
      </c>
    </row>
    <row r="5552" spans="1:31" x14ac:dyDescent="0.25">
      <c r="A5552">
        <v>2095227</v>
      </c>
      <c r="B5552">
        <v>1</v>
      </c>
      <c r="C5552" t="s">
        <v>80</v>
      </c>
      <c r="D5552" t="s">
        <v>87</v>
      </c>
      <c r="E5552" t="s">
        <v>177</v>
      </c>
      <c r="F5552" t="s">
        <v>15999</v>
      </c>
      <c r="G5552" t="s">
        <v>183</v>
      </c>
      <c r="H5552" t="s">
        <v>143</v>
      </c>
      <c r="I5552" t="s">
        <v>135</v>
      </c>
      <c r="J5552" t="s">
        <v>136</v>
      </c>
      <c r="K5552" t="s">
        <v>137</v>
      </c>
      <c r="L5552" t="s">
        <v>16000</v>
      </c>
      <c r="M5552" t="s">
        <v>16001</v>
      </c>
      <c r="N5552">
        <v>4.352222222</v>
      </c>
      <c r="O5552">
        <v>0</v>
      </c>
      <c r="P5552">
        <v>2</v>
      </c>
      <c r="Q5552">
        <v>0</v>
      </c>
      <c r="R5552">
        <v>0</v>
      </c>
      <c r="S5552">
        <v>0</v>
      </c>
      <c r="T5552">
        <v>0</v>
      </c>
      <c r="U5552">
        <v>0</v>
      </c>
      <c r="V5552">
        <v>0</v>
      </c>
      <c r="W5552">
        <v>0</v>
      </c>
      <c r="X5552">
        <v>3.5858904688445605</v>
      </c>
      <c r="Y5552">
        <v>0</v>
      </c>
      <c r="Z5552">
        <v>0</v>
      </c>
      <c r="AA5552">
        <v>0</v>
      </c>
      <c r="AB5552">
        <v>0</v>
      </c>
      <c r="AC5552">
        <v>0</v>
      </c>
      <c r="AD5552">
        <v>0</v>
      </c>
      <c r="AE5552">
        <v>3.5858904688445605</v>
      </c>
    </row>
    <row r="5553" spans="1:31" x14ac:dyDescent="0.25">
      <c r="A5553">
        <v>2095327</v>
      </c>
      <c r="B5553">
        <v>1</v>
      </c>
      <c r="C5553" t="s">
        <v>80</v>
      </c>
      <c r="D5553" t="s">
        <v>107</v>
      </c>
      <c r="E5553" t="s">
        <v>169</v>
      </c>
      <c r="F5553" t="s">
        <v>16002</v>
      </c>
      <c r="G5553" t="s">
        <v>171</v>
      </c>
      <c r="H5553" t="s">
        <v>134</v>
      </c>
      <c r="I5553" t="s">
        <v>135</v>
      </c>
      <c r="J5553" t="s">
        <v>136</v>
      </c>
      <c r="K5553" t="s">
        <v>137</v>
      </c>
      <c r="L5553" t="s">
        <v>16003</v>
      </c>
      <c r="M5553" t="s">
        <v>16004</v>
      </c>
      <c r="N5553">
        <v>9.8041666660000004</v>
      </c>
      <c r="O5553">
        <v>0</v>
      </c>
      <c r="P5553">
        <v>32</v>
      </c>
      <c r="Q5553">
        <v>0</v>
      </c>
      <c r="R5553">
        <v>0</v>
      </c>
      <c r="S5553">
        <v>0</v>
      </c>
      <c r="T5553">
        <v>0</v>
      </c>
      <c r="U5553">
        <v>0</v>
      </c>
      <c r="V5553">
        <v>0</v>
      </c>
      <c r="W5553">
        <v>0</v>
      </c>
      <c r="X5553">
        <v>52.945557449719651</v>
      </c>
      <c r="Y5553">
        <v>0</v>
      </c>
      <c r="Z5553">
        <v>0</v>
      </c>
      <c r="AA5553">
        <v>0</v>
      </c>
      <c r="AB5553">
        <v>0</v>
      </c>
      <c r="AC5553">
        <v>0</v>
      </c>
      <c r="AD5553">
        <v>0</v>
      </c>
      <c r="AE5553">
        <v>52.945557449719651</v>
      </c>
    </row>
    <row r="5554" spans="1:31" x14ac:dyDescent="0.25">
      <c r="A5554">
        <v>2084507</v>
      </c>
      <c r="B5554">
        <v>1</v>
      </c>
      <c r="C5554" t="s">
        <v>81</v>
      </c>
      <c r="D5554" t="s">
        <v>123</v>
      </c>
      <c r="E5554" t="s">
        <v>158</v>
      </c>
      <c r="F5554" t="s">
        <v>16005</v>
      </c>
      <c r="G5554" t="s">
        <v>160</v>
      </c>
      <c r="H5554" t="s">
        <v>143</v>
      </c>
      <c r="I5554" t="s">
        <v>135</v>
      </c>
      <c r="J5554" t="s">
        <v>136</v>
      </c>
      <c r="K5554" t="s">
        <v>137</v>
      </c>
      <c r="L5554" t="s">
        <v>16006</v>
      </c>
      <c r="M5554" t="s">
        <v>16007</v>
      </c>
      <c r="N5554">
        <v>1.6775</v>
      </c>
      <c r="O5554">
        <v>0</v>
      </c>
      <c r="P5554">
        <v>18</v>
      </c>
      <c r="Q5554">
        <v>0</v>
      </c>
      <c r="R5554">
        <v>0</v>
      </c>
      <c r="S5554">
        <v>0</v>
      </c>
      <c r="T5554">
        <v>0</v>
      </c>
      <c r="U5554">
        <v>0</v>
      </c>
      <c r="V5554">
        <v>0</v>
      </c>
      <c r="W5554">
        <v>0</v>
      </c>
      <c r="X5554">
        <v>5.7302817176819323</v>
      </c>
      <c r="Y5554">
        <v>0</v>
      </c>
      <c r="Z5554">
        <v>0</v>
      </c>
      <c r="AA5554">
        <v>0</v>
      </c>
      <c r="AB5554">
        <v>0</v>
      </c>
      <c r="AC5554">
        <v>0</v>
      </c>
      <c r="AD5554">
        <v>0</v>
      </c>
      <c r="AE5554">
        <v>5.7302817176819323</v>
      </c>
    </row>
    <row r="5555" spans="1:31" x14ac:dyDescent="0.25">
      <c r="A5555">
        <v>2084530</v>
      </c>
      <c r="B5555">
        <v>1</v>
      </c>
      <c r="C5555" t="s">
        <v>80</v>
      </c>
      <c r="D5555" t="s">
        <v>83</v>
      </c>
      <c r="E5555" t="s">
        <v>169</v>
      </c>
      <c r="F5555" t="s">
        <v>16008</v>
      </c>
      <c r="G5555" t="s">
        <v>222</v>
      </c>
      <c r="H5555" t="s">
        <v>134</v>
      </c>
      <c r="I5555" t="s">
        <v>135</v>
      </c>
      <c r="J5555" t="s">
        <v>136</v>
      </c>
      <c r="K5555" t="s">
        <v>137</v>
      </c>
      <c r="L5555" t="s">
        <v>16009</v>
      </c>
      <c r="M5555" t="s">
        <v>16010</v>
      </c>
      <c r="N5555">
        <v>4.3366666660000002</v>
      </c>
      <c r="O5555">
        <v>0</v>
      </c>
      <c r="P5555">
        <v>6</v>
      </c>
      <c r="Q5555">
        <v>0</v>
      </c>
      <c r="R5555">
        <v>0</v>
      </c>
      <c r="S5555">
        <v>0</v>
      </c>
      <c r="T5555">
        <v>4</v>
      </c>
      <c r="U5555">
        <v>0</v>
      </c>
      <c r="V5555">
        <v>0</v>
      </c>
      <c r="W5555">
        <v>0</v>
      </c>
      <c r="X5555">
        <v>23.5625845066699</v>
      </c>
      <c r="Y5555">
        <v>0</v>
      </c>
      <c r="Z5555">
        <v>0</v>
      </c>
      <c r="AA5555">
        <v>0</v>
      </c>
      <c r="AB5555">
        <v>3.0067287537565028</v>
      </c>
      <c r="AC5555">
        <v>0</v>
      </c>
      <c r="AD5555">
        <v>0</v>
      </c>
      <c r="AE5555">
        <v>26.569313260426402</v>
      </c>
    </row>
    <row r="5556" spans="1:31" x14ac:dyDescent="0.25">
      <c r="A5556">
        <v>2094809</v>
      </c>
      <c r="B5556">
        <v>1</v>
      </c>
      <c r="C5556" t="s">
        <v>81</v>
      </c>
      <c r="D5556" t="s">
        <v>118</v>
      </c>
      <c r="E5556" t="s">
        <v>177</v>
      </c>
      <c r="F5556" t="s">
        <v>16011</v>
      </c>
      <c r="G5556" t="s">
        <v>183</v>
      </c>
      <c r="H5556" t="s">
        <v>143</v>
      </c>
      <c r="I5556" t="s">
        <v>135</v>
      </c>
      <c r="J5556" t="s">
        <v>136</v>
      </c>
      <c r="K5556" t="s">
        <v>137</v>
      </c>
      <c r="L5556" t="s">
        <v>16012</v>
      </c>
      <c r="M5556" t="s">
        <v>16013</v>
      </c>
      <c r="N5556">
        <v>1.8419444439999999</v>
      </c>
      <c r="O5556">
        <v>0</v>
      </c>
      <c r="P5556">
        <v>7</v>
      </c>
      <c r="Q5556">
        <v>0</v>
      </c>
      <c r="R5556">
        <v>0</v>
      </c>
      <c r="S5556">
        <v>0</v>
      </c>
      <c r="T5556">
        <v>0</v>
      </c>
      <c r="U5556">
        <v>0</v>
      </c>
      <c r="V5556">
        <v>0</v>
      </c>
      <c r="W5556">
        <v>0</v>
      </c>
      <c r="X5556">
        <v>4.0664432785939812</v>
      </c>
      <c r="Y5556">
        <v>0</v>
      </c>
      <c r="Z5556">
        <v>0</v>
      </c>
      <c r="AA5556">
        <v>0</v>
      </c>
      <c r="AB5556">
        <v>0</v>
      </c>
      <c r="AC5556">
        <v>0</v>
      </c>
      <c r="AD5556">
        <v>0</v>
      </c>
      <c r="AE5556">
        <v>4.0664432785939812</v>
      </c>
    </row>
    <row r="5557" spans="1:31" x14ac:dyDescent="0.25">
      <c r="A5557">
        <v>2095413</v>
      </c>
      <c r="B5557">
        <v>1</v>
      </c>
      <c r="C5557" t="s">
        <v>80</v>
      </c>
      <c r="D5557" t="s">
        <v>95</v>
      </c>
      <c r="E5557" t="s">
        <v>158</v>
      </c>
      <c r="F5557" t="s">
        <v>16014</v>
      </c>
      <c r="G5557" t="s">
        <v>324</v>
      </c>
      <c r="H5557" t="s">
        <v>143</v>
      </c>
      <c r="I5557" t="s">
        <v>135</v>
      </c>
      <c r="J5557" t="s">
        <v>136</v>
      </c>
      <c r="K5557" t="s">
        <v>137</v>
      </c>
      <c r="L5557" t="s">
        <v>16015</v>
      </c>
      <c r="M5557" t="s">
        <v>16016</v>
      </c>
      <c r="N5557">
        <v>0.84333333300000002</v>
      </c>
      <c r="O5557">
        <v>0</v>
      </c>
      <c r="P5557">
        <v>279</v>
      </c>
      <c r="Q5557">
        <v>0</v>
      </c>
      <c r="R5557">
        <v>0</v>
      </c>
      <c r="S5557">
        <v>0</v>
      </c>
      <c r="T5557">
        <v>10</v>
      </c>
      <c r="U5557">
        <v>0</v>
      </c>
      <c r="V5557">
        <v>0</v>
      </c>
      <c r="W5557">
        <v>0</v>
      </c>
      <c r="X5557">
        <v>60.810363686020864</v>
      </c>
      <c r="Y5557">
        <v>0</v>
      </c>
      <c r="Z5557">
        <v>0</v>
      </c>
      <c r="AA5557">
        <v>0</v>
      </c>
      <c r="AB5557">
        <v>2.3822239216459202</v>
      </c>
      <c r="AC5557">
        <v>0</v>
      </c>
      <c r="AD5557">
        <v>0</v>
      </c>
      <c r="AE5557">
        <v>63.192587607666781</v>
      </c>
    </row>
    <row r="5558" spans="1:31" x14ac:dyDescent="0.25">
      <c r="A5558">
        <v>2095118</v>
      </c>
      <c r="B5558">
        <v>1</v>
      </c>
      <c r="C5558" t="s">
        <v>81</v>
      </c>
      <c r="D5558" t="s">
        <v>115</v>
      </c>
      <c r="E5558" t="s">
        <v>158</v>
      </c>
      <c r="F5558" t="s">
        <v>16017</v>
      </c>
      <c r="G5558" t="s">
        <v>160</v>
      </c>
      <c r="H5558" t="s">
        <v>143</v>
      </c>
      <c r="I5558" t="s">
        <v>135</v>
      </c>
      <c r="J5558" t="s">
        <v>136</v>
      </c>
      <c r="K5558" t="s">
        <v>137</v>
      </c>
      <c r="L5558" t="s">
        <v>16018</v>
      </c>
      <c r="M5558" t="s">
        <v>16019</v>
      </c>
      <c r="N5558">
        <v>1.0802777770000001</v>
      </c>
      <c r="O5558">
        <v>0</v>
      </c>
      <c r="P5558">
        <v>8</v>
      </c>
      <c r="Q5558">
        <v>0</v>
      </c>
      <c r="R5558">
        <v>1</v>
      </c>
      <c r="S5558">
        <v>0</v>
      </c>
      <c r="T5558">
        <v>0</v>
      </c>
      <c r="U5558">
        <v>0</v>
      </c>
      <c r="V5558">
        <v>0</v>
      </c>
      <c r="W5558">
        <v>0</v>
      </c>
      <c r="X5558">
        <v>0.57015928462955001</v>
      </c>
      <c r="Y5558">
        <v>0</v>
      </c>
      <c r="Z5558">
        <v>1.0183873911666667E-3</v>
      </c>
      <c r="AA5558">
        <v>0</v>
      </c>
      <c r="AB5558">
        <v>0</v>
      </c>
      <c r="AC5558">
        <v>0</v>
      </c>
      <c r="AD5558">
        <v>0</v>
      </c>
      <c r="AE5558">
        <v>0.57117767202071668</v>
      </c>
    </row>
    <row r="5559" spans="1:31" x14ac:dyDescent="0.25">
      <c r="A5559">
        <v>2084693</v>
      </c>
      <c r="B5559">
        <v>1</v>
      </c>
      <c r="C5559" t="s">
        <v>80</v>
      </c>
      <c r="D5559" t="s">
        <v>105</v>
      </c>
      <c r="E5559" t="s">
        <v>177</v>
      </c>
      <c r="F5559" t="s">
        <v>16020</v>
      </c>
      <c r="G5559" t="s">
        <v>183</v>
      </c>
      <c r="H5559" t="s">
        <v>143</v>
      </c>
      <c r="I5559" t="s">
        <v>135</v>
      </c>
      <c r="J5559" t="s">
        <v>136</v>
      </c>
      <c r="K5559" t="s">
        <v>137</v>
      </c>
      <c r="L5559" t="s">
        <v>16021</v>
      </c>
      <c r="M5559" t="s">
        <v>16022</v>
      </c>
      <c r="N5559">
        <v>9.358055555</v>
      </c>
      <c r="O5559">
        <v>0</v>
      </c>
      <c r="P5559">
        <v>1</v>
      </c>
      <c r="Q5559">
        <v>0</v>
      </c>
      <c r="R5559">
        <v>0</v>
      </c>
      <c r="S5559">
        <v>0</v>
      </c>
      <c r="T5559">
        <v>0</v>
      </c>
      <c r="U5559">
        <v>0</v>
      </c>
      <c r="V5559">
        <v>0</v>
      </c>
      <c r="W5559">
        <v>0</v>
      </c>
      <c r="X5559">
        <v>3.693076180658323</v>
      </c>
      <c r="Y5559">
        <v>0</v>
      </c>
      <c r="Z5559">
        <v>0</v>
      </c>
      <c r="AA5559">
        <v>0</v>
      </c>
      <c r="AB5559">
        <v>0</v>
      </c>
      <c r="AC5559">
        <v>0</v>
      </c>
      <c r="AD5559">
        <v>0</v>
      </c>
      <c r="AE5559">
        <v>3.693076180658323</v>
      </c>
    </row>
    <row r="5560" spans="1:31" x14ac:dyDescent="0.25">
      <c r="A5560">
        <v>2094972</v>
      </c>
      <c r="B5560">
        <v>1</v>
      </c>
      <c r="C5560" t="s">
        <v>80</v>
      </c>
      <c r="D5560" t="s">
        <v>92</v>
      </c>
      <c r="E5560" t="s">
        <v>158</v>
      </c>
      <c r="F5560" t="s">
        <v>16023</v>
      </c>
      <c r="G5560" t="s">
        <v>283</v>
      </c>
      <c r="H5560" t="s">
        <v>143</v>
      </c>
      <c r="I5560" t="s">
        <v>135</v>
      </c>
      <c r="J5560" t="s">
        <v>136</v>
      </c>
      <c r="K5560" t="s">
        <v>137</v>
      </c>
      <c r="L5560" t="s">
        <v>16024</v>
      </c>
      <c r="M5560" t="s">
        <v>16025</v>
      </c>
      <c r="N5560">
        <v>2.3719444439999999</v>
      </c>
      <c r="O5560">
        <v>0</v>
      </c>
      <c r="P5560">
        <v>202</v>
      </c>
      <c r="Q5560">
        <v>0</v>
      </c>
      <c r="R5560">
        <v>0</v>
      </c>
      <c r="S5560">
        <v>0</v>
      </c>
      <c r="T5560">
        <v>0</v>
      </c>
      <c r="U5560">
        <v>0</v>
      </c>
      <c r="V5560">
        <v>0</v>
      </c>
      <c r="W5560">
        <v>0</v>
      </c>
      <c r="X5560">
        <v>83.089893864771454</v>
      </c>
      <c r="Y5560">
        <v>0</v>
      </c>
      <c r="Z5560">
        <v>0</v>
      </c>
      <c r="AA5560">
        <v>0</v>
      </c>
      <c r="AB5560">
        <v>0</v>
      </c>
      <c r="AC5560">
        <v>0</v>
      </c>
      <c r="AD5560">
        <v>0</v>
      </c>
      <c r="AE5560">
        <v>83.089893864771454</v>
      </c>
    </row>
    <row r="5561" spans="1:31" x14ac:dyDescent="0.25">
      <c r="A5561">
        <v>2084739</v>
      </c>
      <c r="B5561">
        <v>1</v>
      </c>
      <c r="C5561" t="s">
        <v>81</v>
      </c>
      <c r="D5561" t="s">
        <v>128</v>
      </c>
      <c r="E5561" t="s">
        <v>177</v>
      </c>
      <c r="F5561" t="s">
        <v>16026</v>
      </c>
      <c r="G5561" t="s">
        <v>179</v>
      </c>
      <c r="H5561" t="s">
        <v>143</v>
      </c>
      <c r="I5561" t="s">
        <v>135</v>
      </c>
      <c r="J5561" t="s">
        <v>136</v>
      </c>
      <c r="K5561" t="s">
        <v>137</v>
      </c>
      <c r="L5561" t="s">
        <v>16027</v>
      </c>
      <c r="M5561" t="s">
        <v>16028</v>
      </c>
      <c r="N5561">
        <v>5.1658333330000001</v>
      </c>
      <c r="O5561">
        <v>0</v>
      </c>
      <c r="P5561">
        <v>2</v>
      </c>
      <c r="Q5561">
        <v>0</v>
      </c>
      <c r="R5561">
        <v>0</v>
      </c>
      <c r="S5561">
        <v>0</v>
      </c>
      <c r="T5561">
        <v>0</v>
      </c>
      <c r="U5561">
        <v>0</v>
      </c>
      <c r="V5561">
        <v>0</v>
      </c>
      <c r="W5561">
        <v>0</v>
      </c>
      <c r="X5561">
        <v>2.6498014461143558</v>
      </c>
      <c r="Y5561">
        <v>0</v>
      </c>
      <c r="Z5561">
        <v>0</v>
      </c>
      <c r="AA5561">
        <v>0</v>
      </c>
      <c r="AB5561">
        <v>0</v>
      </c>
      <c r="AC5561">
        <v>0</v>
      </c>
      <c r="AD5561">
        <v>0</v>
      </c>
      <c r="AE5561">
        <v>2.6498014461143558</v>
      </c>
    </row>
    <row r="5562" spans="1:31" x14ac:dyDescent="0.25">
      <c r="A5562">
        <v>2095264</v>
      </c>
      <c r="B5562">
        <v>1</v>
      </c>
      <c r="C5562" t="s">
        <v>80</v>
      </c>
      <c r="D5562" t="s">
        <v>105</v>
      </c>
      <c r="E5562" t="s">
        <v>177</v>
      </c>
      <c r="F5562" t="s">
        <v>16029</v>
      </c>
      <c r="G5562" t="s">
        <v>183</v>
      </c>
      <c r="H5562" t="s">
        <v>143</v>
      </c>
      <c r="I5562" t="s">
        <v>135</v>
      </c>
      <c r="J5562" t="s">
        <v>136</v>
      </c>
      <c r="K5562" t="s">
        <v>137</v>
      </c>
      <c r="L5562" t="s">
        <v>16030</v>
      </c>
      <c r="M5562" t="s">
        <v>16031</v>
      </c>
      <c r="N5562">
        <v>1.9169444440000001</v>
      </c>
      <c r="O5562">
        <v>0</v>
      </c>
      <c r="P5562">
        <v>5</v>
      </c>
      <c r="Q5562">
        <v>0</v>
      </c>
      <c r="R5562">
        <v>0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1.0978346690195335</v>
      </c>
      <c r="Y5562">
        <v>0</v>
      </c>
      <c r="Z5562">
        <v>0</v>
      </c>
      <c r="AA5562">
        <v>0</v>
      </c>
      <c r="AB5562">
        <v>0</v>
      </c>
      <c r="AC5562">
        <v>0</v>
      </c>
      <c r="AD5562">
        <v>0</v>
      </c>
      <c r="AE5562">
        <v>1.0978346690195335</v>
      </c>
    </row>
    <row r="5563" spans="1:31" x14ac:dyDescent="0.25">
      <c r="A5563">
        <v>2095018</v>
      </c>
      <c r="B5563">
        <v>1</v>
      </c>
      <c r="C5563" t="s">
        <v>80</v>
      </c>
      <c r="D5563" t="s">
        <v>110</v>
      </c>
      <c r="E5563" t="s">
        <v>177</v>
      </c>
      <c r="F5563" t="s">
        <v>16032</v>
      </c>
      <c r="G5563" t="s">
        <v>183</v>
      </c>
      <c r="H5563" t="s">
        <v>143</v>
      </c>
      <c r="I5563" t="s">
        <v>135</v>
      </c>
      <c r="J5563" t="s">
        <v>136</v>
      </c>
      <c r="K5563" t="s">
        <v>137</v>
      </c>
      <c r="L5563" t="s">
        <v>16033</v>
      </c>
      <c r="M5563" t="s">
        <v>16034</v>
      </c>
      <c r="N5563">
        <v>7.0227777769999999</v>
      </c>
      <c r="O5563">
        <v>0</v>
      </c>
      <c r="P5563">
        <v>1</v>
      </c>
      <c r="Q5563">
        <v>0</v>
      </c>
      <c r="R5563">
        <v>0</v>
      </c>
      <c r="S5563">
        <v>0</v>
      </c>
      <c r="T5563">
        <v>0</v>
      </c>
      <c r="U5563">
        <v>0</v>
      </c>
      <c r="V5563">
        <v>0</v>
      </c>
      <c r="W5563">
        <v>0</v>
      </c>
      <c r="X5563">
        <v>1.3445428590296111</v>
      </c>
      <c r="Y5563">
        <v>0</v>
      </c>
      <c r="Z5563">
        <v>0</v>
      </c>
      <c r="AA5563">
        <v>0</v>
      </c>
      <c r="AB5563">
        <v>0</v>
      </c>
      <c r="AC5563">
        <v>0</v>
      </c>
      <c r="AD5563">
        <v>0</v>
      </c>
      <c r="AE5563">
        <v>1.3445428590296111</v>
      </c>
    </row>
    <row r="5564" spans="1:31" x14ac:dyDescent="0.25">
      <c r="A5564">
        <v>2084590</v>
      </c>
      <c r="B5564">
        <v>1</v>
      </c>
      <c r="C5564" t="s">
        <v>81</v>
      </c>
      <c r="D5564" t="s">
        <v>112</v>
      </c>
      <c r="E5564" t="s">
        <v>146</v>
      </c>
      <c r="F5564" t="s">
        <v>16035</v>
      </c>
      <c r="G5564" t="s">
        <v>133</v>
      </c>
      <c r="H5564" t="s">
        <v>134</v>
      </c>
      <c r="I5564" t="s">
        <v>135</v>
      </c>
      <c r="J5564" t="s">
        <v>136</v>
      </c>
      <c r="K5564" t="s">
        <v>137</v>
      </c>
      <c r="L5564" t="s">
        <v>16036</v>
      </c>
      <c r="M5564" t="s">
        <v>16037</v>
      </c>
      <c r="N5564">
        <v>0.281388888</v>
      </c>
      <c r="O5564">
        <v>0</v>
      </c>
      <c r="P5564">
        <v>36697</v>
      </c>
      <c r="Q5564">
        <v>39</v>
      </c>
      <c r="R5564">
        <v>1035</v>
      </c>
      <c r="S5564">
        <v>41</v>
      </c>
      <c r="T5564">
        <v>5050</v>
      </c>
      <c r="U5564">
        <v>10</v>
      </c>
      <c r="V5564">
        <v>18</v>
      </c>
      <c r="W5564">
        <v>0</v>
      </c>
      <c r="X5564">
        <v>1867.3457717860622</v>
      </c>
      <c r="Y5564">
        <v>15.690883997254451</v>
      </c>
      <c r="Z5564">
        <v>78.322037435757352</v>
      </c>
      <c r="AA5564">
        <v>141.99480222949995</v>
      </c>
      <c r="AB5564">
        <v>803.45666220011015</v>
      </c>
      <c r="AC5564">
        <v>191.28376822287839</v>
      </c>
      <c r="AD5564">
        <v>98.302023089854814</v>
      </c>
      <c r="AE5564">
        <v>3196.3959489614172</v>
      </c>
    </row>
    <row r="5565" spans="1:31" x14ac:dyDescent="0.25">
      <c r="A5565">
        <v>2084344</v>
      </c>
      <c r="B5565">
        <v>1</v>
      </c>
      <c r="C5565" t="s">
        <v>80</v>
      </c>
      <c r="D5565" t="s">
        <v>97</v>
      </c>
      <c r="E5565" t="s">
        <v>140</v>
      </c>
      <c r="F5565" t="s">
        <v>16038</v>
      </c>
      <c r="G5565" t="s">
        <v>142</v>
      </c>
      <c r="H5565" t="s">
        <v>143</v>
      </c>
      <c r="I5565" t="s">
        <v>135</v>
      </c>
      <c r="J5565" t="s">
        <v>136</v>
      </c>
      <c r="K5565" t="s">
        <v>137</v>
      </c>
      <c r="L5565" t="s">
        <v>16039</v>
      </c>
      <c r="M5565" t="s">
        <v>16040</v>
      </c>
      <c r="N5565">
        <v>9.8902777769999997</v>
      </c>
      <c r="O5565">
        <v>0</v>
      </c>
      <c r="P5565">
        <v>2</v>
      </c>
      <c r="Q5565">
        <v>0</v>
      </c>
      <c r="R5565">
        <v>8</v>
      </c>
      <c r="S5565">
        <v>0</v>
      </c>
      <c r="T5565">
        <v>6</v>
      </c>
      <c r="U5565">
        <v>0</v>
      </c>
      <c r="V5565">
        <v>0</v>
      </c>
      <c r="W5565">
        <v>0</v>
      </c>
      <c r="X5565">
        <v>3.2324343019189499</v>
      </c>
      <c r="Y5565">
        <v>0</v>
      </c>
      <c r="Z5565">
        <v>17.395045915722637</v>
      </c>
      <c r="AA5565">
        <v>0</v>
      </c>
      <c r="AB5565">
        <v>54.817588445847925</v>
      </c>
      <c r="AC5565">
        <v>0</v>
      </c>
      <c r="AD5565">
        <v>0</v>
      </c>
      <c r="AE5565">
        <v>75.445068663489508</v>
      </c>
    </row>
    <row r="5566" spans="1:31" x14ac:dyDescent="0.25">
      <c r="A5566">
        <v>2084736</v>
      </c>
      <c r="B5566">
        <v>1</v>
      </c>
      <c r="C5566" t="s">
        <v>81</v>
      </c>
      <c r="D5566" t="s">
        <v>128</v>
      </c>
      <c r="E5566" t="s">
        <v>177</v>
      </c>
      <c r="F5566" t="s">
        <v>16041</v>
      </c>
      <c r="G5566" t="s">
        <v>183</v>
      </c>
      <c r="H5566" t="s">
        <v>143</v>
      </c>
      <c r="I5566" t="s">
        <v>135</v>
      </c>
      <c r="J5566" t="s">
        <v>136</v>
      </c>
      <c r="K5566" t="s">
        <v>137</v>
      </c>
      <c r="L5566" t="s">
        <v>16042</v>
      </c>
      <c r="M5566" t="s">
        <v>16043</v>
      </c>
      <c r="N5566">
        <v>2.9513888879999999</v>
      </c>
      <c r="O5566">
        <v>0</v>
      </c>
      <c r="P5566">
        <v>2</v>
      </c>
      <c r="Q5566">
        <v>0</v>
      </c>
      <c r="R5566">
        <v>0</v>
      </c>
      <c r="S5566">
        <v>0</v>
      </c>
      <c r="T5566">
        <v>0</v>
      </c>
      <c r="U5566">
        <v>0</v>
      </c>
      <c r="V5566">
        <v>0</v>
      </c>
      <c r="W5566">
        <v>0</v>
      </c>
      <c r="X5566">
        <v>0.28285848859486112</v>
      </c>
      <c r="Y5566">
        <v>0</v>
      </c>
      <c r="Z5566">
        <v>0</v>
      </c>
      <c r="AA5566">
        <v>0</v>
      </c>
      <c r="AB5566">
        <v>0</v>
      </c>
      <c r="AC5566">
        <v>0</v>
      </c>
      <c r="AD5566">
        <v>0</v>
      </c>
      <c r="AE5566">
        <v>0.28285848859486112</v>
      </c>
    </row>
    <row r="5567" spans="1:31" x14ac:dyDescent="0.25">
      <c r="A5567">
        <v>2094909</v>
      </c>
      <c r="B5567">
        <v>1</v>
      </c>
      <c r="C5567" t="s">
        <v>80</v>
      </c>
      <c r="D5567" t="s">
        <v>99</v>
      </c>
      <c r="E5567" t="s">
        <v>158</v>
      </c>
      <c r="F5567" t="s">
        <v>16044</v>
      </c>
      <c r="G5567" t="s">
        <v>160</v>
      </c>
      <c r="H5567" t="s">
        <v>143</v>
      </c>
      <c r="I5567" t="s">
        <v>135</v>
      </c>
      <c r="J5567" t="s">
        <v>136</v>
      </c>
      <c r="K5567" t="s">
        <v>137</v>
      </c>
      <c r="L5567" t="s">
        <v>16045</v>
      </c>
      <c r="M5567" t="s">
        <v>16046</v>
      </c>
      <c r="N5567">
        <v>10.821944444</v>
      </c>
      <c r="O5567">
        <v>0</v>
      </c>
      <c r="P5567">
        <v>6</v>
      </c>
      <c r="Q5567">
        <v>0</v>
      </c>
      <c r="R5567">
        <v>1</v>
      </c>
      <c r="S5567">
        <v>0</v>
      </c>
      <c r="T5567">
        <v>5</v>
      </c>
      <c r="U5567">
        <v>0</v>
      </c>
      <c r="V5567">
        <v>0</v>
      </c>
      <c r="W5567">
        <v>0</v>
      </c>
      <c r="X5567">
        <v>22.592569612275359</v>
      </c>
      <c r="Y5567">
        <v>0</v>
      </c>
      <c r="Z5567">
        <v>21.136946428126311</v>
      </c>
      <c r="AA5567">
        <v>0</v>
      </c>
      <c r="AB5567">
        <v>132.42034970935433</v>
      </c>
      <c r="AC5567">
        <v>0</v>
      </c>
      <c r="AD5567">
        <v>0</v>
      </c>
      <c r="AE5567">
        <v>176.149865749756</v>
      </c>
    </row>
    <row r="5568" spans="1:31" x14ac:dyDescent="0.25">
      <c r="A5568">
        <v>2084759</v>
      </c>
      <c r="B5568">
        <v>1</v>
      </c>
      <c r="C5568" t="s">
        <v>80</v>
      </c>
      <c r="D5568" t="s">
        <v>94</v>
      </c>
      <c r="E5568" t="s">
        <v>169</v>
      </c>
      <c r="F5568" t="s">
        <v>16047</v>
      </c>
      <c r="G5568" t="s">
        <v>1338</v>
      </c>
      <c r="H5568" t="s">
        <v>134</v>
      </c>
      <c r="I5568" t="s">
        <v>135</v>
      </c>
      <c r="J5568" t="s">
        <v>136</v>
      </c>
      <c r="K5568" t="s">
        <v>137</v>
      </c>
      <c r="L5568" t="s">
        <v>16048</v>
      </c>
      <c r="M5568" t="s">
        <v>16049</v>
      </c>
      <c r="N5568">
        <v>1.092777777</v>
      </c>
      <c r="O5568">
        <v>0</v>
      </c>
      <c r="P5568">
        <v>203</v>
      </c>
      <c r="Q5568">
        <v>0</v>
      </c>
      <c r="R5568">
        <v>5</v>
      </c>
      <c r="S5568">
        <v>0</v>
      </c>
      <c r="T5568">
        <v>27</v>
      </c>
      <c r="U5568">
        <v>0</v>
      </c>
      <c r="V5568">
        <v>0</v>
      </c>
      <c r="W5568">
        <v>0</v>
      </c>
      <c r="X5568">
        <v>72.406508577993094</v>
      </c>
      <c r="Y5568">
        <v>0</v>
      </c>
      <c r="Z5568">
        <v>2.736682484998362</v>
      </c>
      <c r="AA5568">
        <v>0</v>
      </c>
      <c r="AB5568">
        <v>21.359716383774821</v>
      </c>
      <c r="AC5568">
        <v>0</v>
      </c>
      <c r="AD5568">
        <v>0</v>
      </c>
      <c r="AE5568">
        <v>96.502907446766287</v>
      </c>
    </row>
    <row r="5569" spans="1:31" x14ac:dyDescent="0.25">
      <c r="A5569">
        <v>2084524</v>
      </c>
      <c r="B5569">
        <v>1</v>
      </c>
      <c r="C5569" t="s">
        <v>81</v>
      </c>
      <c r="D5569" t="s">
        <v>118</v>
      </c>
      <c r="E5569" t="s">
        <v>169</v>
      </c>
      <c r="F5569" t="s">
        <v>16050</v>
      </c>
      <c r="G5569" t="s">
        <v>464</v>
      </c>
      <c r="H5569" t="s">
        <v>134</v>
      </c>
      <c r="I5569" t="s">
        <v>135</v>
      </c>
      <c r="J5569" t="s">
        <v>136</v>
      </c>
      <c r="K5569" t="s">
        <v>137</v>
      </c>
      <c r="L5569" t="s">
        <v>16051</v>
      </c>
      <c r="M5569" t="s">
        <v>16052</v>
      </c>
      <c r="N5569">
        <v>3.440555555</v>
      </c>
      <c r="O5569">
        <v>0</v>
      </c>
      <c r="P5569">
        <v>13</v>
      </c>
      <c r="Q5569">
        <v>0</v>
      </c>
      <c r="R5569">
        <v>1</v>
      </c>
      <c r="S5569">
        <v>0</v>
      </c>
      <c r="T5569">
        <v>1</v>
      </c>
      <c r="U5569">
        <v>0</v>
      </c>
      <c r="V5569">
        <v>0</v>
      </c>
      <c r="W5569">
        <v>0</v>
      </c>
      <c r="X5569">
        <v>8.4383985373151198</v>
      </c>
      <c r="Y5569">
        <v>0</v>
      </c>
      <c r="Z5569">
        <v>3.9017826010316039</v>
      </c>
      <c r="AA5569">
        <v>0</v>
      </c>
      <c r="AB5569">
        <v>0.11749785915263611</v>
      </c>
      <c r="AC5569">
        <v>0</v>
      </c>
      <c r="AD5569">
        <v>0</v>
      </c>
      <c r="AE5569">
        <v>12.457678997499359</v>
      </c>
    </row>
    <row r="5570" spans="1:31" x14ac:dyDescent="0.25">
      <c r="A5570">
        <v>2095430</v>
      </c>
      <c r="B5570">
        <v>1</v>
      </c>
      <c r="C5570" t="s">
        <v>80</v>
      </c>
      <c r="D5570" t="s">
        <v>107</v>
      </c>
      <c r="E5570" t="s">
        <v>177</v>
      </c>
      <c r="F5570" t="s">
        <v>16053</v>
      </c>
      <c r="G5570" t="s">
        <v>183</v>
      </c>
      <c r="H5570" t="s">
        <v>143</v>
      </c>
      <c r="I5570" t="s">
        <v>135</v>
      </c>
      <c r="J5570" t="s">
        <v>136</v>
      </c>
      <c r="K5570" t="s">
        <v>137</v>
      </c>
      <c r="L5570" t="s">
        <v>16054</v>
      </c>
      <c r="M5570" t="s">
        <v>16055</v>
      </c>
      <c r="N5570">
        <v>2.3447222220000001</v>
      </c>
      <c r="O5570">
        <v>0</v>
      </c>
      <c r="P5570">
        <v>0</v>
      </c>
      <c r="Q5570">
        <v>0</v>
      </c>
      <c r="R5570">
        <v>0</v>
      </c>
      <c r="S5570">
        <v>0</v>
      </c>
      <c r="T5570">
        <v>1</v>
      </c>
      <c r="U5570">
        <v>0</v>
      </c>
      <c r="V5570">
        <v>0</v>
      </c>
      <c r="W5570">
        <v>0</v>
      </c>
      <c r="X5570">
        <v>0</v>
      </c>
      <c r="Y5570">
        <v>0</v>
      </c>
      <c r="Z5570">
        <v>0</v>
      </c>
      <c r="AA5570">
        <v>0</v>
      </c>
      <c r="AB5570">
        <v>0</v>
      </c>
      <c r="AC5570">
        <v>0</v>
      </c>
      <c r="AD5570">
        <v>0</v>
      </c>
      <c r="AE5570">
        <v>0</v>
      </c>
    </row>
    <row r="5571" spans="1:31" x14ac:dyDescent="0.25">
      <c r="A5571">
        <v>2094932</v>
      </c>
      <c r="B5571">
        <v>1</v>
      </c>
      <c r="C5571" t="s">
        <v>80</v>
      </c>
      <c r="D5571" t="s">
        <v>106</v>
      </c>
      <c r="E5571" t="s">
        <v>158</v>
      </c>
      <c r="F5571" t="s">
        <v>12247</v>
      </c>
      <c r="G5571" t="s">
        <v>160</v>
      </c>
      <c r="H5571" t="s">
        <v>143</v>
      </c>
      <c r="I5571" t="s">
        <v>135</v>
      </c>
      <c r="J5571" t="s">
        <v>136</v>
      </c>
      <c r="K5571" t="s">
        <v>137</v>
      </c>
      <c r="L5571" t="s">
        <v>16056</v>
      </c>
      <c r="M5571" t="s">
        <v>16057</v>
      </c>
      <c r="N5571">
        <v>1.829722222</v>
      </c>
      <c r="O5571">
        <v>0</v>
      </c>
      <c r="P5571">
        <v>0</v>
      </c>
      <c r="Q5571">
        <v>0</v>
      </c>
      <c r="R5571">
        <v>0</v>
      </c>
      <c r="S5571">
        <v>0</v>
      </c>
      <c r="T5571">
        <v>1</v>
      </c>
      <c r="U5571">
        <v>0</v>
      </c>
      <c r="V5571">
        <v>0</v>
      </c>
      <c r="W5571">
        <v>0</v>
      </c>
      <c r="X5571">
        <v>0</v>
      </c>
      <c r="Y5571">
        <v>0</v>
      </c>
      <c r="Z5571">
        <v>0</v>
      </c>
      <c r="AA5571">
        <v>0</v>
      </c>
      <c r="AB5571">
        <v>0.63828217565114997</v>
      </c>
      <c r="AC5571">
        <v>0</v>
      </c>
      <c r="AD5571">
        <v>0</v>
      </c>
      <c r="AE5571">
        <v>0.63828217565114997</v>
      </c>
    </row>
    <row r="5572" spans="1:31" x14ac:dyDescent="0.25">
      <c r="A5572">
        <v>2095101</v>
      </c>
      <c r="B5572">
        <v>1</v>
      </c>
      <c r="C5572" t="s">
        <v>80</v>
      </c>
      <c r="D5572" t="s">
        <v>91</v>
      </c>
      <c r="E5572" t="s">
        <v>158</v>
      </c>
      <c r="F5572" t="s">
        <v>16058</v>
      </c>
      <c r="G5572" t="s">
        <v>160</v>
      </c>
      <c r="H5572" t="s">
        <v>143</v>
      </c>
      <c r="I5572" t="s">
        <v>135</v>
      </c>
      <c r="J5572" t="s">
        <v>136</v>
      </c>
      <c r="K5572" t="s">
        <v>137</v>
      </c>
      <c r="L5572" t="s">
        <v>16059</v>
      </c>
      <c r="M5572" t="s">
        <v>16060</v>
      </c>
      <c r="N5572">
        <v>9.574166666</v>
      </c>
      <c r="O5572">
        <v>0</v>
      </c>
      <c r="P5572">
        <v>46</v>
      </c>
      <c r="Q5572">
        <v>0</v>
      </c>
      <c r="R5572">
        <v>2</v>
      </c>
      <c r="S5572">
        <v>0</v>
      </c>
      <c r="T5572">
        <v>0</v>
      </c>
      <c r="U5572">
        <v>0</v>
      </c>
      <c r="V5572">
        <v>0</v>
      </c>
      <c r="W5572">
        <v>0</v>
      </c>
      <c r="X5572">
        <v>72.895157838644749</v>
      </c>
      <c r="Y5572">
        <v>0</v>
      </c>
      <c r="Z5572">
        <v>27.029634563612571</v>
      </c>
      <c r="AA5572">
        <v>0</v>
      </c>
      <c r="AB5572">
        <v>0</v>
      </c>
      <c r="AC5572">
        <v>0</v>
      </c>
      <c r="AD5572">
        <v>0</v>
      </c>
      <c r="AE5572">
        <v>99.924792402257324</v>
      </c>
    </row>
    <row r="5573" spans="1:31" x14ac:dyDescent="0.25">
      <c r="A5573">
        <v>2084381</v>
      </c>
      <c r="B5573">
        <v>1</v>
      </c>
      <c r="C5573" t="s">
        <v>80</v>
      </c>
      <c r="D5573" t="s">
        <v>108</v>
      </c>
      <c r="E5573" t="s">
        <v>158</v>
      </c>
      <c r="F5573" t="s">
        <v>16061</v>
      </c>
      <c r="G5573" t="s">
        <v>160</v>
      </c>
      <c r="H5573" t="s">
        <v>143</v>
      </c>
      <c r="I5573" t="s">
        <v>135</v>
      </c>
      <c r="J5573" t="s">
        <v>136</v>
      </c>
      <c r="K5573" t="s">
        <v>137</v>
      </c>
      <c r="L5573" t="s">
        <v>16062</v>
      </c>
      <c r="M5573" t="s">
        <v>16063</v>
      </c>
      <c r="N5573">
        <v>4.1372222220000001</v>
      </c>
      <c r="O5573">
        <v>0</v>
      </c>
      <c r="P5573">
        <v>31</v>
      </c>
      <c r="Q5573">
        <v>0</v>
      </c>
      <c r="R5573">
        <v>7</v>
      </c>
      <c r="S5573">
        <v>0</v>
      </c>
      <c r="T5573">
        <v>10</v>
      </c>
      <c r="U5573">
        <v>0</v>
      </c>
      <c r="V5573">
        <v>0</v>
      </c>
      <c r="W5573">
        <v>0</v>
      </c>
      <c r="X5573">
        <v>16.362984406492583</v>
      </c>
      <c r="Y5573">
        <v>0</v>
      </c>
      <c r="Z5573">
        <v>6.8292813795400003</v>
      </c>
      <c r="AA5573">
        <v>0</v>
      </c>
      <c r="AB5573">
        <v>9.7264712003523019</v>
      </c>
      <c r="AC5573">
        <v>0</v>
      </c>
      <c r="AD5573">
        <v>0</v>
      </c>
      <c r="AE5573">
        <v>32.918736986384886</v>
      </c>
    </row>
    <row r="5574" spans="1:31" x14ac:dyDescent="0.25">
      <c r="A5574">
        <v>2084504</v>
      </c>
      <c r="B5574">
        <v>1</v>
      </c>
      <c r="C5574" t="s">
        <v>81</v>
      </c>
      <c r="D5574" t="s">
        <v>127</v>
      </c>
      <c r="E5574" t="s">
        <v>140</v>
      </c>
      <c r="F5574" t="s">
        <v>11935</v>
      </c>
      <c r="G5574" t="s">
        <v>142</v>
      </c>
      <c r="H5574" t="s">
        <v>143</v>
      </c>
      <c r="I5574" t="s">
        <v>135</v>
      </c>
      <c r="J5574" t="s">
        <v>136</v>
      </c>
      <c r="K5574" t="s">
        <v>137</v>
      </c>
      <c r="L5574" t="s">
        <v>15722</v>
      </c>
      <c r="M5574" t="s">
        <v>16064</v>
      </c>
      <c r="N5574">
        <v>5.3658333330000003</v>
      </c>
      <c r="O5574">
        <v>0</v>
      </c>
      <c r="P5574">
        <v>0</v>
      </c>
      <c r="Q5574">
        <v>0</v>
      </c>
      <c r="R5574">
        <v>4</v>
      </c>
      <c r="S5574">
        <v>0</v>
      </c>
      <c r="T5574">
        <v>0</v>
      </c>
      <c r="U5574">
        <v>0</v>
      </c>
      <c r="V5574">
        <v>0</v>
      </c>
      <c r="W5574">
        <v>0</v>
      </c>
      <c r="X5574">
        <v>0</v>
      </c>
      <c r="Y5574">
        <v>0</v>
      </c>
      <c r="Z5574">
        <v>6.3010204310499827</v>
      </c>
      <c r="AA5574">
        <v>0</v>
      </c>
      <c r="AB5574">
        <v>0</v>
      </c>
      <c r="AC5574">
        <v>0</v>
      </c>
      <c r="AD5574">
        <v>0</v>
      </c>
      <c r="AE5574">
        <v>6.3010204310499827</v>
      </c>
    </row>
    <row r="5575" spans="1:31" x14ac:dyDescent="0.25">
      <c r="A5575">
        <v>2095473</v>
      </c>
      <c r="B5575">
        <v>1</v>
      </c>
      <c r="C5575" t="s">
        <v>80</v>
      </c>
      <c r="D5575" t="s">
        <v>85</v>
      </c>
      <c r="E5575" t="s">
        <v>177</v>
      </c>
      <c r="F5575" t="s">
        <v>16065</v>
      </c>
      <c r="G5575" t="s">
        <v>183</v>
      </c>
      <c r="H5575" t="s">
        <v>143</v>
      </c>
      <c r="I5575" t="s">
        <v>135</v>
      </c>
      <c r="J5575" t="s">
        <v>136</v>
      </c>
      <c r="K5575" t="s">
        <v>137</v>
      </c>
      <c r="L5575" t="s">
        <v>16066</v>
      </c>
      <c r="M5575" t="s">
        <v>16067</v>
      </c>
      <c r="N5575">
        <v>2.3227777770000002</v>
      </c>
      <c r="O5575">
        <v>0</v>
      </c>
      <c r="P5575">
        <v>2</v>
      </c>
      <c r="Q5575">
        <v>0</v>
      </c>
      <c r="R5575">
        <v>0</v>
      </c>
      <c r="S5575">
        <v>0</v>
      </c>
      <c r="T5575">
        <v>0</v>
      </c>
      <c r="U5575">
        <v>0</v>
      </c>
      <c r="V5575">
        <v>0</v>
      </c>
      <c r="W5575">
        <v>0</v>
      </c>
      <c r="X5575">
        <v>1.0792847355345467</v>
      </c>
      <c r="Y5575">
        <v>0</v>
      </c>
      <c r="Z5575">
        <v>0</v>
      </c>
      <c r="AA5575">
        <v>0</v>
      </c>
      <c r="AB5575">
        <v>0</v>
      </c>
      <c r="AC5575">
        <v>0</v>
      </c>
      <c r="AD5575">
        <v>0</v>
      </c>
      <c r="AE5575">
        <v>1.0792847355345467</v>
      </c>
    </row>
    <row r="5576" spans="1:31" x14ac:dyDescent="0.25">
      <c r="A5576">
        <v>2094952</v>
      </c>
      <c r="B5576">
        <v>1</v>
      </c>
      <c r="C5576" t="s">
        <v>81</v>
      </c>
      <c r="D5576" t="s">
        <v>128</v>
      </c>
      <c r="E5576" t="s">
        <v>158</v>
      </c>
      <c r="F5576" t="s">
        <v>16068</v>
      </c>
      <c r="G5576" t="s">
        <v>160</v>
      </c>
      <c r="H5576" t="s">
        <v>143</v>
      </c>
      <c r="I5576" t="s">
        <v>135</v>
      </c>
      <c r="J5576" t="s">
        <v>136</v>
      </c>
      <c r="K5576" t="s">
        <v>137</v>
      </c>
      <c r="L5576" t="s">
        <v>16069</v>
      </c>
      <c r="M5576" t="s">
        <v>16070</v>
      </c>
      <c r="N5576">
        <v>3.0830555550000001</v>
      </c>
      <c r="O5576">
        <v>0</v>
      </c>
      <c r="P5576">
        <v>564</v>
      </c>
      <c r="Q5576">
        <v>0</v>
      </c>
      <c r="R5576">
        <v>0</v>
      </c>
      <c r="S5576">
        <v>0</v>
      </c>
      <c r="T5576">
        <v>52</v>
      </c>
      <c r="U5576">
        <v>0</v>
      </c>
      <c r="V5576">
        <v>0</v>
      </c>
      <c r="W5576">
        <v>0</v>
      </c>
      <c r="X5576">
        <v>363.34070680342001</v>
      </c>
      <c r="Y5576">
        <v>0</v>
      </c>
      <c r="Z5576">
        <v>0</v>
      </c>
      <c r="AA5576">
        <v>0</v>
      </c>
      <c r="AB5576">
        <v>168.60218901352647</v>
      </c>
      <c r="AC5576">
        <v>0</v>
      </c>
      <c r="AD5576">
        <v>0</v>
      </c>
      <c r="AE5576">
        <v>531.94289581694647</v>
      </c>
    </row>
    <row r="5577" spans="1:31" x14ac:dyDescent="0.25">
      <c r="A5577">
        <v>2084753</v>
      </c>
      <c r="B5577">
        <v>1</v>
      </c>
      <c r="C5577" t="s">
        <v>80</v>
      </c>
      <c r="D5577" t="s">
        <v>82</v>
      </c>
      <c r="E5577" t="s">
        <v>177</v>
      </c>
      <c r="F5577" t="s">
        <v>16071</v>
      </c>
      <c r="G5577" t="s">
        <v>183</v>
      </c>
      <c r="H5577" t="s">
        <v>143</v>
      </c>
      <c r="I5577" t="s">
        <v>135</v>
      </c>
      <c r="J5577" t="s">
        <v>136</v>
      </c>
      <c r="K5577" t="s">
        <v>137</v>
      </c>
      <c r="L5577" t="s">
        <v>16072</v>
      </c>
      <c r="M5577" t="s">
        <v>16073</v>
      </c>
      <c r="N5577">
        <v>8.0241666659999993</v>
      </c>
      <c r="O5577">
        <v>0</v>
      </c>
      <c r="P5577">
        <v>1</v>
      </c>
      <c r="Q5577">
        <v>0</v>
      </c>
      <c r="R5577">
        <v>0</v>
      </c>
      <c r="S5577">
        <v>0</v>
      </c>
      <c r="T5577">
        <v>0</v>
      </c>
      <c r="U5577">
        <v>0</v>
      </c>
      <c r="V5577">
        <v>0</v>
      </c>
      <c r="W5577">
        <v>0</v>
      </c>
      <c r="X5577">
        <v>0.64457945161710217</v>
      </c>
      <c r="Y5577">
        <v>0</v>
      </c>
      <c r="Z5577">
        <v>0</v>
      </c>
      <c r="AA5577">
        <v>0</v>
      </c>
      <c r="AB5577">
        <v>0</v>
      </c>
      <c r="AC5577">
        <v>0</v>
      </c>
      <c r="AD5577">
        <v>0</v>
      </c>
      <c r="AE5577">
        <v>0.64457945161710217</v>
      </c>
    </row>
    <row r="5578" spans="1:31" x14ac:dyDescent="0.25">
      <c r="A5578">
        <v>2095081</v>
      </c>
      <c r="B5578">
        <v>1</v>
      </c>
      <c r="C5578" t="s">
        <v>80</v>
      </c>
      <c r="D5578" t="s">
        <v>101</v>
      </c>
      <c r="E5578" t="s">
        <v>177</v>
      </c>
      <c r="F5578" t="s">
        <v>16074</v>
      </c>
      <c r="G5578" t="s">
        <v>196</v>
      </c>
      <c r="H5578" t="s">
        <v>143</v>
      </c>
      <c r="I5578" t="s">
        <v>135</v>
      </c>
      <c r="J5578" t="s">
        <v>136</v>
      </c>
      <c r="K5578" t="s">
        <v>137</v>
      </c>
      <c r="L5578" t="s">
        <v>16075</v>
      </c>
      <c r="M5578" t="s">
        <v>16076</v>
      </c>
      <c r="N5578">
        <v>1.341388888</v>
      </c>
      <c r="O5578">
        <v>0</v>
      </c>
      <c r="P5578">
        <v>1</v>
      </c>
      <c r="Q5578">
        <v>0</v>
      </c>
      <c r="R5578">
        <v>0</v>
      </c>
      <c r="S5578">
        <v>0</v>
      </c>
      <c r="T5578">
        <v>0</v>
      </c>
      <c r="U5578">
        <v>0</v>
      </c>
      <c r="V5578">
        <v>0</v>
      </c>
      <c r="W5578">
        <v>0</v>
      </c>
      <c r="X5578">
        <v>1.2086080768166668E-2</v>
      </c>
      <c r="Y5578">
        <v>0</v>
      </c>
      <c r="Z5578">
        <v>0</v>
      </c>
      <c r="AA5578">
        <v>0</v>
      </c>
      <c r="AB5578">
        <v>0</v>
      </c>
      <c r="AC5578">
        <v>0</v>
      </c>
      <c r="AD5578">
        <v>0</v>
      </c>
      <c r="AE5578">
        <v>1.2086080768166668E-2</v>
      </c>
    </row>
    <row r="5579" spans="1:31" x14ac:dyDescent="0.25">
      <c r="A5579">
        <v>2084610</v>
      </c>
      <c r="B5579">
        <v>1</v>
      </c>
      <c r="C5579" t="s">
        <v>80</v>
      </c>
      <c r="D5579" t="s">
        <v>103</v>
      </c>
      <c r="E5579" t="s">
        <v>169</v>
      </c>
      <c r="F5579" t="s">
        <v>16077</v>
      </c>
      <c r="G5579" t="s">
        <v>154</v>
      </c>
      <c r="H5579" t="s">
        <v>134</v>
      </c>
      <c r="I5579" t="s">
        <v>135</v>
      </c>
      <c r="J5579" t="s">
        <v>136</v>
      </c>
      <c r="K5579" t="s">
        <v>155</v>
      </c>
      <c r="L5579" t="s">
        <v>16078</v>
      </c>
      <c r="M5579" t="s">
        <v>16079</v>
      </c>
      <c r="N5579">
        <v>7.5988888880000003</v>
      </c>
      <c r="O5579">
        <v>0</v>
      </c>
      <c r="P5579">
        <v>1787</v>
      </c>
      <c r="Q5579">
        <v>0</v>
      </c>
      <c r="R5579">
        <v>4</v>
      </c>
      <c r="S5579">
        <v>0</v>
      </c>
      <c r="T5579">
        <v>138</v>
      </c>
      <c r="U5579">
        <v>0</v>
      </c>
      <c r="V5579">
        <v>0</v>
      </c>
      <c r="W5579">
        <v>0</v>
      </c>
      <c r="X5579">
        <v>3374.8989823419643</v>
      </c>
      <c r="Y5579">
        <v>0</v>
      </c>
      <c r="Z5579">
        <v>21.795768098669001</v>
      </c>
      <c r="AA5579">
        <v>0</v>
      </c>
      <c r="AB5579">
        <v>901.63286717062647</v>
      </c>
      <c r="AC5579">
        <v>0</v>
      </c>
      <c r="AD5579">
        <v>0</v>
      </c>
      <c r="AE5579">
        <v>4298.3276176112595</v>
      </c>
    </row>
    <row r="5580" spans="1:31" x14ac:dyDescent="0.25">
      <c r="A5580">
        <v>2084361</v>
      </c>
      <c r="B5580">
        <v>1</v>
      </c>
      <c r="C5580" t="s">
        <v>80</v>
      </c>
      <c r="D5580" t="s">
        <v>101</v>
      </c>
      <c r="E5580" t="s">
        <v>177</v>
      </c>
      <c r="F5580" t="s">
        <v>16080</v>
      </c>
      <c r="G5580" t="s">
        <v>179</v>
      </c>
      <c r="H5580" t="s">
        <v>143</v>
      </c>
      <c r="I5580" t="s">
        <v>135</v>
      </c>
      <c r="J5580" t="s">
        <v>136</v>
      </c>
      <c r="K5580" t="s">
        <v>137</v>
      </c>
      <c r="L5580" t="s">
        <v>16081</v>
      </c>
      <c r="M5580" t="s">
        <v>16082</v>
      </c>
      <c r="N5580">
        <v>4.1502777770000003</v>
      </c>
      <c r="O5580">
        <v>0</v>
      </c>
      <c r="P5580">
        <v>7</v>
      </c>
      <c r="Q5580">
        <v>0</v>
      </c>
      <c r="R5580">
        <v>0</v>
      </c>
      <c r="S5580">
        <v>0</v>
      </c>
      <c r="T5580">
        <v>0</v>
      </c>
      <c r="U5580">
        <v>0</v>
      </c>
      <c r="V5580">
        <v>0</v>
      </c>
      <c r="W5580">
        <v>0</v>
      </c>
      <c r="X5580">
        <v>4.3962245603874193</v>
      </c>
      <c r="Y5580">
        <v>0</v>
      </c>
      <c r="Z5580">
        <v>0</v>
      </c>
      <c r="AA5580">
        <v>0</v>
      </c>
      <c r="AB5580">
        <v>0</v>
      </c>
      <c r="AC5580">
        <v>0</v>
      </c>
      <c r="AD5580">
        <v>0</v>
      </c>
      <c r="AE5580">
        <v>4.3962245603874193</v>
      </c>
    </row>
    <row r="5581" spans="1:31" x14ac:dyDescent="0.25">
      <c r="A5581">
        <v>2084318</v>
      </c>
      <c r="B5581">
        <v>1</v>
      </c>
      <c r="C5581" t="s">
        <v>81</v>
      </c>
      <c r="D5581" t="s">
        <v>112</v>
      </c>
      <c r="E5581" t="s">
        <v>295</v>
      </c>
      <c r="F5581" t="s">
        <v>14657</v>
      </c>
      <c r="G5581" t="s">
        <v>133</v>
      </c>
      <c r="H5581" t="s">
        <v>134</v>
      </c>
      <c r="I5581" t="s">
        <v>259</v>
      </c>
      <c r="J5581" t="s">
        <v>136</v>
      </c>
      <c r="K5581" t="s">
        <v>137</v>
      </c>
      <c r="L5581" t="s">
        <v>16083</v>
      </c>
      <c r="M5581" t="s">
        <v>16084</v>
      </c>
      <c r="N5581">
        <v>3.3959165999999999E-2</v>
      </c>
      <c r="O5581">
        <v>1</v>
      </c>
      <c r="P5581">
        <v>142</v>
      </c>
      <c r="Q5581">
        <v>191</v>
      </c>
      <c r="R5581">
        <v>71</v>
      </c>
      <c r="S5581">
        <v>8</v>
      </c>
      <c r="T5581">
        <v>11</v>
      </c>
      <c r="U5581">
        <v>3</v>
      </c>
      <c r="V5581">
        <v>0</v>
      </c>
      <c r="W5581">
        <v>0.40484001933436559</v>
      </c>
      <c r="X5581">
        <v>1.3333144753995116</v>
      </c>
      <c r="Y5581">
        <v>5.6203817210819711</v>
      </c>
      <c r="Z5581">
        <v>2.408091683664086</v>
      </c>
      <c r="AA5581">
        <v>7.7813763073640976</v>
      </c>
      <c r="AB5581">
        <v>0.17084631179468227</v>
      </c>
      <c r="AC5581">
        <v>30.021205472042482</v>
      </c>
      <c r="AD5581">
        <v>0</v>
      </c>
      <c r="AE5581">
        <v>47.740055990681199</v>
      </c>
    </row>
    <row r="5582" spans="1:31" x14ac:dyDescent="0.25">
      <c r="A5582">
        <v>2094895</v>
      </c>
      <c r="B5582">
        <v>1</v>
      </c>
      <c r="C5582" t="s">
        <v>80</v>
      </c>
      <c r="D5582" t="s">
        <v>99</v>
      </c>
      <c r="E5582" t="s">
        <v>177</v>
      </c>
      <c r="F5582" t="s">
        <v>16085</v>
      </c>
      <c r="G5582" t="s">
        <v>179</v>
      </c>
      <c r="H5582" t="s">
        <v>143</v>
      </c>
      <c r="I5582" t="s">
        <v>135</v>
      </c>
      <c r="J5582" t="s">
        <v>136</v>
      </c>
      <c r="K5582" t="s">
        <v>137</v>
      </c>
      <c r="L5582" t="s">
        <v>16086</v>
      </c>
      <c r="M5582" t="s">
        <v>16087</v>
      </c>
      <c r="N5582">
        <v>24.887777777</v>
      </c>
      <c r="O5582">
        <v>0</v>
      </c>
      <c r="P5582">
        <v>1</v>
      </c>
      <c r="Q5582">
        <v>0</v>
      </c>
      <c r="R5582">
        <v>0</v>
      </c>
      <c r="S5582">
        <v>0</v>
      </c>
      <c r="T5582">
        <v>1</v>
      </c>
      <c r="U5582">
        <v>0</v>
      </c>
      <c r="V5582">
        <v>0</v>
      </c>
      <c r="W5582">
        <v>0</v>
      </c>
      <c r="X5582">
        <v>14.309581523298164</v>
      </c>
      <c r="Y5582">
        <v>0</v>
      </c>
      <c r="Z5582">
        <v>0</v>
      </c>
      <c r="AA5582">
        <v>0</v>
      </c>
      <c r="AB5582">
        <v>56.504415798821007</v>
      </c>
      <c r="AC5582">
        <v>0</v>
      </c>
      <c r="AD5582">
        <v>0</v>
      </c>
      <c r="AE5582">
        <v>70.813997322119178</v>
      </c>
    </row>
    <row r="5583" spans="1:31" x14ac:dyDescent="0.25">
      <c r="A5583">
        <v>2095144</v>
      </c>
      <c r="B5583">
        <v>1</v>
      </c>
      <c r="C5583" t="s">
        <v>80</v>
      </c>
      <c r="D5583" t="s">
        <v>100</v>
      </c>
      <c r="E5583" t="s">
        <v>146</v>
      </c>
      <c r="F5583" t="s">
        <v>16088</v>
      </c>
      <c r="G5583" t="s">
        <v>133</v>
      </c>
      <c r="H5583" t="s">
        <v>134</v>
      </c>
      <c r="I5583" t="s">
        <v>135</v>
      </c>
      <c r="J5583" t="s">
        <v>136</v>
      </c>
      <c r="K5583" t="s">
        <v>137</v>
      </c>
      <c r="L5583" t="s">
        <v>16089</v>
      </c>
      <c r="M5583" t="s">
        <v>16090</v>
      </c>
      <c r="N5583">
        <v>9.9166666000000001E-2</v>
      </c>
      <c r="O5583">
        <v>0</v>
      </c>
      <c r="P5583">
        <v>9454</v>
      </c>
      <c r="Q5583">
        <v>2</v>
      </c>
      <c r="R5583">
        <v>51</v>
      </c>
      <c r="S5583">
        <v>11</v>
      </c>
      <c r="T5583">
        <v>808</v>
      </c>
      <c r="U5583">
        <v>7</v>
      </c>
      <c r="V5583">
        <v>8</v>
      </c>
      <c r="W5583">
        <v>0</v>
      </c>
      <c r="X5583">
        <v>222.82994822085624</v>
      </c>
      <c r="Y5583">
        <v>0.1807784263152</v>
      </c>
      <c r="Z5583">
        <v>2.8774872284699193</v>
      </c>
      <c r="AA5583">
        <v>7.3130130394361732</v>
      </c>
      <c r="AB5583">
        <v>74.121341190264175</v>
      </c>
      <c r="AC5583">
        <v>36.727280695354004</v>
      </c>
      <c r="AD5583">
        <v>25.677452416515841</v>
      </c>
      <c r="AE5583">
        <v>369.72730121721156</v>
      </c>
    </row>
    <row r="5584" spans="1:31" x14ac:dyDescent="0.25">
      <c r="A5584">
        <v>2095387</v>
      </c>
      <c r="B5584">
        <v>1</v>
      </c>
      <c r="C5584" t="s">
        <v>80</v>
      </c>
      <c r="D5584" t="s">
        <v>100</v>
      </c>
      <c r="E5584" t="s">
        <v>177</v>
      </c>
      <c r="F5584" t="s">
        <v>16091</v>
      </c>
      <c r="G5584" t="s">
        <v>196</v>
      </c>
      <c r="H5584" t="s">
        <v>143</v>
      </c>
      <c r="I5584" t="s">
        <v>135</v>
      </c>
      <c r="J5584" t="s">
        <v>136</v>
      </c>
      <c r="K5584" t="s">
        <v>137</v>
      </c>
      <c r="L5584" t="s">
        <v>16092</v>
      </c>
      <c r="M5584" t="s">
        <v>16093</v>
      </c>
      <c r="N5584">
        <v>2.031111111</v>
      </c>
      <c r="O5584">
        <v>0</v>
      </c>
      <c r="P5584">
        <v>1</v>
      </c>
      <c r="Q5584">
        <v>0</v>
      </c>
      <c r="R5584">
        <v>0</v>
      </c>
      <c r="S5584">
        <v>0</v>
      </c>
      <c r="T5584">
        <v>0</v>
      </c>
      <c r="U5584">
        <v>0</v>
      </c>
      <c r="V5584">
        <v>0</v>
      </c>
      <c r="W5584">
        <v>0</v>
      </c>
      <c r="X5584">
        <v>0.27968737046521341</v>
      </c>
      <c r="Y5584">
        <v>0</v>
      </c>
      <c r="Z5584">
        <v>0</v>
      </c>
      <c r="AA5584">
        <v>0</v>
      </c>
      <c r="AB5584">
        <v>0</v>
      </c>
      <c r="AC5584">
        <v>0</v>
      </c>
      <c r="AD5584">
        <v>0</v>
      </c>
      <c r="AE5584">
        <v>0.27968737046521341</v>
      </c>
    </row>
    <row r="5585" spans="1:31" x14ac:dyDescent="0.25">
      <c r="A5585">
        <v>2094995</v>
      </c>
      <c r="B5585">
        <v>1</v>
      </c>
      <c r="C5585" t="s">
        <v>80</v>
      </c>
      <c r="D5585" t="s">
        <v>96</v>
      </c>
      <c r="E5585" t="s">
        <v>158</v>
      </c>
      <c r="F5585" t="s">
        <v>16094</v>
      </c>
      <c r="G5585" t="s">
        <v>283</v>
      </c>
      <c r="H5585" t="s">
        <v>143</v>
      </c>
      <c r="I5585" t="s">
        <v>135</v>
      </c>
      <c r="J5585" t="s">
        <v>136</v>
      </c>
      <c r="K5585" t="s">
        <v>137</v>
      </c>
      <c r="L5585" t="s">
        <v>16095</v>
      </c>
      <c r="M5585" t="s">
        <v>16096</v>
      </c>
      <c r="N5585">
        <v>15.79</v>
      </c>
      <c r="O5585">
        <v>0</v>
      </c>
      <c r="P5585">
        <v>1</v>
      </c>
      <c r="Q5585">
        <v>0</v>
      </c>
      <c r="R5585">
        <v>1</v>
      </c>
      <c r="S5585">
        <v>0</v>
      </c>
      <c r="T5585">
        <v>3</v>
      </c>
      <c r="U5585">
        <v>0</v>
      </c>
      <c r="V5585">
        <v>0</v>
      </c>
      <c r="W5585">
        <v>0</v>
      </c>
      <c r="X5585">
        <v>0</v>
      </c>
      <c r="Y5585">
        <v>0</v>
      </c>
      <c r="Z5585">
        <v>63.302179803266569</v>
      </c>
      <c r="AA5585">
        <v>0</v>
      </c>
      <c r="AB5585">
        <v>46.032443125839428</v>
      </c>
      <c r="AC5585">
        <v>0</v>
      </c>
      <c r="AD5585">
        <v>0</v>
      </c>
      <c r="AE5585">
        <v>109.33462292910599</v>
      </c>
    </row>
    <row r="5586" spans="1:31" x14ac:dyDescent="0.25">
      <c r="A5586">
        <v>2084716</v>
      </c>
      <c r="B5586">
        <v>1</v>
      </c>
      <c r="C5586" t="s">
        <v>80</v>
      </c>
      <c r="D5586" t="s">
        <v>93</v>
      </c>
      <c r="E5586" t="s">
        <v>177</v>
      </c>
      <c r="F5586" t="s">
        <v>12964</v>
      </c>
      <c r="G5586" t="s">
        <v>183</v>
      </c>
      <c r="H5586" t="s">
        <v>143</v>
      </c>
      <c r="I5586" t="s">
        <v>135</v>
      </c>
      <c r="J5586" t="s">
        <v>136</v>
      </c>
      <c r="K5586" t="s">
        <v>137</v>
      </c>
      <c r="L5586" t="s">
        <v>612</v>
      </c>
      <c r="M5586" t="s">
        <v>16097</v>
      </c>
      <c r="N5586">
        <v>2.0961111109999999</v>
      </c>
      <c r="O5586">
        <v>0</v>
      </c>
      <c r="P5586">
        <v>0</v>
      </c>
      <c r="Q5586">
        <v>0</v>
      </c>
      <c r="R5586">
        <v>1</v>
      </c>
      <c r="S5586">
        <v>0</v>
      </c>
      <c r="T5586">
        <v>1</v>
      </c>
      <c r="U5586">
        <v>0</v>
      </c>
      <c r="V5586">
        <v>0</v>
      </c>
      <c r="W5586">
        <v>0</v>
      </c>
      <c r="X5586">
        <v>0</v>
      </c>
      <c r="Y5586">
        <v>0</v>
      </c>
      <c r="Z5586">
        <v>3.4076021365129336</v>
      </c>
      <c r="AA5586">
        <v>0</v>
      </c>
      <c r="AB5586">
        <v>16.451390078754383</v>
      </c>
      <c r="AC5586">
        <v>0</v>
      </c>
      <c r="AD5586">
        <v>0</v>
      </c>
      <c r="AE5586">
        <v>19.858992215267318</v>
      </c>
    </row>
    <row r="5587" spans="1:31" x14ac:dyDescent="0.25">
      <c r="A5587">
        <v>2094846</v>
      </c>
      <c r="B5587">
        <v>1</v>
      </c>
      <c r="C5587" t="s">
        <v>80</v>
      </c>
      <c r="D5587" t="s">
        <v>107</v>
      </c>
      <c r="E5587" t="s">
        <v>177</v>
      </c>
      <c r="F5587" t="s">
        <v>16098</v>
      </c>
      <c r="G5587" t="s">
        <v>183</v>
      </c>
      <c r="H5587" t="s">
        <v>143</v>
      </c>
      <c r="I5587" t="s">
        <v>135</v>
      </c>
      <c r="J5587" t="s">
        <v>136</v>
      </c>
      <c r="K5587" t="s">
        <v>137</v>
      </c>
      <c r="L5587" t="s">
        <v>16099</v>
      </c>
      <c r="M5587" t="s">
        <v>16100</v>
      </c>
      <c r="N5587">
        <v>2.8136111110000002</v>
      </c>
      <c r="O5587">
        <v>0</v>
      </c>
      <c r="P5587">
        <v>1</v>
      </c>
      <c r="Q5587">
        <v>0</v>
      </c>
      <c r="R5587">
        <v>0</v>
      </c>
      <c r="S5587">
        <v>0</v>
      </c>
      <c r="T5587">
        <v>0</v>
      </c>
      <c r="U5587">
        <v>0</v>
      </c>
      <c r="V5587">
        <v>0</v>
      </c>
      <c r="W5587">
        <v>0</v>
      </c>
      <c r="X5587">
        <v>1.479571488815993</v>
      </c>
      <c r="Y5587">
        <v>0</v>
      </c>
      <c r="Z5587">
        <v>0</v>
      </c>
      <c r="AA5587">
        <v>0</v>
      </c>
      <c r="AB5587">
        <v>0</v>
      </c>
      <c r="AC5587">
        <v>0</v>
      </c>
      <c r="AD5587">
        <v>0</v>
      </c>
      <c r="AE5587">
        <v>1.479571488815993</v>
      </c>
    </row>
    <row r="5588" spans="1:31" x14ac:dyDescent="0.25">
      <c r="A5588">
        <v>2095436</v>
      </c>
      <c r="B5588">
        <v>1</v>
      </c>
      <c r="C5588" t="s">
        <v>81</v>
      </c>
      <c r="D5588" t="s">
        <v>112</v>
      </c>
      <c r="E5588" t="s">
        <v>177</v>
      </c>
      <c r="F5588" t="s">
        <v>16101</v>
      </c>
      <c r="G5588" t="s">
        <v>183</v>
      </c>
      <c r="H5588" t="s">
        <v>143</v>
      </c>
      <c r="I5588" t="s">
        <v>135</v>
      </c>
      <c r="J5588" t="s">
        <v>136</v>
      </c>
      <c r="K5588" t="s">
        <v>137</v>
      </c>
      <c r="L5588" t="s">
        <v>16102</v>
      </c>
      <c r="M5588" t="s">
        <v>16103</v>
      </c>
      <c r="N5588">
        <v>2.6797222220000001</v>
      </c>
      <c r="O5588">
        <v>0</v>
      </c>
      <c r="P5588">
        <v>4</v>
      </c>
      <c r="Q5588">
        <v>0</v>
      </c>
      <c r="R5588">
        <v>0</v>
      </c>
      <c r="S5588">
        <v>0</v>
      </c>
      <c r="T5588">
        <v>0</v>
      </c>
      <c r="U5588">
        <v>0</v>
      </c>
      <c r="V5588">
        <v>0</v>
      </c>
      <c r="W5588">
        <v>0</v>
      </c>
      <c r="X5588">
        <v>0.74586745021586054</v>
      </c>
      <c r="Y5588">
        <v>0</v>
      </c>
      <c r="Z5588">
        <v>0</v>
      </c>
      <c r="AA5588">
        <v>0</v>
      </c>
      <c r="AB5588">
        <v>0</v>
      </c>
      <c r="AC5588">
        <v>0</v>
      </c>
      <c r="AD5588">
        <v>0</v>
      </c>
      <c r="AE5588">
        <v>0.74586745021586054</v>
      </c>
    </row>
    <row r="5589" spans="1:31" x14ac:dyDescent="0.25">
      <c r="A5589">
        <v>2084467</v>
      </c>
      <c r="B5589">
        <v>1</v>
      </c>
      <c r="C5589" t="s">
        <v>80</v>
      </c>
      <c r="D5589" t="s">
        <v>98</v>
      </c>
      <c r="E5589" t="s">
        <v>158</v>
      </c>
      <c r="F5589" t="s">
        <v>16104</v>
      </c>
      <c r="G5589" t="s">
        <v>160</v>
      </c>
      <c r="H5589" t="s">
        <v>143</v>
      </c>
      <c r="I5589" t="s">
        <v>135</v>
      </c>
      <c r="J5589" t="s">
        <v>136</v>
      </c>
      <c r="K5589" t="s">
        <v>137</v>
      </c>
      <c r="L5589" t="s">
        <v>16105</v>
      </c>
      <c r="M5589" t="s">
        <v>16106</v>
      </c>
      <c r="N5589">
        <v>5.6780555550000003</v>
      </c>
      <c r="O5589">
        <v>0</v>
      </c>
      <c r="P5589">
        <v>53</v>
      </c>
      <c r="Q5589">
        <v>0</v>
      </c>
      <c r="R5589">
        <v>0</v>
      </c>
      <c r="S5589">
        <v>0</v>
      </c>
      <c r="T5589">
        <v>0</v>
      </c>
      <c r="U5589">
        <v>0</v>
      </c>
      <c r="V5589">
        <v>0</v>
      </c>
      <c r="W5589">
        <v>0</v>
      </c>
      <c r="X5589">
        <v>46.416415111981095</v>
      </c>
      <c r="Y5589">
        <v>0</v>
      </c>
      <c r="Z5589">
        <v>0</v>
      </c>
      <c r="AA5589">
        <v>0</v>
      </c>
      <c r="AB5589">
        <v>0</v>
      </c>
      <c r="AC5589">
        <v>0</v>
      </c>
      <c r="AD5589">
        <v>0</v>
      </c>
      <c r="AE5589">
        <v>46.416415111981095</v>
      </c>
    </row>
    <row r="5590" spans="1:31" x14ac:dyDescent="0.25">
      <c r="A5590">
        <v>2094898</v>
      </c>
      <c r="B5590">
        <v>1</v>
      </c>
      <c r="C5590" t="s">
        <v>81</v>
      </c>
      <c r="D5590" t="s">
        <v>127</v>
      </c>
      <c r="E5590" t="s">
        <v>131</v>
      </c>
      <c r="F5590" t="s">
        <v>16107</v>
      </c>
      <c r="G5590" t="s">
        <v>133</v>
      </c>
      <c r="H5590" t="s">
        <v>134</v>
      </c>
      <c r="I5590" t="s">
        <v>135</v>
      </c>
      <c r="J5590" t="s">
        <v>136</v>
      </c>
      <c r="K5590" t="s">
        <v>137</v>
      </c>
      <c r="L5590" t="s">
        <v>16108</v>
      </c>
      <c r="M5590" t="s">
        <v>16109</v>
      </c>
      <c r="N5590">
        <v>3.6158333329999999</v>
      </c>
      <c r="O5590">
        <v>2</v>
      </c>
      <c r="P5590">
        <v>28</v>
      </c>
      <c r="Q5590">
        <v>83</v>
      </c>
      <c r="R5590">
        <v>127</v>
      </c>
      <c r="S5590">
        <v>10</v>
      </c>
      <c r="T5590">
        <v>3</v>
      </c>
      <c r="U5590">
        <v>0</v>
      </c>
      <c r="V5590">
        <v>0</v>
      </c>
      <c r="W5590">
        <v>1.5316129696972334</v>
      </c>
      <c r="X5590">
        <v>13.646430063145806</v>
      </c>
      <c r="Y5590">
        <v>87.931704962620245</v>
      </c>
      <c r="Z5590">
        <v>77.228022271569316</v>
      </c>
      <c r="AA5590">
        <v>136.11342201898466</v>
      </c>
      <c r="AB5590">
        <v>0.48030314039981664</v>
      </c>
      <c r="AC5590">
        <v>0</v>
      </c>
      <c r="AD5590">
        <v>0</v>
      </c>
      <c r="AE5590">
        <v>316.93149542641709</v>
      </c>
    </row>
    <row r="5591" spans="1:31" x14ac:dyDescent="0.25">
      <c r="A5591">
        <v>2095230</v>
      </c>
      <c r="B5591">
        <v>1</v>
      </c>
      <c r="C5591" t="s">
        <v>80</v>
      </c>
      <c r="D5591" t="s">
        <v>90</v>
      </c>
      <c r="E5591" t="s">
        <v>177</v>
      </c>
      <c r="F5591" t="s">
        <v>16110</v>
      </c>
      <c r="G5591" t="s">
        <v>183</v>
      </c>
      <c r="H5591" t="s">
        <v>143</v>
      </c>
      <c r="I5591" t="s">
        <v>135</v>
      </c>
      <c r="J5591" t="s">
        <v>136</v>
      </c>
      <c r="K5591" t="s">
        <v>137</v>
      </c>
      <c r="L5591" t="s">
        <v>16111</v>
      </c>
      <c r="M5591" t="s">
        <v>16112</v>
      </c>
      <c r="N5591">
        <v>3.0291666660000001</v>
      </c>
      <c r="O5591">
        <v>0</v>
      </c>
      <c r="P5591">
        <v>1</v>
      </c>
      <c r="Q5591">
        <v>0</v>
      </c>
      <c r="R5591">
        <v>0</v>
      </c>
      <c r="S5591">
        <v>0</v>
      </c>
      <c r="T5591">
        <v>0</v>
      </c>
      <c r="U5591">
        <v>0</v>
      </c>
      <c r="V5591">
        <v>0</v>
      </c>
      <c r="W5591">
        <v>0</v>
      </c>
      <c r="X5591">
        <v>0.92481924127032222</v>
      </c>
      <c r="Y5591">
        <v>0</v>
      </c>
      <c r="Z5591">
        <v>0</v>
      </c>
      <c r="AA5591">
        <v>0</v>
      </c>
      <c r="AB5591">
        <v>0</v>
      </c>
      <c r="AC5591">
        <v>0</v>
      </c>
      <c r="AD5591">
        <v>0</v>
      </c>
      <c r="AE5591">
        <v>0.92481924127032222</v>
      </c>
    </row>
    <row r="5592" spans="1:31" x14ac:dyDescent="0.25">
      <c r="A5592">
        <v>2095253</v>
      </c>
      <c r="B5592">
        <v>1</v>
      </c>
      <c r="C5592" t="s">
        <v>81</v>
      </c>
      <c r="D5592" t="s">
        <v>115</v>
      </c>
      <c r="E5592" t="s">
        <v>146</v>
      </c>
      <c r="F5592" t="s">
        <v>147</v>
      </c>
      <c r="G5592" t="s">
        <v>133</v>
      </c>
      <c r="H5592" t="s">
        <v>134</v>
      </c>
      <c r="I5592" t="s">
        <v>135</v>
      </c>
      <c r="J5592" t="s">
        <v>136</v>
      </c>
      <c r="K5592" t="s">
        <v>137</v>
      </c>
      <c r="L5592" t="s">
        <v>16113</v>
      </c>
      <c r="M5592" t="s">
        <v>16114</v>
      </c>
      <c r="N5592">
        <v>6.9166666000000002E-2</v>
      </c>
      <c r="O5592">
        <v>0</v>
      </c>
      <c r="P5592">
        <v>623</v>
      </c>
      <c r="Q5592">
        <v>3</v>
      </c>
      <c r="R5592">
        <v>61</v>
      </c>
      <c r="S5592">
        <v>3</v>
      </c>
      <c r="T5592">
        <v>21</v>
      </c>
      <c r="U5592">
        <v>0</v>
      </c>
      <c r="V5592">
        <v>0</v>
      </c>
      <c r="W5592">
        <v>0</v>
      </c>
      <c r="X5592">
        <v>5.7004684542260033</v>
      </c>
      <c r="Y5592">
        <v>0.11857077488682666</v>
      </c>
      <c r="Z5592">
        <v>4.0451633001493459</v>
      </c>
      <c r="AA5592">
        <v>1.3691453136452751</v>
      </c>
      <c r="AB5592">
        <v>0.30153168144705667</v>
      </c>
      <c r="AC5592">
        <v>0</v>
      </c>
      <c r="AD5592">
        <v>0</v>
      </c>
      <c r="AE5592">
        <v>11.534879524354507</v>
      </c>
    </row>
    <row r="5593" spans="1:31" x14ac:dyDescent="0.25">
      <c r="A5593">
        <v>2094875</v>
      </c>
      <c r="B5593">
        <v>1</v>
      </c>
      <c r="C5593" t="s">
        <v>80</v>
      </c>
      <c r="D5593" t="s">
        <v>94</v>
      </c>
      <c r="E5593" t="s">
        <v>169</v>
      </c>
      <c r="F5593" t="s">
        <v>16115</v>
      </c>
      <c r="G5593" t="s">
        <v>464</v>
      </c>
      <c r="H5593" t="s">
        <v>134</v>
      </c>
      <c r="I5593" t="s">
        <v>135</v>
      </c>
      <c r="J5593" t="s">
        <v>136</v>
      </c>
      <c r="K5593" t="s">
        <v>137</v>
      </c>
      <c r="L5593" t="s">
        <v>16116</v>
      </c>
      <c r="M5593" t="s">
        <v>16117</v>
      </c>
      <c r="N5593">
        <v>2.4827777769999999</v>
      </c>
      <c r="O5593">
        <v>0</v>
      </c>
      <c r="P5593">
        <v>0</v>
      </c>
      <c r="Q5593">
        <v>0</v>
      </c>
      <c r="R5593">
        <v>9</v>
      </c>
      <c r="S5593">
        <v>0</v>
      </c>
      <c r="T5593">
        <v>0</v>
      </c>
      <c r="U5593">
        <v>0</v>
      </c>
      <c r="V5593">
        <v>0</v>
      </c>
      <c r="W5593">
        <v>0</v>
      </c>
      <c r="X5593">
        <v>0</v>
      </c>
      <c r="Y5593">
        <v>0</v>
      </c>
      <c r="Z5593">
        <v>8.2181200513471495</v>
      </c>
      <c r="AA5593">
        <v>0</v>
      </c>
      <c r="AB5593">
        <v>0</v>
      </c>
      <c r="AC5593">
        <v>0</v>
      </c>
      <c r="AD5593">
        <v>0</v>
      </c>
      <c r="AE5593">
        <v>8.2181200513471495</v>
      </c>
    </row>
    <row r="5594" spans="1:31" x14ac:dyDescent="0.25">
      <c r="A5594">
        <v>2095376</v>
      </c>
      <c r="B5594">
        <v>1</v>
      </c>
      <c r="C5594" t="s">
        <v>80</v>
      </c>
      <c r="D5594" t="s">
        <v>100</v>
      </c>
      <c r="E5594" t="s">
        <v>169</v>
      </c>
      <c r="F5594" t="s">
        <v>16118</v>
      </c>
      <c r="G5594" t="s">
        <v>171</v>
      </c>
      <c r="H5594" t="s">
        <v>134</v>
      </c>
      <c r="I5594" t="s">
        <v>135</v>
      </c>
      <c r="J5594" t="s">
        <v>136</v>
      </c>
      <c r="K5594" t="s">
        <v>137</v>
      </c>
      <c r="L5594" t="s">
        <v>16119</v>
      </c>
      <c r="M5594" t="s">
        <v>16120</v>
      </c>
      <c r="N5594">
        <v>1.7791666660000001</v>
      </c>
      <c r="O5594">
        <v>0</v>
      </c>
      <c r="P5594">
        <v>129</v>
      </c>
      <c r="Q5594">
        <v>0</v>
      </c>
      <c r="R5594">
        <v>0</v>
      </c>
      <c r="S5594">
        <v>0</v>
      </c>
      <c r="T5594">
        <v>1</v>
      </c>
      <c r="U5594">
        <v>0</v>
      </c>
      <c r="V5594">
        <v>0</v>
      </c>
      <c r="W5594">
        <v>0</v>
      </c>
      <c r="X5594">
        <v>50.044883594111909</v>
      </c>
      <c r="Y5594">
        <v>0</v>
      </c>
      <c r="Z5594">
        <v>0</v>
      </c>
      <c r="AA5594">
        <v>0</v>
      </c>
      <c r="AB5594">
        <v>0</v>
      </c>
      <c r="AC5594">
        <v>0</v>
      </c>
      <c r="AD5594">
        <v>0</v>
      </c>
      <c r="AE5594">
        <v>50.044883594111909</v>
      </c>
    </row>
    <row r="5595" spans="1:31" x14ac:dyDescent="0.25">
      <c r="A5595">
        <v>2084702</v>
      </c>
      <c r="B5595">
        <v>1</v>
      </c>
      <c r="C5595" t="s">
        <v>80</v>
      </c>
      <c r="D5595" t="s">
        <v>82</v>
      </c>
      <c r="E5595" t="s">
        <v>177</v>
      </c>
      <c r="F5595" t="s">
        <v>16121</v>
      </c>
      <c r="G5595" t="s">
        <v>183</v>
      </c>
      <c r="H5595" t="s">
        <v>143</v>
      </c>
      <c r="I5595" t="s">
        <v>135</v>
      </c>
      <c r="J5595" t="s">
        <v>136</v>
      </c>
      <c r="K5595" t="s">
        <v>137</v>
      </c>
      <c r="L5595" t="s">
        <v>16122</v>
      </c>
      <c r="M5595" t="s">
        <v>16123</v>
      </c>
      <c r="N5595">
        <v>5.3461111109999999</v>
      </c>
      <c r="O5595">
        <v>0</v>
      </c>
      <c r="P5595">
        <v>2</v>
      </c>
      <c r="Q5595">
        <v>0</v>
      </c>
      <c r="R5595">
        <v>0</v>
      </c>
      <c r="S5595">
        <v>0</v>
      </c>
      <c r="T5595">
        <v>0</v>
      </c>
      <c r="U5595">
        <v>0</v>
      </c>
      <c r="V5595">
        <v>0</v>
      </c>
      <c r="W5595">
        <v>0</v>
      </c>
      <c r="X5595">
        <v>2.9560856232409072</v>
      </c>
      <c r="Y5595">
        <v>0</v>
      </c>
      <c r="Z5595">
        <v>0</v>
      </c>
      <c r="AA5595">
        <v>0</v>
      </c>
      <c r="AB5595">
        <v>0</v>
      </c>
      <c r="AC5595">
        <v>0</v>
      </c>
      <c r="AD5595">
        <v>0</v>
      </c>
      <c r="AE5595">
        <v>2.9560856232409072</v>
      </c>
    </row>
    <row r="5596" spans="1:31" x14ac:dyDescent="0.25">
      <c r="A5596">
        <v>2084725</v>
      </c>
      <c r="B5596">
        <v>1</v>
      </c>
      <c r="C5596" t="s">
        <v>80</v>
      </c>
      <c r="D5596" t="s">
        <v>110</v>
      </c>
      <c r="E5596" t="s">
        <v>177</v>
      </c>
      <c r="F5596" t="s">
        <v>16124</v>
      </c>
      <c r="G5596" t="s">
        <v>183</v>
      </c>
      <c r="H5596" t="s">
        <v>143</v>
      </c>
      <c r="I5596" t="s">
        <v>135</v>
      </c>
      <c r="J5596" t="s">
        <v>136</v>
      </c>
      <c r="K5596" t="s">
        <v>137</v>
      </c>
      <c r="L5596" t="s">
        <v>16125</v>
      </c>
      <c r="M5596" t="s">
        <v>16126</v>
      </c>
      <c r="N5596">
        <v>9.6016666659999999</v>
      </c>
      <c r="O5596">
        <v>0</v>
      </c>
      <c r="P5596">
        <v>4</v>
      </c>
      <c r="Q5596">
        <v>0</v>
      </c>
      <c r="R5596">
        <v>0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12.226601822656308</v>
      </c>
      <c r="Y5596">
        <v>0</v>
      </c>
      <c r="Z5596">
        <v>0</v>
      </c>
      <c r="AA5596">
        <v>0</v>
      </c>
      <c r="AB5596">
        <v>0</v>
      </c>
      <c r="AC5596">
        <v>0</v>
      </c>
      <c r="AD5596">
        <v>0</v>
      </c>
      <c r="AE5596">
        <v>12.226601822656308</v>
      </c>
    </row>
    <row r="5597" spans="1:31" x14ac:dyDescent="0.25">
      <c r="A5597">
        <v>2084433</v>
      </c>
      <c r="B5597">
        <v>1</v>
      </c>
      <c r="C5597" t="s">
        <v>80</v>
      </c>
      <c r="D5597" t="s">
        <v>84</v>
      </c>
      <c r="E5597" t="s">
        <v>158</v>
      </c>
      <c r="F5597" t="s">
        <v>16127</v>
      </c>
      <c r="G5597" t="s">
        <v>385</v>
      </c>
      <c r="H5597" t="s">
        <v>143</v>
      </c>
      <c r="I5597" t="s">
        <v>135</v>
      </c>
      <c r="J5597" t="s">
        <v>136</v>
      </c>
      <c r="K5597" t="s">
        <v>137</v>
      </c>
      <c r="L5597" t="s">
        <v>16128</v>
      </c>
      <c r="M5597" t="s">
        <v>16129</v>
      </c>
      <c r="N5597">
        <v>4.1238888879999998</v>
      </c>
      <c r="O5597">
        <v>0</v>
      </c>
      <c r="P5597">
        <v>203</v>
      </c>
      <c r="Q5597">
        <v>0</v>
      </c>
      <c r="R5597">
        <v>0</v>
      </c>
      <c r="S5597">
        <v>0</v>
      </c>
      <c r="T5597">
        <v>9</v>
      </c>
      <c r="U5597">
        <v>0</v>
      </c>
      <c r="V5597">
        <v>0</v>
      </c>
      <c r="W5597">
        <v>0</v>
      </c>
      <c r="X5597">
        <v>202.53841652551401</v>
      </c>
      <c r="Y5597">
        <v>0</v>
      </c>
      <c r="Z5597">
        <v>0</v>
      </c>
      <c r="AA5597">
        <v>0</v>
      </c>
      <c r="AB5597">
        <v>109.04194794793318</v>
      </c>
      <c r="AC5597">
        <v>0</v>
      </c>
      <c r="AD5597">
        <v>0</v>
      </c>
      <c r="AE5597">
        <v>311.58036447344716</v>
      </c>
    </row>
    <row r="5598" spans="1:31" x14ac:dyDescent="0.25">
      <c r="A5598">
        <v>2095270</v>
      </c>
      <c r="B5598">
        <v>1</v>
      </c>
      <c r="C5598" t="s">
        <v>81</v>
      </c>
      <c r="D5598" t="s">
        <v>113</v>
      </c>
      <c r="E5598" t="s">
        <v>158</v>
      </c>
      <c r="F5598" t="s">
        <v>16130</v>
      </c>
      <c r="G5598" t="s">
        <v>160</v>
      </c>
      <c r="H5598" t="s">
        <v>143</v>
      </c>
      <c r="I5598" t="s">
        <v>135</v>
      </c>
      <c r="J5598" t="s">
        <v>136</v>
      </c>
      <c r="K5598" t="s">
        <v>137</v>
      </c>
      <c r="L5598" t="s">
        <v>16131</v>
      </c>
      <c r="M5598" t="s">
        <v>16132</v>
      </c>
      <c r="N5598">
        <v>3.0474999999999999</v>
      </c>
      <c r="O5598">
        <v>0</v>
      </c>
      <c r="P5598">
        <v>1</v>
      </c>
      <c r="Q5598">
        <v>0</v>
      </c>
      <c r="R5598">
        <v>0</v>
      </c>
      <c r="S5598">
        <v>0</v>
      </c>
      <c r="T5598">
        <v>0</v>
      </c>
      <c r="U5598">
        <v>0</v>
      </c>
      <c r="V5598">
        <v>0</v>
      </c>
      <c r="W5598">
        <v>0</v>
      </c>
      <c r="X5598">
        <v>0.28354737117955553</v>
      </c>
      <c r="Y5598">
        <v>0</v>
      </c>
      <c r="Z5598">
        <v>0</v>
      </c>
      <c r="AA5598">
        <v>0</v>
      </c>
      <c r="AB5598">
        <v>0</v>
      </c>
      <c r="AC5598">
        <v>0</v>
      </c>
      <c r="AD5598">
        <v>0</v>
      </c>
      <c r="AE5598">
        <v>0.28354737117955553</v>
      </c>
    </row>
    <row r="5599" spans="1:31" x14ac:dyDescent="0.25">
      <c r="A5599">
        <v>2095416</v>
      </c>
      <c r="B5599">
        <v>1</v>
      </c>
      <c r="C5599" t="s">
        <v>80</v>
      </c>
      <c r="D5599" t="s">
        <v>110</v>
      </c>
      <c r="E5599" t="s">
        <v>140</v>
      </c>
      <c r="F5599" t="s">
        <v>16133</v>
      </c>
      <c r="G5599" t="s">
        <v>324</v>
      </c>
      <c r="H5599" t="s">
        <v>143</v>
      </c>
      <c r="I5599" t="s">
        <v>135</v>
      </c>
      <c r="J5599" t="s">
        <v>136</v>
      </c>
      <c r="K5599" t="s">
        <v>137</v>
      </c>
      <c r="L5599" t="s">
        <v>16134</v>
      </c>
      <c r="M5599" t="s">
        <v>16135</v>
      </c>
      <c r="N5599">
        <v>0.689722222</v>
      </c>
      <c r="O5599">
        <v>0</v>
      </c>
      <c r="P5599">
        <v>330</v>
      </c>
      <c r="Q5599">
        <v>0</v>
      </c>
      <c r="R5599">
        <v>0</v>
      </c>
      <c r="S5599">
        <v>0</v>
      </c>
      <c r="T5599">
        <v>18</v>
      </c>
      <c r="U5599">
        <v>0</v>
      </c>
      <c r="V5599">
        <v>0</v>
      </c>
      <c r="W5599">
        <v>0</v>
      </c>
      <c r="X5599">
        <v>87.446337907395986</v>
      </c>
      <c r="Y5599">
        <v>0</v>
      </c>
      <c r="Z5599">
        <v>0</v>
      </c>
      <c r="AA5599">
        <v>0</v>
      </c>
      <c r="AB5599">
        <v>8.0321304684569572</v>
      </c>
      <c r="AC5599">
        <v>0</v>
      </c>
      <c r="AD5599">
        <v>0</v>
      </c>
      <c r="AE5599">
        <v>95.478468375852941</v>
      </c>
    </row>
    <row r="5600" spans="1:31" x14ac:dyDescent="0.25">
      <c r="A5600">
        <v>2084387</v>
      </c>
      <c r="B5600">
        <v>1</v>
      </c>
      <c r="C5600" t="s">
        <v>80</v>
      </c>
      <c r="D5600" t="s">
        <v>97</v>
      </c>
      <c r="E5600" t="s">
        <v>158</v>
      </c>
      <c r="F5600" t="s">
        <v>15718</v>
      </c>
      <c r="G5600" t="s">
        <v>385</v>
      </c>
      <c r="H5600" t="s">
        <v>143</v>
      </c>
      <c r="I5600" t="s">
        <v>135</v>
      </c>
      <c r="J5600" t="s">
        <v>136</v>
      </c>
      <c r="K5600" t="s">
        <v>137</v>
      </c>
      <c r="L5600" t="s">
        <v>16136</v>
      </c>
      <c r="M5600" t="s">
        <v>16137</v>
      </c>
      <c r="N5600">
        <v>1.9072222219999999</v>
      </c>
      <c r="O5600">
        <v>0</v>
      </c>
      <c r="P5600">
        <v>33</v>
      </c>
      <c r="Q5600">
        <v>0</v>
      </c>
      <c r="R5600">
        <v>1</v>
      </c>
      <c r="S5600">
        <v>0</v>
      </c>
      <c r="T5600">
        <v>8</v>
      </c>
      <c r="U5600">
        <v>0</v>
      </c>
      <c r="V5600">
        <v>0</v>
      </c>
      <c r="W5600">
        <v>0</v>
      </c>
      <c r="X5600">
        <v>13.220052538168746</v>
      </c>
      <c r="Y5600">
        <v>0</v>
      </c>
      <c r="Z5600">
        <v>0.1427944671594078</v>
      </c>
      <c r="AA5600">
        <v>0</v>
      </c>
      <c r="AB5600">
        <v>2.1727479230401476</v>
      </c>
      <c r="AC5600">
        <v>0</v>
      </c>
      <c r="AD5600">
        <v>0</v>
      </c>
      <c r="AE5600">
        <v>15.535594928368301</v>
      </c>
    </row>
    <row r="5601" spans="1:31" x14ac:dyDescent="0.25">
      <c r="A5601">
        <v>2094961</v>
      </c>
      <c r="B5601">
        <v>1</v>
      </c>
      <c r="C5601" t="s">
        <v>80</v>
      </c>
      <c r="D5601" t="s">
        <v>99</v>
      </c>
      <c r="E5601" t="s">
        <v>177</v>
      </c>
      <c r="F5601" t="s">
        <v>16138</v>
      </c>
      <c r="G5601" t="s">
        <v>183</v>
      </c>
      <c r="H5601" t="s">
        <v>143</v>
      </c>
      <c r="I5601" t="s">
        <v>135</v>
      </c>
      <c r="J5601" t="s">
        <v>136</v>
      </c>
      <c r="K5601" t="s">
        <v>137</v>
      </c>
      <c r="L5601" t="s">
        <v>16139</v>
      </c>
      <c r="M5601" t="s">
        <v>16140</v>
      </c>
      <c r="N5601">
        <v>11.247222222</v>
      </c>
      <c r="O5601">
        <v>0</v>
      </c>
      <c r="P5601">
        <v>1</v>
      </c>
      <c r="Q5601">
        <v>0</v>
      </c>
      <c r="R5601">
        <v>0</v>
      </c>
      <c r="S5601">
        <v>0</v>
      </c>
      <c r="T5601">
        <v>0</v>
      </c>
      <c r="U5601">
        <v>0</v>
      </c>
      <c r="V5601">
        <v>0</v>
      </c>
      <c r="W5601">
        <v>0</v>
      </c>
      <c r="X5601">
        <v>4.1740573443916755</v>
      </c>
      <c r="Y5601">
        <v>0</v>
      </c>
      <c r="Z5601">
        <v>0</v>
      </c>
      <c r="AA5601">
        <v>0</v>
      </c>
      <c r="AB5601">
        <v>0</v>
      </c>
      <c r="AC5601">
        <v>0</v>
      </c>
      <c r="AD5601">
        <v>0</v>
      </c>
      <c r="AE5601">
        <v>4.1740573443916755</v>
      </c>
    </row>
    <row r="5602" spans="1:31" x14ac:dyDescent="0.25">
      <c r="A5602">
        <v>2084539</v>
      </c>
      <c r="B5602">
        <v>1</v>
      </c>
      <c r="C5602" t="s">
        <v>80</v>
      </c>
      <c r="D5602" t="s">
        <v>96</v>
      </c>
      <c r="E5602" t="s">
        <v>158</v>
      </c>
      <c r="F5602" t="s">
        <v>16141</v>
      </c>
      <c r="G5602" t="s">
        <v>160</v>
      </c>
      <c r="H5602" t="s">
        <v>143</v>
      </c>
      <c r="I5602" t="s">
        <v>135</v>
      </c>
      <c r="J5602" t="s">
        <v>136</v>
      </c>
      <c r="K5602" t="s">
        <v>137</v>
      </c>
      <c r="L5602" t="s">
        <v>16142</v>
      </c>
      <c r="M5602" t="s">
        <v>16143</v>
      </c>
      <c r="N5602">
        <v>3.6691666660000002</v>
      </c>
      <c r="O5602">
        <v>0</v>
      </c>
      <c r="P5602">
        <v>55</v>
      </c>
      <c r="Q5602">
        <v>0</v>
      </c>
      <c r="R5602">
        <v>0</v>
      </c>
      <c r="S5602">
        <v>0</v>
      </c>
      <c r="T5602">
        <v>9</v>
      </c>
      <c r="U5602">
        <v>0</v>
      </c>
      <c r="V5602">
        <v>0</v>
      </c>
      <c r="W5602">
        <v>0</v>
      </c>
      <c r="X5602">
        <v>128.02741458135361</v>
      </c>
      <c r="Y5602">
        <v>0</v>
      </c>
      <c r="Z5602">
        <v>0</v>
      </c>
      <c r="AA5602">
        <v>0</v>
      </c>
      <c r="AB5602">
        <v>34.179620495753731</v>
      </c>
      <c r="AC5602">
        <v>0</v>
      </c>
      <c r="AD5602">
        <v>0</v>
      </c>
      <c r="AE5602">
        <v>162.20703507710735</v>
      </c>
    </row>
    <row r="5603" spans="1:31" x14ac:dyDescent="0.25">
      <c r="A5603">
        <v>2095213</v>
      </c>
      <c r="B5603">
        <v>1</v>
      </c>
      <c r="C5603" t="s">
        <v>80</v>
      </c>
      <c r="D5603" t="s">
        <v>106</v>
      </c>
      <c r="E5603" t="s">
        <v>177</v>
      </c>
      <c r="F5603" t="s">
        <v>16144</v>
      </c>
      <c r="G5603" t="s">
        <v>183</v>
      </c>
      <c r="H5603" t="s">
        <v>143</v>
      </c>
      <c r="I5603" t="s">
        <v>135</v>
      </c>
      <c r="J5603" t="s">
        <v>136</v>
      </c>
      <c r="K5603" t="s">
        <v>137</v>
      </c>
      <c r="L5603" t="s">
        <v>16145</v>
      </c>
      <c r="M5603" t="s">
        <v>16146</v>
      </c>
      <c r="N5603">
        <v>3.9144444439999999</v>
      </c>
      <c r="O5603">
        <v>0</v>
      </c>
      <c r="P5603">
        <v>2</v>
      </c>
      <c r="Q5603">
        <v>0</v>
      </c>
      <c r="R5603">
        <v>0</v>
      </c>
      <c r="S5603">
        <v>0</v>
      </c>
      <c r="T5603">
        <v>1</v>
      </c>
      <c r="U5603">
        <v>0</v>
      </c>
      <c r="V5603">
        <v>0</v>
      </c>
      <c r="W5603">
        <v>0</v>
      </c>
      <c r="X5603">
        <v>7.9098405254266382</v>
      </c>
      <c r="Y5603">
        <v>0</v>
      </c>
      <c r="Z5603">
        <v>0</v>
      </c>
      <c r="AA5603">
        <v>0</v>
      </c>
      <c r="AB5603">
        <v>7.4131388461323597</v>
      </c>
      <c r="AC5603">
        <v>0</v>
      </c>
      <c r="AD5603">
        <v>0</v>
      </c>
      <c r="AE5603">
        <v>15.322979371558997</v>
      </c>
    </row>
    <row r="5604" spans="1:31" x14ac:dyDescent="0.25">
      <c r="A5604">
        <v>2084393</v>
      </c>
      <c r="B5604">
        <v>1</v>
      </c>
      <c r="C5604" t="s">
        <v>81</v>
      </c>
      <c r="D5604" t="s">
        <v>126</v>
      </c>
      <c r="E5604" t="s">
        <v>131</v>
      </c>
      <c r="F5604" t="s">
        <v>7278</v>
      </c>
      <c r="G5604" t="s">
        <v>133</v>
      </c>
      <c r="H5604" t="s">
        <v>134</v>
      </c>
      <c r="I5604" t="s">
        <v>259</v>
      </c>
      <c r="J5604" t="s">
        <v>136</v>
      </c>
      <c r="K5604" t="s">
        <v>137</v>
      </c>
      <c r="L5604" t="s">
        <v>16147</v>
      </c>
      <c r="M5604" t="s">
        <v>16148</v>
      </c>
      <c r="N5604">
        <v>5.5555550000000002E-3</v>
      </c>
      <c r="O5604">
        <v>0</v>
      </c>
      <c r="P5604">
        <v>743</v>
      </c>
      <c r="Q5604">
        <v>37</v>
      </c>
      <c r="R5604">
        <v>102</v>
      </c>
      <c r="S5604">
        <v>8</v>
      </c>
      <c r="T5604">
        <v>45</v>
      </c>
      <c r="U5604">
        <v>0</v>
      </c>
      <c r="V5604">
        <v>0</v>
      </c>
      <c r="W5604">
        <v>0</v>
      </c>
      <c r="X5604">
        <v>0.37275313884279976</v>
      </c>
      <c r="Y5604">
        <v>0.35282932973940567</v>
      </c>
      <c r="Z5604">
        <v>0.1912507980823</v>
      </c>
      <c r="AA5604">
        <v>7.7881556624888881E-2</v>
      </c>
      <c r="AB5604">
        <v>8.1050468139644491E-2</v>
      </c>
      <c r="AC5604">
        <v>0</v>
      </c>
      <c r="AD5604">
        <v>0</v>
      </c>
      <c r="AE5604">
        <v>1.0757652914290388</v>
      </c>
    </row>
    <row r="5605" spans="1:31" x14ac:dyDescent="0.25">
      <c r="A5605">
        <v>2095147</v>
      </c>
      <c r="B5605">
        <v>1</v>
      </c>
      <c r="C5605" t="s">
        <v>80</v>
      </c>
      <c r="D5605" t="s">
        <v>85</v>
      </c>
      <c r="E5605" t="s">
        <v>505</v>
      </c>
      <c r="F5605" t="s">
        <v>16149</v>
      </c>
      <c r="G5605" t="s">
        <v>569</v>
      </c>
      <c r="H5605" t="s">
        <v>143</v>
      </c>
      <c r="I5605" t="s">
        <v>135</v>
      </c>
      <c r="J5605" t="s">
        <v>136</v>
      </c>
      <c r="K5605" t="s">
        <v>137</v>
      </c>
      <c r="L5605" t="s">
        <v>16150</v>
      </c>
      <c r="M5605" t="s">
        <v>16151</v>
      </c>
      <c r="N5605">
        <v>2.6152777770000002</v>
      </c>
      <c r="O5605">
        <v>0</v>
      </c>
      <c r="P5605">
        <v>0</v>
      </c>
      <c r="Q5605">
        <v>0</v>
      </c>
      <c r="R5605">
        <v>0</v>
      </c>
      <c r="S5605">
        <v>0</v>
      </c>
      <c r="T5605">
        <v>9</v>
      </c>
      <c r="U5605">
        <v>0</v>
      </c>
      <c r="V5605">
        <v>0</v>
      </c>
      <c r="W5605">
        <v>0</v>
      </c>
      <c r="X5605">
        <v>0</v>
      </c>
      <c r="Y5605">
        <v>0</v>
      </c>
      <c r="Z5605">
        <v>0</v>
      </c>
      <c r="AA5605">
        <v>0</v>
      </c>
      <c r="AB5605">
        <v>77.819359169682102</v>
      </c>
      <c r="AC5605">
        <v>0</v>
      </c>
      <c r="AD5605">
        <v>0</v>
      </c>
      <c r="AE5605">
        <v>77.819359169682102</v>
      </c>
    </row>
    <row r="5606" spans="1:31" x14ac:dyDescent="0.25">
      <c r="A5606">
        <v>2094792</v>
      </c>
      <c r="B5606">
        <v>1</v>
      </c>
      <c r="C5606" t="s">
        <v>80</v>
      </c>
      <c r="D5606" t="s">
        <v>108</v>
      </c>
      <c r="E5606" t="s">
        <v>177</v>
      </c>
      <c r="F5606" t="s">
        <v>16152</v>
      </c>
      <c r="G5606" t="s">
        <v>183</v>
      </c>
      <c r="H5606" t="s">
        <v>143</v>
      </c>
      <c r="I5606" t="s">
        <v>135</v>
      </c>
      <c r="J5606" t="s">
        <v>136</v>
      </c>
      <c r="K5606" t="s">
        <v>137</v>
      </c>
      <c r="L5606" t="s">
        <v>16153</v>
      </c>
      <c r="M5606" t="s">
        <v>16075</v>
      </c>
      <c r="N5606">
        <v>4.4611111110000001</v>
      </c>
      <c r="O5606">
        <v>0</v>
      </c>
      <c r="P5606">
        <v>0</v>
      </c>
      <c r="Q5606">
        <v>0</v>
      </c>
      <c r="R5606">
        <v>0</v>
      </c>
      <c r="S5606">
        <v>0</v>
      </c>
      <c r="T5606">
        <v>1</v>
      </c>
      <c r="U5606">
        <v>0</v>
      </c>
      <c r="V5606">
        <v>0</v>
      </c>
      <c r="W5606">
        <v>0</v>
      </c>
      <c r="X5606">
        <v>0</v>
      </c>
      <c r="Y5606">
        <v>0</v>
      </c>
      <c r="Z5606">
        <v>0</v>
      </c>
      <c r="AA5606">
        <v>0</v>
      </c>
      <c r="AB5606">
        <v>3.4296552734043599</v>
      </c>
      <c r="AC5606">
        <v>0</v>
      </c>
      <c r="AD5606">
        <v>0</v>
      </c>
      <c r="AE5606">
        <v>3.4296552734043599</v>
      </c>
    </row>
    <row r="5607" spans="1:31" x14ac:dyDescent="0.25">
      <c r="A5607">
        <v>2084476</v>
      </c>
      <c r="B5607">
        <v>1</v>
      </c>
      <c r="C5607" t="s">
        <v>81</v>
      </c>
      <c r="D5607" t="s">
        <v>122</v>
      </c>
      <c r="E5607" t="s">
        <v>177</v>
      </c>
      <c r="F5607" t="s">
        <v>16154</v>
      </c>
      <c r="G5607" t="s">
        <v>183</v>
      </c>
      <c r="H5607" t="s">
        <v>143</v>
      </c>
      <c r="I5607" t="s">
        <v>135</v>
      </c>
      <c r="J5607" t="s">
        <v>136</v>
      </c>
      <c r="K5607" t="s">
        <v>137</v>
      </c>
      <c r="L5607" t="s">
        <v>16155</v>
      </c>
      <c r="M5607" t="s">
        <v>16156</v>
      </c>
      <c r="N5607">
        <v>1.809722222</v>
      </c>
      <c r="O5607">
        <v>0</v>
      </c>
      <c r="P5607">
        <v>22</v>
      </c>
      <c r="Q5607">
        <v>0</v>
      </c>
      <c r="R5607">
        <v>0</v>
      </c>
      <c r="S5607">
        <v>0</v>
      </c>
      <c r="T5607">
        <v>0</v>
      </c>
      <c r="U5607">
        <v>0</v>
      </c>
      <c r="V5607">
        <v>0</v>
      </c>
      <c r="W5607">
        <v>0</v>
      </c>
      <c r="X5607">
        <v>7.3268288309035396</v>
      </c>
      <c r="Y5607">
        <v>0</v>
      </c>
      <c r="Z5607">
        <v>0</v>
      </c>
      <c r="AA5607">
        <v>0</v>
      </c>
      <c r="AB5607">
        <v>0</v>
      </c>
      <c r="AC5607">
        <v>0</v>
      </c>
      <c r="AD5607">
        <v>0</v>
      </c>
      <c r="AE5607">
        <v>7.3268288309035396</v>
      </c>
    </row>
    <row r="5608" spans="1:31" x14ac:dyDescent="0.25">
      <c r="A5608">
        <v>2084619</v>
      </c>
      <c r="B5608">
        <v>1</v>
      </c>
      <c r="C5608" t="s">
        <v>80</v>
      </c>
      <c r="D5608" t="s">
        <v>82</v>
      </c>
      <c r="E5608" t="s">
        <v>177</v>
      </c>
      <c r="F5608" t="s">
        <v>16157</v>
      </c>
      <c r="G5608" t="s">
        <v>196</v>
      </c>
      <c r="H5608" t="s">
        <v>143</v>
      </c>
      <c r="I5608" t="s">
        <v>135</v>
      </c>
      <c r="J5608" t="s">
        <v>136</v>
      </c>
      <c r="K5608" t="s">
        <v>137</v>
      </c>
      <c r="L5608" t="s">
        <v>16158</v>
      </c>
      <c r="M5608" t="s">
        <v>16159</v>
      </c>
      <c r="N5608">
        <v>3.1869444439999999</v>
      </c>
      <c r="O5608">
        <v>0</v>
      </c>
      <c r="P5608">
        <v>0</v>
      </c>
      <c r="Q5608">
        <v>0</v>
      </c>
      <c r="R5608">
        <v>0</v>
      </c>
      <c r="S5608">
        <v>0</v>
      </c>
      <c r="T5608">
        <v>2</v>
      </c>
      <c r="U5608">
        <v>0</v>
      </c>
      <c r="V5608">
        <v>0</v>
      </c>
      <c r="W5608">
        <v>0</v>
      </c>
      <c r="X5608">
        <v>0</v>
      </c>
      <c r="Y5608">
        <v>0</v>
      </c>
      <c r="Z5608">
        <v>0</v>
      </c>
      <c r="AA5608">
        <v>0</v>
      </c>
      <c r="AB5608">
        <v>0</v>
      </c>
      <c r="AC5608">
        <v>0</v>
      </c>
      <c r="AD5608">
        <v>0</v>
      </c>
      <c r="AE5608">
        <v>0</v>
      </c>
    </row>
    <row r="5609" spans="1:31" x14ac:dyDescent="0.25">
      <c r="A5609">
        <v>2094861</v>
      </c>
      <c r="B5609">
        <v>1</v>
      </c>
      <c r="C5609" t="s">
        <v>80</v>
      </c>
      <c r="D5609" t="s">
        <v>100</v>
      </c>
      <c r="E5609" t="s">
        <v>169</v>
      </c>
      <c r="F5609" t="s">
        <v>16160</v>
      </c>
      <c r="G5609" t="s">
        <v>171</v>
      </c>
      <c r="H5609" t="s">
        <v>134</v>
      </c>
      <c r="I5609" t="s">
        <v>135</v>
      </c>
      <c r="J5609" t="s">
        <v>136</v>
      </c>
      <c r="K5609" t="s">
        <v>137</v>
      </c>
      <c r="L5609" t="s">
        <v>16161</v>
      </c>
      <c r="M5609" t="s">
        <v>16162</v>
      </c>
      <c r="N5609">
        <v>2.3294444439999999</v>
      </c>
      <c r="O5609">
        <v>0</v>
      </c>
      <c r="P5609">
        <v>33</v>
      </c>
      <c r="Q5609">
        <v>0</v>
      </c>
      <c r="R5609">
        <v>6</v>
      </c>
      <c r="S5609">
        <v>0</v>
      </c>
      <c r="T5609">
        <v>3</v>
      </c>
      <c r="U5609">
        <v>0</v>
      </c>
      <c r="V5609">
        <v>0</v>
      </c>
      <c r="W5609">
        <v>0</v>
      </c>
      <c r="X5609">
        <v>42.543803169591207</v>
      </c>
      <c r="Y5609">
        <v>0</v>
      </c>
      <c r="Z5609">
        <v>15.852656298464694</v>
      </c>
      <c r="AA5609">
        <v>0</v>
      </c>
      <c r="AB5609">
        <v>28.224551820329829</v>
      </c>
      <c r="AC5609">
        <v>0</v>
      </c>
      <c r="AD5609">
        <v>0</v>
      </c>
      <c r="AE5609">
        <v>86.621011288385731</v>
      </c>
    </row>
    <row r="5610" spans="1:31" x14ac:dyDescent="0.25">
      <c r="A5610">
        <v>2084782</v>
      </c>
      <c r="B5610">
        <v>1</v>
      </c>
      <c r="C5610" t="s">
        <v>81</v>
      </c>
      <c r="D5610" t="s">
        <v>112</v>
      </c>
      <c r="E5610" t="s">
        <v>177</v>
      </c>
      <c r="F5610" t="s">
        <v>16163</v>
      </c>
      <c r="G5610" t="s">
        <v>183</v>
      </c>
      <c r="H5610" t="s">
        <v>143</v>
      </c>
      <c r="I5610" t="s">
        <v>135</v>
      </c>
      <c r="J5610" t="s">
        <v>136</v>
      </c>
      <c r="K5610" t="s">
        <v>137</v>
      </c>
      <c r="L5610" t="s">
        <v>16164</v>
      </c>
      <c r="M5610" t="s">
        <v>16165</v>
      </c>
      <c r="N5610">
        <v>6.1816666659999999</v>
      </c>
      <c r="O5610">
        <v>0</v>
      </c>
      <c r="P5610">
        <v>0</v>
      </c>
      <c r="Q5610">
        <v>0</v>
      </c>
      <c r="R5610">
        <v>1</v>
      </c>
      <c r="S5610">
        <v>0</v>
      </c>
      <c r="T5610">
        <v>0</v>
      </c>
      <c r="U5610">
        <v>0</v>
      </c>
      <c r="V5610">
        <v>0</v>
      </c>
      <c r="W5610">
        <v>0</v>
      </c>
      <c r="X5610">
        <v>0</v>
      </c>
      <c r="Y5610">
        <v>0</v>
      </c>
      <c r="Z5610">
        <v>6.7601107463752843</v>
      </c>
      <c r="AA5610">
        <v>0</v>
      </c>
      <c r="AB5610">
        <v>0</v>
      </c>
      <c r="AC5610">
        <v>0</v>
      </c>
      <c r="AD5610">
        <v>0</v>
      </c>
      <c r="AE5610">
        <v>6.7601107463752843</v>
      </c>
    </row>
    <row r="5611" spans="1:31" x14ac:dyDescent="0.25">
      <c r="A5611">
        <v>2084450</v>
      </c>
      <c r="B5611">
        <v>1</v>
      </c>
      <c r="C5611" t="s">
        <v>80</v>
      </c>
      <c r="D5611" t="s">
        <v>109</v>
      </c>
      <c r="E5611" t="s">
        <v>158</v>
      </c>
      <c r="F5611" t="s">
        <v>16166</v>
      </c>
      <c r="G5611" t="s">
        <v>160</v>
      </c>
      <c r="H5611" t="s">
        <v>143</v>
      </c>
      <c r="I5611" t="s">
        <v>135</v>
      </c>
      <c r="J5611" t="s">
        <v>136</v>
      </c>
      <c r="K5611" t="s">
        <v>137</v>
      </c>
      <c r="L5611" t="s">
        <v>16167</v>
      </c>
      <c r="M5611" t="s">
        <v>16168</v>
      </c>
      <c r="N5611">
        <v>1.533055555</v>
      </c>
      <c r="O5611">
        <v>0</v>
      </c>
      <c r="P5611">
        <v>16</v>
      </c>
      <c r="Q5611">
        <v>0</v>
      </c>
      <c r="R5611">
        <v>0</v>
      </c>
      <c r="S5611">
        <v>0</v>
      </c>
      <c r="T5611">
        <v>0</v>
      </c>
      <c r="U5611">
        <v>0</v>
      </c>
      <c r="V5611">
        <v>0</v>
      </c>
      <c r="W5611">
        <v>0</v>
      </c>
      <c r="X5611">
        <v>2.6959417857193633</v>
      </c>
      <c r="Y5611">
        <v>0</v>
      </c>
      <c r="Z5611">
        <v>0</v>
      </c>
      <c r="AA5611">
        <v>0</v>
      </c>
      <c r="AB5611">
        <v>0</v>
      </c>
      <c r="AC5611">
        <v>0</v>
      </c>
      <c r="AD5611">
        <v>0</v>
      </c>
      <c r="AE5611">
        <v>2.6959417857193633</v>
      </c>
    </row>
    <row r="5612" spans="1:31" x14ac:dyDescent="0.25">
      <c r="A5612">
        <v>2094812</v>
      </c>
      <c r="B5612">
        <v>1</v>
      </c>
      <c r="C5612" t="s">
        <v>80</v>
      </c>
      <c r="D5612" t="s">
        <v>100</v>
      </c>
      <c r="E5612" t="s">
        <v>169</v>
      </c>
      <c r="F5612" t="s">
        <v>16169</v>
      </c>
      <c r="G5612" t="s">
        <v>171</v>
      </c>
      <c r="H5612" t="s">
        <v>134</v>
      </c>
      <c r="I5612" t="s">
        <v>135</v>
      </c>
      <c r="J5612" t="s">
        <v>136</v>
      </c>
      <c r="K5612" t="s">
        <v>137</v>
      </c>
      <c r="L5612" t="s">
        <v>16170</v>
      </c>
      <c r="M5612" t="s">
        <v>16171</v>
      </c>
      <c r="N5612">
        <v>0.74472222200000004</v>
      </c>
      <c r="O5612">
        <v>0</v>
      </c>
      <c r="P5612">
        <v>58</v>
      </c>
      <c r="Q5612">
        <v>0</v>
      </c>
      <c r="R5612">
        <v>11</v>
      </c>
      <c r="S5612">
        <v>0</v>
      </c>
      <c r="T5612">
        <v>20</v>
      </c>
      <c r="U5612">
        <v>0</v>
      </c>
      <c r="V5612">
        <v>0</v>
      </c>
      <c r="W5612">
        <v>0</v>
      </c>
      <c r="X5612">
        <v>11.688829377023973</v>
      </c>
      <c r="Y5612">
        <v>0</v>
      </c>
      <c r="Z5612">
        <v>6.1886254342417271</v>
      </c>
      <c r="AA5612">
        <v>0</v>
      </c>
      <c r="AB5612">
        <v>7.55523544918025</v>
      </c>
      <c r="AC5612">
        <v>0</v>
      </c>
      <c r="AD5612">
        <v>0</v>
      </c>
      <c r="AE5612">
        <v>25.432690260445952</v>
      </c>
    </row>
    <row r="5613" spans="1:31" x14ac:dyDescent="0.25">
      <c r="A5613">
        <v>2084407</v>
      </c>
      <c r="B5613">
        <v>1</v>
      </c>
      <c r="C5613" t="s">
        <v>80</v>
      </c>
      <c r="D5613" t="s">
        <v>106</v>
      </c>
      <c r="E5613" t="s">
        <v>131</v>
      </c>
      <c r="F5613" t="s">
        <v>16172</v>
      </c>
      <c r="G5613" t="s">
        <v>133</v>
      </c>
      <c r="H5613" t="s">
        <v>134</v>
      </c>
      <c r="I5613" t="s">
        <v>135</v>
      </c>
      <c r="J5613" t="s">
        <v>136</v>
      </c>
      <c r="K5613" t="s">
        <v>137</v>
      </c>
      <c r="L5613" t="s">
        <v>16173</v>
      </c>
      <c r="M5613" t="s">
        <v>16174</v>
      </c>
      <c r="N5613">
        <v>3.5950000000000002</v>
      </c>
      <c r="O5613">
        <v>0</v>
      </c>
      <c r="P5613">
        <v>246</v>
      </c>
      <c r="Q5613">
        <v>50</v>
      </c>
      <c r="R5613">
        <v>43</v>
      </c>
      <c r="S5613">
        <v>6</v>
      </c>
      <c r="T5613">
        <v>36</v>
      </c>
      <c r="U5613">
        <v>1</v>
      </c>
      <c r="V5613">
        <v>0</v>
      </c>
      <c r="W5613">
        <v>0</v>
      </c>
      <c r="X5613">
        <v>125.15521438040508</v>
      </c>
      <c r="Y5613">
        <v>424.59541541639834</v>
      </c>
      <c r="Z5613">
        <v>197.89003386923196</v>
      </c>
      <c r="AA5613">
        <v>51.162635799296829</v>
      </c>
      <c r="AB5613">
        <v>61.727956877770445</v>
      </c>
      <c r="AC5613">
        <v>1.819598689255725</v>
      </c>
      <c r="AD5613">
        <v>0</v>
      </c>
      <c r="AE5613">
        <v>862.35085503235837</v>
      </c>
    </row>
    <row r="5614" spans="1:31" x14ac:dyDescent="0.25">
      <c r="A5614">
        <v>2094835</v>
      </c>
      <c r="B5614">
        <v>1</v>
      </c>
      <c r="C5614" t="s">
        <v>80</v>
      </c>
      <c r="D5614" t="s">
        <v>93</v>
      </c>
      <c r="E5614" t="s">
        <v>158</v>
      </c>
      <c r="F5614" t="s">
        <v>16175</v>
      </c>
      <c r="G5614" t="s">
        <v>160</v>
      </c>
      <c r="H5614" t="s">
        <v>143</v>
      </c>
      <c r="I5614" t="s">
        <v>135</v>
      </c>
      <c r="J5614" t="s">
        <v>136</v>
      </c>
      <c r="K5614" t="s">
        <v>137</v>
      </c>
      <c r="L5614" t="s">
        <v>16176</v>
      </c>
      <c r="M5614" t="s">
        <v>16177</v>
      </c>
      <c r="N5614">
        <v>5.5519444440000001</v>
      </c>
      <c r="O5614">
        <v>0</v>
      </c>
      <c r="P5614">
        <v>0</v>
      </c>
      <c r="Q5614">
        <v>0</v>
      </c>
      <c r="R5614">
        <v>0</v>
      </c>
      <c r="S5614">
        <v>0</v>
      </c>
      <c r="T5614">
        <v>1</v>
      </c>
      <c r="U5614">
        <v>0</v>
      </c>
      <c r="V5614">
        <v>0</v>
      </c>
      <c r="W5614">
        <v>0</v>
      </c>
      <c r="X5614">
        <v>0</v>
      </c>
      <c r="Y5614">
        <v>0</v>
      </c>
      <c r="Z5614">
        <v>0</v>
      </c>
      <c r="AA5614">
        <v>0</v>
      </c>
      <c r="AB5614">
        <v>32.84426853787518</v>
      </c>
      <c r="AC5614">
        <v>0</v>
      </c>
      <c r="AD5614">
        <v>0</v>
      </c>
      <c r="AE5614">
        <v>32.84426853787518</v>
      </c>
    </row>
    <row r="5615" spans="1:31" x14ac:dyDescent="0.25">
      <c r="A5615">
        <v>2095104</v>
      </c>
      <c r="B5615">
        <v>1</v>
      </c>
      <c r="C5615" t="s">
        <v>81</v>
      </c>
      <c r="D5615" t="s">
        <v>127</v>
      </c>
      <c r="E5615" t="s">
        <v>140</v>
      </c>
      <c r="F5615" t="s">
        <v>16178</v>
      </c>
      <c r="G5615" t="s">
        <v>160</v>
      </c>
      <c r="H5615" t="s">
        <v>143</v>
      </c>
      <c r="I5615" t="s">
        <v>135</v>
      </c>
      <c r="J5615" t="s">
        <v>136</v>
      </c>
      <c r="K5615" t="s">
        <v>137</v>
      </c>
      <c r="L5615" t="s">
        <v>16179</v>
      </c>
      <c r="M5615" t="s">
        <v>16180</v>
      </c>
      <c r="N5615">
        <v>3.7891666659999999</v>
      </c>
      <c r="O5615">
        <v>0</v>
      </c>
      <c r="P5615">
        <v>0</v>
      </c>
      <c r="Q5615">
        <v>0</v>
      </c>
      <c r="R5615">
        <v>7</v>
      </c>
      <c r="S5615">
        <v>0</v>
      </c>
      <c r="T5615">
        <v>1</v>
      </c>
      <c r="U5615">
        <v>0</v>
      </c>
      <c r="V5615">
        <v>0</v>
      </c>
      <c r="W5615">
        <v>0</v>
      </c>
      <c r="X5615">
        <v>0</v>
      </c>
      <c r="Y5615">
        <v>0</v>
      </c>
      <c r="Z5615">
        <v>0.24337678587694669</v>
      </c>
      <c r="AA5615">
        <v>0</v>
      </c>
      <c r="AB5615">
        <v>10.235140979366291</v>
      </c>
      <c r="AC5615">
        <v>0</v>
      </c>
      <c r="AD5615">
        <v>0</v>
      </c>
      <c r="AE5615">
        <v>10.478517765243238</v>
      </c>
    </row>
    <row r="5616" spans="1:31" x14ac:dyDescent="0.25">
      <c r="A5616">
        <v>2095004</v>
      </c>
      <c r="B5616">
        <v>1</v>
      </c>
      <c r="C5616" t="s">
        <v>80</v>
      </c>
      <c r="D5616" t="s">
        <v>107</v>
      </c>
      <c r="E5616" t="s">
        <v>177</v>
      </c>
      <c r="F5616" t="s">
        <v>16181</v>
      </c>
      <c r="G5616" t="s">
        <v>179</v>
      </c>
      <c r="H5616" t="s">
        <v>143</v>
      </c>
      <c r="I5616" t="s">
        <v>135</v>
      </c>
      <c r="J5616" t="s">
        <v>136</v>
      </c>
      <c r="K5616" t="s">
        <v>137</v>
      </c>
      <c r="L5616" t="s">
        <v>16182</v>
      </c>
      <c r="M5616" t="s">
        <v>16183</v>
      </c>
      <c r="N5616">
        <v>2.5461111110000001</v>
      </c>
      <c r="O5616">
        <v>0</v>
      </c>
      <c r="P5616">
        <v>6</v>
      </c>
      <c r="Q5616">
        <v>0</v>
      </c>
      <c r="R5616">
        <v>0</v>
      </c>
      <c r="S5616">
        <v>0</v>
      </c>
      <c r="T5616">
        <v>0</v>
      </c>
      <c r="U5616">
        <v>0</v>
      </c>
      <c r="V5616">
        <v>0</v>
      </c>
      <c r="W5616">
        <v>0</v>
      </c>
      <c r="X5616">
        <v>0.36581256108995003</v>
      </c>
      <c r="Y5616">
        <v>0</v>
      </c>
      <c r="Z5616">
        <v>0</v>
      </c>
      <c r="AA5616">
        <v>0</v>
      </c>
      <c r="AB5616">
        <v>0</v>
      </c>
      <c r="AC5616">
        <v>0</v>
      </c>
      <c r="AD5616">
        <v>0</v>
      </c>
      <c r="AE5616">
        <v>0.36581256108995003</v>
      </c>
    </row>
    <row r="5617" spans="1:31" x14ac:dyDescent="0.25">
      <c r="A5617">
        <v>2084470</v>
      </c>
      <c r="B5617">
        <v>1</v>
      </c>
      <c r="C5617" t="s">
        <v>80</v>
      </c>
      <c r="D5617" t="s">
        <v>97</v>
      </c>
      <c r="E5617" t="s">
        <v>158</v>
      </c>
      <c r="F5617" t="s">
        <v>16184</v>
      </c>
      <c r="G5617" t="s">
        <v>385</v>
      </c>
      <c r="H5617" t="s">
        <v>143</v>
      </c>
      <c r="I5617" t="s">
        <v>135</v>
      </c>
      <c r="J5617" t="s">
        <v>136</v>
      </c>
      <c r="K5617" t="s">
        <v>137</v>
      </c>
      <c r="L5617" t="s">
        <v>16185</v>
      </c>
      <c r="M5617" t="s">
        <v>16186</v>
      </c>
      <c r="N5617">
        <v>20.413888887999999</v>
      </c>
      <c r="O5617">
        <v>0</v>
      </c>
      <c r="P5617">
        <v>32</v>
      </c>
      <c r="Q5617">
        <v>0</v>
      </c>
      <c r="R5617">
        <v>0</v>
      </c>
      <c r="S5617">
        <v>0</v>
      </c>
      <c r="T5617">
        <v>3</v>
      </c>
      <c r="U5617">
        <v>0</v>
      </c>
      <c r="V5617">
        <v>0</v>
      </c>
      <c r="W5617">
        <v>0</v>
      </c>
      <c r="X5617">
        <v>134.96768803126116</v>
      </c>
      <c r="Y5617">
        <v>0</v>
      </c>
      <c r="Z5617">
        <v>0</v>
      </c>
      <c r="AA5617">
        <v>0</v>
      </c>
      <c r="AB5617">
        <v>0.65920589648075534</v>
      </c>
      <c r="AC5617">
        <v>0</v>
      </c>
      <c r="AD5617">
        <v>0</v>
      </c>
      <c r="AE5617">
        <v>135.62689392774192</v>
      </c>
    </row>
    <row r="5618" spans="1:31" x14ac:dyDescent="0.25">
      <c r="A5618">
        <v>2094798</v>
      </c>
      <c r="B5618">
        <v>1</v>
      </c>
      <c r="C5618" t="s">
        <v>80</v>
      </c>
      <c r="D5618" t="s">
        <v>84</v>
      </c>
      <c r="E5618" t="s">
        <v>177</v>
      </c>
      <c r="F5618" t="s">
        <v>16187</v>
      </c>
      <c r="G5618" t="s">
        <v>183</v>
      </c>
      <c r="H5618" t="s">
        <v>143</v>
      </c>
      <c r="I5618" t="s">
        <v>135</v>
      </c>
      <c r="J5618" t="s">
        <v>136</v>
      </c>
      <c r="K5618" t="s">
        <v>137</v>
      </c>
      <c r="L5618" t="s">
        <v>16188</v>
      </c>
      <c r="M5618" t="s">
        <v>16189</v>
      </c>
      <c r="N5618">
        <v>9.2302777769999995</v>
      </c>
      <c r="O5618">
        <v>0</v>
      </c>
      <c r="P5618">
        <v>1</v>
      </c>
      <c r="Q5618">
        <v>0</v>
      </c>
      <c r="R5618">
        <v>0</v>
      </c>
      <c r="S5618">
        <v>0</v>
      </c>
      <c r="T5618">
        <v>1</v>
      </c>
      <c r="U5618">
        <v>0</v>
      </c>
      <c r="V5618">
        <v>0</v>
      </c>
      <c r="W5618">
        <v>0</v>
      </c>
      <c r="X5618">
        <v>2.3868328169307667</v>
      </c>
      <c r="Y5618">
        <v>0</v>
      </c>
      <c r="Z5618">
        <v>0</v>
      </c>
      <c r="AA5618">
        <v>0</v>
      </c>
      <c r="AB5618">
        <v>3.1514141136992495</v>
      </c>
      <c r="AC5618">
        <v>0</v>
      </c>
      <c r="AD5618">
        <v>0</v>
      </c>
      <c r="AE5618">
        <v>5.5382469306300166</v>
      </c>
    </row>
    <row r="5619" spans="1:31" x14ac:dyDescent="0.25">
      <c r="A5619">
        <v>2084705</v>
      </c>
      <c r="B5619">
        <v>1</v>
      </c>
      <c r="C5619" t="s">
        <v>81</v>
      </c>
      <c r="D5619" t="s">
        <v>112</v>
      </c>
      <c r="E5619" t="s">
        <v>177</v>
      </c>
      <c r="F5619" t="s">
        <v>16190</v>
      </c>
      <c r="G5619" t="s">
        <v>183</v>
      </c>
      <c r="H5619" t="s">
        <v>143</v>
      </c>
      <c r="I5619" t="s">
        <v>135</v>
      </c>
      <c r="J5619" t="s">
        <v>136</v>
      </c>
      <c r="K5619" t="s">
        <v>137</v>
      </c>
      <c r="L5619" t="s">
        <v>16191</v>
      </c>
      <c r="M5619" t="s">
        <v>16192</v>
      </c>
      <c r="N5619">
        <v>8.2966666660000001</v>
      </c>
      <c r="O5619">
        <v>0</v>
      </c>
      <c r="P5619">
        <v>1</v>
      </c>
      <c r="Q5619">
        <v>0</v>
      </c>
      <c r="R5619">
        <v>0</v>
      </c>
      <c r="S5619">
        <v>0</v>
      </c>
      <c r="T5619">
        <v>0</v>
      </c>
      <c r="U5619">
        <v>0</v>
      </c>
      <c r="V5619">
        <v>0</v>
      </c>
      <c r="W5619">
        <v>0</v>
      </c>
      <c r="X5619">
        <v>0.14785398478413334</v>
      </c>
      <c r="Y5619">
        <v>0</v>
      </c>
      <c r="Z5619">
        <v>0</v>
      </c>
      <c r="AA5619">
        <v>0</v>
      </c>
      <c r="AB5619">
        <v>0</v>
      </c>
      <c r="AC5619">
        <v>0</v>
      </c>
      <c r="AD5619">
        <v>0</v>
      </c>
      <c r="AE5619">
        <v>0.14785398478413334</v>
      </c>
    </row>
    <row r="5620" spans="1:31" x14ac:dyDescent="0.25">
      <c r="A5620">
        <v>2084768</v>
      </c>
      <c r="B5620">
        <v>1</v>
      </c>
      <c r="C5620" t="s">
        <v>80</v>
      </c>
      <c r="D5620" t="s">
        <v>100</v>
      </c>
      <c r="E5620" t="s">
        <v>131</v>
      </c>
      <c r="F5620" t="s">
        <v>16193</v>
      </c>
      <c r="G5620" t="s">
        <v>133</v>
      </c>
      <c r="H5620" t="s">
        <v>134</v>
      </c>
      <c r="I5620" t="s">
        <v>135</v>
      </c>
      <c r="J5620" t="s">
        <v>136</v>
      </c>
      <c r="K5620" t="s">
        <v>137</v>
      </c>
      <c r="L5620" t="s">
        <v>16194</v>
      </c>
      <c r="M5620" t="s">
        <v>16195</v>
      </c>
      <c r="N5620">
        <v>1.3886111109999999</v>
      </c>
      <c r="O5620">
        <v>1</v>
      </c>
      <c r="P5620">
        <v>335</v>
      </c>
      <c r="Q5620">
        <v>94</v>
      </c>
      <c r="R5620">
        <v>116</v>
      </c>
      <c r="S5620">
        <v>3</v>
      </c>
      <c r="T5620">
        <v>31</v>
      </c>
      <c r="U5620">
        <v>0</v>
      </c>
      <c r="V5620">
        <v>0</v>
      </c>
      <c r="W5620">
        <v>0.61278996865435553</v>
      </c>
      <c r="X5620">
        <v>113.27031350336017</v>
      </c>
      <c r="Y5620">
        <v>276.7762900746813</v>
      </c>
      <c r="Z5620">
        <v>94.106259858529569</v>
      </c>
      <c r="AA5620">
        <v>22.121025293514744</v>
      </c>
      <c r="AB5620">
        <v>27.560967052059333</v>
      </c>
      <c r="AC5620">
        <v>0</v>
      </c>
      <c r="AD5620">
        <v>0</v>
      </c>
      <c r="AE5620">
        <v>534.44764575079944</v>
      </c>
    </row>
    <row r="5621" spans="1:31" x14ac:dyDescent="0.25">
      <c r="A5621">
        <v>2095084</v>
      </c>
      <c r="B5621">
        <v>1</v>
      </c>
      <c r="C5621" t="s">
        <v>80</v>
      </c>
      <c r="D5621" t="s">
        <v>103</v>
      </c>
      <c r="E5621" t="s">
        <v>140</v>
      </c>
      <c r="F5621" t="s">
        <v>13494</v>
      </c>
      <c r="G5621" t="s">
        <v>142</v>
      </c>
      <c r="H5621" t="s">
        <v>143</v>
      </c>
      <c r="I5621" t="s">
        <v>135</v>
      </c>
      <c r="J5621" t="s">
        <v>136</v>
      </c>
      <c r="K5621" t="s">
        <v>137</v>
      </c>
      <c r="L5621" t="s">
        <v>16196</v>
      </c>
      <c r="M5621" t="s">
        <v>16197</v>
      </c>
      <c r="N5621">
        <v>6.3544444440000003</v>
      </c>
      <c r="O5621">
        <v>0</v>
      </c>
      <c r="P5621">
        <v>0</v>
      </c>
      <c r="Q5621">
        <v>0</v>
      </c>
      <c r="R5621">
        <v>9</v>
      </c>
      <c r="S5621">
        <v>0</v>
      </c>
      <c r="T5621">
        <v>0</v>
      </c>
      <c r="U5621">
        <v>0</v>
      </c>
      <c r="V5621">
        <v>0</v>
      </c>
      <c r="W5621">
        <v>0</v>
      </c>
      <c r="X5621">
        <v>0</v>
      </c>
      <c r="Y5621">
        <v>0</v>
      </c>
      <c r="Z5621">
        <v>245.09884313735006</v>
      </c>
      <c r="AA5621">
        <v>0</v>
      </c>
      <c r="AB5621">
        <v>0</v>
      </c>
      <c r="AC5621">
        <v>0</v>
      </c>
      <c r="AD5621">
        <v>0</v>
      </c>
      <c r="AE5621">
        <v>245.09884313735006</v>
      </c>
    </row>
    <row r="5622" spans="1:31" x14ac:dyDescent="0.25">
      <c r="A5622">
        <v>2095047</v>
      </c>
      <c r="B5622">
        <v>1</v>
      </c>
      <c r="C5622" t="s">
        <v>80</v>
      </c>
      <c r="D5622" t="s">
        <v>84</v>
      </c>
      <c r="E5622" t="s">
        <v>177</v>
      </c>
      <c r="F5622" t="s">
        <v>16198</v>
      </c>
      <c r="G5622" t="s">
        <v>183</v>
      </c>
      <c r="H5622" t="s">
        <v>143</v>
      </c>
      <c r="I5622" t="s">
        <v>135</v>
      </c>
      <c r="J5622" t="s">
        <v>136</v>
      </c>
      <c r="K5622" t="s">
        <v>137</v>
      </c>
      <c r="L5622" t="s">
        <v>16199</v>
      </c>
      <c r="M5622" t="s">
        <v>16200</v>
      </c>
      <c r="N5622">
        <v>10.9575</v>
      </c>
      <c r="O5622">
        <v>0</v>
      </c>
      <c r="P5622">
        <v>5</v>
      </c>
      <c r="Q5622">
        <v>0</v>
      </c>
      <c r="R5622">
        <v>0</v>
      </c>
      <c r="S5622">
        <v>0</v>
      </c>
      <c r="T5622">
        <v>0</v>
      </c>
      <c r="U5622">
        <v>0</v>
      </c>
      <c r="V5622">
        <v>0</v>
      </c>
      <c r="W5622">
        <v>0</v>
      </c>
      <c r="X5622">
        <v>13.395673485486522</v>
      </c>
      <c r="Y5622">
        <v>0</v>
      </c>
      <c r="Z5622">
        <v>0</v>
      </c>
      <c r="AA5622">
        <v>0</v>
      </c>
      <c r="AB5622">
        <v>0</v>
      </c>
      <c r="AC5622">
        <v>0</v>
      </c>
      <c r="AD5622">
        <v>0</v>
      </c>
      <c r="AE5622">
        <v>13.395673485486522</v>
      </c>
    </row>
    <row r="5623" spans="1:31" x14ac:dyDescent="0.25">
      <c r="A5623">
        <v>2084662</v>
      </c>
      <c r="B5623">
        <v>1</v>
      </c>
      <c r="C5623" t="s">
        <v>81</v>
      </c>
      <c r="D5623" t="s">
        <v>112</v>
      </c>
      <c r="E5623" t="s">
        <v>169</v>
      </c>
      <c r="F5623" t="s">
        <v>16201</v>
      </c>
      <c r="G5623" t="s">
        <v>171</v>
      </c>
      <c r="H5623" t="s">
        <v>134</v>
      </c>
      <c r="I5623" t="s">
        <v>135</v>
      </c>
      <c r="J5623" t="s">
        <v>136</v>
      </c>
      <c r="K5623" t="s">
        <v>137</v>
      </c>
      <c r="L5623" t="s">
        <v>16202</v>
      </c>
      <c r="M5623" t="s">
        <v>16203</v>
      </c>
      <c r="N5623">
        <v>9.1838888880000003</v>
      </c>
      <c r="O5623">
        <v>0</v>
      </c>
      <c r="P5623">
        <v>60</v>
      </c>
      <c r="Q5623">
        <v>0</v>
      </c>
      <c r="R5623">
        <v>44</v>
      </c>
      <c r="S5623">
        <v>0</v>
      </c>
      <c r="T5623">
        <v>1</v>
      </c>
      <c r="U5623">
        <v>0</v>
      </c>
      <c r="V5623">
        <v>0</v>
      </c>
      <c r="W5623">
        <v>0</v>
      </c>
      <c r="X5623">
        <v>147.12087965123357</v>
      </c>
      <c r="Y5623">
        <v>0</v>
      </c>
      <c r="Z5623">
        <v>134.91532808594698</v>
      </c>
      <c r="AA5623">
        <v>0</v>
      </c>
      <c r="AB5623">
        <v>10.961700972740479</v>
      </c>
      <c r="AC5623">
        <v>0</v>
      </c>
      <c r="AD5623">
        <v>0</v>
      </c>
      <c r="AE5623">
        <v>292.99790870992103</v>
      </c>
    </row>
    <row r="5624" spans="1:31" x14ac:dyDescent="0.25">
      <c r="A5624">
        <v>2084413</v>
      </c>
      <c r="B5624">
        <v>1</v>
      </c>
      <c r="C5624" t="s">
        <v>81</v>
      </c>
      <c r="D5624" t="s">
        <v>112</v>
      </c>
      <c r="E5624" t="s">
        <v>140</v>
      </c>
      <c r="F5624" t="s">
        <v>16204</v>
      </c>
      <c r="G5624" t="s">
        <v>142</v>
      </c>
      <c r="H5624" t="s">
        <v>143</v>
      </c>
      <c r="I5624" t="s">
        <v>135</v>
      </c>
      <c r="J5624" t="s">
        <v>136</v>
      </c>
      <c r="K5624" t="s">
        <v>137</v>
      </c>
      <c r="L5624" t="s">
        <v>16205</v>
      </c>
      <c r="M5624" t="s">
        <v>16206</v>
      </c>
      <c r="N5624">
        <v>8.7586111110000004</v>
      </c>
      <c r="O5624">
        <v>0</v>
      </c>
      <c r="P5624">
        <v>33</v>
      </c>
      <c r="Q5624">
        <v>0</v>
      </c>
      <c r="R5624">
        <v>8</v>
      </c>
      <c r="S5624">
        <v>0</v>
      </c>
      <c r="T5624">
        <v>0</v>
      </c>
      <c r="U5624">
        <v>0</v>
      </c>
      <c r="V5624">
        <v>0</v>
      </c>
      <c r="W5624">
        <v>0</v>
      </c>
      <c r="X5624">
        <v>55.212864962179495</v>
      </c>
      <c r="Y5624">
        <v>0</v>
      </c>
      <c r="Z5624">
        <v>31.609536295675735</v>
      </c>
      <c r="AA5624">
        <v>0</v>
      </c>
      <c r="AB5624">
        <v>0</v>
      </c>
      <c r="AC5624">
        <v>0</v>
      </c>
      <c r="AD5624">
        <v>0</v>
      </c>
      <c r="AE5624">
        <v>86.822401257855233</v>
      </c>
    </row>
    <row r="5625" spans="1:31" x14ac:dyDescent="0.25">
      <c r="A5625">
        <v>2084370</v>
      </c>
      <c r="B5625">
        <v>1</v>
      </c>
      <c r="C5625" t="s">
        <v>81</v>
      </c>
      <c r="D5625" t="s">
        <v>113</v>
      </c>
      <c r="E5625" t="s">
        <v>146</v>
      </c>
      <c r="F5625" t="s">
        <v>15746</v>
      </c>
      <c r="G5625" t="s">
        <v>133</v>
      </c>
      <c r="H5625" t="s">
        <v>134</v>
      </c>
      <c r="I5625" t="s">
        <v>135</v>
      </c>
      <c r="J5625" t="s">
        <v>136</v>
      </c>
      <c r="K5625" t="s">
        <v>137</v>
      </c>
      <c r="L5625" t="s">
        <v>16207</v>
      </c>
      <c r="M5625" t="s">
        <v>16208</v>
      </c>
      <c r="N5625">
        <v>1.0052777770000001</v>
      </c>
      <c r="O5625">
        <v>0</v>
      </c>
      <c r="P5625">
        <v>246</v>
      </c>
      <c r="Q5625">
        <v>0</v>
      </c>
      <c r="R5625">
        <v>12</v>
      </c>
      <c r="S5625">
        <v>0</v>
      </c>
      <c r="T5625">
        <v>19</v>
      </c>
      <c r="U5625">
        <v>0</v>
      </c>
      <c r="V5625">
        <v>0</v>
      </c>
      <c r="W5625">
        <v>0</v>
      </c>
      <c r="X5625">
        <v>32.059216344527997</v>
      </c>
      <c r="Y5625">
        <v>0</v>
      </c>
      <c r="Z5625">
        <v>11.848896918619177</v>
      </c>
      <c r="AA5625">
        <v>0</v>
      </c>
      <c r="AB5625">
        <v>6.1195020393604036</v>
      </c>
      <c r="AC5625">
        <v>0</v>
      </c>
      <c r="AD5625">
        <v>0</v>
      </c>
      <c r="AE5625">
        <v>50.027615302507577</v>
      </c>
    </row>
    <row r="5626" spans="1:31" x14ac:dyDescent="0.25">
      <c r="A5626">
        <v>2095190</v>
      </c>
      <c r="B5626">
        <v>1</v>
      </c>
      <c r="C5626" t="s">
        <v>81</v>
      </c>
      <c r="D5626" t="s">
        <v>115</v>
      </c>
      <c r="E5626" t="s">
        <v>131</v>
      </c>
      <c r="F5626" t="s">
        <v>16209</v>
      </c>
      <c r="G5626" t="s">
        <v>133</v>
      </c>
      <c r="H5626" t="s">
        <v>134</v>
      </c>
      <c r="I5626" t="s">
        <v>135</v>
      </c>
      <c r="J5626" t="s">
        <v>136</v>
      </c>
      <c r="K5626" t="s">
        <v>137</v>
      </c>
      <c r="L5626" t="s">
        <v>16210</v>
      </c>
      <c r="M5626" t="s">
        <v>16211</v>
      </c>
      <c r="N5626">
        <v>1.178055555</v>
      </c>
      <c r="O5626">
        <v>0</v>
      </c>
      <c r="P5626">
        <v>2127</v>
      </c>
      <c r="Q5626">
        <v>6</v>
      </c>
      <c r="R5626">
        <v>131</v>
      </c>
      <c r="S5626">
        <v>6</v>
      </c>
      <c r="T5626">
        <v>148</v>
      </c>
      <c r="U5626">
        <v>0</v>
      </c>
      <c r="V5626">
        <v>1</v>
      </c>
      <c r="W5626">
        <v>0</v>
      </c>
      <c r="X5626">
        <v>367.45370052149184</v>
      </c>
      <c r="Y5626">
        <v>27.372362480772406</v>
      </c>
      <c r="Z5626">
        <v>68.796711143641801</v>
      </c>
      <c r="AA5626">
        <v>32.853831819791388</v>
      </c>
      <c r="AB5626">
        <v>51.392880127563217</v>
      </c>
      <c r="AC5626">
        <v>0</v>
      </c>
      <c r="AD5626">
        <v>3.4663621270816661E-3</v>
      </c>
      <c r="AE5626">
        <v>547.87295245538758</v>
      </c>
    </row>
    <row r="5627" spans="1:31" x14ac:dyDescent="0.25">
      <c r="A5627">
        <v>2084762</v>
      </c>
      <c r="B5627">
        <v>1</v>
      </c>
      <c r="C5627" t="s">
        <v>80</v>
      </c>
      <c r="D5627" t="s">
        <v>96</v>
      </c>
      <c r="E5627" t="s">
        <v>177</v>
      </c>
      <c r="F5627" t="s">
        <v>16212</v>
      </c>
      <c r="G5627" t="s">
        <v>183</v>
      </c>
      <c r="H5627" t="s">
        <v>143</v>
      </c>
      <c r="I5627" t="s">
        <v>135</v>
      </c>
      <c r="J5627" t="s">
        <v>136</v>
      </c>
      <c r="K5627" t="s">
        <v>137</v>
      </c>
      <c r="L5627" t="s">
        <v>16213</v>
      </c>
      <c r="M5627" t="s">
        <v>16214</v>
      </c>
      <c r="N5627">
        <v>2.2991666660000001</v>
      </c>
      <c r="O5627">
        <v>0</v>
      </c>
      <c r="P5627">
        <v>0</v>
      </c>
      <c r="Q5627">
        <v>0</v>
      </c>
      <c r="R5627">
        <v>0</v>
      </c>
      <c r="S5627">
        <v>0</v>
      </c>
      <c r="T5627">
        <v>2</v>
      </c>
      <c r="U5627">
        <v>0</v>
      </c>
      <c r="V5627">
        <v>0</v>
      </c>
      <c r="W5627">
        <v>0</v>
      </c>
      <c r="X5627">
        <v>0</v>
      </c>
      <c r="Y5627">
        <v>0</v>
      </c>
      <c r="Z5627">
        <v>0</v>
      </c>
      <c r="AA5627">
        <v>0</v>
      </c>
      <c r="AB5627">
        <v>3.3029127881653868</v>
      </c>
      <c r="AC5627">
        <v>0</v>
      </c>
      <c r="AD5627">
        <v>0</v>
      </c>
      <c r="AE5627">
        <v>3.3029127881653868</v>
      </c>
    </row>
    <row r="5628" spans="1:31" x14ac:dyDescent="0.25">
      <c r="A5628">
        <v>2095090</v>
      </c>
      <c r="B5628">
        <v>1</v>
      </c>
      <c r="C5628" t="s">
        <v>80</v>
      </c>
      <c r="D5628" t="s">
        <v>91</v>
      </c>
      <c r="E5628" t="s">
        <v>169</v>
      </c>
      <c r="F5628" t="s">
        <v>16215</v>
      </c>
      <c r="G5628" t="s">
        <v>171</v>
      </c>
      <c r="H5628" t="s">
        <v>134</v>
      </c>
      <c r="I5628" t="s">
        <v>135</v>
      </c>
      <c r="J5628" t="s">
        <v>136</v>
      </c>
      <c r="K5628" t="s">
        <v>137</v>
      </c>
      <c r="L5628" t="s">
        <v>16216</v>
      </c>
      <c r="M5628" t="s">
        <v>16217</v>
      </c>
      <c r="N5628">
        <v>4.8958333329999997</v>
      </c>
      <c r="O5628">
        <v>0</v>
      </c>
      <c r="P5628">
        <v>60</v>
      </c>
      <c r="Q5628">
        <v>0</v>
      </c>
      <c r="R5628">
        <v>2</v>
      </c>
      <c r="S5628">
        <v>0</v>
      </c>
      <c r="T5628">
        <v>3</v>
      </c>
      <c r="U5628">
        <v>0</v>
      </c>
      <c r="V5628">
        <v>0</v>
      </c>
      <c r="W5628">
        <v>0</v>
      </c>
      <c r="X5628">
        <v>51.708912625753193</v>
      </c>
      <c r="Y5628">
        <v>0</v>
      </c>
      <c r="Z5628">
        <v>20.025639368719219</v>
      </c>
      <c r="AA5628">
        <v>0</v>
      </c>
      <c r="AB5628">
        <v>2.2651712140126317</v>
      </c>
      <c r="AC5628">
        <v>0</v>
      </c>
      <c r="AD5628">
        <v>0</v>
      </c>
      <c r="AE5628">
        <v>73.999723208485037</v>
      </c>
    </row>
    <row r="5629" spans="1:31" x14ac:dyDescent="0.25">
      <c r="A5629">
        <v>2095041</v>
      </c>
      <c r="B5629">
        <v>1</v>
      </c>
      <c r="C5629" t="s">
        <v>80</v>
      </c>
      <c r="D5629" t="s">
        <v>104</v>
      </c>
      <c r="E5629" t="s">
        <v>177</v>
      </c>
      <c r="F5629" t="s">
        <v>16218</v>
      </c>
      <c r="G5629" t="s">
        <v>183</v>
      </c>
      <c r="H5629" t="s">
        <v>143</v>
      </c>
      <c r="I5629" t="s">
        <v>135</v>
      </c>
      <c r="J5629" t="s">
        <v>136</v>
      </c>
      <c r="K5629" t="s">
        <v>137</v>
      </c>
      <c r="L5629" t="s">
        <v>16219</v>
      </c>
      <c r="M5629" t="s">
        <v>16220</v>
      </c>
      <c r="N5629">
        <v>1.882222222</v>
      </c>
      <c r="O5629">
        <v>0</v>
      </c>
      <c r="P5629">
        <v>1</v>
      </c>
      <c r="Q5629">
        <v>0</v>
      </c>
      <c r="R5629">
        <v>0</v>
      </c>
      <c r="S5629">
        <v>0</v>
      </c>
      <c r="T5629">
        <v>0</v>
      </c>
      <c r="U5629">
        <v>0</v>
      </c>
      <c r="V5629">
        <v>0</v>
      </c>
      <c r="W5629">
        <v>0</v>
      </c>
      <c r="X5629">
        <v>3.9444977085150004E-2</v>
      </c>
      <c r="Y5629">
        <v>0</v>
      </c>
      <c r="Z5629">
        <v>0</v>
      </c>
      <c r="AA5629">
        <v>0</v>
      </c>
      <c r="AB5629">
        <v>0</v>
      </c>
      <c r="AC5629">
        <v>0</v>
      </c>
      <c r="AD5629">
        <v>0</v>
      </c>
      <c r="AE5629">
        <v>3.9444977085150004E-2</v>
      </c>
    </row>
    <row r="5630" spans="1:31" x14ac:dyDescent="0.25">
      <c r="A5630">
        <v>2095064</v>
      </c>
      <c r="B5630">
        <v>1</v>
      </c>
      <c r="C5630" t="s">
        <v>81</v>
      </c>
      <c r="D5630" t="s">
        <v>113</v>
      </c>
      <c r="E5630" t="s">
        <v>158</v>
      </c>
      <c r="F5630" t="s">
        <v>16221</v>
      </c>
      <c r="G5630" t="s">
        <v>160</v>
      </c>
      <c r="H5630" t="s">
        <v>143</v>
      </c>
      <c r="I5630" t="s">
        <v>135</v>
      </c>
      <c r="J5630" t="s">
        <v>136</v>
      </c>
      <c r="K5630" t="s">
        <v>137</v>
      </c>
      <c r="L5630" t="s">
        <v>16222</v>
      </c>
      <c r="M5630" t="s">
        <v>16223</v>
      </c>
      <c r="N5630">
        <v>1.864166666</v>
      </c>
      <c r="O5630">
        <v>0</v>
      </c>
      <c r="P5630">
        <v>1</v>
      </c>
      <c r="Q5630">
        <v>0</v>
      </c>
      <c r="R5630">
        <v>0</v>
      </c>
      <c r="S5630">
        <v>0</v>
      </c>
      <c r="T5630">
        <v>0</v>
      </c>
      <c r="U5630">
        <v>0</v>
      </c>
      <c r="V5630">
        <v>0</v>
      </c>
      <c r="W5630">
        <v>0</v>
      </c>
      <c r="X5630">
        <v>0.11207345059586667</v>
      </c>
      <c r="Y5630">
        <v>0</v>
      </c>
      <c r="Z5630">
        <v>0</v>
      </c>
      <c r="AA5630">
        <v>0</v>
      </c>
      <c r="AB5630">
        <v>0</v>
      </c>
      <c r="AC5630">
        <v>0</v>
      </c>
      <c r="AD5630">
        <v>0</v>
      </c>
      <c r="AE5630">
        <v>0.11207345059586667</v>
      </c>
    </row>
    <row r="5631" spans="1:31" x14ac:dyDescent="0.25">
      <c r="A5631">
        <v>2095110</v>
      </c>
      <c r="B5631">
        <v>1</v>
      </c>
      <c r="C5631" t="s">
        <v>80</v>
      </c>
      <c r="D5631" t="s">
        <v>92</v>
      </c>
      <c r="E5631" t="s">
        <v>177</v>
      </c>
      <c r="F5631" t="s">
        <v>16224</v>
      </c>
      <c r="G5631" t="s">
        <v>196</v>
      </c>
      <c r="H5631" t="s">
        <v>143</v>
      </c>
      <c r="I5631" t="s">
        <v>135</v>
      </c>
      <c r="J5631" t="s">
        <v>136</v>
      </c>
      <c r="K5631" t="s">
        <v>137</v>
      </c>
      <c r="L5631" t="s">
        <v>16225</v>
      </c>
      <c r="M5631" t="s">
        <v>16226</v>
      </c>
      <c r="N5631">
        <v>2.3075000000000001</v>
      </c>
      <c r="O5631">
        <v>0</v>
      </c>
      <c r="P5631">
        <v>3</v>
      </c>
      <c r="Q5631">
        <v>0</v>
      </c>
      <c r="R5631">
        <v>0</v>
      </c>
      <c r="S5631">
        <v>0</v>
      </c>
      <c r="T5631">
        <v>3</v>
      </c>
      <c r="U5631">
        <v>0</v>
      </c>
      <c r="V5631">
        <v>0</v>
      </c>
      <c r="W5631">
        <v>0</v>
      </c>
      <c r="X5631">
        <v>1.6346556735908502</v>
      </c>
      <c r="Y5631">
        <v>0</v>
      </c>
      <c r="Z5631">
        <v>0</v>
      </c>
      <c r="AA5631">
        <v>0</v>
      </c>
      <c r="AB5631">
        <v>3.5944549200356612</v>
      </c>
      <c r="AC5631">
        <v>0</v>
      </c>
      <c r="AD5631">
        <v>0</v>
      </c>
      <c r="AE5631">
        <v>5.2291105936265119</v>
      </c>
    </row>
    <row r="5632" spans="1:31" x14ac:dyDescent="0.25">
      <c r="A5632">
        <v>2095442</v>
      </c>
      <c r="B5632">
        <v>1</v>
      </c>
      <c r="C5632" t="s">
        <v>80</v>
      </c>
      <c r="D5632" t="s">
        <v>110</v>
      </c>
      <c r="E5632" t="s">
        <v>177</v>
      </c>
      <c r="F5632" t="s">
        <v>16227</v>
      </c>
      <c r="G5632" t="s">
        <v>183</v>
      </c>
      <c r="H5632" t="s">
        <v>143</v>
      </c>
      <c r="I5632" t="s">
        <v>135</v>
      </c>
      <c r="J5632" t="s">
        <v>136</v>
      </c>
      <c r="K5632" t="s">
        <v>137</v>
      </c>
      <c r="L5632" t="s">
        <v>16228</v>
      </c>
      <c r="M5632" t="s">
        <v>16229</v>
      </c>
      <c r="N5632">
        <v>3.673888888</v>
      </c>
      <c r="O5632">
        <v>0</v>
      </c>
      <c r="P5632">
        <v>1</v>
      </c>
      <c r="Q5632">
        <v>0</v>
      </c>
      <c r="R5632">
        <v>0</v>
      </c>
      <c r="S5632">
        <v>0</v>
      </c>
      <c r="T5632">
        <v>0</v>
      </c>
      <c r="U5632">
        <v>0</v>
      </c>
      <c r="V5632">
        <v>0</v>
      </c>
      <c r="W5632">
        <v>0</v>
      </c>
      <c r="X5632">
        <v>0.58007348610138776</v>
      </c>
      <c r="Y5632">
        <v>0</v>
      </c>
      <c r="Z5632">
        <v>0</v>
      </c>
      <c r="AA5632">
        <v>0</v>
      </c>
      <c r="AB5632">
        <v>0</v>
      </c>
      <c r="AC5632">
        <v>0</v>
      </c>
      <c r="AD5632">
        <v>0</v>
      </c>
      <c r="AE5632">
        <v>0.58007348610138776</v>
      </c>
    </row>
    <row r="5633" spans="1:31" x14ac:dyDescent="0.25">
      <c r="A5633">
        <v>2084745</v>
      </c>
      <c r="B5633">
        <v>1</v>
      </c>
      <c r="C5633" t="s">
        <v>81</v>
      </c>
      <c r="D5633" t="s">
        <v>126</v>
      </c>
      <c r="E5633" t="s">
        <v>131</v>
      </c>
      <c r="F5633" t="s">
        <v>16230</v>
      </c>
      <c r="G5633" t="s">
        <v>154</v>
      </c>
      <c r="H5633" t="s">
        <v>134</v>
      </c>
      <c r="I5633" t="s">
        <v>135</v>
      </c>
      <c r="J5633" t="s">
        <v>136</v>
      </c>
      <c r="K5633" t="s">
        <v>155</v>
      </c>
      <c r="L5633" t="s">
        <v>16231</v>
      </c>
      <c r="M5633" t="s">
        <v>16232</v>
      </c>
      <c r="N5633">
        <v>0.81555555499999999</v>
      </c>
      <c r="O5633">
        <v>0</v>
      </c>
      <c r="P5633">
        <v>1709</v>
      </c>
      <c r="Q5633">
        <v>48</v>
      </c>
      <c r="R5633">
        <v>184</v>
      </c>
      <c r="S5633">
        <v>10</v>
      </c>
      <c r="T5633">
        <v>201</v>
      </c>
      <c r="U5633">
        <v>2</v>
      </c>
      <c r="V5633">
        <v>0</v>
      </c>
      <c r="W5633">
        <v>0</v>
      </c>
      <c r="X5633">
        <v>199.70799834682481</v>
      </c>
      <c r="Y5633">
        <v>77.783884075486128</v>
      </c>
      <c r="Z5633">
        <v>63.885446761371149</v>
      </c>
      <c r="AA5633">
        <v>18.461087934846514</v>
      </c>
      <c r="AB5633">
        <v>70.239144932000826</v>
      </c>
      <c r="AC5633">
        <v>108.12077768764151</v>
      </c>
      <c r="AD5633">
        <v>0</v>
      </c>
      <c r="AE5633">
        <v>538.19833973817094</v>
      </c>
    </row>
    <row r="5634" spans="1:31" x14ac:dyDescent="0.25">
      <c r="A5634">
        <v>2094901</v>
      </c>
      <c r="B5634">
        <v>1</v>
      </c>
      <c r="C5634" t="s">
        <v>80</v>
      </c>
      <c r="D5634" t="s">
        <v>97</v>
      </c>
      <c r="E5634" t="s">
        <v>177</v>
      </c>
      <c r="F5634" t="s">
        <v>16233</v>
      </c>
      <c r="G5634" t="s">
        <v>183</v>
      </c>
      <c r="H5634" t="s">
        <v>143</v>
      </c>
      <c r="I5634" t="s">
        <v>135</v>
      </c>
      <c r="J5634" t="s">
        <v>136</v>
      </c>
      <c r="K5634" t="s">
        <v>137</v>
      </c>
      <c r="L5634" t="s">
        <v>16234</v>
      </c>
      <c r="M5634" t="s">
        <v>16235</v>
      </c>
      <c r="N5634">
        <v>14.440277777</v>
      </c>
      <c r="O5634">
        <v>0</v>
      </c>
      <c r="P5634">
        <v>1</v>
      </c>
      <c r="Q5634">
        <v>0</v>
      </c>
      <c r="R5634">
        <v>0</v>
      </c>
      <c r="S5634">
        <v>0</v>
      </c>
      <c r="T5634">
        <v>0</v>
      </c>
      <c r="U5634">
        <v>0</v>
      </c>
      <c r="V5634">
        <v>0</v>
      </c>
      <c r="W5634">
        <v>0</v>
      </c>
      <c r="X5634">
        <v>7.8460508931230288</v>
      </c>
      <c r="Y5634">
        <v>0</v>
      </c>
      <c r="Z5634">
        <v>0</v>
      </c>
      <c r="AA5634">
        <v>0</v>
      </c>
      <c r="AB5634">
        <v>0</v>
      </c>
      <c r="AC5634">
        <v>0</v>
      </c>
      <c r="AD5634">
        <v>0</v>
      </c>
      <c r="AE5634">
        <v>7.8460508931230288</v>
      </c>
    </row>
    <row r="5635" spans="1:31" x14ac:dyDescent="0.25">
      <c r="A5635">
        <v>2094878</v>
      </c>
      <c r="B5635">
        <v>1</v>
      </c>
      <c r="C5635" t="s">
        <v>80</v>
      </c>
      <c r="D5635" t="s">
        <v>105</v>
      </c>
      <c r="E5635" t="s">
        <v>146</v>
      </c>
      <c r="F5635" t="s">
        <v>10825</v>
      </c>
      <c r="G5635" t="s">
        <v>133</v>
      </c>
      <c r="H5635" t="s">
        <v>134</v>
      </c>
      <c r="I5635" t="s">
        <v>135</v>
      </c>
      <c r="J5635" t="s">
        <v>136</v>
      </c>
      <c r="K5635" t="s">
        <v>137</v>
      </c>
      <c r="L5635" t="s">
        <v>16236</v>
      </c>
      <c r="M5635" t="s">
        <v>16237</v>
      </c>
      <c r="N5635">
        <v>0.34305555500000001</v>
      </c>
      <c r="O5635">
        <v>0</v>
      </c>
      <c r="P5635">
        <v>2548</v>
      </c>
      <c r="Q5635">
        <v>0</v>
      </c>
      <c r="R5635">
        <v>0</v>
      </c>
      <c r="S5635">
        <v>3</v>
      </c>
      <c r="T5635">
        <v>190</v>
      </c>
      <c r="U5635">
        <v>1</v>
      </c>
      <c r="V5635">
        <v>7</v>
      </c>
      <c r="W5635">
        <v>0</v>
      </c>
      <c r="X5635">
        <v>217.83721633492229</v>
      </c>
      <c r="Y5635">
        <v>0</v>
      </c>
      <c r="Z5635">
        <v>0</v>
      </c>
      <c r="AA5635">
        <v>6.9217255114007008</v>
      </c>
      <c r="AB5635">
        <v>66.180393123609406</v>
      </c>
      <c r="AC5635">
        <v>36.359324070311445</v>
      </c>
      <c r="AD5635">
        <v>97.80836257938526</v>
      </c>
      <c r="AE5635">
        <v>425.10702161962911</v>
      </c>
    </row>
    <row r="5636" spans="1:31" x14ac:dyDescent="0.25">
      <c r="A5636">
        <v>2084699</v>
      </c>
      <c r="B5636">
        <v>1</v>
      </c>
      <c r="C5636" t="s">
        <v>80</v>
      </c>
      <c r="D5636" t="s">
        <v>99</v>
      </c>
      <c r="E5636" t="s">
        <v>158</v>
      </c>
      <c r="F5636" t="s">
        <v>16238</v>
      </c>
      <c r="G5636" t="s">
        <v>160</v>
      </c>
      <c r="H5636" t="s">
        <v>143</v>
      </c>
      <c r="I5636" t="s">
        <v>135</v>
      </c>
      <c r="J5636" t="s">
        <v>136</v>
      </c>
      <c r="K5636" t="s">
        <v>137</v>
      </c>
      <c r="L5636" t="s">
        <v>16239</v>
      </c>
      <c r="M5636" t="s">
        <v>16240</v>
      </c>
      <c r="N5636">
        <v>10.613611111000001</v>
      </c>
      <c r="O5636">
        <v>0</v>
      </c>
      <c r="P5636">
        <v>11</v>
      </c>
      <c r="Q5636">
        <v>0</v>
      </c>
      <c r="R5636">
        <v>5</v>
      </c>
      <c r="S5636">
        <v>0</v>
      </c>
      <c r="T5636">
        <v>25</v>
      </c>
      <c r="U5636">
        <v>0</v>
      </c>
      <c r="V5636">
        <v>0</v>
      </c>
      <c r="W5636">
        <v>0</v>
      </c>
      <c r="X5636">
        <v>33.068744049528924</v>
      </c>
      <c r="Y5636">
        <v>0</v>
      </c>
      <c r="Z5636">
        <v>4.3053448469086968</v>
      </c>
      <c r="AA5636">
        <v>0</v>
      </c>
      <c r="AB5636">
        <v>200.06101511244785</v>
      </c>
      <c r="AC5636">
        <v>0</v>
      </c>
      <c r="AD5636">
        <v>0</v>
      </c>
      <c r="AE5636">
        <v>237.43510400888547</v>
      </c>
    </row>
    <row r="5637" spans="1:31" x14ac:dyDescent="0.25">
      <c r="A5637">
        <v>2095273</v>
      </c>
      <c r="B5637">
        <v>1</v>
      </c>
      <c r="C5637" t="s">
        <v>80</v>
      </c>
      <c r="D5637" t="s">
        <v>83</v>
      </c>
      <c r="E5637" t="s">
        <v>158</v>
      </c>
      <c r="F5637" t="s">
        <v>9958</v>
      </c>
      <c r="G5637" t="s">
        <v>160</v>
      </c>
      <c r="H5637" t="s">
        <v>143</v>
      </c>
      <c r="I5637" t="s">
        <v>135</v>
      </c>
      <c r="J5637" t="s">
        <v>136</v>
      </c>
      <c r="K5637" t="s">
        <v>137</v>
      </c>
      <c r="L5637" t="s">
        <v>16241</v>
      </c>
      <c r="M5637" t="s">
        <v>16242</v>
      </c>
      <c r="N5637">
        <v>1.5622222219999999</v>
      </c>
      <c r="O5637">
        <v>0</v>
      </c>
      <c r="P5637">
        <v>8</v>
      </c>
      <c r="Q5637">
        <v>0</v>
      </c>
      <c r="R5637">
        <v>0</v>
      </c>
      <c r="S5637">
        <v>0</v>
      </c>
      <c r="T5637">
        <v>0</v>
      </c>
      <c r="U5637">
        <v>0</v>
      </c>
      <c r="V5637">
        <v>0</v>
      </c>
      <c r="W5637">
        <v>0</v>
      </c>
      <c r="X5637">
        <v>9.1263114503324463</v>
      </c>
      <c r="Y5637">
        <v>0</v>
      </c>
      <c r="Z5637">
        <v>0</v>
      </c>
      <c r="AA5637">
        <v>0</v>
      </c>
      <c r="AB5637">
        <v>0</v>
      </c>
      <c r="AC5637">
        <v>0</v>
      </c>
      <c r="AD5637">
        <v>0</v>
      </c>
      <c r="AE5637">
        <v>9.1263114503324463</v>
      </c>
    </row>
    <row r="5638" spans="1:31" x14ac:dyDescent="0.25">
      <c r="A5638">
        <v>2094855</v>
      </c>
      <c r="B5638">
        <v>1</v>
      </c>
      <c r="C5638" t="s">
        <v>80</v>
      </c>
      <c r="D5638" t="s">
        <v>83</v>
      </c>
      <c r="E5638" t="s">
        <v>177</v>
      </c>
      <c r="F5638" t="s">
        <v>16243</v>
      </c>
      <c r="G5638" t="s">
        <v>183</v>
      </c>
      <c r="H5638" t="s">
        <v>143</v>
      </c>
      <c r="I5638" t="s">
        <v>135</v>
      </c>
      <c r="J5638" t="s">
        <v>136</v>
      </c>
      <c r="K5638" t="s">
        <v>137</v>
      </c>
      <c r="L5638" t="s">
        <v>16244</v>
      </c>
      <c r="M5638" t="s">
        <v>16245</v>
      </c>
      <c r="N5638">
        <v>2.2355555549999999</v>
      </c>
      <c r="O5638">
        <v>0</v>
      </c>
      <c r="P5638">
        <v>21</v>
      </c>
      <c r="Q5638">
        <v>0</v>
      </c>
      <c r="R5638">
        <v>0</v>
      </c>
      <c r="S5638">
        <v>0</v>
      </c>
      <c r="T5638">
        <v>0</v>
      </c>
      <c r="U5638">
        <v>0</v>
      </c>
      <c r="V5638">
        <v>0</v>
      </c>
      <c r="W5638">
        <v>0</v>
      </c>
      <c r="X5638">
        <v>14.474995645297492</v>
      </c>
      <c r="Y5638">
        <v>0</v>
      </c>
      <c r="Z5638">
        <v>0</v>
      </c>
      <c r="AA5638">
        <v>0</v>
      </c>
      <c r="AB5638">
        <v>0</v>
      </c>
      <c r="AC5638">
        <v>0</v>
      </c>
      <c r="AD5638">
        <v>0</v>
      </c>
      <c r="AE5638">
        <v>14.474995645297492</v>
      </c>
    </row>
    <row r="5639" spans="1:31" x14ac:dyDescent="0.25">
      <c r="A5639">
        <v>2084636</v>
      </c>
      <c r="B5639">
        <v>1</v>
      </c>
      <c r="C5639" t="s">
        <v>80</v>
      </c>
      <c r="D5639" t="s">
        <v>93</v>
      </c>
      <c r="E5639" t="s">
        <v>158</v>
      </c>
      <c r="F5639" t="s">
        <v>16246</v>
      </c>
      <c r="G5639" t="s">
        <v>1283</v>
      </c>
      <c r="H5639" t="s">
        <v>143</v>
      </c>
      <c r="I5639" t="s">
        <v>135</v>
      </c>
      <c r="J5639" t="s">
        <v>136</v>
      </c>
      <c r="K5639" t="s">
        <v>137</v>
      </c>
      <c r="L5639" t="s">
        <v>16247</v>
      </c>
      <c r="M5639" t="s">
        <v>16248</v>
      </c>
      <c r="N5639">
        <v>4.1263888880000001</v>
      </c>
      <c r="O5639">
        <v>0</v>
      </c>
      <c r="P5639">
        <v>5</v>
      </c>
      <c r="Q5639">
        <v>0</v>
      </c>
      <c r="R5639">
        <v>9</v>
      </c>
      <c r="S5639">
        <v>0</v>
      </c>
      <c r="T5639">
        <v>2</v>
      </c>
      <c r="U5639">
        <v>0</v>
      </c>
      <c r="V5639">
        <v>0</v>
      </c>
      <c r="W5639">
        <v>0</v>
      </c>
      <c r="X5639">
        <v>2.9457562473916492</v>
      </c>
      <c r="Y5639">
        <v>0</v>
      </c>
      <c r="Z5639">
        <v>6.9338446822699851</v>
      </c>
      <c r="AA5639">
        <v>0</v>
      </c>
      <c r="AB5639">
        <v>4.1352499333296668</v>
      </c>
      <c r="AC5639">
        <v>0</v>
      </c>
      <c r="AD5639">
        <v>0</v>
      </c>
      <c r="AE5639">
        <v>14.014850862991302</v>
      </c>
    </row>
    <row r="5640" spans="1:31" x14ac:dyDescent="0.25">
      <c r="A5640">
        <v>2084350</v>
      </c>
      <c r="B5640">
        <v>1</v>
      </c>
      <c r="C5640" t="s">
        <v>80</v>
      </c>
      <c r="D5640" t="s">
        <v>104</v>
      </c>
      <c r="E5640" t="s">
        <v>146</v>
      </c>
      <c r="F5640" t="s">
        <v>16249</v>
      </c>
      <c r="G5640" t="s">
        <v>171</v>
      </c>
      <c r="H5640" t="s">
        <v>134</v>
      </c>
      <c r="I5640" t="s">
        <v>135</v>
      </c>
      <c r="J5640" t="s">
        <v>136</v>
      </c>
      <c r="K5640" t="s">
        <v>137</v>
      </c>
      <c r="L5640" t="s">
        <v>16250</v>
      </c>
      <c r="M5640" t="s">
        <v>16251</v>
      </c>
      <c r="N5640">
        <v>3.563055555</v>
      </c>
      <c r="O5640">
        <v>7</v>
      </c>
      <c r="P5640">
        <v>90</v>
      </c>
      <c r="Q5640">
        <v>42</v>
      </c>
      <c r="R5640">
        <v>94</v>
      </c>
      <c r="S5640">
        <v>19</v>
      </c>
      <c r="T5640">
        <v>27</v>
      </c>
      <c r="U5640">
        <v>0</v>
      </c>
      <c r="V5640">
        <v>0</v>
      </c>
      <c r="W5640">
        <v>9.7183224940799118</v>
      </c>
      <c r="X5640">
        <v>35.952595182503174</v>
      </c>
      <c r="Y5640">
        <v>327.4167910878943</v>
      </c>
      <c r="Z5640">
        <v>319.89869599956086</v>
      </c>
      <c r="AA5640">
        <v>349.5190339328451</v>
      </c>
      <c r="AB5640">
        <v>22.085577258342944</v>
      </c>
      <c r="AC5640">
        <v>0</v>
      </c>
      <c r="AD5640">
        <v>0</v>
      </c>
      <c r="AE5640">
        <v>1064.5910159552263</v>
      </c>
    </row>
    <row r="5641" spans="1:31" x14ac:dyDescent="0.25">
      <c r="A5641">
        <v>2084682</v>
      </c>
      <c r="B5641">
        <v>1</v>
      </c>
      <c r="C5641" t="s">
        <v>81</v>
      </c>
      <c r="D5641" t="s">
        <v>127</v>
      </c>
      <c r="E5641" t="s">
        <v>177</v>
      </c>
      <c r="F5641" t="s">
        <v>16252</v>
      </c>
      <c r="G5641" t="s">
        <v>183</v>
      </c>
      <c r="H5641" t="s">
        <v>143</v>
      </c>
      <c r="I5641" t="s">
        <v>135</v>
      </c>
      <c r="J5641" t="s">
        <v>136</v>
      </c>
      <c r="K5641" t="s">
        <v>137</v>
      </c>
      <c r="L5641" t="s">
        <v>16253</v>
      </c>
      <c r="M5641" t="s">
        <v>16254</v>
      </c>
      <c r="N5641">
        <v>2.0975000000000001</v>
      </c>
      <c r="O5641">
        <v>0</v>
      </c>
      <c r="P5641">
        <v>1</v>
      </c>
      <c r="Q5641">
        <v>0</v>
      </c>
      <c r="R5641">
        <v>0</v>
      </c>
      <c r="S5641">
        <v>0</v>
      </c>
      <c r="T5641">
        <v>0</v>
      </c>
      <c r="U5641">
        <v>0</v>
      </c>
      <c r="V5641">
        <v>0</v>
      </c>
      <c r="W5641">
        <v>0</v>
      </c>
      <c r="X5641">
        <v>0.37996972166359999</v>
      </c>
      <c r="Y5641">
        <v>0</v>
      </c>
      <c r="Z5641">
        <v>0</v>
      </c>
      <c r="AA5641">
        <v>0</v>
      </c>
      <c r="AB5641">
        <v>0</v>
      </c>
      <c r="AC5641">
        <v>0</v>
      </c>
      <c r="AD5641">
        <v>0</v>
      </c>
      <c r="AE5641">
        <v>0.37996972166359999</v>
      </c>
    </row>
    <row r="5642" spans="1:31" x14ac:dyDescent="0.25">
      <c r="A5642">
        <v>2094818</v>
      </c>
      <c r="B5642">
        <v>1</v>
      </c>
      <c r="C5642" t="s">
        <v>81</v>
      </c>
      <c r="D5642" t="s">
        <v>121</v>
      </c>
      <c r="E5642" t="s">
        <v>158</v>
      </c>
      <c r="F5642" t="s">
        <v>16255</v>
      </c>
      <c r="G5642" t="s">
        <v>160</v>
      </c>
      <c r="H5642" t="s">
        <v>143</v>
      </c>
      <c r="I5642" t="s">
        <v>135</v>
      </c>
      <c r="J5642" t="s">
        <v>136</v>
      </c>
      <c r="K5642" t="s">
        <v>137</v>
      </c>
      <c r="L5642" t="s">
        <v>16256</v>
      </c>
      <c r="M5642" t="s">
        <v>16257</v>
      </c>
      <c r="N5642">
        <v>2.9936111109999999</v>
      </c>
      <c r="O5642">
        <v>0</v>
      </c>
      <c r="P5642">
        <v>1</v>
      </c>
      <c r="Q5642">
        <v>0</v>
      </c>
      <c r="R5642">
        <v>1</v>
      </c>
      <c r="S5642">
        <v>0</v>
      </c>
      <c r="T5642">
        <v>0</v>
      </c>
      <c r="U5642">
        <v>0</v>
      </c>
      <c r="V5642">
        <v>0</v>
      </c>
      <c r="W5642">
        <v>0</v>
      </c>
      <c r="X5642">
        <v>0.1533131216086889</v>
      </c>
      <c r="Y5642">
        <v>0</v>
      </c>
      <c r="Z5642">
        <v>1.1981280301140003</v>
      </c>
      <c r="AA5642">
        <v>0</v>
      </c>
      <c r="AB5642">
        <v>0</v>
      </c>
      <c r="AC5642">
        <v>0</v>
      </c>
      <c r="AD5642">
        <v>0</v>
      </c>
      <c r="AE5642">
        <v>1.3514411517226892</v>
      </c>
    </row>
    <row r="5643" spans="1:31" x14ac:dyDescent="0.25">
      <c r="A5643">
        <v>2084785</v>
      </c>
      <c r="B5643">
        <v>1</v>
      </c>
      <c r="C5643" t="s">
        <v>80</v>
      </c>
      <c r="D5643" t="s">
        <v>91</v>
      </c>
      <c r="E5643" t="s">
        <v>146</v>
      </c>
      <c r="F5643" t="s">
        <v>16258</v>
      </c>
      <c r="G5643" t="s">
        <v>171</v>
      </c>
      <c r="H5643" t="s">
        <v>134</v>
      </c>
      <c r="I5643" t="s">
        <v>135</v>
      </c>
      <c r="J5643" t="s">
        <v>136</v>
      </c>
      <c r="K5643" t="s">
        <v>137</v>
      </c>
      <c r="L5643" t="s">
        <v>16259</v>
      </c>
      <c r="M5643" t="s">
        <v>16260</v>
      </c>
      <c r="N5643">
        <v>15.190277777</v>
      </c>
      <c r="O5643">
        <v>1</v>
      </c>
      <c r="P5643">
        <v>28</v>
      </c>
      <c r="Q5643">
        <v>21</v>
      </c>
      <c r="R5643">
        <v>261</v>
      </c>
      <c r="S5643">
        <v>8</v>
      </c>
      <c r="T5643">
        <v>43</v>
      </c>
      <c r="U5643">
        <v>3</v>
      </c>
      <c r="V5643">
        <v>0</v>
      </c>
      <c r="W5643">
        <v>1.730892758587</v>
      </c>
      <c r="X5643">
        <v>218.87169053980793</v>
      </c>
      <c r="Y5643">
        <v>974.26220838826259</v>
      </c>
      <c r="Z5643">
        <v>3912.2195324407567</v>
      </c>
      <c r="AA5643">
        <v>1945.2274193203825</v>
      </c>
      <c r="AB5643">
        <v>424.95127846451555</v>
      </c>
      <c r="AC5643">
        <v>1419.7967748555432</v>
      </c>
      <c r="AD5643">
        <v>0</v>
      </c>
      <c r="AE5643">
        <v>8897.0597967678568</v>
      </c>
    </row>
    <row r="5644" spans="1:31" x14ac:dyDescent="0.25">
      <c r="A5644">
        <v>2095459</v>
      </c>
      <c r="B5644">
        <v>1</v>
      </c>
      <c r="C5644" t="s">
        <v>81</v>
      </c>
      <c r="D5644" t="s">
        <v>114</v>
      </c>
      <c r="E5644" t="s">
        <v>131</v>
      </c>
      <c r="F5644" t="s">
        <v>16261</v>
      </c>
      <c r="G5644" t="s">
        <v>133</v>
      </c>
      <c r="H5644" t="s">
        <v>134</v>
      </c>
      <c r="I5644" t="s">
        <v>135</v>
      </c>
      <c r="J5644" t="s">
        <v>136</v>
      </c>
      <c r="K5644" t="s">
        <v>137</v>
      </c>
      <c r="L5644" t="s">
        <v>16262</v>
      </c>
      <c r="M5644" t="s">
        <v>16263</v>
      </c>
      <c r="N5644">
        <v>0.63388888799999998</v>
      </c>
      <c r="O5644">
        <v>0</v>
      </c>
      <c r="P5644">
        <v>797</v>
      </c>
      <c r="Q5644">
        <v>0</v>
      </c>
      <c r="R5644">
        <v>63</v>
      </c>
      <c r="S5644">
        <v>2</v>
      </c>
      <c r="T5644">
        <v>82</v>
      </c>
      <c r="U5644">
        <v>0</v>
      </c>
      <c r="V5644">
        <v>0</v>
      </c>
      <c r="W5644">
        <v>0</v>
      </c>
      <c r="X5644">
        <v>63.209184317751308</v>
      </c>
      <c r="Y5644">
        <v>0</v>
      </c>
      <c r="Z5644">
        <v>1.0696989729860027</v>
      </c>
      <c r="AA5644">
        <v>3.3926653292916926</v>
      </c>
      <c r="AB5644">
        <v>8.4911681473852685</v>
      </c>
      <c r="AC5644">
        <v>0</v>
      </c>
      <c r="AD5644">
        <v>0</v>
      </c>
      <c r="AE5644">
        <v>76.162716767414267</v>
      </c>
    </row>
    <row r="5645" spans="1:31" x14ac:dyDescent="0.25">
      <c r="A5645">
        <v>2095479</v>
      </c>
      <c r="B5645">
        <v>1</v>
      </c>
      <c r="C5645" t="s">
        <v>81</v>
      </c>
      <c r="D5645" t="s">
        <v>128</v>
      </c>
      <c r="E5645" t="s">
        <v>158</v>
      </c>
      <c r="F5645" t="s">
        <v>16264</v>
      </c>
      <c r="G5645" t="s">
        <v>283</v>
      </c>
      <c r="H5645" t="s">
        <v>143</v>
      </c>
      <c r="I5645" t="s">
        <v>135</v>
      </c>
      <c r="J5645" t="s">
        <v>136</v>
      </c>
      <c r="K5645" t="s">
        <v>137</v>
      </c>
      <c r="L5645" t="s">
        <v>16265</v>
      </c>
      <c r="M5645" t="s">
        <v>16266</v>
      </c>
      <c r="N5645">
        <v>1.197777777</v>
      </c>
      <c r="O5645">
        <v>0</v>
      </c>
      <c r="P5645">
        <v>214</v>
      </c>
      <c r="Q5645">
        <v>0</v>
      </c>
      <c r="R5645">
        <v>0</v>
      </c>
      <c r="S5645">
        <v>0</v>
      </c>
      <c r="T5645">
        <v>12</v>
      </c>
      <c r="U5645">
        <v>0</v>
      </c>
      <c r="V5645">
        <v>0</v>
      </c>
      <c r="W5645">
        <v>0</v>
      </c>
      <c r="X5645">
        <v>52.365391632778064</v>
      </c>
      <c r="Y5645">
        <v>0</v>
      </c>
      <c r="Z5645">
        <v>0</v>
      </c>
      <c r="AA5645">
        <v>0</v>
      </c>
      <c r="AB5645">
        <v>17.932567788618403</v>
      </c>
      <c r="AC5645">
        <v>0</v>
      </c>
      <c r="AD5645">
        <v>0</v>
      </c>
      <c r="AE5645">
        <v>70.29795942139647</v>
      </c>
    </row>
    <row r="5646" spans="1:31" x14ac:dyDescent="0.25">
      <c r="A5646">
        <v>2094815</v>
      </c>
      <c r="B5646">
        <v>1</v>
      </c>
      <c r="C5646" t="s">
        <v>80</v>
      </c>
      <c r="D5646" t="s">
        <v>106</v>
      </c>
      <c r="E5646" t="s">
        <v>177</v>
      </c>
      <c r="F5646" t="s">
        <v>16267</v>
      </c>
      <c r="G5646" t="s">
        <v>183</v>
      </c>
      <c r="H5646" t="s">
        <v>143</v>
      </c>
      <c r="I5646" t="s">
        <v>135</v>
      </c>
      <c r="J5646" t="s">
        <v>136</v>
      </c>
      <c r="K5646" t="s">
        <v>137</v>
      </c>
      <c r="L5646" t="s">
        <v>16268</v>
      </c>
      <c r="M5646" t="s">
        <v>16269</v>
      </c>
      <c r="N5646">
        <v>6.9313888879999999</v>
      </c>
      <c r="O5646">
        <v>0</v>
      </c>
      <c r="P5646">
        <v>1</v>
      </c>
      <c r="Q5646">
        <v>0</v>
      </c>
      <c r="R5646">
        <v>0</v>
      </c>
      <c r="S5646">
        <v>0</v>
      </c>
      <c r="T5646">
        <v>0</v>
      </c>
      <c r="U5646">
        <v>0</v>
      </c>
      <c r="V5646">
        <v>0</v>
      </c>
      <c r="W5646">
        <v>0</v>
      </c>
      <c r="X5646">
        <v>1.8464181135041668</v>
      </c>
      <c r="Y5646">
        <v>0</v>
      </c>
      <c r="Z5646">
        <v>0</v>
      </c>
      <c r="AA5646">
        <v>0</v>
      </c>
      <c r="AB5646">
        <v>0</v>
      </c>
      <c r="AC5646">
        <v>0</v>
      </c>
      <c r="AD5646">
        <v>0</v>
      </c>
      <c r="AE5646">
        <v>1.8464181135041668</v>
      </c>
    </row>
    <row r="5647" spans="1:31" x14ac:dyDescent="0.25">
      <c r="A5647">
        <v>2094958</v>
      </c>
      <c r="B5647">
        <v>1</v>
      </c>
      <c r="C5647" t="s">
        <v>81</v>
      </c>
      <c r="D5647" t="s">
        <v>120</v>
      </c>
      <c r="E5647" t="s">
        <v>177</v>
      </c>
      <c r="F5647" t="s">
        <v>16270</v>
      </c>
      <c r="G5647" t="s">
        <v>183</v>
      </c>
      <c r="H5647" t="s">
        <v>143</v>
      </c>
      <c r="I5647" t="s">
        <v>135</v>
      </c>
      <c r="J5647" t="s">
        <v>136</v>
      </c>
      <c r="K5647" t="s">
        <v>137</v>
      </c>
      <c r="L5647" t="s">
        <v>16271</v>
      </c>
      <c r="M5647" t="s">
        <v>16272</v>
      </c>
      <c r="N5647">
        <v>1.5349999999999999</v>
      </c>
      <c r="O5647">
        <v>0</v>
      </c>
      <c r="P5647">
        <v>1</v>
      </c>
      <c r="Q5647">
        <v>0</v>
      </c>
      <c r="R5647">
        <v>0</v>
      </c>
      <c r="S5647">
        <v>0</v>
      </c>
      <c r="T5647">
        <v>0</v>
      </c>
      <c r="U5647">
        <v>0</v>
      </c>
      <c r="V5647">
        <v>0</v>
      </c>
      <c r="W5647">
        <v>0</v>
      </c>
      <c r="X5647">
        <v>0.14612386570423333</v>
      </c>
      <c r="Y5647">
        <v>0</v>
      </c>
      <c r="Z5647">
        <v>0</v>
      </c>
      <c r="AA5647">
        <v>0</v>
      </c>
      <c r="AB5647">
        <v>0</v>
      </c>
      <c r="AC5647">
        <v>0</v>
      </c>
      <c r="AD5647">
        <v>0</v>
      </c>
      <c r="AE5647">
        <v>0.14612386570423333</v>
      </c>
    </row>
    <row r="5648" spans="1:31" x14ac:dyDescent="0.25">
      <c r="A5648">
        <v>2095124</v>
      </c>
      <c r="B5648">
        <v>1</v>
      </c>
      <c r="C5648" t="s">
        <v>81</v>
      </c>
      <c r="D5648" t="s">
        <v>120</v>
      </c>
      <c r="E5648" t="s">
        <v>177</v>
      </c>
      <c r="F5648" t="s">
        <v>16273</v>
      </c>
      <c r="G5648" t="s">
        <v>183</v>
      </c>
      <c r="H5648" t="s">
        <v>143</v>
      </c>
      <c r="I5648" t="s">
        <v>135</v>
      </c>
      <c r="J5648" t="s">
        <v>136</v>
      </c>
      <c r="K5648" t="s">
        <v>137</v>
      </c>
      <c r="L5648" t="s">
        <v>16274</v>
      </c>
      <c r="M5648" t="s">
        <v>16275</v>
      </c>
      <c r="N5648">
        <v>6.039722222</v>
      </c>
      <c r="O5648">
        <v>0</v>
      </c>
      <c r="P5648">
        <v>1</v>
      </c>
      <c r="Q5648">
        <v>0</v>
      </c>
      <c r="R5648">
        <v>0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0.61380149399540007</v>
      </c>
      <c r="Y5648">
        <v>0</v>
      </c>
      <c r="Z5648">
        <v>0</v>
      </c>
      <c r="AA5648">
        <v>0</v>
      </c>
      <c r="AB5648">
        <v>0</v>
      </c>
      <c r="AC5648">
        <v>0</v>
      </c>
      <c r="AD5648">
        <v>0</v>
      </c>
      <c r="AE5648">
        <v>0.61380149399540007</v>
      </c>
    </row>
    <row r="5649" spans="1:31" x14ac:dyDescent="0.25">
      <c r="A5649">
        <v>2095193</v>
      </c>
      <c r="B5649">
        <v>1</v>
      </c>
      <c r="C5649" t="s">
        <v>81</v>
      </c>
      <c r="D5649" t="s">
        <v>128</v>
      </c>
      <c r="E5649" t="s">
        <v>158</v>
      </c>
      <c r="F5649" t="s">
        <v>15766</v>
      </c>
      <c r="G5649" t="s">
        <v>160</v>
      </c>
      <c r="H5649" t="s">
        <v>143</v>
      </c>
      <c r="I5649" t="s">
        <v>135</v>
      </c>
      <c r="J5649" t="s">
        <v>136</v>
      </c>
      <c r="K5649" t="s">
        <v>137</v>
      </c>
      <c r="L5649" t="s">
        <v>16276</v>
      </c>
      <c r="M5649" t="s">
        <v>16277</v>
      </c>
      <c r="N5649">
        <v>1.3902777770000001</v>
      </c>
      <c r="O5649">
        <v>0</v>
      </c>
      <c r="P5649">
        <v>12</v>
      </c>
      <c r="Q5649">
        <v>0</v>
      </c>
      <c r="R5649">
        <v>0</v>
      </c>
      <c r="S5649">
        <v>0</v>
      </c>
      <c r="T5649">
        <v>5</v>
      </c>
      <c r="U5649">
        <v>0</v>
      </c>
      <c r="V5649">
        <v>0</v>
      </c>
      <c r="W5649">
        <v>0</v>
      </c>
      <c r="X5649">
        <v>3.4477826766415278</v>
      </c>
      <c r="Y5649">
        <v>0</v>
      </c>
      <c r="Z5649">
        <v>0</v>
      </c>
      <c r="AA5649">
        <v>0</v>
      </c>
      <c r="AB5649">
        <v>12.613347053719442</v>
      </c>
      <c r="AC5649">
        <v>0</v>
      </c>
      <c r="AD5649">
        <v>0</v>
      </c>
      <c r="AE5649">
        <v>16.061129730360971</v>
      </c>
    </row>
    <row r="5650" spans="1:31" x14ac:dyDescent="0.25">
      <c r="A5650">
        <v>2094838</v>
      </c>
      <c r="B5650">
        <v>1</v>
      </c>
      <c r="C5650" t="s">
        <v>80</v>
      </c>
      <c r="D5650" t="s">
        <v>82</v>
      </c>
      <c r="E5650" t="s">
        <v>177</v>
      </c>
      <c r="F5650" t="s">
        <v>16278</v>
      </c>
      <c r="G5650" t="s">
        <v>183</v>
      </c>
      <c r="H5650" t="s">
        <v>143</v>
      </c>
      <c r="I5650" t="s">
        <v>135</v>
      </c>
      <c r="J5650" t="s">
        <v>136</v>
      </c>
      <c r="K5650" t="s">
        <v>137</v>
      </c>
      <c r="L5650" t="s">
        <v>16279</v>
      </c>
      <c r="M5650" t="s">
        <v>16280</v>
      </c>
      <c r="N5650">
        <v>4.2525000000000004</v>
      </c>
      <c r="O5650">
        <v>0</v>
      </c>
      <c r="P5650">
        <v>7</v>
      </c>
      <c r="Q5650">
        <v>0</v>
      </c>
      <c r="R5650">
        <v>0</v>
      </c>
      <c r="S5650">
        <v>0</v>
      </c>
      <c r="T5650">
        <v>2</v>
      </c>
      <c r="U5650">
        <v>0</v>
      </c>
      <c r="V5650">
        <v>0</v>
      </c>
      <c r="W5650">
        <v>0</v>
      </c>
      <c r="X5650">
        <v>8.8546310049817158</v>
      </c>
      <c r="Y5650">
        <v>0</v>
      </c>
      <c r="Z5650">
        <v>0</v>
      </c>
      <c r="AA5650">
        <v>0</v>
      </c>
      <c r="AB5650">
        <v>2.612084030135116</v>
      </c>
      <c r="AC5650">
        <v>0</v>
      </c>
      <c r="AD5650">
        <v>0</v>
      </c>
      <c r="AE5650">
        <v>11.466715035116831</v>
      </c>
    </row>
    <row r="5651" spans="1:31" x14ac:dyDescent="0.25">
      <c r="A5651">
        <v>2084596</v>
      </c>
      <c r="B5651">
        <v>1</v>
      </c>
      <c r="C5651" t="s">
        <v>80</v>
      </c>
      <c r="D5651" t="s">
        <v>101</v>
      </c>
      <c r="E5651" t="s">
        <v>158</v>
      </c>
      <c r="F5651" t="s">
        <v>16281</v>
      </c>
      <c r="G5651" t="s">
        <v>154</v>
      </c>
      <c r="H5651" t="s">
        <v>143</v>
      </c>
      <c r="I5651" t="s">
        <v>135</v>
      </c>
      <c r="J5651" t="s">
        <v>136</v>
      </c>
      <c r="K5651" t="s">
        <v>155</v>
      </c>
      <c r="L5651" t="s">
        <v>16282</v>
      </c>
      <c r="M5651" t="s">
        <v>16283</v>
      </c>
      <c r="N5651">
        <v>8.5902777770000007</v>
      </c>
      <c r="O5651">
        <v>0</v>
      </c>
      <c r="P5651">
        <v>161</v>
      </c>
      <c r="Q5651">
        <v>0</v>
      </c>
      <c r="R5651">
        <v>0</v>
      </c>
      <c r="S5651">
        <v>0</v>
      </c>
      <c r="T5651">
        <v>5</v>
      </c>
      <c r="U5651">
        <v>0</v>
      </c>
      <c r="V5651">
        <v>0</v>
      </c>
      <c r="W5651">
        <v>0</v>
      </c>
      <c r="X5651">
        <v>344.41336130119242</v>
      </c>
      <c r="Y5651">
        <v>0</v>
      </c>
      <c r="Z5651">
        <v>0</v>
      </c>
      <c r="AA5651">
        <v>0</v>
      </c>
      <c r="AB5651">
        <v>91.465867328917895</v>
      </c>
      <c r="AC5651">
        <v>0</v>
      </c>
      <c r="AD5651">
        <v>0</v>
      </c>
      <c r="AE5651">
        <v>435.87922863011033</v>
      </c>
    </row>
    <row r="5652" spans="1:31" x14ac:dyDescent="0.25">
      <c r="A5652">
        <v>2084573</v>
      </c>
      <c r="B5652">
        <v>1</v>
      </c>
      <c r="C5652" t="s">
        <v>81</v>
      </c>
      <c r="D5652" t="s">
        <v>122</v>
      </c>
      <c r="E5652" t="s">
        <v>169</v>
      </c>
      <c r="F5652" t="s">
        <v>16284</v>
      </c>
      <c r="G5652" t="s">
        <v>171</v>
      </c>
      <c r="H5652" t="s">
        <v>134</v>
      </c>
      <c r="I5652" t="s">
        <v>135</v>
      </c>
      <c r="J5652" t="s">
        <v>136</v>
      </c>
      <c r="K5652" t="s">
        <v>137</v>
      </c>
      <c r="L5652" t="s">
        <v>16285</v>
      </c>
      <c r="M5652" t="s">
        <v>16286</v>
      </c>
      <c r="N5652">
        <v>7.0047222219999998</v>
      </c>
      <c r="O5652">
        <v>0</v>
      </c>
      <c r="P5652">
        <v>158</v>
      </c>
      <c r="Q5652">
        <v>0</v>
      </c>
      <c r="R5652">
        <v>0</v>
      </c>
      <c r="S5652">
        <v>1</v>
      </c>
      <c r="T5652">
        <v>11</v>
      </c>
      <c r="U5652">
        <v>0</v>
      </c>
      <c r="V5652">
        <v>0</v>
      </c>
      <c r="W5652">
        <v>0</v>
      </c>
      <c r="X5652">
        <v>157.67530664533552</v>
      </c>
      <c r="Y5652">
        <v>0</v>
      </c>
      <c r="Z5652">
        <v>0</v>
      </c>
      <c r="AA5652">
        <v>8.7253242435849589</v>
      </c>
      <c r="AB5652">
        <v>56.840259437384418</v>
      </c>
      <c r="AC5652">
        <v>0</v>
      </c>
      <c r="AD5652">
        <v>0</v>
      </c>
      <c r="AE5652">
        <v>223.24089032630491</v>
      </c>
    </row>
    <row r="5653" spans="1:31" x14ac:dyDescent="0.25">
      <c r="A5653">
        <v>2095001</v>
      </c>
      <c r="B5653">
        <v>1</v>
      </c>
      <c r="C5653" t="s">
        <v>80</v>
      </c>
      <c r="D5653" t="s">
        <v>110</v>
      </c>
      <c r="E5653" t="s">
        <v>158</v>
      </c>
      <c r="F5653" t="s">
        <v>14649</v>
      </c>
      <c r="G5653" t="s">
        <v>160</v>
      </c>
      <c r="H5653" t="s">
        <v>143</v>
      </c>
      <c r="I5653" t="s">
        <v>135</v>
      </c>
      <c r="J5653" t="s">
        <v>136</v>
      </c>
      <c r="K5653" t="s">
        <v>137</v>
      </c>
      <c r="L5653" t="s">
        <v>16287</v>
      </c>
      <c r="M5653" t="s">
        <v>16288</v>
      </c>
      <c r="N5653">
        <v>7.5972222220000001</v>
      </c>
      <c r="O5653">
        <v>2</v>
      </c>
      <c r="P5653">
        <v>113</v>
      </c>
      <c r="Q5653">
        <v>0</v>
      </c>
      <c r="R5653">
        <v>0</v>
      </c>
      <c r="S5653">
        <v>0</v>
      </c>
      <c r="T5653">
        <v>17</v>
      </c>
      <c r="U5653">
        <v>0</v>
      </c>
      <c r="V5653">
        <v>0</v>
      </c>
      <c r="W5653">
        <v>7.0633719298637088</v>
      </c>
      <c r="X5653">
        <v>287.53366180140978</v>
      </c>
      <c r="Y5653">
        <v>0</v>
      </c>
      <c r="Z5653">
        <v>0</v>
      </c>
      <c r="AA5653">
        <v>0</v>
      </c>
      <c r="AB5653">
        <v>49.1251733168423</v>
      </c>
      <c r="AC5653">
        <v>0</v>
      </c>
      <c r="AD5653">
        <v>0</v>
      </c>
      <c r="AE5653">
        <v>343.72220704811576</v>
      </c>
    </row>
    <row r="5654" spans="1:31" x14ac:dyDescent="0.25">
      <c r="A5654">
        <v>2084453</v>
      </c>
      <c r="B5654">
        <v>1</v>
      </c>
      <c r="C5654" t="s">
        <v>81</v>
      </c>
      <c r="D5654" t="s">
        <v>113</v>
      </c>
      <c r="E5654" t="s">
        <v>158</v>
      </c>
      <c r="F5654" t="s">
        <v>11374</v>
      </c>
      <c r="G5654" t="s">
        <v>160</v>
      </c>
      <c r="H5654" t="s">
        <v>143</v>
      </c>
      <c r="I5654" t="s">
        <v>135</v>
      </c>
      <c r="J5654" t="s">
        <v>136</v>
      </c>
      <c r="K5654" t="s">
        <v>137</v>
      </c>
      <c r="L5654" t="s">
        <v>16289</v>
      </c>
      <c r="M5654" t="s">
        <v>16290</v>
      </c>
      <c r="N5654">
        <v>2.7275</v>
      </c>
      <c r="O5654">
        <v>0</v>
      </c>
      <c r="P5654">
        <v>2</v>
      </c>
      <c r="Q5654">
        <v>0</v>
      </c>
      <c r="R5654">
        <v>0</v>
      </c>
      <c r="S5654">
        <v>0</v>
      </c>
      <c r="T5654">
        <v>1</v>
      </c>
      <c r="U5654">
        <v>0</v>
      </c>
      <c r="V5654">
        <v>0</v>
      </c>
      <c r="W5654">
        <v>0</v>
      </c>
      <c r="X5654">
        <v>0.36012505028793751</v>
      </c>
      <c r="Y5654">
        <v>0</v>
      </c>
      <c r="Z5654">
        <v>0</v>
      </c>
      <c r="AA5654">
        <v>0</v>
      </c>
      <c r="AB5654">
        <v>6.5313427857600003E-3</v>
      </c>
      <c r="AC5654">
        <v>0</v>
      </c>
      <c r="AD5654">
        <v>0</v>
      </c>
      <c r="AE5654">
        <v>0.36665639307369752</v>
      </c>
    </row>
    <row r="5655" spans="1:31" x14ac:dyDescent="0.25">
      <c r="A5655">
        <v>2094858</v>
      </c>
      <c r="B5655">
        <v>1</v>
      </c>
      <c r="C5655" t="s">
        <v>80</v>
      </c>
      <c r="D5655" t="s">
        <v>83</v>
      </c>
      <c r="E5655" t="s">
        <v>158</v>
      </c>
      <c r="F5655" t="s">
        <v>16291</v>
      </c>
      <c r="G5655" t="s">
        <v>1007</v>
      </c>
      <c r="H5655" t="s">
        <v>143</v>
      </c>
      <c r="I5655" t="s">
        <v>135</v>
      </c>
      <c r="J5655" t="s">
        <v>3</v>
      </c>
      <c r="K5655" t="s">
        <v>137</v>
      </c>
      <c r="L5655" t="s">
        <v>16292</v>
      </c>
      <c r="M5655" t="s">
        <v>16293</v>
      </c>
      <c r="N5655">
        <v>6.6997222220000001</v>
      </c>
      <c r="O5655">
        <v>0</v>
      </c>
      <c r="P5655">
        <v>31</v>
      </c>
      <c r="Q5655">
        <v>0</v>
      </c>
      <c r="R5655">
        <v>0</v>
      </c>
      <c r="S5655">
        <v>0</v>
      </c>
      <c r="T5655">
        <v>3</v>
      </c>
      <c r="U5655">
        <v>0</v>
      </c>
      <c r="V5655">
        <v>0</v>
      </c>
      <c r="W5655">
        <v>0</v>
      </c>
      <c r="X5655">
        <v>13.158718208212241</v>
      </c>
      <c r="Y5655">
        <v>0</v>
      </c>
      <c r="Z5655">
        <v>0</v>
      </c>
      <c r="AA5655">
        <v>0</v>
      </c>
      <c r="AB5655">
        <v>13.186193121777659</v>
      </c>
      <c r="AC5655">
        <v>0</v>
      </c>
      <c r="AD5655">
        <v>0</v>
      </c>
      <c r="AE5655">
        <v>26.344911329989898</v>
      </c>
    </row>
    <row r="5656" spans="1:31" x14ac:dyDescent="0.25">
      <c r="A5656">
        <v>2084430</v>
      </c>
      <c r="B5656">
        <v>1</v>
      </c>
      <c r="C5656" t="s">
        <v>80</v>
      </c>
      <c r="D5656" t="s">
        <v>93</v>
      </c>
      <c r="E5656" t="s">
        <v>158</v>
      </c>
      <c r="F5656" t="s">
        <v>16294</v>
      </c>
      <c r="G5656" t="s">
        <v>1283</v>
      </c>
      <c r="H5656" t="s">
        <v>143</v>
      </c>
      <c r="I5656" t="s">
        <v>135</v>
      </c>
      <c r="J5656" t="s">
        <v>136</v>
      </c>
      <c r="K5656" t="s">
        <v>137</v>
      </c>
      <c r="L5656" t="s">
        <v>16295</v>
      </c>
      <c r="M5656" t="s">
        <v>16296</v>
      </c>
      <c r="N5656">
        <v>3.656666666</v>
      </c>
      <c r="O5656">
        <v>0</v>
      </c>
      <c r="P5656">
        <v>4</v>
      </c>
      <c r="Q5656">
        <v>0</v>
      </c>
      <c r="R5656">
        <v>2</v>
      </c>
      <c r="S5656">
        <v>0</v>
      </c>
      <c r="T5656">
        <v>1</v>
      </c>
      <c r="U5656">
        <v>0</v>
      </c>
      <c r="V5656">
        <v>0</v>
      </c>
      <c r="W5656">
        <v>0</v>
      </c>
      <c r="X5656">
        <v>5.5339805232717589</v>
      </c>
      <c r="Y5656">
        <v>0</v>
      </c>
      <c r="Z5656">
        <v>4.3245975304329998E-2</v>
      </c>
      <c r="AA5656">
        <v>0</v>
      </c>
      <c r="AB5656">
        <v>1.0108084235220545</v>
      </c>
      <c r="AC5656">
        <v>0</v>
      </c>
      <c r="AD5656">
        <v>0</v>
      </c>
      <c r="AE5656">
        <v>6.588034922098144</v>
      </c>
    </row>
    <row r="5657" spans="1:31" x14ac:dyDescent="0.25">
      <c r="A5657">
        <v>2094881</v>
      </c>
      <c r="B5657">
        <v>1</v>
      </c>
      <c r="C5657" t="s">
        <v>80</v>
      </c>
      <c r="D5657" t="s">
        <v>84</v>
      </c>
      <c r="E5657" t="s">
        <v>158</v>
      </c>
      <c r="F5657" t="s">
        <v>13717</v>
      </c>
      <c r="G5657" t="s">
        <v>160</v>
      </c>
      <c r="H5657" t="s">
        <v>143</v>
      </c>
      <c r="I5657" t="s">
        <v>135</v>
      </c>
      <c r="J5657" t="s">
        <v>136</v>
      </c>
      <c r="K5657" t="s">
        <v>137</v>
      </c>
      <c r="L5657" t="s">
        <v>16297</v>
      </c>
      <c r="M5657" t="s">
        <v>16298</v>
      </c>
      <c r="N5657">
        <v>4.4788888880000002</v>
      </c>
      <c r="O5657">
        <v>0</v>
      </c>
      <c r="P5657">
        <v>79</v>
      </c>
      <c r="Q5657">
        <v>0</v>
      </c>
      <c r="R5657">
        <v>0</v>
      </c>
      <c r="S5657">
        <v>0</v>
      </c>
      <c r="T5657">
        <v>2</v>
      </c>
      <c r="U5657">
        <v>0</v>
      </c>
      <c r="V5657">
        <v>0</v>
      </c>
      <c r="W5657">
        <v>0</v>
      </c>
      <c r="X5657">
        <v>75.448606945716534</v>
      </c>
      <c r="Y5657">
        <v>0</v>
      </c>
      <c r="Z5657">
        <v>0</v>
      </c>
      <c r="AA5657">
        <v>0</v>
      </c>
      <c r="AB5657">
        <v>0.39942351643688007</v>
      </c>
      <c r="AC5657">
        <v>0</v>
      </c>
      <c r="AD5657">
        <v>0</v>
      </c>
      <c r="AE5657">
        <v>75.848030462153417</v>
      </c>
    </row>
    <row r="5658" spans="1:31" x14ac:dyDescent="0.25">
      <c r="A5658">
        <v>2084410</v>
      </c>
      <c r="B5658">
        <v>1</v>
      </c>
      <c r="C5658" t="s">
        <v>81</v>
      </c>
      <c r="D5658" t="s">
        <v>114</v>
      </c>
      <c r="E5658" t="s">
        <v>169</v>
      </c>
      <c r="F5658" t="s">
        <v>16299</v>
      </c>
      <c r="G5658" t="s">
        <v>171</v>
      </c>
      <c r="H5658" t="s">
        <v>134</v>
      </c>
      <c r="I5658" t="s">
        <v>135</v>
      </c>
      <c r="J5658" t="s">
        <v>136</v>
      </c>
      <c r="K5658" t="s">
        <v>137</v>
      </c>
      <c r="L5658" t="s">
        <v>16300</v>
      </c>
      <c r="M5658" t="s">
        <v>16301</v>
      </c>
      <c r="N5658">
        <v>2.2680555550000001</v>
      </c>
      <c r="O5658">
        <v>2</v>
      </c>
      <c r="P5658">
        <v>446</v>
      </c>
      <c r="Q5658">
        <v>0</v>
      </c>
      <c r="R5658">
        <v>0</v>
      </c>
      <c r="S5658">
        <v>0</v>
      </c>
      <c r="T5658">
        <v>31</v>
      </c>
      <c r="U5658">
        <v>0</v>
      </c>
      <c r="V5658">
        <v>0</v>
      </c>
      <c r="W5658">
        <v>1.3083988055363167</v>
      </c>
      <c r="X5658">
        <v>72.80014637899518</v>
      </c>
      <c r="Y5658">
        <v>0</v>
      </c>
      <c r="Z5658">
        <v>0</v>
      </c>
      <c r="AA5658">
        <v>0</v>
      </c>
      <c r="AB5658">
        <v>5.2566927064280646</v>
      </c>
      <c r="AC5658">
        <v>0</v>
      </c>
      <c r="AD5658">
        <v>0</v>
      </c>
      <c r="AE5658">
        <v>79.365237890959563</v>
      </c>
    </row>
    <row r="5659" spans="1:31" x14ac:dyDescent="0.25">
      <c r="A5659">
        <v>2095485</v>
      </c>
      <c r="B5659">
        <v>1</v>
      </c>
      <c r="C5659" t="s">
        <v>81</v>
      </c>
      <c r="D5659" t="s">
        <v>127</v>
      </c>
      <c r="E5659" t="s">
        <v>169</v>
      </c>
      <c r="F5659" t="s">
        <v>16302</v>
      </c>
      <c r="G5659" t="s">
        <v>133</v>
      </c>
      <c r="H5659" t="s">
        <v>134</v>
      </c>
      <c r="I5659" t="s">
        <v>135</v>
      </c>
      <c r="J5659" t="s">
        <v>136</v>
      </c>
      <c r="K5659" t="s">
        <v>137</v>
      </c>
      <c r="L5659" t="s">
        <v>16303</v>
      </c>
      <c r="M5659" t="s">
        <v>16304</v>
      </c>
      <c r="N5659">
        <v>1.8172222220000001</v>
      </c>
      <c r="O5659">
        <v>0</v>
      </c>
      <c r="P5659">
        <v>208</v>
      </c>
      <c r="Q5659">
        <v>1</v>
      </c>
      <c r="R5659">
        <v>35</v>
      </c>
      <c r="S5659">
        <v>0</v>
      </c>
      <c r="T5659">
        <v>27</v>
      </c>
      <c r="U5659">
        <v>0</v>
      </c>
      <c r="V5659">
        <v>0</v>
      </c>
      <c r="W5659">
        <v>0</v>
      </c>
      <c r="X5659">
        <v>90.954923145361207</v>
      </c>
      <c r="Y5659">
        <v>5.2109967950438669</v>
      </c>
      <c r="Z5659">
        <v>5.9066486409441117</v>
      </c>
      <c r="AA5659">
        <v>0</v>
      </c>
      <c r="AB5659">
        <v>11.137947080806775</v>
      </c>
      <c r="AC5659">
        <v>0</v>
      </c>
      <c r="AD5659">
        <v>0</v>
      </c>
      <c r="AE5659">
        <v>113.21051566215596</v>
      </c>
    </row>
    <row r="5660" spans="1:31" x14ac:dyDescent="0.25">
      <c r="A5660">
        <v>2084659</v>
      </c>
      <c r="B5660">
        <v>1</v>
      </c>
      <c r="C5660" t="s">
        <v>80</v>
      </c>
      <c r="D5660" t="s">
        <v>91</v>
      </c>
      <c r="E5660" t="s">
        <v>177</v>
      </c>
      <c r="F5660" t="s">
        <v>16305</v>
      </c>
      <c r="G5660" t="s">
        <v>196</v>
      </c>
      <c r="H5660" t="s">
        <v>143</v>
      </c>
      <c r="I5660" t="s">
        <v>135</v>
      </c>
      <c r="J5660" t="s">
        <v>136</v>
      </c>
      <c r="K5660" t="s">
        <v>137</v>
      </c>
      <c r="L5660" t="s">
        <v>16306</v>
      </c>
      <c r="M5660" t="s">
        <v>16307</v>
      </c>
      <c r="N5660">
        <v>4.2005555550000002</v>
      </c>
      <c r="O5660">
        <v>0</v>
      </c>
      <c r="P5660">
        <v>1</v>
      </c>
      <c r="Q5660">
        <v>0</v>
      </c>
      <c r="R5660">
        <v>0</v>
      </c>
      <c r="S5660">
        <v>0</v>
      </c>
      <c r="T5660">
        <v>0</v>
      </c>
      <c r="U5660">
        <v>0</v>
      </c>
      <c r="V5660">
        <v>0</v>
      </c>
      <c r="W5660">
        <v>0</v>
      </c>
      <c r="X5660">
        <v>0</v>
      </c>
      <c r="Y5660">
        <v>0</v>
      </c>
      <c r="Z5660">
        <v>0</v>
      </c>
      <c r="AA5660">
        <v>0</v>
      </c>
      <c r="AB5660">
        <v>0</v>
      </c>
      <c r="AC5660">
        <v>0</v>
      </c>
      <c r="AD5660">
        <v>0</v>
      </c>
      <c r="AE5660">
        <v>0</v>
      </c>
    </row>
    <row r="5661" spans="1:31" x14ac:dyDescent="0.25">
      <c r="A5661">
        <v>2095130</v>
      </c>
      <c r="B5661">
        <v>1</v>
      </c>
      <c r="C5661" t="s">
        <v>80</v>
      </c>
      <c r="D5661" t="s">
        <v>97</v>
      </c>
      <c r="E5661" t="s">
        <v>158</v>
      </c>
      <c r="F5661" t="s">
        <v>16308</v>
      </c>
      <c r="G5661" t="s">
        <v>160</v>
      </c>
      <c r="H5661" t="s">
        <v>143</v>
      </c>
      <c r="I5661" t="s">
        <v>135</v>
      </c>
      <c r="J5661" t="s">
        <v>136</v>
      </c>
      <c r="K5661" t="s">
        <v>137</v>
      </c>
      <c r="L5661" t="s">
        <v>16309</v>
      </c>
      <c r="M5661" t="s">
        <v>16310</v>
      </c>
      <c r="N5661">
        <v>17.423055555000001</v>
      </c>
      <c r="O5661">
        <v>0</v>
      </c>
      <c r="P5661">
        <v>2</v>
      </c>
      <c r="Q5661">
        <v>0</v>
      </c>
      <c r="R5661">
        <v>5</v>
      </c>
      <c r="S5661">
        <v>0</v>
      </c>
      <c r="T5661">
        <v>0</v>
      </c>
      <c r="U5661">
        <v>0</v>
      </c>
      <c r="V5661">
        <v>0</v>
      </c>
      <c r="W5661">
        <v>0</v>
      </c>
      <c r="X5661">
        <v>13.01018912096472</v>
      </c>
      <c r="Y5661">
        <v>0</v>
      </c>
      <c r="Z5661">
        <v>81.455695037053388</v>
      </c>
      <c r="AA5661">
        <v>0</v>
      </c>
      <c r="AB5661">
        <v>0</v>
      </c>
      <c r="AC5661">
        <v>0</v>
      </c>
      <c r="AD5661">
        <v>0</v>
      </c>
      <c r="AE5661">
        <v>94.465884158018113</v>
      </c>
    </row>
    <row r="5662" spans="1:31" x14ac:dyDescent="0.25">
      <c r="A5662">
        <v>2095379</v>
      </c>
      <c r="B5662">
        <v>1</v>
      </c>
      <c r="C5662" t="s">
        <v>81</v>
      </c>
      <c r="D5662" t="s">
        <v>121</v>
      </c>
      <c r="E5662" t="s">
        <v>158</v>
      </c>
      <c r="F5662" t="s">
        <v>16311</v>
      </c>
      <c r="G5662" t="s">
        <v>160</v>
      </c>
      <c r="H5662" t="s">
        <v>143</v>
      </c>
      <c r="I5662" t="s">
        <v>135</v>
      </c>
      <c r="J5662" t="s">
        <v>136</v>
      </c>
      <c r="K5662" t="s">
        <v>137</v>
      </c>
      <c r="L5662" t="s">
        <v>16312</v>
      </c>
      <c r="M5662" t="s">
        <v>16313</v>
      </c>
      <c r="N5662">
        <v>1.933611111</v>
      </c>
      <c r="O5662">
        <v>0</v>
      </c>
      <c r="P5662">
        <v>13</v>
      </c>
      <c r="Q5662">
        <v>0</v>
      </c>
      <c r="R5662">
        <v>0</v>
      </c>
      <c r="S5662">
        <v>0</v>
      </c>
      <c r="T5662">
        <v>0</v>
      </c>
      <c r="U5662">
        <v>0</v>
      </c>
      <c r="V5662">
        <v>0</v>
      </c>
      <c r="W5662">
        <v>0</v>
      </c>
      <c r="X5662">
        <v>3.7424085124016124</v>
      </c>
      <c r="Y5662">
        <v>0</v>
      </c>
      <c r="Z5662">
        <v>0</v>
      </c>
      <c r="AA5662">
        <v>0</v>
      </c>
      <c r="AB5662">
        <v>0</v>
      </c>
      <c r="AC5662">
        <v>0</v>
      </c>
      <c r="AD5662">
        <v>0</v>
      </c>
      <c r="AE5662">
        <v>3.7424085124016124</v>
      </c>
    </row>
    <row r="5663" spans="1:31" x14ac:dyDescent="0.25">
      <c r="A5663">
        <v>2095044</v>
      </c>
      <c r="B5663">
        <v>1</v>
      </c>
      <c r="C5663" t="s">
        <v>80</v>
      </c>
      <c r="D5663" t="s">
        <v>110</v>
      </c>
      <c r="E5663" t="s">
        <v>177</v>
      </c>
      <c r="F5663" t="s">
        <v>16314</v>
      </c>
      <c r="G5663" t="s">
        <v>183</v>
      </c>
      <c r="H5663" t="s">
        <v>143</v>
      </c>
      <c r="I5663" t="s">
        <v>135</v>
      </c>
      <c r="J5663" t="s">
        <v>136</v>
      </c>
      <c r="K5663" t="s">
        <v>137</v>
      </c>
      <c r="L5663" t="s">
        <v>16315</v>
      </c>
      <c r="M5663" t="s">
        <v>16316</v>
      </c>
      <c r="N5663">
        <v>1.9283333330000001</v>
      </c>
      <c r="O5663">
        <v>0</v>
      </c>
      <c r="P5663">
        <v>2</v>
      </c>
      <c r="Q5663">
        <v>0</v>
      </c>
      <c r="R5663">
        <v>0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1.0130087099091845</v>
      </c>
      <c r="Y5663">
        <v>0</v>
      </c>
      <c r="Z5663">
        <v>0</v>
      </c>
      <c r="AA5663">
        <v>0</v>
      </c>
      <c r="AB5663">
        <v>0</v>
      </c>
      <c r="AC5663">
        <v>0</v>
      </c>
      <c r="AD5663">
        <v>0</v>
      </c>
      <c r="AE5663">
        <v>1.0130087099091845</v>
      </c>
    </row>
    <row r="5664" spans="1:31" x14ac:dyDescent="0.25">
      <c r="A5664">
        <v>2084616</v>
      </c>
      <c r="B5664">
        <v>1</v>
      </c>
      <c r="C5664" t="s">
        <v>80</v>
      </c>
      <c r="D5664" t="s">
        <v>109</v>
      </c>
      <c r="E5664" t="s">
        <v>146</v>
      </c>
      <c r="F5664" t="s">
        <v>16317</v>
      </c>
      <c r="G5664" t="s">
        <v>154</v>
      </c>
      <c r="H5664" t="s">
        <v>134</v>
      </c>
      <c r="I5664" t="s">
        <v>135</v>
      </c>
      <c r="J5664" t="s">
        <v>136</v>
      </c>
      <c r="K5664" t="s">
        <v>155</v>
      </c>
      <c r="L5664" t="s">
        <v>16318</v>
      </c>
      <c r="M5664" t="s">
        <v>16319</v>
      </c>
      <c r="N5664">
        <v>7.6658333330000001</v>
      </c>
      <c r="O5664">
        <v>0</v>
      </c>
      <c r="P5664">
        <v>475</v>
      </c>
      <c r="Q5664">
        <v>0</v>
      </c>
      <c r="R5664">
        <v>23</v>
      </c>
      <c r="S5664">
        <v>0</v>
      </c>
      <c r="T5664">
        <v>53</v>
      </c>
      <c r="U5664">
        <v>0</v>
      </c>
      <c r="V5664">
        <v>0</v>
      </c>
      <c r="W5664">
        <v>0</v>
      </c>
      <c r="X5664">
        <v>518.44179130372197</v>
      </c>
      <c r="Y5664">
        <v>0</v>
      </c>
      <c r="Z5664">
        <v>70.874681391164202</v>
      </c>
      <c r="AA5664">
        <v>0</v>
      </c>
      <c r="AB5664">
        <v>144.98889924878887</v>
      </c>
      <c r="AC5664">
        <v>0</v>
      </c>
      <c r="AD5664">
        <v>0</v>
      </c>
      <c r="AE5664">
        <v>734.30537194367503</v>
      </c>
    </row>
    <row r="5665" spans="1:31" x14ac:dyDescent="0.25">
      <c r="A5665">
        <v>2095187</v>
      </c>
      <c r="B5665">
        <v>1</v>
      </c>
      <c r="C5665" t="s">
        <v>80</v>
      </c>
      <c r="D5665" t="s">
        <v>110</v>
      </c>
      <c r="E5665" t="s">
        <v>177</v>
      </c>
      <c r="F5665" t="s">
        <v>16320</v>
      </c>
      <c r="G5665" t="s">
        <v>183</v>
      </c>
      <c r="H5665" t="s">
        <v>143</v>
      </c>
      <c r="I5665" t="s">
        <v>135</v>
      </c>
      <c r="J5665" t="s">
        <v>136</v>
      </c>
      <c r="K5665" t="s">
        <v>137</v>
      </c>
      <c r="L5665" t="s">
        <v>16321</v>
      </c>
      <c r="M5665" t="s">
        <v>16322</v>
      </c>
      <c r="N5665">
        <v>2.77</v>
      </c>
      <c r="O5665">
        <v>0</v>
      </c>
      <c r="P5665">
        <v>3</v>
      </c>
      <c r="Q5665">
        <v>0</v>
      </c>
      <c r="R5665">
        <v>0</v>
      </c>
      <c r="S5665">
        <v>0</v>
      </c>
      <c r="T5665">
        <v>0</v>
      </c>
      <c r="U5665">
        <v>0</v>
      </c>
      <c r="V5665">
        <v>0</v>
      </c>
      <c r="W5665">
        <v>0</v>
      </c>
      <c r="X5665">
        <v>3.2233543843687138</v>
      </c>
      <c r="Y5665">
        <v>0</v>
      </c>
      <c r="Z5665">
        <v>0</v>
      </c>
      <c r="AA5665">
        <v>0</v>
      </c>
      <c r="AB5665">
        <v>0</v>
      </c>
      <c r="AC5665">
        <v>0</v>
      </c>
      <c r="AD5665">
        <v>0</v>
      </c>
      <c r="AE5665">
        <v>3.2233543843687138</v>
      </c>
    </row>
    <row r="5666" spans="1:31" x14ac:dyDescent="0.25">
      <c r="A5666">
        <v>2095336</v>
      </c>
      <c r="B5666">
        <v>1</v>
      </c>
      <c r="C5666" t="s">
        <v>80</v>
      </c>
      <c r="D5666" t="s">
        <v>95</v>
      </c>
      <c r="E5666" t="s">
        <v>177</v>
      </c>
      <c r="F5666" t="s">
        <v>16323</v>
      </c>
      <c r="G5666" t="s">
        <v>179</v>
      </c>
      <c r="H5666" t="s">
        <v>143</v>
      </c>
      <c r="I5666" t="s">
        <v>135</v>
      </c>
      <c r="J5666" t="s">
        <v>136</v>
      </c>
      <c r="K5666" t="s">
        <v>137</v>
      </c>
      <c r="L5666" t="s">
        <v>16324</v>
      </c>
      <c r="M5666" t="s">
        <v>16325</v>
      </c>
      <c r="N5666">
        <v>8.6911111109999997</v>
      </c>
      <c r="O5666">
        <v>0</v>
      </c>
      <c r="P5666">
        <v>14</v>
      </c>
      <c r="Q5666">
        <v>0</v>
      </c>
      <c r="R5666">
        <v>0</v>
      </c>
      <c r="S5666">
        <v>0</v>
      </c>
      <c r="T5666">
        <v>0</v>
      </c>
      <c r="U5666">
        <v>0</v>
      </c>
      <c r="V5666">
        <v>0</v>
      </c>
      <c r="W5666">
        <v>0</v>
      </c>
      <c r="X5666">
        <v>33.975557590247085</v>
      </c>
      <c r="Y5666">
        <v>0</v>
      </c>
      <c r="Z5666">
        <v>0</v>
      </c>
      <c r="AA5666">
        <v>0</v>
      </c>
      <c r="AB5666">
        <v>0</v>
      </c>
      <c r="AC5666">
        <v>0</v>
      </c>
      <c r="AD5666">
        <v>0</v>
      </c>
      <c r="AE5666">
        <v>33.975557590247085</v>
      </c>
    </row>
    <row r="5667" spans="1:31" x14ac:dyDescent="0.25">
      <c r="A5667">
        <v>2084416</v>
      </c>
      <c r="B5667">
        <v>1</v>
      </c>
      <c r="C5667" t="s">
        <v>80</v>
      </c>
      <c r="D5667" t="s">
        <v>108</v>
      </c>
      <c r="E5667" t="s">
        <v>131</v>
      </c>
      <c r="F5667" t="s">
        <v>16326</v>
      </c>
      <c r="G5667" t="s">
        <v>133</v>
      </c>
      <c r="H5667" t="s">
        <v>134</v>
      </c>
      <c r="I5667" t="s">
        <v>135</v>
      </c>
      <c r="J5667" t="s">
        <v>136</v>
      </c>
      <c r="K5667" t="s">
        <v>137</v>
      </c>
      <c r="L5667" t="s">
        <v>16327</v>
      </c>
      <c r="M5667" t="s">
        <v>16328</v>
      </c>
      <c r="N5667">
        <v>3.0680555549999999</v>
      </c>
      <c r="O5667">
        <v>0</v>
      </c>
      <c r="P5667">
        <v>665</v>
      </c>
      <c r="Q5667">
        <v>0</v>
      </c>
      <c r="R5667">
        <v>192</v>
      </c>
      <c r="S5667">
        <v>3</v>
      </c>
      <c r="T5667">
        <v>124</v>
      </c>
      <c r="U5667">
        <v>0</v>
      </c>
      <c r="V5667">
        <v>0</v>
      </c>
      <c r="W5667">
        <v>0</v>
      </c>
      <c r="X5667">
        <v>256.51087058927538</v>
      </c>
      <c r="Y5667">
        <v>0</v>
      </c>
      <c r="Z5667">
        <v>677.6413729772745</v>
      </c>
      <c r="AA5667">
        <v>17.707513220903706</v>
      </c>
      <c r="AB5667">
        <v>304.49001771679627</v>
      </c>
      <c r="AC5667">
        <v>0</v>
      </c>
      <c r="AD5667">
        <v>0</v>
      </c>
      <c r="AE5667">
        <v>1256.34977450425</v>
      </c>
    </row>
    <row r="5668" spans="1:31" x14ac:dyDescent="0.25">
      <c r="A5668">
        <v>2095136</v>
      </c>
      <c r="B5668">
        <v>1</v>
      </c>
      <c r="C5668" t="s">
        <v>80</v>
      </c>
      <c r="D5668" t="s">
        <v>103</v>
      </c>
      <c r="E5668" t="s">
        <v>295</v>
      </c>
      <c r="F5668" t="s">
        <v>562</v>
      </c>
      <c r="G5668" t="s">
        <v>133</v>
      </c>
      <c r="H5668" t="s">
        <v>134</v>
      </c>
      <c r="I5668" t="s">
        <v>135</v>
      </c>
      <c r="J5668" t="s">
        <v>136</v>
      </c>
      <c r="K5668" t="s">
        <v>137</v>
      </c>
      <c r="L5668" t="s">
        <v>16329</v>
      </c>
      <c r="M5668" t="s">
        <v>16330</v>
      </c>
      <c r="N5668">
        <v>6.7632222000000006E-2</v>
      </c>
      <c r="O5668">
        <v>0</v>
      </c>
      <c r="P5668">
        <v>6</v>
      </c>
      <c r="Q5668">
        <v>37</v>
      </c>
      <c r="R5668">
        <v>60</v>
      </c>
      <c r="S5668">
        <v>7</v>
      </c>
      <c r="T5668">
        <v>16</v>
      </c>
      <c r="U5668">
        <v>5</v>
      </c>
      <c r="V5668">
        <v>0</v>
      </c>
      <c r="W5668">
        <v>0</v>
      </c>
      <c r="X5668">
        <v>6.9507161170470011E-2</v>
      </c>
      <c r="Y5668">
        <v>5.1899079424896</v>
      </c>
      <c r="Z5668">
        <v>7.729989256723794</v>
      </c>
      <c r="AA5668">
        <v>13.185229017748725</v>
      </c>
      <c r="AB5668">
        <v>1.6373275151166451</v>
      </c>
      <c r="AC5668">
        <v>78.074597520139733</v>
      </c>
      <c r="AD5668">
        <v>0</v>
      </c>
      <c r="AE5668">
        <v>105.88655841338897</v>
      </c>
    </row>
    <row r="5669" spans="1:31" x14ac:dyDescent="0.25">
      <c r="A5669">
        <v>2084439</v>
      </c>
      <c r="B5669">
        <v>1</v>
      </c>
      <c r="C5669" t="s">
        <v>80</v>
      </c>
      <c r="D5669" t="s">
        <v>82</v>
      </c>
      <c r="E5669" t="s">
        <v>158</v>
      </c>
      <c r="F5669" t="s">
        <v>15800</v>
      </c>
      <c r="G5669" t="s">
        <v>160</v>
      </c>
      <c r="H5669" t="s">
        <v>143</v>
      </c>
      <c r="I5669" t="s">
        <v>135</v>
      </c>
      <c r="J5669" t="s">
        <v>136</v>
      </c>
      <c r="K5669" t="s">
        <v>137</v>
      </c>
      <c r="L5669" t="s">
        <v>16331</v>
      </c>
      <c r="M5669" t="s">
        <v>16332</v>
      </c>
      <c r="N5669">
        <v>1.835555555</v>
      </c>
      <c r="O5669">
        <v>0</v>
      </c>
      <c r="P5669">
        <v>170</v>
      </c>
      <c r="Q5669">
        <v>0</v>
      </c>
      <c r="R5669">
        <v>0</v>
      </c>
      <c r="S5669">
        <v>0</v>
      </c>
      <c r="T5669">
        <v>4</v>
      </c>
      <c r="U5669">
        <v>0</v>
      </c>
      <c r="V5669">
        <v>0</v>
      </c>
      <c r="W5669">
        <v>0</v>
      </c>
      <c r="X5669">
        <v>47.878333251117091</v>
      </c>
      <c r="Y5669">
        <v>0</v>
      </c>
      <c r="Z5669">
        <v>0</v>
      </c>
      <c r="AA5669">
        <v>0</v>
      </c>
      <c r="AB5669">
        <v>4.060383370506413</v>
      </c>
      <c r="AC5669">
        <v>0</v>
      </c>
      <c r="AD5669">
        <v>0</v>
      </c>
      <c r="AE5669">
        <v>51.938716621623506</v>
      </c>
    </row>
    <row r="5670" spans="1:31" x14ac:dyDescent="0.25">
      <c r="A5670">
        <v>2094804</v>
      </c>
      <c r="B5670">
        <v>1</v>
      </c>
      <c r="C5670" t="s">
        <v>80</v>
      </c>
      <c r="D5670" t="s">
        <v>103</v>
      </c>
      <c r="E5670" t="s">
        <v>140</v>
      </c>
      <c r="F5670" t="s">
        <v>16333</v>
      </c>
      <c r="G5670" t="s">
        <v>273</v>
      </c>
      <c r="H5670" t="s">
        <v>143</v>
      </c>
      <c r="I5670" t="s">
        <v>135</v>
      </c>
      <c r="J5670" t="s">
        <v>136</v>
      </c>
      <c r="K5670" t="s">
        <v>155</v>
      </c>
      <c r="L5670" t="s">
        <v>542</v>
      </c>
      <c r="M5670" t="s">
        <v>16334</v>
      </c>
      <c r="N5670">
        <v>7.733333333</v>
      </c>
      <c r="O5670">
        <v>0</v>
      </c>
      <c r="P5670">
        <v>218</v>
      </c>
      <c r="Q5670">
        <v>0</v>
      </c>
      <c r="R5670">
        <v>4</v>
      </c>
      <c r="S5670">
        <v>0</v>
      </c>
      <c r="T5670">
        <v>8</v>
      </c>
      <c r="U5670">
        <v>0</v>
      </c>
      <c r="V5670">
        <v>0</v>
      </c>
      <c r="W5670">
        <v>0</v>
      </c>
      <c r="X5670">
        <v>440.33893067807458</v>
      </c>
      <c r="Y5670">
        <v>0</v>
      </c>
      <c r="Z5670">
        <v>37.351669847284874</v>
      </c>
      <c r="AA5670">
        <v>0</v>
      </c>
      <c r="AB5670">
        <v>22.462179275530353</v>
      </c>
      <c r="AC5670">
        <v>0</v>
      </c>
      <c r="AD5670">
        <v>0</v>
      </c>
      <c r="AE5670">
        <v>500.15277980088979</v>
      </c>
    </row>
    <row r="5671" spans="1:31" x14ac:dyDescent="0.25">
      <c r="A5671">
        <v>2084771</v>
      </c>
      <c r="B5671">
        <v>1</v>
      </c>
      <c r="C5671" t="s">
        <v>80</v>
      </c>
      <c r="D5671" t="s">
        <v>92</v>
      </c>
      <c r="E5671" t="s">
        <v>131</v>
      </c>
      <c r="F5671" t="s">
        <v>16335</v>
      </c>
      <c r="G5671" t="s">
        <v>133</v>
      </c>
      <c r="H5671" t="s">
        <v>134</v>
      </c>
      <c r="I5671" t="s">
        <v>135</v>
      </c>
      <c r="J5671" t="s">
        <v>136</v>
      </c>
      <c r="K5671" t="s">
        <v>137</v>
      </c>
      <c r="L5671" t="s">
        <v>15676</v>
      </c>
      <c r="M5671" t="s">
        <v>16336</v>
      </c>
      <c r="N5671">
        <v>0.34694444400000002</v>
      </c>
      <c r="O5671">
        <v>0</v>
      </c>
      <c r="P5671">
        <v>2668</v>
      </c>
      <c r="Q5671">
        <v>1</v>
      </c>
      <c r="R5671">
        <v>2</v>
      </c>
      <c r="S5671">
        <v>10</v>
      </c>
      <c r="T5671">
        <v>80</v>
      </c>
      <c r="U5671">
        <v>0</v>
      </c>
      <c r="V5671">
        <v>0</v>
      </c>
      <c r="W5671">
        <v>0</v>
      </c>
      <c r="X5671">
        <v>235.00717903468339</v>
      </c>
      <c r="Y5671">
        <v>0.82642617226312298</v>
      </c>
      <c r="Z5671">
        <v>1.0809570419999999E-2</v>
      </c>
      <c r="AA5671">
        <v>41.942617901362681</v>
      </c>
      <c r="AB5671">
        <v>23.027443619082305</v>
      </c>
      <c r="AC5671">
        <v>0</v>
      </c>
      <c r="AD5671">
        <v>0</v>
      </c>
      <c r="AE5671">
        <v>300.8144762978115</v>
      </c>
    </row>
    <row r="5672" spans="1:31" x14ac:dyDescent="0.25">
      <c r="A5672">
        <v>2084462</v>
      </c>
      <c r="B5672">
        <v>1</v>
      </c>
      <c r="C5672" t="s">
        <v>80</v>
      </c>
      <c r="D5672" t="s">
        <v>110</v>
      </c>
      <c r="E5672" t="s">
        <v>158</v>
      </c>
      <c r="F5672" t="s">
        <v>16337</v>
      </c>
      <c r="G5672" t="s">
        <v>385</v>
      </c>
      <c r="H5672" t="s">
        <v>143</v>
      </c>
      <c r="I5672" t="s">
        <v>135</v>
      </c>
      <c r="J5672" t="s">
        <v>136</v>
      </c>
      <c r="K5672" t="s">
        <v>137</v>
      </c>
      <c r="L5672" t="s">
        <v>16338</v>
      </c>
      <c r="M5672" t="s">
        <v>16339</v>
      </c>
      <c r="N5672">
        <v>9.5647222220000003</v>
      </c>
      <c r="O5672">
        <v>0</v>
      </c>
      <c r="P5672">
        <v>100</v>
      </c>
      <c r="Q5672">
        <v>0</v>
      </c>
      <c r="R5672">
        <v>0</v>
      </c>
      <c r="S5672">
        <v>0</v>
      </c>
      <c r="T5672">
        <v>1</v>
      </c>
      <c r="U5672">
        <v>0</v>
      </c>
      <c r="V5672">
        <v>0</v>
      </c>
      <c r="W5672">
        <v>0</v>
      </c>
      <c r="X5672">
        <v>287.49488227170781</v>
      </c>
      <c r="Y5672">
        <v>0</v>
      </c>
      <c r="Z5672">
        <v>0</v>
      </c>
      <c r="AA5672">
        <v>0</v>
      </c>
      <c r="AB5672">
        <v>2.6443590742415278E-2</v>
      </c>
      <c r="AC5672">
        <v>0</v>
      </c>
      <c r="AD5672">
        <v>0</v>
      </c>
      <c r="AE5672">
        <v>287.52132586245023</v>
      </c>
    </row>
    <row r="5673" spans="1:31" x14ac:dyDescent="0.25">
      <c r="A5673">
        <v>2084608</v>
      </c>
      <c r="B5673">
        <v>1</v>
      </c>
      <c r="C5673" t="s">
        <v>80</v>
      </c>
      <c r="D5673" t="s">
        <v>93</v>
      </c>
      <c r="E5673" t="s">
        <v>177</v>
      </c>
      <c r="F5673" t="s">
        <v>16340</v>
      </c>
      <c r="G5673" t="s">
        <v>179</v>
      </c>
      <c r="H5673" t="s">
        <v>143</v>
      </c>
      <c r="I5673" t="s">
        <v>135</v>
      </c>
      <c r="J5673" t="s">
        <v>136</v>
      </c>
      <c r="K5673" t="s">
        <v>137</v>
      </c>
      <c r="L5673" t="s">
        <v>16341</v>
      </c>
      <c r="M5673" t="s">
        <v>16342</v>
      </c>
      <c r="N5673">
        <v>0.57166666600000005</v>
      </c>
      <c r="O5673">
        <v>0</v>
      </c>
      <c r="P5673">
        <v>2</v>
      </c>
      <c r="Q5673">
        <v>0</v>
      </c>
      <c r="R5673">
        <v>0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0.40049772297219999</v>
      </c>
      <c r="Y5673">
        <v>0</v>
      </c>
      <c r="Z5673">
        <v>0</v>
      </c>
      <c r="AA5673">
        <v>0</v>
      </c>
      <c r="AB5673">
        <v>0</v>
      </c>
      <c r="AC5673">
        <v>0</v>
      </c>
      <c r="AD5673">
        <v>0</v>
      </c>
      <c r="AE5673">
        <v>0.40049772297219999</v>
      </c>
    </row>
    <row r="5674" spans="1:31" x14ac:dyDescent="0.25">
      <c r="A5674">
        <v>2095345</v>
      </c>
      <c r="B5674">
        <v>1</v>
      </c>
      <c r="C5674" t="s">
        <v>80</v>
      </c>
      <c r="D5674" t="s">
        <v>100</v>
      </c>
      <c r="E5674" t="s">
        <v>177</v>
      </c>
      <c r="F5674" t="s">
        <v>16343</v>
      </c>
      <c r="G5674" t="s">
        <v>183</v>
      </c>
      <c r="H5674" t="s">
        <v>143</v>
      </c>
      <c r="I5674" t="s">
        <v>135</v>
      </c>
      <c r="J5674" t="s">
        <v>136</v>
      </c>
      <c r="K5674" t="s">
        <v>137</v>
      </c>
      <c r="L5674" t="s">
        <v>16344</v>
      </c>
      <c r="M5674" t="s">
        <v>16345</v>
      </c>
      <c r="N5674">
        <v>5.88</v>
      </c>
      <c r="O5674">
        <v>0</v>
      </c>
      <c r="P5674">
        <v>1</v>
      </c>
      <c r="Q5674">
        <v>0</v>
      </c>
      <c r="R5674">
        <v>0</v>
      </c>
      <c r="S5674">
        <v>0</v>
      </c>
      <c r="T5674">
        <v>0</v>
      </c>
      <c r="U5674">
        <v>0</v>
      </c>
      <c r="V5674">
        <v>0</v>
      </c>
      <c r="W5674">
        <v>0</v>
      </c>
      <c r="X5674">
        <v>2.5225574506775996</v>
      </c>
      <c r="Y5674">
        <v>0</v>
      </c>
      <c r="Z5674">
        <v>0</v>
      </c>
      <c r="AA5674">
        <v>0</v>
      </c>
      <c r="AB5674">
        <v>0</v>
      </c>
      <c r="AC5674">
        <v>0</v>
      </c>
      <c r="AD5674">
        <v>0</v>
      </c>
      <c r="AE5674">
        <v>2.5225574506775996</v>
      </c>
    </row>
    <row r="5675" spans="1:31" x14ac:dyDescent="0.25">
      <c r="A5675">
        <v>2084625</v>
      </c>
      <c r="B5675">
        <v>1</v>
      </c>
      <c r="C5675" t="s">
        <v>80</v>
      </c>
      <c r="D5675" t="s">
        <v>97</v>
      </c>
      <c r="E5675" t="s">
        <v>169</v>
      </c>
      <c r="F5675" t="s">
        <v>16346</v>
      </c>
      <c r="G5675" t="s">
        <v>171</v>
      </c>
      <c r="H5675" t="s">
        <v>134</v>
      </c>
      <c r="I5675" t="s">
        <v>135</v>
      </c>
      <c r="J5675" t="s">
        <v>136</v>
      </c>
      <c r="K5675" t="s">
        <v>137</v>
      </c>
      <c r="L5675" t="s">
        <v>16347</v>
      </c>
      <c r="M5675" t="s">
        <v>16348</v>
      </c>
      <c r="N5675">
        <v>7.34</v>
      </c>
      <c r="O5675">
        <v>2</v>
      </c>
      <c r="P5675">
        <v>0</v>
      </c>
      <c r="Q5675">
        <v>0</v>
      </c>
      <c r="R5675">
        <v>0</v>
      </c>
      <c r="S5675">
        <v>0</v>
      </c>
      <c r="T5675">
        <v>0</v>
      </c>
      <c r="U5675">
        <v>0</v>
      </c>
      <c r="V5675">
        <v>0</v>
      </c>
      <c r="W5675">
        <v>3019.3694444252328</v>
      </c>
      <c r="X5675">
        <v>0</v>
      </c>
      <c r="Y5675">
        <v>0</v>
      </c>
      <c r="Z5675">
        <v>0</v>
      </c>
      <c r="AA5675">
        <v>0</v>
      </c>
      <c r="AB5675">
        <v>0</v>
      </c>
      <c r="AC5675">
        <v>0</v>
      </c>
      <c r="AD5675">
        <v>0</v>
      </c>
      <c r="AE5675">
        <v>3019.3694444252328</v>
      </c>
    </row>
    <row r="5676" spans="1:31" x14ac:dyDescent="0.25">
      <c r="A5676">
        <v>2094821</v>
      </c>
      <c r="B5676">
        <v>1</v>
      </c>
      <c r="C5676" t="s">
        <v>80</v>
      </c>
      <c r="D5676" t="s">
        <v>105</v>
      </c>
      <c r="E5676" t="s">
        <v>146</v>
      </c>
      <c r="F5676" t="s">
        <v>4589</v>
      </c>
      <c r="G5676" t="s">
        <v>513</v>
      </c>
      <c r="H5676" t="s">
        <v>134</v>
      </c>
      <c r="I5676" t="s">
        <v>135</v>
      </c>
      <c r="J5676" t="s">
        <v>136</v>
      </c>
      <c r="K5676" t="s">
        <v>155</v>
      </c>
      <c r="L5676" t="s">
        <v>16349</v>
      </c>
      <c r="M5676" t="s">
        <v>16350</v>
      </c>
      <c r="N5676">
        <v>0.96097666599999998</v>
      </c>
      <c r="O5676">
        <v>0</v>
      </c>
      <c r="P5676">
        <v>950</v>
      </c>
      <c r="Q5676">
        <v>0</v>
      </c>
      <c r="R5676">
        <v>16</v>
      </c>
      <c r="S5676">
        <v>2</v>
      </c>
      <c r="T5676">
        <v>79</v>
      </c>
      <c r="U5676">
        <v>1</v>
      </c>
      <c r="V5676">
        <v>0</v>
      </c>
      <c r="W5676">
        <v>0</v>
      </c>
      <c r="X5676">
        <v>241.61606508987697</v>
      </c>
      <c r="Y5676">
        <v>0</v>
      </c>
      <c r="Z5676">
        <v>6.4499657049863517</v>
      </c>
      <c r="AA5676">
        <v>26.764169078955465</v>
      </c>
      <c r="AB5676">
        <v>62.251189997263936</v>
      </c>
      <c r="AC5676">
        <v>56.379880599886285</v>
      </c>
      <c r="AD5676">
        <v>0</v>
      </c>
      <c r="AE5676">
        <v>393.461270470969</v>
      </c>
    </row>
    <row r="5677" spans="1:31" x14ac:dyDescent="0.25">
      <c r="A5677">
        <v>2095259</v>
      </c>
      <c r="B5677">
        <v>1</v>
      </c>
      <c r="C5677" t="s">
        <v>80</v>
      </c>
      <c r="D5677" t="s">
        <v>84</v>
      </c>
      <c r="E5677" t="s">
        <v>158</v>
      </c>
      <c r="F5677" t="s">
        <v>16351</v>
      </c>
      <c r="G5677" t="s">
        <v>324</v>
      </c>
      <c r="H5677" t="s">
        <v>143</v>
      </c>
      <c r="I5677" t="s">
        <v>135</v>
      </c>
      <c r="J5677" t="s">
        <v>136</v>
      </c>
      <c r="K5677" t="s">
        <v>137</v>
      </c>
      <c r="L5677" t="s">
        <v>16352</v>
      </c>
      <c r="M5677" t="s">
        <v>16353</v>
      </c>
      <c r="N5677">
        <v>3.1633333330000002</v>
      </c>
      <c r="O5677">
        <v>0</v>
      </c>
      <c r="P5677">
        <v>188</v>
      </c>
      <c r="Q5677">
        <v>0</v>
      </c>
      <c r="R5677">
        <v>0</v>
      </c>
      <c r="S5677">
        <v>0</v>
      </c>
      <c r="T5677">
        <v>6</v>
      </c>
      <c r="U5677">
        <v>0</v>
      </c>
      <c r="V5677">
        <v>0</v>
      </c>
      <c r="W5677">
        <v>0</v>
      </c>
      <c r="X5677">
        <v>145.89136473353344</v>
      </c>
      <c r="Y5677">
        <v>0</v>
      </c>
      <c r="Z5677">
        <v>0</v>
      </c>
      <c r="AA5677">
        <v>0</v>
      </c>
      <c r="AB5677">
        <v>15.771973445067403</v>
      </c>
      <c r="AC5677">
        <v>0</v>
      </c>
      <c r="AD5677">
        <v>0</v>
      </c>
      <c r="AE5677">
        <v>161.66333817860084</v>
      </c>
    </row>
    <row r="5678" spans="1:31" x14ac:dyDescent="0.25">
      <c r="A5678">
        <v>2084648</v>
      </c>
      <c r="B5678">
        <v>1</v>
      </c>
      <c r="C5678" t="s">
        <v>81</v>
      </c>
      <c r="D5678" t="s">
        <v>119</v>
      </c>
      <c r="E5678" t="s">
        <v>158</v>
      </c>
      <c r="F5678" t="s">
        <v>1044</v>
      </c>
      <c r="G5678" t="s">
        <v>160</v>
      </c>
      <c r="H5678" t="s">
        <v>143</v>
      </c>
      <c r="I5678" t="s">
        <v>135</v>
      </c>
      <c r="J5678" t="s">
        <v>136</v>
      </c>
      <c r="K5678" t="s">
        <v>137</v>
      </c>
      <c r="L5678" t="s">
        <v>16354</v>
      </c>
      <c r="M5678" t="s">
        <v>16355</v>
      </c>
      <c r="N5678">
        <v>2.4649999999999999</v>
      </c>
      <c r="O5678">
        <v>0</v>
      </c>
      <c r="P5678">
        <v>8</v>
      </c>
      <c r="Q5678">
        <v>0</v>
      </c>
      <c r="R5678">
        <v>2</v>
      </c>
      <c r="S5678">
        <v>0</v>
      </c>
      <c r="T5678">
        <v>0</v>
      </c>
      <c r="U5678">
        <v>0</v>
      </c>
      <c r="V5678">
        <v>0</v>
      </c>
      <c r="W5678">
        <v>0</v>
      </c>
      <c r="X5678">
        <v>0.76875118905819007</v>
      </c>
      <c r="Y5678">
        <v>0</v>
      </c>
      <c r="Z5678">
        <v>0.73693641353479</v>
      </c>
      <c r="AA5678">
        <v>0</v>
      </c>
      <c r="AB5678">
        <v>0</v>
      </c>
      <c r="AC5678">
        <v>0</v>
      </c>
      <c r="AD5678">
        <v>0</v>
      </c>
      <c r="AE5678">
        <v>1.50568760259298</v>
      </c>
    </row>
    <row r="5679" spans="1:31" x14ac:dyDescent="0.25">
      <c r="A5679">
        <v>2094973</v>
      </c>
      <c r="B5679">
        <v>1</v>
      </c>
      <c r="C5679" t="s">
        <v>80</v>
      </c>
      <c r="D5679" t="s">
        <v>97</v>
      </c>
      <c r="E5679" t="s">
        <v>169</v>
      </c>
      <c r="F5679" t="s">
        <v>351</v>
      </c>
      <c r="G5679" t="s">
        <v>171</v>
      </c>
      <c r="H5679" t="s">
        <v>134</v>
      </c>
      <c r="I5679" t="s">
        <v>135</v>
      </c>
      <c r="J5679" t="s">
        <v>136</v>
      </c>
      <c r="K5679" t="s">
        <v>137</v>
      </c>
      <c r="L5679" t="s">
        <v>16356</v>
      </c>
      <c r="M5679" t="s">
        <v>16357</v>
      </c>
      <c r="N5679">
        <v>2.2036111109999998</v>
      </c>
      <c r="O5679">
        <v>0</v>
      </c>
      <c r="P5679">
        <v>35</v>
      </c>
      <c r="Q5679">
        <v>2</v>
      </c>
      <c r="R5679">
        <v>24</v>
      </c>
      <c r="S5679">
        <v>1</v>
      </c>
      <c r="T5679">
        <v>12</v>
      </c>
      <c r="U5679">
        <v>1</v>
      </c>
      <c r="V5679">
        <v>0</v>
      </c>
      <c r="W5679">
        <v>0</v>
      </c>
      <c r="X5679">
        <v>35.964060451432026</v>
      </c>
      <c r="Y5679">
        <v>15.152863999469517</v>
      </c>
      <c r="Z5679">
        <v>26.013717997904688</v>
      </c>
      <c r="AA5679">
        <v>0</v>
      </c>
      <c r="AB5679">
        <v>18.986841524121516</v>
      </c>
      <c r="AC5679">
        <v>69.466636814065993</v>
      </c>
      <c r="AD5679">
        <v>0</v>
      </c>
      <c r="AE5679">
        <v>165.58412078699374</v>
      </c>
    </row>
    <row r="5680" spans="1:31" x14ac:dyDescent="0.25">
      <c r="A5680">
        <v>2084399</v>
      </c>
      <c r="B5680">
        <v>1</v>
      </c>
      <c r="C5680" t="s">
        <v>80</v>
      </c>
      <c r="D5680" t="s">
        <v>96</v>
      </c>
      <c r="E5680" t="s">
        <v>177</v>
      </c>
      <c r="F5680" t="s">
        <v>16358</v>
      </c>
      <c r="G5680" t="s">
        <v>183</v>
      </c>
      <c r="H5680" t="s">
        <v>143</v>
      </c>
      <c r="I5680" t="s">
        <v>135</v>
      </c>
      <c r="J5680" t="s">
        <v>136</v>
      </c>
      <c r="K5680" t="s">
        <v>137</v>
      </c>
      <c r="L5680" t="s">
        <v>16359</v>
      </c>
      <c r="M5680" t="s">
        <v>16360</v>
      </c>
      <c r="N5680">
        <v>8.0197222220000004</v>
      </c>
      <c r="O5680">
        <v>0</v>
      </c>
      <c r="P5680">
        <v>0</v>
      </c>
      <c r="Q5680">
        <v>0</v>
      </c>
      <c r="R5680">
        <v>0</v>
      </c>
      <c r="S5680">
        <v>0</v>
      </c>
      <c r="T5680">
        <v>1</v>
      </c>
      <c r="U5680">
        <v>0</v>
      </c>
      <c r="V5680">
        <v>0</v>
      </c>
      <c r="W5680">
        <v>0</v>
      </c>
      <c r="X5680">
        <v>0</v>
      </c>
      <c r="Y5680">
        <v>0</v>
      </c>
      <c r="Z5680">
        <v>0</v>
      </c>
      <c r="AA5680">
        <v>0</v>
      </c>
      <c r="AB5680">
        <v>14.977756906540609</v>
      </c>
      <c r="AC5680">
        <v>0</v>
      </c>
      <c r="AD5680">
        <v>0</v>
      </c>
      <c r="AE5680">
        <v>14.977756906540609</v>
      </c>
    </row>
    <row r="5681" spans="1:31" x14ac:dyDescent="0.25">
      <c r="A5681">
        <v>2095305</v>
      </c>
      <c r="B5681">
        <v>1</v>
      </c>
      <c r="C5681" t="s">
        <v>80</v>
      </c>
      <c r="D5681" t="s">
        <v>99</v>
      </c>
      <c r="E5681" t="s">
        <v>177</v>
      </c>
      <c r="F5681" t="s">
        <v>16361</v>
      </c>
      <c r="G5681" t="s">
        <v>183</v>
      </c>
      <c r="H5681" t="s">
        <v>143</v>
      </c>
      <c r="I5681" t="s">
        <v>135</v>
      </c>
      <c r="J5681" t="s">
        <v>136</v>
      </c>
      <c r="K5681" t="s">
        <v>137</v>
      </c>
      <c r="L5681" t="s">
        <v>16362</v>
      </c>
      <c r="M5681" t="s">
        <v>16363</v>
      </c>
      <c r="N5681">
        <v>19.935555555000001</v>
      </c>
      <c r="O5681">
        <v>0</v>
      </c>
      <c r="P5681">
        <v>2</v>
      </c>
      <c r="Q5681">
        <v>0</v>
      </c>
      <c r="R5681">
        <v>0</v>
      </c>
      <c r="S5681">
        <v>0</v>
      </c>
      <c r="T5681">
        <v>0</v>
      </c>
      <c r="U5681">
        <v>0</v>
      </c>
      <c r="V5681">
        <v>0</v>
      </c>
      <c r="W5681">
        <v>0</v>
      </c>
      <c r="X5681">
        <v>8.4080748821578926</v>
      </c>
      <c r="Y5681">
        <v>0</v>
      </c>
      <c r="Z5681">
        <v>0</v>
      </c>
      <c r="AA5681">
        <v>0</v>
      </c>
      <c r="AB5681">
        <v>0</v>
      </c>
      <c r="AC5681">
        <v>0</v>
      </c>
      <c r="AD5681">
        <v>0</v>
      </c>
      <c r="AE5681">
        <v>8.4080748821578926</v>
      </c>
    </row>
    <row r="5682" spans="1:31" x14ac:dyDescent="0.25">
      <c r="A5682">
        <v>2095405</v>
      </c>
      <c r="B5682">
        <v>1</v>
      </c>
      <c r="C5682" t="s">
        <v>80</v>
      </c>
      <c r="D5682" t="s">
        <v>97</v>
      </c>
      <c r="E5682" t="s">
        <v>177</v>
      </c>
      <c r="F5682" t="s">
        <v>16364</v>
      </c>
      <c r="G5682" t="s">
        <v>183</v>
      </c>
      <c r="H5682" t="s">
        <v>143</v>
      </c>
      <c r="I5682" t="s">
        <v>135</v>
      </c>
      <c r="J5682" t="s">
        <v>136</v>
      </c>
      <c r="K5682" t="s">
        <v>137</v>
      </c>
      <c r="L5682" t="s">
        <v>16365</v>
      </c>
      <c r="M5682" t="s">
        <v>16366</v>
      </c>
      <c r="N5682">
        <v>2.7138888880000001</v>
      </c>
      <c r="O5682">
        <v>0</v>
      </c>
      <c r="P5682">
        <v>1</v>
      </c>
      <c r="Q5682">
        <v>0</v>
      </c>
      <c r="R5682">
        <v>0</v>
      </c>
      <c r="S5682">
        <v>0</v>
      </c>
      <c r="T5682">
        <v>0</v>
      </c>
      <c r="U5682">
        <v>0</v>
      </c>
      <c r="V5682">
        <v>0</v>
      </c>
      <c r="W5682">
        <v>0</v>
      </c>
      <c r="X5682">
        <v>1.9775229113566668E-2</v>
      </c>
      <c r="Y5682">
        <v>0</v>
      </c>
      <c r="Z5682">
        <v>0</v>
      </c>
      <c r="AA5682">
        <v>0</v>
      </c>
      <c r="AB5682">
        <v>0</v>
      </c>
      <c r="AC5682">
        <v>0</v>
      </c>
      <c r="AD5682">
        <v>0</v>
      </c>
      <c r="AE5682">
        <v>1.9775229113566668E-2</v>
      </c>
    </row>
    <row r="5683" spans="1:31" x14ac:dyDescent="0.25">
      <c r="A5683">
        <v>2084685</v>
      </c>
      <c r="B5683">
        <v>1</v>
      </c>
      <c r="C5683" t="s">
        <v>80</v>
      </c>
      <c r="D5683" t="s">
        <v>104</v>
      </c>
      <c r="E5683" t="s">
        <v>146</v>
      </c>
      <c r="F5683" t="s">
        <v>16367</v>
      </c>
      <c r="G5683" t="s">
        <v>513</v>
      </c>
      <c r="H5683" t="s">
        <v>134</v>
      </c>
      <c r="I5683" t="s">
        <v>259</v>
      </c>
      <c r="J5683" t="s">
        <v>136</v>
      </c>
      <c r="K5683" t="s">
        <v>155</v>
      </c>
      <c r="L5683" t="s">
        <v>16368</v>
      </c>
      <c r="M5683" t="s">
        <v>16369</v>
      </c>
      <c r="N5683">
        <v>9.3905550000000001E-3</v>
      </c>
      <c r="O5683">
        <v>8</v>
      </c>
      <c r="P5683">
        <v>165</v>
      </c>
      <c r="Q5683">
        <v>10</v>
      </c>
      <c r="R5683">
        <v>20</v>
      </c>
      <c r="S5683">
        <v>11</v>
      </c>
      <c r="T5683">
        <v>55</v>
      </c>
      <c r="U5683">
        <v>1</v>
      </c>
      <c r="V5683">
        <v>0</v>
      </c>
      <c r="W5683">
        <v>0.18925857872060003</v>
      </c>
      <c r="X5683">
        <v>0.75431895743752253</v>
      </c>
      <c r="Y5683">
        <v>0.10214343358116001</v>
      </c>
      <c r="Z5683">
        <v>0.24177764841363333</v>
      </c>
      <c r="AA5683">
        <v>0.75383482167527216</v>
      </c>
      <c r="AB5683">
        <v>1.1706798961746108</v>
      </c>
      <c r="AC5683">
        <v>0.13621370226592502</v>
      </c>
      <c r="AD5683">
        <v>0</v>
      </c>
      <c r="AE5683">
        <v>3.3482270382687238</v>
      </c>
    </row>
    <row r="5684" spans="1:31" x14ac:dyDescent="0.25">
      <c r="A5684">
        <v>2094867</v>
      </c>
      <c r="B5684">
        <v>1</v>
      </c>
      <c r="C5684" t="s">
        <v>80</v>
      </c>
      <c r="D5684" t="s">
        <v>91</v>
      </c>
      <c r="E5684" t="s">
        <v>158</v>
      </c>
      <c r="F5684" t="s">
        <v>16370</v>
      </c>
      <c r="G5684" t="s">
        <v>385</v>
      </c>
      <c r="H5684" t="s">
        <v>143</v>
      </c>
      <c r="I5684" t="s">
        <v>135</v>
      </c>
      <c r="J5684" t="s">
        <v>136</v>
      </c>
      <c r="K5684" t="s">
        <v>137</v>
      </c>
      <c r="L5684" t="s">
        <v>16371</v>
      </c>
      <c r="M5684" t="s">
        <v>16372</v>
      </c>
      <c r="N5684">
        <v>5.4538888879999998</v>
      </c>
      <c r="O5684">
        <v>0</v>
      </c>
      <c r="P5684">
        <v>75</v>
      </c>
      <c r="Q5684">
        <v>0</v>
      </c>
      <c r="R5684">
        <v>1</v>
      </c>
      <c r="S5684">
        <v>0</v>
      </c>
      <c r="T5684">
        <v>2</v>
      </c>
      <c r="U5684">
        <v>0</v>
      </c>
      <c r="V5684">
        <v>0</v>
      </c>
      <c r="W5684">
        <v>0</v>
      </c>
      <c r="X5684">
        <v>105.68497856396691</v>
      </c>
      <c r="Y5684">
        <v>0</v>
      </c>
      <c r="Z5684">
        <v>4.8885387533554372</v>
      </c>
      <c r="AA5684">
        <v>0</v>
      </c>
      <c r="AB5684">
        <v>3.9324386519814372</v>
      </c>
      <c r="AC5684">
        <v>0</v>
      </c>
      <c r="AD5684">
        <v>0</v>
      </c>
      <c r="AE5684">
        <v>114.50595596930378</v>
      </c>
    </row>
    <row r="5685" spans="1:31" x14ac:dyDescent="0.25">
      <c r="A5685">
        <v>2095362</v>
      </c>
      <c r="B5685">
        <v>1</v>
      </c>
      <c r="C5685" t="s">
        <v>80</v>
      </c>
      <c r="D5685" t="s">
        <v>82</v>
      </c>
      <c r="E5685" t="s">
        <v>158</v>
      </c>
      <c r="F5685" t="s">
        <v>16373</v>
      </c>
      <c r="G5685" t="s">
        <v>160</v>
      </c>
      <c r="H5685" t="s">
        <v>143</v>
      </c>
      <c r="I5685" t="s">
        <v>135</v>
      </c>
      <c r="J5685" t="s">
        <v>136</v>
      </c>
      <c r="K5685" t="s">
        <v>137</v>
      </c>
      <c r="L5685" t="s">
        <v>16374</v>
      </c>
      <c r="M5685" t="s">
        <v>16375</v>
      </c>
      <c r="N5685">
        <v>2.929444444</v>
      </c>
      <c r="O5685">
        <v>0</v>
      </c>
      <c r="P5685">
        <v>0</v>
      </c>
      <c r="Q5685">
        <v>0</v>
      </c>
      <c r="R5685">
        <v>0</v>
      </c>
      <c r="S5685">
        <v>0</v>
      </c>
      <c r="T5685">
        <v>184</v>
      </c>
      <c r="U5685">
        <v>0</v>
      </c>
      <c r="V5685">
        <v>0</v>
      </c>
      <c r="W5685">
        <v>0</v>
      </c>
      <c r="X5685">
        <v>0</v>
      </c>
      <c r="Y5685">
        <v>0</v>
      </c>
      <c r="Z5685">
        <v>0</v>
      </c>
      <c r="AA5685">
        <v>0</v>
      </c>
      <c r="AB5685">
        <v>270.63824588288946</v>
      </c>
      <c r="AC5685">
        <v>0</v>
      </c>
      <c r="AD5685">
        <v>0</v>
      </c>
      <c r="AE5685">
        <v>270.63824588288946</v>
      </c>
    </row>
    <row r="5686" spans="1:31" x14ac:dyDescent="0.25">
      <c r="A5686">
        <v>2084293</v>
      </c>
      <c r="B5686">
        <v>1</v>
      </c>
      <c r="C5686" t="s">
        <v>80</v>
      </c>
      <c r="D5686" t="s">
        <v>98</v>
      </c>
      <c r="E5686" t="s">
        <v>140</v>
      </c>
      <c r="F5686" t="s">
        <v>16376</v>
      </c>
      <c r="G5686" t="s">
        <v>142</v>
      </c>
      <c r="H5686" t="s">
        <v>143</v>
      </c>
      <c r="I5686" t="s">
        <v>135</v>
      </c>
      <c r="J5686" t="s">
        <v>136</v>
      </c>
      <c r="K5686" t="s">
        <v>137</v>
      </c>
      <c r="L5686" t="s">
        <v>16377</v>
      </c>
      <c r="M5686" t="s">
        <v>16378</v>
      </c>
      <c r="N5686">
        <v>4.6963888880000004</v>
      </c>
      <c r="O5686">
        <v>0</v>
      </c>
      <c r="P5686">
        <v>47</v>
      </c>
      <c r="Q5686">
        <v>0</v>
      </c>
      <c r="R5686">
        <v>5</v>
      </c>
      <c r="S5686">
        <v>0</v>
      </c>
      <c r="T5686">
        <v>12</v>
      </c>
      <c r="U5686">
        <v>0</v>
      </c>
      <c r="V5686">
        <v>0</v>
      </c>
      <c r="W5686">
        <v>0</v>
      </c>
      <c r="X5686">
        <v>28.942843852072723</v>
      </c>
      <c r="Y5686">
        <v>0</v>
      </c>
      <c r="Z5686">
        <v>15.859143738359052</v>
      </c>
      <c r="AA5686">
        <v>0</v>
      </c>
      <c r="AB5686">
        <v>27.100701174972933</v>
      </c>
      <c r="AC5686">
        <v>0</v>
      </c>
      <c r="AD5686">
        <v>0</v>
      </c>
      <c r="AE5686">
        <v>71.902688765404719</v>
      </c>
    </row>
    <row r="5687" spans="1:31" x14ac:dyDescent="0.25">
      <c r="A5687">
        <v>2095113</v>
      </c>
      <c r="B5687">
        <v>1</v>
      </c>
      <c r="C5687" t="s">
        <v>80</v>
      </c>
      <c r="D5687" t="s">
        <v>108</v>
      </c>
      <c r="E5687" t="s">
        <v>177</v>
      </c>
      <c r="F5687" t="s">
        <v>16379</v>
      </c>
      <c r="G5687" t="s">
        <v>183</v>
      </c>
      <c r="H5687" t="s">
        <v>143</v>
      </c>
      <c r="I5687" t="s">
        <v>135</v>
      </c>
      <c r="J5687" t="s">
        <v>136</v>
      </c>
      <c r="K5687" t="s">
        <v>137</v>
      </c>
      <c r="L5687" t="s">
        <v>16380</v>
      </c>
      <c r="M5687" t="s">
        <v>16381</v>
      </c>
      <c r="N5687">
        <v>1.838333333</v>
      </c>
      <c r="O5687">
        <v>0</v>
      </c>
      <c r="P5687">
        <v>1</v>
      </c>
      <c r="Q5687">
        <v>0</v>
      </c>
      <c r="R5687">
        <v>0</v>
      </c>
      <c r="S5687">
        <v>0</v>
      </c>
      <c r="T5687">
        <v>0</v>
      </c>
      <c r="U5687">
        <v>0</v>
      </c>
      <c r="V5687">
        <v>0</v>
      </c>
      <c r="W5687">
        <v>0</v>
      </c>
      <c r="X5687">
        <v>0.65252503801776673</v>
      </c>
      <c r="Y5687">
        <v>0</v>
      </c>
      <c r="Z5687">
        <v>0</v>
      </c>
      <c r="AA5687">
        <v>0</v>
      </c>
      <c r="AB5687">
        <v>0</v>
      </c>
      <c r="AC5687">
        <v>0</v>
      </c>
      <c r="AD5687">
        <v>0</v>
      </c>
      <c r="AE5687">
        <v>0.65252503801776673</v>
      </c>
    </row>
    <row r="5688" spans="1:31" x14ac:dyDescent="0.25">
      <c r="A5688">
        <v>2094967</v>
      </c>
      <c r="B5688">
        <v>1</v>
      </c>
      <c r="C5688" t="s">
        <v>81</v>
      </c>
      <c r="D5688" t="s">
        <v>123</v>
      </c>
      <c r="E5688" t="s">
        <v>131</v>
      </c>
      <c r="F5688" t="s">
        <v>16382</v>
      </c>
      <c r="G5688" t="s">
        <v>133</v>
      </c>
      <c r="H5688" t="s">
        <v>134</v>
      </c>
      <c r="I5688" t="s">
        <v>135</v>
      </c>
      <c r="J5688" t="s">
        <v>136</v>
      </c>
      <c r="K5688" t="s">
        <v>137</v>
      </c>
      <c r="L5688" t="s">
        <v>16383</v>
      </c>
      <c r="M5688" t="s">
        <v>16384</v>
      </c>
      <c r="N5688">
        <v>1.275833333</v>
      </c>
      <c r="O5688">
        <v>4</v>
      </c>
      <c r="P5688">
        <v>550</v>
      </c>
      <c r="Q5688">
        <v>310</v>
      </c>
      <c r="R5688">
        <v>374</v>
      </c>
      <c r="S5688">
        <v>29</v>
      </c>
      <c r="T5688">
        <v>73</v>
      </c>
      <c r="U5688">
        <v>1</v>
      </c>
      <c r="V5688">
        <v>0</v>
      </c>
      <c r="W5688">
        <v>1.3795563513318139</v>
      </c>
      <c r="X5688">
        <v>193.23059521792652</v>
      </c>
      <c r="Y5688">
        <v>510.77723699390344</v>
      </c>
      <c r="Z5688">
        <v>350.62371963242674</v>
      </c>
      <c r="AA5688">
        <v>99.415080534476715</v>
      </c>
      <c r="AB5688">
        <v>63.899048739980387</v>
      </c>
      <c r="AC5688">
        <v>0</v>
      </c>
      <c r="AD5688">
        <v>0</v>
      </c>
      <c r="AE5688">
        <v>1219.3252374700453</v>
      </c>
    </row>
    <row r="5689" spans="1:31" x14ac:dyDescent="0.25">
      <c r="A5689">
        <v>2084333</v>
      </c>
      <c r="B5689">
        <v>1</v>
      </c>
      <c r="C5689" t="s">
        <v>81</v>
      </c>
      <c r="D5689" t="s">
        <v>118</v>
      </c>
      <c r="E5689" t="s">
        <v>140</v>
      </c>
      <c r="F5689" t="s">
        <v>16385</v>
      </c>
      <c r="G5689" t="s">
        <v>283</v>
      </c>
      <c r="H5689" t="s">
        <v>143</v>
      </c>
      <c r="I5689" t="s">
        <v>135</v>
      </c>
      <c r="J5689" t="s">
        <v>136</v>
      </c>
      <c r="K5689" t="s">
        <v>137</v>
      </c>
      <c r="L5689" t="s">
        <v>15842</v>
      </c>
      <c r="M5689" t="s">
        <v>16386</v>
      </c>
      <c r="N5689">
        <v>2.3094444439999999</v>
      </c>
      <c r="O5689">
        <v>0</v>
      </c>
      <c r="P5689">
        <v>12</v>
      </c>
      <c r="Q5689">
        <v>0</v>
      </c>
      <c r="R5689">
        <v>6</v>
      </c>
      <c r="S5689">
        <v>0</v>
      </c>
      <c r="T5689">
        <v>3</v>
      </c>
      <c r="U5689">
        <v>0</v>
      </c>
      <c r="V5689">
        <v>0</v>
      </c>
      <c r="W5689">
        <v>0</v>
      </c>
      <c r="X5689">
        <v>4.2560815345392395</v>
      </c>
      <c r="Y5689">
        <v>0</v>
      </c>
      <c r="Z5689">
        <v>7.1482160175291831</v>
      </c>
      <c r="AA5689">
        <v>0</v>
      </c>
      <c r="AB5689">
        <v>1.915091106462792</v>
      </c>
      <c r="AC5689">
        <v>0</v>
      </c>
      <c r="AD5689">
        <v>0</v>
      </c>
      <c r="AE5689">
        <v>13.319388658531215</v>
      </c>
    </row>
    <row r="5690" spans="1:31" x14ac:dyDescent="0.25">
      <c r="A5690">
        <v>2095196</v>
      </c>
      <c r="B5690">
        <v>1</v>
      </c>
      <c r="C5690" t="s">
        <v>80</v>
      </c>
      <c r="D5690" t="s">
        <v>91</v>
      </c>
      <c r="E5690" t="s">
        <v>158</v>
      </c>
      <c r="F5690" t="s">
        <v>16387</v>
      </c>
      <c r="G5690" t="s">
        <v>1744</v>
      </c>
      <c r="H5690" t="s">
        <v>143</v>
      </c>
      <c r="I5690" t="s">
        <v>135</v>
      </c>
      <c r="J5690" t="s">
        <v>136</v>
      </c>
      <c r="K5690" t="s">
        <v>137</v>
      </c>
      <c r="L5690" t="s">
        <v>16388</v>
      </c>
      <c r="M5690" t="s">
        <v>16389</v>
      </c>
      <c r="N5690">
        <v>5.0113888879999999</v>
      </c>
      <c r="O5690">
        <v>0</v>
      </c>
      <c r="P5690">
        <v>40</v>
      </c>
      <c r="Q5690">
        <v>0</v>
      </c>
      <c r="R5690">
        <v>0</v>
      </c>
      <c r="S5690">
        <v>0</v>
      </c>
      <c r="T5690">
        <v>2</v>
      </c>
      <c r="U5690">
        <v>0</v>
      </c>
      <c r="V5690">
        <v>0</v>
      </c>
      <c r="W5690">
        <v>0</v>
      </c>
      <c r="X5690">
        <v>55.161098873398473</v>
      </c>
      <c r="Y5690">
        <v>0</v>
      </c>
      <c r="Z5690">
        <v>0</v>
      </c>
      <c r="AA5690">
        <v>0</v>
      </c>
      <c r="AB5690">
        <v>0.24187186893747167</v>
      </c>
      <c r="AC5690">
        <v>0</v>
      </c>
      <c r="AD5690">
        <v>0</v>
      </c>
      <c r="AE5690">
        <v>55.402970742335945</v>
      </c>
    </row>
    <row r="5691" spans="1:31" x14ac:dyDescent="0.25">
      <c r="A5691">
        <v>2094884</v>
      </c>
      <c r="B5691">
        <v>1</v>
      </c>
      <c r="C5691" t="s">
        <v>81</v>
      </c>
      <c r="D5691" t="s">
        <v>127</v>
      </c>
      <c r="E5691" t="s">
        <v>131</v>
      </c>
      <c r="F5691" t="s">
        <v>3453</v>
      </c>
      <c r="G5691" t="s">
        <v>133</v>
      </c>
      <c r="H5691" t="s">
        <v>134</v>
      </c>
      <c r="I5691" t="s">
        <v>135</v>
      </c>
      <c r="J5691" t="s">
        <v>136</v>
      </c>
      <c r="K5691" t="s">
        <v>137</v>
      </c>
      <c r="L5691" t="s">
        <v>16390</v>
      </c>
      <c r="M5691" t="s">
        <v>16391</v>
      </c>
      <c r="N5691">
        <v>3.551666666</v>
      </c>
      <c r="O5691">
        <v>3</v>
      </c>
      <c r="P5691">
        <v>442</v>
      </c>
      <c r="Q5691">
        <v>72</v>
      </c>
      <c r="R5691">
        <v>67</v>
      </c>
      <c r="S5691">
        <v>15</v>
      </c>
      <c r="T5691">
        <v>29</v>
      </c>
      <c r="U5691">
        <v>5</v>
      </c>
      <c r="V5691">
        <v>0</v>
      </c>
      <c r="W5691">
        <v>8.3770878381204348</v>
      </c>
      <c r="X5691">
        <v>335.19030212325674</v>
      </c>
      <c r="Y5691">
        <v>251.45482072224902</v>
      </c>
      <c r="Z5691">
        <v>241.35098753938038</v>
      </c>
      <c r="AA5691">
        <v>1482.9648195121586</v>
      </c>
      <c r="AB5691">
        <v>40.91974574383412</v>
      </c>
      <c r="AC5691">
        <v>879.49026589168386</v>
      </c>
      <c r="AD5691">
        <v>0</v>
      </c>
      <c r="AE5691">
        <v>3239.7480293706831</v>
      </c>
    </row>
    <row r="5692" spans="1:31" x14ac:dyDescent="0.25">
      <c r="A5692">
        <v>2084525</v>
      </c>
      <c r="B5692">
        <v>1</v>
      </c>
      <c r="C5692" t="s">
        <v>80</v>
      </c>
      <c r="D5692" t="s">
        <v>100</v>
      </c>
      <c r="E5692" t="s">
        <v>158</v>
      </c>
      <c r="F5692" t="s">
        <v>15328</v>
      </c>
      <c r="G5692" t="s">
        <v>160</v>
      </c>
      <c r="H5692" t="s">
        <v>143</v>
      </c>
      <c r="I5692" t="s">
        <v>135</v>
      </c>
      <c r="J5692" t="s">
        <v>136</v>
      </c>
      <c r="K5692" t="s">
        <v>137</v>
      </c>
      <c r="L5692" t="s">
        <v>16392</v>
      </c>
      <c r="M5692" t="s">
        <v>16393</v>
      </c>
      <c r="N5692">
        <v>8.5094444439999997</v>
      </c>
      <c r="O5692">
        <v>0</v>
      </c>
      <c r="P5692">
        <v>56</v>
      </c>
      <c r="Q5692">
        <v>0</v>
      </c>
      <c r="R5692">
        <v>3</v>
      </c>
      <c r="S5692">
        <v>0</v>
      </c>
      <c r="T5692">
        <v>9</v>
      </c>
      <c r="U5692">
        <v>0</v>
      </c>
      <c r="V5692">
        <v>0</v>
      </c>
      <c r="W5692">
        <v>0</v>
      </c>
      <c r="X5692">
        <v>128.87859586593385</v>
      </c>
      <c r="Y5692">
        <v>0</v>
      </c>
      <c r="Z5692">
        <v>4.2182015066918996</v>
      </c>
      <c r="AA5692">
        <v>0</v>
      </c>
      <c r="AB5692">
        <v>75.213485702187967</v>
      </c>
      <c r="AC5692">
        <v>0</v>
      </c>
      <c r="AD5692">
        <v>0</v>
      </c>
      <c r="AE5692">
        <v>208.31028307481373</v>
      </c>
    </row>
    <row r="5693" spans="1:31" x14ac:dyDescent="0.25">
      <c r="A5693">
        <v>2084456</v>
      </c>
      <c r="B5693">
        <v>1</v>
      </c>
      <c r="C5693" t="s">
        <v>80</v>
      </c>
      <c r="D5693" t="s">
        <v>85</v>
      </c>
      <c r="E5693" t="s">
        <v>158</v>
      </c>
      <c r="F5693" t="s">
        <v>16394</v>
      </c>
      <c r="G5693" t="s">
        <v>160</v>
      </c>
      <c r="H5693" t="s">
        <v>143</v>
      </c>
      <c r="I5693" t="s">
        <v>135</v>
      </c>
      <c r="J5693" t="s">
        <v>136</v>
      </c>
      <c r="K5693" t="s">
        <v>137</v>
      </c>
      <c r="L5693" t="s">
        <v>16395</v>
      </c>
      <c r="M5693" t="s">
        <v>16396</v>
      </c>
      <c r="N5693">
        <v>3.8597222219999998</v>
      </c>
      <c r="O5693">
        <v>0</v>
      </c>
      <c r="P5693">
        <v>156</v>
      </c>
      <c r="Q5693">
        <v>0</v>
      </c>
      <c r="R5693">
        <v>0</v>
      </c>
      <c r="S5693">
        <v>0</v>
      </c>
      <c r="T5693">
        <v>20</v>
      </c>
      <c r="U5693">
        <v>0</v>
      </c>
      <c r="V5693">
        <v>0</v>
      </c>
      <c r="W5693">
        <v>0</v>
      </c>
      <c r="X5693">
        <v>132.15478125023651</v>
      </c>
      <c r="Y5693">
        <v>0</v>
      </c>
      <c r="Z5693">
        <v>0</v>
      </c>
      <c r="AA5693">
        <v>0</v>
      </c>
      <c r="AB5693">
        <v>61.718735583721575</v>
      </c>
      <c r="AC5693">
        <v>0</v>
      </c>
      <c r="AD5693">
        <v>0</v>
      </c>
      <c r="AE5693">
        <v>193.87351683395809</v>
      </c>
    </row>
    <row r="5694" spans="1:31" x14ac:dyDescent="0.25">
      <c r="A5694">
        <v>2084505</v>
      </c>
      <c r="B5694">
        <v>1</v>
      </c>
      <c r="C5694" t="s">
        <v>80</v>
      </c>
      <c r="D5694" t="s">
        <v>109</v>
      </c>
      <c r="E5694" t="s">
        <v>158</v>
      </c>
      <c r="F5694" t="s">
        <v>16397</v>
      </c>
      <c r="G5694" t="s">
        <v>160</v>
      </c>
      <c r="H5694" t="s">
        <v>143</v>
      </c>
      <c r="I5694" t="s">
        <v>135</v>
      </c>
      <c r="J5694" t="s">
        <v>136</v>
      </c>
      <c r="K5694" t="s">
        <v>137</v>
      </c>
      <c r="L5694" t="s">
        <v>16398</v>
      </c>
      <c r="M5694" t="s">
        <v>16399</v>
      </c>
      <c r="N5694">
        <v>11.528611111</v>
      </c>
      <c r="O5694">
        <v>0</v>
      </c>
      <c r="P5694">
        <v>13</v>
      </c>
      <c r="Q5694">
        <v>0</v>
      </c>
      <c r="R5694">
        <v>0</v>
      </c>
      <c r="S5694">
        <v>0</v>
      </c>
      <c r="T5694">
        <v>2</v>
      </c>
      <c r="U5694">
        <v>0</v>
      </c>
      <c r="V5694">
        <v>0</v>
      </c>
      <c r="W5694">
        <v>0</v>
      </c>
      <c r="X5694">
        <v>14.398393524113654</v>
      </c>
      <c r="Y5694">
        <v>0</v>
      </c>
      <c r="Z5694">
        <v>0</v>
      </c>
      <c r="AA5694">
        <v>0</v>
      </c>
      <c r="AB5694">
        <v>2.0209028251952859</v>
      </c>
      <c r="AC5694">
        <v>0</v>
      </c>
      <c r="AD5694">
        <v>0</v>
      </c>
      <c r="AE5694">
        <v>16.41929634930894</v>
      </c>
    </row>
    <row r="5695" spans="1:31" x14ac:dyDescent="0.25">
      <c r="A5695">
        <v>2095425</v>
      </c>
      <c r="B5695">
        <v>1</v>
      </c>
      <c r="C5695" t="s">
        <v>81</v>
      </c>
      <c r="D5695" t="s">
        <v>127</v>
      </c>
      <c r="E5695" t="s">
        <v>169</v>
      </c>
      <c r="F5695" t="s">
        <v>16400</v>
      </c>
      <c r="G5695" t="s">
        <v>171</v>
      </c>
      <c r="H5695" t="s">
        <v>134</v>
      </c>
      <c r="I5695" t="s">
        <v>135</v>
      </c>
      <c r="J5695" t="s">
        <v>136</v>
      </c>
      <c r="K5695" t="s">
        <v>137</v>
      </c>
      <c r="L5695" t="s">
        <v>16401</v>
      </c>
      <c r="M5695" t="s">
        <v>16402</v>
      </c>
      <c r="N5695">
        <v>4.6669444440000003</v>
      </c>
      <c r="O5695">
        <v>0</v>
      </c>
      <c r="P5695">
        <v>99</v>
      </c>
      <c r="Q5695">
        <v>0</v>
      </c>
      <c r="R5695">
        <v>0</v>
      </c>
      <c r="S5695">
        <v>0</v>
      </c>
      <c r="T5695">
        <v>3</v>
      </c>
      <c r="U5695">
        <v>0</v>
      </c>
      <c r="V5695">
        <v>0</v>
      </c>
      <c r="W5695">
        <v>0</v>
      </c>
      <c r="X5695">
        <v>105.69199450697317</v>
      </c>
      <c r="Y5695">
        <v>0</v>
      </c>
      <c r="Z5695">
        <v>0</v>
      </c>
      <c r="AA5695">
        <v>0</v>
      </c>
      <c r="AB5695">
        <v>3.5013558626391394</v>
      </c>
      <c r="AC5695">
        <v>0</v>
      </c>
      <c r="AD5695">
        <v>0</v>
      </c>
      <c r="AE5695">
        <v>109.19335036961232</v>
      </c>
    </row>
    <row r="5696" spans="1:31" x14ac:dyDescent="0.25">
      <c r="A5696">
        <v>2084376</v>
      </c>
      <c r="B5696">
        <v>1</v>
      </c>
      <c r="C5696" t="s">
        <v>81</v>
      </c>
      <c r="D5696" t="s">
        <v>126</v>
      </c>
      <c r="E5696" t="s">
        <v>169</v>
      </c>
      <c r="F5696" t="s">
        <v>16403</v>
      </c>
      <c r="G5696" t="s">
        <v>222</v>
      </c>
      <c r="H5696" t="s">
        <v>134</v>
      </c>
      <c r="I5696" t="s">
        <v>135</v>
      </c>
      <c r="J5696" t="s">
        <v>136</v>
      </c>
      <c r="K5696" t="s">
        <v>137</v>
      </c>
      <c r="L5696" t="s">
        <v>16404</v>
      </c>
      <c r="M5696" t="s">
        <v>16405</v>
      </c>
      <c r="N5696">
        <v>3.2980555549999999</v>
      </c>
      <c r="O5696">
        <v>0</v>
      </c>
      <c r="P5696">
        <v>0</v>
      </c>
      <c r="Q5696">
        <v>0</v>
      </c>
      <c r="R5696">
        <v>15</v>
      </c>
      <c r="S5696">
        <v>0</v>
      </c>
      <c r="T5696">
        <v>22</v>
      </c>
      <c r="U5696">
        <v>1</v>
      </c>
      <c r="V5696">
        <v>0</v>
      </c>
      <c r="W5696">
        <v>0</v>
      </c>
      <c r="X5696">
        <v>0</v>
      </c>
      <c r="Y5696">
        <v>0</v>
      </c>
      <c r="Z5696">
        <v>3.7100251964178015</v>
      </c>
      <c r="AA5696">
        <v>0</v>
      </c>
      <c r="AB5696">
        <v>12.89842985077525</v>
      </c>
      <c r="AC5696">
        <v>253.12095228325387</v>
      </c>
      <c r="AD5696">
        <v>0</v>
      </c>
      <c r="AE5696">
        <v>269.72940733044692</v>
      </c>
    </row>
    <row r="5697" spans="1:31" x14ac:dyDescent="0.25">
      <c r="A5697">
        <v>2084313</v>
      </c>
      <c r="B5697">
        <v>1</v>
      </c>
      <c r="C5697" t="s">
        <v>81</v>
      </c>
      <c r="D5697" t="s">
        <v>127</v>
      </c>
      <c r="E5697" t="s">
        <v>169</v>
      </c>
      <c r="F5697" t="s">
        <v>13527</v>
      </c>
      <c r="G5697" t="s">
        <v>464</v>
      </c>
      <c r="H5697" t="s">
        <v>134</v>
      </c>
      <c r="I5697" t="s">
        <v>135</v>
      </c>
      <c r="J5697" t="s">
        <v>136</v>
      </c>
      <c r="K5697" t="s">
        <v>137</v>
      </c>
      <c r="L5697" t="s">
        <v>16406</v>
      </c>
      <c r="M5697" t="s">
        <v>16407</v>
      </c>
      <c r="N5697">
        <v>6.0602777769999996</v>
      </c>
      <c r="O5697">
        <v>0</v>
      </c>
      <c r="P5697">
        <v>1</v>
      </c>
      <c r="Q5697">
        <v>0</v>
      </c>
      <c r="R5697">
        <v>7</v>
      </c>
      <c r="S5697">
        <v>0</v>
      </c>
      <c r="T5697">
        <v>0</v>
      </c>
      <c r="U5697">
        <v>0</v>
      </c>
      <c r="V5697">
        <v>0</v>
      </c>
      <c r="W5697">
        <v>0</v>
      </c>
      <c r="X5697">
        <v>9.9240896567065556E-2</v>
      </c>
      <c r="Y5697">
        <v>0</v>
      </c>
      <c r="Z5697">
        <v>4.3445190911214153</v>
      </c>
      <c r="AA5697">
        <v>0</v>
      </c>
      <c r="AB5697">
        <v>0</v>
      </c>
      <c r="AC5697">
        <v>0</v>
      </c>
      <c r="AD5697">
        <v>0</v>
      </c>
      <c r="AE5697">
        <v>4.4437599876884812</v>
      </c>
    </row>
    <row r="5698" spans="1:31" x14ac:dyDescent="0.25">
      <c r="A5698">
        <v>2095096</v>
      </c>
      <c r="B5698">
        <v>1</v>
      </c>
      <c r="C5698" t="s">
        <v>80</v>
      </c>
      <c r="D5698" t="s">
        <v>100</v>
      </c>
      <c r="E5698" t="s">
        <v>158</v>
      </c>
      <c r="F5698" t="s">
        <v>16408</v>
      </c>
      <c r="G5698" t="s">
        <v>385</v>
      </c>
      <c r="H5698" t="s">
        <v>143</v>
      </c>
      <c r="I5698" t="s">
        <v>135</v>
      </c>
      <c r="J5698" t="s">
        <v>136</v>
      </c>
      <c r="K5698" t="s">
        <v>137</v>
      </c>
      <c r="L5698" t="s">
        <v>16409</v>
      </c>
      <c r="M5698" t="s">
        <v>16410</v>
      </c>
      <c r="N5698">
        <v>2.2527777769999999</v>
      </c>
      <c r="O5698">
        <v>0</v>
      </c>
      <c r="P5698">
        <v>60</v>
      </c>
      <c r="Q5698">
        <v>0</v>
      </c>
      <c r="R5698">
        <v>1</v>
      </c>
      <c r="S5698">
        <v>0</v>
      </c>
      <c r="T5698">
        <v>0</v>
      </c>
      <c r="U5698">
        <v>0</v>
      </c>
      <c r="V5698">
        <v>0</v>
      </c>
      <c r="W5698">
        <v>0</v>
      </c>
      <c r="X5698">
        <v>36.218730071918543</v>
      </c>
      <c r="Y5698">
        <v>0</v>
      </c>
      <c r="Z5698">
        <v>0.26353782742153775</v>
      </c>
      <c r="AA5698">
        <v>0</v>
      </c>
      <c r="AB5698">
        <v>0</v>
      </c>
      <c r="AC5698">
        <v>0</v>
      </c>
      <c r="AD5698">
        <v>0</v>
      </c>
      <c r="AE5698">
        <v>36.48226789934008</v>
      </c>
    </row>
    <row r="5699" spans="1:31" x14ac:dyDescent="0.25">
      <c r="A5699">
        <v>2084419</v>
      </c>
      <c r="B5699">
        <v>1</v>
      </c>
      <c r="C5699" t="s">
        <v>80</v>
      </c>
      <c r="D5699" t="s">
        <v>93</v>
      </c>
      <c r="E5699" t="s">
        <v>158</v>
      </c>
      <c r="F5699" t="s">
        <v>16411</v>
      </c>
      <c r="G5699" t="s">
        <v>160</v>
      </c>
      <c r="H5699" t="s">
        <v>143</v>
      </c>
      <c r="I5699" t="s">
        <v>135</v>
      </c>
      <c r="J5699" t="s">
        <v>136</v>
      </c>
      <c r="K5699" t="s">
        <v>137</v>
      </c>
      <c r="L5699" t="s">
        <v>16412</v>
      </c>
      <c r="M5699" t="s">
        <v>16413</v>
      </c>
      <c r="N5699">
        <v>3.9144444439999999</v>
      </c>
      <c r="O5699">
        <v>0</v>
      </c>
      <c r="P5699">
        <v>76</v>
      </c>
      <c r="Q5699">
        <v>0</v>
      </c>
      <c r="R5699">
        <v>0</v>
      </c>
      <c r="S5699">
        <v>0</v>
      </c>
      <c r="T5699">
        <v>12</v>
      </c>
      <c r="U5699">
        <v>0</v>
      </c>
      <c r="V5699">
        <v>0</v>
      </c>
      <c r="W5699">
        <v>0</v>
      </c>
      <c r="X5699">
        <v>52.301723312551417</v>
      </c>
      <c r="Y5699">
        <v>0</v>
      </c>
      <c r="Z5699">
        <v>0</v>
      </c>
      <c r="AA5699">
        <v>0</v>
      </c>
      <c r="AB5699">
        <v>10.560629076010175</v>
      </c>
      <c r="AC5699">
        <v>0</v>
      </c>
      <c r="AD5699">
        <v>0</v>
      </c>
      <c r="AE5699">
        <v>62.86235238856159</v>
      </c>
    </row>
    <row r="5700" spans="1:31" x14ac:dyDescent="0.25">
      <c r="A5700">
        <v>2095239</v>
      </c>
      <c r="B5700">
        <v>1</v>
      </c>
      <c r="C5700" t="s">
        <v>80</v>
      </c>
      <c r="D5700" t="s">
        <v>89</v>
      </c>
      <c r="E5700" t="s">
        <v>177</v>
      </c>
      <c r="F5700" t="s">
        <v>16414</v>
      </c>
      <c r="G5700" t="s">
        <v>183</v>
      </c>
      <c r="H5700" t="s">
        <v>143</v>
      </c>
      <c r="I5700" t="s">
        <v>135</v>
      </c>
      <c r="J5700" t="s">
        <v>136</v>
      </c>
      <c r="K5700" t="s">
        <v>137</v>
      </c>
      <c r="L5700" t="s">
        <v>16415</v>
      </c>
      <c r="M5700" t="s">
        <v>16416</v>
      </c>
      <c r="N5700">
        <v>2.6047222219999999</v>
      </c>
      <c r="O5700">
        <v>0</v>
      </c>
      <c r="P5700">
        <v>1</v>
      </c>
      <c r="Q5700">
        <v>0</v>
      </c>
      <c r="R5700">
        <v>0</v>
      </c>
      <c r="S5700">
        <v>0</v>
      </c>
      <c r="T5700">
        <v>0</v>
      </c>
      <c r="U5700">
        <v>0</v>
      </c>
      <c r="V5700">
        <v>0</v>
      </c>
      <c r="W5700">
        <v>0</v>
      </c>
      <c r="X5700">
        <v>1.783227306499759</v>
      </c>
      <c r="Y5700">
        <v>0</v>
      </c>
      <c r="Z5700">
        <v>0</v>
      </c>
      <c r="AA5700">
        <v>0</v>
      </c>
      <c r="AB5700">
        <v>0</v>
      </c>
      <c r="AC5700">
        <v>0</v>
      </c>
      <c r="AD5700">
        <v>0</v>
      </c>
      <c r="AE5700">
        <v>1.783227306499759</v>
      </c>
    </row>
    <row r="5701" spans="1:31" x14ac:dyDescent="0.25">
      <c r="A5701">
        <v>2084562</v>
      </c>
      <c r="B5701">
        <v>1</v>
      </c>
      <c r="C5701" t="s">
        <v>80</v>
      </c>
      <c r="D5701" t="s">
        <v>105</v>
      </c>
      <c r="E5701" t="s">
        <v>169</v>
      </c>
      <c r="F5701" t="s">
        <v>16417</v>
      </c>
      <c r="G5701" t="s">
        <v>273</v>
      </c>
      <c r="H5701" t="s">
        <v>134</v>
      </c>
      <c r="I5701" t="s">
        <v>135</v>
      </c>
      <c r="J5701" t="s">
        <v>136</v>
      </c>
      <c r="K5701" t="s">
        <v>155</v>
      </c>
      <c r="L5701" t="s">
        <v>16418</v>
      </c>
      <c r="M5701" t="s">
        <v>16419</v>
      </c>
      <c r="N5701">
        <v>9.4611111109999992</v>
      </c>
      <c r="O5701">
        <v>0</v>
      </c>
      <c r="P5701">
        <v>157</v>
      </c>
      <c r="Q5701">
        <v>0</v>
      </c>
      <c r="R5701">
        <v>0</v>
      </c>
      <c r="S5701">
        <v>0</v>
      </c>
      <c r="T5701">
        <v>5</v>
      </c>
      <c r="U5701">
        <v>0</v>
      </c>
      <c r="V5701">
        <v>0</v>
      </c>
      <c r="W5701">
        <v>0</v>
      </c>
      <c r="X5701">
        <v>400.43392120453785</v>
      </c>
      <c r="Y5701">
        <v>0</v>
      </c>
      <c r="Z5701">
        <v>0</v>
      </c>
      <c r="AA5701">
        <v>0</v>
      </c>
      <c r="AB5701">
        <v>197.19079550689304</v>
      </c>
      <c r="AC5701">
        <v>0</v>
      </c>
      <c r="AD5701">
        <v>0</v>
      </c>
      <c r="AE5701">
        <v>597.62471671143089</v>
      </c>
    </row>
    <row r="5702" spans="1:31" x14ac:dyDescent="0.25">
      <c r="A5702">
        <v>2094841</v>
      </c>
      <c r="B5702">
        <v>1</v>
      </c>
      <c r="C5702" t="s">
        <v>81</v>
      </c>
      <c r="D5702" t="s">
        <v>119</v>
      </c>
      <c r="E5702" t="s">
        <v>158</v>
      </c>
      <c r="F5702" t="s">
        <v>16420</v>
      </c>
      <c r="G5702" t="s">
        <v>160</v>
      </c>
      <c r="H5702" t="s">
        <v>143</v>
      </c>
      <c r="I5702" t="s">
        <v>135</v>
      </c>
      <c r="J5702" t="s">
        <v>136</v>
      </c>
      <c r="K5702" t="s">
        <v>137</v>
      </c>
      <c r="L5702" t="s">
        <v>16421</v>
      </c>
      <c r="M5702" t="s">
        <v>16422</v>
      </c>
      <c r="N5702">
        <v>2.3513888879999998</v>
      </c>
      <c r="O5702">
        <v>0</v>
      </c>
      <c r="P5702">
        <v>3</v>
      </c>
      <c r="Q5702">
        <v>0</v>
      </c>
      <c r="R5702">
        <v>6</v>
      </c>
      <c r="S5702">
        <v>0</v>
      </c>
      <c r="T5702">
        <v>1</v>
      </c>
      <c r="U5702">
        <v>0</v>
      </c>
      <c r="V5702">
        <v>0</v>
      </c>
      <c r="W5702">
        <v>0</v>
      </c>
      <c r="X5702">
        <v>0.13955973295164112</v>
      </c>
      <c r="Y5702">
        <v>0</v>
      </c>
      <c r="Z5702">
        <v>6.7824527573611535</v>
      </c>
      <c r="AA5702">
        <v>0</v>
      </c>
      <c r="AB5702">
        <v>4.7439741144057477</v>
      </c>
      <c r="AC5702">
        <v>0</v>
      </c>
      <c r="AD5702">
        <v>0</v>
      </c>
      <c r="AE5702">
        <v>11.665986604718542</v>
      </c>
    </row>
    <row r="5703" spans="1:31" x14ac:dyDescent="0.25">
      <c r="A5703">
        <v>2094847</v>
      </c>
      <c r="B5703">
        <v>1</v>
      </c>
      <c r="C5703" t="s">
        <v>80</v>
      </c>
      <c r="D5703" t="s">
        <v>93</v>
      </c>
      <c r="E5703" t="s">
        <v>158</v>
      </c>
      <c r="F5703" t="s">
        <v>16423</v>
      </c>
      <c r="G5703" t="s">
        <v>160</v>
      </c>
      <c r="H5703" t="s">
        <v>143</v>
      </c>
      <c r="I5703" t="s">
        <v>135</v>
      </c>
      <c r="J5703" t="s">
        <v>136</v>
      </c>
      <c r="K5703" t="s">
        <v>137</v>
      </c>
      <c r="L5703" t="s">
        <v>16424</v>
      </c>
      <c r="M5703" t="s">
        <v>16425</v>
      </c>
      <c r="N5703">
        <v>1.6872222219999999</v>
      </c>
      <c r="O5703">
        <v>0</v>
      </c>
      <c r="P5703">
        <v>0</v>
      </c>
      <c r="Q5703">
        <v>0</v>
      </c>
      <c r="R5703">
        <v>1</v>
      </c>
      <c r="S5703">
        <v>0</v>
      </c>
      <c r="T5703">
        <v>0</v>
      </c>
      <c r="U5703">
        <v>0</v>
      </c>
      <c r="V5703">
        <v>0</v>
      </c>
      <c r="W5703">
        <v>0</v>
      </c>
      <c r="X5703">
        <v>0</v>
      </c>
      <c r="Y5703">
        <v>0</v>
      </c>
      <c r="Z5703">
        <v>2.8847021929999102</v>
      </c>
      <c r="AA5703">
        <v>0</v>
      </c>
      <c r="AB5703">
        <v>0</v>
      </c>
      <c r="AC5703">
        <v>0</v>
      </c>
      <c r="AD5703">
        <v>0</v>
      </c>
      <c r="AE5703">
        <v>2.8847021929999102</v>
      </c>
    </row>
    <row r="5704" spans="1:31" x14ac:dyDescent="0.25">
      <c r="A5704">
        <v>2084711</v>
      </c>
      <c r="B5704">
        <v>1</v>
      </c>
      <c r="C5704" t="s">
        <v>80</v>
      </c>
      <c r="D5704" t="s">
        <v>98</v>
      </c>
      <c r="E5704" t="s">
        <v>177</v>
      </c>
      <c r="F5704" t="s">
        <v>16426</v>
      </c>
      <c r="G5704" t="s">
        <v>183</v>
      </c>
      <c r="H5704" t="s">
        <v>143</v>
      </c>
      <c r="I5704" t="s">
        <v>135</v>
      </c>
      <c r="J5704" t="s">
        <v>136</v>
      </c>
      <c r="K5704" t="s">
        <v>137</v>
      </c>
      <c r="L5704" t="s">
        <v>16427</v>
      </c>
      <c r="M5704" t="s">
        <v>16428</v>
      </c>
      <c r="N5704">
        <v>3.4497222220000001</v>
      </c>
      <c r="O5704">
        <v>0</v>
      </c>
      <c r="P5704">
        <v>1</v>
      </c>
      <c r="Q5704">
        <v>0</v>
      </c>
      <c r="R5704">
        <v>0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5.1851677429145558E-2</v>
      </c>
      <c r="Y5704">
        <v>0</v>
      </c>
      <c r="Z5704">
        <v>0</v>
      </c>
      <c r="AA5704">
        <v>0</v>
      </c>
      <c r="AB5704">
        <v>0</v>
      </c>
      <c r="AC5704">
        <v>0</v>
      </c>
      <c r="AD5704">
        <v>0</v>
      </c>
      <c r="AE5704">
        <v>5.1851677429145558E-2</v>
      </c>
    </row>
    <row r="5705" spans="1:31" x14ac:dyDescent="0.25">
      <c r="A5705">
        <v>2084582</v>
      </c>
      <c r="B5705">
        <v>1</v>
      </c>
      <c r="C5705" t="s">
        <v>81</v>
      </c>
      <c r="D5705" t="s">
        <v>123</v>
      </c>
      <c r="E5705" t="s">
        <v>140</v>
      </c>
      <c r="F5705" t="s">
        <v>12808</v>
      </c>
      <c r="G5705" t="s">
        <v>154</v>
      </c>
      <c r="H5705" t="s">
        <v>143</v>
      </c>
      <c r="I5705" t="s">
        <v>135</v>
      </c>
      <c r="J5705" t="s">
        <v>136</v>
      </c>
      <c r="K5705" t="s">
        <v>155</v>
      </c>
      <c r="L5705" t="s">
        <v>16429</v>
      </c>
      <c r="M5705" t="s">
        <v>16430</v>
      </c>
      <c r="N5705">
        <v>5.1694972220000004</v>
      </c>
      <c r="O5705">
        <v>0</v>
      </c>
      <c r="P5705">
        <v>202</v>
      </c>
      <c r="Q5705">
        <v>0</v>
      </c>
      <c r="R5705">
        <v>5</v>
      </c>
      <c r="S5705">
        <v>0</v>
      </c>
      <c r="T5705">
        <v>7</v>
      </c>
      <c r="U5705">
        <v>0</v>
      </c>
      <c r="V5705">
        <v>0</v>
      </c>
      <c r="W5705">
        <v>0</v>
      </c>
      <c r="X5705">
        <v>209.1691665535426</v>
      </c>
      <c r="Y5705">
        <v>0</v>
      </c>
      <c r="Z5705">
        <v>8.5045427464903973</v>
      </c>
      <c r="AA5705">
        <v>0</v>
      </c>
      <c r="AB5705">
        <v>9.5806008512910097</v>
      </c>
      <c r="AC5705">
        <v>0</v>
      </c>
      <c r="AD5705">
        <v>0</v>
      </c>
      <c r="AE5705">
        <v>227.25431015132398</v>
      </c>
    </row>
    <row r="5706" spans="1:31" x14ac:dyDescent="0.25">
      <c r="A5706">
        <v>2094993</v>
      </c>
      <c r="B5706">
        <v>1</v>
      </c>
      <c r="C5706" t="s">
        <v>81</v>
      </c>
      <c r="D5706" t="s">
        <v>121</v>
      </c>
      <c r="E5706" t="s">
        <v>131</v>
      </c>
      <c r="F5706" t="s">
        <v>16431</v>
      </c>
      <c r="G5706" t="s">
        <v>133</v>
      </c>
      <c r="H5706" t="s">
        <v>134</v>
      </c>
      <c r="I5706" t="s">
        <v>135</v>
      </c>
      <c r="J5706" t="s">
        <v>136</v>
      </c>
      <c r="K5706" t="s">
        <v>137</v>
      </c>
      <c r="L5706" t="s">
        <v>16432</v>
      </c>
      <c r="M5706" t="s">
        <v>16433</v>
      </c>
      <c r="N5706">
        <v>2.3955555550000001</v>
      </c>
      <c r="O5706">
        <v>0</v>
      </c>
      <c r="P5706">
        <v>896</v>
      </c>
      <c r="Q5706">
        <v>5</v>
      </c>
      <c r="R5706">
        <v>21</v>
      </c>
      <c r="S5706">
        <v>3</v>
      </c>
      <c r="T5706">
        <v>34</v>
      </c>
      <c r="U5706">
        <v>0</v>
      </c>
      <c r="V5706">
        <v>0</v>
      </c>
      <c r="W5706">
        <v>0</v>
      </c>
      <c r="X5706">
        <v>366.70760904211772</v>
      </c>
      <c r="Y5706">
        <v>9.6223893919722485</v>
      </c>
      <c r="Z5706">
        <v>15.939208138235733</v>
      </c>
      <c r="AA5706">
        <v>25.795531988874583</v>
      </c>
      <c r="AB5706">
        <v>32.340642320798771</v>
      </c>
      <c r="AC5706">
        <v>0</v>
      </c>
      <c r="AD5706">
        <v>0</v>
      </c>
      <c r="AE5706">
        <v>450.40538088199912</v>
      </c>
    </row>
    <row r="5707" spans="1:31" x14ac:dyDescent="0.25">
      <c r="A5707">
        <v>2095325</v>
      </c>
      <c r="B5707">
        <v>1</v>
      </c>
      <c r="C5707" t="s">
        <v>80</v>
      </c>
      <c r="D5707" t="s">
        <v>91</v>
      </c>
      <c r="E5707" t="s">
        <v>177</v>
      </c>
      <c r="F5707" t="s">
        <v>16434</v>
      </c>
      <c r="G5707" t="s">
        <v>183</v>
      </c>
      <c r="H5707" t="s">
        <v>143</v>
      </c>
      <c r="I5707" t="s">
        <v>135</v>
      </c>
      <c r="J5707" t="s">
        <v>136</v>
      </c>
      <c r="K5707" t="s">
        <v>137</v>
      </c>
      <c r="L5707" t="s">
        <v>16435</v>
      </c>
      <c r="M5707" t="s">
        <v>16436</v>
      </c>
      <c r="N5707">
        <v>7.5866666660000002</v>
      </c>
      <c r="O5707">
        <v>0</v>
      </c>
      <c r="P5707">
        <v>2</v>
      </c>
      <c r="Q5707">
        <v>0</v>
      </c>
      <c r="R5707">
        <v>0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4.746024947804262</v>
      </c>
      <c r="Y5707">
        <v>0</v>
      </c>
      <c r="Z5707">
        <v>0</v>
      </c>
      <c r="AA5707">
        <v>0</v>
      </c>
      <c r="AB5707">
        <v>0</v>
      </c>
      <c r="AC5707">
        <v>0</v>
      </c>
      <c r="AD5707">
        <v>0</v>
      </c>
      <c r="AE5707">
        <v>4.746024947804262</v>
      </c>
    </row>
    <row r="5708" spans="1:31" x14ac:dyDescent="0.25">
      <c r="A5708">
        <v>2094970</v>
      </c>
      <c r="B5708">
        <v>1</v>
      </c>
      <c r="C5708" t="s">
        <v>81</v>
      </c>
      <c r="D5708" t="s">
        <v>122</v>
      </c>
      <c r="E5708" t="s">
        <v>146</v>
      </c>
      <c r="F5708" t="s">
        <v>9970</v>
      </c>
      <c r="G5708" t="s">
        <v>133</v>
      </c>
      <c r="H5708" t="s">
        <v>134</v>
      </c>
      <c r="I5708" t="s">
        <v>135</v>
      </c>
      <c r="J5708" t="s">
        <v>136</v>
      </c>
      <c r="K5708" t="s">
        <v>137</v>
      </c>
      <c r="L5708" t="s">
        <v>16437</v>
      </c>
      <c r="M5708" t="s">
        <v>16438</v>
      </c>
      <c r="N5708">
        <v>0.15527777700000001</v>
      </c>
      <c r="O5708">
        <v>12</v>
      </c>
      <c r="P5708">
        <v>819</v>
      </c>
      <c r="Q5708">
        <v>1</v>
      </c>
      <c r="R5708">
        <v>19</v>
      </c>
      <c r="S5708">
        <v>2</v>
      </c>
      <c r="T5708">
        <v>52</v>
      </c>
      <c r="U5708">
        <v>1</v>
      </c>
      <c r="V5708">
        <v>0</v>
      </c>
      <c r="W5708">
        <v>0.40000863571316914</v>
      </c>
      <c r="X5708">
        <v>17.827600327986186</v>
      </c>
      <c r="Y5708">
        <v>6.769997760662499E-3</v>
      </c>
      <c r="Z5708">
        <v>1.6765617165099329</v>
      </c>
      <c r="AA5708">
        <v>9.8091365924942</v>
      </c>
      <c r="AB5708">
        <v>2.0126055316537124</v>
      </c>
      <c r="AC5708">
        <v>0.24592047577829332</v>
      </c>
      <c r="AD5708">
        <v>0</v>
      </c>
      <c r="AE5708">
        <v>31.978603277896159</v>
      </c>
    </row>
    <row r="5709" spans="1:31" x14ac:dyDescent="0.25">
      <c r="A5709">
        <v>2084605</v>
      </c>
      <c r="B5709">
        <v>1</v>
      </c>
      <c r="C5709" t="s">
        <v>80</v>
      </c>
      <c r="D5709" t="s">
        <v>85</v>
      </c>
      <c r="E5709" t="s">
        <v>177</v>
      </c>
      <c r="F5709" t="s">
        <v>16439</v>
      </c>
      <c r="G5709" t="s">
        <v>183</v>
      </c>
      <c r="H5709" t="s">
        <v>143</v>
      </c>
      <c r="I5709" t="s">
        <v>135</v>
      </c>
      <c r="J5709" t="s">
        <v>136</v>
      </c>
      <c r="K5709" t="s">
        <v>137</v>
      </c>
      <c r="L5709" t="s">
        <v>16440</v>
      </c>
      <c r="M5709" t="s">
        <v>16441</v>
      </c>
      <c r="N5709">
        <v>6.0977777770000001</v>
      </c>
      <c r="O5709">
        <v>0</v>
      </c>
      <c r="P5709">
        <v>4</v>
      </c>
      <c r="Q5709">
        <v>0</v>
      </c>
      <c r="R5709">
        <v>0</v>
      </c>
      <c r="S5709">
        <v>0</v>
      </c>
      <c r="T5709">
        <v>0</v>
      </c>
      <c r="U5709">
        <v>0</v>
      </c>
      <c r="V5709">
        <v>0</v>
      </c>
      <c r="W5709">
        <v>0</v>
      </c>
      <c r="X5709">
        <v>5.9002198224696523</v>
      </c>
      <c r="Y5709">
        <v>0</v>
      </c>
      <c r="Z5709">
        <v>0</v>
      </c>
      <c r="AA5709">
        <v>0</v>
      </c>
      <c r="AB5709">
        <v>0</v>
      </c>
      <c r="AC5709">
        <v>0</v>
      </c>
      <c r="AD5709">
        <v>0</v>
      </c>
      <c r="AE5709">
        <v>5.9002198224696523</v>
      </c>
    </row>
    <row r="5710" spans="1:31" x14ac:dyDescent="0.25">
      <c r="A5710">
        <v>2094947</v>
      </c>
      <c r="B5710">
        <v>1</v>
      </c>
      <c r="C5710" t="s">
        <v>80</v>
      </c>
      <c r="D5710" t="s">
        <v>101</v>
      </c>
      <c r="E5710" t="s">
        <v>169</v>
      </c>
      <c r="F5710" t="s">
        <v>16442</v>
      </c>
      <c r="G5710" t="s">
        <v>1860</v>
      </c>
      <c r="H5710" t="s">
        <v>134</v>
      </c>
      <c r="I5710" t="s">
        <v>135</v>
      </c>
      <c r="J5710" t="s">
        <v>136</v>
      </c>
      <c r="K5710" t="s">
        <v>137</v>
      </c>
      <c r="L5710" t="s">
        <v>16443</v>
      </c>
      <c r="M5710" t="s">
        <v>16444</v>
      </c>
      <c r="N5710">
        <v>5.1727777770000003</v>
      </c>
      <c r="O5710">
        <v>0</v>
      </c>
      <c r="P5710">
        <v>4</v>
      </c>
      <c r="Q5710">
        <v>0</v>
      </c>
      <c r="R5710">
        <v>3</v>
      </c>
      <c r="S5710">
        <v>0</v>
      </c>
      <c r="T5710">
        <v>2</v>
      </c>
      <c r="U5710">
        <v>0</v>
      </c>
      <c r="V5710">
        <v>0</v>
      </c>
      <c r="W5710">
        <v>0</v>
      </c>
      <c r="X5710">
        <v>3.0702127743915324</v>
      </c>
      <c r="Y5710">
        <v>0</v>
      </c>
      <c r="Z5710">
        <v>7.8972569026409634</v>
      </c>
      <c r="AA5710">
        <v>0</v>
      </c>
      <c r="AB5710">
        <v>45.323410994046995</v>
      </c>
      <c r="AC5710">
        <v>0</v>
      </c>
      <c r="AD5710">
        <v>0</v>
      </c>
      <c r="AE5710">
        <v>56.290880671079492</v>
      </c>
    </row>
    <row r="5711" spans="1:31" x14ac:dyDescent="0.25">
      <c r="A5711">
        <v>2095133</v>
      </c>
      <c r="B5711">
        <v>1</v>
      </c>
      <c r="C5711" t="s">
        <v>80</v>
      </c>
      <c r="D5711" t="s">
        <v>98</v>
      </c>
      <c r="E5711" t="s">
        <v>169</v>
      </c>
      <c r="F5711" t="s">
        <v>16445</v>
      </c>
      <c r="G5711" t="s">
        <v>171</v>
      </c>
      <c r="H5711" t="s">
        <v>134</v>
      </c>
      <c r="I5711" t="s">
        <v>135</v>
      </c>
      <c r="J5711" t="s">
        <v>136</v>
      </c>
      <c r="K5711" t="s">
        <v>137</v>
      </c>
      <c r="L5711" t="s">
        <v>16446</v>
      </c>
      <c r="M5711" t="s">
        <v>16447</v>
      </c>
      <c r="N5711">
        <v>2.111388888</v>
      </c>
      <c r="O5711">
        <v>0</v>
      </c>
      <c r="P5711">
        <v>0</v>
      </c>
      <c r="Q5711">
        <v>8</v>
      </c>
      <c r="R5711">
        <v>16</v>
      </c>
      <c r="S5711">
        <v>5</v>
      </c>
      <c r="T5711">
        <v>8</v>
      </c>
      <c r="U5711">
        <v>0</v>
      </c>
      <c r="V5711">
        <v>0</v>
      </c>
      <c r="W5711">
        <v>0</v>
      </c>
      <c r="X5711">
        <v>0</v>
      </c>
      <c r="Y5711">
        <v>43.479129439738216</v>
      </c>
      <c r="Z5711">
        <v>34.246550501464171</v>
      </c>
      <c r="AA5711">
        <v>34.671341688061233</v>
      </c>
      <c r="AB5711">
        <v>25.713317843681232</v>
      </c>
      <c r="AC5711">
        <v>0</v>
      </c>
      <c r="AD5711">
        <v>0</v>
      </c>
      <c r="AE5711">
        <v>138.11033947294484</v>
      </c>
    </row>
    <row r="5712" spans="1:31" x14ac:dyDescent="0.25">
      <c r="A5712">
        <v>2095465</v>
      </c>
      <c r="B5712">
        <v>1</v>
      </c>
      <c r="C5712" t="s">
        <v>80</v>
      </c>
      <c r="D5712" t="s">
        <v>85</v>
      </c>
      <c r="E5712" t="s">
        <v>177</v>
      </c>
      <c r="F5712" t="s">
        <v>16448</v>
      </c>
      <c r="G5712" t="s">
        <v>196</v>
      </c>
      <c r="H5712" t="s">
        <v>143</v>
      </c>
      <c r="I5712" t="s">
        <v>135</v>
      </c>
      <c r="J5712" t="s">
        <v>136</v>
      </c>
      <c r="K5712" t="s">
        <v>137</v>
      </c>
      <c r="L5712" t="s">
        <v>16449</v>
      </c>
      <c r="M5712" t="s">
        <v>16450</v>
      </c>
      <c r="N5712">
        <v>5.659444444</v>
      </c>
      <c r="O5712">
        <v>0</v>
      </c>
      <c r="P5712">
        <v>10</v>
      </c>
      <c r="Q5712">
        <v>0</v>
      </c>
      <c r="R5712">
        <v>0</v>
      </c>
      <c r="S5712">
        <v>0</v>
      </c>
      <c r="T5712">
        <v>2</v>
      </c>
      <c r="U5712">
        <v>0</v>
      </c>
      <c r="V5712">
        <v>0</v>
      </c>
      <c r="W5712">
        <v>0</v>
      </c>
      <c r="X5712">
        <v>11.261856584624715</v>
      </c>
      <c r="Y5712">
        <v>0</v>
      </c>
      <c r="Z5712">
        <v>0</v>
      </c>
      <c r="AA5712">
        <v>0</v>
      </c>
      <c r="AB5712">
        <v>1.0771911124148457</v>
      </c>
      <c r="AC5712">
        <v>0</v>
      </c>
      <c r="AD5712">
        <v>0</v>
      </c>
      <c r="AE5712">
        <v>12.339047697039561</v>
      </c>
    </row>
    <row r="5713" spans="1:31" x14ac:dyDescent="0.25">
      <c r="A5713">
        <v>2094801</v>
      </c>
      <c r="B5713">
        <v>1</v>
      </c>
      <c r="C5713" t="s">
        <v>80</v>
      </c>
      <c r="D5713" t="s">
        <v>82</v>
      </c>
      <c r="E5713" t="s">
        <v>177</v>
      </c>
      <c r="F5713" t="s">
        <v>16451</v>
      </c>
      <c r="G5713" t="s">
        <v>179</v>
      </c>
      <c r="H5713" t="s">
        <v>143</v>
      </c>
      <c r="I5713" t="s">
        <v>135</v>
      </c>
      <c r="J5713" t="s">
        <v>136</v>
      </c>
      <c r="K5713" t="s">
        <v>137</v>
      </c>
      <c r="L5713" t="s">
        <v>16452</v>
      </c>
      <c r="M5713" t="s">
        <v>16453</v>
      </c>
      <c r="N5713">
        <v>96.986666666000005</v>
      </c>
      <c r="O5713">
        <v>0</v>
      </c>
      <c r="P5713">
        <v>1</v>
      </c>
      <c r="Q5713">
        <v>0</v>
      </c>
      <c r="R5713">
        <v>0</v>
      </c>
      <c r="S5713">
        <v>0</v>
      </c>
      <c r="T5713">
        <v>0</v>
      </c>
      <c r="U5713">
        <v>0</v>
      </c>
      <c r="V5713">
        <v>0</v>
      </c>
      <c r="W5713">
        <v>0</v>
      </c>
      <c r="X5713">
        <v>31.526595607656393</v>
      </c>
      <c r="Y5713">
        <v>0</v>
      </c>
      <c r="Z5713">
        <v>0</v>
      </c>
      <c r="AA5713">
        <v>0</v>
      </c>
      <c r="AB5713">
        <v>0</v>
      </c>
      <c r="AC5713">
        <v>0</v>
      </c>
      <c r="AD5713">
        <v>0</v>
      </c>
      <c r="AE5713">
        <v>31.526595607656393</v>
      </c>
    </row>
    <row r="5714" spans="1:31" x14ac:dyDescent="0.25">
      <c r="A5714">
        <v>2095156</v>
      </c>
      <c r="B5714">
        <v>1</v>
      </c>
      <c r="C5714" t="s">
        <v>80</v>
      </c>
      <c r="D5714" t="s">
        <v>97</v>
      </c>
      <c r="E5714" t="s">
        <v>131</v>
      </c>
      <c r="F5714" t="s">
        <v>16454</v>
      </c>
      <c r="G5714" t="s">
        <v>513</v>
      </c>
      <c r="H5714" t="s">
        <v>134</v>
      </c>
      <c r="I5714" t="s">
        <v>135</v>
      </c>
      <c r="J5714" t="s">
        <v>136</v>
      </c>
      <c r="K5714" t="s">
        <v>137</v>
      </c>
      <c r="L5714" t="s">
        <v>16455</v>
      </c>
      <c r="M5714" t="s">
        <v>16456</v>
      </c>
      <c r="N5714">
        <v>9.8611111000000001E-2</v>
      </c>
      <c r="O5714">
        <v>2</v>
      </c>
      <c r="P5714">
        <v>607</v>
      </c>
      <c r="Q5714">
        <v>2</v>
      </c>
      <c r="R5714">
        <v>180</v>
      </c>
      <c r="S5714">
        <v>1</v>
      </c>
      <c r="T5714">
        <v>94</v>
      </c>
      <c r="U5714">
        <v>0</v>
      </c>
      <c r="V5714">
        <v>0</v>
      </c>
      <c r="W5714">
        <v>0.13326942528900002</v>
      </c>
      <c r="X5714">
        <v>24.837035275598652</v>
      </c>
      <c r="Y5714">
        <v>0.16373854202614446</v>
      </c>
      <c r="Z5714">
        <v>8.9963771470209188</v>
      </c>
      <c r="AA5714">
        <v>0.9150383279366443</v>
      </c>
      <c r="AB5714">
        <v>7.7899868463948891</v>
      </c>
      <c r="AC5714">
        <v>0</v>
      </c>
      <c r="AD5714">
        <v>0</v>
      </c>
      <c r="AE5714">
        <v>42.835445564266244</v>
      </c>
    </row>
    <row r="5715" spans="1:31" x14ac:dyDescent="0.25">
      <c r="A5715">
        <v>2084751</v>
      </c>
      <c r="B5715">
        <v>1</v>
      </c>
      <c r="C5715" t="s">
        <v>80</v>
      </c>
      <c r="D5715" t="s">
        <v>107</v>
      </c>
      <c r="E5715" t="s">
        <v>177</v>
      </c>
      <c r="F5715" t="s">
        <v>16457</v>
      </c>
      <c r="G5715" t="s">
        <v>196</v>
      </c>
      <c r="H5715" t="s">
        <v>143</v>
      </c>
      <c r="I5715" t="s">
        <v>135</v>
      </c>
      <c r="J5715" t="s">
        <v>136</v>
      </c>
      <c r="K5715" t="s">
        <v>137</v>
      </c>
      <c r="L5715" t="s">
        <v>16458</v>
      </c>
      <c r="M5715" t="s">
        <v>16459</v>
      </c>
      <c r="N5715">
        <v>1.036944444</v>
      </c>
      <c r="O5715">
        <v>0</v>
      </c>
      <c r="P5715">
        <v>1</v>
      </c>
      <c r="Q5715">
        <v>0</v>
      </c>
      <c r="R5715">
        <v>0</v>
      </c>
      <c r="S5715">
        <v>0</v>
      </c>
      <c r="T5715">
        <v>0</v>
      </c>
      <c r="U5715">
        <v>0</v>
      </c>
      <c r="V5715">
        <v>0</v>
      </c>
      <c r="W5715">
        <v>0</v>
      </c>
      <c r="X5715">
        <v>2.3691986629647777E-2</v>
      </c>
      <c r="Y5715">
        <v>0</v>
      </c>
      <c r="Z5715">
        <v>0</v>
      </c>
      <c r="AA5715">
        <v>0</v>
      </c>
      <c r="AB5715">
        <v>0</v>
      </c>
      <c r="AC5715">
        <v>0</v>
      </c>
      <c r="AD5715">
        <v>0</v>
      </c>
      <c r="AE5715">
        <v>2.3691986629647777E-2</v>
      </c>
    </row>
    <row r="5716" spans="1:31" x14ac:dyDescent="0.25">
      <c r="A5716">
        <v>2084728</v>
      </c>
      <c r="B5716">
        <v>1</v>
      </c>
      <c r="C5716" t="s">
        <v>80</v>
      </c>
      <c r="D5716" t="s">
        <v>94</v>
      </c>
      <c r="E5716" t="s">
        <v>177</v>
      </c>
      <c r="F5716" t="s">
        <v>16460</v>
      </c>
      <c r="G5716" t="s">
        <v>179</v>
      </c>
      <c r="H5716" t="s">
        <v>143</v>
      </c>
      <c r="I5716" t="s">
        <v>135</v>
      </c>
      <c r="J5716" t="s">
        <v>136</v>
      </c>
      <c r="K5716" t="s">
        <v>137</v>
      </c>
      <c r="L5716" t="s">
        <v>16461</v>
      </c>
      <c r="M5716" t="s">
        <v>16462</v>
      </c>
      <c r="N5716">
        <v>3.7666666659999999</v>
      </c>
      <c r="O5716">
        <v>0</v>
      </c>
      <c r="P5716">
        <v>13</v>
      </c>
      <c r="Q5716">
        <v>0</v>
      </c>
      <c r="R5716">
        <v>0</v>
      </c>
      <c r="S5716">
        <v>0</v>
      </c>
      <c r="T5716">
        <v>0</v>
      </c>
      <c r="U5716">
        <v>0</v>
      </c>
      <c r="V5716">
        <v>0</v>
      </c>
      <c r="W5716">
        <v>0</v>
      </c>
      <c r="X5716">
        <v>12.002657928612887</v>
      </c>
      <c r="Y5716">
        <v>0</v>
      </c>
      <c r="Z5716">
        <v>0</v>
      </c>
      <c r="AA5716">
        <v>0</v>
      </c>
      <c r="AB5716">
        <v>0</v>
      </c>
      <c r="AC5716">
        <v>0</v>
      </c>
      <c r="AD5716">
        <v>0</v>
      </c>
      <c r="AE5716">
        <v>12.002657928612887</v>
      </c>
    </row>
    <row r="5717" spans="1:31" x14ac:dyDescent="0.25">
      <c r="A5717">
        <v>2095448</v>
      </c>
      <c r="B5717">
        <v>1</v>
      </c>
      <c r="C5717" t="s">
        <v>80</v>
      </c>
      <c r="D5717" t="s">
        <v>82</v>
      </c>
      <c r="E5717" t="s">
        <v>177</v>
      </c>
      <c r="F5717" t="s">
        <v>16463</v>
      </c>
      <c r="G5717" t="s">
        <v>183</v>
      </c>
      <c r="H5717" t="s">
        <v>143</v>
      </c>
      <c r="I5717" t="s">
        <v>135</v>
      </c>
      <c r="J5717" t="s">
        <v>136</v>
      </c>
      <c r="K5717" t="s">
        <v>137</v>
      </c>
      <c r="L5717" t="s">
        <v>16464</v>
      </c>
      <c r="M5717" t="s">
        <v>16465</v>
      </c>
      <c r="N5717">
        <v>7.3002777769999998</v>
      </c>
      <c r="O5717">
        <v>0</v>
      </c>
      <c r="P5717">
        <v>2</v>
      </c>
      <c r="Q5717">
        <v>0</v>
      </c>
      <c r="R5717">
        <v>0</v>
      </c>
      <c r="S5717">
        <v>0</v>
      </c>
      <c r="T5717">
        <v>0</v>
      </c>
      <c r="U5717">
        <v>0</v>
      </c>
      <c r="V5717">
        <v>0</v>
      </c>
      <c r="W5717">
        <v>0</v>
      </c>
      <c r="X5717">
        <v>2.2537154040775613</v>
      </c>
      <c r="Y5717">
        <v>0</v>
      </c>
      <c r="Z5717">
        <v>0</v>
      </c>
      <c r="AA5717">
        <v>0</v>
      </c>
      <c r="AB5717">
        <v>0</v>
      </c>
      <c r="AC5717">
        <v>0</v>
      </c>
      <c r="AD5717">
        <v>0</v>
      </c>
      <c r="AE5717">
        <v>2.2537154040775613</v>
      </c>
    </row>
    <row r="5718" spans="1:31" x14ac:dyDescent="0.25">
      <c r="A5718">
        <v>2095471</v>
      </c>
      <c r="B5718">
        <v>1</v>
      </c>
      <c r="C5718" t="s">
        <v>81</v>
      </c>
      <c r="D5718" t="s">
        <v>119</v>
      </c>
      <c r="E5718" t="s">
        <v>177</v>
      </c>
      <c r="F5718" t="s">
        <v>16466</v>
      </c>
      <c r="G5718" t="s">
        <v>183</v>
      </c>
      <c r="H5718" t="s">
        <v>143</v>
      </c>
      <c r="I5718" t="s">
        <v>135</v>
      </c>
      <c r="J5718" t="s">
        <v>136</v>
      </c>
      <c r="K5718" t="s">
        <v>137</v>
      </c>
      <c r="L5718" t="s">
        <v>16467</v>
      </c>
      <c r="M5718" t="s">
        <v>16468</v>
      </c>
      <c r="N5718">
        <v>2.1427777770000001</v>
      </c>
      <c r="O5718">
        <v>0</v>
      </c>
      <c r="P5718">
        <v>1</v>
      </c>
      <c r="Q5718">
        <v>0</v>
      </c>
      <c r="R5718">
        <v>0</v>
      </c>
      <c r="S5718">
        <v>0</v>
      </c>
      <c r="T5718">
        <v>0</v>
      </c>
      <c r="U5718">
        <v>0</v>
      </c>
      <c r="V5718">
        <v>0</v>
      </c>
      <c r="W5718">
        <v>0</v>
      </c>
      <c r="X5718">
        <v>0.29065731690244923</v>
      </c>
      <c r="Y5718">
        <v>0</v>
      </c>
      <c r="Z5718">
        <v>0</v>
      </c>
      <c r="AA5718">
        <v>0</v>
      </c>
      <c r="AB5718">
        <v>0</v>
      </c>
      <c r="AC5718">
        <v>0</v>
      </c>
      <c r="AD5718">
        <v>0</v>
      </c>
      <c r="AE5718">
        <v>0.29065731690244923</v>
      </c>
    </row>
    <row r="5719" spans="1:31" x14ac:dyDescent="0.25">
      <c r="A5719">
        <v>2084774</v>
      </c>
      <c r="B5719">
        <v>1</v>
      </c>
      <c r="C5719" t="s">
        <v>80</v>
      </c>
      <c r="D5719" t="s">
        <v>99</v>
      </c>
      <c r="E5719" t="s">
        <v>177</v>
      </c>
      <c r="F5719" t="s">
        <v>16469</v>
      </c>
      <c r="G5719" t="s">
        <v>179</v>
      </c>
      <c r="H5719" t="s">
        <v>143</v>
      </c>
      <c r="I5719" t="s">
        <v>135</v>
      </c>
      <c r="J5719" t="s">
        <v>136</v>
      </c>
      <c r="K5719" t="s">
        <v>137</v>
      </c>
      <c r="L5719" t="s">
        <v>16470</v>
      </c>
      <c r="M5719" t="s">
        <v>16471</v>
      </c>
      <c r="N5719">
        <v>8.6261111110000002</v>
      </c>
      <c r="O5719">
        <v>0</v>
      </c>
      <c r="P5719">
        <v>2</v>
      </c>
      <c r="Q5719">
        <v>0</v>
      </c>
      <c r="R5719">
        <v>0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9.2222779487259405</v>
      </c>
      <c r="Y5719">
        <v>0</v>
      </c>
      <c r="Z5719">
        <v>0</v>
      </c>
      <c r="AA5719">
        <v>0</v>
      </c>
      <c r="AB5719">
        <v>0</v>
      </c>
      <c r="AC5719">
        <v>0</v>
      </c>
      <c r="AD5719">
        <v>0</v>
      </c>
      <c r="AE5719">
        <v>9.2222779487259405</v>
      </c>
    </row>
    <row r="5720" spans="1:31" x14ac:dyDescent="0.25">
      <c r="A5720">
        <v>2095070</v>
      </c>
      <c r="B5720">
        <v>1</v>
      </c>
      <c r="C5720" t="s">
        <v>80</v>
      </c>
      <c r="D5720" t="s">
        <v>94</v>
      </c>
      <c r="E5720" t="s">
        <v>146</v>
      </c>
      <c r="F5720" t="s">
        <v>8199</v>
      </c>
      <c r="G5720" t="s">
        <v>133</v>
      </c>
      <c r="H5720" t="s">
        <v>134</v>
      </c>
      <c r="I5720" t="s">
        <v>135</v>
      </c>
      <c r="J5720" t="s">
        <v>136</v>
      </c>
      <c r="K5720" t="s">
        <v>137</v>
      </c>
      <c r="L5720" t="s">
        <v>16472</v>
      </c>
      <c r="M5720" t="s">
        <v>16473</v>
      </c>
      <c r="N5720">
        <v>1.0566666659999999</v>
      </c>
      <c r="O5720">
        <v>3</v>
      </c>
      <c r="P5720">
        <v>3195</v>
      </c>
      <c r="Q5720">
        <v>67</v>
      </c>
      <c r="R5720">
        <v>514</v>
      </c>
      <c r="S5720">
        <v>30</v>
      </c>
      <c r="T5720">
        <v>330</v>
      </c>
      <c r="U5720">
        <v>6</v>
      </c>
      <c r="V5720">
        <v>0</v>
      </c>
      <c r="W5720">
        <v>1.8547068968474776</v>
      </c>
      <c r="X5720">
        <v>417.74758191351617</v>
      </c>
      <c r="Y5720">
        <v>78.068819269458288</v>
      </c>
      <c r="Z5720">
        <v>105.7874154887763</v>
      </c>
      <c r="AA5720">
        <v>129.04647848924756</v>
      </c>
      <c r="AB5720">
        <v>111.85384382110213</v>
      </c>
      <c r="AC5720">
        <v>297.03972909587617</v>
      </c>
      <c r="AD5720">
        <v>0</v>
      </c>
      <c r="AE5720">
        <v>1141.398574974824</v>
      </c>
    </row>
    <row r="5721" spans="1:31" x14ac:dyDescent="0.25">
      <c r="A5721">
        <v>2084588</v>
      </c>
      <c r="B5721">
        <v>1</v>
      </c>
      <c r="C5721" t="s">
        <v>80</v>
      </c>
      <c r="D5721" t="s">
        <v>103</v>
      </c>
      <c r="E5721" t="s">
        <v>169</v>
      </c>
      <c r="F5721" t="s">
        <v>1341</v>
      </c>
      <c r="G5721" t="s">
        <v>273</v>
      </c>
      <c r="H5721" t="s">
        <v>134</v>
      </c>
      <c r="I5721" t="s">
        <v>135</v>
      </c>
      <c r="J5721" t="s">
        <v>136</v>
      </c>
      <c r="K5721" t="s">
        <v>155</v>
      </c>
      <c r="L5721" t="s">
        <v>16474</v>
      </c>
      <c r="M5721" t="s">
        <v>16475</v>
      </c>
      <c r="N5721">
        <v>0.34583333300000002</v>
      </c>
      <c r="O5721">
        <v>0</v>
      </c>
      <c r="P5721">
        <v>521</v>
      </c>
      <c r="Q5721">
        <v>0</v>
      </c>
      <c r="R5721">
        <v>13</v>
      </c>
      <c r="S5721">
        <v>0</v>
      </c>
      <c r="T5721">
        <v>39</v>
      </c>
      <c r="U5721">
        <v>0</v>
      </c>
      <c r="V5721">
        <v>0</v>
      </c>
      <c r="W5721">
        <v>0</v>
      </c>
      <c r="X5721">
        <v>46.533398835525503</v>
      </c>
      <c r="Y5721">
        <v>0</v>
      </c>
      <c r="Z5721">
        <v>70.156515567343817</v>
      </c>
      <c r="AA5721">
        <v>0</v>
      </c>
      <c r="AB5721">
        <v>13.97161142731977</v>
      </c>
      <c r="AC5721">
        <v>0</v>
      </c>
      <c r="AD5721">
        <v>0</v>
      </c>
      <c r="AE5721">
        <v>130.66152583018908</v>
      </c>
    </row>
    <row r="5722" spans="1:31" x14ac:dyDescent="0.25">
      <c r="A5722">
        <v>2084791</v>
      </c>
      <c r="B5722">
        <v>1</v>
      </c>
      <c r="C5722" t="s">
        <v>80</v>
      </c>
      <c r="D5722" t="s">
        <v>97</v>
      </c>
      <c r="E5722" t="s">
        <v>146</v>
      </c>
      <c r="F5722" t="s">
        <v>3244</v>
      </c>
      <c r="G5722" t="s">
        <v>3017</v>
      </c>
      <c r="H5722" t="s">
        <v>134</v>
      </c>
      <c r="I5722" t="s">
        <v>135</v>
      </c>
      <c r="J5722" t="s">
        <v>136</v>
      </c>
      <c r="K5722" t="s">
        <v>137</v>
      </c>
      <c r="L5722" t="s">
        <v>16476</v>
      </c>
      <c r="M5722" t="s">
        <v>16477</v>
      </c>
      <c r="N5722">
        <v>1.9813888879999999</v>
      </c>
      <c r="O5722">
        <v>4</v>
      </c>
      <c r="P5722">
        <v>356</v>
      </c>
      <c r="Q5722">
        <v>3</v>
      </c>
      <c r="R5722">
        <v>25</v>
      </c>
      <c r="S5722">
        <v>8</v>
      </c>
      <c r="T5722">
        <v>45</v>
      </c>
      <c r="U5722">
        <v>1</v>
      </c>
      <c r="V5722">
        <v>0</v>
      </c>
      <c r="W5722">
        <v>820.96465456636543</v>
      </c>
      <c r="X5722">
        <v>233.39696491951361</v>
      </c>
      <c r="Y5722">
        <v>5.7119008170857839</v>
      </c>
      <c r="Z5722">
        <v>12.290231071318471</v>
      </c>
      <c r="AA5722">
        <v>11.394152267266232</v>
      </c>
      <c r="AB5722">
        <v>117.94452087978127</v>
      </c>
      <c r="AC5722">
        <v>0</v>
      </c>
      <c r="AD5722">
        <v>0</v>
      </c>
      <c r="AE5722">
        <v>1201.7024245213308</v>
      </c>
    </row>
    <row r="5723" spans="1:31" x14ac:dyDescent="0.25">
      <c r="A5723">
        <v>2084290</v>
      </c>
      <c r="B5723">
        <v>1</v>
      </c>
      <c r="C5723" t="s">
        <v>81</v>
      </c>
      <c r="D5723" t="s">
        <v>123</v>
      </c>
      <c r="E5723" t="s">
        <v>177</v>
      </c>
      <c r="F5723" t="s">
        <v>16478</v>
      </c>
      <c r="G5723" t="s">
        <v>183</v>
      </c>
      <c r="H5723" t="s">
        <v>143</v>
      </c>
      <c r="I5723" t="s">
        <v>135</v>
      </c>
      <c r="J5723" t="s">
        <v>136</v>
      </c>
      <c r="K5723" t="s">
        <v>137</v>
      </c>
      <c r="L5723" t="s">
        <v>16479</v>
      </c>
      <c r="M5723" t="s">
        <v>16480</v>
      </c>
      <c r="N5723">
        <v>15.3225</v>
      </c>
      <c r="O5723">
        <v>0</v>
      </c>
      <c r="P5723">
        <v>1</v>
      </c>
      <c r="Q5723">
        <v>0</v>
      </c>
      <c r="R5723">
        <v>0</v>
      </c>
      <c r="S5723">
        <v>0</v>
      </c>
      <c r="T5723">
        <v>0</v>
      </c>
      <c r="U5723">
        <v>0</v>
      </c>
      <c r="V5723">
        <v>0</v>
      </c>
      <c r="W5723">
        <v>0</v>
      </c>
      <c r="X5723">
        <v>0.86364927077079034</v>
      </c>
      <c r="Y5723">
        <v>0</v>
      </c>
      <c r="Z5723">
        <v>0</v>
      </c>
      <c r="AA5723">
        <v>0</v>
      </c>
      <c r="AB5723">
        <v>0</v>
      </c>
      <c r="AC5723">
        <v>0</v>
      </c>
      <c r="AD5723">
        <v>0</v>
      </c>
      <c r="AE5723">
        <v>0.86364927077079034</v>
      </c>
    </row>
    <row r="5724" spans="1:31" x14ac:dyDescent="0.25">
      <c r="A5724">
        <v>2095365</v>
      </c>
      <c r="B5724">
        <v>1</v>
      </c>
      <c r="C5724" t="s">
        <v>81</v>
      </c>
      <c r="D5724" t="s">
        <v>120</v>
      </c>
      <c r="E5724" t="s">
        <v>177</v>
      </c>
      <c r="F5724" t="s">
        <v>16481</v>
      </c>
      <c r="G5724" t="s">
        <v>183</v>
      </c>
      <c r="H5724" t="s">
        <v>143</v>
      </c>
      <c r="I5724" t="s">
        <v>135</v>
      </c>
      <c r="J5724" t="s">
        <v>136</v>
      </c>
      <c r="K5724" t="s">
        <v>137</v>
      </c>
      <c r="L5724" t="s">
        <v>16482</v>
      </c>
      <c r="M5724" t="s">
        <v>16483</v>
      </c>
      <c r="N5724">
        <v>0.72250000000000003</v>
      </c>
      <c r="O5724">
        <v>0</v>
      </c>
      <c r="P5724">
        <v>1</v>
      </c>
      <c r="Q5724">
        <v>0</v>
      </c>
      <c r="R5724">
        <v>0</v>
      </c>
      <c r="S5724">
        <v>0</v>
      </c>
      <c r="T5724">
        <v>0</v>
      </c>
      <c r="U5724">
        <v>0</v>
      </c>
      <c r="V5724">
        <v>0</v>
      </c>
      <c r="W5724">
        <v>0</v>
      </c>
      <c r="X5724">
        <v>9.7679513416545016E-2</v>
      </c>
      <c r="Y5724">
        <v>0</v>
      </c>
      <c r="Z5724">
        <v>0</v>
      </c>
      <c r="AA5724">
        <v>0</v>
      </c>
      <c r="AB5724">
        <v>0</v>
      </c>
      <c r="AC5724">
        <v>0</v>
      </c>
      <c r="AD5724">
        <v>0</v>
      </c>
      <c r="AE5724">
        <v>9.7679513416545016E-2</v>
      </c>
    </row>
    <row r="5725" spans="1:31" x14ac:dyDescent="0.25">
      <c r="A5725">
        <v>2084645</v>
      </c>
      <c r="B5725">
        <v>1</v>
      </c>
      <c r="C5725" t="s">
        <v>81</v>
      </c>
      <c r="D5725" t="s">
        <v>123</v>
      </c>
      <c r="E5725" t="s">
        <v>158</v>
      </c>
      <c r="F5725" t="s">
        <v>16484</v>
      </c>
      <c r="G5725" t="s">
        <v>160</v>
      </c>
      <c r="H5725" t="s">
        <v>143</v>
      </c>
      <c r="I5725" t="s">
        <v>135</v>
      </c>
      <c r="J5725" t="s">
        <v>136</v>
      </c>
      <c r="K5725" t="s">
        <v>137</v>
      </c>
      <c r="L5725" t="s">
        <v>16485</v>
      </c>
      <c r="M5725" t="s">
        <v>16486</v>
      </c>
      <c r="N5725">
        <v>5.6452777770000004</v>
      </c>
      <c r="O5725">
        <v>0</v>
      </c>
      <c r="P5725">
        <v>48</v>
      </c>
      <c r="Q5725">
        <v>0</v>
      </c>
      <c r="R5725">
        <v>0</v>
      </c>
      <c r="S5725">
        <v>0</v>
      </c>
      <c r="T5725">
        <v>9</v>
      </c>
      <c r="U5725">
        <v>0</v>
      </c>
      <c r="V5725">
        <v>0</v>
      </c>
      <c r="W5725">
        <v>0</v>
      </c>
      <c r="X5725">
        <v>68.443815435101129</v>
      </c>
      <c r="Y5725">
        <v>0</v>
      </c>
      <c r="Z5725">
        <v>0</v>
      </c>
      <c r="AA5725">
        <v>0</v>
      </c>
      <c r="AB5725">
        <v>13.028328098651048</v>
      </c>
      <c r="AC5725">
        <v>0</v>
      </c>
      <c r="AD5725">
        <v>0</v>
      </c>
      <c r="AE5725">
        <v>81.472143533752174</v>
      </c>
    </row>
    <row r="5726" spans="1:31" x14ac:dyDescent="0.25">
      <c r="A5726">
        <v>2084436</v>
      </c>
      <c r="B5726">
        <v>1</v>
      </c>
      <c r="C5726" t="s">
        <v>80</v>
      </c>
      <c r="D5726" t="s">
        <v>103</v>
      </c>
      <c r="E5726" t="s">
        <v>158</v>
      </c>
      <c r="F5726" t="s">
        <v>16487</v>
      </c>
      <c r="G5726" t="s">
        <v>385</v>
      </c>
      <c r="H5726" t="s">
        <v>143</v>
      </c>
      <c r="I5726" t="s">
        <v>135</v>
      </c>
      <c r="J5726" t="s">
        <v>136</v>
      </c>
      <c r="K5726" t="s">
        <v>137</v>
      </c>
      <c r="L5726" t="s">
        <v>16488</v>
      </c>
      <c r="M5726" t="s">
        <v>16489</v>
      </c>
      <c r="N5726">
        <v>3.485833333</v>
      </c>
      <c r="O5726">
        <v>0</v>
      </c>
      <c r="P5726">
        <v>0</v>
      </c>
      <c r="Q5726">
        <v>0</v>
      </c>
      <c r="R5726">
        <v>0</v>
      </c>
      <c r="S5726">
        <v>0</v>
      </c>
      <c r="T5726">
        <v>1</v>
      </c>
      <c r="U5726">
        <v>0</v>
      </c>
      <c r="V5726">
        <v>0</v>
      </c>
      <c r="W5726">
        <v>0</v>
      </c>
      <c r="X5726">
        <v>0</v>
      </c>
      <c r="Y5726">
        <v>0</v>
      </c>
      <c r="Z5726">
        <v>0</v>
      </c>
      <c r="AA5726">
        <v>0</v>
      </c>
      <c r="AB5726">
        <v>1.6258617733822476</v>
      </c>
      <c r="AC5726">
        <v>0</v>
      </c>
      <c r="AD5726">
        <v>0</v>
      </c>
      <c r="AE5726">
        <v>1.6258617733822476</v>
      </c>
    </row>
    <row r="5727" spans="1:31" x14ac:dyDescent="0.25">
      <c r="A5727">
        <v>2095010</v>
      </c>
      <c r="B5727">
        <v>1</v>
      </c>
      <c r="C5727" t="s">
        <v>80</v>
      </c>
      <c r="D5727" t="s">
        <v>108</v>
      </c>
      <c r="E5727" t="s">
        <v>177</v>
      </c>
      <c r="F5727" t="s">
        <v>16490</v>
      </c>
      <c r="G5727" t="s">
        <v>324</v>
      </c>
      <c r="H5727" t="s">
        <v>143</v>
      </c>
      <c r="I5727" t="s">
        <v>135</v>
      </c>
      <c r="J5727" t="s">
        <v>136</v>
      </c>
      <c r="K5727" t="s">
        <v>137</v>
      </c>
      <c r="L5727" t="s">
        <v>16491</v>
      </c>
      <c r="M5727" t="s">
        <v>16492</v>
      </c>
      <c r="N5727">
        <v>2.6316666660000001</v>
      </c>
      <c r="O5727">
        <v>0</v>
      </c>
      <c r="P5727">
        <v>1</v>
      </c>
      <c r="Q5727">
        <v>0</v>
      </c>
      <c r="R5727">
        <v>0</v>
      </c>
      <c r="S5727">
        <v>0</v>
      </c>
      <c r="T5727">
        <v>0</v>
      </c>
      <c r="U5727">
        <v>0</v>
      </c>
      <c r="V5727">
        <v>0</v>
      </c>
      <c r="W5727">
        <v>0</v>
      </c>
      <c r="X5727">
        <v>0.37427243761072221</v>
      </c>
      <c r="Y5727">
        <v>0</v>
      </c>
      <c r="Z5727">
        <v>0</v>
      </c>
      <c r="AA5727">
        <v>0</v>
      </c>
      <c r="AB5727">
        <v>0</v>
      </c>
      <c r="AC5727">
        <v>0</v>
      </c>
      <c r="AD5727">
        <v>0</v>
      </c>
      <c r="AE5727">
        <v>0.37427243761072221</v>
      </c>
    </row>
    <row r="5728" spans="1:31" x14ac:dyDescent="0.25">
      <c r="A5728">
        <v>2094824</v>
      </c>
      <c r="B5728">
        <v>1</v>
      </c>
      <c r="C5728" t="s">
        <v>80</v>
      </c>
      <c r="D5728" t="s">
        <v>84</v>
      </c>
      <c r="E5728" t="s">
        <v>158</v>
      </c>
      <c r="F5728" t="s">
        <v>14608</v>
      </c>
      <c r="G5728" t="s">
        <v>160</v>
      </c>
      <c r="H5728" t="s">
        <v>143</v>
      </c>
      <c r="I5728" t="s">
        <v>135</v>
      </c>
      <c r="J5728" t="s">
        <v>136</v>
      </c>
      <c r="K5728" t="s">
        <v>137</v>
      </c>
      <c r="L5728" t="s">
        <v>16493</v>
      </c>
      <c r="M5728" t="s">
        <v>16494</v>
      </c>
      <c r="N5728">
        <v>5.8844444439999997</v>
      </c>
      <c r="O5728">
        <v>0</v>
      </c>
      <c r="P5728">
        <v>1</v>
      </c>
      <c r="Q5728">
        <v>0</v>
      </c>
      <c r="R5728">
        <v>0</v>
      </c>
      <c r="S5728">
        <v>0</v>
      </c>
      <c r="T5728">
        <v>61</v>
      </c>
      <c r="U5728">
        <v>0</v>
      </c>
      <c r="V5728">
        <v>0</v>
      </c>
      <c r="W5728">
        <v>0</v>
      </c>
      <c r="X5728">
        <v>1.5193447967422222</v>
      </c>
      <c r="Y5728">
        <v>0</v>
      </c>
      <c r="Z5728">
        <v>0</v>
      </c>
      <c r="AA5728">
        <v>0</v>
      </c>
      <c r="AB5728">
        <v>397.08981413505904</v>
      </c>
      <c r="AC5728">
        <v>0</v>
      </c>
      <c r="AD5728">
        <v>0</v>
      </c>
      <c r="AE5728">
        <v>398.60915893180129</v>
      </c>
    </row>
    <row r="5729" spans="1:31" x14ac:dyDescent="0.25">
      <c r="A5729">
        <v>2084396</v>
      </c>
      <c r="B5729">
        <v>1</v>
      </c>
      <c r="C5729" t="s">
        <v>80</v>
      </c>
      <c r="D5729" t="s">
        <v>105</v>
      </c>
      <c r="E5729" t="s">
        <v>169</v>
      </c>
      <c r="F5729" t="s">
        <v>16495</v>
      </c>
      <c r="G5729" t="s">
        <v>171</v>
      </c>
      <c r="H5729" t="s">
        <v>134</v>
      </c>
      <c r="I5729" t="s">
        <v>135</v>
      </c>
      <c r="J5729" t="s">
        <v>136</v>
      </c>
      <c r="K5729" t="s">
        <v>137</v>
      </c>
      <c r="L5729" t="s">
        <v>16496</v>
      </c>
      <c r="M5729" t="s">
        <v>16497</v>
      </c>
      <c r="N5729">
        <v>1.99</v>
      </c>
      <c r="O5729">
        <v>0</v>
      </c>
      <c r="P5729">
        <v>94</v>
      </c>
      <c r="Q5729">
        <v>0</v>
      </c>
      <c r="R5729">
        <v>4</v>
      </c>
      <c r="S5729">
        <v>2</v>
      </c>
      <c r="T5729">
        <v>8</v>
      </c>
      <c r="U5729">
        <v>0</v>
      </c>
      <c r="V5729">
        <v>0</v>
      </c>
      <c r="W5729">
        <v>0</v>
      </c>
      <c r="X5729">
        <v>30.566090751086733</v>
      </c>
      <c r="Y5729">
        <v>0</v>
      </c>
      <c r="Z5729">
        <v>6.4346568745878763</v>
      </c>
      <c r="AA5729">
        <v>28.164915990098297</v>
      </c>
      <c r="AB5729">
        <v>36.156036873158747</v>
      </c>
      <c r="AC5729">
        <v>0</v>
      </c>
      <c r="AD5729">
        <v>0</v>
      </c>
      <c r="AE5729">
        <v>101.32170048893164</v>
      </c>
    </row>
    <row r="5730" spans="1:31" x14ac:dyDescent="0.25">
      <c r="A5730">
        <v>2084691</v>
      </c>
      <c r="B5730">
        <v>1</v>
      </c>
      <c r="C5730" t="s">
        <v>81</v>
      </c>
      <c r="D5730" t="s">
        <v>118</v>
      </c>
      <c r="E5730" t="s">
        <v>158</v>
      </c>
      <c r="F5730" t="s">
        <v>16498</v>
      </c>
      <c r="G5730" t="s">
        <v>1007</v>
      </c>
      <c r="H5730" t="s">
        <v>143</v>
      </c>
      <c r="I5730" t="s">
        <v>135</v>
      </c>
      <c r="J5730" t="s">
        <v>3</v>
      </c>
      <c r="K5730" t="s">
        <v>137</v>
      </c>
      <c r="L5730" t="s">
        <v>16499</v>
      </c>
      <c r="M5730" t="s">
        <v>16500</v>
      </c>
      <c r="N5730">
        <v>1.450555555</v>
      </c>
      <c r="O5730">
        <v>0</v>
      </c>
      <c r="P5730">
        <v>57</v>
      </c>
      <c r="Q5730">
        <v>0</v>
      </c>
      <c r="R5730">
        <v>1</v>
      </c>
      <c r="S5730">
        <v>0</v>
      </c>
      <c r="T5730">
        <v>9</v>
      </c>
      <c r="U5730">
        <v>0</v>
      </c>
      <c r="V5730">
        <v>0</v>
      </c>
      <c r="W5730">
        <v>0</v>
      </c>
      <c r="X5730">
        <v>17.346756932832317</v>
      </c>
      <c r="Y5730">
        <v>0</v>
      </c>
      <c r="Z5730">
        <v>3.3574997484586665E-2</v>
      </c>
      <c r="AA5730">
        <v>0</v>
      </c>
      <c r="AB5730">
        <v>1.1708697767668301</v>
      </c>
      <c r="AC5730">
        <v>0</v>
      </c>
      <c r="AD5730">
        <v>0</v>
      </c>
      <c r="AE5730">
        <v>18.551201707083735</v>
      </c>
    </row>
    <row r="5731" spans="1:31" x14ac:dyDescent="0.25">
      <c r="A5731">
        <v>2084734</v>
      </c>
      <c r="B5731">
        <v>1</v>
      </c>
      <c r="C5731" t="s">
        <v>80</v>
      </c>
      <c r="D5731" t="s">
        <v>105</v>
      </c>
      <c r="E5731" t="s">
        <v>158</v>
      </c>
      <c r="F5731" t="s">
        <v>16501</v>
      </c>
      <c r="G5731" t="s">
        <v>160</v>
      </c>
      <c r="H5731" t="s">
        <v>143</v>
      </c>
      <c r="I5731" t="s">
        <v>135</v>
      </c>
      <c r="J5731" t="s">
        <v>136</v>
      </c>
      <c r="K5731" t="s">
        <v>137</v>
      </c>
      <c r="L5731" t="s">
        <v>16502</v>
      </c>
      <c r="M5731" t="s">
        <v>16503</v>
      </c>
      <c r="N5731">
        <v>1.1525000000000001</v>
      </c>
      <c r="O5731">
        <v>0</v>
      </c>
      <c r="P5731">
        <v>158</v>
      </c>
      <c r="Q5731">
        <v>0</v>
      </c>
      <c r="R5731">
        <v>0</v>
      </c>
      <c r="S5731">
        <v>0</v>
      </c>
      <c r="T5731">
        <v>3</v>
      </c>
      <c r="U5731">
        <v>0</v>
      </c>
      <c r="V5731">
        <v>0</v>
      </c>
      <c r="W5731">
        <v>0</v>
      </c>
      <c r="X5731">
        <v>35.34923459687456</v>
      </c>
      <c r="Y5731">
        <v>0</v>
      </c>
      <c r="Z5731">
        <v>0</v>
      </c>
      <c r="AA5731">
        <v>0</v>
      </c>
      <c r="AB5731">
        <v>2.6444754852902648</v>
      </c>
      <c r="AC5731">
        <v>0</v>
      </c>
      <c r="AD5731">
        <v>0</v>
      </c>
      <c r="AE5731">
        <v>37.993710082164824</v>
      </c>
    </row>
    <row r="5732" spans="1:31" x14ac:dyDescent="0.25">
      <c r="A5732">
        <v>2095216</v>
      </c>
      <c r="B5732">
        <v>1</v>
      </c>
      <c r="C5732" t="s">
        <v>80</v>
      </c>
      <c r="D5732" t="s">
        <v>87</v>
      </c>
      <c r="E5732" t="s">
        <v>177</v>
      </c>
      <c r="F5732" t="s">
        <v>16504</v>
      </c>
      <c r="G5732" t="s">
        <v>183</v>
      </c>
      <c r="H5732" t="s">
        <v>143</v>
      </c>
      <c r="I5732" t="s">
        <v>135</v>
      </c>
      <c r="J5732" t="s">
        <v>136</v>
      </c>
      <c r="K5732" t="s">
        <v>137</v>
      </c>
      <c r="L5732" t="s">
        <v>16505</v>
      </c>
      <c r="M5732" t="s">
        <v>16506</v>
      </c>
      <c r="N5732">
        <v>11.583611111</v>
      </c>
      <c r="O5732">
        <v>0</v>
      </c>
      <c r="P5732">
        <v>5</v>
      </c>
      <c r="Q5732">
        <v>0</v>
      </c>
      <c r="R5732">
        <v>0</v>
      </c>
      <c r="S5732">
        <v>0</v>
      </c>
      <c r="T5732">
        <v>0</v>
      </c>
      <c r="U5732">
        <v>0</v>
      </c>
      <c r="V5732">
        <v>0</v>
      </c>
      <c r="W5732">
        <v>0</v>
      </c>
      <c r="X5732">
        <v>12.972292676482557</v>
      </c>
      <c r="Y5732">
        <v>0</v>
      </c>
      <c r="Z5732">
        <v>0</v>
      </c>
      <c r="AA5732">
        <v>0</v>
      </c>
      <c r="AB5732">
        <v>0</v>
      </c>
      <c r="AC5732">
        <v>0</v>
      </c>
      <c r="AD5732">
        <v>0</v>
      </c>
      <c r="AE5732">
        <v>12.972292676482557</v>
      </c>
    </row>
    <row r="5733" spans="1:31" x14ac:dyDescent="0.25">
      <c r="A5733">
        <v>2084542</v>
      </c>
      <c r="B5733">
        <v>1</v>
      </c>
      <c r="C5733" t="s">
        <v>81</v>
      </c>
      <c r="D5733" t="s">
        <v>112</v>
      </c>
      <c r="E5733" t="s">
        <v>146</v>
      </c>
      <c r="F5733" t="s">
        <v>16507</v>
      </c>
      <c r="G5733" t="s">
        <v>133</v>
      </c>
      <c r="H5733" t="s">
        <v>134</v>
      </c>
      <c r="I5733" t="s">
        <v>135</v>
      </c>
      <c r="J5733" t="s">
        <v>136</v>
      </c>
      <c r="K5733" t="s">
        <v>137</v>
      </c>
      <c r="L5733" t="s">
        <v>16508</v>
      </c>
      <c r="M5733" t="s">
        <v>16509</v>
      </c>
      <c r="N5733">
        <v>0.38750000000000001</v>
      </c>
      <c r="O5733">
        <v>0</v>
      </c>
      <c r="P5733">
        <v>18977</v>
      </c>
      <c r="Q5733">
        <v>2</v>
      </c>
      <c r="R5733">
        <v>411</v>
      </c>
      <c r="S5733">
        <v>3</v>
      </c>
      <c r="T5733">
        <v>3432</v>
      </c>
      <c r="U5733">
        <v>4</v>
      </c>
      <c r="V5733">
        <v>12</v>
      </c>
      <c r="W5733">
        <v>0</v>
      </c>
      <c r="X5733">
        <v>1171.8181219350408</v>
      </c>
      <c r="Y5733">
        <v>12.88056663606511</v>
      </c>
      <c r="Z5733">
        <v>22.911441346589385</v>
      </c>
      <c r="AA5733">
        <v>16.417687978531262</v>
      </c>
      <c r="AB5733">
        <v>727.86765236474025</v>
      </c>
      <c r="AC5733">
        <v>37.924914606249715</v>
      </c>
      <c r="AD5733">
        <v>58.459688226935519</v>
      </c>
      <c r="AE5733">
        <v>2048.2800730941522</v>
      </c>
    </row>
    <row r="5734" spans="1:31" x14ac:dyDescent="0.25">
      <c r="A5734">
        <v>2084442</v>
      </c>
      <c r="B5734">
        <v>1</v>
      </c>
      <c r="C5734" t="s">
        <v>80</v>
      </c>
      <c r="D5734" t="s">
        <v>97</v>
      </c>
      <c r="E5734" t="s">
        <v>169</v>
      </c>
      <c r="F5734" t="s">
        <v>16510</v>
      </c>
      <c r="G5734" t="s">
        <v>171</v>
      </c>
      <c r="H5734" t="s">
        <v>134</v>
      </c>
      <c r="I5734" t="s">
        <v>135</v>
      </c>
      <c r="J5734" t="s">
        <v>136</v>
      </c>
      <c r="K5734" t="s">
        <v>137</v>
      </c>
      <c r="L5734" t="s">
        <v>16511</v>
      </c>
      <c r="M5734" t="s">
        <v>16512</v>
      </c>
      <c r="N5734">
        <v>10.271666666</v>
      </c>
      <c r="O5734">
        <v>2</v>
      </c>
      <c r="P5734">
        <v>201</v>
      </c>
      <c r="Q5734">
        <v>2</v>
      </c>
      <c r="R5734">
        <v>103</v>
      </c>
      <c r="S5734">
        <v>1</v>
      </c>
      <c r="T5734">
        <v>37</v>
      </c>
      <c r="U5734">
        <v>0</v>
      </c>
      <c r="V5734">
        <v>0</v>
      </c>
      <c r="W5734">
        <v>12.703303262200343</v>
      </c>
      <c r="X5734">
        <v>771.92330395368128</v>
      </c>
      <c r="Y5734">
        <v>16.614118210524342</v>
      </c>
      <c r="Z5734">
        <v>524.12515814960921</v>
      </c>
      <c r="AA5734">
        <v>94.070165560937951</v>
      </c>
      <c r="AB5734">
        <v>156.59979722393737</v>
      </c>
      <c r="AC5734">
        <v>0</v>
      </c>
      <c r="AD5734">
        <v>0</v>
      </c>
      <c r="AE5734">
        <v>1576.0358463608907</v>
      </c>
    </row>
    <row r="5735" spans="1:31" x14ac:dyDescent="0.25">
      <c r="A5735">
        <v>2095262</v>
      </c>
      <c r="B5735">
        <v>1</v>
      </c>
      <c r="C5735" t="s">
        <v>80</v>
      </c>
      <c r="D5735" t="s">
        <v>82</v>
      </c>
      <c r="E5735" t="s">
        <v>158</v>
      </c>
      <c r="F5735" t="s">
        <v>15800</v>
      </c>
      <c r="G5735" t="s">
        <v>160</v>
      </c>
      <c r="H5735" t="s">
        <v>143</v>
      </c>
      <c r="I5735" t="s">
        <v>135</v>
      </c>
      <c r="J5735" t="s">
        <v>136</v>
      </c>
      <c r="K5735" t="s">
        <v>137</v>
      </c>
      <c r="L5735" t="s">
        <v>16513</v>
      </c>
      <c r="M5735" t="s">
        <v>16514</v>
      </c>
      <c r="N5735">
        <v>3.9133333330000002</v>
      </c>
      <c r="O5735">
        <v>0</v>
      </c>
      <c r="P5735">
        <v>170</v>
      </c>
      <c r="Q5735">
        <v>0</v>
      </c>
      <c r="R5735">
        <v>0</v>
      </c>
      <c r="S5735">
        <v>0</v>
      </c>
      <c r="T5735">
        <v>4</v>
      </c>
      <c r="U5735">
        <v>0</v>
      </c>
      <c r="V5735">
        <v>0</v>
      </c>
      <c r="W5735">
        <v>0</v>
      </c>
      <c r="X5735">
        <v>157.4529610999048</v>
      </c>
      <c r="Y5735">
        <v>0</v>
      </c>
      <c r="Z5735">
        <v>0</v>
      </c>
      <c r="AA5735">
        <v>0</v>
      </c>
      <c r="AB5735">
        <v>9.8378311926916346</v>
      </c>
      <c r="AC5735">
        <v>0</v>
      </c>
      <c r="AD5735">
        <v>0</v>
      </c>
      <c r="AE5735">
        <v>167.29079229259642</v>
      </c>
    </row>
    <row r="5736" spans="1:31" x14ac:dyDescent="0.25">
      <c r="A5736">
        <v>2084665</v>
      </c>
      <c r="B5736">
        <v>1</v>
      </c>
      <c r="C5736" t="s">
        <v>80</v>
      </c>
      <c r="D5736" t="s">
        <v>83</v>
      </c>
      <c r="E5736" t="s">
        <v>295</v>
      </c>
      <c r="F5736" t="s">
        <v>16515</v>
      </c>
      <c r="G5736" t="s">
        <v>133</v>
      </c>
      <c r="H5736" t="s">
        <v>134</v>
      </c>
      <c r="I5736" t="s">
        <v>135</v>
      </c>
      <c r="J5736" t="s">
        <v>136</v>
      </c>
      <c r="K5736" t="s">
        <v>137</v>
      </c>
      <c r="L5736" t="s">
        <v>16516</v>
      </c>
      <c r="M5736" t="s">
        <v>16517</v>
      </c>
      <c r="N5736">
        <v>0.40305555500000001</v>
      </c>
      <c r="O5736">
        <v>6</v>
      </c>
      <c r="P5736">
        <v>458</v>
      </c>
      <c r="Q5736">
        <v>28</v>
      </c>
      <c r="R5736">
        <v>97</v>
      </c>
      <c r="S5736">
        <v>19</v>
      </c>
      <c r="T5736">
        <v>800</v>
      </c>
      <c r="U5736">
        <v>22</v>
      </c>
      <c r="V5736">
        <v>167</v>
      </c>
      <c r="W5736">
        <v>2.3273362678858902</v>
      </c>
      <c r="X5736">
        <v>59.475601777056838</v>
      </c>
      <c r="Y5736">
        <v>44.455069052256661</v>
      </c>
      <c r="Z5736">
        <v>45.2353634758448</v>
      </c>
      <c r="AA5736">
        <v>59.909674754162502</v>
      </c>
      <c r="AB5736">
        <v>492.12758736035062</v>
      </c>
      <c r="AC5736">
        <v>343.16852834986781</v>
      </c>
      <c r="AD5736">
        <v>1261.6963470485255</v>
      </c>
      <c r="AE5736">
        <v>2308.3955080859505</v>
      </c>
    </row>
    <row r="5737" spans="1:31" x14ac:dyDescent="0.25">
      <c r="A5737">
        <v>2095242</v>
      </c>
      <c r="B5737">
        <v>1</v>
      </c>
      <c r="C5737" t="s">
        <v>80</v>
      </c>
      <c r="D5737" t="s">
        <v>85</v>
      </c>
      <c r="E5737" t="s">
        <v>140</v>
      </c>
      <c r="F5737" t="s">
        <v>16518</v>
      </c>
      <c r="G5737" t="s">
        <v>1283</v>
      </c>
      <c r="H5737" t="s">
        <v>143</v>
      </c>
      <c r="I5737" t="s">
        <v>135</v>
      </c>
      <c r="J5737" t="s">
        <v>136</v>
      </c>
      <c r="K5737" t="s">
        <v>137</v>
      </c>
      <c r="L5737" t="s">
        <v>16519</v>
      </c>
      <c r="M5737" t="s">
        <v>16520</v>
      </c>
      <c r="N5737">
        <v>0.41361111099999998</v>
      </c>
      <c r="O5737">
        <v>0</v>
      </c>
      <c r="P5737">
        <v>376</v>
      </c>
      <c r="Q5737">
        <v>0</v>
      </c>
      <c r="R5737">
        <v>0</v>
      </c>
      <c r="S5737">
        <v>0</v>
      </c>
      <c r="T5737">
        <v>57</v>
      </c>
      <c r="U5737">
        <v>0</v>
      </c>
      <c r="V5737">
        <v>0</v>
      </c>
      <c r="W5737">
        <v>0</v>
      </c>
      <c r="X5737">
        <v>43.934909853658361</v>
      </c>
      <c r="Y5737">
        <v>0</v>
      </c>
      <c r="Z5737">
        <v>0</v>
      </c>
      <c r="AA5737">
        <v>0</v>
      </c>
      <c r="AB5737">
        <v>25.463761596886954</v>
      </c>
      <c r="AC5737">
        <v>0</v>
      </c>
      <c r="AD5737">
        <v>0</v>
      </c>
      <c r="AE5737">
        <v>69.398671450545322</v>
      </c>
    </row>
    <row r="5738" spans="1:31" x14ac:dyDescent="0.25">
      <c r="A5738">
        <v>2084545</v>
      </c>
      <c r="B5738">
        <v>1</v>
      </c>
      <c r="C5738" t="s">
        <v>81</v>
      </c>
      <c r="D5738" t="s">
        <v>127</v>
      </c>
      <c r="E5738" t="s">
        <v>158</v>
      </c>
      <c r="F5738" t="s">
        <v>16521</v>
      </c>
      <c r="G5738" t="s">
        <v>160</v>
      </c>
      <c r="H5738" t="s">
        <v>143</v>
      </c>
      <c r="I5738" t="s">
        <v>135</v>
      </c>
      <c r="J5738" t="s">
        <v>136</v>
      </c>
      <c r="K5738" t="s">
        <v>137</v>
      </c>
      <c r="L5738" t="s">
        <v>16522</v>
      </c>
      <c r="M5738" t="s">
        <v>16523</v>
      </c>
      <c r="N5738">
        <v>3.4541666659999999</v>
      </c>
      <c r="O5738">
        <v>0</v>
      </c>
      <c r="P5738">
        <v>22</v>
      </c>
      <c r="Q5738">
        <v>0</v>
      </c>
      <c r="R5738">
        <v>4</v>
      </c>
      <c r="S5738">
        <v>0</v>
      </c>
      <c r="T5738">
        <v>1</v>
      </c>
      <c r="U5738">
        <v>0</v>
      </c>
      <c r="V5738">
        <v>0</v>
      </c>
      <c r="W5738">
        <v>0</v>
      </c>
      <c r="X5738">
        <v>26.164507379252374</v>
      </c>
      <c r="Y5738">
        <v>0</v>
      </c>
      <c r="Z5738">
        <v>9.6291989853053757</v>
      </c>
      <c r="AA5738">
        <v>0</v>
      </c>
      <c r="AB5738">
        <v>0.94355634111685016</v>
      </c>
      <c r="AC5738">
        <v>0</v>
      </c>
      <c r="AD5738">
        <v>0</v>
      </c>
      <c r="AE5738">
        <v>36.737262705674603</v>
      </c>
    </row>
    <row r="5739" spans="1:31" x14ac:dyDescent="0.25">
      <c r="A5739">
        <v>2094864</v>
      </c>
      <c r="B5739">
        <v>1</v>
      </c>
      <c r="C5739" t="s">
        <v>80</v>
      </c>
      <c r="D5739" t="s">
        <v>91</v>
      </c>
      <c r="E5739" t="s">
        <v>158</v>
      </c>
      <c r="F5739" t="s">
        <v>16524</v>
      </c>
      <c r="G5739" t="s">
        <v>160</v>
      </c>
      <c r="H5739" t="s">
        <v>143</v>
      </c>
      <c r="I5739" t="s">
        <v>135</v>
      </c>
      <c r="J5739" t="s">
        <v>136</v>
      </c>
      <c r="K5739" t="s">
        <v>137</v>
      </c>
      <c r="L5739" t="s">
        <v>16525</v>
      </c>
      <c r="M5739" t="s">
        <v>16526</v>
      </c>
      <c r="N5739">
        <v>2.8316666659999998</v>
      </c>
      <c r="O5739">
        <v>0</v>
      </c>
      <c r="P5739">
        <v>1</v>
      </c>
      <c r="Q5739">
        <v>0</v>
      </c>
      <c r="R5739">
        <v>3</v>
      </c>
      <c r="S5739">
        <v>0</v>
      </c>
      <c r="T5739">
        <v>1</v>
      </c>
      <c r="U5739">
        <v>0</v>
      </c>
      <c r="V5739">
        <v>0</v>
      </c>
      <c r="W5739">
        <v>0</v>
      </c>
      <c r="X5739">
        <v>9.2130083272066676E-2</v>
      </c>
      <c r="Y5739">
        <v>0</v>
      </c>
      <c r="Z5739">
        <v>4.9241137078629996E-2</v>
      </c>
      <c r="AA5739">
        <v>0</v>
      </c>
      <c r="AB5739">
        <v>1.3850012344545706</v>
      </c>
      <c r="AC5739">
        <v>0</v>
      </c>
      <c r="AD5739">
        <v>0</v>
      </c>
      <c r="AE5739">
        <v>1.5263724548052673</v>
      </c>
    </row>
    <row r="5740" spans="1:31" x14ac:dyDescent="0.25">
      <c r="A5740">
        <v>2094887</v>
      </c>
      <c r="B5740">
        <v>1</v>
      </c>
      <c r="C5740" t="s">
        <v>81</v>
      </c>
      <c r="D5740" t="s">
        <v>126</v>
      </c>
      <c r="E5740" t="s">
        <v>140</v>
      </c>
      <c r="F5740" t="s">
        <v>2854</v>
      </c>
      <c r="G5740" t="s">
        <v>142</v>
      </c>
      <c r="H5740" t="s">
        <v>143</v>
      </c>
      <c r="I5740" t="s">
        <v>135</v>
      </c>
      <c r="J5740" t="s">
        <v>136</v>
      </c>
      <c r="K5740" t="s">
        <v>137</v>
      </c>
      <c r="L5740" t="s">
        <v>16527</v>
      </c>
      <c r="M5740" t="s">
        <v>16528</v>
      </c>
      <c r="N5740">
        <v>2.6872222219999999</v>
      </c>
      <c r="O5740">
        <v>0</v>
      </c>
      <c r="P5740">
        <v>25</v>
      </c>
      <c r="Q5740">
        <v>0</v>
      </c>
      <c r="R5740">
        <v>2</v>
      </c>
      <c r="S5740">
        <v>0</v>
      </c>
      <c r="T5740">
        <v>1</v>
      </c>
      <c r="U5740">
        <v>0</v>
      </c>
      <c r="V5740">
        <v>0</v>
      </c>
      <c r="W5740">
        <v>0</v>
      </c>
      <c r="X5740">
        <v>10.445478697724905</v>
      </c>
      <c r="Y5740">
        <v>0</v>
      </c>
      <c r="Z5740">
        <v>2.2956039418857301</v>
      </c>
      <c r="AA5740">
        <v>0</v>
      </c>
      <c r="AB5740">
        <v>1.6659094875283893E-2</v>
      </c>
      <c r="AC5740">
        <v>0</v>
      </c>
      <c r="AD5740">
        <v>0</v>
      </c>
      <c r="AE5740">
        <v>12.757741734485919</v>
      </c>
    </row>
    <row r="5741" spans="1:31" x14ac:dyDescent="0.25">
      <c r="A5741">
        <v>2084522</v>
      </c>
      <c r="B5741">
        <v>1</v>
      </c>
      <c r="C5741" t="s">
        <v>80</v>
      </c>
      <c r="D5741" t="s">
        <v>85</v>
      </c>
      <c r="E5741" t="s">
        <v>177</v>
      </c>
      <c r="F5741" t="s">
        <v>16529</v>
      </c>
      <c r="G5741" t="s">
        <v>196</v>
      </c>
      <c r="H5741" t="s">
        <v>143</v>
      </c>
      <c r="I5741" t="s">
        <v>135</v>
      </c>
      <c r="J5741" t="s">
        <v>136</v>
      </c>
      <c r="K5741" t="s">
        <v>137</v>
      </c>
      <c r="L5741" t="s">
        <v>16530</v>
      </c>
      <c r="M5741" t="s">
        <v>16531</v>
      </c>
      <c r="N5741">
        <v>5.312777777</v>
      </c>
      <c r="O5741">
        <v>0</v>
      </c>
      <c r="P5741">
        <v>4</v>
      </c>
      <c r="Q5741">
        <v>0</v>
      </c>
      <c r="R5741">
        <v>0</v>
      </c>
      <c r="S5741">
        <v>0</v>
      </c>
      <c r="T5741">
        <v>0</v>
      </c>
      <c r="U5741">
        <v>0</v>
      </c>
      <c r="V5741">
        <v>0</v>
      </c>
      <c r="W5741">
        <v>0</v>
      </c>
      <c r="X5741">
        <v>5.1771110391958937</v>
      </c>
      <c r="Y5741">
        <v>0</v>
      </c>
      <c r="Z5741">
        <v>0</v>
      </c>
      <c r="AA5741">
        <v>0</v>
      </c>
      <c r="AB5741">
        <v>0</v>
      </c>
      <c r="AC5741">
        <v>0</v>
      </c>
      <c r="AD5741">
        <v>0</v>
      </c>
      <c r="AE5741">
        <v>5.1771110391958937</v>
      </c>
    </row>
    <row r="5742" spans="1:31" x14ac:dyDescent="0.25">
      <c r="A5742">
        <v>2084502</v>
      </c>
      <c r="B5742">
        <v>1</v>
      </c>
      <c r="C5742" t="s">
        <v>80</v>
      </c>
      <c r="D5742" t="s">
        <v>96</v>
      </c>
      <c r="E5742" t="s">
        <v>177</v>
      </c>
      <c r="F5742" t="s">
        <v>16532</v>
      </c>
      <c r="G5742" t="s">
        <v>179</v>
      </c>
      <c r="H5742" t="s">
        <v>143</v>
      </c>
      <c r="I5742" t="s">
        <v>135</v>
      </c>
      <c r="J5742" t="s">
        <v>136</v>
      </c>
      <c r="K5742" t="s">
        <v>137</v>
      </c>
      <c r="L5742" t="s">
        <v>16533</v>
      </c>
      <c r="M5742" t="s">
        <v>16534</v>
      </c>
      <c r="N5742">
        <v>3.6288888880000001</v>
      </c>
      <c r="O5742">
        <v>0</v>
      </c>
      <c r="P5742">
        <v>0</v>
      </c>
      <c r="Q5742">
        <v>0</v>
      </c>
      <c r="R5742">
        <v>0</v>
      </c>
      <c r="S5742">
        <v>0</v>
      </c>
      <c r="T5742">
        <v>2</v>
      </c>
      <c r="U5742">
        <v>0</v>
      </c>
      <c r="V5742">
        <v>0</v>
      </c>
      <c r="W5742">
        <v>0</v>
      </c>
      <c r="X5742">
        <v>0</v>
      </c>
      <c r="Y5742">
        <v>0</v>
      </c>
      <c r="Z5742">
        <v>0</v>
      </c>
      <c r="AA5742">
        <v>0</v>
      </c>
      <c r="AB5742">
        <v>6.363106867304035</v>
      </c>
      <c r="AC5742">
        <v>0</v>
      </c>
      <c r="AD5742">
        <v>0</v>
      </c>
      <c r="AE5742">
        <v>6.363106867304035</v>
      </c>
    </row>
    <row r="5743" spans="1:31" x14ac:dyDescent="0.25">
      <c r="A5743">
        <v>2095073</v>
      </c>
      <c r="B5743">
        <v>1</v>
      </c>
      <c r="C5743" t="s">
        <v>81</v>
      </c>
      <c r="D5743" t="s">
        <v>119</v>
      </c>
      <c r="E5743" t="s">
        <v>140</v>
      </c>
      <c r="F5743" t="s">
        <v>16535</v>
      </c>
      <c r="G5743" t="s">
        <v>142</v>
      </c>
      <c r="H5743" t="s">
        <v>143</v>
      </c>
      <c r="I5743" t="s">
        <v>135</v>
      </c>
      <c r="J5743" t="s">
        <v>136</v>
      </c>
      <c r="K5743" t="s">
        <v>137</v>
      </c>
      <c r="L5743" t="s">
        <v>16536</v>
      </c>
      <c r="M5743" t="s">
        <v>16537</v>
      </c>
      <c r="N5743">
        <v>1.346666666</v>
      </c>
      <c r="O5743">
        <v>0</v>
      </c>
      <c r="P5743">
        <v>16</v>
      </c>
      <c r="Q5743">
        <v>0</v>
      </c>
      <c r="R5743">
        <v>26</v>
      </c>
      <c r="S5743">
        <v>0</v>
      </c>
      <c r="T5743">
        <v>0</v>
      </c>
      <c r="U5743">
        <v>0</v>
      </c>
      <c r="V5743">
        <v>0</v>
      </c>
      <c r="W5743">
        <v>0</v>
      </c>
      <c r="X5743">
        <v>2.7198728631414197</v>
      </c>
      <c r="Y5743">
        <v>0</v>
      </c>
      <c r="Z5743">
        <v>47.821115232414407</v>
      </c>
      <c r="AA5743">
        <v>0</v>
      </c>
      <c r="AB5743">
        <v>0</v>
      </c>
      <c r="AC5743">
        <v>0</v>
      </c>
      <c r="AD5743">
        <v>0</v>
      </c>
      <c r="AE5743">
        <v>50.540988095555825</v>
      </c>
    </row>
    <row r="5744" spans="1:31" x14ac:dyDescent="0.25">
      <c r="A5744">
        <v>2084336</v>
      </c>
      <c r="B5744">
        <v>1</v>
      </c>
      <c r="C5744" t="s">
        <v>80</v>
      </c>
      <c r="D5744" t="s">
        <v>103</v>
      </c>
      <c r="E5744" t="s">
        <v>158</v>
      </c>
      <c r="F5744" t="s">
        <v>16538</v>
      </c>
      <c r="G5744" t="s">
        <v>1378</v>
      </c>
      <c r="H5744" t="s">
        <v>143</v>
      </c>
      <c r="I5744" t="s">
        <v>135</v>
      </c>
      <c r="J5744" t="s">
        <v>136</v>
      </c>
      <c r="K5744" t="s">
        <v>137</v>
      </c>
      <c r="L5744" t="s">
        <v>16539</v>
      </c>
      <c r="M5744" t="s">
        <v>16540</v>
      </c>
      <c r="N5744">
        <v>3.1869444439999999</v>
      </c>
      <c r="O5744">
        <v>0</v>
      </c>
      <c r="P5744">
        <v>44</v>
      </c>
      <c r="Q5744">
        <v>0</v>
      </c>
      <c r="R5744">
        <v>0</v>
      </c>
      <c r="S5744">
        <v>0</v>
      </c>
      <c r="T5744">
        <v>0</v>
      </c>
      <c r="U5744">
        <v>0</v>
      </c>
      <c r="V5744">
        <v>0</v>
      </c>
      <c r="W5744">
        <v>0</v>
      </c>
      <c r="X5744">
        <v>24.723310610792012</v>
      </c>
      <c r="Y5744">
        <v>0</v>
      </c>
      <c r="Z5744">
        <v>0</v>
      </c>
      <c r="AA5744">
        <v>0</v>
      </c>
      <c r="AB5744">
        <v>0</v>
      </c>
      <c r="AC5744">
        <v>0</v>
      </c>
      <c r="AD5744">
        <v>0</v>
      </c>
      <c r="AE5744">
        <v>24.723310610792012</v>
      </c>
    </row>
    <row r="5745" spans="1:31" x14ac:dyDescent="0.25">
      <c r="A5745">
        <v>2095056</v>
      </c>
      <c r="B5745">
        <v>1</v>
      </c>
      <c r="C5745" t="s">
        <v>80</v>
      </c>
      <c r="D5745" t="s">
        <v>94</v>
      </c>
      <c r="E5745" t="s">
        <v>295</v>
      </c>
      <c r="F5745" t="s">
        <v>16541</v>
      </c>
      <c r="G5745" t="s">
        <v>133</v>
      </c>
      <c r="H5745" t="s">
        <v>134</v>
      </c>
      <c r="I5745" t="s">
        <v>135</v>
      </c>
      <c r="J5745" t="s">
        <v>136</v>
      </c>
      <c r="K5745" t="s">
        <v>137</v>
      </c>
      <c r="L5745" t="s">
        <v>16542</v>
      </c>
      <c r="M5745" t="s">
        <v>16543</v>
      </c>
      <c r="N5745">
        <v>0.87916666600000004</v>
      </c>
      <c r="O5745">
        <v>0</v>
      </c>
      <c r="P5745">
        <v>3243</v>
      </c>
      <c r="Q5745">
        <v>80</v>
      </c>
      <c r="R5745">
        <v>735</v>
      </c>
      <c r="S5745">
        <v>18</v>
      </c>
      <c r="T5745">
        <v>396</v>
      </c>
      <c r="U5745">
        <v>4</v>
      </c>
      <c r="V5745">
        <v>2</v>
      </c>
      <c r="W5745">
        <v>0</v>
      </c>
      <c r="X5745">
        <v>439.85952037508923</v>
      </c>
      <c r="Y5745">
        <v>49.360569901866299</v>
      </c>
      <c r="Z5745">
        <v>179.25965833078382</v>
      </c>
      <c r="AA5745">
        <v>117.98120012792947</v>
      </c>
      <c r="AB5745">
        <v>194.91502448126707</v>
      </c>
      <c r="AC5745">
        <v>145.40214505350269</v>
      </c>
      <c r="AD5745">
        <v>8.5121616969633678</v>
      </c>
      <c r="AE5745">
        <v>1135.2902799674021</v>
      </c>
    </row>
    <row r="5746" spans="1:31" x14ac:dyDescent="0.25">
      <c r="A5746">
        <v>2084353</v>
      </c>
      <c r="B5746">
        <v>1</v>
      </c>
      <c r="C5746" t="s">
        <v>80</v>
      </c>
      <c r="D5746" t="s">
        <v>94</v>
      </c>
      <c r="E5746" t="s">
        <v>158</v>
      </c>
      <c r="F5746" t="s">
        <v>16544</v>
      </c>
      <c r="G5746" t="s">
        <v>7838</v>
      </c>
      <c r="H5746" t="s">
        <v>143</v>
      </c>
      <c r="I5746" t="s">
        <v>135</v>
      </c>
      <c r="J5746" t="s">
        <v>136</v>
      </c>
      <c r="K5746" t="s">
        <v>137</v>
      </c>
      <c r="L5746" t="s">
        <v>16545</v>
      </c>
      <c r="M5746" t="s">
        <v>16546</v>
      </c>
      <c r="N5746">
        <v>1.104166666</v>
      </c>
      <c r="O5746">
        <v>0</v>
      </c>
      <c r="P5746">
        <v>181</v>
      </c>
      <c r="Q5746">
        <v>0</v>
      </c>
      <c r="R5746">
        <v>0</v>
      </c>
      <c r="S5746">
        <v>0</v>
      </c>
      <c r="T5746">
        <v>5</v>
      </c>
      <c r="U5746">
        <v>0</v>
      </c>
      <c r="V5746">
        <v>0</v>
      </c>
      <c r="W5746">
        <v>0</v>
      </c>
      <c r="X5746">
        <v>34.071224749925619</v>
      </c>
      <c r="Y5746">
        <v>0</v>
      </c>
      <c r="Z5746">
        <v>0</v>
      </c>
      <c r="AA5746">
        <v>0</v>
      </c>
      <c r="AB5746">
        <v>0.6853600810211945</v>
      </c>
      <c r="AC5746">
        <v>0</v>
      </c>
      <c r="AD5746">
        <v>0</v>
      </c>
      <c r="AE5746">
        <v>34.756584830946814</v>
      </c>
    </row>
    <row r="5747" spans="1:31" x14ac:dyDescent="0.25">
      <c r="A5747">
        <v>2095050</v>
      </c>
      <c r="B5747">
        <v>1</v>
      </c>
      <c r="C5747" t="s">
        <v>80</v>
      </c>
      <c r="D5747" t="s">
        <v>96</v>
      </c>
      <c r="E5747" t="s">
        <v>177</v>
      </c>
      <c r="F5747" t="s">
        <v>16547</v>
      </c>
      <c r="G5747" t="s">
        <v>179</v>
      </c>
      <c r="H5747" t="s">
        <v>143</v>
      </c>
      <c r="I5747" t="s">
        <v>135</v>
      </c>
      <c r="J5747" t="s">
        <v>136</v>
      </c>
      <c r="K5747" t="s">
        <v>137</v>
      </c>
      <c r="L5747" t="s">
        <v>16548</v>
      </c>
      <c r="M5747" t="s">
        <v>16549</v>
      </c>
      <c r="N5747">
        <v>4.6730555550000004</v>
      </c>
      <c r="O5747">
        <v>0</v>
      </c>
      <c r="P5747">
        <v>1</v>
      </c>
      <c r="Q5747">
        <v>0</v>
      </c>
      <c r="R5747">
        <v>0</v>
      </c>
      <c r="S5747">
        <v>0</v>
      </c>
      <c r="T5747">
        <v>0</v>
      </c>
      <c r="U5747">
        <v>0</v>
      </c>
      <c r="V5747">
        <v>0</v>
      </c>
      <c r="W5747">
        <v>0</v>
      </c>
      <c r="X5747">
        <v>0.17765016213167778</v>
      </c>
      <c r="Y5747">
        <v>0</v>
      </c>
      <c r="Z5747">
        <v>0</v>
      </c>
      <c r="AA5747">
        <v>0</v>
      </c>
      <c r="AB5747">
        <v>0</v>
      </c>
      <c r="AC5747">
        <v>0</v>
      </c>
      <c r="AD5747">
        <v>0</v>
      </c>
      <c r="AE5747">
        <v>0.17765016213167778</v>
      </c>
    </row>
    <row r="5748" spans="1:31" x14ac:dyDescent="0.25">
      <c r="A5748">
        <v>2095199</v>
      </c>
      <c r="B5748">
        <v>1</v>
      </c>
      <c r="C5748" t="s">
        <v>80</v>
      </c>
      <c r="D5748" t="s">
        <v>96</v>
      </c>
      <c r="E5748" t="s">
        <v>131</v>
      </c>
      <c r="F5748" t="s">
        <v>7474</v>
      </c>
      <c r="G5748" t="s">
        <v>133</v>
      </c>
      <c r="H5748" t="s">
        <v>134</v>
      </c>
      <c r="I5748" t="s">
        <v>135</v>
      </c>
      <c r="J5748" t="s">
        <v>136</v>
      </c>
      <c r="K5748" t="s">
        <v>137</v>
      </c>
      <c r="L5748" t="s">
        <v>16550</v>
      </c>
      <c r="M5748" t="s">
        <v>16551</v>
      </c>
      <c r="N5748">
        <v>1.718611111</v>
      </c>
      <c r="O5748">
        <v>0</v>
      </c>
      <c r="P5748">
        <v>258</v>
      </c>
      <c r="Q5748">
        <v>11</v>
      </c>
      <c r="R5748">
        <v>21</v>
      </c>
      <c r="S5748">
        <v>7</v>
      </c>
      <c r="T5748">
        <v>28</v>
      </c>
      <c r="U5748">
        <v>3</v>
      </c>
      <c r="V5748">
        <v>0</v>
      </c>
      <c r="W5748">
        <v>0</v>
      </c>
      <c r="X5748">
        <v>169.36136388405001</v>
      </c>
      <c r="Y5748">
        <v>9.9001987961391986</v>
      </c>
      <c r="Z5748">
        <v>18.731372815508646</v>
      </c>
      <c r="AA5748">
        <v>54.127273167737833</v>
      </c>
      <c r="AB5748">
        <v>24.65174749987753</v>
      </c>
      <c r="AC5748">
        <v>214.29896406227701</v>
      </c>
      <c r="AD5748">
        <v>0</v>
      </c>
      <c r="AE5748">
        <v>491.07092022559027</v>
      </c>
    </row>
    <row r="5749" spans="1:31" x14ac:dyDescent="0.25">
      <c r="A5749">
        <v>2095030</v>
      </c>
      <c r="B5749">
        <v>1</v>
      </c>
      <c r="C5749" t="s">
        <v>80</v>
      </c>
      <c r="D5749" t="s">
        <v>92</v>
      </c>
      <c r="E5749" t="s">
        <v>158</v>
      </c>
      <c r="F5749" t="s">
        <v>16552</v>
      </c>
      <c r="G5749" t="s">
        <v>283</v>
      </c>
      <c r="H5749" t="s">
        <v>143</v>
      </c>
      <c r="I5749" t="s">
        <v>135</v>
      </c>
      <c r="J5749" t="s">
        <v>136</v>
      </c>
      <c r="K5749" t="s">
        <v>137</v>
      </c>
      <c r="L5749" t="s">
        <v>16553</v>
      </c>
      <c r="M5749" t="s">
        <v>16554</v>
      </c>
      <c r="N5749">
        <v>1.9502777769999999</v>
      </c>
      <c r="O5749">
        <v>0</v>
      </c>
      <c r="P5749">
        <v>58</v>
      </c>
      <c r="Q5749">
        <v>0</v>
      </c>
      <c r="R5749">
        <v>0</v>
      </c>
      <c r="S5749">
        <v>0</v>
      </c>
      <c r="T5749">
        <v>2</v>
      </c>
      <c r="U5749">
        <v>0</v>
      </c>
      <c r="V5749">
        <v>0</v>
      </c>
      <c r="W5749">
        <v>0</v>
      </c>
      <c r="X5749">
        <v>27.347085255756905</v>
      </c>
      <c r="Y5749">
        <v>0</v>
      </c>
      <c r="Z5749">
        <v>0</v>
      </c>
      <c r="AA5749">
        <v>0</v>
      </c>
      <c r="AB5749">
        <v>7.6983134237745013E-2</v>
      </c>
      <c r="AC5749">
        <v>0</v>
      </c>
      <c r="AD5749">
        <v>0</v>
      </c>
      <c r="AE5749">
        <v>27.424068389994652</v>
      </c>
    </row>
    <row r="5750" spans="1:31" x14ac:dyDescent="0.25">
      <c r="A5750">
        <v>2084479</v>
      </c>
      <c r="B5750">
        <v>1</v>
      </c>
      <c r="C5750" t="s">
        <v>80</v>
      </c>
      <c r="D5750" t="s">
        <v>83</v>
      </c>
      <c r="E5750" t="s">
        <v>169</v>
      </c>
      <c r="F5750" t="s">
        <v>16555</v>
      </c>
      <c r="G5750" t="s">
        <v>133</v>
      </c>
      <c r="H5750" t="s">
        <v>134</v>
      </c>
      <c r="I5750" t="s">
        <v>135</v>
      </c>
      <c r="J5750" t="s">
        <v>136</v>
      </c>
      <c r="K5750" t="s">
        <v>137</v>
      </c>
      <c r="L5750" t="s">
        <v>16556</v>
      </c>
      <c r="M5750" t="s">
        <v>16557</v>
      </c>
      <c r="N5750">
        <v>2.3880555550000002</v>
      </c>
      <c r="O5750">
        <v>0</v>
      </c>
      <c r="P5750">
        <v>151</v>
      </c>
      <c r="Q5750">
        <v>0</v>
      </c>
      <c r="R5750">
        <v>0</v>
      </c>
      <c r="S5750">
        <v>8</v>
      </c>
      <c r="T5750">
        <v>44</v>
      </c>
      <c r="U5750">
        <v>7</v>
      </c>
      <c r="V5750">
        <v>9</v>
      </c>
      <c r="W5750">
        <v>0</v>
      </c>
      <c r="X5750">
        <v>79.788560224160577</v>
      </c>
      <c r="Y5750">
        <v>0</v>
      </c>
      <c r="Z5750">
        <v>0</v>
      </c>
      <c r="AA5750">
        <v>92.599700640762734</v>
      </c>
      <c r="AB5750">
        <v>376.84211684743082</v>
      </c>
      <c r="AC5750">
        <v>3221.3131955192162</v>
      </c>
      <c r="AD5750">
        <v>638.07875256795535</v>
      </c>
      <c r="AE5750">
        <v>4408.6223257995252</v>
      </c>
    </row>
    <row r="5751" spans="1:31" x14ac:dyDescent="0.25">
      <c r="A5751">
        <v>2094930</v>
      </c>
      <c r="B5751">
        <v>1</v>
      </c>
      <c r="C5751" t="s">
        <v>80</v>
      </c>
      <c r="D5751" t="s">
        <v>84</v>
      </c>
      <c r="E5751" t="s">
        <v>177</v>
      </c>
      <c r="F5751" t="s">
        <v>16558</v>
      </c>
      <c r="G5751" t="s">
        <v>179</v>
      </c>
      <c r="H5751" t="s">
        <v>143</v>
      </c>
      <c r="I5751" t="s">
        <v>135</v>
      </c>
      <c r="J5751" t="s">
        <v>136</v>
      </c>
      <c r="K5751" t="s">
        <v>137</v>
      </c>
      <c r="L5751" t="s">
        <v>16559</v>
      </c>
      <c r="M5751" t="s">
        <v>16560</v>
      </c>
      <c r="N5751">
        <v>5.5763888880000003</v>
      </c>
      <c r="O5751">
        <v>0</v>
      </c>
      <c r="P5751">
        <v>2</v>
      </c>
      <c r="Q5751">
        <v>0</v>
      </c>
      <c r="R5751">
        <v>0</v>
      </c>
      <c r="S5751">
        <v>0</v>
      </c>
      <c r="T5751">
        <v>0</v>
      </c>
      <c r="U5751">
        <v>0</v>
      </c>
      <c r="V5751">
        <v>0</v>
      </c>
      <c r="W5751">
        <v>0</v>
      </c>
      <c r="X5751">
        <v>2.867926837135867</v>
      </c>
      <c r="Y5751">
        <v>0</v>
      </c>
      <c r="Z5751">
        <v>0</v>
      </c>
      <c r="AA5751">
        <v>0</v>
      </c>
      <c r="AB5751">
        <v>0</v>
      </c>
      <c r="AC5751">
        <v>0</v>
      </c>
      <c r="AD5751">
        <v>0</v>
      </c>
      <c r="AE5751">
        <v>2.867926837135867</v>
      </c>
    </row>
    <row r="5752" spans="1:31" x14ac:dyDescent="0.25">
      <c r="A5752">
        <v>2095236</v>
      </c>
      <c r="B5752">
        <v>1</v>
      </c>
      <c r="C5752" t="s">
        <v>81</v>
      </c>
      <c r="D5752" t="s">
        <v>115</v>
      </c>
      <c r="E5752" t="s">
        <v>146</v>
      </c>
      <c r="F5752" t="s">
        <v>16561</v>
      </c>
      <c r="G5752" t="s">
        <v>133</v>
      </c>
      <c r="H5752" t="s">
        <v>134</v>
      </c>
      <c r="I5752" t="s">
        <v>135</v>
      </c>
      <c r="J5752" t="s">
        <v>136</v>
      </c>
      <c r="K5752" t="s">
        <v>137</v>
      </c>
      <c r="L5752" t="s">
        <v>16562</v>
      </c>
      <c r="M5752" t="s">
        <v>16563</v>
      </c>
      <c r="N5752">
        <v>0.17722222200000001</v>
      </c>
      <c r="O5752">
        <v>0</v>
      </c>
      <c r="P5752">
        <v>555</v>
      </c>
      <c r="Q5752">
        <v>14</v>
      </c>
      <c r="R5752">
        <v>187</v>
      </c>
      <c r="S5752">
        <v>1</v>
      </c>
      <c r="T5752">
        <v>29</v>
      </c>
      <c r="U5752">
        <v>1</v>
      </c>
      <c r="V5752">
        <v>0</v>
      </c>
      <c r="W5752">
        <v>0</v>
      </c>
      <c r="X5752">
        <v>19.253398972935106</v>
      </c>
      <c r="Y5752">
        <v>27.53106336144775</v>
      </c>
      <c r="Z5752">
        <v>17.005865895882732</v>
      </c>
      <c r="AA5752">
        <v>0.12545585102392223</v>
      </c>
      <c r="AB5752">
        <v>2.0182635479711899</v>
      </c>
      <c r="AC5752">
        <v>3.5824204058370386</v>
      </c>
      <c r="AD5752">
        <v>0</v>
      </c>
      <c r="AE5752">
        <v>69.516468035097745</v>
      </c>
    </row>
    <row r="5753" spans="1:31" x14ac:dyDescent="0.25">
      <c r="A5753">
        <v>2084422</v>
      </c>
      <c r="B5753">
        <v>1</v>
      </c>
      <c r="C5753" t="s">
        <v>81</v>
      </c>
      <c r="D5753" t="s">
        <v>119</v>
      </c>
      <c r="E5753" t="s">
        <v>158</v>
      </c>
      <c r="F5753" t="s">
        <v>16564</v>
      </c>
      <c r="G5753" t="s">
        <v>1283</v>
      </c>
      <c r="H5753" t="s">
        <v>143</v>
      </c>
      <c r="I5753" t="s">
        <v>135</v>
      </c>
      <c r="J5753" t="s">
        <v>136</v>
      </c>
      <c r="K5753" t="s">
        <v>137</v>
      </c>
      <c r="L5753" t="s">
        <v>16565</v>
      </c>
      <c r="M5753" t="s">
        <v>16566</v>
      </c>
      <c r="N5753">
        <v>2.5291666660000001</v>
      </c>
      <c r="O5753">
        <v>0</v>
      </c>
      <c r="P5753">
        <v>5</v>
      </c>
      <c r="Q5753">
        <v>0</v>
      </c>
      <c r="R5753">
        <v>0</v>
      </c>
      <c r="S5753">
        <v>0</v>
      </c>
      <c r="T5753">
        <v>0</v>
      </c>
      <c r="U5753">
        <v>0</v>
      </c>
      <c r="V5753">
        <v>0</v>
      </c>
      <c r="W5753">
        <v>0</v>
      </c>
      <c r="X5753">
        <v>1.4424728529944086</v>
      </c>
      <c r="Y5753">
        <v>0</v>
      </c>
      <c r="Z5753">
        <v>0</v>
      </c>
      <c r="AA5753">
        <v>0</v>
      </c>
      <c r="AB5753">
        <v>0</v>
      </c>
      <c r="AC5753">
        <v>0</v>
      </c>
      <c r="AD5753">
        <v>0</v>
      </c>
      <c r="AE5753">
        <v>1.4424728529944086</v>
      </c>
    </row>
    <row r="5754" spans="1:31" x14ac:dyDescent="0.25">
      <c r="A5754">
        <v>2084671</v>
      </c>
      <c r="B5754">
        <v>1</v>
      </c>
      <c r="C5754" t="s">
        <v>81</v>
      </c>
      <c r="D5754" t="s">
        <v>117</v>
      </c>
      <c r="E5754" t="s">
        <v>177</v>
      </c>
      <c r="F5754" t="s">
        <v>16567</v>
      </c>
      <c r="G5754" t="s">
        <v>183</v>
      </c>
      <c r="H5754" t="s">
        <v>143</v>
      </c>
      <c r="I5754" t="s">
        <v>135</v>
      </c>
      <c r="J5754" t="s">
        <v>136</v>
      </c>
      <c r="K5754" t="s">
        <v>137</v>
      </c>
      <c r="L5754" t="s">
        <v>16568</v>
      </c>
      <c r="M5754" t="s">
        <v>16569</v>
      </c>
      <c r="N5754">
        <v>4.6730555550000004</v>
      </c>
      <c r="O5754">
        <v>0</v>
      </c>
      <c r="P5754">
        <v>1</v>
      </c>
      <c r="Q5754">
        <v>0</v>
      </c>
      <c r="R5754">
        <v>0</v>
      </c>
      <c r="S5754">
        <v>0</v>
      </c>
      <c r="T5754">
        <v>0</v>
      </c>
      <c r="U5754">
        <v>0</v>
      </c>
      <c r="V5754">
        <v>0</v>
      </c>
      <c r="W5754">
        <v>0</v>
      </c>
      <c r="X5754">
        <v>0.47872253536445308</v>
      </c>
      <c r="Y5754">
        <v>0</v>
      </c>
      <c r="Z5754">
        <v>0</v>
      </c>
      <c r="AA5754">
        <v>0</v>
      </c>
      <c r="AB5754">
        <v>0</v>
      </c>
      <c r="AC5754">
        <v>0</v>
      </c>
      <c r="AD5754">
        <v>0</v>
      </c>
      <c r="AE5754">
        <v>0.47872253536445308</v>
      </c>
    </row>
    <row r="5755" spans="1:31" x14ac:dyDescent="0.25">
      <c r="A5755">
        <v>2084316</v>
      </c>
      <c r="B5755">
        <v>1</v>
      </c>
      <c r="C5755" t="s">
        <v>81</v>
      </c>
      <c r="D5755" t="s">
        <v>122</v>
      </c>
      <c r="E5755" t="s">
        <v>146</v>
      </c>
      <c r="F5755" t="s">
        <v>9970</v>
      </c>
      <c r="G5755" t="s">
        <v>133</v>
      </c>
      <c r="H5755" t="s">
        <v>134</v>
      </c>
      <c r="I5755" t="s">
        <v>135</v>
      </c>
      <c r="J5755" t="s">
        <v>136</v>
      </c>
      <c r="K5755" t="s">
        <v>137</v>
      </c>
      <c r="L5755" t="s">
        <v>16570</v>
      </c>
      <c r="M5755" t="s">
        <v>16571</v>
      </c>
      <c r="N5755">
        <v>0.12944444399999999</v>
      </c>
      <c r="O5755">
        <v>12</v>
      </c>
      <c r="P5755">
        <v>819</v>
      </c>
      <c r="Q5755">
        <v>1</v>
      </c>
      <c r="R5755">
        <v>19</v>
      </c>
      <c r="S5755">
        <v>2</v>
      </c>
      <c r="T5755">
        <v>52</v>
      </c>
      <c r="U5755">
        <v>1</v>
      </c>
      <c r="V5755">
        <v>0</v>
      </c>
      <c r="W5755">
        <v>0.27113348621795169</v>
      </c>
      <c r="X5755">
        <v>12.096821040133976</v>
      </c>
      <c r="Y5755">
        <v>3.8773195257961108E-3</v>
      </c>
      <c r="Z5755">
        <v>0.96777430543114995</v>
      </c>
      <c r="AA5755">
        <v>6.0491308353037327</v>
      </c>
      <c r="AB5755">
        <v>1.115680257348951</v>
      </c>
      <c r="AC5755">
        <v>0.14110946477494668</v>
      </c>
      <c r="AD5755">
        <v>0</v>
      </c>
      <c r="AE5755">
        <v>20.645526708736504</v>
      </c>
    </row>
    <row r="5756" spans="1:31" x14ac:dyDescent="0.25">
      <c r="A5756">
        <v>2095093</v>
      </c>
      <c r="B5756">
        <v>1</v>
      </c>
      <c r="C5756" t="s">
        <v>81</v>
      </c>
      <c r="D5756" t="s">
        <v>123</v>
      </c>
      <c r="E5756" t="s">
        <v>158</v>
      </c>
      <c r="F5756" t="s">
        <v>16572</v>
      </c>
      <c r="G5756" t="s">
        <v>160</v>
      </c>
      <c r="H5756" t="s">
        <v>143</v>
      </c>
      <c r="I5756" t="s">
        <v>135</v>
      </c>
      <c r="J5756" t="s">
        <v>136</v>
      </c>
      <c r="K5756" t="s">
        <v>137</v>
      </c>
      <c r="L5756" t="s">
        <v>16573</v>
      </c>
      <c r="M5756" t="s">
        <v>16574</v>
      </c>
      <c r="N5756">
        <v>5.2666666659999999</v>
      </c>
      <c r="O5756">
        <v>0</v>
      </c>
      <c r="P5756">
        <v>7</v>
      </c>
      <c r="Q5756">
        <v>0</v>
      </c>
      <c r="R5756">
        <v>6</v>
      </c>
      <c r="S5756">
        <v>0</v>
      </c>
      <c r="T5756">
        <v>1</v>
      </c>
      <c r="U5756">
        <v>0</v>
      </c>
      <c r="V5756">
        <v>0</v>
      </c>
      <c r="W5756">
        <v>0</v>
      </c>
      <c r="X5756">
        <v>27.601369459366563</v>
      </c>
      <c r="Y5756">
        <v>0</v>
      </c>
      <c r="Z5756">
        <v>15.395684395238241</v>
      </c>
      <c r="AA5756">
        <v>0</v>
      </c>
      <c r="AB5756">
        <v>2.8069533989343074</v>
      </c>
      <c r="AC5756">
        <v>0</v>
      </c>
      <c r="AD5756">
        <v>0</v>
      </c>
      <c r="AE5756">
        <v>45.804007253539105</v>
      </c>
    </row>
    <row r="5757" spans="1:31" x14ac:dyDescent="0.25">
      <c r="A5757">
        <v>2084373</v>
      </c>
      <c r="B5757">
        <v>1</v>
      </c>
      <c r="C5757" t="s">
        <v>80</v>
      </c>
      <c r="D5757" t="s">
        <v>97</v>
      </c>
      <c r="E5757" t="s">
        <v>295</v>
      </c>
      <c r="F5757" t="s">
        <v>16575</v>
      </c>
      <c r="G5757" t="s">
        <v>133</v>
      </c>
      <c r="H5757" t="s">
        <v>134</v>
      </c>
      <c r="I5757" t="s">
        <v>135</v>
      </c>
      <c r="J5757" t="s">
        <v>136</v>
      </c>
      <c r="K5757" t="s">
        <v>137</v>
      </c>
      <c r="L5757" t="s">
        <v>16576</v>
      </c>
      <c r="M5757" t="s">
        <v>16577</v>
      </c>
      <c r="N5757">
        <v>11.495833333</v>
      </c>
      <c r="O5757">
        <v>3</v>
      </c>
      <c r="P5757">
        <v>703</v>
      </c>
      <c r="Q5757">
        <v>4</v>
      </c>
      <c r="R5757">
        <v>0</v>
      </c>
      <c r="S5757">
        <v>9</v>
      </c>
      <c r="T5757">
        <v>9</v>
      </c>
      <c r="U5757">
        <v>1</v>
      </c>
      <c r="V5757">
        <v>0</v>
      </c>
      <c r="W5757">
        <v>1442.0290549297954</v>
      </c>
      <c r="X5757">
        <v>1617.3386902309676</v>
      </c>
      <c r="Y5757">
        <v>218.81304267456582</v>
      </c>
      <c r="Z5757">
        <v>0</v>
      </c>
      <c r="AA5757">
        <v>2698.6392989137667</v>
      </c>
      <c r="AB5757">
        <v>167.39132569955072</v>
      </c>
      <c r="AC5757">
        <v>193.15622877889928</v>
      </c>
      <c r="AD5757">
        <v>0</v>
      </c>
      <c r="AE5757">
        <v>6337.3676412275454</v>
      </c>
    </row>
    <row r="5758" spans="1:31" x14ac:dyDescent="0.25">
      <c r="A5758">
        <v>2084459</v>
      </c>
      <c r="B5758">
        <v>1</v>
      </c>
      <c r="C5758" t="s">
        <v>81</v>
      </c>
      <c r="D5758" t="s">
        <v>121</v>
      </c>
      <c r="E5758" t="s">
        <v>169</v>
      </c>
      <c r="F5758" t="s">
        <v>16578</v>
      </c>
      <c r="G5758" t="s">
        <v>209</v>
      </c>
      <c r="H5758" t="s">
        <v>134</v>
      </c>
      <c r="I5758" t="s">
        <v>135</v>
      </c>
      <c r="J5758" t="s">
        <v>136</v>
      </c>
      <c r="K5758" t="s">
        <v>137</v>
      </c>
      <c r="L5758" t="s">
        <v>16579</v>
      </c>
      <c r="M5758" t="s">
        <v>16580</v>
      </c>
      <c r="N5758">
        <v>6.5774999999999997</v>
      </c>
      <c r="O5758">
        <v>0</v>
      </c>
      <c r="P5758">
        <v>155</v>
      </c>
      <c r="Q5758">
        <v>0</v>
      </c>
      <c r="R5758">
        <v>7</v>
      </c>
      <c r="S5758">
        <v>0</v>
      </c>
      <c r="T5758">
        <v>11</v>
      </c>
      <c r="U5758">
        <v>0</v>
      </c>
      <c r="V5758">
        <v>0</v>
      </c>
      <c r="W5758">
        <v>0</v>
      </c>
      <c r="X5758">
        <v>145.44671601441715</v>
      </c>
      <c r="Y5758">
        <v>0</v>
      </c>
      <c r="Z5758">
        <v>26.045481528185338</v>
      </c>
      <c r="AA5758">
        <v>0</v>
      </c>
      <c r="AB5758">
        <v>23.373233179632802</v>
      </c>
      <c r="AC5758">
        <v>0</v>
      </c>
      <c r="AD5758">
        <v>0</v>
      </c>
      <c r="AE5758">
        <v>194.86543072223529</v>
      </c>
    </row>
    <row r="5759" spans="1:31" x14ac:dyDescent="0.25">
      <c r="A5759">
        <v>2094950</v>
      </c>
      <c r="B5759">
        <v>1</v>
      </c>
      <c r="C5759" t="s">
        <v>80</v>
      </c>
      <c r="D5759" t="s">
        <v>99</v>
      </c>
      <c r="E5759" t="s">
        <v>158</v>
      </c>
      <c r="F5759" t="s">
        <v>5546</v>
      </c>
      <c r="G5759" t="s">
        <v>160</v>
      </c>
      <c r="H5759" t="s">
        <v>143</v>
      </c>
      <c r="I5759" t="s">
        <v>135</v>
      </c>
      <c r="J5759" t="s">
        <v>136</v>
      </c>
      <c r="K5759" t="s">
        <v>137</v>
      </c>
      <c r="L5759" t="s">
        <v>16581</v>
      </c>
      <c r="M5759" t="s">
        <v>16582</v>
      </c>
      <c r="N5759">
        <v>7.5277777769999998</v>
      </c>
      <c r="O5759">
        <v>0</v>
      </c>
      <c r="P5759">
        <v>21</v>
      </c>
      <c r="Q5759">
        <v>0</v>
      </c>
      <c r="R5759">
        <v>1</v>
      </c>
      <c r="S5759">
        <v>0</v>
      </c>
      <c r="T5759">
        <v>27</v>
      </c>
      <c r="U5759">
        <v>0</v>
      </c>
      <c r="V5759">
        <v>1</v>
      </c>
      <c r="W5759">
        <v>0</v>
      </c>
      <c r="X5759">
        <v>31.068911799424988</v>
      </c>
      <c r="Y5759">
        <v>0</v>
      </c>
      <c r="Z5759">
        <v>0.99745765769550698</v>
      </c>
      <c r="AA5759">
        <v>0</v>
      </c>
      <c r="AB5759">
        <v>252.91119945739823</v>
      </c>
      <c r="AC5759">
        <v>0</v>
      </c>
      <c r="AD5759">
        <v>92.072551072977333</v>
      </c>
      <c r="AE5759">
        <v>377.05011998749603</v>
      </c>
    </row>
    <row r="5760" spans="1:31" x14ac:dyDescent="0.25">
      <c r="A5760">
        <v>2084708</v>
      </c>
      <c r="B5760">
        <v>1</v>
      </c>
      <c r="C5760" t="s">
        <v>80</v>
      </c>
      <c r="D5760" t="s">
        <v>103</v>
      </c>
      <c r="E5760" t="s">
        <v>169</v>
      </c>
      <c r="F5760" t="s">
        <v>16583</v>
      </c>
      <c r="G5760" t="s">
        <v>171</v>
      </c>
      <c r="H5760" t="s">
        <v>134</v>
      </c>
      <c r="I5760" t="s">
        <v>135</v>
      </c>
      <c r="J5760" t="s">
        <v>136</v>
      </c>
      <c r="K5760" t="s">
        <v>137</v>
      </c>
      <c r="L5760" t="s">
        <v>16584</v>
      </c>
      <c r="M5760" t="s">
        <v>16585</v>
      </c>
      <c r="N5760">
        <v>2.6297222219999998</v>
      </c>
      <c r="O5760">
        <v>0</v>
      </c>
      <c r="P5760">
        <v>0</v>
      </c>
      <c r="Q5760">
        <v>0</v>
      </c>
      <c r="R5760">
        <v>1</v>
      </c>
      <c r="S5760">
        <v>0</v>
      </c>
      <c r="T5760">
        <v>1</v>
      </c>
      <c r="U5760">
        <v>0</v>
      </c>
      <c r="V5760">
        <v>0</v>
      </c>
      <c r="W5760">
        <v>0</v>
      </c>
      <c r="X5760">
        <v>0</v>
      </c>
      <c r="Y5760">
        <v>0</v>
      </c>
      <c r="Z5760">
        <v>2.8378227055731662</v>
      </c>
      <c r="AA5760">
        <v>0</v>
      </c>
      <c r="AB5760">
        <v>5.6673433505833728</v>
      </c>
      <c r="AC5760">
        <v>0</v>
      </c>
      <c r="AD5760">
        <v>0</v>
      </c>
      <c r="AE5760">
        <v>8.5051660561565399</v>
      </c>
    </row>
    <row r="5761" spans="1:31" x14ac:dyDescent="0.25">
      <c r="A5761">
        <v>2095285</v>
      </c>
      <c r="B5761">
        <v>1</v>
      </c>
      <c r="C5761" t="s">
        <v>80</v>
      </c>
      <c r="D5761" t="s">
        <v>98</v>
      </c>
      <c r="E5761" t="s">
        <v>177</v>
      </c>
      <c r="F5761" t="s">
        <v>16586</v>
      </c>
      <c r="G5761" t="s">
        <v>183</v>
      </c>
      <c r="H5761" t="s">
        <v>143</v>
      </c>
      <c r="I5761" t="s">
        <v>135</v>
      </c>
      <c r="J5761" t="s">
        <v>136</v>
      </c>
      <c r="K5761" t="s">
        <v>137</v>
      </c>
      <c r="L5761" t="s">
        <v>16587</v>
      </c>
      <c r="M5761" t="s">
        <v>16588</v>
      </c>
      <c r="N5761">
        <v>1.041111111</v>
      </c>
      <c r="O5761">
        <v>0</v>
      </c>
      <c r="P5761">
        <v>1</v>
      </c>
      <c r="Q5761">
        <v>0</v>
      </c>
      <c r="R5761">
        <v>0</v>
      </c>
      <c r="S5761">
        <v>0</v>
      </c>
      <c r="T5761">
        <v>0</v>
      </c>
      <c r="U5761">
        <v>0</v>
      </c>
      <c r="V5761">
        <v>0</v>
      </c>
      <c r="W5761">
        <v>0</v>
      </c>
      <c r="X5761">
        <v>1.0552541312604444</v>
      </c>
      <c r="Y5761">
        <v>0</v>
      </c>
      <c r="Z5761">
        <v>0</v>
      </c>
      <c r="AA5761">
        <v>0</v>
      </c>
      <c r="AB5761">
        <v>0</v>
      </c>
      <c r="AC5761">
        <v>0</v>
      </c>
      <c r="AD5761">
        <v>0</v>
      </c>
      <c r="AE5761">
        <v>1.0552541312604444</v>
      </c>
    </row>
    <row r="5762" spans="1:31" x14ac:dyDescent="0.25">
      <c r="A5762">
        <v>2095385</v>
      </c>
      <c r="B5762">
        <v>1</v>
      </c>
      <c r="C5762" t="s">
        <v>81</v>
      </c>
      <c r="D5762" t="s">
        <v>123</v>
      </c>
      <c r="E5762" t="s">
        <v>131</v>
      </c>
      <c r="F5762" t="s">
        <v>16589</v>
      </c>
      <c r="G5762" t="s">
        <v>133</v>
      </c>
      <c r="H5762" t="s">
        <v>134</v>
      </c>
      <c r="I5762" t="s">
        <v>259</v>
      </c>
      <c r="J5762" t="s">
        <v>136</v>
      </c>
      <c r="K5762" t="s">
        <v>137</v>
      </c>
      <c r="L5762" t="s">
        <v>16590</v>
      </c>
      <c r="M5762" t="s">
        <v>16591</v>
      </c>
      <c r="N5762">
        <v>3.0555555000000002E-2</v>
      </c>
      <c r="O5762">
        <v>0</v>
      </c>
      <c r="P5762">
        <v>1006</v>
      </c>
      <c r="Q5762">
        <v>9</v>
      </c>
      <c r="R5762">
        <v>108</v>
      </c>
      <c r="S5762">
        <v>6</v>
      </c>
      <c r="T5762">
        <v>73</v>
      </c>
      <c r="U5762">
        <v>1</v>
      </c>
      <c r="V5762">
        <v>0</v>
      </c>
      <c r="W5762">
        <v>0</v>
      </c>
      <c r="X5762">
        <v>7.131480456572393</v>
      </c>
      <c r="Y5762">
        <v>0.79581333699654722</v>
      </c>
      <c r="Z5762">
        <v>2.163854176181347</v>
      </c>
      <c r="AA5762">
        <v>0.8310750682318333</v>
      </c>
      <c r="AB5762">
        <v>1.0899294683809893</v>
      </c>
      <c r="AC5762">
        <v>0.46817791697135547</v>
      </c>
      <c r="AD5762">
        <v>0</v>
      </c>
      <c r="AE5762">
        <v>12.480330423334463</v>
      </c>
    </row>
    <row r="5763" spans="1:31" x14ac:dyDescent="0.25">
      <c r="A5763">
        <v>2084345</v>
      </c>
      <c r="B5763">
        <v>1</v>
      </c>
      <c r="C5763" t="s">
        <v>81</v>
      </c>
      <c r="D5763" t="s">
        <v>116</v>
      </c>
      <c r="E5763" t="s">
        <v>158</v>
      </c>
      <c r="F5763" t="s">
        <v>16592</v>
      </c>
      <c r="G5763" t="s">
        <v>160</v>
      </c>
      <c r="H5763" t="s">
        <v>143</v>
      </c>
      <c r="I5763" t="s">
        <v>135</v>
      </c>
      <c r="J5763" t="s">
        <v>136</v>
      </c>
      <c r="K5763" t="s">
        <v>137</v>
      </c>
      <c r="L5763" t="s">
        <v>16593</v>
      </c>
      <c r="M5763" t="s">
        <v>16594</v>
      </c>
      <c r="N5763">
        <v>1.227777777</v>
      </c>
      <c r="O5763">
        <v>0</v>
      </c>
      <c r="P5763">
        <v>1</v>
      </c>
      <c r="Q5763">
        <v>0</v>
      </c>
      <c r="R5763">
        <v>1</v>
      </c>
      <c r="S5763">
        <v>0</v>
      </c>
      <c r="T5763">
        <v>0</v>
      </c>
      <c r="U5763">
        <v>0</v>
      </c>
      <c r="V5763">
        <v>0</v>
      </c>
      <c r="W5763">
        <v>0</v>
      </c>
      <c r="X5763">
        <v>0.37788540212684446</v>
      </c>
      <c r="Y5763">
        <v>0</v>
      </c>
      <c r="Z5763">
        <v>2.6057227586324446E-2</v>
      </c>
      <c r="AA5763">
        <v>0</v>
      </c>
      <c r="AB5763">
        <v>0</v>
      </c>
      <c r="AC5763">
        <v>0</v>
      </c>
      <c r="AD5763">
        <v>0</v>
      </c>
      <c r="AE5763">
        <v>0.40394262971316891</v>
      </c>
    </row>
    <row r="5764" spans="1:31" x14ac:dyDescent="0.25">
      <c r="A5764">
        <v>2084654</v>
      </c>
      <c r="B5764">
        <v>1</v>
      </c>
      <c r="C5764" t="s">
        <v>80</v>
      </c>
      <c r="D5764" t="s">
        <v>96</v>
      </c>
      <c r="E5764" t="s">
        <v>146</v>
      </c>
      <c r="F5764" t="s">
        <v>1963</v>
      </c>
      <c r="G5764" t="s">
        <v>133</v>
      </c>
      <c r="H5764" t="s">
        <v>134</v>
      </c>
      <c r="I5764" t="s">
        <v>135</v>
      </c>
      <c r="J5764" t="s">
        <v>136</v>
      </c>
      <c r="K5764" t="s">
        <v>137</v>
      </c>
      <c r="L5764" t="s">
        <v>16595</v>
      </c>
      <c r="M5764" t="s">
        <v>16596</v>
      </c>
      <c r="N5764">
        <v>4.823611111</v>
      </c>
      <c r="O5764">
        <v>1</v>
      </c>
      <c r="P5764">
        <v>707</v>
      </c>
      <c r="Q5764">
        <v>2</v>
      </c>
      <c r="R5764">
        <v>15</v>
      </c>
      <c r="S5764">
        <v>6</v>
      </c>
      <c r="T5764">
        <v>264</v>
      </c>
      <c r="U5764">
        <v>0</v>
      </c>
      <c r="V5764">
        <v>2</v>
      </c>
      <c r="W5764">
        <v>2.1634750289852915</v>
      </c>
      <c r="X5764">
        <v>2458.3582932634185</v>
      </c>
      <c r="Y5764">
        <v>355.762678160414</v>
      </c>
      <c r="Z5764">
        <v>73.07770149752038</v>
      </c>
      <c r="AA5764">
        <v>380.48873092011496</v>
      </c>
      <c r="AB5764">
        <v>2959.785490113316</v>
      </c>
      <c r="AC5764">
        <v>0</v>
      </c>
      <c r="AD5764">
        <v>55.809000910019449</v>
      </c>
      <c r="AE5764">
        <v>6285.4453698937887</v>
      </c>
    </row>
    <row r="5765" spans="1:31" x14ac:dyDescent="0.25">
      <c r="A5765">
        <v>2084322</v>
      </c>
      <c r="B5765">
        <v>1</v>
      </c>
      <c r="C5765" t="s">
        <v>80</v>
      </c>
      <c r="D5765" t="s">
        <v>95</v>
      </c>
      <c r="E5765" t="s">
        <v>131</v>
      </c>
      <c r="F5765" t="s">
        <v>16597</v>
      </c>
      <c r="G5765" t="s">
        <v>133</v>
      </c>
      <c r="H5765" t="s">
        <v>134</v>
      </c>
      <c r="I5765" t="s">
        <v>135</v>
      </c>
      <c r="J5765" t="s">
        <v>136</v>
      </c>
      <c r="K5765" t="s">
        <v>137</v>
      </c>
      <c r="L5765" t="s">
        <v>16598</v>
      </c>
      <c r="M5765" t="s">
        <v>16599</v>
      </c>
      <c r="N5765">
        <v>1.053055555</v>
      </c>
      <c r="O5765">
        <v>2</v>
      </c>
      <c r="P5765">
        <v>164</v>
      </c>
      <c r="Q5765">
        <v>12</v>
      </c>
      <c r="R5765">
        <v>0</v>
      </c>
      <c r="S5765">
        <v>14</v>
      </c>
      <c r="T5765">
        <v>10</v>
      </c>
      <c r="U5765">
        <v>1</v>
      </c>
      <c r="V5765">
        <v>0</v>
      </c>
      <c r="W5765">
        <v>0.3040585695077806</v>
      </c>
      <c r="X5765">
        <v>16.735361480067869</v>
      </c>
      <c r="Y5765">
        <v>19.352072301698325</v>
      </c>
      <c r="Z5765">
        <v>0</v>
      </c>
      <c r="AA5765">
        <v>169.94725658822648</v>
      </c>
      <c r="AB5765">
        <v>2.8744187885808734</v>
      </c>
      <c r="AC5765">
        <v>3.7082223011819941</v>
      </c>
      <c r="AD5765">
        <v>0</v>
      </c>
      <c r="AE5765">
        <v>212.92139002926331</v>
      </c>
    </row>
    <row r="5766" spans="1:31" x14ac:dyDescent="0.25">
      <c r="A5766">
        <v>2095328</v>
      </c>
      <c r="B5766">
        <v>1</v>
      </c>
      <c r="C5766" t="s">
        <v>81</v>
      </c>
      <c r="D5766" t="s">
        <v>115</v>
      </c>
      <c r="E5766" t="s">
        <v>140</v>
      </c>
      <c r="F5766" t="s">
        <v>14001</v>
      </c>
      <c r="G5766" t="s">
        <v>142</v>
      </c>
      <c r="H5766" t="s">
        <v>143</v>
      </c>
      <c r="I5766" t="s">
        <v>135</v>
      </c>
      <c r="J5766" t="s">
        <v>136</v>
      </c>
      <c r="K5766" t="s">
        <v>137</v>
      </c>
      <c r="L5766" t="s">
        <v>16600</v>
      </c>
      <c r="M5766" t="s">
        <v>16601</v>
      </c>
      <c r="N5766">
        <v>2.659444444</v>
      </c>
      <c r="O5766">
        <v>0</v>
      </c>
      <c r="P5766">
        <v>11</v>
      </c>
      <c r="Q5766">
        <v>0</v>
      </c>
      <c r="R5766">
        <v>29</v>
      </c>
      <c r="S5766">
        <v>0</v>
      </c>
      <c r="T5766">
        <v>0</v>
      </c>
      <c r="U5766">
        <v>0</v>
      </c>
      <c r="V5766">
        <v>0</v>
      </c>
      <c r="W5766">
        <v>0</v>
      </c>
      <c r="X5766">
        <v>4.5397777311617435</v>
      </c>
      <c r="Y5766">
        <v>0</v>
      </c>
      <c r="Z5766">
        <v>30.539849943216211</v>
      </c>
      <c r="AA5766">
        <v>0</v>
      </c>
      <c r="AB5766">
        <v>0</v>
      </c>
      <c r="AC5766">
        <v>0</v>
      </c>
      <c r="AD5766">
        <v>0</v>
      </c>
      <c r="AE5766">
        <v>35.079627674377953</v>
      </c>
    </row>
    <row r="5767" spans="1:31" x14ac:dyDescent="0.25">
      <c r="A5767">
        <v>2084508</v>
      </c>
      <c r="B5767">
        <v>1</v>
      </c>
      <c r="C5767" t="s">
        <v>80</v>
      </c>
      <c r="D5767" t="s">
        <v>110</v>
      </c>
      <c r="E5767" t="s">
        <v>177</v>
      </c>
      <c r="F5767" t="s">
        <v>16602</v>
      </c>
      <c r="G5767" t="s">
        <v>324</v>
      </c>
      <c r="H5767" t="s">
        <v>143</v>
      </c>
      <c r="I5767" t="s">
        <v>135</v>
      </c>
      <c r="J5767" t="s">
        <v>136</v>
      </c>
      <c r="K5767" t="s">
        <v>137</v>
      </c>
      <c r="L5767" t="s">
        <v>16603</v>
      </c>
      <c r="M5767" t="s">
        <v>16604</v>
      </c>
      <c r="N5767">
        <v>7.1950000000000003</v>
      </c>
      <c r="O5767">
        <v>0</v>
      </c>
      <c r="P5767">
        <v>21</v>
      </c>
      <c r="Q5767">
        <v>0</v>
      </c>
      <c r="R5767">
        <v>0</v>
      </c>
      <c r="S5767">
        <v>0</v>
      </c>
      <c r="T5767">
        <v>0</v>
      </c>
      <c r="U5767">
        <v>0</v>
      </c>
      <c r="V5767">
        <v>0</v>
      </c>
      <c r="W5767">
        <v>0</v>
      </c>
      <c r="X5767">
        <v>46.411936224701755</v>
      </c>
      <c r="Y5767">
        <v>0</v>
      </c>
      <c r="Z5767">
        <v>0</v>
      </c>
      <c r="AA5767">
        <v>0</v>
      </c>
      <c r="AB5767">
        <v>0</v>
      </c>
      <c r="AC5767">
        <v>0</v>
      </c>
      <c r="AD5767">
        <v>0</v>
      </c>
      <c r="AE5767">
        <v>46.411936224701755</v>
      </c>
    </row>
    <row r="5768" spans="1:31" x14ac:dyDescent="0.25">
      <c r="A5768">
        <v>2084700</v>
      </c>
      <c r="B5768">
        <v>1</v>
      </c>
      <c r="C5768" t="s">
        <v>81</v>
      </c>
      <c r="D5768" t="s">
        <v>113</v>
      </c>
      <c r="E5768" t="s">
        <v>169</v>
      </c>
      <c r="F5768" t="s">
        <v>16605</v>
      </c>
      <c r="G5768" t="s">
        <v>1860</v>
      </c>
      <c r="H5768" t="s">
        <v>134</v>
      </c>
      <c r="I5768" t="s">
        <v>135</v>
      </c>
      <c r="J5768" t="s">
        <v>136</v>
      </c>
      <c r="K5768" t="s">
        <v>137</v>
      </c>
      <c r="L5768" t="s">
        <v>16606</v>
      </c>
      <c r="M5768" t="s">
        <v>16607</v>
      </c>
      <c r="N5768">
        <v>3.5733333329999999</v>
      </c>
      <c r="O5768">
        <v>0</v>
      </c>
      <c r="P5768">
        <v>323</v>
      </c>
      <c r="Q5768">
        <v>6</v>
      </c>
      <c r="R5768">
        <v>12</v>
      </c>
      <c r="S5768">
        <v>1</v>
      </c>
      <c r="T5768">
        <v>19</v>
      </c>
      <c r="U5768">
        <v>0</v>
      </c>
      <c r="V5768">
        <v>0</v>
      </c>
      <c r="W5768">
        <v>0</v>
      </c>
      <c r="X5768">
        <v>226.27761090256041</v>
      </c>
      <c r="Y5768">
        <v>30.857827751024963</v>
      </c>
      <c r="Z5768">
        <v>29.651068266656765</v>
      </c>
      <c r="AA5768">
        <v>0.80641227182223996</v>
      </c>
      <c r="AB5768">
        <v>17.51020256857808</v>
      </c>
      <c r="AC5768">
        <v>0</v>
      </c>
      <c r="AD5768">
        <v>0</v>
      </c>
      <c r="AE5768">
        <v>305.10312176064247</v>
      </c>
    </row>
    <row r="5769" spans="1:31" x14ac:dyDescent="0.25">
      <c r="A5769">
        <v>2095397</v>
      </c>
      <c r="B5769">
        <v>1</v>
      </c>
      <c r="C5769" t="s">
        <v>80</v>
      </c>
      <c r="D5769" t="s">
        <v>108</v>
      </c>
      <c r="E5769" t="s">
        <v>158</v>
      </c>
      <c r="F5769" t="s">
        <v>16608</v>
      </c>
      <c r="G5769" t="s">
        <v>160</v>
      </c>
      <c r="H5769" t="s">
        <v>143</v>
      </c>
      <c r="I5769" t="s">
        <v>135</v>
      </c>
      <c r="J5769" t="s">
        <v>136</v>
      </c>
      <c r="K5769" t="s">
        <v>137</v>
      </c>
      <c r="L5769" t="s">
        <v>16609</v>
      </c>
      <c r="M5769" t="s">
        <v>16610</v>
      </c>
      <c r="N5769">
        <v>5.4158333330000001</v>
      </c>
      <c r="O5769">
        <v>0</v>
      </c>
      <c r="P5769">
        <v>11</v>
      </c>
      <c r="Q5769">
        <v>0</v>
      </c>
      <c r="R5769">
        <v>2</v>
      </c>
      <c r="S5769">
        <v>0</v>
      </c>
      <c r="T5769">
        <v>1</v>
      </c>
      <c r="U5769">
        <v>0</v>
      </c>
      <c r="V5769">
        <v>0</v>
      </c>
      <c r="W5769">
        <v>0</v>
      </c>
      <c r="X5769">
        <v>10.685339324576434</v>
      </c>
      <c r="Y5769">
        <v>0</v>
      </c>
      <c r="Z5769">
        <v>2.7038766266563329E-2</v>
      </c>
      <c r="AA5769">
        <v>0</v>
      </c>
      <c r="AB5769">
        <v>9.8498775843804176E-2</v>
      </c>
      <c r="AC5769">
        <v>0</v>
      </c>
      <c r="AD5769">
        <v>0</v>
      </c>
      <c r="AE5769">
        <v>10.810876866686803</v>
      </c>
    </row>
    <row r="5770" spans="1:31" x14ac:dyDescent="0.25">
      <c r="A5770">
        <v>2094856</v>
      </c>
      <c r="B5770">
        <v>1</v>
      </c>
      <c r="C5770" t="s">
        <v>80</v>
      </c>
      <c r="D5770" t="s">
        <v>93</v>
      </c>
      <c r="E5770" t="s">
        <v>177</v>
      </c>
      <c r="F5770" t="s">
        <v>16611</v>
      </c>
      <c r="G5770" t="s">
        <v>1757</v>
      </c>
      <c r="H5770" t="s">
        <v>143</v>
      </c>
      <c r="I5770" t="s">
        <v>135</v>
      </c>
      <c r="J5770" t="s">
        <v>136</v>
      </c>
      <c r="K5770" t="s">
        <v>137</v>
      </c>
      <c r="L5770" t="s">
        <v>16612</v>
      </c>
      <c r="M5770" t="s">
        <v>16613</v>
      </c>
      <c r="N5770">
        <v>2.4011111110000001</v>
      </c>
      <c r="O5770">
        <v>0</v>
      </c>
      <c r="P5770">
        <v>7</v>
      </c>
      <c r="Q5770">
        <v>0</v>
      </c>
      <c r="R5770">
        <v>0</v>
      </c>
      <c r="S5770">
        <v>0</v>
      </c>
      <c r="T5770">
        <v>0</v>
      </c>
      <c r="U5770">
        <v>0</v>
      </c>
      <c r="V5770">
        <v>0</v>
      </c>
      <c r="W5770">
        <v>0</v>
      </c>
      <c r="X5770">
        <v>2.7580463101871557</v>
      </c>
      <c r="Y5770">
        <v>0</v>
      </c>
      <c r="Z5770">
        <v>0</v>
      </c>
      <c r="AA5770">
        <v>0</v>
      </c>
      <c r="AB5770">
        <v>0</v>
      </c>
      <c r="AC5770">
        <v>0</v>
      </c>
      <c r="AD5770">
        <v>0</v>
      </c>
      <c r="AE5770">
        <v>2.7580463101871557</v>
      </c>
    </row>
    <row r="5771" spans="1:31" x14ac:dyDescent="0.25">
      <c r="A5771">
        <v>2095165</v>
      </c>
      <c r="B5771">
        <v>1</v>
      </c>
      <c r="C5771" t="s">
        <v>80</v>
      </c>
      <c r="D5771" t="s">
        <v>92</v>
      </c>
      <c r="E5771" t="s">
        <v>505</v>
      </c>
      <c r="F5771" t="s">
        <v>16614</v>
      </c>
      <c r="G5771" t="s">
        <v>160</v>
      </c>
      <c r="H5771" t="s">
        <v>143</v>
      </c>
      <c r="I5771" t="s">
        <v>135</v>
      </c>
      <c r="J5771" t="s">
        <v>136</v>
      </c>
      <c r="K5771" t="s">
        <v>137</v>
      </c>
      <c r="L5771" t="s">
        <v>16615</v>
      </c>
      <c r="M5771" t="s">
        <v>16616</v>
      </c>
      <c r="N5771">
        <v>4.875555555</v>
      </c>
      <c r="O5771">
        <v>0</v>
      </c>
      <c r="P5771">
        <v>17</v>
      </c>
      <c r="Q5771">
        <v>0</v>
      </c>
      <c r="R5771">
        <v>0</v>
      </c>
      <c r="S5771">
        <v>0</v>
      </c>
      <c r="T5771">
        <v>2</v>
      </c>
      <c r="U5771">
        <v>0</v>
      </c>
      <c r="V5771">
        <v>0</v>
      </c>
      <c r="W5771">
        <v>0</v>
      </c>
      <c r="X5771">
        <v>16.562945000022989</v>
      </c>
      <c r="Y5771">
        <v>0</v>
      </c>
      <c r="Z5771">
        <v>0</v>
      </c>
      <c r="AA5771">
        <v>0</v>
      </c>
      <c r="AB5771">
        <v>1.6302711731737494</v>
      </c>
      <c r="AC5771">
        <v>0</v>
      </c>
      <c r="AD5771">
        <v>0</v>
      </c>
      <c r="AE5771">
        <v>18.193216173196738</v>
      </c>
    </row>
    <row r="5772" spans="1:31" x14ac:dyDescent="0.25">
      <c r="A5772">
        <v>2095105</v>
      </c>
      <c r="B5772">
        <v>1</v>
      </c>
      <c r="C5772" t="s">
        <v>80</v>
      </c>
      <c r="D5772" t="s">
        <v>100</v>
      </c>
      <c r="E5772" t="s">
        <v>146</v>
      </c>
      <c r="F5772" t="s">
        <v>12526</v>
      </c>
      <c r="G5772" t="s">
        <v>133</v>
      </c>
      <c r="H5772" t="s">
        <v>134</v>
      </c>
      <c r="I5772" t="s">
        <v>135</v>
      </c>
      <c r="J5772" t="s">
        <v>136</v>
      </c>
      <c r="K5772" t="s">
        <v>137</v>
      </c>
      <c r="L5772" t="s">
        <v>16617</v>
      </c>
      <c r="M5772" t="s">
        <v>16618</v>
      </c>
      <c r="N5772">
        <v>0.80111111099999999</v>
      </c>
      <c r="O5772">
        <v>1</v>
      </c>
      <c r="P5772">
        <v>396</v>
      </c>
      <c r="Q5772">
        <v>26</v>
      </c>
      <c r="R5772">
        <v>108</v>
      </c>
      <c r="S5772">
        <v>10</v>
      </c>
      <c r="T5772">
        <v>72</v>
      </c>
      <c r="U5772">
        <v>0</v>
      </c>
      <c r="V5772">
        <v>0</v>
      </c>
      <c r="W5772">
        <v>1.4098373051654736</v>
      </c>
      <c r="X5772">
        <v>81.401998276814368</v>
      </c>
      <c r="Y5772">
        <v>141.37277669281218</v>
      </c>
      <c r="Z5772">
        <v>87.370341786142419</v>
      </c>
      <c r="AA5772">
        <v>17.802226842019572</v>
      </c>
      <c r="AB5772">
        <v>30.231295170606479</v>
      </c>
      <c r="AC5772">
        <v>0</v>
      </c>
      <c r="AD5772">
        <v>0</v>
      </c>
      <c r="AE5772">
        <v>359.58847607356051</v>
      </c>
    </row>
    <row r="5773" spans="1:31" x14ac:dyDescent="0.25">
      <c r="A5773">
        <v>2084777</v>
      </c>
      <c r="B5773">
        <v>1</v>
      </c>
      <c r="C5773" t="s">
        <v>80</v>
      </c>
      <c r="D5773" t="s">
        <v>83</v>
      </c>
      <c r="E5773" t="s">
        <v>505</v>
      </c>
      <c r="F5773" t="s">
        <v>16619</v>
      </c>
      <c r="G5773" t="s">
        <v>569</v>
      </c>
      <c r="H5773" t="s">
        <v>143</v>
      </c>
      <c r="I5773" t="s">
        <v>135</v>
      </c>
      <c r="J5773" t="s">
        <v>136</v>
      </c>
      <c r="K5773" t="s">
        <v>137</v>
      </c>
      <c r="L5773" t="s">
        <v>16620</v>
      </c>
      <c r="M5773" t="s">
        <v>16621</v>
      </c>
      <c r="N5773">
        <v>3.0413888880000002</v>
      </c>
      <c r="O5773">
        <v>0</v>
      </c>
      <c r="P5773">
        <v>51</v>
      </c>
      <c r="Q5773">
        <v>0</v>
      </c>
      <c r="R5773">
        <v>0</v>
      </c>
      <c r="S5773">
        <v>0</v>
      </c>
      <c r="T5773">
        <v>8</v>
      </c>
      <c r="U5773">
        <v>0</v>
      </c>
      <c r="V5773">
        <v>0</v>
      </c>
      <c r="W5773">
        <v>0</v>
      </c>
      <c r="X5773">
        <v>48.810710704895328</v>
      </c>
      <c r="Y5773">
        <v>0</v>
      </c>
      <c r="Z5773">
        <v>0</v>
      </c>
      <c r="AA5773">
        <v>0</v>
      </c>
      <c r="AB5773">
        <v>49.632177159067062</v>
      </c>
      <c r="AC5773">
        <v>0</v>
      </c>
      <c r="AD5773">
        <v>0</v>
      </c>
      <c r="AE5773">
        <v>98.442887863962397</v>
      </c>
    </row>
    <row r="5774" spans="1:31" x14ac:dyDescent="0.25">
      <c r="A5774">
        <v>2084445</v>
      </c>
      <c r="B5774">
        <v>1</v>
      </c>
      <c r="C5774" t="s">
        <v>80</v>
      </c>
      <c r="D5774" t="s">
        <v>93</v>
      </c>
      <c r="E5774" t="s">
        <v>158</v>
      </c>
      <c r="F5774" t="s">
        <v>16622</v>
      </c>
      <c r="G5774" t="s">
        <v>160</v>
      </c>
      <c r="H5774" t="s">
        <v>143</v>
      </c>
      <c r="I5774" t="s">
        <v>135</v>
      </c>
      <c r="J5774" t="s">
        <v>136</v>
      </c>
      <c r="K5774" t="s">
        <v>137</v>
      </c>
      <c r="L5774" t="s">
        <v>16623</v>
      </c>
      <c r="M5774" t="s">
        <v>16624</v>
      </c>
      <c r="N5774">
        <v>4.3258333330000003</v>
      </c>
      <c r="O5774">
        <v>0</v>
      </c>
      <c r="P5774">
        <v>0</v>
      </c>
      <c r="Q5774">
        <v>0</v>
      </c>
      <c r="R5774">
        <v>1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0</v>
      </c>
      <c r="Y5774">
        <v>0</v>
      </c>
      <c r="Z5774">
        <v>10.086891031466461</v>
      </c>
      <c r="AA5774">
        <v>0</v>
      </c>
      <c r="AB5774">
        <v>0</v>
      </c>
      <c r="AC5774">
        <v>0</v>
      </c>
      <c r="AD5774">
        <v>0</v>
      </c>
      <c r="AE5774">
        <v>10.086891031466461</v>
      </c>
    </row>
    <row r="5775" spans="1:31" x14ac:dyDescent="0.25">
      <c r="A5775">
        <v>2095119</v>
      </c>
      <c r="B5775">
        <v>1</v>
      </c>
      <c r="C5775" t="s">
        <v>81</v>
      </c>
      <c r="D5775" t="s">
        <v>113</v>
      </c>
      <c r="E5775" t="s">
        <v>158</v>
      </c>
      <c r="F5775" t="s">
        <v>16625</v>
      </c>
      <c r="G5775" t="s">
        <v>385</v>
      </c>
      <c r="H5775" t="s">
        <v>143</v>
      </c>
      <c r="I5775" t="s">
        <v>135</v>
      </c>
      <c r="J5775" t="s">
        <v>136</v>
      </c>
      <c r="K5775" t="s">
        <v>137</v>
      </c>
      <c r="L5775" t="s">
        <v>16626</v>
      </c>
      <c r="M5775" t="s">
        <v>16627</v>
      </c>
      <c r="N5775">
        <v>1.5877777769999999</v>
      </c>
      <c r="O5775">
        <v>0</v>
      </c>
      <c r="P5775">
        <v>3</v>
      </c>
      <c r="Q5775">
        <v>0</v>
      </c>
      <c r="R5775">
        <v>0</v>
      </c>
      <c r="S5775">
        <v>0</v>
      </c>
      <c r="T5775">
        <v>2</v>
      </c>
      <c r="U5775">
        <v>0</v>
      </c>
      <c r="V5775">
        <v>0</v>
      </c>
      <c r="W5775">
        <v>0</v>
      </c>
      <c r="X5775">
        <v>0.38197840529394</v>
      </c>
      <c r="Y5775">
        <v>0</v>
      </c>
      <c r="Z5775">
        <v>0</v>
      </c>
      <c r="AA5775">
        <v>0</v>
      </c>
      <c r="AB5775">
        <v>12.393669971237454</v>
      </c>
      <c r="AC5775">
        <v>0</v>
      </c>
      <c r="AD5775">
        <v>0</v>
      </c>
      <c r="AE5775">
        <v>12.775648376531395</v>
      </c>
    </row>
    <row r="5776" spans="1:31" x14ac:dyDescent="0.25">
      <c r="A5776">
        <v>2084385</v>
      </c>
      <c r="B5776">
        <v>1</v>
      </c>
      <c r="C5776" t="s">
        <v>80</v>
      </c>
      <c r="D5776" t="s">
        <v>82</v>
      </c>
      <c r="E5776" t="s">
        <v>295</v>
      </c>
      <c r="F5776" t="s">
        <v>5132</v>
      </c>
      <c r="G5776" t="s">
        <v>513</v>
      </c>
      <c r="H5776" t="s">
        <v>134</v>
      </c>
      <c r="I5776" t="s">
        <v>135</v>
      </c>
      <c r="J5776" t="s">
        <v>136</v>
      </c>
      <c r="K5776" t="s">
        <v>155</v>
      </c>
      <c r="L5776" t="s">
        <v>16628</v>
      </c>
      <c r="M5776" t="s">
        <v>16629</v>
      </c>
      <c r="N5776">
        <v>0.259444444</v>
      </c>
      <c r="O5776">
        <v>0</v>
      </c>
      <c r="P5776">
        <v>1572</v>
      </c>
      <c r="Q5776">
        <v>0</v>
      </c>
      <c r="R5776">
        <v>0</v>
      </c>
      <c r="S5776">
        <v>0</v>
      </c>
      <c r="T5776">
        <v>514</v>
      </c>
      <c r="U5776">
        <v>0</v>
      </c>
      <c r="V5776">
        <v>0</v>
      </c>
      <c r="W5776">
        <v>0</v>
      </c>
      <c r="X5776">
        <v>95.091098523987711</v>
      </c>
      <c r="Y5776">
        <v>0</v>
      </c>
      <c r="Z5776">
        <v>0</v>
      </c>
      <c r="AA5776">
        <v>0</v>
      </c>
      <c r="AB5776">
        <v>67.159131083027219</v>
      </c>
      <c r="AC5776">
        <v>0</v>
      </c>
      <c r="AD5776">
        <v>0</v>
      </c>
      <c r="AE5776">
        <v>162.25022960701494</v>
      </c>
    </row>
    <row r="5777" spans="1:31" x14ac:dyDescent="0.25">
      <c r="A5777">
        <v>2084591</v>
      </c>
      <c r="B5777">
        <v>1</v>
      </c>
      <c r="C5777" t="s">
        <v>80</v>
      </c>
      <c r="D5777" t="s">
        <v>104</v>
      </c>
      <c r="E5777" t="s">
        <v>177</v>
      </c>
      <c r="F5777" t="s">
        <v>16630</v>
      </c>
      <c r="G5777" t="s">
        <v>183</v>
      </c>
      <c r="H5777" t="s">
        <v>143</v>
      </c>
      <c r="I5777" t="s">
        <v>135</v>
      </c>
      <c r="J5777" t="s">
        <v>136</v>
      </c>
      <c r="K5777" t="s">
        <v>137</v>
      </c>
      <c r="L5777" t="s">
        <v>16631</v>
      </c>
      <c r="M5777" t="s">
        <v>16632</v>
      </c>
      <c r="N5777">
        <v>6.1041666660000002</v>
      </c>
      <c r="O5777">
        <v>0</v>
      </c>
      <c r="P5777">
        <v>1</v>
      </c>
      <c r="Q5777">
        <v>0</v>
      </c>
      <c r="R5777">
        <v>0</v>
      </c>
      <c r="S5777">
        <v>0</v>
      </c>
      <c r="T5777">
        <v>0</v>
      </c>
      <c r="U5777">
        <v>0</v>
      </c>
      <c r="V5777">
        <v>0</v>
      </c>
      <c r="W5777">
        <v>0</v>
      </c>
      <c r="X5777">
        <v>1.5038658473698419</v>
      </c>
      <c r="Y5777">
        <v>0</v>
      </c>
      <c r="Z5777">
        <v>0</v>
      </c>
      <c r="AA5777">
        <v>0</v>
      </c>
      <c r="AB5777">
        <v>0</v>
      </c>
      <c r="AC5777">
        <v>0</v>
      </c>
      <c r="AD5777">
        <v>0</v>
      </c>
      <c r="AE5777">
        <v>1.5038658473698419</v>
      </c>
    </row>
    <row r="5778" spans="1:31" x14ac:dyDescent="0.25">
      <c r="A5778">
        <v>2084760</v>
      </c>
      <c r="B5778">
        <v>1</v>
      </c>
      <c r="C5778" t="s">
        <v>80</v>
      </c>
      <c r="D5778" t="s">
        <v>83</v>
      </c>
      <c r="E5778" t="s">
        <v>177</v>
      </c>
      <c r="F5778" t="s">
        <v>16633</v>
      </c>
      <c r="G5778" t="s">
        <v>366</v>
      </c>
      <c r="H5778" t="s">
        <v>143</v>
      </c>
      <c r="I5778" t="s">
        <v>135</v>
      </c>
      <c r="J5778" t="s">
        <v>136</v>
      </c>
      <c r="K5778" t="s">
        <v>137</v>
      </c>
      <c r="L5778" t="s">
        <v>16634</v>
      </c>
      <c r="M5778" t="s">
        <v>16635</v>
      </c>
      <c r="N5778">
        <v>8.1747222219999998</v>
      </c>
      <c r="O5778">
        <v>0</v>
      </c>
      <c r="P5778">
        <v>6</v>
      </c>
      <c r="Q5778">
        <v>0</v>
      </c>
      <c r="R5778">
        <v>0</v>
      </c>
      <c r="S5778">
        <v>0</v>
      </c>
      <c r="T5778">
        <v>2</v>
      </c>
      <c r="U5778">
        <v>0</v>
      </c>
      <c r="V5778">
        <v>0</v>
      </c>
      <c r="W5778">
        <v>0</v>
      </c>
      <c r="X5778">
        <v>11.1266433148167</v>
      </c>
      <c r="Y5778">
        <v>0</v>
      </c>
      <c r="Z5778">
        <v>0</v>
      </c>
      <c r="AA5778">
        <v>0</v>
      </c>
      <c r="AB5778">
        <v>0.28942168724778949</v>
      </c>
      <c r="AC5778">
        <v>0</v>
      </c>
      <c r="AD5778">
        <v>0</v>
      </c>
      <c r="AE5778">
        <v>11.41606500206449</v>
      </c>
    </row>
    <row r="5779" spans="1:31" x14ac:dyDescent="0.25">
      <c r="A5779">
        <v>2095431</v>
      </c>
      <c r="B5779">
        <v>1</v>
      </c>
      <c r="C5779" t="s">
        <v>81</v>
      </c>
      <c r="D5779" t="s">
        <v>127</v>
      </c>
      <c r="E5779" t="s">
        <v>131</v>
      </c>
      <c r="F5779" t="s">
        <v>16636</v>
      </c>
      <c r="G5779" t="s">
        <v>133</v>
      </c>
      <c r="H5779" t="s">
        <v>134</v>
      </c>
      <c r="I5779" t="s">
        <v>135</v>
      </c>
      <c r="J5779" t="s">
        <v>136</v>
      </c>
      <c r="K5779" t="s">
        <v>137</v>
      </c>
      <c r="L5779" t="s">
        <v>16637</v>
      </c>
      <c r="M5779" t="s">
        <v>16638</v>
      </c>
      <c r="N5779">
        <v>1.4594444440000001</v>
      </c>
      <c r="O5779">
        <v>0</v>
      </c>
      <c r="P5779">
        <v>951</v>
      </c>
      <c r="Q5779">
        <v>130</v>
      </c>
      <c r="R5779">
        <v>68</v>
      </c>
      <c r="S5779">
        <v>7</v>
      </c>
      <c r="T5779">
        <v>98</v>
      </c>
      <c r="U5779">
        <v>4</v>
      </c>
      <c r="V5779">
        <v>0</v>
      </c>
      <c r="W5779">
        <v>0</v>
      </c>
      <c r="X5779">
        <v>353.40281587607365</v>
      </c>
      <c r="Y5779">
        <v>65.267402827851825</v>
      </c>
      <c r="Z5779">
        <v>21.199668688262367</v>
      </c>
      <c r="AA5779">
        <v>45.21063814737748</v>
      </c>
      <c r="AB5779">
        <v>55.214409385971862</v>
      </c>
      <c r="AC5779">
        <v>401.94190634653199</v>
      </c>
      <c r="AD5779">
        <v>0</v>
      </c>
      <c r="AE5779">
        <v>942.23684127206911</v>
      </c>
    </row>
    <row r="5780" spans="1:31" x14ac:dyDescent="0.25">
      <c r="A5780">
        <v>2095480</v>
      </c>
      <c r="B5780">
        <v>1</v>
      </c>
      <c r="C5780" t="s">
        <v>80</v>
      </c>
      <c r="D5780" t="s">
        <v>90</v>
      </c>
      <c r="E5780" t="s">
        <v>177</v>
      </c>
      <c r="F5780" t="s">
        <v>16639</v>
      </c>
      <c r="G5780" t="s">
        <v>183</v>
      </c>
      <c r="H5780" t="s">
        <v>143</v>
      </c>
      <c r="I5780" t="s">
        <v>135</v>
      </c>
      <c r="J5780" t="s">
        <v>136</v>
      </c>
      <c r="K5780" t="s">
        <v>137</v>
      </c>
      <c r="L5780" t="s">
        <v>16640</v>
      </c>
      <c r="M5780" t="s">
        <v>16641</v>
      </c>
      <c r="N5780">
        <v>1.5261111110000001</v>
      </c>
      <c r="O5780">
        <v>0</v>
      </c>
      <c r="P5780">
        <v>5</v>
      </c>
      <c r="Q5780">
        <v>0</v>
      </c>
      <c r="R5780">
        <v>0</v>
      </c>
      <c r="S5780">
        <v>0</v>
      </c>
      <c r="T5780">
        <v>2</v>
      </c>
      <c r="U5780">
        <v>0</v>
      </c>
      <c r="V5780">
        <v>0</v>
      </c>
      <c r="W5780">
        <v>0</v>
      </c>
      <c r="X5780">
        <v>1.4514397592899502</v>
      </c>
      <c r="Y5780">
        <v>0</v>
      </c>
      <c r="Z5780">
        <v>0</v>
      </c>
      <c r="AA5780">
        <v>0</v>
      </c>
      <c r="AB5780">
        <v>1.5022523434495E-2</v>
      </c>
      <c r="AC5780">
        <v>0</v>
      </c>
      <c r="AD5780">
        <v>0</v>
      </c>
      <c r="AE5780">
        <v>1.4664622827244451</v>
      </c>
    </row>
    <row r="5781" spans="1:31" x14ac:dyDescent="0.25">
      <c r="A5781">
        <v>2094933</v>
      </c>
      <c r="B5781">
        <v>1</v>
      </c>
      <c r="C5781" t="s">
        <v>80</v>
      </c>
      <c r="D5781" t="s">
        <v>99</v>
      </c>
      <c r="E5781" t="s">
        <v>177</v>
      </c>
      <c r="F5781" t="s">
        <v>16642</v>
      </c>
      <c r="G5781" t="s">
        <v>196</v>
      </c>
      <c r="H5781" t="s">
        <v>143</v>
      </c>
      <c r="I5781" t="s">
        <v>135</v>
      </c>
      <c r="J5781" t="s">
        <v>136</v>
      </c>
      <c r="K5781" t="s">
        <v>137</v>
      </c>
      <c r="L5781" t="s">
        <v>16643</v>
      </c>
      <c r="M5781" t="s">
        <v>16644</v>
      </c>
      <c r="N5781">
        <v>14.927777776999999</v>
      </c>
      <c r="O5781">
        <v>0</v>
      </c>
      <c r="P5781">
        <v>1</v>
      </c>
      <c r="Q5781">
        <v>0</v>
      </c>
      <c r="R5781">
        <v>0</v>
      </c>
      <c r="S5781">
        <v>0</v>
      </c>
      <c r="T5781">
        <v>0</v>
      </c>
      <c r="U5781">
        <v>0</v>
      </c>
      <c r="V5781">
        <v>0</v>
      </c>
      <c r="W5781">
        <v>0</v>
      </c>
      <c r="X5781">
        <v>2.1953909274017498</v>
      </c>
      <c r="Y5781">
        <v>0</v>
      </c>
      <c r="Z5781">
        <v>0</v>
      </c>
      <c r="AA5781">
        <v>0</v>
      </c>
      <c r="AB5781">
        <v>0</v>
      </c>
      <c r="AC5781">
        <v>0</v>
      </c>
      <c r="AD5781">
        <v>0</v>
      </c>
      <c r="AE5781">
        <v>2.1953909274017498</v>
      </c>
    </row>
    <row r="5782" spans="1:31" x14ac:dyDescent="0.25">
      <c r="A5782">
        <v>2084548</v>
      </c>
      <c r="B5782">
        <v>1</v>
      </c>
      <c r="C5782" t="s">
        <v>81</v>
      </c>
      <c r="D5782" t="s">
        <v>118</v>
      </c>
      <c r="E5782" t="s">
        <v>131</v>
      </c>
      <c r="F5782" t="s">
        <v>16645</v>
      </c>
      <c r="G5782" t="s">
        <v>133</v>
      </c>
      <c r="H5782" t="s">
        <v>134</v>
      </c>
      <c r="I5782" t="s">
        <v>135</v>
      </c>
      <c r="J5782" t="s">
        <v>136</v>
      </c>
      <c r="K5782" t="s">
        <v>137</v>
      </c>
      <c r="L5782" t="s">
        <v>16646</v>
      </c>
      <c r="M5782" t="s">
        <v>16647</v>
      </c>
      <c r="N5782">
        <v>1.544166666</v>
      </c>
      <c r="O5782">
        <v>3</v>
      </c>
      <c r="P5782">
        <v>52</v>
      </c>
      <c r="Q5782">
        <v>37</v>
      </c>
      <c r="R5782">
        <v>87</v>
      </c>
      <c r="S5782">
        <v>2</v>
      </c>
      <c r="T5782">
        <v>24</v>
      </c>
      <c r="U5782">
        <v>0</v>
      </c>
      <c r="V5782">
        <v>0</v>
      </c>
      <c r="W5782">
        <v>1.7361643322847951</v>
      </c>
      <c r="X5782">
        <v>16.636887800924857</v>
      </c>
      <c r="Y5782">
        <v>33.622058331182096</v>
      </c>
      <c r="Z5782">
        <v>76.072726987672624</v>
      </c>
      <c r="AA5782">
        <v>3.1206082345868666</v>
      </c>
      <c r="AB5782">
        <v>41.196676535816486</v>
      </c>
      <c r="AC5782">
        <v>0</v>
      </c>
      <c r="AD5782">
        <v>0</v>
      </c>
      <c r="AE5782">
        <v>172.38512222246771</v>
      </c>
    </row>
    <row r="5783" spans="1:31" x14ac:dyDescent="0.25">
      <c r="A5783">
        <v>2095268</v>
      </c>
      <c r="B5783">
        <v>1</v>
      </c>
      <c r="C5783" t="s">
        <v>80</v>
      </c>
      <c r="D5783" t="s">
        <v>105</v>
      </c>
      <c r="E5783" t="s">
        <v>158</v>
      </c>
      <c r="F5783" t="s">
        <v>16648</v>
      </c>
      <c r="G5783" t="s">
        <v>324</v>
      </c>
      <c r="H5783" t="s">
        <v>143</v>
      </c>
      <c r="I5783" t="s">
        <v>135</v>
      </c>
      <c r="J5783" t="s">
        <v>136</v>
      </c>
      <c r="K5783" t="s">
        <v>137</v>
      </c>
      <c r="L5783" t="s">
        <v>16649</v>
      </c>
      <c r="M5783" t="s">
        <v>16650</v>
      </c>
      <c r="N5783">
        <v>4.3386111109999996</v>
      </c>
      <c r="O5783">
        <v>0</v>
      </c>
      <c r="P5783">
        <v>36</v>
      </c>
      <c r="Q5783">
        <v>0</v>
      </c>
      <c r="R5783">
        <v>0</v>
      </c>
      <c r="S5783">
        <v>0</v>
      </c>
      <c r="T5783">
        <v>1</v>
      </c>
      <c r="U5783">
        <v>0</v>
      </c>
      <c r="V5783">
        <v>0</v>
      </c>
      <c r="W5783">
        <v>0</v>
      </c>
      <c r="X5783">
        <v>42.941168185895719</v>
      </c>
      <c r="Y5783">
        <v>0</v>
      </c>
      <c r="Z5783">
        <v>0</v>
      </c>
      <c r="AA5783">
        <v>0</v>
      </c>
      <c r="AB5783">
        <v>0</v>
      </c>
      <c r="AC5783">
        <v>0</v>
      </c>
      <c r="AD5783">
        <v>0</v>
      </c>
      <c r="AE5783">
        <v>42.941168185895719</v>
      </c>
    </row>
    <row r="5784" spans="1:31" x14ac:dyDescent="0.25">
      <c r="A5784">
        <v>2084574</v>
      </c>
      <c r="B5784">
        <v>1</v>
      </c>
      <c r="C5784" t="s">
        <v>81</v>
      </c>
      <c r="D5784" t="s">
        <v>120</v>
      </c>
      <c r="E5784" t="s">
        <v>140</v>
      </c>
      <c r="F5784" t="s">
        <v>2894</v>
      </c>
      <c r="G5784" t="s">
        <v>154</v>
      </c>
      <c r="H5784" t="s">
        <v>143</v>
      </c>
      <c r="I5784" t="s">
        <v>135</v>
      </c>
      <c r="J5784" t="s">
        <v>136</v>
      </c>
      <c r="K5784" t="s">
        <v>155</v>
      </c>
      <c r="L5784" t="s">
        <v>16651</v>
      </c>
      <c r="M5784" t="s">
        <v>16652</v>
      </c>
      <c r="N5784">
        <v>9.1319444440000002</v>
      </c>
      <c r="O5784">
        <v>0</v>
      </c>
      <c r="P5784">
        <v>112</v>
      </c>
      <c r="Q5784">
        <v>0</v>
      </c>
      <c r="R5784">
        <v>1</v>
      </c>
      <c r="S5784">
        <v>0</v>
      </c>
      <c r="T5784">
        <v>6</v>
      </c>
      <c r="U5784">
        <v>0</v>
      </c>
      <c r="V5784">
        <v>0</v>
      </c>
      <c r="W5784">
        <v>0</v>
      </c>
      <c r="X5784">
        <v>174.97248063762885</v>
      </c>
      <c r="Y5784">
        <v>0</v>
      </c>
      <c r="Z5784">
        <v>4.9686971432252669</v>
      </c>
      <c r="AA5784">
        <v>0</v>
      </c>
      <c r="AB5784">
        <v>19.182764009367894</v>
      </c>
      <c r="AC5784">
        <v>0</v>
      </c>
      <c r="AD5784">
        <v>0</v>
      </c>
      <c r="AE5784">
        <v>199.12394179022201</v>
      </c>
    </row>
    <row r="5785" spans="1:31" x14ac:dyDescent="0.25">
      <c r="A5785">
        <v>2084382</v>
      </c>
      <c r="B5785">
        <v>1</v>
      </c>
      <c r="C5785" t="s">
        <v>80</v>
      </c>
      <c r="D5785" t="s">
        <v>100</v>
      </c>
      <c r="E5785" t="s">
        <v>169</v>
      </c>
      <c r="F5785" t="s">
        <v>16653</v>
      </c>
      <c r="G5785" t="s">
        <v>222</v>
      </c>
      <c r="H5785" t="s">
        <v>134</v>
      </c>
      <c r="I5785" t="s">
        <v>135</v>
      </c>
      <c r="J5785" t="s">
        <v>136</v>
      </c>
      <c r="K5785" t="s">
        <v>137</v>
      </c>
      <c r="L5785" t="s">
        <v>16654</v>
      </c>
      <c r="M5785" t="s">
        <v>16655</v>
      </c>
      <c r="N5785">
        <v>6.7461111110000003</v>
      </c>
      <c r="O5785">
        <v>0</v>
      </c>
      <c r="P5785">
        <v>23</v>
      </c>
      <c r="Q5785">
        <v>0</v>
      </c>
      <c r="R5785">
        <v>12</v>
      </c>
      <c r="S5785">
        <v>0</v>
      </c>
      <c r="T5785">
        <v>6</v>
      </c>
      <c r="U5785">
        <v>0</v>
      </c>
      <c r="V5785">
        <v>0</v>
      </c>
      <c r="W5785">
        <v>0</v>
      </c>
      <c r="X5785">
        <v>45.066308666008197</v>
      </c>
      <c r="Y5785">
        <v>0</v>
      </c>
      <c r="Z5785">
        <v>103.13483435858578</v>
      </c>
      <c r="AA5785">
        <v>0</v>
      </c>
      <c r="AB5785">
        <v>59.280199347979746</v>
      </c>
      <c r="AC5785">
        <v>0</v>
      </c>
      <c r="AD5785">
        <v>0</v>
      </c>
      <c r="AE5785">
        <v>207.48134237257375</v>
      </c>
    </row>
    <row r="5786" spans="1:31" x14ac:dyDescent="0.25">
      <c r="A5786">
        <v>2084305</v>
      </c>
      <c r="B5786">
        <v>1</v>
      </c>
      <c r="C5786" t="s">
        <v>80</v>
      </c>
      <c r="D5786" t="s">
        <v>93</v>
      </c>
      <c r="E5786" t="s">
        <v>158</v>
      </c>
      <c r="F5786" t="s">
        <v>16656</v>
      </c>
      <c r="G5786" t="s">
        <v>160</v>
      </c>
      <c r="H5786" t="s">
        <v>143</v>
      </c>
      <c r="I5786" t="s">
        <v>135</v>
      </c>
      <c r="J5786" t="s">
        <v>136</v>
      </c>
      <c r="K5786" t="s">
        <v>137</v>
      </c>
      <c r="L5786" t="s">
        <v>16657</v>
      </c>
      <c r="M5786" t="s">
        <v>16658</v>
      </c>
      <c r="N5786">
        <v>2.573611111</v>
      </c>
      <c r="O5786">
        <v>0</v>
      </c>
      <c r="P5786">
        <v>1</v>
      </c>
      <c r="Q5786">
        <v>0</v>
      </c>
      <c r="R5786">
        <v>1</v>
      </c>
      <c r="S5786">
        <v>0</v>
      </c>
      <c r="T5786">
        <v>2</v>
      </c>
      <c r="U5786">
        <v>0</v>
      </c>
      <c r="V5786">
        <v>0</v>
      </c>
      <c r="W5786">
        <v>0</v>
      </c>
      <c r="X5786">
        <v>0.14250033196885445</v>
      </c>
      <c r="Y5786">
        <v>0</v>
      </c>
      <c r="Z5786">
        <v>0.27486029894778002</v>
      </c>
      <c r="AA5786">
        <v>0</v>
      </c>
      <c r="AB5786">
        <v>0.88857191545298619</v>
      </c>
      <c r="AC5786">
        <v>0</v>
      </c>
      <c r="AD5786">
        <v>0</v>
      </c>
      <c r="AE5786">
        <v>1.3059325463696205</v>
      </c>
    </row>
    <row r="5787" spans="1:31" x14ac:dyDescent="0.25">
      <c r="A5787">
        <v>2094953</v>
      </c>
      <c r="B5787">
        <v>1</v>
      </c>
      <c r="C5787" t="s">
        <v>81</v>
      </c>
      <c r="D5787" t="s">
        <v>112</v>
      </c>
      <c r="E5787" t="s">
        <v>177</v>
      </c>
      <c r="F5787" t="s">
        <v>16659</v>
      </c>
      <c r="G5787" t="s">
        <v>183</v>
      </c>
      <c r="H5787" t="s">
        <v>143</v>
      </c>
      <c r="I5787" t="s">
        <v>135</v>
      </c>
      <c r="J5787" t="s">
        <v>136</v>
      </c>
      <c r="K5787" t="s">
        <v>137</v>
      </c>
      <c r="L5787" t="s">
        <v>16660</v>
      </c>
      <c r="M5787" t="s">
        <v>16661</v>
      </c>
      <c r="N5787">
        <v>8.5066666659999992</v>
      </c>
      <c r="O5787">
        <v>0</v>
      </c>
      <c r="P5787">
        <v>1</v>
      </c>
      <c r="Q5787">
        <v>0</v>
      </c>
      <c r="R5787">
        <v>0</v>
      </c>
      <c r="S5787">
        <v>0</v>
      </c>
      <c r="T5787">
        <v>0</v>
      </c>
      <c r="U5787">
        <v>0</v>
      </c>
      <c r="V5787">
        <v>0</v>
      </c>
      <c r="W5787">
        <v>0</v>
      </c>
      <c r="X5787">
        <v>0.70798582513885056</v>
      </c>
      <c r="Y5787">
        <v>0</v>
      </c>
      <c r="Z5787">
        <v>0</v>
      </c>
      <c r="AA5787">
        <v>0</v>
      </c>
      <c r="AB5787">
        <v>0</v>
      </c>
      <c r="AC5787">
        <v>0</v>
      </c>
      <c r="AD5787">
        <v>0</v>
      </c>
      <c r="AE5787">
        <v>0.70798582513885056</v>
      </c>
    </row>
    <row r="5788" spans="1:31" x14ac:dyDescent="0.25">
      <c r="A5788">
        <v>2095125</v>
      </c>
      <c r="B5788">
        <v>1</v>
      </c>
      <c r="C5788" t="s">
        <v>80</v>
      </c>
      <c r="D5788" t="s">
        <v>86</v>
      </c>
      <c r="E5788" t="s">
        <v>177</v>
      </c>
      <c r="F5788" t="s">
        <v>16662</v>
      </c>
      <c r="G5788" t="s">
        <v>183</v>
      </c>
      <c r="H5788" t="s">
        <v>143</v>
      </c>
      <c r="I5788" t="s">
        <v>135</v>
      </c>
      <c r="J5788" t="s">
        <v>136</v>
      </c>
      <c r="K5788" t="s">
        <v>137</v>
      </c>
      <c r="L5788" t="s">
        <v>16663</v>
      </c>
      <c r="M5788" t="s">
        <v>16664</v>
      </c>
      <c r="N5788">
        <v>1.1302777770000001</v>
      </c>
      <c r="O5788">
        <v>0</v>
      </c>
      <c r="P5788">
        <v>1</v>
      </c>
      <c r="Q5788">
        <v>0</v>
      </c>
      <c r="R5788">
        <v>0</v>
      </c>
      <c r="S5788">
        <v>0</v>
      </c>
      <c r="T5788">
        <v>0</v>
      </c>
      <c r="U5788">
        <v>0</v>
      </c>
      <c r="V5788">
        <v>0</v>
      </c>
      <c r="W5788">
        <v>0</v>
      </c>
      <c r="X5788">
        <v>0.63318856422359993</v>
      </c>
      <c r="Y5788">
        <v>0</v>
      </c>
      <c r="Z5788">
        <v>0</v>
      </c>
      <c r="AA5788">
        <v>0</v>
      </c>
      <c r="AB5788">
        <v>0</v>
      </c>
      <c r="AC5788">
        <v>0</v>
      </c>
      <c r="AD5788">
        <v>0</v>
      </c>
      <c r="AE5788">
        <v>0.63318856422359993</v>
      </c>
    </row>
    <row r="5789" spans="1:31" x14ac:dyDescent="0.25">
      <c r="A5789">
        <v>2084405</v>
      </c>
      <c r="B5789">
        <v>1</v>
      </c>
      <c r="C5789" t="s">
        <v>80</v>
      </c>
      <c r="D5789" t="s">
        <v>110</v>
      </c>
      <c r="E5789" t="s">
        <v>140</v>
      </c>
      <c r="F5789" t="s">
        <v>16665</v>
      </c>
      <c r="G5789" t="s">
        <v>142</v>
      </c>
      <c r="H5789" t="s">
        <v>143</v>
      </c>
      <c r="I5789" t="s">
        <v>135</v>
      </c>
      <c r="J5789" t="s">
        <v>136</v>
      </c>
      <c r="K5789" t="s">
        <v>137</v>
      </c>
      <c r="L5789" t="s">
        <v>16666</v>
      </c>
      <c r="M5789" t="s">
        <v>446</v>
      </c>
      <c r="N5789">
        <v>5.2511111110000002</v>
      </c>
      <c r="O5789">
        <v>0</v>
      </c>
      <c r="P5789">
        <v>740</v>
      </c>
      <c r="Q5789">
        <v>0</v>
      </c>
      <c r="R5789">
        <v>0</v>
      </c>
      <c r="S5789">
        <v>0</v>
      </c>
      <c r="T5789">
        <v>61</v>
      </c>
      <c r="U5789">
        <v>0</v>
      </c>
      <c r="V5789">
        <v>0</v>
      </c>
      <c r="W5789">
        <v>0</v>
      </c>
      <c r="X5789">
        <v>928.40910412772325</v>
      </c>
      <c r="Y5789">
        <v>0</v>
      </c>
      <c r="Z5789">
        <v>0</v>
      </c>
      <c r="AA5789">
        <v>0</v>
      </c>
      <c r="AB5789">
        <v>156.98856977562002</v>
      </c>
      <c r="AC5789">
        <v>0</v>
      </c>
      <c r="AD5789">
        <v>0</v>
      </c>
      <c r="AE5789">
        <v>1085.3976739033433</v>
      </c>
    </row>
    <row r="5790" spans="1:31" x14ac:dyDescent="0.25">
      <c r="A5790">
        <v>2094833</v>
      </c>
      <c r="B5790">
        <v>1</v>
      </c>
      <c r="C5790" t="s">
        <v>80</v>
      </c>
      <c r="D5790" t="s">
        <v>82</v>
      </c>
      <c r="E5790" t="s">
        <v>177</v>
      </c>
      <c r="F5790" t="s">
        <v>16667</v>
      </c>
      <c r="G5790" t="s">
        <v>183</v>
      </c>
      <c r="H5790" t="s">
        <v>143</v>
      </c>
      <c r="I5790" t="s">
        <v>135</v>
      </c>
      <c r="J5790" t="s">
        <v>136</v>
      </c>
      <c r="K5790" t="s">
        <v>137</v>
      </c>
      <c r="L5790" t="s">
        <v>16668</v>
      </c>
      <c r="M5790" t="s">
        <v>16669</v>
      </c>
      <c r="N5790">
        <v>4.6825000000000001</v>
      </c>
      <c r="O5790">
        <v>0</v>
      </c>
      <c r="P5790">
        <v>4</v>
      </c>
      <c r="Q5790">
        <v>0</v>
      </c>
      <c r="R5790">
        <v>0</v>
      </c>
      <c r="S5790">
        <v>0</v>
      </c>
      <c r="T5790">
        <v>1</v>
      </c>
      <c r="U5790">
        <v>0</v>
      </c>
      <c r="V5790">
        <v>0</v>
      </c>
      <c r="W5790">
        <v>0</v>
      </c>
      <c r="X5790">
        <v>4.1979708015638311</v>
      </c>
      <c r="Y5790">
        <v>0</v>
      </c>
      <c r="Z5790">
        <v>0</v>
      </c>
      <c r="AA5790">
        <v>0</v>
      </c>
      <c r="AB5790">
        <v>5.8931519238300076</v>
      </c>
      <c r="AC5790">
        <v>0</v>
      </c>
      <c r="AD5790">
        <v>0</v>
      </c>
      <c r="AE5790">
        <v>10.091122725393838</v>
      </c>
    </row>
    <row r="5791" spans="1:31" x14ac:dyDescent="0.25">
      <c r="A5791">
        <v>2095082</v>
      </c>
      <c r="B5791">
        <v>1</v>
      </c>
      <c r="C5791" t="s">
        <v>80</v>
      </c>
      <c r="D5791" t="s">
        <v>100</v>
      </c>
      <c r="E5791" t="s">
        <v>177</v>
      </c>
      <c r="F5791" t="s">
        <v>16670</v>
      </c>
      <c r="G5791" t="s">
        <v>183</v>
      </c>
      <c r="H5791" t="s">
        <v>143</v>
      </c>
      <c r="I5791" t="s">
        <v>135</v>
      </c>
      <c r="J5791" t="s">
        <v>136</v>
      </c>
      <c r="K5791" t="s">
        <v>137</v>
      </c>
      <c r="L5791" t="s">
        <v>16671</v>
      </c>
      <c r="M5791" t="s">
        <v>16672</v>
      </c>
      <c r="N5791">
        <v>3.4313888879999999</v>
      </c>
      <c r="O5791">
        <v>0</v>
      </c>
      <c r="P5791">
        <v>1</v>
      </c>
      <c r="Q5791">
        <v>0</v>
      </c>
      <c r="R5791">
        <v>0</v>
      </c>
      <c r="S5791">
        <v>0</v>
      </c>
      <c r="T5791">
        <v>0</v>
      </c>
      <c r="U5791">
        <v>0</v>
      </c>
      <c r="V5791">
        <v>0</v>
      </c>
      <c r="W5791">
        <v>0</v>
      </c>
      <c r="X5791">
        <v>0.91275162898706674</v>
      </c>
      <c r="Y5791">
        <v>0</v>
      </c>
      <c r="Z5791">
        <v>0</v>
      </c>
      <c r="AA5791">
        <v>0</v>
      </c>
      <c r="AB5791">
        <v>0</v>
      </c>
      <c r="AC5791">
        <v>0</v>
      </c>
      <c r="AD5791">
        <v>0</v>
      </c>
      <c r="AE5791">
        <v>0.91275162898706674</v>
      </c>
    </row>
    <row r="5792" spans="1:31" x14ac:dyDescent="0.25">
      <c r="A5792">
        <v>2084611</v>
      </c>
      <c r="B5792">
        <v>1</v>
      </c>
      <c r="C5792" t="s">
        <v>80</v>
      </c>
      <c r="D5792" t="s">
        <v>90</v>
      </c>
      <c r="E5792" t="s">
        <v>169</v>
      </c>
      <c r="F5792" t="s">
        <v>16673</v>
      </c>
      <c r="G5792" t="s">
        <v>273</v>
      </c>
      <c r="H5792" t="s">
        <v>134</v>
      </c>
      <c r="I5792" t="s">
        <v>135</v>
      </c>
      <c r="J5792" t="s">
        <v>136</v>
      </c>
      <c r="K5792" t="s">
        <v>155</v>
      </c>
      <c r="L5792" t="s">
        <v>16674</v>
      </c>
      <c r="M5792" t="s">
        <v>16675</v>
      </c>
      <c r="N5792">
        <v>3.292777777</v>
      </c>
      <c r="O5792">
        <v>0</v>
      </c>
      <c r="P5792">
        <v>310</v>
      </c>
      <c r="Q5792">
        <v>0</v>
      </c>
      <c r="R5792">
        <v>0</v>
      </c>
      <c r="S5792">
        <v>0</v>
      </c>
      <c r="T5792">
        <v>2</v>
      </c>
      <c r="U5792">
        <v>0</v>
      </c>
      <c r="V5792">
        <v>0</v>
      </c>
      <c r="W5792">
        <v>0</v>
      </c>
      <c r="X5792">
        <v>243.36688001963975</v>
      </c>
      <c r="Y5792">
        <v>0</v>
      </c>
      <c r="Z5792">
        <v>0</v>
      </c>
      <c r="AA5792">
        <v>0</v>
      </c>
      <c r="AB5792">
        <v>7.1575587016247599</v>
      </c>
      <c r="AC5792">
        <v>0</v>
      </c>
      <c r="AD5792">
        <v>0</v>
      </c>
      <c r="AE5792">
        <v>250.52443872126452</v>
      </c>
    </row>
    <row r="5793" spans="1:31" x14ac:dyDescent="0.25">
      <c r="A5793">
        <v>2095474</v>
      </c>
      <c r="B5793">
        <v>1</v>
      </c>
      <c r="C5793" t="s">
        <v>80</v>
      </c>
      <c r="D5793" t="s">
        <v>83</v>
      </c>
      <c r="E5793" t="s">
        <v>140</v>
      </c>
      <c r="F5793" t="s">
        <v>16676</v>
      </c>
      <c r="G5793" t="s">
        <v>142</v>
      </c>
      <c r="H5793" t="s">
        <v>143</v>
      </c>
      <c r="I5793" t="s">
        <v>135</v>
      </c>
      <c r="J5793" t="s">
        <v>136</v>
      </c>
      <c r="K5793" t="s">
        <v>137</v>
      </c>
      <c r="L5793" t="s">
        <v>16677</v>
      </c>
      <c r="M5793" t="s">
        <v>16678</v>
      </c>
      <c r="N5793">
        <v>0.57972222200000001</v>
      </c>
      <c r="O5793">
        <v>0</v>
      </c>
      <c r="P5793">
        <v>534</v>
      </c>
      <c r="Q5793">
        <v>0</v>
      </c>
      <c r="R5793">
        <v>0</v>
      </c>
      <c r="S5793">
        <v>0</v>
      </c>
      <c r="T5793">
        <v>10</v>
      </c>
      <c r="U5793">
        <v>0</v>
      </c>
      <c r="V5793">
        <v>0</v>
      </c>
      <c r="W5793">
        <v>0</v>
      </c>
      <c r="X5793">
        <v>64.143215546476355</v>
      </c>
      <c r="Y5793">
        <v>0</v>
      </c>
      <c r="Z5793">
        <v>0</v>
      </c>
      <c r="AA5793">
        <v>0</v>
      </c>
      <c r="AB5793">
        <v>2.6193082377581245</v>
      </c>
      <c r="AC5793">
        <v>0</v>
      </c>
      <c r="AD5793">
        <v>0</v>
      </c>
      <c r="AE5793">
        <v>66.762523784234475</v>
      </c>
    </row>
    <row r="5794" spans="1:31" x14ac:dyDescent="0.25">
      <c r="A5794">
        <v>2094939</v>
      </c>
      <c r="B5794">
        <v>1</v>
      </c>
      <c r="C5794" t="s">
        <v>80</v>
      </c>
      <c r="D5794" t="s">
        <v>97</v>
      </c>
      <c r="E5794" t="s">
        <v>169</v>
      </c>
      <c r="F5794" t="s">
        <v>16679</v>
      </c>
      <c r="G5794" t="s">
        <v>171</v>
      </c>
      <c r="H5794" t="s">
        <v>134</v>
      </c>
      <c r="I5794" t="s">
        <v>135</v>
      </c>
      <c r="J5794" t="s">
        <v>136</v>
      </c>
      <c r="K5794" t="s">
        <v>137</v>
      </c>
      <c r="L5794" t="s">
        <v>16680</v>
      </c>
      <c r="M5794" t="s">
        <v>16681</v>
      </c>
      <c r="N5794">
        <v>9.8877777770000002</v>
      </c>
      <c r="O5794">
        <v>0</v>
      </c>
      <c r="P5794">
        <v>11</v>
      </c>
      <c r="Q5794">
        <v>0</v>
      </c>
      <c r="R5794">
        <v>4</v>
      </c>
      <c r="S5794">
        <v>0</v>
      </c>
      <c r="T5794">
        <v>7</v>
      </c>
      <c r="U5794">
        <v>0</v>
      </c>
      <c r="V5794">
        <v>0</v>
      </c>
      <c r="W5794">
        <v>0</v>
      </c>
      <c r="X5794">
        <v>59.799582355416476</v>
      </c>
      <c r="Y5794">
        <v>0</v>
      </c>
      <c r="Z5794">
        <v>1.9042361049383785</v>
      </c>
      <c r="AA5794">
        <v>0</v>
      </c>
      <c r="AB5794">
        <v>89.457971076748549</v>
      </c>
      <c r="AC5794">
        <v>0</v>
      </c>
      <c r="AD5794">
        <v>0</v>
      </c>
      <c r="AE5794">
        <v>151.1617895371034</v>
      </c>
    </row>
    <row r="5795" spans="1:31" x14ac:dyDescent="0.25">
      <c r="A5795">
        <v>2084717</v>
      </c>
      <c r="B5795">
        <v>1</v>
      </c>
      <c r="C5795" t="s">
        <v>80</v>
      </c>
      <c r="D5795" t="s">
        <v>93</v>
      </c>
      <c r="E5795" t="s">
        <v>146</v>
      </c>
      <c r="F5795" t="s">
        <v>14065</v>
      </c>
      <c r="G5795" t="s">
        <v>133</v>
      </c>
      <c r="H5795" t="s">
        <v>134</v>
      </c>
      <c r="I5795" t="s">
        <v>135</v>
      </c>
      <c r="J5795" t="s">
        <v>136</v>
      </c>
      <c r="K5795" t="s">
        <v>137</v>
      </c>
      <c r="L5795" t="s">
        <v>16682</v>
      </c>
      <c r="M5795" t="s">
        <v>16683</v>
      </c>
      <c r="N5795">
        <v>0.64249999999999996</v>
      </c>
      <c r="O5795">
        <v>0</v>
      </c>
      <c r="P5795">
        <v>1807</v>
      </c>
      <c r="Q5795">
        <v>10</v>
      </c>
      <c r="R5795">
        <v>588</v>
      </c>
      <c r="S5795">
        <v>16</v>
      </c>
      <c r="T5795">
        <v>309</v>
      </c>
      <c r="U5795">
        <v>2</v>
      </c>
      <c r="V5795">
        <v>0</v>
      </c>
      <c r="W5795">
        <v>0</v>
      </c>
      <c r="X5795">
        <v>165.52940812071861</v>
      </c>
      <c r="Y5795">
        <v>11.318113887933192</v>
      </c>
      <c r="Z5795">
        <v>249.42445852320583</v>
      </c>
      <c r="AA5795">
        <v>25.930450805663142</v>
      </c>
      <c r="AB5795">
        <v>111.42501654277667</v>
      </c>
      <c r="AC5795">
        <v>94.866464112314873</v>
      </c>
      <c r="AD5795">
        <v>0</v>
      </c>
      <c r="AE5795">
        <v>658.49391199261231</v>
      </c>
    </row>
    <row r="5796" spans="1:31" x14ac:dyDescent="0.25">
      <c r="A5796">
        <v>2084362</v>
      </c>
      <c r="B5796">
        <v>1</v>
      </c>
      <c r="C5796" t="s">
        <v>80</v>
      </c>
      <c r="D5796" t="s">
        <v>94</v>
      </c>
      <c r="E5796" t="s">
        <v>146</v>
      </c>
      <c r="F5796" t="s">
        <v>16684</v>
      </c>
      <c r="G5796" t="s">
        <v>133</v>
      </c>
      <c r="H5796" t="s">
        <v>134</v>
      </c>
      <c r="I5796" t="s">
        <v>135</v>
      </c>
      <c r="J5796" t="s">
        <v>136</v>
      </c>
      <c r="K5796" t="s">
        <v>137</v>
      </c>
      <c r="L5796" t="s">
        <v>16685</v>
      </c>
      <c r="M5796" t="s">
        <v>16686</v>
      </c>
      <c r="N5796">
        <v>7.4999999999999997E-2</v>
      </c>
      <c r="O5796">
        <v>0</v>
      </c>
      <c r="P5796">
        <v>0</v>
      </c>
      <c r="Q5796">
        <v>14</v>
      </c>
      <c r="R5796">
        <v>45</v>
      </c>
      <c r="S5796">
        <v>1</v>
      </c>
      <c r="T5796">
        <v>1</v>
      </c>
      <c r="U5796">
        <v>1</v>
      </c>
      <c r="V5796">
        <v>0</v>
      </c>
      <c r="W5796">
        <v>0</v>
      </c>
      <c r="X5796">
        <v>0</v>
      </c>
      <c r="Y5796">
        <v>0.27121410576145555</v>
      </c>
      <c r="Z5796">
        <v>0.69066359146299994</v>
      </c>
      <c r="AA5796">
        <v>0</v>
      </c>
      <c r="AB5796">
        <v>6.5237064156944441E-2</v>
      </c>
      <c r="AC5796">
        <v>17.693931969231468</v>
      </c>
      <c r="AD5796">
        <v>0</v>
      </c>
      <c r="AE5796">
        <v>18.721046730612869</v>
      </c>
    </row>
    <row r="5797" spans="1:31" x14ac:dyDescent="0.25">
      <c r="A5797">
        <v>2084325</v>
      </c>
      <c r="B5797">
        <v>1</v>
      </c>
      <c r="C5797" t="s">
        <v>80</v>
      </c>
      <c r="D5797" t="s">
        <v>96</v>
      </c>
      <c r="E5797" t="s">
        <v>177</v>
      </c>
      <c r="F5797" t="s">
        <v>16687</v>
      </c>
      <c r="G5797" t="s">
        <v>179</v>
      </c>
      <c r="H5797" t="s">
        <v>143</v>
      </c>
      <c r="I5797" t="s">
        <v>135</v>
      </c>
      <c r="J5797" t="s">
        <v>136</v>
      </c>
      <c r="K5797" t="s">
        <v>137</v>
      </c>
      <c r="L5797" t="s">
        <v>16688</v>
      </c>
      <c r="M5797" t="s">
        <v>16689</v>
      </c>
      <c r="N5797">
        <v>1.558888888</v>
      </c>
      <c r="O5797">
        <v>0</v>
      </c>
      <c r="P5797">
        <v>1</v>
      </c>
      <c r="Q5797">
        <v>0</v>
      </c>
      <c r="R5797">
        <v>0</v>
      </c>
      <c r="S5797">
        <v>0</v>
      </c>
      <c r="T5797">
        <v>0</v>
      </c>
      <c r="U5797">
        <v>0</v>
      </c>
      <c r="V5797">
        <v>0</v>
      </c>
      <c r="W5797">
        <v>0</v>
      </c>
      <c r="X5797">
        <v>0.6499374665946428</v>
      </c>
      <c r="Y5797">
        <v>0</v>
      </c>
      <c r="Z5797">
        <v>0</v>
      </c>
      <c r="AA5797">
        <v>0</v>
      </c>
      <c r="AB5797">
        <v>0</v>
      </c>
      <c r="AC5797">
        <v>0</v>
      </c>
      <c r="AD5797">
        <v>0</v>
      </c>
      <c r="AE5797">
        <v>0.6499374665946428</v>
      </c>
    </row>
    <row r="5798" spans="1:31" x14ac:dyDescent="0.25">
      <c r="A5798">
        <v>2094996</v>
      </c>
      <c r="B5798">
        <v>1</v>
      </c>
      <c r="C5798" t="s">
        <v>81</v>
      </c>
      <c r="D5798" t="s">
        <v>120</v>
      </c>
      <c r="E5798" t="s">
        <v>146</v>
      </c>
      <c r="F5798" t="s">
        <v>4533</v>
      </c>
      <c r="G5798" t="s">
        <v>133</v>
      </c>
      <c r="H5798" t="s">
        <v>134</v>
      </c>
      <c r="I5798" t="s">
        <v>259</v>
      </c>
      <c r="J5798" t="s">
        <v>136</v>
      </c>
      <c r="K5798" t="s">
        <v>137</v>
      </c>
      <c r="L5798" t="s">
        <v>16690</v>
      </c>
      <c r="M5798" t="s">
        <v>16691</v>
      </c>
      <c r="N5798">
        <v>1.1111111E-2</v>
      </c>
      <c r="O5798">
        <v>3</v>
      </c>
      <c r="P5798">
        <v>8155</v>
      </c>
      <c r="Q5798">
        <v>517</v>
      </c>
      <c r="R5798">
        <v>420</v>
      </c>
      <c r="S5798">
        <v>83</v>
      </c>
      <c r="T5798">
        <v>756</v>
      </c>
      <c r="U5798">
        <v>10</v>
      </c>
      <c r="V5798">
        <v>3</v>
      </c>
      <c r="W5798">
        <v>5.1073197194133349E-2</v>
      </c>
      <c r="X5798">
        <v>17.535083298771745</v>
      </c>
      <c r="Y5798">
        <v>12.764245041149682</v>
      </c>
      <c r="Z5798">
        <v>3.7784746175866974</v>
      </c>
      <c r="AA5798">
        <v>5.4615754914119554</v>
      </c>
      <c r="AB5798">
        <v>4.2964519291372891</v>
      </c>
      <c r="AC5798">
        <v>42.443251213919552</v>
      </c>
      <c r="AD5798">
        <v>6.6263461893144457E-2</v>
      </c>
      <c r="AE5798">
        <v>86.39641825106419</v>
      </c>
    </row>
    <row r="5799" spans="1:31" x14ac:dyDescent="0.25">
      <c r="A5799">
        <v>2094896</v>
      </c>
      <c r="B5799">
        <v>1</v>
      </c>
      <c r="C5799" t="s">
        <v>81</v>
      </c>
      <c r="D5799" t="s">
        <v>128</v>
      </c>
      <c r="E5799" t="s">
        <v>131</v>
      </c>
      <c r="F5799" t="s">
        <v>16692</v>
      </c>
      <c r="G5799" t="s">
        <v>133</v>
      </c>
      <c r="H5799" t="s">
        <v>134</v>
      </c>
      <c r="I5799" t="s">
        <v>135</v>
      </c>
      <c r="J5799" t="s">
        <v>136</v>
      </c>
      <c r="K5799" t="s">
        <v>137</v>
      </c>
      <c r="L5799" t="s">
        <v>16693</v>
      </c>
      <c r="M5799" t="s">
        <v>16694</v>
      </c>
      <c r="N5799">
        <v>2.2522222219999999</v>
      </c>
      <c r="O5799">
        <v>3</v>
      </c>
      <c r="P5799">
        <v>1</v>
      </c>
      <c r="Q5799">
        <v>21</v>
      </c>
      <c r="R5799">
        <v>7</v>
      </c>
      <c r="S5799">
        <v>8</v>
      </c>
      <c r="T5799">
        <v>0</v>
      </c>
      <c r="U5799">
        <v>0</v>
      </c>
      <c r="V5799">
        <v>0</v>
      </c>
      <c r="W5799">
        <v>19.74013587969268</v>
      </c>
      <c r="X5799">
        <v>0.17630535538722</v>
      </c>
      <c r="Y5799">
        <v>70.783230283295225</v>
      </c>
      <c r="Z5799">
        <v>11.496566654692964</v>
      </c>
      <c r="AA5799">
        <v>105.19593371035255</v>
      </c>
      <c r="AB5799">
        <v>0</v>
      </c>
      <c r="AC5799">
        <v>0</v>
      </c>
      <c r="AD5799">
        <v>0</v>
      </c>
      <c r="AE5799">
        <v>207.39217188342064</v>
      </c>
    </row>
    <row r="5800" spans="1:31" x14ac:dyDescent="0.25">
      <c r="A5800">
        <v>2084568</v>
      </c>
      <c r="B5800">
        <v>1</v>
      </c>
      <c r="C5800" t="s">
        <v>80</v>
      </c>
      <c r="D5800" t="s">
        <v>110</v>
      </c>
      <c r="E5800" t="s">
        <v>177</v>
      </c>
      <c r="F5800" t="s">
        <v>16695</v>
      </c>
      <c r="G5800" t="s">
        <v>324</v>
      </c>
      <c r="H5800" t="s">
        <v>143</v>
      </c>
      <c r="I5800" t="s">
        <v>135</v>
      </c>
      <c r="J5800" t="s">
        <v>136</v>
      </c>
      <c r="K5800" t="s">
        <v>137</v>
      </c>
      <c r="L5800" t="s">
        <v>16696</v>
      </c>
      <c r="M5800" t="s">
        <v>16697</v>
      </c>
      <c r="N5800">
        <v>2.0536111109999999</v>
      </c>
      <c r="O5800">
        <v>0</v>
      </c>
      <c r="P5800">
        <v>29</v>
      </c>
      <c r="Q5800">
        <v>0</v>
      </c>
      <c r="R5800">
        <v>0</v>
      </c>
      <c r="S5800">
        <v>0</v>
      </c>
      <c r="T5800">
        <v>4</v>
      </c>
      <c r="U5800">
        <v>0</v>
      </c>
      <c r="V5800">
        <v>0</v>
      </c>
      <c r="W5800">
        <v>0</v>
      </c>
      <c r="X5800">
        <v>16.303548650155797</v>
      </c>
      <c r="Y5800">
        <v>0</v>
      </c>
      <c r="Z5800">
        <v>0</v>
      </c>
      <c r="AA5800">
        <v>0</v>
      </c>
      <c r="AB5800">
        <v>1.1668906322550154</v>
      </c>
      <c r="AC5800">
        <v>0</v>
      </c>
      <c r="AD5800">
        <v>0</v>
      </c>
      <c r="AE5800">
        <v>17.470439282410812</v>
      </c>
    </row>
    <row r="5801" spans="1:31" x14ac:dyDescent="0.25">
      <c r="A5801">
        <v>2094890</v>
      </c>
      <c r="B5801">
        <v>1</v>
      </c>
      <c r="C5801" t="s">
        <v>80</v>
      </c>
      <c r="D5801" t="s">
        <v>106</v>
      </c>
      <c r="E5801" t="s">
        <v>140</v>
      </c>
      <c r="F5801" t="s">
        <v>16698</v>
      </c>
      <c r="G5801" t="s">
        <v>142</v>
      </c>
      <c r="H5801" t="s">
        <v>143</v>
      </c>
      <c r="I5801" t="s">
        <v>135</v>
      </c>
      <c r="J5801" t="s">
        <v>136</v>
      </c>
      <c r="K5801" t="s">
        <v>137</v>
      </c>
      <c r="L5801" t="s">
        <v>16699</v>
      </c>
      <c r="M5801" t="s">
        <v>16700</v>
      </c>
      <c r="N5801">
        <v>2.0055555549999999</v>
      </c>
      <c r="O5801">
        <v>0</v>
      </c>
      <c r="P5801">
        <v>7</v>
      </c>
      <c r="Q5801">
        <v>0</v>
      </c>
      <c r="R5801">
        <v>10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1.0485333999950912</v>
      </c>
      <c r="Y5801">
        <v>0</v>
      </c>
      <c r="Z5801">
        <v>11.265216429804918</v>
      </c>
      <c r="AA5801">
        <v>0</v>
      </c>
      <c r="AB5801">
        <v>0</v>
      </c>
      <c r="AC5801">
        <v>0</v>
      </c>
      <c r="AD5801">
        <v>0</v>
      </c>
      <c r="AE5801">
        <v>12.31374982980001</v>
      </c>
    </row>
    <row r="5802" spans="1:31" x14ac:dyDescent="0.25">
      <c r="A5802">
        <v>2095288</v>
      </c>
      <c r="B5802">
        <v>1</v>
      </c>
      <c r="C5802" t="s">
        <v>80</v>
      </c>
      <c r="D5802" t="s">
        <v>82</v>
      </c>
      <c r="E5802" t="s">
        <v>177</v>
      </c>
      <c r="F5802" t="s">
        <v>913</v>
      </c>
      <c r="G5802" t="s">
        <v>183</v>
      </c>
      <c r="H5802" t="s">
        <v>143</v>
      </c>
      <c r="I5802" t="s">
        <v>135</v>
      </c>
      <c r="J5802" t="s">
        <v>136</v>
      </c>
      <c r="K5802" t="s">
        <v>137</v>
      </c>
      <c r="L5802" t="s">
        <v>16701</v>
      </c>
      <c r="M5802" t="s">
        <v>16702</v>
      </c>
      <c r="N5802">
        <v>7.2722222219999999</v>
      </c>
      <c r="O5802">
        <v>0</v>
      </c>
      <c r="P5802">
        <v>6</v>
      </c>
      <c r="Q5802">
        <v>0</v>
      </c>
      <c r="R5802">
        <v>0</v>
      </c>
      <c r="S5802">
        <v>0</v>
      </c>
      <c r="T5802">
        <v>0</v>
      </c>
      <c r="U5802">
        <v>0</v>
      </c>
      <c r="V5802">
        <v>0</v>
      </c>
      <c r="W5802">
        <v>0</v>
      </c>
      <c r="X5802">
        <v>8.5340501257689318</v>
      </c>
      <c r="Y5802">
        <v>0</v>
      </c>
      <c r="Z5802">
        <v>0</v>
      </c>
      <c r="AA5802">
        <v>0</v>
      </c>
      <c r="AB5802">
        <v>0</v>
      </c>
      <c r="AC5802">
        <v>0</v>
      </c>
      <c r="AD5802">
        <v>0</v>
      </c>
      <c r="AE5802">
        <v>8.5340501257689318</v>
      </c>
    </row>
    <row r="5803" spans="1:31" x14ac:dyDescent="0.25">
      <c r="A5803">
        <v>2095039</v>
      </c>
      <c r="B5803">
        <v>1</v>
      </c>
      <c r="C5803" t="s">
        <v>81</v>
      </c>
      <c r="D5803" t="s">
        <v>120</v>
      </c>
      <c r="E5803" t="s">
        <v>177</v>
      </c>
      <c r="F5803" t="s">
        <v>16703</v>
      </c>
      <c r="G5803" t="s">
        <v>183</v>
      </c>
      <c r="H5803" t="s">
        <v>143</v>
      </c>
      <c r="I5803" t="s">
        <v>135</v>
      </c>
      <c r="J5803" t="s">
        <v>136</v>
      </c>
      <c r="K5803" t="s">
        <v>137</v>
      </c>
      <c r="L5803" t="s">
        <v>16704</v>
      </c>
      <c r="M5803" t="s">
        <v>16705</v>
      </c>
      <c r="N5803">
        <v>1.8972222219999999</v>
      </c>
      <c r="O5803">
        <v>0</v>
      </c>
      <c r="P5803">
        <v>1</v>
      </c>
      <c r="Q5803">
        <v>0</v>
      </c>
      <c r="R5803">
        <v>0</v>
      </c>
      <c r="S5803">
        <v>0</v>
      </c>
      <c r="T5803">
        <v>0</v>
      </c>
      <c r="U5803">
        <v>0</v>
      </c>
      <c r="V5803">
        <v>0</v>
      </c>
      <c r="W5803">
        <v>0</v>
      </c>
      <c r="X5803">
        <v>0.33555837711104225</v>
      </c>
      <c r="Y5803">
        <v>0</v>
      </c>
      <c r="Z5803">
        <v>0</v>
      </c>
      <c r="AA5803">
        <v>0</v>
      </c>
      <c r="AB5803">
        <v>0</v>
      </c>
      <c r="AC5803">
        <v>0</v>
      </c>
      <c r="AD5803">
        <v>0</v>
      </c>
      <c r="AE5803">
        <v>0.33555837711104225</v>
      </c>
    </row>
    <row r="5804" spans="1:31" x14ac:dyDescent="0.25">
      <c r="A5804">
        <v>2084468</v>
      </c>
      <c r="B5804">
        <v>1</v>
      </c>
      <c r="C5804" t="s">
        <v>80</v>
      </c>
      <c r="D5804" t="s">
        <v>88</v>
      </c>
      <c r="E5804" t="s">
        <v>177</v>
      </c>
      <c r="F5804" t="s">
        <v>16706</v>
      </c>
      <c r="G5804" t="s">
        <v>179</v>
      </c>
      <c r="H5804" t="s">
        <v>143</v>
      </c>
      <c r="I5804" t="s">
        <v>135</v>
      </c>
      <c r="J5804" t="s">
        <v>136</v>
      </c>
      <c r="K5804" t="s">
        <v>137</v>
      </c>
      <c r="L5804" t="s">
        <v>16707</v>
      </c>
      <c r="M5804" t="s">
        <v>16708</v>
      </c>
      <c r="N5804">
        <v>9.5797222219999991</v>
      </c>
      <c r="O5804">
        <v>0</v>
      </c>
      <c r="P5804">
        <v>6</v>
      </c>
      <c r="Q5804">
        <v>0</v>
      </c>
      <c r="R5804">
        <v>0</v>
      </c>
      <c r="S5804">
        <v>0</v>
      </c>
      <c r="T5804">
        <v>0</v>
      </c>
      <c r="U5804">
        <v>0</v>
      </c>
      <c r="V5804">
        <v>0</v>
      </c>
      <c r="W5804">
        <v>0</v>
      </c>
      <c r="X5804">
        <v>15.815023431466019</v>
      </c>
      <c r="Y5804">
        <v>0</v>
      </c>
      <c r="Z5804">
        <v>0</v>
      </c>
      <c r="AA5804">
        <v>0</v>
      </c>
      <c r="AB5804">
        <v>0</v>
      </c>
      <c r="AC5804">
        <v>0</v>
      </c>
      <c r="AD5804">
        <v>0</v>
      </c>
      <c r="AE5804">
        <v>15.815023431466019</v>
      </c>
    </row>
    <row r="5805" spans="1:31" x14ac:dyDescent="0.25">
      <c r="A5805">
        <v>2095188</v>
      </c>
      <c r="B5805">
        <v>1</v>
      </c>
      <c r="C5805" t="s">
        <v>80</v>
      </c>
      <c r="D5805" t="s">
        <v>87</v>
      </c>
      <c r="E5805" t="s">
        <v>140</v>
      </c>
      <c r="F5805" t="s">
        <v>1240</v>
      </c>
      <c r="G5805" t="s">
        <v>142</v>
      </c>
      <c r="H5805" t="s">
        <v>143</v>
      </c>
      <c r="I5805" t="s">
        <v>135</v>
      </c>
      <c r="J5805" t="s">
        <v>136</v>
      </c>
      <c r="K5805" t="s">
        <v>137</v>
      </c>
      <c r="L5805" t="s">
        <v>16709</v>
      </c>
      <c r="M5805" t="s">
        <v>16710</v>
      </c>
      <c r="N5805">
        <v>2.2627777770000002</v>
      </c>
      <c r="O5805">
        <v>0</v>
      </c>
      <c r="P5805">
        <v>117</v>
      </c>
      <c r="Q5805">
        <v>0</v>
      </c>
      <c r="R5805">
        <v>0</v>
      </c>
      <c r="S5805">
        <v>0</v>
      </c>
      <c r="T5805">
        <v>56</v>
      </c>
      <c r="U5805">
        <v>0</v>
      </c>
      <c r="V5805">
        <v>0</v>
      </c>
      <c r="W5805">
        <v>0</v>
      </c>
      <c r="X5805">
        <v>76.69305752258785</v>
      </c>
      <c r="Y5805">
        <v>0</v>
      </c>
      <c r="Z5805">
        <v>0</v>
      </c>
      <c r="AA5805">
        <v>0</v>
      </c>
      <c r="AB5805">
        <v>326.11378666528492</v>
      </c>
      <c r="AC5805">
        <v>0</v>
      </c>
      <c r="AD5805">
        <v>0</v>
      </c>
      <c r="AE5805">
        <v>402.8068441878728</v>
      </c>
    </row>
    <row r="5806" spans="1:31" x14ac:dyDescent="0.25">
      <c r="A5806">
        <v>2084511</v>
      </c>
      <c r="B5806">
        <v>1</v>
      </c>
      <c r="C5806" t="s">
        <v>81</v>
      </c>
      <c r="D5806" t="s">
        <v>128</v>
      </c>
      <c r="E5806" t="s">
        <v>169</v>
      </c>
      <c r="F5806" t="s">
        <v>1035</v>
      </c>
      <c r="G5806" t="s">
        <v>133</v>
      </c>
      <c r="H5806" t="s">
        <v>134</v>
      </c>
      <c r="I5806" t="s">
        <v>135</v>
      </c>
      <c r="J5806" t="s">
        <v>136</v>
      </c>
      <c r="K5806" t="s">
        <v>137</v>
      </c>
      <c r="L5806" t="s">
        <v>16711</v>
      </c>
      <c r="M5806" t="s">
        <v>16712</v>
      </c>
      <c r="N5806">
        <v>2.065833333</v>
      </c>
      <c r="O5806">
        <v>4</v>
      </c>
      <c r="P5806">
        <v>38</v>
      </c>
      <c r="Q5806">
        <v>10</v>
      </c>
      <c r="R5806">
        <v>91</v>
      </c>
      <c r="S5806">
        <v>9</v>
      </c>
      <c r="T5806">
        <v>2</v>
      </c>
      <c r="U5806">
        <v>2</v>
      </c>
      <c r="V5806">
        <v>0</v>
      </c>
      <c r="W5806">
        <v>3.7807426392184902</v>
      </c>
      <c r="X5806">
        <v>14.311495390149059</v>
      </c>
      <c r="Y5806">
        <v>15.811562108439164</v>
      </c>
      <c r="Z5806">
        <v>62.808249957157905</v>
      </c>
      <c r="AA5806">
        <v>79.763811278678887</v>
      </c>
      <c r="AB5806">
        <v>7.6003992646343654</v>
      </c>
      <c r="AC5806">
        <v>133.13938379959129</v>
      </c>
      <c r="AD5806">
        <v>0</v>
      </c>
      <c r="AE5806">
        <v>317.21564443786917</v>
      </c>
    </row>
    <row r="5807" spans="1:31" x14ac:dyDescent="0.25">
      <c r="A5807">
        <v>2095208</v>
      </c>
      <c r="B5807">
        <v>1</v>
      </c>
      <c r="C5807" t="s">
        <v>80</v>
      </c>
      <c r="D5807" t="s">
        <v>107</v>
      </c>
      <c r="E5807" t="s">
        <v>505</v>
      </c>
      <c r="F5807" t="s">
        <v>16713</v>
      </c>
      <c r="G5807" t="s">
        <v>366</v>
      </c>
      <c r="H5807" t="s">
        <v>143</v>
      </c>
      <c r="I5807" t="s">
        <v>135</v>
      </c>
      <c r="J5807" t="s">
        <v>136</v>
      </c>
      <c r="K5807" t="s">
        <v>137</v>
      </c>
      <c r="L5807" t="s">
        <v>16714</v>
      </c>
      <c r="M5807" t="s">
        <v>16715</v>
      </c>
      <c r="N5807">
        <v>2.6655555550000001</v>
      </c>
      <c r="O5807">
        <v>0</v>
      </c>
      <c r="P5807">
        <v>25</v>
      </c>
      <c r="Q5807">
        <v>0</v>
      </c>
      <c r="R5807">
        <v>0</v>
      </c>
      <c r="S5807">
        <v>0</v>
      </c>
      <c r="T5807">
        <v>1</v>
      </c>
      <c r="U5807">
        <v>0</v>
      </c>
      <c r="V5807">
        <v>0</v>
      </c>
      <c r="W5807">
        <v>0</v>
      </c>
      <c r="X5807">
        <v>9.8156431569474165</v>
      </c>
      <c r="Y5807">
        <v>0</v>
      </c>
      <c r="Z5807">
        <v>0</v>
      </c>
      <c r="AA5807">
        <v>0</v>
      </c>
      <c r="AB5807">
        <v>0.52891530394187503</v>
      </c>
      <c r="AC5807">
        <v>0</v>
      </c>
      <c r="AD5807">
        <v>0</v>
      </c>
      <c r="AE5807">
        <v>10.344558460889292</v>
      </c>
    </row>
    <row r="5808" spans="1:31" x14ac:dyDescent="0.25">
      <c r="A5808">
        <v>2084674</v>
      </c>
      <c r="B5808">
        <v>1</v>
      </c>
      <c r="C5808" t="s">
        <v>80</v>
      </c>
      <c r="D5808" t="s">
        <v>104</v>
      </c>
      <c r="E5808" t="s">
        <v>146</v>
      </c>
      <c r="F5808" t="s">
        <v>16367</v>
      </c>
      <c r="G5808" t="s">
        <v>8377</v>
      </c>
      <c r="H5808" t="s">
        <v>134</v>
      </c>
      <c r="I5808" t="s">
        <v>135</v>
      </c>
      <c r="J5808" t="s">
        <v>136</v>
      </c>
      <c r="K5808" t="s">
        <v>155</v>
      </c>
      <c r="L5808" t="s">
        <v>15682</v>
      </c>
      <c r="M5808" t="s">
        <v>16716</v>
      </c>
      <c r="N5808">
        <v>0.5</v>
      </c>
      <c r="O5808">
        <v>8</v>
      </c>
      <c r="P5808">
        <v>165</v>
      </c>
      <c r="Q5808">
        <v>10</v>
      </c>
      <c r="R5808">
        <v>20</v>
      </c>
      <c r="S5808">
        <v>11</v>
      </c>
      <c r="T5808">
        <v>55</v>
      </c>
      <c r="U5808">
        <v>1</v>
      </c>
      <c r="V5808">
        <v>0</v>
      </c>
      <c r="W5808">
        <v>9.4330032515699997</v>
      </c>
      <c r="X5808">
        <v>37.596674362916993</v>
      </c>
      <c r="Y5808">
        <v>5.2168766777639997</v>
      </c>
      <c r="Z5808">
        <v>12.641059851248</v>
      </c>
      <c r="AA5808">
        <v>37.978653418324001</v>
      </c>
      <c r="AB5808">
        <v>58.456439359471034</v>
      </c>
      <c r="AC5808">
        <v>7.2248957486729992</v>
      </c>
      <c r="AD5808">
        <v>0</v>
      </c>
      <c r="AE5808">
        <v>168.54760266996701</v>
      </c>
    </row>
    <row r="5809" spans="1:31" x14ac:dyDescent="0.25">
      <c r="A5809">
        <v>2095417</v>
      </c>
      <c r="B5809">
        <v>1</v>
      </c>
      <c r="C5809" t="s">
        <v>80</v>
      </c>
      <c r="D5809" t="s">
        <v>85</v>
      </c>
      <c r="E5809" t="s">
        <v>177</v>
      </c>
      <c r="F5809" t="s">
        <v>16717</v>
      </c>
      <c r="G5809" t="s">
        <v>196</v>
      </c>
      <c r="H5809" t="s">
        <v>143</v>
      </c>
      <c r="I5809" t="s">
        <v>135</v>
      </c>
      <c r="J5809" t="s">
        <v>136</v>
      </c>
      <c r="K5809" t="s">
        <v>137</v>
      </c>
      <c r="L5809" t="s">
        <v>16718</v>
      </c>
      <c r="M5809" t="s">
        <v>16719</v>
      </c>
      <c r="N5809">
        <v>1.8888888880000001</v>
      </c>
      <c r="O5809">
        <v>0</v>
      </c>
      <c r="P5809">
        <v>24</v>
      </c>
      <c r="Q5809">
        <v>0</v>
      </c>
      <c r="R5809">
        <v>0</v>
      </c>
      <c r="S5809">
        <v>0</v>
      </c>
      <c r="T5809">
        <v>3</v>
      </c>
      <c r="U5809">
        <v>0</v>
      </c>
      <c r="V5809">
        <v>0</v>
      </c>
      <c r="W5809">
        <v>0</v>
      </c>
      <c r="X5809">
        <v>16.077618161247376</v>
      </c>
      <c r="Y5809">
        <v>0</v>
      </c>
      <c r="Z5809">
        <v>0</v>
      </c>
      <c r="AA5809">
        <v>0</v>
      </c>
      <c r="AB5809">
        <v>7.5471577814368445</v>
      </c>
      <c r="AC5809">
        <v>0</v>
      </c>
      <c r="AD5809">
        <v>0</v>
      </c>
      <c r="AE5809">
        <v>23.62477594268422</v>
      </c>
    </row>
    <row r="5810" spans="1:31" x14ac:dyDescent="0.25">
      <c r="A5810">
        <v>2084697</v>
      </c>
      <c r="B5810">
        <v>1</v>
      </c>
      <c r="C5810" t="s">
        <v>81</v>
      </c>
      <c r="D5810" t="s">
        <v>123</v>
      </c>
      <c r="E5810" t="s">
        <v>131</v>
      </c>
      <c r="F5810" t="s">
        <v>16720</v>
      </c>
      <c r="G5810" t="s">
        <v>133</v>
      </c>
      <c r="H5810" t="s">
        <v>134</v>
      </c>
      <c r="I5810" t="s">
        <v>135</v>
      </c>
      <c r="J5810" t="s">
        <v>136</v>
      </c>
      <c r="K5810" t="s">
        <v>137</v>
      </c>
      <c r="L5810" t="s">
        <v>16721</v>
      </c>
      <c r="M5810" t="s">
        <v>16722</v>
      </c>
      <c r="N5810">
        <v>7.5016666660000002</v>
      </c>
      <c r="O5810">
        <v>0</v>
      </c>
      <c r="P5810">
        <v>0</v>
      </c>
      <c r="Q5810">
        <v>1</v>
      </c>
      <c r="R5810">
        <v>20</v>
      </c>
      <c r="S5810">
        <v>1</v>
      </c>
      <c r="T5810">
        <v>3</v>
      </c>
      <c r="U5810">
        <v>0</v>
      </c>
      <c r="V5810">
        <v>0</v>
      </c>
      <c r="W5810">
        <v>0</v>
      </c>
      <c r="X5810">
        <v>0</v>
      </c>
      <c r="Y5810">
        <v>74.966792390430186</v>
      </c>
      <c r="Z5810">
        <v>203.38587737639699</v>
      </c>
      <c r="AA5810">
        <v>184.74604334066032</v>
      </c>
      <c r="AB5810">
        <v>26.61950188386302</v>
      </c>
      <c r="AC5810">
        <v>0</v>
      </c>
      <c r="AD5810">
        <v>0</v>
      </c>
      <c r="AE5810">
        <v>489.71821499135046</v>
      </c>
    </row>
    <row r="5811" spans="1:31" x14ac:dyDescent="0.25">
      <c r="A5811">
        <v>2095348</v>
      </c>
      <c r="B5811">
        <v>1</v>
      </c>
      <c r="C5811" t="s">
        <v>80</v>
      </c>
      <c r="D5811" t="s">
        <v>88</v>
      </c>
      <c r="E5811" t="s">
        <v>177</v>
      </c>
      <c r="F5811" t="s">
        <v>16723</v>
      </c>
      <c r="G5811" t="s">
        <v>196</v>
      </c>
      <c r="H5811" t="s">
        <v>143</v>
      </c>
      <c r="I5811" t="s">
        <v>135</v>
      </c>
      <c r="J5811" t="s">
        <v>136</v>
      </c>
      <c r="K5811" t="s">
        <v>137</v>
      </c>
      <c r="L5811" t="s">
        <v>16724</v>
      </c>
      <c r="M5811" t="s">
        <v>16725</v>
      </c>
      <c r="N5811">
        <v>2.2213888879999999</v>
      </c>
      <c r="O5811">
        <v>0</v>
      </c>
      <c r="P5811">
        <v>4</v>
      </c>
      <c r="Q5811">
        <v>0</v>
      </c>
      <c r="R5811">
        <v>0</v>
      </c>
      <c r="S5811">
        <v>0</v>
      </c>
      <c r="T5811">
        <v>1</v>
      </c>
      <c r="U5811">
        <v>0</v>
      </c>
      <c r="V5811">
        <v>0</v>
      </c>
      <c r="W5811">
        <v>0</v>
      </c>
      <c r="X5811">
        <v>3.9786046009776386</v>
      </c>
      <c r="Y5811">
        <v>0</v>
      </c>
      <c r="Z5811">
        <v>0</v>
      </c>
      <c r="AA5811">
        <v>0</v>
      </c>
      <c r="AB5811">
        <v>5.047095671037917E-2</v>
      </c>
      <c r="AC5811">
        <v>0</v>
      </c>
      <c r="AD5811">
        <v>0</v>
      </c>
      <c r="AE5811">
        <v>4.0290755576880182</v>
      </c>
    </row>
    <row r="5812" spans="1:31" x14ac:dyDescent="0.25">
      <c r="A5812">
        <v>2095225</v>
      </c>
      <c r="B5812">
        <v>1</v>
      </c>
      <c r="C5812" t="s">
        <v>80</v>
      </c>
      <c r="D5812" t="s">
        <v>108</v>
      </c>
      <c r="E5812" t="s">
        <v>177</v>
      </c>
      <c r="F5812" t="s">
        <v>16726</v>
      </c>
      <c r="G5812" t="s">
        <v>183</v>
      </c>
      <c r="H5812" t="s">
        <v>143</v>
      </c>
      <c r="I5812" t="s">
        <v>135</v>
      </c>
      <c r="J5812" t="s">
        <v>136</v>
      </c>
      <c r="K5812" t="s">
        <v>137</v>
      </c>
      <c r="L5812" t="s">
        <v>16727</v>
      </c>
      <c r="M5812" t="s">
        <v>16728</v>
      </c>
      <c r="N5812">
        <v>6.5047222219999998</v>
      </c>
      <c r="O5812">
        <v>0</v>
      </c>
      <c r="P5812">
        <v>1</v>
      </c>
      <c r="Q5812">
        <v>0</v>
      </c>
      <c r="R5812">
        <v>0</v>
      </c>
      <c r="S5812">
        <v>0</v>
      </c>
      <c r="T5812">
        <v>0</v>
      </c>
      <c r="U5812">
        <v>0</v>
      </c>
      <c r="V5812">
        <v>0</v>
      </c>
      <c r="W5812">
        <v>0</v>
      </c>
      <c r="X5812">
        <v>3.1163621859103891E-2</v>
      </c>
      <c r="Y5812">
        <v>0</v>
      </c>
      <c r="Z5812">
        <v>0</v>
      </c>
      <c r="AA5812">
        <v>0</v>
      </c>
      <c r="AB5812">
        <v>0</v>
      </c>
      <c r="AC5812">
        <v>0</v>
      </c>
      <c r="AD5812">
        <v>0</v>
      </c>
      <c r="AE5812">
        <v>3.1163621859103891E-2</v>
      </c>
    </row>
    <row r="5813" spans="1:31" x14ac:dyDescent="0.25">
      <c r="A5813">
        <v>2094976</v>
      </c>
      <c r="B5813">
        <v>1</v>
      </c>
      <c r="C5813" t="s">
        <v>81</v>
      </c>
      <c r="D5813" t="s">
        <v>121</v>
      </c>
      <c r="E5813" t="s">
        <v>131</v>
      </c>
      <c r="F5813" t="s">
        <v>8861</v>
      </c>
      <c r="G5813" t="s">
        <v>133</v>
      </c>
      <c r="H5813" t="s">
        <v>134</v>
      </c>
      <c r="I5813" t="s">
        <v>259</v>
      </c>
      <c r="J5813" t="s">
        <v>136</v>
      </c>
      <c r="K5813" t="s">
        <v>137</v>
      </c>
      <c r="L5813" t="s">
        <v>16729</v>
      </c>
      <c r="M5813" t="s">
        <v>16730</v>
      </c>
      <c r="N5813">
        <v>5.5555550000000002E-3</v>
      </c>
      <c r="O5813">
        <v>0</v>
      </c>
      <c r="P5813">
        <v>896</v>
      </c>
      <c r="Q5813">
        <v>5</v>
      </c>
      <c r="R5813">
        <v>21</v>
      </c>
      <c r="S5813">
        <v>3</v>
      </c>
      <c r="T5813">
        <v>34</v>
      </c>
      <c r="U5813">
        <v>0</v>
      </c>
      <c r="V5813">
        <v>0</v>
      </c>
      <c r="W5813">
        <v>0</v>
      </c>
      <c r="X5813">
        <v>0.85987983487603858</v>
      </c>
      <c r="Y5813">
        <v>2.2904246601050001E-2</v>
      </c>
      <c r="Z5813">
        <v>3.6209936957672224E-2</v>
      </c>
      <c r="AA5813">
        <v>6.0674698420133351E-2</v>
      </c>
      <c r="AB5813">
        <v>7.6030793586211121E-2</v>
      </c>
      <c r="AC5813">
        <v>0</v>
      </c>
      <c r="AD5813">
        <v>0</v>
      </c>
      <c r="AE5813">
        <v>1.0556995104411053</v>
      </c>
    </row>
    <row r="5814" spans="1:31" x14ac:dyDescent="0.25">
      <c r="A5814">
        <v>2095271</v>
      </c>
      <c r="B5814">
        <v>1</v>
      </c>
      <c r="C5814" t="s">
        <v>80</v>
      </c>
      <c r="D5814" t="s">
        <v>98</v>
      </c>
      <c r="E5814" t="s">
        <v>169</v>
      </c>
      <c r="F5814" t="s">
        <v>16731</v>
      </c>
      <c r="G5814" t="s">
        <v>209</v>
      </c>
      <c r="H5814" t="s">
        <v>134</v>
      </c>
      <c r="I5814" t="s">
        <v>135</v>
      </c>
      <c r="J5814" t="s">
        <v>136</v>
      </c>
      <c r="K5814" t="s">
        <v>137</v>
      </c>
      <c r="L5814" t="s">
        <v>16732</v>
      </c>
      <c r="M5814" t="s">
        <v>16733</v>
      </c>
      <c r="N5814">
        <v>5.5252777770000003</v>
      </c>
      <c r="O5814">
        <v>0</v>
      </c>
      <c r="P5814">
        <v>45</v>
      </c>
      <c r="Q5814">
        <v>0</v>
      </c>
      <c r="R5814">
        <v>9</v>
      </c>
      <c r="S5814">
        <v>0</v>
      </c>
      <c r="T5814">
        <v>6</v>
      </c>
      <c r="U5814">
        <v>0</v>
      </c>
      <c r="V5814">
        <v>0</v>
      </c>
      <c r="W5814">
        <v>0</v>
      </c>
      <c r="X5814">
        <v>92.526060328571489</v>
      </c>
      <c r="Y5814">
        <v>0</v>
      </c>
      <c r="Z5814">
        <v>78.890662052221899</v>
      </c>
      <c r="AA5814">
        <v>0</v>
      </c>
      <c r="AB5814">
        <v>99.679599332804671</v>
      </c>
      <c r="AC5814">
        <v>0</v>
      </c>
      <c r="AD5814">
        <v>0</v>
      </c>
      <c r="AE5814">
        <v>271.09632171359806</v>
      </c>
    </row>
    <row r="5815" spans="1:31" x14ac:dyDescent="0.25">
      <c r="A5815">
        <v>2095308</v>
      </c>
      <c r="B5815">
        <v>1</v>
      </c>
      <c r="C5815" t="s">
        <v>80</v>
      </c>
      <c r="D5815" t="s">
        <v>104</v>
      </c>
      <c r="E5815" t="s">
        <v>158</v>
      </c>
      <c r="F5815" t="s">
        <v>16734</v>
      </c>
      <c r="G5815" t="s">
        <v>160</v>
      </c>
      <c r="H5815" t="s">
        <v>143</v>
      </c>
      <c r="I5815" t="s">
        <v>135</v>
      </c>
      <c r="J5815" t="s">
        <v>136</v>
      </c>
      <c r="K5815" t="s">
        <v>137</v>
      </c>
      <c r="L5815" t="s">
        <v>16735</v>
      </c>
      <c r="M5815" t="s">
        <v>16736</v>
      </c>
      <c r="N5815">
        <v>3.7780555549999999</v>
      </c>
      <c r="O5815">
        <v>0</v>
      </c>
      <c r="P5815">
        <v>4</v>
      </c>
      <c r="Q5815">
        <v>0</v>
      </c>
      <c r="R5815">
        <v>6</v>
      </c>
      <c r="S5815">
        <v>0</v>
      </c>
      <c r="T5815">
        <v>0</v>
      </c>
      <c r="U5815">
        <v>0</v>
      </c>
      <c r="V5815">
        <v>0</v>
      </c>
      <c r="W5815">
        <v>0</v>
      </c>
      <c r="X5815">
        <v>9.1655108782333325</v>
      </c>
      <c r="Y5815">
        <v>0</v>
      </c>
      <c r="Z5815">
        <v>4.2367076121548743</v>
      </c>
      <c r="AA5815">
        <v>0</v>
      </c>
      <c r="AB5815">
        <v>0</v>
      </c>
      <c r="AC5815">
        <v>0</v>
      </c>
      <c r="AD5815">
        <v>0</v>
      </c>
      <c r="AE5815">
        <v>13.402218490388208</v>
      </c>
    </row>
    <row r="5816" spans="1:31" x14ac:dyDescent="0.25">
      <c r="A5816">
        <v>2084302</v>
      </c>
      <c r="B5816">
        <v>1</v>
      </c>
      <c r="C5816" t="s">
        <v>80</v>
      </c>
      <c r="D5816" t="s">
        <v>93</v>
      </c>
      <c r="E5816" t="s">
        <v>158</v>
      </c>
      <c r="F5816" t="s">
        <v>16737</v>
      </c>
      <c r="G5816" t="s">
        <v>160</v>
      </c>
      <c r="H5816" t="s">
        <v>143</v>
      </c>
      <c r="I5816" t="s">
        <v>135</v>
      </c>
      <c r="J5816" t="s">
        <v>136</v>
      </c>
      <c r="K5816" t="s">
        <v>137</v>
      </c>
      <c r="L5816" t="s">
        <v>16738</v>
      </c>
      <c r="M5816" t="s">
        <v>16739</v>
      </c>
      <c r="N5816">
        <v>6.8252777770000002</v>
      </c>
      <c r="O5816">
        <v>0</v>
      </c>
      <c r="P5816">
        <v>0</v>
      </c>
      <c r="Q5816">
        <v>0</v>
      </c>
      <c r="R5816">
        <v>14</v>
      </c>
      <c r="S5816">
        <v>0</v>
      </c>
      <c r="T5816">
        <v>0</v>
      </c>
      <c r="U5816">
        <v>0</v>
      </c>
      <c r="V5816">
        <v>0</v>
      </c>
      <c r="W5816">
        <v>0</v>
      </c>
      <c r="X5816">
        <v>0</v>
      </c>
      <c r="Y5816">
        <v>0</v>
      </c>
      <c r="Z5816">
        <v>50.467737462123246</v>
      </c>
      <c r="AA5816">
        <v>0</v>
      </c>
      <c r="AB5816">
        <v>0</v>
      </c>
      <c r="AC5816">
        <v>0</v>
      </c>
      <c r="AD5816">
        <v>0</v>
      </c>
      <c r="AE5816">
        <v>50.467737462123246</v>
      </c>
    </row>
    <row r="5817" spans="1:31" x14ac:dyDescent="0.25">
      <c r="A5817">
        <v>2095022</v>
      </c>
      <c r="B5817">
        <v>1</v>
      </c>
      <c r="C5817" t="s">
        <v>81</v>
      </c>
      <c r="D5817" t="s">
        <v>128</v>
      </c>
      <c r="E5817" t="s">
        <v>169</v>
      </c>
      <c r="F5817" t="s">
        <v>6434</v>
      </c>
      <c r="G5817" t="s">
        <v>133</v>
      </c>
      <c r="H5817" t="s">
        <v>134</v>
      </c>
      <c r="I5817" t="s">
        <v>135</v>
      </c>
      <c r="J5817" t="s">
        <v>136</v>
      </c>
      <c r="K5817" t="s">
        <v>137</v>
      </c>
      <c r="L5817" t="s">
        <v>16740</v>
      </c>
      <c r="M5817" t="s">
        <v>606</v>
      </c>
      <c r="N5817">
        <v>1.945277777</v>
      </c>
      <c r="O5817">
        <v>0</v>
      </c>
      <c r="P5817">
        <v>15</v>
      </c>
      <c r="Q5817">
        <v>0</v>
      </c>
      <c r="R5817">
        <v>19</v>
      </c>
      <c r="S5817">
        <v>8</v>
      </c>
      <c r="T5817">
        <v>4</v>
      </c>
      <c r="U5817">
        <v>2</v>
      </c>
      <c r="V5817">
        <v>0</v>
      </c>
      <c r="W5817">
        <v>0</v>
      </c>
      <c r="X5817">
        <v>8.2094905018325601</v>
      </c>
      <c r="Y5817">
        <v>0</v>
      </c>
      <c r="Z5817">
        <v>13.231905455916388</v>
      </c>
      <c r="AA5817">
        <v>1782.2251065094431</v>
      </c>
      <c r="AB5817">
        <v>24.197088670210942</v>
      </c>
      <c r="AC5817">
        <v>547.31388438453575</v>
      </c>
      <c r="AD5817">
        <v>0</v>
      </c>
      <c r="AE5817">
        <v>2375.1774755219385</v>
      </c>
    </row>
    <row r="5818" spans="1:31" x14ac:dyDescent="0.25">
      <c r="A5818">
        <v>2095354</v>
      </c>
      <c r="B5818">
        <v>1</v>
      </c>
      <c r="C5818" t="s">
        <v>81</v>
      </c>
      <c r="D5818" t="s">
        <v>127</v>
      </c>
      <c r="E5818" t="s">
        <v>177</v>
      </c>
      <c r="F5818" t="s">
        <v>16741</v>
      </c>
      <c r="G5818" t="s">
        <v>179</v>
      </c>
      <c r="H5818" t="s">
        <v>143</v>
      </c>
      <c r="I5818" t="s">
        <v>135</v>
      </c>
      <c r="J5818" t="s">
        <v>136</v>
      </c>
      <c r="K5818" t="s">
        <v>137</v>
      </c>
      <c r="L5818" t="s">
        <v>16742</v>
      </c>
      <c r="M5818" t="s">
        <v>16743</v>
      </c>
      <c r="N5818">
        <v>1.3786111109999999</v>
      </c>
      <c r="O5818">
        <v>0</v>
      </c>
      <c r="P5818">
        <v>5</v>
      </c>
      <c r="Q5818">
        <v>0</v>
      </c>
      <c r="R5818">
        <v>0</v>
      </c>
      <c r="S5818">
        <v>0</v>
      </c>
      <c r="T5818">
        <v>0</v>
      </c>
      <c r="U5818">
        <v>0</v>
      </c>
      <c r="V5818">
        <v>0</v>
      </c>
      <c r="W5818">
        <v>0</v>
      </c>
      <c r="X5818">
        <v>2.5782935195236876</v>
      </c>
      <c r="Y5818">
        <v>0</v>
      </c>
      <c r="Z5818">
        <v>0</v>
      </c>
      <c r="AA5818">
        <v>0</v>
      </c>
      <c r="AB5818">
        <v>0</v>
      </c>
      <c r="AC5818">
        <v>0</v>
      </c>
      <c r="AD5818">
        <v>0</v>
      </c>
      <c r="AE5818">
        <v>2.5782935195236876</v>
      </c>
    </row>
    <row r="5819" spans="1:31" x14ac:dyDescent="0.25">
      <c r="A5819">
        <v>2084342</v>
      </c>
      <c r="B5819">
        <v>1</v>
      </c>
      <c r="C5819" t="s">
        <v>80</v>
      </c>
      <c r="D5819" t="s">
        <v>92</v>
      </c>
      <c r="E5819" t="s">
        <v>146</v>
      </c>
      <c r="F5819" t="s">
        <v>2984</v>
      </c>
      <c r="G5819" t="s">
        <v>133</v>
      </c>
      <c r="H5819" t="s">
        <v>134</v>
      </c>
      <c r="I5819" t="s">
        <v>135</v>
      </c>
      <c r="J5819" t="s">
        <v>136</v>
      </c>
      <c r="K5819" t="s">
        <v>137</v>
      </c>
      <c r="L5819" t="s">
        <v>16744</v>
      </c>
      <c r="M5819" t="s">
        <v>16745</v>
      </c>
      <c r="N5819">
        <v>0.81277777699999998</v>
      </c>
      <c r="O5819">
        <v>0</v>
      </c>
      <c r="P5819">
        <v>825</v>
      </c>
      <c r="Q5819">
        <v>2</v>
      </c>
      <c r="R5819">
        <v>234</v>
      </c>
      <c r="S5819">
        <v>7</v>
      </c>
      <c r="T5819">
        <v>75</v>
      </c>
      <c r="U5819">
        <v>0</v>
      </c>
      <c r="V5819">
        <v>1</v>
      </c>
      <c r="W5819">
        <v>0</v>
      </c>
      <c r="X5819">
        <v>97.037233742128208</v>
      </c>
      <c r="Y5819">
        <v>0.43923549408532836</v>
      </c>
      <c r="Z5819">
        <v>38.002448235277221</v>
      </c>
      <c r="AA5819">
        <v>7.3661573044004047</v>
      </c>
      <c r="AB5819">
        <v>26.006932555406248</v>
      </c>
      <c r="AC5819">
        <v>0</v>
      </c>
      <c r="AD5819">
        <v>0.13134118510600779</v>
      </c>
      <c r="AE5819">
        <v>168.98334851640342</v>
      </c>
    </row>
    <row r="5820" spans="1:31" x14ac:dyDescent="0.25">
      <c r="A5820">
        <v>2095162</v>
      </c>
      <c r="B5820">
        <v>1</v>
      </c>
      <c r="C5820" t="s">
        <v>81</v>
      </c>
      <c r="D5820" t="s">
        <v>128</v>
      </c>
      <c r="E5820" t="s">
        <v>177</v>
      </c>
      <c r="F5820" t="s">
        <v>16746</v>
      </c>
      <c r="G5820" t="s">
        <v>179</v>
      </c>
      <c r="H5820" t="s">
        <v>143</v>
      </c>
      <c r="I5820" t="s">
        <v>135</v>
      </c>
      <c r="J5820" t="s">
        <v>136</v>
      </c>
      <c r="K5820" t="s">
        <v>137</v>
      </c>
      <c r="L5820" t="s">
        <v>16747</v>
      </c>
      <c r="M5820" t="s">
        <v>16748</v>
      </c>
      <c r="N5820">
        <v>2.3169444440000002</v>
      </c>
      <c r="O5820">
        <v>0</v>
      </c>
      <c r="P5820">
        <v>4</v>
      </c>
      <c r="Q5820">
        <v>0</v>
      </c>
      <c r="R5820">
        <v>0</v>
      </c>
      <c r="S5820">
        <v>0</v>
      </c>
      <c r="T5820">
        <v>2</v>
      </c>
      <c r="U5820">
        <v>0</v>
      </c>
      <c r="V5820">
        <v>0</v>
      </c>
      <c r="W5820">
        <v>0</v>
      </c>
      <c r="X5820">
        <v>2.4460363875101345</v>
      </c>
      <c r="Y5820">
        <v>0</v>
      </c>
      <c r="Z5820">
        <v>0</v>
      </c>
      <c r="AA5820">
        <v>0</v>
      </c>
      <c r="AB5820">
        <v>0</v>
      </c>
      <c r="AC5820">
        <v>0</v>
      </c>
      <c r="AD5820">
        <v>0</v>
      </c>
      <c r="AE5820">
        <v>2.4460363875101345</v>
      </c>
    </row>
    <row r="5821" spans="1:31" x14ac:dyDescent="0.25">
      <c r="A5821">
        <v>2095411</v>
      </c>
      <c r="B5821">
        <v>1</v>
      </c>
      <c r="C5821" t="s">
        <v>80</v>
      </c>
      <c r="D5821" t="s">
        <v>93</v>
      </c>
      <c r="E5821" t="s">
        <v>158</v>
      </c>
      <c r="F5821" t="s">
        <v>16749</v>
      </c>
      <c r="G5821" t="s">
        <v>160</v>
      </c>
      <c r="H5821" t="s">
        <v>143</v>
      </c>
      <c r="I5821" t="s">
        <v>135</v>
      </c>
      <c r="J5821" t="s">
        <v>136</v>
      </c>
      <c r="K5821" t="s">
        <v>137</v>
      </c>
      <c r="L5821" t="s">
        <v>16750</v>
      </c>
      <c r="M5821" t="s">
        <v>16751</v>
      </c>
      <c r="N5821">
        <v>0.84111111100000002</v>
      </c>
      <c r="O5821">
        <v>0</v>
      </c>
      <c r="P5821">
        <v>1</v>
      </c>
      <c r="Q5821">
        <v>0</v>
      </c>
      <c r="R5821">
        <v>6</v>
      </c>
      <c r="S5821">
        <v>0</v>
      </c>
      <c r="T5821">
        <v>2</v>
      </c>
      <c r="U5821">
        <v>0</v>
      </c>
      <c r="V5821">
        <v>0</v>
      </c>
      <c r="W5821">
        <v>0</v>
      </c>
      <c r="X5821">
        <v>0.62833691212382226</v>
      </c>
      <c r="Y5821">
        <v>0</v>
      </c>
      <c r="Z5821">
        <v>9.7123055499334452</v>
      </c>
      <c r="AA5821">
        <v>0</v>
      </c>
      <c r="AB5821">
        <v>2.1519991629452089</v>
      </c>
      <c r="AC5821">
        <v>0</v>
      </c>
      <c r="AD5821">
        <v>0</v>
      </c>
      <c r="AE5821">
        <v>12.492641625002477</v>
      </c>
    </row>
    <row r="5822" spans="1:31" x14ac:dyDescent="0.25">
      <c r="A5822">
        <v>2095062</v>
      </c>
      <c r="B5822">
        <v>1</v>
      </c>
      <c r="C5822" t="s">
        <v>80</v>
      </c>
      <c r="D5822" t="s">
        <v>98</v>
      </c>
      <c r="E5822" t="s">
        <v>177</v>
      </c>
      <c r="F5822" t="s">
        <v>16752</v>
      </c>
      <c r="G5822" t="s">
        <v>183</v>
      </c>
      <c r="H5822" t="s">
        <v>143</v>
      </c>
      <c r="I5822" t="s">
        <v>135</v>
      </c>
      <c r="J5822" t="s">
        <v>136</v>
      </c>
      <c r="K5822" t="s">
        <v>137</v>
      </c>
      <c r="L5822" t="s">
        <v>16753</v>
      </c>
      <c r="M5822" t="s">
        <v>15962</v>
      </c>
      <c r="N5822">
        <v>3.5061111110000001</v>
      </c>
      <c r="O5822">
        <v>0</v>
      </c>
      <c r="P5822">
        <v>1</v>
      </c>
      <c r="Q5822">
        <v>0</v>
      </c>
      <c r="R5822">
        <v>0</v>
      </c>
      <c r="S5822">
        <v>0</v>
      </c>
      <c r="T5822">
        <v>0</v>
      </c>
      <c r="U5822">
        <v>0</v>
      </c>
      <c r="V5822">
        <v>0</v>
      </c>
      <c r="W5822">
        <v>0</v>
      </c>
      <c r="X5822">
        <v>1.4643088420667612</v>
      </c>
      <c r="Y5822">
        <v>0</v>
      </c>
      <c r="Z5822">
        <v>0</v>
      </c>
      <c r="AA5822">
        <v>0</v>
      </c>
      <c r="AB5822">
        <v>0</v>
      </c>
      <c r="AC5822">
        <v>0</v>
      </c>
      <c r="AD5822">
        <v>0</v>
      </c>
      <c r="AE5822">
        <v>1.4643088420667612</v>
      </c>
    </row>
    <row r="5823" spans="1:31" x14ac:dyDescent="0.25">
      <c r="A5823">
        <v>2095457</v>
      </c>
      <c r="B5823">
        <v>1</v>
      </c>
      <c r="C5823" t="s">
        <v>80</v>
      </c>
      <c r="D5823" t="s">
        <v>85</v>
      </c>
      <c r="E5823" t="s">
        <v>505</v>
      </c>
      <c r="F5823" t="s">
        <v>16149</v>
      </c>
      <c r="G5823" t="s">
        <v>569</v>
      </c>
      <c r="H5823" t="s">
        <v>143</v>
      </c>
      <c r="I5823" t="s">
        <v>135</v>
      </c>
      <c r="J5823" t="s">
        <v>136</v>
      </c>
      <c r="K5823" t="s">
        <v>137</v>
      </c>
      <c r="L5823" t="s">
        <v>16754</v>
      </c>
      <c r="M5823" t="s">
        <v>16755</v>
      </c>
      <c r="N5823">
        <v>0.88</v>
      </c>
      <c r="O5823">
        <v>0</v>
      </c>
      <c r="P5823">
        <v>0</v>
      </c>
      <c r="Q5823">
        <v>0</v>
      </c>
      <c r="R5823">
        <v>0</v>
      </c>
      <c r="S5823">
        <v>0</v>
      </c>
      <c r="T5823">
        <v>9</v>
      </c>
      <c r="U5823">
        <v>0</v>
      </c>
      <c r="V5823">
        <v>0</v>
      </c>
      <c r="W5823">
        <v>0</v>
      </c>
      <c r="X5823">
        <v>0</v>
      </c>
      <c r="Y5823">
        <v>0</v>
      </c>
      <c r="Z5823">
        <v>0</v>
      </c>
      <c r="AA5823">
        <v>0</v>
      </c>
      <c r="AB5823">
        <v>18.269163823053031</v>
      </c>
      <c r="AC5823">
        <v>0</v>
      </c>
      <c r="AD5823">
        <v>0</v>
      </c>
      <c r="AE5823">
        <v>18.269163823053031</v>
      </c>
    </row>
    <row r="5824" spans="1:31" x14ac:dyDescent="0.25">
      <c r="A5824">
        <v>2084737</v>
      </c>
      <c r="B5824">
        <v>1</v>
      </c>
      <c r="C5824" t="s">
        <v>80</v>
      </c>
      <c r="D5824" t="s">
        <v>93</v>
      </c>
      <c r="E5824" t="s">
        <v>177</v>
      </c>
      <c r="F5824" t="s">
        <v>16756</v>
      </c>
      <c r="G5824" t="s">
        <v>183</v>
      </c>
      <c r="H5824" t="s">
        <v>143</v>
      </c>
      <c r="I5824" t="s">
        <v>135</v>
      </c>
      <c r="J5824" t="s">
        <v>136</v>
      </c>
      <c r="K5824" t="s">
        <v>137</v>
      </c>
      <c r="L5824" t="s">
        <v>16757</v>
      </c>
      <c r="M5824" t="s">
        <v>16758</v>
      </c>
      <c r="N5824">
        <v>6.1844444440000004</v>
      </c>
      <c r="O5824">
        <v>0</v>
      </c>
      <c r="P5824">
        <v>1</v>
      </c>
      <c r="Q5824">
        <v>0</v>
      </c>
      <c r="R5824">
        <v>0</v>
      </c>
      <c r="S5824">
        <v>0</v>
      </c>
      <c r="T5824">
        <v>0</v>
      </c>
      <c r="U5824">
        <v>0</v>
      </c>
      <c r="V5824">
        <v>0</v>
      </c>
      <c r="W5824">
        <v>0</v>
      </c>
      <c r="X5824">
        <v>0.89269272422585666</v>
      </c>
      <c r="Y5824">
        <v>0</v>
      </c>
      <c r="Z5824">
        <v>0</v>
      </c>
      <c r="AA5824">
        <v>0</v>
      </c>
      <c r="AB5824">
        <v>0</v>
      </c>
      <c r="AC5824">
        <v>0</v>
      </c>
      <c r="AD5824">
        <v>0</v>
      </c>
      <c r="AE5824">
        <v>0.89269272422585666</v>
      </c>
    </row>
    <row r="5825" spans="1:31" x14ac:dyDescent="0.25">
      <c r="A5825">
        <v>2095016</v>
      </c>
      <c r="B5825">
        <v>1</v>
      </c>
      <c r="C5825" t="s">
        <v>80</v>
      </c>
      <c r="D5825" t="s">
        <v>96</v>
      </c>
      <c r="E5825" t="s">
        <v>177</v>
      </c>
      <c r="F5825" t="s">
        <v>16759</v>
      </c>
      <c r="G5825" t="s">
        <v>183</v>
      </c>
      <c r="H5825" t="s">
        <v>143</v>
      </c>
      <c r="I5825" t="s">
        <v>135</v>
      </c>
      <c r="J5825" t="s">
        <v>136</v>
      </c>
      <c r="K5825" t="s">
        <v>137</v>
      </c>
      <c r="L5825" t="s">
        <v>16760</v>
      </c>
      <c r="M5825" t="s">
        <v>16761</v>
      </c>
      <c r="N5825">
        <v>7.392222222</v>
      </c>
      <c r="O5825">
        <v>0</v>
      </c>
      <c r="P5825">
        <v>1</v>
      </c>
      <c r="Q5825">
        <v>0</v>
      </c>
      <c r="R5825">
        <v>0</v>
      </c>
      <c r="S5825">
        <v>0</v>
      </c>
      <c r="T5825">
        <v>0</v>
      </c>
      <c r="U5825">
        <v>0</v>
      </c>
      <c r="V5825">
        <v>0</v>
      </c>
      <c r="W5825">
        <v>0</v>
      </c>
      <c r="X5825">
        <v>0.29046673871664441</v>
      </c>
      <c r="Y5825">
        <v>0</v>
      </c>
      <c r="Z5825">
        <v>0</v>
      </c>
      <c r="AA5825">
        <v>0</v>
      </c>
      <c r="AB5825">
        <v>0</v>
      </c>
      <c r="AC5825">
        <v>0</v>
      </c>
      <c r="AD5825">
        <v>0</v>
      </c>
      <c r="AE5825">
        <v>0.29046673871664441</v>
      </c>
    </row>
    <row r="5826" spans="1:31" x14ac:dyDescent="0.25">
      <c r="A5826">
        <v>2095099</v>
      </c>
      <c r="B5826">
        <v>1</v>
      </c>
      <c r="C5826" t="s">
        <v>80</v>
      </c>
      <c r="D5826" t="s">
        <v>90</v>
      </c>
      <c r="E5826" t="s">
        <v>505</v>
      </c>
      <c r="F5826" t="s">
        <v>16762</v>
      </c>
      <c r="G5826" t="s">
        <v>324</v>
      </c>
      <c r="H5826" t="s">
        <v>143</v>
      </c>
      <c r="I5826" t="s">
        <v>135</v>
      </c>
      <c r="J5826" t="s">
        <v>136</v>
      </c>
      <c r="K5826" t="s">
        <v>137</v>
      </c>
      <c r="L5826" t="s">
        <v>16763</v>
      </c>
      <c r="M5826" t="s">
        <v>16764</v>
      </c>
      <c r="N5826">
        <v>0.53194444399999996</v>
      </c>
      <c r="O5826">
        <v>0</v>
      </c>
      <c r="P5826">
        <v>16</v>
      </c>
      <c r="Q5826">
        <v>0</v>
      </c>
      <c r="R5826">
        <v>0</v>
      </c>
      <c r="S5826">
        <v>0</v>
      </c>
      <c r="T5826">
        <v>6</v>
      </c>
      <c r="U5826">
        <v>0</v>
      </c>
      <c r="V5826">
        <v>0</v>
      </c>
      <c r="W5826">
        <v>0</v>
      </c>
      <c r="X5826">
        <v>1.4321202751346498</v>
      </c>
      <c r="Y5826">
        <v>0</v>
      </c>
      <c r="Z5826">
        <v>0</v>
      </c>
      <c r="AA5826">
        <v>0</v>
      </c>
      <c r="AB5826">
        <v>3.7245535564104237</v>
      </c>
      <c r="AC5826">
        <v>0</v>
      </c>
      <c r="AD5826">
        <v>0</v>
      </c>
      <c r="AE5826">
        <v>5.1566738315450733</v>
      </c>
    </row>
    <row r="5827" spans="1:31" x14ac:dyDescent="0.25">
      <c r="A5827">
        <v>2095265</v>
      </c>
      <c r="B5827">
        <v>1</v>
      </c>
      <c r="C5827" t="s">
        <v>80</v>
      </c>
      <c r="D5827" t="s">
        <v>82</v>
      </c>
      <c r="E5827" t="s">
        <v>505</v>
      </c>
      <c r="F5827" t="s">
        <v>16765</v>
      </c>
      <c r="G5827" t="s">
        <v>366</v>
      </c>
      <c r="H5827" t="s">
        <v>143</v>
      </c>
      <c r="I5827" t="s">
        <v>135</v>
      </c>
      <c r="J5827" t="s">
        <v>136</v>
      </c>
      <c r="K5827" t="s">
        <v>137</v>
      </c>
      <c r="L5827" t="s">
        <v>16766</v>
      </c>
      <c r="M5827" t="s">
        <v>16767</v>
      </c>
      <c r="N5827">
        <v>18.789444444000001</v>
      </c>
      <c r="O5827">
        <v>0</v>
      </c>
      <c r="P5827">
        <v>95</v>
      </c>
      <c r="Q5827">
        <v>0</v>
      </c>
      <c r="R5827">
        <v>0</v>
      </c>
      <c r="S5827">
        <v>0</v>
      </c>
      <c r="T5827">
        <v>53</v>
      </c>
      <c r="U5827">
        <v>0</v>
      </c>
      <c r="V5827">
        <v>0</v>
      </c>
      <c r="W5827">
        <v>0</v>
      </c>
      <c r="X5827">
        <v>385.35158123699995</v>
      </c>
      <c r="Y5827">
        <v>0</v>
      </c>
      <c r="Z5827">
        <v>0</v>
      </c>
      <c r="AA5827">
        <v>0</v>
      </c>
      <c r="AB5827">
        <v>275.14627505882652</v>
      </c>
      <c r="AC5827">
        <v>0</v>
      </c>
      <c r="AD5827">
        <v>0</v>
      </c>
      <c r="AE5827">
        <v>660.49785629582652</v>
      </c>
    </row>
    <row r="5828" spans="1:31" x14ac:dyDescent="0.25">
      <c r="A5828">
        <v>2084783</v>
      </c>
      <c r="B5828">
        <v>1</v>
      </c>
      <c r="C5828" t="s">
        <v>80</v>
      </c>
      <c r="D5828" t="s">
        <v>108</v>
      </c>
      <c r="E5828" t="s">
        <v>158</v>
      </c>
      <c r="F5828" t="s">
        <v>16768</v>
      </c>
      <c r="G5828" t="s">
        <v>1283</v>
      </c>
      <c r="H5828" t="s">
        <v>143</v>
      </c>
      <c r="I5828" t="s">
        <v>135</v>
      </c>
      <c r="J5828" t="s">
        <v>136</v>
      </c>
      <c r="K5828" t="s">
        <v>137</v>
      </c>
      <c r="L5828" t="s">
        <v>16769</v>
      </c>
      <c r="M5828" t="s">
        <v>16770</v>
      </c>
      <c r="N5828">
        <v>2.869722222</v>
      </c>
      <c r="O5828">
        <v>0</v>
      </c>
      <c r="P5828">
        <v>10</v>
      </c>
      <c r="Q5828">
        <v>0</v>
      </c>
      <c r="R5828">
        <v>2</v>
      </c>
      <c r="S5828">
        <v>0</v>
      </c>
      <c r="T5828">
        <v>0</v>
      </c>
      <c r="U5828">
        <v>0</v>
      </c>
      <c r="V5828">
        <v>0</v>
      </c>
      <c r="W5828">
        <v>0</v>
      </c>
      <c r="X5828">
        <v>4.5178838493911426</v>
      </c>
      <c r="Y5828">
        <v>0</v>
      </c>
      <c r="Z5828">
        <v>6.3069293911621127</v>
      </c>
      <c r="AA5828">
        <v>0</v>
      </c>
      <c r="AB5828">
        <v>0</v>
      </c>
      <c r="AC5828">
        <v>0</v>
      </c>
      <c r="AD5828">
        <v>0</v>
      </c>
      <c r="AE5828">
        <v>10.824813240553254</v>
      </c>
    </row>
    <row r="5829" spans="1:31" x14ac:dyDescent="0.25">
      <c r="A5829">
        <v>2095291</v>
      </c>
      <c r="B5829">
        <v>1</v>
      </c>
      <c r="C5829" t="s">
        <v>81</v>
      </c>
      <c r="D5829" t="s">
        <v>118</v>
      </c>
      <c r="E5829" t="s">
        <v>158</v>
      </c>
      <c r="F5829" t="s">
        <v>16771</v>
      </c>
      <c r="G5829" t="s">
        <v>160</v>
      </c>
      <c r="H5829" t="s">
        <v>143</v>
      </c>
      <c r="I5829" t="s">
        <v>135</v>
      </c>
      <c r="J5829" t="s">
        <v>136</v>
      </c>
      <c r="K5829" t="s">
        <v>137</v>
      </c>
      <c r="L5829" t="s">
        <v>16772</v>
      </c>
      <c r="M5829" t="s">
        <v>16773</v>
      </c>
      <c r="N5829">
        <v>1.7141666659999999</v>
      </c>
      <c r="O5829">
        <v>0</v>
      </c>
      <c r="P5829">
        <v>3</v>
      </c>
      <c r="Q5829">
        <v>0</v>
      </c>
      <c r="R5829">
        <v>1</v>
      </c>
      <c r="S5829">
        <v>0</v>
      </c>
      <c r="T5829">
        <v>0</v>
      </c>
      <c r="U5829">
        <v>0</v>
      </c>
      <c r="V5829">
        <v>0</v>
      </c>
      <c r="W5829">
        <v>0</v>
      </c>
      <c r="X5829">
        <v>1.74185249988776</v>
      </c>
      <c r="Y5829">
        <v>0</v>
      </c>
      <c r="Z5829">
        <v>7.2553985825511674E-2</v>
      </c>
      <c r="AA5829">
        <v>0</v>
      </c>
      <c r="AB5829">
        <v>0</v>
      </c>
      <c r="AC5829">
        <v>0</v>
      </c>
      <c r="AD5829">
        <v>0</v>
      </c>
      <c r="AE5829">
        <v>1.8144064857132718</v>
      </c>
    </row>
    <row r="5830" spans="1:31" x14ac:dyDescent="0.25">
      <c r="A5830">
        <v>2084571</v>
      </c>
      <c r="B5830">
        <v>1</v>
      </c>
      <c r="C5830" t="s">
        <v>80</v>
      </c>
      <c r="D5830" t="s">
        <v>97</v>
      </c>
      <c r="E5830" t="s">
        <v>177</v>
      </c>
      <c r="F5830" t="s">
        <v>16774</v>
      </c>
      <c r="G5830" t="s">
        <v>183</v>
      </c>
      <c r="H5830" t="s">
        <v>143</v>
      </c>
      <c r="I5830" t="s">
        <v>135</v>
      </c>
      <c r="J5830" t="s">
        <v>136</v>
      </c>
      <c r="K5830" t="s">
        <v>137</v>
      </c>
      <c r="L5830" t="s">
        <v>16775</v>
      </c>
      <c r="M5830" t="s">
        <v>16776</v>
      </c>
      <c r="N5830">
        <v>26.693888888</v>
      </c>
      <c r="O5830">
        <v>0</v>
      </c>
      <c r="P5830">
        <v>0</v>
      </c>
      <c r="Q5830">
        <v>0</v>
      </c>
      <c r="R5830">
        <v>0</v>
      </c>
      <c r="S5830">
        <v>0</v>
      </c>
      <c r="T5830">
        <v>1</v>
      </c>
      <c r="U5830">
        <v>0</v>
      </c>
      <c r="V5830">
        <v>0</v>
      </c>
      <c r="W5830">
        <v>0</v>
      </c>
      <c r="X5830">
        <v>0</v>
      </c>
      <c r="Y5830">
        <v>0</v>
      </c>
      <c r="Z5830">
        <v>0</v>
      </c>
      <c r="AA5830">
        <v>0</v>
      </c>
      <c r="AB5830">
        <v>7.7619426718930908</v>
      </c>
      <c r="AC5830">
        <v>0</v>
      </c>
      <c r="AD5830">
        <v>0</v>
      </c>
      <c r="AE5830">
        <v>7.7619426718930908</v>
      </c>
    </row>
    <row r="5831" spans="1:31" x14ac:dyDescent="0.25">
      <c r="A5831">
        <v>2095477</v>
      </c>
      <c r="B5831">
        <v>1</v>
      </c>
      <c r="C5831" t="s">
        <v>81</v>
      </c>
      <c r="D5831" t="s">
        <v>114</v>
      </c>
      <c r="E5831" t="s">
        <v>169</v>
      </c>
      <c r="F5831" t="s">
        <v>16777</v>
      </c>
      <c r="G5831" t="s">
        <v>222</v>
      </c>
      <c r="H5831" t="s">
        <v>134</v>
      </c>
      <c r="I5831" t="s">
        <v>135</v>
      </c>
      <c r="J5831" t="s">
        <v>136</v>
      </c>
      <c r="K5831" t="s">
        <v>137</v>
      </c>
      <c r="L5831" t="s">
        <v>16778</v>
      </c>
      <c r="M5831" t="s">
        <v>16779</v>
      </c>
      <c r="N5831">
        <v>1.595555555</v>
      </c>
      <c r="O5831">
        <v>0</v>
      </c>
      <c r="P5831">
        <v>34</v>
      </c>
      <c r="Q5831">
        <v>0</v>
      </c>
      <c r="R5831">
        <v>2</v>
      </c>
      <c r="S5831">
        <v>0</v>
      </c>
      <c r="T5831">
        <v>1</v>
      </c>
      <c r="U5831">
        <v>0</v>
      </c>
      <c r="V5831">
        <v>0</v>
      </c>
      <c r="W5831">
        <v>0</v>
      </c>
      <c r="X5831">
        <v>4.2000727304760321</v>
      </c>
      <c r="Y5831">
        <v>0</v>
      </c>
      <c r="Z5831">
        <v>1.1511865339144446E-2</v>
      </c>
      <c r="AA5831">
        <v>0</v>
      </c>
      <c r="AB5831">
        <v>8.7362655080555564E-4</v>
      </c>
      <c r="AC5831">
        <v>0</v>
      </c>
      <c r="AD5831">
        <v>0</v>
      </c>
      <c r="AE5831">
        <v>4.2124582223659823</v>
      </c>
    </row>
    <row r="5832" spans="1:31" x14ac:dyDescent="0.25">
      <c r="A5832">
        <v>2094813</v>
      </c>
      <c r="B5832">
        <v>1</v>
      </c>
      <c r="C5832" t="s">
        <v>80</v>
      </c>
      <c r="D5832" t="s">
        <v>85</v>
      </c>
      <c r="E5832" t="s">
        <v>158</v>
      </c>
      <c r="F5832" t="s">
        <v>16780</v>
      </c>
      <c r="G5832" t="s">
        <v>160</v>
      </c>
      <c r="H5832" t="s">
        <v>143</v>
      </c>
      <c r="I5832" t="s">
        <v>135</v>
      </c>
      <c r="J5832" t="s">
        <v>136</v>
      </c>
      <c r="K5832" t="s">
        <v>137</v>
      </c>
      <c r="L5832" t="s">
        <v>16781</v>
      </c>
      <c r="M5832" t="s">
        <v>16782</v>
      </c>
      <c r="N5832">
        <v>9.9130555549999997</v>
      </c>
      <c r="O5832">
        <v>0</v>
      </c>
      <c r="P5832">
        <v>185</v>
      </c>
      <c r="Q5832">
        <v>0</v>
      </c>
      <c r="R5832">
        <v>0</v>
      </c>
      <c r="S5832">
        <v>0</v>
      </c>
      <c r="T5832">
        <v>9</v>
      </c>
      <c r="U5832">
        <v>0</v>
      </c>
      <c r="V5832">
        <v>0</v>
      </c>
      <c r="W5832">
        <v>0</v>
      </c>
      <c r="X5832">
        <v>450.20348288437492</v>
      </c>
      <c r="Y5832">
        <v>0</v>
      </c>
      <c r="Z5832">
        <v>0</v>
      </c>
      <c r="AA5832">
        <v>0</v>
      </c>
      <c r="AB5832">
        <v>24.878265165513298</v>
      </c>
      <c r="AC5832">
        <v>0</v>
      </c>
      <c r="AD5832">
        <v>0</v>
      </c>
      <c r="AE5832">
        <v>475.08174804988823</v>
      </c>
    </row>
    <row r="5833" spans="1:31" x14ac:dyDescent="0.25">
      <c r="A5833">
        <v>2095079</v>
      </c>
      <c r="B5833">
        <v>1</v>
      </c>
      <c r="C5833" t="s">
        <v>80</v>
      </c>
      <c r="D5833" t="s">
        <v>83</v>
      </c>
      <c r="E5833" t="s">
        <v>177</v>
      </c>
      <c r="F5833" t="s">
        <v>12427</v>
      </c>
      <c r="G5833" t="s">
        <v>196</v>
      </c>
      <c r="H5833" t="s">
        <v>143</v>
      </c>
      <c r="I5833" t="s">
        <v>135</v>
      </c>
      <c r="J5833" t="s">
        <v>136</v>
      </c>
      <c r="K5833" t="s">
        <v>137</v>
      </c>
      <c r="L5833" t="s">
        <v>16783</v>
      </c>
      <c r="M5833" t="s">
        <v>16784</v>
      </c>
      <c r="N5833">
        <v>2.0302777769999998</v>
      </c>
      <c r="O5833">
        <v>0</v>
      </c>
      <c r="P5833">
        <v>0</v>
      </c>
      <c r="Q5833">
        <v>0</v>
      </c>
      <c r="R5833">
        <v>0</v>
      </c>
      <c r="S5833">
        <v>0</v>
      </c>
      <c r="T5833">
        <v>4</v>
      </c>
      <c r="U5833">
        <v>0</v>
      </c>
      <c r="V5833">
        <v>1</v>
      </c>
      <c r="W5833">
        <v>0</v>
      </c>
      <c r="X5833">
        <v>0</v>
      </c>
      <c r="Y5833">
        <v>0</v>
      </c>
      <c r="Z5833">
        <v>0</v>
      </c>
      <c r="AA5833">
        <v>0</v>
      </c>
      <c r="AB5833">
        <v>34.651318811275338</v>
      </c>
      <c r="AC5833">
        <v>0</v>
      </c>
      <c r="AD5833">
        <v>31.451352856311434</v>
      </c>
      <c r="AE5833">
        <v>66.102671667586776</v>
      </c>
    </row>
    <row r="5834" spans="1:31" x14ac:dyDescent="0.25">
      <c r="A5834">
        <v>2084402</v>
      </c>
      <c r="B5834">
        <v>1</v>
      </c>
      <c r="C5834" t="s">
        <v>80</v>
      </c>
      <c r="D5834" t="s">
        <v>88</v>
      </c>
      <c r="E5834" t="s">
        <v>177</v>
      </c>
      <c r="F5834" t="s">
        <v>16785</v>
      </c>
      <c r="G5834" t="s">
        <v>196</v>
      </c>
      <c r="H5834" t="s">
        <v>143</v>
      </c>
      <c r="I5834" t="s">
        <v>135</v>
      </c>
      <c r="J5834" t="s">
        <v>136</v>
      </c>
      <c r="K5834" t="s">
        <v>137</v>
      </c>
      <c r="L5834" t="s">
        <v>16786</v>
      </c>
      <c r="M5834" t="s">
        <v>16787</v>
      </c>
      <c r="N5834">
        <v>3.4363888880000002</v>
      </c>
      <c r="O5834">
        <v>0</v>
      </c>
      <c r="P5834">
        <v>2</v>
      </c>
      <c r="Q5834">
        <v>0</v>
      </c>
      <c r="R5834">
        <v>0</v>
      </c>
      <c r="S5834">
        <v>0</v>
      </c>
      <c r="T5834">
        <v>0</v>
      </c>
      <c r="U5834">
        <v>0</v>
      </c>
      <c r="V5834">
        <v>0</v>
      </c>
      <c r="W5834">
        <v>0</v>
      </c>
      <c r="X5834">
        <v>2.3059881792434669</v>
      </c>
      <c r="Y5834">
        <v>0</v>
      </c>
      <c r="Z5834">
        <v>0</v>
      </c>
      <c r="AA5834">
        <v>0</v>
      </c>
      <c r="AB5834">
        <v>0</v>
      </c>
      <c r="AC5834">
        <v>0</v>
      </c>
      <c r="AD5834">
        <v>0</v>
      </c>
      <c r="AE5834">
        <v>2.3059881792434669</v>
      </c>
    </row>
    <row r="5835" spans="1:31" x14ac:dyDescent="0.25">
      <c r="A5835">
        <v>2094956</v>
      </c>
      <c r="B5835">
        <v>1</v>
      </c>
      <c r="C5835" t="s">
        <v>80</v>
      </c>
      <c r="D5835" t="s">
        <v>83</v>
      </c>
      <c r="E5835" t="s">
        <v>177</v>
      </c>
      <c r="F5835" t="s">
        <v>11885</v>
      </c>
      <c r="G5835" t="s">
        <v>196</v>
      </c>
      <c r="H5835" t="s">
        <v>143</v>
      </c>
      <c r="I5835" t="s">
        <v>135</v>
      </c>
      <c r="J5835" t="s">
        <v>136</v>
      </c>
      <c r="K5835" t="s">
        <v>137</v>
      </c>
      <c r="L5835" t="s">
        <v>16788</v>
      </c>
      <c r="M5835" t="s">
        <v>16789</v>
      </c>
      <c r="N5835">
        <v>2.4763888879999998</v>
      </c>
      <c r="O5835">
        <v>0</v>
      </c>
      <c r="P5835">
        <v>9</v>
      </c>
      <c r="Q5835">
        <v>0</v>
      </c>
      <c r="R5835">
        <v>0</v>
      </c>
      <c r="S5835">
        <v>0</v>
      </c>
      <c r="T5835">
        <v>0</v>
      </c>
      <c r="U5835">
        <v>0</v>
      </c>
      <c r="V5835">
        <v>0</v>
      </c>
      <c r="W5835">
        <v>0</v>
      </c>
      <c r="X5835">
        <v>5.2287216245326542</v>
      </c>
      <c r="Y5835">
        <v>0</v>
      </c>
      <c r="Z5835">
        <v>0</v>
      </c>
      <c r="AA5835">
        <v>0</v>
      </c>
      <c r="AB5835">
        <v>0</v>
      </c>
      <c r="AC5835">
        <v>0</v>
      </c>
      <c r="AD5835">
        <v>0</v>
      </c>
      <c r="AE5835">
        <v>5.2287216245326542</v>
      </c>
    </row>
    <row r="5836" spans="1:31" x14ac:dyDescent="0.25">
      <c r="A5836">
        <v>2084528</v>
      </c>
      <c r="B5836">
        <v>1</v>
      </c>
      <c r="C5836" t="s">
        <v>80</v>
      </c>
      <c r="D5836" t="s">
        <v>82</v>
      </c>
      <c r="E5836" t="s">
        <v>177</v>
      </c>
      <c r="F5836" t="s">
        <v>16790</v>
      </c>
      <c r="G5836" t="s">
        <v>183</v>
      </c>
      <c r="H5836" t="s">
        <v>143</v>
      </c>
      <c r="I5836" t="s">
        <v>135</v>
      </c>
      <c r="J5836" t="s">
        <v>136</v>
      </c>
      <c r="K5836" t="s">
        <v>137</v>
      </c>
      <c r="L5836" t="s">
        <v>16791</v>
      </c>
      <c r="M5836" t="s">
        <v>16792</v>
      </c>
      <c r="N5836">
        <v>1.338333333</v>
      </c>
      <c r="O5836">
        <v>0</v>
      </c>
      <c r="P5836">
        <v>0</v>
      </c>
      <c r="Q5836">
        <v>0</v>
      </c>
      <c r="R5836">
        <v>0</v>
      </c>
      <c r="S5836">
        <v>0</v>
      </c>
      <c r="T5836">
        <v>0</v>
      </c>
      <c r="U5836">
        <v>0</v>
      </c>
      <c r="V5836">
        <v>1</v>
      </c>
      <c r="W5836">
        <v>0</v>
      </c>
      <c r="X5836">
        <v>0</v>
      </c>
      <c r="Y5836">
        <v>0</v>
      </c>
      <c r="Z5836">
        <v>0</v>
      </c>
      <c r="AA5836">
        <v>0</v>
      </c>
      <c r="AB5836">
        <v>0</v>
      </c>
      <c r="AC5836">
        <v>0</v>
      </c>
      <c r="AD5836">
        <v>141.96480654762058</v>
      </c>
      <c r="AE5836">
        <v>141.96480654762058</v>
      </c>
    </row>
    <row r="5837" spans="1:31" x14ac:dyDescent="0.25">
      <c r="A5837">
        <v>2094979</v>
      </c>
      <c r="B5837">
        <v>1</v>
      </c>
      <c r="C5837" t="s">
        <v>80</v>
      </c>
      <c r="D5837" t="s">
        <v>107</v>
      </c>
      <c r="E5837" t="s">
        <v>505</v>
      </c>
      <c r="F5837" t="s">
        <v>16793</v>
      </c>
      <c r="G5837" t="s">
        <v>160</v>
      </c>
      <c r="H5837" t="s">
        <v>143</v>
      </c>
      <c r="I5837" t="s">
        <v>135</v>
      </c>
      <c r="J5837" t="s">
        <v>136</v>
      </c>
      <c r="K5837" t="s">
        <v>137</v>
      </c>
      <c r="L5837" t="s">
        <v>16794</v>
      </c>
      <c r="M5837" t="s">
        <v>16795</v>
      </c>
      <c r="N5837">
        <v>3.4275000000000002</v>
      </c>
      <c r="O5837">
        <v>0</v>
      </c>
      <c r="P5837">
        <v>41</v>
      </c>
      <c r="Q5837">
        <v>0</v>
      </c>
      <c r="R5837">
        <v>0</v>
      </c>
      <c r="S5837">
        <v>0</v>
      </c>
      <c r="T5837">
        <v>0</v>
      </c>
      <c r="U5837">
        <v>0</v>
      </c>
      <c r="V5837">
        <v>0</v>
      </c>
      <c r="W5837">
        <v>0</v>
      </c>
      <c r="X5837">
        <v>31.949296107746093</v>
      </c>
      <c r="Y5837">
        <v>0</v>
      </c>
      <c r="Z5837">
        <v>0</v>
      </c>
      <c r="AA5837">
        <v>0</v>
      </c>
      <c r="AB5837">
        <v>0</v>
      </c>
      <c r="AC5837">
        <v>0</v>
      </c>
      <c r="AD5837">
        <v>0</v>
      </c>
      <c r="AE5837">
        <v>31.949296107746093</v>
      </c>
    </row>
    <row r="5838" spans="1:31" x14ac:dyDescent="0.25">
      <c r="A5838">
        <v>2094999</v>
      </c>
      <c r="B5838">
        <v>1</v>
      </c>
      <c r="C5838" t="s">
        <v>80</v>
      </c>
      <c r="D5838" t="s">
        <v>96</v>
      </c>
      <c r="E5838" t="s">
        <v>158</v>
      </c>
      <c r="F5838" t="s">
        <v>16796</v>
      </c>
      <c r="G5838" t="s">
        <v>385</v>
      </c>
      <c r="H5838" t="s">
        <v>143</v>
      </c>
      <c r="I5838" t="s">
        <v>135</v>
      </c>
      <c r="J5838" t="s">
        <v>136</v>
      </c>
      <c r="K5838" t="s">
        <v>137</v>
      </c>
      <c r="L5838" t="s">
        <v>16797</v>
      </c>
      <c r="M5838" t="s">
        <v>16798</v>
      </c>
      <c r="N5838">
        <v>6.5961111109999999</v>
      </c>
      <c r="O5838">
        <v>0</v>
      </c>
      <c r="P5838">
        <v>45</v>
      </c>
      <c r="Q5838">
        <v>0</v>
      </c>
      <c r="R5838">
        <v>0</v>
      </c>
      <c r="S5838">
        <v>0</v>
      </c>
      <c r="T5838">
        <v>5</v>
      </c>
      <c r="U5838">
        <v>0</v>
      </c>
      <c r="V5838">
        <v>0</v>
      </c>
      <c r="W5838">
        <v>0</v>
      </c>
      <c r="X5838">
        <v>63.825389104122692</v>
      </c>
      <c r="Y5838">
        <v>0</v>
      </c>
      <c r="Z5838">
        <v>0</v>
      </c>
      <c r="AA5838">
        <v>0</v>
      </c>
      <c r="AB5838">
        <v>74.834134911638344</v>
      </c>
      <c r="AC5838">
        <v>0</v>
      </c>
      <c r="AD5838">
        <v>0</v>
      </c>
      <c r="AE5838">
        <v>138.65952401576104</v>
      </c>
    </row>
    <row r="5839" spans="1:31" x14ac:dyDescent="0.25">
      <c r="A5839">
        <v>2095248</v>
      </c>
      <c r="B5839">
        <v>1</v>
      </c>
      <c r="C5839" t="s">
        <v>80</v>
      </c>
      <c r="D5839" t="s">
        <v>83</v>
      </c>
      <c r="E5839" t="s">
        <v>169</v>
      </c>
      <c r="F5839" t="s">
        <v>317</v>
      </c>
      <c r="G5839" t="s">
        <v>133</v>
      </c>
      <c r="H5839" t="s">
        <v>134</v>
      </c>
      <c r="I5839" t="s">
        <v>135</v>
      </c>
      <c r="J5839" t="s">
        <v>136</v>
      </c>
      <c r="K5839" t="s">
        <v>137</v>
      </c>
      <c r="L5839" t="s">
        <v>16799</v>
      </c>
      <c r="M5839" t="s">
        <v>16800</v>
      </c>
      <c r="N5839">
        <v>2.0294444440000001</v>
      </c>
      <c r="O5839">
        <v>0</v>
      </c>
      <c r="P5839">
        <v>9175</v>
      </c>
      <c r="Q5839">
        <v>0</v>
      </c>
      <c r="R5839">
        <v>0</v>
      </c>
      <c r="S5839">
        <v>0</v>
      </c>
      <c r="T5839">
        <v>422</v>
      </c>
      <c r="U5839">
        <v>0</v>
      </c>
      <c r="V5839">
        <v>0</v>
      </c>
      <c r="W5839">
        <v>0</v>
      </c>
      <c r="X5839">
        <v>5018.6478921052358</v>
      </c>
      <c r="Y5839">
        <v>0</v>
      </c>
      <c r="Z5839">
        <v>0</v>
      </c>
      <c r="AA5839">
        <v>0</v>
      </c>
      <c r="AB5839">
        <v>807.24984866192494</v>
      </c>
      <c r="AC5839">
        <v>0</v>
      </c>
      <c r="AD5839">
        <v>0</v>
      </c>
      <c r="AE5839">
        <v>5825.8977407671609</v>
      </c>
    </row>
    <row r="5840" spans="1:31" x14ac:dyDescent="0.25">
      <c r="A5840">
        <v>2095036</v>
      </c>
      <c r="B5840">
        <v>1</v>
      </c>
      <c r="C5840" t="s">
        <v>81</v>
      </c>
      <c r="D5840" t="s">
        <v>120</v>
      </c>
      <c r="E5840" t="s">
        <v>177</v>
      </c>
      <c r="F5840" t="s">
        <v>16801</v>
      </c>
      <c r="G5840" t="s">
        <v>183</v>
      </c>
      <c r="H5840" t="s">
        <v>143</v>
      </c>
      <c r="I5840" t="s">
        <v>135</v>
      </c>
      <c r="J5840" t="s">
        <v>136</v>
      </c>
      <c r="K5840" t="s">
        <v>137</v>
      </c>
      <c r="L5840" t="s">
        <v>16802</v>
      </c>
      <c r="M5840" t="s">
        <v>16803</v>
      </c>
      <c r="N5840">
        <v>2.633611111</v>
      </c>
      <c r="O5840">
        <v>0</v>
      </c>
      <c r="P5840">
        <v>1</v>
      </c>
      <c r="Q5840">
        <v>0</v>
      </c>
      <c r="R5840">
        <v>0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8.0245818428688886E-2</v>
      </c>
      <c r="Y5840">
        <v>0</v>
      </c>
      <c r="Z5840">
        <v>0</v>
      </c>
      <c r="AA5840">
        <v>0</v>
      </c>
      <c r="AB5840">
        <v>0</v>
      </c>
      <c r="AC5840">
        <v>0</v>
      </c>
      <c r="AD5840">
        <v>0</v>
      </c>
      <c r="AE5840">
        <v>8.0245818428688886E-2</v>
      </c>
    </row>
    <row r="5841" spans="1:31" x14ac:dyDescent="0.25">
      <c r="A5841">
        <v>2084471</v>
      </c>
      <c r="B5841">
        <v>1</v>
      </c>
      <c r="C5841" t="s">
        <v>80</v>
      </c>
      <c r="D5841" t="s">
        <v>83</v>
      </c>
      <c r="E5841" t="s">
        <v>177</v>
      </c>
      <c r="F5841" t="s">
        <v>16804</v>
      </c>
      <c r="G5841" t="s">
        <v>183</v>
      </c>
      <c r="H5841" t="s">
        <v>143</v>
      </c>
      <c r="I5841" t="s">
        <v>135</v>
      </c>
      <c r="J5841" t="s">
        <v>136</v>
      </c>
      <c r="K5841" t="s">
        <v>137</v>
      </c>
      <c r="L5841" t="s">
        <v>16805</v>
      </c>
      <c r="M5841" t="s">
        <v>16806</v>
      </c>
      <c r="N5841">
        <v>3.2236111109999999</v>
      </c>
      <c r="O5841">
        <v>0</v>
      </c>
      <c r="P5841">
        <v>3</v>
      </c>
      <c r="Q5841">
        <v>0</v>
      </c>
      <c r="R5841">
        <v>0</v>
      </c>
      <c r="S5841">
        <v>0</v>
      </c>
      <c r="T5841">
        <v>0</v>
      </c>
      <c r="U5841">
        <v>0</v>
      </c>
      <c r="V5841">
        <v>0</v>
      </c>
      <c r="W5841">
        <v>0</v>
      </c>
      <c r="X5841">
        <v>2.0807845090341353</v>
      </c>
      <c r="Y5841">
        <v>0</v>
      </c>
      <c r="Z5841">
        <v>0</v>
      </c>
      <c r="AA5841">
        <v>0</v>
      </c>
      <c r="AB5841">
        <v>0</v>
      </c>
      <c r="AC5841">
        <v>0</v>
      </c>
      <c r="AD5841">
        <v>0</v>
      </c>
      <c r="AE5841">
        <v>2.0807845090341353</v>
      </c>
    </row>
    <row r="5842" spans="1:31" x14ac:dyDescent="0.25">
      <c r="A5842">
        <v>2084757</v>
      </c>
      <c r="B5842">
        <v>1</v>
      </c>
      <c r="C5842" t="s">
        <v>80</v>
      </c>
      <c r="D5842" t="s">
        <v>84</v>
      </c>
      <c r="E5842" t="s">
        <v>158</v>
      </c>
      <c r="F5842" t="s">
        <v>16807</v>
      </c>
      <c r="G5842" t="s">
        <v>1007</v>
      </c>
      <c r="H5842" t="s">
        <v>143</v>
      </c>
      <c r="I5842" t="s">
        <v>135</v>
      </c>
      <c r="J5842" t="s">
        <v>3</v>
      </c>
      <c r="K5842" t="s">
        <v>137</v>
      </c>
      <c r="L5842" t="s">
        <v>16808</v>
      </c>
      <c r="M5842" t="s">
        <v>16809</v>
      </c>
      <c r="N5842">
        <v>1.5666666659999999</v>
      </c>
      <c r="O5842">
        <v>0</v>
      </c>
      <c r="P5842">
        <v>168</v>
      </c>
      <c r="Q5842">
        <v>0</v>
      </c>
      <c r="R5842">
        <v>0</v>
      </c>
      <c r="S5842">
        <v>0</v>
      </c>
      <c r="T5842">
        <v>8</v>
      </c>
      <c r="U5842">
        <v>0</v>
      </c>
      <c r="V5842">
        <v>0</v>
      </c>
      <c r="W5842">
        <v>0</v>
      </c>
      <c r="X5842">
        <v>64.359722549436199</v>
      </c>
      <c r="Y5842">
        <v>0</v>
      </c>
      <c r="Z5842">
        <v>0</v>
      </c>
      <c r="AA5842">
        <v>0</v>
      </c>
      <c r="AB5842">
        <v>3.8399301146376366</v>
      </c>
      <c r="AC5842">
        <v>0</v>
      </c>
      <c r="AD5842">
        <v>0</v>
      </c>
      <c r="AE5842">
        <v>68.199652664073838</v>
      </c>
    </row>
    <row r="5843" spans="1:31" x14ac:dyDescent="0.25">
      <c r="A5843">
        <v>2095185</v>
      </c>
      <c r="B5843">
        <v>1</v>
      </c>
      <c r="C5843" t="s">
        <v>80</v>
      </c>
      <c r="D5843" t="s">
        <v>84</v>
      </c>
      <c r="E5843" t="s">
        <v>158</v>
      </c>
      <c r="F5843" t="s">
        <v>16810</v>
      </c>
      <c r="G5843" t="s">
        <v>160</v>
      </c>
      <c r="H5843" t="s">
        <v>143</v>
      </c>
      <c r="I5843" t="s">
        <v>135</v>
      </c>
      <c r="J5843" t="s">
        <v>136</v>
      </c>
      <c r="K5843" t="s">
        <v>137</v>
      </c>
      <c r="L5843" t="s">
        <v>16811</v>
      </c>
      <c r="M5843" t="s">
        <v>16812</v>
      </c>
      <c r="N5843">
        <v>10.0525</v>
      </c>
      <c r="O5843">
        <v>0</v>
      </c>
      <c r="P5843">
        <v>23</v>
      </c>
      <c r="Q5843">
        <v>0</v>
      </c>
      <c r="R5843">
        <v>0</v>
      </c>
      <c r="S5843">
        <v>0</v>
      </c>
      <c r="T5843">
        <v>51</v>
      </c>
      <c r="U5843">
        <v>0</v>
      </c>
      <c r="V5843">
        <v>4</v>
      </c>
      <c r="W5843">
        <v>0</v>
      </c>
      <c r="X5843">
        <v>71.564594702752018</v>
      </c>
      <c r="Y5843">
        <v>0</v>
      </c>
      <c r="Z5843">
        <v>0</v>
      </c>
      <c r="AA5843">
        <v>0</v>
      </c>
      <c r="AB5843">
        <v>207.50993760539285</v>
      </c>
      <c r="AC5843">
        <v>0</v>
      </c>
      <c r="AD5843">
        <v>37.518779283169827</v>
      </c>
      <c r="AE5843">
        <v>316.59331159131466</v>
      </c>
    </row>
    <row r="5844" spans="1:31" x14ac:dyDescent="0.25">
      <c r="A5844">
        <v>2094793</v>
      </c>
      <c r="B5844">
        <v>1</v>
      </c>
      <c r="C5844" t="s">
        <v>80</v>
      </c>
      <c r="D5844" t="s">
        <v>111</v>
      </c>
      <c r="E5844" t="s">
        <v>158</v>
      </c>
      <c r="F5844" t="s">
        <v>16813</v>
      </c>
      <c r="G5844" t="s">
        <v>979</v>
      </c>
      <c r="H5844" t="s">
        <v>143</v>
      </c>
      <c r="I5844" t="s">
        <v>135</v>
      </c>
      <c r="J5844" t="s">
        <v>136</v>
      </c>
      <c r="K5844" t="s">
        <v>137</v>
      </c>
      <c r="L5844" t="s">
        <v>16814</v>
      </c>
      <c r="M5844" t="s">
        <v>16815</v>
      </c>
      <c r="N5844">
        <v>1.7455555549999999</v>
      </c>
      <c r="O5844">
        <v>0</v>
      </c>
      <c r="P5844">
        <v>146</v>
      </c>
      <c r="Q5844">
        <v>0</v>
      </c>
      <c r="R5844">
        <v>0</v>
      </c>
      <c r="S5844">
        <v>0</v>
      </c>
      <c r="T5844">
        <v>13</v>
      </c>
      <c r="U5844">
        <v>0</v>
      </c>
      <c r="V5844">
        <v>1</v>
      </c>
      <c r="W5844">
        <v>0</v>
      </c>
      <c r="X5844">
        <v>73.892527347834175</v>
      </c>
      <c r="Y5844">
        <v>0</v>
      </c>
      <c r="Z5844">
        <v>0</v>
      </c>
      <c r="AA5844">
        <v>0</v>
      </c>
      <c r="AB5844">
        <v>9.8935112230989777</v>
      </c>
      <c r="AC5844">
        <v>0</v>
      </c>
      <c r="AD5844">
        <v>4.1056258759164006</v>
      </c>
      <c r="AE5844">
        <v>87.89166444684956</v>
      </c>
    </row>
    <row r="5845" spans="1:31" x14ac:dyDescent="0.25">
      <c r="A5845">
        <v>2084643</v>
      </c>
      <c r="B5845">
        <v>1</v>
      </c>
      <c r="C5845" t="s">
        <v>80</v>
      </c>
      <c r="D5845" t="s">
        <v>93</v>
      </c>
      <c r="E5845" t="s">
        <v>158</v>
      </c>
      <c r="F5845" t="s">
        <v>16816</v>
      </c>
      <c r="G5845" t="s">
        <v>160</v>
      </c>
      <c r="H5845" t="s">
        <v>143</v>
      </c>
      <c r="I5845" t="s">
        <v>135</v>
      </c>
      <c r="J5845" t="s">
        <v>136</v>
      </c>
      <c r="K5845" t="s">
        <v>137</v>
      </c>
      <c r="L5845" t="s">
        <v>16817</v>
      </c>
      <c r="M5845" t="s">
        <v>16818</v>
      </c>
      <c r="N5845">
        <v>1.9594444440000001</v>
      </c>
      <c r="O5845">
        <v>0</v>
      </c>
      <c r="P5845">
        <v>23</v>
      </c>
      <c r="Q5845">
        <v>0</v>
      </c>
      <c r="R5845">
        <v>23</v>
      </c>
      <c r="S5845">
        <v>0</v>
      </c>
      <c r="T5845">
        <v>4</v>
      </c>
      <c r="U5845">
        <v>0</v>
      </c>
      <c r="V5845">
        <v>0</v>
      </c>
      <c r="W5845">
        <v>0</v>
      </c>
      <c r="X5845">
        <v>7.9872203945123941</v>
      </c>
      <c r="Y5845">
        <v>0</v>
      </c>
      <c r="Z5845">
        <v>6.2733968956181325</v>
      </c>
      <c r="AA5845">
        <v>0</v>
      </c>
      <c r="AB5845">
        <v>3.2295457173380622</v>
      </c>
      <c r="AC5845">
        <v>0</v>
      </c>
      <c r="AD5845">
        <v>0</v>
      </c>
      <c r="AE5845">
        <v>17.490163007468588</v>
      </c>
    </row>
    <row r="5846" spans="1:31" x14ac:dyDescent="0.25">
      <c r="A5846">
        <v>2094862</v>
      </c>
      <c r="B5846">
        <v>1</v>
      </c>
      <c r="C5846" t="s">
        <v>80</v>
      </c>
      <c r="D5846" t="s">
        <v>83</v>
      </c>
      <c r="E5846" t="s">
        <v>158</v>
      </c>
      <c r="F5846" t="s">
        <v>16819</v>
      </c>
      <c r="G5846" t="s">
        <v>385</v>
      </c>
      <c r="H5846" t="s">
        <v>143</v>
      </c>
      <c r="I5846" t="s">
        <v>135</v>
      </c>
      <c r="J5846" t="s">
        <v>136</v>
      </c>
      <c r="K5846" t="s">
        <v>137</v>
      </c>
      <c r="L5846" t="s">
        <v>16820</v>
      </c>
      <c r="M5846" t="s">
        <v>16821</v>
      </c>
      <c r="N5846">
        <v>1.034444444</v>
      </c>
      <c r="O5846">
        <v>0</v>
      </c>
      <c r="P5846">
        <v>198</v>
      </c>
      <c r="Q5846">
        <v>0</v>
      </c>
      <c r="R5846">
        <v>0</v>
      </c>
      <c r="S5846">
        <v>0</v>
      </c>
      <c r="T5846">
        <v>27</v>
      </c>
      <c r="U5846">
        <v>0</v>
      </c>
      <c r="V5846">
        <v>0</v>
      </c>
      <c r="W5846">
        <v>0</v>
      </c>
      <c r="X5846">
        <v>54.8151297641338</v>
      </c>
      <c r="Y5846">
        <v>0</v>
      </c>
      <c r="Z5846">
        <v>0</v>
      </c>
      <c r="AA5846">
        <v>0</v>
      </c>
      <c r="AB5846">
        <v>15.509469382032023</v>
      </c>
      <c r="AC5846">
        <v>0</v>
      </c>
      <c r="AD5846">
        <v>0</v>
      </c>
      <c r="AE5846">
        <v>70.324599146165824</v>
      </c>
    </row>
    <row r="5847" spans="1:31" x14ac:dyDescent="0.25">
      <c r="A5847">
        <v>2094836</v>
      </c>
      <c r="B5847">
        <v>1</v>
      </c>
      <c r="C5847" t="s">
        <v>80</v>
      </c>
      <c r="D5847" t="s">
        <v>107</v>
      </c>
      <c r="E5847" t="s">
        <v>177</v>
      </c>
      <c r="F5847" t="s">
        <v>16822</v>
      </c>
      <c r="G5847" t="s">
        <v>179</v>
      </c>
      <c r="H5847" t="s">
        <v>143</v>
      </c>
      <c r="I5847" t="s">
        <v>135</v>
      </c>
      <c r="J5847" t="s">
        <v>136</v>
      </c>
      <c r="K5847" t="s">
        <v>137</v>
      </c>
      <c r="L5847" t="s">
        <v>16823</v>
      </c>
      <c r="M5847" t="s">
        <v>16824</v>
      </c>
      <c r="N5847">
        <v>6.97</v>
      </c>
      <c r="O5847">
        <v>0</v>
      </c>
      <c r="P5847">
        <v>2</v>
      </c>
      <c r="Q5847">
        <v>0</v>
      </c>
      <c r="R5847">
        <v>0</v>
      </c>
      <c r="S5847">
        <v>0</v>
      </c>
      <c r="T5847">
        <v>0</v>
      </c>
      <c r="U5847">
        <v>0</v>
      </c>
      <c r="V5847">
        <v>0</v>
      </c>
      <c r="W5847">
        <v>0</v>
      </c>
      <c r="X5847">
        <v>1.9577367920154334</v>
      </c>
      <c r="Y5847">
        <v>0</v>
      </c>
      <c r="Z5847">
        <v>0</v>
      </c>
      <c r="AA5847">
        <v>0</v>
      </c>
      <c r="AB5847">
        <v>0</v>
      </c>
      <c r="AC5847">
        <v>0</v>
      </c>
      <c r="AD5847">
        <v>0</v>
      </c>
      <c r="AE5847">
        <v>1.9577367920154334</v>
      </c>
    </row>
    <row r="5848" spans="1:31" x14ac:dyDescent="0.25">
      <c r="A5848">
        <v>2084477</v>
      </c>
      <c r="B5848">
        <v>1</v>
      </c>
      <c r="C5848" t="s">
        <v>80</v>
      </c>
      <c r="D5848" t="s">
        <v>107</v>
      </c>
      <c r="E5848" t="s">
        <v>177</v>
      </c>
      <c r="F5848" t="s">
        <v>16825</v>
      </c>
      <c r="G5848" t="s">
        <v>196</v>
      </c>
      <c r="H5848" t="s">
        <v>143</v>
      </c>
      <c r="I5848" t="s">
        <v>135</v>
      </c>
      <c r="J5848" t="s">
        <v>136</v>
      </c>
      <c r="K5848" t="s">
        <v>137</v>
      </c>
      <c r="L5848" t="s">
        <v>16826</v>
      </c>
      <c r="M5848" t="s">
        <v>16827</v>
      </c>
      <c r="N5848">
        <v>2.415277777</v>
      </c>
      <c r="O5848">
        <v>0</v>
      </c>
      <c r="P5848">
        <v>6</v>
      </c>
      <c r="Q5848">
        <v>0</v>
      </c>
      <c r="R5848">
        <v>0</v>
      </c>
      <c r="S5848">
        <v>0</v>
      </c>
      <c r="T5848">
        <v>0</v>
      </c>
      <c r="U5848">
        <v>0</v>
      </c>
      <c r="V5848">
        <v>0</v>
      </c>
      <c r="W5848">
        <v>0</v>
      </c>
      <c r="X5848">
        <v>2.667284697781072</v>
      </c>
      <c r="Y5848">
        <v>0</v>
      </c>
      <c r="Z5848">
        <v>0</v>
      </c>
      <c r="AA5848">
        <v>0</v>
      </c>
      <c r="AB5848">
        <v>0</v>
      </c>
      <c r="AC5848">
        <v>0</v>
      </c>
      <c r="AD5848">
        <v>0</v>
      </c>
      <c r="AE5848">
        <v>2.667284697781072</v>
      </c>
    </row>
    <row r="5849" spans="1:31" x14ac:dyDescent="0.25">
      <c r="A5849">
        <v>2095128</v>
      </c>
      <c r="B5849">
        <v>1</v>
      </c>
      <c r="C5849" t="s">
        <v>80</v>
      </c>
      <c r="D5849" t="s">
        <v>96</v>
      </c>
      <c r="E5849" t="s">
        <v>146</v>
      </c>
      <c r="F5849" t="s">
        <v>1963</v>
      </c>
      <c r="G5849" t="s">
        <v>133</v>
      </c>
      <c r="H5849" t="s">
        <v>134</v>
      </c>
      <c r="I5849" t="s">
        <v>135</v>
      </c>
      <c r="J5849" t="s">
        <v>136</v>
      </c>
      <c r="K5849" t="s">
        <v>137</v>
      </c>
      <c r="L5849" t="s">
        <v>16828</v>
      </c>
      <c r="M5849" t="s">
        <v>16829</v>
      </c>
      <c r="N5849">
        <v>4.78</v>
      </c>
      <c r="O5849">
        <v>1</v>
      </c>
      <c r="P5849">
        <v>707</v>
      </c>
      <c r="Q5849">
        <v>2</v>
      </c>
      <c r="R5849">
        <v>15</v>
      </c>
      <c r="S5849">
        <v>6</v>
      </c>
      <c r="T5849">
        <v>264</v>
      </c>
      <c r="U5849">
        <v>0</v>
      </c>
      <c r="V5849">
        <v>2</v>
      </c>
      <c r="W5849">
        <v>2.4234271694232712</v>
      </c>
      <c r="X5849">
        <v>2755.1601882984728</v>
      </c>
      <c r="Y5849">
        <v>336.91215813707396</v>
      </c>
      <c r="Z5849">
        <v>67.557937654562252</v>
      </c>
      <c r="AA5849">
        <v>363.26553554553635</v>
      </c>
      <c r="AB5849">
        <v>2766.6410554658182</v>
      </c>
      <c r="AC5849">
        <v>0</v>
      </c>
      <c r="AD5849">
        <v>26.831884249166414</v>
      </c>
      <c r="AE5849">
        <v>6318.7921865200533</v>
      </c>
    </row>
    <row r="5850" spans="1:31" x14ac:dyDescent="0.25">
      <c r="A5850">
        <v>2084308</v>
      </c>
      <c r="B5850">
        <v>1</v>
      </c>
      <c r="C5850" t="s">
        <v>81</v>
      </c>
      <c r="D5850" t="s">
        <v>112</v>
      </c>
      <c r="E5850" t="s">
        <v>158</v>
      </c>
      <c r="F5850" t="s">
        <v>16830</v>
      </c>
      <c r="G5850" t="s">
        <v>160</v>
      </c>
      <c r="H5850" t="s">
        <v>143</v>
      </c>
      <c r="I5850" t="s">
        <v>135</v>
      </c>
      <c r="J5850" t="s">
        <v>136</v>
      </c>
      <c r="K5850" t="s">
        <v>137</v>
      </c>
      <c r="L5850" t="s">
        <v>16831</v>
      </c>
      <c r="M5850" t="s">
        <v>16832</v>
      </c>
      <c r="N5850">
        <v>3.12</v>
      </c>
      <c r="O5850">
        <v>0</v>
      </c>
      <c r="P5850">
        <v>37</v>
      </c>
      <c r="Q5850">
        <v>0</v>
      </c>
      <c r="R5850">
        <v>10</v>
      </c>
      <c r="S5850">
        <v>0</v>
      </c>
      <c r="T5850">
        <v>0</v>
      </c>
      <c r="U5850">
        <v>0</v>
      </c>
      <c r="V5850">
        <v>0</v>
      </c>
      <c r="W5850">
        <v>0</v>
      </c>
      <c r="X5850">
        <v>18.798626229171969</v>
      </c>
      <c r="Y5850">
        <v>0</v>
      </c>
      <c r="Z5850">
        <v>15.543900953134896</v>
      </c>
      <c r="AA5850">
        <v>0</v>
      </c>
      <c r="AB5850">
        <v>0</v>
      </c>
      <c r="AC5850">
        <v>0</v>
      </c>
      <c r="AD5850">
        <v>0</v>
      </c>
      <c r="AE5850">
        <v>34.342527182306867</v>
      </c>
    </row>
    <row r="5851" spans="1:31" x14ac:dyDescent="0.25">
      <c r="A5851">
        <v>2094905</v>
      </c>
      <c r="B5851">
        <v>1</v>
      </c>
      <c r="C5851" t="s">
        <v>80</v>
      </c>
      <c r="D5851" t="s">
        <v>99</v>
      </c>
      <c r="E5851" t="s">
        <v>177</v>
      </c>
      <c r="F5851" t="s">
        <v>16833</v>
      </c>
      <c r="G5851" t="s">
        <v>183</v>
      </c>
      <c r="H5851" t="s">
        <v>143</v>
      </c>
      <c r="I5851" t="s">
        <v>135</v>
      </c>
      <c r="J5851" t="s">
        <v>136</v>
      </c>
      <c r="K5851" t="s">
        <v>137</v>
      </c>
      <c r="L5851" t="s">
        <v>16834</v>
      </c>
      <c r="M5851" t="s">
        <v>16835</v>
      </c>
      <c r="N5851">
        <v>10.784722221999999</v>
      </c>
      <c r="O5851">
        <v>0</v>
      </c>
      <c r="P5851">
        <v>1</v>
      </c>
      <c r="Q5851">
        <v>0</v>
      </c>
      <c r="R5851">
        <v>0</v>
      </c>
      <c r="S5851">
        <v>0</v>
      </c>
      <c r="T5851">
        <v>0</v>
      </c>
      <c r="U5851">
        <v>0</v>
      </c>
      <c r="V5851">
        <v>0</v>
      </c>
      <c r="W5851">
        <v>0</v>
      </c>
      <c r="X5851">
        <v>0</v>
      </c>
      <c r="Y5851">
        <v>0</v>
      </c>
      <c r="Z5851">
        <v>0</v>
      </c>
      <c r="AA5851">
        <v>0</v>
      </c>
      <c r="AB5851">
        <v>0</v>
      </c>
      <c r="AC5851">
        <v>0</v>
      </c>
      <c r="AD5851">
        <v>0</v>
      </c>
      <c r="AE5851">
        <v>0</v>
      </c>
    </row>
    <row r="5852" spans="1:31" x14ac:dyDescent="0.25">
      <c r="A5852">
        <v>2095028</v>
      </c>
      <c r="B5852">
        <v>1</v>
      </c>
      <c r="C5852" t="s">
        <v>81</v>
      </c>
      <c r="D5852" t="s">
        <v>114</v>
      </c>
      <c r="E5852" t="s">
        <v>169</v>
      </c>
      <c r="F5852" t="s">
        <v>16836</v>
      </c>
      <c r="G5852" t="s">
        <v>171</v>
      </c>
      <c r="H5852" t="s">
        <v>134</v>
      </c>
      <c r="I5852" t="s">
        <v>135</v>
      </c>
      <c r="J5852" t="s">
        <v>136</v>
      </c>
      <c r="K5852" t="s">
        <v>137</v>
      </c>
      <c r="L5852" t="s">
        <v>16837</v>
      </c>
      <c r="M5852" t="s">
        <v>16838</v>
      </c>
      <c r="N5852">
        <v>2.2625000000000002</v>
      </c>
      <c r="O5852">
        <v>0</v>
      </c>
      <c r="P5852">
        <v>59</v>
      </c>
      <c r="Q5852">
        <v>0</v>
      </c>
      <c r="R5852">
        <v>2</v>
      </c>
      <c r="S5852">
        <v>0</v>
      </c>
      <c r="T5852">
        <v>2</v>
      </c>
      <c r="U5852">
        <v>0</v>
      </c>
      <c r="V5852">
        <v>1</v>
      </c>
      <c r="W5852">
        <v>0</v>
      </c>
      <c r="X5852">
        <v>14.143688242688622</v>
      </c>
      <c r="Y5852">
        <v>0</v>
      </c>
      <c r="Z5852">
        <v>0.16638915508815114</v>
      </c>
      <c r="AA5852">
        <v>0</v>
      </c>
      <c r="AB5852">
        <v>0.27684587668259308</v>
      </c>
      <c r="AC5852">
        <v>0</v>
      </c>
      <c r="AD5852">
        <v>0</v>
      </c>
      <c r="AE5852">
        <v>14.586923274459366</v>
      </c>
    </row>
    <row r="5853" spans="1:31" x14ac:dyDescent="0.25">
      <c r="A5853">
        <v>2084328</v>
      </c>
      <c r="B5853">
        <v>1</v>
      </c>
      <c r="C5853" t="s">
        <v>80</v>
      </c>
      <c r="D5853" t="s">
        <v>93</v>
      </c>
      <c r="E5853" t="s">
        <v>158</v>
      </c>
      <c r="F5853" t="s">
        <v>16839</v>
      </c>
      <c r="G5853" t="s">
        <v>385</v>
      </c>
      <c r="H5853" t="s">
        <v>143</v>
      </c>
      <c r="I5853" t="s">
        <v>135</v>
      </c>
      <c r="J5853" t="s">
        <v>136</v>
      </c>
      <c r="K5853" t="s">
        <v>137</v>
      </c>
      <c r="L5853" t="s">
        <v>16840</v>
      </c>
      <c r="M5853" t="s">
        <v>16841</v>
      </c>
      <c r="N5853">
        <v>1.1499999999999999</v>
      </c>
      <c r="O5853">
        <v>0</v>
      </c>
      <c r="P5853">
        <v>3</v>
      </c>
      <c r="Q5853">
        <v>0</v>
      </c>
      <c r="R5853">
        <v>3</v>
      </c>
      <c r="S5853">
        <v>0</v>
      </c>
      <c r="T5853">
        <v>1</v>
      </c>
      <c r="U5853">
        <v>0</v>
      </c>
      <c r="V5853">
        <v>0</v>
      </c>
      <c r="W5853">
        <v>0</v>
      </c>
      <c r="X5853">
        <v>0.50115578415283335</v>
      </c>
      <c r="Y5853">
        <v>0</v>
      </c>
      <c r="Z5853">
        <v>5.9141765880594006</v>
      </c>
      <c r="AA5853">
        <v>0</v>
      </c>
      <c r="AB5853">
        <v>1.0229327856213333</v>
      </c>
      <c r="AC5853">
        <v>0</v>
      </c>
      <c r="AD5853">
        <v>0</v>
      </c>
      <c r="AE5853">
        <v>7.438265157833567</v>
      </c>
    </row>
    <row r="5854" spans="1:31" x14ac:dyDescent="0.25">
      <c r="A5854">
        <v>2095048</v>
      </c>
      <c r="B5854">
        <v>1</v>
      </c>
      <c r="C5854" t="s">
        <v>80</v>
      </c>
      <c r="D5854" t="s">
        <v>99</v>
      </c>
      <c r="E5854" t="s">
        <v>177</v>
      </c>
      <c r="F5854" t="s">
        <v>16842</v>
      </c>
      <c r="G5854" t="s">
        <v>324</v>
      </c>
      <c r="H5854" t="s">
        <v>143</v>
      </c>
      <c r="I5854" t="s">
        <v>135</v>
      </c>
      <c r="J5854" t="s">
        <v>136</v>
      </c>
      <c r="K5854" t="s">
        <v>137</v>
      </c>
      <c r="L5854" t="s">
        <v>16843</v>
      </c>
      <c r="M5854" t="s">
        <v>16844</v>
      </c>
      <c r="N5854">
        <v>4.6983333329999999</v>
      </c>
      <c r="O5854">
        <v>0</v>
      </c>
      <c r="P5854">
        <v>1</v>
      </c>
      <c r="Q5854">
        <v>0</v>
      </c>
      <c r="R5854">
        <v>0</v>
      </c>
      <c r="S5854">
        <v>0</v>
      </c>
      <c r="T5854">
        <v>0</v>
      </c>
      <c r="U5854">
        <v>0</v>
      </c>
      <c r="V5854">
        <v>0</v>
      </c>
      <c r="W5854">
        <v>0</v>
      </c>
      <c r="X5854">
        <v>0.39566505376344557</v>
      </c>
      <c r="Y5854">
        <v>0</v>
      </c>
      <c r="Z5854">
        <v>0</v>
      </c>
      <c r="AA5854">
        <v>0</v>
      </c>
      <c r="AB5854">
        <v>0</v>
      </c>
      <c r="AC5854">
        <v>0</v>
      </c>
      <c r="AD5854">
        <v>0</v>
      </c>
      <c r="AE5854">
        <v>0.39566505376344557</v>
      </c>
    </row>
    <row r="5855" spans="1:31" x14ac:dyDescent="0.25">
      <c r="A5855">
        <v>2094799</v>
      </c>
      <c r="B5855">
        <v>1</v>
      </c>
      <c r="C5855" t="s">
        <v>80</v>
      </c>
      <c r="D5855" t="s">
        <v>85</v>
      </c>
      <c r="E5855" t="s">
        <v>505</v>
      </c>
      <c r="F5855" t="s">
        <v>16845</v>
      </c>
      <c r="G5855" t="s">
        <v>569</v>
      </c>
      <c r="H5855" t="s">
        <v>143</v>
      </c>
      <c r="I5855" t="s">
        <v>135</v>
      </c>
      <c r="J5855" t="s">
        <v>136</v>
      </c>
      <c r="K5855" t="s">
        <v>137</v>
      </c>
      <c r="L5855" t="s">
        <v>16846</v>
      </c>
      <c r="M5855" t="s">
        <v>16847</v>
      </c>
      <c r="N5855">
        <v>9.8711111109999994</v>
      </c>
      <c r="O5855">
        <v>0</v>
      </c>
      <c r="P5855">
        <v>89</v>
      </c>
      <c r="Q5855">
        <v>0</v>
      </c>
      <c r="R5855">
        <v>0</v>
      </c>
      <c r="S5855">
        <v>0</v>
      </c>
      <c r="T5855">
        <v>10</v>
      </c>
      <c r="U5855">
        <v>0</v>
      </c>
      <c r="V5855">
        <v>0</v>
      </c>
      <c r="W5855">
        <v>0</v>
      </c>
      <c r="X5855">
        <v>296.55750875226141</v>
      </c>
      <c r="Y5855">
        <v>0</v>
      </c>
      <c r="Z5855">
        <v>0</v>
      </c>
      <c r="AA5855">
        <v>0</v>
      </c>
      <c r="AB5855">
        <v>227.55061824224376</v>
      </c>
      <c r="AC5855">
        <v>0</v>
      </c>
      <c r="AD5855">
        <v>0</v>
      </c>
      <c r="AE5855">
        <v>524.10812699450514</v>
      </c>
    </row>
    <row r="5856" spans="1:31" x14ac:dyDescent="0.25">
      <c r="A5856">
        <v>2095377</v>
      </c>
      <c r="B5856">
        <v>1</v>
      </c>
      <c r="C5856" t="s">
        <v>80</v>
      </c>
      <c r="D5856" t="s">
        <v>92</v>
      </c>
      <c r="E5856" t="s">
        <v>158</v>
      </c>
      <c r="F5856" t="s">
        <v>16848</v>
      </c>
      <c r="G5856" t="s">
        <v>160</v>
      </c>
      <c r="H5856" t="s">
        <v>143</v>
      </c>
      <c r="I5856" t="s">
        <v>135</v>
      </c>
      <c r="J5856" t="s">
        <v>136</v>
      </c>
      <c r="K5856" t="s">
        <v>137</v>
      </c>
      <c r="L5856" t="s">
        <v>16849</v>
      </c>
      <c r="M5856" t="s">
        <v>16850</v>
      </c>
      <c r="N5856">
        <v>5.0102777769999998</v>
      </c>
      <c r="O5856">
        <v>0</v>
      </c>
      <c r="P5856">
        <v>0</v>
      </c>
      <c r="Q5856">
        <v>0</v>
      </c>
      <c r="R5856">
        <v>3</v>
      </c>
      <c r="S5856">
        <v>0</v>
      </c>
      <c r="T5856">
        <v>0</v>
      </c>
      <c r="U5856">
        <v>0</v>
      </c>
      <c r="V5856">
        <v>0</v>
      </c>
      <c r="W5856">
        <v>0</v>
      </c>
      <c r="X5856">
        <v>0</v>
      </c>
      <c r="Y5856">
        <v>0</v>
      </c>
      <c r="Z5856">
        <v>0.63058266646770966</v>
      </c>
      <c r="AA5856">
        <v>0</v>
      </c>
      <c r="AB5856">
        <v>0</v>
      </c>
      <c r="AC5856">
        <v>0</v>
      </c>
      <c r="AD5856">
        <v>0</v>
      </c>
      <c r="AE5856">
        <v>0.63058266646770966</v>
      </c>
    </row>
    <row r="5857" spans="1:31" x14ac:dyDescent="0.25">
      <c r="A5857">
        <v>2084520</v>
      </c>
      <c r="B5857">
        <v>1</v>
      </c>
      <c r="C5857" t="s">
        <v>81</v>
      </c>
      <c r="D5857" t="s">
        <v>117</v>
      </c>
      <c r="E5857" t="s">
        <v>158</v>
      </c>
      <c r="F5857" t="s">
        <v>16851</v>
      </c>
      <c r="G5857" t="s">
        <v>160</v>
      </c>
      <c r="H5857" t="s">
        <v>143</v>
      </c>
      <c r="I5857" t="s">
        <v>135</v>
      </c>
      <c r="J5857" t="s">
        <v>136</v>
      </c>
      <c r="K5857" t="s">
        <v>137</v>
      </c>
      <c r="L5857" t="s">
        <v>16852</v>
      </c>
      <c r="M5857" t="s">
        <v>16853</v>
      </c>
      <c r="N5857">
        <v>1.2380555550000001</v>
      </c>
      <c r="O5857">
        <v>0</v>
      </c>
      <c r="P5857">
        <v>1</v>
      </c>
      <c r="Q5857">
        <v>0</v>
      </c>
      <c r="R5857">
        <v>0</v>
      </c>
      <c r="S5857">
        <v>0</v>
      </c>
      <c r="T5857">
        <v>0</v>
      </c>
      <c r="U5857">
        <v>0</v>
      </c>
      <c r="V5857">
        <v>0</v>
      </c>
      <c r="W5857">
        <v>0</v>
      </c>
      <c r="X5857">
        <v>0.33681382889192002</v>
      </c>
      <c r="Y5857">
        <v>0</v>
      </c>
      <c r="Z5857">
        <v>0</v>
      </c>
      <c r="AA5857">
        <v>0</v>
      </c>
      <c r="AB5857">
        <v>0</v>
      </c>
      <c r="AC5857">
        <v>0</v>
      </c>
      <c r="AD5857">
        <v>0</v>
      </c>
      <c r="AE5857">
        <v>0.33681382889192002</v>
      </c>
    </row>
    <row r="5858" spans="1:31" x14ac:dyDescent="0.25">
      <c r="A5858">
        <v>2084514</v>
      </c>
      <c r="B5858">
        <v>1</v>
      </c>
      <c r="C5858" t="s">
        <v>80</v>
      </c>
      <c r="D5858" t="s">
        <v>92</v>
      </c>
      <c r="E5858" t="s">
        <v>177</v>
      </c>
      <c r="F5858" t="s">
        <v>16854</v>
      </c>
      <c r="G5858" t="s">
        <v>183</v>
      </c>
      <c r="H5858" t="s">
        <v>143</v>
      </c>
      <c r="I5858" t="s">
        <v>135</v>
      </c>
      <c r="J5858" t="s">
        <v>136</v>
      </c>
      <c r="K5858" t="s">
        <v>137</v>
      </c>
      <c r="L5858" t="s">
        <v>16855</v>
      </c>
      <c r="M5858" t="s">
        <v>16856</v>
      </c>
      <c r="N5858">
        <v>3.3166666660000002</v>
      </c>
      <c r="O5858">
        <v>0</v>
      </c>
      <c r="P5858">
        <v>1</v>
      </c>
      <c r="Q5858">
        <v>0</v>
      </c>
      <c r="R5858">
        <v>0</v>
      </c>
      <c r="S5858">
        <v>0</v>
      </c>
      <c r="T5858">
        <v>0</v>
      </c>
      <c r="U5858">
        <v>0</v>
      </c>
      <c r="V5858">
        <v>0</v>
      </c>
      <c r="W5858">
        <v>0</v>
      </c>
      <c r="X5858">
        <v>1.1963179160785462</v>
      </c>
      <c r="Y5858">
        <v>0</v>
      </c>
      <c r="Z5858">
        <v>0</v>
      </c>
      <c r="AA5858">
        <v>0</v>
      </c>
      <c r="AB5858">
        <v>0</v>
      </c>
      <c r="AC5858">
        <v>0</v>
      </c>
      <c r="AD5858">
        <v>0</v>
      </c>
      <c r="AE5858">
        <v>1.1963179160785462</v>
      </c>
    </row>
    <row r="5859" spans="1:31" x14ac:dyDescent="0.25">
      <c r="A5859">
        <v>2084414</v>
      </c>
      <c r="B5859">
        <v>1</v>
      </c>
      <c r="C5859" t="s">
        <v>80</v>
      </c>
      <c r="D5859" t="s">
        <v>97</v>
      </c>
      <c r="E5859" t="s">
        <v>131</v>
      </c>
      <c r="F5859" t="s">
        <v>16454</v>
      </c>
      <c r="G5859" t="s">
        <v>513</v>
      </c>
      <c r="H5859" t="s">
        <v>134</v>
      </c>
      <c r="I5859" t="s">
        <v>135</v>
      </c>
      <c r="J5859" t="s">
        <v>136</v>
      </c>
      <c r="K5859" t="s">
        <v>137</v>
      </c>
      <c r="L5859" t="s">
        <v>16857</v>
      </c>
      <c r="M5859" t="s">
        <v>16858</v>
      </c>
      <c r="N5859">
        <v>0.108333333</v>
      </c>
      <c r="O5859">
        <v>2</v>
      </c>
      <c r="P5859">
        <v>607</v>
      </c>
      <c r="Q5859">
        <v>2</v>
      </c>
      <c r="R5859">
        <v>180</v>
      </c>
      <c r="S5859">
        <v>1</v>
      </c>
      <c r="T5859">
        <v>94</v>
      </c>
      <c r="U5859">
        <v>0</v>
      </c>
      <c r="V5859">
        <v>0</v>
      </c>
      <c r="W5859">
        <v>9.203155361400002E-2</v>
      </c>
      <c r="X5859">
        <v>17.154846616240459</v>
      </c>
      <c r="Y5859">
        <v>0.13446675393666666</v>
      </c>
      <c r="Z5859">
        <v>8.5782107794171694</v>
      </c>
      <c r="AA5859">
        <v>0.73646382583973347</v>
      </c>
      <c r="AB5859">
        <v>5.5097260856275092</v>
      </c>
      <c r="AC5859">
        <v>0</v>
      </c>
      <c r="AD5859">
        <v>0</v>
      </c>
      <c r="AE5859">
        <v>32.205745614675536</v>
      </c>
    </row>
    <row r="5860" spans="1:31" x14ac:dyDescent="0.25">
      <c r="A5860">
        <v>2095234</v>
      </c>
      <c r="B5860">
        <v>1</v>
      </c>
      <c r="C5860" t="s">
        <v>80</v>
      </c>
      <c r="D5860" t="s">
        <v>97</v>
      </c>
      <c r="E5860" t="s">
        <v>177</v>
      </c>
      <c r="F5860" t="s">
        <v>16859</v>
      </c>
      <c r="G5860" t="s">
        <v>179</v>
      </c>
      <c r="H5860" t="s">
        <v>143</v>
      </c>
      <c r="I5860" t="s">
        <v>135</v>
      </c>
      <c r="J5860" t="s">
        <v>136</v>
      </c>
      <c r="K5860" t="s">
        <v>137</v>
      </c>
      <c r="L5860" t="s">
        <v>16860</v>
      </c>
      <c r="M5860" t="s">
        <v>16861</v>
      </c>
      <c r="N5860">
        <v>4.63</v>
      </c>
      <c r="O5860">
        <v>0</v>
      </c>
      <c r="P5860">
        <v>7</v>
      </c>
      <c r="Q5860">
        <v>0</v>
      </c>
      <c r="R5860">
        <v>0</v>
      </c>
      <c r="S5860">
        <v>0</v>
      </c>
      <c r="T5860">
        <v>0</v>
      </c>
      <c r="U5860">
        <v>0</v>
      </c>
      <c r="V5860">
        <v>0</v>
      </c>
      <c r="W5860">
        <v>0</v>
      </c>
      <c r="X5860">
        <v>12.365830391733764</v>
      </c>
      <c r="Y5860">
        <v>0</v>
      </c>
      <c r="Z5860">
        <v>0</v>
      </c>
      <c r="AA5860">
        <v>0</v>
      </c>
      <c r="AB5860">
        <v>0</v>
      </c>
      <c r="AC5860">
        <v>0</v>
      </c>
      <c r="AD5860">
        <v>0</v>
      </c>
      <c r="AE5860">
        <v>12.365830391733764</v>
      </c>
    </row>
    <row r="5861" spans="1:31" x14ac:dyDescent="0.25">
      <c r="A5861">
        <v>2095383</v>
      </c>
      <c r="B5861">
        <v>1</v>
      </c>
      <c r="C5861" t="s">
        <v>80</v>
      </c>
      <c r="D5861" t="s">
        <v>93</v>
      </c>
      <c r="E5861" t="s">
        <v>158</v>
      </c>
      <c r="F5861" t="s">
        <v>16862</v>
      </c>
      <c r="G5861" t="s">
        <v>385</v>
      </c>
      <c r="H5861" t="s">
        <v>143</v>
      </c>
      <c r="I5861" t="s">
        <v>135</v>
      </c>
      <c r="J5861" t="s">
        <v>136</v>
      </c>
      <c r="K5861" t="s">
        <v>137</v>
      </c>
      <c r="L5861" t="s">
        <v>16863</v>
      </c>
      <c r="M5861" t="s">
        <v>16864</v>
      </c>
      <c r="N5861">
        <v>3.6458333330000001</v>
      </c>
      <c r="O5861">
        <v>0</v>
      </c>
      <c r="P5861">
        <v>0</v>
      </c>
      <c r="Q5861">
        <v>0</v>
      </c>
      <c r="R5861">
        <v>1</v>
      </c>
      <c r="S5861">
        <v>0</v>
      </c>
      <c r="T5861">
        <v>0</v>
      </c>
      <c r="U5861">
        <v>0</v>
      </c>
      <c r="V5861">
        <v>0</v>
      </c>
      <c r="W5861">
        <v>0</v>
      </c>
      <c r="X5861">
        <v>0</v>
      </c>
      <c r="Y5861">
        <v>0</v>
      </c>
      <c r="Z5861">
        <v>1.7466853911953601</v>
      </c>
      <c r="AA5861">
        <v>0</v>
      </c>
      <c r="AB5861">
        <v>0</v>
      </c>
      <c r="AC5861">
        <v>0</v>
      </c>
      <c r="AD5861">
        <v>0</v>
      </c>
      <c r="AE5861">
        <v>1.7466853911953601</v>
      </c>
    </row>
    <row r="5862" spans="1:31" x14ac:dyDescent="0.25">
      <c r="A5862">
        <v>2094942</v>
      </c>
      <c r="B5862">
        <v>1</v>
      </c>
      <c r="C5862" t="s">
        <v>80</v>
      </c>
      <c r="D5862" t="s">
        <v>100</v>
      </c>
      <c r="E5862" t="s">
        <v>177</v>
      </c>
      <c r="F5862" t="s">
        <v>16865</v>
      </c>
      <c r="G5862" t="s">
        <v>183</v>
      </c>
      <c r="H5862" t="s">
        <v>143</v>
      </c>
      <c r="I5862" t="s">
        <v>135</v>
      </c>
      <c r="J5862" t="s">
        <v>136</v>
      </c>
      <c r="K5862" t="s">
        <v>137</v>
      </c>
      <c r="L5862" t="s">
        <v>16866</v>
      </c>
      <c r="M5862" t="s">
        <v>16867</v>
      </c>
      <c r="N5862">
        <v>5.1208333330000002</v>
      </c>
      <c r="O5862">
        <v>0</v>
      </c>
      <c r="P5862">
        <v>2</v>
      </c>
      <c r="Q5862">
        <v>0</v>
      </c>
      <c r="R5862">
        <v>0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1.6816211679913793</v>
      </c>
      <c r="Y5862">
        <v>0</v>
      </c>
      <c r="Z5862">
        <v>0</v>
      </c>
      <c r="AA5862">
        <v>0</v>
      </c>
      <c r="AB5862">
        <v>0</v>
      </c>
      <c r="AC5862">
        <v>0</v>
      </c>
      <c r="AD5862">
        <v>0</v>
      </c>
      <c r="AE5862">
        <v>1.6816211679913793</v>
      </c>
    </row>
    <row r="5863" spans="1:31" x14ac:dyDescent="0.25">
      <c r="A5863">
        <v>2095483</v>
      </c>
      <c r="B5863">
        <v>1</v>
      </c>
      <c r="C5863" t="s">
        <v>81</v>
      </c>
      <c r="D5863" t="s">
        <v>123</v>
      </c>
      <c r="E5863" t="s">
        <v>177</v>
      </c>
      <c r="F5863" t="s">
        <v>16868</v>
      </c>
      <c r="G5863" t="s">
        <v>183</v>
      </c>
      <c r="H5863" t="s">
        <v>143</v>
      </c>
      <c r="I5863" t="s">
        <v>135</v>
      </c>
      <c r="J5863" t="s">
        <v>136</v>
      </c>
      <c r="K5863" t="s">
        <v>137</v>
      </c>
      <c r="L5863" t="s">
        <v>16869</v>
      </c>
      <c r="M5863" t="s">
        <v>16870</v>
      </c>
      <c r="N5863">
        <v>1.291111111</v>
      </c>
      <c r="O5863">
        <v>0</v>
      </c>
      <c r="P5863">
        <v>1</v>
      </c>
      <c r="Q5863">
        <v>0</v>
      </c>
      <c r="R5863">
        <v>0</v>
      </c>
      <c r="S5863">
        <v>0</v>
      </c>
      <c r="T5863">
        <v>0</v>
      </c>
      <c r="U5863">
        <v>0</v>
      </c>
      <c r="V5863">
        <v>0</v>
      </c>
      <c r="W5863">
        <v>0</v>
      </c>
      <c r="X5863">
        <v>0.12519810990503055</v>
      </c>
      <c r="Y5863">
        <v>0</v>
      </c>
      <c r="Z5863">
        <v>0</v>
      </c>
      <c r="AA5863">
        <v>0</v>
      </c>
      <c r="AB5863">
        <v>0</v>
      </c>
      <c r="AC5863">
        <v>0</v>
      </c>
      <c r="AD5863">
        <v>0</v>
      </c>
      <c r="AE5863">
        <v>0.12519810990503055</v>
      </c>
    </row>
    <row r="5864" spans="1:31" x14ac:dyDescent="0.25">
      <c r="A5864">
        <v>2095017</v>
      </c>
      <c r="B5864">
        <v>1</v>
      </c>
      <c r="C5864" t="s">
        <v>80</v>
      </c>
      <c r="D5864" t="s">
        <v>96</v>
      </c>
      <c r="E5864" t="s">
        <v>158</v>
      </c>
      <c r="F5864" t="s">
        <v>16871</v>
      </c>
      <c r="G5864" t="s">
        <v>160</v>
      </c>
      <c r="H5864" t="s">
        <v>143</v>
      </c>
      <c r="I5864" t="s">
        <v>135</v>
      </c>
      <c r="J5864" t="s">
        <v>136</v>
      </c>
      <c r="K5864" t="s">
        <v>137</v>
      </c>
      <c r="L5864" t="s">
        <v>16872</v>
      </c>
      <c r="M5864" t="s">
        <v>16873</v>
      </c>
      <c r="N5864">
        <v>2.0527777770000002</v>
      </c>
      <c r="O5864">
        <v>0</v>
      </c>
      <c r="P5864">
        <v>112</v>
      </c>
      <c r="Q5864">
        <v>0</v>
      </c>
      <c r="R5864">
        <v>0</v>
      </c>
      <c r="S5864">
        <v>0</v>
      </c>
      <c r="T5864">
        <v>3</v>
      </c>
      <c r="U5864">
        <v>0</v>
      </c>
      <c r="V5864">
        <v>0</v>
      </c>
      <c r="W5864">
        <v>0</v>
      </c>
      <c r="X5864">
        <v>71.865938484149751</v>
      </c>
      <c r="Y5864">
        <v>0</v>
      </c>
      <c r="Z5864">
        <v>0</v>
      </c>
      <c r="AA5864">
        <v>0</v>
      </c>
      <c r="AB5864">
        <v>3.0859434482659127</v>
      </c>
      <c r="AC5864">
        <v>0</v>
      </c>
      <c r="AD5864">
        <v>0</v>
      </c>
      <c r="AE5864">
        <v>74.95188193241566</v>
      </c>
    </row>
    <row r="5865" spans="1:31" x14ac:dyDescent="0.25">
      <c r="A5865">
        <v>2084606</v>
      </c>
      <c r="B5865">
        <v>1</v>
      </c>
      <c r="C5865" t="s">
        <v>80</v>
      </c>
      <c r="D5865" t="s">
        <v>106</v>
      </c>
      <c r="E5865" t="s">
        <v>158</v>
      </c>
      <c r="F5865" t="s">
        <v>16874</v>
      </c>
      <c r="G5865" t="s">
        <v>160</v>
      </c>
      <c r="H5865" t="s">
        <v>143</v>
      </c>
      <c r="I5865" t="s">
        <v>135</v>
      </c>
      <c r="J5865" t="s">
        <v>136</v>
      </c>
      <c r="K5865" t="s">
        <v>137</v>
      </c>
      <c r="L5865" t="s">
        <v>16875</v>
      </c>
      <c r="M5865" t="s">
        <v>16876</v>
      </c>
      <c r="N5865">
        <v>8.1186111109999999</v>
      </c>
      <c r="O5865">
        <v>0</v>
      </c>
      <c r="P5865">
        <v>0</v>
      </c>
      <c r="Q5865">
        <v>0</v>
      </c>
      <c r="R5865">
        <v>1</v>
      </c>
      <c r="S5865">
        <v>0</v>
      </c>
      <c r="T5865">
        <v>0</v>
      </c>
      <c r="U5865">
        <v>0</v>
      </c>
      <c r="V5865">
        <v>0</v>
      </c>
      <c r="W5865">
        <v>0</v>
      </c>
      <c r="X5865">
        <v>0</v>
      </c>
      <c r="Y5865">
        <v>0</v>
      </c>
      <c r="Z5865">
        <v>29.756112451166981</v>
      </c>
      <c r="AA5865">
        <v>0</v>
      </c>
      <c r="AB5865">
        <v>0</v>
      </c>
      <c r="AC5865">
        <v>0</v>
      </c>
      <c r="AD5865">
        <v>0</v>
      </c>
      <c r="AE5865">
        <v>29.756112451166981</v>
      </c>
    </row>
    <row r="5866" spans="1:31" x14ac:dyDescent="0.25">
      <c r="A5866">
        <v>2094994</v>
      </c>
      <c r="B5866">
        <v>1</v>
      </c>
      <c r="C5866" t="s">
        <v>80</v>
      </c>
      <c r="D5866" t="s">
        <v>103</v>
      </c>
      <c r="E5866" t="s">
        <v>158</v>
      </c>
      <c r="F5866" t="s">
        <v>16877</v>
      </c>
      <c r="G5866" t="s">
        <v>160</v>
      </c>
      <c r="H5866" t="s">
        <v>143</v>
      </c>
      <c r="I5866" t="s">
        <v>135</v>
      </c>
      <c r="J5866" t="s">
        <v>136</v>
      </c>
      <c r="K5866" t="s">
        <v>137</v>
      </c>
      <c r="L5866" t="s">
        <v>16878</v>
      </c>
      <c r="M5866" t="s">
        <v>16879</v>
      </c>
      <c r="N5866">
        <v>8.3424999999999994</v>
      </c>
      <c r="O5866">
        <v>0</v>
      </c>
      <c r="P5866">
        <v>0</v>
      </c>
      <c r="Q5866">
        <v>0</v>
      </c>
      <c r="R5866">
        <v>1</v>
      </c>
      <c r="S5866">
        <v>0</v>
      </c>
      <c r="T5866">
        <v>0</v>
      </c>
      <c r="U5866">
        <v>0</v>
      </c>
      <c r="V5866">
        <v>0</v>
      </c>
      <c r="W5866">
        <v>0</v>
      </c>
      <c r="X5866">
        <v>0</v>
      </c>
      <c r="Y5866">
        <v>0</v>
      </c>
      <c r="Z5866">
        <v>14.893504727658479</v>
      </c>
      <c r="AA5866">
        <v>0</v>
      </c>
      <c r="AB5866">
        <v>0</v>
      </c>
      <c r="AC5866">
        <v>0</v>
      </c>
      <c r="AD5866">
        <v>0</v>
      </c>
      <c r="AE5866">
        <v>14.893504727658479</v>
      </c>
    </row>
    <row r="5867" spans="1:31" x14ac:dyDescent="0.25">
      <c r="A5867">
        <v>2095303</v>
      </c>
      <c r="B5867">
        <v>1</v>
      </c>
      <c r="C5867" t="s">
        <v>81</v>
      </c>
      <c r="D5867" t="s">
        <v>115</v>
      </c>
      <c r="E5867" t="s">
        <v>158</v>
      </c>
      <c r="F5867" t="s">
        <v>16880</v>
      </c>
      <c r="G5867" t="s">
        <v>160</v>
      </c>
      <c r="H5867" t="s">
        <v>143</v>
      </c>
      <c r="I5867" t="s">
        <v>135</v>
      </c>
      <c r="J5867" t="s">
        <v>136</v>
      </c>
      <c r="K5867" t="s">
        <v>137</v>
      </c>
      <c r="L5867" t="s">
        <v>16881</v>
      </c>
      <c r="M5867" t="s">
        <v>16882</v>
      </c>
      <c r="N5867">
        <v>2.3897222220000001</v>
      </c>
      <c r="O5867">
        <v>0</v>
      </c>
      <c r="P5867">
        <v>26</v>
      </c>
      <c r="Q5867">
        <v>0</v>
      </c>
      <c r="R5867">
        <v>2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21.208650792654762</v>
      </c>
      <c r="Y5867">
        <v>0</v>
      </c>
      <c r="Z5867">
        <v>0.59905188462654158</v>
      </c>
      <c r="AA5867">
        <v>0</v>
      </c>
      <c r="AB5867">
        <v>0</v>
      </c>
      <c r="AC5867">
        <v>0</v>
      </c>
      <c r="AD5867">
        <v>0</v>
      </c>
      <c r="AE5867">
        <v>21.807702677281302</v>
      </c>
    </row>
    <row r="5868" spans="1:31" x14ac:dyDescent="0.25">
      <c r="A5868">
        <v>2094971</v>
      </c>
      <c r="B5868">
        <v>1</v>
      </c>
      <c r="C5868" t="s">
        <v>81</v>
      </c>
      <c r="D5868" t="s">
        <v>114</v>
      </c>
      <c r="E5868" t="s">
        <v>146</v>
      </c>
      <c r="F5868" t="s">
        <v>2607</v>
      </c>
      <c r="G5868" t="s">
        <v>133</v>
      </c>
      <c r="H5868" t="s">
        <v>134</v>
      </c>
      <c r="I5868" t="s">
        <v>135</v>
      </c>
      <c r="J5868" t="s">
        <v>136</v>
      </c>
      <c r="K5868" t="s">
        <v>137</v>
      </c>
      <c r="L5868" t="s">
        <v>16883</v>
      </c>
      <c r="M5868" t="s">
        <v>16884</v>
      </c>
      <c r="N5868">
        <v>7.3055554999999994E-2</v>
      </c>
      <c r="O5868">
        <v>0</v>
      </c>
      <c r="P5868">
        <v>1610</v>
      </c>
      <c r="Q5868">
        <v>0</v>
      </c>
      <c r="R5868">
        <v>44</v>
      </c>
      <c r="S5868">
        <v>2</v>
      </c>
      <c r="T5868">
        <v>139</v>
      </c>
      <c r="U5868">
        <v>0</v>
      </c>
      <c r="V5868">
        <v>1</v>
      </c>
      <c r="W5868">
        <v>0</v>
      </c>
      <c r="X5868">
        <v>12.840862850661431</v>
      </c>
      <c r="Y5868">
        <v>0</v>
      </c>
      <c r="Z5868">
        <v>0.15305026117659498</v>
      </c>
      <c r="AA5868">
        <v>0.26366278071914001</v>
      </c>
      <c r="AB5868">
        <v>2.490545020269725</v>
      </c>
      <c r="AC5868">
        <v>0</v>
      </c>
      <c r="AD5868">
        <v>0</v>
      </c>
      <c r="AE5868">
        <v>15.74812091282689</v>
      </c>
    </row>
    <row r="5869" spans="1:31" x14ac:dyDescent="0.25">
      <c r="A5869">
        <v>2094802</v>
      </c>
      <c r="B5869">
        <v>1</v>
      </c>
      <c r="C5869" t="s">
        <v>80</v>
      </c>
      <c r="D5869" t="s">
        <v>101</v>
      </c>
      <c r="E5869" t="s">
        <v>177</v>
      </c>
      <c r="F5869" t="s">
        <v>16885</v>
      </c>
      <c r="G5869" t="s">
        <v>324</v>
      </c>
      <c r="H5869" t="s">
        <v>143</v>
      </c>
      <c r="I5869" t="s">
        <v>135</v>
      </c>
      <c r="J5869" t="s">
        <v>136</v>
      </c>
      <c r="K5869" t="s">
        <v>137</v>
      </c>
      <c r="L5869" t="s">
        <v>16886</v>
      </c>
      <c r="M5869" t="s">
        <v>16887</v>
      </c>
      <c r="N5869">
        <v>2.0386111109999998</v>
      </c>
      <c r="O5869">
        <v>0</v>
      </c>
      <c r="P5869">
        <v>3</v>
      </c>
      <c r="Q5869">
        <v>0</v>
      </c>
      <c r="R5869">
        <v>0</v>
      </c>
      <c r="S5869">
        <v>0</v>
      </c>
      <c r="T5869">
        <v>0</v>
      </c>
      <c r="U5869">
        <v>0</v>
      </c>
      <c r="V5869">
        <v>0</v>
      </c>
      <c r="W5869">
        <v>0</v>
      </c>
      <c r="X5869">
        <v>2.2855614464653908</v>
      </c>
      <c r="Y5869">
        <v>0</v>
      </c>
      <c r="Z5869">
        <v>0</v>
      </c>
      <c r="AA5869">
        <v>0</v>
      </c>
      <c r="AB5869">
        <v>0</v>
      </c>
      <c r="AC5869">
        <v>0</v>
      </c>
      <c r="AD5869">
        <v>0</v>
      </c>
      <c r="AE5869">
        <v>2.2855614464653908</v>
      </c>
    </row>
    <row r="5870" spans="1:31" x14ac:dyDescent="0.25">
      <c r="A5870">
        <v>2094948</v>
      </c>
      <c r="B5870">
        <v>1</v>
      </c>
      <c r="C5870" t="s">
        <v>81</v>
      </c>
      <c r="D5870" t="s">
        <v>113</v>
      </c>
      <c r="E5870" t="s">
        <v>177</v>
      </c>
      <c r="F5870" t="s">
        <v>16888</v>
      </c>
      <c r="G5870" t="s">
        <v>183</v>
      </c>
      <c r="H5870" t="s">
        <v>143</v>
      </c>
      <c r="I5870" t="s">
        <v>135</v>
      </c>
      <c r="J5870" t="s">
        <v>136</v>
      </c>
      <c r="K5870" t="s">
        <v>137</v>
      </c>
      <c r="L5870" t="s">
        <v>16889</v>
      </c>
      <c r="M5870" t="s">
        <v>16890</v>
      </c>
      <c r="N5870">
        <v>1.3958333329999999</v>
      </c>
      <c r="O5870">
        <v>0</v>
      </c>
      <c r="P5870">
        <v>1</v>
      </c>
      <c r="Q5870">
        <v>0</v>
      </c>
      <c r="R5870">
        <v>0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0.29304241805157005</v>
      </c>
      <c r="Y5870">
        <v>0</v>
      </c>
      <c r="Z5870">
        <v>0</v>
      </c>
      <c r="AA5870">
        <v>0</v>
      </c>
      <c r="AB5870">
        <v>0</v>
      </c>
      <c r="AC5870">
        <v>0</v>
      </c>
      <c r="AD5870">
        <v>0</v>
      </c>
      <c r="AE5870">
        <v>0.29304241805157005</v>
      </c>
    </row>
    <row r="5871" spans="1:31" x14ac:dyDescent="0.25">
      <c r="A5871">
        <v>2095157</v>
      </c>
      <c r="B5871">
        <v>1</v>
      </c>
      <c r="C5871" t="s">
        <v>80</v>
      </c>
      <c r="D5871" t="s">
        <v>100</v>
      </c>
      <c r="E5871" t="s">
        <v>146</v>
      </c>
      <c r="F5871" t="s">
        <v>14848</v>
      </c>
      <c r="G5871" t="s">
        <v>133</v>
      </c>
      <c r="H5871" t="s">
        <v>134</v>
      </c>
      <c r="I5871" t="s">
        <v>135</v>
      </c>
      <c r="J5871" t="s">
        <v>136</v>
      </c>
      <c r="K5871" t="s">
        <v>137</v>
      </c>
      <c r="L5871" t="s">
        <v>16891</v>
      </c>
      <c r="M5871" t="s">
        <v>16892</v>
      </c>
      <c r="N5871">
        <v>0.762222222</v>
      </c>
      <c r="O5871">
        <v>1</v>
      </c>
      <c r="P5871">
        <v>337</v>
      </c>
      <c r="Q5871">
        <v>146</v>
      </c>
      <c r="R5871">
        <v>187</v>
      </c>
      <c r="S5871">
        <v>6</v>
      </c>
      <c r="T5871">
        <v>36</v>
      </c>
      <c r="U5871">
        <v>1</v>
      </c>
      <c r="V5871">
        <v>0</v>
      </c>
      <c r="W5871">
        <v>0.34833289995504002</v>
      </c>
      <c r="X5871">
        <v>65.879893969399049</v>
      </c>
      <c r="Y5871">
        <v>213.2297144699391</v>
      </c>
      <c r="Z5871">
        <v>132.83874787365366</v>
      </c>
      <c r="AA5871">
        <v>79.709379101349597</v>
      </c>
      <c r="AB5871">
        <v>17.297625958209657</v>
      </c>
      <c r="AC5871">
        <v>6.1667889650916123</v>
      </c>
      <c r="AD5871">
        <v>0</v>
      </c>
      <c r="AE5871">
        <v>515.4704832375977</v>
      </c>
    </row>
    <row r="5872" spans="1:31" x14ac:dyDescent="0.25">
      <c r="A5872">
        <v>2084775</v>
      </c>
      <c r="B5872">
        <v>1</v>
      </c>
      <c r="C5872" t="s">
        <v>80</v>
      </c>
      <c r="D5872" t="s">
        <v>84</v>
      </c>
      <c r="E5872" t="s">
        <v>177</v>
      </c>
      <c r="F5872" t="s">
        <v>16893</v>
      </c>
      <c r="G5872" t="s">
        <v>183</v>
      </c>
      <c r="H5872" t="s">
        <v>143</v>
      </c>
      <c r="I5872" t="s">
        <v>135</v>
      </c>
      <c r="J5872" t="s">
        <v>136</v>
      </c>
      <c r="K5872" t="s">
        <v>137</v>
      </c>
      <c r="L5872" t="s">
        <v>16894</v>
      </c>
      <c r="M5872" t="s">
        <v>16895</v>
      </c>
      <c r="N5872">
        <v>9.5036111109999997</v>
      </c>
      <c r="O5872">
        <v>0</v>
      </c>
      <c r="P5872">
        <v>13</v>
      </c>
      <c r="Q5872">
        <v>0</v>
      </c>
      <c r="R5872">
        <v>0</v>
      </c>
      <c r="S5872">
        <v>0</v>
      </c>
      <c r="T5872">
        <v>1</v>
      </c>
      <c r="U5872">
        <v>0</v>
      </c>
      <c r="V5872">
        <v>0</v>
      </c>
      <c r="W5872">
        <v>0</v>
      </c>
      <c r="X5872">
        <v>34.888121937366755</v>
      </c>
      <c r="Y5872">
        <v>0</v>
      </c>
      <c r="Z5872">
        <v>0</v>
      </c>
      <c r="AA5872">
        <v>0</v>
      </c>
      <c r="AB5872">
        <v>1.4921689179046043</v>
      </c>
      <c r="AC5872">
        <v>0</v>
      </c>
      <c r="AD5872">
        <v>0</v>
      </c>
      <c r="AE5872">
        <v>36.380290855271362</v>
      </c>
    </row>
    <row r="5873" spans="1:31" x14ac:dyDescent="0.25">
      <c r="A5873">
        <v>2095180</v>
      </c>
      <c r="B5873">
        <v>1</v>
      </c>
      <c r="C5873" t="s">
        <v>80</v>
      </c>
      <c r="D5873" t="s">
        <v>103</v>
      </c>
      <c r="E5873" t="s">
        <v>131</v>
      </c>
      <c r="F5873" t="s">
        <v>16896</v>
      </c>
      <c r="G5873" t="s">
        <v>133</v>
      </c>
      <c r="H5873" t="s">
        <v>134</v>
      </c>
      <c r="I5873" t="s">
        <v>135</v>
      </c>
      <c r="J5873" t="s">
        <v>136</v>
      </c>
      <c r="K5873" t="s">
        <v>137</v>
      </c>
      <c r="L5873" t="s">
        <v>16897</v>
      </c>
      <c r="M5873" t="s">
        <v>16898</v>
      </c>
      <c r="N5873">
        <v>3.3122222219999999</v>
      </c>
      <c r="O5873">
        <v>0</v>
      </c>
      <c r="P5873">
        <v>1</v>
      </c>
      <c r="Q5873">
        <v>29</v>
      </c>
      <c r="R5873">
        <v>53</v>
      </c>
      <c r="S5873">
        <v>4</v>
      </c>
      <c r="T5873">
        <v>6</v>
      </c>
      <c r="U5873">
        <v>4</v>
      </c>
      <c r="V5873">
        <v>0</v>
      </c>
      <c r="W5873">
        <v>0</v>
      </c>
      <c r="X5873">
        <v>0.35084562461213997</v>
      </c>
      <c r="Y5873">
        <v>215.96253297541796</v>
      </c>
      <c r="Z5873">
        <v>318.28457033619537</v>
      </c>
      <c r="AA5873">
        <v>506.42476150852912</v>
      </c>
      <c r="AB5873">
        <v>18.963567121084214</v>
      </c>
      <c r="AC5873">
        <v>3102.7523894061896</v>
      </c>
      <c r="AD5873">
        <v>0</v>
      </c>
      <c r="AE5873">
        <v>4162.738666972029</v>
      </c>
    </row>
    <row r="5874" spans="1:31" x14ac:dyDescent="0.25">
      <c r="A5874">
        <v>2084752</v>
      </c>
      <c r="B5874">
        <v>1</v>
      </c>
      <c r="C5874" t="s">
        <v>81</v>
      </c>
      <c r="D5874" t="s">
        <v>116</v>
      </c>
      <c r="E5874" t="s">
        <v>169</v>
      </c>
      <c r="F5874" t="s">
        <v>16899</v>
      </c>
      <c r="G5874" t="s">
        <v>171</v>
      </c>
      <c r="H5874" t="s">
        <v>134</v>
      </c>
      <c r="I5874" t="s">
        <v>135</v>
      </c>
      <c r="J5874" t="s">
        <v>136</v>
      </c>
      <c r="K5874" t="s">
        <v>137</v>
      </c>
      <c r="L5874" t="s">
        <v>16900</v>
      </c>
      <c r="M5874" t="s">
        <v>16901</v>
      </c>
      <c r="N5874">
        <v>2.1747222220000002</v>
      </c>
      <c r="O5874">
        <v>0</v>
      </c>
      <c r="P5874">
        <v>0</v>
      </c>
      <c r="Q5874">
        <v>0</v>
      </c>
      <c r="R5874">
        <v>6</v>
      </c>
      <c r="S5874">
        <v>0</v>
      </c>
      <c r="T5874">
        <v>0</v>
      </c>
      <c r="U5874">
        <v>0</v>
      </c>
      <c r="V5874">
        <v>0</v>
      </c>
      <c r="W5874">
        <v>0</v>
      </c>
      <c r="X5874">
        <v>0</v>
      </c>
      <c r="Y5874">
        <v>0</v>
      </c>
      <c r="Z5874">
        <v>12.344128562376794</v>
      </c>
      <c r="AA5874">
        <v>0</v>
      </c>
      <c r="AB5874">
        <v>0</v>
      </c>
      <c r="AC5874">
        <v>0</v>
      </c>
      <c r="AD5874">
        <v>0</v>
      </c>
      <c r="AE5874">
        <v>12.344128562376794</v>
      </c>
    </row>
    <row r="5875" spans="1:31" x14ac:dyDescent="0.25">
      <c r="A5875">
        <v>2084652</v>
      </c>
      <c r="B5875">
        <v>1</v>
      </c>
      <c r="C5875" t="s">
        <v>80</v>
      </c>
      <c r="D5875" t="s">
        <v>100</v>
      </c>
      <c r="E5875" t="s">
        <v>131</v>
      </c>
      <c r="F5875" t="s">
        <v>16193</v>
      </c>
      <c r="G5875" t="s">
        <v>133</v>
      </c>
      <c r="H5875" t="s">
        <v>134</v>
      </c>
      <c r="I5875" t="s">
        <v>135</v>
      </c>
      <c r="J5875" t="s">
        <v>136</v>
      </c>
      <c r="K5875" t="s">
        <v>137</v>
      </c>
      <c r="L5875" t="s">
        <v>16902</v>
      </c>
      <c r="M5875" t="s">
        <v>16903</v>
      </c>
      <c r="N5875">
        <v>2.196388888</v>
      </c>
      <c r="O5875">
        <v>1</v>
      </c>
      <c r="P5875">
        <v>335</v>
      </c>
      <c r="Q5875">
        <v>94</v>
      </c>
      <c r="R5875">
        <v>116</v>
      </c>
      <c r="S5875">
        <v>3</v>
      </c>
      <c r="T5875">
        <v>31</v>
      </c>
      <c r="U5875">
        <v>0</v>
      </c>
      <c r="V5875">
        <v>0</v>
      </c>
      <c r="W5875">
        <v>0.93122230032456099</v>
      </c>
      <c r="X5875">
        <v>172.13056114495581</v>
      </c>
      <c r="Y5875">
        <v>417.67929706144952</v>
      </c>
      <c r="Z5875">
        <v>141.14572809583422</v>
      </c>
      <c r="AA5875">
        <v>33.484108657475502</v>
      </c>
      <c r="AB5875">
        <v>40.261352087733094</v>
      </c>
      <c r="AC5875">
        <v>0</v>
      </c>
      <c r="AD5875">
        <v>0</v>
      </c>
      <c r="AE5875">
        <v>805.63226934777276</v>
      </c>
    </row>
    <row r="5876" spans="1:31" x14ac:dyDescent="0.25">
      <c r="A5876">
        <v>2095449</v>
      </c>
      <c r="B5876">
        <v>1</v>
      </c>
      <c r="C5876" t="s">
        <v>80</v>
      </c>
      <c r="D5876" t="s">
        <v>83</v>
      </c>
      <c r="E5876" t="s">
        <v>177</v>
      </c>
      <c r="F5876" t="s">
        <v>16904</v>
      </c>
      <c r="G5876" t="s">
        <v>183</v>
      </c>
      <c r="H5876" t="s">
        <v>143</v>
      </c>
      <c r="I5876" t="s">
        <v>135</v>
      </c>
      <c r="J5876" t="s">
        <v>136</v>
      </c>
      <c r="K5876" t="s">
        <v>137</v>
      </c>
      <c r="L5876" t="s">
        <v>16905</v>
      </c>
      <c r="M5876" t="s">
        <v>16906</v>
      </c>
      <c r="N5876">
        <v>3.68</v>
      </c>
      <c r="O5876">
        <v>0</v>
      </c>
      <c r="P5876">
        <v>3</v>
      </c>
      <c r="Q5876">
        <v>0</v>
      </c>
      <c r="R5876">
        <v>0</v>
      </c>
      <c r="S5876">
        <v>0</v>
      </c>
      <c r="T5876">
        <v>0</v>
      </c>
      <c r="U5876">
        <v>0</v>
      </c>
      <c r="V5876">
        <v>0</v>
      </c>
      <c r="W5876">
        <v>0</v>
      </c>
      <c r="X5876">
        <v>1.2641963331958264</v>
      </c>
      <c r="Y5876">
        <v>0</v>
      </c>
      <c r="Z5876">
        <v>0</v>
      </c>
      <c r="AA5876">
        <v>0</v>
      </c>
      <c r="AB5876">
        <v>0</v>
      </c>
      <c r="AC5876">
        <v>0</v>
      </c>
      <c r="AD5876">
        <v>0</v>
      </c>
      <c r="AE5876">
        <v>1.2641963331958264</v>
      </c>
    </row>
    <row r="5877" spans="1:31" x14ac:dyDescent="0.25">
      <c r="A5877">
        <v>2084397</v>
      </c>
      <c r="B5877">
        <v>1</v>
      </c>
      <c r="C5877" t="s">
        <v>80</v>
      </c>
      <c r="D5877" t="s">
        <v>104</v>
      </c>
      <c r="E5877" t="s">
        <v>146</v>
      </c>
      <c r="F5877" t="s">
        <v>16907</v>
      </c>
      <c r="G5877" t="s">
        <v>133</v>
      </c>
      <c r="H5877" t="s">
        <v>134</v>
      </c>
      <c r="I5877" t="s">
        <v>135</v>
      </c>
      <c r="J5877" t="s">
        <v>136</v>
      </c>
      <c r="K5877" t="s">
        <v>137</v>
      </c>
      <c r="L5877" t="s">
        <v>16908</v>
      </c>
      <c r="M5877" t="s">
        <v>16909</v>
      </c>
      <c r="N5877">
        <v>2.2036111109999998</v>
      </c>
      <c r="O5877">
        <v>1</v>
      </c>
      <c r="P5877">
        <v>365</v>
      </c>
      <c r="Q5877">
        <v>3</v>
      </c>
      <c r="R5877">
        <v>10</v>
      </c>
      <c r="S5877">
        <v>0</v>
      </c>
      <c r="T5877">
        <v>27</v>
      </c>
      <c r="U5877">
        <v>0</v>
      </c>
      <c r="V5877">
        <v>0</v>
      </c>
      <c r="W5877">
        <v>2.3599048619186656</v>
      </c>
      <c r="X5877">
        <v>140.34134161354388</v>
      </c>
      <c r="Y5877">
        <v>5.6503800519142837</v>
      </c>
      <c r="Z5877">
        <v>5.4378246070212368</v>
      </c>
      <c r="AA5877">
        <v>0</v>
      </c>
      <c r="AB5877">
        <v>17.384632366177215</v>
      </c>
      <c r="AC5877">
        <v>0</v>
      </c>
      <c r="AD5877">
        <v>0</v>
      </c>
      <c r="AE5877">
        <v>171.17408350057528</v>
      </c>
    </row>
    <row r="5878" spans="1:31" x14ac:dyDescent="0.25">
      <c r="A5878">
        <v>2084483</v>
      </c>
      <c r="B5878">
        <v>1</v>
      </c>
      <c r="C5878" t="s">
        <v>80</v>
      </c>
      <c r="D5878" t="s">
        <v>84</v>
      </c>
      <c r="E5878" t="s">
        <v>158</v>
      </c>
      <c r="F5878" t="s">
        <v>16910</v>
      </c>
      <c r="G5878" t="s">
        <v>160</v>
      </c>
      <c r="H5878" t="s">
        <v>143</v>
      </c>
      <c r="I5878" t="s">
        <v>135</v>
      </c>
      <c r="J5878" t="s">
        <v>136</v>
      </c>
      <c r="K5878" t="s">
        <v>137</v>
      </c>
      <c r="L5878" t="s">
        <v>16911</v>
      </c>
      <c r="M5878" t="s">
        <v>16912</v>
      </c>
      <c r="N5878">
        <v>1.858055555</v>
      </c>
      <c r="O5878">
        <v>0</v>
      </c>
      <c r="P5878">
        <v>4</v>
      </c>
      <c r="Q5878">
        <v>0</v>
      </c>
      <c r="R5878">
        <v>0</v>
      </c>
      <c r="S5878">
        <v>0</v>
      </c>
      <c r="T5878">
        <v>84</v>
      </c>
      <c r="U5878">
        <v>0</v>
      </c>
      <c r="V5878">
        <v>0</v>
      </c>
      <c r="W5878">
        <v>0</v>
      </c>
      <c r="X5878">
        <v>1.5941092812384501</v>
      </c>
      <c r="Y5878">
        <v>0</v>
      </c>
      <c r="Z5878">
        <v>0</v>
      </c>
      <c r="AA5878">
        <v>0</v>
      </c>
      <c r="AB5878">
        <v>49.364267885680675</v>
      </c>
      <c r="AC5878">
        <v>0</v>
      </c>
      <c r="AD5878">
        <v>0</v>
      </c>
      <c r="AE5878">
        <v>50.958377166919128</v>
      </c>
    </row>
    <row r="5879" spans="1:31" x14ac:dyDescent="0.25">
      <c r="A5879">
        <v>2095057</v>
      </c>
      <c r="B5879">
        <v>1</v>
      </c>
      <c r="C5879" t="s">
        <v>81</v>
      </c>
      <c r="D5879" t="s">
        <v>112</v>
      </c>
      <c r="E5879" t="s">
        <v>169</v>
      </c>
      <c r="F5879" t="s">
        <v>16913</v>
      </c>
      <c r="G5879" t="s">
        <v>171</v>
      </c>
      <c r="H5879" t="s">
        <v>134</v>
      </c>
      <c r="I5879" t="s">
        <v>135</v>
      </c>
      <c r="J5879" t="s">
        <v>136</v>
      </c>
      <c r="K5879" t="s">
        <v>137</v>
      </c>
      <c r="L5879" t="s">
        <v>16914</v>
      </c>
      <c r="M5879" t="s">
        <v>16915</v>
      </c>
      <c r="N5879">
        <v>0.836388888</v>
      </c>
      <c r="O5879">
        <v>0</v>
      </c>
      <c r="P5879">
        <v>35</v>
      </c>
      <c r="Q5879">
        <v>0</v>
      </c>
      <c r="R5879">
        <v>19</v>
      </c>
      <c r="S5879">
        <v>0</v>
      </c>
      <c r="T5879">
        <v>0</v>
      </c>
      <c r="U5879">
        <v>0</v>
      </c>
      <c r="V5879">
        <v>0</v>
      </c>
      <c r="W5879">
        <v>0</v>
      </c>
      <c r="X5879">
        <v>2.5309898658387664</v>
      </c>
      <c r="Y5879">
        <v>0</v>
      </c>
      <c r="Z5879">
        <v>1.471330760374294</v>
      </c>
      <c r="AA5879">
        <v>0</v>
      </c>
      <c r="AB5879">
        <v>0</v>
      </c>
      <c r="AC5879">
        <v>0</v>
      </c>
      <c r="AD5879">
        <v>0</v>
      </c>
      <c r="AE5879">
        <v>4.0023206262130602</v>
      </c>
    </row>
    <row r="5880" spans="1:31" x14ac:dyDescent="0.25">
      <c r="A5880">
        <v>2084337</v>
      </c>
      <c r="B5880">
        <v>1</v>
      </c>
      <c r="C5880" t="s">
        <v>81</v>
      </c>
      <c r="D5880" t="s">
        <v>123</v>
      </c>
      <c r="E5880" t="s">
        <v>158</v>
      </c>
      <c r="F5880" t="s">
        <v>16916</v>
      </c>
      <c r="G5880" t="s">
        <v>160</v>
      </c>
      <c r="H5880" t="s">
        <v>143</v>
      </c>
      <c r="I5880" t="s">
        <v>135</v>
      </c>
      <c r="J5880" t="s">
        <v>136</v>
      </c>
      <c r="K5880" t="s">
        <v>137</v>
      </c>
      <c r="L5880" t="s">
        <v>16917</v>
      </c>
      <c r="M5880" t="s">
        <v>16918</v>
      </c>
      <c r="N5880">
        <v>5.8197222220000002</v>
      </c>
      <c r="O5880">
        <v>0</v>
      </c>
      <c r="P5880">
        <v>4</v>
      </c>
      <c r="Q5880">
        <v>0</v>
      </c>
      <c r="R5880">
        <v>0</v>
      </c>
      <c r="S5880">
        <v>0</v>
      </c>
      <c r="T5880">
        <v>0</v>
      </c>
      <c r="U5880">
        <v>0</v>
      </c>
      <c r="V5880">
        <v>0</v>
      </c>
      <c r="W5880">
        <v>0</v>
      </c>
      <c r="X5880">
        <v>6.5991410939940245</v>
      </c>
      <c r="Y5880">
        <v>0</v>
      </c>
      <c r="Z5880">
        <v>0</v>
      </c>
      <c r="AA5880">
        <v>0</v>
      </c>
      <c r="AB5880">
        <v>0</v>
      </c>
      <c r="AC5880">
        <v>0</v>
      </c>
      <c r="AD5880">
        <v>0</v>
      </c>
      <c r="AE5880">
        <v>6.5991410939940245</v>
      </c>
    </row>
    <row r="5881" spans="1:31" x14ac:dyDescent="0.25">
      <c r="A5881">
        <v>2084443</v>
      </c>
      <c r="B5881">
        <v>1</v>
      </c>
      <c r="C5881" t="s">
        <v>80</v>
      </c>
      <c r="D5881" t="s">
        <v>106</v>
      </c>
      <c r="E5881" t="s">
        <v>158</v>
      </c>
      <c r="F5881" t="s">
        <v>16919</v>
      </c>
      <c r="G5881" t="s">
        <v>160</v>
      </c>
      <c r="H5881" t="s">
        <v>143</v>
      </c>
      <c r="I5881" t="s">
        <v>135</v>
      </c>
      <c r="J5881" t="s">
        <v>136</v>
      </c>
      <c r="K5881" t="s">
        <v>137</v>
      </c>
      <c r="L5881" t="s">
        <v>16920</v>
      </c>
      <c r="M5881" t="s">
        <v>16921</v>
      </c>
      <c r="N5881">
        <v>2.721666666</v>
      </c>
      <c r="O5881">
        <v>0</v>
      </c>
      <c r="P5881">
        <v>37</v>
      </c>
      <c r="Q5881">
        <v>0</v>
      </c>
      <c r="R5881">
        <v>0</v>
      </c>
      <c r="S5881">
        <v>0</v>
      </c>
      <c r="T5881">
        <v>3</v>
      </c>
      <c r="U5881">
        <v>0</v>
      </c>
      <c r="V5881">
        <v>0</v>
      </c>
      <c r="W5881">
        <v>0</v>
      </c>
      <c r="X5881">
        <v>28.653960410946627</v>
      </c>
      <c r="Y5881">
        <v>0</v>
      </c>
      <c r="Z5881">
        <v>0</v>
      </c>
      <c r="AA5881">
        <v>0</v>
      </c>
      <c r="AB5881">
        <v>2.3097990619895534</v>
      </c>
      <c r="AC5881">
        <v>0</v>
      </c>
      <c r="AD5881">
        <v>0</v>
      </c>
      <c r="AE5881">
        <v>30.963759472936182</v>
      </c>
    </row>
    <row r="5882" spans="1:31" x14ac:dyDescent="0.25">
      <c r="A5882">
        <v>2095263</v>
      </c>
      <c r="B5882">
        <v>1</v>
      </c>
      <c r="C5882" t="s">
        <v>80</v>
      </c>
      <c r="D5882" t="s">
        <v>97</v>
      </c>
      <c r="E5882" t="s">
        <v>177</v>
      </c>
      <c r="F5882" t="s">
        <v>16922</v>
      </c>
      <c r="G5882" t="s">
        <v>183</v>
      </c>
      <c r="H5882" t="s">
        <v>143</v>
      </c>
      <c r="I5882" t="s">
        <v>135</v>
      </c>
      <c r="J5882" t="s">
        <v>136</v>
      </c>
      <c r="K5882" t="s">
        <v>137</v>
      </c>
      <c r="L5882" t="s">
        <v>16923</v>
      </c>
      <c r="M5882" t="s">
        <v>16924</v>
      </c>
      <c r="N5882">
        <v>8.3125</v>
      </c>
      <c r="O5882">
        <v>0</v>
      </c>
      <c r="P5882">
        <v>0</v>
      </c>
      <c r="Q5882">
        <v>0</v>
      </c>
      <c r="R5882">
        <v>0</v>
      </c>
      <c r="S5882">
        <v>0</v>
      </c>
      <c r="T5882">
        <v>1</v>
      </c>
      <c r="U5882">
        <v>0</v>
      </c>
      <c r="V5882">
        <v>0</v>
      </c>
      <c r="W5882">
        <v>0</v>
      </c>
      <c r="X5882">
        <v>0</v>
      </c>
      <c r="Y5882">
        <v>0</v>
      </c>
      <c r="Z5882">
        <v>0</v>
      </c>
      <c r="AA5882">
        <v>0</v>
      </c>
      <c r="AB5882">
        <v>3.8131710123909399</v>
      </c>
      <c r="AC5882">
        <v>0</v>
      </c>
      <c r="AD5882">
        <v>0</v>
      </c>
      <c r="AE5882">
        <v>3.8131710123909399</v>
      </c>
    </row>
    <row r="5883" spans="1:31" x14ac:dyDescent="0.25">
      <c r="A5883">
        <v>2084543</v>
      </c>
      <c r="B5883">
        <v>1</v>
      </c>
      <c r="C5883" t="s">
        <v>81</v>
      </c>
      <c r="D5883" t="s">
        <v>116</v>
      </c>
      <c r="E5883" t="s">
        <v>158</v>
      </c>
      <c r="F5883" t="s">
        <v>16925</v>
      </c>
      <c r="G5883" t="s">
        <v>160</v>
      </c>
      <c r="H5883" t="s">
        <v>143</v>
      </c>
      <c r="I5883" t="s">
        <v>135</v>
      </c>
      <c r="J5883" t="s">
        <v>136</v>
      </c>
      <c r="K5883" t="s">
        <v>137</v>
      </c>
      <c r="L5883" t="s">
        <v>16926</v>
      </c>
      <c r="M5883" t="s">
        <v>16927</v>
      </c>
      <c r="N5883">
        <v>0.70944444399999995</v>
      </c>
      <c r="O5883">
        <v>0</v>
      </c>
      <c r="P5883">
        <v>2</v>
      </c>
      <c r="Q5883">
        <v>0</v>
      </c>
      <c r="R5883">
        <v>0</v>
      </c>
      <c r="S5883">
        <v>0</v>
      </c>
      <c r="T5883">
        <v>30</v>
      </c>
      <c r="U5883">
        <v>0</v>
      </c>
      <c r="V5883">
        <v>0</v>
      </c>
      <c r="W5883">
        <v>0</v>
      </c>
      <c r="X5883">
        <v>0.30615907525966585</v>
      </c>
      <c r="Y5883">
        <v>0</v>
      </c>
      <c r="Z5883">
        <v>0</v>
      </c>
      <c r="AA5883">
        <v>0</v>
      </c>
      <c r="AB5883">
        <v>5.0985058953543012</v>
      </c>
      <c r="AC5883">
        <v>0</v>
      </c>
      <c r="AD5883">
        <v>0</v>
      </c>
      <c r="AE5883">
        <v>5.4046649706139673</v>
      </c>
    </row>
    <row r="5884" spans="1:31" x14ac:dyDescent="0.25">
      <c r="A5884">
        <v>2095412</v>
      </c>
      <c r="B5884">
        <v>1</v>
      </c>
      <c r="C5884" t="s">
        <v>80</v>
      </c>
      <c r="D5884" t="s">
        <v>98</v>
      </c>
      <c r="E5884" t="s">
        <v>131</v>
      </c>
      <c r="F5884" t="s">
        <v>16928</v>
      </c>
      <c r="G5884" t="s">
        <v>513</v>
      </c>
      <c r="H5884" t="s">
        <v>134</v>
      </c>
      <c r="I5884" t="s">
        <v>135</v>
      </c>
      <c r="J5884" t="s">
        <v>136</v>
      </c>
      <c r="K5884" t="s">
        <v>137</v>
      </c>
      <c r="L5884" t="s">
        <v>16929</v>
      </c>
      <c r="M5884" t="s">
        <v>16930</v>
      </c>
      <c r="N5884">
        <v>0.566111111</v>
      </c>
      <c r="O5884">
        <v>0</v>
      </c>
      <c r="P5884">
        <v>752</v>
      </c>
      <c r="Q5884">
        <v>0</v>
      </c>
      <c r="R5884">
        <v>318</v>
      </c>
      <c r="S5884">
        <v>3</v>
      </c>
      <c r="T5884">
        <v>170</v>
      </c>
      <c r="U5884">
        <v>0</v>
      </c>
      <c r="V5884">
        <v>0</v>
      </c>
      <c r="W5884">
        <v>0</v>
      </c>
      <c r="X5884">
        <v>158.84400753715269</v>
      </c>
      <c r="Y5884">
        <v>0</v>
      </c>
      <c r="Z5884">
        <v>196.48665816665903</v>
      </c>
      <c r="AA5884">
        <v>2.7851911357316057</v>
      </c>
      <c r="AB5884">
        <v>88.650816683686671</v>
      </c>
      <c r="AC5884">
        <v>0</v>
      </c>
      <c r="AD5884">
        <v>0</v>
      </c>
      <c r="AE5884">
        <v>446.76667352323005</v>
      </c>
    </row>
    <row r="5885" spans="1:31" x14ac:dyDescent="0.25">
      <c r="A5885">
        <v>2094865</v>
      </c>
      <c r="B5885">
        <v>1</v>
      </c>
      <c r="C5885" t="s">
        <v>80</v>
      </c>
      <c r="D5885" t="s">
        <v>85</v>
      </c>
      <c r="E5885" t="s">
        <v>177</v>
      </c>
      <c r="F5885" t="s">
        <v>16931</v>
      </c>
      <c r="G5885" t="s">
        <v>196</v>
      </c>
      <c r="H5885" t="s">
        <v>143</v>
      </c>
      <c r="I5885" t="s">
        <v>135</v>
      </c>
      <c r="J5885" t="s">
        <v>136</v>
      </c>
      <c r="K5885" t="s">
        <v>137</v>
      </c>
      <c r="L5885" t="s">
        <v>16932</v>
      </c>
      <c r="M5885" t="s">
        <v>16933</v>
      </c>
      <c r="N5885">
        <v>9.6783333329999994</v>
      </c>
      <c r="O5885">
        <v>0</v>
      </c>
      <c r="P5885">
        <v>20</v>
      </c>
      <c r="Q5885">
        <v>0</v>
      </c>
      <c r="R5885">
        <v>0</v>
      </c>
      <c r="S5885">
        <v>0</v>
      </c>
      <c r="T5885">
        <v>2</v>
      </c>
      <c r="U5885">
        <v>0</v>
      </c>
      <c r="V5885">
        <v>0</v>
      </c>
      <c r="W5885">
        <v>0</v>
      </c>
      <c r="X5885">
        <v>55.306796522342346</v>
      </c>
      <c r="Y5885">
        <v>0</v>
      </c>
      <c r="Z5885">
        <v>0</v>
      </c>
      <c r="AA5885">
        <v>0</v>
      </c>
      <c r="AB5885">
        <v>1.4011215924341494</v>
      </c>
      <c r="AC5885">
        <v>0</v>
      </c>
      <c r="AD5885">
        <v>0</v>
      </c>
      <c r="AE5885">
        <v>56.707918114776497</v>
      </c>
    </row>
    <row r="5886" spans="1:31" x14ac:dyDescent="0.25">
      <c r="A5886">
        <v>2084589</v>
      </c>
      <c r="B5886">
        <v>1</v>
      </c>
      <c r="C5886" t="s">
        <v>81</v>
      </c>
      <c r="D5886" t="s">
        <v>112</v>
      </c>
      <c r="E5886" t="s">
        <v>169</v>
      </c>
      <c r="F5886" t="s">
        <v>16934</v>
      </c>
      <c r="G5886" t="s">
        <v>273</v>
      </c>
      <c r="H5886" t="s">
        <v>134</v>
      </c>
      <c r="I5886" t="s">
        <v>135</v>
      </c>
      <c r="J5886" t="s">
        <v>136</v>
      </c>
      <c r="K5886" t="s">
        <v>155</v>
      </c>
      <c r="L5886" t="s">
        <v>16935</v>
      </c>
      <c r="M5886" t="s">
        <v>16936</v>
      </c>
      <c r="N5886">
        <v>7.7771536110000001</v>
      </c>
      <c r="O5886">
        <v>0</v>
      </c>
      <c r="P5886">
        <v>0</v>
      </c>
      <c r="Q5886">
        <v>1</v>
      </c>
      <c r="R5886">
        <v>0</v>
      </c>
      <c r="S5886">
        <v>0</v>
      </c>
      <c r="T5886">
        <v>0</v>
      </c>
      <c r="U5886">
        <v>0</v>
      </c>
      <c r="V5886">
        <v>0</v>
      </c>
      <c r="W5886">
        <v>0</v>
      </c>
      <c r="X5886">
        <v>0</v>
      </c>
      <c r="Y5886">
        <v>9.857837416728815</v>
      </c>
      <c r="Z5886">
        <v>0</v>
      </c>
      <c r="AA5886">
        <v>0</v>
      </c>
      <c r="AB5886">
        <v>0</v>
      </c>
      <c r="AC5886">
        <v>0</v>
      </c>
      <c r="AD5886">
        <v>0</v>
      </c>
      <c r="AE5886">
        <v>9.857837416728815</v>
      </c>
    </row>
    <row r="5887" spans="1:31" x14ac:dyDescent="0.25">
      <c r="A5887">
        <v>2095266</v>
      </c>
      <c r="B5887">
        <v>1</v>
      </c>
      <c r="C5887" t="s">
        <v>81</v>
      </c>
      <c r="D5887" t="s">
        <v>121</v>
      </c>
      <c r="E5887" t="s">
        <v>158</v>
      </c>
      <c r="F5887" t="s">
        <v>16937</v>
      </c>
      <c r="G5887" t="s">
        <v>160</v>
      </c>
      <c r="H5887" t="s">
        <v>143</v>
      </c>
      <c r="I5887" t="s">
        <v>135</v>
      </c>
      <c r="J5887" t="s">
        <v>136</v>
      </c>
      <c r="K5887" t="s">
        <v>137</v>
      </c>
      <c r="L5887" t="s">
        <v>16938</v>
      </c>
      <c r="M5887" t="s">
        <v>16939</v>
      </c>
      <c r="N5887">
        <v>1.4402777769999999</v>
      </c>
      <c r="O5887">
        <v>0</v>
      </c>
      <c r="P5887">
        <v>62</v>
      </c>
      <c r="Q5887">
        <v>0</v>
      </c>
      <c r="R5887">
        <v>0</v>
      </c>
      <c r="S5887">
        <v>0</v>
      </c>
      <c r="T5887">
        <v>3</v>
      </c>
      <c r="U5887">
        <v>0</v>
      </c>
      <c r="V5887">
        <v>0</v>
      </c>
      <c r="W5887">
        <v>0</v>
      </c>
      <c r="X5887">
        <v>14.329597197940954</v>
      </c>
      <c r="Y5887">
        <v>0</v>
      </c>
      <c r="Z5887">
        <v>0</v>
      </c>
      <c r="AA5887">
        <v>0</v>
      </c>
      <c r="AB5887">
        <v>0.89706747891192029</v>
      </c>
      <c r="AC5887">
        <v>0</v>
      </c>
      <c r="AD5887">
        <v>0</v>
      </c>
      <c r="AE5887">
        <v>15.226664676852874</v>
      </c>
    </row>
    <row r="5888" spans="1:31" x14ac:dyDescent="0.25">
      <c r="A5888">
        <v>2094888</v>
      </c>
      <c r="B5888">
        <v>1</v>
      </c>
      <c r="C5888" t="s">
        <v>81</v>
      </c>
      <c r="D5888" t="s">
        <v>127</v>
      </c>
      <c r="E5888" t="s">
        <v>158</v>
      </c>
      <c r="F5888" t="s">
        <v>16940</v>
      </c>
      <c r="G5888" t="s">
        <v>160</v>
      </c>
      <c r="H5888" t="s">
        <v>143</v>
      </c>
      <c r="I5888" t="s">
        <v>135</v>
      </c>
      <c r="J5888" t="s">
        <v>136</v>
      </c>
      <c r="K5888" t="s">
        <v>137</v>
      </c>
      <c r="L5888" t="s">
        <v>16941</v>
      </c>
      <c r="M5888" t="s">
        <v>16942</v>
      </c>
      <c r="N5888">
        <v>6.3536111110000002</v>
      </c>
      <c r="O5888">
        <v>0</v>
      </c>
      <c r="P5888">
        <v>50</v>
      </c>
      <c r="Q5888">
        <v>0</v>
      </c>
      <c r="R5888">
        <v>0</v>
      </c>
      <c r="S5888">
        <v>0</v>
      </c>
      <c r="T5888">
        <v>3</v>
      </c>
      <c r="U5888">
        <v>0</v>
      </c>
      <c r="V5888">
        <v>0</v>
      </c>
      <c r="W5888">
        <v>0</v>
      </c>
      <c r="X5888">
        <v>60.909744748154871</v>
      </c>
      <c r="Y5888">
        <v>0</v>
      </c>
      <c r="Z5888">
        <v>0</v>
      </c>
      <c r="AA5888">
        <v>0</v>
      </c>
      <c r="AB5888">
        <v>7.0942873064120393</v>
      </c>
      <c r="AC5888">
        <v>0</v>
      </c>
      <c r="AD5888">
        <v>0</v>
      </c>
      <c r="AE5888">
        <v>68.004032054566906</v>
      </c>
    </row>
    <row r="5889" spans="1:31" x14ac:dyDescent="0.25">
      <c r="A5889">
        <v>2084546</v>
      </c>
      <c r="B5889">
        <v>1</v>
      </c>
      <c r="C5889" t="s">
        <v>80</v>
      </c>
      <c r="D5889" t="s">
        <v>94</v>
      </c>
      <c r="E5889" t="s">
        <v>295</v>
      </c>
      <c r="F5889" t="s">
        <v>16943</v>
      </c>
      <c r="G5889" t="s">
        <v>133</v>
      </c>
      <c r="H5889" t="s">
        <v>134</v>
      </c>
      <c r="I5889" t="s">
        <v>135</v>
      </c>
      <c r="J5889" t="s">
        <v>136</v>
      </c>
      <c r="K5889" t="s">
        <v>137</v>
      </c>
      <c r="L5889" t="s">
        <v>16944</v>
      </c>
      <c r="M5889" t="s">
        <v>16945</v>
      </c>
      <c r="N5889">
        <v>1.585</v>
      </c>
      <c r="O5889">
        <v>0</v>
      </c>
      <c r="P5889">
        <v>750</v>
      </c>
      <c r="Q5889">
        <v>0</v>
      </c>
      <c r="R5889">
        <v>1</v>
      </c>
      <c r="S5889">
        <v>9</v>
      </c>
      <c r="T5889">
        <v>47</v>
      </c>
      <c r="U5889">
        <v>1</v>
      </c>
      <c r="V5889">
        <v>0</v>
      </c>
      <c r="W5889">
        <v>0</v>
      </c>
      <c r="X5889">
        <v>135.22840953582815</v>
      </c>
      <c r="Y5889">
        <v>0</v>
      </c>
      <c r="Z5889">
        <v>3.7546515433216281</v>
      </c>
      <c r="AA5889">
        <v>91.620200766823899</v>
      </c>
      <c r="AB5889">
        <v>20.402092843970966</v>
      </c>
      <c r="AC5889">
        <v>108.34644465242022</v>
      </c>
      <c r="AD5889">
        <v>0</v>
      </c>
      <c r="AE5889">
        <v>359.35179934236487</v>
      </c>
    </row>
    <row r="5890" spans="1:31" x14ac:dyDescent="0.25">
      <c r="A5890">
        <v>2084360</v>
      </c>
      <c r="B5890">
        <v>1</v>
      </c>
      <c r="C5890" t="s">
        <v>80</v>
      </c>
      <c r="D5890" t="s">
        <v>88</v>
      </c>
      <c r="E5890" t="s">
        <v>158</v>
      </c>
      <c r="F5890" t="s">
        <v>16946</v>
      </c>
      <c r="G5890" t="s">
        <v>160</v>
      </c>
      <c r="H5890" t="s">
        <v>143</v>
      </c>
      <c r="I5890" t="s">
        <v>135</v>
      </c>
      <c r="J5890" t="s">
        <v>136</v>
      </c>
      <c r="K5890" t="s">
        <v>137</v>
      </c>
      <c r="L5890" t="s">
        <v>16947</v>
      </c>
      <c r="M5890" t="s">
        <v>16948</v>
      </c>
      <c r="N5890">
        <v>1.36</v>
      </c>
      <c r="O5890">
        <v>0</v>
      </c>
      <c r="P5890">
        <v>165</v>
      </c>
      <c r="Q5890">
        <v>0</v>
      </c>
      <c r="R5890">
        <v>0</v>
      </c>
      <c r="S5890">
        <v>0</v>
      </c>
      <c r="T5890">
        <v>6</v>
      </c>
      <c r="U5890">
        <v>0</v>
      </c>
      <c r="V5890">
        <v>0</v>
      </c>
      <c r="W5890">
        <v>0</v>
      </c>
      <c r="X5890">
        <v>40.633016635827133</v>
      </c>
      <c r="Y5890">
        <v>0</v>
      </c>
      <c r="Z5890">
        <v>0</v>
      </c>
      <c r="AA5890">
        <v>0</v>
      </c>
      <c r="AB5890">
        <v>1.818168679818714</v>
      </c>
      <c r="AC5890">
        <v>0</v>
      </c>
      <c r="AD5890">
        <v>0</v>
      </c>
      <c r="AE5890">
        <v>42.451185315645844</v>
      </c>
    </row>
    <row r="5891" spans="1:31" x14ac:dyDescent="0.25">
      <c r="A5891">
        <v>2095031</v>
      </c>
      <c r="B5891">
        <v>1</v>
      </c>
      <c r="C5891" t="s">
        <v>80</v>
      </c>
      <c r="D5891" t="s">
        <v>96</v>
      </c>
      <c r="E5891" t="s">
        <v>177</v>
      </c>
      <c r="F5891" t="s">
        <v>16949</v>
      </c>
      <c r="G5891" t="s">
        <v>179</v>
      </c>
      <c r="H5891" t="s">
        <v>143</v>
      </c>
      <c r="I5891" t="s">
        <v>135</v>
      </c>
      <c r="J5891" t="s">
        <v>136</v>
      </c>
      <c r="K5891" t="s">
        <v>137</v>
      </c>
      <c r="L5891" t="s">
        <v>16950</v>
      </c>
      <c r="M5891" t="s">
        <v>16951</v>
      </c>
      <c r="N5891">
        <v>2.5922222220000002</v>
      </c>
      <c r="O5891">
        <v>0</v>
      </c>
      <c r="P5891">
        <v>1</v>
      </c>
      <c r="Q5891">
        <v>0</v>
      </c>
      <c r="R5891">
        <v>0</v>
      </c>
      <c r="S5891">
        <v>0</v>
      </c>
      <c r="T5891">
        <v>0</v>
      </c>
      <c r="U5891">
        <v>0</v>
      </c>
      <c r="V5891">
        <v>0</v>
      </c>
      <c r="W5891">
        <v>0</v>
      </c>
      <c r="X5891">
        <v>0.37845490115443503</v>
      </c>
      <c r="Y5891">
        <v>0</v>
      </c>
      <c r="Z5891">
        <v>0</v>
      </c>
      <c r="AA5891">
        <v>0</v>
      </c>
      <c r="AB5891">
        <v>0</v>
      </c>
      <c r="AC5891">
        <v>0</v>
      </c>
      <c r="AD5891">
        <v>0</v>
      </c>
      <c r="AE5891">
        <v>0.37845490115443503</v>
      </c>
    </row>
    <row r="5892" spans="1:31" x14ac:dyDescent="0.25">
      <c r="A5892">
        <v>2094908</v>
      </c>
      <c r="B5892">
        <v>1</v>
      </c>
      <c r="C5892" t="s">
        <v>80</v>
      </c>
      <c r="D5892" t="s">
        <v>103</v>
      </c>
      <c r="E5892" t="s">
        <v>177</v>
      </c>
      <c r="F5892" t="s">
        <v>16952</v>
      </c>
      <c r="G5892" t="s">
        <v>183</v>
      </c>
      <c r="H5892" t="s">
        <v>143</v>
      </c>
      <c r="I5892" t="s">
        <v>135</v>
      </c>
      <c r="J5892" t="s">
        <v>136</v>
      </c>
      <c r="K5892" t="s">
        <v>137</v>
      </c>
      <c r="L5892" t="s">
        <v>16953</v>
      </c>
      <c r="M5892" t="s">
        <v>16954</v>
      </c>
      <c r="N5892">
        <v>1.3677777769999999</v>
      </c>
      <c r="O5892">
        <v>0</v>
      </c>
      <c r="P5892">
        <v>1</v>
      </c>
      <c r="Q5892">
        <v>0</v>
      </c>
      <c r="R5892">
        <v>0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1.6001834845402779E-2</v>
      </c>
      <c r="Y5892">
        <v>0</v>
      </c>
      <c r="Z5892">
        <v>0</v>
      </c>
      <c r="AA5892">
        <v>0</v>
      </c>
      <c r="AB5892">
        <v>0</v>
      </c>
      <c r="AC5892">
        <v>0</v>
      </c>
      <c r="AD5892">
        <v>0</v>
      </c>
      <c r="AE5892">
        <v>1.6001834845402779E-2</v>
      </c>
    </row>
    <row r="5893" spans="1:31" x14ac:dyDescent="0.25">
      <c r="A5893">
        <v>2084480</v>
      </c>
      <c r="B5893">
        <v>1</v>
      </c>
      <c r="C5893" t="s">
        <v>80</v>
      </c>
      <c r="D5893" t="s">
        <v>93</v>
      </c>
      <c r="E5893" t="s">
        <v>140</v>
      </c>
      <c r="F5893" t="s">
        <v>16955</v>
      </c>
      <c r="G5893" t="s">
        <v>142</v>
      </c>
      <c r="H5893" t="s">
        <v>143</v>
      </c>
      <c r="I5893" t="s">
        <v>135</v>
      </c>
      <c r="J5893" t="s">
        <v>136</v>
      </c>
      <c r="K5893" t="s">
        <v>137</v>
      </c>
      <c r="L5893" t="s">
        <v>16956</v>
      </c>
      <c r="M5893" t="s">
        <v>16957</v>
      </c>
      <c r="N5893">
        <v>5.7577777770000003</v>
      </c>
      <c r="O5893">
        <v>0</v>
      </c>
      <c r="P5893">
        <v>4</v>
      </c>
      <c r="Q5893">
        <v>0</v>
      </c>
      <c r="R5893">
        <v>9</v>
      </c>
      <c r="S5893">
        <v>0</v>
      </c>
      <c r="T5893">
        <v>1</v>
      </c>
      <c r="U5893">
        <v>0</v>
      </c>
      <c r="V5893">
        <v>0</v>
      </c>
      <c r="W5893">
        <v>0</v>
      </c>
      <c r="X5893">
        <v>6.231431364851435</v>
      </c>
      <c r="Y5893">
        <v>0</v>
      </c>
      <c r="Z5893">
        <v>60.545282273546547</v>
      </c>
      <c r="AA5893">
        <v>0</v>
      </c>
      <c r="AB5893">
        <v>0</v>
      </c>
      <c r="AC5893">
        <v>0</v>
      </c>
      <c r="AD5893">
        <v>0</v>
      </c>
      <c r="AE5893">
        <v>66.776713638397979</v>
      </c>
    </row>
    <row r="5894" spans="1:31" x14ac:dyDescent="0.25">
      <c r="A5894">
        <v>2095223</v>
      </c>
      <c r="B5894">
        <v>1</v>
      </c>
      <c r="C5894" t="s">
        <v>80</v>
      </c>
      <c r="D5894" t="s">
        <v>108</v>
      </c>
      <c r="E5894" t="s">
        <v>131</v>
      </c>
      <c r="F5894" t="s">
        <v>15815</v>
      </c>
      <c r="G5894" t="s">
        <v>133</v>
      </c>
      <c r="H5894" t="s">
        <v>134</v>
      </c>
      <c r="I5894" t="s">
        <v>135</v>
      </c>
      <c r="J5894" t="s">
        <v>136</v>
      </c>
      <c r="K5894" t="s">
        <v>137</v>
      </c>
      <c r="L5894" t="s">
        <v>16958</v>
      </c>
      <c r="M5894" t="s">
        <v>16959</v>
      </c>
      <c r="N5894">
        <v>2.9058333329999999</v>
      </c>
      <c r="O5894">
        <v>0</v>
      </c>
      <c r="P5894">
        <v>446</v>
      </c>
      <c r="Q5894">
        <v>0</v>
      </c>
      <c r="R5894">
        <v>49</v>
      </c>
      <c r="S5894">
        <v>1</v>
      </c>
      <c r="T5894">
        <v>47</v>
      </c>
      <c r="U5894">
        <v>0</v>
      </c>
      <c r="V5894">
        <v>0</v>
      </c>
      <c r="W5894">
        <v>0</v>
      </c>
      <c r="X5894">
        <v>218.12389008993551</v>
      </c>
      <c r="Y5894">
        <v>0</v>
      </c>
      <c r="Z5894">
        <v>17.395708456179367</v>
      </c>
      <c r="AA5894">
        <v>14.655872906631524</v>
      </c>
      <c r="AB5894">
        <v>64.230680300687908</v>
      </c>
      <c r="AC5894">
        <v>0</v>
      </c>
      <c r="AD5894">
        <v>0</v>
      </c>
      <c r="AE5894">
        <v>314.4061517534343</v>
      </c>
    </row>
    <row r="5895" spans="1:31" x14ac:dyDescent="0.25">
      <c r="A5895">
        <v>2095200</v>
      </c>
      <c r="B5895">
        <v>1</v>
      </c>
      <c r="C5895" t="s">
        <v>80</v>
      </c>
      <c r="D5895" t="s">
        <v>103</v>
      </c>
      <c r="E5895" t="s">
        <v>140</v>
      </c>
      <c r="F5895" t="s">
        <v>16960</v>
      </c>
      <c r="G5895" t="s">
        <v>142</v>
      </c>
      <c r="H5895" t="s">
        <v>143</v>
      </c>
      <c r="I5895" t="s">
        <v>135</v>
      </c>
      <c r="J5895" t="s">
        <v>136</v>
      </c>
      <c r="K5895" t="s">
        <v>137</v>
      </c>
      <c r="L5895" t="s">
        <v>16961</v>
      </c>
      <c r="M5895" t="s">
        <v>16962</v>
      </c>
      <c r="N5895">
        <v>1.83</v>
      </c>
      <c r="O5895">
        <v>0</v>
      </c>
      <c r="P5895">
        <v>357</v>
      </c>
      <c r="Q5895">
        <v>0</v>
      </c>
      <c r="R5895">
        <v>0</v>
      </c>
      <c r="S5895">
        <v>0</v>
      </c>
      <c r="T5895">
        <v>1</v>
      </c>
      <c r="U5895">
        <v>0</v>
      </c>
      <c r="V5895">
        <v>0</v>
      </c>
      <c r="W5895">
        <v>0</v>
      </c>
      <c r="X5895">
        <v>171.51388535634297</v>
      </c>
      <c r="Y5895">
        <v>0</v>
      </c>
      <c r="Z5895">
        <v>0</v>
      </c>
      <c r="AA5895">
        <v>0</v>
      </c>
      <c r="AB5895">
        <v>7.056008024240267</v>
      </c>
      <c r="AC5895">
        <v>0</v>
      </c>
      <c r="AD5895">
        <v>0</v>
      </c>
      <c r="AE5895">
        <v>178.56989338058324</v>
      </c>
    </row>
    <row r="5896" spans="1:31" x14ac:dyDescent="0.25">
      <c r="A5896">
        <v>2084380</v>
      </c>
      <c r="B5896">
        <v>1</v>
      </c>
      <c r="C5896" t="s">
        <v>80</v>
      </c>
      <c r="D5896" t="s">
        <v>104</v>
      </c>
      <c r="E5896" t="s">
        <v>140</v>
      </c>
      <c r="F5896" t="s">
        <v>16963</v>
      </c>
      <c r="G5896" t="s">
        <v>2787</v>
      </c>
      <c r="H5896" t="s">
        <v>143</v>
      </c>
      <c r="I5896" t="s">
        <v>135</v>
      </c>
      <c r="J5896" t="s">
        <v>136</v>
      </c>
      <c r="K5896" t="s">
        <v>137</v>
      </c>
      <c r="L5896" t="s">
        <v>16964</v>
      </c>
      <c r="M5896" t="s">
        <v>16965</v>
      </c>
      <c r="N5896">
        <v>2.8172222219999998</v>
      </c>
      <c r="O5896">
        <v>0</v>
      </c>
      <c r="P5896">
        <v>9</v>
      </c>
      <c r="Q5896">
        <v>0</v>
      </c>
      <c r="R5896">
        <v>40</v>
      </c>
      <c r="S5896">
        <v>0</v>
      </c>
      <c r="T5896">
        <v>3</v>
      </c>
      <c r="U5896">
        <v>0</v>
      </c>
      <c r="V5896">
        <v>0</v>
      </c>
      <c r="W5896">
        <v>0</v>
      </c>
      <c r="X5896">
        <v>4.2508090019532121</v>
      </c>
      <c r="Y5896">
        <v>0</v>
      </c>
      <c r="Z5896">
        <v>29.34064837584452</v>
      </c>
      <c r="AA5896">
        <v>0</v>
      </c>
      <c r="AB5896">
        <v>1.2276475633286752</v>
      </c>
      <c r="AC5896">
        <v>0</v>
      </c>
      <c r="AD5896">
        <v>0</v>
      </c>
      <c r="AE5896">
        <v>34.819104941126405</v>
      </c>
    </row>
    <row r="5897" spans="1:31" x14ac:dyDescent="0.25">
      <c r="A5897">
        <v>2095094</v>
      </c>
      <c r="B5897">
        <v>1</v>
      </c>
      <c r="C5897" t="s">
        <v>80</v>
      </c>
      <c r="D5897" t="s">
        <v>103</v>
      </c>
      <c r="E5897" t="s">
        <v>295</v>
      </c>
      <c r="F5897" t="s">
        <v>562</v>
      </c>
      <c r="G5897" t="s">
        <v>133</v>
      </c>
      <c r="H5897" t="s">
        <v>134</v>
      </c>
      <c r="I5897" t="s">
        <v>135</v>
      </c>
      <c r="J5897" t="s">
        <v>136</v>
      </c>
      <c r="K5897" t="s">
        <v>137</v>
      </c>
      <c r="L5897" t="s">
        <v>16966</v>
      </c>
      <c r="M5897" t="s">
        <v>16967</v>
      </c>
      <c r="N5897">
        <v>0.49856472200000002</v>
      </c>
      <c r="O5897">
        <v>0</v>
      </c>
      <c r="P5897">
        <v>6</v>
      </c>
      <c r="Q5897">
        <v>37</v>
      </c>
      <c r="R5897">
        <v>60</v>
      </c>
      <c r="S5897">
        <v>7</v>
      </c>
      <c r="T5897">
        <v>16</v>
      </c>
      <c r="U5897">
        <v>5</v>
      </c>
      <c r="V5897">
        <v>0</v>
      </c>
      <c r="W5897">
        <v>0</v>
      </c>
      <c r="X5897">
        <v>0.51315163432026001</v>
      </c>
      <c r="Y5897">
        <v>38.315616661836806</v>
      </c>
      <c r="Z5897">
        <v>57.068315747170729</v>
      </c>
      <c r="AA5897">
        <v>97.342801884120206</v>
      </c>
      <c r="AB5897">
        <v>12.08792412394758</v>
      </c>
      <c r="AC5897">
        <v>576.40258416103154</v>
      </c>
      <c r="AD5897">
        <v>0</v>
      </c>
      <c r="AE5897">
        <v>781.73039421242709</v>
      </c>
    </row>
    <row r="5898" spans="1:31" x14ac:dyDescent="0.25">
      <c r="A5898">
        <v>2084423</v>
      </c>
      <c r="B5898">
        <v>1</v>
      </c>
      <c r="C5898" t="s">
        <v>80</v>
      </c>
      <c r="D5898" t="s">
        <v>98</v>
      </c>
      <c r="E5898" t="s">
        <v>169</v>
      </c>
      <c r="F5898" t="s">
        <v>16968</v>
      </c>
      <c r="G5898" t="s">
        <v>171</v>
      </c>
      <c r="H5898" t="s">
        <v>134</v>
      </c>
      <c r="I5898" t="s">
        <v>135</v>
      </c>
      <c r="J5898" t="s">
        <v>136</v>
      </c>
      <c r="K5898" t="s">
        <v>137</v>
      </c>
      <c r="L5898" t="s">
        <v>16969</v>
      </c>
      <c r="M5898" t="s">
        <v>16182</v>
      </c>
      <c r="N5898">
        <v>8.7419444439999996</v>
      </c>
      <c r="O5898">
        <v>0</v>
      </c>
      <c r="P5898">
        <v>71</v>
      </c>
      <c r="Q5898">
        <v>0</v>
      </c>
      <c r="R5898">
        <v>7</v>
      </c>
      <c r="S5898">
        <v>0</v>
      </c>
      <c r="T5898">
        <v>14</v>
      </c>
      <c r="U5898">
        <v>0</v>
      </c>
      <c r="V5898">
        <v>0</v>
      </c>
      <c r="W5898">
        <v>0</v>
      </c>
      <c r="X5898">
        <v>63.856450934854557</v>
      </c>
      <c r="Y5898">
        <v>0</v>
      </c>
      <c r="Z5898">
        <v>27.935062631386618</v>
      </c>
      <c r="AA5898">
        <v>0</v>
      </c>
      <c r="AB5898">
        <v>23.969559189920346</v>
      </c>
      <c r="AC5898">
        <v>0</v>
      </c>
      <c r="AD5898">
        <v>0</v>
      </c>
      <c r="AE5898">
        <v>115.76107275616152</v>
      </c>
    </row>
    <row r="5899" spans="1:31" x14ac:dyDescent="0.25">
      <c r="A5899">
        <v>2084609</v>
      </c>
      <c r="B5899">
        <v>1</v>
      </c>
      <c r="C5899" t="s">
        <v>81</v>
      </c>
      <c r="D5899" t="s">
        <v>112</v>
      </c>
      <c r="E5899" t="s">
        <v>146</v>
      </c>
      <c r="F5899" t="s">
        <v>16970</v>
      </c>
      <c r="G5899" t="s">
        <v>2747</v>
      </c>
      <c r="H5899" t="s">
        <v>134</v>
      </c>
      <c r="I5899" t="s">
        <v>135</v>
      </c>
      <c r="J5899" t="s">
        <v>136</v>
      </c>
      <c r="K5899" t="s">
        <v>137</v>
      </c>
      <c r="L5899" t="s">
        <v>16971</v>
      </c>
      <c r="M5899" t="s">
        <v>16972</v>
      </c>
      <c r="N5899">
        <v>0.85805555499999997</v>
      </c>
      <c r="O5899">
        <v>0</v>
      </c>
      <c r="P5899">
        <v>7835</v>
      </c>
      <c r="Q5899">
        <v>11</v>
      </c>
      <c r="R5899">
        <v>88</v>
      </c>
      <c r="S5899">
        <v>3</v>
      </c>
      <c r="T5899">
        <v>767</v>
      </c>
      <c r="U5899">
        <v>3</v>
      </c>
      <c r="V5899">
        <v>5</v>
      </c>
      <c r="W5899">
        <v>0</v>
      </c>
      <c r="X5899">
        <v>1297.5035559615919</v>
      </c>
      <c r="Y5899">
        <v>9.9739450938712277</v>
      </c>
      <c r="Z5899">
        <v>41.78658795388202</v>
      </c>
      <c r="AA5899">
        <v>12.829826745087988</v>
      </c>
      <c r="AB5899">
        <v>310.94615592868655</v>
      </c>
      <c r="AC5899">
        <v>46.207683365979797</v>
      </c>
      <c r="AD5899">
        <v>155.8267367919355</v>
      </c>
      <c r="AE5899">
        <v>1875.0744918410348</v>
      </c>
    </row>
    <row r="5900" spans="1:31" x14ac:dyDescent="0.25">
      <c r="A5900">
        <v>2095429</v>
      </c>
      <c r="B5900">
        <v>1</v>
      </c>
      <c r="C5900" t="s">
        <v>80</v>
      </c>
      <c r="D5900" t="s">
        <v>84</v>
      </c>
      <c r="E5900" t="s">
        <v>158</v>
      </c>
      <c r="F5900" t="s">
        <v>5331</v>
      </c>
      <c r="G5900" t="s">
        <v>160</v>
      </c>
      <c r="H5900" t="s">
        <v>143</v>
      </c>
      <c r="I5900" t="s">
        <v>135</v>
      </c>
      <c r="J5900" t="s">
        <v>136</v>
      </c>
      <c r="K5900" t="s">
        <v>137</v>
      </c>
      <c r="L5900" t="s">
        <v>16973</v>
      </c>
      <c r="M5900" t="s">
        <v>16974</v>
      </c>
      <c r="N5900">
        <v>4.7402777770000002</v>
      </c>
      <c r="O5900">
        <v>0</v>
      </c>
      <c r="P5900">
        <v>0</v>
      </c>
      <c r="Q5900">
        <v>0</v>
      </c>
      <c r="R5900">
        <v>0</v>
      </c>
      <c r="S5900">
        <v>0</v>
      </c>
      <c r="T5900">
        <v>13</v>
      </c>
      <c r="U5900">
        <v>0</v>
      </c>
      <c r="V5900">
        <v>0</v>
      </c>
      <c r="W5900">
        <v>0</v>
      </c>
      <c r="X5900">
        <v>0</v>
      </c>
      <c r="Y5900">
        <v>0</v>
      </c>
      <c r="Z5900">
        <v>0</v>
      </c>
      <c r="AA5900">
        <v>0</v>
      </c>
      <c r="AB5900">
        <v>19.947207797696482</v>
      </c>
      <c r="AC5900">
        <v>0</v>
      </c>
      <c r="AD5900">
        <v>0</v>
      </c>
      <c r="AE5900">
        <v>19.947207797696482</v>
      </c>
    </row>
    <row r="5901" spans="1:31" x14ac:dyDescent="0.25">
      <c r="A5901">
        <v>2084709</v>
      </c>
      <c r="B5901">
        <v>1</v>
      </c>
      <c r="C5901" t="s">
        <v>80</v>
      </c>
      <c r="D5901" t="s">
        <v>104</v>
      </c>
      <c r="E5901" t="s">
        <v>140</v>
      </c>
      <c r="F5901" t="s">
        <v>16975</v>
      </c>
      <c r="G5901" t="s">
        <v>273</v>
      </c>
      <c r="H5901" t="s">
        <v>143</v>
      </c>
      <c r="I5901" t="s">
        <v>135</v>
      </c>
      <c r="J5901" t="s">
        <v>136</v>
      </c>
      <c r="K5901" t="s">
        <v>155</v>
      </c>
      <c r="L5901" t="s">
        <v>16976</v>
      </c>
      <c r="M5901" t="s">
        <v>16977</v>
      </c>
      <c r="N5901">
        <v>2.9807388879999999</v>
      </c>
      <c r="O5901">
        <v>0</v>
      </c>
      <c r="P5901">
        <v>47</v>
      </c>
      <c r="Q5901">
        <v>0</v>
      </c>
      <c r="R5901">
        <v>0</v>
      </c>
      <c r="S5901">
        <v>0</v>
      </c>
      <c r="T5901">
        <v>4</v>
      </c>
      <c r="U5901">
        <v>0</v>
      </c>
      <c r="V5901">
        <v>0</v>
      </c>
      <c r="W5901">
        <v>0</v>
      </c>
      <c r="X5901">
        <v>53.259961279470247</v>
      </c>
      <c r="Y5901">
        <v>0</v>
      </c>
      <c r="Z5901">
        <v>0</v>
      </c>
      <c r="AA5901">
        <v>0</v>
      </c>
      <c r="AB5901">
        <v>4.432352494944495</v>
      </c>
      <c r="AC5901">
        <v>0</v>
      </c>
      <c r="AD5901">
        <v>0</v>
      </c>
      <c r="AE5901">
        <v>57.692313774414743</v>
      </c>
    </row>
    <row r="5902" spans="1:31" x14ac:dyDescent="0.25">
      <c r="A5902">
        <v>2084715</v>
      </c>
      <c r="B5902">
        <v>1</v>
      </c>
      <c r="C5902" t="s">
        <v>80</v>
      </c>
      <c r="D5902" t="s">
        <v>82</v>
      </c>
      <c r="E5902" t="s">
        <v>177</v>
      </c>
      <c r="F5902" t="s">
        <v>16978</v>
      </c>
      <c r="G5902" t="s">
        <v>183</v>
      </c>
      <c r="H5902" t="s">
        <v>143</v>
      </c>
      <c r="I5902" t="s">
        <v>135</v>
      </c>
      <c r="J5902" t="s">
        <v>136</v>
      </c>
      <c r="K5902" t="s">
        <v>137</v>
      </c>
      <c r="L5902" t="s">
        <v>16979</v>
      </c>
      <c r="M5902" t="s">
        <v>16980</v>
      </c>
      <c r="N5902">
        <v>0.85805555499999997</v>
      </c>
      <c r="O5902">
        <v>0</v>
      </c>
      <c r="P5902">
        <v>3</v>
      </c>
      <c r="Q5902">
        <v>0</v>
      </c>
      <c r="R5902">
        <v>0</v>
      </c>
      <c r="S5902">
        <v>0</v>
      </c>
      <c r="T5902">
        <v>0</v>
      </c>
      <c r="U5902">
        <v>0</v>
      </c>
      <c r="V5902">
        <v>0</v>
      </c>
      <c r="W5902">
        <v>0</v>
      </c>
      <c r="X5902">
        <v>0.82879258122360022</v>
      </c>
      <c r="Y5902">
        <v>0</v>
      </c>
      <c r="Z5902">
        <v>0</v>
      </c>
      <c r="AA5902">
        <v>0</v>
      </c>
      <c r="AB5902">
        <v>0</v>
      </c>
      <c r="AC5902">
        <v>0</v>
      </c>
      <c r="AD5902">
        <v>0</v>
      </c>
      <c r="AE5902">
        <v>0.82879258122360022</v>
      </c>
    </row>
    <row r="5903" spans="1:31" x14ac:dyDescent="0.25">
      <c r="A5903">
        <v>2095037</v>
      </c>
      <c r="B5903">
        <v>1</v>
      </c>
      <c r="C5903" t="s">
        <v>80</v>
      </c>
      <c r="D5903" t="s">
        <v>94</v>
      </c>
      <c r="E5903" t="s">
        <v>177</v>
      </c>
      <c r="F5903" t="s">
        <v>16981</v>
      </c>
      <c r="G5903" t="s">
        <v>1007</v>
      </c>
      <c r="H5903" t="s">
        <v>143</v>
      </c>
      <c r="I5903" t="s">
        <v>135</v>
      </c>
      <c r="J5903" t="s">
        <v>136</v>
      </c>
      <c r="K5903" t="s">
        <v>137</v>
      </c>
      <c r="L5903" t="s">
        <v>16542</v>
      </c>
      <c r="M5903" t="s">
        <v>16982</v>
      </c>
      <c r="N5903">
        <v>0.447222222</v>
      </c>
      <c r="O5903">
        <v>0</v>
      </c>
      <c r="P5903">
        <v>2</v>
      </c>
      <c r="Q5903">
        <v>0</v>
      </c>
      <c r="R5903">
        <v>0</v>
      </c>
      <c r="S5903">
        <v>0</v>
      </c>
      <c r="T5903">
        <v>0</v>
      </c>
      <c r="U5903">
        <v>0</v>
      </c>
      <c r="V5903">
        <v>0</v>
      </c>
      <c r="W5903">
        <v>0</v>
      </c>
      <c r="X5903">
        <v>9.5407459118222238E-2</v>
      </c>
      <c r="Y5903">
        <v>0</v>
      </c>
      <c r="Z5903">
        <v>0</v>
      </c>
      <c r="AA5903">
        <v>0</v>
      </c>
      <c r="AB5903">
        <v>0</v>
      </c>
      <c r="AC5903">
        <v>0</v>
      </c>
      <c r="AD5903">
        <v>0</v>
      </c>
      <c r="AE5903">
        <v>9.5407459118222238E-2</v>
      </c>
    </row>
    <row r="5904" spans="1:31" x14ac:dyDescent="0.25">
      <c r="A5904">
        <v>2095386</v>
      </c>
      <c r="B5904">
        <v>1</v>
      </c>
      <c r="C5904" t="s">
        <v>80</v>
      </c>
      <c r="D5904" t="s">
        <v>94</v>
      </c>
      <c r="E5904" t="s">
        <v>158</v>
      </c>
      <c r="F5904" t="s">
        <v>16983</v>
      </c>
      <c r="G5904" t="s">
        <v>324</v>
      </c>
      <c r="H5904" t="s">
        <v>143</v>
      </c>
      <c r="I5904" t="s">
        <v>135</v>
      </c>
      <c r="J5904" t="s">
        <v>136</v>
      </c>
      <c r="K5904" t="s">
        <v>137</v>
      </c>
      <c r="L5904" t="s">
        <v>16984</v>
      </c>
      <c r="M5904" t="s">
        <v>16985</v>
      </c>
      <c r="N5904">
        <v>1.906666666</v>
      </c>
      <c r="O5904">
        <v>0</v>
      </c>
      <c r="P5904">
        <v>12</v>
      </c>
      <c r="Q5904">
        <v>0</v>
      </c>
      <c r="R5904">
        <v>1</v>
      </c>
      <c r="S5904">
        <v>0</v>
      </c>
      <c r="T5904">
        <v>1</v>
      </c>
      <c r="U5904">
        <v>0</v>
      </c>
      <c r="V5904">
        <v>0</v>
      </c>
      <c r="W5904">
        <v>0</v>
      </c>
      <c r="X5904">
        <v>5.2721256940229315</v>
      </c>
      <c r="Y5904">
        <v>0</v>
      </c>
      <c r="Z5904">
        <v>4.054636678773333E-2</v>
      </c>
      <c r="AA5904">
        <v>0</v>
      </c>
      <c r="AB5904">
        <v>0.17166408373048</v>
      </c>
      <c r="AC5904">
        <v>0</v>
      </c>
      <c r="AD5904">
        <v>0</v>
      </c>
      <c r="AE5904">
        <v>5.4843361445411452</v>
      </c>
    </row>
    <row r="5905" spans="1:31" x14ac:dyDescent="0.25">
      <c r="A5905">
        <v>2084566</v>
      </c>
      <c r="B5905">
        <v>1</v>
      </c>
      <c r="C5905" t="s">
        <v>81</v>
      </c>
      <c r="D5905" t="s">
        <v>118</v>
      </c>
      <c r="E5905" t="s">
        <v>131</v>
      </c>
      <c r="F5905" t="s">
        <v>16986</v>
      </c>
      <c r="G5905" t="s">
        <v>273</v>
      </c>
      <c r="H5905" t="s">
        <v>134</v>
      </c>
      <c r="I5905" t="s">
        <v>135</v>
      </c>
      <c r="J5905" t="s">
        <v>136</v>
      </c>
      <c r="K5905" t="s">
        <v>155</v>
      </c>
      <c r="L5905" t="s">
        <v>16987</v>
      </c>
      <c r="M5905" t="s">
        <v>16988</v>
      </c>
      <c r="N5905">
        <v>0.61583333299999998</v>
      </c>
      <c r="O5905">
        <v>0</v>
      </c>
      <c r="P5905">
        <v>185</v>
      </c>
      <c r="Q5905">
        <v>0</v>
      </c>
      <c r="R5905">
        <v>0</v>
      </c>
      <c r="S5905">
        <v>0</v>
      </c>
      <c r="T5905">
        <v>17</v>
      </c>
      <c r="U5905">
        <v>0</v>
      </c>
      <c r="V5905">
        <v>0</v>
      </c>
      <c r="W5905">
        <v>0</v>
      </c>
      <c r="X5905">
        <v>20.361503510235572</v>
      </c>
      <c r="Y5905">
        <v>0</v>
      </c>
      <c r="Z5905">
        <v>0</v>
      </c>
      <c r="AA5905">
        <v>0</v>
      </c>
      <c r="AB5905">
        <v>11.615205067413495</v>
      </c>
      <c r="AC5905">
        <v>0</v>
      </c>
      <c r="AD5905">
        <v>0</v>
      </c>
      <c r="AE5905">
        <v>31.976708577649067</v>
      </c>
    </row>
    <row r="5906" spans="1:31" x14ac:dyDescent="0.25">
      <c r="A5906">
        <v>2084417</v>
      </c>
      <c r="B5906">
        <v>1</v>
      </c>
      <c r="C5906" t="s">
        <v>80</v>
      </c>
      <c r="D5906" t="s">
        <v>106</v>
      </c>
      <c r="E5906" t="s">
        <v>158</v>
      </c>
      <c r="F5906" t="s">
        <v>16989</v>
      </c>
      <c r="G5906" t="s">
        <v>160</v>
      </c>
      <c r="H5906" t="s">
        <v>143</v>
      </c>
      <c r="I5906" t="s">
        <v>135</v>
      </c>
      <c r="J5906" t="s">
        <v>136</v>
      </c>
      <c r="K5906" t="s">
        <v>137</v>
      </c>
      <c r="L5906" t="s">
        <v>16990</v>
      </c>
      <c r="M5906" t="s">
        <v>16991</v>
      </c>
      <c r="N5906">
        <v>6.494722222</v>
      </c>
      <c r="O5906">
        <v>0</v>
      </c>
      <c r="P5906">
        <v>13</v>
      </c>
      <c r="Q5906">
        <v>0</v>
      </c>
      <c r="R5906">
        <v>2</v>
      </c>
      <c r="S5906">
        <v>0</v>
      </c>
      <c r="T5906">
        <v>4</v>
      </c>
      <c r="U5906">
        <v>0</v>
      </c>
      <c r="V5906">
        <v>0</v>
      </c>
      <c r="W5906">
        <v>0</v>
      </c>
      <c r="X5906">
        <v>38.191700787976458</v>
      </c>
      <c r="Y5906">
        <v>0</v>
      </c>
      <c r="Z5906">
        <v>18.028716286551898</v>
      </c>
      <c r="AA5906">
        <v>0</v>
      </c>
      <c r="AB5906">
        <v>28.645695133684523</v>
      </c>
      <c r="AC5906">
        <v>0</v>
      </c>
      <c r="AD5906">
        <v>0</v>
      </c>
      <c r="AE5906">
        <v>84.866112208212883</v>
      </c>
    </row>
    <row r="5907" spans="1:31" x14ac:dyDescent="0.25">
      <c r="A5907">
        <v>2084466</v>
      </c>
      <c r="B5907">
        <v>1</v>
      </c>
      <c r="C5907" t="s">
        <v>80</v>
      </c>
      <c r="D5907" t="s">
        <v>105</v>
      </c>
      <c r="E5907" t="s">
        <v>140</v>
      </c>
      <c r="F5907" t="s">
        <v>16992</v>
      </c>
      <c r="G5907" t="s">
        <v>142</v>
      </c>
      <c r="H5907" t="s">
        <v>143</v>
      </c>
      <c r="I5907" t="s">
        <v>135</v>
      </c>
      <c r="J5907" t="s">
        <v>136</v>
      </c>
      <c r="K5907" t="s">
        <v>137</v>
      </c>
      <c r="L5907" t="s">
        <v>16993</v>
      </c>
      <c r="M5907" t="s">
        <v>16994</v>
      </c>
      <c r="N5907">
        <v>3.3622222220000002</v>
      </c>
      <c r="O5907">
        <v>0</v>
      </c>
      <c r="P5907">
        <v>0</v>
      </c>
      <c r="Q5907">
        <v>0</v>
      </c>
      <c r="R5907">
        <v>0</v>
      </c>
      <c r="S5907">
        <v>0</v>
      </c>
      <c r="T5907">
        <v>20</v>
      </c>
      <c r="U5907">
        <v>0</v>
      </c>
      <c r="V5907">
        <v>6</v>
      </c>
      <c r="W5907">
        <v>0</v>
      </c>
      <c r="X5907">
        <v>0</v>
      </c>
      <c r="Y5907">
        <v>0</v>
      </c>
      <c r="Z5907">
        <v>0</v>
      </c>
      <c r="AA5907">
        <v>0</v>
      </c>
      <c r="AB5907">
        <v>137.42679626928438</v>
      </c>
      <c r="AC5907">
        <v>0</v>
      </c>
      <c r="AD5907">
        <v>55.833543459202893</v>
      </c>
      <c r="AE5907">
        <v>193.26033972848728</v>
      </c>
    </row>
    <row r="5908" spans="1:31" x14ac:dyDescent="0.25">
      <c r="A5908">
        <v>2084772</v>
      </c>
      <c r="B5908">
        <v>1</v>
      </c>
      <c r="C5908" t="s">
        <v>80</v>
      </c>
      <c r="D5908" t="s">
        <v>107</v>
      </c>
      <c r="E5908" t="s">
        <v>177</v>
      </c>
      <c r="F5908" t="s">
        <v>16995</v>
      </c>
      <c r="G5908" t="s">
        <v>196</v>
      </c>
      <c r="H5908" t="s">
        <v>143</v>
      </c>
      <c r="I5908" t="s">
        <v>135</v>
      </c>
      <c r="J5908" t="s">
        <v>136</v>
      </c>
      <c r="K5908" t="s">
        <v>137</v>
      </c>
      <c r="L5908" t="s">
        <v>16996</v>
      </c>
      <c r="M5908" t="s">
        <v>16997</v>
      </c>
      <c r="N5908">
        <v>6.4558333330000002</v>
      </c>
      <c r="O5908">
        <v>0</v>
      </c>
      <c r="P5908">
        <v>8</v>
      </c>
      <c r="Q5908">
        <v>0</v>
      </c>
      <c r="R5908">
        <v>0</v>
      </c>
      <c r="S5908">
        <v>0</v>
      </c>
      <c r="T5908">
        <v>1</v>
      </c>
      <c r="U5908">
        <v>0</v>
      </c>
      <c r="V5908">
        <v>0</v>
      </c>
      <c r="W5908">
        <v>0</v>
      </c>
      <c r="X5908">
        <v>7.9682281201910081</v>
      </c>
      <c r="Y5908">
        <v>0</v>
      </c>
      <c r="Z5908">
        <v>0</v>
      </c>
      <c r="AA5908">
        <v>0</v>
      </c>
      <c r="AB5908">
        <v>4.166437553014231</v>
      </c>
      <c r="AC5908">
        <v>0</v>
      </c>
      <c r="AD5908">
        <v>0</v>
      </c>
      <c r="AE5908">
        <v>12.134665673205239</v>
      </c>
    </row>
    <row r="5909" spans="1:31" x14ac:dyDescent="0.25">
      <c r="A5909">
        <v>2095183</v>
      </c>
      <c r="B5909">
        <v>1</v>
      </c>
      <c r="C5909" t="s">
        <v>80</v>
      </c>
      <c r="D5909" t="s">
        <v>105</v>
      </c>
      <c r="E5909" t="s">
        <v>177</v>
      </c>
      <c r="F5909" t="s">
        <v>16998</v>
      </c>
      <c r="G5909" t="s">
        <v>183</v>
      </c>
      <c r="H5909" t="s">
        <v>143</v>
      </c>
      <c r="I5909" t="s">
        <v>135</v>
      </c>
      <c r="J5909" t="s">
        <v>136</v>
      </c>
      <c r="K5909" t="s">
        <v>137</v>
      </c>
      <c r="L5909" t="s">
        <v>16999</v>
      </c>
      <c r="M5909" t="s">
        <v>17000</v>
      </c>
      <c r="N5909">
        <v>5.8811111110000001</v>
      </c>
      <c r="O5909">
        <v>0</v>
      </c>
      <c r="P5909">
        <v>1</v>
      </c>
      <c r="Q5909">
        <v>0</v>
      </c>
      <c r="R5909">
        <v>0</v>
      </c>
      <c r="S5909">
        <v>0</v>
      </c>
      <c r="T5909">
        <v>0</v>
      </c>
      <c r="U5909">
        <v>0</v>
      </c>
      <c r="V5909">
        <v>0</v>
      </c>
      <c r="W5909">
        <v>0</v>
      </c>
      <c r="X5909">
        <v>1.6136210504596873</v>
      </c>
      <c r="Y5909">
        <v>0</v>
      </c>
      <c r="Z5909">
        <v>0</v>
      </c>
      <c r="AA5909">
        <v>0</v>
      </c>
      <c r="AB5909">
        <v>0</v>
      </c>
      <c r="AC5909">
        <v>0</v>
      </c>
      <c r="AD5909">
        <v>0</v>
      </c>
      <c r="AE5909">
        <v>1.6136210504596873</v>
      </c>
    </row>
    <row r="5910" spans="1:31" x14ac:dyDescent="0.25">
      <c r="A5910">
        <v>2084486</v>
      </c>
      <c r="B5910">
        <v>1</v>
      </c>
      <c r="C5910" t="s">
        <v>81</v>
      </c>
      <c r="D5910" t="s">
        <v>128</v>
      </c>
      <c r="E5910" t="s">
        <v>177</v>
      </c>
      <c r="F5910" t="s">
        <v>17001</v>
      </c>
      <c r="G5910" t="s">
        <v>183</v>
      </c>
      <c r="H5910" t="s">
        <v>143</v>
      </c>
      <c r="I5910" t="s">
        <v>135</v>
      </c>
      <c r="J5910" t="s">
        <v>136</v>
      </c>
      <c r="K5910" t="s">
        <v>137</v>
      </c>
      <c r="L5910" t="s">
        <v>17002</v>
      </c>
      <c r="M5910" t="s">
        <v>17003</v>
      </c>
      <c r="N5910">
        <v>4.1430555550000001</v>
      </c>
      <c r="O5910">
        <v>0</v>
      </c>
      <c r="P5910">
        <v>4</v>
      </c>
      <c r="Q5910">
        <v>0</v>
      </c>
      <c r="R5910">
        <v>0</v>
      </c>
      <c r="S5910">
        <v>0</v>
      </c>
      <c r="T5910">
        <v>0</v>
      </c>
      <c r="U5910">
        <v>0</v>
      </c>
      <c r="V5910">
        <v>0</v>
      </c>
      <c r="W5910">
        <v>0</v>
      </c>
      <c r="X5910">
        <v>3.4447185499313724</v>
      </c>
      <c r="Y5910">
        <v>0</v>
      </c>
      <c r="Z5910">
        <v>0</v>
      </c>
      <c r="AA5910">
        <v>0</v>
      </c>
      <c r="AB5910">
        <v>0</v>
      </c>
      <c r="AC5910">
        <v>0</v>
      </c>
      <c r="AD5910">
        <v>0</v>
      </c>
      <c r="AE5910">
        <v>3.4447185499313724</v>
      </c>
    </row>
    <row r="5911" spans="1:31" x14ac:dyDescent="0.25">
      <c r="A5911">
        <v>2095369</v>
      </c>
      <c r="B5911">
        <v>1</v>
      </c>
      <c r="C5911" t="s">
        <v>80</v>
      </c>
      <c r="D5911" t="s">
        <v>108</v>
      </c>
      <c r="E5911" t="s">
        <v>169</v>
      </c>
      <c r="F5911" t="s">
        <v>17004</v>
      </c>
      <c r="G5911" t="s">
        <v>171</v>
      </c>
      <c r="H5911" t="s">
        <v>134</v>
      </c>
      <c r="I5911" t="s">
        <v>135</v>
      </c>
      <c r="J5911" t="s">
        <v>136</v>
      </c>
      <c r="K5911" t="s">
        <v>137</v>
      </c>
      <c r="L5911" t="s">
        <v>17005</v>
      </c>
      <c r="M5911" t="s">
        <v>17006</v>
      </c>
      <c r="N5911">
        <v>3.2769444440000002</v>
      </c>
      <c r="O5911">
        <v>0</v>
      </c>
      <c r="P5911">
        <v>29</v>
      </c>
      <c r="Q5911">
        <v>0</v>
      </c>
      <c r="R5911">
        <v>4</v>
      </c>
      <c r="S5911">
        <v>0</v>
      </c>
      <c r="T5911">
        <v>1</v>
      </c>
      <c r="U5911">
        <v>0</v>
      </c>
      <c r="V5911">
        <v>0</v>
      </c>
      <c r="W5911">
        <v>0</v>
      </c>
      <c r="X5911">
        <v>19.988095185738207</v>
      </c>
      <c r="Y5911">
        <v>0</v>
      </c>
      <c r="Z5911">
        <v>7.3299273312936934</v>
      </c>
      <c r="AA5911">
        <v>0</v>
      </c>
      <c r="AB5911">
        <v>0.30863816395670496</v>
      </c>
      <c r="AC5911">
        <v>0</v>
      </c>
      <c r="AD5911">
        <v>0</v>
      </c>
      <c r="AE5911">
        <v>27.626660680988604</v>
      </c>
    </row>
    <row r="5912" spans="1:31" x14ac:dyDescent="0.25">
      <c r="A5912">
        <v>2094805</v>
      </c>
      <c r="B5912">
        <v>1</v>
      </c>
      <c r="C5912" t="s">
        <v>80</v>
      </c>
      <c r="D5912" t="s">
        <v>108</v>
      </c>
      <c r="E5912" t="s">
        <v>177</v>
      </c>
      <c r="F5912" t="s">
        <v>17007</v>
      </c>
      <c r="G5912" t="s">
        <v>183</v>
      </c>
      <c r="H5912" t="s">
        <v>143</v>
      </c>
      <c r="I5912" t="s">
        <v>135</v>
      </c>
      <c r="J5912" t="s">
        <v>136</v>
      </c>
      <c r="K5912" t="s">
        <v>137</v>
      </c>
      <c r="L5912" t="s">
        <v>17008</v>
      </c>
      <c r="M5912" t="s">
        <v>17009</v>
      </c>
      <c r="N5912">
        <v>5.307222222</v>
      </c>
      <c r="O5912">
        <v>0</v>
      </c>
      <c r="P5912">
        <v>0</v>
      </c>
      <c r="Q5912">
        <v>0</v>
      </c>
      <c r="R5912">
        <v>0</v>
      </c>
      <c r="S5912">
        <v>0</v>
      </c>
      <c r="T5912">
        <v>1</v>
      </c>
      <c r="U5912">
        <v>0</v>
      </c>
      <c r="V5912">
        <v>0</v>
      </c>
      <c r="W5912">
        <v>0</v>
      </c>
      <c r="X5912">
        <v>0</v>
      </c>
      <c r="Y5912">
        <v>0</v>
      </c>
      <c r="Z5912">
        <v>0</v>
      </c>
      <c r="AA5912">
        <v>0</v>
      </c>
      <c r="AB5912">
        <v>2.0745296594337028</v>
      </c>
      <c r="AC5912">
        <v>0</v>
      </c>
      <c r="AD5912">
        <v>0</v>
      </c>
      <c r="AE5912">
        <v>2.0745296594337028</v>
      </c>
    </row>
    <row r="5913" spans="1:31" x14ac:dyDescent="0.25">
      <c r="A5913">
        <v>2094928</v>
      </c>
      <c r="B5913">
        <v>1</v>
      </c>
      <c r="C5913" t="s">
        <v>80</v>
      </c>
      <c r="D5913" t="s">
        <v>99</v>
      </c>
      <c r="E5913" t="s">
        <v>177</v>
      </c>
      <c r="F5913" t="s">
        <v>17010</v>
      </c>
      <c r="G5913" t="s">
        <v>183</v>
      </c>
      <c r="H5913" t="s">
        <v>143</v>
      </c>
      <c r="I5913" t="s">
        <v>135</v>
      </c>
      <c r="J5913" t="s">
        <v>136</v>
      </c>
      <c r="K5913" t="s">
        <v>137</v>
      </c>
      <c r="L5913" t="s">
        <v>17011</v>
      </c>
      <c r="M5913" t="s">
        <v>17012</v>
      </c>
      <c r="N5913">
        <v>12.901388888</v>
      </c>
      <c r="O5913">
        <v>0</v>
      </c>
      <c r="P5913">
        <v>2</v>
      </c>
      <c r="Q5913">
        <v>0</v>
      </c>
      <c r="R5913">
        <v>0</v>
      </c>
      <c r="S5913">
        <v>0</v>
      </c>
      <c r="T5913">
        <v>0</v>
      </c>
      <c r="U5913">
        <v>0</v>
      </c>
      <c r="V5913">
        <v>0</v>
      </c>
      <c r="W5913">
        <v>0</v>
      </c>
      <c r="X5913">
        <v>4.0427534902543902</v>
      </c>
      <c r="Y5913">
        <v>0</v>
      </c>
      <c r="Z5913">
        <v>0</v>
      </c>
      <c r="AA5913">
        <v>0</v>
      </c>
      <c r="AB5913">
        <v>0</v>
      </c>
      <c r="AC5913">
        <v>0</v>
      </c>
      <c r="AD5913">
        <v>0</v>
      </c>
      <c r="AE5913">
        <v>4.0427534902543902</v>
      </c>
    </row>
    <row r="5914" spans="1:31" x14ac:dyDescent="0.25">
      <c r="A5914">
        <v>2084778</v>
      </c>
      <c r="B5914">
        <v>1</v>
      </c>
      <c r="C5914" t="s">
        <v>80</v>
      </c>
      <c r="D5914" t="s">
        <v>93</v>
      </c>
      <c r="E5914" t="s">
        <v>177</v>
      </c>
      <c r="F5914" t="s">
        <v>17013</v>
      </c>
      <c r="G5914" t="s">
        <v>183</v>
      </c>
      <c r="H5914" t="s">
        <v>143</v>
      </c>
      <c r="I5914" t="s">
        <v>135</v>
      </c>
      <c r="J5914" t="s">
        <v>136</v>
      </c>
      <c r="K5914" t="s">
        <v>137</v>
      </c>
      <c r="L5914" t="s">
        <v>17014</v>
      </c>
      <c r="M5914" t="s">
        <v>17015</v>
      </c>
      <c r="N5914">
        <v>3.3455555549999998</v>
      </c>
      <c r="O5914">
        <v>0</v>
      </c>
      <c r="P5914">
        <v>2</v>
      </c>
      <c r="Q5914">
        <v>0</v>
      </c>
      <c r="R5914">
        <v>0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0.63931381403424414</v>
      </c>
      <c r="Y5914">
        <v>0</v>
      </c>
      <c r="Z5914">
        <v>0</v>
      </c>
      <c r="AA5914">
        <v>0</v>
      </c>
      <c r="AB5914">
        <v>0</v>
      </c>
      <c r="AC5914">
        <v>0</v>
      </c>
      <c r="AD5914">
        <v>0</v>
      </c>
      <c r="AE5914">
        <v>0.63931381403424414</v>
      </c>
    </row>
    <row r="5915" spans="1:31" x14ac:dyDescent="0.25">
      <c r="A5915">
        <v>2084732</v>
      </c>
      <c r="B5915">
        <v>1</v>
      </c>
      <c r="C5915" t="s">
        <v>80</v>
      </c>
      <c r="D5915" t="s">
        <v>82</v>
      </c>
      <c r="E5915" t="s">
        <v>177</v>
      </c>
      <c r="F5915" t="s">
        <v>17016</v>
      </c>
      <c r="G5915" t="s">
        <v>183</v>
      </c>
      <c r="H5915" t="s">
        <v>143</v>
      </c>
      <c r="I5915" t="s">
        <v>135</v>
      </c>
      <c r="J5915" t="s">
        <v>136</v>
      </c>
      <c r="K5915" t="s">
        <v>137</v>
      </c>
      <c r="L5915" t="s">
        <v>17017</v>
      </c>
      <c r="M5915" t="s">
        <v>17018</v>
      </c>
      <c r="N5915">
        <v>5.0897222219999998</v>
      </c>
      <c r="O5915">
        <v>0</v>
      </c>
      <c r="P5915">
        <v>1</v>
      </c>
      <c r="Q5915">
        <v>0</v>
      </c>
      <c r="R5915">
        <v>0</v>
      </c>
      <c r="S5915">
        <v>0</v>
      </c>
      <c r="T5915">
        <v>0</v>
      </c>
      <c r="U5915">
        <v>0</v>
      </c>
      <c r="V5915">
        <v>0</v>
      </c>
      <c r="W5915">
        <v>0</v>
      </c>
      <c r="X5915">
        <v>0.43774003796720551</v>
      </c>
      <c r="Y5915">
        <v>0</v>
      </c>
      <c r="Z5915">
        <v>0</v>
      </c>
      <c r="AA5915">
        <v>0</v>
      </c>
      <c r="AB5915">
        <v>0</v>
      </c>
      <c r="AC5915">
        <v>0</v>
      </c>
      <c r="AD5915">
        <v>0</v>
      </c>
      <c r="AE5915">
        <v>0.43774003796720551</v>
      </c>
    </row>
    <row r="5916" spans="1:31" x14ac:dyDescent="0.25">
      <c r="A5916">
        <v>2084400</v>
      </c>
      <c r="B5916">
        <v>1</v>
      </c>
      <c r="C5916" t="s">
        <v>80</v>
      </c>
      <c r="D5916" t="s">
        <v>96</v>
      </c>
      <c r="E5916" t="s">
        <v>505</v>
      </c>
      <c r="F5916" t="s">
        <v>17019</v>
      </c>
      <c r="G5916" t="s">
        <v>569</v>
      </c>
      <c r="H5916" t="s">
        <v>143</v>
      </c>
      <c r="I5916" t="s">
        <v>135</v>
      </c>
      <c r="J5916" t="s">
        <v>136</v>
      </c>
      <c r="K5916" t="s">
        <v>137</v>
      </c>
      <c r="L5916" t="s">
        <v>17020</v>
      </c>
      <c r="M5916" t="s">
        <v>17021</v>
      </c>
      <c r="N5916">
        <v>4.1733333330000004</v>
      </c>
      <c r="O5916">
        <v>0</v>
      </c>
      <c r="P5916">
        <v>0</v>
      </c>
      <c r="Q5916">
        <v>0</v>
      </c>
      <c r="R5916">
        <v>0</v>
      </c>
      <c r="S5916">
        <v>0</v>
      </c>
      <c r="T5916">
        <v>3</v>
      </c>
      <c r="U5916">
        <v>0</v>
      </c>
      <c r="V5916">
        <v>0</v>
      </c>
      <c r="W5916">
        <v>0</v>
      </c>
      <c r="X5916">
        <v>0</v>
      </c>
      <c r="Y5916">
        <v>0</v>
      </c>
      <c r="Z5916">
        <v>0</v>
      </c>
      <c r="AA5916">
        <v>0</v>
      </c>
      <c r="AB5916">
        <v>65.880961400317332</v>
      </c>
      <c r="AC5916">
        <v>0</v>
      </c>
      <c r="AD5916">
        <v>0</v>
      </c>
      <c r="AE5916">
        <v>65.880961400317332</v>
      </c>
    </row>
    <row r="5917" spans="1:31" x14ac:dyDescent="0.25">
      <c r="A5917">
        <v>2095120</v>
      </c>
      <c r="B5917">
        <v>1</v>
      </c>
      <c r="C5917" t="s">
        <v>81</v>
      </c>
      <c r="D5917" t="s">
        <v>123</v>
      </c>
      <c r="E5917" t="s">
        <v>177</v>
      </c>
      <c r="F5917" t="s">
        <v>17022</v>
      </c>
      <c r="G5917" t="s">
        <v>183</v>
      </c>
      <c r="H5917" t="s">
        <v>143</v>
      </c>
      <c r="I5917" t="s">
        <v>135</v>
      </c>
      <c r="J5917" t="s">
        <v>136</v>
      </c>
      <c r="K5917" t="s">
        <v>137</v>
      </c>
      <c r="L5917" t="s">
        <v>17023</v>
      </c>
      <c r="M5917" t="s">
        <v>17024</v>
      </c>
      <c r="N5917">
        <v>1.32</v>
      </c>
      <c r="O5917">
        <v>0</v>
      </c>
      <c r="P5917">
        <v>1</v>
      </c>
      <c r="Q5917">
        <v>0</v>
      </c>
      <c r="R5917">
        <v>0</v>
      </c>
      <c r="S5917">
        <v>0</v>
      </c>
      <c r="T5917">
        <v>0</v>
      </c>
      <c r="U5917">
        <v>0</v>
      </c>
      <c r="V5917">
        <v>0</v>
      </c>
      <c r="W5917">
        <v>0</v>
      </c>
      <c r="X5917">
        <v>0.43343318294383332</v>
      </c>
      <c r="Y5917">
        <v>0</v>
      </c>
      <c r="Z5917">
        <v>0</v>
      </c>
      <c r="AA5917">
        <v>0</v>
      </c>
      <c r="AB5917">
        <v>0</v>
      </c>
      <c r="AC5917">
        <v>0</v>
      </c>
      <c r="AD5917">
        <v>0</v>
      </c>
      <c r="AE5917">
        <v>0.43343318294383332</v>
      </c>
    </row>
    <row r="5918" spans="1:31" x14ac:dyDescent="0.25">
      <c r="A5918">
        <v>2094968</v>
      </c>
      <c r="B5918">
        <v>1</v>
      </c>
      <c r="C5918" t="s">
        <v>80</v>
      </c>
      <c r="D5918" t="s">
        <v>85</v>
      </c>
      <c r="E5918" t="s">
        <v>158</v>
      </c>
      <c r="F5918" t="s">
        <v>17025</v>
      </c>
      <c r="G5918" t="s">
        <v>385</v>
      </c>
      <c r="H5918" t="s">
        <v>143</v>
      </c>
      <c r="I5918" t="s">
        <v>135</v>
      </c>
      <c r="J5918" t="s">
        <v>136</v>
      </c>
      <c r="K5918" t="s">
        <v>137</v>
      </c>
      <c r="L5918" t="s">
        <v>17026</v>
      </c>
      <c r="M5918" t="s">
        <v>17027</v>
      </c>
      <c r="N5918">
        <v>9.500555555</v>
      </c>
      <c r="O5918">
        <v>0</v>
      </c>
      <c r="P5918">
        <v>133</v>
      </c>
      <c r="Q5918">
        <v>0</v>
      </c>
      <c r="R5918">
        <v>0</v>
      </c>
      <c r="S5918">
        <v>0</v>
      </c>
      <c r="T5918">
        <v>20</v>
      </c>
      <c r="U5918">
        <v>0</v>
      </c>
      <c r="V5918">
        <v>0</v>
      </c>
      <c r="W5918">
        <v>0</v>
      </c>
      <c r="X5918">
        <v>301.47369829174289</v>
      </c>
      <c r="Y5918">
        <v>0</v>
      </c>
      <c r="Z5918">
        <v>0</v>
      </c>
      <c r="AA5918">
        <v>0</v>
      </c>
      <c r="AB5918">
        <v>60.48838353770585</v>
      </c>
      <c r="AC5918">
        <v>0</v>
      </c>
      <c r="AD5918">
        <v>0</v>
      </c>
      <c r="AE5918">
        <v>361.96208182944872</v>
      </c>
    </row>
    <row r="5919" spans="1:31" x14ac:dyDescent="0.25">
      <c r="A5919">
        <v>2084294</v>
      </c>
      <c r="B5919">
        <v>1</v>
      </c>
      <c r="C5919" t="s">
        <v>80</v>
      </c>
      <c r="D5919" t="s">
        <v>106</v>
      </c>
      <c r="E5919" t="s">
        <v>140</v>
      </c>
      <c r="F5919" t="s">
        <v>17028</v>
      </c>
      <c r="G5919" t="s">
        <v>142</v>
      </c>
      <c r="H5919" t="s">
        <v>143</v>
      </c>
      <c r="I5919" t="s">
        <v>135</v>
      </c>
      <c r="J5919" t="s">
        <v>136</v>
      </c>
      <c r="K5919" t="s">
        <v>137</v>
      </c>
      <c r="L5919" t="s">
        <v>17029</v>
      </c>
      <c r="M5919" t="s">
        <v>17030</v>
      </c>
      <c r="N5919">
        <v>0.38416666599999999</v>
      </c>
      <c r="O5919">
        <v>0</v>
      </c>
      <c r="P5919">
        <v>115</v>
      </c>
      <c r="Q5919">
        <v>0</v>
      </c>
      <c r="R5919">
        <v>2</v>
      </c>
      <c r="S5919">
        <v>0</v>
      </c>
      <c r="T5919">
        <v>10</v>
      </c>
      <c r="U5919">
        <v>0</v>
      </c>
      <c r="V5919">
        <v>0</v>
      </c>
      <c r="W5919">
        <v>0</v>
      </c>
      <c r="X5919">
        <v>3.9161653159514551</v>
      </c>
      <c r="Y5919">
        <v>0</v>
      </c>
      <c r="Z5919">
        <v>0.40811796493919994</v>
      </c>
      <c r="AA5919">
        <v>0</v>
      </c>
      <c r="AB5919">
        <v>2.9525899545564562</v>
      </c>
      <c r="AC5919">
        <v>0</v>
      </c>
      <c r="AD5919">
        <v>0</v>
      </c>
      <c r="AE5919">
        <v>7.2768732354471108</v>
      </c>
    </row>
    <row r="5920" spans="1:31" x14ac:dyDescent="0.25">
      <c r="A5920">
        <v>2094868</v>
      </c>
      <c r="B5920">
        <v>1</v>
      </c>
      <c r="C5920" t="s">
        <v>80</v>
      </c>
      <c r="D5920" t="s">
        <v>90</v>
      </c>
      <c r="E5920" t="s">
        <v>177</v>
      </c>
      <c r="F5920" t="s">
        <v>17031</v>
      </c>
      <c r="G5920" t="s">
        <v>183</v>
      </c>
      <c r="H5920" t="s">
        <v>143</v>
      </c>
      <c r="I5920" t="s">
        <v>135</v>
      </c>
      <c r="J5920" t="s">
        <v>136</v>
      </c>
      <c r="K5920" t="s">
        <v>137</v>
      </c>
      <c r="L5920" t="s">
        <v>17032</v>
      </c>
      <c r="M5920" t="s">
        <v>17033</v>
      </c>
      <c r="N5920">
        <v>5.6908333329999996</v>
      </c>
      <c r="O5920">
        <v>0</v>
      </c>
      <c r="P5920">
        <v>1</v>
      </c>
      <c r="Q5920">
        <v>0</v>
      </c>
      <c r="R5920">
        <v>0</v>
      </c>
      <c r="S5920">
        <v>0</v>
      </c>
      <c r="T5920">
        <v>0</v>
      </c>
      <c r="U5920">
        <v>0</v>
      </c>
      <c r="V5920">
        <v>0</v>
      </c>
      <c r="W5920">
        <v>0</v>
      </c>
      <c r="X5920">
        <v>5.0076714359222223E-2</v>
      </c>
      <c r="Y5920">
        <v>0</v>
      </c>
      <c r="Z5920">
        <v>0</v>
      </c>
      <c r="AA5920">
        <v>0</v>
      </c>
      <c r="AB5920">
        <v>0</v>
      </c>
      <c r="AC5920">
        <v>0</v>
      </c>
      <c r="AD5920">
        <v>0</v>
      </c>
      <c r="AE5920">
        <v>5.0076714359222223E-2</v>
      </c>
    </row>
    <row r="5921" spans="1:31" x14ac:dyDescent="0.25">
      <c r="A5921">
        <v>2084357</v>
      </c>
      <c r="B5921">
        <v>1</v>
      </c>
      <c r="C5921" t="s">
        <v>81</v>
      </c>
      <c r="D5921" t="s">
        <v>123</v>
      </c>
      <c r="E5921" t="s">
        <v>146</v>
      </c>
      <c r="F5921" t="s">
        <v>17034</v>
      </c>
      <c r="G5921" t="s">
        <v>4281</v>
      </c>
      <c r="H5921" t="s">
        <v>134</v>
      </c>
      <c r="I5921" t="s">
        <v>135</v>
      </c>
      <c r="J5921" t="s">
        <v>136</v>
      </c>
      <c r="K5921" t="s">
        <v>137</v>
      </c>
      <c r="L5921" t="s">
        <v>17035</v>
      </c>
      <c r="M5921" t="s">
        <v>17036</v>
      </c>
      <c r="N5921">
        <v>3.551111111</v>
      </c>
      <c r="O5921">
        <v>0</v>
      </c>
      <c r="P5921">
        <v>1</v>
      </c>
      <c r="Q5921">
        <v>1</v>
      </c>
      <c r="R5921">
        <v>1</v>
      </c>
      <c r="S5921">
        <v>7</v>
      </c>
      <c r="T5921">
        <v>119</v>
      </c>
      <c r="U5921">
        <v>10</v>
      </c>
      <c r="V5921">
        <v>2</v>
      </c>
      <c r="W5921">
        <v>0</v>
      </c>
      <c r="X5921">
        <v>0.57560913954551396</v>
      </c>
      <c r="Y5921">
        <v>4.1952055947061737</v>
      </c>
      <c r="Z5921">
        <v>1.7376497238813313</v>
      </c>
      <c r="AA5921">
        <v>211.43166937991933</v>
      </c>
      <c r="AB5921">
        <v>173.57479217324632</v>
      </c>
      <c r="AC5921">
        <v>5916.7784868689687</v>
      </c>
      <c r="AD5921">
        <v>2.3080107361515969</v>
      </c>
      <c r="AE5921">
        <v>6310.6014236164192</v>
      </c>
    </row>
    <row r="5922" spans="1:31" x14ac:dyDescent="0.25">
      <c r="A5922">
        <v>2095432</v>
      </c>
      <c r="B5922">
        <v>1</v>
      </c>
      <c r="C5922" t="s">
        <v>80</v>
      </c>
      <c r="D5922" t="s">
        <v>91</v>
      </c>
      <c r="E5922" t="s">
        <v>169</v>
      </c>
      <c r="F5922" t="s">
        <v>16215</v>
      </c>
      <c r="G5922" t="s">
        <v>171</v>
      </c>
      <c r="H5922" t="s">
        <v>134</v>
      </c>
      <c r="I5922" t="s">
        <v>135</v>
      </c>
      <c r="J5922" t="s">
        <v>136</v>
      </c>
      <c r="K5922" t="s">
        <v>137</v>
      </c>
      <c r="L5922" t="s">
        <v>17037</v>
      </c>
      <c r="M5922" t="s">
        <v>17038</v>
      </c>
      <c r="N5922">
        <v>7.2441666659999999</v>
      </c>
      <c r="O5922">
        <v>0</v>
      </c>
      <c r="P5922">
        <v>66</v>
      </c>
      <c r="Q5922">
        <v>0</v>
      </c>
      <c r="R5922">
        <v>2</v>
      </c>
      <c r="S5922">
        <v>0</v>
      </c>
      <c r="T5922">
        <v>3</v>
      </c>
      <c r="U5922">
        <v>0</v>
      </c>
      <c r="V5922">
        <v>0</v>
      </c>
      <c r="W5922">
        <v>0</v>
      </c>
      <c r="X5922">
        <v>59.288409727391837</v>
      </c>
      <c r="Y5922">
        <v>0</v>
      </c>
      <c r="Z5922">
        <v>21.85776232919833</v>
      </c>
      <c r="AA5922">
        <v>0</v>
      </c>
      <c r="AB5922">
        <v>3.1140183261168519</v>
      </c>
      <c r="AC5922">
        <v>0</v>
      </c>
      <c r="AD5922">
        <v>0</v>
      </c>
      <c r="AE5922">
        <v>84.260190382707009</v>
      </c>
    </row>
    <row r="5923" spans="1:31" x14ac:dyDescent="0.25">
      <c r="A5923">
        <v>2094934</v>
      </c>
      <c r="B5923">
        <v>1</v>
      </c>
      <c r="C5923" t="s">
        <v>80</v>
      </c>
      <c r="D5923" t="s">
        <v>107</v>
      </c>
      <c r="E5923" t="s">
        <v>177</v>
      </c>
      <c r="F5923" t="s">
        <v>17039</v>
      </c>
      <c r="G5923" t="s">
        <v>183</v>
      </c>
      <c r="H5923" t="s">
        <v>143</v>
      </c>
      <c r="I5923" t="s">
        <v>135</v>
      </c>
      <c r="J5923" t="s">
        <v>136</v>
      </c>
      <c r="K5923" t="s">
        <v>137</v>
      </c>
      <c r="L5923" t="s">
        <v>17040</v>
      </c>
      <c r="M5923" t="s">
        <v>17041</v>
      </c>
      <c r="N5923">
        <v>9.5597222219999995</v>
      </c>
      <c r="O5923">
        <v>0</v>
      </c>
      <c r="P5923">
        <v>1</v>
      </c>
      <c r="Q5923">
        <v>0</v>
      </c>
      <c r="R5923">
        <v>0</v>
      </c>
      <c r="S5923">
        <v>0</v>
      </c>
      <c r="T5923">
        <v>0</v>
      </c>
      <c r="U5923">
        <v>0</v>
      </c>
      <c r="V5923">
        <v>0</v>
      </c>
      <c r="W5923">
        <v>0</v>
      </c>
      <c r="X5923">
        <v>2.0846548139243906</v>
      </c>
      <c r="Y5923">
        <v>0</v>
      </c>
      <c r="Z5923">
        <v>0</v>
      </c>
      <c r="AA5923">
        <v>0</v>
      </c>
      <c r="AB5923">
        <v>0</v>
      </c>
      <c r="AC5923">
        <v>0</v>
      </c>
      <c r="AD5923">
        <v>0</v>
      </c>
      <c r="AE5923">
        <v>2.0846548139243906</v>
      </c>
    </row>
    <row r="5924" spans="1:31" x14ac:dyDescent="0.25">
      <c r="A5924">
        <v>2094885</v>
      </c>
      <c r="B5924">
        <v>1</v>
      </c>
      <c r="C5924" t="s">
        <v>80</v>
      </c>
      <c r="D5924" t="s">
        <v>100</v>
      </c>
      <c r="E5924" t="s">
        <v>177</v>
      </c>
      <c r="F5924" t="s">
        <v>17042</v>
      </c>
      <c r="G5924" t="s">
        <v>183</v>
      </c>
      <c r="H5924" t="s">
        <v>143</v>
      </c>
      <c r="I5924" t="s">
        <v>135</v>
      </c>
      <c r="J5924" t="s">
        <v>136</v>
      </c>
      <c r="K5924" t="s">
        <v>137</v>
      </c>
      <c r="L5924" t="s">
        <v>17043</v>
      </c>
      <c r="M5924" t="s">
        <v>17044</v>
      </c>
      <c r="N5924">
        <v>2.176666666</v>
      </c>
      <c r="O5924">
        <v>0</v>
      </c>
      <c r="P5924">
        <v>1</v>
      </c>
      <c r="Q5924">
        <v>0</v>
      </c>
      <c r="R5924">
        <v>0</v>
      </c>
      <c r="S5924">
        <v>0</v>
      </c>
      <c r="T5924">
        <v>0</v>
      </c>
      <c r="U5924">
        <v>0</v>
      </c>
      <c r="V5924">
        <v>0</v>
      </c>
      <c r="W5924">
        <v>0</v>
      </c>
      <c r="X5924">
        <v>0.5202463852748801</v>
      </c>
      <c r="Y5924">
        <v>0</v>
      </c>
      <c r="Z5924">
        <v>0</v>
      </c>
      <c r="AA5924">
        <v>0</v>
      </c>
      <c r="AB5924">
        <v>0</v>
      </c>
      <c r="AC5924">
        <v>0</v>
      </c>
      <c r="AD5924">
        <v>0</v>
      </c>
      <c r="AE5924">
        <v>0.5202463852748801</v>
      </c>
    </row>
    <row r="5925" spans="1:31" x14ac:dyDescent="0.25">
      <c r="A5925">
        <v>2095220</v>
      </c>
      <c r="B5925">
        <v>1</v>
      </c>
      <c r="C5925" t="s">
        <v>80</v>
      </c>
      <c r="D5925" t="s">
        <v>96</v>
      </c>
      <c r="E5925" t="s">
        <v>177</v>
      </c>
      <c r="F5925" t="s">
        <v>17045</v>
      </c>
      <c r="G5925" t="s">
        <v>179</v>
      </c>
      <c r="H5925" t="s">
        <v>143</v>
      </c>
      <c r="I5925" t="s">
        <v>135</v>
      </c>
      <c r="J5925" t="s">
        <v>136</v>
      </c>
      <c r="K5925" t="s">
        <v>137</v>
      </c>
      <c r="L5925" t="s">
        <v>17046</v>
      </c>
      <c r="M5925" t="s">
        <v>17047</v>
      </c>
      <c r="N5925">
        <v>9.6122222219999998</v>
      </c>
      <c r="O5925">
        <v>0</v>
      </c>
      <c r="P5925">
        <v>1</v>
      </c>
      <c r="Q5925">
        <v>0</v>
      </c>
      <c r="R5925">
        <v>0</v>
      </c>
      <c r="S5925">
        <v>0</v>
      </c>
      <c r="T5925">
        <v>0</v>
      </c>
      <c r="U5925">
        <v>0</v>
      </c>
      <c r="V5925">
        <v>0</v>
      </c>
      <c r="W5925">
        <v>0</v>
      </c>
      <c r="X5925">
        <v>5.3618973634111098E-4</v>
      </c>
      <c r="Y5925">
        <v>0</v>
      </c>
      <c r="Z5925">
        <v>0</v>
      </c>
      <c r="AA5925">
        <v>0</v>
      </c>
      <c r="AB5925">
        <v>0</v>
      </c>
      <c r="AC5925">
        <v>0</v>
      </c>
      <c r="AD5925">
        <v>0</v>
      </c>
      <c r="AE5925">
        <v>5.3618973634111098E-4</v>
      </c>
    </row>
    <row r="5926" spans="1:31" x14ac:dyDescent="0.25">
      <c r="A5926">
        <v>2094911</v>
      </c>
      <c r="B5926">
        <v>1</v>
      </c>
      <c r="C5926" t="s">
        <v>81</v>
      </c>
      <c r="D5926" t="s">
        <v>128</v>
      </c>
      <c r="E5926" t="s">
        <v>131</v>
      </c>
      <c r="F5926" t="s">
        <v>782</v>
      </c>
      <c r="G5926" t="s">
        <v>133</v>
      </c>
      <c r="H5926" t="s">
        <v>134</v>
      </c>
      <c r="I5926" t="s">
        <v>135</v>
      </c>
      <c r="J5926" t="s">
        <v>136</v>
      </c>
      <c r="K5926" t="s">
        <v>137</v>
      </c>
      <c r="L5926" t="s">
        <v>17048</v>
      </c>
      <c r="M5926" t="s">
        <v>17049</v>
      </c>
      <c r="N5926">
        <v>0.43222222199999999</v>
      </c>
      <c r="O5926">
        <v>1</v>
      </c>
      <c r="P5926">
        <v>553</v>
      </c>
      <c r="Q5926">
        <v>2</v>
      </c>
      <c r="R5926">
        <v>3</v>
      </c>
      <c r="S5926">
        <v>3</v>
      </c>
      <c r="T5926">
        <v>38</v>
      </c>
      <c r="U5926">
        <v>0</v>
      </c>
      <c r="V5926">
        <v>0</v>
      </c>
      <c r="W5926">
        <v>0.11397922077733333</v>
      </c>
      <c r="X5926">
        <v>28.376050592202457</v>
      </c>
      <c r="Y5926">
        <v>2.4731513422658118</v>
      </c>
      <c r="Z5926">
        <v>0.15303599792733</v>
      </c>
      <c r="AA5926">
        <v>9.559563209636261</v>
      </c>
      <c r="AB5926">
        <v>9.3821606131030748</v>
      </c>
      <c r="AC5926">
        <v>0</v>
      </c>
      <c r="AD5926">
        <v>0</v>
      </c>
      <c r="AE5926">
        <v>50.057940975912267</v>
      </c>
    </row>
    <row r="5927" spans="1:31" x14ac:dyDescent="0.25">
      <c r="A5927">
        <v>2084526</v>
      </c>
      <c r="B5927">
        <v>1</v>
      </c>
      <c r="C5927" t="s">
        <v>80</v>
      </c>
      <c r="D5927" t="s">
        <v>108</v>
      </c>
      <c r="E5927" t="s">
        <v>146</v>
      </c>
      <c r="F5927" t="s">
        <v>10828</v>
      </c>
      <c r="G5927" t="s">
        <v>133</v>
      </c>
      <c r="H5927" t="s">
        <v>134</v>
      </c>
      <c r="I5927" t="s">
        <v>135</v>
      </c>
      <c r="J5927" t="s">
        <v>136</v>
      </c>
      <c r="K5927" t="s">
        <v>137</v>
      </c>
      <c r="L5927" t="s">
        <v>17050</v>
      </c>
      <c r="M5927" t="s">
        <v>17051</v>
      </c>
      <c r="N5927">
        <v>0.44055555499999999</v>
      </c>
      <c r="O5927">
        <v>0</v>
      </c>
      <c r="P5927">
        <v>6332</v>
      </c>
      <c r="Q5927">
        <v>3</v>
      </c>
      <c r="R5927">
        <v>1038</v>
      </c>
      <c r="S5927">
        <v>16</v>
      </c>
      <c r="T5927">
        <v>1511</v>
      </c>
      <c r="U5927">
        <v>6</v>
      </c>
      <c r="V5927">
        <v>2</v>
      </c>
      <c r="W5927">
        <v>0</v>
      </c>
      <c r="X5927">
        <v>492.94374921771828</v>
      </c>
      <c r="Y5927">
        <v>4.9941608033513294</v>
      </c>
      <c r="Z5927">
        <v>632.66969234796113</v>
      </c>
      <c r="AA5927">
        <v>98.645637526083661</v>
      </c>
      <c r="AB5927">
        <v>488.85835711492189</v>
      </c>
      <c r="AC5927">
        <v>161.98263544360893</v>
      </c>
      <c r="AD5927">
        <v>5.1941414920946416</v>
      </c>
      <c r="AE5927">
        <v>1885.2883739457397</v>
      </c>
    </row>
    <row r="5928" spans="1:31" x14ac:dyDescent="0.25">
      <c r="A5928">
        <v>2095197</v>
      </c>
      <c r="B5928">
        <v>1</v>
      </c>
      <c r="C5928" t="s">
        <v>80</v>
      </c>
      <c r="D5928" t="s">
        <v>97</v>
      </c>
      <c r="E5928" t="s">
        <v>169</v>
      </c>
      <c r="F5928" t="s">
        <v>2610</v>
      </c>
      <c r="G5928" t="s">
        <v>1860</v>
      </c>
      <c r="H5928" t="s">
        <v>134</v>
      </c>
      <c r="I5928" t="s">
        <v>135</v>
      </c>
      <c r="J5928" t="s">
        <v>136</v>
      </c>
      <c r="K5928" t="s">
        <v>137</v>
      </c>
      <c r="L5928" t="s">
        <v>17052</v>
      </c>
      <c r="M5928" t="s">
        <v>17053</v>
      </c>
      <c r="N5928">
        <v>2.423611111</v>
      </c>
      <c r="O5928">
        <v>23</v>
      </c>
      <c r="P5928">
        <v>186</v>
      </c>
      <c r="Q5928">
        <v>1</v>
      </c>
      <c r="R5928">
        <v>51</v>
      </c>
      <c r="S5928">
        <v>4</v>
      </c>
      <c r="T5928">
        <v>24</v>
      </c>
      <c r="U5928">
        <v>0</v>
      </c>
      <c r="V5928">
        <v>0</v>
      </c>
      <c r="W5928">
        <v>641.6251698143443</v>
      </c>
      <c r="X5928">
        <v>925.15870897824925</v>
      </c>
      <c r="Y5928">
        <v>0.46314577077658342</v>
      </c>
      <c r="Z5928">
        <v>112.58064728277678</v>
      </c>
      <c r="AA5928">
        <v>143.80744552199045</v>
      </c>
      <c r="AB5928">
        <v>60.134428478109527</v>
      </c>
      <c r="AC5928">
        <v>0</v>
      </c>
      <c r="AD5928">
        <v>0</v>
      </c>
      <c r="AE5928">
        <v>1883.769545846247</v>
      </c>
    </row>
    <row r="5929" spans="1:31" x14ac:dyDescent="0.25">
      <c r="A5929">
        <v>2084383</v>
      </c>
      <c r="B5929">
        <v>1</v>
      </c>
      <c r="C5929" t="s">
        <v>80</v>
      </c>
      <c r="D5929" t="s">
        <v>84</v>
      </c>
      <c r="E5929" t="s">
        <v>158</v>
      </c>
      <c r="F5929" t="s">
        <v>16351</v>
      </c>
      <c r="G5929" t="s">
        <v>160</v>
      </c>
      <c r="H5929" t="s">
        <v>143</v>
      </c>
      <c r="I5929" t="s">
        <v>135</v>
      </c>
      <c r="J5929" t="s">
        <v>136</v>
      </c>
      <c r="K5929" t="s">
        <v>137</v>
      </c>
      <c r="L5929" t="s">
        <v>17054</v>
      </c>
      <c r="M5929" t="s">
        <v>17055</v>
      </c>
      <c r="N5929">
        <v>3.051111111</v>
      </c>
      <c r="O5929">
        <v>0</v>
      </c>
      <c r="P5929">
        <v>188</v>
      </c>
      <c r="Q5929">
        <v>0</v>
      </c>
      <c r="R5929">
        <v>0</v>
      </c>
      <c r="S5929">
        <v>0</v>
      </c>
      <c r="T5929">
        <v>6</v>
      </c>
      <c r="U5929">
        <v>0</v>
      </c>
      <c r="V5929">
        <v>0</v>
      </c>
      <c r="W5929">
        <v>0</v>
      </c>
      <c r="X5929">
        <v>76.920755679128433</v>
      </c>
      <c r="Y5929">
        <v>0</v>
      </c>
      <c r="Z5929">
        <v>0</v>
      </c>
      <c r="AA5929">
        <v>0</v>
      </c>
      <c r="AB5929">
        <v>11.598749599240112</v>
      </c>
      <c r="AC5929">
        <v>0</v>
      </c>
      <c r="AD5929">
        <v>0</v>
      </c>
      <c r="AE5929">
        <v>88.519505278368541</v>
      </c>
    </row>
    <row r="5930" spans="1:31" x14ac:dyDescent="0.25">
      <c r="A5930">
        <v>2095054</v>
      </c>
      <c r="B5930">
        <v>1</v>
      </c>
      <c r="C5930" t="s">
        <v>80</v>
      </c>
      <c r="D5930" t="s">
        <v>91</v>
      </c>
      <c r="E5930" t="s">
        <v>158</v>
      </c>
      <c r="F5930" t="s">
        <v>17056</v>
      </c>
      <c r="G5930" t="s">
        <v>1378</v>
      </c>
      <c r="H5930" t="s">
        <v>143</v>
      </c>
      <c r="I5930" t="s">
        <v>135</v>
      </c>
      <c r="J5930" t="s">
        <v>136</v>
      </c>
      <c r="K5930" t="s">
        <v>137</v>
      </c>
      <c r="L5930" t="s">
        <v>17057</v>
      </c>
      <c r="M5930" t="s">
        <v>17058</v>
      </c>
      <c r="N5930">
        <v>0.85111111100000003</v>
      </c>
      <c r="O5930">
        <v>0</v>
      </c>
      <c r="P5930">
        <v>108</v>
      </c>
      <c r="Q5930">
        <v>0</v>
      </c>
      <c r="R5930">
        <v>0</v>
      </c>
      <c r="S5930">
        <v>0</v>
      </c>
      <c r="T5930">
        <v>0</v>
      </c>
      <c r="U5930">
        <v>0</v>
      </c>
      <c r="V5930">
        <v>0</v>
      </c>
      <c r="W5930">
        <v>0</v>
      </c>
      <c r="X5930">
        <v>22.064287269027602</v>
      </c>
      <c r="Y5930">
        <v>0</v>
      </c>
      <c r="Z5930">
        <v>0</v>
      </c>
      <c r="AA5930">
        <v>0</v>
      </c>
      <c r="AB5930">
        <v>0</v>
      </c>
      <c r="AC5930">
        <v>0</v>
      </c>
      <c r="AD5930">
        <v>0</v>
      </c>
      <c r="AE5930">
        <v>22.064287269027602</v>
      </c>
    </row>
    <row r="5931" spans="1:31" x14ac:dyDescent="0.25">
      <c r="A5931">
        <v>2094954</v>
      </c>
      <c r="B5931">
        <v>1</v>
      </c>
      <c r="C5931" t="s">
        <v>80</v>
      </c>
      <c r="D5931" t="s">
        <v>108</v>
      </c>
      <c r="E5931" t="s">
        <v>131</v>
      </c>
      <c r="F5931" t="s">
        <v>4499</v>
      </c>
      <c r="G5931" t="s">
        <v>133</v>
      </c>
      <c r="H5931" t="s">
        <v>134</v>
      </c>
      <c r="I5931" t="s">
        <v>135</v>
      </c>
      <c r="J5931" t="s">
        <v>136</v>
      </c>
      <c r="K5931" t="s">
        <v>137</v>
      </c>
      <c r="L5931" t="s">
        <v>17059</v>
      </c>
      <c r="M5931" t="s">
        <v>17060</v>
      </c>
      <c r="N5931">
        <v>0.59472222200000002</v>
      </c>
      <c r="O5931">
        <v>0</v>
      </c>
      <c r="P5931">
        <v>369</v>
      </c>
      <c r="Q5931">
        <v>0</v>
      </c>
      <c r="R5931">
        <v>109</v>
      </c>
      <c r="S5931">
        <v>4</v>
      </c>
      <c r="T5931">
        <v>51</v>
      </c>
      <c r="U5931">
        <v>0</v>
      </c>
      <c r="V5931">
        <v>0</v>
      </c>
      <c r="W5931">
        <v>0</v>
      </c>
      <c r="X5931">
        <v>47.430524857402048</v>
      </c>
      <c r="Y5931">
        <v>0</v>
      </c>
      <c r="Z5931">
        <v>47.425536578850632</v>
      </c>
      <c r="AA5931">
        <v>11.032434660384048</v>
      </c>
      <c r="AB5931">
        <v>33.458466928253472</v>
      </c>
      <c r="AC5931">
        <v>0</v>
      </c>
      <c r="AD5931">
        <v>0</v>
      </c>
      <c r="AE5931">
        <v>139.34696302489019</v>
      </c>
    </row>
    <row r="5932" spans="1:31" x14ac:dyDescent="0.25">
      <c r="A5932">
        <v>2095283</v>
      </c>
      <c r="B5932">
        <v>1</v>
      </c>
      <c r="C5932" t="s">
        <v>80</v>
      </c>
      <c r="D5932" t="s">
        <v>82</v>
      </c>
      <c r="E5932" t="s">
        <v>177</v>
      </c>
      <c r="F5932" t="s">
        <v>17061</v>
      </c>
      <c r="G5932" t="s">
        <v>183</v>
      </c>
      <c r="H5932" t="s">
        <v>143</v>
      </c>
      <c r="I5932" t="s">
        <v>135</v>
      </c>
      <c r="J5932" t="s">
        <v>136</v>
      </c>
      <c r="K5932" t="s">
        <v>137</v>
      </c>
      <c r="L5932" t="s">
        <v>17062</v>
      </c>
      <c r="M5932" t="s">
        <v>17063</v>
      </c>
      <c r="N5932">
        <v>6.1124999999999998</v>
      </c>
      <c r="O5932">
        <v>0</v>
      </c>
      <c r="P5932">
        <v>2</v>
      </c>
      <c r="Q5932">
        <v>0</v>
      </c>
      <c r="R5932">
        <v>0</v>
      </c>
      <c r="S5932">
        <v>0</v>
      </c>
      <c r="T5932">
        <v>0</v>
      </c>
      <c r="U5932">
        <v>0</v>
      </c>
      <c r="V5932">
        <v>0</v>
      </c>
      <c r="W5932">
        <v>0</v>
      </c>
      <c r="X5932">
        <v>3.516603163886026</v>
      </c>
      <c r="Y5932">
        <v>0</v>
      </c>
      <c r="Z5932">
        <v>0</v>
      </c>
      <c r="AA5932">
        <v>0</v>
      </c>
      <c r="AB5932">
        <v>0</v>
      </c>
      <c r="AC5932">
        <v>0</v>
      </c>
      <c r="AD5932">
        <v>0</v>
      </c>
      <c r="AE5932">
        <v>3.516603163886026</v>
      </c>
    </row>
    <row r="5933" spans="1:31" x14ac:dyDescent="0.25">
      <c r="A5933">
        <v>2084506</v>
      </c>
      <c r="B5933">
        <v>1</v>
      </c>
      <c r="C5933" t="s">
        <v>80</v>
      </c>
      <c r="D5933" t="s">
        <v>107</v>
      </c>
      <c r="E5933" t="s">
        <v>140</v>
      </c>
      <c r="F5933" t="s">
        <v>17064</v>
      </c>
      <c r="G5933" t="s">
        <v>142</v>
      </c>
      <c r="H5933" t="s">
        <v>143</v>
      </c>
      <c r="I5933" t="s">
        <v>135</v>
      </c>
      <c r="J5933" t="s">
        <v>136</v>
      </c>
      <c r="K5933" t="s">
        <v>137</v>
      </c>
      <c r="L5933" t="s">
        <v>17065</v>
      </c>
      <c r="M5933" t="s">
        <v>17066</v>
      </c>
      <c r="N5933">
        <v>2.2797222220000002</v>
      </c>
      <c r="O5933">
        <v>0</v>
      </c>
      <c r="P5933">
        <v>1</v>
      </c>
      <c r="Q5933">
        <v>0</v>
      </c>
      <c r="R5933">
        <v>5</v>
      </c>
      <c r="S5933">
        <v>0</v>
      </c>
      <c r="T5933">
        <v>1</v>
      </c>
      <c r="U5933">
        <v>0</v>
      </c>
      <c r="V5933">
        <v>0</v>
      </c>
      <c r="W5933">
        <v>0</v>
      </c>
      <c r="X5933">
        <v>0.43306276517969994</v>
      </c>
      <c r="Y5933">
        <v>0</v>
      </c>
      <c r="Z5933">
        <v>14.804601984773203</v>
      </c>
      <c r="AA5933">
        <v>0</v>
      </c>
      <c r="AB5933">
        <v>1.6014868561882358</v>
      </c>
      <c r="AC5933">
        <v>0</v>
      </c>
      <c r="AD5933">
        <v>0</v>
      </c>
      <c r="AE5933">
        <v>16.83915160614114</v>
      </c>
    </row>
    <row r="5934" spans="1:31" x14ac:dyDescent="0.25">
      <c r="A5934">
        <v>2084314</v>
      </c>
      <c r="B5934">
        <v>1</v>
      </c>
      <c r="C5934" t="s">
        <v>80</v>
      </c>
      <c r="D5934" t="s">
        <v>99</v>
      </c>
      <c r="E5934" t="s">
        <v>146</v>
      </c>
      <c r="F5934" t="s">
        <v>10570</v>
      </c>
      <c r="G5934" t="s">
        <v>133</v>
      </c>
      <c r="H5934" t="s">
        <v>134</v>
      </c>
      <c r="I5934" t="s">
        <v>135</v>
      </c>
      <c r="J5934" t="s">
        <v>136</v>
      </c>
      <c r="K5934" t="s">
        <v>137</v>
      </c>
      <c r="L5934" t="s">
        <v>17067</v>
      </c>
      <c r="M5934" t="s">
        <v>17068</v>
      </c>
      <c r="N5934">
        <v>0.3</v>
      </c>
      <c r="O5934">
        <v>4</v>
      </c>
      <c r="P5934">
        <v>809</v>
      </c>
      <c r="Q5934">
        <v>11</v>
      </c>
      <c r="R5934">
        <v>98</v>
      </c>
      <c r="S5934">
        <v>20</v>
      </c>
      <c r="T5934">
        <v>52</v>
      </c>
      <c r="U5934">
        <v>0</v>
      </c>
      <c r="V5934">
        <v>4</v>
      </c>
      <c r="W5934">
        <v>2.6951425346674669</v>
      </c>
      <c r="X5934">
        <v>34.916939948656442</v>
      </c>
      <c r="Y5934">
        <v>4.6631024916382904</v>
      </c>
      <c r="Z5934">
        <v>7.836301912802341</v>
      </c>
      <c r="AA5934">
        <v>14.832083399764199</v>
      </c>
      <c r="AB5934">
        <v>3.3295695244800885</v>
      </c>
      <c r="AC5934">
        <v>0</v>
      </c>
      <c r="AD5934">
        <v>2.0904115708768067</v>
      </c>
      <c r="AE5934">
        <v>70.363551382885646</v>
      </c>
    </row>
    <row r="5935" spans="1:31" x14ac:dyDescent="0.25">
      <c r="A5935">
        <v>2084669</v>
      </c>
      <c r="B5935">
        <v>1</v>
      </c>
      <c r="C5935" t="s">
        <v>80</v>
      </c>
      <c r="D5935" t="s">
        <v>88</v>
      </c>
      <c r="E5935" t="s">
        <v>177</v>
      </c>
      <c r="F5935" t="s">
        <v>17069</v>
      </c>
      <c r="G5935" t="s">
        <v>183</v>
      </c>
      <c r="H5935" t="s">
        <v>143</v>
      </c>
      <c r="I5935" t="s">
        <v>135</v>
      </c>
      <c r="J5935" t="s">
        <v>136</v>
      </c>
      <c r="K5935" t="s">
        <v>137</v>
      </c>
      <c r="L5935" t="s">
        <v>17070</v>
      </c>
      <c r="M5935" t="s">
        <v>17071</v>
      </c>
      <c r="N5935">
        <v>2.0522222220000002</v>
      </c>
      <c r="O5935">
        <v>0</v>
      </c>
      <c r="P5935">
        <v>1</v>
      </c>
      <c r="Q5935">
        <v>0</v>
      </c>
      <c r="R5935">
        <v>0</v>
      </c>
      <c r="S5935">
        <v>0</v>
      </c>
      <c r="T5935">
        <v>0</v>
      </c>
      <c r="U5935">
        <v>0</v>
      </c>
      <c r="V5935">
        <v>0</v>
      </c>
      <c r="W5935">
        <v>0</v>
      </c>
      <c r="X5935">
        <v>0</v>
      </c>
      <c r="Y5935">
        <v>0</v>
      </c>
      <c r="Z5935">
        <v>0</v>
      </c>
      <c r="AA5935">
        <v>0</v>
      </c>
      <c r="AB5935">
        <v>0</v>
      </c>
      <c r="AC5935">
        <v>0</v>
      </c>
      <c r="AD5935">
        <v>0</v>
      </c>
      <c r="AE5935">
        <v>0</v>
      </c>
    </row>
    <row r="5936" spans="1:31" x14ac:dyDescent="0.25">
      <c r="A5936">
        <v>2094848</v>
      </c>
      <c r="B5936">
        <v>1</v>
      </c>
      <c r="C5936" t="s">
        <v>80</v>
      </c>
      <c r="D5936" t="s">
        <v>93</v>
      </c>
      <c r="E5936" t="s">
        <v>158</v>
      </c>
      <c r="F5936" t="s">
        <v>17072</v>
      </c>
      <c r="G5936" t="s">
        <v>979</v>
      </c>
      <c r="H5936" t="s">
        <v>143</v>
      </c>
      <c r="I5936" t="s">
        <v>135</v>
      </c>
      <c r="J5936" t="s">
        <v>136</v>
      </c>
      <c r="K5936" t="s">
        <v>137</v>
      </c>
      <c r="L5936" t="s">
        <v>17073</v>
      </c>
      <c r="M5936" t="s">
        <v>17074</v>
      </c>
      <c r="N5936">
        <v>1.0552777769999999</v>
      </c>
      <c r="O5936">
        <v>0</v>
      </c>
      <c r="P5936">
        <v>34</v>
      </c>
      <c r="Q5936">
        <v>0</v>
      </c>
      <c r="R5936">
        <v>3</v>
      </c>
      <c r="S5936">
        <v>0</v>
      </c>
      <c r="T5936">
        <v>1</v>
      </c>
      <c r="U5936">
        <v>0</v>
      </c>
      <c r="V5936">
        <v>0</v>
      </c>
      <c r="W5936">
        <v>0</v>
      </c>
      <c r="X5936">
        <v>4.6996348759869013</v>
      </c>
      <c r="Y5936">
        <v>0</v>
      </c>
      <c r="Z5936">
        <v>0.98755992251443903</v>
      </c>
      <c r="AA5936">
        <v>0</v>
      </c>
      <c r="AB5936">
        <v>1.3170311105539999E-2</v>
      </c>
      <c r="AC5936">
        <v>0</v>
      </c>
      <c r="AD5936">
        <v>0</v>
      </c>
      <c r="AE5936">
        <v>5.7003651096068806</v>
      </c>
    </row>
    <row r="5937" spans="1:31" x14ac:dyDescent="0.25">
      <c r="A5937">
        <v>2084420</v>
      </c>
      <c r="B5937">
        <v>1</v>
      </c>
      <c r="C5937" t="s">
        <v>80</v>
      </c>
      <c r="D5937" t="s">
        <v>93</v>
      </c>
      <c r="E5937" t="s">
        <v>158</v>
      </c>
      <c r="F5937" t="s">
        <v>17075</v>
      </c>
      <c r="G5937" t="s">
        <v>385</v>
      </c>
      <c r="H5937" t="s">
        <v>143</v>
      </c>
      <c r="I5937" t="s">
        <v>135</v>
      </c>
      <c r="J5937" t="s">
        <v>136</v>
      </c>
      <c r="K5937" t="s">
        <v>137</v>
      </c>
      <c r="L5937" t="s">
        <v>17076</v>
      </c>
      <c r="M5937" t="s">
        <v>17077</v>
      </c>
      <c r="N5937">
        <v>3.3533333330000001</v>
      </c>
      <c r="O5937">
        <v>0</v>
      </c>
      <c r="P5937">
        <v>4</v>
      </c>
      <c r="Q5937">
        <v>0</v>
      </c>
      <c r="R5937">
        <v>4</v>
      </c>
      <c r="S5937">
        <v>0</v>
      </c>
      <c r="T5937">
        <v>1</v>
      </c>
      <c r="U5937">
        <v>0</v>
      </c>
      <c r="V5937">
        <v>0</v>
      </c>
      <c r="W5937">
        <v>0</v>
      </c>
      <c r="X5937">
        <v>5.6377028484924345</v>
      </c>
      <c r="Y5937">
        <v>0</v>
      </c>
      <c r="Z5937">
        <v>22.861719477016852</v>
      </c>
      <c r="AA5937">
        <v>0</v>
      </c>
      <c r="AB5937">
        <v>7.1488635849001136</v>
      </c>
      <c r="AC5937">
        <v>0</v>
      </c>
      <c r="AD5937">
        <v>0</v>
      </c>
      <c r="AE5937">
        <v>35.648285910409399</v>
      </c>
    </row>
    <row r="5938" spans="1:31" x14ac:dyDescent="0.25">
      <c r="A5938">
        <v>2094891</v>
      </c>
      <c r="B5938">
        <v>1</v>
      </c>
      <c r="C5938" t="s">
        <v>81</v>
      </c>
      <c r="D5938" t="s">
        <v>116</v>
      </c>
      <c r="E5938" t="s">
        <v>169</v>
      </c>
      <c r="F5938" t="s">
        <v>17078</v>
      </c>
      <c r="G5938" t="s">
        <v>171</v>
      </c>
      <c r="H5938" t="s">
        <v>134</v>
      </c>
      <c r="I5938" t="s">
        <v>135</v>
      </c>
      <c r="J5938" t="s">
        <v>136</v>
      </c>
      <c r="K5938" t="s">
        <v>137</v>
      </c>
      <c r="L5938" t="s">
        <v>17079</v>
      </c>
      <c r="M5938" t="s">
        <v>17080</v>
      </c>
      <c r="N5938">
        <v>2.0577777770000001</v>
      </c>
      <c r="O5938">
        <v>0</v>
      </c>
      <c r="P5938">
        <v>111</v>
      </c>
      <c r="Q5938">
        <v>0</v>
      </c>
      <c r="R5938">
        <v>5</v>
      </c>
      <c r="S5938">
        <v>0</v>
      </c>
      <c r="T5938">
        <v>20</v>
      </c>
      <c r="U5938">
        <v>0</v>
      </c>
      <c r="V5938">
        <v>0</v>
      </c>
      <c r="W5938">
        <v>0</v>
      </c>
      <c r="X5938">
        <v>52.766821170177167</v>
      </c>
      <c r="Y5938">
        <v>0</v>
      </c>
      <c r="Z5938">
        <v>3.8785649586144317</v>
      </c>
      <c r="AA5938">
        <v>0</v>
      </c>
      <c r="AB5938">
        <v>9.1152462311086886</v>
      </c>
      <c r="AC5938">
        <v>0</v>
      </c>
      <c r="AD5938">
        <v>0</v>
      </c>
      <c r="AE5938">
        <v>65.760632359900285</v>
      </c>
    </row>
    <row r="5939" spans="1:31" x14ac:dyDescent="0.25">
      <c r="A5939">
        <v>2084320</v>
      </c>
      <c r="B5939">
        <v>1</v>
      </c>
      <c r="C5939" t="s">
        <v>80</v>
      </c>
      <c r="D5939" t="s">
        <v>99</v>
      </c>
      <c r="E5939" t="s">
        <v>158</v>
      </c>
      <c r="F5939" t="s">
        <v>8992</v>
      </c>
      <c r="G5939" t="s">
        <v>160</v>
      </c>
      <c r="H5939" t="s">
        <v>143</v>
      </c>
      <c r="I5939" t="s">
        <v>135</v>
      </c>
      <c r="J5939" t="s">
        <v>136</v>
      </c>
      <c r="K5939" t="s">
        <v>137</v>
      </c>
      <c r="L5939" t="s">
        <v>17081</v>
      </c>
      <c r="M5939" t="s">
        <v>17082</v>
      </c>
      <c r="N5939">
        <v>1.3988888880000001</v>
      </c>
      <c r="O5939">
        <v>0</v>
      </c>
      <c r="P5939">
        <v>57</v>
      </c>
      <c r="Q5939">
        <v>0</v>
      </c>
      <c r="R5939">
        <v>0</v>
      </c>
      <c r="S5939">
        <v>0</v>
      </c>
      <c r="T5939">
        <v>5</v>
      </c>
      <c r="U5939">
        <v>0</v>
      </c>
      <c r="V5939">
        <v>0</v>
      </c>
      <c r="W5939">
        <v>0</v>
      </c>
      <c r="X5939">
        <v>9.5629253082554602</v>
      </c>
      <c r="Y5939">
        <v>0</v>
      </c>
      <c r="Z5939">
        <v>0</v>
      </c>
      <c r="AA5939">
        <v>0</v>
      </c>
      <c r="AB5939">
        <v>2.8671148477621333</v>
      </c>
      <c r="AC5939">
        <v>0</v>
      </c>
      <c r="AD5939">
        <v>0</v>
      </c>
      <c r="AE5939">
        <v>12.430040156017593</v>
      </c>
    </row>
    <row r="5940" spans="1:31" x14ac:dyDescent="0.25">
      <c r="A5940">
        <v>2095140</v>
      </c>
      <c r="B5940">
        <v>1</v>
      </c>
      <c r="C5940" t="s">
        <v>80</v>
      </c>
      <c r="D5940" t="s">
        <v>82</v>
      </c>
      <c r="E5940" t="s">
        <v>177</v>
      </c>
      <c r="F5940" t="s">
        <v>17083</v>
      </c>
      <c r="G5940" t="s">
        <v>183</v>
      </c>
      <c r="H5940" t="s">
        <v>143</v>
      </c>
      <c r="I5940" t="s">
        <v>135</v>
      </c>
      <c r="J5940" t="s">
        <v>136</v>
      </c>
      <c r="K5940" t="s">
        <v>137</v>
      </c>
      <c r="L5940" t="s">
        <v>17084</v>
      </c>
      <c r="M5940" t="s">
        <v>17085</v>
      </c>
      <c r="N5940">
        <v>5.0250000000000004</v>
      </c>
      <c r="O5940">
        <v>0</v>
      </c>
      <c r="P5940">
        <v>1</v>
      </c>
      <c r="Q5940">
        <v>0</v>
      </c>
      <c r="R5940">
        <v>0</v>
      </c>
      <c r="S5940">
        <v>0</v>
      </c>
      <c r="T5940">
        <v>0</v>
      </c>
      <c r="U5940">
        <v>0</v>
      </c>
      <c r="V5940">
        <v>0</v>
      </c>
      <c r="W5940">
        <v>0</v>
      </c>
      <c r="X5940">
        <v>4.3889837663215339</v>
      </c>
      <c r="Y5940">
        <v>0</v>
      </c>
      <c r="Z5940">
        <v>0</v>
      </c>
      <c r="AA5940">
        <v>0</v>
      </c>
      <c r="AB5940">
        <v>0</v>
      </c>
      <c r="AC5940">
        <v>0</v>
      </c>
      <c r="AD5940">
        <v>0</v>
      </c>
      <c r="AE5940">
        <v>4.3889837663215339</v>
      </c>
    </row>
    <row r="5941" spans="1:31" x14ac:dyDescent="0.25">
      <c r="A5941">
        <v>2094991</v>
      </c>
      <c r="B5941">
        <v>1</v>
      </c>
      <c r="C5941" t="s">
        <v>80</v>
      </c>
      <c r="D5941" t="s">
        <v>110</v>
      </c>
      <c r="E5941" t="s">
        <v>177</v>
      </c>
      <c r="F5941" t="s">
        <v>17086</v>
      </c>
      <c r="G5941" t="s">
        <v>183</v>
      </c>
      <c r="H5941" t="s">
        <v>143</v>
      </c>
      <c r="I5941" t="s">
        <v>135</v>
      </c>
      <c r="J5941" t="s">
        <v>136</v>
      </c>
      <c r="K5941" t="s">
        <v>137</v>
      </c>
      <c r="L5941" t="s">
        <v>17087</v>
      </c>
      <c r="M5941" t="s">
        <v>17088</v>
      </c>
      <c r="N5941">
        <v>8.1761111110000009</v>
      </c>
      <c r="O5941">
        <v>0</v>
      </c>
      <c r="P5941">
        <v>3</v>
      </c>
      <c r="Q5941">
        <v>0</v>
      </c>
      <c r="R5941">
        <v>0</v>
      </c>
      <c r="S5941">
        <v>0</v>
      </c>
      <c r="T5941">
        <v>0</v>
      </c>
      <c r="U5941">
        <v>0</v>
      </c>
      <c r="V5941">
        <v>0</v>
      </c>
      <c r="W5941">
        <v>0</v>
      </c>
      <c r="X5941">
        <v>5.5872360420650944</v>
      </c>
      <c r="Y5941">
        <v>0</v>
      </c>
      <c r="Z5941">
        <v>0</v>
      </c>
      <c r="AA5941">
        <v>0</v>
      </c>
      <c r="AB5941">
        <v>0</v>
      </c>
      <c r="AC5941">
        <v>0</v>
      </c>
      <c r="AD5941">
        <v>0</v>
      </c>
      <c r="AE5941">
        <v>5.5872360420650944</v>
      </c>
    </row>
    <row r="5942" spans="1:31" x14ac:dyDescent="0.25">
      <c r="A5942">
        <v>2084712</v>
      </c>
      <c r="B5942">
        <v>1</v>
      </c>
      <c r="C5942" t="s">
        <v>81</v>
      </c>
      <c r="D5942" t="s">
        <v>112</v>
      </c>
      <c r="E5942" t="s">
        <v>158</v>
      </c>
      <c r="F5942" t="s">
        <v>17089</v>
      </c>
      <c r="G5942" t="s">
        <v>160</v>
      </c>
      <c r="H5942" t="s">
        <v>143</v>
      </c>
      <c r="I5942" t="s">
        <v>135</v>
      </c>
      <c r="J5942" t="s">
        <v>136</v>
      </c>
      <c r="K5942" t="s">
        <v>137</v>
      </c>
      <c r="L5942" t="s">
        <v>17090</v>
      </c>
      <c r="M5942" t="s">
        <v>17091</v>
      </c>
      <c r="N5942">
        <v>0.71916666600000001</v>
      </c>
      <c r="O5942">
        <v>0</v>
      </c>
      <c r="P5942">
        <v>0</v>
      </c>
      <c r="Q5942">
        <v>0</v>
      </c>
      <c r="R5942">
        <v>0</v>
      </c>
      <c r="S5942">
        <v>0</v>
      </c>
      <c r="T5942">
        <v>1</v>
      </c>
      <c r="U5942">
        <v>0</v>
      </c>
      <c r="V5942">
        <v>0</v>
      </c>
      <c r="W5942">
        <v>0</v>
      </c>
      <c r="X5942">
        <v>0</v>
      </c>
      <c r="Y5942">
        <v>0</v>
      </c>
      <c r="Z5942">
        <v>0</v>
      </c>
      <c r="AA5942">
        <v>0</v>
      </c>
      <c r="AB5942">
        <v>0.80257295434958409</v>
      </c>
      <c r="AC5942">
        <v>0</v>
      </c>
      <c r="AD5942">
        <v>0</v>
      </c>
      <c r="AE5942">
        <v>0.80257295434958409</v>
      </c>
    </row>
    <row r="5943" spans="1:31" x14ac:dyDescent="0.25">
      <c r="A5943">
        <v>2084535</v>
      </c>
      <c r="B5943">
        <v>1</v>
      </c>
      <c r="C5943" t="s">
        <v>80</v>
      </c>
      <c r="D5943" t="s">
        <v>88</v>
      </c>
      <c r="E5943" t="s">
        <v>177</v>
      </c>
      <c r="F5943" t="s">
        <v>17092</v>
      </c>
      <c r="G5943" t="s">
        <v>179</v>
      </c>
      <c r="H5943" t="s">
        <v>143</v>
      </c>
      <c r="I5943" t="s">
        <v>135</v>
      </c>
      <c r="J5943" t="s">
        <v>136</v>
      </c>
      <c r="K5943" t="s">
        <v>137</v>
      </c>
      <c r="L5943" t="s">
        <v>17093</v>
      </c>
      <c r="M5943" t="s">
        <v>17094</v>
      </c>
      <c r="N5943">
        <v>9.0552777770000006</v>
      </c>
      <c r="O5943">
        <v>0</v>
      </c>
      <c r="P5943">
        <v>2</v>
      </c>
      <c r="Q5943">
        <v>0</v>
      </c>
      <c r="R5943">
        <v>0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3.7526940402305491</v>
      </c>
      <c r="Y5943">
        <v>0</v>
      </c>
      <c r="Z5943">
        <v>0</v>
      </c>
      <c r="AA5943">
        <v>0</v>
      </c>
      <c r="AB5943">
        <v>0</v>
      </c>
      <c r="AC5943">
        <v>0</v>
      </c>
      <c r="AD5943">
        <v>0</v>
      </c>
      <c r="AE5943">
        <v>3.7526940402305491</v>
      </c>
    </row>
    <row r="5944" spans="1:31" x14ac:dyDescent="0.25">
      <c r="A5944">
        <v>2084512</v>
      </c>
      <c r="B5944">
        <v>1</v>
      </c>
      <c r="C5944" t="s">
        <v>80</v>
      </c>
      <c r="D5944" t="s">
        <v>105</v>
      </c>
      <c r="E5944" t="s">
        <v>169</v>
      </c>
      <c r="F5944" t="s">
        <v>17095</v>
      </c>
      <c r="G5944" t="s">
        <v>133</v>
      </c>
      <c r="H5944" t="s">
        <v>134</v>
      </c>
      <c r="I5944" t="s">
        <v>135</v>
      </c>
      <c r="J5944" t="s">
        <v>136</v>
      </c>
      <c r="K5944" t="s">
        <v>137</v>
      </c>
      <c r="L5944" t="s">
        <v>17096</v>
      </c>
      <c r="M5944" t="s">
        <v>17097</v>
      </c>
      <c r="N5944">
        <v>6.3611110999999998E-2</v>
      </c>
      <c r="O5944">
        <v>0</v>
      </c>
      <c r="P5944">
        <v>1759</v>
      </c>
      <c r="Q5944">
        <v>0</v>
      </c>
      <c r="R5944">
        <v>0</v>
      </c>
      <c r="S5944">
        <v>0</v>
      </c>
      <c r="T5944">
        <v>137</v>
      </c>
      <c r="U5944">
        <v>0</v>
      </c>
      <c r="V5944">
        <v>0</v>
      </c>
      <c r="W5944">
        <v>0</v>
      </c>
      <c r="X5944">
        <v>26.037347771074831</v>
      </c>
      <c r="Y5944">
        <v>0</v>
      </c>
      <c r="Z5944">
        <v>0</v>
      </c>
      <c r="AA5944">
        <v>0</v>
      </c>
      <c r="AB5944">
        <v>10.546098359605745</v>
      </c>
      <c r="AC5944">
        <v>0</v>
      </c>
      <c r="AD5944">
        <v>0</v>
      </c>
      <c r="AE5944">
        <v>36.583446130680578</v>
      </c>
    </row>
    <row r="5945" spans="1:31" x14ac:dyDescent="0.25">
      <c r="A5945">
        <v>2094854</v>
      </c>
      <c r="B5945">
        <v>1</v>
      </c>
      <c r="C5945" t="s">
        <v>80</v>
      </c>
      <c r="D5945" t="s">
        <v>100</v>
      </c>
      <c r="E5945" t="s">
        <v>131</v>
      </c>
      <c r="F5945" t="s">
        <v>17098</v>
      </c>
      <c r="G5945" t="s">
        <v>133</v>
      </c>
      <c r="H5945" t="s">
        <v>134</v>
      </c>
      <c r="I5945" t="s">
        <v>135</v>
      </c>
      <c r="J5945" t="s">
        <v>136</v>
      </c>
      <c r="K5945" t="s">
        <v>137</v>
      </c>
      <c r="L5945" t="s">
        <v>17099</v>
      </c>
      <c r="M5945" t="s">
        <v>17100</v>
      </c>
      <c r="N5945">
        <v>0.94222222200000005</v>
      </c>
      <c r="O5945">
        <v>0</v>
      </c>
      <c r="P5945">
        <v>2</v>
      </c>
      <c r="Q5945">
        <v>50</v>
      </c>
      <c r="R5945">
        <v>71</v>
      </c>
      <c r="S5945">
        <v>3</v>
      </c>
      <c r="T5945">
        <v>5</v>
      </c>
      <c r="U5945">
        <v>0</v>
      </c>
      <c r="V5945">
        <v>0</v>
      </c>
      <c r="W5945">
        <v>0</v>
      </c>
      <c r="X5945">
        <v>1.9195423596252337</v>
      </c>
      <c r="Y5945">
        <v>70.801762585115512</v>
      </c>
      <c r="Z5945">
        <v>109.46305590317925</v>
      </c>
      <c r="AA5945">
        <v>85.569649167749816</v>
      </c>
      <c r="AB5945">
        <v>3.1899021459390795</v>
      </c>
      <c r="AC5945">
        <v>0</v>
      </c>
      <c r="AD5945">
        <v>0</v>
      </c>
      <c r="AE5945">
        <v>270.94391216160886</v>
      </c>
    </row>
    <row r="5946" spans="1:31" x14ac:dyDescent="0.25">
      <c r="A5946">
        <v>2084698</v>
      </c>
      <c r="B5946">
        <v>1</v>
      </c>
      <c r="C5946" t="s">
        <v>81</v>
      </c>
      <c r="D5946" t="s">
        <v>122</v>
      </c>
      <c r="E5946" t="s">
        <v>177</v>
      </c>
      <c r="F5946" t="s">
        <v>17101</v>
      </c>
      <c r="G5946" t="s">
        <v>183</v>
      </c>
      <c r="H5946" t="s">
        <v>143</v>
      </c>
      <c r="I5946" t="s">
        <v>135</v>
      </c>
      <c r="J5946" t="s">
        <v>136</v>
      </c>
      <c r="K5946" t="s">
        <v>137</v>
      </c>
      <c r="L5946" t="s">
        <v>17102</v>
      </c>
      <c r="M5946" t="s">
        <v>17103</v>
      </c>
      <c r="N5946">
        <v>2.7111111110000001</v>
      </c>
      <c r="O5946">
        <v>0</v>
      </c>
      <c r="P5946">
        <v>3</v>
      </c>
      <c r="Q5946">
        <v>0</v>
      </c>
      <c r="R5946">
        <v>0</v>
      </c>
      <c r="S5946">
        <v>0</v>
      </c>
      <c r="T5946">
        <v>0</v>
      </c>
      <c r="U5946">
        <v>0</v>
      </c>
      <c r="V5946">
        <v>0</v>
      </c>
      <c r="W5946">
        <v>0</v>
      </c>
      <c r="X5946">
        <v>0.88111907037006432</v>
      </c>
      <c r="Y5946">
        <v>0</v>
      </c>
      <c r="Z5946">
        <v>0</v>
      </c>
      <c r="AA5946">
        <v>0</v>
      </c>
      <c r="AB5946">
        <v>0</v>
      </c>
      <c r="AC5946">
        <v>0</v>
      </c>
      <c r="AD5946">
        <v>0</v>
      </c>
      <c r="AE5946">
        <v>0.88111907037006432</v>
      </c>
    </row>
    <row r="5947" spans="1:31" x14ac:dyDescent="0.25">
      <c r="A5947">
        <v>2095441</v>
      </c>
      <c r="B5947">
        <v>1</v>
      </c>
      <c r="C5947" t="s">
        <v>80</v>
      </c>
      <c r="D5947" t="s">
        <v>85</v>
      </c>
      <c r="E5947" t="s">
        <v>177</v>
      </c>
      <c r="F5947" t="s">
        <v>17104</v>
      </c>
      <c r="G5947" t="s">
        <v>196</v>
      </c>
      <c r="H5947" t="s">
        <v>143</v>
      </c>
      <c r="I5947" t="s">
        <v>135</v>
      </c>
      <c r="J5947" t="s">
        <v>136</v>
      </c>
      <c r="K5947" t="s">
        <v>137</v>
      </c>
      <c r="L5947" t="s">
        <v>17105</v>
      </c>
      <c r="M5947" t="s">
        <v>17106</v>
      </c>
      <c r="N5947">
        <v>1.196666666</v>
      </c>
      <c r="O5947">
        <v>0</v>
      </c>
      <c r="P5947">
        <v>11</v>
      </c>
      <c r="Q5947">
        <v>0</v>
      </c>
      <c r="R5947">
        <v>0</v>
      </c>
      <c r="S5947">
        <v>0</v>
      </c>
      <c r="T5947">
        <v>0</v>
      </c>
      <c r="U5947">
        <v>0</v>
      </c>
      <c r="V5947">
        <v>0</v>
      </c>
      <c r="W5947">
        <v>0</v>
      </c>
      <c r="X5947">
        <v>4.2321289790725016</v>
      </c>
      <c r="Y5947">
        <v>0</v>
      </c>
      <c r="Z5947">
        <v>0</v>
      </c>
      <c r="AA5947">
        <v>0</v>
      </c>
      <c r="AB5947">
        <v>0</v>
      </c>
      <c r="AC5947">
        <v>0</v>
      </c>
      <c r="AD5947">
        <v>0</v>
      </c>
      <c r="AE5947">
        <v>4.2321289790725016</v>
      </c>
    </row>
    <row r="5948" spans="1:31" x14ac:dyDescent="0.25">
      <c r="A5948">
        <v>2084721</v>
      </c>
      <c r="B5948">
        <v>1</v>
      </c>
      <c r="C5948" t="s">
        <v>80</v>
      </c>
      <c r="D5948" t="s">
        <v>94</v>
      </c>
      <c r="E5948" t="s">
        <v>177</v>
      </c>
      <c r="F5948" t="s">
        <v>17107</v>
      </c>
      <c r="G5948" t="s">
        <v>183</v>
      </c>
      <c r="H5948" t="s">
        <v>143</v>
      </c>
      <c r="I5948" t="s">
        <v>135</v>
      </c>
      <c r="J5948" t="s">
        <v>136</v>
      </c>
      <c r="K5948" t="s">
        <v>137</v>
      </c>
      <c r="L5948" t="s">
        <v>17108</v>
      </c>
      <c r="M5948" t="s">
        <v>17109</v>
      </c>
      <c r="N5948">
        <v>0.82250000000000001</v>
      </c>
      <c r="O5948">
        <v>0</v>
      </c>
      <c r="P5948">
        <v>1</v>
      </c>
      <c r="Q5948">
        <v>0</v>
      </c>
      <c r="R5948">
        <v>0</v>
      </c>
      <c r="S5948">
        <v>0</v>
      </c>
      <c r="T5948">
        <v>0</v>
      </c>
      <c r="U5948">
        <v>0</v>
      </c>
      <c r="V5948">
        <v>0</v>
      </c>
      <c r="W5948">
        <v>0</v>
      </c>
      <c r="X5948">
        <v>0.32851449452745002</v>
      </c>
      <c r="Y5948">
        <v>0</v>
      </c>
      <c r="Z5948">
        <v>0</v>
      </c>
      <c r="AA5948">
        <v>0</v>
      </c>
      <c r="AB5948">
        <v>0</v>
      </c>
      <c r="AC5948">
        <v>0</v>
      </c>
      <c r="AD5948">
        <v>0</v>
      </c>
      <c r="AE5948">
        <v>0.32851449452745002</v>
      </c>
    </row>
    <row r="5949" spans="1:31" x14ac:dyDescent="0.25">
      <c r="A5949">
        <v>2095226</v>
      </c>
      <c r="B5949">
        <v>1</v>
      </c>
      <c r="C5949" t="s">
        <v>81</v>
      </c>
      <c r="D5949" t="s">
        <v>128</v>
      </c>
      <c r="E5949" t="s">
        <v>158</v>
      </c>
      <c r="F5949" t="s">
        <v>17110</v>
      </c>
      <c r="G5949" t="s">
        <v>160</v>
      </c>
      <c r="H5949" t="s">
        <v>143</v>
      </c>
      <c r="I5949" t="s">
        <v>135</v>
      </c>
      <c r="J5949" t="s">
        <v>136</v>
      </c>
      <c r="K5949" t="s">
        <v>137</v>
      </c>
      <c r="L5949" t="s">
        <v>17111</v>
      </c>
      <c r="M5949" t="s">
        <v>17112</v>
      </c>
      <c r="N5949">
        <v>2.5905555549999999</v>
      </c>
      <c r="O5949">
        <v>0</v>
      </c>
      <c r="P5949">
        <v>17</v>
      </c>
      <c r="Q5949">
        <v>0</v>
      </c>
      <c r="R5949">
        <v>0</v>
      </c>
      <c r="S5949">
        <v>0</v>
      </c>
      <c r="T5949">
        <v>4</v>
      </c>
      <c r="U5949">
        <v>0</v>
      </c>
      <c r="V5949">
        <v>0</v>
      </c>
      <c r="W5949">
        <v>0</v>
      </c>
      <c r="X5949">
        <v>7.8329668358641706</v>
      </c>
      <c r="Y5949">
        <v>0</v>
      </c>
      <c r="Z5949">
        <v>0</v>
      </c>
      <c r="AA5949">
        <v>0</v>
      </c>
      <c r="AB5949">
        <v>4.9066729681794179</v>
      </c>
      <c r="AC5949">
        <v>0</v>
      </c>
      <c r="AD5949">
        <v>0</v>
      </c>
      <c r="AE5949">
        <v>12.739639804043588</v>
      </c>
    </row>
    <row r="5950" spans="1:31" x14ac:dyDescent="0.25">
      <c r="A5950">
        <v>2084675</v>
      </c>
      <c r="B5950">
        <v>1</v>
      </c>
      <c r="C5950" t="s">
        <v>80</v>
      </c>
      <c r="D5950" t="s">
        <v>107</v>
      </c>
      <c r="E5950" t="s">
        <v>505</v>
      </c>
      <c r="F5950" t="s">
        <v>17113</v>
      </c>
      <c r="G5950" t="s">
        <v>1552</v>
      </c>
      <c r="H5950" t="s">
        <v>143</v>
      </c>
      <c r="I5950" t="s">
        <v>135</v>
      </c>
      <c r="J5950" t="s">
        <v>136</v>
      </c>
      <c r="K5950" t="s">
        <v>137</v>
      </c>
      <c r="L5950" t="s">
        <v>17114</v>
      </c>
      <c r="M5950" t="s">
        <v>17115</v>
      </c>
      <c r="N5950">
        <v>1.4836111110000001</v>
      </c>
      <c r="O5950">
        <v>0</v>
      </c>
      <c r="P5950">
        <v>11</v>
      </c>
      <c r="Q5950">
        <v>0</v>
      </c>
      <c r="R5950">
        <v>0</v>
      </c>
      <c r="S5950">
        <v>0</v>
      </c>
      <c r="T5950">
        <v>1</v>
      </c>
      <c r="U5950">
        <v>0</v>
      </c>
      <c r="V5950">
        <v>0</v>
      </c>
      <c r="W5950">
        <v>0</v>
      </c>
      <c r="X5950">
        <v>4.263117825699215</v>
      </c>
      <c r="Y5950">
        <v>0</v>
      </c>
      <c r="Z5950">
        <v>0</v>
      </c>
      <c r="AA5950">
        <v>0</v>
      </c>
      <c r="AB5950">
        <v>3.0061692329977777E-3</v>
      </c>
      <c r="AC5950">
        <v>0</v>
      </c>
      <c r="AD5950">
        <v>0</v>
      </c>
      <c r="AE5950">
        <v>4.2661239949322125</v>
      </c>
    </row>
    <row r="5951" spans="1:31" x14ac:dyDescent="0.25">
      <c r="A5951">
        <v>2084529</v>
      </c>
      <c r="B5951">
        <v>1</v>
      </c>
      <c r="C5951" t="s">
        <v>80</v>
      </c>
      <c r="D5951" t="s">
        <v>100</v>
      </c>
      <c r="E5951" t="s">
        <v>146</v>
      </c>
      <c r="F5951" t="s">
        <v>13651</v>
      </c>
      <c r="G5951" t="s">
        <v>133</v>
      </c>
      <c r="H5951" t="s">
        <v>134</v>
      </c>
      <c r="I5951" t="s">
        <v>135</v>
      </c>
      <c r="J5951" t="s">
        <v>136</v>
      </c>
      <c r="K5951" t="s">
        <v>137</v>
      </c>
      <c r="L5951" t="s">
        <v>17116</v>
      </c>
      <c r="M5951" t="s">
        <v>17117</v>
      </c>
      <c r="N5951">
        <v>1.5872222220000001</v>
      </c>
      <c r="O5951">
        <v>0</v>
      </c>
      <c r="P5951">
        <v>77</v>
      </c>
      <c r="Q5951">
        <v>3</v>
      </c>
      <c r="R5951">
        <v>19</v>
      </c>
      <c r="S5951">
        <v>9</v>
      </c>
      <c r="T5951">
        <v>106</v>
      </c>
      <c r="U5951">
        <v>2</v>
      </c>
      <c r="V5951">
        <v>0</v>
      </c>
      <c r="W5951">
        <v>0</v>
      </c>
      <c r="X5951">
        <v>69.729002972626091</v>
      </c>
      <c r="Y5951">
        <v>13.520765868637397</v>
      </c>
      <c r="Z5951">
        <v>20.267873173582647</v>
      </c>
      <c r="AA5951">
        <v>248.2939547762879</v>
      </c>
      <c r="AB5951">
        <v>518.31120100087014</v>
      </c>
      <c r="AC5951">
        <v>138.9456581939325</v>
      </c>
      <c r="AD5951">
        <v>0</v>
      </c>
      <c r="AE5951">
        <v>1009.0684559859367</v>
      </c>
    </row>
    <row r="5952" spans="1:31" x14ac:dyDescent="0.25">
      <c r="A5952">
        <v>2095272</v>
      </c>
      <c r="B5952">
        <v>1</v>
      </c>
      <c r="C5952" t="s">
        <v>80</v>
      </c>
      <c r="D5952" t="s">
        <v>91</v>
      </c>
      <c r="E5952" t="s">
        <v>158</v>
      </c>
      <c r="F5952" t="s">
        <v>17118</v>
      </c>
      <c r="G5952" t="s">
        <v>4805</v>
      </c>
      <c r="H5952" t="s">
        <v>143</v>
      </c>
      <c r="I5952" t="s">
        <v>135</v>
      </c>
      <c r="J5952" t="s">
        <v>136</v>
      </c>
      <c r="K5952" t="s">
        <v>137</v>
      </c>
      <c r="L5952" t="s">
        <v>17119</v>
      </c>
      <c r="M5952" t="s">
        <v>17120</v>
      </c>
      <c r="N5952">
        <v>14.662777777000001</v>
      </c>
      <c r="O5952">
        <v>0</v>
      </c>
      <c r="P5952">
        <v>4</v>
      </c>
      <c r="Q5952">
        <v>0</v>
      </c>
      <c r="R5952">
        <v>3</v>
      </c>
      <c r="S5952">
        <v>0</v>
      </c>
      <c r="T5952">
        <v>1</v>
      </c>
      <c r="U5952">
        <v>0</v>
      </c>
      <c r="V5952">
        <v>0</v>
      </c>
      <c r="W5952">
        <v>0</v>
      </c>
      <c r="X5952">
        <v>2.7410907518573544</v>
      </c>
      <c r="Y5952">
        <v>0</v>
      </c>
      <c r="Z5952">
        <v>4.2329365809362223</v>
      </c>
      <c r="AA5952">
        <v>0</v>
      </c>
      <c r="AB5952">
        <v>2.3348128434780006E-2</v>
      </c>
      <c r="AC5952">
        <v>0</v>
      </c>
      <c r="AD5952">
        <v>0</v>
      </c>
      <c r="AE5952">
        <v>6.9973754612283567</v>
      </c>
    </row>
    <row r="5953" spans="1:31" x14ac:dyDescent="0.25">
      <c r="A5953">
        <v>2084303</v>
      </c>
      <c r="B5953">
        <v>1</v>
      </c>
      <c r="C5953" t="s">
        <v>81</v>
      </c>
      <c r="D5953" t="s">
        <v>123</v>
      </c>
      <c r="E5953" t="s">
        <v>146</v>
      </c>
      <c r="F5953" t="s">
        <v>17121</v>
      </c>
      <c r="G5953" t="s">
        <v>133</v>
      </c>
      <c r="H5953" t="s">
        <v>134</v>
      </c>
      <c r="I5953" t="s">
        <v>135</v>
      </c>
      <c r="J5953" t="s">
        <v>136</v>
      </c>
      <c r="K5953" t="s">
        <v>137</v>
      </c>
      <c r="L5953" t="s">
        <v>17122</v>
      </c>
      <c r="M5953" t="s">
        <v>17123</v>
      </c>
      <c r="N5953">
        <v>11.445</v>
      </c>
      <c r="O5953">
        <v>0</v>
      </c>
      <c r="P5953">
        <v>132</v>
      </c>
      <c r="Q5953">
        <v>1</v>
      </c>
      <c r="R5953">
        <v>26</v>
      </c>
      <c r="S5953">
        <v>1</v>
      </c>
      <c r="T5953">
        <v>13</v>
      </c>
      <c r="U5953">
        <v>0</v>
      </c>
      <c r="V5953">
        <v>0</v>
      </c>
      <c r="W5953">
        <v>0</v>
      </c>
      <c r="X5953">
        <v>177.75942652444985</v>
      </c>
      <c r="Y5953">
        <v>5.6694300667706701</v>
      </c>
      <c r="Z5953">
        <v>123.04428829869534</v>
      </c>
      <c r="AA5953">
        <v>17.847129845202605</v>
      </c>
      <c r="AB5953">
        <v>35.776276251548552</v>
      </c>
      <c r="AC5953">
        <v>0</v>
      </c>
      <c r="AD5953">
        <v>0</v>
      </c>
      <c r="AE5953">
        <v>360.09655098666701</v>
      </c>
    </row>
    <row r="5954" spans="1:31" x14ac:dyDescent="0.25">
      <c r="A5954">
        <v>2084681</v>
      </c>
      <c r="B5954">
        <v>1</v>
      </c>
      <c r="C5954" t="s">
        <v>81</v>
      </c>
      <c r="D5954" t="s">
        <v>112</v>
      </c>
      <c r="E5954" t="s">
        <v>158</v>
      </c>
      <c r="F5954" t="s">
        <v>17124</v>
      </c>
      <c r="G5954" t="s">
        <v>160</v>
      </c>
      <c r="H5954" t="s">
        <v>143</v>
      </c>
      <c r="I5954" t="s">
        <v>135</v>
      </c>
      <c r="J5954" t="s">
        <v>136</v>
      </c>
      <c r="K5954" t="s">
        <v>137</v>
      </c>
      <c r="L5954" t="s">
        <v>17125</v>
      </c>
      <c r="M5954" t="s">
        <v>17126</v>
      </c>
      <c r="N5954">
        <v>4.6897222220000003</v>
      </c>
      <c r="O5954">
        <v>0</v>
      </c>
      <c r="P5954">
        <v>4</v>
      </c>
      <c r="Q5954">
        <v>0</v>
      </c>
      <c r="R5954">
        <v>1</v>
      </c>
      <c r="S5954">
        <v>0</v>
      </c>
      <c r="T5954">
        <v>0</v>
      </c>
      <c r="U5954">
        <v>0</v>
      </c>
      <c r="V5954">
        <v>0</v>
      </c>
      <c r="W5954">
        <v>0</v>
      </c>
      <c r="X5954">
        <v>1.6244426014369953</v>
      </c>
      <c r="Y5954">
        <v>0</v>
      </c>
      <c r="Z5954">
        <v>0.24637761381249337</v>
      </c>
      <c r="AA5954">
        <v>0</v>
      </c>
      <c r="AB5954">
        <v>0</v>
      </c>
      <c r="AC5954">
        <v>0</v>
      </c>
      <c r="AD5954">
        <v>0</v>
      </c>
      <c r="AE5954">
        <v>1.8708202152494886</v>
      </c>
    </row>
    <row r="5955" spans="1:31" x14ac:dyDescent="0.25">
      <c r="A5955">
        <v>2084349</v>
      </c>
      <c r="B5955">
        <v>1</v>
      </c>
      <c r="C5955" t="s">
        <v>80</v>
      </c>
      <c r="D5955" t="s">
        <v>90</v>
      </c>
      <c r="E5955" t="s">
        <v>158</v>
      </c>
      <c r="F5955" t="s">
        <v>17127</v>
      </c>
      <c r="G5955" t="s">
        <v>283</v>
      </c>
      <c r="H5955" t="s">
        <v>143</v>
      </c>
      <c r="I5955" t="s">
        <v>135</v>
      </c>
      <c r="J5955" t="s">
        <v>136</v>
      </c>
      <c r="K5955" t="s">
        <v>137</v>
      </c>
      <c r="L5955" t="s">
        <v>17128</v>
      </c>
      <c r="M5955" t="s">
        <v>17129</v>
      </c>
      <c r="N5955">
        <v>4.6927777769999999</v>
      </c>
      <c r="O5955">
        <v>0</v>
      </c>
      <c r="P5955">
        <v>66</v>
      </c>
      <c r="Q5955">
        <v>0</v>
      </c>
      <c r="R5955">
        <v>0</v>
      </c>
      <c r="S5955">
        <v>0</v>
      </c>
      <c r="T5955">
        <v>8</v>
      </c>
      <c r="U5955">
        <v>0</v>
      </c>
      <c r="V5955">
        <v>0</v>
      </c>
      <c r="W5955">
        <v>0</v>
      </c>
      <c r="X5955">
        <v>50.597376912028992</v>
      </c>
      <c r="Y5955">
        <v>0</v>
      </c>
      <c r="Z5955">
        <v>0</v>
      </c>
      <c r="AA5955">
        <v>0</v>
      </c>
      <c r="AB5955">
        <v>26.683103626113827</v>
      </c>
      <c r="AC5955">
        <v>0</v>
      </c>
      <c r="AD5955">
        <v>0</v>
      </c>
      <c r="AE5955">
        <v>77.280480538142825</v>
      </c>
    </row>
    <row r="5956" spans="1:31" x14ac:dyDescent="0.25">
      <c r="A5956">
        <v>2095209</v>
      </c>
      <c r="B5956">
        <v>1</v>
      </c>
      <c r="C5956" t="s">
        <v>80</v>
      </c>
      <c r="D5956" t="s">
        <v>82</v>
      </c>
      <c r="E5956" t="s">
        <v>177</v>
      </c>
      <c r="F5956" t="s">
        <v>17130</v>
      </c>
      <c r="G5956" t="s">
        <v>183</v>
      </c>
      <c r="H5956" t="s">
        <v>143</v>
      </c>
      <c r="I5956" t="s">
        <v>135</v>
      </c>
      <c r="J5956" t="s">
        <v>136</v>
      </c>
      <c r="K5956" t="s">
        <v>137</v>
      </c>
      <c r="L5956" t="s">
        <v>17131</v>
      </c>
      <c r="M5956" t="s">
        <v>17132</v>
      </c>
      <c r="N5956">
        <v>1.251666666</v>
      </c>
      <c r="O5956">
        <v>0</v>
      </c>
      <c r="P5956">
        <v>2</v>
      </c>
      <c r="Q5956">
        <v>0</v>
      </c>
      <c r="R5956">
        <v>0</v>
      </c>
      <c r="S5956">
        <v>0</v>
      </c>
      <c r="T5956">
        <v>0</v>
      </c>
      <c r="U5956">
        <v>0</v>
      </c>
      <c r="V5956">
        <v>0</v>
      </c>
      <c r="W5956">
        <v>0</v>
      </c>
      <c r="X5956">
        <v>2.9091663591430558E-2</v>
      </c>
      <c r="Y5956">
        <v>0</v>
      </c>
      <c r="Z5956">
        <v>0</v>
      </c>
      <c r="AA5956">
        <v>0</v>
      </c>
      <c r="AB5956">
        <v>0</v>
      </c>
      <c r="AC5956">
        <v>0</v>
      </c>
      <c r="AD5956">
        <v>0</v>
      </c>
      <c r="AE5956">
        <v>2.9091663591430558E-2</v>
      </c>
    </row>
    <row r="5957" spans="1:31" x14ac:dyDescent="0.25">
      <c r="A5957">
        <v>2094817</v>
      </c>
      <c r="B5957">
        <v>1</v>
      </c>
      <c r="C5957" t="s">
        <v>80</v>
      </c>
      <c r="D5957" t="s">
        <v>89</v>
      </c>
      <c r="E5957" t="s">
        <v>158</v>
      </c>
      <c r="F5957" t="s">
        <v>14167</v>
      </c>
      <c r="G5957" t="s">
        <v>1378</v>
      </c>
      <c r="H5957" t="s">
        <v>143</v>
      </c>
      <c r="I5957" t="s">
        <v>135</v>
      </c>
      <c r="J5957" t="s">
        <v>136</v>
      </c>
      <c r="K5957" t="s">
        <v>137</v>
      </c>
      <c r="L5957" t="s">
        <v>17133</v>
      </c>
      <c r="M5957" t="s">
        <v>17134</v>
      </c>
      <c r="N5957">
        <v>3.301388888</v>
      </c>
      <c r="O5957">
        <v>0</v>
      </c>
      <c r="P5957">
        <v>41</v>
      </c>
      <c r="Q5957">
        <v>0</v>
      </c>
      <c r="R5957">
        <v>4</v>
      </c>
      <c r="S5957">
        <v>0</v>
      </c>
      <c r="T5957">
        <v>7</v>
      </c>
      <c r="U5957">
        <v>0</v>
      </c>
      <c r="V5957">
        <v>0</v>
      </c>
      <c r="W5957">
        <v>0</v>
      </c>
      <c r="X5957">
        <v>41.214572229270459</v>
      </c>
      <c r="Y5957">
        <v>0</v>
      </c>
      <c r="Z5957">
        <v>12.437078257710297</v>
      </c>
      <c r="AA5957">
        <v>0</v>
      </c>
      <c r="AB5957">
        <v>76.163487703118349</v>
      </c>
      <c r="AC5957">
        <v>0</v>
      </c>
      <c r="AD5957">
        <v>0</v>
      </c>
      <c r="AE5957">
        <v>129.81513819009911</v>
      </c>
    </row>
    <row r="5958" spans="1:31" x14ac:dyDescent="0.25">
      <c r="A5958">
        <v>2084738</v>
      </c>
      <c r="B5958">
        <v>1</v>
      </c>
      <c r="C5958" t="s">
        <v>80</v>
      </c>
      <c r="D5958" t="s">
        <v>98</v>
      </c>
      <c r="E5958" t="s">
        <v>177</v>
      </c>
      <c r="F5958" t="s">
        <v>17135</v>
      </c>
      <c r="G5958" t="s">
        <v>183</v>
      </c>
      <c r="H5958" t="s">
        <v>143</v>
      </c>
      <c r="I5958" t="s">
        <v>135</v>
      </c>
      <c r="J5958" t="s">
        <v>136</v>
      </c>
      <c r="K5958" t="s">
        <v>137</v>
      </c>
      <c r="L5958" t="s">
        <v>17136</v>
      </c>
      <c r="M5958" t="s">
        <v>17137</v>
      </c>
      <c r="N5958">
        <v>7.1738888879999996</v>
      </c>
      <c r="O5958">
        <v>0</v>
      </c>
      <c r="P5958">
        <v>1</v>
      </c>
      <c r="Q5958">
        <v>0</v>
      </c>
      <c r="R5958">
        <v>0</v>
      </c>
      <c r="S5958">
        <v>0</v>
      </c>
      <c r="T5958">
        <v>0</v>
      </c>
      <c r="U5958">
        <v>0</v>
      </c>
      <c r="V5958">
        <v>0</v>
      </c>
      <c r="W5958">
        <v>0</v>
      </c>
      <c r="X5958">
        <v>2.1641208636629399</v>
      </c>
      <c r="Y5958">
        <v>0</v>
      </c>
      <c r="Z5958">
        <v>0</v>
      </c>
      <c r="AA5958">
        <v>0</v>
      </c>
      <c r="AB5958">
        <v>0</v>
      </c>
      <c r="AC5958">
        <v>0</v>
      </c>
      <c r="AD5958">
        <v>0</v>
      </c>
      <c r="AE5958">
        <v>2.1641208636629399</v>
      </c>
    </row>
    <row r="5959" spans="1:31" x14ac:dyDescent="0.25">
      <c r="A5959">
        <v>2095063</v>
      </c>
      <c r="B5959">
        <v>1</v>
      </c>
      <c r="C5959" t="s">
        <v>80</v>
      </c>
      <c r="D5959" t="s">
        <v>84</v>
      </c>
      <c r="E5959" t="s">
        <v>177</v>
      </c>
      <c r="F5959" t="s">
        <v>17138</v>
      </c>
      <c r="G5959" t="s">
        <v>183</v>
      </c>
      <c r="H5959" t="s">
        <v>143</v>
      </c>
      <c r="I5959" t="s">
        <v>135</v>
      </c>
      <c r="J5959" t="s">
        <v>136</v>
      </c>
      <c r="K5959" t="s">
        <v>137</v>
      </c>
      <c r="L5959" t="s">
        <v>17139</v>
      </c>
      <c r="M5959" t="s">
        <v>17140</v>
      </c>
      <c r="N5959">
        <v>1.0708333329999999</v>
      </c>
      <c r="O5959">
        <v>0</v>
      </c>
      <c r="P5959">
        <v>2</v>
      </c>
      <c r="Q5959">
        <v>0</v>
      </c>
      <c r="R5959">
        <v>0</v>
      </c>
      <c r="S5959">
        <v>0</v>
      </c>
      <c r="T5959">
        <v>0</v>
      </c>
      <c r="U5959">
        <v>0</v>
      </c>
      <c r="V5959">
        <v>0</v>
      </c>
      <c r="W5959">
        <v>0</v>
      </c>
      <c r="X5959">
        <v>0.29554392175533334</v>
      </c>
      <c r="Y5959">
        <v>0</v>
      </c>
      <c r="Z5959">
        <v>0</v>
      </c>
      <c r="AA5959">
        <v>0</v>
      </c>
      <c r="AB5959">
        <v>0</v>
      </c>
      <c r="AC5959">
        <v>0</v>
      </c>
      <c r="AD5959">
        <v>0</v>
      </c>
      <c r="AE5959">
        <v>0.29554392175533334</v>
      </c>
    </row>
    <row r="5960" spans="1:31" x14ac:dyDescent="0.25">
      <c r="A5960">
        <v>2084343</v>
      </c>
      <c r="B5960">
        <v>1</v>
      </c>
      <c r="C5960" t="s">
        <v>81</v>
      </c>
      <c r="D5960" t="s">
        <v>112</v>
      </c>
      <c r="E5960" t="s">
        <v>131</v>
      </c>
      <c r="F5960" t="s">
        <v>17141</v>
      </c>
      <c r="G5960" t="s">
        <v>222</v>
      </c>
      <c r="H5960" t="s">
        <v>134</v>
      </c>
      <c r="I5960" t="s">
        <v>135</v>
      </c>
      <c r="J5960" t="s">
        <v>136</v>
      </c>
      <c r="K5960" t="s">
        <v>137</v>
      </c>
      <c r="L5960" t="s">
        <v>17142</v>
      </c>
      <c r="M5960" t="s">
        <v>17143</v>
      </c>
      <c r="N5960">
        <v>2.278333333</v>
      </c>
      <c r="O5960">
        <v>0</v>
      </c>
      <c r="P5960">
        <v>22</v>
      </c>
      <c r="Q5960">
        <v>179</v>
      </c>
      <c r="R5960">
        <v>18</v>
      </c>
      <c r="S5960">
        <v>7</v>
      </c>
      <c r="T5960">
        <v>1</v>
      </c>
      <c r="U5960">
        <v>1</v>
      </c>
      <c r="V5960">
        <v>0</v>
      </c>
      <c r="W5960">
        <v>0</v>
      </c>
      <c r="X5960">
        <v>5.1731644110935999</v>
      </c>
      <c r="Y5960">
        <v>325.63984341243497</v>
      </c>
      <c r="Z5960">
        <v>132.45845801957307</v>
      </c>
      <c r="AA5960">
        <v>50.183700963872845</v>
      </c>
      <c r="AB5960">
        <v>6.3891421301470006E-2</v>
      </c>
      <c r="AC5960">
        <v>12.944685215578099</v>
      </c>
      <c r="AD5960">
        <v>0</v>
      </c>
      <c r="AE5960">
        <v>526.46374344385413</v>
      </c>
    </row>
    <row r="5961" spans="1:31" x14ac:dyDescent="0.25">
      <c r="A5961">
        <v>2095458</v>
      </c>
      <c r="B5961">
        <v>1</v>
      </c>
      <c r="C5961" t="s">
        <v>80</v>
      </c>
      <c r="D5961" t="s">
        <v>104</v>
      </c>
      <c r="E5961" t="s">
        <v>177</v>
      </c>
      <c r="F5961" t="s">
        <v>17144</v>
      </c>
      <c r="G5961" t="s">
        <v>183</v>
      </c>
      <c r="H5961" t="s">
        <v>143</v>
      </c>
      <c r="I5961" t="s">
        <v>135</v>
      </c>
      <c r="J5961" t="s">
        <v>136</v>
      </c>
      <c r="K5961" t="s">
        <v>137</v>
      </c>
      <c r="L5961" t="s">
        <v>17145</v>
      </c>
      <c r="M5961" t="s">
        <v>17146</v>
      </c>
      <c r="N5961">
        <v>1.04</v>
      </c>
      <c r="O5961">
        <v>0</v>
      </c>
      <c r="P5961">
        <v>5</v>
      </c>
      <c r="Q5961">
        <v>0</v>
      </c>
      <c r="R5961">
        <v>0</v>
      </c>
      <c r="S5961">
        <v>0</v>
      </c>
      <c r="T5961">
        <v>0</v>
      </c>
      <c r="U5961">
        <v>0</v>
      </c>
      <c r="V5961">
        <v>0</v>
      </c>
      <c r="W5961">
        <v>0</v>
      </c>
      <c r="X5961">
        <v>0.91652524494148335</v>
      </c>
      <c r="Y5961">
        <v>0</v>
      </c>
      <c r="Z5961">
        <v>0</v>
      </c>
      <c r="AA5961">
        <v>0</v>
      </c>
      <c r="AB5961">
        <v>0</v>
      </c>
      <c r="AC5961">
        <v>0</v>
      </c>
      <c r="AD5961">
        <v>0</v>
      </c>
      <c r="AE5961">
        <v>0.91652524494148335</v>
      </c>
    </row>
    <row r="5962" spans="1:31" x14ac:dyDescent="0.25">
      <c r="A5962">
        <v>2094917</v>
      </c>
      <c r="B5962">
        <v>1</v>
      </c>
      <c r="C5962" t="s">
        <v>80</v>
      </c>
      <c r="D5962" t="s">
        <v>82</v>
      </c>
      <c r="E5962" t="s">
        <v>177</v>
      </c>
      <c r="F5962" t="s">
        <v>17147</v>
      </c>
      <c r="G5962" t="s">
        <v>183</v>
      </c>
      <c r="H5962" t="s">
        <v>143</v>
      </c>
      <c r="I5962" t="s">
        <v>135</v>
      </c>
      <c r="J5962" t="s">
        <v>136</v>
      </c>
      <c r="K5962" t="s">
        <v>137</v>
      </c>
      <c r="L5962" t="s">
        <v>17148</v>
      </c>
      <c r="M5962" t="s">
        <v>17149</v>
      </c>
      <c r="N5962">
        <v>3.644722222</v>
      </c>
      <c r="O5962">
        <v>0</v>
      </c>
      <c r="P5962">
        <v>2</v>
      </c>
      <c r="Q5962">
        <v>0</v>
      </c>
      <c r="R5962">
        <v>0</v>
      </c>
      <c r="S5962">
        <v>0</v>
      </c>
      <c r="T5962">
        <v>0</v>
      </c>
      <c r="U5962">
        <v>0</v>
      </c>
      <c r="V5962">
        <v>0</v>
      </c>
      <c r="W5962">
        <v>0</v>
      </c>
      <c r="X5962">
        <v>0.66474269204945657</v>
      </c>
      <c r="Y5962">
        <v>0</v>
      </c>
      <c r="Z5962">
        <v>0</v>
      </c>
      <c r="AA5962">
        <v>0</v>
      </c>
      <c r="AB5962">
        <v>0</v>
      </c>
      <c r="AC5962">
        <v>0</v>
      </c>
      <c r="AD5962">
        <v>0</v>
      </c>
      <c r="AE5962">
        <v>0.66474269204945657</v>
      </c>
    </row>
    <row r="5963" spans="1:31" x14ac:dyDescent="0.25">
      <c r="A5963">
        <v>2084452</v>
      </c>
      <c r="B5963">
        <v>1</v>
      </c>
      <c r="C5963" t="s">
        <v>80</v>
      </c>
      <c r="D5963" t="s">
        <v>82</v>
      </c>
      <c r="E5963" t="s">
        <v>177</v>
      </c>
      <c r="F5963" t="s">
        <v>17150</v>
      </c>
      <c r="G5963" t="s">
        <v>183</v>
      </c>
      <c r="H5963" t="s">
        <v>143</v>
      </c>
      <c r="I5963" t="s">
        <v>135</v>
      </c>
      <c r="J5963" t="s">
        <v>136</v>
      </c>
      <c r="K5963" t="s">
        <v>137</v>
      </c>
      <c r="L5963" t="s">
        <v>17151</v>
      </c>
      <c r="M5963" t="s">
        <v>17152</v>
      </c>
      <c r="N5963">
        <v>2.2138888880000001</v>
      </c>
      <c r="O5963">
        <v>0</v>
      </c>
      <c r="P5963">
        <v>2</v>
      </c>
      <c r="Q5963">
        <v>0</v>
      </c>
      <c r="R5963">
        <v>0</v>
      </c>
      <c r="S5963">
        <v>0</v>
      </c>
      <c r="T5963">
        <v>0</v>
      </c>
      <c r="U5963">
        <v>0</v>
      </c>
      <c r="V5963">
        <v>0</v>
      </c>
      <c r="W5963">
        <v>0</v>
      </c>
      <c r="X5963">
        <v>1.0109635400136046</v>
      </c>
      <c r="Y5963">
        <v>0</v>
      </c>
      <c r="Z5963">
        <v>0</v>
      </c>
      <c r="AA5963">
        <v>0</v>
      </c>
      <c r="AB5963">
        <v>0</v>
      </c>
      <c r="AC5963">
        <v>0</v>
      </c>
      <c r="AD5963">
        <v>0</v>
      </c>
      <c r="AE5963">
        <v>1.0109635400136046</v>
      </c>
    </row>
    <row r="5964" spans="1:31" x14ac:dyDescent="0.25">
      <c r="A5964">
        <v>2095455</v>
      </c>
      <c r="B5964">
        <v>1</v>
      </c>
      <c r="C5964" t="s">
        <v>80</v>
      </c>
      <c r="D5964" t="s">
        <v>93</v>
      </c>
      <c r="E5964" t="s">
        <v>177</v>
      </c>
      <c r="F5964" t="s">
        <v>17153</v>
      </c>
      <c r="G5964" t="s">
        <v>183</v>
      </c>
      <c r="H5964" t="s">
        <v>143</v>
      </c>
      <c r="I5964" t="s">
        <v>135</v>
      </c>
      <c r="J5964" t="s">
        <v>136</v>
      </c>
      <c r="K5964" t="s">
        <v>137</v>
      </c>
      <c r="L5964" t="s">
        <v>17154</v>
      </c>
      <c r="M5964" t="s">
        <v>17155</v>
      </c>
      <c r="N5964">
        <v>1.3525</v>
      </c>
      <c r="O5964">
        <v>0</v>
      </c>
      <c r="P5964">
        <v>4</v>
      </c>
      <c r="Q5964">
        <v>0</v>
      </c>
      <c r="R5964">
        <v>0</v>
      </c>
      <c r="S5964">
        <v>0</v>
      </c>
      <c r="T5964">
        <v>0</v>
      </c>
      <c r="U5964">
        <v>0</v>
      </c>
      <c r="V5964">
        <v>0</v>
      </c>
      <c r="W5964">
        <v>0</v>
      </c>
      <c r="X5964">
        <v>0.92925517199240237</v>
      </c>
      <c r="Y5964">
        <v>0</v>
      </c>
      <c r="Z5964">
        <v>0</v>
      </c>
      <c r="AA5964">
        <v>0</v>
      </c>
      <c r="AB5964">
        <v>0</v>
      </c>
      <c r="AC5964">
        <v>0</v>
      </c>
      <c r="AD5964">
        <v>0</v>
      </c>
      <c r="AE5964">
        <v>0.92925517199240237</v>
      </c>
    </row>
    <row r="5965" spans="1:31" x14ac:dyDescent="0.25">
      <c r="A5965">
        <v>2095123</v>
      </c>
      <c r="B5965">
        <v>1</v>
      </c>
      <c r="C5965" t="s">
        <v>80</v>
      </c>
      <c r="D5965" t="s">
        <v>106</v>
      </c>
      <c r="E5965" t="s">
        <v>177</v>
      </c>
      <c r="F5965" t="s">
        <v>17156</v>
      </c>
      <c r="G5965" t="s">
        <v>183</v>
      </c>
      <c r="H5965" t="s">
        <v>143</v>
      </c>
      <c r="I5965" t="s">
        <v>135</v>
      </c>
      <c r="J5965" t="s">
        <v>136</v>
      </c>
      <c r="K5965" t="s">
        <v>137</v>
      </c>
      <c r="L5965" t="s">
        <v>17157</v>
      </c>
      <c r="M5965" t="s">
        <v>17158</v>
      </c>
      <c r="N5965">
        <v>7.2591666659999996</v>
      </c>
      <c r="O5965">
        <v>0</v>
      </c>
      <c r="P5965">
        <v>1</v>
      </c>
      <c r="Q5965">
        <v>0</v>
      </c>
      <c r="R5965">
        <v>0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1.0183229185831328</v>
      </c>
      <c r="Y5965">
        <v>0</v>
      </c>
      <c r="Z5965">
        <v>0</v>
      </c>
      <c r="AA5965">
        <v>0</v>
      </c>
      <c r="AB5965">
        <v>0</v>
      </c>
      <c r="AC5965">
        <v>0</v>
      </c>
      <c r="AD5965">
        <v>0</v>
      </c>
      <c r="AE5965">
        <v>1.0183229185831328</v>
      </c>
    </row>
    <row r="5966" spans="1:31" x14ac:dyDescent="0.25">
      <c r="A5966">
        <v>2084572</v>
      </c>
      <c r="B5966">
        <v>1</v>
      </c>
      <c r="C5966" t="s">
        <v>80</v>
      </c>
      <c r="D5966" t="s">
        <v>85</v>
      </c>
      <c r="E5966" t="s">
        <v>169</v>
      </c>
      <c r="F5966" t="s">
        <v>17159</v>
      </c>
      <c r="G5966" t="s">
        <v>1296</v>
      </c>
      <c r="H5966" t="s">
        <v>134</v>
      </c>
      <c r="I5966" t="s">
        <v>135</v>
      </c>
      <c r="J5966" t="s">
        <v>136</v>
      </c>
      <c r="K5966" t="s">
        <v>155</v>
      </c>
      <c r="L5966" t="s">
        <v>17160</v>
      </c>
      <c r="M5966" t="s">
        <v>17161</v>
      </c>
      <c r="N5966">
        <v>0.22356111100000001</v>
      </c>
      <c r="O5966">
        <v>0</v>
      </c>
      <c r="P5966">
        <v>0</v>
      </c>
      <c r="Q5966">
        <v>0</v>
      </c>
      <c r="R5966">
        <v>0</v>
      </c>
      <c r="S5966">
        <v>0</v>
      </c>
      <c r="T5966">
        <v>4</v>
      </c>
      <c r="U5966">
        <v>0</v>
      </c>
      <c r="V5966">
        <v>1</v>
      </c>
      <c r="W5966">
        <v>0</v>
      </c>
      <c r="X5966">
        <v>0</v>
      </c>
      <c r="Y5966">
        <v>0</v>
      </c>
      <c r="Z5966">
        <v>0</v>
      </c>
      <c r="AA5966">
        <v>0</v>
      </c>
      <c r="AB5966">
        <v>2.5467429363880001</v>
      </c>
      <c r="AC5966">
        <v>0</v>
      </c>
      <c r="AD5966">
        <v>3.650794912280328</v>
      </c>
      <c r="AE5966">
        <v>6.1975378486683281</v>
      </c>
    </row>
    <row r="5967" spans="1:31" x14ac:dyDescent="0.25">
      <c r="A5967">
        <v>2084595</v>
      </c>
      <c r="B5967">
        <v>1</v>
      </c>
      <c r="C5967" t="s">
        <v>80</v>
      </c>
      <c r="D5967" t="s">
        <v>98</v>
      </c>
      <c r="E5967" t="s">
        <v>169</v>
      </c>
      <c r="F5967" t="s">
        <v>17162</v>
      </c>
      <c r="G5967" t="s">
        <v>154</v>
      </c>
      <c r="H5967" t="s">
        <v>134</v>
      </c>
      <c r="I5967" t="s">
        <v>135</v>
      </c>
      <c r="J5967" t="s">
        <v>136</v>
      </c>
      <c r="K5967" t="s">
        <v>155</v>
      </c>
      <c r="L5967" t="s">
        <v>17163</v>
      </c>
      <c r="M5967" t="s">
        <v>17164</v>
      </c>
      <c r="N5967">
        <v>7.8850258330000003</v>
      </c>
      <c r="O5967">
        <v>0</v>
      </c>
      <c r="P5967">
        <v>63</v>
      </c>
      <c r="Q5967">
        <v>0</v>
      </c>
      <c r="R5967">
        <v>0</v>
      </c>
      <c r="S5967">
        <v>0</v>
      </c>
      <c r="T5967">
        <v>3</v>
      </c>
      <c r="U5967">
        <v>0</v>
      </c>
      <c r="V5967">
        <v>0</v>
      </c>
      <c r="W5967">
        <v>0</v>
      </c>
      <c r="X5967">
        <v>56.318181629067901</v>
      </c>
      <c r="Y5967">
        <v>0</v>
      </c>
      <c r="Z5967">
        <v>0</v>
      </c>
      <c r="AA5967">
        <v>0</v>
      </c>
      <c r="AB5967">
        <v>3.6335296585660926</v>
      </c>
      <c r="AC5967">
        <v>0</v>
      </c>
      <c r="AD5967">
        <v>0</v>
      </c>
      <c r="AE5967">
        <v>59.951711287633991</v>
      </c>
    </row>
    <row r="5968" spans="1:31" x14ac:dyDescent="0.25">
      <c r="A5968">
        <v>2094837</v>
      </c>
      <c r="B5968">
        <v>1</v>
      </c>
      <c r="C5968" t="s">
        <v>80</v>
      </c>
      <c r="D5968" t="s">
        <v>88</v>
      </c>
      <c r="E5968" t="s">
        <v>158</v>
      </c>
      <c r="F5968" t="s">
        <v>17165</v>
      </c>
      <c r="G5968" t="s">
        <v>385</v>
      </c>
      <c r="H5968" t="s">
        <v>143</v>
      </c>
      <c r="I5968" t="s">
        <v>135</v>
      </c>
      <c r="J5968" t="s">
        <v>136</v>
      </c>
      <c r="K5968" t="s">
        <v>137</v>
      </c>
      <c r="L5968" t="s">
        <v>17166</v>
      </c>
      <c r="M5968" t="s">
        <v>17167</v>
      </c>
      <c r="N5968">
        <v>3.6061111110000001</v>
      </c>
      <c r="O5968">
        <v>0</v>
      </c>
      <c r="P5968">
        <v>156</v>
      </c>
      <c r="Q5968">
        <v>0</v>
      </c>
      <c r="R5968">
        <v>0</v>
      </c>
      <c r="S5968">
        <v>0</v>
      </c>
      <c r="T5968">
        <v>13</v>
      </c>
      <c r="U5968">
        <v>0</v>
      </c>
      <c r="V5968">
        <v>0</v>
      </c>
      <c r="W5968">
        <v>0</v>
      </c>
      <c r="X5968">
        <v>136.82828906120372</v>
      </c>
      <c r="Y5968">
        <v>0</v>
      </c>
      <c r="Z5968">
        <v>0</v>
      </c>
      <c r="AA5968">
        <v>0</v>
      </c>
      <c r="AB5968">
        <v>21.913149244294797</v>
      </c>
      <c r="AC5968">
        <v>0</v>
      </c>
      <c r="AD5968">
        <v>0</v>
      </c>
      <c r="AE5968">
        <v>158.74143830549852</v>
      </c>
    </row>
    <row r="5969" spans="1:31" x14ac:dyDescent="0.25">
      <c r="A5969">
        <v>2084429</v>
      </c>
      <c r="B5969">
        <v>1</v>
      </c>
      <c r="C5969" t="s">
        <v>80</v>
      </c>
      <c r="D5969" t="s">
        <v>84</v>
      </c>
      <c r="E5969" t="s">
        <v>158</v>
      </c>
      <c r="F5969" t="s">
        <v>17168</v>
      </c>
      <c r="G5969" t="s">
        <v>160</v>
      </c>
      <c r="H5969" t="s">
        <v>143</v>
      </c>
      <c r="I5969" t="s">
        <v>135</v>
      </c>
      <c r="J5969" t="s">
        <v>136</v>
      </c>
      <c r="K5969" t="s">
        <v>137</v>
      </c>
      <c r="L5969" t="s">
        <v>17169</v>
      </c>
      <c r="M5969" t="s">
        <v>17170</v>
      </c>
      <c r="N5969">
        <v>7.1427777770000001</v>
      </c>
      <c r="O5969">
        <v>0</v>
      </c>
      <c r="P5969">
        <v>252</v>
      </c>
      <c r="Q5969">
        <v>0</v>
      </c>
      <c r="R5969">
        <v>0</v>
      </c>
      <c r="S5969">
        <v>0</v>
      </c>
      <c r="T5969">
        <v>12</v>
      </c>
      <c r="U5969">
        <v>0</v>
      </c>
      <c r="V5969">
        <v>0</v>
      </c>
      <c r="W5969">
        <v>0</v>
      </c>
      <c r="X5969">
        <v>399.5064945048706</v>
      </c>
      <c r="Y5969">
        <v>0</v>
      </c>
      <c r="Z5969">
        <v>0</v>
      </c>
      <c r="AA5969">
        <v>0</v>
      </c>
      <c r="AB5969">
        <v>28.012133812237586</v>
      </c>
      <c r="AC5969">
        <v>0</v>
      </c>
      <c r="AD5969">
        <v>0</v>
      </c>
      <c r="AE5969">
        <v>427.51862831710821</v>
      </c>
    </row>
    <row r="5970" spans="1:31" x14ac:dyDescent="0.25">
      <c r="A5970">
        <v>2095000</v>
      </c>
      <c r="B5970">
        <v>1</v>
      </c>
      <c r="C5970" t="s">
        <v>80</v>
      </c>
      <c r="D5970" t="s">
        <v>84</v>
      </c>
      <c r="E5970" t="s">
        <v>158</v>
      </c>
      <c r="F5970" t="s">
        <v>14051</v>
      </c>
      <c r="G5970" t="s">
        <v>160</v>
      </c>
      <c r="H5970" t="s">
        <v>143</v>
      </c>
      <c r="I5970" t="s">
        <v>135</v>
      </c>
      <c r="J5970" t="s">
        <v>136</v>
      </c>
      <c r="K5970" t="s">
        <v>137</v>
      </c>
      <c r="L5970" t="s">
        <v>17171</v>
      </c>
      <c r="M5970" t="s">
        <v>17172</v>
      </c>
      <c r="N5970">
        <v>4.4444444440000002</v>
      </c>
      <c r="O5970">
        <v>0</v>
      </c>
      <c r="P5970">
        <v>174</v>
      </c>
      <c r="Q5970">
        <v>0</v>
      </c>
      <c r="R5970">
        <v>0</v>
      </c>
      <c r="S5970">
        <v>0</v>
      </c>
      <c r="T5970">
        <v>9</v>
      </c>
      <c r="U5970">
        <v>0</v>
      </c>
      <c r="V5970">
        <v>0</v>
      </c>
      <c r="W5970">
        <v>0</v>
      </c>
      <c r="X5970">
        <v>181.8011098023523</v>
      </c>
      <c r="Y5970">
        <v>0</v>
      </c>
      <c r="Z5970">
        <v>0</v>
      </c>
      <c r="AA5970">
        <v>0</v>
      </c>
      <c r="AB5970">
        <v>30.048157602675772</v>
      </c>
      <c r="AC5970">
        <v>0</v>
      </c>
      <c r="AD5970">
        <v>0</v>
      </c>
      <c r="AE5970">
        <v>211.84926740502806</v>
      </c>
    </row>
    <row r="5971" spans="1:31" x14ac:dyDescent="0.25">
      <c r="A5971">
        <v>2095143</v>
      </c>
      <c r="B5971">
        <v>1</v>
      </c>
      <c r="C5971" t="s">
        <v>80</v>
      </c>
      <c r="D5971" t="s">
        <v>100</v>
      </c>
      <c r="E5971" t="s">
        <v>146</v>
      </c>
      <c r="F5971" t="s">
        <v>13651</v>
      </c>
      <c r="G5971" t="s">
        <v>133</v>
      </c>
      <c r="H5971" t="s">
        <v>134</v>
      </c>
      <c r="I5971" t="s">
        <v>135</v>
      </c>
      <c r="J5971" t="s">
        <v>136</v>
      </c>
      <c r="K5971" t="s">
        <v>137</v>
      </c>
      <c r="L5971" t="s">
        <v>16089</v>
      </c>
      <c r="M5971" t="s">
        <v>17173</v>
      </c>
      <c r="N5971">
        <v>8.8055554999999994E-2</v>
      </c>
      <c r="O5971">
        <v>0</v>
      </c>
      <c r="P5971">
        <v>77</v>
      </c>
      <c r="Q5971">
        <v>3</v>
      </c>
      <c r="R5971">
        <v>19</v>
      </c>
      <c r="S5971">
        <v>9</v>
      </c>
      <c r="T5971">
        <v>106</v>
      </c>
      <c r="U5971">
        <v>2</v>
      </c>
      <c r="V5971">
        <v>0</v>
      </c>
      <c r="W5971">
        <v>0</v>
      </c>
      <c r="X5971">
        <v>4.093231534170739</v>
      </c>
      <c r="Y5971">
        <v>0.82182607314332767</v>
      </c>
      <c r="Z5971">
        <v>1.1545024297101167</v>
      </c>
      <c r="AA5971">
        <v>14.776970089696571</v>
      </c>
      <c r="AB5971">
        <v>31.572542668270081</v>
      </c>
      <c r="AC5971">
        <v>6.3754060630612157</v>
      </c>
      <c r="AD5971">
        <v>0</v>
      </c>
      <c r="AE5971">
        <v>58.794478858052052</v>
      </c>
    </row>
    <row r="5972" spans="1:31" x14ac:dyDescent="0.25">
      <c r="A5972">
        <v>2095392</v>
      </c>
      <c r="B5972">
        <v>1</v>
      </c>
      <c r="C5972" t="s">
        <v>80</v>
      </c>
      <c r="D5972" t="s">
        <v>87</v>
      </c>
      <c r="E5972" t="s">
        <v>169</v>
      </c>
      <c r="F5972" t="s">
        <v>17174</v>
      </c>
      <c r="G5972" t="s">
        <v>2747</v>
      </c>
      <c r="H5972" t="s">
        <v>134</v>
      </c>
      <c r="I5972" t="s">
        <v>135</v>
      </c>
      <c r="J5972" t="s">
        <v>136</v>
      </c>
      <c r="K5972" t="s">
        <v>137</v>
      </c>
      <c r="L5972" t="s">
        <v>17175</v>
      </c>
      <c r="M5972" t="s">
        <v>17176</v>
      </c>
      <c r="N5972">
        <v>7.5</v>
      </c>
      <c r="O5972">
        <v>0</v>
      </c>
      <c r="P5972">
        <v>1449</v>
      </c>
      <c r="Q5972">
        <v>0</v>
      </c>
      <c r="R5972">
        <v>0</v>
      </c>
      <c r="S5972">
        <v>15</v>
      </c>
      <c r="T5972">
        <v>241</v>
      </c>
      <c r="U5972">
        <v>24</v>
      </c>
      <c r="V5972">
        <v>33</v>
      </c>
      <c r="W5972">
        <v>0</v>
      </c>
      <c r="X5972">
        <v>6972.0833210651872</v>
      </c>
      <c r="Y5972">
        <v>0</v>
      </c>
      <c r="Z5972">
        <v>0</v>
      </c>
      <c r="AA5972">
        <v>1442.6141597367744</v>
      </c>
      <c r="AB5972">
        <v>3349.5058920051579</v>
      </c>
      <c r="AC5972">
        <v>5976.7903688306287</v>
      </c>
      <c r="AD5972">
        <v>1861.4500022729108</v>
      </c>
      <c r="AE5972">
        <v>19602.443743910662</v>
      </c>
    </row>
    <row r="5973" spans="1:31" x14ac:dyDescent="0.25">
      <c r="A5973">
        <v>2084658</v>
      </c>
      <c r="B5973">
        <v>1</v>
      </c>
      <c r="C5973" t="s">
        <v>80</v>
      </c>
      <c r="D5973" t="s">
        <v>107</v>
      </c>
      <c r="E5973" t="s">
        <v>177</v>
      </c>
      <c r="F5973" t="s">
        <v>17177</v>
      </c>
      <c r="G5973" t="s">
        <v>183</v>
      </c>
      <c r="H5973" t="s">
        <v>143</v>
      </c>
      <c r="I5973" t="s">
        <v>135</v>
      </c>
      <c r="J5973" t="s">
        <v>136</v>
      </c>
      <c r="K5973" t="s">
        <v>137</v>
      </c>
      <c r="L5973" t="s">
        <v>17178</v>
      </c>
      <c r="M5973" t="s">
        <v>17179</v>
      </c>
      <c r="N5973">
        <v>1.5380555549999999</v>
      </c>
      <c r="O5973">
        <v>0</v>
      </c>
      <c r="P5973">
        <v>16</v>
      </c>
      <c r="Q5973">
        <v>0</v>
      </c>
      <c r="R5973">
        <v>0</v>
      </c>
      <c r="S5973">
        <v>0</v>
      </c>
      <c r="T5973">
        <v>0</v>
      </c>
      <c r="U5973">
        <v>0</v>
      </c>
      <c r="V5973">
        <v>0</v>
      </c>
      <c r="W5973">
        <v>0</v>
      </c>
      <c r="X5973">
        <v>4.9141489323984606</v>
      </c>
      <c r="Y5973">
        <v>0</v>
      </c>
      <c r="Z5973">
        <v>0</v>
      </c>
      <c r="AA5973">
        <v>0</v>
      </c>
      <c r="AB5973">
        <v>0</v>
      </c>
      <c r="AC5973">
        <v>0</v>
      </c>
      <c r="AD5973">
        <v>0</v>
      </c>
      <c r="AE5973">
        <v>4.9141489323984606</v>
      </c>
    </row>
    <row r="5974" spans="1:31" x14ac:dyDescent="0.25">
      <c r="A5974">
        <v>2095378</v>
      </c>
      <c r="B5974">
        <v>1</v>
      </c>
      <c r="C5974" t="s">
        <v>80</v>
      </c>
      <c r="D5974" t="s">
        <v>107</v>
      </c>
      <c r="E5974" t="s">
        <v>177</v>
      </c>
      <c r="F5974" t="s">
        <v>17180</v>
      </c>
      <c r="G5974" t="s">
        <v>179</v>
      </c>
      <c r="H5974" t="s">
        <v>143</v>
      </c>
      <c r="I5974" t="s">
        <v>135</v>
      </c>
      <c r="J5974" t="s">
        <v>136</v>
      </c>
      <c r="K5974" t="s">
        <v>137</v>
      </c>
      <c r="L5974" t="s">
        <v>17181</v>
      </c>
      <c r="M5974" t="s">
        <v>17182</v>
      </c>
      <c r="N5974">
        <v>3.3202777769999998</v>
      </c>
      <c r="O5974">
        <v>0</v>
      </c>
      <c r="P5974">
        <v>4</v>
      </c>
      <c r="Q5974">
        <v>0</v>
      </c>
      <c r="R5974">
        <v>0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5.0184714411267679</v>
      </c>
      <c r="Y5974">
        <v>0</v>
      </c>
      <c r="Z5974">
        <v>0</v>
      </c>
      <c r="AA5974">
        <v>0</v>
      </c>
      <c r="AB5974">
        <v>0</v>
      </c>
      <c r="AC5974">
        <v>0</v>
      </c>
      <c r="AD5974">
        <v>0</v>
      </c>
      <c r="AE5974">
        <v>5.0184714411267679</v>
      </c>
    </row>
    <row r="5975" spans="1:31" x14ac:dyDescent="0.25">
      <c r="A5975">
        <v>2084472</v>
      </c>
      <c r="B5975">
        <v>1</v>
      </c>
      <c r="C5975" t="s">
        <v>80</v>
      </c>
      <c r="D5975" t="s">
        <v>96</v>
      </c>
      <c r="E5975" t="s">
        <v>158</v>
      </c>
      <c r="F5975" t="s">
        <v>17183</v>
      </c>
      <c r="G5975" t="s">
        <v>385</v>
      </c>
      <c r="H5975" t="s">
        <v>143</v>
      </c>
      <c r="I5975" t="s">
        <v>135</v>
      </c>
      <c r="J5975" t="s">
        <v>136</v>
      </c>
      <c r="K5975" t="s">
        <v>137</v>
      </c>
      <c r="L5975" t="s">
        <v>17184</v>
      </c>
      <c r="M5975" t="s">
        <v>17185</v>
      </c>
      <c r="N5975">
        <v>13.576944444</v>
      </c>
      <c r="O5975">
        <v>0</v>
      </c>
      <c r="P5975">
        <v>8</v>
      </c>
      <c r="Q5975">
        <v>0</v>
      </c>
      <c r="R5975">
        <v>0</v>
      </c>
      <c r="S5975">
        <v>0</v>
      </c>
      <c r="T5975">
        <v>1</v>
      </c>
      <c r="U5975">
        <v>0</v>
      </c>
      <c r="V5975">
        <v>0</v>
      </c>
      <c r="W5975">
        <v>0</v>
      </c>
      <c r="X5975">
        <v>55.520970859775844</v>
      </c>
      <c r="Y5975">
        <v>0</v>
      </c>
      <c r="Z5975">
        <v>0</v>
      </c>
      <c r="AA5975">
        <v>0</v>
      </c>
      <c r="AB5975">
        <v>47.46544252136281</v>
      </c>
      <c r="AC5975">
        <v>0</v>
      </c>
      <c r="AD5975">
        <v>0</v>
      </c>
      <c r="AE5975">
        <v>102.98641338113865</v>
      </c>
    </row>
    <row r="5976" spans="1:31" x14ac:dyDescent="0.25">
      <c r="A5976">
        <v>2084615</v>
      </c>
      <c r="B5976">
        <v>1</v>
      </c>
      <c r="C5976" t="s">
        <v>80</v>
      </c>
      <c r="D5976" t="s">
        <v>99</v>
      </c>
      <c r="E5976" t="s">
        <v>177</v>
      </c>
      <c r="F5976" t="s">
        <v>16842</v>
      </c>
      <c r="G5976" t="s">
        <v>183</v>
      </c>
      <c r="H5976" t="s">
        <v>143</v>
      </c>
      <c r="I5976" t="s">
        <v>135</v>
      </c>
      <c r="J5976" t="s">
        <v>136</v>
      </c>
      <c r="K5976" t="s">
        <v>137</v>
      </c>
      <c r="L5976" t="s">
        <v>17186</v>
      </c>
      <c r="M5976" t="s">
        <v>17187</v>
      </c>
      <c r="N5976">
        <v>1.5294444439999999</v>
      </c>
      <c r="O5976">
        <v>0</v>
      </c>
      <c r="P5976">
        <v>1</v>
      </c>
      <c r="Q5976">
        <v>0</v>
      </c>
      <c r="R5976">
        <v>0</v>
      </c>
      <c r="S5976">
        <v>0</v>
      </c>
      <c r="T5976">
        <v>0</v>
      </c>
      <c r="U5976">
        <v>0</v>
      </c>
      <c r="V5976">
        <v>0</v>
      </c>
      <c r="W5976">
        <v>0</v>
      </c>
      <c r="X5976">
        <v>0.12300257215254667</v>
      </c>
      <c r="Y5976">
        <v>0</v>
      </c>
      <c r="Z5976">
        <v>0</v>
      </c>
      <c r="AA5976">
        <v>0</v>
      </c>
      <c r="AB5976">
        <v>0</v>
      </c>
      <c r="AC5976">
        <v>0</v>
      </c>
      <c r="AD5976">
        <v>0</v>
      </c>
      <c r="AE5976">
        <v>0.12300257215254667</v>
      </c>
    </row>
    <row r="5977" spans="1:31" x14ac:dyDescent="0.25">
      <c r="A5977">
        <v>2084366</v>
      </c>
      <c r="B5977">
        <v>1</v>
      </c>
      <c r="C5977" t="s">
        <v>80</v>
      </c>
      <c r="D5977" t="s">
        <v>103</v>
      </c>
      <c r="E5977" t="s">
        <v>177</v>
      </c>
      <c r="F5977" t="s">
        <v>17188</v>
      </c>
      <c r="G5977" t="s">
        <v>183</v>
      </c>
      <c r="H5977" t="s">
        <v>143</v>
      </c>
      <c r="I5977" t="s">
        <v>135</v>
      </c>
      <c r="J5977" t="s">
        <v>136</v>
      </c>
      <c r="K5977" t="s">
        <v>137</v>
      </c>
      <c r="L5977" t="s">
        <v>17189</v>
      </c>
      <c r="M5977" t="s">
        <v>17190</v>
      </c>
      <c r="N5977">
        <v>2.6330555549999999</v>
      </c>
      <c r="O5977">
        <v>0</v>
      </c>
      <c r="P5977">
        <v>1</v>
      </c>
      <c r="Q5977">
        <v>0</v>
      </c>
      <c r="R5977">
        <v>0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0.41415716054531254</v>
      </c>
      <c r="Y5977">
        <v>0</v>
      </c>
      <c r="Z5977">
        <v>0</v>
      </c>
      <c r="AA5977">
        <v>0</v>
      </c>
      <c r="AB5977">
        <v>0</v>
      </c>
      <c r="AC5977">
        <v>0</v>
      </c>
      <c r="AD5977">
        <v>0</v>
      </c>
      <c r="AE5977">
        <v>0.41415716054531254</v>
      </c>
    </row>
    <row r="5978" spans="1:31" x14ac:dyDescent="0.25">
      <c r="A5978">
        <v>2095086</v>
      </c>
      <c r="B5978">
        <v>1</v>
      </c>
      <c r="C5978" t="s">
        <v>80</v>
      </c>
      <c r="D5978" t="s">
        <v>103</v>
      </c>
      <c r="E5978" t="s">
        <v>295</v>
      </c>
      <c r="F5978" t="s">
        <v>562</v>
      </c>
      <c r="G5978" t="s">
        <v>133</v>
      </c>
      <c r="H5978" t="s">
        <v>134</v>
      </c>
      <c r="I5978" t="s">
        <v>135</v>
      </c>
      <c r="J5978" t="s">
        <v>136</v>
      </c>
      <c r="K5978" t="s">
        <v>137</v>
      </c>
      <c r="L5978" t="s">
        <v>17191</v>
      </c>
      <c r="M5978" t="s">
        <v>17192</v>
      </c>
      <c r="N5978">
        <v>6.5573055000000005E-2</v>
      </c>
      <c r="O5978">
        <v>0</v>
      </c>
      <c r="P5978">
        <v>6</v>
      </c>
      <c r="Q5978">
        <v>37</v>
      </c>
      <c r="R5978">
        <v>60</v>
      </c>
      <c r="S5978">
        <v>7</v>
      </c>
      <c r="T5978">
        <v>16</v>
      </c>
      <c r="U5978">
        <v>5</v>
      </c>
      <c r="V5978">
        <v>0</v>
      </c>
      <c r="W5978">
        <v>0</v>
      </c>
      <c r="X5978">
        <v>6.7504897268440001E-2</v>
      </c>
      <c r="Y5978">
        <v>5.0404044215125348</v>
      </c>
      <c r="Z5978">
        <v>7.507314669081544</v>
      </c>
      <c r="AA5978">
        <v>12.805407605714812</v>
      </c>
      <c r="AB5978">
        <v>1.5901617019239846</v>
      </c>
      <c r="AC5978">
        <v>75.825535040135691</v>
      </c>
      <c r="AD5978">
        <v>0</v>
      </c>
      <c r="AE5978">
        <v>102.83632833563701</v>
      </c>
    </row>
    <row r="5979" spans="1:31" x14ac:dyDescent="0.25">
      <c r="A5979">
        <v>2084515</v>
      </c>
      <c r="B5979">
        <v>1</v>
      </c>
      <c r="C5979" t="s">
        <v>81</v>
      </c>
      <c r="D5979" t="s">
        <v>113</v>
      </c>
      <c r="E5979" t="s">
        <v>146</v>
      </c>
      <c r="F5979" t="s">
        <v>15746</v>
      </c>
      <c r="G5979" t="s">
        <v>133</v>
      </c>
      <c r="H5979" t="s">
        <v>134</v>
      </c>
      <c r="I5979" t="s">
        <v>135</v>
      </c>
      <c r="J5979" t="s">
        <v>136</v>
      </c>
      <c r="K5979" t="s">
        <v>137</v>
      </c>
      <c r="L5979" t="s">
        <v>17193</v>
      </c>
      <c r="M5979" t="s">
        <v>17194</v>
      </c>
      <c r="N5979">
        <v>0.116666666</v>
      </c>
      <c r="O5979">
        <v>0</v>
      </c>
      <c r="P5979">
        <v>1099</v>
      </c>
      <c r="Q5979">
        <v>0</v>
      </c>
      <c r="R5979">
        <v>20</v>
      </c>
      <c r="S5979">
        <v>0</v>
      </c>
      <c r="T5979">
        <v>251</v>
      </c>
      <c r="U5979">
        <v>0</v>
      </c>
      <c r="V5979">
        <v>0</v>
      </c>
      <c r="W5979">
        <v>0</v>
      </c>
      <c r="X5979">
        <v>25.318236727234478</v>
      </c>
      <c r="Y5979">
        <v>0</v>
      </c>
      <c r="Z5979">
        <v>4.015984077886201</v>
      </c>
      <c r="AA5979">
        <v>0</v>
      </c>
      <c r="AB5979">
        <v>13.668430471419258</v>
      </c>
      <c r="AC5979">
        <v>0</v>
      </c>
      <c r="AD5979">
        <v>0</v>
      </c>
      <c r="AE5979">
        <v>43.002651276539936</v>
      </c>
    </row>
    <row r="5980" spans="1:31" x14ac:dyDescent="0.25">
      <c r="A5980">
        <v>2084701</v>
      </c>
      <c r="B5980">
        <v>1</v>
      </c>
      <c r="C5980" t="s">
        <v>80</v>
      </c>
      <c r="D5980" t="s">
        <v>83</v>
      </c>
      <c r="E5980" t="s">
        <v>177</v>
      </c>
      <c r="F5980" t="s">
        <v>17195</v>
      </c>
      <c r="G5980" t="s">
        <v>183</v>
      </c>
      <c r="H5980" t="s">
        <v>143</v>
      </c>
      <c r="I5980" t="s">
        <v>135</v>
      </c>
      <c r="J5980" t="s">
        <v>136</v>
      </c>
      <c r="K5980" t="s">
        <v>137</v>
      </c>
      <c r="L5980" t="s">
        <v>17196</v>
      </c>
      <c r="M5980" t="s">
        <v>17197</v>
      </c>
      <c r="N5980">
        <v>1.359444444</v>
      </c>
      <c r="O5980">
        <v>0</v>
      </c>
      <c r="P5980">
        <v>0</v>
      </c>
      <c r="Q5980">
        <v>0</v>
      </c>
      <c r="R5980">
        <v>0</v>
      </c>
      <c r="S5980">
        <v>0</v>
      </c>
      <c r="T5980">
        <v>1</v>
      </c>
      <c r="U5980">
        <v>0</v>
      </c>
      <c r="V5980">
        <v>0</v>
      </c>
      <c r="W5980">
        <v>0</v>
      </c>
      <c r="X5980">
        <v>0</v>
      </c>
      <c r="Y5980">
        <v>0</v>
      </c>
      <c r="Z5980">
        <v>0</v>
      </c>
      <c r="AA5980">
        <v>0</v>
      </c>
      <c r="AB5980">
        <v>11.473216390648119</v>
      </c>
      <c r="AC5980">
        <v>0</v>
      </c>
      <c r="AD5980">
        <v>0</v>
      </c>
      <c r="AE5980">
        <v>11.473216390648119</v>
      </c>
    </row>
    <row r="5981" spans="1:31" x14ac:dyDescent="0.25">
      <c r="A5981">
        <v>2084678</v>
      </c>
      <c r="B5981">
        <v>1</v>
      </c>
      <c r="C5981" t="s">
        <v>80</v>
      </c>
      <c r="D5981" t="s">
        <v>110</v>
      </c>
      <c r="E5981" t="s">
        <v>177</v>
      </c>
      <c r="F5981" t="s">
        <v>17198</v>
      </c>
      <c r="G5981" t="s">
        <v>183</v>
      </c>
      <c r="H5981" t="s">
        <v>143</v>
      </c>
      <c r="I5981" t="s">
        <v>135</v>
      </c>
      <c r="J5981" t="s">
        <v>136</v>
      </c>
      <c r="K5981" t="s">
        <v>137</v>
      </c>
      <c r="L5981" t="s">
        <v>17199</v>
      </c>
      <c r="M5981" t="s">
        <v>17200</v>
      </c>
      <c r="N5981">
        <v>1.738611111</v>
      </c>
      <c r="O5981">
        <v>0</v>
      </c>
      <c r="P5981">
        <v>1</v>
      </c>
      <c r="Q5981">
        <v>0</v>
      </c>
      <c r="R5981">
        <v>0</v>
      </c>
      <c r="S5981">
        <v>0</v>
      </c>
      <c r="T5981">
        <v>0</v>
      </c>
      <c r="U5981">
        <v>0</v>
      </c>
      <c r="V5981">
        <v>0</v>
      </c>
      <c r="W5981">
        <v>0</v>
      </c>
      <c r="X5981">
        <v>0.29359454405160007</v>
      </c>
      <c r="Y5981">
        <v>0</v>
      </c>
      <c r="Z5981">
        <v>0</v>
      </c>
      <c r="AA5981">
        <v>0</v>
      </c>
      <c r="AB5981">
        <v>0</v>
      </c>
      <c r="AC5981">
        <v>0</v>
      </c>
      <c r="AD5981">
        <v>0</v>
      </c>
      <c r="AE5981">
        <v>0.29359454405160007</v>
      </c>
    </row>
    <row r="5982" spans="1:31" x14ac:dyDescent="0.25">
      <c r="A5982">
        <v>2095229</v>
      </c>
      <c r="B5982">
        <v>1</v>
      </c>
      <c r="C5982" t="s">
        <v>80</v>
      </c>
      <c r="D5982" t="s">
        <v>87</v>
      </c>
      <c r="E5982" t="s">
        <v>146</v>
      </c>
      <c r="F5982" t="s">
        <v>17201</v>
      </c>
      <c r="G5982" t="s">
        <v>133</v>
      </c>
      <c r="H5982" t="s">
        <v>134</v>
      </c>
      <c r="I5982" t="s">
        <v>135</v>
      </c>
      <c r="J5982" t="s">
        <v>136</v>
      </c>
      <c r="K5982" t="s">
        <v>137</v>
      </c>
      <c r="L5982" t="s">
        <v>17202</v>
      </c>
      <c r="M5982" t="s">
        <v>17175</v>
      </c>
      <c r="N5982">
        <v>2.4505555550000002</v>
      </c>
      <c r="O5982">
        <v>0</v>
      </c>
      <c r="P5982">
        <v>1449</v>
      </c>
      <c r="Q5982">
        <v>0</v>
      </c>
      <c r="R5982">
        <v>0</v>
      </c>
      <c r="S5982">
        <v>15</v>
      </c>
      <c r="T5982">
        <v>240</v>
      </c>
      <c r="U5982">
        <v>24</v>
      </c>
      <c r="V5982">
        <v>33</v>
      </c>
      <c r="W5982">
        <v>0</v>
      </c>
      <c r="X5982">
        <v>3114.3627297731196</v>
      </c>
      <c r="Y5982">
        <v>0</v>
      </c>
      <c r="Z5982">
        <v>0</v>
      </c>
      <c r="AA5982">
        <v>574.79366434881513</v>
      </c>
      <c r="AB5982">
        <v>1485.5831157018579</v>
      </c>
      <c r="AC5982">
        <v>2226.1382936804343</v>
      </c>
      <c r="AD5982">
        <v>688.08787923276032</v>
      </c>
      <c r="AE5982">
        <v>8088.9656827369872</v>
      </c>
    </row>
    <row r="5983" spans="1:31" x14ac:dyDescent="0.25">
      <c r="A5983">
        <v>2084655</v>
      </c>
      <c r="B5983">
        <v>1</v>
      </c>
      <c r="C5983" t="s">
        <v>81</v>
      </c>
      <c r="D5983" t="s">
        <v>113</v>
      </c>
      <c r="E5983" t="s">
        <v>177</v>
      </c>
      <c r="F5983" t="s">
        <v>17203</v>
      </c>
      <c r="G5983" t="s">
        <v>183</v>
      </c>
      <c r="H5983" t="s">
        <v>143</v>
      </c>
      <c r="I5983" t="s">
        <v>135</v>
      </c>
      <c r="J5983" t="s">
        <v>136</v>
      </c>
      <c r="K5983" t="s">
        <v>137</v>
      </c>
      <c r="L5983" t="s">
        <v>17204</v>
      </c>
      <c r="M5983" t="s">
        <v>17205</v>
      </c>
      <c r="N5983">
        <v>2.375</v>
      </c>
      <c r="O5983">
        <v>0</v>
      </c>
      <c r="P5983">
        <v>1</v>
      </c>
      <c r="Q5983">
        <v>0</v>
      </c>
      <c r="R5983">
        <v>0</v>
      </c>
      <c r="S5983">
        <v>0</v>
      </c>
      <c r="T5983">
        <v>0</v>
      </c>
      <c r="U5983">
        <v>0</v>
      </c>
      <c r="V5983">
        <v>0</v>
      </c>
      <c r="W5983">
        <v>0</v>
      </c>
      <c r="X5983">
        <v>0.56390211554385372</v>
      </c>
      <c r="Y5983">
        <v>0</v>
      </c>
      <c r="Z5983">
        <v>0</v>
      </c>
      <c r="AA5983">
        <v>0</v>
      </c>
      <c r="AB5983">
        <v>0</v>
      </c>
      <c r="AC5983">
        <v>0</v>
      </c>
      <c r="AD5983">
        <v>0</v>
      </c>
      <c r="AE5983">
        <v>0.56390211554385372</v>
      </c>
    </row>
    <row r="5984" spans="1:31" x14ac:dyDescent="0.25">
      <c r="A5984">
        <v>2094897</v>
      </c>
      <c r="B5984">
        <v>1</v>
      </c>
      <c r="C5984" t="s">
        <v>81</v>
      </c>
      <c r="D5984" t="s">
        <v>115</v>
      </c>
      <c r="E5984" t="s">
        <v>158</v>
      </c>
      <c r="F5984" t="s">
        <v>17206</v>
      </c>
      <c r="G5984" t="s">
        <v>160</v>
      </c>
      <c r="H5984" t="s">
        <v>143</v>
      </c>
      <c r="I5984" t="s">
        <v>135</v>
      </c>
      <c r="J5984" t="s">
        <v>136</v>
      </c>
      <c r="K5984" t="s">
        <v>137</v>
      </c>
      <c r="L5984" t="s">
        <v>16901</v>
      </c>
      <c r="M5984" t="s">
        <v>17207</v>
      </c>
      <c r="N5984">
        <v>2.563055555</v>
      </c>
      <c r="O5984">
        <v>0</v>
      </c>
      <c r="P5984">
        <v>94</v>
      </c>
      <c r="Q5984">
        <v>0</v>
      </c>
      <c r="R5984">
        <v>0</v>
      </c>
      <c r="S5984">
        <v>0</v>
      </c>
      <c r="T5984">
        <v>4</v>
      </c>
      <c r="U5984">
        <v>0</v>
      </c>
      <c r="V5984">
        <v>0</v>
      </c>
      <c r="W5984">
        <v>0</v>
      </c>
      <c r="X5984">
        <v>32.141857663488238</v>
      </c>
      <c r="Y5984">
        <v>0</v>
      </c>
      <c r="Z5984">
        <v>0</v>
      </c>
      <c r="AA5984">
        <v>0</v>
      </c>
      <c r="AB5984">
        <v>50.589694161538141</v>
      </c>
      <c r="AC5984">
        <v>0</v>
      </c>
      <c r="AD5984">
        <v>0</v>
      </c>
      <c r="AE5984">
        <v>82.731551825026372</v>
      </c>
    </row>
    <row r="5985" spans="1:31" x14ac:dyDescent="0.25">
      <c r="A5985">
        <v>2084323</v>
      </c>
      <c r="B5985">
        <v>1</v>
      </c>
      <c r="C5985" t="s">
        <v>80</v>
      </c>
      <c r="D5985" t="s">
        <v>106</v>
      </c>
      <c r="E5985" t="s">
        <v>158</v>
      </c>
      <c r="F5985" t="s">
        <v>17208</v>
      </c>
      <c r="G5985" t="s">
        <v>7838</v>
      </c>
      <c r="H5985" t="s">
        <v>143</v>
      </c>
      <c r="I5985" t="s">
        <v>135</v>
      </c>
      <c r="J5985" t="s">
        <v>136</v>
      </c>
      <c r="K5985" t="s">
        <v>137</v>
      </c>
      <c r="L5985" t="s">
        <v>17209</v>
      </c>
      <c r="M5985" t="s">
        <v>17210</v>
      </c>
      <c r="N5985">
        <v>2.4683333329999999</v>
      </c>
      <c r="O5985">
        <v>0</v>
      </c>
      <c r="P5985">
        <v>0</v>
      </c>
      <c r="Q5985">
        <v>0</v>
      </c>
      <c r="R5985">
        <v>1</v>
      </c>
      <c r="S5985">
        <v>0</v>
      </c>
      <c r="T5985">
        <v>1</v>
      </c>
      <c r="U5985">
        <v>0</v>
      </c>
      <c r="V5985">
        <v>0</v>
      </c>
      <c r="W5985">
        <v>0</v>
      </c>
      <c r="X5985">
        <v>0</v>
      </c>
      <c r="Y5985">
        <v>0</v>
      </c>
      <c r="Z5985">
        <v>10.350864852124687</v>
      </c>
      <c r="AA5985">
        <v>0</v>
      </c>
      <c r="AB5985">
        <v>0.28855090045751225</v>
      </c>
      <c r="AC5985">
        <v>0</v>
      </c>
      <c r="AD5985">
        <v>0</v>
      </c>
      <c r="AE5985">
        <v>10.639415752582199</v>
      </c>
    </row>
    <row r="5986" spans="1:31" x14ac:dyDescent="0.25">
      <c r="A5986">
        <v>2084509</v>
      </c>
      <c r="B5986">
        <v>1</v>
      </c>
      <c r="C5986" t="s">
        <v>80</v>
      </c>
      <c r="D5986" t="s">
        <v>100</v>
      </c>
      <c r="E5986" t="s">
        <v>146</v>
      </c>
      <c r="F5986" t="s">
        <v>17211</v>
      </c>
      <c r="G5986" t="s">
        <v>133</v>
      </c>
      <c r="H5986" t="s">
        <v>134</v>
      </c>
      <c r="I5986" t="s">
        <v>135</v>
      </c>
      <c r="J5986" t="s">
        <v>136</v>
      </c>
      <c r="K5986" t="s">
        <v>137</v>
      </c>
      <c r="L5986" t="s">
        <v>17212</v>
      </c>
      <c r="M5986" t="s">
        <v>17213</v>
      </c>
      <c r="N5986">
        <v>3.153888888</v>
      </c>
      <c r="O5986">
        <v>0</v>
      </c>
      <c r="P5986">
        <v>914</v>
      </c>
      <c r="Q5986">
        <v>11</v>
      </c>
      <c r="R5986">
        <v>31</v>
      </c>
      <c r="S5986">
        <v>2</v>
      </c>
      <c r="T5986">
        <v>109</v>
      </c>
      <c r="U5986">
        <v>0</v>
      </c>
      <c r="V5986">
        <v>0</v>
      </c>
      <c r="W5986">
        <v>0</v>
      </c>
      <c r="X5986">
        <v>887.27750308616635</v>
      </c>
      <c r="Y5986">
        <v>15.518925004062931</v>
      </c>
      <c r="Z5986">
        <v>39.228461478125389</v>
      </c>
      <c r="AA5986">
        <v>29.620075157714961</v>
      </c>
      <c r="AB5986">
        <v>266.27965867458801</v>
      </c>
      <c r="AC5986">
        <v>0</v>
      </c>
      <c r="AD5986">
        <v>0</v>
      </c>
      <c r="AE5986">
        <v>1237.9246234006575</v>
      </c>
    </row>
    <row r="5987" spans="1:31" x14ac:dyDescent="0.25">
      <c r="A5987">
        <v>2094874</v>
      </c>
      <c r="B5987">
        <v>1</v>
      </c>
      <c r="C5987" t="s">
        <v>80</v>
      </c>
      <c r="D5987" t="s">
        <v>82</v>
      </c>
      <c r="E5987" t="s">
        <v>177</v>
      </c>
      <c r="F5987" t="s">
        <v>17214</v>
      </c>
      <c r="G5987" t="s">
        <v>183</v>
      </c>
      <c r="H5987" t="s">
        <v>143</v>
      </c>
      <c r="I5987" t="s">
        <v>135</v>
      </c>
      <c r="J5987" t="s">
        <v>136</v>
      </c>
      <c r="K5987" t="s">
        <v>137</v>
      </c>
      <c r="L5987" t="s">
        <v>17215</v>
      </c>
      <c r="M5987" t="s">
        <v>17216</v>
      </c>
      <c r="N5987">
        <v>4.5366666660000003</v>
      </c>
      <c r="O5987">
        <v>0</v>
      </c>
      <c r="P5987">
        <v>1</v>
      </c>
      <c r="Q5987">
        <v>0</v>
      </c>
      <c r="R5987">
        <v>0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1.3272380433623434</v>
      </c>
      <c r="Y5987">
        <v>0</v>
      </c>
      <c r="Z5987">
        <v>0</v>
      </c>
      <c r="AA5987">
        <v>0</v>
      </c>
      <c r="AB5987">
        <v>0</v>
      </c>
      <c r="AC5987">
        <v>0</v>
      </c>
      <c r="AD5987">
        <v>0</v>
      </c>
      <c r="AE5987">
        <v>1.3272380433623434</v>
      </c>
    </row>
    <row r="5988" spans="1:31" x14ac:dyDescent="0.25">
      <c r="A5988">
        <v>2095206</v>
      </c>
      <c r="B5988">
        <v>1</v>
      </c>
      <c r="C5988" t="s">
        <v>80</v>
      </c>
      <c r="D5988" t="s">
        <v>85</v>
      </c>
      <c r="E5988" t="s">
        <v>177</v>
      </c>
      <c r="F5988" t="s">
        <v>17217</v>
      </c>
      <c r="G5988" t="s">
        <v>183</v>
      </c>
      <c r="H5988" t="s">
        <v>143</v>
      </c>
      <c r="I5988" t="s">
        <v>135</v>
      </c>
      <c r="J5988" t="s">
        <v>136</v>
      </c>
      <c r="K5988" t="s">
        <v>137</v>
      </c>
      <c r="L5988" t="s">
        <v>17218</v>
      </c>
      <c r="M5988" t="s">
        <v>17219</v>
      </c>
      <c r="N5988">
        <v>4.6663888880000002</v>
      </c>
      <c r="O5988">
        <v>0</v>
      </c>
      <c r="P5988">
        <v>2</v>
      </c>
      <c r="Q5988">
        <v>0</v>
      </c>
      <c r="R5988">
        <v>0</v>
      </c>
      <c r="S5988">
        <v>0</v>
      </c>
      <c r="T5988">
        <v>0</v>
      </c>
      <c r="U5988">
        <v>0</v>
      </c>
      <c r="V5988">
        <v>0</v>
      </c>
      <c r="W5988">
        <v>0</v>
      </c>
      <c r="X5988">
        <v>2.8651944393499549</v>
      </c>
      <c r="Y5988">
        <v>0</v>
      </c>
      <c r="Z5988">
        <v>0</v>
      </c>
      <c r="AA5988">
        <v>0</v>
      </c>
      <c r="AB5988">
        <v>0</v>
      </c>
      <c r="AC5988">
        <v>0</v>
      </c>
      <c r="AD5988">
        <v>0</v>
      </c>
      <c r="AE5988">
        <v>2.8651944393499549</v>
      </c>
    </row>
    <row r="5989" spans="1:31" x14ac:dyDescent="0.25">
      <c r="A5989">
        <v>2095375</v>
      </c>
      <c r="B5989">
        <v>1</v>
      </c>
      <c r="C5989" t="s">
        <v>80</v>
      </c>
      <c r="D5989" t="s">
        <v>110</v>
      </c>
      <c r="E5989" t="s">
        <v>169</v>
      </c>
      <c r="F5989" t="s">
        <v>17220</v>
      </c>
      <c r="G5989" t="s">
        <v>2747</v>
      </c>
      <c r="H5989" t="s">
        <v>134</v>
      </c>
      <c r="I5989" t="s">
        <v>135</v>
      </c>
      <c r="J5989" t="s">
        <v>136</v>
      </c>
      <c r="K5989" t="s">
        <v>137</v>
      </c>
      <c r="L5989" t="s">
        <v>17221</v>
      </c>
      <c r="M5989" t="s">
        <v>17222</v>
      </c>
      <c r="N5989">
        <v>1.200555555</v>
      </c>
      <c r="O5989">
        <v>0</v>
      </c>
      <c r="P5989">
        <v>556</v>
      </c>
      <c r="Q5989">
        <v>0</v>
      </c>
      <c r="R5989">
        <v>0</v>
      </c>
      <c r="S5989">
        <v>0</v>
      </c>
      <c r="T5989">
        <v>25</v>
      </c>
      <c r="U5989">
        <v>0</v>
      </c>
      <c r="V5989">
        <v>0</v>
      </c>
      <c r="W5989">
        <v>0</v>
      </c>
      <c r="X5989">
        <v>231.84289813470423</v>
      </c>
      <c r="Y5989">
        <v>0</v>
      </c>
      <c r="Z5989">
        <v>0</v>
      </c>
      <c r="AA5989">
        <v>0</v>
      </c>
      <c r="AB5989">
        <v>12.004885181006335</v>
      </c>
      <c r="AC5989">
        <v>0</v>
      </c>
      <c r="AD5989">
        <v>0</v>
      </c>
      <c r="AE5989">
        <v>243.84778331571056</v>
      </c>
    </row>
    <row r="5990" spans="1:31" x14ac:dyDescent="0.25">
      <c r="A5990">
        <v>2084446</v>
      </c>
      <c r="B5990">
        <v>1</v>
      </c>
      <c r="C5990" t="s">
        <v>80</v>
      </c>
      <c r="D5990" t="s">
        <v>91</v>
      </c>
      <c r="E5990" t="s">
        <v>131</v>
      </c>
      <c r="F5990" t="s">
        <v>2337</v>
      </c>
      <c r="G5990" t="s">
        <v>133</v>
      </c>
      <c r="H5990" t="s">
        <v>134</v>
      </c>
      <c r="I5990" t="s">
        <v>135</v>
      </c>
      <c r="J5990" t="s">
        <v>136</v>
      </c>
      <c r="K5990" t="s">
        <v>137</v>
      </c>
      <c r="L5990" t="s">
        <v>17223</v>
      </c>
      <c r="M5990" t="s">
        <v>17224</v>
      </c>
      <c r="N5990">
        <v>4.4538888879999998</v>
      </c>
      <c r="O5990">
        <v>2</v>
      </c>
      <c r="P5990">
        <v>9</v>
      </c>
      <c r="Q5990">
        <v>12</v>
      </c>
      <c r="R5990">
        <v>16</v>
      </c>
      <c r="S5990">
        <v>4</v>
      </c>
      <c r="T5990">
        <v>53</v>
      </c>
      <c r="U5990">
        <v>1</v>
      </c>
      <c r="V5990">
        <v>0</v>
      </c>
      <c r="W5990">
        <v>3.2639460312113804</v>
      </c>
      <c r="X5990">
        <v>7.5006404956005044</v>
      </c>
      <c r="Y5990">
        <v>52.40431736939869</v>
      </c>
      <c r="Z5990">
        <v>26.508718266777603</v>
      </c>
      <c r="AA5990">
        <v>83.10920517493561</v>
      </c>
      <c r="AB5990">
        <v>196.57368734122034</v>
      </c>
      <c r="AC5990">
        <v>38.182555982525415</v>
      </c>
      <c r="AD5990">
        <v>0</v>
      </c>
      <c r="AE5990">
        <v>407.5430706616695</v>
      </c>
    </row>
    <row r="5991" spans="1:31" x14ac:dyDescent="0.25">
      <c r="A5991">
        <v>2094857</v>
      </c>
      <c r="B5991">
        <v>1</v>
      </c>
      <c r="C5991" t="s">
        <v>80</v>
      </c>
      <c r="D5991" t="s">
        <v>100</v>
      </c>
      <c r="E5991" t="s">
        <v>177</v>
      </c>
      <c r="F5991" t="s">
        <v>17225</v>
      </c>
      <c r="G5991" t="s">
        <v>183</v>
      </c>
      <c r="H5991" t="s">
        <v>143</v>
      </c>
      <c r="I5991" t="s">
        <v>135</v>
      </c>
      <c r="J5991" t="s">
        <v>136</v>
      </c>
      <c r="K5991" t="s">
        <v>137</v>
      </c>
      <c r="L5991" t="s">
        <v>17226</v>
      </c>
      <c r="M5991" t="s">
        <v>17227</v>
      </c>
      <c r="N5991">
        <v>4.0163888879999998</v>
      </c>
      <c r="O5991">
        <v>0</v>
      </c>
      <c r="P5991">
        <v>0</v>
      </c>
      <c r="Q5991">
        <v>0</v>
      </c>
      <c r="R5991">
        <v>0</v>
      </c>
      <c r="S5991">
        <v>0</v>
      </c>
      <c r="T5991">
        <v>1</v>
      </c>
      <c r="U5991">
        <v>0</v>
      </c>
      <c r="V5991">
        <v>0</v>
      </c>
      <c r="W5991">
        <v>0</v>
      </c>
      <c r="X5991">
        <v>0</v>
      </c>
      <c r="Y5991">
        <v>0</v>
      </c>
      <c r="Z5991">
        <v>0</v>
      </c>
      <c r="AA5991">
        <v>0</v>
      </c>
      <c r="AB5991">
        <v>4.3754416487209999</v>
      </c>
      <c r="AC5991">
        <v>0</v>
      </c>
      <c r="AD5991">
        <v>0</v>
      </c>
      <c r="AE5991">
        <v>4.3754416487209999</v>
      </c>
    </row>
    <row r="5992" spans="1:31" x14ac:dyDescent="0.25">
      <c r="A5992">
        <v>2095166</v>
      </c>
      <c r="B5992">
        <v>1</v>
      </c>
      <c r="C5992" t="s">
        <v>81</v>
      </c>
      <c r="D5992" t="s">
        <v>116</v>
      </c>
      <c r="E5992" t="s">
        <v>146</v>
      </c>
      <c r="F5992" t="s">
        <v>17228</v>
      </c>
      <c r="G5992" t="s">
        <v>133</v>
      </c>
      <c r="H5992" t="s">
        <v>134</v>
      </c>
      <c r="I5992" t="s">
        <v>135</v>
      </c>
      <c r="J5992" t="s">
        <v>136</v>
      </c>
      <c r="K5992" t="s">
        <v>137</v>
      </c>
      <c r="L5992" t="s">
        <v>17229</v>
      </c>
      <c r="M5992" t="s">
        <v>17230</v>
      </c>
      <c r="N5992">
        <v>0.34749999999999998</v>
      </c>
      <c r="O5992">
        <v>0</v>
      </c>
      <c r="P5992">
        <v>634</v>
      </c>
      <c r="Q5992">
        <v>48</v>
      </c>
      <c r="R5992">
        <v>64</v>
      </c>
      <c r="S5992">
        <v>6</v>
      </c>
      <c r="T5992">
        <v>52</v>
      </c>
      <c r="U5992">
        <v>1</v>
      </c>
      <c r="V5992">
        <v>0</v>
      </c>
      <c r="W5992">
        <v>0</v>
      </c>
      <c r="X5992">
        <v>46.213972996961431</v>
      </c>
      <c r="Y5992">
        <v>29.202918744571779</v>
      </c>
      <c r="Z5992">
        <v>12.828908196177185</v>
      </c>
      <c r="AA5992">
        <v>5.8835227440422999</v>
      </c>
      <c r="AB5992">
        <v>3.8756460279273917</v>
      </c>
      <c r="AC5992">
        <v>0.79326964299362501</v>
      </c>
      <c r="AD5992">
        <v>0</v>
      </c>
      <c r="AE5992">
        <v>98.798238352673692</v>
      </c>
    </row>
    <row r="5993" spans="1:31" x14ac:dyDescent="0.25">
      <c r="A5993">
        <v>2084741</v>
      </c>
      <c r="B5993">
        <v>1</v>
      </c>
      <c r="C5993" t="s">
        <v>80</v>
      </c>
      <c r="D5993" t="s">
        <v>92</v>
      </c>
      <c r="E5993" t="s">
        <v>177</v>
      </c>
      <c r="F5993" t="s">
        <v>17231</v>
      </c>
      <c r="G5993" t="s">
        <v>196</v>
      </c>
      <c r="H5993" t="s">
        <v>143</v>
      </c>
      <c r="I5993" t="s">
        <v>135</v>
      </c>
      <c r="J5993" t="s">
        <v>136</v>
      </c>
      <c r="K5993" t="s">
        <v>137</v>
      </c>
      <c r="L5993" t="s">
        <v>17232</v>
      </c>
      <c r="M5993" t="s">
        <v>17233</v>
      </c>
      <c r="N5993">
        <v>3.3997222219999998</v>
      </c>
      <c r="O5993">
        <v>0</v>
      </c>
      <c r="P5993">
        <v>1</v>
      </c>
      <c r="Q5993">
        <v>0</v>
      </c>
      <c r="R5993">
        <v>0</v>
      </c>
      <c r="S5993">
        <v>0</v>
      </c>
      <c r="T5993">
        <v>0</v>
      </c>
      <c r="U5993">
        <v>0</v>
      </c>
      <c r="V5993">
        <v>0</v>
      </c>
      <c r="W5993">
        <v>0</v>
      </c>
      <c r="X5993">
        <v>0.7966691578339512</v>
      </c>
      <c r="Y5993">
        <v>0</v>
      </c>
      <c r="Z5993">
        <v>0</v>
      </c>
      <c r="AA5993">
        <v>0</v>
      </c>
      <c r="AB5993">
        <v>0</v>
      </c>
      <c r="AC5993">
        <v>0</v>
      </c>
      <c r="AD5993">
        <v>0</v>
      </c>
      <c r="AE5993">
        <v>0.7966691578339512</v>
      </c>
    </row>
    <row r="5994" spans="1:31" x14ac:dyDescent="0.25">
      <c r="A5994">
        <v>2084386</v>
      </c>
      <c r="B5994">
        <v>1</v>
      </c>
      <c r="C5994" t="s">
        <v>80</v>
      </c>
      <c r="D5994" t="s">
        <v>97</v>
      </c>
      <c r="E5994" t="s">
        <v>158</v>
      </c>
      <c r="F5994" t="s">
        <v>13854</v>
      </c>
      <c r="G5994" t="s">
        <v>979</v>
      </c>
      <c r="H5994" t="s">
        <v>143</v>
      </c>
      <c r="I5994" t="s">
        <v>135</v>
      </c>
      <c r="J5994" t="s">
        <v>136</v>
      </c>
      <c r="K5994" t="s">
        <v>137</v>
      </c>
      <c r="L5994" t="s">
        <v>17234</v>
      </c>
      <c r="M5994" t="s">
        <v>17235</v>
      </c>
      <c r="N5994">
        <v>3.9113888879999998</v>
      </c>
      <c r="O5994">
        <v>0</v>
      </c>
      <c r="P5994">
        <v>3</v>
      </c>
      <c r="Q5994">
        <v>0</v>
      </c>
      <c r="R5994">
        <v>3</v>
      </c>
      <c r="S5994">
        <v>0</v>
      </c>
      <c r="T5994">
        <v>1</v>
      </c>
      <c r="U5994">
        <v>0</v>
      </c>
      <c r="V5994">
        <v>0</v>
      </c>
      <c r="W5994">
        <v>0</v>
      </c>
      <c r="X5994">
        <v>3.5753040151117155</v>
      </c>
      <c r="Y5994">
        <v>0</v>
      </c>
      <c r="Z5994">
        <v>5.5339753942542753</v>
      </c>
      <c r="AA5994">
        <v>0</v>
      </c>
      <c r="AB5994">
        <v>3.6268521135327529</v>
      </c>
      <c r="AC5994">
        <v>0</v>
      </c>
      <c r="AD5994">
        <v>0</v>
      </c>
      <c r="AE5994">
        <v>12.736131522898743</v>
      </c>
    </row>
    <row r="5995" spans="1:31" x14ac:dyDescent="0.25">
      <c r="A5995">
        <v>2094914</v>
      </c>
      <c r="B5995">
        <v>1</v>
      </c>
      <c r="C5995" t="s">
        <v>80</v>
      </c>
      <c r="D5995" t="s">
        <v>105</v>
      </c>
      <c r="E5995" t="s">
        <v>177</v>
      </c>
      <c r="F5995" t="s">
        <v>17236</v>
      </c>
      <c r="G5995" t="s">
        <v>183</v>
      </c>
      <c r="H5995" t="s">
        <v>143</v>
      </c>
      <c r="I5995" t="s">
        <v>135</v>
      </c>
      <c r="J5995" t="s">
        <v>136</v>
      </c>
      <c r="K5995" t="s">
        <v>137</v>
      </c>
      <c r="L5995" t="s">
        <v>17237</v>
      </c>
      <c r="M5995" t="s">
        <v>17238</v>
      </c>
      <c r="N5995">
        <v>7.8</v>
      </c>
      <c r="O5995">
        <v>0</v>
      </c>
      <c r="P5995">
        <v>1</v>
      </c>
      <c r="Q5995">
        <v>0</v>
      </c>
      <c r="R5995">
        <v>1</v>
      </c>
      <c r="S5995">
        <v>0</v>
      </c>
      <c r="T5995">
        <v>0</v>
      </c>
      <c r="U5995">
        <v>0</v>
      </c>
      <c r="V5995">
        <v>0</v>
      </c>
      <c r="W5995">
        <v>0</v>
      </c>
      <c r="X5995">
        <v>1.3500241014709802</v>
      </c>
      <c r="Y5995">
        <v>0</v>
      </c>
      <c r="Z5995">
        <v>0.43278381191183835</v>
      </c>
      <c r="AA5995">
        <v>0</v>
      </c>
      <c r="AB5995">
        <v>0</v>
      </c>
      <c r="AC5995">
        <v>0</v>
      </c>
      <c r="AD5995">
        <v>0</v>
      </c>
      <c r="AE5995">
        <v>1.7828079133828185</v>
      </c>
    </row>
    <row r="5996" spans="1:31" x14ac:dyDescent="0.25">
      <c r="A5996">
        <v>2084492</v>
      </c>
      <c r="B5996">
        <v>1</v>
      </c>
      <c r="C5996" t="s">
        <v>81</v>
      </c>
      <c r="D5996" t="s">
        <v>115</v>
      </c>
      <c r="E5996" t="s">
        <v>140</v>
      </c>
      <c r="F5996" t="s">
        <v>12145</v>
      </c>
      <c r="G5996" t="s">
        <v>142</v>
      </c>
      <c r="H5996" t="s">
        <v>143</v>
      </c>
      <c r="I5996" t="s">
        <v>135</v>
      </c>
      <c r="J5996" t="s">
        <v>136</v>
      </c>
      <c r="K5996" t="s">
        <v>137</v>
      </c>
      <c r="L5996" t="s">
        <v>17239</v>
      </c>
      <c r="M5996" t="s">
        <v>17240</v>
      </c>
      <c r="N5996">
        <v>5.6269444440000003</v>
      </c>
      <c r="O5996">
        <v>0</v>
      </c>
      <c r="P5996">
        <v>1</v>
      </c>
      <c r="Q5996">
        <v>0</v>
      </c>
      <c r="R5996">
        <v>13</v>
      </c>
      <c r="S5996">
        <v>0</v>
      </c>
      <c r="T5996">
        <v>0</v>
      </c>
      <c r="U5996">
        <v>0</v>
      </c>
      <c r="V5996">
        <v>0</v>
      </c>
      <c r="W5996">
        <v>0</v>
      </c>
      <c r="X5996">
        <v>1.0194997485866177</v>
      </c>
      <c r="Y5996">
        <v>0</v>
      </c>
      <c r="Z5996">
        <v>49.233885160385341</v>
      </c>
      <c r="AA5996">
        <v>0</v>
      </c>
      <c r="AB5996">
        <v>0</v>
      </c>
      <c r="AC5996">
        <v>0</v>
      </c>
      <c r="AD5996">
        <v>0</v>
      </c>
      <c r="AE5996">
        <v>50.25338490897196</v>
      </c>
    </row>
    <row r="5997" spans="1:31" x14ac:dyDescent="0.25">
      <c r="A5997">
        <v>2095312</v>
      </c>
      <c r="B5997">
        <v>1</v>
      </c>
      <c r="C5997" t="s">
        <v>80</v>
      </c>
      <c r="D5997" t="s">
        <v>104</v>
      </c>
      <c r="E5997" t="s">
        <v>177</v>
      </c>
      <c r="F5997" t="s">
        <v>17241</v>
      </c>
      <c r="G5997" t="s">
        <v>183</v>
      </c>
      <c r="H5997" t="s">
        <v>143</v>
      </c>
      <c r="I5997" t="s">
        <v>135</v>
      </c>
      <c r="J5997" t="s">
        <v>136</v>
      </c>
      <c r="K5997" t="s">
        <v>137</v>
      </c>
      <c r="L5997" t="s">
        <v>17242</v>
      </c>
      <c r="M5997" t="s">
        <v>17243</v>
      </c>
      <c r="N5997">
        <v>4.3708333330000002</v>
      </c>
      <c r="O5997">
        <v>0</v>
      </c>
      <c r="P5997">
        <v>2</v>
      </c>
      <c r="Q5997">
        <v>0</v>
      </c>
      <c r="R5997">
        <v>0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2.4802054726433349</v>
      </c>
      <c r="Y5997">
        <v>0</v>
      </c>
      <c r="Z5997">
        <v>0</v>
      </c>
      <c r="AA5997">
        <v>0</v>
      </c>
      <c r="AB5997">
        <v>0</v>
      </c>
      <c r="AC5997">
        <v>0</v>
      </c>
      <c r="AD5997">
        <v>0</v>
      </c>
      <c r="AE5997">
        <v>2.4802054726433349</v>
      </c>
    </row>
    <row r="5998" spans="1:31" x14ac:dyDescent="0.25">
      <c r="A5998">
        <v>2095066</v>
      </c>
      <c r="B5998">
        <v>1</v>
      </c>
      <c r="C5998" t="s">
        <v>80</v>
      </c>
      <c r="D5998" t="s">
        <v>93</v>
      </c>
      <c r="E5998" t="s">
        <v>177</v>
      </c>
      <c r="F5998" t="s">
        <v>17244</v>
      </c>
      <c r="G5998" t="s">
        <v>183</v>
      </c>
      <c r="H5998" t="s">
        <v>143</v>
      </c>
      <c r="I5998" t="s">
        <v>135</v>
      </c>
      <c r="J5998" t="s">
        <v>136</v>
      </c>
      <c r="K5998" t="s">
        <v>137</v>
      </c>
      <c r="L5998" t="s">
        <v>17245</v>
      </c>
      <c r="M5998" t="s">
        <v>17246</v>
      </c>
      <c r="N5998">
        <v>3.4427777769999999</v>
      </c>
      <c r="O5998">
        <v>0</v>
      </c>
      <c r="P5998">
        <v>1</v>
      </c>
      <c r="Q5998">
        <v>0</v>
      </c>
      <c r="R5998">
        <v>0</v>
      </c>
      <c r="S5998">
        <v>0</v>
      </c>
      <c r="T5998">
        <v>0</v>
      </c>
      <c r="U5998">
        <v>0</v>
      </c>
      <c r="V5998">
        <v>0</v>
      </c>
      <c r="W5998">
        <v>0</v>
      </c>
      <c r="X5998">
        <v>2.3472931819919669</v>
      </c>
      <c r="Y5998">
        <v>0</v>
      </c>
      <c r="Z5998">
        <v>0</v>
      </c>
      <c r="AA5998">
        <v>0</v>
      </c>
      <c r="AB5998">
        <v>0</v>
      </c>
      <c r="AC5998">
        <v>0</v>
      </c>
      <c r="AD5998">
        <v>0</v>
      </c>
      <c r="AE5998">
        <v>2.3472931819919669</v>
      </c>
    </row>
    <row r="5999" spans="1:31" x14ac:dyDescent="0.25">
      <c r="A5999">
        <v>2084638</v>
      </c>
      <c r="B5999">
        <v>1</v>
      </c>
      <c r="C5999" t="s">
        <v>81</v>
      </c>
      <c r="D5999" t="s">
        <v>123</v>
      </c>
      <c r="E5999" t="s">
        <v>177</v>
      </c>
      <c r="F5999" t="s">
        <v>17247</v>
      </c>
      <c r="G5999" t="s">
        <v>183</v>
      </c>
      <c r="H5999" t="s">
        <v>143</v>
      </c>
      <c r="I5999" t="s">
        <v>135</v>
      </c>
      <c r="J5999" t="s">
        <v>136</v>
      </c>
      <c r="K5999" t="s">
        <v>137</v>
      </c>
      <c r="L5999" t="s">
        <v>17248</v>
      </c>
      <c r="M5999" t="s">
        <v>17249</v>
      </c>
      <c r="N5999">
        <v>2.2222222220000001</v>
      </c>
      <c r="O5999">
        <v>0</v>
      </c>
      <c r="P5999">
        <v>0</v>
      </c>
      <c r="Q5999">
        <v>0</v>
      </c>
      <c r="R5999">
        <v>0</v>
      </c>
      <c r="S5999">
        <v>0</v>
      </c>
      <c r="T5999">
        <v>1</v>
      </c>
      <c r="U5999">
        <v>0</v>
      </c>
      <c r="V5999">
        <v>0</v>
      </c>
      <c r="W5999">
        <v>0</v>
      </c>
      <c r="X5999">
        <v>0</v>
      </c>
      <c r="Y5999">
        <v>0</v>
      </c>
      <c r="Z5999">
        <v>0</v>
      </c>
      <c r="AA5999">
        <v>0</v>
      </c>
      <c r="AB5999">
        <v>31.565727630578252</v>
      </c>
      <c r="AC5999">
        <v>0</v>
      </c>
      <c r="AD5999">
        <v>0</v>
      </c>
      <c r="AE5999">
        <v>31.565727630578252</v>
      </c>
    </row>
    <row r="6000" spans="1:31" x14ac:dyDescent="0.25">
      <c r="A6000">
        <v>2084618</v>
      </c>
      <c r="B6000">
        <v>1</v>
      </c>
      <c r="C6000" t="s">
        <v>80</v>
      </c>
      <c r="D6000" t="s">
        <v>90</v>
      </c>
      <c r="E6000" t="s">
        <v>177</v>
      </c>
      <c r="F6000" t="s">
        <v>17250</v>
      </c>
      <c r="G6000" t="s">
        <v>183</v>
      </c>
      <c r="H6000" t="s">
        <v>143</v>
      </c>
      <c r="I6000" t="s">
        <v>135</v>
      </c>
      <c r="J6000" t="s">
        <v>136</v>
      </c>
      <c r="K6000" t="s">
        <v>137</v>
      </c>
      <c r="L6000" t="s">
        <v>17251</v>
      </c>
      <c r="M6000" t="s">
        <v>17252</v>
      </c>
      <c r="N6000">
        <v>5.0822222220000004</v>
      </c>
      <c r="O6000">
        <v>0</v>
      </c>
      <c r="P6000">
        <v>1</v>
      </c>
      <c r="Q6000">
        <v>0</v>
      </c>
      <c r="R6000">
        <v>0</v>
      </c>
      <c r="S6000">
        <v>0</v>
      </c>
      <c r="T6000">
        <v>0</v>
      </c>
      <c r="U6000">
        <v>0</v>
      </c>
      <c r="V6000">
        <v>0</v>
      </c>
      <c r="W6000">
        <v>0</v>
      </c>
      <c r="X6000">
        <v>1.2949973442455385</v>
      </c>
      <c r="Y6000">
        <v>0</v>
      </c>
      <c r="Z6000">
        <v>0</v>
      </c>
      <c r="AA6000">
        <v>0</v>
      </c>
      <c r="AB6000">
        <v>0</v>
      </c>
      <c r="AC6000">
        <v>0</v>
      </c>
      <c r="AD6000">
        <v>0</v>
      </c>
      <c r="AE6000">
        <v>1.2949973442455385</v>
      </c>
    </row>
    <row r="6001" spans="1:31" x14ac:dyDescent="0.25">
      <c r="A6001">
        <v>2095289</v>
      </c>
      <c r="B6001">
        <v>1</v>
      </c>
      <c r="C6001" t="s">
        <v>80</v>
      </c>
      <c r="D6001" t="s">
        <v>95</v>
      </c>
      <c r="E6001" t="s">
        <v>158</v>
      </c>
      <c r="F6001" t="s">
        <v>17253</v>
      </c>
      <c r="G6001" t="s">
        <v>324</v>
      </c>
      <c r="H6001" t="s">
        <v>143</v>
      </c>
      <c r="I6001" t="s">
        <v>135</v>
      </c>
      <c r="J6001" t="s">
        <v>136</v>
      </c>
      <c r="K6001" t="s">
        <v>137</v>
      </c>
      <c r="L6001" t="s">
        <v>17254</v>
      </c>
      <c r="M6001" t="s">
        <v>17255</v>
      </c>
      <c r="N6001">
        <v>0.60972222200000004</v>
      </c>
      <c r="O6001">
        <v>0</v>
      </c>
      <c r="P6001">
        <v>22</v>
      </c>
      <c r="Q6001">
        <v>0</v>
      </c>
      <c r="R6001">
        <v>0</v>
      </c>
      <c r="S6001">
        <v>0</v>
      </c>
      <c r="T6001">
        <v>2</v>
      </c>
      <c r="U6001">
        <v>0</v>
      </c>
      <c r="V6001">
        <v>0</v>
      </c>
      <c r="W6001">
        <v>0</v>
      </c>
      <c r="X6001">
        <v>3.2102171197152218</v>
      </c>
      <c r="Y6001">
        <v>0</v>
      </c>
      <c r="Z6001">
        <v>0</v>
      </c>
      <c r="AA6001">
        <v>0</v>
      </c>
      <c r="AB6001">
        <v>1.3309532016831691</v>
      </c>
      <c r="AC6001">
        <v>0</v>
      </c>
      <c r="AD6001">
        <v>0</v>
      </c>
      <c r="AE6001">
        <v>4.5411703213983907</v>
      </c>
    </row>
    <row r="6002" spans="1:31" x14ac:dyDescent="0.25">
      <c r="A6002">
        <v>2094983</v>
      </c>
      <c r="B6002">
        <v>1</v>
      </c>
      <c r="C6002" t="s">
        <v>80</v>
      </c>
      <c r="D6002" t="s">
        <v>103</v>
      </c>
      <c r="E6002" t="s">
        <v>177</v>
      </c>
      <c r="F6002" t="s">
        <v>17256</v>
      </c>
      <c r="G6002" t="s">
        <v>183</v>
      </c>
      <c r="H6002" t="s">
        <v>143</v>
      </c>
      <c r="I6002" t="s">
        <v>135</v>
      </c>
      <c r="J6002" t="s">
        <v>136</v>
      </c>
      <c r="K6002" t="s">
        <v>137</v>
      </c>
      <c r="L6002" t="s">
        <v>17257</v>
      </c>
      <c r="M6002" t="s">
        <v>17258</v>
      </c>
      <c r="N6002">
        <v>0.91027777700000001</v>
      </c>
      <c r="O6002">
        <v>0</v>
      </c>
      <c r="P6002">
        <v>1</v>
      </c>
      <c r="Q6002">
        <v>0</v>
      </c>
      <c r="R6002">
        <v>0</v>
      </c>
      <c r="S6002">
        <v>0</v>
      </c>
      <c r="T6002">
        <v>0</v>
      </c>
      <c r="U6002">
        <v>0</v>
      </c>
      <c r="V6002">
        <v>0</v>
      </c>
      <c r="W6002">
        <v>0</v>
      </c>
      <c r="X6002">
        <v>0.20443941772309307</v>
      </c>
      <c r="Y6002">
        <v>0</v>
      </c>
      <c r="Z6002">
        <v>0</v>
      </c>
      <c r="AA6002">
        <v>0</v>
      </c>
      <c r="AB6002">
        <v>0</v>
      </c>
      <c r="AC6002">
        <v>0</v>
      </c>
      <c r="AD6002">
        <v>0</v>
      </c>
      <c r="AE6002">
        <v>0.20443941772309307</v>
      </c>
    </row>
    <row r="6003" spans="1:31" x14ac:dyDescent="0.25">
      <c r="A6003">
        <v>2095146</v>
      </c>
      <c r="B6003">
        <v>1</v>
      </c>
      <c r="C6003" t="s">
        <v>80</v>
      </c>
      <c r="D6003" t="s">
        <v>109</v>
      </c>
      <c r="E6003" t="s">
        <v>158</v>
      </c>
      <c r="F6003" t="s">
        <v>17259</v>
      </c>
      <c r="G6003" t="s">
        <v>160</v>
      </c>
      <c r="H6003" t="s">
        <v>143</v>
      </c>
      <c r="I6003" t="s">
        <v>135</v>
      </c>
      <c r="J6003" t="s">
        <v>136</v>
      </c>
      <c r="K6003" t="s">
        <v>137</v>
      </c>
      <c r="L6003" t="s">
        <v>17260</v>
      </c>
      <c r="M6003" t="s">
        <v>17261</v>
      </c>
      <c r="N6003">
        <v>0.39500000000000002</v>
      </c>
      <c r="O6003">
        <v>0</v>
      </c>
      <c r="P6003">
        <v>1</v>
      </c>
      <c r="Q6003">
        <v>0</v>
      </c>
      <c r="R6003">
        <v>4</v>
      </c>
      <c r="S6003">
        <v>0</v>
      </c>
      <c r="T6003">
        <v>5</v>
      </c>
      <c r="U6003">
        <v>0</v>
      </c>
      <c r="V6003">
        <v>0</v>
      </c>
      <c r="W6003">
        <v>0</v>
      </c>
      <c r="X6003">
        <v>9.2612716013579996E-2</v>
      </c>
      <c r="Y6003">
        <v>0</v>
      </c>
      <c r="Z6003">
        <v>1.447925869355285</v>
      </c>
      <c r="AA6003">
        <v>0</v>
      </c>
      <c r="AB6003">
        <v>4.0116746951991056</v>
      </c>
      <c r="AC6003">
        <v>0</v>
      </c>
      <c r="AD6003">
        <v>0</v>
      </c>
      <c r="AE6003">
        <v>5.5522132805679707</v>
      </c>
    </row>
    <row r="6004" spans="1:31" x14ac:dyDescent="0.25">
      <c r="A6004">
        <v>2094960</v>
      </c>
      <c r="B6004">
        <v>1</v>
      </c>
      <c r="C6004" t="s">
        <v>81</v>
      </c>
      <c r="D6004" t="s">
        <v>120</v>
      </c>
      <c r="E6004" t="s">
        <v>177</v>
      </c>
      <c r="F6004" t="s">
        <v>17262</v>
      </c>
      <c r="G6004" t="s">
        <v>183</v>
      </c>
      <c r="H6004" t="s">
        <v>143</v>
      </c>
      <c r="I6004" t="s">
        <v>135</v>
      </c>
      <c r="J6004" t="s">
        <v>136</v>
      </c>
      <c r="K6004" t="s">
        <v>137</v>
      </c>
      <c r="L6004" t="s">
        <v>17263</v>
      </c>
      <c r="M6004" t="s">
        <v>16747</v>
      </c>
      <c r="N6004">
        <v>2.5319444440000001</v>
      </c>
      <c r="O6004">
        <v>0</v>
      </c>
      <c r="P6004">
        <v>1</v>
      </c>
      <c r="Q6004">
        <v>0</v>
      </c>
      <c r="R6004">
        <v>0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0.23253826957018059</v>
      </c>
      <c r="Y6004">
        <v>0</v>
      </c>
      <c r="Z6004">
        <v>0</v>
      </c>
      <c r="AA6004">
        <v>0</v>
      </c>
      <c r="AB6004">
        <v>0</v>
      </c>
      <c r="AC6004">
        <v>0</v>
      </c>
      <c r="AD6004">
        <v>0</v>
      </c>
      <c r="AE6004">
        <v>0.23253826957018059</v>
      </c>
    </row>
    <row r="6005" spans="1:31" x14ac:dyDescent="0.25">
      <c r="A6005">
        <v>2095103</v>
      </c>
      <c r="B6005">
        <v>1</v>
      </c>
      <c r="C6005" t="s">
        <v>80</v>
      </c>
      <c r="D6005" t="s">
        <v>106</v>
      </c>
      <c r="E6005" t="s">
        <v>140</v>
      </c>
      <c r="F6005" t="s">
        <v>17264</v>
      </c>
      <c r="G6005" t="s">
        <v>142</v>
      </c>
      <c r="H6005" t="s">
        <v>143</v>
      </c>
      <c r="I6005" t="s">
        <v>135</v>
      </c>
      <c r="J6005" t="s">
        <v>136</v>
      </c>
      <c r="K6005" t="s">
        <v>137</v>
      </c>
      <c r="L6005" t="s">
        <v>16966</v>
      </c>
      <c r="M6005" t="s">
        <v>17265</v>
      </c>
      <c r="N6005">
        <v>1.7027777770000001</v>
      </c>
      <c r="O6005">
        <v>0</v>
      </c>
      <c r="P6005">
        <v>18</v>
      </c>
      <c r="Q6005">
        <v>0</v>
      </c>
      <c r="R6005">
        <v>2</v>
      </c>
      <c r="S6005">
        <v>0</v>
      </c>
      <c r="T6005">
        <v>2</v>
      </c>
      <c r="U6005">
        <v>0</v>
      </c>
      <c r="V6005">
        <v>0</v>
      </c>
      <c r="W6005">
        <v>0</v>
      </c>
      <c r="X6005">
        <v>6.6636927302367885</v>
      </c>
      <c r="Y6005">
        <v>0</v>
      </c>
      <c r="Z6005">
        <v>3.0013263802801284</v>
      </c>
      <c r="AA6005">
        <v>0</v>
      </c>
      <c r="AB6005">
        <v>0.1848414845677778</v>
      </c>
      <c r="AC6005">
        <v>0</v>
      </c>
      <c r="AD6005">
        <v>0</v>
      </c>
      <c r="AE6005">
        <v>9.8498605950846958</v>
      </c>
    </row>
    <row r="6006" spans="1:31" x14ac:dyDescent="0.25">
      <c r="A6006">
        <v>2084432</v>
      </c>
      <c r="B6006">
        <v>1</v>
      </c>
      <c r="C6006" t="s">
        <v>80</v>
      </c>
      <c r="D6006" t="s">
        <v>91</v>
      </c>
      <c r="E6006" t="s">
        <v>169</v>
      </c>
      <c r="F6006" t="s">
        <v>17266</v>
      </c>
      <c r="G6006" t="s">
        <v>133</v>
      </c>
      <c r="H6006" t="s">
        <v>134</v>
      </c>
      <c r="I6006" t="s">
        <v>135</v>
      </c>
      <c r="J6006" t="s">
        <v>136</v>
      </c>
      <c r="K6006" t="s">
        <v>137</v>
      </c>
      <c r="L6006" t="s">
        <v>17267</v>
      </c>
      <c r="M6006" t="s">
        <v>17268</v>
      </c>
      <c r="N6006">
        <v>0.59861111099999997</v>
      </c>
      <c r="O6006">
        <v>0</v>
      </c>
      <c r="P6006">
        <v>39</v>
      </c>
      <c r="Q6006">
        <v>0</v>
      </c>
      <c r="R6006">
        <v>14</v>
      </c>
      <c r="S6006">
        <v>0</v>
      </c>
      <c r="T6006">
        <v>7</v>
      </c>
      <c r="U6006">
        <v>0</v>
      </c>
      <c r="V6006">
        <v>0</v>
      </c>
      <c r="W6006">
        <v>0</v>
      </c>
      <c r="X6006">
        <v>4.4307008651577613</v>
      </c>
      <c r="Y6006">
        <v>0</v>
      </c>
      <c r="Z6006">
        <v>1.3760804649024585</v>
      </c>
      <c r="AA6006">
        <v>0</v>
      </c>
      <c r="AB6006">
        <v>1.5057002927325278</v>
      </c>
      <c r="AC6006">
        <v>0</v>
      </c>
      <c r="AD6006">
        <v>0</v>
      </c>
      <c r="AE6006">
        <v>7.312481622792748</v>
      </c>
    </row>
    <row r="6007" spans="1:31" x14ac:dyDescent="0.25">
      <c r="A6007">
        <v>2084406</v>
      </c>
      <c r="B6007">
        <v>1</v>
      </c>
      <c r="C6007" t="s">
        <v>80</v>
      </c>
      <c r="D6007" t="s">
        <v>82</v>
      </c>
      <c r="E6007" t="s">
        <v>505</v>
      </c>
      <c r="F6007" t="s">
        <v>17269</v>
      </c>
      <c r="G6007" t="s">
        <v>160</v>
      </c>
      <c r="H6007" t="s">
        <v>143</v>
      </c>
      <c r="I6007" t="s">
        <v>135</v>
      </c>
      <c r="J6007" t="s">
        <v>136</v>
      </c>
      <c r="K6007" t="s">
        <v>137</v>
      </c>
      <c r="L6007" t="s">
        <v>17270</v>
      </c>
      <c r="M6007" t="s">
        <v>17271</v>
      </c>
      <c r="N6007">
        <v>3.6286111110000001</v>
      </c>
      <c r="O6007">
        <v>0</v>
      </c>
      <c r="P6007">
        <v>142</v>
      </c>
      <c r="Q6007">
        <v>0</v>
      </c>
      <c r="R6007">
        <v>0</v>
      </c>
      <c r="S6007">
        <v>0</v>
      </c>
      <c r="T6007">
        <v>3</v>
      </c>
      <c r="U6007">
        <v>0</v>
      </c>
      <c r="V6007">
        <v>0</v>
      </c>
      <c r="W6007">
        <v>0</v>
      </c>
      <c r="X6007">
        <v>61.575112981542091</v>
      </c>
      <c r="Y6007">
        <v>0</v>
      </c>
      <c r="Z6007">
        <v>0</v>
      </c>
      <c r="AA6007">
        <v>0</v>
      </c>
      <c r="AB6007">
        <v>2.5777613068749017</v>
      </c>
      <c r="AC6007">
        <v>0</v>
      </c>
      <c r="AD6007">
        <v>0</v>
      </c>
      <c r="AE6007">
        <v>64.152874288416996</v>
      </c>
    </row>
    <row r="6008" spans="1:31" x14ac:dyDescent="0.25">
      <c r="A6008">
        <v>2084575</v>
      </c>
      <c r="B6008">
        <v>1</v>
      </c>
      <c r="C6008" t="s">
        <v>80</v>
      </c>
      <c r="D6008" t="s">
        <v>103</v>
      </c>
      <c r="E6008" t="s">
        <v>177</v>
      </c>
      <c r="F6008" t="s">
        <v>17272</v>
      </c>
      <c r="G6008" t="s">
        <v>183</v>
      </c>
      <c r="H6008" t="s">
        <v>143</v>
      </c>
      <c r="I6008" t="s">
        <v>135</v>
      </c>
      <c r="J6008" t="s">
        <v>136</v>
      </c>
      <c r="K6008" t="s">
        <v>137</v>
      </c>
      <c r="L6008" t="s">
        <v>17273</v>
      </c>
      <c r="M6008" t="s">
        <v>17274</v>
      </c>
      <c r="N6008">
        <v>2.1722222219999998</v>
      </c>
      <c r="O6008">
        <v>0</v>
      </c>
      <c r="P6008">
        <v>1</v>
      </c>
      <c r="Q6008">
        <v>0</v>
      </c>
      <c r="R6008">
        <v>0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1.0278643910954555</v>
      </c>
      <c r="Y6008">
        <v>0</v>
      </c>
      <c r="Z6008">
        <v>0</v>
      </c>
      <c r="AA6008">
        <v>0</v>
      </c>
      <c r="AB6008">
        <v>0</v>
      </c>
      <c r="AC6008">
        <v>0</v>
      </c>
      <c r="AD6008">
        <v>0</v>
      </c>
      <c r="AE6008">
        <v>1.0278643910954555</v>
      </c>
    </row>
    <row r="6009" spans="1:31" x14ac:dyDescent="0.25">
      <c r="A6009">
        <v>2095126</v>
      </c>
      <c r="B6009">
        <v>1</v>
      </c>
      <c r="C6009" t="s">
        <v>80</v>
      </c>
      <c r="D6009" t="s">
        <v>110</v>
      </c>
      <c r="E6009" t="s">
        <v>158</v>
      </c>
      <c r="F6009" t="s">
        <v>15108</v>
      </c>
      <c r="G6009" t="s">
        <v>283</v>
      </c>
      <c r="H6009" t="s">
        <v>143</v>
      </c>
      <c r="I6009" t="s">
        <v>135</v>
      </c>
      <c r="J6009" t="s">
        <v>136</v>
      </c>
      <c r="K6009" t="s">
        <v>137</v>
      </c>
      <c r="L6009" t="s">
        <v>17275</v>
      </c>
      <c r="M6009" t="s">
        <v>17276</v>
      </c>
      <c r="N6009">
        <v>6.5027777770000004</v>
      </c>
      <c r="O6009">
        <v>0</v>
      </c>
      <c r="P6009">
        <v>118</v>
      </c>
      <c r="Q6009">
        <v>0</v>
      </c>
      <c r="R6009">
        <v>0</v>
      </c>
      <c r="S6009">
        <v>0</v>
      </c>
      <c r="T6009">
        <v>10</v>
      </c>
      <c r="U6009">
        <v>0</v>
      </c>
      <c r="V6009">
        <v>0</v>
      </c>
      <c r="W6009">
        <v>0</v>
      </c>
      <c r="X6009">
        <v>281.42880294265564</v>
      </c>
      <c r="Y6009">
        <v>0</v>
      </c>
      <c r="Z6009">
        <v>0</v>
      </c>
      <c r="AA6009">
        <v>0</v>
      </c>
      <c r="AB6009">
        <v>69.600864988668732</v>
      </c>
      <c r="AC6009">
        <v>0</v>
      </c>
      <c r="AD6009">
        <v>0</v>
      </c>
      <c r="AE6009">
        <v>351.02966793132435</v>
      </c>
    </row>
    <row r="6010" spans="1:31" x14ac:dyDescent="0.25">
      <c r="A6010">
        <v>2084363</v>
      </c>
      <c r="B6010">
        <v>1</v>
      </c>
      <c r="C6010" t="s">
        <v>80</v>
      </c>
      <c r="D6010" t="s">
        <v>95</v>
      </c>
      <c r="E6010" t="s">
        <v>146</v>
      </c>
      <c r="F6010" t="s">
        <v>13153</v>
      </c>
      <c r="G6010" t="s">
        <v>133</v>
      </c>
      <c r="H6010" t="s">
        <v>134</v>
      </c>
      <c r="I6010" t="s">
        <v>135</v>
      </c>
      <c r="J6010" t="s">
        <v>136</v>
      </c>
      <c r="K6010" t="s">
        <v>137</v>
      </c>
      <c r="L6010" t="s">
        <v>17277</v>
      </c>
      <c r="M6010" t="s">
        <v>17278</v>
      </c>
      <c r="N6010">
        <v>0.221111111</v>
      </c>
      <c r="O6010">
        <v>5</v>
      </c>
      <c r="P6010">
        <v>2171</v>
      </c>
      <c r="Q6010">
        <v>26</v>
      </c>
      <c r="R6010">
        <v>21</v>
      </c>
      <c r="S6010">
        <v>23</v>
      </c>
      <c r="T6010">
        <v>105</v>
      </c>
      <c r="U6010">
        <v>1</v>
      </c>
      <c r="V6010">
        <v>0</v>
      </c>
      <c r="W6010">
        <v>1.1881453558261112</v>
      </c>
      <c r="X6010">
        <v>69.646627523810622</v>
      </c>
      <c r="Y6010">
        <v>12.40664083034279</v>
      </c>
      <c r="Z6010">
        <v>0.77226145346432096</v>
      </c>
      <c r="AA6010">
        <v>50.541230847033006</v>
      </c>
      <c r="AB6010">
        <v>10.476250355487196</v>
      </c>
      <c r="AC6010">
        <v>0.74863603157703584</v>
      </c>
      <c r="AD6010">
        <v>0</v>
      </c>
      <c r="AE6010">
        <v>145.77979239754109</v>
      </c>
    </row>
    <row r="6011" spans="1:31" x14ac:dyDescent="0.25">
      <c r="A6011">
        <v>2094940</v>
      </c>
      <c r="B6011">
        <v>1</v>
      </c>
      <c r="C6011" t="s">
        <v>80</v>
      </c>
      <c r="D6011" t="s">
        <v>105</v>
      </c>
      <c r="E6011" t="s">
        <v>158</v>
      </c>
      <c r="F6011" t="s">
        <v>17279</v>
      </c>
      <c r="G6011" t="s">
        <v>385</v>
      </c>
      <c r="H6011" t="s">
        <v>143</v>
      </c>
      <c r="I6011" t="s">
        <v>135</v>
      </c>
      <c r="J6011" t="s">
        <v>136</v>
      </c>
      <c r="K6011" t="s">
        <v>137</v>
      </c>
      <c r="L6011" t="s">
        <v>17280</v>
      </c>
      <c r="M6011" t="s">
        <v>17281</v>
      </c>
      <c r="N6011">
        <v>3.9297222220000001</v>
      </c>
      <c r="O6011">
        <v>0</v>
      </c>
      <c r="P6011">
        <v>0</v>
      </c>
      <c r="Q6011">
        <v>0</v>
      </c>
      <c r="R6011">
        <v>8</v>
      </c>
      <c r="S6011">
        <v>0</v>
      </c>
      <c r="T6011">
        <v>0</v>
      </c>
      <c r="U6011">
        <v>0</v>
      </c>
      <c r="V6011">
        <v>0</v>
      </c>
      <c r="W6011">
        <v>0</v>
      </c>
      <c r="X6011">
        <v>0</v>
      </c>
      <c r="Y6011">
        <v>0</v>
      </c>
      <c r="Z6011">
        <v>3.5089854819695163</v>
      </c>
      <c r="AA6011">
        <v>0</v>
      </c>
      <c r="AB6011">
        <v>0</v>
      </c>
      <c r="AC6011">
        <v>0</v>
      </c>
      <c r="AD6011">
        <v>0</v>
      </c>
      <c r="AE6011">
        <v>3.5089854819695163</v>
      </c>
    </row>
    <row r="6012" spans="1:31" x14ac:dyDescent="0.25">
      <c r="A6012">
        <v>2095295</v>
      </c>
      <c r="B6012">
        <v>1</v>
      </c>
      <c r="C6012" t="s">
        <v>81</v>
      </c>
      <c r="D6012" t="s">
        <v>113</v>
      </c>
      <c r="E6012" t="s">
        <v>158</v>
      </c>
      <c r="F6012" t="s">
        <v>12762</v>
      </c>
      <c r="G6012" t="s">
        <v>1283</v>
      </c>
      <c r="H6012" t="s">
        <v>143</v>
      </c>
      <c r="I6012" t="s">
        <v>135</v>
      </c>
      <c r="J6012" t="s">
        <v>136</v>
      </c>
      <c r="K6012" t="s">
        <v>137</v>
      </c>
      <c r="L6012" t="s">
        <v>17282</v>
      </c>
      <c r="M6012" t="s">
        <v>17283</v>
      </c>
      <c r="N6012">
        <v>3.5161111109999998</v>
      </c>
      <c r="O6012">
        <v>0</v>
      </c>
      <c r="P6012">
        <v>69</v>
      </c>
      <c r="Q6012">
        <v>0</v>
      </c>
      <c r="R6012">
        <v>0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68.146553481277095</v>
      </c>
      <c r="Y6012">
        <v>0</v>
      </c>
      <c r="Z6012">
        <v>0</v>
      </c>
      <c r="AA6012">
        <v>0</v>
      </c>
      <c r="AB6012">
        <v>0</v>
      </c>
      <c r="AC6012">
        <v>0</v>
      </c>
      <c r="AD6012">
        <v>0</v>
      </c>
      <c r="AE6012">
        <v>68.146553481277095</v>
      </c>
    </row>
    <row r="6013" spans="1:31" x14ac:dyDescent="0.25">
      <c r="A6013">
        <v>2094834</v>
      </c>
      <c r="B6013">
        <v>1</v>
      </c>
      <c r="C6013" t="s">
        <v>80</v>
      </c>
      <c r="D6013" t="s">
        <v>86</v>
      </c>
      <c r="E6013" t="s">
        <v>158</v>
      </c>
      <c r="F6013" t="s">
        <v>17284</v>
      </c>
      <c r="G6013" t="s">
        <v>154</v>
      </c>
      <c r="H6013" t="s">
        <v>143</v>
      </c>
      <c r="I6013" t="s">
        <v>135</v>
      </c>
      <c r="J6013" t="s">
        <v>136</v>
      </c>
      <c r="K6013" t="s">
        <v>155</v>
      </c>
      <c r="L6013" t="s">
        <v>17285</v>
      </c>
      <c r="M6013" t="s">
        <v>15983</v>
      </c>
      <c r="N6013">
        <v>0.96666666599999995</v>
      </c>
      <c r="O6013">
        <v>0</v>
      </c>
      <c r="P6013">
        <v>6</v>
      </c>
      <c r="Q6013">
        <v>0</v>
      </c>
      <c r="R6013">
        <v>3</v>
      </c>
      <c r="S6013">
        <v>0</v>
      </c>
      <c r="T6013">
        <v>1</v>
      </c>
      <c r="U6013">
        <v>0</v>
      </c>
      <c r="V6013">
        <v>0</v>
      </c>
      <c r="W6013">
        <v>0</v>
      </c>
      <c r="X6013">
        <v>23.314509742443157</v>
      </c>
      <c r="Y6013">
        <v>0</v>
      </c>
      <c r="Z6013">
        <v>1.7107424541205001</v>
      </c>
      <c r="AA6013">
        <v>0</v>
      </c>
      <c r="AB6013">
        <v>0.22680178148760002</v>
      </c>
      <c r="AC6013">
        <v>0</v>
      </c>
      <c r="AD6013">
        <v>0</v>
      </c>
      <c r="AE6013">
        <v>25.252053978051258</v>
      </c>
    </row>
    <row r="6014" spans="1:31" x14ac:dyDescent="0.25">
      <c r="A6014">
        <v>2084326</v>
      </c>
      <c r="B6014">
        <v>1</v>
      </c>
      <c r="C6014" t="s">
        <v>81</v>
      </c>
      <c r="D6014" t="s">
        <v>123</v>
      </c>
      <c r="E6014" t="s">
        <v>146</v>
      </c>
      <c r="F6014" t="s">
        <v>13714</v>
      </c>
      <c r="G6014" t="s">
        <v>133</v>
      </c>
      <c r="H6014" t="s">
        <v>134</v>
      </c>
      <c r="I6014" t="s">
        <v>135</v>
      </c>
      <c r="J6014" t="s">
        <v>136</v>
      </c>
      <c r="K6014" t="s">
        <v>137</v>
      </c>
      <c r="L6014" t="s">
        <v>17286</v>
      </c>
      <c r="M6014" t="s">
        <v>17287</v>
      </c>
      <c r="N6014">
        <v>1.8955555550000001</v>
      </c>
      <c r="O6014">
        <v>0</v>
      </c>
      <c r="P6014">
        <v>2155</v>
      </c>
      <c r="Q6014">
        <v>0</v>
      </c>
      <c r="R6014">
        <v>3</v>
      </c>
      <c r="S6014">
        <v>1</v>
      </c>
      <c r="T6014">
        <v>341</v>
      </c>
      <c r="U6014">
        <v>0</v>
      </c>
      <c r="V6014">
        <v>21</v>
      </c>
      <c r="W6014">
        <v>0</v>
      </c>
      <c r="X6014">
        <v>708.29615273931256</v>
      </c>
      <c r="Y6014">
        <v>0</v>
      </c>
      <c r="Z6014">
        <v>2.8741297962867467</v>
      </c>
      <c r="AA6014">
        <v>15.257279932907435</v>
      </c>
      <c r="AB6014">
        <v>266.90986104001126</v>
      </c>
      <c r="AC6014">
        <v>0</v>
      </c>
      <c r="AD6014">
        <v>351.98298965029198</v>
      </c>
      <c r="AE6014">
        <v>1345.32041315881</v>
      </c>
    </row>
    <row r="6015" spans="1:31" x14ac:dyDescent="0.25">
      <c r="A6015">
        <v>2095083</v>
      </c>
      <c r="B6015">
        <v>1</v>
      </c>
      <c r="C6015" t="s">
        <v>80</v>
      </c>
      <c r="D6015" t="s">
        <v>93</v>
      </c>
      <c r="E6015" t="s">
        <v>158</v>
      </c>
      <c r="F6015" t="s">
        <v>17288</v>
      </c>
      <c r="G6015" t="s">
        <v>160</v>
      </c>
      <c r="H6015" t="s">
        <v>143</v>
      </c>
      <c r="I6015" t="s">
        <v>135</v>
      </c>
      <c r="J6015" t="s">
        <v>136</v>
      </c>
      <c r="K6015" t="s">
        <v>137</v>
      </c>
      <c r="L6015" t="s">
        <v>17289</v>
      </c>
      <c r="M6015" t="s">
        <v>17290</v>
      </c>
      <c r="N6015">
        <v>1.6875</v>
      </c>
      <c r="O6015">
        <v>0</v>
      </c>
      <c r="P6015">
        <v>1</v>
      </c>
      <c r="Q6015">
        <v>0</v>
      </c>
      <c r="R6015">
        <v>0</v>
      </c>
      <c r="S6015">
        <v>0</v>
      </c>
      <c r="T6015">
        <v>0</v>
      </c>
      <c r="U6015">
        <v>0</v>
      </c>
      <c r="V6015">
        <v>0</v>
      </c>
      <c r="W6015">
        <v>0</v>
      </c>
      <c r="X6015">
        <v>0.29762104568382675</v>
      </c>
      <c r="Y6015">
        <v>0</v>
      </c>
      <c r="Z6015">
        <v>0</v>
      </c>
      <c r="AA6015">
        <v>0</v>
      </c>
      <c r="AB6015">
        <v>0</v>
      </c>
      <c r="AC6015">
        <v>0</v>
      </c>
      <c r="AD6015">
        <v>0</v>
      </c>
      <c r="AE6015">
        <v>0.29762104568382675</v>
      </c>
    </row>
    <row r="6016" spans="1:31" x14ac:dyDescent="0.25">
      <c r="A6016">
        <v>2084718</v>
      </c>
      <c r="B6016">
        <v>1</v>
      </c>
      <c r="C6016" t="s">
        <v>80</v>
      </c>
      <c r="D6016" t="s">
        <v>110</v>
      </c>
      <c r="E6016" t="s">
        <v>158</v>
      </c>
      <c r="F6016" t="s">
        <v>17291</v>
      </c>
      <c r="G6016" t="s">
        <v>4805</v>
      </c>
      <c r="H6016" t="s">
        <v>143</v>
      </c>
      <c r="I6016" t="s">
        <v>135</v>
      </c>
      <c r="J6016" t="s">
        <v>136</v>
      </c>
      <c r="K6016" t="s">
        <v>137</v>
      </c>
      <c r="L6016" t="s">
        <v>17292</v>
      </c>
      <c r="M6016" t="s">
        <v>17293</v>
      </c>
      <c r="N6016">
        <v>3.0133333329999998</v>
      </c>
      <c r="O6016">
        <v>0</v>
      </c>
      <c r="P6016">
        <v>18</v>
      </c>
      <c r="Q6016">
        <v>0</v>
      </c>
      <c r="R6016">
        <v>0</v>
      </c>
      <c r="S6016">
        <v>0</v>
      </c>
      <c r="T6016">
        <v>1</v>
      </c>
      <c r="U6016">
        <v>0</v>
      </c>
      <c r="V6016">
        <v>0</v>
      </c>
      <c r="W6016">
        <v>0</v>
      </c>
      <c r="X6016">
        <v>10.093464498656466</v>
      </c>
      <c r="Y6016">
        <v>0</v>
      </c>
      <c r="Z6016">
        <v>0</v>
      </c>
      <c r="AA6016">
        <v>0</v>
      </c>
      <c r="AB6016">
        <v>1.0303698190958324</v>
      </c>
      <c r="AC6016">
        <v>0</v>
      </c>
      <c r="AD6016">
        <v>0</v>
      </c>
      <c r="AE6016">
        <v>11.123834317752298</v>
      </c>
    </row>
    <row r="6017" spans="1:31" x14ac:dyDescent="0.25">
      <c r="A6017">
        <v>2084761</v>
      </c>
      <c r="B6017">
        <v>1</v>
      </c>
      <c r="C6017" t="s">
        <v>80</v>
      </c>
      <c r="D6017" t="s">
        <v>107</v>
      </c>
      <c r="E6017" t="s">
        <v>177</v>
      </c>
      <c r="F6017" t="s">
        <v>17294</v>
      </c>
      <c r="G6017" t="s">
        <v>183</v>
      </c>
      <c r="H6017" t="s">
        <v>143</v>
      </c>
      <c r="I6017" t="s">
        <v>135</v>
      </c>
      <c r="J6017" t="s">
        <v>136</v>
      </c>
      <c r="K6017" t="s">
        <v>137</v>
      </c>
      <c r="L6017" t="s">
        <v>17295</v>
      </c>
      <c r="M6017" t="s">
        <v>17296</v>
      </c>
      <c r="N6017">
        <v>7.801666666</v>
      </c>
      <c r="O6017">
        <v>0</v>
      </c>
      <c r="P6017">
        <v>1</v>
      </c>
      <c r="Q6017">
        <v>0</v>
      </c>
      <c r="R6017">
        <v>0</v>
      </c>
      <c r="S6017">
        <v>0</v>
      </c>
      <c r="T6017">
        <v>0</v>
      </c>
      <c r="U6017">
        <v>0</v>
      </c>
      <c r="V6017">
        <v>0</v>
      </c>
      <c r="W6017">
        <v>0</v>
      </c>
      <c r="X6017">
        <v>0.88720141924764184</v>
      </c>
      <c r="Y6017">
        <v>0</v>
      </c>
      <c r="Z6017">
        <v>0</v>
      </c>
      <c r="AA6017">
        <v>0</v>
      </c>
      <c r="AB6017">
        <v>0</v>
      </c>
      <c r="AC6017">
        <v>0</v>
      </c>
      <c r="AD6017">
        <v>0</v>
      </c>
      <c r="AE6017">
        <v>0.88720141924764184</v>
      </c>
    </row>
    <row r="6018" spans="1:31" x14ac:dyDescent="0.25">
      <c r="A6018">
        <v>2096180</v>
      </c>
      <c r="B6018">
        <v>1</v>
      </c>
      <c r="C6018" t="s">
        <v>80</v>
      </c>
      <c r="D6018" t="s">
        <v>83</v>
      </c>
      <c r="E6018" t="s">
        <v>177</v>
      </c>
      <c r="F6018" t="s">
        <v>17297</v>
      </c>
      <c r="G6018" t="s">
        <v>183</v>
      </c>
      <c r="H6018" t="s">
        <v>143</v>
      </c>
      <c r="I6018" t="s">
        <v>135</v>
      </c>
      <c r="J6018" t="s">
        <v>136</v>
      </c>
      <c r="K6018" t="s">
        <v>137</v>
      </c>
      <c r="L6018" t="s">
        <v>17298</v>
      </c>
      <c r="M6018" t="s">
        <v>17299</v>
      </c>
      <c r="N6018">
        <v>1.500277777</v>
      </c>
      <c r="O6018">
        <v>0</v>
      </c>
      <c r="P6018">
        <v>2</v>
      </c>
      <c r="Q6018">
        <v>0</v>
      </c>
      <c r="R6018">
        <v>0</v>
      </c>
      <c r="S6018">
        <v>0</v>
      </c>
      <c r="T6018">
        <v>0</v>
      </c>
      <c r="U6018">
        <v>0</v>
      </c>
      <c r="V6018">
        <v>0</v>
      </c>
      <c r="W6018">
        <v>0</v>
      </c>
      <c r="X6018">
        <v>0.33975761751285083</v>
      </c>
      <c r="Y6018">
        <v>0</v>
      </c>
      <c r="Z6018">
        <v>0</v>
      </c>
      <c r="AA6018">
        <v>0</v>
      </c>
      <c r="AB6018">
        <v>0</v>
      </c>
      <c r="AC6018">
        <v>0</v>
      </c>
      <c r="AD6018">
        <v>0</v>
      </c>
      <c r="AE6018">
        <v>0.33975761751285083</v>
      </c>
    </row>
    <row r="6019" spans="1:31" x14ac:dyDescent="0.25">
      <c r="A6019">
        <v>2095539</v>
      </c>
      <c r="B6019">
        <v>1</v>
      </c>
      <c r="C6019" t="s">
        <v>80</v>
      </c>
      <c r="D6019" t="s">
        <v>88</v>
      </c>
      <c r="E6019" t="s">
        <v>505</v>
      </c>
      <c r="F6019" t="s">
        <v>17300</v>
      </c>
      <c r="G6019" t="s">
        <v>160</v>
      </c>
      <c r="H6019" t="s">
        <v>143</v>
      </c>
      <c r="I6019" t="s">
        <v>135</v>
      </c>
      <c r="J6019" t="s">
        <v>136</v>
      </c>
      <c r="K6019" t="s">
        <v>137</v>
      </c>
      <c r="L6019" t="s">
        <v>17301</v>
      </c>
      <c r="M6019" t="s">
        <v>17302</v>
      </c>
      <c r="N6019">
        <v>1.323611111</v>
      </c>
      <c r="O6019">
        <v>0</v>
      </c>
      <c r="P6019">
        <v>68</v>
      </c>
      <c r="Q6019">
        <v>0</v>
      </c>
      <c r="R6019">
        <v>0</v>
      </c>
      <c r="S6019">
        <v>0</v>
      </c>
      <c r="T6019">
        <v>3</v>
      </c>
      <c r="U6019">
        <v>0</v>
      </c>
      <c r="V6019">
        <v>0</v>
      </c>
      <c r="W6019">
        <v>0</v>
      </c>
      <c r="X6019">
        <v>12.815883376735741</v>
      </c>
      <c r="Y6019">
        <v>0</v>
      </c>
      <c r="Z6019">
        <v>0</v>
      </c>
      <c r="AA6019">
        <v>0</v>
      </c>
      <c r="AB6019">
        <v>1.1777187855917337</v>
      </c>
      <c r="AC6019">
        <v>0</v>
      </c>
      <c r="AD6019">
        <v>0</v>
      </c>
      <c r="AE6019">
        <v>13.993602162327475</v>
      </c>
    </row>
    <row r="6020" spans="1:31" x14ac:dyDescent="0.25">
      <c r="A6020">
        <v>2095556</v>
      </c>
      <c r="B6020">
        <v>1</v>
      </c>
      <c r="C6020" t="s">
        <v>80</v>
      </c>
      <c r="D6020" t="s">
        <v>97</v>
      </c>
      <c r="E6020" t="s">
        <v>295</v>
      </c>
      <c r="F6020" t="s">
        <v>678</v>
      </c>
      <c r="G6020" t="s">
        <v>12680</v>
      </c>
      <c r="H6020" t="s">
        <v>680</v>
      </c>
      <c r="I6020" t="s">
        <v>135</v>
      </c>
      <c r="J6020" t="s">
        <v>136</v>
      </c>
      <c r="K6020" t="s">
        <v>155</v>
      </c>
      <c r="L6020" t="s">
        <v>17303</v>
      </c>
      <c r="M6020" t="s">
        <v>17304</v>
      </c>
      <c r="N6020">
        <v>7.7591666659999996</v>
      </c>
      <c r="O6020">
        <v>14</v>
      </c>
      <c r="P6020">
        <v>9362</v>
      </c>
      <c r="Q6020">
        <v>2</v>
      </c>
      <c r="R6020">
        <v>380</v>
      </c>
      <c r="S6020">
        <v>25</v>
      </c>
      <c r="T6020">
        <v>1090</v>
      </c>
      <c r="U6020">
        <v>0</v>
      </c>
      <c r="V6020">
        <v>3</v>
      </c>
      <c r="W6020">
        <v>759.45940781134072</v>
      </c>
      <c r="X6020">
        <v>24597.381636240221</v>
      </c>
      <c r="Y6020">
        <v>12.470579005931326</v>
      </c>
      <c r="Z6020">
        <v>1481.0715182447038</v>
      </c>
      <c r="AA6020">
        <v>8602.2073429726443</v>
      </c>
      <c r="AB6020">
        <v>8635.1146340332834</v>
      </c>
      <c r="AC6020">
        <v>0</v>
      </c>
      <c r="AD6020">
        <v>43.730714717379151</v>
      </c>
      <c r="AE6020">
        <v>44131.435833025505</v>
      </c>
    </row>
    <row r="6021" spans="1:31" x14ac:dyDescent="0.25">
      <c r="A6021">
        <v>2095616</v>
      </c>
      <c r="B6021">
        <v>1</v>
      </c>
      <c r="C6021" t="s">
        <v>80</v>
      </c>
      <c r="D6021" t="s">
        <v>84</v>
      </c>
      <c r="E6021" t="s">
        <v>177</v>
      </c>
      <c r="F6021" t="s">
        <v>17305</v>
      </c>
      <c r="G6021" t="s">
        <v>183</v>
      </c>
      <c r="H6021" t="s">
        <v>143</v>
      </c>
      <c r="I6021" t="s">
        <v>135</v>
      </c>
      <c r="J6021" t="s">
        <v>136</v>
      </c>
      <c r="K6021" t="s">
        <v>137</v>
      </c>
      <c r="L6021" t="s">
        <v>17306</v>
      </c>
      <c r="M6021" t="s">
        <v>17307</v>
      </c>
      <c r="N6021">
        <v>3.4794444439999999</v>
      </c>
      <c r="O6021">
        <v>0</v>
      </c>
      <c r="P6021">
        <v>6</v>
      </c>
      <c r="Q6021">
        <v>0</v>
      </c>
      <c r="R6021">
        <v>0</v>
      </c>
      <c r="S6021">
        <v>0</v>
      </c>
      <c r="T6021">
        <v>1</v>
      </c>
      <c r="U6021">
        <v>0</v>
      </c>
      <c r="V6021">
        <v>0</v>
      </c>
      <c r="W6021">
        <v>0</v>
      </c>
      <c r="X6021">
        <v>5.7802128423777752</v>
      </c>
      <c r="Y6021">
        <v>0</v>
      </c>
      <c r="Z6021">
        <v>0</v>
      </c>
      <c r="AA6021">
        <v>0</v>
      </c>
      <c r="AB6021">
        <v>2.8239235319204723</v>
      </c>
      <c r="AC6021">
        <v>0</v>
      </c>
      <c r="AD6021">
        <v>0</v>
      </c>
      <c r="AE6021">
        <v>8.604136374298248</v>
      </c>
    </row>
    <row r="6022" spans="1:31" x14ac:dyDescent="0.25">
      <c r="A6022">
        <v>2095911</v>
      </c>
      <c r="B6022">
        <v>1</v>
      </c>
      <c r="C6022" t="s">
        <v>80</v>
      </c>
      <c r="D6022" t="s">
        <v>82</v>
      </c>
      <c r="E6022" t="s">
        <v>177</v>
      </c>
      <c r="F6022" t="s">
        <v>17308</v>
      </c>
      <c r="G6022" t="s">
        <v>183</v>
      </c>
      <c r="H6022" t="s">
        <v>143</v>
      </c>
      <c r="I6022" t="s">
        <v>135</v>
      </c>
      <c r="J6022" t="s">
        <v>136</v>
      </c>
      <c r="K6022" t="s">
        <v>137</v>
      </c>
      <c r="L6022" t="s">
        <v>17309</v>
      </c>
      <c r="M6022" t="s">
        <v>17310</v>
      </c>
      <c r="N6022">
        <v>8.3352777769999999</v>
      </c>
      <c r="O6022">
        <v>0</v>
      </c>
      <c r="P6022">
        <v>2</v>
      </c>
      <c r="Q6022">
        <v>0</v>
      </c>
      <c r="R6022">
        <v>0</v>
      </c>
      <c r="S6022">
        <v>0</v>
      </c>
      <c r="T6022">
        <v>0</v>
      </c>
      <c r="U6022">
        <v>0</v>
      </c>
      <c r="V6022">
        <v>0</v>
      </c>
      <c r="W6022">
        <v>0</v>
      </c>
      <c r="X6022">
        <v>2.8348707206688202</v>
      </c>
      <c r="Y6022">
        <v>0</v>
      </c>
      <c r="Z6022">
        <v>0</v>
      </c>
      <c r="AA6022">
        <v>0</v>
      </c>
      <c r="AB6022">
        <v>0</v>
      </c>
      <c r="AC6022">
        <v>0</v>
      </c>
      <c r="AD6022">
        <v>0</v>
      </c>
      <c r="AE6022">
        <v>2.8348707206688202</v>
      </c>
    </row>
    <row r="6023" spans="1:31" x14ac:dyDescent="0.25">
      <c r="A6023">
        <v>2095602</v>
      </c>
      <c r="B6023">
        <v>1</v>
      </c>
      <c r="C6023" t="s">
        <v>81</v>
      </c>
      <c r="D6023" t="s">
        <v>128</v>
      </c>
      <c r="E6023" t="s">
        <v>146</v>
      </c>
      <c r="F6023" t="s">
        <v>5700</v>
      </c>
      <c r="G6023" t="s">
        <v>133</v>
      </c>
      <c r="H6023" t="s">
        <v>134</v>
      </c>
      <c r="I6023" t="s">
        <v>135</v>
      </c>
      <c r="J6023" t="s">
        <v>136</v>
      </c>
      <c r="K6023" t="s">
        <v>137</v>
      </c>
      <c r="L6023" t="s">
        <v>17311</v>
      </c>
      <c r="M6023" t="s">
        <v>17312</v>
      </c>
      <c r="N6023">
        <v>0.206666666</v>
      </c>
      <c r="O6023">
        <v>0</v>
      </c>
      <c r="P6023">
        <v>969</v>
      </c>
      <c r="Q6023">
        <v>3</v>
      </c>
      <c r="R6023">
        <v>13</v>
      </c>
      <c r="S6023">
        <v>5</v>
      </c>
      <c r="T6023">
        <v>101</v>
      </c>
      <c r="U6023">
        <v>0</v>
      </c>
      <c r="V6023">
        <v>0</v>
      </c>
      <c r="W6023">
        <v>0</v>
      </c>
      <c r="X6023">
        <v>22.973444350224231</v>
      </c>
      <c r="Y6023">
        <v>5.4491956195188473</v>
      </c>
      <c r="Z6023">
        <v>4.0696711184404801</v>
      </c>
      <c r="AA6023">
        <v>6.3672840720974406</v>
      </c>
      <c r="AB6023">
        <v>3.5602599420062249</v>
      </c>
      <c r="AC6023">
        <v>0</v>
      </c>
      <c r="AD6023">
        <v>0</v>
      </c>
      <c r="AE6023">
        <v>42.419855102287222</v>
      </c>
    </row>
    <row r="6024" spans="1:31" x14ac:dyDescent="0.25">
      <c r="A6024">
        <v>2095748</v>
      </c>
      <c r="B6024">
        <v>1</v>
      </c>
      <c r="C6024" t="s">
        <v>80</v>
      </c>
      <c r="D6024" t="s">
        <v>93</v>
      </c>
      <c r="E6024" t="s">
        <v>158</v>
      </c>
      <c r="F6024" t="s">
        <v>17313</v>
      </c>
      <c r="G6024" t="s">
        <v>160</v>
      </c>
      <c r="H6024" t="s">
        <v>143</v>
      </c>
      <c r="I6024" t="s">
        <v>135</v>
      </c>
      <c r="J6024" t="s">
        <v>136</v>
      </c>
      <c r="K6024" t="s">
        <v>137</v>
      </c>
      <c r="L6024" t="s">
        <v>17314</v>
      </c>
      <c r="M6024" t="s">
        <v>17315</v>
      </c>
      <c r="N6024">
        <v>6.38</v>
      </c>
      <c r="O6024">
        <v>0</v>
      </c>
      <c r="P6024">
        <v>10</v>
      </c>
      <c r="Q6024">
        <v>0</v>
      </c>
      <c r="R6024">
        <v>6</v>
      </c>
      <c r="S6024">
        <v>0</v>
      </c>
      <c r="T6024">
        <v>2</v>
      </c>
      <c r="U6024">
        <v>0</v>
      </c>
      <c r="V6024">
        <v>0</v>
      </c>
      <c r="W6024">
        <v>0</v>
      </c>
      <c r="X6024">
        <v>6.2246908826621246</v>
      </c>
      <c r="Y6024">
        <v>0</v>
      </c>
      <c r="Z6024">
        <v>18.898788146227307</v>
      </c>
      <c r="AA6024">
        <v>0</v>
      </c>
      <c r="AB6024">
        <v>3.7780954548783603</v>
      </c>
      <c r="AC6024">
        <v>0</v>
      </c>
      <c r="AD6024">
        <v>0</v>
      </c>
      <c r="AE6024">
        <v>28.901574483767792</v>
      </c>
    </row>
    <row r="6025" spans="1:31" x14ac:dyDescent="0.25">
      <c r="A6025">
        <v>2095808</v>
      </c>
      <c r="B6025">
        <v>1</v>
      </c>
      <c r="C6025" t="s">
        <v>81</v>
      </c>
      <c r="D6025" t="s">
        <v>118</v>
      </c>
      <c r="E6025" t="s">
        <v>158</v>
      </c>
      <c r="F6025" t="s">
        <v>17316</v>
      </c>
      <c r="G6025" t="s">
        <v>160</v>
      </c>
      <c r="H6025" t="s">
        <v>143</v>
      </c>
      <c r="I6025" t="s">
        <v>135</v>
      </c>
      <c r="J6025" t="s">
        <v>136</v>
      </c>
      <c r="K6025" t="s">
        <v>137</v>
      </c>
      <c r="L6025" t="s">
        <v>17317</v>
      </c>
      <c r="M6025" t="s">
        <v>17318</v>
      </c>
      <c r="N6025">
        <v>0.66972222199999998</v>
      </c>
      <c r="O6025">
        <v>0</v>
      </c>
      <c r="P6025">
        <v>2</v>
      </c>
      <c r="Q6025">
        <v>0</v>
      </c>
      <c r="R6025">
        <v>2</v>
      </c>
      <c r="S6025">
        <v>0</v>
      </c>
      <c r="T6025">
        <v>0</v>
      </c>
      <c r="U6025">
        <v>0</v>
      </c>
      <c r="V6025">
        <v>0</v>
      </c>
      <c r="W6025">
        <v>0</v>
      </c>
      <c r="X6025">
        <v>0.17765561480462863</v>
      </c>
      <c r="Y6025">
        <v>0</v>
      </c>
      <c r="Z6025">
        <v>0.44134880578906011</v>
      </c>
      <c r="AA6025">
        <v>0</v>
      </c>
      <c r="AB6025">
        <v>0</v>
      </c>
      <c r="AC6025">
        <v>0</v>
      </c>
      <c r="AD6025">
        <v>0</v>
      </c>
      <c r="AE6025">
        <v>0.61900442059368876</v>
      </c>
    </row>
    <row r="6026" spans="1:31" x14ac:dyDescent="0.25">
      <c r="A6026">
        <v>2095702</v>
      </c>
      <c r="B6026">
        <v>1</v>
      </c>
      <c r="C6026" t="s">
        <v>81</v>
      </c>
      <c r="D6026" t="s">
        <v>123</v>
      </c>
      <c r="E6026" t="s">
        <v>295</v>
      </c>
      <c r="F6026" t="s">
        <v>710</v>
      </c>
      <c r="G6026" t="s">
        <v>133</v>
      </c>
      <c r="H6026" t="s">
        <v>134</v>
      </c>
      <c r="I6026" t="s">
        <v>135</v>
      </c>
      <c r="J6026" t="s">
        <v>136</v>
      </c>
      <c r="K6026" t="s">
        <v>137</v>
      </c>
      <c r="L6026" t="s">
        <v>17319</v>
      </c>
      <c r="M6026" t="s">
        <v>17320</v>
      </c>
      <c r="N6026">
        <v>1.4950794439999999</v>
      </c>
      <c r="O6026">
        <v>13</v>
      </c>
      <c r="P6026">
        <v>1213</v>
      </c>
      <c r="Q6026">
        <v>594</v>
      </c>
      <c r="R6026">
        <v>558</v>
      </c>
      <c r="S6026">
        <v>52</v>
      </c>
      <c r="T6026">
        <v>117</v>
      </c>
      <c r="U6026">
        <v>5</v>
      </c>
      <c r="V6026">
        <v>0</v>
      </c>
      <c r="W6026">
        <v>60.928239002714591</v>
      </c>
      <c r="X6026">
        <v>458.41366278653925</v>
      </c>
      <c r="Y6026">
        <v>1284.4926025437192</v>
      </c>
      <c r="Z6026">
        <v>569.14029545690209</v>
      </c>
      <c r="AA6026">
        <v>355.81853285486119</v>
      </c>
      <c r="AB6026">
        <v>87.314740847225437</v>
      </c>
      <c r="AC6026">
        <v>806.97052022219339</v>
      </c>
      <c r="AD6026">
        <v>0</v>
      </c>
      <c r="AE6026">
        <v>3623.078593714155</v>
      </c>
    </row>
    <row r="6027" spans="1:31" x14ac:dyDescent="0.25">
      <c r="A6027">
        <v>2095931</v>
      </c>
      <c r="B6027">
        <v>1</v>
      </c>
      <c r="C6027" t="s">
        <v>81</v>
      </c>
      <c r="D6027" t="s">
        <v>122</v>
      </c>
      <c r="E6027" t="s">
        <v>177</v>
      </c>
      <c r="F6027" t="s">
        <v>17321</v>
      </c>
      <c r="G6027" t="s">
        <v>183</v>
      </c>
      <c r="H6027" t="s">
        <v>143</v>
      </c>
      <c r="I6027" t="s">
        <v>135</v>
      </c>
      <c r="J6027" t="s">
        <v>136</v>
      </c>
      <c r="K6027" t="s">
        <v>137</v>
      </c>
      <c r="L6027" t="s">
        <v>17322</v>
      </c>
      <c r="M6027" t="s">
        <v>17323</v>
      </c>
      <c r="N6027">
        <v>2.810277777</v>
      </c>
      <c r="O6027">
        <v>0</v>
      </c>
      <c r="P6027">
        <v>1</v>
      </c>
      <c r="Q6027">
        <v>0</v>
      </c>
      <c r="R6027">
        <v>0</v>
      </c>
      <c r="S6027">
        <v>0</v>
      </c>
      <c r="T6027">
        <v>0</v>
      </c>
      <c r="U6027">
        <v>0</v>
      </c>
      <c r="V6027">
        <v>0</v>
      </c>
      <c r="W6027">
        <v>0</v>
      </c>
      <c r="X6027">
        <v>0.58299759433570419</v>
      </c>
      <c r="Y6027">
        <v>0</v>
      </c>
      <c r="Z6027">
        <v>0</v>
      </c>
      <c r="AA6027">
        <v>0</v>
      </c>
      <c r="AB6027">
        <v>0</v>
      </c>
      <c r="AC6027">
        <v>0</v>
      </c>
      <c r="AD6027">
        <v>0</v>
      </c>
      <c r="AE6027">
        <v>0.58299759433570419</v>
      </c>
    </row>
    <row r="6028" spans="1:31" x14ac:dyDescent="0.25">
      <c r="A6028">
        <v>2095576</v>
      </c>
      <c r="B6028">
        <v>1</v>
      </c>
      <c r="C6028" t="s">
        <v>80</v>
      </c>
      <c r="D6028" t="s">
        <v>92</v>
      </c>
      <c r="E6028" t="s">
        <v>505</v>
      </c>
      <c r="F6028" t="s">
        <v>17324</v>
      </c>
      <c r="G6028" t="s">
        <v>366</v>
      </c>
      <c r="H6028" t="s">
        <v>143</v>
      </c>
      <c r="I6028" t="s">
        <v>135</v>
      </c>
      <c r="J6028" t="s">
        <v>136</v>
      </c>
      <c r="K6028" t="s">
        <v>137</v>
      </c>
      <c r="L6028" t="s">
        <v>17325</v>
      </c>
      <c r="M6028" t="s">
        <v>17326</v>
      </c>
      <c r="N6028">
        <v>3.8672222220000001</v>
      </c>
      <c r="O6028">
        <v>0</v>
      </c>
      <c r="P6028">
        <v>17</v>
      </c>
      <c r="Q6028">
        <v>0</v>
      </c>
      <c r="R6028">
        <v>0</v>
      </c>
      <c r="S6028">
        <v>0</v>
      </c>
      <c r="T6028">
        <v>0</v>
      </c>
      <c r="U6028">
        <v>0</v>
      </c>
      <c r="V6028">
        <v>0</v>
      </c>
      <c r="W6028">
        <v>0</v>
      </c>
      <c r="X6028">
        <v>6.2046031348865442</v>
      </c>
      <c r="Y6028">
        <v>0</v>
      </c>
      <c r="Z6028">
        <v>0</v>
      </c>
      <c r="AA6028">
        <v>0</v>
      </c>
      <c r="AB6028">
        <v>0</v>
      </c>
      <c r="AC6028">
        <v>0</v>
      </c>
      <c r="AD6028">
        <v>0</v>
      </c>
      <c r="AE6028">
        <v>6.2046031348865442</v>
      </c>
    </row>
    <row r="6029" spans="1:31" x14ac:dyDescent="0.25">
      <c r="A6029">
        <v>2095619</v>
      </c>
      <c r="B6029">
        <v>1</v>
      </c>
      <c r="C6029" t="s">
        <v>81</v>
      </c>
      <c r="D6029" t="s">
        <v>112</v>
      </c>
      <c r="E6029" t="s">
        <v>146</v>
      </c>
      <c r="F6029" t="s">
        <v>14818</v>
      </c>
      <c r="G6029" t="s">
        <v>133</v>
      </c>
      <c r="H6029" t="s">
        <v>134</v>
      </c>
      <c r="I6029" t="s">
        <v>135</v>
      </c>
      <c r="J6029" t="s">
        <v>136</v>
      </c>
      <c r="K6029" t="s">
        <v>137</v>
      </c>
      <c r="L6029" t="s">
        <v>17327</v>
      </c>
      <c r="M6029" t="s">
        <v>17328</v>
      </c>
      <c r="N6029">
        <v>6.3052777769999997</v>
      </c>
      <c r="O6029">
        <v>0</v>
      </c>
      <c r="P6029">
        <v>1435</v>
      </c>
      <c r="Q6029">
        <v>0</v>
      </c>
      <c r="R6029">
        <v>26</v>
      </c>
      <c r="S6029">
        <v>0</v>
      </c>
      <c r="T6029">
        <v>70</v>
      </c>
      <c r="U6029">
        <v>1</v>
      </c>
      <c r="V6029">
        <v>0</v>
      </c>
      <c r="W6029">
        <v>0</v>
      </c>
      <c r="X6029">
        <v>1704.5514160262112</v>
      </c>
      <c r="Y6029">
        <v>0</v>
      </c>
      <c r="Z6029">
        <v>19.08208014223877</v>
      </c>
      <c r="AA6029">
        <v>0</v>
      </c>
      <c r="AB6029">
        <v>286.11067429445313</v>
      </c>
      <c r="AC6029">
        <v>39.466152546355914</v>
      </c>
      <c r="AD6029">
        <v>0</v>
      </c>
      <c r="AE6029">
        <v>2049.2103230092589</v>
      </c>
    </row>
    <row r="6030" spans="1:31" x14ac:dyDescent="0.25">
      <c r="A6030">
        <v>2095639</v>
      </c>
      <c r="B6030">
        <v>1</v>
      </c>
      <c r="C6030" t="s">
        <v>81</v>
      </c>
      <c r="D6030" t="s">
        <v>112</v>
      </c>
      <c r="E6030" t="s">
        <v>131</v>
      </c>
      <c r="F6030" t="s">
        <v>11018</v>
      </c>
      <c r="G6030" t="s">
        <v>133</v>
      </c>
      <c r="H6030" t="s">
        <v>134</v>
      </c>
      <c r="I6030" t="s">
        <v>135</v>
      </c>
      <c r="J6030" t="s">
        <v>136</v>
      </c>
      <c r="K6030" t="s">
        <v>137</v>
      </c>
      <c r="L6030" t="s">
        <v>17329</v>
      </c>
      <c r="M6030" t="s">
        <v>17330</v>
      </c>
      <c r="N6030">
        <v>5.3847222219999997</v>
      </c>
      <c r="O6030">
        <v>0</v>
      </c>
      <c r="P6030">
        <v>901</v>
      </c>
      <c r="Q6030">
        <v>1</v>
      </c>
      <c r="R6030">
        <v>7</v>
      </c>
      <c r="S6030">
        <v>4</v>
      </c>
      <c r="T6030">
        <v>42</v>
      </c>
      <c r="U6030">
        <v>0</v>
      </c>
      <c r="V6030">
        <v>1</v>
      </c>
      <c r="W6030">
        <v>0</v>
      </c>
      <c r="X6030">
        <v>415.29242357222387</v>
      </c>
      <c r="Y6030">
        <v>1.4552024876816667</v>
      </c>
      <c r="Z6030">
        <v>7.832368379468571</v>
      </c>
      <c r="AA6030">
        <v>909.30268900762667</v>
      </c>
      <c r="AB6030">
        <v>28.966123801544917</v>
      </c>
      <c r="AC6030">
        <v>0</v>
      </c>
      <c r="AD6030">
        <v>13.844260492510502</v>
      </c>
      <c r="AE6030">
        <v>1376.6930677410562</v>
      </c>
    </row>
    <row r="6031" spans="1:31" x14ac:dyDescent="0.25">
      <c r="A6031">
        <v>2095888</v>
      </c>
      <c r="B6031">
        <v>1</v>
      </c>
      <c r="C6031" t="s">
        <v>80</v>
      </c>
      <c r="D6031" t="s">
        <v>107</v>
      </c>
      <c r="E6031" t="s">
        <v>177</v>
      </c>
      <c r="F6031" t="s">
        <v>17331</v>
      </c>
      <c r="G6031" t="s">
        <v>179</v>
      </c>
      <c r="H6031" t="s">
        <v>143</v>
      </c>
      <c r="I6031" t="s">
        <v>135</v>
      </c>
      <c r="J6031" t="s">
        <v>136</v>
      </c>
      <c r="K6031" t="s">
        <v>137</v>
      </c>
      <c r="L6031" t="s">
        <v>17332</v>
      </c>
      <c r="M6031" t="s">
        <v>17333</v>
      </c>
      <c r="N6031">
        <v>1.123888888</v>
      </c>
      <c r="O6031">
        <v>0</v>
      </c>
      <c r="P6031">
        <v>3</v>
      </c>
      <c r="Q6031">
        <v>0</v>
      </c>
      <c r="R6031">
        <v>0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1.9254968897475834E-2</v>
      </c>
      <c r="Y6031">
        <v>0</v>
      </c>
      <c r="Z6031">
        <v>0</v>
      </c>
      <c r="AA6031">
        <v>0</v>
      </c>
      <c r="AB6031">
        <v>0</v>
      </c>
      <c r="AC6031">
        <v>0</v>
      </c>
      <c r="AD6031">
        <v>0</v>
      </c>
      <c r="AE6031">
        <v>1.9254968897475834E-2</v>
      </c>
    </row>
    <row r="6032" spans="1:31" x14ac:dyDescent="0.25">
      <c r="A6032">
        <v>2096017</v>
      </c>
      <c r="B6032">
        <v>1</v>
      </c>
      <c r="C6032" t="s">
        <v>80</v>
      </c>
      <c r="D6032" t="s">
        <v>98</v>
      </c>
      <c r="E6032" t="s">
        <v>177</v>
      </c>
      <c r="F6032" t="s">
        <v>17334</v>
      </c>
      <c r="G6032" t="s">
        <v>183</v>
      </c>
      <c r="H6032" t="s">
        <v>143</v>
      </c>
      <c r="I6032" t="s">
        <v>135</v>
      </c>
      <c r="J6032" t="s">
        <v>136</v>
      </c>
      <c r="K6032" t="s">
        <v>137</v>
      </c>
      <c r="L6032" t="s">
        <v>17335</v>
      </c>
      <c r="M6032" t="s">
        <v>17336</v>
      </c>
      <c r="N6032">
        <v>3.5530555549999998</v>
      </c>
      <c r="O6032">
        <v>0</v>
      </c>
      <c r="P6032">
        <v>1</v>
      </c>
      <c r="Q6032">
        <v>0</v>
      </c>
      <c r="R6032">
        <v>0</v>
      </c>
      <c r="S6032">
        <v>0</v>
      </c>
      <c r="T6032">
        <v>0</v>
      </c>
      <c r="U6032">
        <v>0</v>
      </c>
      <c r="V6032">
        <v>0</v>
      </c>
      <c r="W6032">
        <v>0</v>
      </c>
      <c r="X6032">
        <v>1.1840212199196851</v>
      </c>
      <c r="Y6032">
        <v>0</v>
      </c>
      <c r="Z6032">
        <v>0</v>
      </c>
      <c r="AA6032">
        <v>0</v>
      </c>
      <c r="AB6032">
        <v>0</v>
      </c>
      <c r="AC6032">
        <v>0</v>
      </c>
      <c r="AD6032">
        <v>0</v>
      </c>
      <c r="AE6032">
        <v>1.1840212199196851</v>
      </c>
    </row>
    <row r="6033" spans="1:31" x14ac:dyDescent="0.25">
      <c r="A6033">
        <v>2095725</v>
      </c>
      <c r="B6033">
        <v>1</v>
      </c>
      <c r="C6033" t="s">
        <v>81</v>
      </c>
      <c r="D6033" t="s">
        <v>112</v>
      </c>
      <c r="E6033" t="s">
        <v>177</v>
      </c>
      <c r="F6033" t="s">
        <v>17337</v>
      </c>
      <c r="G6033" t="s">
        <v>183</v>
      </c>
      <c r="H6033" t="s">
        <v>143</v>
      </c>
      <c r="I6033" t="s">
        <v>135</v>
      </c>
      <c r="J6033" t="s">
        <v>136</v>
      </c>
      <c r="K6033" t="s">
        <v>137</v>
      </c>
      <c r="L6033" t="s">
        <v>17338</v>
      </c>
      <c r="M6033" t="s">
        <v>17339</v>
      </c>
      <c r="N6033">
        <v>7.0791666659999999</v>
      </c>
      <c r="O6033">
        <v>0</v>
      </c>
      <c r="P6033">
        <v>0</v>
      </c>
      <c r="Q6033">
        <v>0</v>
      </c>
      <c r="R6033">
        <v>0</v>
      </c>
      <c r="S6033">
        <v>0</v>
      </c>
      <c r="T6033">
        <v>3</v>
      </c>
      <c r="U6033">
        <v>0</v>
      </c>
      <c r="V6033">
        <v>0</v>
      </c>
      <c r="W6033">
        <v>0</v>
      </c>
      <c r="X6033">
        <v>0</v>
      </c>
      <c r="Y6033">
        <v>0</v>
      </c>
      <c r="Z6033">
        <v>0</v>
      </c>
      <c r="AA6033">
        <v>0</v>
      </c>
      <c r="AB6033">
        <v>5.8415778744771671</v>
      </c>
      <c r="AC6033">
        <v>0</v>
      </c>
      <c r="AD6033">
        <v>0</v>
      </c>
      <c r="AE6033">
        <v>5.8415778744771671</v>
      </c>
    </row>
    <row r="6034" spans="1:31" x14ac:dyDescent="0.25">
      <c r="A6034">
        <v>2095825</v>
      </c>
      <c r="B6034">
        <v>1</v>
      </c>
      <c r="C6034" t="s">
        <v>81</v>
      </c>
      <c r="D6034" t="s">
        <v>123</v>
      </c>
      <c r="E6034" t="s">
        <v>146</v>
      </c>
      <c r="F6034" t="s">
        <v>17340</v>
      </c>
      <c r="G6034" t="s">
        <v>133</v>
      </c>
      <c r="H6034" t="s">
        <v>134</v>
      </c>
      <c r="I6034" t="s">
        <v>135</v>
      </c>
      <c r="J6034" t="s">
        <v>136</v>
      </c>
      <c r="K6034" t="s">
        <v>137</v>
      </c>
      <c r="L6034" t="s">
        <v>17341</v>
      </c>
      <c r="M6034" t="s">
        <v>17342</v>
      </c>
      <c r="N6034">
        <v>0.24972222199999999</v>
      </c>
      <c r="O6034">
        <v>3</v>
      </c>
      <c r="P6034">
        <v>23</v>
      </c>
      <c r="Q6034">
        <v>244</v>
      </c>
      <c r="R6034">
        <v>273</v>
      </c>
      <c r="S6034">
        <v>26</v>
      </c>
      <c r="T6034">
        <v>52</v>
      </c>
      <c r="U6034">
        <v>0</v>
      </c>
      <c r="V6034">
        <v>0</v>
      </c>
      <c r="W6034">
        <v>0.10159276150445751</v>
      </c>
      <c r="X6034">
        <v>1.2632910577684695</v>
      </c>
      <c r="Y6034">
        <v>20.720812798687525</v>
      </c>
      <c r="Z6034">
        <v>22.974585993899829</v>
      </c>
      <c r="AA6034">
        <v>3.2106518983924253</v>
      </c>
      <c r="AB6034">
        <v>5.9502484883191853</v>
      </c>
      <c r="AC6034">
        <v>0</v>
      </c>
      <c r="AD6034">
        <v>0</v>
      </c>
      <c r="AE6034">
        <v>54.221182998571891</v>
      </c>
    </row>
    <row r="6035" spans="1:31" x14ac:dyDescent="0.25">
      <c r="A6035">
        <v>2095831</v>
      </c>
      <c r="B6035">
        <v>1</v>
      </c>
      <c r="C6035" t="s">
        <v>81</v>
      </c>
      <c r="D6035" t="s">
        <v>123</v>
      </c>
      <c r="E6035" t="s">
        <v>146</v>
      </c>
      <c r="F6035" t="s">
        <v>686</v>
      </c>
      <c r="G6035" t="s">
        <v>133</v>
      </c>
      <c r="H6035" t="s">
        <v>134</v>
      </c>
      <c r="I6035" t="s">
        <v>135</v>
      </c>
      <c r="J6035" t="s">
        <v>136</v>
      </c>
      <c r="K6035" t="s">
        <v>137</v>
      </c>
      <c r="L6035" t="s">
        <v>17343</v>
      </c>
      <c r="M6035" t="s">
        <v>17344</v>
      </c>
      <c r="N6035">
        <v>0.24249999999999999</v>
      </c>
      <c r="O6035">
        <v>7</v>
      </c>
      <c r="P6035">
        <v>1284</v>
      </c>
      <c r="Q6035">
        <v>99</v>
      </c>
      <c r="R6035">
        <v>69</v>
      </c>
      <c r="S6035">
        <v>26</v>
      </c>
      <c r="T6035">
        <v>111</v>
      </c>
      <c r="U6035">
        <v>7</v>
      </c>
      <c r="V6035">
        <v>0</v>
      </c>
      <c r="W6035">
        <v>0.16902357341072999</v>
      </c>
      <c r="X6035">
        <v>67.049485668226254</v>
      </c>
      <c r="Y6035">
        <v>10.880810723690608</v>
      </c>
      <c r="Z6035">
        <v>12.547622387659379</v>
      </c>
      <c r="AA6035">
        <v>24.972010850574257</v>
      </c>
      <c r="AB6035">
        <v>13.887958652415398</v>
      </c>
      <c r="AC6035">
        <v>56.136010695364412</v>
      </c>
      <c r="AD6035">
        <v>0</v>
      </c>
      <c r="AE6035">
        <v>185.64292255134103</v>
      </c>
    </row>
    <row r="6036" spans="1:31" x14ac:dyDescent="0.25">
      <c r="A6036">
        <v>2095682</v>
      </c>
      <c r="B6036">
        <v>1</v>
      </c>
      <c r="C6036" t="s">
        <v>80</v>
      </c>
      <c r="D6036" t="s">
        <v>97</v>
      </c>
      <c r="E6036" t="s">
        <v>177</v>
      </c>
      <c r="F6036" t="s">
        <v>17345</v>
      </c>
      <c r="G6036" t="s">
        <v>183</v>
      </c>
      <c r="H6036" t="s">
        <v>143</v>
      </c>
      <c r="I6036" t="s">
        <v>135</v>
      </c>
      <c r="J6036" t="s">
        <v>136</v>
      </c>
      <c r="K6036" t="s">
        <v>137</v>
      </c>
      <c r="L6036" t="s">
        <v>17346</v>
      </c>
      <c r="M6036" t="s">
        <v>17347</v>
      </c>
      <c r="N6036">
        <v>7.8763888880000001</v>
      </c>
      <c r="O6036">
        <v>0</v>
      </c>
      <c r="P6036">
        <v>0</v>
      </c>
      <c r="Q6036">
        <v>0</v>
      </c>
      <c r="R6036">
        <v>1</v>
      </c>
      <c r="S6036">
        <v>0</v>
      </c>
      <c r="T6036">
        <v>0</v>
      </c>
      <c r="U6036">
        <v>0</v>
      </c>
      <c r="V6036">
        <v>0</v>
      </c>
      <c r="W6036">
        <v>0</v>
      </c>
      <c r="X6036">
        <v>0</v>
      </c>
      <c r="Y6036">
        <v>0</v>
      </c>
      <c r="Z6036">
        <v>20.152576079617987</v>
      </c>
      <c r="AA6036">
        <v>0</v>
      </c>
      <c r="AB6036">
        <v>0</v>
      </c>
      <c r="AC6036">
        <v>0</v>
      </c>
      <c r="AD6036">
        <v>0</v>
      </c>
      <c r="AE6036">
        <v>20.152576079617987</v>
      </c>
    </row>
    <row r="6037" spans="1:31" x14ac:dyDescent="0.25">
      <c r="A6037">
        <v>2095533</v>
      </c>
      <c r="B6037">
        <v>1</v>
      </c>
      <c r="C6037" t="s">
        <v>80</v>
      </c>
      <c r="D6037" t="s">
        <v>101</v>
      </c>
      <c r="E6037" t="s">
        <v>169</v>
      </c>
      <c r="F6037" t="s">
        <v>818</v>
      </c>
      <c r="G6037" t="s">
        <v>133</v>
      </c>
      <c r="H6037" t="s">
        <v>134</v>
      </c>
      <c r="I6037" t="s">
        <v>135</v>
      </c>
      <c r="J6037" t="s">
        <v>136</v>
      </c>
      <c r="K6037" t="s">
        <v>137</v>
      </c>
      <c r="L6037" t="s">
        <v>17348</v>
      </c>
      <c r="M6037" t="s">
        <v>17349</v>
      </c>
      <c r="N6037">
        <v>0.55583333300000004</v>
      </c>
      <c r="O6037">
        <v>0</v>
      </c>
      <c r="P6037">
        <v>1260</v>
      </c>
      <c r="Q6037">
        <v>0</v>
      </c>
      <c r="R6037">
        <v>0</v>
      </c>
      <c r="S6037">
        <v>1</v>
      </c>
      <c r="T6037">
        <v>20</v>
      </c>
      <c r="U6037">
        <v>0</v>
      </c>
      <c r="V6037">
        <v>0</v>
      </c>
      <c r="W6037">
        <v>0</v>
      </c>
      <c r="X6037">
        <v>91.698189187198352</v>
      </c>
      <c r="Y6037">
        <v>0</v>
      </c>
      <c r="Z6037">
        <v>0</v>
      </c>
      <c r="AA6037">
        <v>2.0463787046799999</v>
      </c>
      <c r="AB6037">
        <v>5.7444387645224886</v>
      </c>
      <c r="AC6037">
        <v>0</v>
      </c>
      <c r="AD6037">
        <v>0</v>
      </c>
      <c r="AE6037">
        <v>99.489006656400832</v>
      </c>
    </row>
    <row r="6038" spans="1:31" x14ac:dyDescent="0.25">
      <c r="A6038">
        <v>2096074</v>
      </c>
      <c r="B6038">
        <v>1</v>
      </c>
      <c r="C6038" t="s">
        <v>80</v>
      </c>
      <c r="D6038" t="s">
        <v>84</v>
      </c>
      <c r="E6038" t="s">
        <v>177</v>
      </c>
      <c r="F6038" t="s">
        <v>17350</v>
      </c>
      <c r="G6038" t="s">
        <v>196</v>
      </c>
      <c r="H6038" t="s">
        <v>143</v>
      </c>
      <c r="I6038" t="s">
        <v>135</v>
      </c>
      <c r="J6038" t="s">
        <v>136</v>
      </c>
      <c r="K6038" t="s">
        <v>137</v>
      </c>
      <c r="L6038" t="s">
        <v>17351</v>
      </c>
      <c r="M6038" t="s">
        <v>17352</v>
      </c>
      <c r="N6038">
        <v>0.56333333299999999</v>
      </c>
      <c r="O6038">
        <v>0</v>
      </c>
      <c r="P6038">
        <v>1</v>
      </c>
      <c r="Q6038">
        <v>0</v>
      </c>
      <c r="R6038">
        <v>0</v>
      </c>
      <c r="S6038">
        <v>0</v>
      </c>
      <c r="T6038">
        <v>0</v>
      </c>
      <c r="U6038">
        <v>0</v>
      </c>
      <c r="V6038">
        <v>0</v>
      </c>
      <c r="W6038">
        <v>0</v>
      </c>
      <c r="X6038">
        <v>0.29543869388799998</v>
      </c>
      <c r="Y6038">
        <v>0</v>
      </c>
      <c r="Z6038">
        <v>0</v>
      </c>
      <c r="AA6038">
        <v>0</v>
      </c>
      <c r="AB6038">
        <v>0</v>
      </c>
      <c r="AC6038">
        <v>0</v>
      </c>
      <c r="AD6038">
        <v>0</v>
      </c>
      <c r="AE6038">
        <v>0.29543869388799998</v>
      </c>
    </row>
    <row r="6039" spans="1:31" x14ac:dyDescent="0.25">
      <c r="A6039">
        <v>2095845</v>
      </c>
      <c r="B6039">
        <v>1</v>
      </c>
      <c r="C6039" t="s">
        <v>80</v>
      </c>
      <c r="D6039" t="s">
        <v>104</v>
      </c>
      <c r="E6039" t="s">
        <v>177</v>
      </c>
      <c r="F6039" t="s">
        <v>17353</v>
      </c>
      <c r="G6039" t="s">
        <v>183</v>
      </c>
      <c r="H6039" t="s">
        <v>143</v>
      </c>
      <c r="I6039" t="s">
        <v>135</v>
      </c>
      <c r="J6039" t="s">
        <v>136</v>
      </c>
      <c r="K6039" t="s">
        <v>137</v>
      </c>
      <c r="L6039" t="s">
        <v>17354</v>
      </c>
      <c r="M6039" t="s">
        <v>17355</v>
      </c>
      <c r="N6039">
        <v>3.0411111110000002</v>
      </c>
      <c r="O6039">
        <v>0</v>
      </c>
      <c r="P6039">
        <v>2</v>
      </c>
      <c r="Q6039">
        <v>0</v>
      </c>
      <c r="R6039">
        <v>0</v>
      </c>
      <c r="S6039">
        <v>0</v>
      </c>
      <c r="T6039">
        <v>0</v>
      </c>
      <c r="U6039">
        <v>0</v>
      </c>
      <c r="V6039">
        <v>0</v>
      </c>
      <c r="W6039">
        <v>0</v>
      </c>
      <c r="X6039">
        <v>1.1457889760347224</v>
      </c>
      <c r="Y6039">
        <v>0</v>
      </c>
      <c r="Z6039">
        <v>0</v>
      </c>
      <c r="AA6039">
        <v>0</v>
      </c>
      <c r="AB6039">
        <v>0</v>
      </c>
      <c r="AC6039">
        <v>0</v>
      </c>
      <c r="AD6039">
        <v>0</v>
      </c>
      <c r="AE6039">
        <v>1.1457889760347224</v>
      </c>
    </row>
    <row r="6040" spans="1:31" x14ac:dyDescent="0.25">
      <c r="A6040">
        <v>2095991</v>
      </c>
      <c r="B6040">
        <v>1</v>
      </c>
      <c r="C6040" t="s">
        <v>81</v>
      </c>
      <c r="D6040" t="s">
        <v>120</v>
      </c>
      <c r="E6040" t="s">
        <v>177</v>
      </c>
      <c r="F6040" t="s">
        <v>17356</v>
      </c>
      <c r="G6040" t="s">
        <v>183</v>
      </c>
      <c r="H6040" t="s">
        <v>143</v>
      </c>
      <c r="I6040" t="s">
        <v>135</v>
      </c>
      <c r="J6040" t="s">
        <v>136</v>
      </c>
      <c r="K6040" t="s">
        <v>137</v>
      </c>
      <c r="L6040" t="s">
        <v>17357</v>
      </c>
      <c r="M6040" t="s">
        <v>17358</v>
      </c>
      <c r="N6040">
        <v>2.9327777770000001</v>
      </c>
      <c r="O6040">
        <v>0</v>
      </c>
      <c r="P6040">
        <v>1</v>
      </c>
      <c r="Q6040">
        <v>0</v>
      </c>
      <c r="R6040">
        <v>0</v>
      </c>
      <c r="S6040">
        <v>0</v>
      </c>
      <c r="T6040">
        <v>0</v>
      </c>
      <c r="U6040">
        <v>0</v>
      </c>
      <c r="V6040">
        <v>0</v>
      </c>
      <c r="W6040">
        <v>0</v>
      </c>
      <c r="X6040">
        <v>0.20588636698499335</v>
      </c>
      <c r="Y6040">
        <v>0</v>
      </c>
      <c r="Z6040">
        <v>0</v>
      </c>
      <c r="AA6040">
        <v>0</v>
      </c>
      <c r="AB6040">
        <v>0</v>
      </c>
      <c r="AC6040">
        <v>0</v>
      </c>
      <c r="AD6040">
        <v>0</v>
      </c>
      <c r="AE6040">
        <v>0.20588636698499335</v>
      </c>
    </row>
    <row r="6041" spans="1:31" x14ac:dyDescent="0.25">
      <c r="A6041">
        <v>2095519</v>
      </c>
      <c r="B6041">
        <v>1</v>
      </c>
      <c r="C6041" t="s">
        <v>80</v>
      </c>
      <c r="D6041" t="s">
        <v>101</v>
      </c>
      <c r="E6041" t="s">
        <v>158</v>
      </c>
      <c r="F6041" t="s">
        <v>17359</v>
      </c>
      <c r="G6041" t="s">
        <v>160</v>
      </c>
      <c r="H6041" t="s">
        <v>143</v>
      </c>
      <c r="I6041" t="s">
        <v>135</v>
      </c>
      <c r="J6041" t="s">
        <v>136</v>
      </c>
      <c r="K6041" t="s">
        <v>137</v>
      </c>
      <c r="L6041" t="s">
        <v>17360</v>
      </c>
      <c r="M6041" t="s">
        <v>17361</v>
      </c>
      <c r="N6041">
        <v>6.5611111109999998</v>
      </c>
      <c r="O6041">
        <v>0</v>
      </c>
      <c r="P6041">
        <v>8</v>
      </c>
      <c r="Q6041">
        <v>0</v>
      </c>
      <c r="R6041">
        <v>0</v>
      </c>
      <c r="S6041">
        <v>0</v>
      </c>
      <c r="T6041">
        <v>9</v>
      </c>
      <c r="U6041">
        <v>0</v>
      </c>
      <c r="V6041">
        <v>0</v>
      </c>
      <c r="W6041">
        <v>0</v>
      </c>
      <c r="X6041">
        <v>6.6520679709696768</v>
      </c>
      <c r="Y6041">
        <v>0</v>
      </c>
      <c r="Z6041">
        <v>0</v>
      </c>
      <c r="AA6041">
        <v>0</v>
      </c>
      <c r="AB6041">
        <v>13.089399221907279</v>
      </c>
      <c r="AC6041">
        <v>0</v>
      </c>
      <c r="AD6041">
        <v>0</v>
      </c>
      <c r="AE6041">
        <v>19.741467192876954</v>
      </c>
    </row>
    <row r="6042" spans="1:31" x14ac:dyDescent="0.25">
      <c r="A6042">
        <v>2096160</v>
      </c>
      <c r="B6042">
        <v>1</v>
      </c>
      <c r="C6042" t="s">
        <v>81</v>
      </c>
      <c r="D6042" t="s">
        <v>128</v>
      </c>
      <c r="E6042" t="s">
        <v>169</v>
      </c>
      <c r="F6042" t="s">
        <v>17362</v>
      </c>
      <c r="G6042" t="s">
        <v>3958</v>
      </c>
      <c r="H6042" t="s">
        <v>134</v>
      </c>
      <c r="I6042" t="s">
        <v>135</v>
      </c>
      <c r="J6042" t="s">
        <v>136</v>
      </c>
      <c r="K6042" t="s">
        <v>137</v>
      </c>
      <c r="L6042" t="s">
        <v>17363</v>
      </c>
      <c r="M6042" t="s">
        <v>17364</v>
      </c>
      <c r="N6042">
        <v>3.6836111109999998</v>
      </c>
      <c r="O6042">
        <v>0</v>
      </c>
      <c r="P6042">
        <v>92</v>
      </c>
      <c r="Q6042">
        <v>0</v>
      </c>
      <c r="R6042">
        <v>0</v>
      </c>
      <c r="S6042">
        <v>0</v>
      </c>
      <c r="T6042">
        <v>3</v>
      </c>
      <c r="U6042">
        <v>0</v>
      </c>
      <c r="V6042">
        <v>0</v>
      </c>
      <c r="W6042">
        <v>0</v>
      </c>
      <c r="X6042">
        <v>41.904796472965138</v>
      </c>
      <c r="Y6042">
        <v>0</v>
      </c>
      <c r="Z6042">
        <v>0</v>
      </c>
      <c r="AA6042">
        <v>0</v>
      </c>
      <c r="AB6042">
        <v>1.6403307538396845</v>
      </c>
      <c r="AC6042">
        <v>0</v>
      </c>
      <c r="AD6042">
        <v>0</v>
      </c>
      <c r="AE6042">
        <v>43.545127226804823</v>
      </c>
    </row>
    <row r="6043" spans="1:31" x14ac:dyDescent="0.25">
      <c r="A6043">
        <v>2095914</v>
      </c>
      <c r="B6043">
        <v>1</v>
      </c>
      <c r="C6043" t="s">
        <v>81</v>
      </c>
      <c r="D6043" t="s">
        <v>113</v>
      </c>
      <c r="E6043" t="s">
        <v>146</v>
      </c>
      <c r="F6043" t="s">
        <v>17365</v>
      </c>
      <c r="G6043" t="s">
        <v>133</v>
      </c>
      <c r="H6043" t="s">
        <v>134</v>
      </c>
      <c r="I6043" t="s">
        <v>135</v>
      </c>
      <c r="J6043" t="s">
        <v>136</v>
      </c>
      <c r="K6043" t="s">
        <v>137</v>
      </c>
      <c r="L6043" t="s">
        <v>17366</v>
      </c>
      <c r="M6043" t="s">
        <v>17367</v>
      </c>
      <c r="N6043">
        <v>0.92666666600000003</v>
      </c>
      <c r="O6043">
        <v>0</v>
      </c>
      <c r="P6043">
        <v>309</v>
      </c>
      <c r="Q6043">
        <v>0</v>
      </c>
      <c r="R6043">
        <v>26</v>
      </c>
      <c r="S6043">
        <v>6</v>
      </c>
      <c r="T6043">
        <v>14</v>
      </c>
      <c r="U6043">
        <v>0</v>
      </c>
      <c r="V6043">
        <v>0</v>
      </c>
      <c r="W6043">
        <v>0</v>
      </c>
      <c r="X6043">
        <v>60.621292732933377</v>
      </c>
      <c r="Y6043">
        <v>0</v>
      </c>
      <c r="Z6043">
        <v>2.7406033697830829</v>
      </c>
      <c r="AA6043">
        <v>554.87903915177947</v>
      </c>
      <c r="AB6043">
        <v>6.6036110883761667</v>
      </c>
      <c r="AC6043">
        <v>0</v>
      </c>
      <c r="AD6043">
        <v>0</v>
      </c>
      <c r="AE6043">
        <v>624.84454634287215</v>
      </c>
    </row>
    <row r="6044" spans="1:31" x14ac:dyDescent="0.25">
      <c r="A6044">
        <v>2096037</v>
      </c>
      <c r="B6044">
        <v>1</v>
      </c>
      <c r="C6044" t="s">
        <v>80</v>
      </c>
      <c r="D6044" t="s">
        <v>89</v>
      </c>
      <c r="E6044" t="s">
        <v>177</v>
      </c>
      <c r="F6044" t="s">
        <v>17368</v>
      </c>
      <c r="G6044" t="s">
        <v>196</v>
      </c>
      <c r="H6044" t="s">
        <v>143</v>
      </c>
      <c r="I6044" t="s">
        <v>135</v>
      </c>
      <c r="J6044" t="s">
        <v>136</v>
      </c>
      <c r="K6044" t="s">
        <v>137</v>
      </c>
      <c r="L6044" t="s">
        <v>17369</v>
      </c>
      <c r="M6044" t="s">
        <v>17370</v>
      </c>
      <c r="N6044">
        <v>3.2977777769999999</v>
      </c>
      <c r="O6044">
        <v>0</v>
      </c>
      <c r="P6044">
        <v>1</v>
      </c>
      <c r="Q6044">
        <v>0</v>
      </c>
      <c r="R6044">
        <v>0</v>
      </c>
      <c r="S6044">
        <v>0</v>
      </c>
      <c r="T6044">
        <v>0</v>
      </c>
      <c r="U6044">
        <v>0</v>
      </c>
      <c r="V6044">
        <v>0</v>
      </c>
      <c r="W6044">
        <v>0</v>
      </c>
      <c r="X6044">
        <v>0.67483590956208772</v>
      </c>
      <c r="Y6044">
        <v>0</v>
      </c>
      <c r="Z6044">
        <v>0</v>
      </c>
      <c r="AA6044">
        <v>0</v>
      </c>
      <c r="AB6044">
        <v>0</v>
      </c>
      <c r="AC6044">
        <v>0</v>
      </c>
      <c r="AD6044">
        <v>0</v>
      </c>
      <c r="AE6044">
        <v>0.67483590956208772</v>
      </c>
    </row>
    <row r="6045" spans="1:31" x14ac:dyDescent="0.25">
      <c r="A6045">
        <v>2095805</v>
      </c>
      <c r="B6045">
        <v>1</v>
      </c>
      <c r="C6045" t="s">
        <v>81</v>
      </c>
      <c r="D6045" t="s">
        <v>123</v>
      </c>
      <c r="E6045" t="s">
        <v>146</v>
      </c>
      <c r="F6045" t="s">
        <v>17371</v>
      </c>
      <c r="G6045" t="s">
        <v>133</v>
      </c>
      <c r="H6045" t="s">
        <v>134</v>
      </c>
      <c r="I6045" t="s">
        <v>135</v>
      </c>
      <c r="J6045" t="s">
        <v>136</v>
      </c>
      <c r="K6045" t="s">
        <v>137</v>
      </c>
      <c r="L6045" t="s">
        <v>17372</v>
      </c>
      <c r="M6045" t="s">
        <v>17373</v>
      </c>
      <c r="N6045">
        <v>0.47888888800000001</v>
      </c>
      <c r="O6045">
        <v>4</v>
      </c>
      <c r="P6045">
        <v>554</v>
      </c>
      <c r="Q6045">
        <v>311</v>
      </c>
      <c r="R6045">
        <v>502</v>
      </c>
      <c r="S6045">
        <v>29</v>
      </c>
      <c r="T6045">
        <v>81</v>
      </c>
      <c r="U6045">
        <v>1</v>
      </c>
      <c r="V6045">
        <v>0</v>
      </c>
      <c r="W6045">
        <v>0.5224670874283166</v>
      </c>
      <c r="X6045">
        <v>73.622720802385189</v>
      </c>
      <c r="Y6045">
        <v>189.18529309969841</v>
      </c>
      <c r="Z6045">
        <v>153.87670238120273</v>
      </c>
      <c r="AA6045">
        <v>33.277455344006448</v>
      </c>
      <c r="AB6045">
        <v>23.166153352325331</v>
      </c>
      <c r="AC6045">
        <v>0</v>
      </c>
      <c r="AD6045">
        <v>0</v>
      </c>
      <c r="AE6045">
        <v>473.65079206704644</v>
      </c>
    </row>
    <row r="6046" spans="1:31" x14ac:dyDescent="0.25">
      <c r="A6046">
        <v>2096054</v>
      </c>
      <c r="B6046">
        <v>1</v>
      </c>
      <c r="C6046" t="s">
        <v>80</v>
      </c>
      <c r="D6046" t="s">
        <v>93</v>
      </c>
      <c r="E6046" t="s">
        <v>177</v>
      </c>
      <c r="F6046" t="s">
        <v>17374</v>
      </c>
      <c r="G6046" t="s">
        <v>183</v>
      </c>
      <c r="H6046" t="s">
        <v>143</v>
      </c>
      <c r="I6046" t="s">
        <v>135</v>
      </c>
      <c r="J6046" t="s">
        <v>136</v>
      </c>
      <c r="K6046" t="s">
        <v>137</v>
      </c>
      <c r="L6046" t="s">
        <v>17375</v>
      </c>
      <c r="M6046" t="s">
        <v>17376</v>
      </c>
      <c r="N6046">
        <v>0.91027777700000001</v>
      </c>
      <c r="O6046">
        <v>0</v>
      </c>
      <c r="P6046">
        <v>0</v>
      </c>
      <c r="Q6046">
        <v>0</v>
      </c>
      <c r="R6046">
        <v>0</v>
      </c>
      <c r="S6046">
        <v>0</v>
      </c>
      <c r="T6046">
        <v>1</v>
      </c>
      <c r="U6046">
        <v>0</v>
      </c>
      <c r="V6046">
        <v>0</v>
      </c>
      <c r="W6046">
        <v>0</v>
      </c>
      <c r="X6046">
        <v>0</v>
      </c>
      <c r="Y6046">
        <v>0</v>
      </c>
      <c r="Z6046">
        <v>0</v>
      </c>
      <c r="AA6046">
        <v>0</v>
      </c>
      <c r="AB6046">
        <v>0</v>
      </c>
      <c r="AC6046">
        <v>0</v>
      </c>
      <c r="AD6046">
        <v>0</v>
      </c>
      <c r="AE6046">
        <v>0</v>
      </c>
    </row>
    <row r="6047" spans="1:31" x14ac:dyDescent="0.25">
      <c r="A6047">
        <v>2096100</v>
      </c>
      <c r="B6047">
        <v>1</v>
      </c>
      <c r="C6047" t="s">
        <v>80</v>
      </c>
      <c r="D6047" t="s">
        <v>100</v>
      </c>
      <c r="E6047" t="s">
        <v>177</v>
      </c>
      <c r="F6047" t="s">
        <v>17377</v>
      </c>
      <c r="G6047" t="s">
        <v>183</v>
      </c>
      <c r="H6047" t="s">
        <v>143</v>
      </c>
      <c r="I6047" t="s">
        <v>135</v>
      </c>
      <c r="J6047" t="s">
        <v>136</v>
      </c>
      <c r="K6047" t="s">
        <v>137</v>
      </c>
      <c r="L6047" t="s">
        <v>17378</v>
      </c>
      <c r="M6047" t="s">
        <v>17379</v>
      </c>
      <c r="N6047">
        <v>3.3969444439999998</v>
      </c>
      <c r="O6047">
        <v>0</v>
      </c>
      <c r="P6047">
        <v>1</v>
      </c>
      <c r="Q6047">
        <v>0</v>
      </c>
      <c r="R6047">
        <v>0</v>
      </c>
      <c r="S6047">
        <v>0</v>
      </c>
      <c r="T6047">
        <v>0</v>
      </c>
      <c r="U6047">
        <v>0</v>
      </c>
      <c r="V6047">
        <v>0</v>
      </c>
      <c r="W6047">
        <v>0</v>
      </c>
      <c r="X6047">
        <v>0.83976890661373504</v>
      </c>
      <c r="Y6047">
        <v>0</v>
      </c>
      <c r="Z6047">
        <v>0</v>
      </c>
      <c r="AA6047">
        <v>0</v>
      </c>
      <c r="AB6047">
        <v>0</v>
      </c>
      <c r="AC6047">
        <v>0</v>
      </c>
      <c r="AD6047">
        <v>0</v>
      </c>
      <c r="AE6047">
        <v>0.83976890661373504</v>
      </c>
    </row>
    <row r="6048" spans="1:31" x14ac:dyDescent="0.25">
      <c r="A6048">
        <v>2095851</v>
      </c>
      <c r="B6048">
        <v>1</v>
      </c>
      <c r="C6048" t="s">
        <v>80</v>
      </c>
      <c r="D6048" t="s">
        <v>85</v>
      </c>
      <c r="E6048" t="s">
        <v>177</v>
      </c>
      <c r="F6048" t="s">
        <v>17380</v>
      </c>
      <c r="G6048" t="s">
        <v>183</v>
      </c>
      <c r="H6048" t="s">
        <v>143</v>
      </c>
      <c r="I6048" t="s">
        <v>135</v>
      </c>
      <c r="J6048" t="s">
        <v>136</v>
      </c>
      <c r="K6048" t="s">
        <v>137</v>
      </c>
      <c r="L6048" t="s">
        <v>17381</v>
      </c>
      <c r="M6048" t="s">
        <v>17382</v>
      </c>
      <c r="N6048">
        <v>8.6633333330000006</v>
      </c>
      <c r="O6048">
        <v>0</v>
      </c>
      <c r="P6048">
        <v>11</v>
      </c>
      <c r="Q6048">
        <v>0</v>
      </c>
      <c r="R6048">
        <v>0</v>
      </c>
      <c r="S6048">
        <v>0</v>
      </c>
      <c r="T6048">
        <v>0</v>
      </c>
      <c r="U6048">
        <v>0</v>
      </c>
      <c r="V6048">
        <v>0</v>
      </c>
      <c r="W6048">
        <v>0</v>
      </c>
      <c r="X6048">
        <v>24.035062354738724</v>
      </c>
      <c r="Y6048">
        <v>0</v>
      </c>
      <c r="Z6048">
        <v>0</v>
      </c>
      <c r="AA6048">
        <v>0</v>
      </c>
      <c r="AB6048">
        <v>0</v>
      </c>
      <c r="AC6048">
        <v>0</v>
      </c>
      <c r="AD6048">
        <v>0</v>
      </c>
      <c r="AE6048">
        <v>24.035062354738724</v>
      </c>
    </row>
    <row r="6049" spans="1:31" x14ac:dyDescent="0.25">
      <c r="A6049">
        <v>2095951</v>
      </c>
      <c r="B6049">
        <v>1</v>
      </c>
      <c r="C6049" t="s">
        <v>80</v>
      </c>
      <c r="D6049" t="s">
        <v>96</v>
      </c>
      <c r="E6049" t="s">
        <v>158</v>
      </c>
      <c r="F6049" t="s">
        <v>17383</v>
      </c>
      <c r="G6049" t="s">
        <v>385</v>
      </c>
      <c r="H6049" t="s">
        <v>143</v>
      </c>
      <c r="I6049" t="s">
        <v>135</v>
      </c>
      <c r="J6049" t="s">
        <v>136</v>
      </c>
      <c r="K6049" t="s">
        <v>137</v>
      </c>
      <c r="L6049" t="s">
        <v>17384</v>
      </c>
      <c r="M6049" t="s">
        <v>17385</v>
      </c>
      <c r="N6049">
        <v>2.0550000000000002</v>
      </c>
      <c r="O6049">
        <v>0</v>
      </c>
      <c r="P6049">
        <v>51</v>
      </c>
      <c r="Q6049">
        <v>0</v>
      </c>
      <c r="R6049">
        <v>0</v>
      </c>
      <c r="S6049">
        <v>0</v>
      </c>
      <c r="T6049">
        <v>1</v>
      </c>
      <c r="U6049">
        <v>0</v>
      </c>
      <c r="V6049">
        <v>0</v>
      </c>
      <c r="W6049">
        <v>0</v>
      </c>
      <c r="X6049">
        <v>22.915788877914249</v>
      </c>
      <c r="Y6049">
        <v>0</v>
      </c>
      <c r="Z6049">
        <v>0</v>
      </c>
      <c r="AA6049">
        <v>0</v>
      </c>
      <c r="AB6049">
        <v>0.16876582024284445</v>
      </c>
      <c r="AC6049">
        <v>0</v>
      </c>
      <c r="AD6049">
        <v>0</v>
      </c>
      <c r="AE6049">
        <v>23.084554698157092</v>
      </c>
    </row>
    <row r="6050" spans="1:31" x14ac:dyDescent="0.25">
      <c r="A6050">
        <v>2095705</v>
      </c>
      <c r="B6050">
        <v>1</v>
      </c>
      <c r="C6050" t="s">
        <v>81</v>
      </c>
      <c r="D6050" t="s">
        <v>112</v>
      </c>
      <c r="E6050" t="s">
        <v>140</v>
      </c>
      <c r="F6050" t="s">
        <v>17386</v>
      </c>
      <c r="G6050" t="s">
        <v>142</v>
      </c>
      <c r="H6050" t="s">
        <v>143</v>
      </c>
      <c r="I6050" t="s">
        <v>135</v>
      </c>
      <c r="J6050" t="s">
        <v>136</v>
      </c>
      <c r="K6050" t="s">
        <v>137</v>
      </c>
      <c r="L6050" t="s">
        <v>17387</v>
      </c>
      <c r="M6050" t="s">
        <v>17388</v>
      </c>
      <c r="N6050">
        <v>4.7369444439999997</v>
      </c>
      <c r="O6050">
        <v>0</v>
      </c>
      <c r="P6050">
        <v>130</v>
      </c>
      <c r="Q6050">
        <v>0</v>
      </c>
      <c r="R6050">
        <v>2</v>
      </c>
      <c r="S6050">
        <v>0</v>
      </c>
      <c r="T6050">
        <v>20</v>
      </c>
      <c r="U6050">
        <v>0</v>
      </c>
      <c r="V6050">
        <v>0</v>
      </c>
      <c r="W6050">
        <v>0</v>
      </c>
      <c r="X6050">
        <v>137.35955370515899</v>
      </c>
      <c r="Y6050">
        <v>0</v>
      </c>
      <c r="Z6050">
        <v>13.339184004242489</v>
      </c>
      <c r="AA6050">
        <v>0</v>
      </c>
      <c r="AB6050">
        <v>37.229168967800142</v>
      </c>
      <c r="AC6050">
        <v>0</v>
      </c>
      <c r="AD6050">
        <v>0</v>
      </c>
      <c r="AE6050">
        <v>187.92790667720163</v>
      </c>
    </row>
    <row r="6051" spans="1:31" x14ac:dyDescent="0.25">
      <c r="A6051">
        <v>2095599</v>
      </c>
      <c r="B6051">
        <v>1</v>
      </c>
      <c r="C6051" t="s">
        <v>80</v>
      </c>
      <c r="D6051" t="s">
        <v>85</v>
      </c>
      <c r="E6051" t="s">
        <v>177</v>
      </c>
      <c r="F6051" t="s">
        <v>17389</v>
      </c>
      <c r="G6051" t="s">
        <v>183</v>
      </c>
      <c r="H6051" t="s">
        <v>143</v>
      </c>
      <c r="I6051" t="s">
        <v>135</v>
      </c>
      <c r="J6051" t="s">
        <v>136</v>
      </c>
      <c r="K6051" t="s">
        <v>137</v>
      </c>
      <c r="L6051" t="s">
        <v>17390</v>
      </c>
      <c r="M6051" t="s">
        <v>17391</v>
      </c>
      <c r="N6051">
        <v>5.5438888879999997</v>
      </c>
      <c r="O6051">
        <v>0</v>
      </c>
      <c r="P6051">
        <v>2</v>
      </c>
      <c r="Q6051">
        <v>0</v>
      </c>
      <c r="R6051">
        <v>0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0.78242516956391928</v>
      </c>
      <c r="Y6051">
        <v>0</v>
      </c>
      <c r="Z6051">
        <v>0</v>
      </c>
      <c r="AA6051">
        <v>0</v>
      </c>
      <c r="AB6051">
        <v>0</v>
      </c>
      <c r="AC6051">
        <v>0</v>
      </c>
      <c r="AD6051">
        <v>0</v>
      </c>
      <c r="AE6051">
        <v>0.78242516956391928</v>
      </c>
    </row>
    <row r="6052" spans="1:31" x14ac:dyDescent="0.25">
      <c r="A6052">
        <v>2096140</v>
      </c>
      <c r="B6052">
        <v>1</v>
      </c>
      <c r="C6052" t="s">
        <v>80</v>
      </c>
      <c r="D6052" t="s">
        <v>90</v>
      </c>
      <c r="E6052" t="s">
        <v>177</v>
      </c>
      <c r="F6052" t="s">
        <v>17392</v>
      </c>
      <c r="G6052" t="s">
        <v>183</v>
      </c>
      <c r="H6052" t="s">
        <v>143</v>
      </c>
      <c r="I6052" t="s">
        <v>135</v>
      </c>
      <c r="J6052" t="s">
        <v>136</v>
      </c>
      <c r="K6052" t="s">
        <v>137</v>
      </c>
      <c r="L6052" t="s">
        <v>17393</v>
      </c>
      <c r="M6052" t="s">
        <v>17394</v>
      </c>
      <c r="N6052">
        <v>4.5363888880000003</v>
      </c>
      <c r="O6052">
        <v>0</v>
      </c>
      <c r="P6052">
        <v>2</v>
      </c>
      <c r="Q6052">
        <v>0</v>
      </c>
      <c r="R6052">
        <v>0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1.795228928406698</v>
      </c>
      <c r="Y6052">
        <v>0</v>
      </c>
      <c r="Z6052">
        <v>0</v>
      </c>
      <c r="AA6052">
        <v>0</v>
      </c>
      <c r="AB6052">
        <v>0</v>
      </c>
      <c r="AC6052">
        <v>0</v>
      </c>
      <c r="AD6052">
        <v>0</v>
      </c>
      <c r="AE6052">
        <v>1.795228928406698</v>
      </c>
    </row>
    <row r="6053" spans="1:31" x14ac:dyDescent="0.25">
      <c r="A6053">
        <v>2095642</v>
      </c>
      <c r="B6053">
        <v>1</v>
      </c>
      <c r="C6053" t="s">
        <v>81</v>
      </c>
      <c r="D6053" t="s">
        <v>127</v>
      </c>
      <c r="E6053" t="s">
        <v>177</v>
      </c>
      <c r="F6053" t="s">
        <v>17395</v>
      </c>
      <c r="G6053" t="s">
        <v>183</v>
      </c>
      <c r="H6053" t="s">
        <v>143</v>
      </c>
      <c r="I6053" t="s">
        <v>135</v>
      </c>
      <c r="J6053" t="s">
        <v>136</v>
      </c>
      <c r="K6053" t="s">
        <v>137</v>
      </c>
      <c r="L6053" t="s">
        <v>17396</v>
      </c>
      <c r="M6053" t="s">
        <v>17397</v>
      </c>
      <c r="N6053">
        <v>4.1399999999999997</v>
      </c>
      <c r="O6053">
        <v>0</v>
      </c>
      <c r="P6053">
        <v>1</v>
      </c>
      <c r="Q6053">
        <v>0</v>
      </c>
      <c r="R6053">
        <v>0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1.0816469409511251</v>
      </c>
      <c r="Y6053">
        <v>0</v>
      </c>
      <c r="Z6053">
        <v>0</v>
      </c>
      <c r="AA6053">
        <v>0</v>
      </c>
      <c r="AB6053">
        <v>0</v>
      </c>
      <c r="AC6053">
        <v>0</v>
      </c>
      <c r="AD6053">
        <v>0</v>
      </c>
      <c r="AE6053">
        <v>1.0816469409511251</v>
      </c>
    </row>
    <row r="6054" spans="1:31" x14ac:dyDescent="0.25">
      <c r="A6054">
        <v>2095665</v>
      </c>
      <c r="B6054">
        <v>1</v>
      </c>
      <c r="C6054" t="s">
        <v>80</v>
      </c>
      <c r="D6054" t="s">
        <v>97</v>
      </c>
      <c r="E6054" t="s">
        <v>158</v>
      </c>
      <c r="F6054" t="s">
        <v>17398</v>
      </c>
      <c r="G6054" t="s">
        <v>385</v>
      </c>
      <c r="H6054" t="s">
        <v>143</v>
      </c>
      <c r="I6054" t="s">
        <v>135</v>
      </c>
      <c r="J6054" t="s">
        <v>136</v>
      </c>
      <c r="K6054" t="s">
        <v>137</v>
      </c>
      <c r="L6054" t="s">
        <v>17399</v>
      </c>
      <c r="M6054" t="s">
        <v>17400</v>
      </c>
      <c r="N6054">
        <v>3.2452777770000001</v>
      </c>
      <c r="O6054">
        <v>0</v>
      </c>
      <c r="P6054">
        <v>73</v>
      </c>
      <c r="Q6054">
        <v>0</v>
      </c>
      <c r="R6054">
        <v>0</v>
      </c>
      <c r="S6054">
        <v>0</v>
      </c>
      <c r="T6054">
        <v>1</v>
      </c>
      <c r="U6054">
        <v>0</v>
      </c>
      <c r="V6054">
        <v>0</v>
      </c>
      <c r="W6054">
        <v>0</v>
      </c>
      <c r="X6054">
        <v>47.48281974212221</v>
      </c>
      <c r="Y6054">
        <v>0</v>
      </c>
      <c r="Z6054">
        <v>0</v>
      </c>
      <c r="AA6054">
        <v>0</v>
      </c>
      <c r="AB6054">
        <v>5.7493489222213539</v>
      </c>
      <c r="AC6054">
        <v>0</v>
      </c>
      <c r="AD6054">
        <v>0</v>
      </c>
      <c r="AE6054">
        <v>53.232168664343561</v>
      </c>
    </row>
    <row r="6055" spans="1:31" x14ac:dyDescent="0.25">
      <c r="A6055">
        <v>2095765</v>
      </c>
      <c r="B6055">
        <v>1</v>
      </c>
      <c r="C6055" t="s">
        <v>80</v>
      </c>
      <c r="D6055" t="s">
        <v>85</v>
      </c>
      <c r="E6055" t="s">
        <v>177</v>
      </c>
      <c r="F6055" t="s">
        <v>17401</v>
      </c>
      <c r="G6055" t="s">
        <v>183</v>
      </c>
      <c r="H6055" t="s">
        <v>143</v>
      </c>
      <c r="I6055" t="s">
        <v>135</v>
      </c>
      <c r="J6055" t="s">
        <v>136</v>
      </c>
      <c r="K6055" t="s">
        <v>137</v>
      </c>
      <c r="L6055" t="s">
        <v>17402</v>
      </c>
      <c r="M6055" t="s">
        <v>17403</v>
      </c>
      <c r="N6055">
        <v>9.7225000000000001</v>
      </c>
      <c r="O6055">
        <v>0</v>
      </c>
      <c r="P6055">
        <v>0</v>
      </c>
      <c r="Q6055">
        <v>0</v>
      </c>
      <c r="R6055">
        <v>0</v>
      </c>
      <c r="S6055">
        <v>0</v>
      </c>
      <c r="T6055">
        <v>1</v>
      </c>
      <c r="U6055">
        <v>0</v>
      </c>
      <c r="V6055">
        <v>0</v>
      </c>
      <c r="W6055">
        <v>0</v>
      </c>
      <c r="X6055">
        <v>0</v>
      </c>
      <c r="Y6055">
        <v>0</v>
      </c>
      <c r="Z6055">
        <v>0</v>
      </c>
      <c r="AA6055">
        <v>0</v>
      </c>
      <c r="AB6055">
        <v>2.2935570506676086</v>
      </c>
      <c r="AC6055">
        <v>0</v>
      </c>
      <c r="AD6055">
        <v>0</v>
      </c>
      <c r="AE6055">
        <v>2.2935570506676086</v>
      </c>
    </row>
    <row r="6056" spans="1:31" x14ac:dyDescent="0.25">
      <c r="A6056">
        <v>2095722</v>
      </c>
      <c r="B6056">
        <v>1</v>
      </c>
      <c r="C6056" t="s">
        <v>80</v>
      </c>
      <c r="D6056" t="s">
        <v>103</v>
      </c>
      <c r="E6056" t="s">
        <v>295</v>
      </c>
      <c r="F6056" t="s">
        <v>17404</v>
      </c>
      <c r="G6056" t="s">
        <v>1418</v>
      </c>
      <c r="H6056" t="s">
        <v>134</v>
      </c>
      <c r="I6056" t="s">
        <v>135</v>
      </c>
      <c r="J6056" t="s">
        <v>136</v>
      </c>
      <c r="K6056" t="s">
        <v>137</v>
      </c>
      <c r="L6056" t="s">
        <v>17405</v>
      </c>
      <c r="M6056" t="s">
        <v>17406</v>
      </c>
      <c r="N6056">
        <v>7.1666666000000004E-2</v>
      </c>
      <c r="O6056">
        <v>0</v>
      </c>
      <c r="P6056">
        <v>2</v>
      </c>
      <c r="Q6056">
        <v>3</v>
      </c>
      <c r="R6056">
        <v>2</v>
      </c>
      <c r="S6056">
        <v>11</v>
      </c>
      <c r="T6056">
        <v>655</v>
      </c>
      <c r="U6056">
        <v>9</v>
      </c>
      <c r="V6056">
        <v>7</v>
      </c>
      <c r="W6056">
        <v>0</v>
      </c>
      <c r="X6056">
        <v>0.22870885120709836</v>
      </c>
      <c r="Y6056">
        <v>0.78911471253624343</v>
      </c>
      <c r="Z6056">
        <v>8.877067347096668E-3</v>
      </c>
      <c r="AA6056">
        <v>47.949573427219214</v>
      </c>
      <c r="AB6056">
        <v>29.077236666607121</v>
      </c>
      <c r="AC6056">
        <v>12.098207449130671</v>
      </c>
      <c r="AD6056">
        <v>0.84904393135198009</v>
      </c>
      <c r="AE6056">
        <v>91.000762105399431</v>
      </c>
    </row>
    <row r="6057" spans="1:31" x14ac:dyDescent="0.25">
      <c r="A6057">
        <v>2096077</v>
      </c>
      <c r="B6057">
        <v>1</v>
      </c>
      <c r="C6057" t="s">
        <v>80</v>
      </c>
      <c r="D6057" t="s">
        <v>96</v>
      </c>
      <c r="E6057" t="s">
        <v>169</v>
      </c>
      <c r="F6057" t="s">
        <v>2245</v>
      </c>
      <c r="G6057" t="s">
        <v>133</v>
      </c>
      <c r="H6057" t="s">
        <v>134</v>
      </c>
      <c r="I6057" t="s">
        <v>135</v>
      </c>
      <c r="J6057" t="s">
        <v>136</v>
      </c>
      <c r="K6057" t="s">
        <v>137</v>
      </c>
      <c r="L6057" t="s">
        <v>17407</v>
      </c>
      <c r="M6057" t="s">
        <v>17408</v>
      </c>
      <c r="N6057">
        <v>0.92305555500000003</v>
      </c>
      <c r="O6057">
        <v>1</v>
      </c>
      <c r="P6057">
        <v>10</v>
      </c>
      <c r="Q6057">
        <v>2</v>
      </c>
      <c r="R6057">
        <v>14</v>
      </c>
      <c r="S6057">
        <v>4</v>
      </c>
      <c r="T6057">
        <v>13</v>
      </c>
      <c r="U6057">
        <v>0</v>
      </c>
      <c r="V6057">
        <v>0</v>
      </c>
      <c r="W6057">
        <v>0.45937163533415559</v>
      </c>
      <c r="X6057">
        <v>4.2956354231067477</v>
      </c>
      <c r="Y6057">
        <v>67.655731782374133</v>
      </c>
      <c r="Z6057">
        <v>13.631413412071367</v>
      </c>
      <c r="AA6057">
        <v>11.870915853535768</v>
      </c>
      <c r="AB6057">
        <v>22.013671694455638</v>
      </c>
      <c r="AC6057">
        <v>0</v>
      </c>
      <c r="AD6057">
        <v>0</v>
      </c>
      <c r="AE6057">
        <v>119.92673980087781</v>
      </c>
    </row>
    <row r="6058" spans="1:31" x14ac:dyDescent="0.25">
      <c r="A6058">
        <v>2095579</v>
      </c>
      <c r="B6058">
        <v>1</v>
      </c>
      <c r="C6058" t="s">
        <v>80</v>
      </c>
      <c r="D6058" t="s">
        <v>97</v>
      </c>
      <c r="E6058" t="s">
        <v>177</v>
      </c>
      <c r="F6058" t="s">
        <v>17409</v>
      </c>
      <c r="G6058" t="s">
        <v>179</v>
      </c>
      <c r="H6058" t="s">
        <v>143</v>
      </c>
      <c r="I6058" t="s">
        <v>135</v>
      </c>
      <c r="J6058" t="s">
        <v>136</v>
      </c>
      <c r="K6058" t="s">
        <v>137</v>
      </c>
      <c r="L6058" t="s">
        <v>17410</v>
      </c>
      <c r="M6058" t="s">
        <v>17411</v>
      </c>
      <c r="N6058">
        <v>2.073611111</v>
      </c>
      <c r="O6058">
        <v>0</v>
      </c>
      <c r="P6058">
        <v>1</v>
      </c>
      <c r="Q6058">
        <v>0</v>
      </c>
      <c r="R6058">
        <v>0</v>
      </c>
      <c r="S6058">
        <v>0</v>
      </c>
      <c r="T6058">
        <v>0</v>
      </c>
      <c r="U6058">
        <v>0</v>
      </c>
      <c r="V6058">
        <v>0</v>
      </c>
      <c r="W6058">
        <v>0</v>
      </c>
      <c r="X6058">
        <v>1.0865563688759015</v>
      </c>
      <c r="Y6058">
        <v>0</v>
      </c>
      <c r="Z6058">
        <v>0</v>
      </c>
      <c r="AA6058">
        <v>0</v>
      </c>
      <c r="AB6058">
        <v>0</v>
      </c>
      <c r="AC6058">
        <v>0</v>
      </c>
      <c r="AD6058">
        <v>0</v>
      </c>
      <c r="AE6058">
        <v>1.0865563688759015</v>
      </c>
    </row>
    <row r="6059" spans="1:31" x14ac:dyDescent="0.25">
      <c r="A6059">
        <v>2095934</v>
      </c>
      <c r="B6059">
        <v>1</v>
      </c>
      <c r="C6059" t="s">
        <v>81</v>
      </c>
      <c r="D6059" t="s">
        <v>126</v>
      </c>
      <c r="E6059" t="s">
        <v>169</v>
      </c>
      <c r="F6059" t="s">
        <v>17412</v>
      </c>
      <c r="G6059" t="s">
        <v>171</v>
      </c>
      <c r="H6059" t="s">
        <v>134</v>
      </c>
      <c r="I6059" t="s">
        <v>135</v>
      </c>
      <c r="J6059" t="s">
        <v>136</v>
      </c>
      <c r="K6059" t="s">
        <v>137</v>
      </c>
      <c r="L6059" t="s">
        <v>17413</v>
      </c>
      <c r="M6059" t="s">
        <v>17414</v>
      </c>
      <c r="N6059">
        <v>0.74972222200000005</v>
      </c>
      <c r="O6059">
        <v>0</v>
      </c>
      <c r="P6059">
        <v>0</v>
      </c>
      <c r="Q6059">
        <v>0</v>
      </c>
      <c r="R6059">
        <v>0</v>
      </c>
      <c r="S6059">
        <v>3</v>
      </c>
      <c r="T6059">
        <v>0</v>
      </c>
      <c r="U6059">
        <v>0</v>
      </c>
      <c r="V6059">
        <v>0</v>
      </c>
      <c r="W6059">
        <v>0</v>
      </c>
      <c r="X6059">
        <v>0</v>
      </c>
      <c r="Y6059">
        <v>0</v>
      </c>
      <c r="Z6059">
        <v>0</v>
      </c>
      <c r="AA6059">
        <v>9.6226196333736329</v>
      </c>
      <c r="AB6059">
        <v>0</v>
      </c>
      <c r="AC6059">
        <v>0</v>
      </c>
      <c r="AD6059">
        <v>0</v>
      </c>
      <c r="AE6059">
        <v>9.6226196333736329</v>
      </c>
    </row>
    <row r="6060" spans="1:31" x14ac:dyDescent="0.25">
      <c r="A6060">
        <v>2095679</v>
      </c>
      <c r="B6060">
        <v>1</v>
      </c>
      <c r="C6060" t="s">
        <v>80</v>
      </c>
      <c r="D6060" t="s">
        <v>107</v>
      </c>
      <c r="E6060" t="s">
        <v>177</v>
      </c>
      <c r="F6060" t="s">
        <v>17415</v>
      </c>
      <c r="G6060" t="s">
        <v>179</v>
      </c>
      <c r="H6060" t="s">
        <v>143</v>
      </c>
      <c r="I6060" t="s">
        <v>135</v>
      </c>
      <c r="J6060" t="s">
        <v>136</v>
      </c>
      <c r="K6060" t="s">
        <v>137</v>
      </c>
      <c r="L6060" t="s">
        <v>17416</v>
      </c>
      <c r="M6060" t="s">
        <v>17417</v>
      </c>
      <c r="N6060">
        <v>3.0552777770000001</v>
      </c>
      <c r="O6060">
        <v>0</v>
      </c>
      <c r="P6060">
        <v>1</v>
      </c>
      <c r="Q6060">
        <v>0</v>
      </c>
      <c r="R6060">
        <v>0</v>
      </c>
      <c r="S6060">
        <v>0</v>
      </c>
      <c r="T6060">
        <v>0</v>
      </c>
      <c r="U6060">
        <v>0</v>
      </c>
      <c r="V6060">
        <v>0</v>
      </c>
      <c r="W6060">
        <v>0</v>
      </c>
      <c r="X6060">
        <v>0.65336302898015364</v>
      </c>
      <c r="Y6060">
        <v>0</v>
      </c>
      <c r="Z6060">
        <v>0</v>
      </c>
      <c r="AA6060">
        <v>0</v>
      </c>
      <c r="AB6060">
        <v>0</v>
      </c>
      <c r="AC6060">
        <v>0</v>
      </c>
      <c r="AD6060">
        <v>0</v>
      </c>
      <c r="AE6060">
        <v>0.65336302898015364</v>
      </c>
    </row>
    <row r="6061" spans="1:31" x14ac:dyDescent="0.25">
      <c r="A6061">
        <v>2095828</v>
      </c>
      <c r="B6061">
        <v>1</v>
      </c>
      <c r="C6061" t="s">
        <v>81</v>
      </c>
      <c r="D6061" t="s">
        <v>114</v>
      </c>
      <c r="E6061" t="s">
        <v>169</v>
      </c>
      <c r="F6061" t="s">
        <v>17418</v>
      </c>
      <c r="G6061" t="s">
        <v>171</v>
      </c>
      <c r="H6061" t="s">
        <v>134</v>
      </c>
      <c r="I6061" t="s">
        <v>135</v>
      </c>
      <c r="J6061" t="s">
        <v>136</v>
      </c>
      <c r="K6061" t="s">
        <v>137</v>
      </c>
      <c r="L6061" t="s">
        <v>17419</v>
      </c>
      <c r="M6061" t="s">
        <v>17420</v>
      </c>
      <c r="N6061">
        <v>2.116666666</v>
      </c>
      <c r="O6061">
        <v>0</v>
      </c>
      <c r="P6061">
        <v>144</v>
      </c>
      <c r="Q6061">
        <v>0</v>
      </c>
      <c r="R6061">
        <v>0</v>
      </c>
      <c r="S6061">
        <v>0</v>
      </c>
      <c r="T6061">
        <v>19</v>
      </c>
      <c r="U6061">
        <v>0</v>
      </c>
      <c r="V6061">
        <v>0</v>
      </c>
      <c r="W6061">
        <v>0</v>
      </c>
      <c r="X6061">
        <v>40.038287650474615</v>
      </c>
      <c r="Y6061">
        <v>0</v>
      </c>
      <c r="Z6061">
        <v>0</v>
      </c>
      <c r="AA6061">
        <v>0</v>
      </c>
      <c r="AB6061">
        <v>13.599177632586267</v>
      </c>
      <c r="AC6061">
        <v>0</v>
      </c>
      <c r="AD6061">
        <v>0</v>
      </c>
      <c r="AE6061">
        <v>53.637465283060884</v>
      </c>
    </row>
    <row r="6062" spans="1:31" x14ac:dyDescent="0.25">
      <c r="A6062">
        <v>2095562</v>
      </c>
      <c r="B6062">
        <v>1</v>
      </c>
      <c r="C6062" t="s">
        <v>80</v>
      </c>
      <c r="D6062" t="s">
        <v>101</v>
      </c>
      <c r="E6062" t="s">
        <v>177</v>
      </c>
      <c r="F6062" t="s">
        <v>17421</v>
      </c>
      <c r="G6062" t="s">
        <v>183</v>
      </c>
      <c r="H6062" t="s">
        <v>143</v>
      </c>
      <c r="I6062" t="s">
        <v>135</v>
      </c>
      <c r="J6062" t="s">
        <v>136</v>
      </c>
      <c r="K6062" t="s">
        <v>137</v>
      </c>
      <c r="L6062" t="s">
        <v>17422</v>
      </c>
      <c r="M6062" t="s">
        <v>17423</v>
      </c>
      <c r="N6062">
        <v>1.4713888879999999</v>
      </c>
      <c r="O6062">
        <v>0</v>
      </c>
      <c r="P6062">
        <v>0</v>
      </c>
      <c r="Q6062">
        <v>0</v>
      </c>
      <c r="R6062">
        <v>0</v>
      </c>
      <c r="S6062">
        <v>0</v>
      </c>
      <c r="T6062">
        <v>1</v>
      </c>
      <c r="U6062">
        <v>0</v>
      </c>
      <c r="V6062">
        <v>0</v>
      </c>
      <c r="W6062">
        <v>0</v>
      </c>
      <c r="X6062">
        <v>0</v>
      </c>
      <c r="Y6062">
        <v>0</v>
      </c>
      <c r="Z6062">
        <v>0</v>
      </c>
      <c r="AA6062">
        <v>0</v>
      </c>
      <c r="AB6062">
        <v>1.1037349639138918</v>
      </c>
      <c r="AC6062">
        <v>0</v>
      </c>
      <c r="AD6062">
        <v>0</v>
      </c>
      <c r="AE6062">
        <v>1.1037349639138918</v>
      </c>
    </row>
    <row r="6063" spans="1:31" x14ac:dyDescent="0.25">
      <c r="A6063">
        <v>2095585</v>
      </c>
      <c r="B6063">
        <v>1</v>
      </c>
      <c r="C6063" t="s">
        <v>80</v>
      </c>
      <c r="D6063" t="s">
        <v>105</v>
      </c>
      <c r="E6063" t="s">
        <v>177</v>
      </c>
      <c r="F6063" t="s">
        <v>17424</v>
      </c>
      <c r="G6063" t="s">
        <v>196</v>
      </c>
      <c r="H6063" t="s">
        <v>143</v>
      </c>
      <c r="I6063" t="s">
        <v>135</v>
      </c>
      <c r="J6063" t="s">
        <v>136</v>
      </c>
      <c r="K6063" t="s">
        <v>137</v>
      </c>
      <c r="L6063" t="s">
        <v>17425</v>
      </c>
      <c r="M6063" t="s">
        <v>17426</v>
      </c>
      <c r="N6063">
        <v>7.7708333329999997</v>
      </c>
      <c r="O6063">
        <v>0</v>
      </c>
      <c r="P6063">
        <v>3</v>
      </c>
      <c r="Q6063">
        <v>0</v>
      </c>
      <c r="R6063">
        <v>0</v>
      </c>
      <c r="S6063">
        <v>0</v>
      </c>
      <c r="T6063">
        <v>0</v>
      </c>
      <c r="U6063">
        <v>0</v>
      </c>
      <c r="V6063">
        <v>0</v>
      </c>
      <c r="W6063">
        <v>0</v>
      </c>
      <c r="X6063">
        <v>1.7296276764643872</v>
      </c>
      <c r="Y6063">
        <v>0</v>
      </c>
      <c r="Z6063">
        <v>0</v>
      </c>
      <c r="AA6063">
        <v>0</v>
      </c>
      <c r="AB6063">
        <v>0</v>
      </c>
      <c r="AC6063">
        <v>0</v>
      </c>
      <c r="AD6063">
        <v>0</v>
      </c>
      <c r="AE6063">
        <v>1.7296276764643872</v>
      </c>
    </row>
    <row r="6064" spans="1:31" x14ac:dyDescent="0.25">
      <c r="A6064">
        <v>2096063</v>
      </c>
      <c r="B6064">
        <v>1</v>
      </c>
      <c r="C6064" t="s">
        <v>80</v>
      </c>
      <c r="D6064" t="s">
        <v>93</v>
      </c>
      <c r="E6064" t="s">
        <v>177</v>
      </c>
      <c r="F6064" t="s">
        <v>17427</v>
      </c>
      <c r="G6064" t="s">
        <v>183</v>
      </c>
      <c r="H6064" t="s">
        <v>143</v>
      </c>
      <c r="I6064" t="s">
        <v>135</v>
      </c>
      <c r="J6064" t="s">
        <v>136</v>
      </c>
      <c r="K6064" t="s">
        <v>137</v>
      </c>
      <c r="L6064" t="s">
        <v>17428</v>
      </c>
      <c r="M6064" t="s">
        <v>17429</v>
      </c>
      <c r="N6064">
        <v>2.0383333330000002</v>
      </c>
      <c r="O6064">
        <v>0</v>
      </c>
      <c r="P6064">
        <v>0</v>
      </c>
      <c r="Q6064">
        <v>0</v>
      </c>
      <c r="R6064">
        <v>0</v>
      </c>
      <c r="S6064">
        <v>0</v>
      </c>
      <c r="T6064">
        <v>1</v>
      </c>
      <c r="U6064">
        <v>0</v>
      </c>
      <c r="V6064">
        <v>0</v>
      </c>
      <c r="W6064">
        <v>0</v>
      </c>
      <c r="X6064">
        <v>0</v>
      </c>
      <c r="Y6064">
        <v>0</v>
      </c>
      <c r="Z6064">
        <v>0</v>
      </c>
      <c r="AA6064">
        <v>0</v>
      </c>
      <c r="AB6064">
        <v>0.50396704477436782</v>
      </c>
      <c r="AC6064">
        <v>0</v>
      </c>
      <c r="AD6064">
        <v>0</v>
      </c>
      <c r="AE6064">
        <v>0.50396704477436782</v>
      </c>
    </row>
    <row r="6065" spans="1:31" x14ac:dyDescent="0.25">
      <c r="A6065">
        <v>2095568</v>
      </c>
      <c r="B6065">
        <v>1</v>
      </c>
      <c r="C6065" t="s">
        <v>81</v>
      </c>
      <c r="D6065" t="s">
        <v>126</v>
      </c>
      <c r="E6065" t="s">
        <v>131</v>
      </c>
      <c r="F6065" t="s">
        <v>7278</v>
      </c>
      <c r="G6065" t="s">
        <v>133</v>
      </c>
      <c r="H6065" t="s">
        <v>134</v>
      </c>
      <c r="I6065" t="s">
        <v>259</v>
      </c>
      <c r="J6065" t="s">
        <v>136</v>
      </c>
      <c r="K6065" t="s">
        <v>137</v>
      </c>
      <c r="L6065" t="s">
        <v>17430</v>
      </c>
      <c r="M6065" t="s">
        <v>17431</v>
      </c>
      <c r="N6065">
        <v>5.0000000000000001E-3</v>
      </c>
      <c r="O6065">
        <v>0</v>
      </c>
      <c r="P6065">
        <v>757</v>
      </c>
      <c r="Q6065">
        <v>37</v>
      </c>
      <c r="R6065">
        <v>106</v>
      </c>
      <c r="S6065">
        <v>8</v>
      </c>
      <c r="T6065">
        <v>45</v>
      </c>
      <c r="U6065">
        <v>0</v>
      </c>
      <c r="V6065">
        <v>0</v>
      </c>
      <c r="W6065">
        <v>0</v>
      </c>
      <c r="X6065">
        <v>0.35069090267433961</v>
      </c>
      <c r="Y6065">
        <v>0.35913682005239506</v>
      </c>
      <c r="Z6065">
        <v>0.23121776662222504</v>
      </c>
      <c r="AA6065">
        <v>7.2092176287800014E-2</v>
      </c>
      <c r="AB6065">
        <v>7.8745246517035003E-2</v>
      </c>
      <c r="AC6065">
        <v>0</v>
      </c>
      <c r="AD6065">
        <v>0</v>
      </c>
      <c r="AE6065">
        <v>1.0918829121537947</v>
      </c>
    </row>
    <row r="6066" spans="1:31" x14ac:dyDescent="0.25">
      <c r="A6066">
        <v>2096103</v>
      </c>
      <c r="B6066">
        <v>1</v>
      </c>
      <c r="C6066" t="s">
        <v>80</v>
      </c>
      <c r="D6066" t="s">
        <v>100</v>
      </c>
      <c r="E6066" t="s">
        <v>505</v>
      </c>
      <c r="F6066" t="s">
        <v>17432</v>
      </c>
      <c r="G6066" t="s">
        <v>1007</v>
      </c>
      <c r="H6066" t="s">
        <v>143</v>
      </c>
      <c r="I6066" t="s">
        <v>135</v>
      </c>
      <c r="J6066" t="s">
        <v>136</v>
      </c>
      <c r="K6066" t="s">
        <v>137</v>
      </c>
      <c r="L6066" t="s">
        <v>17433</v>
      </c>
      <c r="M6066" t="s">
        <v>17434</v>
      </c>
      <c r="N6066">
        <v>3.3686111109999999</v>
      </c>
      <c r="O6066">
        <v>0</v>
      </c>
      <c r="P6066">
        <v>36</v>
      </c>
      <c r="Q6066">
        <v>0</v>
      </c>
      <c r="R6066">
        <v>0</v>
      </c>
      <c r="S6066">
        <v>0</v>
      </c>
      <c r="T6066">
        <v>2</v>
      </c>
      <c r="U6066">
        <v>0</v>
      </c>
      <c r="V6066">
        <v>0</v>
      </c>
      <c r="W6066">
        <v>0</v>
      </c>
      <c r="X6066">
        <v>33.445119703402355</v>
      </c>
      <c r="Y6066">
        <v>0</v>
      </c>
      <c r="Z6066">
        <v>0</v>
      </c>
      <c r="AA6066">
        <v>0</v>
      </c>
      <c r="AB6066">
        <v>2.6259126178947665</v>
      </c>
      <c r="AC6066">
        <v>0</v>
      </c>
      <c r="AD6066">
        <v>0</v>
      </c>
      <c r="AE6066">
        <v>36.071032321297125</v>
      </c>
    </row>
    <row r="6067" spans="1:31" x14ac:dyDescent="0.25">
      <c r="A6067">
        <v>2095957</v>
      </c>
      <c r="B6067">
        <v>1</v>
      </c>
      <c r="C6067" t="s">
        <v>80</v>
      </c>
      <c r="D6067" t="s">
        <v>85</v>
      </c>
      <c r="E6067" t="s">
        <v>505</v>
      </c>
      <c r="F6067" t="s">
        <v>17435</v>
      </c>
      <c r="G6067" t="s">
        <v>160</v>
      </c>
      <c r="H6067" t="s">
        <v>143</v>
      </c>
      <c r="I6067" t="s">
        <v>135</v>
      </c>
      <c r="J6067" t="s">
        <v>136</v>
      </c>
      <c r="K6067" t="s">
        <v>137</v>
      </c>
      <c r="L6067" t="s">
        <v>17436</v>
      </c>
      <c r="M6067" t="s">
        <v>17437</v>
      </c>
      <c r="N6067">
        <v>6.8530555550000001</v>
      </c>
      <c r="O6067">
        <v>0</v>
      </c>
      <c r="P6067">
        <v>19</v>
      </c>
      <c r="Q6067">
        <v>0</v>
      </c>
      <c r="R6067">
        <v>0</v>
      </c>
      <c r="S6067">
        <v>0</v>
      </c>
      <c r="T6067">
        <v>11</v>
      </c>
      <c r="U6067">
        <v>0</v>
      </c>
      <c r="V6067">
        <v>0</v>
      </c>
      <c r="W6067">
        <v>0</v>
      </c>
      <c r="X6067">
        <v>34.183130806812926</v>
      </c>
      <c r="Y6067">
        <v>0</v>
      </c>
      <c r="Z6067">
        <v>0</v>
      </c>
      <c r="AA6067">
        <v>0</v>
      </c>
      <c r="AB6067">
        <v>130.69137693969137</v>
      </c>
      <c r="AC6067">
        <v>0</v>
      </c>
      <c r="AD6067">
        <v>0</v>
      </c>
      <c r="AE6067">
        <v>164.87450774650429</v>
      </c>
    </row>
    <row r="6068" spans="1:31" x14ac:dyDescent="0.25">
      <c r="A6068">
        <v>2095708</v>
      </c>
      <c r="B6068">
        <v>1</v>
      </c>
      <c r="C6068" t="s">
        <v>80</v>
      </c>
      <c r="D6068" t="s">
        <v>84</v>
      </c>
      <c r="E6068" t="s">
        <v>177</v>
      </c>
      <c r="F6068" t="s">
        <v>17438</v>
      </c>
      <c r="G6068" t="s">
        <v>183</v>
      </c>
      <c r="H6068" t="s">
        <v>143</v>
      </c>
      <c r="I6068" t="s">
        <v>135</v>
      </c>
      <c r="J6068" t="s">
        <v>136</v>
      </c>
      <c r="K6068" t="s">
        <v>137</v>
      </c>
      <c r="L6068" t="s">
        <v>17439</v>
      </c>
      <c r="M6068" t="s">
        <v>17440</v>
      </c>
      <c r="N6068">
        <v>5.2102777769999999</v>
      </c>
      <c r="O6068">
        <v>0</v>
      </c>
      <c r="P6068">
        <v>5</v>
      </c>
      <c r="Q6068">
        <v>0</v>
      </c>
      <c r="R6068">
        <v>0</v>
      </c>
      <c r="S6068">
        <v>0</v>
      </c>
      <c r="T6068">
        <v>0</v>
      </c>
      <c r="U6068">
        <v>0</v>
      </c>
      <c r="V6068">
        <v>0</v>
      </c>
      <c r="W6068">
        <v>0</v>
      </c>
      <c r="X6068">
        <v>8.3737983856312592</v>
      </c>
      <c r="Y6068">
        <v>0</v>
      </c>
      <c r="Z6068">
        <v>0</v>
      </c>
      <c r="AA6068">
        <v>0</v>
      </c>
      <c r="AB6068">
        <v>0</v>
      </c>
      <c r="AC6068">
        <v>0</v>
      </c>
      <c r="AD6068">
        <v>0</v>
      </c>
      <c r="AE6068">
        <v>8.3737983856312592</v>
      </c>
    </row>
    <row r="6069" spans="1:31" x14ac:dyDescent="0.25">
      <c r="A6069">
        <v>2095608</v>
      </c>
      <c r="B6069">
        <v>1</v>
      </c>
      <c r="C6069" t="s">
        <v>81</v>
      </c>
      <c r="D6069" t="s">
        <v>121</v>
      </c>
      <c r="E6069" t="s">
        <v>169</v>
      </c>
      <c r="F6069" t="s">
        <v>1228</v>
      </c>
      <c r="G6069" t="s">
        <v>133</v>
      </c>
      <c r="H6069" t="s">
        <v>134</v>
      </c>
      <c r="I6069" t="s">
        <v>135</v>
      </c>
      <c r="J6069" t="s">
        <v>136</v>
      </c>
      <c r="K6069" t="s">
        <v>137</v>
      </c>
      <c r="L6069" t="s">
        <v>17441</v>
      </c>
      <c r="M6069" t="s">
        <v>17442</v>
      </c>
      <c r="N6069">
        <v>1.007222222</v>
      </c>
      <c r="O6069">
        <v>0</v>
      </c>
      <c r="P6069">
        <v>8</v>
      </c>
      <c r="Q6069">
        <v>0</v>
      </c>
      <c r="R6069">
        <v>41</v>
      </c>
      <c r="S6069">
        <v>0</v>
      </c>
      <c r="T6069">
        <v>0</v>
      </c>
      <c r="U6069">
        <v>0</v>
      </c>
      <c r="V6069">
        <v>0</v>
      </c>
      <c r="W6069">
        <v>0</v>
      </c>
      <c r="X6069">
        <v>1.5079114434822083</v>
      </c>
      <c r="Y6069">
        <v>0</v>
      </c>
      <c r="Z6069">
        <v>3.2617764752203326</v>
      </c>
      <c r="AA6069">
        <v>0</v>
      </c>
      <c r="AB6069">
        <v>0</v>
      </c>
      <c r="AC6069">
        <v>0</v>
      </c>
      <c r="AD6069">
        <v>0</v>
      </c>
      <c r="AE6069">
        <v>4.7696879187025409</v>
      </c>
    </row>
    <row r="6070" spans="1:31" x14ac:dyDescent="0.25">
      <c r="A6070">
        <v>2096000</v>
      </c>
      <c r="B6070">
        <v>1</v>
      </c>
      <c r="C6070" t="s">
        <v>80</v>
      </c>
      <c r="D6070" t="s">
        <v>96</v>
      </c>
      <c r="E6070" t="s">
        <v>177</v>
      </c>
      <c r="F6070" t="s">
        <v>17443</v>
      </c>
      <c r="G6070" t="s">
        <v>179</v>
      </c>
      <c r="H6070" t="s">
        <v>143</v>
      </c>
      <c r="I6070" t="s">
        <v>135</v>
      </c>
      <c r="J6070" t="s">
        <v>136</v>
      </c>
      <c r="K6070" t="s">
        <v>137</v>
      </c>
      <c r="L6070" t="s">
        <v>17444</v>
      </c>
      <c r="M6070" t="s">
        <v>17445</v>
      </c>
      <c r="N6070">
        <v>0.38250000000000001</v>
      </c>
      <c r="O6070">
        <v>0</v>
      </c>
      <c r="P6070">
        <v>1</v>
      </c>
      <c r="Q6070">
        <v>0</v>
      </c>
      <c r="R6070">
        <v>0</v>
      </c>
      <c r="S6070">
        <v>0</v>
      </c>
      <c r="T6070">
        <v>0</v>
      </c>
      <c r="U6070">
        <v>0</v>
      </c>
      <c r="V6070">
        <v>0</v>
      </c>
      <c r="W6070">
        <v>0</v>
      </c>
      <c r="X6070">
        <v>0.10455514260827584</v>
      </c>
      <c r="Y6070">
        <v>0</v>
      </c>
      <c r="Z6070">
        <v>0</v>
      </c>
      <c r="AA6070">
        <v>0</v>
      </c>
      <c r="AB6070">
        <v>0</v>
      </c>
      <c r="AC6070">
        <v>0</v>
      </c>
      <c r="AD6070">
        <v>0</v>
      </c>
      <c r="AE6070">
        <v>0.10455514260827584</v>
      </c>
    </row>
    <row r="6071" spans="1:31" x14ac:dyDescent="0.25">
      <c r="A6071">
        <v>2095811</v>
      </c>
      <c r="B6071">
        <v>1</v>
      </c>
      <c r="C6071" t="s">
        <v>80</v>
      </c>
      <c r="D6071" t="s">
        <v>96</v>
      </c>
      <c r="E6071" t="s">
        <v>177</v>
      </c>
      <c r="F6071" t="s">
        <v>17446</v>
      </c>
      <c r="G6071" t="s">
        <v>183</v>
      </c>
      <c r="H6071" t="s">
        <v>143</v>
      </c>
      <c r="I6071" t="s">
        <v>135</v>
      </c>
      <c r="J6071" t="s">
        <v>136</v>
      </c>
      <c r="K6071" t="s">
        <v>137</v>
      </c>
      <c r="L6071" t="s">
        <v>17447</v>
      </c>
      <c r="M6071" t="s">
        <v>17448</v>
      </c>
      <c r="N6071">
        <v>9.7799999999999994</v>
      </c>
      <c r="O6071">
        <v>0</v>
      </c>
      <c r="P6071">
        <v>1</v>
      </c>
      <c r="Q6071">
        <v>0</v>
      </c>
      <c r="R6071">
        <v>0</v>
      </c>
      <c r="S6071">
        <v>0</v>
      </c>
      <c r="T6071">
        <v>0</v>
      </c>
      <c r="U6071">
        <v>0</v>
      </c>
      <c r="V6071">
        <v>0</v>
      </c>
      <c r="W6071">
        <v>0</v>
      </c>
      <c r="X6071">
        <v>4.8294989442155059</v>
      </c>
      <c r="Y6071">
        <v>0</v>
      </c>
      <c r="Z6071">
        <v>0</v>
      </c>
      <c r="AA6071">
        <v>0</v>
      </c>
      <c r="AB6071">
        <v>0</v>
      </c>
      <c r="AC6071">
        <v>0</v>
      </c>
      <c r="AD6071">
        <v>0</v>
      </c>
      <c r="AE6071">
        <v>4.8294989442155059</v>
      </c>
    </row>
    <row r="6072" spans="1:31" x14ac:dyDescent="0.25">
      <c r="A6072">
        <v>2095860</v>
      </c>
      <c r="B6072">
        <v>1</v>
      </c>
      <c r="C6072" t="s">
        <v>80</v>
      </c>
      <c r="D6072" t="s">
        <v>85</v>
      </c>
      <c r="E6072" t="s">
        <v>158</v>
      </c>
      <c r="F6072" t="s">
        <v>17449</v>
      </c>
      <c r="G6072" t="s">
        <v>160</v>
      </c>
      <c r="H6072" t="s">
        <v>143</v>
      </c>
      <c r="I6072" t="s">
        <v>135</v>
      </c>
      <c r="J6072" t="s">
        <v>136</v>
      </c>
      <c r="K6072" t="s">
        <v>137</v>
      </c>
      <c r="L6072" t="s">
        <v>17450</v>
      </c>
      <c r="M6072" t="s">
        <v>17451</v>
      </c>
      <c r="N6072">
        <v>0.59694444400000002</v>
      </c>
      <c r="O6072">
        <v>0</v>
      </c>
      <c r="P6072">
        <v>255</v>
      </c>
      <c r="Q6072">
        <v>0</v>
      </c>
      <c r="R6072">
        <v>0</v>
      </c>
      <c r="S6072">
        <v>0</v>
      </c>
      <c r="T6072">
        <v>9</v>
      </c>
      <c r="U6072">
        <v>0</v>
      </c>
      <c r="V6072">
        <v>0</v>
      </c>
      <c r="W6072">
        <v>0</v>
      </c>
      <c r="X6072">
        <v>35.356856545015823</v>
      </c>
      <c r="Y6072">
        <v>0</v>
      </c>
      <c r="Z6072">
        <v>0</v>
      </c>
      <c r="AA6072">
        <v>0</v>
      </c>
      <c r="AB6072">
        <v>4.4665576181792002</v>
      </c>
      <c r="AC6072">
        <v>0</v>
      </c>
      <c r="AD6072">
        <v>0</v>
      </c>
      <c r="AE6072">
        <v>39.823414163195025</v>
      </c>
    </row>
    <row r="6073" spans="1:31" x14ac:dyDescent="0.25">
      <c r="A6073">
        <v>2096066</v>
      </c>
      <c r="B6073">
        <v>1</v>
      </c>
      <c r="C6073" t="s">
        <v>80</v>
      </c>
      <c r="D6073" t="s">
        <v>110</v>
      </c>
      <c r="E6073" t="s">
        <v>177</v>
      </c>
      <c r="F6073" t="s">
        <v>17452</v>
      </c>
      <c r="G6073" t="s">
        <v>183</v>
      </c>
      <c r="H6073" t="s">
        <v>143</v>
      </c>
      <c r="I6073" t="s">
        <v>135</v>
      </c>
      <c r="J6073" t="s">
        <v>136</v>
      </c>
      <c r="K6073" t="s">
        <v>137</v>
      </c>
      <c r="L6073" t="s">
        <v>17453</v>
      </c>
      <c r="M6073" t="s">
        <v>17454</v>
      </c>
      <c r="N6073">
        <v>4.3499999999999996</v>
      </c>
      <c r="O6073">
        <v>0</v>
      </c>
      <c r="P6073">
        <v>2</v>
      </c>
      <c r="Q6073">
        <v>0</v>
      </c>
      <c r="R6073">
        <v>0</v>
      </c>
      <c r="S6073">
        <v>0</v>
      </c>
      <c r="T6073">
        <v>0</v>
      </c>
      <c r="U6073">
        <v>0</v>
      </c>
      <c r="V6073">
        <v>0</v>
      </c>
      <c r="W6073">
        <v>0</v>
      </c>
      <c r="X6073">
        <v>2.4997449789643</v>
      </c>
      <c r="Y6073">
        <v>0</v>
      </c>
      <c r="Z6073">
        <v>0</v>
      </c>
      <c r="AA6073">
        <v>0</v>
      </c>
      <c r="AB6073">
        <v>0</v>
      </c>
      <c r="AC6073">
        <v>0</v>
      </c>
      <c r="AD6073">
        <v>0</v>
      </c>
      <c r="AE6073">
        <v>2.4997449789643</v>
      </c>
    </row>
    <row r="6074" spans="1:31" x14ac:dyDescent="0.25">
      <c r="A6074">
        <v>2095817</v>
      </c>
      <c r="B6074">
        <v>1</v>
      </c>
      <c r="C6074" t="s">
        <v>80</v>
      </c>
      <c r="D6074" t="s">
        <v>104</v>
      </c>
      <c r="E6074" t="s">
        <v>169</v>
      </c>
      <c r="F6074" t="s">
        <v>17455</v>
      </c>
      <c r="G6074" t="s">
        <v>171</v>
      </c>
      <c r="H6074" t="s">
        <v>134</v>
      </c>
      <c r="I6074" t="s">
        <v>135</v>
      </c>
      <c r="J6074" t="s">
        <v>136</v>
      </c>
      <c r="K6074" t="s">
        <v>137</v>
      </c>
      <c r="L6074" t="s">
        <v>17456</v>
      </c>
      <c r="M6074" t="s">
        <v>17457</v>
      </c>
      <c r="N6074">
        <v>1.360833333</v>
      </c>
      <c r="O6074">
        <v>1</v>
      </c>
      <c r="P6074">
        <v>0</v>
      </c>
      <c r="Q6074">
        <v>0</v>
      </c>
      <c r="R6074">
        <v>0</v>
      </c>
      <c r="S6074">
        <v>0</v>
      </c>
      <c r="T6074">
        <v>0</v>
      </c>
      <c r="U6074">
        <v>0</v>
      </c>
      <c r="V6074">
        <v>0</v>
      </c>
      <c r="W6074">
        <v>1.4624827354106344</v>
      </c>
      <c r="X6074">
        <v>0</v>
      </c>
      <c r="Y6074">
        <v>0</v>
      </c>
      <c r="Z6074">
        <v>0</v>
      </c>
      <c r="AA6074">
        <v>0</v>
      </c>
      <c r="AB6074">
        <v>0</v>
      </c>
      <c r="AC6074">
        <v>0</v>
      </c>
      <c r="AD6074">
        <v>0</v>
      </c>
      <c r="AE6074">
        <v>1.4624827354106344</v>
      </c>
    </row>
    <row r="6075" spans="1:31" x14ac:dyDescent="0.25">
      <c r="A6075">
        <v>2095688</v>
      </c>
      <c r="B6075">
        <v>1</v>
      </c>
      <c r="C6075" t="s">
        <v>80</v>
      </c>
      <c r="D6075" t="s">
        <v>87</v>
      </c>
      <c r="E6075" t="s">
        <v>177</v>
      </c>
      <c r="F6075" t="s">
        <v>17458</v>
      </c>
      <c r="G6075" t="s">
        <v>183</v>
      </c>
      <c r="H6075" t="s">
        <v>143</v>
      </c>
      <c r="I6075" t="s">
        <v>135</v>
      </c>
      <c r="J6075" t="s">
        <v>136</v>
      </c>
      <c r="K6075" t="s">
        <v>137</v>
      </c>
      <c r="L6075" t="s">
        <v>17459</v>
      </c>
      <c r="M6075" t="s">
        <v>17460</v>
      </c>
      <c r="N6075">
        <v>1.4494444440000001</v>
      </c>
      <c r="O6075">
        <v>0</v>
      </c>
      <c r="P6075">
        <v>1</v>
      </c>
      <c r="Q6075">
        <v>0</v>
      </c>
      <c r="R6075">
        <v>0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0.34097482047917615</v>
      </c>
      <c r="Y6075">
        <v>0</v>
      </c>
      <c r="Z6075">
        <v>0</v>
      </c>
      <c r="AA6075">
        <v>0</v>
      </c>
      <c r="AB6075">
        <v>0</v>
      </c>
      <c r="AC6075">
        <v>0</v>
      </c>
      <c r="AD6075">
        <v>0</v>
      </c>
      <c r="AE6075">
        <v>0.34097482047917615</v>
      </c>
    </row>
    <row r="6076" spans="1:31" x14ac:dyDescent="0.25">
      <c r="A6076">
        <v>2095625</v>
      </c>
      <c r="B6076">
        <v>1</v>
      </c>
      <c r="C6076" t="s">
        <v>80</v>
      </c>
      <c r="D6076" t="s">
        <v>107</v>
      </c>
      <c r="E6076" t="s">
        <v>177</v>
      </c>
      <c r="F6076" t="s">
        <v>17461</v>
      </c>
      <c r="G6076" t="s">
        <v>183</v>
      </c>
      <c r="H6076" t="s">
        <v>143</v>
      </c>
      <c r="I6076" t="s">
        <v>135</v>
      </c>
      <c r="J6076" t="s">
        <v>136</v>
      </c>
      <c r="K6076" t="s">
        <v>137</v>
      </c>
      <c r="L6076" t="s">
        <v>17462</v>
      </c>
      <c r="M6076" t="s">
        <v>17463</v>
      </c>
      <c r="N6076">
        <v>4.926666666</v>
      </c>
      <c r="O6076">
        <v>0</v>
      </c>
      <c r="P6076">
        <v>1</v>
      </c>
      <c r="Q6076">
        <v>0</v>
      </c>
      <c r="R6076">
        <v>0</v>
      </c>
      <c r="S6076">
        <v>0</v>
      </c>
      <c r="T6076">
        <v>0</v>
      </c>
      <c r="U6076">
        <v>0</v>
      </c>
      <c r="V6076">
        <v>0</v>
      </c>
      <c r="W6076">
        <v>0</v>
      </c>
      <c r="X6076">
        <v>1.0069851603221223</v>
      </c>
      <c r="Y6076">
        <v>0</v>
      </c>
      <c r="Z6076">
        <v>0</v>
      </c>
      <c r="AA6076">
        <v>0</v>
      </c>
      <c r="AB6076">
        <v>0</v>
      </c>
      <c r="AC6076">
        <v>0</v>
      </c>
      <c r="AD6076">
        <v>0</v>
      </c>
      <c r="AE6076">
        <v>1.0069851603221223</v>
      </c>
    </row>
    <row r="6077" spans="1:31" x14ac:dyDescent="0.25">
      <c r="A6077">
        <v>2095874</v>
      </c>
      <c r="B6077">
        <v>1</v>
      </c>
      <c r="C6077" t="s">
        <v>80</v>
      </c>
      <c r="D6077" t="s">
        <v>101</v>
      </c>
      <c r="E6077" t="s">
        <v>169</v>
      </c>
      <c r="F6077" t="s">
        <v>17464</v>
      </c>
      <c r="G6077" t="s">
        <v>133</v>
      </c>
      <c r="H6077" t="s">
        <v>134</v>
      </c>
      <c r="I6077" t="s">
        <v>135</v>
      </c>
      <c r="J6077" t="s">
        <v>136</v>
      </c>
      <c r="K6077" t="s">
        <v>137</v>
      </c>
      <c r="L6077" t="s">
        <v>17465</v>
      </c>
      <c r="M6077" t="s">
        <v>17466</v>
      </c>
      <c r="N6077">
        <v>0.55083333300000004</v>
      </c>
      <c r="O6077">
        <v>0</v>
      </c>
      <c r="P6077">
        <v>2978</v>
      </c>
      <c r="Q6077">
        <v>0</v>
      </c>
      <c r="R6077">
        <v>1</v>
      </c>
      <c r="S6077">
        <v>2</v>
      </c>
      <c r="T6077">
        <v>134</v>
      </c>
      <c r="U6077">
        <v>0</v>
      </c>
      <c r="V6077">
        <v>0</v>
      </c>
      <c r="W6077">
        <v>0</v>
      </c>
      <c r="X6077">
        <v>407.69411169605712</v>
      </c>
      <c r="Y6077">
        <v>0</v>
      </c>
      <c r="Z6077">
        <v>0.19323444309936252</v>
      </c>
      <c r="AA6077">
        <v>81.489098240990742</v>
      </c>
      <c r="AB6077">
        <v>104.49538715889658</v>
      </c>
      <c r="AC6077">
        <v>0</v>
      </c>
      <c r="AD6077">
        <v>0</v>
      </c>
      <c r="AE6077">
        <v>593.8718315390438</v>
      </c>
    </row>
    <row r="6078" spans="1:31" x14ac:dyDescent="0.25">
      <c r="A6078">
        <v>2095880</v>
      </c>
      <c r="B6078">
        <v>1</v>
      </c>
      <c r="C6078" t="s">
        <v>81</v>
      </c>
      <c r="D6078" t="s">
        <v>126</v>
      </c>
      <c r="E6078" t="s">
        <v>169</v>
      </c>
      <c r="F6078" t="s">
        <v>17467</v>
      </c>
      <c r="G6078" t="s">
        <v>133</v>
      </c>
      <c r="H6078" t="s">
        <v>134</v>
      </c>
      <c r="I6078" t="s">
        <v>259</v>
      </c>
      <c r="J6078" t="s">
        <v>136</v>
      </c>
      <c r="K6078" t="s">
        <v>137</v>
      </c>
      <c r="L6078" t="s">
        <v>17468</v>
      </c>
      <c r="M6078" t="s">
        <v>17469</v>
      </c>
      <c r="N6078">
        <v>1.6666666E-2</v>
      </c>
      <c r="O6078">
        <v>1</v>
      </c>
      <c r="P6078">
        <v>552</v>
      </c>
      <c r="Q6078">
        <v>21</v>
      </c>
      <c r="R6078">
        <v>153</v>
      </c>
      <c r="S6078">
        <v>5</v>
      </c>
      <c r="T6078">
        <v>32</v>
      </c>
      <c r="U6078">
        <v>0</v>
      </c>
      <c r="V6078">
        <v>0</v>
      </c>
      <c r="W6078">
        <v>1.2065339808966666E-2</v>
      </c>
      <c r="X6078">
        <v>1.018649723638418</v>
      </c>
      <c r="Y6078">
        <v>2.511103020320133</v>
      </c>
      <c r="Z6078">
        <v>0.58154502415368314</v>
      </c>
      <c r="AA6078">
        <v>0.35709133165799994</v>
      </c>
      <c r="AB6078">
        <v>0.14162264644060002</v>
      </c>
      <c r="AC6078">
        <v>0</v>
      </c>
      <c r="AD6078">
        <v>0</v>
      </c>
      <c r="AE6078">
        <v>4.6220770860198002</v>
      </c>
    </row>
    <row r="6079" spans="1:31" x14ac:dyDescent="0.25">
      <c r="A6079">
        <v>2096023</v>
      </c>
      <c r="B6079">
        <v>1</v>
      </c>
      <c r="C6079" t="s">
        <v>81</v>
      </c>
      <c r="D6079" t="s">
        <v>118</v>
      </c>
      <c r="E6079" t="s">
        <v>177</v>
      </c>
      <c r="F6079" t="s">
        <v>17470</v>
      </c>
      <c r="G6079" t="s">
        <v>183</v>
      </c>
      <c r="H6079" t="s">
        <v>143</v>
      </c>
      <c r="I6079" t="s">
        <v>135</v>
      </c>
      <c r="J6079" t="s">
        <v>136</v>
      </c>
      <c r="K6079" t="s">
        <v>137</v>
      </c>
      <c r="L6079" t="s">
        <v>17471</v>
      </c>
      <c r="M6079" t="s">
        <v>17472</v>
      </c>
      <c r="N6079">
        <v>0.86250000000000004</v>
      </c>
      <c r="O6079">
        <v>0</v>
      </c>
      <c r="P6079">
        <v>0</v>
      </c>
      <c r="Q6079">
        <v>0</v>
      </c>
      <c r="R6079">
        <v>0</v>
      </c>
      <c r="S6079">
        <v>0</v>
      </c>
      <c r="T6079">
        <v>4</v>
      </c>
      <c r="U6079">
        <v>0</v>
      </c>
      <c r="V6079">
        <v>0</v>
      </c>
      <c r="W6079">
        <v>0</v>
      </c>
      <c r="X6079">
        <v>0</v>
      </c>
      <c r="Y6079">
        <v>0</v>
      </c>
      <c r="Z6079">
        <v>0</v>
      </c>
      <c r="AA6079">
        <v>0</v>
      </c>
      <c r="AB6079">
        <v>2.133115309561425</v>
      </c>
      <c r="AC6079">
        <v>0</v>
      </c>
      <c r="AD6079">
        <v>0</v>
      </c>
      <c r="AE6079">
        <v>2.133115309561425</v>
      </c>
    </row>
    <row r="6080" spans="1:31" x14ac:dyDescent="0.25">
      <c r="A6080">
        <v>2095582</v>
      </c>
      <c r="B6080">
        <v>1</v>
      </c>
      <c r="C6080" t="s">
        <v>80</v>
      </c>
      <c r="D6080" t="s">
        <v>87</v>
      </c>
      <c r="E6080" t="s">
        <v>505</v>
      </c>
      <c r="F6080" t="s">
        <v>13741</v>
      </c>
      <c r="G6080" t="s">
        <v>160</v>
      </c>
      <c r="H6080" t="s">
        <v>143</v>
      </c>
      <c r="I6080" t="s">
        <v>135</v>
      </c>
      <c r="J6080" t="s">
        <v>136</v>
      </c>
      <c r="K6080" t="s">
        <v>137</v>
      </c>
      <c r="L6080" t="s">
        <v>17473</v>
      </c>
      <c r="M6080" t="s">
        <v>17474</v>
      </c>
      <c r="N6080">
        <v>2.6530555549999999</v>
      </c>
      <c r="O6080">
        <v>0</v>
      </c>
      <c r="P6080">
        <v>13</v>
      </c>
      <c r="Q6080">
        <v>0</v>
      </c>
      <c r="R6080">
        <v>0</v>
      </c>
      <c r="S6080">
        <v>0</v>
      </c>
      <c r="T6080">
        <v>7</v>
      </c>
      <c r="U6080">
        <v>0</v>
      </c>
      <c r="V6080">
        <v>0</v>
      </c>
      <c r="W6080">
        <v>0</v>
      </c>
      <c r="X6080">
        <v>8.4956494733992471</v>
      </c>
      <c r="Y6080">
        <v>0</v>
      </c>
      <c r="Z6080">
        <v>0</v>
      </c>
      <c r="AA6080">
        <v>0</v>
      </c>
      <c r="AB6080">
        <v>24.10184376705017</v>
      </c>
      <c r="AC6080">
        <v>0</v>
      </c>
      <c r="AD6080">
        <v>0</v>
      </c>
      <c r="AE6080">
        <v>32.597493240449417</v>
      </c>
    </row>
    <row r="6081" spans="1:31" x14ac:dyDescent="0.25">
      <c r="A6081">
        <v>2095631</v>
      </c>
      <c r="B6081">
        <v>1</v>
      </c>
      <c r="C6081" t="s">
        <v>80</v>
      </c>
      <c r="D6081" t="s">
        <v>109</v>
      </c>
      <c r="E6081" t="s">
        <v>158</v>
      </c>
      <c r="F6081" t="s">
        <v>17475</v>
      </c>
      <c r="G6081" t="s">
        <v>160</v>
      </c>
      <c r="H6081" t="s">
        <v>143</v>
      </c>
      <c r="I6081" t="s">
        <v>135</v>
      </c>
      <c r="J6081" t="s">
        <v>136</v>
      </c>
      <c r="K6081" t="s">
        <v>137</v>
      </c>
      <c r="L6081" t="s">
        <v>17476</v>
      </c>
      <c r="M6081" t="s">
        <v>17477</v>
      </c>
      <c r="N6081">
        <v>1.2375</v>
      </c>
      <c r="O6081">
        <v>0</v>
      </c>
      <c r="P6081">
        <v>146</v>
      </c>
      <c r="Q6081">
        <v>0</v>
      </c>
      <c r="R6081">
        <v>0</v>
      </c>
      <c r="S6081">
        <v>0</v>
      </c>
      <c r="T6081">
        <v>19</v>
      </c>
      <c r="U6081">
        <v>0</v>
      </c>
      <c r="V6081">
        <v>0</v>
      </c>
      <c r="W6081">
        <v>0</v>
      </c>
      <c r="X6081">
        <v>27.752370561203907</v>
      </c>
      <c r="Y6081">
        <v>0</v>
      </c>
      <c r="Z6081">
        <v>0</v>
      </c>
      <c r="AA6081">
        <v>0</v>
      </c>
      <c r="AB6081">
        <v>9.2144486063160542</v>
      </c>
      <c r="AC6081">
        <v>0</v>
      </c>
      <c r="AD6081">
        <v>0</v>
      </c>
      <c r="AE6081">
        <v>36.966819167519958</v>
      </c>
    </row>
    <row r="6082" spans="1:31" x14ac:dyDescent="0.25">
      <c r="A6082">
        <v>2096123</v>
      </c>
      <c r="B6082">
        <v>1</v>
      </c>
      <c r="C6082" t="s">
        <v>80</v>
      </c>
      <c r="D6082" t="s">
        <v>103</v>
      </c>
      <c r="E6082" t="s">
        <v>177</v>
      </c>
      <c r="F6082" t="s">
        <v>17478</v>
      </c>
      <c r="G6082" t="s">
        <v>196</v>
      </c>
      <c r="H6082" t="s">
        <v>143</v>
      </c>
      <c r="I6082" t="s">
        <v>135</v>
      </c>
      <c r="J6082" t="s">
        <v>136</v>
      </c>
      <c r="K6082" t="s">
        <v>137</v>
      </c>
      <c r="L6082" t="s">
        <v>17479</v>
      </c>
      <c r="M6082" t="s">
        <v>17480</v>
      </c>
      <c r="N6082">
        <v>1.3047222220000001</v>
      </c>
      <c r="O6082">
        <v>0</v>
      </c>
      <c r="P6082">
        <v>52</v>
      </c>
      <c r="Q6082">
        <v>0</v>
      </c>
      <c r="R6082">
        <v>0</v>
      </c>
      <c r="S6082">
        <v>0</v>
      </c>
      <c r="T6082">
        <v>0</v>
      </c>
      <c r="U6082">
        <v>0</v>
      </c>
      <c r="V6082">
        <v>0</v>
      </c>
      <c r="W6082">
        <v>0</v>
      </c>
      <c r="X6082">
        <v>18.520359719657197</v>
      </c>
      <c r="Y6082">
        <v>0</v>
      </c>
      <c r="Z6082">
        <v>0</v>
      </c>
      <c r="AA6082">
        <v>0</v>
      </c>
      <c r="AB6082">
        <v>0</v>
      </c>
      <c r="AC6082">
        <v>0</v>
      </c>
      <c r="AD6082">
        <v>0</v>
      </c>
      <c r="AE6082">
        <v>18.520359719657197</v>
      </c>
    </row>
    <row r="6083" spans="1:31" x14ac:dyDescent="0.25">
      <c r="A6083">
        <v>2095728</v>
      </c>
      <c r="B6083">
        <v>1</v>
      </c>
      <c r="C6083" t="s">
        <v>80</v>
      </c>
      <c r="D6083" t="s">
        <v>107</v>
      </c>
      <c r="E6083" t="s">
        <v>177</v>
      </c>
      <c r="F6083" t="s">
        <v>17481</v>
      </c>
      <c r="G6083" t="s">
        <v>179</v>
      </c>
      <c r="H6083" t="s">
        <v>143</v>
      </c>
      <c r="I6083" t="s">
        <v>135</v>
      </c>
      <c r="J6083" t="s">
        <v>136</v>
      </c>
      <c r="K6083" t="s">
        <v>137</v>
      </c>
      <c r="L6083" t="s">
        <v>17482</v>
      </c>
      <c r="M6083" t="s">
        <v>17483</v>
      </c>
      <c r="N6083">
        <v>1.792777777</v>
      </c>
      <c r="O6083">
        <v>0</v>
      </c>
      <c r="P6083">
        <v>1</v>
      </c>
      <c r="Q6083">
        <v>0</v>
      </c>
      <c r="R6083">
        <v>0</v>
      </c>
      <c r="S6083">
        <v>0</v>
      </c>
      <c r="T6083">
        <v>0</v>
      </c>
      <c r="U6083">
        <v>0</v>
      </c>
      <c r="V6083">
        <v>0</v>
      </c>
      <c r="W6083">
        <v>0</v>
      </c>
      <c r="X6083">
        <v>0.14161991141838612</v>
      </c>
      <c r="Y6083">
        <v>0</v>
      </c>
      <c r="Z6083">
        <v>0</v>
      </c>
      <c r="AA6083">
        <v>0</v>
      </c>
      <c r="AB6083">
        <v>0</v>
      </c>
      <c r="AC6083">
        <v>0</v>
      </c>
      <c r="AD6083">
        <v>0</v>
      </c>
      <c r="AE6083">
        <v>0.14161991141838612</v>
      </c>
    </row>
    <row r="6084" spans="1:31" x14ac:dyDescent="0.25">
      <c r="A6084">
        <v>2095751</v>
      </c>
      <c r="B6084">
        <v>1</v>
      </c>
      <c r="C6084" t="s">
        <v>81</v>
      </c>
      <c r="D6084" t="s">
        <v>123</v>
      </c>
      <c r="E6084" t="s">
        <v>140</v>
      </c>
      <c r="F6084" t="s">
        <v>17484</v>
      </c>
      <c r="G6084" t="s">
        <v>142</v>
      </c>
      <c r="H6084" t="s">
        <v>143</v>
      </c>
      <c r="I6084" t="s">
        <v>135</v>
      </c>
      <c r="J6084" t="s">
        <v>136</v>
      </c>
      <c r="K6084" t="s">
        <v>137</v>
      </c>
      <c r="L6084" t="s">
        <v>17485</v>
      </c>
      <c r="M6084" t="s">
        <v>17486</v>
      </c>
      <c r="N6084">
        <v>1.0633333330000001</v>
      </c>
      <c r="O6084">
        <v>0</v>
      </c>
      <c r="P6084">
        <v>631</v>
      </c>
      <c r="Q6084">
        <v>0</v>
      </c>
      <c r="R6084">
        <v>0</v>
      </c>
      <c r="S6084">
        <v>0</v>
      </c>
      <c r="T6084">
        <v>24</v>
      </c>
      <c r="U6084">
        <v>0</v>
      </c>
      <c r="V6084">
        <v>0</v>
      </c>
      <c r="W6084">
        <v>0</v>
      </c>
      <c r="X6084">
        <v>116.27903667118512</v>
      </c>
      <c r="Y6084">
        <v>0</v>
      </c>
      <c r="Z6084">
        <v>0</v>
      </c>
      <c r="AA6084">
        <v>0</v>
      </c>
      <c r="AB6084">
        <v>14.026012869395847</v>
      </c>
      <c r="AC6084">
        <v>0</v>
      </c>
      <c r="AD6084">
        <v>0</v>
      </c>
      <c r="AE6084">
        <v>130.30504954058097</v>
      </c>
    </row>
    <row r="6085" spans="1:31" x14ac:dyDescent="0.25">
      <c r="A6085">
        <v>2096083</v>
      </c>
      <c r="B6085">
        <v>1</v>
      </c>
      <c r="C6085" t="s">
        <v>80</v>
      </c>
      <c r="D6085" t="s">
        <v>83</v>
      </c>
      <c r="E6085" t="s">
        <v>177</v>
      </c>
      <c r="F6085" t="s">
        <v>17487</v>
      </c>
      <c r="G6085" t="s">
        <v>183</v>
      </c>
      <c r="H6085" t="s">
        <v>143</v>
      </c>
      <c r="I6085" t="s">
        <v>135</v>
      </c>
      <c r="J6085" t="s">
        <v>136</v>
      </c>
      <c r="K6085" t="s">
        <v>137</v>
      </c>
      <c r="L6085" t="s">
        <v>17488</v>
      </c>
      <c r="M6085" t="s">
        <v>17489</v>
      </c>
      <c r="N6085">
        <v>1.978611111</v>
      </c>
      <c r="O6085">
        <v>0</v>
      </c>
      <c r="P6085">
        <v>2</v>
      </c>
      <c r="Q6085">
        <v>0</v>
      </c>
      <c r="R6085">
        <v>0</v>
      </c>
      <c r="S6085">
        <v>0</v>
      </c>
      <c r="T6085">
        <v>0</v>
      </c>
      <c r="U6085">
        <v>0</v>
      </c>
      <c r="V6085">
        <v>0</v>
      </c>
      <c r="W6085">
        <v>0</v>
      </c>
      <c r="X6085">
        <v>1.04371439446424</v>
      </c>
      <c r="Y6085">
        <v>0</v>
      </c>
      <c r="Z6085">
        <v>0</v>
      </c>
      <c r="AA6085">
        <v>0</v>
      </c>
      <c r="AB6085">
        <v>0</v>
      </c>
      <c r="AC6085">
        <v>0</v>
      </c>
      <c r="AD6085">
        <v>0</v>
      </c>
      <c r="AE6085">
        <v>1.04371439446424</v>
      </c>
    </row>
    <row r="6086" spans="1:31" x14ac:dyDescent="0.25">
      <c r="A6086">
        <v>2096106</v>
      </c>
      <c r="B6086">
        <v>1</v>
      </c>
      <c r="C6086" t="s">
        <v>80</v>
      </c>
      <c r="D6086" t="s">
        <v>84</v>
      </c>
      <c r="E6086" t="s">
        <v>177</v>
      </c>
      <c r="F6086" t="s">
        <v>17490</v>
      </c>
      <c r="G6086" t="s">
        <v>183</v>
      </c>
      <c r="H6086" t="s">
        <v>143</v>
      </c>
      <c r="I6086" t="s">
        <v>135</v>
      </c>
      <c r="J6086" t="s">
        <v>136</v>
      </c>
      <c r="K6086" t="s">
        <v>137</v>
      </c>
      <c r="L6086" t="s">
        <v>17491</v>
      </c>
      <c r="M6086" t="s">
        <v>17492</v>
      </c>
      <c r="N6086">
        <v>4.7808333330000004</v>
      </c>
      <c r="O6086">
        <v>0</v>
      </c>
      <c r="P6086">
        <v>1</v>
      </c>
      <c r="Q6086">
        <v>0</v>
      </c>
      <c r="R6086">
        <v>0</v>
      </c>
      <c r="S6086">
        <v>0</v>
      </c>
      <c r="T6086">
        <v>0</v>
      </c>
      <c r="U6086">
        <v>0</v>
      </c>
      <c r="V6086">
        <v>0</v>
      </c>
      <c r="W6086">
        <v>0</v>
      </c>
      <c r="X6086">
        <v>1.0498432751940507</v>
      </c>
      <c r="Y6086">
        <v>0</v>
      </c>
      <c r="Z6086">
        <v>0</v>
      </c>
      <c r="AA6086">
        <v>0</v>
      </c>
      <c r="AB6086">
        <v>0</v>
      </c>
      <c r="AC6086">
        <v>0</v>
      </c>
      <c r="AD6086">
        <v>0</v>
      </c>
      <c r="AE6086">
        <v>1.0498432751940507</v>
      </c>
    </row>
    <row r="6087" spans="1:31" x14ac:dyDescent="0.25">
      <c r="A6087">
        <v>2095774</v>
      </c>
      <c r="B6087">
        <v>1</v>
      </c>
      <c r="C6087" t="s">
        <v>80</v>
      </c>
      <c r="D6087" t="s">
        <v>96</v>
      </c>
      <c r="E6087" t="s">
        <v>177</v>
      </c>
      <c r="F6087" t="s">
        <v>17493</v>
      </c>
      <c r="G6087" t="s">
        <v>179</v>
      </c>
      <c r="H6087" t="s">
        <v>143</v>
      </c>
      <c r="I6087" t="s">
        <v>135</v>
      </c>
      <c r="J6087" t="s">
        <v>136</v>
      </c>
      <c r="K6087" t="s">
        <v>137</v>
      </c>
      <c r="L6087" t="s">
        <v>720</v>
      </c>
      <c r="M6087" t="s">
        <v>17494</v>
      </c>
      <c r="N6087">
        <v>7.9313888879999999</v>
      </c>
      <c r="O6087">
        <v>0</v>
      </c>
      <c r="P6087">
        <v>1</v>
      </c>
      <c r="Q6087">
        <v>0</v>
      </c>
      <c r="R6087">
        <v>0</v>
      </c>
      <c r="S6087">
        <v>0</v>
      </c>
      <c r="T6087">
        <v>0</v>
      </c>
      <c r="U6087">
        <v>0</v>
      </c>
      <c r="V6087">
        <v>0</v>
      </c>
      <c r="W6087">
        <v>0</v>
      </c>
      <c r="X6087">
        <v>18.742252133453412</v>
      </c>
      <c r="Y6087">
        <v>0</v>
      </c>
      <c r="Z6087">
        <v>0</v>
      </c>
      <c r="AA6087">
        <v>0</v>
      </c>
      <c r="AB6087">
        <v>0</v>
      </c>
      <c r="AC6087">
        <v>0</v>
      </c>
      <c r="AD6087">
        <v>0</v>
      </c>
      <c r="AE6087">
        <v>18.742252133453412</v>
      </c>
    </row>
    <row r="6088" spans="1:31" x14ac:dyDescent="0.25">
      <c r="A6088">
        <v>2096129</v>
      </c>
      <c r="B6088">
        <v>1</v>
      </c>
      <c r="C6088" t="s">
        <v>80</v>
      </c>
      <c r="D6088" t="s">
        <v>82</v>
      </c>
      <c r="E6088" t="s">
        <v>505</v>
      </c>
      <c r="F6088" t="s">
        <v>17495</v>
      </c>
      <c r="G6088" t="s">
        <v>569</v>
      </c>
      <c r="H6088" t="s">
        <v>143</v>
      </c>
      <c r="I6088" t="s">
        <v>135</v>
      </c>
      <c r="J6088" t="s">
        <v>136</v>
      </c>
      <c r="K6088" t="s">
        <v>137</v>
      </c>
      <c r="L6088" t="s">
        <v>17496</v>
      </c>
      <c r="M6088" t="s">
        <v>17497</v>
      </c>
      <c r="N6088">
        <v>2.474722222</v>
      </c>
      <c r="O6088">
        <v>0</v>
      </c>
      <c r="P6088">
        <v>80</v>
      </c>
      <c r="Q6088">
        <v>0</v>
      </c>
      <c r="R6088">
        <v>0</v>
      </c>
      <c r="S6088">
        <v>0</v>
      </c>
      <c r="T6088">
        <v>1</v>
      </c>
      <c r="U6088">
        <v>0</v>
      </c>
      <c r="V6088">
        <v>0</v>
      </c>
      <c r="W6088">
        <v>0</v>
      </c>
      <c r="X6088">
        <v>42.227521926591642</v>
      </c>
      <c r="Y6088">
        <v>0</v>
      </c>
      <c r="Z6088">
        <v>0</v>
      </c>
      <c r="AA6088">
        <v>0</v>
      </c>
      <c r="AB6088">
        <v>4.5112642120000001E-3</v>
      </c>
      <c r="AC6088">
        <v>0</v>
      </c>
      <c r="AD6088">
        <v>0</v>
      </c>
      <c r="AE6088">
        <v>42.232033190803641</v>
      </c>
    </row>
    <row r="6089" spans="1:31" x14ac:dyDescent="0.25">
      <c r="A6089">
        <v>2095797</v>
      </c>
      <c r="B6089">
        <v>1</v>
      </c>
      <c r="C6089" t="s">
        <v>80</v>
      </c>
      <c r="D6089" t="s">
        <v>82</v>
      </c>
      <c r="E6089" t="s">
        <v>505</v>
      </c>
      <c r="F6089" t="s">
        <v>17498</v>
      </c>
      <c r="G6089" t="s">
        <v>160</v>
      </c>
      <c r="H6089" t="s">
        <v>143</v>
      </c>
      <c r="I6089" t="s">
        <v>135</v>
      </c>
      <c r="J6089" t="s">
        <v>136</v>
      </c>
      <c r="K6089" t="s">
        <v>137</v>
      </c>
      <c r="L6089" t="s">
        <v>17499</v>
      </c>
      <c r="M6089" t="s">
        <v>17500</v>
      </c>
      <c r="N6089">
        <v>6.8525</v>
      </c>
      <c r="O6089">
        <v>0</v>
      </c>
      <c r="P6089">
        <v>5</v>
      </c>
      <c r="Q6089">
        <v>0</v>
      </c>
      <c r="R6089">
        <v>0</v>
      </c>
      <c r="S6089">
        <v>0</v>
      </c>
      <c r="T6089">
        <v>2</v>
      </c>
      <c r="U6089">
        <v>0</v>
      </c>
      <c r="V6089">
        <v>0</v>
      </c>
      <c r="W6089">
        <v>0</v>
      </c>
      <c r="X6089">
        <v>8.6596728397510603</v>
      </c>
      <c r="Y6089">
        <v>0</v>
      </c>
      <c r="Z6089">
        <v>0</v>
      </c>
      <c r="AA6089">
        <v>0</v>
      </c>
      <c r="AB6089">
        <v>21.228165082608488</v>
      </c>
      <c r="AC6089">
        <v>0</v>
      </c>
      <c r="AD6089">
        <v>0</v>
      </c>
      <c r="AE6089">
        <v>29.887837922359548</v>
      </c>
    </row>
    <row r="6090" spans="1:31" x14ac:dyDescent="0.25">
      <c r="A6090">
        <v>2095565</v>
      </c>
      <c r="B6090">
        <v>1</v>
      </c>
      <c r="C6090" t="s">
        <v>80</v>
      </c>
      <c r="D6090" t="s">
        <v>85</v>
      </c>
      <c r="E6090" t="s">
        <v>158</v>
      </c>
      <c r="F6090" t="s">
        <v>17501</v>
      </c>
      <c r="G6090" t="s">
        <v>160</v>
      </c>
      <c r="H6090" t="s">
        <v>143</v>
      </c>
      <c r="I6090" t="s">
        <v>135</v>
      </c>
      <c r="J6090" t="s">
        <v>136</v>
      </c>
      <c r="K6090" t="s">
        <v>137</v>
      </c>
      <c r="L6090" t="s">
        <v>17502</v>
      </c>
      <c r="M6090" t="s">
        <v>17503</v>
      </c>
      <c r="N6090">
        <v>3.1977777770000002</v>
      </c>
      <c r="O6090">
        <v>0</v>
      </c>
      <c r="P6090">
        <v>30</v>
      </c>
      <c r="Q6090">
        <v>0</v>
      </c>
      <c r="R6090">
        <v>0</v>
      </c>
      <c r="S6090">
        <v>0</v>
      </c>
      <c r="T6090">
        <v>4</v>
      </c>
      <c r="U6090">
        <v>0</v>
      </c>
      <c r="V6090">
        <v>0</v>
      </c>
      <c r="W6090">
        <v>0</v>
      </c>
      <c r="X6090">
        <v>28.402368558969403</v>
      </c>
      <c r="Y6090">
        <v>0</v>
      </c>
      <c r="Z6090">
        <v>0</v>
      </c>
      <c r="AA6090">
        <v>0</v>
      </c>
      <c r="AB6090">
        <v>10.522344452096668</v>
      </c>
      <c r="AC6090">
        <v>0</v>
      </c>
      <c r="AD6090">
        <v>0</v>
      </c>
      <c r="AE6090">
        <v>38.924713011066075</v>
      </c>
    </row>
    <row r="6091" spans="1:31" x14ac:dyDescent="0.25">
      <c r="A6091">
        <v>2095542</v>
      </c>
      <c r="B6091">
        <v>1</v>
      </c>
      <c r="C6091" t="s">
        <v>80</v>
      </c>
      <c r="D6091" t="s">
        <v>106</v>
      </c>
      <c r="E6091" t="s">
        <v>140</v>
      </c>
      <c r="F6091" t="s">
        <v>10741</v>
      </c>
      <c r="G6091" t="s">
        <v>142</v>
      </c>
      <c r="H6091" t="s">
        <v>143</v>
      </c>
      <c r="I6091" t="s">
        <v>135</v>
      </c>
      <c r="J6091" t="s">
        <v>136</v>
      </c>
      <c r="K6091" t="s">
        <v>137</v>
      </c>
      <c r="L6091" t="s">
        <v>17504</v>
      </c>
      <c r="M6091" t="s">
        <v>17505</v>
      </c>
      <c r="N6091">
        <v>0.99083333299999998</v>
      </c>
      <c r="O6091">
        <v>0</v>
      </c>
      <c r="P6091">
        <v>34</v>
      </c>
      <c r="Q6091">
        <v>0</v>
      </c>
      <c r="R6091">
        <v>9</v>
      </c>
      <c r="S6091">
        <v>0</v>
      </c>
      <c r="T6091">
        <v>12</v>
      </c>
      <c r="U6091">
        <v>0</v>
      </c>
      <c r="V6091">
        <v>0</v>
      </c>
      <c r="W6091">
        <v>0</v>
      </c>
      <c r="X6091">
        <v>6.3991063310508496</v>
      </c>
      <c r="Y6091">
        <v>0</v>
      </c>
      <c r="Z6091">
        <v>11.541094765313199</v>
      </c>
      <c r="AA6091">
        <v>0</v>
      </c>
      <c r="AB6091">
        <v>11.802776466774626</v>
      </c>
      <c r="AC6091">
        <v>0</v>
      </c>
      <c r="AD6091">
        <v>0</v>
      </c>
      <c r="AE6091">
        <v>29.742977563138673</v>
      </c>
    </row>
    <row r="6092" spans="1:31" x14ac:dyDescent="0.25">
      <c r="A6092">
        <v>2095937</v>
      </c>
      <c r="B6092">
        <v>1</v>
      </c>
      <c r="C6092" t="s">
        <v>80</v>
      </c>
      <c r="D6092" t="s">
        <v>93</v>
      </c>
      <c r="E6092" t="s">
        <v>146</v>
      </c>
      <c r="F6092" t="s">
        <v>10496</v>
      </c>
      <c r="G6092" t="s">
        <v>133</v>
      </c>
      <c r="H6092" t="s">
        <v>134</v>
      </c>
      <c r="I6092" t="s">
        <v>135</v>
      </c>
      <c r="J6092" t="s">
        <v>136</v>
      </c>
      <c r="K6092" t="s">
        <v>137</v>
      </c>
      <c r="L6092" t="s">
        <v>17506</v>
      </c>
      <c r="M6092" t="s">
        <v>17507</v>
      </c>
      <c r="N6092">
        <v>0.83499999999999996</v>
      </c>
      <c r="O6092">
        <v>1</v>
      </c>
      <c r="P6092">
        <v>307</v>
      </c>
      <c r="Q6092">
        <v>37</v>
      </c>
      <c r="R6092">
        <v>160</v>
      </c>
      <c r="S6092">
        <v>7</v>
      </c>
      <c r="T6092">
        <v>95</v>
      </c>
      <c r="U6092">
        <v>0</v>
      </c>
      <c r="V6092">
        <v>0</v>
      </c>
      <c r="W6092">
        <v>1.7995405207924446</v>
      </c>
      <c r="X6092">
        <v>66.04190960892835</v>
      </c>
      <c r="Y6092">
        <v>322.5024343326254</v>
      </c>
      <c r="Z6092">
        <v>364.23529228117303</v>
      </c>
      <c r="AA6092">
        <v>69.976738332427729</v>
      </c>
      <c r="AB6092">
        <v>168.29413652522769</v>
      </c>
      <c r="AC6092">
        <v>0</v>
      </c>
      <c r="AD6092">
        <v>0</v>
      </c>
      <c r="AE6092">
        <v>992.85005160117464</v>
      </c>
    </row>
    <row r="6093" spans="1:31" x14ac:dyDescent="0.25">
      <c r="A6093">
        <v>2095651</v>
      </c>
      <c r="B6093">
        <v>1</v>
      </c>
      <c r="C6093" t="s">
        <v>81</v>
      </c>
      <c r="D6093" t="s">
        <v>112</v>
      </c>
      <c r="E6093" t="s">
        <v>131</v>
      </c>
      <c r="F6093" t="s">
        <v>17508</v>
      </c>
      <c r="G6093" t="s">
        <v>133</v>
      </c>
      <c r="H6093" t="s">
        <v>134</v>
      </c>
      <c r="I6093" t="s">
        <v>135</v>
      </c>
      <c r="J6093" t="s">
        <v>136</v>
      </c>
      <c r="K6093" t="s">
        <v>137</v>
      </c>
      <c r="L6093" t="s">
        <v>17509</v>
      </c>
      <c r="M6093" t="s">
        <v>17510</v>
      </c>
      <c r="N6093">
        <v>1.161944444</v>
      </c>
      <c r="O6093">
        <v>0</v>
      </c>
      <c r="P6093">
        <v>22</v>
      </c>
      <c r="Q6093">
        <v>179</v>
      </c>
      <c r="R6093">
        <v>18</v>
      </c>
      <c r="S6093">
        <v>7</v>
      </c>
      <c r="T6093">
        <v>1</v>
      </c>
      <c r="U6093">
        <v>1</v>
      </c>
      <c r="V6093">
        <v>0</v>
      </c>
      <c r="W6093">
        <v>0</v>
      </c>
      <c r="X6093">
        <v>3.7142775564144261</v>
      </c>
      <c r="Y6093">
        <v>222.71679301983309</v>
      </c>
      <c r="Z6093">
        <v>93.615949033230535</v>
      </c>
      <c r="AA6093">
        <v>29.256383529177484</v>
      </c>
      <c r="AB6093">
        <v>4.6158021043353335E-2</v>
      </c>
      <c r="AC6093">
        <v>5.2058680772598294</v>
      </c>
      <c r="AD6093">
        <v>0</v>
      </c>
      <c r="AE6093">
        <v>354.55542923695873</v>
      </c>
    </row>
    <row r="6094" spans="1:31" x14ac:dyDescent="0.25">
      <c r="A6094">
        <v>2096089</v>
      </c>
      <c r="B6094">
        <v>1</v>
      </c>
      <c r="C6094" t="s">
        <v>80</v>
      </c>
      <c r="D6094" t="s">
        <v>106</v>
      </c>
      <c r="E6094" t="s">
        <v>140</v>
      </c>
      <c r="F6094" t="s">
        <v>17511</v>
      </c>
      <c r="G6094" t="s">
        <v>142</v>
      </c>
      <c r="H6094" t="s">
        <v>143</v>
      </c>
      <c r="I6094" t="s">
        <v>135</v>
      </c>
      <c r="J6094" t="s">
        <v>136</v>
      </c>
      <c r="K6094" t="s">
        <v>137</v>
      </c>
      <c r="L6094" t="s">
        <v>17512</v>
      </c>
      <c r="M6094" t="s">
        <v>17513</v>
      </c>
      <c r="N6094">
        <v>1.521666666</v>
      </c>
      <c r="O6094">
        <v>0</v>
      </c>
      <c r="P6094">
        <v>511</v>
      </c>
      <c r="Q6094">
        <v>0</v>
      </c>
      <c r="R6094">
        <v>4</v>
      </c>
      <c r="S6094">
        <v>0</v>
      </c>
      <c r="T6094">
        <v>6</v>
      </c>
      <c r="U6094">
        <v>0</v>
      </c>
      <c r="V6094">
        <v>0</v>
      </c>
      <c r="W6094">
        <v>0</v>
      </c>
      <c r="X6094">
        <v>231.97550511299892</v>
      </c>
      <c r="Y6094">
        <v>0</v>
      </c>
      <c r="Z6094">
        <v>16.696215145856456</v>
      </c>
      <c r="AA6094">
        <v>0</v>
      </c>
      <c r="AB6094">
        <v>9.0420473249722999</v>
      </c>
      <c r="AC6094">
        <v>0</v>
      </c>
      <c r="AD6094">
        <v>0</v>
      </c>
      <c r="AE6094">
        <v>257.71376758382769</v>
      </c>
    </row>
    <row r="6095" spans="1:31" x14ac:dyDescent="0.25">
      <c r="A6095">
        <v>2095897</v>
      </c>
      <c r="B6095">
        <v>1</v>
      </c>
      <c r="C6095" t="s">
        <v>80</v>
      </c>
      <c r="D6095" t="s">
        <v>84</v>
      </c>
      <c r="E6095" t="s">
        <v>177</v>
      </c>
      <c r="F6095" t="s">
        <v>17514</v>
      </c>
      <c r="G6095" t="s">
        <v>183</v>
      </c>
      <c r="H6095" t="s">
        <v>143</v>
      </c>
      <c r="I6095" t="s">
        <v>135</v>
      </c>
      <c r="J6095" t="s">
        <v>136</v>
      </c>
      <c r="K6095" t="s">
        <v>137</v>
      </c>
      <c r="L6095" t="s">
        <v>17515</v>
      </c>
      <c r="M6095" t="s">
        <v>17516</v>
      </c>
      <c r="N6095">
        <v>2.426388888</v>
      </c>
      <c r="O6095">
        <v>0</v>
      </c>
      <c r="P6095">
        <v>1</v>
      </c>
      <c r="Q6095">
        <v>0</v>
      </c>
      <c r="R6095">
        <v>0</v>
      </c>
      <c r="S6095">
        <v>0</v>
      </c>
      <c r="T6095">
        <v>0</v>
      </c>
      <c r="U6095">
        <v>0</v>
      </c>
      <c r="V6095">
        <v>0</v>
      </c>
      <c r="W6095">
        <v>0</v>
      </c>
      <c r="X6095">
        <v>1.5189454844955401</v>
      </c>
      <c r="Y6095">
        <v>0</v>
      </c>
      <c r="Z6095">
        <v>0</v>
      </c>
      <c r="AA6095">
        <v>0</v>
      </c>
      <c r="AB6095">
        <v>0</v>
      </c>
      <c r="AC6095">
        <v>0</v>
      </c>
      <c r="AD6095">
        <v>0</v>
      </c>
      <c r="AE6095">
        <v>1.5189454844955401</v>
      </c>
    </row>
    <row r="6096" spans="1:31" x14ac:dyDescent="0.25">
      <c r="A6096">
        <v>2095605</v>
      </c>
      <c r="B6096">
        <v>1</v>
      </c>
      <c r="C6096" t="s">
        <v>80</v>
      </c>
      <c r="D6096" t="s">
        <v>106</v>
      </c>
      <c r="E6096" t="s">
        <v>131</v>
      </c>
      <c r="F6096" t="s">
        <v>17517</v>
      </c>
      <c r="G6096" t="s">
        <v>133</v>
      </c>
      <c r="H6096" t="s">
        <v>134</v>
      </c>
      <c r="I6096" t="s">
        <v>135</v>
      </c>
      <c r="J6096" t="s">
        <v>136</v>
      </c>
      <c r="K6096" t="s">
        <v>137</v>
      </c>
      <c r="L6096" t="s">
        <v>17518</v>
      </c>
      <c r="M6096" t="s">
        <v>17519</v>
      </c>
      <c r="N6096">
        <v>0.84611111100000003</v>
      </c>
      <c r="O6096">
        <v>0</v>
      </c>
      <c r="P6096">
        <v>1158</v>
      </c>
      <c r="Q6096">
        <v>18</v>
      </c>
      <c r="R6096">
        <v>133</v>
      </c>
      <c r="S6096">
        <v>10</v>
      </c>
      <c r="T6096">
        <v>228</v>
      </c>
      <c r="U6096">
        <v>0</v>
      </c>
      <c r="V6096">
        <v>0</v>
      </c>
      <c r="W6096">
        <v>0</v>
      </c>
      <c r="X6096">
        <v>141.14551924941034</v>
      </c>
      <c r="Y6096">
        <v>8.4494691769108332</v>
      </c>
      <c r="Z6096">
        <v>44.535251133844987</v>
      </c>
      <c r="AA6096">
        <v>38.486010551834042</v>
      </c>
      <c r="AB6096">
        <v>54.330150387474362</v>
      </c>
      <c r="AC6096">
        <v>0</v>
      </c>
      <c r="AD6096">
        <v>0</v>
      </c>
      <c r="AE6096">
        <v>286.94640049947458</v>
      </c>
    </row>
    <row r="6097" spans="1:31" x14ac:dyDescent="0.25">
      <c r="A6097">
        <v>2095857</v>
      </c>
      <c r="B6097">
        <v>1</v>
      </c>
      <c r="C6097" t="s">
        <v>81</v>
      </c>
      <c r="D6097" t="s">
        <v>124</v>
      </c>
      <c r="E6097" t="s">
        <v>158</v>
      </c>
      <c r="F6097" t="s">
        <v>17520</v>
      </c>
      <c r="G6097" t="s">
        <v>160</v>
      </c>
      <c r="H6097" t="s">
        <v>143</v>
      </c>
      <c r="I6097" t="s">
        <v>135</v>
      </c>
      <c r="J6097" t="s">
        <v>136</v>
      </c>
      <c r="K6097" t="s">
        <v>137</v>
      </c>
      <c r="L6097" t="s">
        <v>17521</v>
      </c>
      <c r="M6097" t="s">
        <v>17522</v>
      </c>
      <c r="N6097">
        <v>0.73583333299999998</v>
      </c>
      <c r="O6097">
        <v>0</v>
      </c>
      <c r="P6097">
        <v>0</v>
      </c>
      <c r="Q6097">
        <v>0</v>
      </c>
      <c r="R6097">
        <v>0</v>
      </c>
      <c r="S6097">
        <v>0</v>
      </c>
      <c r="T6097">
        <v>7</v>
      </c>
      <c r="U6097">
        <v>0</v>
      </c>
      <c r="V6097">
        <v>0</v>
      </c>
      <c r="W6097">
        <v>0</v>
      </c>
      <c r="X6097">
        <v>0</v>
      </c>
      <c r="Y6097">
        <v>0</v>
      </c>
      <c r="Z6097">
        <v>0</v>
      </c>
      <c r="AA6097">
        <v>0</v>
      </c>
      <c r="AB6097">
        <v>1.4105040072734767</v>
      </c>
      <c r="AC6097">
        <v>0</v>
      </c>
      <c r="AD6097">
        <v>0</v>
      </c>
      <c r="AE6097">
        <v>1.4105040072734767</v>
      </c>
    </row>
    <row r="6098" spans="1:31" x14ac:dyDescent="0.25">
      <c r="A6098">
        <v>2095834</v>
      </c>
      <c r="B6098">
        <v>1</v>
      </c>
      <c r="C6098" t="s">
        <v>81</v>
      </c>
      <c r="D6098" t="s">
        <v>127</v>
      </c>
      <c r="E6098" t="s">
        <v>140</v>
      </c>
      <c r="F6098" t="s">
        <v>16178</v>
      </c>
      <c r="G6098" t="s">
        <v>160</v>
      </c>
      <c r="H6098" t="s">
        <v>143</v>
      </c>
      <c r="I6098" t="s">
        <v>135</v>
      </c>
      <c r="J6098" t="s">
        <v>136</v>
      </c>
      <c r="K6098" t="s">
        <v>137</v>
      </c>
      <c r="L6098" t="s">
        <v>17523</v>
      </c>
      <c r="M6098" t="s">
        <v>17524</v>
      </c>
      <c r="N6098">
        <v>6.9480555549999998</v>
      </c>
      <c r="O6098">
        <v>0</v>
      </c>
      <c r="P6098">
        <v>0</v>
      </c>
      <c r="Q6098">
        <v>0</v>
      </c>
      <c r="R6098">
        <v>7</v>
      </c>
      <c r="S6098">
        <v>0</v>
      </c>
      <c r="T6098">
        <v>1</v>
      </c>
      <c r="U6098">
        <v>0</v>
      </c>
      <c r="V6098">
        <v>0</v>
      </c>
      <c r="W6098">
        <v>0</v>
      </c>
      <c r="X6098">
        <v>0</v>
      </c>
      <c r="Y6098">
        <v>0</v>
      </c>
      <c r="Z6098">
        <v>0.45961221901870664</v>
      </c>
      <c r="AA6098">
        <v>0</v>
      </c>
      <c r="AB6098">
        <v>18.701072594520685</v>
      </c>
      <c r="AC6098">
        <v>0</v>
      </c>
      <c r="AD6098">
        <v>0</v>
      </c>
      <c r="AE6098">
        <v>19.16068481353939</v>
      </c>
    </row>
    <row r="6099" spans="1:31" x14ac:dyDescent="0.25">
      <c r="A6099">
        <v>2095814</v>
      </c>
      <c r="B6099">
        <v>1</v>
      </c>
      <c r="C6099" t="s">
        <v>81</v>
      </c>
      <c r="D6099" t="s">
        <v>113</v>
      </c>
      <c r="E6099" t="s">
        <v>158</v>
      </c>
      <c r="F6099" t="s">
        <v>16130</v>
      </c>
      <c r="G6099" t="s">
        <v>160</v>
      </c>
      <c r="H6099" t="s">
        <v>143</v>
      </c>
      <c r="I6099" t="s">
        <v>135</v>
      </c>
      <c r="J6099" t="s">
        <v>136</v>
      </c>
      <c r="K6099" t="s">
        <v>137</v>
      </c>
      <c r="L6099" t="s">
        <v>17525</v>
      </c>
      <c r="M6099" t="s">
        <v>17526</v>
      </c>
      <c r="N6099">
        <v>3.5169444439999999</v>
      </c>
      <c r="O6099">
        <v>0</v>
      </c>
      <c r="P6099">
        <v>1</v>
      </c>
      <c r="Q6099">
        <v>0</v>
      </c>
      <c r="R6099">
        <v>0</v>
      </c>
      <c r="S6099">
        <v>0</v>
      </c>
      <c r="T6099">
        <v>0</v>
      </c>
      <c r="U6099">
        <v>0</v>
      </c>
      <c r="V6099">
        <v>0</v>
      </c>
      <c r="W6099">
        <v>0</v>
      </c>
      <c r="X6099">
        <v>0.26922023030203002</v>
      </c>
      <c r="Y6099">
        <v>0</v>
      </c>
      <c r="Z6099">
        <v>0</v>
      </c>
      <c r="AA6099">
        <v>0</v>
      </c>
      <c r="AB6099">
        <v>0</v>
      </c>
      <c r="AC6099">
        <v>0</v>
      </c>
      <c r="AD6099">
        <v>0</v>
      </c>
      <c r="AE6099">
        <v>0.26922023030203002</v>
      </c>
    </row>
    <row r="6100" spans="1:31" x14ac:dyDescent="0.25">
      <c r="A6100">
        <v>2095648</v>
      </c>
      <c r="B6100">
        <v>1</v>
      </c>
      <c r="C6100" t="s">
        <v>80</v>
      </c>
      <c r="D6100" t="s">
        <v>87</v>
      </c>
      <c r="E6100" t="s">
        <v>177</v>
      </c>
      <c r="F6100" t="s">
        <v>17527</v>
      </c>
      <c r="G6100" t="s">
        <v>183</v>
      </c>
      <c r="H6100" t="s">
        <v>143</v>
      </c>
      <c r="I6100" t="s">
        <v>135</v>
      </c>
      <c r="J6100" t="s">
        <v>136</v>
      </c>
      <c r="K6100" t="s">
        <v>137</v>
      </c>
      <c r="L6100" t="s">
        <v>17528</v>
      </c>
      <c r="M6100" t="s">
        <v>17529</v>
      </c>
      <c r="N6100">
        <v>9.4277777769999993</v>
      </c>
      <c r="O6100">
        <v>0</v>
      </c>
      <c r="P6100">
        <v>1</v>
      </c>
      <c r="Q6100">
        <v>0</v>
      </c>
      <c r="R6100">
        <v>0</v>
      </c>
      <c r="S6100">
        <v>0</v>
      </c>
      <c r="T6100">
        <v>0</v>
      </c>
      <c r="U6100">
        <v>0</v>
      </c>
      <c r="V6100">
        <v>0</v>
      </c>
      <c r="W6100">
        <v>0</v>
      </c>
      <c r="X6100">
        <v>8.6088169536379997</v>
      </c>
      <c r="Y6100">
        <v>0</v>
      </c>
      <c r="Z6100">
        <v>0</v>
      </c>
      <c r="AA6100">
        <v>0</v>
      </c>
      <c r="AB6100">
        <v>0</v>
      </c>
      <c r="AC6100">
        <v>0</v>
      </c>
      <c r="AD6100">
        <v>0</v>
      </c>
      <c r="AE6100">
        <v>8.6088169536379997</v>
      </c>
    </row>
    <row r="6101" spans="1:31" x14ac:dyDescent="0.25">
      <c r="A6101">
        <v>2095714</v>
      </c>
      <c r="B6101">
        <v>1</v>
      </c>
      <c r="C6101" t="s">
        <v>80</v>
      </c>
      <c r="D6101" t="s">
        <v>110</v>
      </c>
      <c r="E6101" t="s">
        <v>158</v>
      </c>
      <c r="F6101" t="s">
        <v>17530</v>
      </c>
      <c r="G6101" t="s">
        <v>385</v>
      </c>
      <c r="H6101" t="s">
        <v>143</v>
      </c>
      <c r="I6101" t="s">
        <v>135</v>
      </c>
      <c r="J6101" t="s">
        <v>136</v>
      </c>
      <c r="K6101" t="s">
        <v>137</v>
      </c>
      <c r="L6101" t="s">
        <v>17531</v>
      </c>
      <c r="M6101" t="s">
        <v>17532</v>
      </c>
      <c r="N6101">
        <v>1.324166666</v>
      </c>
      <c r="O6101">
        <v>0</v>
      </c>
      <c r="P6101">
        <v>46</v>
      </c>
      <c r="Q6101">
        <v>0</v>
      </c>
      <c r="R6101">
        <v>0</v>
      </c>
      <c r="S6101">
        <v>0</v>
      </c>
      <c r="T6101">
        <v>1</v>
      </c>
      <c r="U6101">
        <v>0</v>
      </c>
      <c r="V6101">
        <v>0</v>
      </c>
      <c r="W6101">
        <v>0</v>
      </c>
      <c r="X6101">
        <v>21.119672700155643</v>
      </c>
      <c r="Y6101">
        <v>0</v>
      </c>
      <c r="Z6101">
        <v>0</v>
      </c>
      <c r="AA6101">
        <v>0</v>
      </c>
      <c r="AB6101">
        <v>0.10208470102528333</v>
      </c>
      <c r="AC6101">
        <v>0</v>
      </c>
      <c r="AD6101">
        <v>0</v>
      </c>
      <c r="AE6101">
        <v>21.221757401180927</v>
      </c>
    </row>
    <row r="6102" spans="1:31" x14ac:dyDescent="0.25">
      <c r="A6102">
        <v>2095499</v>
      </c>
      <c r="B6102">
        <v>1</v>
      </c>
      <c r="C6102" t="s">
        <v>80</v>
      </c>
      <c r="D6102" t="s">
        <v>84</v>
      </c>
      <c r="E6102" t="s">
        <v>177</v>
      </c>
      <c r="F6102" t="s">
        <v>17533</v>
      </c>
      <c r="G6102" t="s">
        <v>179</v>
      </c>
      <c r="H6102" t="s">
        <v>143</v>
      </c>
      <c r="I6102" t="s">
        <v>135</v>
      </c>
      <c r="J6102" t="s">
        <v>136</v>
      </c>
      <c r="K6102" t="s">
        <v>137</v>
      </c>
      <c r="L6102" t="s">
        <v>17534</v>
      </c>
      <c r="M6102" t="s">
        <v>17535</v>
      </c>
      <c r="N6102">
        <v>4.0377777769999996</v>
      </c>
      <c r="O6102">
        <v>0</v>
      </c>
      <c r="P6102">
        <v>7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3.4482768083818005</v>
      </c>
      <c r="Y6102">
        <v>0</v>
      </c>
      <c r="Z6102">
        <v>0</v>
      </c>
      <c r="AA6102">
        <v>0</v>
      </c>
      <c r="AB6102">
        <v>0</v>
      </c>
      <c r="AC6102">
        <v>0</v>
      </c>
      <c r="AD6102">
        <v>0</v>
      </c>
      <c r="AE6102">
        <v>3.4482768083818005</v>
      </c>
    </row>
    <row r="6103" spans="1:31" x14ac:dyDescent="0.25">
      <c r="A6103">
        <v>2095691</v>
      </c>
      <c r="B6103">
        <v>1</v>
      </c>
      <c r="C6103" t="s">
        <v>80</v>
      </c>
      <c r="D6103" t="s">
        <v>92</v>
      </c>
      <c r="E6103" t="s">
        <v>146</v>
      </c>
      <c r="F6103" t="s">
        <v>17536</v>
      </c>
      <c r="G6103" t="s">
        <v>273</v>
      </c>
      <c r="H6103" t="s">
        <v>134</v>
      </c>
      <c r="I6103" t="s">
        <v>135</v>
      </c>
      <c r="J6103" t="s">
        <v>136</v>
      </c>
      <c r="K6103" t="s">
        <v>155</v>
      </c>
      <c r="L6103" t="s">
        <v>17537</v>
      </c>
      <c r="M6103" t="s">
        <v>17538</v>
      </c>
      <c r="N6103">
        <v>4.7286675000000002</v>
      </c>
      <c r="O6103">
        <v>1</v>
      </c>
      <c r="P6103">
        <v>2752</v>
      </c>
      <c r="Q6103">
        <v>0</v>
      </c>
      <c r="R6103">
        <v>294</v>
      </c>
      <c r="S6103">
        <v>10</v>
      </c>
      <c r="T6103">
        <v>279</v>
      </c>
      <c r="U6103">
        <v>1</v>
      </c>
      <c r="V6103">
        <v>0</v>
      </c>
      <c r="W6103">
        <v>0</v>
      </c>
      <c r="X6103">
        <v>3779.693719684758</v>
      </c>
      <c r="Y6103">
        <v>0</v>
      </c>
      <c r="Z6103">
        <v>651.25072962615025</v>
      </c>
      <c r="AA6103">
        <v>853.74585331864046</v>
      </c>
      <c r="AB6103">
        <v>3015.1549119387851</v>
      </c>
      <c r="AC6103">
        <v>0.93890064877599311</v>
      </c>
      <c r="AD6103">
        <v>0</v>
      </c>
      <c r="AE6103">
        <v>8300.7841152171113</v>
      </c>
    </row>
    <row r="6104" spans="1:31" x14ac:dyDescent="0.25">
      <c r="A6104">
        <v>2095791</v>
      </c>
      <c r="B6104">
        <v>1</v>
      </c>
      <c r="C6104" t="s">
        <v>80</v>
      </c>
      <c r="D6104" t="s">
        <v>106</v>
      </c>
      <c r="E6104" t="s">
        <v>140</v>
      </c>
      <c r="F6104" t="s">
        <v>17539</v>
      </c>
      <c r="G6104" t="s">
        <v>160</v>
      </c>
      <c r="H6104" t="s">
        <v>143</v>
      </c>
      <c r="I6104" t="s">
        <v>135</v>
      </c>
      <c r="J6104" t="s">
        <v>136</v>
      </c>
      <c r="K6104" t="s">
        <v>137</v>
      </c>
      <c r="L6104" t="s">
        <v>17540</v>
      </c>
      <c r="M6104" t="s">
        <v>17541</v>
      </c>
      <c r="N6104">
        <v>2.258611111</v>
      </c>
      <c r="O6104">
        <v>0</v>
      </c>
      <c r="P6104">
        <v>1</v>
      </c>
      <c r="Q6104">
        <v>0</v>
      </c>
      <c r="R6104">
        <v>7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1.805137613126389E-2</v>
      </c>
      <c r="Y6104">
        <v>0</v>
      </c>
      <c r="Z6104">
        <v>9.5803071696639712</v>
      </c>
      <c r="AA6104">
        <v>0</v>
      </c>
      <c r="AB6104">
        <v>0</v>
      </c>
      <c r="AC6104">
        <v>0</v>
      </c>
      <c r="AD6104">
        <v>0</v>
      </c>
      <c r="AE6104">
        <v>9.5983585457952358</v>
      </c>
    </row>
    <row r="6105" spans="1:31" x14ac:dyDescent="0.25">
      <c r="A6105">
        <v>2095983</v>
      </c>
      <c r="B6105">
        <v>1</v>
      </c>
      <c r="C6105" t="s">
        <v>80</v>
      </c>
      <c r="D6105" t="s">
        <v>103</v>
      </c>
      <c r="E6105" t="s">
        <v>158</v>
      </c>
      <c r="F6105" t="s">
        <v>17542</v>
      </c>
      <c r="G6105" t="s">
        <v>160</v>
      </c>
      <c r="H6105" t="s">
        <v>143</v>
      </c>
      <c r="I6105" t="s">
        <v>135</v>
      </c>
      <c r="J6105" t="s">
        <v>136</v>
      </c>
      <c r="K6105" t="s">
        <v>137</v>
      </c>
      <c r="L6105" t="s">
        <v>17543</v>
      </c>
      <c r="M6105" t="s">
        <v>17544</v>
      </c>
      <c r="N6105">
        <v>0.31194444399999999</v>
      </c>
      <c r="O6105">
        <v>0</v>
      </c>
      <c r="P6105">
        <v>0</v>
      </c>
      <c r="Q6105">
        <v>0</v>
      </c>
      <c r="R6105">
        <v>0</v>
      </c>
      <c r="S6105">
        <v>0</v>
      </c>
      <c r="T6105">
        <v>23</v>
      </c>
      <c r="U6105">
        <v>0</v>
      </c>
      <c r="V6105">
        <v>0</v>
      </c>
      <c r="W6105">
        <v>0</v>
      </c>
      <c r="X6105">
        <v>0</v>
      </c>
      <c r="Y6105">
        <v>0</v>
      </c>
      <c r="Z6105">
        <v>0</v>
      </c>
      <c r="AA6105">
        <v>0</v>
      </c>
      <c r="AB6105">
        <v>2.5058014190487148</v>
      </c>
      <c r="AC6105">
        <v>0</v>
      </c>
      <c r="AD6105">
        <v>0</v>
      </c>
      <c r="AE6105">
        <v>2.5058014190487148</v>
      </c>
    </row>
    <row r="6106" spans="1:31" x14ac:dyDescent="0.25">
      <c r="A6106">
        <v>2096126</v>
      </c>
      <c r="B6106">
        <v>1</v>
      </c>
      <c r="C6106" t="s">
        <v>81</v>
      </c>
      <c r="D6106" t="s">
        <v>120</v>
      </c>
      <c r="E6106" t="s">
        <v>158</v>
      </c>
      <c r="F6106" t="s">
        <v>17545</v>
      </c>
      <c r="G6106" t="s">
        <v>283</v>
      </c>
      <c r="H6106" t="s">
        <v>143</v>
      </c>
      <c r="I6106" t="s">
        <v>135</v>
      </c>
      <c r="J6106" t="s">
        <v>136</v>
      </c>
      <c r="K6106" t="s">
        <v>137</v>
      </c>
      <c r="L6106" t="s">
        <v>17546</v>
      </c>
      <c r="M6106" t="s">
        <v>17547</v>
      </c>
      <c r="N6106">
        <v>1.1427777770000001</v>
      </c>
      <c r="O6106">
        <v>0</v>
      </c>
      <c r="P6106">
        <v>13</v>
      </c>
      <c r="Q6106">
        <v>0</v>
      </c>
      <c r="R6106">
        <v>1</v>
      </c>
      <c r="S6106">
        <v>0</v>
      </c>
      <c r="T6106">
        <v>0</v>
      </c>
      <c r="U6106">
        <v>0</v>
      </c>
      <c r="V6106">
        <v>0</v>
      </c>
      <c r="W6106">
        <v>0</v>
      </c>
      <c r="X6106">
        <v>3.937957328476509</v>
      </c>
      <c r="Y6106">
        <v>0</v>
      </c>
      <c r="Z6106">
        <v>13.062820614120907</v>
      </c>
      <c r="AA6106">
        <v>0</v>
      </c>
      <c r="AB6106">
        <v>0</v>
      </c>
      <c r="AC6106">
        <v>0</v>
      </c>
      <c r="AD6106">
        <v>0</v>
      </c>
      <c r="AE6106">
        <v>17.000777942597416</v>
      </c>
    </row>
    <row r="6107" spans="1:31" x14ac:dyDescent="0.25">
      <c r="A6107">
        <v>2095771</v>
      </c>
      <c r="B6107">
        <v>1</v>
      </c>
      <c r="C6107" t="s">
        <v>80</v>
      </c>
      <c r="D6107" t="s">
        <v>84</v>
      </c>
      <c r="E6107" t="s">
        <v>158</v>
      </c>
      <c r="F6107" t="s">
        <v>17548</v>
      </c>
      <c r="G6107" t="s">
        <v>160</v>
      </c>
      <c r="H6107" t="s">
        <v>143</v>
      </c>
      <c r="I6107" t="s">
        <v>135</v>
      </c>
      <c r="J6107" t="s">
        <v>136</v>
      </c>
      <c r="K6107" t="s">
        <v>137</v>
      </c>
      <c r="L6107" t="s">
        <v>17549</v>
      </c>
      <c r="M6107" t="s">
        <v>17550</v>
      </c>
      <c r="N6107">
        <v>4.7769444439999997</v>
      </c>
      <c r="O6107">
        <v>0</v>
      </c>
      <c r="P6107">
        <v>10</v>
      </c>
      <c r="Q6107">
        <v>0</v>
      </c>
      <c r="R6107">
        <v>0</v>
      </c>
      <c r="S6107">
        <v>0</v>
      </c>
      <c r="T6107">
        <v>38</v>
      </c>
      <c r="U6107">
        <v>0</v>
      </c>
      <c r="V6107">
        <v>1</v>
      </c>
      <c r="W6107">
        <v>0</v>
      </c>
      <c r="X6107">
        <v>9.9479479336871961</v>
      </c>
      <c r="Y6107">
        <v>0</v>
      </c>
      <c r="Z6107">
        <v>0</v>
      </c>
      <c r="AA6107">
        <v>0</v>
      </c>
      <c r="AB6107">
        <v>145.78702744756626</v>
      </c>
      <c r="AC6107">
        <v>0</v>
      </c>
      <c r="AD6107">
        <v>9.5991624066231331</v>
      </c>
      <c r="AE6107">
        <v>165.33413778787659</v>
      </c>
    </row>
    <row r="6108" spans="1:31" x14ac:dyDescent="0.25">
      <c r="A6108">
        <v>2096169</v>
      </c>
      <c r="B6108">
        <v>1</v>
      </c>
      <c r="C6108" t="s">
        <v>80</v>
      </c>
      <c r="D6108" t="s">
        <v>85</v>
      </c>
      <c r="E6108" t="s">
        <v>158</v>
      </c>
      <c r="F6108" t="s">
        <v>740</v>
      </c>
      <c r="G6108" t="s">
        <v>160</v>
      </c>
      <c r="H6108" t="s">
        <v>143</v>
      </c>
      <c r="I6108" t="s">
        <v>135</v>
      </c>
      <c r="J6108" t="s">
        <v>136</v>
      </c>
      <c r="K6108" t="s">
        <v>137</v>
      </c>
      <c r="L6108" t="s">
        <v>17551</v>
      </c>
      <c r="M6108" t="s">
        <v>17552</v>
      </c>
      <c r="N6108">
        <v>2.9488888879999999</v>
      </c>
      <c r="O6108">
        <v>0</v>
      </c>
      <c r="P6108">
        <v>118</v>
      </c>
      <c r="Q6108">
        <v>0</v>
      </c>
      <c r="R6108">
        <v>0</v>
      </c>
      <c r="S6108">
        <v>0</v>
      </c>
      <c r="T6108">
        <v>6</v>
      </c>
      <c r="U6108">
        <v>0</v>
      </c>
      <c r="V6108">
        <v>0</v>
      </c>
      <c r="W6108">
        <v>0</v>
      </c>
      <c r="X6108">
        <v>60.380839958115274</v>
      </c>
      <c r="Y6108">
        <v>0</v>
      </c>
      <c r="Z6108">
        <v>0</v>
      </c>
      <c r="AA6108">
        <v>0</v>
      </c>
      <c r="AB6108">
        <v>3.2000766236273441</v>
      </c>
      <c r="AC6108">
        <v>0</v>
      </c>
      <c r="AD6108">
        <v>0</v>
      </c>
      <c r="AE6108">
        <v>63.580916581742621</v>
      </c>
    </row>
    <row r="6109" spans="1:31" x14ac:dyDescent="0.25">
      <c r="A6109">
        <v>2096026</v>
      </c>
      <c r="B6109">
        <v>1</v>
      </c>
      <c r="C6109" t="s">
        <v>80</v>
      </c>
      <c r="D6109" t="s">
        <v>105</v>
      </c>
      <c r="E6109" t="s">
        <v>177</v>
      </c>
      <c r="F6109" t="s">
        <v>17553</v>
      </c>
      <c r="G6109" t="s">
        <v>183</v>
      </c>
      <c r="H6109" t="s">
        <v>143</v>
      </c>
      <c r="I6109" t="s">
        <v>135</v>
      </c>
      <c r="J6109" t="s">
        <v>136</v>
      </c>
      <c r="K6109" t="s">
        <v>137</v>
      </c>
      <c r="L6109" t="s">
        <v>17554</v>
      </c>
      <c r="M6109" t="s">
        <v>17555</v>
      </c>
      <c r="N6109">
        <v>1.3674999999999999</v>
      </c>
      <c r="O6109">
        <v>0</v>
      </c>
      <c r="P6109">
        <v>3</v>
      </c>
      <c r="Q6109">
        <v>0</v>
      </c>
      <c r="R6109">
        <v>0</v>
      </c>
      <c r="S6109">
        <v>0</v>
      </c>
      <c r="T6109">
        <v>0</v>
      </c>
      <c r="U6109">
        <v>0</v>
      </c>
      <c r="V6109">
        <v>0</v>
      </c>
      <c r="W6109">
        <v>0</v>
      </c>
      <c r="X6109">
        <v>1.0334386301789218</v>
      </c>
      <c r="Y6109">
        <v>0</v>
      </c>
      <c r="Z6109">
        <v>0</v>
      </c>
      <c r="AA6109">
        <v>0</v>
      </c>
      <c r="AB6109">
        <v>0</v>
      </c>
      <c r="AC6109">
        <v>0</v>
      </c>
      <c r="AD6109">
        <v>0</v>
      </c>
      <c r="AE6109">
        <v>1.0334386301789218</v>
      </c>
    </row>
    <row r="6110" spans="1:31" x14ac:dyDescent="0.25">
      <c r="A6110">
        <v>2095877</v>
      </c>
      <c r="B6110">
        <v>1</v>
      </c>
      <c r="C6110" t="s">
        <v>80</v>
      </c>
      <c r="D6110" t="s">
        <v>101</v>
      </c>
      <c r="E6110" t="s">
        <v>177</v>
      </c>
      <c r="F6110" t="s">
        <v>17556</v>
      </c>
      <c r="G6110" t="s">
        <v>179</v>
      </c>
      <c r="H6110" t="s">
        <v>143</v>
      </c>
      <c r="I6110" t="s">
        <v>135</v>
      </c>
      <c r="J6110" t="s">
        <v>136</v>
      </c>
      <c r="K6110" t="s">
        <v>137</v>
      </c>
      <c r="L6110" t="s">
        <v>17557</v>
      </c>
      <c r="M6110" t="s">
        <v>17558</v>
      </c>
      <c r="N6110">
        <v>4.9924999999999997</v>
      </c>
      <c r="O6110">
        <v>0</v>
      </c>
      <c r="P6110">
        <v>1</v>
      </c>
      <c r="Q6110">
        <v>0</v>
      </c>
      <c r="R6110">
        <v>0</v>
      </c>
      <c r="S6110">
        <v>0</v>
      </c>
      <c r="T6110">
        <v>0</v>
      </c>
      <c r="U6110">
        <v>0</v>
      </c>
      <c r="V6110">
        <v>0</v>
      </c>
      <c r="W6110">
        <v>0</v>
      </c>
      <c r="X6110">
        <v>1.4540147496352627</v>
      </c>
      <c r="Y6110">
        <v>0</v>
      </c>
      <c r="Z6110">
        <v>0</v>
      </c>
      <c r="AA6110">
        <v>0</v>
      </c>
      <c r="AB6110">
        <v>0</v>
      </c>
      <c r="AC6110">
        <v>0</v>
      </c>
      <c r="AD6110">
        <v>0</v>
      </c>
      <c r="AE6110">
        <v>1.4540147496352627</v>
      </c>
    </row>
    <row r="6111" spans="1:31" x14ac:dyDescent="0.25">
      <c r="A6111">
        <v>2095823</v>
      </c>
      <c r="B6111">
        <v>1</v>
      </c>
      <c r="C6111" t="s">
        <v>81</v>
      </c>
      <c r="D6111" t="s">
        <v>122</v>
      </c>
      <c r="E6111" t="s">
        <v>505</v>
      </c>
      <c r="F6111" t="s">
        <v>15757</v>
      </c>
      <c r="G6111" t="s">
        <v>569</v>
      </c>
      <c r="H6111" t="s">
        <v>143</v>
      </c>
      <c r="I6111" t="s">
        <v>135</v>
      </c>
      <c r="J6111" t="s">
        <v>136</v>
      </c>
      <c r="K6111" t="s">
        <v>137</v>
      </c>
      <c r="L6111" t="s">
        <v>17559</v>
      </c>
      <c r="M6111" t="s">
        <v>17560</v>
      </c>
      <c r="N6111">
        <v>1.606666666</v>
      </c>
      <c r="O6111">
        <v>0</v>
      </c>
      <c r="P6111">
        <v>1</v>
      </c>
      <c r="Q6111">
        <v>0</v>
      </c>
      <c r="R6111">
        <v>0</v>
      </c>
      <c r="S6111">
        <v>0</v>
      </c>
      <c r="T6111">
        <v>3</v>
      </c>
      <c r="U6111">
        <v>0</v>
      </c>
      <c r="V6111">
        <v>0</v>
      </c>
      <c r="W6111">
        <v>0</v>
      </c>
      <c r="X6111">
        <v>0.22799168915427998</v>
      </c>
      <c r="Y6111">
        <v>0</v>
      </c>
      <c r="Z6111">
        <v>0</v>
      </c>
      <c r="AA6111">
        <v>0</v>
      </c>
      <c r="AB6111">
        <v>5.3880365552877771</v>
      </c>
      <c r="AC6111">
        <v>0</v>
      </c>
      <c r="AD6111">
        <v>0</v>
      </c>
      <c r="AE6111">
        <v>5.6160282444420568</v>
      </c>
    </row>
    <row r="6112" spans="1:31" x14ac:dyDescent="0.25">
      <c r="A6112">
        <v>2095800</v>
      </c>
      <c r="B6112">
        <v>1</v>
      </c>
      <c r="C6112" t="s">
        <v>80</v>
      </c>
      <c r="D6112" t="s">
        <v>91</v>
      </c>
      <c r="E6112" t="s">
        <v>158</v>
      </c>
      <c r="F6112" t="s">
        <v>17561</v>
      </c>
      <c r="G6112" t="s">
        <v>160</v>
      </c>
      <c r="H6112" t="s">
        <v>143</v>
      </c>
      <c r="I6112" t="s">
        <v>135</v>
      </c>
      <c r="J6112" t="s">
        <v>136</v>
      </c>
      <c r="K6112" t="s">
        <v>137</v>
      </c>
      <c r="L6112" t="s">
        <v>17562</v>
      </c>
      <c r="M6112" t="s">
        <v>17563</v>
      </c>
      <c r="N6112">
        <v>2.395</v>
      </c>
      <c r="O6112">
        <v>0</v>
      </c>
      <c r="P6112">
        <v>0</v>
      </c>
      <c r="Q6112">
        <v>0</v>
      </c>
      <c r="R6112">
        <v>0</v>
      </c>
      <c r="S6112">
        <v>0</v>
      </c>
      <c r="T6112">
        <v>1</v>
      </c>
      <c r="U6112">
        <v>0</v>
      </c>
      <c r="V6112">
        <v>0</v>
      </c>
      <c r="W6112">
        <v>0</v>
      </c>
      <c r="X6112">
        <v>0</v>
      </c>
      <c r="Y6112">
        <v>0</v>
      </c>
      <c r="Z6112">
        <v>0</v>
      </c>
      <c r="AA6112">
        <v>0</v>
      </c>
      <c r="AB6112">
        <v>0</v>
      </c>
      <c r="AC6112">
        <v>0</v>
      </c>
      <c r="AD6112">
        <v>0</v>
      </c>
      <c r="AE6112">
        <v>0</v>
      </c>
    </row>
    <row r="6113" spans="1:31" x14ac:dyDescent="0.25">
      <c r="A6113">
        <v>2095846</v>
      </c>
      <c r="B6113">
        <v>1</v>
      </c>
      <c r="C6113" t="s">
        <v>80</v>
      </c>
      <c r="D6113" t="s">
        <v>82</v>
      </c>
      <c r="E6113" t="s">
        <v>177</v>
      </c>
      <c r="F6113" t="s">
        <v>17564</v>
      </c>
      <c r="G6113" t="s">
        <v>196</v>
      </c>
      <c r="H6113" t="s">
        <v>143</v>
      </c>
      <c r="I6113" t="s">
        <v>135</v>
      </c>
      <c r="J6113" t="s">
        <v>136</v>
      </c>
      <c r="K6113" t="s">
        <v>137</v>
      </c>
      <c r="L6113" t="s">
        <v>17565</v>
      </c>
      <c r="M6113" t="s">
        <v>17566</v>
      </c>
      <c r="N6113">
        <v>1.9869444439999999</v>
      </c>
      <c r="O6113">
        <v>0</v>
      </c>
      <c r="P6113">
        <v>5</v>
      </c>
      <c r="Q6113">
        <v>0</v>
      </c>
      <c r="R6113">
        <v>0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1.6780177545760748</v>
      </c>
      <c r="Y6113">
        <v>0</v>
      </c>
      <c r="Z6113">
        <v>0</v>
      </c>
      <c r="AA6113">
        <v>0</v>
      </c>
      <c r="AB6113">
        <v>0</v>
      </c>
      <c r="AC6113">
        <v>0</v>
      </c>
      <c r="AD6113">
        <v>0</v>
      </c>
      <c r="AE6113">
        <v>1.6780177545760748</v>
      </c>
    </row>
    <row r="6114" spans="1:31" x14ac:dyDescent="0.25">
      <c r="A6114">
        <v>2095514</v>
      </c>
      <c r="B6114">
        <v>1</v>
      </c>
      <c r="C6114" t="s">
        <v>80</v>
      </c>
      <c r="D6114" t="s">
        <v>92</v>
      </c>
      <c r="E6114" t="s">
        <v>505</v>
      </c>
      <c r="F6114" t="s">
        <v>698</v>
      </c>
      <c r="G6114" t="s">
        <v>366</v>
      </c>
      <c r="H6114" t="s">
        <v>143</v>
      </c>
      <c r="I6114" t="s">
        <v>135</v>
      </c>
      <c r="J6114" t="s">
        <v>136</v>
      </c>
      <c r="K6114" t="s">
        <v>137</v>
      </c>
      <c r="L6114" t="s">
        <v>17567</v>
      </c>
      <c r="M6114" t="s">
        <v>17568</v>
      </c>
      <c r="N6114">
        <v>1.981666666</v>
      </c>
      <c r="O6114">
        <v>0</v>
      </c>
      <c r="P6114">
        <v>19</v>
      </c>
      <c r="Q6114">
        <v>0</v>
      </c>
      <c r="R6114">
        <v>0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3.3537602549544454</v>
      </c>
      <c r="Y6114">
        <v>0</v>
      </c>
      <c r="Z6114">
        <v>0</v>
      </c>
      <c r="AA6114">
        <v>0</v>
      </c>
      <c r="AB6114">
        <v>0</v>
      </c>
      <c r="AC6114">
        <v>0</v>
      </c>
      <c r="AD6114">
        <v>0</v>
      </c>
      <c r="AE6114">
        <v>3.3537602549544454</v>
      </c>
    </row>
    <row r="6115" spans="1:31" x14ac:dyDescent="0.25">
      <c r="A6115">
        <v>2095986</v>
      </c>
      <c r="B6115">
        <v>1</v>
      </c>
      <c r="C6115" t="s">
        <v>80</v>
      </c>
      <c r="D6115" t="s">
        <v>105</v>
      </c>
      <c r="E6115" t="s">
        <v>158</v>
      </c>
      <c r="F6115" t="s">
        <v>17569</v>
      </c>
      <c r="G6115" t="s">
        <v>385</v>
      </c>
      <c r="H6115" t="s">
        <v>143</v>
      </c>
      <c r="I6115" t="s">
        <v>135</v>
      </c>
      <c r="J6115" t="s">
        <v>136</v>
      </c>
      <c r="K6115" t="s">
        <v>137</v>
      </c>
      <c r="L6115" t="s">
        <v>17570</v>
      </c>
      <c r="M6115" t="s">
        <v>17571</v>
      </c>
      <c r="N6115">
        <v>0.82250000000000001</v>
      </c>
      <c r="O6115">
        <v>0</v>
      </c>
      <c r="P6115">
        <v>80</v>
      </c>
      <c r="Q6115">
        <v>0</v>
      </c>
      <c r="R6115">
        <v>0</v>
      </c>
      <c r="S6115">
        <v>0</v>
      </c>
      <c r="T6115">
        <v>2</v>
      </c>
      <c r="U6115">
        <v>0</v>
      </c>
      <c r="V6115">
        <v>0</v>
      </c>
      <c r="W6115">
        <v>0</v>
      </c>
      <c r="X6115">
        <v>17.135692950533141</v>
      </c>
      <c r="Y6115">
        <v>0</v>
      </c>
      <c r="Z6115">
        <v>0</v>
      </c>
      <c r="AA6115">
        <v>0</v>
      </c>
      <c r="AB6115">
        <v>2.8436328788548866</v>
      </c>
      <c r="AC6115">
        <v>0</v>
      </c>
      <c r="AD6115">
        <v>0</v>
      </c>
      <c r="AE6115">
        <v>19.979325829388028</v>
      </c>
    </row>
    <row r="6116" spans="1:31" x14ac:dyDescent="0.25">
      <c r="A6116">
        <v>2095992</v>
      </c>
      <c r="B6116">
        <v>1</v>
      </c>
      <c r="C6116" t="s">
        <v>81</v>
      </c>
      <c r="D6116" t="s">
        <v>118</v>
      </c>
      <c r="E6116" t="s">
        <v>169</v>
      </c>
      <c r="F6116" t="s">
        <v>17572</v>
      </c>
      <c r="G6116" t="s">
        <v>133</v>
      </c>
      <c r="H6116" t="s">
        <v>134</v>
      </c>
      <c r="I6116" t="s">
        <v>259</v>
      </c>
      <c r="J6116" t="s">
        <v>136</v>
      </c>
      <c r="K6116" t="s">
        <v>137</v>
      </c>
      <c r="L6116" t="s">
        <v>17573</v>
      </c>
      <c r="M6116" t="s">
        <v>17574</v>
      </c>
      <c r="N6116">
        <v>1.1111111E-2</v>
      </c>
      <c r="O6116">
        <v>0</v>
      </c>
      <c r="P6116">
        <v>414</v>
      </c>
      <c r="Q6116">
        <v>0</v>
      </c>
      <c r="R6116">
        <v>9</v>
      </c>
      <c r="S6116">
        <v>0</v>
      </c>
      <c r="T6116">
        <v>14</v>
      </c>
      <c r="U6116">
        <v>0</v>
      </c>
      <c r="V6116">
        <v>0</v>
      </c>
      <c r="W6116">
        <v>0</v>
      </c>
      <c r="X6116">
        <v>0.64803153338351138</v>
      </c>
      <c r="Y6116">
        <v>0</v>
      </c>
      <c r="Z6116">
        <v>8.6455639216977812E-2</v>
      </c>
      <c r="AA6116">
        <v>0</v>
      </c>
      <c r="AB6116">
        <v>6.252592936643335E-2</v>
      </c>
      <c r="AC6116">
        <v>0</v>
      </c>
      <c r="AD6116">
        <v>0</v>
      </c>
      <c r="AE6116">
        <v>0.79701310196692254</v>
      </c>
    </row>
    <row r="6117" spans="1:31" x14ac:dyDescent="0.25">
      <c r="A6117">
        <v>2096009</v>
      </c>
      <c r="B6117">
        <v>1</v>
      </c>
      <c r="C6117" t="s">
        <v>80</v>
      </c>
      <c r="D6117" t="s">
        <v>104</v>
      </c>
      <c r="E6117" t="s">
        <v>177</v>
      </c>
      <c r="F6117" t="s">
        <v>17575</v>
      </c>
      <c r="G6117" t="s">
        <v>183</v>
      </c>
      <c r="H6117" t="s">
        <v>143</v>
      </c>
      <c r="I6117" t="s">
        <v>135</v>
      </c>
      <c r="J6117" t="s">
        <v>136</v>
      </c>
      <c r="K6117" t="s">
        <v>137</v>
      </c>
      <c r="L6117" t="s">
        <v>17576</v>
      </c>
      <c r="M6117" t="s">
        <v>17577</v>
      </c>
      <c r="N6117">
        <v>1.625</v>
      </c>
      <c r="O6117">
        <v>0</v>
      </c>
      <c r="P6117">
        <v>1</v>
      </c>
      <c r="Q6117">
        <v>0</v>
      </c>
      <c r="R6117">
        <v>0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0.29992250829657002</v>
      </c>
      <c r="Y6117">
        <v>0</v>
      </c>
      <c r="Z6117">
        <v>0</v>
      </c>
      <c r="AA6117">
        <v>0</v>
      </c>
      <c r="AB6117">
        <v>0</v>
      </c>
      <c r="AC6117">
        <v>0</v>
      </c>
      <c r="AD6117">
        <v>0</v>
      </c>
      <c r="AE6117">
        <v>0.29992250829657002</v>
      </c>
    </row>
    <row r="6118" spans="1:31" x14ac:dyDescent="0.25">
      <c r="A6118">
        <v>2096138</v>
      </c>
      <c r="B6118">
        <v>1</v>
      </c>
      <c r="C6118" t="s">
        <v>80</v>
      </c>
      <c r="D6118" t="s">
        <v>106</v>
      </c>
      <c r="E6118" t="s">
        <v>177</v>
      </c>
      <c r="F6118" t="s">
        <v>17578</v>
      </c>
      <c r="G6118" t="s">
        <v>196</v>
      </c>
      <c r="H6118" t="s">
        <v>143</v>
      </c>
      <c r="I6118" t="s">
        <v>135</v>
      </c>
      <c r="J6118" t="s">
        <v>136</v>
      </c>
      <c r="K6118" t="s">
        <v>137</v>
      </c>
      <c r="L6118" t="s">
        <v>17579</v>
      </c>
      <c r="M6118" t="s">
        <v>17580</v>
      </c>
      <c r="N6118">
        <v>1.69</v>
      </c>
      <c r="O6118">
        <v>0</v>
      </c>
      <c r="P6118">
        <v>7</v>
      </c>
      <c r="Q6118">
        <v>0</v>
      </c>
      <c r="R6118">
        <v>0</v>
      </c>
      <c r="S6118">
        <v>0</v>
      </c>
      <c r="T6118">
        <v>0</v>
      </c>
      <c r="U6118">
        <v>0</v>
      </c>
      <c r="V6118">
        <v>0</v>
      </c>
      <c r="W6118">
        <v>0</v>
      </c>
      <c r="X6118">
        <v>3.2549009541797917</v>
      </c>
      <c r="Y6118">
        <v>0</v>
      </c>
      <c r="Z6118">
        <v>0</v>
      </c>
      <c r="AA6118">
        <v>0</v>
      </c>
      <c r="AB6118">
        <v>0</v>
      </c>
      <c r="AC6118">
        <v>0</v>
      </c>
      <c r="AD6118">
        <v>0</v>
      </c>
      <c r="AE6118">
        <v>3.2549009541797917</v>
      </c>
    </row>
    <row r="6119" spans="1:31" x14ac:dyDescent="0.25">
      <c r="A6119">
        <v>2095700</v>
      </c>
      <c r="B6119">
        <v>1</v>
      </c>
      <c r="C6119" t="s">
        <v>81</v>
      </c>
      <c r="D6119" t="s">
        <v>127</v>
      </c>
      <c r="E6119" t="s">
        <v>505</v>
      </c>
      <c r="F6119" t="s">
        <v>17581</v>
      </c>
      <c r="G6119" t="s">
        <v>569</v>
      </c>
      <c r="H6119" t="s">
        <v>143</v>
      </c>
      <c r="I6119" t="s">
        <v>135</v>
      </c>
      <c r="J6119" t="s">
        <v>136</v>
      </c>
      <c r="K6119" t="s">
        <v>137</v>
      </c>
      <c r="L6119" t="s">
        <v>17582</v>
      </c>
      <c r="M6119" t="s">
        <v>17583</v>
      </c>
      <c r="N6119">
        <v>3.2583333329999999</v>
      </c>
      <c r="O6119">
        <v>0</v>
      </c>
      <c r="P6119">
        <v>78</v>
      </c>
      <c r="Q6119">
        <v>0</v>
      </c>
      <c r="R6119">
        <v>0</v>
      </c>
      <c r="S6119">
        <v>0</v>
      </c>
      <c r="T6119">
        <v>3</v>
      </c>
      <c r="U6119">
        <v>0</v>
      </c>
      <c r="V6119">
        <v>0</v>
      </c>
      <c r="W6119">
        <v>0</v>
      </c>
      <c r="X6119">
        <v>54.756723936512167</v>
      </c>
      <c r="Y6119">
        <v>0</v>
      </c>
      <c r="Z6119">
        <v>0</v>
      </c>
      <c r="AA6119">
        <v>0</v>
      </c>
      <c r="AB6119">
        <v>3.8730807217207781</v>
      </c>
      <c r="AC6119">
        <v>0</v>
      </c>
      <c r="AD6119">
        <v>0</v>
      </c>
      <c r="AE6119">
        <v>58.629804658232942</v>
      </c>
    </row>
    <row r="6120" spans="1:31" x14ac:dyDescent="0.25">
      <c r="A6120">
        <v>2095614</v>
      </c>
      <c r="B6120">
        <v>1</v>
      </c>
      <c r="C6120" t="s">
        <v>80</v>
      </c>
      <c r="D6120" t="s">
        <v>98</v>
      </c>
      <c r="E6120" t="s">
        <v>146</v>
      </c>
      <c r="F6120" t="s">
        <v>14879</v>
      </c>
      <c r="G6120" t="s">
        <v>133</v>
      </c>
      <c r="H6120" t="s">
        <v>134</v>
      </c>
      <c r="I6120" t="s">
        <v>135</v>
      </c>
      <c r="J6120" t="s">
        <v>136</v>
      </c>
      <c r="K6120" t="s">
        <v>137</v>
      </c>
      <c r="L6120" t="s">
        <v>17584</v>
      </c>
      <c r="M6120" t="s">
        <v>17585</v>
      </c>
      <c r="N6120">
        <v>0.48361111099999998</v>
      </c>
      <c r="O6120">
        <v>0</v>
      </c>
      <c r="P6120">
        <v>357</v>
      </c>
      <c r="Q6120">
        <v>0</v>
      </c>
      <c r="R6120">
        <v>26</v>
      </c>
      <c r="S6120">
        <v>0</v>
      </c>
      <c r="T6120">
        <v>47</v>
      </c>
      <c r="U6120">
        <v>0</v>
      </c>
      <c r="V6120">
        <v>0</v>
      </c>
      <c r="W6120">
        <v>0</v>
      </c>
      <c r="X6120">
        <v>40.383963840664613</v>
      </c>
      <c r="Y6120">
        <v>0</v>
      </c>
      <c r="Z6120">
        <v>54.833126469601758</v>
      </c>
      <c r="AA6120">
        <v>0</v>
      </c>
      <c r="AB6120">
        <v>27.209898508278979</v>
      </c>
      <c r="AC6120">
        <v>0</v>
      </c>
      <c r="AD6120">
        <v>0</v>
      </c>
      <c r="AE6120">
        <v>122.42698881854535</v>
      </c>
    </row>
    <row r="6121" spans="1:31" x14ac:dyDescent="0.25">
      <c r="A6121">
        <v>2095946</v>
      </c>
      <c r="B6121">
        <v>1</v>
      </c>
      <c r="C6121" t="s">
        <v>80</v>
      </c>
      <c r="D6121" t="s">
        <v>96</v>
      </c>
      <c r="E6121" t="s">
        <v>177</v>
      </c>
      <c r="F6121" t="s">
        <v>17586</v>
      </c>
      <c r="G6121" t="s">
        <v>183</v>
      </c>
      <c r="H6121" t="s">
        <v>143</v>
      </c>
      <c r="I6121" t="s">
        <v>135</v>
      </c>
      <c r="J6121" t="s">
        <v>136</v>
      </c>
      <c r="K6121" t="s">
        <v>137</v>
      </c>
      <c r="L6121" t="s">
        <v>17587</v>
      </c>
      <c r="M6121" t="s">
        <v>17588</v>
      </c>
      <c r="N6121">
        <v>10.145833333000001</v>
      </c>
      <c r="O6121">
        <v>0</v>
      </c>
      <c r="P6121">
        <v>2</v>
      </c>
      <c r="Q6121">
        <v>0</v>
      </c>
      <c r="R6121">
        <v>0</v>
      </c>
      <c r="S6121">
        <v>0</v>
      </c>
      <c r="T6121">
        <v>0</v>
      </c>
      <c r="U6121">
        <v>0</v>
      </c>
      <c r="V6121">
        <v>0</v>
      </c>
      <c r="W6121">
        <v>0</v>
      </c>
      <c r="X6121">
        <v>24.342546954282653</v>
      </c>
      <c r="Y6121">
        <v>0</v>
      </c>
      <c r="Z6121">
        <v>0</v>
      </c>
      <c r="AA6121">
        <v>0</v>
      </c>
      <c r="AB6121">
        <v>0</v>
      </c>
      <c r="AC6121">
        <v>0</v>
      </c>
      <c r="AD6121">
        <v>0</v>
      </c>
      <c r="AE6121">
        <v>24.342546954282653</v>
      </c>
    </row>
    <row r="6122" spans="1:31" x14ac:dyDescent="0.25">
      <c r="A6122">
        <v>2096055</v>
      </c>
      <c r="B6122">
        <v>1</v>
      </c>
      <c r="C6122" t="s">
        <v>80</v>
      </c>
      <c r="D6122" t="s">
        <v>100</v>
      </c>
      <c r="E6122" t="s">
        <v>177</v>
      </c>
      <c r="F6122" t="s">
        <v>17589</v>
      </c>
      <c r="G6122" t="s">
        <v>179</v>
      </c>
      <c r="H6122" t="s">
        <v>143</v>
      </c>
      <c r="I6122" t="s">
        <v>135</v>
      </c>
      <c r="J6122" t="s">
        <v>136</v>
      </c>
      <c r="K6122" t="s">
        <v>137</v>
      </c>
      <c r="L6122" t="s">
        <v>17590</v>
      </c>
      <c r="M6122" t="s">
        <v>17591</v>
      </c>
      <c r="N6122">
        <v>5.5783333329999998</v>
      </c>
      <c r="O6122">
        <v>0</v>
      </c>
      <c r="P6122">
        <v>0</v>
      </c>
      <c r="Q6122">
        <v>0</v>
      </c>
      <c r="R6122">
        <v>1</v>
      </c>
      <c r="S6122">
        <v>0</v>
      </c>
      <c r="T6122">
        <v>0</v>
      </c>
      <c r="U6122">
        <v>0</v>
      </c>
      <c r="V6122">
        <v>0</v>
      </c>
      <c r="W6122">
        <v>0</v>
      </c>
      <c r="X6122">
        <v>0</v>
      </c>
      <c r="Y6122">
        <v>0</v>
      </c>
      <c r="Z6122">
        <v>2.2522965681789393</v>
      </c>
      <c r="AA6122">
        <v>0</v>
      </c>
      <c r="AB6122">
        <v>0</v>
      </c>
      <c r="AC6122">
        <v>0</v>
      </c>
      <c r="AD6122">
        <v>0</v>
      </c>
      <c r="AE6122">
        <v>2.2522965681789393</v>
      </c>
    </row>
    <row r="6123" spans="1:31" x14ac:dyDescent="0.25">
      <c r="A6123">
        <v>2095654</v>
      </c>
      <c r="B6123">
        <v>1</v>
      </c>
      <c r="C6123" t="s">
        <v>80</v>
      </c>
      <c r="D6123" t="s">
        <v>93</v>
      </c>
      <c r="E6123" t="s">
        <v>177</v>
      </c>
      <c r="F6123" t="s">
        <v>17592</v>
      </c>
      <c r="G6123" t="s">
        <v>183</v>
      </c>
      <c r="H6123" t="s">
        <v>143</v>
      </c>
      <c r="I6123" t="s">
        <v>135</v>
      </c>
      <c r="J6123" t="s">
        <v>136</v>
      </c>
      <c r="K6123" t="s">
        <v>137</v>
      </c>
      <c r="L6123" t="s">
        <v>17593</v>
      </c>
      <c r="M6123" t="s">
        <v>17594</v>
      </c>
      <c r="N6123">
        <v>1.2813888879999999</v>
      </c>
      <c r="O6123">
        <v>0</v>
      </c>
      <c r="P6123">
        <v>1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0.46474713044265492</v>
      </c>
      <c r="Y6123">
        <v>0</v>
      </c>
      <c r="Z6123">
        <v>0</v>
      </c>
      <c r="AA6123">
        <v>0</v>
      </c>
      <c r="AB6123">
        <v>0</v>
      </c>
      <c r="AC6123">
        <v>0</v>
      </c>
      <c r="AD6123">
        <v>0</v>
      </c>
      <c r="AE6123">
        <v>0.46474713044265492</v>
      </c>
    </row>
    <row r="6124" spans="1:31" x14ac:dyDescent="0.25">
      <c r="A6124">
        <v>2095554</v>
      </c>
      <c r="B6124">
        <v>1</v>
      </c>
      <c r="C6124" t="s">
        <v>80</v>
      </c>
      <c r="D6124" t="s">
        <v>101</v>
      </c>
      <c r="E6124" t="s">
        <v>146</v>
      </c>
      <c r="F6124" t="s">
        <v>17595</v>
      </c>
      <c r="G6124" t="s">
        <v>133</v>
      </c>
      <c r="H6124" t="s">
        <v>134</v>
      </c>
      <c r="I6124" t="s">
        <v>135</v>
      </c>
      <c r="J6124" t="s">
        <v>136</v>
      </c>
      <c r="K6124" t="s">
        <v>137</v>
      </c>
      <c r="L6124" t="s">
        <v>17596</v>
      </c>
      <c r="M6124" t="s">
        <v>17597</v>
      </c>
      <c r="N6124">
        <v>0.3</v>
      </c>
      <c r="O6124">
        <v>0</v>
      </c>
      <c r="P6124">
        <v>2520</v>
      </c>
      <c r="Q6124">
        <v>0</v>
      </c>
      <c r="R6124">
        <v>0</v>
      </c>
      <c r="S6124">
        <v>1</v>
      </c>
      <c r="T6124">
        <v>296</v>
      </c>
      <c r="U6124">
        <v>0</v>
      </c>
      <c r="V6124">
        <v>0</v>
      </c>
      <c r="W6124">
        <v>0</v>
      </c>
      <c r="X6124">
        <v>111.36316059888682</v>
      </c>
      <c r="Y6124">
        <v>0</v>
      </c>
      <c r="Z6124">
        <v>0</v>
      </c>
      <c r="AA6124">
        <v>1.2625367327954999</v>
      </c>
      <c r="AB6124">
        <v>80.992096959670477</v>
      </c>
      <c r="AC6124">
        <v>0</v>
      </c>
      <c r="AD6124">
        <v>0</v>
      </c>
      <c r="AE6124">
        <v>193.61779429135279</v>
      </c>
    </row>
    <row r="6125" spans="1:31" x14ac:dyDescent="0.25">
      <c r="A6125">
        <v>2096049</v>
      </c>
      <c r="B6125">
        <v>1</v>
      </c>
      <c r="C6125" t="s">
        <v>80</v>
      </c>
      <c r="D6125" t="s">
        <v>92</v>
      </c>
      <c r="E6125" t="s">
        <v>505</v>
      </c>
      <c r="F6125" t="s">
        <v>17324</v>
      </c>
      <c r="G6125" t="s">
        <v>569</v>
      </c>
      <c r="H6125" t="s">
        <v>143</v>
      </c>
      <c r="I6125" t="s">
        <v>135</v>
      </c>
      <c r="J6125" t="s">
        <v>136</v>
      </c>
      <c r="K6125" t="s">
        <v>137</v>
      </c>
      <c r="L6125" t="s">
        <v>17598</v>
      </c>
      <c r="M6125" t="s">
        <v>17599</v>
      </c>
      <c r="N6125">
        <v>6.2155555549999999</v>
      </c>
      <c r="O6125">
        <v>0</v>
      </c>
      <c r="P6125">
        <v>17</v>
      </c>
      <c r="Q6125">
        <v>0</v>
      </c>
      <c r="R6125">
        <v>0</v>
      </c>
      <c r="S6125">
        <v>0</v>
      </c>
      <c r="T6125">
        <v>0</v>
      </c>
      <c r="U6125">
        <v>0</v>
      </c>
      <c r="V6125">
        <v>0</v>
      </c>
      <c r="W6125">
        <v>0</v>
      </c>
      <c r="X6125">
        <v>12.172559962767137</v>
      </c>
      <c r="Y6125">
        <v>0</v>
      </c>
      <c r="Z6125">
        <v>0</v>
      </c>
      <c r="AA6125">
        <v>0</v>
      </c>
      <c r="AB6125">
        <v>0</v>
      </c>
      <c r="AC6125">
        <v>0</v>
      </c>
      <c r="AD6125">
        <v>0</v>
      </c>
      <c r="AE6125">
        <v>12.172559962767137</v>
      </c>
    </row>
    <row r="6126" spans="1:31" x14ac:dyDescent="0.25">
      <c r="A6126">
        <v>2096072</v>
      </c>
      <c r="B6126">
        <v>1</v>
      </c>
      <c r="C6126" t="s">
        <v>80</v>
      </c>
      <c r="D6126" t="s">
        <v>84</v>
      </c>
      <c r="E6126" t="s">
        <v>177</v>
      </c>
      <c r="F6126" t="s">
        <v>17600</v>
      </c>
      <c r="G6126" t="s">
        <v>183</v>
      </c>
      <c r="H6126" t="s">
        <v>143</v>
      </c>
      <c r="I6126" t="s">
        <v>135</v>
      </c>
      <c r="J6126" t="s">
        <v>136</v>
      </c>
      <c r="K6126" t="s">
        <v>137</v>
      </c>
      <c r="L6126" t="s">
        <v>17601</v>
      </c>
      <c r="M6126" t="s">
        <v>17602</v>
      </c>
      <c r="N6126">
        <v>1.7722222219999999</v>
      </c>
      <c r="O6126">
        <v>0</v>
      </c>
      <c r="P6126">
        <v>0</v>
      </c>
      <c r="Q6126">
        <v>0</v>
      </c>
      <c r="R6126">
        <v>1</v>
      </c>
      <c r="S6126">
        <v>0</v>
      </c>
      <c r="T6126">
        <v>0</v>
      </c>
      <c r="U6126">
        <v>0</v>
      </c>
      <c r="V6126">
        <v>0</v>
      </c>
      <c r="W6126">
        <v>0</v>
      </c>
      <c r="X6126">
        <v>0</v>
      </c>
      <c r="Y6126">
        <v>0</v>
      </c>
      <c r="Z6126">
        <v>0</v>
      </c>
      <c r="AA6126">
        <v>0</v>
      </c>
      <c r="AB6126">
        <v>0</v>
      </c>
      <c r="AC6126">
        <v>0</v>
      </c>
      <c r="AD6126">
        <v>0</v>
      </c>
      <c r="AE6126">
        <v>0</v>
      </c>
    </row>
    <row r="6127" spans="1:31" x14ac:dyDescent="0.25">
      <c r="A6127">
        <v>2095929</v>
      </c>
      <c r="B6127">
        <v>1</v>
      </c>
      <c r="C6127" t="s">
        <v>80</v>
      </c>
      <c r="D6127" t="s">
        <v>98</v>
      </c>
      <c r="E6127" t="s">
        <v>177</v>
      </c>
      <c r="F6127" t="s">
        <v>17603</v>
      </c>
      <c r="G6127" t="s">
        <v>183</v>
      </c>
      <c r="H6127" t="s">
        <v>143</v>
      </c>
      <c r="I6127" t="s">
        <v>135</v>
      </c>
      <c r="J6127" t="s">
        <v>136</v>
      </c>
      <c r="K6127" t="s">
        <v>137</v>
      </c>
      <c r="L6127" t="s">
        <v>17604</v>
      </c>
      <c r="M6127" t="s">
        <v>17605</v>
      </c>
      <c r="N6127">
        <v>2.5227777769999999</v>
      </c>
      <c r="O6127">
        <v>0</v>
      </c>
      <c r="P6127">
        <v>1</v>
      </c>
      <c r="Q6127">
        <v>0</v>
      </c>
      <c r="R6127">
        <v>0</v>
      </c>
      <c r="S6127">
        <v>0</v>
      </c>
      <c r="T6127">
        <v>0</v>
      </c>
      <c r="U6127">
        <v>0</v>
      </c>
      <c r="V6127">
        <v>0</v>
      </c>
      <c r="W6127">
        <v>0</v>
      </c>
      <c r="X6127">
        <v>0.11560480333497919</v>
      </c>
      <c r="Y6127">
        <v>0</v>
      </c>
      <c r="Z6127">
        <v>0</v>
      </c>
      <c r="AA6127">
        <v>0</v>
      </c>
      <c r="AB6127">
        <v>0</v>
      </c>
      <c r="AC6127">
        <v>0</v>
      </c>
      <c r="AD6127">
        <v>0</v>
      </c>
      <c r="AE6127">
        <v>0.11560480333497919</v>
      </c>
    </row>
    <row r="6128" spans="1:31" x14ac:dyDescent="0.25">
      <c r="A6128">
        <v>2095737</v>
      </c>
      <c r="B6128">
        <v>1</v>
      </c>
      <c r="C6128" t="s">
        <v>80</v>
      </c>
      <c r="D6128" t="s">
        <v>83</v>
      </c>
      <c r="E6128" t="s">
        <v>158</v>
      </c>
      <c r="F6128" t="s">
        <v>761</v>
      </c>
      <c r="G6128" t="s">
        <v>160</v>
      </c>
      <c r="H6128" t="s">
        <v>143</v>
      </c>
      <c r="I6128" t="s">
        <v>135</v>
      </c>
      <c r="J6128" t="s">
        <v>136</v>
      </c>
      <c r="K6128" t="s">
        <v>137</v>
      </c>
      <c r="L6128" t="s">
        <v>17606</v>
      </c>
      <c r="M6128" t="s">
        <v>17607</v>
      </c>
      <c r="N6128">
        <v>1.3225</v>
      </c>
      <c r="O6128">
        <v>0</v>
      </c>
      <c r="P6128">
        <v>19</v>
      </c>
      <c r="Q6128">
        <v>0</v>
      </c>
      <c r="R6128">
        <v>0</v>
      </c>
      <c r="S6128">
        <v>0</v>
      </c>
      <c r="T6128">
        <v>1</v>
      </c>
      <c r="U6128">
        <v>0</v>
      </c>
      <c r="V6128">
        <v>0</v>
      </c>
      <c r="W6128">
        <v>0</v>
      </c>
      <c r="X6128">
        <v>6.6047540970640339</v>
      </c>
      <c r="Y6128">
        <v>0</v>
      </c>
      <c r="Z6128">
        <v>0</v>
      </c>
      <c r="AA6128">
        <v>0</v>
      </c>
      <c r="AB6128">
        <v>0.63252555539565336</v>
      </c>
      <c r="AC6128">
        <v>0</v>
      </c>
      <c r="AD6128">
        <v>0</v>
      </c>
      <c r="AE6128">
        <v>7.2372796524596872</v>
      </c>
    </row>
    <row r="6129" spans="1:31" x14ac:dyDescent="0.25">
      <c r="A6129">
        <v>2095743</v>
      </c>
      <c r="B6129">
        <v>1</v>
      </c>
      <c r="C6129" t="s">
        <v>80</v>
      </c>
      <c r="D6129" t="s">
        <v>105</v>
      </c>
      <c r="E6129" t="s">
        <v>158</v>
      </c>
      <c r="F6129" t="s">
        <v>17608</v>
      </c>
      <c r="G6129" t="s">
        <v>160</v>
      </c>
      <c r="H6129" t="s">
        <v>143</v>
      </c>
      <c r="I6129" t="s">
        <v>135</v>
      </c>
      <c r="J6129" t="s">
        <v>136</v>
      </c>
      <c r="K6129" t="s">
        <v>137</v>
      </c>
      <c r="L6129" t="s">
        <v>17609</v>
      </c>
      <c r="M6129" t="s">
        <v>17610</v>
      </c>
      <c r="N6129">
        <v>7.3502777769999996</v>
      </c>
      <c r="O6129">
        <v>0</v>
      </c>
      <c r="P6129">
        <v>0</v>
      </c>
      <c r="Q6129">
        <v>0</v>
      </c>
      <c r="R6129">
        <v>0</v>
      </c>
      <c r="S6129">
        <v>0</v>
      </c>
      <c r="T6129">
        <v>4</v>
      </c>
      <c r="U6129">
        <v>0</v>
      </c>
      <c r="V6129">
        <v>0</v>
      </c>
      <c r="W6129">
        <v>0</v>
      </c>
      <c r="X6129">
        <v>0</v>
      </c>
      <c r="Y6129">
        <v>0</v>
      </c>
      <c r="Z6129">
        <v>0</v>
      </c>
      <c r="AA6129">
        <v>0</v>
      </c>
      <c r="AB6129">
        <v>21.644602759173729</v>
      </c>
      <c r="AC6129">
        <v>0</v>
      </c>
      <c r="AD6129">
        <v>0</v>
      </c>
      <c r="AE6129">
        <v>21.644602759173729</v>
      </c>
    </row>
    <row r="6130" spans="1:31" x14ac:dyDescent="0.25">
      <c r="A6130">
        <v>2095909</v>
      </c>
      <c r="B6130">
        <v>1</v>
      </c>
      <c r="C6130" t="s">
        <v>80</v>
      </c>
      <c r="D6130" t="s">
        <v>100</v>
      </c>
      <c r="E6130" t="s">
        <v>177</v>
      </c>
      <c r="F6130" t="s">
        <v>17611</v>
      </c>
      <c r="G6130" t="s">
        <v>183</v>
      </c>
      <c r="H6130" t="s">
        <v>143</v>
      </c>
      <c r="I6130" t="s">
        <v>135</v>
      </c>
      <c r="J6130" t="s">
        <v>136</v>
      </c>
      <c r="K6130" t="s">
        <v>137</v>
      </c>
      <c r="L6130" t="s">
        <v>17612</v>
      </c>
      <c r="M6130" t="s">
        <v>17613</v>
      </c>
      <c r="N6130">
        <v>5.8766666660000002</v>
      </c>
      <c r="O6130">
        <v>0</v>
      </c>
      <c r="P6130">
        <v>2</v>
      </c>
      <c r="Q6130">
        <v>0</v>
      </c>
      <c r="R6130">
        <v>1</v>
      </c>
      <c r="S6130">
        <v>0</v>
      </c>
      <c r="T6130">
        <v>0</v>
      </c>
      <c r="U6130">
        <v>0</v>
      </c>
      <c r="V6130">
        <v>0</v>
      </c>
      <c r="W6130">
        <v>0</v>
      </c>
      <c r="X6130">
        <v>4.6508763392403543</v>
      </c>
      <c r="Y6130">
        <v>0</v>
      </c>
      <c r="Z6130">
        <v>0.62680598909642693</v>
      </c>
      <c r="AA6130">
        <v>0</v>
      </c>
      <c r="AB6130">
        <v>0</v>
      </c>
      <c r="AC6130">
        <v>0</v>
      </c>
      <c r="AD6130">
        <v>0</v>
      </c>
      <c r="AE6130">
        <v>5.2776823283367813</v>
      </c>
    </row>
    <row r="6131" spans="1:31" x14ac:dyDescent="0.25">
      <c r="A6131">
        <v>2095594</v>
      </c>
      <c r="B6131">
        <v>1</v>
      </c>
      <c r="C6131" t="s">
        <v>81</v>
      </c>
      <c r="D6131" t="s">
        <v>122</v>
      </c>
      <c r="E6131" t="s">
        <v>131</v>
      </c>
      <c r="F6131" t="s">
        <v>9436</v>
      </c>
      <c r="G6131" t="s">
        <v>133</v>
      </c>
      <c r="H6131" t="s">
        <v>134</v>
      </c>
      <c r="I6131" t="s">
        <v>135</v>
      </c>
      <c r="J6131" t="s">
        <v>136</v>
      </c>
      <c r="K6131" t="s">
        <v>137</v>
      </c>
      <c r="L6131" t="s">
        <v>17614</v>
      </c>
      <c r="M6131" t="s">
        <v>17615</v>
      </c>
      <c r="N6131">
        <v>1.2733333330000001</v>
      </c>
      <c r="O6131">
        <v>0</v>
      </c>
      <c r="P6131">
        <v>1703</v>
      </c>
      <c r="Q6131">
        <v>10</v>
      </c>
      <c r="R6131">
        <v>23</v>
      </c>
      <c r="S6131">
        <v>2</v>
      </c>
      <c r="T6131">
        <v>157</v>
      </c>
      <c r="U6131">
        <v>2</v>
      </c>
      <c r="V6131">
        <v>0</v>
      </c>
      <c r="W6131">
        <v>0</v>
      </c>
      <c r="X6131">
        <v>311.84706158397518</v>
      </c>
      <c r="Y6131">
        <v>42.577391750155002</v>
      </c>
      <c r="Z6131">
        <v>26.037231667374051</v>
      </c>
      <c r="AA6131">
        <v>19.049148233508213</v>
      </c>
      <c r="AB6131">
        <v>80.330060152444744</v>
      </c>
      <c r="AC6131">
        <v>41.397897936669203</v>
      </c>
      <c r="AD6131">
        <v>0</v>
      </c>
      <c r="AE6131">
        <v>521.2387913241264</v>
      </c>
    </row>
    <row r="6132" spans="1:31" x14ac:dyDescent="0.25">
      <c r="A6132">
        <v>2095717</v>
      </c>
      <c r="B6132">
        <v>1</v>
      </c>
      <c r="C6132" t="s">
        <v>80</v>
      </c>
      <c r="D6132" t="s">
        <v>103</v>
      </c>
      <c r="E6132" t="s">
        <v>169</v>
      </c>
      <c r="F6132" t="s">
        <v>1920</v>
      </c>
      <c r="G6132" t="s">
        <v>513</v>
      </c>
      <c r="H6132" t="s">
        <v>134</v>
      </c>
      <c r="I6132" t="s">
        <v>135</v>
      </c>
      <c r="J6132" t="s">
        <v>136</v>
      </c>
      <c r="K6132" t="s">
        <v>137</v>
      </c>
      <c r="L6132" t="s">
        <v>17616</v>
      </c>
      <c r="M6132" t="s">
        <v>17617</v>
      </c>
      <c r="N6132">
        <v>0.178888888</v>
      </c>
      <c r="O6132">
        <v>0</v>
      </c>
      <c r="P6132">
        <v>6608</v>
      </c>
      <c r="Q6132">
        <v>0</v>
      </c>
      <c r="R6132">
        <v>8</v>
      </c>
      <c r="S6132">
        <v>3</v>
      </c>
      <c r="T6132">
        <v>257</v>
      </c>
      <c r="U6132">
        <v>0</v>
      </c>
      <c r="V6132">
        <v>1</v>
      </c>
      <c r="W6132">
        <v>0</v>
      </c>
      <c r="X6132">
        <v>319.79664687266973</v>
      </c>
      <c r="Y6132">
        <v>0</v>
      </c>
      <c r="Z6132">
        <v>3.413597220759196</v>
      </c>
      <c r="AA6132">
        <v>4.1194409737461557</v>
      </c>
      <c r="AB6132">
        <v>65.277503936309486</v>
      </c>
      <c r="AC6132">
        <v>0</v>
      </c>
      <c r="AD6132">
        <v>1.5890888850635088</v>
      </c>
      <c r="AE6132">
        <v>394.19627788854808</v>
      </c>
    </row>
    <row r="6133" spans="1:31" x14ac:dyDescent="0.25">
      <c r="A6133">
        <v>2095972</v>
      </c>
      <c r="B6133">
        <v>1</v>
      </c>
      <c r="C6133" t="s">
        <v>80</v>
      </c>
      <c r="D6133" t="s">
        <v>110</v>
      </c>
      <c r="E6133" t="s">
        <v>177</v>
      </c>
      <c r="F6133" t="s">
        <v>17618</v>
      </c>
      <c r="G6133" t="s">
        <v>183</v>
      </c>
      <c r="H6133" t="s">
        <v>143</v>
      </c>
      <c r="I6133" t="s">
        <v>135</v>
      </c>
      <c r="J6133" t="s">
        <v>136</v>
      </c>
      <c r="K6133" t="s">
        <v>137</v>
      </c>
      <c r="L6133" t="s">
        <v>17619</v>
      </c>
      <c r="M6133" t="s">
        <v>17620</v>
      </c>
      <c r="N6133">
        <v>1.9855555549999999</v>
      </c>
      <c r="O6133">
        <v>0</v>
      </c>
      <c r="P6133">
        <v>3</v>
      </c>
      <c r="Q6133">
        <v>0</v>
      </c>
      <c r="R6133">
        <v>0</v>
      </c>
      <c r="S6133">
        <v>0</v>
      </c>
      <c r="T6133">
        <v>0</v>
      </c>
      <c r="U6133">
        <v>0</v>
      </c>
      <c r="V6133">
        <v>0</v>
      </c>
      <c r="W6133">
        <v>0</v>
      </c>
      <c r="X6133">
        <v>1.2247463361161957</v>
      </c>
      <c r="Y6133">
        <v>0</v>
      </c>
      <c r="Z6133">
        <v>0</v>
      </c>
      <c r="AA6133">
        <v>0</v>
      </c>
      <c r="AB6133">
        <v>0</v>
      </c>
      <c r="AC6133">
        <v>0</v>
      </c>
      <c r="AD6133">
        <v>0</v>
      </c>
      <c r="AE6133">
        <v>1.2247463361161957</v>
      </c>
    </row>
    <row r="6134" spans="1:31" x14ac:dyDescent="0.25">
      <c r="A6134">
        <v>2095637</v>
      </c>
      <c r="B6134">
        <v>1</v>
      </c>
      <c r="C6134" t="s">
        <v>80</v>
      </c>
      <c r="D6134" t="s">
        <v>107</v>
      </c>
      <c r="E6134" t="s">
        <v>146</v>
      </c>
      <c r="F6134" t="s">
        <v>17621</v>
      </c>
      <c r="G6134" t="s">
        <v>133</v>
      </c>
      <c r="H6134" t="s">
        <v>134</v>
      </c>
      <c r="I6134" t="s">
        <v>135</v>
      </c>
      <c r="J6134" t="s">
        <v>136</v>
      </c>
      <c r="K6134" t="s">
        <v>137</v>
      </c>
      <c r="L6134" t="s">
        <v>17615</v>
      </c>
      <c r="M6134" t="s">
        <v>17622</v>
      </c>
      <c r="N6134">
        <v>0.23</v>
      </c>
      <c r="O6134">
        <v>2</v>
      </c>
      <c r="P6134">
        <v>5617</v>
      </c>
      <c r="Q6134">
        <v>1</v>
      </c>
      <c r="R6134">
        <v>40</v>
      </c>
      <c r="S6134">
        <v>9</v>
      </c>
      <c r="T6134">
        <v>220</v>
      </c>
      <c r="U6134">
        <v>0</v>
      </c>
      <c r="V6134">
        <v>2</v>
      </c>
      <c r="W6134">
        <v>3.2224274228540697</v>
      </c>
      <c r="X6134">
        <v>215.8939360012495</v>
      </c>
      <c r="Y6134">
        <v>5.01595764523E-2</v>
      </c>
      <c r="Z6134">
        <v>2.6335871519316605</v>
      </c>
      <c r="AA6134">
        <v>23.218084005969921</v>
      </c>
      <c r="AB6134">
        <v>42.217828235226598</v>
      </c>
      <c r="AC6134">
        <v>0</v>
      </c>
      <c r="AD6134">
        <v>0.42385253410860002</v>
      </c>
      <c r="AE6134">
        <v>287.65987492779271</v>
      </c>
    </row>
    <row r="6135" spans="1:31" x14ac:dyDescent="0.25">
      <c r="A6135">
        <v>2095780</v>
      </c>
      <c r="B6135">
        <v>1</v>
      </c>
      <c r="C6135" t="s">
        <v>80</v>
      </c>
      <c r="D6135" t="s">
        <v>96</v>
      </c>
      <c r="E6135" t="s">
        <v>177</v>
      </c>
      <c r="F6135" t="s">
        <v>17623</v>
      </c>
      <c r="G6135" t="s">
        <v>179</v>
      </c>
      <c r="H6135" t="s">
        <v>143</v>
      </c>
      <c r="I6135" t="s">
        <v>135</v>
      </c>
      <c r="J6135" t="s">
        <v>136</v>
      </c>
      <c r="K6135" t="s">
        <v>137</v>
      </c>
      <c r="L6135" t="s">
        <v>17624</v>
      </c>
      <c r="M6135" t="s">
        <v>17625</v>
      </c>
      <c r="N6135">
        <v>0.40666666600000001</v>
      </c>
      <c r="O6135">
        <v>0</v>
      </c>
      <c r="P6135">
        <v>1</v>
      </c>
      <c r="Q6135">
        <v>0</v>
      </c>
      <c r="R6135">
        <v>0</v>
      </c>
      <c r="S6135">
        <v>0</v>
      </c>
      <c r="T6135">
        <v>0</v>
      </c>
      <c r="U6135">
        <v>0</v>
      </c>
      <c r="V6135">
        <v>0</v>
      </c>
      <c r="W6135">
        <v>0</v>
      </c>
      <c r="X6135">
        <v>0.12177323208958332</v>
      </c>
      <c r="Y6135">
        <v>0</v>
      </c>
      <c r="Z6135">
        <v>0</v>
      </c>
      <c r="AA6135">
        <v>0</v>
      </c>
      <c r="AB6135">
        <v>0</v>
      </c>
      <c r="AC6135">
        <v>0</v>
      </c>
      <c r="AD6135">
        <v>0</v>
      </c>
      <c r="AE6135">
        <v>0.12177323208958332</v>
      </c>
    </row>
    <row r="6136" spans="1:31" x14ac:dyDescent="0.25">
      <c r="A6136">
        <v>2095989</v>
      </c>
      <c r="B6136">
        <v>1</v>
      </c>
      <c r="C6136" t="s">
        <v>80</v>
      </c>
      <c r="D6136" t="s">
        <v>84</v>
      </c>
      <c r="E6136" t="s">
        <v>177</v>
      </c>
      <c r="F6136" t="s">
        <v>17626</v>
      </c>
      <c r="G6136" t="s">
        <v>324</v>
      </c>
      <c r="H6136" t="s">
        <v>143</v>
      </c>
      <c r="I6136" t="s">
        <v>135</v>
      </c>
      <c r="J6136" t="s">
        <v>136</v>
      </c>
      <c r="K6136" t="s">
        <v>137</v>
      </c>
      <c r="L6136" t="s">
        <v>17627</v>
      </c>
      <c r="M6136" t="s">
        <v>17628</v>
      </c>
      <c r="N6136">
        <v>4.2374999999999998</v>
      </c>
      <c r="O6136">
        <v>0</v>
      </c>
      <c r="P6136">
        <v>0</v>
      </c>
      <c r="Q6136">
        <v>0</v>
      </c>
      <c r="R6136">
        <v>0</v>
      </c>
      <c r="S6136">
        <v>0</v>
      </c>
      <c r="T6136">
        <v>2</v>
      </c>
      <c r="U6136">
        <v>0</v>
      </c>
      <c r="V6136">
        <v>0</v>
      </c>
      <c r="W6136">
        <v>0</v>
      </c>
      <c r="X6136">
        <v>0</v>
      </c>
      <c r="Y6136">
        <v>0</v>
      </c>
      <c r="Z6136">
        <v>0</v>
      </c>
      <c r="AA6136">
        <v>0</v>
      </c>
      <c r="AB6136">
        <v>7.7371353264024441</v>
      </c>
      <c r="AC6136">
        <v>0</v>
      </c>
      <c r="AD6136">
        <v>0</v>
      </c>
      <c r="AE6136">
        <v>7.7371353264024441</v>
      </c>
    </row>
    <row r="6137" spans="1:31" x14ac:dyDescent="0.25">
      <c r="A6137">
        <v>2096135</v>
      </c>
      <c r="B6137">
        <v>1</v>
      </c>
      <c r="C6137" t="s">
        <v>80</v>
      </c>
      <c r="D6137" t="s">
        <v>105</v>
      </c>
      <c r="E6137" t="s">
        <v>177</v>
      </c>
      <c r="F6137" t="s">
        <v>17629</v>
      </c>
      <c r="G6137" t="s">
        <v>183</v>
      </c>
      <c r="H6137" t="s">
        <v>143</v>
      </c>
      <c r="I6137" t="s">
        <v>135</v>
      </c>
      <c r="J6137" t="s">
        <v>136</v>
      </c>
      <c r="K6137" t="s">
        <v>137</v>
      </c>
      <c r="L6137" t="s">
        <v>17630</v>
      </c>
      <c r="M6137" t="s">
        <v>17631</v>
      </c>
      <c r="N6137">
        <v>3.4752777770000001</v>
      </c>
      <c r="O6137">
        <v>0</v>
      </c>
      <c r="P6137">
        <v>1</v>
      </c>
      <c r="Q6137">
        <v>0</v>
      </c>
      <c r="R6137">
        <v>0</v>
      </c>
      <c r="S6137">
        <v>0</v>
      </c>
      <c r="T6137">
        <v>0</v>
      </c>
      <c r="U6137">
        <v>0</v>
      </c>
      <c r="V6137">
        <v>0</v>
      </c>
      <c r="W6137">
        <v>0</v>
      </c>
      <c r="X6137">
        <v>1.00492914951706</v>
      </c>
      <c r="Y6137">
        <v>0</v>
      </c>
      <c r="Z6137">
        <v>0</v>
      </c>
      <c r="AA6137">
        <v>0</v>
      </c>
      <c r="AB6137">
        <v>0</v>
      </c>
      <c r="AC6137">
        <v>0</v>
      </c>
      <c r="AD6137">
        <v>0</v>
      </c>
      <c r="AE6137">
        <v>1.00492914951706</v>
      </c>
    </row>
    <row r="6138" spans="1:31" x14ac:dyDescent="0.25">
      <c r="A6138">
        <v>2095757</v>
      </c>
      <c r="B6138">
        <v>1</v>
      </c>
      <c r="C6138" t="s">
        <v>80</v>
      </c>
      <c r="D6138" t="s">
        <v>83</v>
      </c>
      <c r="E6138" t="s">
        <v>177</v>
      </c>
      <c r="F6138" t="s">
        <v>17632</v>
      </c>
      <c r="G6138" t="s">
        <v>196</v>
      </c>
      <c r="H6138" t="s">
        <v>143</v>
      </c>
      <c r="I6138" t="s">
        <v>135</v>
      </c>
      <c r="J6138" t="s">
        <v>136</v>
      </c>
      <c r="K6138" t="s">
        <v>137</v>
      </c>
      <c r="L6138" t="s">
        <v>17633</v>
      </c>
      <c r="M6138" t="s">
        <v>17634</v>
      </c>
      <c r="N6138">
        <v>2.8816666660000001</v>
      </c>
      <c r="O6138">
        <v>0</v>
      </c>
      <c r="P6138">
        <v>0</v>
      </c>
      <c r="Q6138">
        <v>0</v>
      </c>
      <c r="R6138">
        <v>0</v>
      </c>
      <c r="S6138">
        <v>0</v>
      </c>
      <c r="T6138">
        <v>1</v>
      </c>
      <c r="U6138">
        <v>0</v>
      </c>
      <c r="V6138">
        <v>0</v>
      </c>
      <c r="W6138">
        <v>0</v>
      </c>
      <c r="X6138">
        <v>0</v>
      </c>
      <c r="Y6138">
        <v>0</v>
      </c>
      <c r="Z6138">
        <v>0</v>
      </c>
      <c r="AA6138">
        <v>0</v>
      </c>
      <c r="AB6138">
        <v>14.603503585545344</v>
      </c>
      <c r="AC6138">
        <v>0</v>
      </c>
      <c r="AD6138">
        <v>0</v>
      </c>
      <c r="AE6138">
        <v>14.603503585545344</v>
      </c>
    </row>
    <row r="6139" spans="1:31" x14ac:dyDescent="0.25">
      <c r="A6139">
        <v>2096006</v>
      </c>
      <c r="B6139">
        <v>1</v>
      </c>
      <c r="C6139" t="s">
        <v>80</v>
      </c>
      <c r="D6139" t="s">
        <v>98</v>
      </c>
      <c r="E6139" t="s">
        <v>177</v>
      </c>
      <c r="F6139" t="s">
        <v>17635</v>
      </c>
      <c r="G6139" t="s">
        <v>183</v>
      </c>
      <c r="H6139" t="s">
        <v>143</v>
      </c>
      <c r="I6139" t="s">
        <v>135</v>
      </c>
      <c r="J6139" t="s">
        <v>136</v>
      </c>
      <c r="K6139" t="s">
        <v>137</v>
      </c>
      <c r="L6139" t="s">
        <v>17636</v>
      </c>
      <c r="M6139" t="s">
        <v>17637</v>
      </c>
      <c r="N6139">
        <v>4.1952777770000003</v>
      </c>
      <c r="O6139">
        <v>0</v>
      </c>
      <c r="P6139">
        <v>1</v>
      </c>
      <c r="Q6139">
        <v>0</v>
      </c>
      <c r="R6139">
        <v>0</v>
      </c>
      <c r="S6139">
        <v>0</v>
      </c>
      <c r="T6139">
        <v>0</v>
      </c>
      <c r="U6139">
        <v>0</v>
      </c>
      <c r="V6139">
        <v>0</v>
      </c>
      <c r="W6139">
        <v>0</v>
      </c>
      <c r="X6139">
        <v>1.1366796954812057</v>
      </c>
      <c r="Y6139">
        <v>0</v>
      </c>
      <c r="Z6139">
        <v>0</v>
      </c>
      <c r="AA6139">
        <v>0</v>
      </c>
      <c r="AB6139">
        <v>0</v>
      </c>
      <c r="AC6139">
        <v>0</v>
      </c>
      <c r="AD6139">
        <v>0</v>
      </c>
      <c r="AE6139">
        <v>1.1366796954812057</v>
      </c>
    </row>
    <row r="6140" spans="1:31" x14ac:dyDescent="0.25">
      <c r="A6140">
        <v>2095903</v>
      </c>
      <c r="B6140">
        <v>1</v>
      </c>
      <c r="C6140" t="s">
        <v>81</v>
      </c>
      <c r="D6140" t="s">
        <v>114</v>
      </c>
      <c r="E6140" t="s">
        <v>131</v>
      </c>
      <c r="F6140" t="s">
        <v>17638</v>
      </c>
      <c r="G6140" t="s">
        <v>133</v>
      </c>
      <c r="H6140" t="s">
        <v>134</v>
      </c>
      <c r="I6140" t="s">
        <v>135</v>
      </c>
      <c r="J6140" t="s">
        <v>136</v>
      </c>
      <c r="K6140" t="s">
        <v>137</v>
      </c>
      <c r="L6140" t="s">
        <v>17639</v>
      </c>
      <c r="M6140" t="s">
        <v>17640</v>
      </c>
      <c r="N6140">
        <v>0.16388888800000001</v>
      </c>
      <c r="O6140">
        <v>0</v>
      </c>
      <c r="P6140">
        <v>387</v>
      </c>
      <c r="Q6140">
        <v>0</v>
      </c>
      <c r="R6140">
        <v>2</v>
      </c>
      <c r="S6140">
        <v>0</v>
      </c>
      <c r="T6140">
        <v>36</v>
      </c>
      <c r="U6140">
        <v>0</v>
      </c>
      <c r="V6140">
        <v>0</v>
      </c>
      <c r="W6140">
        <v>0</v>
      </c>
      <c r="X6140">
        <v>7.5921947738220821</v>
      </c>
      <c r="Y6140">
        <v>0</v>
      </c>
      <c r="Z6140">
        <v>7.0212013989583346E-3</v>
      </c>
      <c r="AA6140">
        <v>0</v>
      </c>
      <c r="AB6140">
        <v>1.5054945482475415</v>
      </c>
      <c r="AC6140">
        <v>0</v>
      </c>
      <c r="AD6140">
        <v>0</v>
      </c>
      <c r="AE6140">
        <v>9.1047105234685812</v>
      </c>
    </row>
    <row r="6141" spans="1:31" x14ac:dyDescent="0.25">
      <c r="A6141">
        <v>2096152</v>
      </c>
      <c r="B6141">
        <v>1</v>
      </c>
      <c r="C6141" t="s">
        <v>80</v>
      </c>
      <c r="D6141" t="s">
        <v>105</v>
      </c>
      <c r="E6141" t="s">
        <v>169</v>
      </c>
      <c r="F6141" t="s">
        <v>17641</v>
      </c>
      <c r="G6141" t="s">
        <v>1085</v>
      </c>
      <c r="H6141" t="s">
        <v>134</v>
      </c>
      <c r="I6141" t="s">
        <v>135</v>
      </c>
      <c r="J6141" t="s">
        <v>136</v>
      </c>
      <c r="K6141" t="s">
        <v>137</v>
      </c>
      <c r="L6141" t="s">
        <v>17642</v>
      </c>
      <c r="M6141" t="s">
        <v>17643</v>
      </c>
      <c r="N6141">
        <v>1.0874999999999999</v>
      </c>
      <c r="O6141">
        <v>0</v>
      </c>
      <c r="P6141">
        <v>454</v>
      </c>
      <c r="Q6141">
        <v>0</v>
      </c>
      <c r="R6141">
        <v>0</v>
      </c>
      <c r="S6141">
        <v>0</v>
      </c>
      <c r="T6141">
        <v>32</v>
      </c>
      <c r="U6141">
        <v>0</v>
      </c>
      <c r="V6141">
        <v>0</v>
      </c>
      <c r="W6141">
        <v>0</v>
      </c>
      <c r="X6141">
        <v>129.88460119130966</v>
      </c>
      <c r="Y6141">
        <v>0</v>
      </c>
      <c r="Z6141">
        <v>0</v>
      </c>
      <c r="AA6141">
        <v>0</v>
      </c>
      <c r="AB6141">
        <v>41.684651976551322</v>
      </c>
      <c r="AC6141">
        <v>0</v>
      </c>
      <c r="AD6141">
        <v>0</v>
      </c>
      <c r="AE6141">
        <v>171.56925316786098</v>
      </c>
    </row>
    <row r="6142" spans="1:31" x14ac:dyDescent="0.25">
      <c r="A6142">
        <v>2095511</v>
      </c>
      <c r="B6142">
        <v>1</v>
      </c>
      <c r="C6142" t="s">
        <v>80</v>
      </c>
      <c r="D6142" t="s">
        <v>97</v>
      </c>
      <c r="E6142" t="s">
        <v>295</v>
      </c>
      <c r="F6142" t="s">
        <v>17644</v>
      </c>
      <c r="G6142" t="s">
        <v>12680</v>
      </c>
      <c r="H6142" t="s">
        <v>680</v>
      </c>
      <c r="I6142" t="s">
        <v>135</v>
      </c>
      <c r="J6142" t="s">
        <v>136</v>
      </c>
      <c r="K6142" t="s">
        <v>155</v>
      </c>
      <c r="L6142" t="s">
        <v>17645</v>
      </c>
      <c r="M6142" t="s">
        <v>17646</v>
      </c>
      <c r="N6142">
        <v>11.018611111</v>
      </c>
      <c r="O6142">
        <v>1</v>
      </c>
      <c r="P6142">
        <v>0</v>
      </c>
      <c r="Q6142">
        <v>6</v>
      </c>
      <c r="R6142">
        <v>0</v>
      </c>
      <c r="S6142">
        <v>3</v>
      </c>
      <c r="T6142">
        <v>0</v>
      </c>
      <c r="U6142">
        <v>0</v>
      </c>
      <c r="V6142">
        <v>0</v>
      </c>
      <c r="W6142">
        <v>24.743453732771339</v>
      </c>
      <c r="X6142">
        <v>0</v>
      </c>
      <c r="Y6142">
        <v>66.118839679968545</v>
      </c>
      <c r="Z6142">
        <v>0</v>
      </c>
      <c r="AA6142">
        <v>102.02895949003027</v>
      </c>
      <c r="AB6142">
        <v>0</v>
      </c>
      <c r="AC6142">
        <v>0</v>
      </c>
      <c r="AD6142">
        <v>0</v>
      </c>
      <c r="AE6142">
        <v>192.89125290277016</v>
      </c>
    </row>
    <row r="6143" spans="1:31" x14ac:dyDescent="0.25">
      <c r="A6143">
        <v>2096052</v>
      </c>
      <c r="B6143">
        <v>1</v>
      </c>
      <c r="C6143" t="s">
        <v>80</v>
      </c>
      <c r="D6143" t="s">
        <v>85</v>
      </c>
      <c r="E6143" t="s">
        <v>177</v>
      </c>
      <c r="F6143" t="s">
        <v>17647</v>
      </c>
      <c r="G6143" t="s">
        <v>179</v>
      </c>
      <c r="H6143" t="s">
        <v>143</v>
      </c>
      <c r="I6143" t="s">
        <v>135</v>
      </c>
      <c r="J6143" t="s">
        <v>136</v>
      </c>
      <c r="K6143" t="s">
        <v>137</v>
      </c>
      <c r="L6143" t="s">
        <v>17648</v>
      </c>
      <c r="M6143" t="s">
        <v>17649</v>
      </c>
      <c r="N6143">
        <v>5.1113888879999996</v>
      </c>
      <c r="O6143">
        <v>0</v>
      </c>
      <c r="P6143">
        <v>1</v>
      </c>
      <c r="Q6143">
        <v>0</v>
      </c>
      <c r="R6143">
        <v>0</v>
      </c>
      <c r="S6143">
        <v>0</v>
      </c>
      <c r="T6143">
        <v>0</v>
      </c>
      <c r="U6143">
        <v>0</v>
      </c>
      <c r="V6143">
        <v>0</v>
      </c>
      <c r="W6143">
        <v>0</v>
      </c>
      <c r="X6143">
        <v>1.6965200731210122</v>
      </c>
      <c r="Y6143">
        <v>0</v>
      </c>
      <c r="Z6143">
        <v>0</v>
      </c>
      <c r="AA6143">
        <v>0</v>
      </c>
      <c r="AB6143">
        <v>0</v>
      </c>
      <c r="AC6143">
        <v>0</v>
      </c>
      <c r="AD6143">
        <v>0</v>
      </c>
      <c r="AE6143">
        <v>1.6965200731210122</v>
      </c>
    </row>
    <row r="6144" spans="1:31" x14ac:dyDescent="0.25">
      <c r="A6144">
        <v>2095949</v>
      </c>
      <c r="B6144">
        <v>1</v>
      </c>
      <c r="C6144" t="s">
        <v>81</v>
      </c>
      <c r="D6144" t="s">
        <v>115</v>
      </c>
      <c r="E6144" t="s">
        <v>158</v>
      </c>
      <c r="F6144" t="s">
        <v>17650</v>
      </c>
      <c r="G6144" t="s">
        <v>2960</v>
      </c>
      <c r="H6144" t="s">
        <v>143</v>
      </c>
      <c r="I6144" t="s">
        <v>135</v>
      </c>
      <c r="J6144" t="s">
        <v>136</v>
      </c>
      <c r="K6144" t="s">
        <v>137</v>
      </c>
      <c r="L6144" t="s">
        <v>17651</v>
      </c>
      <c r="M6144" t="s">
        <v>17652</v>
      </c>
      <c r="N6144">
        <v>4.9561111110000002</v>
      </c>
      <c r="O6144">
        <v>0</v>
      </c>
      <c r="P6144">
        <v>12</v>
      </c>
      <c r="Q6144">
        <v>0</v>
      </c>
      <c r="R6144">
        <v>1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8.5859955689490199</v>
      </c>
      <c r="Y6144">
        <v>0</v>
      </c>
      <c r="Z6144">
        <v>0.51431257215772008</v>
      </c>
      <c r="AA6144">
        <v>0</v>
      </c>
      <c r="AB6144">
        <v>0</v>
      </c>
      <c r="AC6144">
        <v>0</v>
      </c>
      <c r="AD6144">
        <v>0</v>
      </c>
      <c r="AE6144">
        <v>9.1003081411067406</v>
      </c>
    </row>
    <row r="6145" spans="1:31" x14ac:dyDescent="0.25">
      <c r="A6145">
        <v>2095803</v>
      </c>
      <c r="B6145">
        <v>1</v>
      </c>
      <c r="C6145" t="s">
        <v>80</v>
      </c>
      <c r="D6145" t="s">
        <v>110</v>
      </c>
      <c r="E6145" t="s">
        <v>177</v>
      </c>
      <c r="F6145" t="s">
        <v>17653</v>
      </c>
      <c r="G6145" t="s">
        <v>183</v>
      </c>
      <c r="H6145" t="s">
        <v>143</v>
      </c>
      <c r="I6145" t="s">
        <v>135</v>
      </c>
      <c r="J6145" t="s">
        <v>136</v>
      </c>
      <c r="K6145" t="s">
        <v>137</v>
      </c>
      <c r="L6145" t="s">
        <v>17654</v>
      </c>
      <c r="M6145" t="s">
        <v>17655</v>
      </c>
      <c r="N6145">
        <v>8.5838888880000006</v>
      </c>
      <c r="O6145">
        <v>0</v>
      </c>
      <c r="P6145">
        <v>3</v>
      </c>
      <c r="Q6145">
        <v>0</v>
      </c>
      <c r="R6145">
        <v>0</v>
      </c>
      <c r="S6145">
        <v>0</v>
      </c>
      <c r="T6145">
        <v>0</v>
      </c>
      <c r="U6145">
        <v>0</v>
      </c>
      <c r="V6145">
        <v>0</v>
      </c>
      <c r="W6145">
        <v>0</v>
      </c>
      <c r="X6145">
        <v>7.2403221731589289</v>
      </c>
      <c r="Y6145">
        <v>0</v>
      </c>
      <c r="Z6145">
        <v>0</v>
      </c>
      <c r="AA6145">
        <v>0</v>
      </c>
      <c r="AB6145">
        <v>0</v>
      </c>
      <c r="AC6145">
        <v>0</v>
      </c>
      <c r="AD6145">
        <v>0</v>
      </c>
      <c r="AE6145">
        <v>7.2403221731589289</v>
      </c>
    </row>
    <row r="6146" spans="1:31" x14ac:dyDescent="0.25">
      <c r="A6146">
        <v>2095740</v>
      </c>
      <c r="B6146">
        <v>1</v>
      </c>
      <c r="C6146" t="s">
        <v>81</v>
      </c>
      <c r="D6146" t="s">
        <v>118</v>
      </c>
      <c r="E6146" t="s">
        <v>169</v>
      </c>
      <c r="F6146" t="s">
        <v>17656</v>
      </c>
      <c r="G6146" t="s">
        <v>133</v>
      </c>
      <c r="H6146" t="s">
        <v>134</v>
      </c>
      <c r="I6146" t="s">
        <v>135</v>
      </c>
      <c r="J6146" t="s">
        <v>136</v>
      </c>
      <c r="K6146" t="s">
        <v>137</v>
      </c>
      <c r="L6146" t="s">
        <v>17657</v>
      </c>
      <c r="M6146" t="s">
        <v>17658</v>
      </c>
      <c r="N6146">
        <v>0.53111111099999997</v>
      </c>
      <c r="O6146">
        <v>2</v>
      </c>
      <c r="P6146">
        <v>1866</v>
      </c>
      <c r="Q6146">
        <v>12</v>
      </c>
      <c r="R6146">
        <v>33</v>
      </c>
      <c r="S6146">
        <v>12</v>
      </c>
      <c r="T6146">
        <v>201</v>
      </c>
      <c r="U6146">
        <v>5</v>
      </c>
      <c r="V6146">
        <v>0</v>
      </c>
      <c r="W6146">
        <v>2.8047500563811596</v>
      </c>
      <c r="X6146">
        <v>211.02400690072378</v>
      </c>
      <c r="Y6146">
        <v>4.1483675057658065</v>
      </c>
      <c r="Z6146">
        <v>7.0336039142522475</v>
      </c>
      <c r="AA6146">
        <v>93.076735718706331</v>
      </c>
      <c r="AB6146">
        <v>63.777694345982532</v>
      </c>
      <c r="AC6146">
        <v>168.82520547830941</v>
      </c>
      <c r="AD6146">
        <v>0</v>
      </c>
      <c r="AE6146">
        <v>550.69036392012129</v>
      </c>
    </row>
    <row r="6147" spans="1:31" x14ac:dyDescent="0.25">
      <c r="A6147">
        <v>2095906</v>
      </c>
      <c r="B6147">
        <v>1</v>
      </c>
      <c r="C6147" t="s">
        <v>80</v>
      </c>
      <c r="D6147" t="s">
        <v>92</v>
      </c>
      <c r="E6147" t="s">
        <v>177</v>
      </c>
      <c r="F6147" t="s">
        <v>17659</v>
      </c>
      <c r="G6147" t="s">
        <v>196</v>
      </c>
      <c r="H6147" t="s">
        <v>143</v>
      </c>
      <c r="I6147" t="s">
        <v>135</v>
      </c>
      <c r="J6147" t="s">
        <v>136</v>
      </c>
      <c r="K6147" t="s">
        <v>137</v>
      </c>
      <c r="L6147" t="s">
        <v>17660</v>
      </c>
      <c r="M6147" t="s">
        <v>17661</v>
      </c>
      <c r="N6147">
        <v>1.6530555549999999</v>
      </c>
      <c r="O6147">
        <v>0</v>
      </c>
      <c r="P6147">
        <v>0</v>
      </c>
      <c r="Q6147">
        <v>0</v>
      </c>
      <c r="R6147">
        <v>1</v>
      </c>
      <c r="S6147">
        <v>0</v>
      </c>
      <c r="T6147">
        <v>0</v>
      </c>
      <c r="U6147">
        <v>0</v>
      </c>
      <c r="V6147">
        <v>0</v>
      </c>
      <c r="W6147">
        <v>0</v>
      </c>
      <c r="X6147">
        <v>0</v>
      </c>
      <c r="Y6147">
        <v>0</v>
      </c>
      <c r="Z6147">
        <v>1.3216183058813684</v>
      </c>
      <c r="AA6147">
        <v>0</v>
      </c>
      <c r="AB6147">
        <v>0</v>
      </c>
      <c r="AC6147">
        <v>0</v>
      </c>
      <c r="AD6147">
        <v>0</v>
      </c>
      <c r="AE6147">
        <v>1.3216183058813684</v>
      </c>
    </row>
    <row r="6148" spans="1:31" x14ac:dyDescent="0.25">
      <c r="A6148">
        <v>2096095</v>
      </c>
      <c r="B6148">
        <v>1</v>
      </c>
      <c r="C6148" t="s">
        <v>80</v>
      </c>
      <c r="D6148" t="s">
        <v>108</v>
      </c>
      <c r="E6148" t="s">
        <v>158</v>
      </c>
      <c r="F6148" t="s">
        <v>16608</v>
      </c>
      <c r="G6148" t="s">
        <v>160</v>
      </c>
      <c r="H6148" t="s">
        <v>143</v>
      </c>
      <c r="I6148" t="s">
        <v>135</v>
      </c>
      <c r="J6148" t="s">
        <v>136</v>
      </c>
      <c r="K6148" t="s">
        <v>137</v>
      </c>
      <c r="L6148" t="s">
        <v>17662</v>
      </c>
      <c r="M6148" t="s">
        <v>17663</v>
      </c>
      <c r="N6148">
        <v>2.926666666</v>
      </c>
      <c r="O6148">
        <v>0</v>
      </c>
      <c r="P6148">
        <v>11</v>
      </c>
      <c r="Q6148">
        <v>0</v>
      </c>
      <c r="R6148">
        <v>2</v>
      </c>
      <c r="S6148">
        <v>0</v>
      </c>
      <c r="T6148">
        <v>1</v>
      </c>
      <c r="U6148">
        <v>0</v>
      </c>
      <c r="V6148">
        <v>0</v>
      </c>
      <c r="W6148">
        <v>0</v>
      </c>
      <c r="X6148">
        <v>6.6366689158190626</v>
      </c>
      <c r="Y6148">
        <v>0</v>
      </c>
      <c r="Z6148">
        <v>1.8385774159964448E-2</v>
      </c>
      <c r="AA6148">
        <v>0</v>
      </c>
      <c r="AB6148">
        <v>6.5517541174977226E-2</v>
      </c>
      <c r="AC6148">
        <v>0</v>
      </c>
      <c r="AD6148">
        <v>0</v>
      </c>
      <c r="AE6148">
        <v>6.7205722311540042</v>
      </c>
    </row>
    <row r="6149" spans="1:31" x14ac:dyDescent="0.25">
      <c r="A6149">
        <v>2095597</v>
      </c>
      <c r="B6149">
        <v>1</v>
      </c>
      <c r="C6149" t="s">
        <v>80</v>
      </c>
      <c r="D6149" t="s">
        <v>93</v>
      </c>
      <c r="E6149" t="s">
        <v>158</v>
      </c>
      <c r="F6149" t="s">
        <v>16862</v>
      </c>
      <c r="G6149" t="s">
        <v>385</v>
      </c>
      <c r="H6149" t="s">
        <v>143</v>
      </c>
      <c r="I6149" t="s">
        <v>135</v>
      </c>
      <c r="J6149" t="s">
        <v>136</v>
      </c>
      <c r="K6149" t="s">
        <v>137</v>
      </c>
      <c r="L6149" t="s">
        <v>17664</v>
      </c>
      <c r="M6149" t="s">
        <v>17665</v>
      </c>
      <c r="N6149">
        <v>7.1547222220000002</v>
      </c>
      <c r="O6149">
        <v>0</v>
      </c>
      <c r="P6149">
        <v>0</v>
      </c>
      <c r="Q6149">
        <v>0</v>
      </c>
      <c r="R6149">
        <v>1</v>
      </c>
      <c r="S6149">
        <v>0</v>
      </c>
      <c r="T6149">
        <v>0</v>
      </c>
      <c r="U6149">
        <v>0</v>
      </c>
      <c r="V6149">
        <v>0</v>
      </c>
      <c r="W6149">
        <v>0</v>
      </c>
      <c r="X6149">
        <v>0</v>
      </c>
      <c r="Y6149">
        <v>0</v>
      </c>
      <c r="Z6149">
        <v>4.3372639047436996</v>
      </c>
      <c r="AA6149">
        <v>0</v>
      </c>
      <c r="AB6149">
        <v>0</v>
      </c>
      <c r="AC6149">
        <v>0</v>
      </c>
      <c r="AD6149">
        <v>0</v>
      </c>
      <c r="AE6149">
        <v>4.3372639047436996</v>
      </c>
    </row>
    <row r="6150" spans="1:31" x14ac:dyDescent="0.25">
      <c r="A6150">
        <v>2095763</v>
      </c>
      <c r="B6150">
        <v>1</v>
      </c>
      <c r="C6150" t="s">
        <v>80</v>
      </c>
      <c r="D6150" t="s">
        <v>97</v>
      </c>
      <c r="E6150" t="s">
        <v>177</v>
      </c>
      <c r="F6150" t="s">
        <v>17666</v>
      </c>
      <c r="G6150" t="s">
        <v>183</v>
      </c>
      <c r="H6150" t="s">
        <v>143</v>
      </c>
      <c r="I6150" t="s">
        <v>135</v>
      </c>
      <c r="J6150" t="s">
        <v>136</v>
      </c>
      <c r="K6150" t="s">
        <v>137</v>
      </c>
      <c r="L6150" t="s">
        <v>17667</v>
      </c>
      <c r="M6150" t="s">
        <v>17668</v>
      </c>
      <c r="N6150">
        <v>8.0102777770000007</v>
      </c>
      <c r="O6150">
        <v>0</v>
      </c>
      <c r="P6150">
        <v>1</v>
      </c>
      <c r="Q6150">
        <v>0</v>
      </c>
      <c r="R6150">
        <v>0</v>
      </c>
      <c r="S6150">
        <v>0</v>
      </c>
      <c r="T6150">
        <v>0</v>
      </c>
      <c r="U6150">
        <v>0</v>
      </c>
      <c r="V6150">
        <v>0</v>
      </c>
      <c r="W6150">
        <v>0</v>
      </c>
      <c r="X6150">
        <v>2.813145490406197</v>
      </c>
      <c r="Y6150">
        <v>0</v>
      </c>
      <c r="Z6150">
        <v>0</v>
      </c>
      <c r="AA6150">
        <v>0</v>
      </c>
      <c r="AB6150">
        <v>0</v>
      </c>
      <c r="AC6150">
        <v>0</v>
      </c>
      <c r="AD6150">
        <v>0</v>
      </c>
      <c r="AE6150">
        <v>2.813145490406197</v>
      </c>
    </row>
    <row r="6151" spans="1:31" x14ac:dyDescent="0.25">
      <c r="A6151">
        <v>2095883</v>
      </c>
      <c r="B6151">
        <v>1</v>
      </c>
      <c r="C6151" t="s">
        <v>81</v>
      </c>
      <c r="D6151" t="s">
        <v>125</v>
      </c>
      <c r="E6151" t="s">
        <v>169</v>
      </c>
      <c r="F6151" t="s">
        <v>17669</v>
      </c>
      <c r="G6151" t="s">
        <v>133</v>
      </c>
      <c r="H6151" t="s">
        <v>134</v>
      </c>
      <c r="I6151" t="s">
        <v>135</v>
      </c>
      <c r="J6151" t="s">
        <v>136</v>
      </c>
      <c r="K6151" t="s">
        <v>137</v>
      </c>
      <c r="L6151" t="s">
        <v>17670</v>
      </c>
      <c r="M6151" t="s">
        <v>17671</v>
      </c>
      <c r="N6151">
        <v>0.69555555499999999</v>
      </c>
      <c r="O6151">
        <v>0</v>
      </c>
      <c r="P6151">
        <v>4</v>
      </c>
      <c r="Q6151">
        <v>1</v>
      </c>
      <c r="R6151">
        <v>17</v>
      </c>
      <c r="S6151">
        <v>0</v>
      </c>
      <c r="T6151">
        <v>63</v>
      </c>
      <c r="U6151">
        <v>1</v>
      </c>
      <c r="V6151">
        <v>4</v>
      </c>
      <c r="W6151">
        <v>0</v>
      </c>
      <c r="X6151">
        <v>0.29326864781738449</v>
      </c>
      <c r="Y6151">
        <v>1.3775122218847824</v>
      </c>
      <c r="Z6151">
        <v>2.3501037138671896</v>
      </c>
      <c r="AA6151">
        <v>0</v>
      </c>
      <c r="AB6151">
        <v>11.069768459110552</v>
      </c>
      <c r="AC6151">
        <v>0.70172713956039112</v>
      </c>
      <c r="AD6151">
        <v>0.85925376922443553</v>
      </c>
      <c r="AE6151">
        <v>16.651633951464735</v>
      </c>
    </row>
    <row r="6152" spans="1:31" x14ac:dyDescent="0.25">
      <c r="A6152">
        <v>2095571</v>
      </c>
      <c r="B6152">
        <v>1</v>
      </c>
      <c r="C6152" t="s">
        <v>80</v>
      </c>
      <c r="D6152" t="s">
        <v>103</v>
      </c>
      <c r="E6152" t="s">
        <v>158</v>
      </c>
      <c r="F6152" t="s">
        <v>17672</v>
      </c>
      <c r="G6152" t="s">
        <v>160</v>
      </c>
      <c r="H6152" t="s">
        <v>143</v>
      </c>
      <c r="I6152" t="s">
        <v>135</v>
      </c>
      <c r="J6152" t="s">
        <v>136</v>
      </c>
      <c r="K6152" t="s">
        <v>137</v>
      </c>
      <c r="L6152" t="s">
        <v>17673</v>
      </c>
      <c r="M6152" t="s">
        <v>17674</v>
      </c>
      <c r="N6152">
        <v>0.64194444399999995</v>
      </c>
      <c r="O6152">
        <v>0</v>
      </c>
      <c r="P6152">
        <v>1</v>
      </c>
      <c r="Q6152">
        <v>0</v>
      </c>
      <c r="R6152">
        <v>0</v>
      </c>
      <c r="S6152">
        <v>0</v>
      </c>
      <c r="T6152">
        <v>2</v>
      </c>
      <c r="U6152">
        <v>0</v>
      </c>
      <c r="V6152">
        <v>0</v>
      </c>
      <c r="W6152">
        <v>0</v>
      </c>
      <c r="X6152">
        <v>1.3695877810000002E-5</v>
      </c>
      <c r="Y6152">
        <v>0</v>
      </c>
      <c r="Z6152">
        <v>0</v>
      </c>
      <c r="AA6152">
        <v>0</v>
      </c>
      <c r="AB6152">
        <v>1.6210011602011267</v>
      </c>
      <c r="AC6152">
        <v>0</v>
      </c>
      <c r="AD6152">
        <v>0</v>
      </c>
      <c r="AE6152">
        <v>1.6210148560789368</v>
      </c>
    </row>
    <row r="6153" spans="1:31" x14ac:dyDescent="0.25">
      <c r="A6153">
        <v>2095548</v>
      </c>
      <c r="B6153">
        <v>1</v>
      </c>
      <c r="C6153" t="s">
        <v>80</v>
      </c>
      <c r="D6153" t="s">
        <v>91</v>
      </c>
      <c r="E6153" t="s">
        <v>158</v>
      </c>
      <c r="F6153" t="s">
        <v>17675</v>
      </c>
      <c r="G6153" t="s">
        <v>160</v>
      </c>
      <c r="H6153" t="s">
        <v>143</v>
      </c>
      <c r="I6153" t="s">
        <v>135</v>
      </c>
      <c r="J6153" t="s">
        <v>136</v>
      </c>
      <c r="K6153" t="s">
        <v>137</v>
      </c>
      <c r="L6153" t="s">
        <v>17676</v>
      </c>
      <c r="M6153" t="s">
        <v>17677</v>
      </c>
      <c r="N6153">
        <v>2.6949999999999998</v>
      </c>
      <c r="O6153">
        <v>0</v>
      </c>
      <c r="P6153">
        <v>4</v>
      </c>
      <c r="Q6153">
        <v>0</v>
      </c>
      <c r="R6153">
        <v>0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2.1525306172494423</v>
      </c>
      <c r="Y6153">
        <v>0</v>
      </c>
      <c r="Z6153">
        <v>0</v>
      </c>
      <c r="AA6153">
        <v>0</v>
      </c>
      <c r="AB6153">
        <v>0</v>
      </c>
      <c r="AC6153">
        <v>0</v>
      </c>
      <c r="AD6153">
        <v>0</v>
      </c>
      <c r="AE6153">
        <v>2.1525306172494423</v>
      </c>
    </row>
    <row r="6154" spans="1:31" x14ac:dyDescent="0.25">
      <c r="A6154">
        <v>2095840</v>
      </c>
      <c r="B6154">
        <v>1</v>
      </c>
      <c r="C6154" t="s">
        <v>80</v>
      </c>
      <c r="D6154" t="s">
        <v>89</v>
      </c>
      <c r="E6154" t="s">
        <v>158</v>
      </c>
      <c r="F6154" t="s">
        <v>17678</v>
      </c>
      <c r="G6154" t="s">
        <v>160</v>
      </c>
      <c r="H6154" t="s">
        <v>143</v>
      </c>
      <c r="I6154" t="s">
        <v>135</v>
      </c>
      <c r="J6154" t="s">
        <v>136</v>
      </c>
      <c r="K6154" t="s">
        <v>137</v>
      </c>
      <c r="L6154" t="s">
        <v>17679</v>
      </c>
      <c r="M6154" t="s">
        <v>17680</v>
      </c>
      <c r="N6154">
        <v>0.84527777699999995</v>
      </c>
      <c r="O6154">
        <v>0</v>
      </c>
      <c r="P6154">
        <v>157</v>
      </c>
      <c r="Q6154">
        <v>0</v>
      </c>
      <c r="R6154">
        <v>0</v>
      </c>
      <c r="S6154">
        <v>0</v>
      </c>
      <c r="T6154">
        <v>7</v>
      </c>
      <c r="U6154">
        <v>0</v>
      </c>
      <c r="V6154">
        <v>0</v>
      </c>
      <c r="W6154">
        <v>0</v>
      </c>
      <c r="X6154">
        <v>36.354127828959022</v>
      </c>
      <c r="Y6154">
        <v>0</v>
      </c>
      <c r="Z6154">
        <v>0</v>
      </c>
      <c r="AA6154">
        <v>0</v>
      </c>
      <c r="AB6154">
        <v>3.1491631629991499</v>
      </c>
      <c r="AC6154">
        <v>0</v>
      </c>
      <c r="AD6154">
        <v>0</v>
      </c>
      <c r="AE6154">
        <v>39.503290991958174</v>
      </c>
    </row>
    <row r="6155" spans="1:31" x14ac:dyDescent="0.25">
      <c r="A6155">
        <v>2095591</v>
      </c>
      <c r="B6155">
        <v>1</v>
      </c>
      <c r="C6155" t="s">
        <v>80</v>
      </c>
      <c r="D6155" t="s">
        <v>82</v>
      </c>
      <c r="E6155" t="s">
        <v>158</v>
      </c>
      <c r="F6155" t="s">
        <v>17681</v>
      </c>
      <c r="G6155" t="s">
        <v>160</v>
      </c>
      <c r="H6155" t="s">
        <v>143</v>
      </c>
      <c r="I6155" t="s">
        <v>135</v>
      </c>
      <c r="J6155" t="s">
        <v>136</v>
      </c>
      <c r="K6155" t="s">
        <v>137</v>
      </c>
      <c r="L6155" t="s">
        <v>17682</v>
      </c>
      <c r="M6155" t="s">
        <v>17683</v>
      </c>
      <c r="N6155">
        <v>4.2136111109999996</v>
      </c>
      <c r="O6155">
        <v>0</v>
      </c>
      <c r="P6155">
        <v>0</v>
      </c>
      <c r="Q6155">
        <v>0</v>
      </c>
      <c r="R6155">
        <v>0</v>
      </c>
      <c r="S6155">
        <v>0</v>
      </c>
      <c r="T6155">
        <v>26</v>
      </c>
      <c r="U6155">
        <v>0</v>
      </c>
      <c r="V6155">
        <v>0</v>
      </c>
      <c r="W6155">
        <v>0</v>
      </c>
      <c r="X6155">
        <v>0</v>
      </c>
      <c r="Y6155">
        <v>0</v>
      </c>
      <c r="Z6155">
        <v>0</v>
      </c>
      <c r="AA6155">
        <v>0</v>
      </c>
      <c r="AB6155">
        <v>128.96980778774187</v>
      </c>
      <c r="AC6155">
        <v>0</v>
      </c>
      <c r="AD6155">
        <v>0</v>
      </c>
      <c r="AE6155">
        <v>128.96980778774187</v>
      </c>
    </row>
    <row r="6156" spans="1:31" x14ac:dyDescent="0.25">
      <c r="A6156">
        <v>2095783</v>
      </c>
      <c r="B6156">
        <v>1</v>
      </c>
      <c r="C6156" t="s">
        <v>80</v>
      </c>
      <c r="D6156" t="s">
        <v>87</v>
      </c>
      <c r="E6156" t="s">
        <v>140</v>
      </c>
      <c r="F6156" t="s">
        <v>17684</v>
      </c>
      <c r="G6156" t="s">
        <v>154</v>
      </c>
      <c r="H6156" t="s">
        <v>143</v>
      </c>
      <c r="I6156" t="s">
        <v>135</v>
      </c>
      <c r="J6156" t="s">
        <v>136</v>
      </c>
      <c r="K6156" t="s">
        <v>155</v>
      </c>
      <c r="L6156" t="s">
        <v>17685</v>
      </c>
      <c r="M6156" t="s">
        <v>17686</v>
      </c>
      <c r="N6156">
        <v>1.791666666</v>
      </c>
      <c r="O6156">
        <v>0</v>
      </c>
      <c r="P6156">
        <v>0</v>
      </c>
      <c r="Q6156">
        <v>0</v>
      </c>
      <c r="R6156">
        <v>0</v>
      </c>
      <c r="S6156">
        <v>0</v>
      </c>
      <c r="T6156">
        <v>7</v>
      </c>
      <c r="U6156">
        <v>0</v>
      </c>
      <c r="V6156">
        <v>1</v>
      </c>
      <c r="W6156">
        <v>0</v>
      </c>
      <c r="X6156">
        <v>0</v>
      </c>
      <c r="Y6156">
        <v>0</v>
      </c>
      <c r="Z6156">
        <v>0</v>
      </c>
      <c r="AA6156">
        <v>0</v>
      </c>
      <c r="AB6156">
        <v>93.595928154745238</v>
      </c>
      <c r="AC6156">
        <v>0</v>
      </c>
      <c r="AD6156">
        <v>19.694452181521331</v>
      </c>
      <c r="AE6156">
        <v>113.29038033626657</v>
      </c>
    </row>
    <row r="6157" spans="1:31" x14ac:dyDescent="0.25">
      <c r="A6157">
        <v>2096032</v>
      </c>
      <c r="B6157">
        <v>1</v>
      </c>
      <c r="C6157" t="s">
        <v>81</v>
      </c>
      <c r="D6157" t="s">
        <v>113</v>
      </c>
      <c r="E6157" t="s">
        <v>146</v>
      </c>
      <c r="F6157" t="s">
        <v>17365</v>
      </c>
      <c r="G6157" t="s">
        <v>263</v>
      </c>
      <c r="H6157" t="s">
        <v>134</v>
      </c>
      <c r="I6157" t="s">
        <v>135</v>
      </c>
      <c r="J6157" t="s">
        <v>136</v>
      </c>
      <c r="K6157" t="s">
        <v>137</v>
      </c>
      <c r="L6157" t="s">
        <v>17687</v>
      </c>
      <c r="M6157" t="s">
        <v>17688</v>
      </c>
      <c r="N6157">
        <v>1.0666666659999999</v>
      </c>
      <c r="O6157">
        <v>0</v>
      </c>
      <c r="P6157">
        <v>309</v>
      </c>
      <c r="Q6157">
        <v>0</v>
      </c>
      <c r="R6157">
        <v>26</v>
      </c>
      <c r="S6157">
        <v>6</v>
      </c>
      <c r="T6157">
        <v>14</v>
      </c>
      <c r="U6157">
        <v>0</v>
      </c>
      <c r="V6157">
        <v>0</v>
      </c>
      <c r="W6157">
        <v>0</v>
      </c>
      <c r="X6157">
        <v>71.561148517595868</v>
      </c>
      <c r="Y6157">
        <v>0</v>
      </c>
      <c r="Z6157">
        <v>3.0977945924933667</v>
      </c>
      <c r="AA6157">
        <v>615.40689854956167</v>
      </c>
      <c r="AB6157">
        <v>7.5265678459936689</v>
      </c>
      <c r="AC6157">
        <v>0</v>
      </c>
      <c r="AD6157">
        <v>0</v>
      </c>
      <c r="AE6157">
        <v>697.59240950564458</v>
      </c>
    </row>
    <row r="6158" spans="1:31" x14ac:dyDescent="0.25">
      <c r="A6158">
        <v>2095826</v>
      </c>
      <c r="B6158">
        <v>1</v>
      </c>
      <c r="C6158" t="s">
        <v>80</v>
      </c>
      <c r="D6158" t="s">
        <v>82</v>
      </c>
      <c r="E6158" t="s">
        <v>177</v>
      </c>
      <c r="F6158" t="s">
        <v>17689</v>
      </c>
      <c r="G6158" t="s">
        <v>183</v>
      </c>
      <c r="H6158" t="s">
        <v>143</v>
      </c>
      <c r="I6158" t="s">
        <v>135</v>
      </c>
      <c r="J6158" t="s">
        <v>136</v>
      </c>
      <c r="K6158" t="s">
        <v>137</v>
      </c>
      <c r="L6158" t="s">
        <v>17690</v>
      </c>
      <c r="M6158" t="s">
        <v>17691</v>
      </c>
      <c r="N6158">
        <v>15.766666666000001</v>
      </c>
      <c r="O6158">
        <v>0</v>
      </c>
      <c r="P6158">
        <v>0</v>
      </c>
      <c r="Q6158">
        <v>0</v>
      </c>
      <c r="R6158">
        <v>0</v>
      </c>
      <c r="S6158">
        <v>0</v>
      </c>
      <c r="T6158">
        <v>5</v>
      </c>
      <c r="U6158">
        <v>0</v>
      </c>
      <c r="V6158">
        <v>0</v>
      </c>
      <c r="W6158">
        <v>0</v>
      </c>
      <c r="X6158">
        <v>0</v>
      </c>
      <c r="Y6158">
        <v>0</v>
      </c>
      <c r="Z6158">
        <v>0</v>
      </c>
      <c r="AA6158">
        <v>0</v>
      </c>
      <c r="AB6158">
        <v>23.559185131633669</v>
      </c>
      <c r="AC6158">
        <v>0</v>
      </c>
      <c r="AD6158">
        <v>0</v>
      </c>
      <c r="AE6158">
        <v>23.559185131633669</v>
      </c>
    </row>
    <row r="6159" spans="1:31" x14ac:dyDescent="0.25">
      <c r="A6159">
        <v>2095677</v>
      </c>
      <c r="B6159">
        <v>1</v>
      </c>
      <c r="C6159" t="s">
        <v>80</v>
      </c>
      <c r="D6159" t="s">
        <v>103</v>
      </c>
      <c r="E6159" t="s">
        <v>177</v>
      </c>
      <c r="F6159" t="s">
        <v>17692</v>
      </c>
      <c r="G6159" t="s">
        <v>196</v>
      </c>
      <c r="H6159" t="s">
        <v>143</v>
      </c>
      <c r="I6159" t="s">
        <v>135</v>
      </c>
      <c r="J6159" t="s">
        <v>136</v>
      </c>
      <c r="K6159" t="s">
        <v>137</v>
      </c>
      <c r="L6159" t="s">
        <v>17693</v>
      </c>
      <c r="M6159" t="s">
        <v>17694</v>
      </c>
      <c r="N6159">
        <v>1.7891666660000001</v>
      </c>
      <c r="O6159">
        <v>0</v>
      </c>
      <c r="P6159">
        <v>52</v>
      </c>
      <c r="Q6159">
        <v>0</v>
      </c>
      <c r="R6159">
        <v>0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19.884263517496017</v>
      </c>
      <c r="Y6159">
        <v>0</v>
      </c>
      <c r="Z6159">
        <v>0</v>
      </c>
      <c r="AA6159">
        <v>0</v>
      </c>
      <c r="AB6159">
        <v>0</v>
      </c>
      <c r="AC6159">
        <v>0</v>
      </c>
      <c r="AD6159">
        <v>0</v>
      </c>
      <c r="AE6159">
        <v>19.884263517496017</v>
      </c>
    </row>
    <row r="6160" spans="1:31" x14ac:dyDescent="0.25">
      <c r="A6160">
        <v>2095777</v>
      </c>
      <c r="B6160">
        <v>1</v>
      </c>
      <c r="C6160" t="s">
        <v>81</v>
      </c>
      <c r="D6160" t="s">
        <v>113</v>
      </c>
      <c r="E6160" t="s">
        <v>158</v>
      </c>
      <c r="F6160" t="s">
        <v>17695</v>
      </c>
      <c r="G6160" t="s">
        <v>366</v>
      </c>
      <c r="H6160" t="s">
        <v>143</v>
      </c>
      <c r="I6160" t="s">
        <v>135</v>
      </c>
      <c r="J6160" t="s">
        <v>136</v>
      </c>
      <c r="K6160" t="s">
        <v>137</v>
      </c>
      <c r="L6160" t="s">
        <v>17696</v>
      </c>
      <c r="M6160" t="s">
        <v>17697</v>
      </c>
      <c r="N6160">
        <v>3.4305555550000002</v>
      </c>
      <c r="O6160">
        <v>0</v>
      </c>
      <c r="P6160">
        <v>46</v>
      </c>
      <c r="Q6160">
        <v>0</v>
      </c>
      <c r="R6160">
        <v>0</v>
      </c>
      <c r="S6160">
        <v>0</v>
      </c>
      <c r="T6160">
        <v>2</v>
      </c>
      <c r="U6160">
        <v>0</v>
      </c>
      <c r="V6160">
        <v>0</v>
      </c>
      <c r="W6160">
        <v>0</v>
      </c>
      <c r="X6160">
        <v>31.923216749004077</v>
      </c>
      <c r="Y6160">
        <v>0</v>
      </c>
      <c r="Z6160">
        <v>0</v>
      </c>
      <c r="AA6160">
        <v>0</v>
      </c>
      <c r="AB6160">
        <v>0.33513571538177778</v>
      </c>
      <c r="AC6160">
        <v>0</v>
      </c>
      <c r="AD6160">
        <v>0</v>
      </c>
      <c r="AE6160">
        <v>32.258352464385851</v>
      </c>
    </row>
    <row r="6161" spans="1:31" x14ac:dyDescent="0.25">
      <c r="A6161">
        <v>2095534</v>
      </c>
      <c r="B6161">
        <v>1</v>
      </c>
      <c r="C6161" t="s">
        <v>80</v>
      </c>
      <c r="D6161" t="s">
        <v>82</v>
      </c>
      <c r="E6161" t="s">
        <v>158</v>
      </c>
      <c r="F6161" t="s">
        <v>15800</v>
      </c>
      <c r="G6161" t="s">
        <v>160</v>
      </c>
      <c r="H6161" t="s">
        <v>143</v>
      </c>
      <c r="I6161" t="s">
        <v>135</v>
      </c>
      <c r="J6161" t="s">
        <v>136</v>
      </c>
      <c r="K6161" t="s">
        <v>137</v>
      </c>
      <c r="L6161" t="s">
        <v>17698</v>
      </c>
      <c r="M6161" t="s">
        <v>17699</v>
      </c>
      <c r="N6161">
        <v>5.488888888</v>
      </c>
      <c r="O6161">
        <v>0</v>
      </c>
      <c r="P6161">
        <v>170</v>
      </c>
      <c r="Q6161">
        <v>0</v>
      </c>
      <c r="R6161">
        <v>0</v>
      </c>
      <c r="S6161">
        <v>0</v>
      </c>
      <c r="T6161">
        <v>4</v>
      </c>
      <c r="U6161">
        <v>0</v>
      </c>
      <c r="V6161">
        <v>0</v>
      </c>
      <c r="W6161">
        <v>0</v>
      </c>
      <c r="X6161">
        <v>128.67833148897682</v>
      </c>
      <c r="Y6161">
        <v>0</v>
      </c>
      <c r="Z6161">
        <v>0</v>
      </c>
      <c r="AA6161">
        <v>0</v>
      </c>
      <c r="AB6161">
        <v>10.052636021698497</v>
      </c>
      <c r="AC6161">
        <v>0</v>
      </c>
      <c r="AD6161">
        <v>0</v>
      </c>
      <c r="AE6161">
        <v>138.73096751067533</v>
      </c>
    </row>
    <row r="6162" spans="1:31" x14ac:dyDescent="0.25">
      <c r="A6162">
        <v>2095537</v>
      </c>
      <c r="B6162">
        <v>1</v>
      </c>
      <c r="C6162" t="s">
        <v>80</v>
      </c>
      <c r="D6162" t="s">
        <v>106</v>
      </c>
      <c r="E6162" t="s">
        <v>158</v>
      </c>
      <c r="F6162" t="s">
        <v>17700</v>
      </c>
      <c r="G6162" t="s">
        <v>160</v>
      </c>
      <c r="H6162" t="s">
        <v>143</v>
      </c>
      <c r="I6162" t="s">
        <v>135</v>
      </c>
      <c r="J6162" t="s">
        <v>136</v>
      </c>
      <c r="K6162" t="s">
        <v>137</v>
      </c>
      <c r="L6162" t="s">
        <v>17701</v>
      </c>
      <c r="M6162" t="s">
        <v>17702</v>
      </c>
      <c r="N6162">
        <v>5.6097222220000003</v>
      </c>
      <c r="O6162">
        <v>0</v>
      </c>
      <c r="P6162">
        <v>10</v>
      </c>
      <c r="Q6162">
        <v>0</v>
      </c>
      <c r="R6162">
        <v>0</v>
      </c>
      <c r="S6162">
        <v>0</v>
      </c>
      <c r="T6162">
        <v>1</v>
      </c>
      <c r="U6162">
        <v>0</v>
      </c>
      <c r="V6162">
        <v>0</v>
      </c>
      <c r="W6162">
        <v>0</v>
      </c>
      <c r="X6162">
        <v>6.2969616343605583</v>
      </c>
      <c r="Y6162">
        <v>0</v>
      </c>
      <c r="Z6162">
        <v>0</v>
      </c>
      <c r="AA6162">
        <v>0</v>
      </c>
      <c r="AB6162">
        <v>0</v>
      </c>
      <c r="AC6162">
        <v>0</v>
      </c>
      <c r="AD6162">
        <v>0</v>
      </c>
      <c r="AE6162">
        <v>6.2969616343605583</v>
      </c>
    </row>
    <row r="6163" spans="1:31" x14ac:dyDescent="0.25">
      <c r="A6163">
        <v>2095915</v>
      </c>
      <c r="B6163">
        <v>1</v>
      </c>
      <c r="C6163" t="s">
        <v>80</v>
      </c>
      <c r="D6163" t="s">
        <v>97</v>
      </c>
      <c r="E6163" t="s">
        <v>177</v>
      </c>
      <c r="F6163" t="s">
        <v>17703</v>
      </c>
      <c r="G6163" t="s">
        <v>183</v>
      </c>
      <c r="H6163" t="s">
        <v>143</v>
      </c>
      <c r="I6163" t="s">
        <v>135</v>
      </c>
      <c r="J6163" t="s">
        <v>136</v>
      </c>
      <c r="K6163" t="s">
        <v>137</v>
      </c>
      <c r="L6163" t="s">
        <v>17704</v>
      </c>
      <c r="M6163" t="s">
        <v>17705</v>
      </c>
      <c r="N6163">
        <v>4.3683333329999998</v>
      </c>
      <c r="O6163">
        <v>0</v>
      </c>
      <c r="P6163">
        <v>1</v>
      </c>
      <c r="Q6163">
        <v>0</v>
      </c>
      <c r="R6163">
        <v>0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0.17461136579331002</v>
      </c>
      <c r="Y6163">
        <v>0</v>
      </c>
      <c r="Z6163">
        <v>0</v>
      </c>
      <c r="AA6163">
        <v>0</v>
      </c>
      <c r="AB6163">
        <v>0</v>
      </c>
      <c r="AC6163">
        <v>0</v>
      </c>
      <c r="AD6163">
        <v>0</v>
      </c>
      <c r="AE6163">
        <v>0.17461136579331002</v>
      </c>
    </row>
    <row r="6164" spans="1:31" x14ac:dyDescent="0.25">
      <c r="A6164">
        <v>2095892</v>
      </c>
      <c r="B6164">
        <v>1</v>
      </c>
      <c r="C6164" t="s">
        <v>80</v>
      </c>
      <c r="D6164" t="s">
        <v>107</v>
      </c>
      <c r="E6164" t="s">
        <v>177</v>
      </c>
      <c r="F6164" t="s">
        <v>17706</v>
      </c>
      <c r="G6164" t="s">
        <v>196</v>
      </c>
      <c r="H6164" t="s">
        <v>143</v>
      </c>
      <c r="I6164" t="s">
        <v>135</v>
      </c>
      <c r="J6164" t="s">
        <v>136</v>
      </c>
      <c r="K6164" t="s">
        <v>137</v>
      </c>
      <c r="L6164" t="s">
        <v>17707</v>
      </c>
      <c r="M6164" t="s">
        <v>17708</v>
      </c>
      <c r="N6164">
        <v>2.2377777769999998</v>
      </c>
      <c r="O6164">
        <v>0</v>
      </c>
      <c r="P6164">
        <v>9</v>
      </c>
      <c r="Q6164">
        <v>0</v>
      </c>
      <c r="R6164">
        <v>0</v>
      </c>
      <c r="S6164">
        <v>0</v>
      </c>
      <c r="T6164">
        <v>0</v>
      </c>
      <c r="U6164">
        <v>0</v>
      </c>
      <c r="V6164">
        <v>0</v>
      </c>
      <c r="W6164">
        <v>0</v>
      </c>
      <c r="X6164">
        <v>2.8048250050059589</v>
      </c>
      <c r="Y6164">
        <v>0</v>
      </c>
      <c r="Z6164">
        <v>0</v>
      </c>
      <c r="AA6164">
        <v>0</v>
      </c>
      <c r="AB6164">
        <v>0</v>
      </c>
      <c r="AC6164">
        <v>0</v>
      </c>
      <c r="AD6164">
        <v>0</v>
      </c>
      <c r="AE6164">
        <v>2.8048250050059589</v>
      </c>
    </row>
    <row r="6165" spans="1:31" x14ac:dyDescent="0.25">
      <c r="A6165">
        <v>2096038</v>
      </c>
      <c r="B6165">
        <v>1</v>
      </c>
      <c r="C6165" t="s">
        <v>81</v>
      </c>
      <c r="D6165" t="s">
        <v>112</v>
      </c>
      <c r="E6165" t="s">
        <v>169</v>
      </c>
      <c r="F6165" t="s">
        <v>642</v>
      </c>
      <c r="G6165" t="s">
        <v>513</v>
      </c>
      <c r="H6165" t="s">
        <v>134</v>
      </c>
      <c r="I6165" t="s">
        <v>135</v>
      </c>
      <c r="J6165" t="s">
        <v>136</v>
      </c>
      <c r="K6165" t="s">
        <v>155</v>
      </c>
      <c r="L6165" t="s">
        <v>17709</v>
      </c>
      <c r="M6165" t="s">
        <v>17710</v>
      </c>
      <c r="N6165">
        <v>0.136944444</v>
      </c>
      <c r="O6165">
        <v>0</v>
      </c>
      <c r="P6165">
        <v>1</v>
      </c>
      <c r="Q6165">
        <v>0</v>
      </c>
      <c r="R6165">
        <v>12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0.11422542386521808</v>
      </c>
      <c r="Y6165">
        <v>0</v>
      </c>
      <c r="Z6165">
        <v>1.9256676193749167</v>
      </c>
      <c r="AA6165">
        <v>0</v>
      </c>
      <c r="AB6165">
        <v>0</v>
      </c>
      <c r="AC6165">
        <v>0</v>
      </c>
      <c r="AD6165">
        <v>0</v>
      </c>
      <c r="AE6165">
        <v>2.0398930432401348</v>
      </c>
    </row>
    <row r="6166" spans="1:31" x14ac:dyDescent="0.25">
      <c r="A6166">
        <v>2095520</v>
      </c>
      <c r="B6166">
        <v>1</v>
      </c>
      <c r="C6166" t="s">
        <v>81</v>
      </c>
      <c r="D6166" t="s">
        <v>128</v>
      </c>
      <c r="E6166" t="s">
        <v>169</v>
      </c>
      <c r="F6166" t="s">
        <v>17711</v>
      </c>
      <c r="G6166" t="s">
        <v>3017</v>
      </c>
      <c r="H6166" t="s">
        <v>134</v>
      </c>
      <c r="I6166" t="s">
        <v>135</v>
      </c>
      <c r="J6166" t="s">
        <v>136</v>
      </c>
      <c r="K6166" t="s">
        <v>137</v>
      </c>
      <c r="L6166" t="s">
        <v>17712</v>
      </c>
      <c r="M6166" t="s">
        <v>17713</v>
      </c>
      <c r="N6166">
        <v>5.0233333330000001</v>
      </c>
      <c r="O6166">
        <v>0</v>
      </c>
      <c r="P6166">
        <v>39</v>
      </c>
      <c r="Q6166">
        <v>0</v>
      </c>
      <c r="R6166">
        <v>0</v>
      </c>
      <c r="S6166">
        <v>0</v>
      </c>
      <c r="T6166">
        <v>1</v>
      </c>
      <c r="U6166">
        <v>0</v>
      </c>
      <c r="V6166">
        <v>0</v>
      </c>
      <c r="W6166">
        <v>0</v>
      </c>
      <c r="X6166">
        <v>15.798721994452613</v>
      </c>
      <c r="Y6166">
        <v>0</v>
      </c>
      <c r="Z6166">
        <v>0</v>
      </c>
      <c r="AA6166">
        <v>0</v>
      </c>
      <c r="AB6166">
        <v>0</v>
      </c>
      <c r="AC6166">
        <v>0</v>
      </c>
      <c r="AD6166">
        <v>0</v>
      </c>
      <c r="AE6166">
        <v>15.798721994452613</v>
      </c>
    </row>
    <row r="6167" spans="1:31" x14ac:dyDescent="0.25">
      <c r="A6167">
        <v>2096061</v>
      </c>
      <c r="B6167">
        <v>1</v>
      </c>
      <c r="C6167" t="s">
        <v>80</v>
      </c>
      <c r="D6167" t="s">
        <v>100</v>
      </c>
      <c r="E6167" t="s">
        <v>158</v>
      </c>
      <c r="F6167" t="s">
        <v>17714</v>
      </c>
      <c r="G6167" t="s">
        <v>385</v>
      </c>
      <c r="H6167" t="s">
        <v>143</v>
      </c>
      <c r="I6167" t="s">
        <v>135</v>
      </c>
      <c r="J6167" t="s">
        <v>136</v>
      </c>
      <c r="K6167" t="s">
        <v>137</v>
      </c>
      <c r="L6167" t="s">
        <v>17715</v>
      </c>
      <c r="M6167" t="s">
        <v>17716</v>
      </c>
      <c r="N6167">
        <v>3.4619444439999998</v>
      </c>
      <c r="O6167">
        <v>0</v>
      </c>
      <c r="P6167">
        <v>21</v>
      </c>
      <c r="Q6167">
        <v>0</v>
      </c>
      <c r="R6167">
        <v>0</v>
      </c>
      <c r="S6167">
        <v>0</v>
      </c>
      <c r="T6167">
        <v>2</v>
      </c>
      <c r="U6167">
        <v>0</v>
      </c>
      <c r="V6167">
        <v>0</v>
      </c>
      <c r="W6167">
        <v>0</v>
      </c>
      <c r="X6167">
        <v>49.315024811044026</v>
      </c>
      <c r="Y6167">
        <v>0</v>
      </c>
      <c r="Z6167">
        <v>0</v>
      </c>
      <c r="AA6167">
        <v>0</v>
      </c>
      <c r="AB6167">
        <v>9.572410000200561</v>
      </c>
      <c r="AC6167">
        <v>0</v>
      </c>
      <c r="AD6167">
        <v>0</v>
      </c>
      <c r="AE6167">
        <v>58.887434811244589</v>
      </c>
    </row>
    <row r="6168" spans="1:31" x14ac:dyDescent="0.25">
      <c r="A6168">
        <v>2095938</v>
      </c>
      <c r="B6168">
        <v>1</v>
      </c>
      <c r="C6168" t="s">
        <v>80</v>
      </c>
      <c r="D6168" t="s">
        <v>97</v>
      </c>
      <c r="E6168" t="s">
        <v>177</v>
      </c>
      <c r="F6168" t="s">
        <v>17717</v>
      </c>
      <c r="G6168" t="s">
        <v>183</v>
      </c>
      <c r="H6168" t="s">
        <v>143</v>
      </c>
      <c r="I6168" t="s">
        <v>135</v>
      </c>
      <c r="J6168" t="s">
        <v>136</v>
      </c>
      <c r="K6168" t="s">
        <v>137</v>
      </c>
      <c r="L6168" t="s">
        <v>17718</v>
      </c>
      <c r="M6168" t="s">
        <v>17719</v>
      </c>
      <c r="N6168">
        <v>6.3086111110000003</v>
      </c>
      <c r="O6168">
        <v>0</v>
      </c>
      <c r="P6168">
        <v>1</v>
      </c>
      <c r="Q6168">
        <v>0</v>
      </c>
      <c r="R6168">
        <v>0</v>
      </c>
      <c r="S6168">
        <v>0</v>
      </c>
      <c r="T6168">
        <v>0</v>
      </c>
      <c r="U6168">
        <v>0</v>
      </c>
      <c r="V6168">
        <v>0</v>
      </c>
      <c r="W6168">
        <v>0</v>
      </c>
      <c r="X6168">
        <v>2.2185874938546917</v>
      </c>
      <c r="Y6168">
        <v>0</v>
      </c>
      <c r="Z6168">
        <v>0</v>
      </c>
      <c r="AA6168">
        <v>0</v>
      </c>
      <c r="AB6168">
        <v>0</v>
      </c>
      <c r="AC6168">
        <v>0</v>
      </c>
      <c r="AD6168">
        <v>0</v>
      </c>
      <c r="AE6168">
        <v>2.2185874938546917</v>
      </c>
    </row>
    <row r="6169" spans="1:31" x14ac:dyDescent="0.25">
      <c r="A6169">
        <v>2095746</v>
      </c>
      <c r="B6169">
        <v>1</v>
      </c>
      <c r="C6169" t="s">
        <v>81</v>
      </c>
      <c r="D6169" t="s">
        <v>117</v>
      </c>
      <c r="E6169" t="s">
        <v>146</v>
      </c>
      <c r="F6169" t="s">
        <v>17720</v>
      </c>
      <c r="G6169" t="s">
        <v>133</v>
      </c>
      <c r="H6169" t="s">
        <v>134</v>
      </c>
      <c r="I6169" t="s">
        <v>135</v>
      </c>
      <c r="J6169" t="s">
        <v>136</v>
      </c>
      <c r="K6169" t="s">
        <v>137</v>
      </c>
      <c r="L6169" t="s">
        <v>17721</v>
      </c>
      <c r="M6169" t="s">
        <v>17722</v>
      </c>
      <c r="N6169">
        <v>7.2777777000000002E-2</v>
      </c>
      <c r="O6169">
        <v>5</v>
      </c>
      <c r="P6169">
        <v>2569</v>
      </c>
      <c r="Q6169">
        <v>85</v>
      </c>
      <c r="R6169">
        <v>305</v>
      </c>
      <c r="S6169">
        <v>17</v>
      </c>
      <c r="T6169">
        <v>409</v>
      </c>
      <c r="U6169">
        <v>3</v>
      </c>
      <c r="V6169">
        <v>8</v>
      </c>
      <c r="W6169">
        <v>0.34495696176455554</v>
      </c>
      <c r="X6169">
        <v>37.591805636557687</v>
      </c>
      <c r="Y6169">
        <v>12.029894698928922</v>
      </c>
      <c r="Z6169">
        <v>13.164825776215196</v>
      </c>
      <c r="AA6169">
        <v>9.3586211299166511</v>
      </c>
      <c r="AB6169">
        <v>23.177994007756762</v>
      </c>
      <c r="AC6169">
        <v>4.8557093144312251</v>
      </c>
      <c r="AD6169">
        <v>6.7760340654888713</v>
      </c>
      <c r="AE6169">
        <v>107.29984159105987</v>
      </c>
    </row>
    <row r="6170" spans="1:31" x14ac:dyDescent="0.25">
      <c r="A6170">
        <v>2095497</v>
      </c>
      <c r="B6170">
        <v>1</v>
      </c>
      <c r="C6170" t="s">
        <v>80</v>
      </c>
      <c r="D6170" t="s">
        <v>93</v>
      </c>
      <c r="E6170" t="s">
        <v>177</v>
      </c>
      <c r="F6170" t="s">
        <v>17723</v>
      </c>
      <c r="G6170" t="s">
        <v>183</v>
      </c>
      <c r="H6170" t="s">
        <v>143</v>
      </c>
      <c r="I6170" t="s">
        <v>135</v>
      </c>
      <c r="J6170" t="s">
        <v>136</v>
      </c>
      <c r="K6170" t="s">
        <v>137</v>
      </c>
      <c r="L6170" t="s">
        <v>17724</v>
      </c>
      <c r="M6170" t="s">
        <v>17725</v>
      </c>
      <c r="N6170">
        <v>2.244444444</v>
      </c>
      <c r="O6170">
        <v>0</v>
      </c>
      <c r="P6170">
        <v>0</v>
      </c>
      <c r="Q6170">
        <v>0</v>
      </c>
      <c r="R6170">
        <v>0</v>
      </c>
      <c r="S6170">
        <v>0</v>
      </c>
      <c r="T6170">
        <v>1</v>
      </c>
      <c r="U6170">
        <v>0</v>
      </c>
      <c r="V6170">
        <v>0</v>
      </c>
      <c r="W6170">
        <v>0</v>
      </c>
      <c r="X6170">
        <v>0</v>
      </c>
      <c r="Y6170">
        <v>0</v>
      </c>
      <c r="Z6170">
        <v>0</v>
      </c>
      <c r="AA6170">
        <v>0</v>
      </c>
      <c r="AB6170">
        <v>1.9307956233786758</v>
      </c>
      <c r="AC6170">
        <v>0</v>
      </c>
      <c r="AD6170">
        <v>0</v>
      </c>
      <c r="AE6170">
        <v>1.9307956233786758</v>
      </c>
    </row>
    <row r="6171" spans="1:31" x14ac:dyDescent="0.25">
      <c r="A6171">
        <v>2095806</v>
      </c>
      <c r="B6171">
        <v>1</v>
      </c>
      <c r="C6171" t="s">
        <v>80</v>
      </c>
      <c r="D6171" t="s">
        <v>85</v>
      </c>
      <c r="E6171" t="s">
        <v>158</v>
      </c>
      <c r="F6171" t="s">
        <v>740</v>
      </c>
      <c r="G6171" t="s">
        <v>160</v>
      </c>
      <c r="H6171" t="s">
        <v>143</v>
      </c>
      <c r="I6171" t="s">
        <v>135</v>
      </c>
      <c r="J6171" t="s">
        <v>136</v>
      </c>
      <c r="K6171" t="s">
        <v>137</v>
      </c>
      <c r="L6171" t="s">
        <v>17726</v>
      </c>
      <c r="M6171" t="s">
        <v>17727</v>
      </c>
      <c r="N6171">
        <v>4.9936111109999999</v>
      </c>
      <c r="O6171">
        <v>0</v>
      </c>
      <c r="P6171">
        <v>118</v>
      </c>
      <c r="Q6171">
        <v>0</v>
      </c>
      <c r="R6171">
        <v>0</v>
      </c>
      <c r="S6171">
        <v>0</v>
      </c>
      <c r="T6171">
        <v>6</v>
      </c>
      <c r="U6171">
        <v>0</v>
      </c>
      <c r="V6171">
        <v>0</v>
      </c>
      <c r="W6171">
        <v>0</v>
      </c>
      <c r="X6171">
        <v>132.90151267706872</v>
      </c>
      <c r="Y6171">
        <v>0</v>
      </c>
      <c r="Z6171">
        <v>0</v>
      </c>
      <c r="AA6171">
        <v>0</v>
      </c>
      <c r="AB6171">
        <v>8.101220961733004</v>
      </c>
      <c r="AC6171">
        <v>0</v>
      </c>
      <c r="AD6171">
        <v>0</v>
      </c>
      <c r="AE6171">
        <v>141.00273363880171</v>
      </c>
    </row>
    <row r="6172" spans="1:31" x14ac:dyDescent="0.25">
      <c r="A6172">
        <v>2095998</v>
      </c>
      <c r="B6172">
        <v>1</v>
      </c>
      <c r="C6172" t="s">
        <v>80</v>
      </c>
      <c r="D6172" t="s">
        <v>107</v>
      </c>
      <c r="E6172" t="s">
        <v>140</v>
      </c>
      <c r="F6172" t="s">
        <v>17728</v>
      </c>
      <c r="G6172" t="s">
        <v>1283</v>
      </c>
      <c r="H6172" t="s">
        <v>143</v>
      </c>
      <c r="I6172" t="s">
        <v>135</v>
      </c>
      <c r="J6172" t="s">
        <v>136</v>
      </c>
      <c r="K6172" t="s">
        <v>137</v>
      </c>
      <c r="L6172" t="s">
        <v>17729</v>
      </c>
      <c r="M6172" t="s">
        <v>17730</v>
      </c>
      <c r="N6172">
        <v>1.5161111110000001</v>
      </c>
      <c r="O6172">
        <v>0</v>
      </c>
      <c r="P6172">
        <v>44</v>
      </c>
      <c r="Q6172">
        <v>0</v>
      </c>
      <c r="R6172">
        <v>5</v>
      </c>
      <c r="S6172">
        <v>0</v>
      </c>
      <c r="T6172">
        <v>181</v>
      </c>
      <c r="U6172">
        <v>0</v>
      </c>
      <c r="V6172">
        <v>1</v>
      </c>
      <c r="W6172">
        <v>0</v>
      </c>
      <c r="X6172">
        <v>13.926455161820655</v>
      </c>
      <c r="Y6172">
        <v>0</v>
      </c>
      <c r="Z6172">
        <v>2.6332712832540968</v>
      </c>
      <c r="AA6172">
        <v>0</v>
      </c>
      <c r="AB6172">
        <v>120.70074668264928</v>
      </c>
      <c r="AC6172">
        <v>0</v>
      </c>
      <c r="AD6172">
        <v>7.5223622730581372</v>
      </c>
      <c r="AE6172">
        <v>144.78283540078218</v>
      </c>
    </row>
    <row r="6173" spans="1:31" x14ac:dyDescent="0.25">
      <c r="A6173">
        <v>2095660</v>
      </c>
      <c r="B6173">
        <v>1</v>
      </c>
      <c r="C6173" t="s">
        <v>80</v>
      </c>
      <c r="D6173" t="s">
        <v>103</v>
      </c>
      <c r="E6173" t="s">
        <v>131</v>
      </c>
      <c r="F6173" t="s">
        <v>17731</v>
      </c>
      <c r="G6173" t="s">
        <v>154</v>
      </c>
      <c r="H6173" t="s">
        <v>134</v>
      </c>
      <c r="I6173" t="s">
        <v>135</v>
      </c>
      <c r="J6173" t="s">
        <v>136</v>
      </c>
      <c r="K6173" t="s">
        <v>155</v>
      </c>
      <c r="L6173" t="s">
        <v>17732</v>
      </c>
      <c r="M6173" t="s">
        <v>17733</v>
      </c>
      <c r="N6173">
        <v>7.6097647220000004</v>
      </c>
      <c r="O6173">
        <v>0</v>
      </c>
      <c r="P6173">
        <v>0</v>
      </c>
      <c r="Q6173">
        <v>0</v>
      </c>
      <c r="R6173">
        <v>0</v>
      </c>
      <c r="S6173">
        <v>0</v>
      </c>
      <c r="T6173">
        <v>0</v>
      </c>
      <c r="U6173">
        <v>1</v>
      </c>
      <c r="V6173">
        <v>0</v>
      </c>
      <c r="W6173">
        <v>0</v>
      </c>
      <c r="X6173">
        <v>0</v>
      </c>
      <c r="Y6173">
        <v>0</v>
      </c>
      <c r="Z6173">
        <v>0</v>
      </c>
      <c r="AA6173">
        <v>0</v>
      </c>
      <c r="AB6173">
        <v>0</v>
      </c>
      <c r="AC6173">
        <v>2839.263254032734</v>
      </c>
      <c r="AD6173">
        <v>0</v>
      </c>
      <c r="AE6173">
        <v>2839.263254032734</v>
      </c>
    </row>
    <row r="6174" spans="1:31" x14ac:dyDescent="0.25">
      <c r="A6174">
        <v>2095560</v>
      </c>
      <c r="B6174">
        <v>1</v>
      </c>
      <c r="C6174" t="s">
        <v>81</v>
      </c>
      <c r="D6174" t="s">
        <v>120</v>
      </c>
      <c r="E6174" t="s">
        <v>169</v>
      </c>
      <c r="F6174" t="s">
        <v>10973</v>
      </c>
      <c r="G6174" t="s">
        <v>133</v>
      </c>
      <c r="H6174" t="s">
        <v>134</v>
      </c>
      <c r="I6174" t="s">
        <v>259</v>
      </c>
      <c r="J6174" t="s">
        <v>136</v>
      </c>
      <c r="K6174" t="s">
        <v>137</v>
      </c>
      <c r="L6174" t="s">
        <v>17734</v>
      </c>
      <c r="M6174" t="s">
        <v>17735</v>
      </c>
      <c r="N6174">
        <v>1.4444444000000001E-2</v>
      </c>
      <c r="O6174">
        <v>1</v>
      </c>
      <c r="P6174">
        <v>1112</v>
      </c>
      <c r="Q6174">
        <v>72</v>
      </c>
      <c r="R6174">
        <v>45</v>
      </c>
      <c r="S6174">
        <v>15</v>
      </c>
      <c r="T6174">
        <v>49</v>
      </c>
      <c r="U6174">
        <v>2</v>
      </c>
      <c r="V6174">
        <v>0</v>
      </c>
      <c r="W6174">
        <v>4.5930071074622219E-3</v>
      </c>
      <c r="X6174">
        <v>2.0460042922803039</v>
      </c>
      <c r="Y6174">
        <v>3.1614614097672225</v>
      </c>
      <c r="Z6174">
        <v>1.9622455185895467</v>
      </c>
      <c r="AA6174">
        <v>0.43777280462211104</v>
      </c>
      <c r="AB6174">
        <v>0.20349829129312219</v>
      </c>
      <c r="AC6174">
        <v>0.34070296651418447</v>
      </c>
      <c r="AD6174">
        <v>0</v>
      </c>
      <c r="AE6174">
        <v>8.156278290173951</v>
      </c>
    </row>
    <row r="6175" spans="1:31" x14ac:dyDescent="0.25">
      <c r="A6175">
        <v>2095952</v>
      </c>
      <c r="B6175">
        <v>1</v>
      </c>
      <c r="C6175" t="s">
        <v>81</v>
      </c>
      <c r="D6175" t="s">
        <v>112</v>
      </c>
      <c r="E6175" t="s">
        <v>177</v>
      </c>
      <c r="F6175" t="s">
        <v>17736</v>
      </c>
      <c r="G6175" t="s">
        <v>183</v>
      </c>
      <c r="H6175" t="s">
        <v>143</v>
      </c>
      <c r="I6175" t="s">
        <v>135</v>
      </c>
      <c r="J6175" t="s">
        <v>136</v>
      </c>
      <c r="K6175" t="s">
        <v>137</v>
      </c>
      <c r="L6175" t="s">
        <v>17737</v>
      </c>
      <c r="M6175" t="s">
        <v>17738</v>
      </c>
      <c r="N6175">
        <v>2.4586111110000002</v>
      </c>
      <c r="O6175">
        <v>0</v>
      </c>
      <c r="P6175">
        <v>1</v>
      </c>
      <c r="Q6175">
        <v>0</v>
      </c>
      <c r="R6175">
        <v>0</v>
      </c>
      <c r="S6175">
        <v>0</v>
      </c>
      <c r="T6175">
        <v>0</v>
      </c>
      <c r="U6175">
        <v>0</v>
      </c>
      <c r="V6175">
        <v>0</v>
      </c>
      <c r="W6175">
        <v>0</v>
      </c>
      <c r="X6175">
        <v>0.47387974753500445</v>
      </c>
      <c r="Y6175">
        <v>0</v>
      </c>
      <c r="Z6175">
        <v>0</v>
      </c>
      <c r="AA6175">
        <v>0</v>
      </c>
      <c r="AB6175">
        <v>0</v>
      </c>
      <c r="AC6175">
        <v>0</v>
      </c>
      <c r="AD6175">
        <v>0</v>
      </c>
      <c r="AE6175">
        <v>0.47387974753500445</v>
      </c>
    </row>
    <row r="6176" spans="1:31" x14ac:dyDescent="0.25">
      <c r="A6176">
        <v>2095852</v>
      </c>
      <c r="B6176">
        <v>1</v>
      </c>
      <c r="C6176" t="s">
        <v>81</v>
      </c>
      <c r="D6176" t="s">
        <v>117</v>
      </c>
      <c r="E6176" t="s">
        <v>146</v>
      </c>
      <c r="F6176" t="s">
        <v>1328</v>
      </c>
      <c r="G6176" t="s">
        <v>133</v>
      </c>
      <c r="H6176" t="s">
        <v>134</v>
      </c>
      <c r="I6176" t="s">
        <v>135</v>
      </c>
      <c r="J6176" t="s">
        <v>136</v>
      </c>
      <c r="K6176" t="s">
        <v>137</v>
      </c>
      <c r="L6176" t="s">
        <v>17739</v>
      </c>
      <c r="M6176" t="s">
        <v>17740</v>
      </c>
      <c r="N6176">
        <v>0.240555555</v>
      </c>
      <c r="O6176">
        <v>1</v>
      </c>
      <c r="P6176">
        <v>490</v>
      </c>
      <c r="Q6176">
        <v>10</v>
      </c>
      <c r="R6176">
        <v>33</v>
      </c>
      <c r="S6176">
        <v>2</v>
      </c>
      <c r="T6176">
        <v>13</v>
      </c>
      <c r="U6176">
        <v>0</v>
      </c>
      <c r="V6176">
        <v>0</v>
      </c>
      <c r="W6176">
        <v>0.17156259977747665</v>
      </c>
      <c r="X6176">
        <v>17.124262808651409</v>
      </c>
      <c r="Y6176">
        <v>0.887232202871999</v>
      </c>
      <c r="Z6176">
        <v>1.352081122099174</v>
      </c>
      <c r="AA6176">
        <v>6.9417600155897983</v>
      </c>
      <c r="AB6176">
        <v>0.69841203773257221</v>
      </c>
      <c r="AC6176">
        <v>0</v>
      </c>
      <c r="AD6176">
        <v>0</v>
      </c>
      <c r="AE6176">
        <v>27.175310786722434</v>
      </c>
    </row>
    <row r="6177" spans="1:31" x14ac:dyDescent="0.25">
      <c r="A6177">
        <v>2095978</v>
      </c>
      <c r="B6177">
        <v>1</v>
      </c>
      <c r="C6177" t="s">
        <v>81</v>
      </c>
      <c r="D6177" t="s">
        <v>123</v>
      </c>
      <c r="E6177" t="s">
        <v>131</v>
      </c>
      <c r="F6177" t="s">
        <v>8723</v>
      </c>
      <c r="G6177" t="s">
        <v>133</v>
      </c>
      <c r="H6177" t="s">
        <v>134</v>
      </c>
      <c r="I6177" t="s">
        <v>135</v>
      </c>
      <c r="J6177" t="s">
        <v>136</v>
      </c>
      <c r="K6177" t="s">
        <v>137</v>
      </c>
      <c r="L6177" t="s">
        <v>17741</v>
      </c>
      <c r="M6177" t="s">
        <v>17742</v>
      </c>
      <c r="N6177">
        <v>1.2527777769999999</v>
      </c>
      <c r="O6177">
        <v>3</v>
      </c>
      <c r="P6177">
        <v>23</v>
      </c>
      <c r="Q6177">
        <v>111</v>
      </c>
      <c r="R6177">
        <v>273</v>
      </c>
      <c r="S6177">
        <v>11</v>
      </c>
      <c r="T6177">
        <v>52</v>
      </c>
      <c r="U6177">
        <v>0</v>
      </c>
      <c r="V6177">
        <v>0</v>
      </c>
      <c r="W6177">
        <v>0.50386324704992835</v>
      </c>
      <c r="X6177">
        <v>6.2645554219990309</v>
      </c>
      <c r="Y6177">
        <v>38.209172154013373</v>
      </c>
      <c r="Z6177">
        <v>110.25313491233918</v>
      </c>
      <c r="AA6177">
        <v>9.7642578426997879</v>
      </c>
      <c r="AB6177">
        <v>30.63862889302894</v>
      </c>
      <c r="AC6177">
        <v>0</v>
      </c>
      <c r="AD6177">
        <v>0</v>
      </c>
      <c r="AE6177">
        <v>195.63361247113022</v>
      </c>
    </row>
    <row r="6178" spans="1:31" x14ac:dyDescent="0.25">
      <c r="A6178">
        <v>2095786</v>
      </c>
      <c r="B6178">
        <v>1</v>
      </c>
      <c r="C6178" t="s">
        <v>80</v>
      </c>
      <c r="D6178" t="s">
        <v>82</v>
      </c>
      <c r="E6178" t="s">
        <v>505</v>
      </c>
      <c r="F6178" t="s">
        <v>17743</v>
      </c>
      <c r="G6178" t="s">
        <v>14857</v>
      </c>
      <c r="H6178" t="s">
        <v>143</v>
      </c>
      <c r="I6178" t="s">
        <v>135</v>
      </c>
      <c r="J6178" t="s">
        <v>136</v>
      </c>
      <c r="K6178" t="s">
        <v>137</v>
      </c>
      <c r="L6178" t="s">
        <v>17744</v>
      </c>
      <c r="M6178" t="s">
        <v>17745</v>
      </c>
      <c r="N6178">
        <v>12.966111111</v>
      </c>
      <c r="O6178">
        <v>0</v>
      </c>
      <c r="P6178">
        <v>60</v>
      </c>
      <c r="Q6178">
        <v>0</v>
      </c>
      <c r="R6178">
        <v>0</v>
      </c>
      <c r="S6178">
        <v>0</v>
      </c>
      <c r="T6178">
        <v>30</v>
      </c>
      <c r="U6178">
        <v>0</v>
      </c>
      <c r="V6178">
        <v>0</v>
      </c>
      <c r="W6178">
        <v>0</v>
      </c>
      <c r="X6178">
        <v>198.74681448003628</v>
      </c>
      <c r="Y6178">
        <v>0</v>
      </c>
      <c r="Z6178">
        <v>0</v>
      </c>
      <c r="AA6178">
        <v>0</v>
      </c>
      <c r="AB6178">
        <v>175.01773924299562</v>
      </c>
      <c r="AC6178">
        <v>0</v>
      </c>
      <c r="AD6178">
        <v>0</v>
      </c>
      <c r="AE6178">
        <v>373.7645537230319</v>
      </c>
    </row>
    <row r="6179" spans="1:31" x14ac:dyDescent="0.25">
      <c r="A6179">
        <v>2095623</v>
      </c>
      <c r="B6179">
        <v>1</v>
      </c>
      <c r="C6179" t="s">
        <v>80</v>
      </c>
      <c r="D6179" t="s">
        <v>96</v>
      </c>
      <c r="E6179" t="s">
        <v>177</v>
      </c>
      <c r="F6179" t="s">
        <v>17746</v>
      </c>
      <c r="G6179" t="s">
        <v>179</v>
      </c>
      <c r="H6179" t="s">
        <v>143</v>
      </c>
      <c r="I6179" t="s">
        <v>135</v>
      </c>
      <c r="J6179" t="s">
        <v>136</v>
      </c>
      <c r="K6179" t="s">
        <v>137</v>
      </c>
      <c r="L6179" t="s">
        <v>17747</v>
      </c>
      <c r="M6179" t="s">
        <v>17748</v>
      </c>
      <c r="N6179">
        <v>2.4533333329999998</v>
      </c>
      <c r="O6179">
        <v>0</v>
      </c>
      <c r="P6179">
        <v>0</v>
      </c>
      <c r="Q6179">
        <v>0</v>
      </c>
      <c r="R6179">
        <v>0</v>
      </c>
      <c r="S6179">
        <v>0</v>
      </c>
      <c r="T6179">
        <v>1</v>
      </c>
      <c r="U6179">
        <v>0</v>
      </c>
      <c r="V6179">
        <v>0</v>
      </c>
      <c r="W6179">
        <v>0</v>
      </c>
      <c r="X6179">
        <v>0</v>
      </c>
      <c r="Y6179">
        <v>0</v>
      </c>
      <c r="Z6179">
        <v>0</v>
      </c>
      <c r="AA6179">
        <v>0</v>
      </c>
      <c r="AB6179">
        <v>0.23691432054431333</v>
      </c>
      <c r="AC6179">
        <v>0</v>
      </c>
      <c r="AD6179">
        <v>0</v>
      </c>
      <c r="AE6179">
        <v>0.23691432054431333</v>
      </c>
    </row>
    <row r="6180" spans="1:31" x14ac:dyDescent="0.25">
      <c r="A6180">
        <v>2095600</v>
      </c>
      <c r="B6180">
        <v>1</v>
      </c>
      <c r="C6180" t="s">
        <v>81</v>
      </c>
      <c r="D6180" t="s">
        <v>124</v>
      </c>
      <c r="E6180" t="s">
        <v>177</v>
      </c>
      <c r="F6180" t="s">
        <v>17749</v>
      </c>
      <c r="G6180" t="s">
        <v>183</v>
      </c>
      <c r="H6180" t="s">
        <v>143</v>
      </c>
      <c r="I6180" t="s">
        <v>135</v>
      </c>
      <c r="J6180" t="s">
        <v>136</v>
      </c>
      <c r="K6180" t="s">
        <v>137</v>
      </c>
      <c r="L6180" t="s">
        <v>17750</v>
      </c>
      <c r="M6180" t="s">
        <v>17751</v>
      </c>
      <c r="N6180">
        <v>1.2575000000000001</v>
      </c>
      <c r="O6180">
        <v>0</v>
      </c>
      <c r="P6180">
        <v>1</v>
      </c>
      <c r="Q6180">
        <v>0</v>
      </c>
      <c r="R6180">
        <v>0</v>
      </c>
      <c r="S6180">
        <v>0</v>
      </c>
      <c r="T6180">
        <v>0</v>
      </c>
      <c r="U6180">
        <v>0</v>
      </c>
      <c r="V6180">
        <v>0</v>
      </c>
      <c r="W6180">
        <v>0</v>
      </c>
      <c r="X6180">
        <v>0.32176719741634724</v>
      </c>
      <c r="Y6180">
        <v>0</v>
      </c>
      <c r="Z6180">
        <v>0</v>
      </c>
      <c r="AA6180">
        <v>0</v>
      </c>
      <c r="AB6180">
        <v>0</v>
      </c>
      <c r="AC6180">
        <v>0</v>
      </c>
      <c r="AD6180">
        <v>0</v>
      </c>
      <c r="AE6180">
        <v>0.32176719741634724</v>
      </c>
    </row>
    <row r="6181" spans="1:31" x14ac:dyDescent="0.25">
      <c r="A6181">
        <v>2096141</v>
      </c>
      <c r="B6181">
        <v>1</v>
      </c>
      <c r="C6181" t="s">
        <v>80</v>
      </c>
      <c r="D6181" t="s">
        <v>99</v>
      </c>
      <c r="E6181" t="s">
        <v>177</v>
      </c>
      <c r="F6181" t="s">
        <v>17752</v>
      </c>
      <c r="G6181" t="s">
        <v>183</v>
      </c>
      <c r="H6181" t="s">
        <v>143</v>
      </c>
      <c r="I6181" t="s">
        <v>135</v>
      </c>
      <c r="J6181" t="s">
        <v>136</v>
      </c>
      <c r="K6181" t="s">
        <v>137</v>
      </c>
      <c r="L6181" t="s">
        <v>17753</v>
      </c>
      <c r="M6181" t="s">
        <v>17754</v>
      </c>
      <c r="N6181">
        <v>2.7605555549999998</v>
      </c>
      <c r="O6181">
        <v>0</v>
      </c>
      <c r="P6181">
        <v>1</v>
      </c>
      <c r="Q6181">
        <v>0</v>
      </c>
      <c r="R6181">
        <v>0</v>
      </c>
      <c r="S6181">
        <v>0</v>
      </c>
      <c r="T6181">
        <v>0</v>
      </c>
      <c r="U6181">
        <v>0</v>
      </c>
      <c r="V6181">
        <v>0</v>
      </c>
      <c r="W6181">
        <v>0</v>
      </c>
      <c r="X6181">
        <v>0.16073355328042668</v>
      </c>
      <c r="Y6181">
        <v>0</v>
      </c>
      <c r="Z6181">
        <v>0</v>
      </c>
      <c r="AA6181">
        <v>0</v>
      </c>
      <c r="AB6181">
        <v>0</v>
      </c>
      <c r="AC6181">
        <v>0</v>
      </c>
      <c r="AD6181">
        <v>0</v>
      </c>
      <c r="AE6181">
        <v>0.16073355328042668</v>
      </c>
    </row>
    <row r="6182" spans="1:31" x14ac:dyDescent="0.25">
      <c r="A6182">
        <v>2095500</v>
      </c>
      <c r="B6182">
        <v>1</v>
      </c>
      <c r="C6182" t="s">
        <v>80</v>
      </c>
      <c r="D6182" t="s">
        <v>93</v>
      </c>
      <c r="E6182" t="s">
        <v>158</v>
      </c>
      <c r="F6182" t="s">
        <v>17755</v>
      </c>
      <c r="G6182" t="s">
        <v>160</v>
      </c>
      <c r="H6182" t="s">
        <v>143</v>
      </c>
      <c r="I6182" t="s">
        <v>135</v>
      </c>
      <c r="J6182" t="s">
        <v>136</v>
      </c>
      <c r="K6182" t="s">
        <v>137</v>
      </c>
      <c r="L6182" t="s">
        <v>17756</v>
      </c>
      <c r="M6182" t="s">
        <v>17757</v>
      </c>
      <c r="N6182">
        <v>3.6302777769999999</v>
      </c>
      <c r="O6182">
        <v>0</v>
      </c>
      <c r="P6182">
        <v>14</v>
      </c>
      <c r="Q6182">
        <v>0</v>
      </c>
      <c r="R6182">
        <v>3</v>
      </c>
      <c r="S6182">
        <v>0</v>
      </c>
      <c r="T6182">
        <v>7</v>
      </c>
      <c r="U6182">
        <v>0</v>
      </c>
      <c r="V6182">
        <v>0</v>
      </c>
      <c r="W6182">
        <v>0</v>
      </c>
      <c r="X6182">
        <v>5.2472688000136349</v>
      </c>
      <c r="Y6182">
        <v>0</v>
      </c>
      <c r="Z6182">
        <v>5.7611293091994176</v>
      </c>
      <c r="AA6182">
        <v>0</v>
      </c>
      <c r="AB6182">
        <v>3.3982961496775448</v>
      </c>
      <c r="AC6182">
        <v>0</v>
      </c>
      <c r="AD6182">
        <v>0</v>
      </c>
      <c r="AE6182">
        <v>14.406694258890598</v>
      </c>
    </row>
    <row r="6183" spans="1:31" x14ac:dyDescent="0.25">
      <c r="A6183">
        <v>2095666</v>
      </c>
      <c r="B6183">
        <v>1</v>
      </c>
      <c r="C6183" t="s">
        <v>80</v>
      </c>
      <c r="D6183" t="s">
        <v>99</v>
      </c>
      <c r="E6183" t="s">
        <v>177</v>
      </c>
      <c r="F6183" t="s">
        <v>17758</v>
      </c>
      <c r="G6183" t="s">
        <v>183</v>
      </c>
      <c r="H6183" t="s">
        <v>143</v>
      </c>
      <c r="I6183" t="s">
        <v>135</v>
      </c>
      <c r="J6183" t="s">
        <v>136</v>
      </c>
      <c r="K6183" t="s">
        <v>137</v>
      </c>
      <c r="L6183" t="s">
        <v>17759</v>
      </c>
      <c r="M6183" t="s">
        <v>17760</v>
      </c>
      <c r="N6183">
        <v>13.072777777000001</v>
      </c>
      <c r="O6183">
        <v>0</v>
      </c>
      <c r="P6183">
        <v>4</v>
      </c>
      <c r="Q6183">
        <v>0</v>
      </c>
      <c r="R6183">
        <v>0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9.922187925224252</v>
      </c>
      <c r="Y6183">
        <v>0</v>
      </c>
      <c r="Z6183">
        <v>0</v>
      </c>
      <c r="AA6183">
        <v>0</v>
      </c>
      <c r="AB6183">
        <v>0</v>
      </c>
      <c r="AC6183">
        <v>0</v>
      </c>
      <c r="AD6183">
        <v>0</v>
      </c>
      <c r="AE6183">
        <v>9.922187925224252</v>
      </c>
    </row>
    <row r="6184" spans="1:31" x14ac:dyDescent="0.25">
      <c r="A6184">
        <v>2095792</v>
      </c>
      <c r="B6184">
        <v>1</v>
      </c>
      <c r="C6184" t="s">
        <v>80</v>
      </c>
      <c r="D6184" t="s">
        <v>82</v>
      </c>
      <c r="E6184" t="s">
        <v>177</v>
      </c>
      <c r="F6184" t="s">
        <v>17761</v>
      </c>
      <c r="G6184" t="s">
        <v>183</v>
      </c>
      <c r="H6184" t="s">
        <v>143</v>
      </c>
      <c r="I6184" t="s">
        <v>135</v>
      </c>
      <c r="J6184" t="s">
        <v>136</v>
      </c>
      <c r="K6184" t="s">
        <v>137</v>
      </c>
      <c r="L6184" t="s">
        <v>17762</v>
      </c>
      <c r="M6184" t="s">
        <v>17763</v>
      </c>
      <c r="N6184">
        <v>9.6413888879999998</v>
      </c>
      <c r="O6184">
        <v>0</v>
      </c>
      <c r="P6184">
        <v>1</v>
      </c>
      <c r="Q6184">
        <v>0</v>
      </c>
      <c r="R6184">
        <v>0</v>
      </c>
      <c r="S6184">
        <v>0</v>
      </c>
      <c r="T6184">
        <v>0</v>
      </c>
      <c r="U6184">
        <v>0</v>
      </c>
      <c r="V6184">
        <v>0</v>
      </c>
      <c r="W6184">
        <v>0</v>
      </c>
      <c r="X6184">
        <v>7.1527814470004433E-2</v>
      </c>
      <c r="Y6184">
        <v>0</v>
      </c>
      <c r="Z6184">
        <v>0</v>
      </c>
      <c r="AA6184">
        <v>0</v>
      </c>
      <c r="AB6184">
        <v>0</v>
      </c>
      <c r="AC6184">
        <v>0</v>
      </c>
      <c r="AD6184">
        <v>0</v>
      </c>
      <c r="AE6184">
        <v>7.1527814470004433E-2</v>
      </c>
    </row>
    <row r="6185" spans="1:31" x14ac:dyDescent="0.25">
      <c r="A6185">
        <v>2095643</v>
      </c>
      <c r="B6185">
        <v>1</v>
      </c>
      <c r="C6185" t="s">
        <v>80</v>
      </c>
      <c r="D6185" t="s">
        <v>92</v>
      </c>
      <c r="E6185" t="s">
        <v>177</v>
      </c>
      <c r="F6185" t="s">
        <v>17764</v>
      </c>
      <c r="G6185" t="s">
        <v>183</v>
      </c>
      <c r="H6185" t="s">
        <v>143</v>
      </c>
      <c r="I6185" t="s">
        <v>135</v>
      </c>
      <c r="J6185" t="s">
        <v>136</v>
      </c>
      <c r="K6185" t="s">
        <v>137</v>
      </c>
      <c r="L6185" t="s">
        <v>17765</v>
      </c>
      <c r="M6185" t="s">
        <v>17766</v>
      </c>
      <c r="N6185">
        <v>7.2305555549999996</v>
      </c>
      <c r="O6185">
        <v>0</v>
      </c>
      <c r="P6185">
        <v>0</v>
      </c>
      <c r="Q6185">
        <v>0</v>
      </c>
      <c r="R6185">
        <v>2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0</v>
      </c>
      <c r="Y6185">
        <v>0</v>
      </c>
      <c r="Z6185">
        <v>10.244701851443883</v>
      </c>
      <c r="AA6185">
        <v>0</v>
      </c>
      <c r="AB6185">
        <v>0</v>
      </c>
      <c r="AC6185">
        <v>0</v>
      </c>
      <c r="AD6185">
        <v>0</v>
      </c>
      <c r="AE6185">
        <v>10.244701851443883</v>
      </c>
    </row>
    <row r="6186" spans="1:31" x14ac:dyDescent="0.25">
      <c r="A6186">
        <v>2095766</v>
      </c>
      <c r="B6186">
        <v>1</v>
      </c>
      <c r="C6186" t="s">
        <v>80</v>
      </c>
      <c r="D6186" t="s">
        <v>89</v>
      </c>
      <c r="E6186" t="s">
        <v>177</v>
      </c>
      <c r="F6186" t="s">
        <v>17767</v>
      </c>
      <c r="G6186" t="s">
        <v>183</v>
      </c>
      <c r="H6186" t="s">
        <v>143</v>
      </c>
      <c r="I6186" t="s">
        <v>135</v>
      </c>
      <c r="J6186" t="s">
        <v>136</v>
      </c>
      <c r="K6186" t="s">
        <v>137</v>
      </c>
      <c r="L6186" t="s">
        <v>17768</v>
      </c>
      <c r="M6186" t="s">
        <v>17769</v>
      </c>
      <c r="N6186">
        <v>5.9233333330000004</v>
      </c>
      <c r="O6186">
        <v>0</v>
      </c>
      <c r="P6186">
        <v>1</v>
      </c>
      <c r="Q6186">
        <v>0</v>
      </c>
      <c r="R6186">
        <v>0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1.8634076581340882</v>
      </c>
      <c r="Y6186">
        <v>0</v>
      </c>
      <c r="Z6186">
        <v>0</v>
      </c>
      <c r="AA6186">
        <v>0</v>
      </c>
      <c r="AB6186">
        <v>0</v>
      </c>
      <c r="AC6186">
        <v>0</v>
      </c>
      <c r="AD6186">
        <v>0</v>
      </c>
      <c r="AE6186">
        <v>1.8634076581340882</v>
      </c>
    </row>
    <row r="6187" spans="1:31" x14ac:dyDescent="0.25">
      <c r="A6187">
        <v>2096078</v>
      </c>
      <c r="B6187">
        <v>1</v>
      </c>
      <c r="C6187" t="s">
        <v>80</v>
      </c>
      <c r="D6187" t="s">
        <v>105</v>
      </c>
      <c r="E6187" t="s">
        <v>505</v>
      </c>
      <c r="F6187" t="s">
        <v>17770</v>
      </c>
      <c r="G6187" t="s">
        <v>366</v>
      </c>
      <c r="H6187" t="s">
        <v>143</v>
      </c>
      <c r="I6187" t="s">
        <v>135</v>
      </c>
      <c r="J6187" t="s">
        <v>136</v>
      </c>
      <c r="K6187" t="s">
        <v>137</v>
      </c>
      <c r="L6187" t="s">
        <v>17771</v>
      </c>
      <c r="M6187" t="s">
        <v>17772</v>
      </c>
      <c r="N6187">
        <v>12.7225</v>
      </c>
      <c r="O6187">
        <v>0</v>
      </c>
      <c r="P6187">
        <v>19</v>
      </c>
      <c r="Q6187">
        <v>0</v>
      </c>
      <c r="R6187">
        <v>0</v>
      </c>
      <c r="S6187">
        <v>0</v>
      </c>
      <c r="T6187">
        <v>1</v>
      </c>
      <c r="U6187">
        <v>0</v>
      </c>
      <c r="V6187">
        <v>0</v>
      </c>
      <c r="W6187">
        <v>0</v>
      </c>
      <c r="X6187">
        <v>46.271609981243309</v>
      </c>
      <c r="Y6187">
        <v>0</v>
      </c>
      <c r="Z6187">
        <v>0</v>
      </c>
      <c r="AA6187">
        <v>0</v>
      </c>
      <c r="AB6187">
        <v>1.62472363932575</v>
      </c>
      <c r="AC6187">
        <v>0</v>
      </c>
      <c r="AD6187">
        <v>0</v>
      </c>
      <c r="AE6187">
        <v>47.89633362056906</v>
      </c>
    </row>
    <row r="6188" spans="1:31" x14ac:dyDescent="0.25">
      <c r="A6188">
        <v>2095829</v>
      </c>
      <c r="B6188">
        <v>1</v>
      </c>
      <c r="C6188" t="s">
        <v>80</v>
      </c>
      <c r="D6188" t="s">
        <v>103</v>
      </c>
      <c r="E6188" t="s">
        <v>140</v>
      </c>
      <c r="F6188" t="s">
        <v>13494</v>
      </c>
      <c r="G6188" t="s">
        <v>160</v>
      </c>
      <c r="H6188" t="s">
        <v>143</v>
      </c>
      <c r="I6188" t="s">
        <v>135</v>
      </c>
      <c r="J6188" t="s">
        <v>136</v>
      </c>
      <c r="K6188" t="s">
        <v>137</v>
      </c>
      <c r="L6188" t="s">
        <v>17773</v>
      </c>
      <c r="M6188" t="s">
        <v>17774</v>
      </c>
      <c r="N6188">
        <v>1.3049999999999999</v>
      </c>
      <c r="O6188">
        <v>0</v>
      </c>
      <c r="P6188">
        <v>0</v>
      </c>
      <c r="Q6188">
        <v>0</v>
      </c>
      <c r="R6188">
        <v>9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0</v>
      </c>
      <c r="Y6188">
        <v>0</v>
      </c>
      <c r="Z6188">
        <v>56.369335009041805</v>
      </c>
      <c r="AA6188">
        <v>0</v>
      </c>
      <c r="AB6188">
        <v>0</v>
      </c>
      <c r="AC6188">
        <v>0</v>
      </c>
      <c r="AD6188">
        <v>0</v>
      </c>
      <c r="AE6188">
        <v>56.369335009041805</v>
      </c>
    </row>
    <row r="6189" spans="1:31" x14ac:dyDescent="0.25">
      <c r="A6189">
        <v>2095935</v>
      </c>
      <c r="B6189">
        <v>1</v>
      </c>
      <c r="C6189" t="s">
        <v>80</v>
      </c>
      <c r="D6189" t="s">
        <v>84</v>
      </c>
      <c r="E6189" t="s">
        <v>177</v>
      </c>
      <c r="F6189" t="s">
        <v>17775</v>
      </c>
      <c r="G6189" t="s">
        <v>183</v>
      </c>
      <c r="H6189" t="s">
        <v>143</v>
      </c>
      <c r="I6189" t="s">
        <v>135</v>
      </c>
      <c r="J6189" t="s">
        <v>136</v>
      </c>
      <c r="K6189" t="s">
        <v>137</v>
      </c>
      <c r="L6189" t="s">
        <v>17776</v>
      </c>
      <c r="M6189" t="s">
        <v>17777</v>
      </c>
      <c r="N6189">
        <v>1.6427777770000001</v>
      </c>
      <c r="O6189">
        <v>0</v>
      </c>
      <c r="P6189">
        <v>9</v>
      </c>
      <c r="Q6189">
        <v>0</v>
      </c>
      <c r="R6189">
        <v>0</v>
      </c>
      <c r="S6189">
        <v>0</v>
      </c>
      <c r="T6189">
        <v>0</v>
      </c>
      <c r="U6189">
        <v>0</v>
      </c>
      <c r="V6189">
        <v>0</v>
      </c>
      <c r="W6189">
        <v>0</v>
      </c>
      <c r="X6189">
        <v>3.5382117929109502</v>
      </c>
      <c r="Y6189">
        <v>0</v>
      </c>
      <c r="Z6189">
        <v>0</v>
      </c>
      <c r="AA6189">
        <v>0</v>
      </c>
      <c r="AB6189">
        <v>0</v>
      </c>
      <c r="AC6189">
        <v>0</v>
      </c>
      <c r="AD6189">
        <v>0</v>
      </c>
      <c r="AE6189">
        <v>3.5382117929109502</v>
      </c>
    </row>
    <row r="6190" spans="1:31" x14ac:dyDescent="0.25">
      <c r="A6190">
        <v>2095686</v>
      </c>
      <c r="B6190">
        <v>1</v>
      </c>
      <c r="C6190" t="s">
        <v>80</v>
      </c>
      <c r="D6190" t="s">
        <v>82</v>
      </c>
      <c r="E6190" t="s">
        <v>505</v>
      </c>
      <c r="F6190" t="s">
        <v>17778</v>
      </c>
      <c r="G6190" t="s">
        <v>366</v>
      </c>
      <c r="H6190" t="s">
        <v>143</v>
      </c>
      <c r="I6190" t="s">
        <v>135</v>
      </c>
      <c r="J6190" t="s">
        <v>136</v>
      </c>
      <c r="K6190" t="s">
        <v>137</v>
      </c>
      <c r="L6190" t="s">
        <v>17779</v>
      </c>
      <c r="M6190" t="s">
        <v>17780</v>
      </c>
      <c r="N6190">
        <v>6.5013888880000001</v>
      </c>
      <c r="O6190">
        <v>0</v>
      </c>
      <c r="P6190">
        <v>75</v>
      </c>
      <c r="Q6190">
        <v>0</v>
      </c>
      <c r="R6190">
        <v>0</v>
      </c>
      <c r="S6190">
        <v>0</v>
      </c>
      <c r="T6190">
        <v>1</v>
      </c>
      <c r="U6190">
        <v>0</v>
      </c>
      <c r="V6190">
        <v>0</v>
      </c>
      <c r="W6190">
        <v>0</v>
      </c>
      <c r="X6190">
        <v>162.01111623416102</v>
      </c>
      <c r="Y6190">
        <v>0</v>
      </c>
      <c r="Z6190">
        <v>0</v>
      </c>
      <c r="AA6190">
        <v>0</v>
      </c>
      <c r="AB6190">
        <v>0</v>
      </c>
      <c r="AC6190">
        <v>0</v>
      </c>
      <c r="AD6190">
        <v>0</v>
      </c>
      <c r="AE6190">
        <v>162.01111623416102</v>
      </c>
    </row>
    <row r="6191" spans="1:31" x14ac:dyDescent="0.25">
      <c r="A6191">
        <v>2096121</v>
      </c>
      <c r="B6191">
        <v>1</v>
      </c>
      <c r="C6191" t="s">
        <v>80</v>
      </c>
      <c r="D6191" t="s">
        <v>109</v>
      </c>
      <c r="E6191" t="s">
        <v>177</v>
      </c>
      <c r="F6191" t="s">
        <v>17781</v>
      </c>
      <c r="G6191" t="s">
        <v>183</v>
      </c>
      <c r="H6191" t="s">
        <v>143</v>
      </c>
      <c r="I6191" t="s">
        <v>135</v>
      </c>
      <c r="J6191" t="s">
        <v>136</v>
      </c>
      <c r="K6191" t="s">
        <v>137</v>
      </c>
      <c r="L6191" t="s">
        <v>17782</v>
      </c>
      <c r="M6191" t="s">
        <v>17783</v>
      </c>
      <c r="N6191">
        <v>0.70750000000000002</v>
      </c>
      <c r="O6191">
        <v>0</v>
      </c>
      <c r="P6191">
        <v>1</v>
      </c>
      <c r="Q6191">
        <v>0</v>
      </c>
      <c r="R6191">
        <v>0</v>
      </c>
      <c r="S6191">
        <v>0</v>
      </c>
      <c r="T6191">
        <v>0</v>
      </c>
      <c r="U6191">
        <v>0</v>
      </c>
      <c r="V6191">
        <v>0</v>
      </c>
      <c r="W6191">
        <v>0</v>
      </c>
      <c r="X6191">
        <v>0.14314216099827723</v>
      </c>
      <c r="Y6191">
        <v>0</v>
      </c>
      <c r="Z6191">
        <v>0</v>
      </c>
      <c r="AA6191">
        <v>0</v>
      </c>
      <c r="AB6191">
        <v>0</v>
      </c>
      <c r="AC6191">
        <v>0</v>
      </c>
      <c r="AD6191">
        <v>0</v>
      </c>
      <c r="AE6191">
        <v>0.14314216099827723</v>
      </c>
    </row>
    <row r="6192" spans="1:31" x14ac:dyDescent="0.25">
      <c r="A6192">
        <v>2095729</v>
      </c>
      <c r="B6192">
        <v>1</v>
      </c>
      <c r="C6192" t="s">
        <v>80</v>
      </c>
      <c r="D6192" t="s">
        <v>96</v>
      </c>
      <c r="E6192" t="s">
        <v>177</v>
      </c>
      <c r="F6192" t="s">
        <v>17784</v>
      </c>
      <c r="G6192" t="s">
        <v>196</v>
      </c>
      <c r="H6192" t="s">
        <v>143</v>
      </c>
      <c r="I6192" t="s">
        <v>135</v>
      </c>
      <c r="J6192" t="s">
        <v>136</v>
      </c>
      <c r="K6192" t="s">
        <v>137</v>
      </c>
      <c r="L6192" t="s">
        <v>17785</v>
      </c>
      <c r="M6192" t="s">
        <v>17786</v>
      </c>
      <c r="N6192">
        <v>1.9469444440000001</v>
      </c>
      <c r="O6192">
        <v>0</v>
      </c>
      <c r="P6192">
        <v>1</v>
      </c>
      <c r="Q6192">
        <v>0</v>
      </c>
      <c r="R6192">
        <v>0</v>
      </c>
      <c r="S6192">
        <v>0</v>
      </c>
      <c r="T6192">
        <v>0</v>
      </c>
      <c r="U6192">
        <v>0</v>
      </c>
      <c r="V6192">
        <v>0</v>
      </c>
      <c r="W6192">
        <v>0</v>
      </c>
      <c r="X6192">
        <v>1.2663102079801825</v>
      </c>
      <c r="Y6192">
        <v>0</v>
      </c>
      <c r="Z6192">
        <v>0</v>
      </c>
      <c r="AA6192">
        <v>0</v>
      </c>
      <c r="AB6192">
        <v>0</v>
      </c>
      <c r="AC6192">
        <v>0</v>
      </c>
      <c r="AD6192">
        <v>0</v>
      </c>
      <c r="AE6192">
        <v>1.2663102079801825</v>
      </c>
    </row>
    <row r="6193" spans="1:31" x14ac:dyDescent="0.25">
      <c r="A6193">
        <v>2095540</v>
      </c>
      <c r="B6193">
        <v>1</v>
      </c>
      <c r="C6193" t="s">
        <v>80</v>
      </c>
      <c r="D6193" t="s">
        <v>82</v>
      </c>
      <c r="E6193" t="s">
        <v>177</v>
      </c>
      <c r="F6193" t="s">
        <v>17787</v>
      </c>
      <c r="G6193" t="s">
        <v>196</v>
      </c>
      <c r="H6193" t="s">
        <v>143</v>
      </c>
      <c r="I6193" t="s">
        <v>135</v>
      </c>
      <c r="J6193" t="s">
        <v>136</v>
      </c>
      <c r="K6193" t="s">
        <v>137</v>
      </c>
      <c r="L6193" t="s">
        <v>17788</v>
      </c>
      <c r="M6193" t="s">
        <v>17789</v>
      </c>
      <c r="N6193">
        <v>4.5138888880000003</v>
      </c>
      <c r="O6193">
        <v>0</v>
      </c>
      <c r="P6193">
        <v>0</v>
      </c>
      <c r="Q6193">
        <v>0</v>
      </c>
      <c r="R6193">
        <v>0</v>
      </c>
      <c r="S6193">
        <v>0</v>
      </c>
      <c r="T6193">
        <v>9</v>
      </c>
      <c r="U6193">
        <v>0</v>
      </c>
      <c r="V6193">
        <v>0</v>
      </c>
      <c r="W6193">
        <v>0</v>
      </c>
      <c r="X6193">
        <v>0</v>
      </c>
      <c r="Y6193">
        <v>0</v>
      </c>
      <c r="Z6193">
        <v>0</v>
      </c>
      <c r="AA6193">
        <v>0</v>
      </c>
      <c r="AB6193">
        <v>17.084047931258539</v>
      </c>
      <c r="AC6193">
        <v>0</v>
      </c>
      <c r="AD6193">
        <v>0</v>
      </c>
      <c r="AE6193">
        <v>17.084047931258539</v>
      </c>
    </row>
    <row r="6194" spans="1:31" x14ac:dyDescent="0.25">
      <c r="A6194">
        <v>2095872</v>
      </c>
      <c r="B6194">
        <v>1</v>
      </c>
      <c r="C6194" t="s">
        <v>80</v>
      </c>
      <c r="D6194" t="s">
        <v>110</v>
      </c>
      <c r="E6194" t="s">
        <v>177</v>
      </c>
      <c r="F6194" t="s">
        <v>17790</v>
      </c>
      <c r="G6194" t="s">
        <v>196</v>
      </c>
      <c r="H6194" t="s">
        <v>143</v>
      </c>
      <c r="I6194" t="s">
        <v>135</v>
      </c>
      <c r="J6194" t="s">
        <v>136</v>
      </c>
      <c r="K6194" t="s">
        <v>137</v>
      </c>
      <c r="L6194" t="s">
        <v>17791</v>
      </c>
      <c r="M6194" t="s">
        <v>17792</v>
      </c>
      <c r="N6194">
        <v>1.263055555</v>
      </c>
      <c r="O6194">
        <v>0</v>
      </c>
      <c r="P6194">
        <v>2</v>
      </c>
      <c r="Q6194">
        <v>0</v>
      </c>
      <c r="R6194">
        <v>0</v>
      </c>
      <c r="S6194">
        <v>0</v>
      </c>
      <c r="T6194">
        <v>0</v>
      </c>
      <c r="U6194">
        <v>0</v>
      </c>
      <c r="V6194">
        <v>0</v>
      </c>
      <c r="W6194">
        <v>0</v>
      </c>
      <c r="X6194">
        <v>0.67954183560730719</v>
      </c>
      <c r="Y6194">
        <v>0</v>
      </c>
      <c r="Z6194">
        <v>0</v>
      </c>
      <c r="AA6194">
        <v>0</v>
      </c>
      <c r="AB6194">
        <v>0</v>
      </c>
      <c r="AC6194">
        <v>0</v>
      </c>
      <c r="AD6194">
        <v>0</v>
      </c>
      <c r="AE6194">
        <v>0.67954183560730719</v>
      </c>
    </row>
    <row r="6195" spans="1:31" x14ac:dyDescent="0.25">
      <c r="A6195">
        <v>2095895</v>
      </c>
      <c r="B6195">
        <v>1</v>
      </c>
      <c r="C6195" t="s">
        <v>80</v>
      </c>
      <c r="D6195" t="s">
        <v>84</v>
      </c>
      <c r="E6195" t="s">
        <v>177</v>
      </c>
      <c r="F6195" t="s">
        <v>17793</v>
      </c>
      <c r="G6195" t="s">
        <v>196</v>
      </c>
      <c r="H6195" t="s">
        <v>143</v>
      </c>
      <c r="I6195" t="s">
        <v>135</v>
      </c>
      <c r="J6195" t="s">
        <v>136</v>
      </c>
      <c r="K6195" t="s">
        <v>137</v>
      </c>
      <c r="L6195" t="s">
        <v>17794</v>
      </c>
      <c r="M6195" t="s">
        <v>17795</v>
      </c>
      <c r="N6195">
        <v>4.4636111109999996</v>
      </c>
      <c r="O6195">
        <v>0</v>
      </c>
      <c r="P6195">
        <v>5</v>
      </c>
      <c r="Q6195">
        <v>0</v>
      </c>
      <c r="R6195">
        <v>0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6.2515992690314759</v>
      </c>
      <c r="Y6195">
        <v>0</v>
      </c>
      <c r="Z6195">
        <v>0</v>
      </c>
      <c r="AA6195">
        <v>0</v>
      </c>
      <c r="AB6195">
        <v>0</v>
      </c>
      <c r="AC6195">
        <v>0</v>
      </c>
      <c r="AD6195">
        <v>0</v>
      </c>
      <c r="AE6195">
        <v>6.2515992690314759</v>
      </c>
    </row>
    <row r="6196" spans="1:31" x14ac:dyDescent="0.25">
      <c r="A6196">
        <v>2095563</v>
      </c>
      <c r="B6196">
        <v>1</v>
      </c>
      <c r="C6196" t="s">
        <v>81</v>
      </c>
      <c r="D6196" t="s">
        <v>115</v>
      </c>
      <c r="E6196" t="s">
        <v>158</v>
      </c>
      <c r="F6196" t="s">
        <v>17796</v>
      </c>
      <c r="G6196" t="s">
        <v>1283</v>
      </c>
      <c r="H6196" t="s">
        <v>143</v>
      </c>
      <c r="I6196" t="s">
        <v>135</v>
      </c>
      <c r="J6196" t="s">
        <v>136</v>
      </c>
      <c r="K6196" t="s">
        <v>137</v>
      </c>
      <c r="L6196" t="s">
        <v>17797</v>
      </c>
      <c r="M6196" t="s">
        <v>17798</v>
      </c>
      <c r="N6196">
        <v>4.9722222220000001</v>
      </c>
      <c r="O6196">
        <v>0</v>
      </c>
      <c r="P6196">
        <v>5</v>
      </c>
      <c r="Q6196">
        <v>0</v>
      </c>
      <c r="R6196">
        <v>0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1.9223995248495733</v>
      </c>
      <c r="Y6196">
        <v>0</v>
      </c>
      <c r="Z6196">
        <v>0</v>
      </c>
      <c r="AA6196">
        <v>0</v>
      </c>
      <c r="AB6196">
        <v>0</v>
      </c>
      <c r="AC6196">
        <v>0</v>
      </c>
      <c r="AD6196">
        <v>0</v>
      </c>
      <c r="AE6196">
        <v>1.9223995248495733</v>
      </c>
    </row>
    <row r="6197" spans="1:31" x14ac:dyDescent="0.25">
      <c r="A6197">
        <v>2096181</v>
      </c>
      <c r="B6197">
        <v>1</v>
      </c>
      <c r="C6197" t="s">
        <v>81</v>
      </c>
      <c r="D6197" t="s">
        <v>113</v>
      </c>
      <c r="E6197" t="s">
        <v>140</v>
      </c>
      <c r="F6197" t="s">
        <v>17799</v>
      </c>
      <c r="G6197" t="s">
        <v>7265</v>
      </c>
      <c r="H6197" t="s">
        <v>143</v>
      </c>
      <c r="I6197" t="s">
        <v>135</v>
      </c>
      <c r="J6197" t="s">
        <v>136</v>
      </c>
      <c r="K6197" t="s">
        <v>137</v>
      </c>
      <c r="L6197" t="s">
        <v>17800</v>
      </c>
      <c r="M6197" t="s">
        <v>17801</v>
      </c>
      <c r="N6197">
        <v>1.259166666</v>
      </c>
      <c r="O6197">
        <v>0</v>
      </c>
      <c r="P6197">
        <v>175</v>
      </c>
      <c r="Q6197">
        <v>0</v>
      </c>
      <c r="R6197">
        <v>2</v>
      </c>
      <c r="S6197">
        <v>0</v>
      </c>
      <c r="T6197">
        <v>30</v>
      </c>
      <c r="U6197">
        <v>0</v>
      </c>
      <c r="V6197">
        <v>0</v>
      </c>
      <c r="W6197">
        <v>0</v>
      </c>
      <c r="X6197">
        <v>31.006898899233079</v>
      </c>
      <c r="Y6197">
        <v>0</v>
      </c>
      <c r="Z6197">
        <v>4.99947650542404</v>
      </c>
      <c r="AA6197">
        <v>0</v>
      </c>
      <c r="AB6197">
        <v>6.6588094488033063</v>
      </c>
      <c r="AC6197">
        <v>0</v>
      </c>
      <c r="AD6197">
        <v>0</v>
      </c>
      <c r="AE6197">
        <v>42.665184853460424</v>
      </c>
    </row>
    <row r="6198" spans="1:31" x14ac:dyDescent="0.25">
      <c r="A6198">
        <v>2096035</v>
      </c>
      <c r="B6198">
        <v>1</v>
      </c>
      <c r="C6198" t="s">
        <v>80</v>
      </c>
      <c r="D6198" t="s">
        <v>97</v>
      </c>
      <c r="E6198" t="s">
        <v>177</v>
      </c>
      <c r="F6198" t="s">
        <v>17802</v>
      </c>
      <c r="G6198" t="s">
        <v>179</v>
      </c>
      <c r="H6198" t="s">
        <v>143</v>
      </c>
      <c r="I6198" t="s">
        <v>135</v>
      </c>
      <c r="J6198" t="s">
        <v>136</v>
      </c>
      <c r="K6198" t="s">
        <v>137</v>
      </c>
      <c r="L6198" t="s">
        <v>17803</v>
      </c>
      <c r="M6198" t="s">
        <v>17804</v>
      </c>
      <c r="N6198">
        <v>3.900833333</v>
      </c>
      <c r="O6198">
        <v>0</v>
      </c>
      <c r="P6198">
        <v>1</v>
      </c>
      <c r="Q6198">
        <v>0</v>
      </c>
      <c r="R6198">
        <v>0</v>
      </c>
      <c r="S6198">
        <v>0</v>
      </c>
      <c r="T6198">
        <v>0</v>
      </c>
      <c r="U6198">
        <v>0</v>
      </c>
      <c r="V6198">
        <v>0</v>
      </c>
      <c r="W6198">
        <v>0</v>
      </c>
      <c r="X6198">
        <v>5.2971784279668004</v>
      </c>
      <c r="Y6198">
        <v>0</v>
      </c>
      <c r="Z6198">
        <v>0</v>
      </c>
      <c r="AA6198">
        <v>0</v>
      </c>
      <c r="AB6198">
        <v>0</v>
      </c>
      <c r="AC6198">
        <v>0</v>
      </c>
      <c r="AD6198">
        <v>0</v>
      </c>
      <c r="AE6198">
        <v>5.2971784279668004</v>
      </c>
    </row>
    <row r="6199" spans="1:31" x14ac:dyDescent="0.25">
      <c r="A6199">
        <v>2095889</v>
      </c>
      <c r="B6199">
        <v>1</v>
      </c>
      <c r="C6199" t="s">
        <v>80</v>
      </c>
      <c r="D6199" t="s">
        <v>96</v>
      </c>
      <c r="E6199" t="s">
        <v>177</v>
      </c>
      <c r="F6199" t="s">
        <v>17805</v>
      </c>
      <c r="G6199" t="s">
        <v>179</v>
      </c>
      <c r="H6199" t="s">
        <v>143</v>
      </c>
      <c r="I6199" t="s">
        <v>135</v>
      </c>
      <c r="J6199" t="s">
        <v>136</v>
      </c>
      <c r="K6199" t="s">
        <v>137</v>
      </c>
      <c r="L6199" t="s">
        <v>17806</v>
      </c>
      <c r="M6199" t="s">
        <v>17807</v>
      </c>
      <c r="N6199">
        <v>9.2966666660000001</v>
      </c>
      <c r="O6199">
        <v>0</v>
      </c>
      <c r="P6199">
        <v>1</v>
      </c>
      <c r="Q6199">
        <v>0</v>
      </c>
      <c r="R6199">
        <v>0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26.918474711737311</v>
      </c>
      <c r="Y6199">
        <v>0</v>
      </c>
      <c r="Z6199">
        <v>0</v>
      </c>
      <c r="AA6199">
        <v>0</v>
      </c>
      <c r="AB6199">
        <v>0</v>
      </c>
      <c r="AC6199">
        <v>0</v>
      </c>
      <c r="AD6199">
        <v>0</v>
      </c>
      <c r="AE6199">
        <v>26.918474711737311</v>
      </c>
    </row>
    <row r="6200" spans="1:31" x14ac:dyDescent="0.25">
      <c r="A6200">
        <v>2095912</v>
      </c>
      <c r="B6200">
        <v>1</v>
      </c>
      <c r="C6200" t="s">
        <v>81</v>
      </c>
      <c r="D6200" t="s">
        <v>122</v>
      </c>
      <c r="E6200" t="s">
        <v>158</v>
      </c>
      <c r="F6200" t="s">
        <v>17808</v>
      </c>
      <c r="G6200" t="s">
        <v>160</v>
      </c>
      <c r="H6200" t="s">
        <v>143</v>
      </c>
      <c r="I6200" t="s">
        <v>135</v>
      </c>
      <c r="J6200" t="s">
        <v>136</v>
      </c>
      <c r="K6200" t="s">
        <v>137</v>
      </c>
      <c r="L6200" t="s">
        <v>17809</v>
      </c>
      <c r="M6200" t="s">
        <v>17810</v>
      </c>
      <c r="N6200">
        <v>1.9055555550000001</v>
      </c>
      <c r="O6200">
        <v>0</v>
      </c>
      <c r="P6200">
        <v>67</v>
      </c>
      <c r="Q6200">
        <v>0</v>
      </c>
      <c r="R6200">
        <v>0</v>
      </c>
      <c r="S6200">
        <v>0</v>
      </c>
      <c r="T6200">
        <v>1</v>
      </c>
      <c r="U6200">
        <v>0</v>
      </c>
      <c r="V6200">
        <v>0</v>
      </c>
      <c r="W6200">
        <v>0</v>
      </c>
      <c r="X6200">
        <v>23.15558784653339</v>
      </c>
      <c r="Y6200">
        <v>0</v>
      </c>
      <c r="Z6200">
        <v>0</v>
      </c>
      <c r="AA6200">
        <v>0</v>
      </c>
      <c r="AB6200">
        <v>0</v>
      </c>
      <c r="AC6200">
        <v>0</v>
      </c>
      <c r="AD6200">
        <v>0</v>
      </c>
      <c r="AE6200">
        <v>23.15558784653339</v>
      </c>
    </row>
    <row r="6201" spans="1:31" x14ac:dyDescent="0.25">
      <c r="A6201">
        <v>2095603</v>
      </c>
      <c r="B6201">
        <v>1</v>
      </c>
      <c r="C6201" t="s">
        <v>80</v>
      </c>
      <c r="D6201" t="s">
        <v>99</v>
      </c>
      <c r="E6201" t="s">
        <v>177</v>
      </c>
      <c r="F6201" t="s">
        <v>17811</v>
      </c>
      <c r="G6201" t="s">
        <v>183</v>
      </c>
      <c r="H6201" t="s">
        <v>143</v>
      </c>
      <c r="I6201" t="s">
        <v>135</v>
      </c>
      <c r="J6201" t="s">
        <v>136</v>
      </c>
      <c r="K6201" t="s">
        <v>137</v>
      </c>
      <c r="L6201" t="s">
        <v>17812</v>
      </c>
      <c r="M6201" t="s">
        <v>17521</v>
      </c>
      <c r="N6201">
        <v>4.414722222</v>
      </c>
      <c r="O6201">
        <v>0</v>
      </c>
      <c r="P6201">
        <v>4</v>
      </c>
      <c r="Q6201">
        <v>0</v>
      </c>
      <c r="R6201">
        <v>0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3.1651683189088948</v>
      </c>
      <c r="Y6201">
        <v>0</v>
      </c>
      <c r="Z6201">
        <v>0</v>
      </c>
      <c r="AA6201">
        <v>0</v>
      </c>
      <c r="AB6201">
        <v>0</v>
      </c>
      <c r="AC6201">
        <v>0</v>
      </c>
      <c r="AD6201">
        <v>0</v>
      </c>
      <c r="AE6201">
        <v>3.1651683189088948</v>
      </c>
    </row>
    <row r="6202" spans="1:31" x14ac:dyDescent="0.25">
      <c r="A6202">
        <v>2095709</v>
      </c>
      <c r="B6202">
        <v>1</v>
      </c>
      <c r="C6202" t="s">
        <v>81</v>
      </c>
      <c r="D6202" t="s">
        <v>112</v>
      </c>
      <c r="E6202" t="s">
        <v>169</v>
      </c>
      <c r="F6202" t="s">
        <v>17813</v>
      </c>
      <c r="G6202" t="s">
        <v>273</v>
      </c>
      <c r="H6202" t="s">
        <v>134</v>
      </c>
      <c r="I6202" t="s">
        <v>135</v>
      </c>
      <c r="J6202" t="s">
        <v>136</v>
      </c>
      <c r="K6202" t="s">
        <v>155</v>
      </c>
      <c r="L6202" t="s">
        <v>17814</v>
      </c>
      <c r="M6202" t="s">
        <v>17815</v>
      </c>
      <c r="N6202">
        <v>6.7400099999999998</v>
      </c>
      <c r="O6202">
        <v>0</v>
      </c>
      <c r="P6202">
        <v>121</v>
      </c>
      <c r="Q6202">
        <v>0</v>
      </c>
      <c r="R6202">
        <v>15</v>
      </c>
      <c r="S6202">
        <v>0</v>
      </c>
      <c r="T6202">
        <v>33</v>
      </c>
      <c r="U6202">
        <v>0</v>
      </c>
      <c r="V6202">
        <v>0</v>
      </c>
      <c r="W6202">
        <v>0</v>
      </c>
      <c r="X6202">
        <v>145.32504811471296</v>
      </c>
      <c r="Y6202">
        <v>0</v>
      </c>
      <c r="Z6202">
        <v>42.263074989441449</v>
      </c>
      <c r="AA6202">
        <v>0</v>
      </c>
      <c r="AB6202">
        <v>46.68997658423848</v>
      </c>
      <c r="AC6202">
        <v>0</v>
      </c>
      <c r="AD6202">
        <v>0</v>
      </c>
      <c r="AE6202">
        <v>234.2780996883929</v>
      </c>
    </row>
    <row r="6203" spans="1:31" x14ac:dyDescent="0.25">
      <c r="A6203">
        <v>2095958</v>
      </c>
      <c r="B6203">
        <v>1</v>
      </c>
      <c r="C6203" t="s">
        <v>81</v>
      </c>
      <c r="D6203" t="s">
        <v>112</v>
      </c>
      <c r="E6203" t="s">
        <v>169</v>
      </c>
      <c r="F6203" t="s">
        <v>2215</v>
      </c>
      <c r="G6203" t="s">
        <v>464</v>
      </c>
      <c r="H6203" t="s">
        <v>134</v>
      </c>
      <c r="I6203" t="s">
        <v>135</v>
      </c>
      <c r="J6203" t="s">
        <v>136</v>
      </c>
      <c r="K6203" t="s">
        <v>137</v>
      </c>
      <c r="L6203" t="s">
        <v>17816</v>
      </c>
      <c r="M6203" t="s">
        <v>17817</v>
      </c>
      <c r="N6203">
        <v>6.3569444439999998</v>
      </c>
      <c r="O6203">
        <v>0</v>
      </c>
      <c r="P6203">
        <v>346</v>
      </c>
      <c r="Q6203">
        <v>0</v>
      </c>
      <c r="R6203">
        <v>9</v>
      </c>
      <c r="S6203">
        <v>0</v>
      </c>
      <c r="T6203">
        <v>19</v>
      </c>
      <c r="U6203">
        <v>0</v>
      </c>
      <c r="V6203">
        <v>0</v>
      </c>
      <c r="W6203">
        <v>0</v>
      </c>
      <c r="X6203">
        <v>445.99167256608916</v>
      </c>
      <c r="Y6203">
        <v>0</v>
      </c>
      <c r="Z6203">
        <v>9.9452374753796917</v>
      </c>
      <c r="AA6203">
        <v>0</v>
      </c>
      <c r="AB6203">
        <v>53.240590280165897</v>
      </c>
      <c r="AC6203">
        <v>0</v>
      </c>
      <c r="AD6203">
        <v>0</v>
      </c>
      <c r="AE6203">
        <v>509.1775003216348</v>
      </c>
    </row>
    <row r="6204" spans="1:31" x14ac:dyDescent="0.25">
      <c r="A6204">
        <v>2096041</v>
      </c>
      <c r="B6204">
        <v>1</v>
      </c>
      <c r="C6204" t="s">
        <v>80</v>
      </c>
      <c r="D6204" t="s">
        <v>82</v>
      </c>
      <c r="E6204" t="s">
        <v>177</v>
      </c>
      <c r="F6204" t="s">
        <v>17818</v>
      </c>
      <c r="G6204" t="s">
        <v>183</v>
      </c>
      <c r="H6204" t="s">
        <v>143</v>
      </c>
      <c r="I6204" t="s">
        <v>135</v>
      </c>
      <c r="J6204" t="s">
        <v>136</v>
      </c>
      <c r="K6204" t="s">
        <v>137</v>
      </c>
      <c r="L6204" t="s">
        <v>17819</v>
      </c>
      <c r="M6204" t="s">
        <v>17820</v>
      </c>
      <c r="N6204">
        <v>2.463333333</v>
      </c>
      <c r="O6204">
        <v>0</v>
      </c>
      <c r="P6204">
        <v>2</v>
      </c>
      <c r="Q6204">
        <v>0</v>
      </c>
      <c r="R6204">
        <v>0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0.67288931170416677</v>
      </c>
      <c r="Y6204">
        <v>0</v>
      </c>
      <c r="Z6204">
        <v>0</v>
      </c>
      <c r="AA6204">
        <v>0</v>
      </c>
      <c r="AB6204">
        <v>0</v>
      </c>
      <c r="AC6204">
        <v>0</v>
      </c>
      <c r="AD6204">
        <v>0</v>
      </c>
      <c r="AE6204">
        <v>0.67288931170416677</v>
      </c>
    </row>
    <row r="6205" spans="1:31" x14ac:dyDescent="0.25">
      <c r="A6205">
        <v>2095849</v>
      </c>
      <c r="B6205">
        <v>1</v>
      </c>
      <c r="C6205" t="s">
        <v>81</v>
      </c>
      <c r="D6205" t="s">
        <v>115</v>
      </c>
      <c r="E6205" t="s">
        <v>131</v>
      </c>
      <c r="F6205" t="s">
        <v>17821</v>
      </c>
      <c r="G6205" t="s">
        <v>133</v>
      </c>
      <c r="H6205" t="s">
        <v>134</v>
      </c>
      <c r="I6205" t="s">
        <v>135</v>
      </c>
      <c r="J6205" t="s">
        <v>136</v>
      </c>
      <c r="K6205" t="s">
        <v>137</v>
      </c>
      <c r="L6205" t="s">
        <v>17822</v>
      </c>
      <c r="M6205" t="s">
        <v>17823</v>
      </c>
      <c r="N6205">
        <v>0.70972222200000001</v>
      </c>
      <c r="O6205">
        <v>0</v>
      </c>
      <c r="P6205">
        <v>745</v>
      </c>
      <c r="Q6205">
        <v>1</v>
      </c>
      <c r="R6205">
        <v>33</v>
      </c>
      <c r="S6205">
        <v>1</v>
      </c>
      <c r="T6205">
        <v>30</v>
      </c>
      <c r="U6205">
        <v>1</v>
      </c>
      <c r="V6205">
        <v>0</v>
      </c>
      <c r="W6205">
        <v>0</v>
      </c>
      <c r="X6205">
        <v>83.531351445583653</v>
      </c>
      <c r="Y6205">
        <v>2.7358737555824981</v>
      </c>
      <c r="Z6205">
        <v>15.691905968243379</v>
      </c>
      <c r="AA6205">
        <v>1.1726450554386858</v>
      </c>
      <c r="AB6205">
        <v>5.6395826793746169</v>
      </c>
      <c r="AC6205">
        <v>10.854774571384922</v>
      </c>
      <c r="AD6205">
        <v>0</v>
      </c>
      <c r="AE6205">
        <v>119.62613347560774</v>
      </c>
    </row>
    <row r="6206" spans="1:31" x14ac:dyDescent="0.25">
      <c r="A6206">
        <v>2095557</v>
      </c>
      <c r="B6206">
        <v>1</v>
      </c>
      <c r="C6206" t="s">
        <v>81</v>
      </c>
      <c r="D6206" t="s">
        <v>127</v>
      </c>
      <c r="E6206" t="s">
        <v>146</v>
      </c>
      <c r="F6206" t="s">
        <v>17824</v>
      </c>
      <c r="G6206" t="s">
        <v>1296</v>
      </c>
      <c r="H6206" t="s">
        <v>134</v>
      </c>
      <c r="I6206" t="s">
        <v>135</v>
      </c>
      <c r="J6206" t="s">
        <v>136</v>
      </c>
      <c r="K6206" t="s">
        <v>155</v>
      </c>
      <c r="L6206" t="s">
        <v>17825</v>
      </c>
      <c r="M6206" t="s">
        <v>17826</v>
      </c>
      <c r="N6206">
        <v>9.5102777770000007</v>
      </c>
      <c r="O6206">
        <v>0</v>
      </c>
      <c r="P6206">
        <v>6588</v>
      </c>
      <c r="Q6206">
        <v>0</v>
      </c>
      <c r="R6206">
        <v>0</v>
      </c>
      <c r="S6206">
        <v>1</v>
      </c>
      <c r="T6206">
        <v>340</v>
      </c>
      <c r="U6206">
        <v>0</v>
      </c>
      <c r="V6206">
        <v>1</v>
      </c>
      <c r="W6206">
        <v>0</v>
      </c>
      <c r="X6206">
        <v>13277.192866810543</v>
      </c>
      <c r="Y6206">
        <v>0</v>
      </c>
      <c r="Z6206">
        <v>0</v>
      </c>
      <c r="AA6206">
        <v>1179.8725553045672</v>
      </c>
      <c r="AB6206">
        <v>4519.5659394504255</v>
      </c>
      <c r="AC6206">
        <v>0</v>
      </c>
      <c r="AD6206">
        <v>74.349376095828163</v>
      </c>
      <c r="AE6206">
        <v>19050.980737661368</v>
      </c>
    </row>
    <row r="6207" spans="1:31" x14ac:dyDescent="0.25">
      <c r="A6207">
        <v>2095646</v>
      </c>
      <c r="B6207">
        <v>1</v>
      </c>
      <c r="C6207" t="s">
        <v>80</v>
      </c>
      <c r="D6207" t="s">
        <v>103</v>
      </c>
      <c r="E6207" t="s">
        <v>131</v>
      </c>
      <c r="F6207" t="s">
        <v>17827</v>
      </c>
      <c r="G6207" t="s">
        <v>154</v>
      </c>
      <c r="H6207" t="s">
        <v>134</v>
      </c>
      <c r="I6207" t="s">
        <v>135</v>
      </c>
      <c r="J6207" t="s">
        <v>136</v>
      </c>
      <c r="K6207" t="s">
        <v>155</v>
      </c>
      <c r="L6207" t="s">
        <v>17828</v>
      </c>
      <c r="M6207" t="s">
        <v>17829</v>
      </c>
      <c r="N6207">
        <v>7.3612638879999999</v>
      </c>
      <c r="O6207">
        <v>0</v>
      </c>
      <c r="P6207">
        <v>0</v>
      </c>
      <c r="Q6207">
        <v>0</v>
      </c>
      <c r="R6207">
        <v>0</v>
      </c>
      <c r="S6207">
        <v>3</v>
      </c>
      <c r="T6207">
        <v>1</v>
      </c>
      <c r="U6207">
        <v>4</v>
      </c>
      <c r="V6207">
        <v>0</v>
      </c>
      <c r="W6207">
        <v>0</v>
      </c>
      <c r="X6207">
        <v>0</v>
      </c>
      <c r="Y6207">
        <v>0</v>
      </c>
      <c r="Z6207">
        <v>0</v>
      </c>
      <c r="AA6207">
        <v>175.49115474909053</v>
      </c>
      <c r="AB6207">
        <v>13.476015529973747</v>
      </c>
      <c r="AC6207">
        <v>445.04267006057921</v>
      </c>
      <c r="AD6207">
        <v>0</v>
      </c>
      <c r="AE6207">
        <v>634.00984033964346</v>
      </c>
    </row>
    <row r="6208" spans="1:31" x14ac:dyDescent="0.25">
      <c r="A6208">
        <v>2095812</v>
      </c>
      <c r="B6208">
        <v>1</v>
      </c>
      <c r="C6208" t="s">
        <v>80</v>
      </c>
      <c r="D6208" t="s">
        <v>90</v>
      </c>
      <c r="E6208" t="s">
        <v>177</v>
      </c>
      <c r="F6208" t="s">
        <v>17830</v>
      </c>
      <c r="G6208" t="s">
        <v>179</v>
      </c>
      <c r="H6208" t="s">
        <v>143</v>
      </c>
      <c r="I6208" t="s">
        <v>135</v>
      </c>
      <c r="J6208" t="s">
        <v>136</v>
      </c>
      <c r="K6208" t="s">
        <v>137</v>
      </c>
      <c r="L6208" t="s">
        <v>17831</v>
      </c>
      <c r="M6208" t="s">
        <v>17832</v>
      </c>
      <c r="N6208">
        <v>28.281388887999999</v>
      </c>
      <c r="O6208">
        <v>0</v>
      </c>
      <c r="P6208">
        <v>5</v>
      </c>
      <c r="Q6208">
        <v>0</v>
      </c>
      <c r="R6208">
        <v>0</v>
      </c>
      <c r="S6208">
        <v>0</v>
      </c>
      <c r="T6208">
        <v>2</v>
      </c>
      <c r="U6208">
        <v>0</v>
      </c>
      <c r="V6208">
        <v>0</v>
      </c>
      <c r="W6208">
        <v>0</v>
      </c>
      <c r="X6208">
        <v>21.969241780533899</v>
      </c>
      <c r="Y6208">
        <v>0</v>
      </c>
      <c r="Z6208">
        <v>0</v>
      </c>
      <c r="AA6208">
        <v>0</v>
      </c>
      <c r="AB6208">
        <v>31.055149604921837</v>
      </c>
      <c r="AC6208">
        <v>0</v>
      </c>
      <c r="AD6208">
        <v>0</v>
      </c>
      <c r="AE6208">
        <v>53.024391385455736</v>
      </c>
    </row>
    <row r="6209" spans="1:31" x14ac:dyDescent="0.25">
      <c r="A6209">
        <v>2095620</v>
      </c>
      <c r="B6209">
        <v>1</v>
      </c>
      <c r="C6209" t="s">
        <v>81</v>
      </c>
      <c r="D6209" t="s">
        <v>115</v>
      </c>
      <c r="E6209" t="s">
        <v>131</v>
      </c>
      <c r="F6209" t="s">
        <v>5198</v>
      </c>
      <c r="G6209" t="s">
        <v>273</v>
      </c>
      <c r="H6209" t="s">
        <v>134</v>
      </c>
      <c r="I6209" t="s">
        <v>135</v>
      </c>
      <c r="J6209" t="s">
        <v>136</v>
      </c>
      <c r="K6209" t="s">
        <v>155</v>
      </c>
      <c r="L6209" t="s">
        <v>17833</v>
      </c>
      <c r="M6209" t="s">
        <v>17834</v>
      </c>
      <c r="N6209">
        <v>7.9518388880000002</v>
      </c>
      <c r="O6209">
        <v>0</v>
      </c>
      <c r="P6209">
        <v>358</v>
      </c>
      <c r="Q6209">
        <v>0</v>
      </c>
      <c r="R6209">
        <v>25</v>
      </c>
      <c r="S6209">
        <v>0</v>
      </c>
      <c r="T6209">
        <v>15</v>
      </c>
      <c r="U6209">
        <v>0</v>
      </c>
      <c r="V6209">
        <v>0</v>
      </c>
      <c r="W6209">
        <v>0</v>
      </c>
      <c r="X6209">
        <v>372.89998461420498</v>
      </c>
      <c r="Y6209">
        <v>0</v>
      </c>
      <c r="Z6209">
        <v>74.520095230298381</v>
      </c>
      <c r="AA6209">
        <v>0</v>
      </c>
      <c r="AB6209">
        <v>31.78378224576872</v>
      </c>
      <c r="AC6209">
        <v>0</v>
      </c>
      <c r="AD6209">
        <v>0</v>
      </c>
      <c r="AE6209">
        <v>479.20386209027208</v>
      </c>
    </row>
    <row r="6210" spans="1:31" x14ac:dyDescent="0.25">
      <c r="A6210">
        <v>2096161</v>
      </c>
      <c r="B6210">
        <v>1</v>
      </c>
      <c r="C6210" t="s">
        <v>80</v>
      </c>
      <c r="D6210" t="s">
        <v>108</v>
      </c>
      <c r="E6210" t="s">
        <v>158</v>
      </c>
      <c r="F6210" t="s">
        <v>17835</v>
      </c>
      <c r="G6210" t="s">
        <v>160</v>
      </c>
      <c r="H6210" t="s">
        <v>143</v>
      </c>
      <c r="I6210" t="s">
        <v>135</v>
      </c>
      <c r="J6210" t="s">
        <v>136</v>
      </c>
      <c r="K6210" t="s">
        <v>137</v>
      </c>
      <c r="L6210" t="s">
        <v>17836</v>
      </c>
      <c r="M6210" t="s">
        <v>17837</v>
      </c>
      <c r="N6210">
        <v>1.6569444440000001</v>
      </c>
      <c r="O6210">
        <v>0</v>
      </c>
      <c r="P6210">
        <v>20</v>
      </c>
      <c r="Q6210">
        <v>0</v>
      </c>
      <c r="R6210">
        <v>0</v>
      </c>
      <c r="S6210">
        <v>0</v>
      </c>
      <c r="T6210">
        <v>5</v>
      </c>
      <c r="U6210">
        <v>0</v>
      </c>
      <c r="V6210">
        <v>0</v>
      </c>
      <c r="W6210">
        <v>0</v>
      </c>
      <c r="X6210">
        <v>4.3217452960226259</v>
      </c>
      <c r="Y6210">
        <v>0</v>
      </c>
      <c r="Z6210">
        <v>0</v>
      </c>
      <c r="AA6210">
        <v>0</v>
      </c>
      <c r="AB6210">
        <v>2.4130586582195503</v>
      </c>
      <c r="AC6210">
        <v>0</v>
      </c>
      <c r="AD6210">
        <v>0</v>
      </c>
      <c r="AE6210">
        <v>6.7348039542421763</v>
      </c>
    </row>
    <row r="6211" spans="1:31" x14ac:dyDescent="0.25">
      <c r="A6211">
        <v>2095640</v>
      </c>
      <c r="B6211">
        <v>1</v>
      </c>
      <c r="C6211" t="s">
        <v>80</v>
      </c>
      <c r="D6211" t="s">
        <v>95</v>
      </c>
      <c r="E6211" t="s">
        <v>177</v>
      </c>
      <c r="F6211" t="s">
        <v>17838</v>
      </c>
      <c r="G6211" t="s">
        <v>179</v>
      </c>
      <c r="H6211" t="s">
        <v>143</v>
      </c>
      <c r="I6211" t="s">
        <v>135</v>
      </c>
      <c r="J6211" t="s">
        <v>136</v>
      </c>
      <c r="K6211" t="s">
        <v>137</v>
      </c>
      <c r="L6211" t="s">
        <v>17839</v>
      </c>
      <c r="M6211" t="s">
        <v>17840</v>
      </c>
      <c r="N6211">
        <v>0.45638888799999999</v>
      </c>
      <c r="O6211">
        <v>0</v>
      </c>
      <c r="P6211">
        <v>10</v>
      </c>
      <c r="Q6211">
        <v>0</v>
      </c>
      <c r="R6211">
        <v>0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1.1271639293264151</v>
      </c>
      <c r="Y6211">
        <v>0</v>
      </c>
      <c r="Z6211">
        <v>0</v>
      </c>
      <c r="AA6211">
        <v>0</v>
      </c>
      <c r="AB6211">
        <v>0</v>
      </c>
      <c r="AC6211">
        <v>0</v>
      </c>
      <c r="AD6211">
        <v>0</v>
      </c>
      <c r="AE6211">
        <v>1.1271639293264151</v>
      </c>
    </row>
    <row r="6212" spans="1:31" x14ac:dyDescent="0.25">
      <c r="A6212">
        <v>2095769</v>
      </c>
      <c r="B6212">
        <v>1</v>
      </c>
      <c r="C6212" t="s">
        <v>80</v>
      </c>
      <c r="D6212" t="s">
        <v>105</v>
      </c>
      <c r="E6212" t="s">
        <v>177</v>
      </c>
      <c r="F6212" t="s">
        <v>17841</v>
      </c>
      <c r="G6212" t="s">
        <v>179</v>
      </c>
      <c r="H6212" t="s">
        <v>143</v>
      </c>
      <c r="I6212" t="s">
        <v>135</v>
      </c>
      <c r="J6212" t="s">
        <v>136</v>
      </c>
      <c r="K6212" t="s">
        <v>137</v>
      </c>
      <c r="L6212" t="s">
        <v>17842</v>
      </c>
      <c r="M6212" t="s">
        <v>17843</v>
      </c>
      <c r="N6212">
        <v>3.1783333329999999</v>
      </c>
      <c r="O6212">
        <v>0</v>
      </c>
      <c r="P6212">
        <v>3</v>
      </c>
      <c r="Q6212">
        <v>0</v>
      </c>
      <c r="R6212">
        <v>0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2.3476230480106799</v>
      </c>
      <c r="Y6212">
        <v>0</v>
      </c>
      <c r="Z6212">
        <v>0</v>
      </c>
      <c r="AA6212">
        <v>0</v>
      </c>
      <c r="AB6212">
        <v>0</v>
      </c>
      <c r="AC6212">
        <v>0</v>
      </c>
      <c r="AD6212">
        <v>0</v>
      </c>
      <c r="AE6212">
        <v>2.3476230480106799</v>
      </c>
    </row>
    <row r="6213" spans="1:31" x14ac:dyDescent="0.25">
      <c r="A6213">
        <v>2095626</v>
      </c>
      <c r="B6213">
        <v>1</v>
      </c>
      <c r="C6213" t="s">
        <v>81</v>
      </c>
      <c r="D6213" t="s">
        <v>123</v>
      </c>
      <c r="E6213" t="s">
        <v>158</v>
      </c>
      <c r="F6213" t="s">
        <v>17844</v>
      </c>
      <c r="G6213" t="s">
        <v>154</v>
      </c>
      <c r="H6213" t="s">
        <v>143</v>
      </c>
      <c r="I6213" t="s">
        <v>135</v>
      </c>
      <c r="J6213" t="s">
        <v>136</v>
      </c>
      <c r="K6213" t="s">
        <v>155</v>
      </c>
      <c r="L6213" t="s">
        <v>17845</v>
      </c>
      <c r="M6213" t="s">
        <v>17846</v>
      </c>
      <c r="N6213">
        <v>5.9973183329999999</v>
      </c>
      <c r="O6213">
        <v>0</v>
      </c>
      <c r="P6213">
        <v>144</v>
      </c>
      <c r="Q6213">
        <v>0</v>
      </c>
      <c r="R6213">
        <v>0</v>
      </c>
      <c r="S6213">
        <v>0</v>
      </c>
      <c r="T6213">
        <v>2</v>
      </c>
      <c r="U6213">
        <v>0</v>
      </c>
      <c r="V6213">
        <v>0</v>
      </c>
      <c r="W6213">
        <v>0</v>
      </c>
      <c r="X6213">
        <v>153.16866698654115</v>
      </c>
      <c r="Y6213">
        <v>0</v>
      </c>
      <c r="Z6213">
        <v>0</v>
      </c>
      <c r="AA6213">
        <v>0</v>
      </c>
      <c r="AB6213">
        <v>11.443501494661467</v>
      </c>
      <c r="AC6213">
        <v>0</v>
      </c>
      <c r="AD6213">
        <v>0</v>
      </c>
      <c r="AE6213">
        <v>164.61216848120262</v>
      </c>
    </row>
    <row r="6214" spans="1:31" x14ac:dyDescent="0.25">
      <c r="A6214">
        <v>2095577</v>
      </c>
      <c r="B6214">
        <v>1</v>
      </c>
      <c r="C6214" t="s">
        <v>80</v>
      </c>
      <c r="D6214" t="s">
        <v>105</v>
      </c>
      <c r="E6214" t="s">
        <v>177</v>
      </c>
      <c r="F6214" t="s">
        <v>17847</v>
      </c>
      <c r="G6214" t="s">
        <v>183</v>
      </c>
      <c r="H6214" t="s">
        <v>143</v>
      </c>
      <c r="I6214" t="s">
        <v>135</v>
      </c>
      <c r="J6214" t="s">
        <v>136</v>
      </c>
      <c r="K6214" t="s">
        <v>137</v>
      </c>
      <c r="L6214" t="s">
        <v>17848</v>
      </c>
      <c r="M6214" t="s">
        <v>17849</v>
      </c>
      <c r="N6214">
        <v>7.6927777769999999</v>
      </c>
      <c r="O6214">
        <v>0</v>
      </c>
      <c r="P6214">
        <v>0</v>
      </c>
      <c r="Q6214">
        <v>0</v>
      </c>
      <c r="R6214">
        <v>0</v>
      </c>
      <c r="S6214">
        <v>0</v>
      </c>
      <c r="T6214">
        <v>1</v>
      </c>
      <c r="U6214">
        <v>0</v>
      </c>
      <c r="V6214">
        <v>0</v>
      </c>
      <c r="W6214">
        <v>0</v>
      </c>
      <c r="X6214">
        <v>0</v>
      </c>
      <c r="Y6214">
        <v>0</v>
      </c>
      <c r="Z6214">
        <v>0</v>
      </c>
      <c r="AA6214">
        <v>0</v>
      </c>
      <c r="AB6214">
        <v>0.62427813420037781</v>
      </c>
      <c r="AC6214">
        <v>0</v>
      </c>
      <c r="AD6214">
        <v>0</v>
      </c>
      <c r="AE6214">
        <v>0.62427813420037781</v>
      </c>
    </row>
    <row r="6215" spans="1:31" x14ac:dyDescent="0.25">
      <c r="A6215">
        <v>2095583</v>
      </c>
      <c r="B6215">
        <v>1</v>
      </c>
      <c r="C6215" t="s">
        <v>81</v>
      </c>
      <c r="D6215" t="s">
        <v>113</v>
      </c>
      <c r="E6215" t="s">
        <v>177</v>
      </c>
      <c r="F6215" t="s">
        <v>17850</v>
      </c>
      <c r="G6215" t="s">
        <v>196</v>
      </c>
      <c r="H6215" t="s">
        <v>143</v>
      </c>
      <c r="I6215" t="s">
        <v>135</v>
      </c>
      <c r="J6215" t="s">
        <v>136</v>
      </c>
      <c r="K6215" t="s">
        <v>137</v>
      </c>
      <c r="L6215" t="s">
        <v>17851</v>
      </c>
      <c r="M6215" t="s">
        <v>17852</v>
      </c>
      <c r="N6215">
        <v>1.822777777</v>
      </c>
      <c r="O6215">
        <v>0</v>
      </c>
      <c r="P6215">
        <v>1</v>
      </c>
      <c r="Q6215">
        <v>0</v>
      </c>
      <c r="R6215">
        <v>0</v>
      </c>
      <c r="S6215">
        <v>0</v>
      </c>
      <c r="T6215">
        <v>0</v>
      </c>
      <c r="U6215">
        <v>0</v>
      </c>
      <c r="V6215">
        <v>0</v>
      </c>
      <c r="W6215">
        <v>0</v>
      </c>
      <c r="X6215">
        <v>0.52051965598928218</v>
      </c>
      <c r="Y6215">
        <v>0</v>
      </c>
      <c r="Z6215">
        <v>0</v>
      </c>
      <c r="AA6215">
        <v>0</v>
      </c>
      <c r="AB6215">
        <v>0</v>
      </c>
      <c r="AC6215">
        <v>0</v>
      </c>
      <c r="AD6215">
        <v>0</v>
      </c>
      <c r="AE6215">
        <v>0.52051965598928218</v>
      </c>
    </row>
    <row r="6216" spans="1:31" x14ac:dyDescent="0.25">
      <c r="A6216">
        <v>2095683</v>
      </c>
      <c r="B6216">
        <v>1</v>
      </c>
      <c r="C6216" t="s">
        <v>80</v>
      </c>
      <c r="D6216" t="s">
        <v>110</v>
      </c>
      <c r="E6216" t="s">
        <v>177</v>
      </c>
      <c r="F6216" t="s">
        <v>17853</v>
      </c>
      <c r="G6216" t="s">
        <v>183</v>
      </c>
      <c r="H6216" t="s">
        <v>143</v>
      </c>
      <c r="I6216" t="s">
        <v>135</v>
      </c>
      <c r="J6216" t="s">
        <v>136</v>
      </c>
      <c r="K6216" t="s">
        <v>137</v>
      </c>
      <c r="L6216" t="s">
        <v>17854</v>
      </c>
      <c r="M6216" t="s">
        <v>17855</v>
      </c>
      <c r="N6216">
        <v>2.8202777769999998</v>
      </c>
      <c r="O6216">
        <v>0</v>
      </c>
      <c r="P6216">
        <v>1</v>
      </c>
      <c r="Q6216">
        <v>0</v>
      </c>
      <c r="R6216">
        <v>0</v>
      </c>
      <c r="S6216">
        <v>0</v>
      </c>
      <c r="T6216">
        <v>1</v>
      </c>
      <c r="U6216">
        <v>0</v>
      </c>
      <c r="V6216">
        <v>0</v>
      </c>
      <c r="W6216">
        <v>0</v>
      </c>
      <c r="X6216">
        <v>2.1072713588226417</v>
      </c>
      <c r="Y6216">
        <v>0</v>
      </c>
      <c r="Z6216">
        <v>0</v>
      </c>
      <c r="AA6216">
        <v>0</v>
      </c>
      <c r="AB6216">
        <v>0.36884871455144169</v>
      </c>
      <c r="AC6216">
        <v>0</v>
      </c>
      <c r="AD6216">
        <v>0</v>
      </c>
      <c r="AE6216">
        <v>2.4761200733740836</v>
      </c>
    </row>
    <row r="6217" spans="1:31" x14ac:dyDescent="0.25">
      <c r="A6217">
        <v>2095726</v>
      </c>
      <c r="B6217">
        <v>1</v>
      </c>
      <c r="C6217" t="s">
        <v>80</v>
      </c>
      <c r="D6217" t="s">
        <v>88</v>
      </c>
      <c r="E6217" t="s">
        <v>177</v>
      </c>
      <c r="F6217" t="s">
        <v>17856</v>
      </c>
      <c r="G6217" t="s">
        <v>183</v>
      </c>
      <c r="H6217" t="s">
        <v>143</v>
      </c>
      <c r="I6217" t="s">
        <v>135</v>
      </c>
      <c r="J6217" t="s">
        <v>136</v>
      </c>
      <c r="K6217" t="s">
        <v>137</v>
      </c>
      <c r="L6217" t="s">
        <v>17857</v>
      </c>
      <c r="M6217" t="s">
        <v>17858</v>
      </c>
      <c r="N6217">
        <v>2.369722222</v>
      </c>
      <c r="O6217">
        <v>0</v>
      </c>
      <c r="P6217">
        <v>2</v>
      </c>
      <c r="Q6217">
        <v>0</v>
      </c>
      <c r="R6217">
        <v>0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1.3447544835558831</v>
      </c>
      <c r="Y6217">
        <v>0</v>
      </c>
      <c r="Z6217">
        <v>0</v>
      </c>
      <c r="AA6217">
        <v>0</v>
      </c>
      <c r="AB6217">
        <v>0</v>
      </c>
      <c r="AC6217">
        <v>0</v>
      </c>
      <c r="AD6217">
        <v>0</v>
      </c>
      <c r="AE6217">
        <v>1.3447544835558831</v>
      </c>
    </row>
    <row r="6218" spans="1:31" x14ac:dyDescent="0.25">
      <c r="A6218">
        <v>2095875</v>
      </c>
      <c r="B6218">
        <v>1</v>
      </c>
      <c r="C6218" t="s">
        <v>81</v>
      </c>
      <c r="D6218" t="s">
        <v>123</v>
      </c>
      <c r="E6218" t="s">
        <v>146</v>
      </c>
      <c r="F6218" t="s">
        <v>6956</v>
      </c>
      <c r="G6218" t="s">
        <v>133</v>
      </c>
      <c r="H6218" t="s">
        <v>134</v>
      </c>
      <c r="I6218" t="s">
        <v>135</v>
      </c>
      <c r="J6218" t="s">
        <v>136</v>
      </c>
      <c r="K6218" t="s">
        <v>137</v>
      </c>
      <c r="L6218" t="s">
        <v>17859</v>
      </c>
      <c r="M6218" t="s">
        <v>17860</v>
      </c>
      <c r="N6218">
        <v>0.78833333299999997</v>
      </c>
      <c r="O6218">
        <v>0</v>
      </c>
      <c r="P6218">
        <v>8</v>
      </c>
      <c r="Q6218">
        <v>0</v>
      </c>
      <c r="R6218">
        <v>14</v>
      </c>
      <c r="S6218">
        <v>12</v>
      </c>
      <c r="T6218">
        <v>335</v>
      </c>
      <c r="U6218">
        <v>11</v>
      </c>
      <c r="V6218">
        <v>13</v>
      </c>
      <c r="W6218">
        <v>0</v>
      </c>
      <c r="X6218">
        <v>1.6701047309200099</v>
      </c>
      <c r="Y6218">
        <v>0</v>
      </c>
      <c r="Z6218">
        <v>4.026436080234113</v>
      </c>
      <c r="AA6218">
        <v>149.68411850927953</v>
      </c>
      <c r="AB6218">
        <v>325.54729787496507</v>
      </c>
      <c r="AC6218">
        <v>756.04471262635536</v>
      </c>
      <c r="AD6218">
        <v>91.101932274108918</v>
      </c>
      <c r="AE6218">
        <v>1328.0746020958632</v>
      </c>
    </row>
    <row r="6219" spans="1:31" x14ac:dyDescent="0.25">
      <c r="A6219">
        <v>2095975</v>
      </c>
      <c r="B6219">
        <v>1</v>
      </c>
      <c r="C6219" t="s">
        <v>80</v>
      </c>
      <c r="D6219" t="s">
        <v>96</v>
      </c>
      <c r="E6219" t="s">
        <v>169</v>
      </c>
      <c r="F6219" t="s">
        <v>773</v>
      </c>
      <c r="G6219" t="s">
        <v>171</v>
      </c>
      <c r="H6219" t="s">
        <v>134</v>
      </c>
      <c r="I6219" t="s">
        <v>135</v>
      </c>
      <c r="J6219" t="s">
        <v>136</v>
      </c>
      <c r="K6219" t="s">
        <v>137</v>
      </c>
      <c r="L6219" t="s">
        <v>17861</v>
      </c>
      <c r="M6219" t="s">
        <v>17862</v>
      </c>
      <c r="N6219">
        <v>2.8941666659999998</v>
      </c>
      <c r="O6219">
        <v>0</v>
      </c>
      <c r="P6219">
        <v>10</v>
      </c>
      <c r="Q6219">
        <v>0</v>
      </c>
      <c r="R6219">
        <v>14</v>
      </c>
      <c r="S6219">
        <v>0</v>
      </c>
      <c r="T6219">
        <v>13</v>
      </c>
      <c r="U6219">
        <v>0</v>
      </c>
      <c r="V6219">
        <v>0</v>
      </c>
      <c r="W6219">
        <v>0</v>
      </c>
      <c r="X6219">
        <v>12.47230677302861</v>
      </c>
      <c r="Y6219">
        <v>0</v>
      </c>
      <c r="Z6219">
        <v>41.912370128063316</v>
      </c>
      <c r="AA6219">
        <v>0</v>
      </c>
      <c r="AB6219">
        <v>69.465415135566985</v>
      </c>
      <c r="AC6219">
        <v>0</v>
      </c>
      <c r="AD6219">
        <v>0</v>
      </c>
      <c r="AE6219">
        <v>123.85009203665891</v>
      </c>
    </row>
    <row r="6220" spans="1:31" x14ac:dyDescent="0.25">
      <c r="A6220">
        <v>2096084</v>
      </c>
      <c r="B6220">
        <v>1</v>
      </c>
      <c r="C6220" t="s">
        <v>80</v>
      </c>
      <c r="D6220" t="s">
        <v>82</v>
      </c>
      <c r="E6220" t="s">
        <v>140</v>
      </c>
      <c r="F6220" t="s">
        <v>17863</v>
      </c>
      <c r="G6220" t="s">
        <v>2787</v>
      </c>
      <c r="H6220" t="s">
        <v>143</v>
      </c>
      <c r="I6220" t="s">
        <v>135</v>
      </c>
      <c r="J6220" t="s">
        <v>136</v>
      </c>
      <c r="K6220" t="s">
        <v>137</v>
      </c>
      <c r="L6220" t="s">
        <v>17864</v>
      </c>
      <c r="M6220" t="s">
        <v>17865</v>
      </c>
      <c r="N6220">
        <v>19.512499999999999</v>
      </c>
      <c r="O6220">
        <v>0</v>
      </c>
      <c r="P6220">
        <v>6</v>
      </c>
      <c r="Q6220">
        <v>0</v>
      </c>
      <c r="R6220">
        <v>0</v>
      </c>
      <c r="S6220">
        <v>0</v>
      </c>
      <c r="T6220">
        <v>1</v>
      </c>
      <c r="U6220">
        <v>0</v>
      </c>
      <c r="V6220">
        <v>0</v>
      </c>
      <c r="W6220">
        <v>0</v>
      </c>
      <c r="X6220">
        <v>24.100151483405938</v>
      </c>
      <c r="Y6220">
        <v>0</v>
      </c>
      <c r="Z6220">
        <v>0</v>
      </c>
      <c r="AA6220">
        <v>0</v>
      </c>
      <c r="AB6220">
        <v>223.8539704177573</v>
      </c>
      <c r="AC6220">
        <v>0</v>
      </c>
      <c r="AD6220">
        <v>0</v>
      </c>
      <c r="AE6220">
        <v>247.95412190116323</v>
      </c>
    </row>
    <row r="6221" spans="1:31" x14ac:dyDescent="0.25">
      <c r="A6221">
        <v>2095798</v>
      </c>
      <c r="B6221">
        <v>1</v>
      </c>
      <c r="C6221" t="s">
        <v>80</v>
      </c>
      <c r="D6221" t="s">
        <v>107</v>
      </c>
      <c r="E6221" t="s">
        <v>177</v>
      </c>
      <c r="F6221" t="s">
        <v>17866</v>
      </c>
      <c r="G6221" t="s">
        <v>183</v>
      </c>
      <c r="H6221" t="s">
        <v>143</v>
      </c>
      <c r="I6221" t="s">
        <v>135</v>
      </c>
      <c r="J6221" t="s">
        <v>136</v>
      </c>
      <c r="K6221" t="s">
        <v>137</v>
      </c>
      <c r="L6221" t="s">
        <v>17867</v>
      </c>
      <c r="M6221" t="s">
        <v>17868</v>
      </c>
      <c r="N6221">
        <v>2.4758333330000002</v>
      </c>
      <c r="O6221">
        <v>0</v>
      </c>
      <c r="P6221">
        <v>1</v>
      </c>
      <c r="Q6221">
        <v>0</v>
      </c>
      <c r="R6221">
        <v>0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0.87732657224566502</v>
      </c>
      <c r="Y6221">
        <v>0</v>
      </c>
      <c r="Z6221">
        <v>0</v>
      </c>
      <c r="AA6221">
        <v>0</v>
      </c>
      <c r="AB6221">
        <v>0</v>
      </c>
      <c r="AC6221">
        <v>0</v>
      </c>
      <c r="AD6221">
        <v>0</v>
      </c>
      <c r="AE6221">
        <v>0.87732657224566502</v>
      </c>
    </row>
    <row r="6222" spans="1:31" x14ac:dyDescent="0.25">
      <c r="A6222">
        <v>2095612</v>
      </c>
      <c r="B6222">
        <v>1</v>
      </c>
      <c r="C6222" t="s">
        <v>81</v>
      </c>
      <c r="D6222" t="s">
        <v>120</v>
      </c>
      <c r="E6222" t="s">
        <v>140</v>
      </c>
      <c r="F6222" t="s">
        <v>2894</v>
      </c>
      <c r="G6222" t="s">
        <v>154</v>
      </c>
      <c r="H6222" t="s">
        <v>143</v>
      </c>
      <c r="I6222" t="s">
        <v>135</v>
      </c>
      <c r="J6222" t="s">
        <v>136</v>
      </c>
      <c r="K6222" t="s">
        <v>155</v>
      </c>
      <c r="L6222" t="s">
        <v>17869</v>
      </c>
      <c r="M6222" t="s">
        <v>17870</v>
      </c>
      <c r="N6222">
        <v>7.8701444440000001</v>
      </c>
      <c r="O6222">
        <v>0</v>
      </c>
      <c r="P6222">
        <v>112</v>
      </c>
      <c r="Q6222">
        <v>0</v>
      </c>
      <c r="R6222">
        <v>1</v>
      </c>
      <c r="S6222">
        <v>0</v>
      </c>
      <c r="T6222">
        <v>6</v>
      </c>
      <c r="U6222">
        <v>0</v>
      </c>
      <c r="V6222">
        <v>0</v>
      </c>
      <c r="W6222">
        <v>0</v>
      </c>
      <c r="X6222">
        <v>146.63078669557802</v>
      </c>
      <c r="Y6222">
        <v>0</v>
      </c>
      <c r="Z6222">
        <v>4.280090555114973</v>
      </c>
      <c r="AA6222">
        <v>0</v>
      </c>
      <c r="AB6222">
        <v>15.447774796392585</v>
      </c>
      <c r="AC6222">
        <v>0</v>
      </c>
      <c r="AD6222">
        <v>0</v>
      </c>
      <c r="AE6222">
        <v>166.3586520470856</v>
      </c>
    </row>
    <row r="6223" spans="1:31" x14ac:dyDescent="0.25">
      <c r="A6223">
        <v>2095589</v>
      </c>
      <c r="B6223">
        <v>1</v>
      </c>
      <c r="C6223" t="s">
        <v>80</v>
      </c>
      <c r="D6223" t="s">
        <v>103</v>
      </c>
      <c r="E6223" t="s">
        <v>131</v>
      </c>
      <c r="F6223" t="s">
        <v>362</v>
      </c>
      <c r="G6223" t="s">
        <v>133</v>
      </c>
      <c r="H6223" t="s">
        <v>134</v>
      </c>
      <c r="I6223" t="s">
        <v>135</v>
      </c>
      <c r="J6223" t="s">
        <v>136</v>
      </c>
      <c r="K6223" t="s">
        <v>137</v>
      </c>
      <c r="L6223" t="s">
        <v>17871</v>
      </c>
      <c r="M6223" t="s">
        <v>17872</v>
      </c>
      <c r="N6223">
        <v>1.6472222219999999</v>
      </c>
      <c r="O6223">
        <v>0</v>
      </c>
      <c r="P6223">
        <v>0</v>
      </c>
      <c r="Q6223">
        <v>4</v>
      </c>
      <c r="R6223">
        <v>18</v>
      </c>
      <c r="S6223">
        <v>5</v>
      </c>
      <c r="T6223">
        <v>5</v>
      </c>
      <c r="U6223">
        <v>3</v>
      </c>
      <c r="V6223">
        <v>0</v>
      </c>
      <c r="W6223">
        <v>0</v>
      </c>
      <c r="X6223">
        <v>0</v>
      </c>
      <c r="Y6223">
        <v>4.6288639139349579</v>
      </c>
      <c r="Z6223">
        <v>59.6386530810612</v>
      </c>
      <c r="AA6223">
        <v>47.128761452814125</v>
      </c>
      <c r="AB6223">
        <v>24.981949457530316</v>
      </c>
      <c r="AC6223">
        <v>54.981183931663992</v>
      </c>
      <c r="AD6223">
        <v>0</v>
      </c>
      <c r="AE6223">
        <v>191.35941183700459</v>
      </c>
    </row>
    <row r="6224" spans="1:31" x14ac:dyDescent="0.25">
      <c r="A6224">
        <v>2095961</v>
      </c>
      <c r="B6224">
        <v>1</v>
      </c>
      <c r="C6224" t="s">
        <v>80</v>
      </c>
      <c r="D6224" t="s">
        <v>83</v>
      </c>
      <c r="E6224" t="s">
        <v>295</v>
      </c>
      <c r="F6224" t="s">
        <v>17873</v>
      </c>
      <c r="G6224" t="s">
        <v>133</v>
      </c>
      <c r="H6224" t="s">
        <v>134</v>
      </c>
      <c r="I6224" t="s">
        <v>135</v>
      </c>
      <c r="J6224" t="s">
        <v>136</v>
      </c>
      <c r="K6224" t="s">
        <v>137</v>
      </c>
      <c r="L6224" t="s">
        <v>17874</v>
      </c>
      <c r="M6224" t="s">
        <v>17875</v>
      </c>
      <c r="N6224">
        <v>1.135277777</v>
      </c>
      <c r="O6224">
        <v>62</v>
      </c>
      <c r="P6224">
        <v>4772</v>
      </c>
      <c r="Q6224">
        <v>0</v>
      </c>
      <c r="R6224">
        <v>1</v>
      </c>
      <c r="S6224">
        <v>0</v>
      </c>
      <c r="T6224">
        <v>290</v>
      </c>
      <c r="U6224">
        <v>0</v>
      </c>
      <c r="V6224">
        <v>0</v>
      </c>
      <c r="W6224">
        <v>22.010791008133349</v>
      </c>
      <c r="X6224">
        <v>1440.9287442445682</v>
      </c>
      <c r="Y6224">
        <v>0</v>
      </c>
      <c r="Z6224">
        <v>1.1889501551444444E-3</v>
      </c>
      <c r="AA6224">
        <v>0</v>
      </c>
      <c r="AB6224">
        <v>181.01336510431045</v>
      </c>
      <c r="AC6224">
        <v>0</v>
      </c>
      <c r="AD6224">
        <v>0</v>
      </c>
      <c r="AE6224">
        <v>1643.9540893071671</v>
      </c>
    </row>
    <row r="6225" spans="1:31" x14ac:dyDescent="0.25">
      <c r="A6225">
        <v>2095543</v>
      </c>
      <c r="B6225">
        <v>1</v>
      </c>
      <c r="C6225" t="s">
        <v>80</v>
      </c>
      <c r="D6225" t="s">
        <v>105</v>
      </c>
      <c r="E6225" t="s">
        <v>505</v>
      </c>
      <c r="F6225" t="s">
        <v>752</v>
      </c>
      <c r="G6225" t="s">
        <v>366</v>
      </c>
      <c r="H6225" t="s">
        <v>143</v>
      </c>
      <c r="I6225" t="s">
        <v>135</v>
      </c>
      <c r="J6225" t="s">
        <v>136</v>
      </c>
      <c r="K6225" t="s">
        <v>137</v>
      </c>
      <c r="L6225" t="s">
        <v>17876</v>
      </c>
      <c r="M6225" t="s">
        <v>17877</v>
      </c>
      <c r="N6225">
        <v>8.3919444439999999</v>
      </c>
      <c r="O6225">
        <v>0</v>
      </c>
      <c r="P6225">
        <v>62</v>
      </c>
      <c r="Q6225">
        <v>0</v>
      </c>
      <c r="R6225">
        <v>0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112.58177271435214</v>
      </c>
      <c r="Y6225">
        <v>0</v>
      </c>
      <c r="Z6225">
        <v>0</v>
      </c>
      <c r="AA6225">
        <v>0</v>
      </c>
      <c r="AB6225">
        <v>0</v>
      </c>
      <c r="AC6225">
        <v>0</v>
      </c>
      <c r="AD6225">
        <v>0</v>
      </c>
      <c r="AE6225">
        <v>112.58177271435214</v>
      </c>
    </row>
    <row r="6226" spans="1:31" x14ac:dyDescent="0.25">
      <c r="A6226">
        <v>2095652</v>
      </c>
      <c r="B6226">
        <v>1</v>
      </c>
      <c r="C6226" t="s">
        <v>81</v>
      </c>
      <c r="D6226" t="s">
        <v>115</v>
      </c>
      <c r="E6226" t="s">
        <v>169</v>
      </c>
      <c r="F6226" t="s">
        <v>17878</v>
      </c>
      <c r="G6226" t="s">
        <v>154</v>
      </c>
      <c r="H6226" t="s">
        <v>134</v>
      </c>
      <c r="I6226" t="s">
        <v>135</v>
      </c>
      <c r="J6226" t="s">
        <v>136</v>
      </c>
      <c r="K6226" t="s">
        <v>155</v>
      </c>
      <c r="L6226" t="s">
        <v>17879</v>
      </c>
      <c r="M6226" t="s">
        <v>17880</v>
      </c>
      <c r="N6226">
        <v>4.3741666659999998</v>
      </c>
      <c r="O6226">
        <v>0</v>
      </c>
      <c r="P6226">
        <v>368</v>
      </c>
      <c r="Q6226">
        <v>0</v>
      </c>
      <c r="R6226">
        <v>8</v>
      </c>
      <c r="S6226">
        <v>6</v>
      </c>
      <c r="T6226">
        <v>172</v>
      </c>
      <c r="U6226">
        <v>2</v>
      </c>
      <c r="V6226">
        <v>0</v>
      </c>
      <c r="W6226">
        <v>0</v>
      </c>
      <c r="X6226">
        <v>234.08958699751099</v>
      </c>
      <c r="Y6226">
        <v>0</v>
      </c>
      <c r="Z6226">
        <v>18.190646619709955</v>
      </c>
      <c r="AA6226">
        <v>106.42603379124139</v>
      </c>
      <c r="AB6226">
        <v>252.04367187022359</v>
      </c>
      <c r="AC6226">
        <v>71.540732987033905</v>
      </c>
      <c r="AD6226">
        <v>0</v>
      </c>
      <c r="AE6226">
        <v>682.29067226571988</v>
      </c>
    </row>
    <row r="6227" spans="1:31" x14ac:dyDescent="0.25">
      <c r="A6227">
        <v>2095712</v>
      </c>
      <c r="B6227">
        <v>1</v>
      </c>
      <c r="C6227" t="s">
        <v>80</v>
      </c>
      <c r="D6227" t="s">
        <v>93</v>
      </c>
      <c r="E6227" t="s">
        <v>177</v>
      </c>
      <c r="F6227" t="s">
        <v>17881</v>
      </c>
      <c r="G6227" t="s">
        <v>183</v>
      </c>
      <c r="H6227" t="s">
        <v>143</v>
      </c>
      <c r="I6227" t="s">
        <v>135</v>
      </c>
      <c r="J6227" t="s">
        <v>136</v>
      </c>
      <c r="K6227" t="s">
        <v>137</v>
      </c>
      <c r="L6227" t="s">
        <v>17882</v>
      </c>
      <c r="M6227" t="s">
        <v>17883</v>
      </c>
      <c r="N6227">
        <v>3.8338888880000002</v>
      </c>
      <c r="O6227">
        <v>0</v>
      </c>
      <c r="P6227">
        <v>1</v>
      </c>
      <c r="Q6227">
        <v>0</v>
      </c>
      <c r="R6227">
        <v>0</v>
      </c>
      <c r="S6227">
        <v>0</v>
      </c>
      <c r="T6227">
        <v>0</v>
      </c>
      <c r="U6227">
        <v>0</v>
      </c>
      <c r="V6227">
        <v>0</v>
      </c>
      <c r="W6227">
        <v>0</v>
      </c>
      <c r="X6227">
        <v>0.94917927167437499</v>
      </c>
      <c r="Y6227">
        <v>0</v>
      </c>
      <c r="Z6227">
        <v>0</v>
      </c>
      <c r="AA6227">
        <v>0</v>
      </c>
      <c r="AB6227">
        <v>0</v>
      </c>
      <c r="AC6227">
        <v>0</v>
      </c>
      <c r="AD6227">
        <v>0</v>
      </c>
      <c r="AE6227">
        <v>0.94917927167437499</v>
      </c>
    </row>
    <row r="6228" spans="1:31" x14ac:dyDescent="0.25">
      <c r="A6228">
        <v>2095506</v>
      </c>
      <c r="B6228">
        <v>1</v>
      </c>
      <c r="C6228" t="s">
        <v>81</v>
      </c>
      <c r="D6228" t="s">
        <v>112</v>
      </c>
      <c r="E6228" t="s">
        <v>177</v>
      </c>
      <c r="F6228" t="s">
        <v>17884</v>
      </c>
      <c r="G6228" t="s">
        <v>183</v>
      </c>
      <c r="H6228" t="s">
        <v>143</v>
      </c>
      <c r="I6228" t="s">
        <v>135</v>
      </c>
      <c r="J6228" t="s">
        <v>136</v>
      </c>
      <c r="K6228" t="s">
        <v>137</v>
      </c>
      <c r="L6228" t="s">
        <v>17885</v>
      </c>
      <c r="M6228" t="s">
        <v>17886</v>
      </c>
      <c r="N6228">
        <v>2.5844444439999998</v>
      </c>
      <c r="O6228">
        <v>0</v>
      </c>
      <c r="P6228">
        <v>0</v>
      </c>
      <c r="Q6228">
        <v>0</v>
      </c>
      <c r="R6228">
        <v>0</v>
      </c>
      <c r="S6228">
        <v>0</v>
      </c>
      <c r="T6228">
        <v>2</v>
      </c>
      <c r="U6228">
        <v>0</v>
      </c>
      <c r="V6228">
        <v>0</v>
      </c>
      <c r="W6228">
        <v>0</v>
      </c>
      <c r="X6228">
        <v>0</v>
      </c>
      <c r="Y6228">
        <v>0</v>
      </c>
      <c r="Z6228">
        <v>0</v>
      </c>
      <c r="AA6228">
        <v>0</v>
      </c>
      <c r="AB6228">
        <v>5.6962591874269448E-2</v>
      </c>
      <c r="AC6228">
        <v>0</v>
      </c>
      <c r="AD6228">
        <v>0</v>
      </c>
      <c r="AE6228">
        <v>5.6962591874269448E-2</v>
      </c>
    </row>
    <row r="6229" spans="1:31" x14ac:dyDescent="0.25">
      <c r="A6229">
        <v>2095898</v>
      </c>
      <c r="B6229">
        <v>1</v>
      </c>
      <c r="C6229" t="s">
        <v>80</v>
      </c>
      <c r="D6229" t="s">
        <v>100</v>
      </c>
      <c r="E6229" t="s">
        <v>158</v>
      </c>
      <c r="F6229" t="s">
        <v>17887</v>
      </c>
      <c r="G6229" t="s">
        <v>283</v>
      </c>
      <c r="H6229" t="s">
        <v>143</v>
      </c>
      <c r="I6229" t="s">
        <v>135</v>
      </c>
      <c r="J6229" t="s">
        <v>136</v>
      </c>
      <c r="K6229" t="s">
        <v>137</v>
      </c>
      <c r="L6229" t="s">
        <v>17888</v>
      </c>
      <c r="M6229" t="s">
        <v>17889</v>
      </c>
      <c r="N6229">
        <v>5.6675000000000004</v>
      </c>
      <c r="O6229">
        <v>0</v>
      </c>
      <c r="P6229">
        <v>12</v>
      </c>
      <c r="Q6229">
        <v>0</v>
      </c>
      <c r="R6229">
        <v>0</v>
      </c>
      <c r="S6229">
        <v>0</v>
      </c>
      <c r="T6229">
        <v>4</v>
      </c>
      <c r="U6229">
        <v>0</v>
      </c>
      <c r="V6229">
        <v>0</v>
      </c>
      <c r="W6229">
        <v>0</v>
      </c>
      <c r="X6229">
        <v>17.491910117116674</v>
      </c>
      <c r="Y6229">
        <v>0</v>
      </c>
      <c r="Z6229">
        <v>0</v>
      </c>
      <c r="AA6229">
        <v>0</v>
      </c>
      <c r="AB6229">
        <v>69.350944325808086</v>
      </c>
      <c r="AC6229">
        <v>0</v>
      </c>
      <c r="AD6229">
        <v>0</v>
      </c>
      <c r="AE6229">
        <v>86.842854442924761</v>
      </c>
    </row>
    <row r="6230" spans="1:31" x14ac:dyDescent="0.25">
      <c r="A6230">
        <v>2096147</v>
      </c>
      <c r="B6230">
        <v>1</v>
      </c>
      <c r="C6230" t="s">
        <v>80</v>
      </c>
      <c r="D6230" t="s">
        <v>105</v>
      </c>
      <c r="E6230" t="s">
        <v>295</v>
      </c>
      <c r="F6230" t="s">
        <v>17890</v>
      </c>
      <c r="G6230" t="s">
        <v>133</v>
      </c>
      <c r="H6230" t="s">
        <v>134</v>
      </c>
      <c r="I6230" t="s">
        <v>135</v>
      </c>
      <c r="J6230" t="s">
        <v>136</v>
      </c>
      <c r="K6230" t="s">
        <v>137</v>
      </c>
      <c r="L6230" t="s">
        <v>17891</v>
      </c>
      <c r="M6230" t="s">
        <v>17892</v>
      </c>
      <c r="N6230">
        <v>0.73259444399999996</v>
      </c>
      <c r="O6230">
        <v>0</v>
      </c>
      <c r="P6230">
        <v>5031</v>
      </c>
      <c r="Q6230">
        <v>0</v>
      </c>
      <c r="R6230">
        <v>0</v>
      </c>
      <c r="S6230">
        <v>1</v>
      </c>
      <c r="T6230">
        <v>265</v>
      </c>
      <c r="U6230">
        <v>0</v>
      </c>
      <c r="V6230">
        <v>1</v>
      </c>
      <c r="W6230">
        <v>0</v>
      </c>
      <c r="X6230">
        <v>1007.7021319011105</v>
      </c>
      <c r="Y6230">
        <v>0</v>
      </c>
      <c r="Z6230">
        <v>0</v>
      </c>
      <c r="AA6230">
        <v>11.008600409160691</v>
      </c>
      <c r="AB6230">
        <v>190.8560687935645</v>
      </c>
      <c r="AC6230">
        <v>0</v>
      </c>
      <c r="AD6230">
        <v>0.74079200178746751</v>
      </c>
      <c r="AE6230">
        <v>1210.307593105623</v>
      </c>
    </row>
    <row r="6231" spans="1:31" x14ac:dyDescent="0.25">
      <c r="A6231">
        <v>2095549</v>
      </c>
      <c r="B6231">
        <v>1</v>
      </c>
      <c r="C6231" t="s">
        <v>80</v>
      </c>
      <c r="D6231" t="s">
        <v>88</v>
      </c>
      <c r="E6231" t="s">
        <v>169</v>
      </c>
      <c r="F6231" t="s">
        <v>17893</v>
      </c>
      <c r="G6231" t="s">
        <v>133</v>
      </c>
      <c r="H6231" t="s">
        <v>134</v>
      </c>
      <c r="I6231" t="s">
        <v>135</v>
      </c>
      <c r="J6231" t="s">
        <v>136</v>
      </c>
      <c r="K6231" t="s">
        <v>137</v>
      </c>
      <c r="L6231" t="s">
        <v>17894</v>
      </c>
      <c r="M6231" t="s">
        <v>17895</v>
      </c>
      <c r="N6231">
        <v>1.8905555549999999</v>
      </c>
      <c r="O6231">
        <v>0</v>
      </c>
      <c r="P6231">
        <v>2889</v>
      </c>
      <c r="Q6231">
        <v>0</v>
      </c>
      <c r="R6231">
        <v>0</v>
      </c>
      <c r="S6231">
        <v>0</v>
      </c>
      <c r="T6231">
        <v>74</v>
      </c>
      <c r="U6231">
        <v>0</v>
      </c>
      <c r="V6231">
        <v>0</v>
      </c>
      <c r="W6231">
        <v>0</v>
      </c>
      <c r="X6231">
        <v>1019.6799634838987</v>
      </c>
      <c r="Y6231">
        <v>0</v>
      </c>
      <c r="Z6231">
        <v>0</v>
      </c>
      <c r="AA6231">
        <v>0</v>
      </c>
      <c r="AB6231">
        <v>170.2086740126764</v>
      </c>
      <c r="AC6231">
        <v>0</v>
      </c>
      <c r="AD6231">
        <v>0</v>
      </c>
      <c r="AE6231">
        <v>1189.888637496575</v>
      </c>
    </row>
    <row r="6232" spans="1:31" x14ac:dyDescent="0.25">
      <c r="A6232">
        <v>2095858</v>
      </c>
      <c r="B6232">
        <v>1</v>
      </c>
      <c r="C6232" t="s">
        <v>80</v>
      </c>
      <c r="D6232" t="s">
        <v>107</v>
      </c>
      <c r="E6232" t="s">
        <v>177</v>
      </c>
      <c r="F6232" t="s">
        <v>17896</v>
      </c>
      <c r="G6232" t="s">
        <v>179</v>
      </c>
      <c r="H6232" t="s">
        <v>143</v>
      </c>
      <c r="I6232" t="s">
        <v>135</v>
      </c>
      <c r="J6232" t="s">
        <v>136</v>
      </c>
      <c r="K6232" t="s">
        <v>137</v>
      </c>
      <c r="L6232" t="s">
        <v>17897</v>
      </c>
      <c r="M6232" t="s">
        <v>17898</v>
      </c>
      <c r="N6232">
        <v>4.7966666660000001</v>
      </c>
      <c r="O6232">
        <v>0</v>
      </c>
      <c r="P6232">
        <v>1</v>
      </c>
      <c r="Q6232">
        <v>0</v>
      </c>
      <c r="R6232">
        <v>0</v>
      </c>
      <c r="S6232">
        <v>0</v>
      </c>
      <c r="T6232">
        <v>0</v>
      </c>
      <c r="U6232">
        <v>0</v>
      </c>
      <c r="V6232">
        <v>0</v>
      </c>
      <c r="W6232">
        <v>0</v>
      </c>
      <c r="X6232">
        <v>0.60876961116009454</v>
      </c>
      <c r="Y6232">
        <v>0</v>
      </c>
      <c r="Z6232">
        <v>0</v>
      </c>
      <c r="AA6232">
        <v>0</v>
      </c>
      <c r="AB6232">
        <v>0</v>
      </c>
      <c r="AC6232">
        <v>0</v>
      </c>
      <c r="AD6232">
        <v>0</v>
      </c>
      <c r="AE6232">
        <v>0.60876961116009454</v>
      </c>
    </row>
    <row r="6233" spans="1:31" x14ac:dyDescent="0.25">
      <c r="A6233">
        <v>2095672</v>
      </c>
      <c r="B6233">
        <v>1</v>
      </c>
      <c r="C6233" t="s">
        <v>80</v>
      </c>
      <c r="D6233" t="s">
        <v>88</v>
      </c>
      <c r="E6233" t="s">
        <v>177</v>
      </c>
      <c r="F6233" t="s">
        <v>17899</v>
      </c>
      <c r="G6233" t="s">
        <v>179</v>
      </c>
      <c r="H6233" t="s">
        <v>143</v>
      </c>
      <c r="I6233" t="s">
        <v>135</v>
      </c>
      <c r="J6233" t="s">
        <v>136</v>
      </c>
      <c r="K6233" t="s">
        <v>137</v>
      </c>
      <c r="L6233" t="s">
        <v>17900</v>
      </c>
      <c r="M6233" t="s">
        <v>17901</v>
      </c>
      <c r="N6233">
        <v>9.8211111110000004</v>
      </c>
      <c r="O6233">
        <v>0</v>
      </c>
      <c r="P6233">
        <v>9</v>
      </c>
      <c r="Q6233">
        <v>0</v>
      </c>
      <c r="R6233">
        <v>0</v>
      </c>
      <c r="S6233">
        <v>0</v>
      </c>
      <c r="T6233">
        <v>1</v>
      </c>
      <c r="U6233">
        <v>0</v>
      </c>
      <c r="V6233">
        <v>0</v>
      </c>
      <c r="W6233">
        <v>0</v>
      </c>
      <c r="X6233">
        <v>29.316142682067468</v>
      </c>
      <c r="Y6233">
        <v>0</v>
      </c>
      <c r="Z6233">
        <v>0</v>
      </c>
      <c r="AA6233">
        <v>0</v>
      </c>
      <c r="AB6233">
        <v>17.250119183455705</v>
      </c>
      <c r="AC6233">
        <v>0</v>
      </c>
      <c r="AD6233">
        <v>0</v>
      </c>
      <c r="AE6233">
        <v>46.566261865523174</v>
      </c>
    </row>
    <row r="6234" spans="1:31" x14ac:dyDescent="0.25">
      <c r="A6234">
        <v>2095523</v>
      </c>
      <c r="B6234">
        <v>1</v>
      </c>
      <c r="C6234" t="s">
        <v>80</v>
      </c>
      <c r="D6234" t="s">
        <v>86</v>
      </c>
      <c r="E6234" t="s">
        <v>169</v>
      </c>
      <c r="F6234" t="s">
        <v>17902</v>
      </c>
      <c r="G6234" t="s">
        <v>464</v>
      </c>
      <c r="H6234" t="s">
        <v>134</v>
      </c>
      <c r="I6234" t="s">
        <v>135</v>
      </c>
      <c r="J6234" t="s">
        <v>136</v>
      </c>
      <c r="K6234" t="s">
        <v>137</v>
      </c>
      <c r="L6234" t="s">
        <v>17903</v>
      </c>
      <c r="M6234" t="s">
        <v>17904</v>
      </c>
      <c r="N6234">
        <v>3.4952777770000001</v>
      </c>
      <c r="O6234">
        <v>0</v>
      </c>
      <c r="P6234">
        <v>155</v>
      </c>
      <c r="Q6234">
        <v>0</v>
      </c>
      <c r="R6234">
        <v>0</v>
      </c>
      <c r="S6234">
        <v>0</v>
      </c>
      <c r="T6234">
        <v>9</v>
      </c>
      <c r="U6234">
        <v>0</v>
      </c>
      <c r="V6234">
        <v>0</v>
      </c>
      <c r="W6234">
        <v>0</v>
      </c>
      <c r="X6234">
        <v>119.10372695394048</v>
      </c>
      <c r="Y6234">
        <v>0</v>
      </c>
      <c r="Z6234">
        <v>0</v>
      </c>
      <c r="AA6234">
        <v>0</v>
      </c>
      <c r="AB6234">
        <v>47.259472706234575</v>
      </c>
      <c r="AC6234">
        <v>0</v>
      </c>
      <c r="AD6234">
        <v>0</v>
      </c>
      <c r="AE6234">
        <v>166.36319966017504</v>
      </c>
    </row>
    <row r="6235" spans="1:31" x14ac:dyDescent="0.25">
      <c r="A6235">
        <v>2095715</v>
      </c>
      <c r="B6235">
        <v>1</v>
      </c>
      <c r="C6235" t="s">
        <v>80</v>
      </c>
      <c r="D6235" t="s">
        <v>96</v>
      </c>
      <c r="E6235" t="s">
        <v>158</v>
      </c>
      <c r="F6235" t="s">
        <v>6114</v>
      </c>
      <c r="G6235" t="s">
        <v>283</v>
      </c>
      <c r="H6235" t="s">
        <v>143</v>
      </c>
      <c r="I6235" t="s">
        <v>135</v>
      </c>
      <c r="J6235" t="s">
        <v>136</v>
      </c>
      <c r="K6235" t="s">
        <v>137</v>
      </c>
      <c r="L6235" t="s">
        <v>17905</v>
      </c>
      <c r="M6235" t="s">
        <v>17906</v>
      </c>
      <c r="N6235">
        <v>7.062777777</v>
      </c>
      <c r="O6235">
        <v>0</v>
      </c>
      <c r="P6235">
        <v>5</v>
      </c>
      <c r="Q6235">
        <v>0</v>
      </c>
      <c r="R6235">
        <v>1</v>
      </c>
      <c r="S6235">
        <v>0</v>
      </c>
      <c r="T6235">
        <v>1</v>
      </c>
      <c r="U6235">
        <v>0</v>
      </c>
      <c r="V6235">
        <v>0</v>
      </c>
      <c r="W6235">
        <v>0</v>
      </c>
      <c r="X6235">
        <v>16.017027232413334</v>
      </c>
      <c r="Y6235">
        <v>0</v>
      </c>
      <c r="Z6235">
        <v>18.538698502396127</v>
      </c>
      <c r="AA6235">
        <v>0</v>
      </c>
      <c r="AB6235">
        <v>17.32846085032989</v>
      </c>
      <c r="AC6235">
        <v>0</v>
      </c>
      <c r="AD6235">
        <v>0</v>
      </c>
      <c r="AE6235">
        <v>51.884186585139346</v>
      </c>
    </row>
    <row r="6236" spans="1:31" x14ac:dyDescent="0.25">
      <c r="A6236">
        <v>2095735</v>
      </c>
      <c r="B6236">
        <v>1</v>
      </c>
      <c r="C6236" t="s">
        <v>80</v>
      </c>
      <c r="D6236" t="s">
        <v>101</v>
      </c>
      <c r="E6236" t="s">
        <v>158</v>
      </c>
      <c r="F6236" t="s">
        <v>17907</v>
      </c>
      <c r="G6236" t="s">
        <v>160</v>
      </c>
      <c r="H6236" t="s">
        <v>143</v>
      </c>
      <c r="I6236" t="s">
        <v>135</v>
      </c>
      <c r="J6236" t="s">
        <v>136</v>
      </c>
      <c r="K6236" t="s">
        <v>137</v>
      </c>
      <c r="L6236" t="s">
        <v>17908</v>
      </c>
      <c r="M6236" t="s">
        <v>17909</v>
      </c>
      <c r="N6236">
        <v>1.157777777</v>
      </c>
      <c r="O6236">
        <v>0</v>
      </c>
      <c r="P6236">
        <v>10</v>
      </c>
      <c r="Q6236">
        <v>0</v>
      </c>
      <c r="R6236">
        <v>0</v>
      </c>
      <c r="S6236">
        <v>0</v>
      </c>
      <c r="T6236">
        <v>1</v>
      </c>
      <c r="U6236">
        <v>0</v>
      </c>
      <c r="V6236">
        <v>0</v>
      </c>
      <c r="W6236">
        <v>0</v>
      </c>
      <c r="X6236">
        <v>11.327831611505058</v>
      </c>
      <c r="Y6236">
        <v>0</v>
      </c>
      <c r="Z6236">
        <v>0</v>
      </c>
      <c r="AA6236">
        <v>0</v>
      </c>
      <c r="AB6236">
        <v>4.8161067532880306</v>
      </c>
      <c r="AC6236">
        <v>0</v>
      </c>
      <c r="AD6236">
        <v>0</v>
      </c>
      <c r="AE6236">
        <v>16.143938364793087</v>
      </c>
    </row>
    <row r="6237" spans="1:31" x14ac:dyDescent="0.25">
      <c r="A6237">
        <v>2096170</v>
      </c>
      <c r="B6237">
        <v>1</v>
      </c>
      <c r="C6237" t="s">
        <v>80</v>
      </c>
      <c r="D6237" t="s">
        <v>109</v>
      </c>
      <c r="E6237" t="s">
        <v>177</v>
      </c>
      <c r="F6237" t="s">
        <v>17910</v>
      </c>
      <c r="G6237" t="s">
        <v>183</v>
      </c>
      <c r="H6237" t="s">
        <v>143</v>
      </c>
      <c r="I6237" t="s">
        <v>135</v>
      </c>
      <c r="J6237" t="s">
        <v>136</v>
      </c>
      <c r="K6237" t="s">
        <v>137</v>
      </c>
      <c r="L6237" t="s">
        <v>17911</v>
      </c>
      <c r="M6237" t="s">
        <v>17912</v>
      </c>
      <c r="N6237">
        <v>1.253333333</v>
      </c>
      <c r="O6237">
        <v>0</v>
      </c>
      <c r="P6237">
        <v>1</v>
      </c>
      <c r="Q6237">
        <v>0</v>
      </c>
      <c r="R6237">
        <v>0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0.15345555280411335</v>
      </c>
      <c r="Y6237">
        <v>0</v>
      </c>
      <c r="Z6237">
        <v>0</v>
      </c>
      <c r="AA6237">
        <v>0</v>
      </c>
      <c r="AB6237">
        <v>0</v>
      </c>
      <c r="AC6237">
        <v>0</v>
      </c>
      <c r="AD6237">
        <v>0</v>
      </c>
      <c r="AE6237">
        <v>0.15345555280411335</v>
      </c>
    </row>
    <row r="6238" spans="1:31" x14ac:dyDescent="0.25">
      <c r="A6238">
        <v>2096027</v>
      </c>
      <c r="B6238">
        <v>1</v>
      </c>
      <c r="C6238" t="s">
        <v>80</v>
      </c>
      <c r="D6238" t="s">
        <v>83</v>
      </c>
      <c r="E6238" t="s">
        <v>169</v>
      </c>
      <c r="F6238" t="s">
        <v>17913</v>
      </c>
      <c r="G6238" t="s">
        <v>464</v>
      </c>
      <c r="H6238" t="s">
        <v>134</v>
      </c>
      <c r="I6238" t="s">
        <v>135</v>
      </c>
      <c r="J6238" t="s">
        <v>136</v>
      </c>
      <c r="K6238" t="s">
        <v>137</v>
      </c>
      <c r="L6238" t="s">
        <v>17914</v>
      </c>
      <c r="M6238" t="s">
        <v>17915</v>
      </c>
      <c r="N6238">
        <v>0.890833333</v>
      </c>
      <c r="O6238">
        <v>0</v>
      </c>
      <c r="P6238">
        <v>394</v>
      </c>
      <c r="Q6238">
        <v>0</v>
      </c>
      <c r="R6238">
        <v>1</v>
      </c>
      <c r="S6238">
        <v>0</v>
      </c>
      <c r="T6238">
        <v>25</v>
      </c>
      <c r="U6238">
        <v>0</v>
      </c>
      <c r="V6238">
        <v>0</v>
      </c>
      <c r="W6238">
        <v>0</v>
      </c>
      <c r="X6238">
        <v>109.7113603615233</v>
      </c>
      <c r="Y6238">
        <v>0</v>
      </c>
      <c r="Z6238">
        <v>9.4813885862166667E-4</v>
      </c>
      <c r="AA6238">
        <v>0</v>
      </c>
      <c r="AB6238">
        <v>17.110917708756489</v>
      </c>
      <c r="AC6238">
        <v>0</v>
      </c>
      <c r="AD6238">
        <v>0</v>
      </c>
      <c r="AE6238">
        <v>126.82322620913841</v>
      </c>
    </row>
    <row r="6239" spans="1:31" x14ac:dyDescent="0.25">
      <c r="A6239">
        <v>2095529</v>
      </c>
      <c r="B6239">
        <v>1</v>
      </c>
      <c r="C6239" t="s">
        <v>80</v>
      </c>
      <c r="D6239" t="s">
        <v>107</v>
      </c>
      <c r="E6239" t="s">
        <v>140</v>
      </c>
      <c r="F6239" t="s">
        <v>17916</v>
      </c>
      <c r="G6239" t="s">
        <v>142</v>
      </c>
      <c r="H6239" t="s">
        <v>143</v>
      </c>
      <c r="I6239" t="s">
        <v>135</v>
      </c>
      <c r="J6239" t="s">
        <v>136</v>
      </c>
      <c r="K6239" t="s">
        <v>137</v>
      </c>
      <c r="L6239" t="s">
        <v>17917</v>
      </c>
      <c r="M6239" t="s">
        <v>17918</v>
      </c>
      <c r="N6239">
        <v>4.3958333329999997</v>
      </c>
      <c r="O6239">
        <v>0</v>
      </c>
      <c r="P6239">
        <v>60</v>
      </c>
      <c r="Q6239">
        <v>0</v>
      </c>
      <c r="R6239">
        <v>6</v>
      </c>
      <c r="S6239">
        <v>0</v>
      </c>
      <c r="T6239">
        <v>1</v>
      </c>
      <c r="U6239">
        <v>0</v>
      </c>
      <c r="V6239">
        <v>0</v>
      </c>
      <c r="W6239">
        <v>0</v>
      </c>
      <c r="X6239">
        <v>30.487830419789461</v>
      </c>
      <c r="Y6239">
        <v>0</v>
      </c>
      <c r="Z6239">
        <v>12.911365990313376</v>
      </c>
      <c r="AA6239">
        <v>0</v>
      </c>
      <c r="AB6239">
        <v>1.200273769612735</v>
      </c>
      <c r="AC6239">
        <v>0</v>
      </c>
      <c r="AD6239">
        <v>0</v>
      </c>
      <c r="AE6239">
        <v>44.599470179715574</v>
      </c>
    </row>
    <row r="6240" spans="1:31" x14ac:dyDescent="0.25">
      <c r="A6240">
        <v>2095629</v>
      </c>
      <c r="B6240">
        <v>1</v>
      </c>
      <c r="C6240" t="s">
        <v>80</v>
      </c>
      <c r="D6240" t="s">
        <v>83</v>
      </c>
      <c r="E6240" t="s">
        <v>169</v>
      </c>
      <c r="F6240" t="s">
        <v>3782</v>
      </c>
      <c r="G6240" t="s">
        <v>273</v>
      </c>
      <c r="H6240" t="s">
        <v>134</v>
      </c>
      <c r="I6240" t="s">
        <v>135</v>
      </c>
      <c r="J6240" t="s">
        <v>136</v>
      </c>
      <c r="K6240" t="s">
        <v>155</v>
      </c>
      <c r="L6240" t="s">
        <v>17919</v>
      </c>
      <c r="M6240" t="s">
        <v>17920</v>
      </c>
      <c r="N6240">
        <v>3.2572222219999998</v>
      </c>
      <c r="O6240">
        <v>0</v>
      </c>
      <c r="P6240">
        <v>149</v>
      </c>
      <c r="Q6240">
        <v>0</v>
      </c>
      <c r="R6240">
        <v>0</v>
      </c>
      <c r="S6240">
        <v>0</v>
      </c>
      <c r="T6240">
        <v>45</v>
      </c>
      <c r="U6240">
        <v>1</v>
      </c>
      <c r="V6240">
        <v>1</v>
      </c>
      <c r="W6240">
        <v>0</v>
      </c>
      <c r="X6240">
        <v>156.42491301270198</v>
      </c>
      <c r="Y6240">
        <v>0</v>
      </c>
      <c r="Z6240">
        <v>0</v>
      </c>
      <c r="AA6240">
        <v>0</v>
      </c>
      <c r="AB6240">
        <v>78.42867982487067</v>
      </c>
      <c r="AC6240">
        <v>0</v>
      </c>
      <c r="AD6240">
        <v>22.911833534696036</v>
      </c>
      <c r="AE6240">
        <v>257.76542637226868</v>
      </c>
    </row>
    <row r="6241" spans="1:31" x14ac:dyDescent="0.25">
      <c r="A6241">
        <v>2095918</v>
      </c>
      <c r="B6241">
        <v>1</v>
      </c>
      <c r="C6241" t="s">
        <v>80</v>
      </c>
      <c r="D6241" t="s">
        <v>97</v>
      </c>
      <c r="E6241" t="s">
        <v>146</v>
      </c>
      <c r="F6241" t="s">
        <v>17921</v>
      </c>
      <c r="G6241" t="s">
        <v>513</v>
      </c>
      <c r="H6241" t="s">
        <v>134</v>
      </c>
      <c r="I6241" t="s">
        <v>135</v>
      </c>
      <c r="J6241" t="s">
        <v>136</v>
      </c>
      <c r="K6241" t="s">
        <v>137</v>
      </c>
      <c r="L6241" t="s">
        <v>17922</v>
      </c>
      <c r="M6241" t="s">
        <v>17923</v>
      </c>
      <c r="N6241">
        <v>0.30111111099999999</v>
      </c>
      <c r="O6241">
        <v>8</v>
      </c>
      <c r="P6241">
        <v>4806</v>
      </c>
      <c r="Q6241">
        <v>4</v>
      </c>
      <c r="R6241">
        <v>497</v>
      </c>
      <c r="S6241">
        <v>28</v>
      </c>
      <c r="T6241">
        <v>1009</v>
      </c>
      <c r="U6241">
        <v>5</v>
      </c>
      <c r="V6241">
        <v>2</v>
      </c>
      <c r="W6241">
        <v>25.077515106591541</v>
      </c>
      <c r="X6241">
        <v>509.8044973674094</v>
      </c>
      <c r="Y6241">
        <v>5.8951558325199462</v>
      </c>
      <c r="Z6241">
        <v>71.390139722622891</v>
      </c>
      <c r="AA6241">
        <v>196.413963786545</v>
      </c>
      <c r="AB6241">
        <v>246.00850785961836</v>
      </c>
      <c r="AC6241">
        <v>16.776645522400813</v>
      </c>
      <c r="AD6241">
        <v>1.3781449711142835</v>
      </c>
      <c r="AE6241">
        <v>1072.7445701688221</v>
      </c>
    </row>
    <row r="6242" spans="1:31" x14ac:dyDescent="0.25">
      <c r="A6242">
        <v>2095609</v>
      </c>
      <c r="B6242">
        <v>1</v>
      </c>
      <c r="C6242" t="s">
        <v>81</v>
      </c>
      <c r="D6242" t="s">
        <v>117</v>
      </c>
      <c r="E6242" t="s">
        <v>177</v>
      </c>
      <c r="F6242" t="s">
        <v>17924</v>
      </c>
      <c r="G6242" t="s">
        <v>196</v>
      </c>
      <c r="H6242" t="s">
        <v>143</v>
      </c>
      <c r="I6242" t="s">
        <v>135</v>
      </c>
      <c r="J6242" t="s">
        <v>136</v>
      </c>
      <c r="K6242" t="s">
        <v>137</v>
      </c>
      <c r="L6242" t="s">
        <v>17925</v>
      </c>
      <c r="M6242" t="s">
        <v>17926</v>
      </c>
      <c r="N6242">
        <v>0.38611111100000001</v>
      </c>
      <c r="O6242">
        <v>0</v>
      </c>
      <c r="P6242">
        <v>2</v>
      </c>
      <c r="Q6242">
        <v>0</v>
      </c>
      <c r="R6242">
        <v>0</v>
      </c>
      <c r="S6242">
        <v>0</v>
      </c>
      <c r="T6242">
        <v>0</v>
      </c>
      <c r="U6242">
        <v>0</v>
      </c>
      <c r="V6242">
        <v>0</v>
      </c>
      <c r="W6242">
        <v>0</v>
      </c>
      <c r="X6242">
        <v>0.14072835905120612</v>
      </c>
      <c r="Y6242">
        <v>0</v>
      </c>
      <c r="Z6242">
        <v>0</v>
      </c>
      <c r="AA6242">
        <v>0</v>
      </c>
      <c r="AB6242">
        <v>0</v>
      </c>
      <c r="AC6242">
        <v>0</v>
      </c>
      <c r="AD6242">
        <v>0</v>
      </c>
      <c r="AE6242">
        <v>0.14072835905120612</v>
      </c>
    </row>
    <row r="6243" spans="1:31" x14ac:dyDescent="0.25">
      <c r="A6243">
        <v>2096064</v>
      </c>
      <c r="B6243">
        <v>1</v>
      </c>
      <c r="C6243" t="s">
        <v>81</v>
      </c>
      <c r="D6243" t="s">
        <v>113</v>
      </c>
      <c r="E6243" t="s">
        <v>158</v>
      </c>
      <c r="F6243" t="s">
        <v>17927</v>
      </c>
      <c r="G6243" t="s">
        <v>160</v>
      </c>
      <c r="H6243" t="s">
        <v>143</v>
      </c>
      <c r="I6243" t="s">
        <v>135</v>
      </c>
      <c r="J6243" t="s">
        <v>136</v>
      </c>
      <c r="K6243" t="s">
        <v>137</v>
      </c>
      <c r="L6243" t="s">
        <v>17928</v>
      </c>
      <c r="M6243" t="s">
        <v>17929</v>
      </c>
      <c r="N6243">
        <v>2.1730555549999999</v>
      </c>
      <c r="O6243">
        <v>0</v>
      </c>
      <c r="P6243">
        <v>0</v>
      </c>
      <c r="Q6243">
        <v>0</v>
      </c>
      <c r="R6243">
        <v>2</v>
      </c>
      <c r="S6243">
        <v>0</v>
      </c>
      <c r="T6243">
        <v>0</v>
      </c>
      <c r="U6243">
        <v>0</v>
      </c>
      <c r="V6243">
        <v>0</v>
      </c>
      <c r="W6243">
        <v>0</v>
      </c>
      <c r="X6243">
        <v>0</v>
      </c>
      <c r="Y6243">
        <v>0</v>
      </c>
      <c r="Z6243">
        <v>8.1347713139458877E-2</v>
      </c>
      <c r="AA6243">
        <v>0</v>
      </c>
      <c r="AB6243">
        <v>0</v>
      </c>
      <c r="AC6243">
        <v>0</v>
      </c>
      <c r="AD6243">
        <v>0</v>
      </c>
      <c r="AE6243">
        <v>8.1347713139458877E-2</v>
      </c>
    </row>
    <row r="6244" spans="1:31" x14ac:dyDescent="0.25">
      <c r="A6244">
        <v>2096110</v>
      </c>
      <c r="B6244">
        <v>1</v>
      </c>
      <c r="C6244" t="s">
        <v>80</v>
      </c>
      <c r="D6244" t="s">
        <v>98</v>
      </c>
      <c r="E6244" t="s">
        <v>169</v>
      </c>
      <c r="F6244" t="s">
        <v>17930</v>
      </c>
      <c r="G6244" t="s">
        <v>171</v>
      </c>
      <c r="H6244" t="s">
        <v>134</v>
      </c>
      <c r="I6244" t="s">
        <v>135</v>
      </c>
      <c r="J6244" t="s">
        <v>136</v>
      </c>
      <c r="K6244" t="s">
        <v>137</v>
      </c>
      <c r="L6244" t="s">
        <v>17931</v>
      </c>
      <c r="M6244" t="s">
        <v>17932</v>
      </c>
      <c r="N6244">
        <v>2.5011111110000002</v>
      </c>
      <c r="O6244">
        <v>0</v>
      </c>
      <c r="P6244">
        <v>258</v>
      </c>
      <c r="Q6244">
        <v>0</v>
      </c>
      <c r="R6244">
        <v>0</v>
      </c>
      <c r="S6244">
        <v>0</v>
      </c>
      <c r="T6244">
        <v>25</v>
      </c>
      <c r="U6244">
        <v>0</v>
      </c>
      <c r="V6244">
        <v>0</v>
      </c>
      <c r="W6244">
        <v>0</v>
      </c>
      <c r="X6244">
        <v>115.10506885721375</v>
      </c>
      <c r="Y6244">
        <v>0</v>
      </c>
      <c r="Z6244">
        <v>0</v>
      </c>
      <c r="AA6244">
        <v>0</v>
      </c>
      <c r="AB6244">
        <v>14.755825899977548</v>
      </c>
      <c r="AC6244">
        <v>0</v>
      </c>
      <c r="AD6244">
        <v>0</v>
      </c>
      <c r="AE6244">
        <v>129.86089475719129</v>
      </c>
    </row>
    <row r="6245" spans="1:31" x14ac:dyDescent="0.25">
      <c r="A6245">
        <v>2095987</v>
      </c>
      <c r="B6245">
        <v>1</v>
      </c>
      <c r="C6245" t="s">
        <v>81</v>
      </c>
      <c r="D6245" t="s">
        <v>114</v>
      </c>
      <c r="E6245" t="s">
        <v>177</v>
      </c>
      <c r="F6245" t="s">
        <v>17933</v>
      </c>
      <c r="G6245" t="s">
        <v>183</v>
      </c>
      <c r="H6245" t="s">
        <v>143</v>
      </c>
      <c r="I6245" t="s">
        <v>135</v>
      </c>
      <c r="J6245" t="s">
        <v>136</v>
      </c>
      <c r="K6245" t="s">
        <v>137</v>
      </c>
      <c r="L6245" t="s">
        <v>17934</v>
      </c>
      <c r="M6245" t="s">
        <v>17935</v>
      </c>
      <c r="N6245">
        <v>1.0738888879999999</v>
      </c>
      <c r="O6245">
        <v>0</v>
      </c>
      <c r="P6245">
        <v>0</v>
      </c>
      <c r="Q6245">
        <v>0</v>
      </c>
      <c r="R6245">
        <v>1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0</v>
      </c>
      <c r="Y6245">
        <v>0</v>
      </c>
      <c r="Z6245">
        <v>8.5999315735333343E-2</v>
      </c>
      <c r="AA6245">
        <v>0</v>
      </c>
      <c r="AB6245">
        <v>0</v>
      </c>
      <c r="AC6245">
        <v>0</v>
      </c>
      <c r="AD6245">
        <v>0</v>
      </c>
      <c r="AE6245">
        <v>8.5999315735333343E-2</v>
      </c>
    </row>
    <row r="6246" spans="1:31" x14ac:dyDescent="0.25">
      <c r="A6246">
        <v>2095841</v>
      </c>
      <c r="B6246">
        <v>1</v>
      </c>
      <c r="C6246" t="s">
        <v>80</v>
      </c>
      <c r="D6246" t="s">
        <v>93</v>
      </c>
      <c r="E6246" t="s">
        <v>177</v>
      </c>
      <c r="F6246" t="s">
        <v>17936</v>
      </c>
      <c r="G6246" t="s">
        <v>183</v>
      </c>
      <c r="H6246" t="s">
        <v>143</v>
      </c>
      <c r="I6246" t="s">
        <v>135</v>
      </c>
      <c r="J6246" t="s">
        <v>136</v>
      </c>
      <c r="K6246" t="s">
        <v>137</v>
      </c>
      <c r="L6246" t="s">
        <v>17937</v>
      </c>
      <c r="M6246" t="s">
        <v>17938</v>
      </c>
      <c r="N6246">
        <v>2.3652777770000002</v>
      </c>
      <c r="O6246">
        <v>0</v>
      </c>
      <c r="P6246">
        <v>11</v>
      </c>
      <c r="Q6246">
        <v>0</v>
      </c>
      <c r="R6246">
        <v>0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6.7912693095989471</v>
      </c>
      <c r="Y6246">
        <v>0</v>
      </c>
      <c r="Z6246">
        <v>0</v>
      </c>
      <c r="AA6246">
        <v>0</v>
      </c>
      <c r="AB6246">
        <v>0</v>
      </c>
      <c r="AC6246">
        <v>0</v>
      </c>
      <c r="AD6246">
        <v>0</v>
      </c>
      <c r="AE6246">
        <v>6.7912693095989471</v>
      </c>
    </row>
    <row r="6247" spans="1:31" x14ac:dyDescent="0.25">
      <c r="A6247">
        <v>2096150</v>
      </c>
      <c r="B6247">
        <v>1</v>
      </c>
      <c r="C6247" t="s">
        <v>80</v>
      </c>
      <c r="D6247" t="s">
        <v>99</v>
      </c>
      <c r="E6247" t="s">
        <v>177</v>
      </c>
      <c r="F6247" t="s">
        <v>17939</v>
      </c>
      <c r="G6247" t="s">
        <v>183</v>
      </c>
      <c r="H6247" t="s">
        <v>143</v>
      </c>
      <c r="I6247" t="s">
        <v>135</v>
      </c>
      <c r="J6247" t="s">
        <v>136</v>
      </c>
      <c r="K6247" t="s">
        <v>137</v>
      </c>
      <c r="L6247" t="s">
        <v>17940</v>
      </c>
      <c r="M6247" t="s">
        <v>17941</v>
      </c>
      <c r="N6247">
        <v>2.721666666</v>
      </c>
      <c r="O6247">
        <v>0</v>
      </c>
      <c r="P6247">
        <v>1</v>
      </c>
      <c r="Q6247">
        <v>0</v>
      </c>
      <c r="R6247">
        <v>0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0.46148975318259672</v>
      </c>
      <c r="Y6247">
        <v>0</v>
      </c>
      <c r="Z6247">
        <v>0</v>
      </c>
      <c r="AA6247">
        <v>0</v>
      </c>
      <c r="AB6247">
        <v>0</v>
      </c>
      <c r="AC6247">
        <v>0</v>
      </c>
      <c r="AD6247">
        <v>0</v>
      </c>
      <c r="AE6247">
        <v>0.46148975318259672</v>
      </c>
    </row>
    <row r="6248" spans="1:31" x14ac:dyDescent="0.25">
      <c r="A6248">
        <v>2095795</v>
      </c>
      <c r="B6248">
        <v>1</v>
      </c>
      <c r="C6248" t="s">
        <v>80</v>
      </c>
      <c r="D6248" t="s">
        <v>105</v>
      </c>
      <c r="E6248" t="s">
        <v>146</v>
      </c>
      <c r="F6248" t="s">
        <v>17942</v>
      </c>
      <c r="G6248" t="s">
        <v>1007</v>
      </c>
      <c r="H6248" t="s">
        <v>134</v>
      </c>
      <c r="I6248" t="s">
        <v>135</v>
      </c>
      <c r="J6248" t="s">
        <v>3</v>
      </c>
      <c r="K6248" t="s">
        <v>137</v>
      </c>
      <c r="L6248" t="s">
        <v>17943</v>
      </c>
      <c r="M6248" t="s">
        <v>17944</v>
      </c>
      <c r="N6248">
        <v>7.0580555550000001</v>
      </c>
      <c r="O6248">
        <v>0</v>
      </c>
      <c r="P6248">
        <v>215</v>
      </c>
      <c r="Q6248">
        <v>0</v>
      </c>
      <c r="R6248">
        <v>0</v>
      </c>
      <c r="S6248">
        <v>0</v>
      </c>
      <c r="T6248">
        <v>10</v>
      </c>
      <c r="U6248">
        <v>0</v>
      </c>
      <c r="V6248">
        <v>0</v>
      </c>
      <c r="W6248">
        <v>0</v>
      </c>
      <c r="X6248">
        <v>398.35348297787067</v>
      </c>
      <c r="Y6248">
        <v>0</v>
      </c>
      <c r="Z6248">
        <v>0</v>
      </c>
      <c r="AA6248">
        <v>0</v>
      </c>
      <c r="AB6248">
        <v>37.623246313351927</v>
      </c>
      <c r="AC6248">
        <v>0</v>
      </c>
      <c r="AD6248">
        <v>0</v>
      </c>
      <c r="AE6248">
        <v>435.97672929122257</v>
      </c>
    </row>
    <row r="6249" spans="1:31" x14ac:dyDescent="0.25">
      <c r="A6249">
        <v>2095755</v>
      </c>
      <c r="B6249">
        <v>1</v>
      </c>
      <c r="C6249" t="s">
        <v>80</v>
      </c>
      <c r="D6249" t="s">
        <v>97</v>
      </c>
      <c r="E6249" t="s">
        <v>177</v>
      </c>
      <c r="F6249" t="s">
        <v>17945</v>
      </c>
      <c r="G6249" t="s">
        <v>183</v>
      </c>
      <c r="H6249" t="s">
        <v>143</v>
      </c>
      <c r="I6249" t="s">
        <v>135</v>
      </c>
      <c r="J6249" t="s">
        <v>136</v>
      </c>
      <c r="K6249" t="s">
        <v>137</v>
      </c>
      <c r="L6249" t="s">
        <v>17946</v>
      </c>
      <c r="M6249" t="s">
        <v>17947</v>
      </c>
      <c r="N6249">
        <v>3.03</v>
      </c>
      <c r="O6249">
        <v>0</v>
      </c>
      <c r="P6249">
        <v>1</v>
      </c>
      <c r="Q6249">
        <v>0</v>
      </c>
      <c r="R6249">
        <v>0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0.51720020724914828</v>
      </c>
      <c r="Y6249">
        <v>0</v>
      </c>
      <c r="Z6249">
        <v>0</v>
      </c>
      <c r="AA6249">
        <v>0</v>
      </c>
      <c r="AB6249">
        <v>0</v>
      </c>
      <c r="AC6249">
        <v>0</v>
      </c>
      <c r="AD6249">
        <v>0</v>
      </c>
      <c r="AE6249">
        <v>0.51720020724914828</v>
      </c>
    </row>
    <row r="6250" spans="1:31" x14ac:dyDescent="0.25">
      <c r="A6250">
        <v>2096004</v>
      </c>
      <c r="B6250">
        <v>1</v>
      </c>
      <c r="C6250" t="s">
        <v>81</v>
      </c>
      <c r="D6250" t="s">
        <v>118</v>
      </c>
      <c r="E6250" t="s">
        <v>169</v>
      </c>
      <c r="F6250" t="s">
        <v>17572</v>
      </c>
      <c r="G6250" t="s">
        <v>464</v>
      </c>
      <c r="H6250" t="s">
        <v>134</v>
      </c>
      <c r="I6250" t="s">
        <v>135</v>
      </c>
      <c r="J6250" t="s">
        <v>136</v>
      </c>
      <c r="K6250" t="s">
        <v>137</v>
      </c>
      <c r="L6250" t="s">
        <v>17948</v>
      </c>
      <c r="M6250" t="s">
        <v>17949</v>
      </c>
      <c r="N6250">
        <v>1.5405555550000001</v>
      </c>
      <c r="O6250">
        <v>0</v>
      </c>
      <c r="P6250">
        <v>410</v>
      </c>
      <c r="Q6250">
        <v>0</v>
      </c>
      <c r="R6250">
        <v>9</v>
      </c>
      <c r="S6250">
        <v>0</v>
      </c>
      <c r="T6250">
        <v>14</v>
      </c>
      <c r="U6250">
        <v>0</v>
      </c>
      <c r="V6250">
        <v>0</v>
      </c>
      <c r="W6250">
        <v>0</v>
      </c>
      <c r="X6250">
        <v>93.577862552145476</v>
      </c>
      <c r="Y6250">
        <v>0</v>
      </c>
      <c r="Z6250">
        <v>10.486124154567719</v>
      </c>
      <c r="AA6250">
        <v>0</v>
      </c>
      <c r="AB6250">
        <v>9.1585067399626947</v>
      </c>
      <c r="AC6250">
        <v>0</v>
      </c>
      <c r="AD6250">
        <v>0</v>
      </c>
      <c r="AE6250">
        <v>113.22249344667588</v>
      </c>
    </row>
    <row r="6251" spans="1:31" x14ac:dyDescent="0.25">
      <c r="A6251">
        <v>2096047</v>
      </c>
      <c r="B6251">
        <v>1</v>
      </c>
      <c r="C6251" t="s">
        <v>80</v>
      </c>
      <c r="D6251" t="s">
        <v>85</v>
      </c>
      <c r="E6251" t="s">
        <v>177</v>
      </c>
      <c r="F6251" t="s">
        <v>17950</v>
      </c>
      <c r="G6251" t="s">
        <v>183</v>
      </c>
      <c r="H6251" t="s">
        <v>143</v>
      </c>
      <c r="I6251" t="s">
        <v>135</v>
      </c>
      <c r="J6251" t="s">
        <v>136</v>
      </c>
      <c r="K6251" t="s">
        <v>137</v>
      </c>
      <c r="L6251" t="s">
        <v>17951</v>
      </c>
      <c r="M6251" t="s">
        <v>17379</v>
      </c>
      <c r="N6251">
        <v>4.8927777770000001</v>
      </c>
      <c r="O6251">
        <v>0</v>
      </c>
      <c r="P6251">
        <v>1</v>
      </c>
      <c r="Q6251">
        <v>0</v>
      </c>
      <c r="R6251">
        <v>0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2.4955950420788615</v>
      </c>
      <c r="Y6251">
        <v>0</v>
      </c>
      <c r="Z6251">
        <v>0</v>
      </c>
      <c r="AA6251">
        <v>0</v>
      </c>
      <c r="AB6251">
        <v>0</v>
      </c>
      <c r="AC6251">
        <v>0</v>
      </c>
      <c r="AD6251">
        <v>0</v>
      </c>
      <c r="AE6251">
        <v>2.4955950420788615</v>
      </c>
    </row>
    <row r="6252" spans="1:31" x14ac:dyDescent="0.25">
      <c r="A6252">
        <v>2095881</v>
      </c>
      <c r="B6252">
        <v>1</v>
      </c>
      <c r="C6252" t="s">
        <v>80</v>
      </c>
      <c r="D6252" t="s">
        <v>84</v>
      </c>
      <c r="E6252" t="s">
        <v>177</v>
      </c>
      <c r="F6252" t="s">
        <v>17952</v>
      </c>
      <c r="G6252" t="s">
        <v>183</v>
      </c>
      <c r="H6252" t="s">
        <v>143</v>
      </c>
      <c r="I6252" t="s">
        <v>135</v>
      </c>
      <c r="J6252" t="s">
        <v>136</v>
      </c>
      <c r="K6252" t="s">
        <v>137</v>
      </c>
      <c r="L6252" t="s">
        <v>17953</v>
      </c>
      <c r="M6252" t="s">
        <v>17954</v>
      </c>
      <c r="N6252">
        <v>5.0783333329999998</v>
      </c>
      <c r="O6252">
        <v>0</v>
      </c>
      <c r="P6252">
        <v>2</v>
      </c>
      <c r="Q6252">
        <v>0</v>
      </c>
      <c r="R6252">
        <v>0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2.3618249171659915</v>
      </c>
      <c r="Y6252">
        <v>0</v>
      </c>
      <c r="Z6252">
        <v>0</v>
      </c>
      <c r="AA6252">
        <v>0</v>
      </c>
      <c r="AB6252">
        <v>0</v>
      </c>
      <c r="AC6252">
        <v>0</v>
      </c>
      <c r="AD6252">
        <v>0</v>
      </c>
      <c r="AE6252">
        <v>2.3618249171659915</v>
      </c>
    </row>
    <row r="6253" spans="1:31" x14ac:dyDescent="0.25">
      <c r="A6253">
        <v>2095526</v>
      </c>
      <c r="B6253">
        <v>1</v>
      </c>
      <c r="C6253" t="s">
        <v>80</v>
      </c>
      <c r="D6253" t="s">
        <v>96</v>
      </c>
      <c r="E6253" t="s">
        <v>177</v>
      </c>
      <c r="F6253" t="s">
        <v>17955</v>
      </c>
      <c r="G6253" t="s">
        <v>179</v>
      </c>
      <c r="H6253" t="s">
        <v>143</v>
      </c>
      <c r="I6253" t="s">
        <v>135</v>
      </c>
      <c r="J6253" t="s">
        <v>136</v>
      </c>
      <c r="K6253" t="s">
        <v>137</v>
      </c>
      <c r="L6253" t="s">
        <v>17956</v>
      </c>
      <c r="M6253" t="s">
        <v>17957</v>
      </c>
      <c r="N6253">
        <v>1.7041666660000001</v>
      </c>
      <c r="O6253">
        <v>0</v>
      </c>
      <c r="P6253">
        <v>0</v>
      </c>
      <c r="Q6253">
        <v>0</v>
      </c>
      <c r="R6253">
        <v>0</v>
      </c>
      <c r="S6253">
        <v>0</v>
      </c>
      <c r="T6253">
        <v>1</v>
      </c>
      <c r="U6253">
        <v>0</v>
      </c>
      <c r="V6253">
        <v>0</v>
      </c>
      <c r="W6253">
        <v>0</v>
      </c>
      <c r="X6253">
        <v>0</v>
      </c>
      <c r="Y6253">
        <v>0</v>
      </c>
      <c r="Z6253">
        <v>0</v>
      </c>
      <c r="AA6253">
        <v>0</v>
      </c>
      <c r="AB6253">
        <v>0</v>
      </c>
      <c r="AC6253">
        <v>0</v>
      </c>
      <c r="AD6253">
        <v>0</v>
      </c>
      <c r="AE6253">
        <v>0</v>
      </c>
    </row>
    <row r="6254" spans="1:31" x14ac:dyDescent="0.25">
      <c r="A6254">
        <v>2095838</v>
      </c>
      <c r="B6254">
        <v>1</v>
      </c>
      <c r="C6254" t="s">
        <v>81</v>
      </c>
      <c r="D6254" t="s">
        <v>128</v>
      </c>
      <c r="E6254" t="s">
        <v>177</v>
      </c>
      <c r="F6254" t="s">
        <v>17958</v>
      </c>
      <c r="G6254" t="s">
        <v>183</v>
      </c>
      <c r="H6254" t="s">
        <v>143</v>
      </c>
      <c r="I6254" t="s">
        <v>135</v>
      </c>
      <c r="J6254" t="s">
        <v>136</v>
      </c>
      <c r="K6254" t="s">
        <v>137</v>
      </c>
      <c r="L6254" t="s">
        <v>17959</v>
      </c>
      <c r="M6254" t="s">
        <v>17960</v>
      </c>
      <c r="N6254">
        <v>3.361111111</v>
      </c>
      <c r="O6254">
        <v>0</v>
      </c>
      <c r="P6254">
        <v>1</v>
      </c>
      <c r="Q6254">
        <v>0</v>
      </c>
      <c r="R6254">
        <v>0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0</v>
      </c>
      <c r="Y6254">
        <v>0</v>
      </c>
      <c r="Z6254">
        <v>0</v>
      </c>
      <c r="AA6254">
        <v>0</v>
      </c>
      <c r="AB6254">
        <v>0</v>
      </c>
      <c r="AC6254">
        <v>0</v>
      </c>
      <c r="AD6254">
        <v>0</v>
      </c>
      <c r="AE6254">
        <v>0</v>
      </c>
    </row>
    <row r="6255" spans="1:31" x14ac:dyDescent="0.25">
      <c r="A6255">
        <v>2095695</v>
      </c>
      <c r="B6255">
        <v>1</v>
      </c>
      <c r="C6255" t="s">
        <v>81</v>
      </c>
      <c r="D6255" t="s">
        <v>123</v>
      </c>
      <c r="E6255" t="s">
        <v>295</v>
      </c>
      <c r="F6255" t="s">
        <v>17961</v>
      </c>
      <c r="G6255" t="s">
        <v>133</v>
      </c>
      <c r="H6255" t="s">
        <v>134</v>
      </c>
      <c r="I6255" t="s">
        <v>135</v>
      </c>
      <c r="J6255" t="s">
        <v>136</v>
      </c>
      <c r="K6255" t="s">
        <v>137</v>
      </c>
      <c r="L6255" t="s">
        <v>17962</v>
      </c>
      <c r="M6255" t="s">
        <v>17963</v>
      </c>
      <c r="N6255">
        <v>0.51416666600000005</v>
      </c>
      <c r="O6255">
        <v>6</v>
      </c>
      <c r="P6255">
        <v>12981</v>
      </c>
      <c r="Q6255">
        <v>85</v>
      </c>
      <c r="R6255">
        <v>207</v>
      </c>
      <c r="S6255">
        <v>40</v>
      </c>
      <c r="T6255">
        <v>1481</v>
      </c>
      <c r="U6255">
        <v>9</v>
      </c>
      <c r="V6255">
        <v>34</v>
      </c>
      <c r="W6255">
        <v>0.41053692212937754</v>
      </c>
      <c r="X6255">
        <v>1481.2852985970485</v>
      </c>
      <c r="Y6255">
        <v>26.199361856671572</v>
      </c>
      <c r="Z6255">
        <v>45.376539002574475</v>
      </c>
      <c r="AA6255">
        <v>114.63875138750868</v>
      </c>
      <c r="AB6255">
        <v>479.18943192086965</v>
      </c>
      <c r="AC6255">
        <v>881.81545581340242</v>
      </c>
      <c r="AD6255">
        <v>146.58470361262823</v>
      </c>
      <c r="AE6255">
        <v>3175.5000791128327</v>
      </c>
    </row>
    <row r="6256" spans="1:31" x14ac:dyDescent="0.25">
      <c r="A6256">
        <v>2095861</v>
      </c>
      <c r="B6256">
        <v>1</v>
      </c>
      <c r="C6256" t="s">
        <v>80</v>
      </c>
      <c r="D6256" t="s">
        <v>109</v>
      </c>
      <c r="E6256" t="s">
        <v>177</v>
      </c>
      <c r="F6256" t="s">
        <v>17964</v>
      </c>
      <c r="G6256" t="s">
        <v>183</v>
      </c>
      <c r="H6256" t="s">
        <v>143</v>
      </c>
      <c r="I6256" t="s">
        <v>135</v>
      </c>
      <c r="J6256" t="s">
        <v>136</v>
      </c>
      <c r="K6256" t="s">
        <v>137</v>
      </c>
      <c r="L6256" t="s">
        <v>17965</v>
      </c>
      <c r="M6256" t="s">
        <v>17966</v>
      </c>
      <c r="N6256">
        <v>2.465833333</v>
      </c>
      <c r="O6256">
        <v>0</v>
      </c>
      <c r="P6256">
        <v>3</v>
      </c>
      <c r="Q6256">
        <v>0</v>
      </c>
      <c r="R6256">
        <v>0</v>
      </c>
      <c r="S6256">
        <v>0</v>
      </c>
      <c r="T6256">
        <v>0</v>
      </c>
      <c r="U6256">
        <v>0</v>
      </c>
      <c r="V6256">
        <v>0</v>
      </c>
      <c r="W6256">
        <v>0</v>
      </c>
      <c r="X6256">
        <v>0.8645515388482693</v>
      </c>
      <c r="Y6256">
        <v>0</v>
      </c>
      <c r="Z6256">
        <v>0</v>
      </c>
      <c r="AA6256">
        <v>0</v>
      </c>
      <c r="AB6256">
        <v>0</v>
      </c>
      <c r="AC6256">
        <v>0</v>
      </c>
      <c r="AD6256">
        <v>0</v>
      </c>
      <c r="AE6256">
        <v>0.8645515388482693</v>
      </c>
    </row>
    <row r="6257" spans="1:31" x14ac:dyDescent="0.25">
      <c r="A6257">
        <v>2095689</v>
      </c>
      <c r="B6257">
        <v>1</v>
      </c>
      <c r="C6257" t="s">
        <v>80</v>
      </c>
      <c r="D6257" t="s">
        <v>100</v>
      </c>
      <c r="E6257" t="s">
        <v>158</v>
      </c>
      <c r="F6257" t="s">
        <v>17967</v>
      </c>
      <c r="G6257" t="s">
        <v>160</v>
      </c>
      <c r="H6257" t="s">
        <v>143</v>
      </c>
      <c r="I6257" t="s">
        <v>135</v>
      </c>
      <c r="J6257" t="s">
        <v>136</v>
      </c>
      <c r="K6257" t="s">
        <v>137</v>
      </c>
      <c r="L6257" t="s">
        <v>17968</v>
      </c>
      <c r="M6257" t="s">
        <v>17969</v>
      </c>
      <c r="N6257">
        <v>1.9750000000000001</v>
      </c>
      <c r="O6257">
        <v>0</v>
      </c>
      <c r="P6257">
        <v>1</v>
      </c>
      <c r="Q6257">
        <v>0</v>
      </c>
      <c r="R6257">
        <v>2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0.44734221620392783</v>
      </c>
      <c r="Y6257">
        <v>0</v>
      </c>
      <c r="Z6257">
        <v>0.9151706790769506</v>
      </c>
      <c r="AA6257">
        <v>0</v>
      </c>
      <c r="AB6257">
        <v>0</v>
      </c>
      <c r="AC6257">
        <v>0</v>
      </c>
      <c r="AD6257">
        <v>0</v>
      </c>
      <c r="AE6257">
        <v>1.3625128952808785</v>
      </c>
    </row>
    <row r="6258" spans="1:31" x14ac:dyDescent="0.25">
      <c r="A6258">
        <v>2095546</v>
      </c>
      <c r="B6258">
        <v>1</v>
      </c>
      <c r="C6258" t="s">
        <v>80</v>
      </c>
      <c r="D6258" t="s">
        <v>103</v>
      </c>
      <c r="E6258" t="s">
        <v>131</v>
      </c>
      <c r="F6258" t="s">
        <v>362</v>
      </c>
      <c r="G6258" t="s">
        <v>133</v>
      </c>
      <c r="H6258" t="s">
        <v>134</v>
      </c>
      <c r="I6258" t="s">
        <v>135</v>
      </c>
      <c r="J6258" t="s">
        <v>136</v>
      </c>
      <c r="K6258" t="s">
        <v>137</v>
      </c>
      <c r="L6258" t="s">
        <v>17970</v>
      </c>
      <c r="M6258" t="s">
        <v>17971</v>
      </c>
      <c r="N6258">
        <v>0.83833333300000001</v>
      </c>
      <c r="O6258">
        <v>0</v>
      </c>
      <c r="P6258">
        <v>0</v>
      </c>
      <c r="Q6258">
        <v>4</v>
      </c>
      <c r="R6258">
        <v>18</v>
      </c>
      <c r="S6258">
        <v>5</v>
      </c>
      <c r="T6258">
        <v>5</v>
      </c>
      <c r="U6258">
        <v>3</v>
      </c>
      <c r="V6258">
        <v>0</v>
      </c>
      <c r="W6258">
        <v>0</v>
      </c>
      <c r="X6258">
        <v>0</v>
      </c>
      <c r="Y6258">
        <v>2.0718823883625745</v>
      </c>
      <c r="Z6258">
        <v>29.159099067457507</v>
      </c>
      <c r="AA6258">
        <v>22.208916217498317</v>
      </c>
      <c r="AB6258">
        <v>10.775247867777242</v>
      </c>
      <c r="AC6258">
        <v>26.736962125042776</v>
      </c>
      <c r="AD6258">
        <v>0</v>
      </c>
      <c r="AE6258">
        <v>90.952107666138417</v>
      </c>
    </row>
    <row r="6259" spans="1:31" x14ac:dyDescent="0.25">
      <c r="A6259">
        <v>2095569</v>
      </c>
      <c r="B6259">
        <v>1</v>
      </c>
      <c r="C6259" t="s">
        <v>81</v>
      </c>
      <c r="D6259" t="s">
        <v>128</v>
      </c>
      <c r="E6259" t="s">
        <v>131</v>
      </c>
      <c r="F6259" t="s">
        <v>509</v>
      </c>
      <c r="G6259" t="s">
        <v>133</v>
      </c>
      <c r="H6259" t="s">
        <v>134</v>
      </c>
      <c r="I6259" t="s">
        <v>135</v>
      </c>
      <c r="J6259" t="s">
        <v>136</v>
      </c>
      <c r="K6259" t="s">
        <v>137</v>
      </c>
      <c r="L6259" t="s">
        <v>17972</v>
      </c>
      <c r="M6259" t="s">
        <v>17973</v>
      </c>
      <c r="N6259">
        <v>1.105277777</v>
      </c>
      <c r="O6259">
        <v>0</v>
      </c>
      <c r="P6259">
        <v>0</v>
      </c>
      <c r="Q6259">
        <v>0</v>
      </c>
      <c r="R6259">
        <v>0</v>
      </c>
      <c r="S6259">
        <v>12</v>
      </c>
      <c r="T6259">
        <v>0</v>
      </c>
      <c r="U6259">
        <v>10</v>
      </c>
      <c r="V6259">
        <v>0</v>
      </c>
      <c r="W6259">
        <v>0</v>
      </c>
      <c r="X6259">
        <v>0</v>
      </c>
      <c r="Y6259">
        <v>0</v>
      </c>
      <c r="Z6259">
        <v>0</v>
      </c>
      <c r="AA6259">
        <v>69.448463945571575</v>
      </c>
      <c r="AB6259">
        <v>0</v>
      </c>
      <c r="AC6259">
        <v>287.6308771145392</v>
      </c>
      <c r="AD6259">
        <v>0</v>
      </c>
      <c r="AE6259">
        <v>357.07934106011078</v>
      </c>
    </row>
    <row r="6260" spans="1:31" x14ac:dyDescent="0.25">
      <c r="A6260">
        <v>2095924</v>
      </c>
      <c r="B6260">
        <v>1</v>
      </c>
      <c r="C6260" t="s">
        <v>80</v>
      </c>
      <c r="D6260" t="s">
        <v>105</v>
      </c>
      <c r="E6260" t="s">
        <v>158</v>
      </c>
      <c r="F6260" t="s">
        <v>17974</v>
      </c>
      <c r="G6260" t="s">
        <v>385</v>
      </c>
      <c r="H6260" t="s">
        <v>143</v>
      </c>
      <c r="I6260" t="s">
        <v>135</v>
      </c>
      <c r="J6260" t="s">
        <v>136</v>
      </c>
      <c r="K6260" t="s">
        <v>137</v>
      </c>
      <c r="L6260" t="s">
        <v>17975</v>
      </c>
      <c r="M6260" t="s">
        <v>17976</v>
      </c>
      <c r="N6260">
        <v>1.5361111110000001</v>
      </c>
      <c r="O6260">
        <v>0</v>
      </c>
      <c r="P6260">
        <v>3</v>
      </c>
      <c r="Q6260">
        <v>0</v>
      </c>
      <c r="R6260">
        <v>1</v>
      </c>
      <c r="S6260">
        <v>0</v>
      </c>
      <c r="T6260">
        <v>3</v>
      </c>
      <c r="U6260">
        <v>0</v>
      </c>
      <c r="V6260">
        <v>0</v>
      </c>
      <c r="W6260">
        <v>0</v>
      </c>
      <c r="X6260">
        <v>6.5117736174621674</v>
      </c>
      <c r="Y6260">
        <v>0</v>
      </c>
      <c r="Z6260">
        <v>0.45357784854116118</v>
      </c>
      <c r="AA6260">
        <v>0</v>
      </c>
      <c r="AB6260">
        <v>9.8639380776946268</v>
      </c>
      <c r="AC6260">
        <v>0</v>
      </c>
      <c r="AD6260">
        <v>0</v>
      </c>
      <c r="AE6260">
        <v>16.829289543697953</v>
      </c>
    </row>
    <row r="6261" spans="1:31" x14ac:dyDescent="0.25">
      <c r="A6261">
        <v>2096173</v>
      </c>
      <c r="B6261">
        <v>1</v>
      </c>
      <c r="C6261" t="s">
        <v>80</v>
      </c>
      <c r="D6261" t="s">
        <v>82</v>
      </c>
      <c r="E6261" t="s">
        <v>158</v>
      </c>
      <c r="F6261" t="s">
        <v>17681</v>
      </c>
      <c r="G6261" t="s">
        <v>160</v>
      </c>
      <c r="H6261" t="s">
        <v>143</v>
      </c>
      <c r="I6261" t="s">
        <v>135</v>
      </c>
      <c r="J6261" t="s">
        <v>136</v>
      </c>
      <c r="K6261" t="s">
        <v>137</v>
      </c>
      <c r="L6261" t="s">
        <v>17977</v>
      </c>
      <c r="M6261" t="s">
        <v>17978</v>
      </c>
      <c r="N6261">
        <v>8.0163888879999998</v>
      </c>
      <c r="O6261">
        <v>0</v>
      </c>
      <c r="P6261">
        <v>0</v>
      </c>
      <c r="Q6261">
        <v>0</v>
      </c>
      <c r="R6261">
        <v>0</v>
      </c>
      <c r="S6261">
        <v>0</v>
      </c>
      <c r="T6261">
        <v>26</v>
      </c>
      <c r="U6261">
        <v>0</v>
      </c>
      <c r="V6261">
        <v>0</v>
      </c>
      <c r="W6261">
        <v>0</v>
      </c>
      <c r="X6261">
        <v>0</v>
      </c>
      <c r="Y6261">
        <v>0</v>
      </c>
      <c r="Z6261">
        <v>0</v>
      </c>
      <c r="AA6261">
        <v>0</v>
      </c>
      <c r="AB6261">
        <v>191.61023216471287</v>
      </c>
      <c r="AC6261">
        <v>0</v>
      </c>
      <c r="AD6261">
        <v>0</v>
      </c>
      <c r="AE6261">
        <v>191.61023216471287</v>
      </c>
    </row>
    <row r="6262" spans="1:31" x14ac:dyDescent="0.25">
      <c r="A6262">
        <v>2095981</v>
      </c>
      <c r="B6262">
        <v>1</v>
      </c>
      <c r="C6262" t="s">
        <v>80</v>
      </c>
      <c r="D6262" t="s">
        <v>85</v>
      </c>
      <c r="E6262" t="s">
        <v>177</v>
      </c>
      <c r="F6262" t="s">
        <v>16448</v>
      </c>
      <c r="G6262" t="s">
        <v>179</v>
      </c>
      <c r="H6262" t="s">
        <v>143</v>
      </c>
      <c r="I6262" t="s">
        <v>135</v>
      </c>
      <c r="J6262" t="s">
        <v>136</v>
      </c>
      <c r="K6262" t="s">
        <v>137</v>
      </c>
      <c r="L6262" t="s">
        <v>17979</v>
      </c>
      <c r="M6262" t="s">
        <v>17980</v>
      </c>
      <c r="N6262">
        <v>4.4966666660000003</v>
      </c>
      <c r="O6262">
        <v>0</v>
      </c>
      <c r="P6262">
        <v>10</v>
      </c>
      <c r="Q6262">
        <v>0</v>
      </c>
      <c r="R6262">
        <v>0</v>
      </c>
      <c r="S6262">
        <v>0</v>
      </c>
      <c r="T6262">
        <v>2</v>
      </c>
      <c r="U6262">
        <v>0</v>
      </c>
      <c r="V6262">
        <v>0</v>
      </c>
      <c r="W6262">
        <v>0</v>
      </c>
      <c r="X6262">
        <v>12.460014386656875</v>
      </c>
      <c r="Y6262">
        <v>0</v>
      </c>
      <c r="Z6262">
        <v>0</v>
      </c>
      <c r="AA6262">
        <v>0</v>
      </c>
      <c r="AB6262">
        <v>1.2752009436344558</v>
      </c>
      <c r="AC6262">
        <v>0</v>
      </c>
      <c r="AD6262">
        <v>0</v>
      </c>
      <c r="AE6262">
        <v>13.73521533029133</v>
      </c>
    </row>
    <row r="6263" spans="1:31" x14ac:dyDescent="0.25">
      <c r="A6263">
        <v>2095732</v>
      </c>
      <c r="B6263">
        <v>1</v>
      </c>
      <c r="C6263" t="s">
        <v>81</v>
      </c>
      <c r="D6263" t="s">
        <v>127</v>
      </c>
      <c r="E6263" t="s">
        <v>177</v>
      </c>
      <c r="F6263" t="s">
        <v>17981</v>
      </c>
      <c r="G6263" t="s">
        <v>183</v>
      </c>
      <c r="H6263" t="s">
        <v>143</v>
      </c>
      <c r="I6263" t="s">
        <v>135</v>
      </c>
      <c r="J6263" t="s">
        <v>136</v>
      </c>
      <c r="K6263" t="s">
        <v>137</v>
      </c>
      <c r="L6263" t="s">
        <v>17982</v>
      </c>
      <c r="M6263" t="s">
        <v>17983</v>
      </c>
      <c r="N6263">
        <v>3.344166666</v>
      </c>
      <c r="O6263">
        <v>0</v>
      </c>
      <c r="P6263">
        <v>1</v>
      </c>
      <c r="Q6263">
        <v>0</v>
      </c>
      <c r="R6263">
        <v>0</v>
      </c>
      <c r="S6263">
        <v>0</v>
      </c>
      <c r="T6263">
        <v>0</v>
      </c>
      <c r="U6263">
        <v>0</v>
      </c>
      <c r="V6263">
        <v>0</v>
      </c>
      <c r="W6263">
        <v>0</v>
      </c>
      <c r="X6263">
        <v>1.3737096341205554E-3</v>
      </c>
      <c r="Y6263">
        <v>0</v>
      </c>
      <c r="Z6263">
        <v>0</v>
      </c>
      <c r="AA6263">
        <v>0</v>
      </c>
      <c r="AB6263">
        <v>0</v>
      </c>
      <c r="AC6263">
        <v>0</v>
      </c>
      <c r="AD6263">
        <v>0</v>
      </c>
      <c r="AE6263">
        <v>1.3737096341205554E-3</v>
      </c>
    </row>
    <row r="6264" spans="1:31" x14ac:dyDescent="0.25">
      <c r="A6264">
        <v>2095632</v>
      </c>
      <c r="B6264">
        <v>1</v>
      </c>
      <c r="C6264" t="s">
        <v>80</v>
      </c>
      <c r="D6264" t="s">
        <v>96</v>
      </c>
      <c r="E6264" t="s">
        <v>177</v>
      </c>
      <c r="F6264" t="s">
        <v>17984</v>
      </c>
      <c r="G6264" t="s">
        <v>179</v>
      </c>
      <c r="H6264" t="s">
        <v>143</v>
      </c>
      <c r="I6264" t="s">
        <v>135</v>
      </c>
      <c r="J6264" t="s">
        <v>136</v>
      </c>
      <c r="K6264" t="s">
        <v>137</v>
      </c>
      <c r="L6264" t="s">
        <v>17985</v>
      </c>
      <c r="M6264" t="s">
        <v>17986</v>
      </c>
      <c r="N6264">
        <v>2.3869444440000001</v>
      </c>
      <c r="O6264">
        <v>0</v>
      </c>
      <c r="P6264">
        <v>1</v>
      </c>
      <c r="Q6264">
        <v>0</v>
      </c>
      <c r="R6264">
        <v>0</v>
      </c>
      <c r="S6264">
        <v>0</v>
      </c>
      <c r="T6264">
        <v>0</v>
      </c>
      <c r="U6264">
        <v>0</v>
      </c>
      <c r="V6264">
        <v>0</v>
      </c>
      <c r="W6264">
        <v>0</v>
      </c>
      <c r="X6264">
        <v>0.66476505584612755</v>
      </c>
      <c r="Y6264">
        <v>0</v>
      </c>
      <c r="Z6264">
        <v>0</v>
      </c>
      <c r="AA6264">
        <v>0</v>
      </c>
      <c r="AB6264">
        <v>0</v>
      </c>
      <c r="AC6264">
        <v>0</v>
      </c>
      <c r="AD6264">
        <v>0</v>
      </c>
      <c r="AE6264">
        <v>0.66476505584612755</v>
      </c>
    </row>
    <row r="6265" spans="1:31" x14ac:dyDescent="0.25">
      <c r="A6265">
        <v>2095681</v>
      </c>
      <c r="B6265">
        <v>1</v>
      </c>
      <c r="C6265" t="s">
        <v>81</v>
      </c>
      <c r="D6265" t="s">
        <v>128</v>
      </c>
      <c r="E6265" t="s">
        <v>131</v>
      </c>
      <c r="F6265" t="s">
        <v>6006</v>
      </c>
      <c r="G6265" t="s">
        <v>133</v>
      </c>
      <c r="H6265" t="s">
        <v>134</v>
      </c>
      <c r="I6265" t="s">
        <v>135</v>
      </c>
      <c r="J6265" t="s">
        <v>136</v>
      </c>
      <c r="K6265" t="s">
        <v>137</v>
      </c>
      <c r="L6265" t="s">
        <v>17987</v>
      </c>
      <c r="M6265" t="s">
        <v>17988</v>
      </c>
      <c r="N6265">
        <v>0.19666666599999999</v>
      </c>
      <c r="O6265">
        <v>6</v>
      </c>
      <c r="P6265">
        <v>1248</v>
      </c>
      <c r="Q6265">
        <v>21</v>
      </c>
      <c r="R6265">
        <v>16</v>
      </c>
      <c r="S6265">
        <v>11</v>
      </c>
      <c r="T6265">
        <v>88</v>
      </c>
      <c r="U6265">
        <v>0</v>
      </c>
      <c r="V6265">
        <v>0</v>
      </c>
      <c r="W6265">
        <v>0.43994984158596673</v>
      </c>
      <c r="X6265">
        <v>38.354387277080967</v>
      </c>
      <c r="Y6265">
        <v>19.464918336585182</v>
      </c>
      <c r="Z6265">
        <v>5.2840837142744936</v>
      </c>
      <c r="AA6265">
        <v>11.414319220191633</v>
      </c>
      <c r="AB6265">
        <v>4.0575575147412017</v>
      </c>
      <c r="AC6265">
        <v>0</v>
      </c>
      <c r="AD6265">
        <v>0</v>
      </c>
      <c r="AE6265">
        <v>79.015215904459453</v>
      </c>
    </row>
    <row r="6266" spans="1:31" x14ac:dyDescent="0.25">
      <c r="A6266">
        <v>2096013</v>
      </c>
      <c r="B6266">
        <v>1</v>
      </c>
      <c r="C6266" t="s">
        <v>80</v>
      </c>
      <c r="D6266" t="s">
        <v>98</v>
      </c>
      <c r="E6266" t="s">
        <v>140</v>
      </c>
      <c r="F6266" t="s">
        <v>17989</v>
      </c>
      <c r="G6266" t="s">
        <v>324</v>
      </c>
      <c r="H6266" t="s">
        <v>143</v>
      </c>
      <c r="I6266" t="s">
        <v>135</v>
      </c>
      <c r="J6266" t="s">
        <v>136</v>
      </c>
      <c r="K6266" t="s">
        <v>137</v>
      </c>
      <c r="L6266" t="s">
        <v>17990</v>
      </c>
      <c r="M6266" t="s">
        <v>17991</v>
      </c>
      <c r="N6266">
        <v>1.014444444</v>
      </c>
      <c r="O6266">
        <v>0</v>
      </c>
      <c r="P6266">
        <v>1</v>
      </c>
      <c r="Q6266">
        <v>0</v>
      </c>
      <c r="R6266">
        <v>5</v>
      </c>
      <c r="S6266">
        <v>0</v>
      </c>
      <c r="T6266">
        <v>27</v>
      </c>
      <c r="U6266">
        <v>0</v>
      </c>
      <c r="V6266">
        <v>0</v>
      </c>
      <c r="W6266">
        <v>0</v>
      </c>
      <c r="X6266">
        <v>1.1163661099138891E-4</v>
      </c>
      <c r="Y6266">
        <v>0</v>
      </c>
      <c r="Z6266">
        <v>10.220498780628509</v>
      </c>
      <c r="AA6266">
        <v>0</v>
      </c>
      <c r="AB6266">
        <v>30.007229995540108</v>
      </c>
      <c r="AC6266">
        <v>0</v>
      </c>
      <c r="AD6266">
        <v>0</v>
      </c>
      <c r="AE6266">
        <v>40.227840412779607</v>
      </c>
    </row>
    <row r="6267" spans="1:31" x14ac:dyDescent="0.25">
      <c r="A6267">
        <v>2095658</v>
      </c>
      <c r="B6267">
        <v>1</v>
      </c>
      <c r="C6267" t="s">
        <v>81</v>
      </c>
      <c r="D6267" t="s">
        <v>122</v>
      </c>
      <c r="E6267" t="s">
        <v>169</v>
      </c>
      <c r="F6267" t="s">
        <v>17992</v>
      </c>
      <c r="G6267" t="s">
        <v>133</v>
      </c>
      <c r="H6267" t="s">
        <v>134</v>
      </c>
      <c r="I6267" t="s">
        <v>135</v>
      </c>
      <c r="J6267" t="s">
        <v>136</v>
      </c>
      <c r="K6267" t="s">
        <v>137</v>
      </c>
      <c r="L6267" t="s">
        <v>17993</v>
      </c>
      <c r="M6267" t="s">
        <v>17994</v>
      </c>
      <c r="N6267">
        <v>1.3677777769999999</v>
      </c>
      <c r="O6267">
        <v>0</v>
      </c>
      <c r="P6267">
        <v>982</v>
      </c>
      <c r="Q6267">
        <v>6</v>
      </c>
      <c r="R6267">
        <v>22</v>
      </c>
      <c r="S6267">
        <v>0</v>
      </c>
      <c r="T6267">
        <v>128</v>
      </c>
      <c r="U6267">
        <v>1</v>
      </c>
      <c r="V6267">
        <v>0</v>
      </c>
      <c r="W6267">
        <v>0</v>
      </c>
      <c r="X6267">
        <v>233.60068181207615</v>
      </c>
      <c r="Y6267">
        <v>2.9852074794549566</v>
      </c>
      <c r="Z6267">
        <v>30.208142386598972</v>
      </c>
      <c r="AA6267">
        <v>0</v>
      </c>
      <c r="AB6267">
        <v>81.123596018574673</v>
      </c>
      <c r="AC6267">
        <v>1.2907193149757434</v>
      </c>
      <c r="AD6267">
        <v>0</v>
      </c>
      <c r="AE6267">
        <v>349.20834701168047</v>
      </c>
    </row>
    <row r="6268" spans="1:31" x14ac:dyDescent="0.25">
      <c r="A6268">
        <v>2095990</v>
      </c>
      <c r="B6268">
        <v>1</v>
      </c>
      <c r="C6268" t="s">
        <v>80</v>
      </c>
      <c r="D6268" t="s">
        <v>92</v>
      </c>
      <c r="E6268" t="s">
        <v>177</v>
      </c>
      <c r="F6268" t="s">
        <v>17995</v>
      </c>
      <c r="G6268" t="s">
        <v>179</v>
      </c>
      <c r="H6268" t="s">
        <v>143</v>
      </c>
      <c r="I6268" t="s">
        <v>135</v>
      </c>
      <c r="J6268" t="s">
        <v>136</v>
      </c>
      <c r="K6268" t="s">
        <v>137</v>
      </c>
      <c r="L6268" t="s">
        <v>17996</v>
      </c>
      <c r="M6268" t="s">
        <v>17997</v>
      </c>
      <c r="N6268">
        <v>0.89111111099999996</v>
      </c>
      <c r="O6268">
        <v>0</v>
      </c>
      <c r="P6268">
        <v>8</v>
      </c>
      <c r="Q6268">
        <v>0</v>
      </c>
      <c r="R6268">
        <v>0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1.950633921302148</v>
      </c>
      <c r="Y6268">
        <v>0</v>
      </c>
      <c r="Z6268">
        <v>0</v>
      </c>
      <c r="AA6268">
        <v>0</v>
      </c>
      <c r="AB6268">
        <v>0</v>
      </c>
      <c r="AC6268">
        <v>0</v>
      </c>
      <c r="AD6268">
        <v>0</v>
      </c>
      <c r="AE6268">
        <v>1.950633921302148</v>
      </c>
    </row>
    <row r="6269" spans="1:31" x14ac:dyDescent="0.25">
      <c r="A6269">
        <v>2095967</v>
      </c>
      <c r="B6269">
        <v>1</v>
      </c>
      <c r="C6269" t="s">
        <v>80</v>
      </c>
      <c r="D6269" t="s">
        <v>85</v>
      </c>
      <c r="E6269" t="s">
        <v>177</v>
      </c>
      <c r="F6269" t="s">
        <v>17998</v>
      </c>
      <c r="G6269" t="s">
        <v>196</v>
      </c>
      <c r="H6269" t="s">
        <v>143</v>
      </c>
      <c r="I6269" t="s">
        <v>135</v>
      </c>
      <c r="J6269" t="s">
        <v>136</v>
      </c>
      <c r="K6269" t="s">
        <v>137</v>
      </c>
      <c r="L6269" t="s">
        <v>17999</v>
      </c>
      <c r="M6269" t="s">
        <v>18000</v>
      </c>
      <c r="N6269">
        <v>4.000277777</v>
      </c>
      <c r="O6269">
        <v>0</v>
      </c>
      <c r="P6269">
        <v>6</v>
      </c>
      <c r="Q6269">
        <v>0</v>
      </c>
      <c r="R6269">
        <v>0</v>
      </c>
      <c r="S6269">
        <v>0</v>
      </c>
      <c r="T6269">
        <v>0</v>
      </c>
      <c r="U6269">
        <v>0</v>
      </c>
      <c r="V6269">
        <v>0</v>
      </c>
      <c r="W6269">
        <v>0</v>
      </c>
      <c r="X6269">
        <v>5.5026458719532805</v>
      </c>
      <c r="Y6269">
        <v>0</v>
      </c>
      <c r="Z6269">
        <v>0</v>
      </c>
      <c r="AA6269">
        <v>0</v>
      </c>
      <c r="AB6269">
        <v>0</v>
      </c>
      <c r="AC6269">
        <v>0</v>
      </c>
      <c r="AD6269">
        <v>0</v>
      </c>
      <c r="AE6269">
        <v>5.5026458719532805</v>
      </c>
    </row>
    <row r="6270" spans="1:31" x14ac:dyDescent="0.25">
      <c r="A6270">
        <v>2095635</v>
      </c>
      <c r="B6270">
        <v>1</v>
      </c>
      <c r="C6270" t="s">
        <v>80</v>
      </c>
      <c r="D6270" t="s">
        <v>88</v>
      </c>
      <c r="E6270" t="s">
        <v>169</v>
      </c>
      <c r="F6270" t="s">
        <v>18001</v>
      </c>
      <c r="G6270" t="s">
        <v>2747</v>
      </c>
      <c r="H6270" t="s">
        <v>134</v>
      </c>
      <c r="I6270" t="s">
        <v>135</v>
      </c>
      <c r="J6270" t="s">
        <v>136</v>
      </c>
      <c r="K6270" t="s">
        <v>137</v>
      </c>
      <c r="L6270" t="s">
        <v>18002</v>
      </c>
      <c r="M6270" t="s">
        <v>18003</v>
      </c>
      <c r="N6270">
        <v>6.3397222219999998</v>
      </c>
      <c r="O6270">
        <v>0</v>
      </c>
      <c r="P6270">
        <v>71</v>
      </c>
      <c r="Q6270">
        <v>0</v>
      </c>
      <c r="R6270">
        <v>0</v>
      </c>
      <c r="S6270">
        <v>0</v>
      </c>
      <c r="T6270">
        <v>4</v>
      </c>
      <c r="U6270">
        <v>0</v>
      </c>
      <c r="V6270">
        <v>0</v>
      </c>
      <c r="W6270">
        <v>0</v>
      </c>
      <c r="X6270">
        <v>42.027991275672726</v>
      </c>
      <c r="Y6270">
        <v>0</v>
      </c>
      <c r="Z6270">
        <v>0</v>
      </c>
      <c r="AA6270">
        <v>0</v>
      </c>
      <c r="AB6270">
        <v>295.42895266336694</v>
      </c>
      <c r="AC6270">
        <v>0</v>
      </c>
      <c r="AD6270">
        <v>0</v>
      </c>
      <c r="AE6270">
        <v>337.45694393903966</v>
      </c>
    </row>
    <row r="6271" spans="1:31" x14ac:dyDescent="0.25">
      <c r="A6271">
        <v>2095844</v>
      </c>
      <c r="B6271">
        <v>1</v>
      </c>
      <c r="C6271" t="s">
        <v>80</v>
      </c>
      <c r="D6271" t="s">
        <v>83</v>
      </c>
      <c r="E6271" t="s">
        <v>158</v>
      </c>
      <c r="F6271" t="s">
        <v>761</v>
      </c>
      <c r="G6271" t="s">
        <v>366</v>
      </c>
      <c r="H6271" t="s">
        <v>143</v>
      </c>
      <c r="I6271" t="s">
        <v>135</v>
      </c>
      <c r="J6271" t="s">
        <v>136</v>
      </c>
      <c r="K6271" t="s">
        <v>137</v>
      </c>
      <c r="L6271" t="s">
        <v>18004</v>
      </c>
      <c r="M6271" t="s">
        <v>18005</v>
      </c>
      <c r="N6271">
        <v>0.87888888799999998</v>
      </c>
      <c r="O6271">
        <v>0</v>
      </c>
      <c r="P6271">
        <v>19</v>
      </c>
      <c r="Q6271">
        <v>0</v>
      </c>
      <c r="R6271">
        <v>0</v>
      </c>
      <c r="S6271">
        <v>0</v>
      </c>
      <c r="T6271">
        <v>1</v>
      </c>
      <c r="U6271">
        <v>0</v>
      </c>
      <c r="V6271">
        <v>0</v>
      </c>
      <c r="W6271">
        <v>0</v>
      </c>
      <c r="X6271">
        <v>4.3219072446244731</v>
      </c>
      <c r="Y6271">
        <v>0</v>
      </c>
      <c r="Z6271">
        <v>0</v>
      </c>
      <c r="AA6271">
        <v>0</v>
      </c>
      <c r="AB6271">
        <v>0.44155788864264006</v>
      </c>
      <c r="AC6271">
        <v>0</v>
      </c>
      <c r="AD6271">
        <v>0</v>
      </c>
      <c r="AE6271">
        <v>4.763465133267113</v>
      </c>
    </row>
    <row r="6272" spans="1:31" x14ac:dyDescent="0.25">
      <c r="A6272">
        <v>2096136</v>
      </c>
      <c r="B6272">
        <v>1</v>
      </c>
      <c r="C6272" t="s">
        <v>80</v>
      </c>
      <c r="D6272" t="s">
        <v>84</v>
      </c>
      <c r="E6272" t="s">
        <v>177</v>
      </c>
      <c r="F6272" t="s">
        <v>18006</v>
      </c>
      <c r="G6272" t="s">
        <v>196</v>
      </c>
      <c r="H6272" t="s">
        <v>143</v>
      </c>
      <c r="I6272" t="s">
        <v>135</v>
      </c>
      <c r="J6272" t="s">
        <v>136</v>
      </c>
      <c r="K6272" t="s">
        <v>137</v>
      </c>
      <c r="L6272" t="s">
        <v>18007</v>
      </c>
      <c r="M6272" t="s">
        <v>18008</v>
      </c>
      <c r="N6272">
        <v>5.4222222220000003</v>
      </c>
      <c r="O6272">
        <v>0</v>
      </c>
      <c r="P6272">
        <v>2</v>
      </c>
      <c r="Q6272">
        <v>0</v>
      </c>
      <c r="R6272">
        <v>0</v>
      </c>
      <c r="S6272">
        <v>0</v>
      </c>
      <c r="T6272">
        <v>3</v>
      </c>
      <c r="U6272">
        <v>0</v>
      </c>
      <c r="V6272">
        <v>0</v>
      </c>
      <c r="W6272">
        <v>0</v>
      </c>
      <c r="X6272">
        <v>0.72402213882533339</v>
      </c>
      <c r="Y6272">
        <v>0</v>
      </c>
      <c r="Z6272">
        <v>0</v>
      </c>
      <c r="AA6272">
        <v>0</v>
      </c>
      <c r="AB6272">
        <v>5.211978537316778</v>
      </c>
      <c r="AC6272">
        <v>0</v>
      </c>
      <c r="AD6272">
        <v>0</v>
      </c>
      <c r="AE6272">
        <v>5.9360006761421111</v>
      </c>
    </row>
    <row r="6273" spans="1:31" x14ac:dyDescent="0.25">
      <c r="A6273">
        <v>2095890</v>
      </c>
      <c r="B6273">
        <v>1</v>
      </c>
      <c r="C6273" t="s">
        <v>80</v>
      </c>
      <c r="D6273" t="s">
        <v>110</v>
      </c>
      <c r="E6273" t="s">
        <v>177</v>
      </c>
      <c r="F6273" t="s">
        <v>18009</v>
      </c>
      <c r="G6273" t="s">
        <v>183</v>
      </c>
      <c r="H6273" t="s">
        <v>143</v>
      </c>
      <c r="I6273" t="s">
        <v>135</v>
      </c>
      <c r="J6273" t="s">
        <v>136</v>
      </c>
      <c r="K6273" t="s">
        <v>137</v>
      </c>
      <c r="L6273" t="s">
        <v>18010</v>
      </c>
      <c r="M6273" t="s">
        <v>18011</v>
      </c>
      <c r="N6273">
        <v>3.8080555550000001</v>
      </c>
      <c r="O6273">
        <v>0</v>
      </c>
      <c r="P6273">
        <v>2</v>
      </c>
      <c r="Q6273">
        <v>0</v>
      </c>
      <c r="R6273">
        <v>0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1.6749261849458883</v>
      </c>
      <c r="Y6273">
        <v>0</v>
      </c>
      <c r="Z6273">
        <v>0</v>
      </c>
      <c r="AA6273">
        <v>0</v>
      </c>
      <c r="AB6273">
        <v>0</v>
      </c>
      <c r="AC6273">
        <v>0</v>
      </c>
      <c r="AD6273">
        <v>0</v>
      </c>
      <c r="AE6273">
        <v>1.6749261849458883</v>
      </c>
    </row>
    <row r="6274" spans="1:31" x14ac:dyDescent="0.25">
      <c r="A6274">
        <v>2096159</v>
      </c>
      <c r="B6274">
        <v>1</v>
      </c>
      <c r="C6274" t="s">
        <v>80</v>
      </c>
      <c r="D6274" t="s">
        <v>99</v>
      </c>
      <c r="E6274" t="s">
        <v>177</v>
      </c>
      <c r="F6274" t="s">
        <v>12348</v>
      </c>
      <c r="G6274" t="s">
        <v>183</v>
      </c>
      <c r="H6274" t="s">
        <v>143</v>
      </c>
      <c r="I6274" t="s">
        <v>135</v>
      </c>
      <c r="J6274" t="s">
        <v>136</v>
      </c>
      <c r="K6274" t="s">
        <v>137</v>
      </c>
      <c r="L6274" t="s">
        <v>18012</v>
      </c>
      <c r="M6274" t="s">
        <v>18013</v>
      </c>
      <c r="N6274">
        <v>12.665833333</v>
      </c>
      <c r="O6274">
        <v>0</v>
      </c>
      <c r="P6274">
        <v>2</v>
      </c>
      <c r="Q6274">
        <v>0</v>
      </c>
      <c r="R6274">
        <v>0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3.9540507860389447</v>
      </c>
      <c r="Y6274">
        <v>0</v>
      </c>
      <c r="Z6274">
        <v>0</v>
      </c>
      <c r="AA6274">
        <v>0</v>
      </c>
      <c r="AB6274">
        <v>0</v>
      </c>
      <c r="AC6274">
        <v>0</v>
      </c>
      <c r="AD6274">
        <v>0</v>
      </c>
      <c r="AE6274">
        <v>3.9540507860389447</v>
      </c>
    </row>
    <row r="6275" spans="1:31" x14ac:dyDescent="0.25">
      <c r="A6275">
        <v>2096053</v>
      </c>
      <c r="B6275">
        <v>1</v>
      </c>
      <c r="C6275" t="s">
        <v>81</v>
      </c>
      <c r="D6275" t="s">
        <v>112</v>
      </c>
      <c r="E6275" t="s">
        <v>169</v>
      </c>
      <c r="F6275" t="s">
        <v>18014</v>
      </c>
      <c r="G6275" t="s">
        <v>513</v>
      </c>
      <c r="H6275" t="s">
        <v>134</v>
      </c>
      <c r="I6275" t="s">
        <v>259</v>
      </c>
      <c r="J6275" t="s">
        <v>136</v>
      </c>
      <c r="K6275" t="s">
        <v>155</v>
      </c>
      <c r="L6275" t="s">
        <v>18015</v>
      </c>
      <c r="M6275" t="s">
        <v>18016</v>
      </c>
      <c r="N6275">
        <v>6.6638879999999998E-3</v>
      </c>
      <c r="O6275">
        <v>0</v>
      </c>
      <c r="P6275">
        <v>462</v>
      </c>
      <c r="Q6275">
        <v>0</v>
      </c>
      <c r="R6275">
        <v>48</v>
      </c>
      <c r="S6275">
        <v>0</v>
      </c>
      <c r="T6275">
        <v>48</v>
      </c>
      <c r="U6275">
        <v>0</v>
      </c>
      <c r="V6275">
        <v>0</v>
      </c>
      <c r="W6275">
        <v>0</v>
      </c>
      <c r="X6275">
        <v>0.57482541691313982</v>
      </c>
      <c r="Y6275">
        <v>0</v>
      </c>
      <c r="Z6275">
        <v>0.13442663462688001</v>
      </c>
      <c r="AA6275">
        <v>0</v>
      </c>
      <c r="AB6275">
        <v>8.6754224093386692E-2</v>
      </c>
      <c r="AC6275">
        <v>0</v>
      </c>
      <c r="AD6275">
        <v>0</v>
      </c>
      <c r="AE6275">
        <v>0.79600627563340653</v>
      </c>
    </row>
    <row r="6276" spans="1:31" x14ac:dyDescent="0.25">
      <c r="A6276">
        <v>2096099</v>
      </c>
      <c r="B6276">
        <v>1</v>
      </c>
      <c r="C6276" t="s">
        <v>80</v>
      </c>
      <c r="D6276" t="s">
        <v>93</v>
      </c>
      <c r="E6276" t="s">
        <v>158</v>
      </c>
      <c r="F6276" t="s">
        <v>18017</v>
      </c>
      <c r="G6276" t="s">
        <v>160</v>
      </c>
      <c r="H6276" t="s">
        <v>143</v>
      </c>
      <c r="I6276" t="s">
        <v>135</v>
      </c>
      <c r="J6276" t="s">
        <v>136</v>
      </c>
      <c r="K6276" t="s">
        <v>137</v>
      </c>
      <c r="L6276" t="s">
        <v>18018</v>
      </c>
      <c r="M6276" t="s">
        <v>18019</v>
      </c>
      <c r="N6276">
        <v>3.8605555549999999</v>
      </c>
      <c r="O6276">
        <v>0</v>
      </c>
      <c r="P6276">
        <v>6</v>
      </c>
      <c r="Q6276">
        <v>0</v>
      </c>
      <c r="R6276">
        <v>8</v>
      </c>
      <c r="S6276">
        <v>0</v>
      </c>
      <c r="T6276">
        <v>8</v>
      </c>
      <c r="U6276">
        <v>0</v>
      </c>
      <c r="V6276">
        <v>0</v>
      </c>
      <c r="W6276">
        <v>0</v>
      </c>
      <c r="X6276">
        <v>3.9351925051654142</v>
      </c>
      <c r="Y6276">
        <v>0</v>
      </c>
      <c r="Z6276">
        <v>29.40246730620845</v>
      </c>
      <c r="AA6276">
        <v>0</v>
      </c>
      <c r="AB6276">
        <v>5.9737958491383907</v>
      </c>
      <c r="AC6276">
        <v>0</v>
      </c>
      <c r="AD6276">
        <v>0</v>
      </c>
      <c r="AE6276">
        <v>39.311455660512259</v>
      </c>
    </row>
    <row r="6277" spans="1:31" x14ac:dyDescent="0.25">
      <c r="A6277">
        <v>2095558</v>
      </c>
      <c r="B6277">
        <v>1</v>
      </c>
      <c r="C6277" t="s">
        <v>80</v>
      </c>
      <c r="D6277" t="s">
        <v>97</v>
      </c>
      <c r="E6277" t="s">
        <v>295</v>
      </c>
      <c r="F6277" t="s">
        <v>758</v>
      </c>
      <c r="G6277" t="s">
        <v>679</v>
      </c>
      <c r="H6277" t="s">
        <v>680</v>
      </c>
      <c r="I6277" t="s">
        <v>135</v>
      </c>
      <c r="J6277" t="s">
        <v>136</v>
      </c>
      <c r="K6277" t="s">
        <v>155</v>
      </c>
      <c r="L6277" t="s">
        <v>18020</v>
      </c>
      <c r="M6277" t="s">
        <v>18021</v>
      </c>
      <c r="N6277">
        <v>7.2370516660000002</v>
      </c>
      <c r="O6277">
        <v>25</v>
      </c>
      <c r="P6277">
        <v>5064</v>
      </c>
      <c r="Q6277">
        <v>1</v>
      </c>
      <c r="R6277">
        <v>112</v>
      </c>
      <c r="S6277">
        <v>10</v>
      </c>
      <c r="T6277">
        <v>452</v>
      </c>
      <c r="U6277">
        <v>0</v>
      </c>
      <c r="V6277">
        <v>0</v>
      </c>
      <c r="W6277">
        <v>1941.1655151599477</v>
      </c>
      <c r="X6277">
        <v>13189.180531793247</v>
      </c>
      <c r="Y6277">
        <v>1.327506132284008</v>
      </c>
      <c r="Z6277">
        <v>514.80214881106963</v>
      </c>
      <c r="AA6277">
        <v>1115.8989618782209</v>
      </c>
      <c r="AB6277">
        <v>3110.4485295805657</v>
      </c>
      <c r="AC6277">
        <v>0</v>
      </c>
      <c r="AD6277">
        <v>0</v>
      </c>
      <c r="AE6277">
        <v>19872.823193355332</v>
      </c>
    </row>
    <row r="6278" spans="1:31" x14ac:dyDescent="0.25">
      <c r="A6278">
        <v>2095950</v>
      </c>
      <c r="B6278">
        <v>1</v>
      </c>
      <c r="C6278" t="s">
        <v>80</v>
      </c>
      <c r="D6278" t="s">
        <v>97</v>
      </c>
      <c r="E6278" t="s">
        <v>169</v>
      </c>
      <c r="F6278" t="s">
        <v>18022</v>
      </c>
      <c r="G6278" t="s">
        <v>133</v>
      </c>
      <c r="H6278" t="s">
        <v>134</v>
      </c>
      <c r="I6278" t="s">
        <v>135</v>
      </c>
      <c r="J6278" t="s">
        <v>136</v>
      </c>
      <c r="K6278" t="s">
        <v>137</v>
      </c>
      <c r="L6278" t="s">
        <v>18023</v>
      </c>
      <c r="M6278" t="s">
        <v>18024</v>
      </c>
      <c r="N6278">
        <v>0.69638888799999998</v>
      </c>
      <c r="O6278">
        <v>1</v>
      </c>
      <c r="P6278">
        <v>327</v>
      </c>
      <c r="Q6278">
        <v>0</v>
      </c>
      <c r="R6278">
        <v>1</v>
      </c>
      <c r="S6278">
        <v>0</v>
      </c>
      <c r="T6278">
        <v>6</v>
      </c>
      <c r="U6278">
        <v>0</v>
      </c>
      <c r="V6278">
        <v>1</v>
      </c>
      <c r="W6278">
        <v>0.16719451089215001</v>
      </c>
      <c r="X6278">
        <v>62.754097139886191</v>
      </c>
      <c r="Y6278">
        <v>0</v>
      </c>
      <c r="Z6278">
        <v>1.1262599188836112E-2</v>
      </c>
      <c r="AA6278">
        <v>0</v>
      </c>
      <c r="AB6278">
        <v>1.45690052436908</v>
      </c>
      <c r="AC6278">
        <v>0</v>
      </c>
      <c r="AD6278">
        <v>1.0825885556012409</v>
      </c>
      <c r="AE6278">
        <v>65.472043329937492</v>
      </c>
    </row>
    <row r="6279" spans="1:31" x14ac:dyDescent="0.25">
      <c r="A6279">
        <v>2095704</v>
      </c>
      <c r="B6279">
        <v>1</v>
      </c>
      <c r="C6279" t="s">
        <v>81</v>
      </c>
      <c r="D6279" t="s">
        <v>128</v>
      </c>
      <c r="E6279" t="s">
        <v>140</v>
      </c>
      <c r="F6279" t="s">
        <v>18025</v>
      </c>
      <c r="G6279" t="s">
        <v>142</v>
      </c>
      <c r="H6279" t="s">
        <v>143</v>
      </c>
      <c r="I6279" t="s">
        <v>135</v>
      </c>
      <c r="J6279" t="s">
        <v>136</v>
      </c>
      <c r="K6279" t="s">
        <v>137</v>
      </c>
      <c r="L6279" t="s">
        <v>18026</v>
      </c>
      <c r="M6279" t="s">
        <v>18027</v>
      </c>
      <c r="N6279">
        <v>4.938055555</v>
      </c>
      <c r="O6279">
        <v>0</v>
      </c>
      <c r="P6279">
        <v>80</v>
      </c>
      <c r="Q6279">
        <v>0</v>
      </c>
      <c r="R6279">
        <v>8</v>
      </c>
      <c r="S6279">
        <v>0</v>
      </c>
      <c r="T6279">
        <v>2</v>
      </c>
      <c r="U6279">
        <v>0</v>
      </c>
      <c r="V6279">
        <v>0</v>
      </c>
      <c r="W6279">
        <v>0</v>
      </c>
      <c r="X6279">
        <v>60.59126832220457</v>
      </c>
      <c r="Y6279">
        <v>0</v>
      </c>
      <c r="Z6279">
        <v>14.877057200331366</v>
      </c>
      <c r="AA6279">
        <v>0</v>
      </c>
      <c r="AB6279">
        <v>9.096299565905E-2</v>
      </c>
      <c r="AC6279">
        <v>0</v>
      </c>
      <c r="AD6279">
        <v>0</v>
      </c>
      <c r="AE6279">
        <v>75.55928851819499</v>
      </c>
    </row>
    <row r="6280" spans="1:31" x14ac:dyDescent="0.25">
      <c r="A6280">
        <v>2096119</v>
      </c>
      <c r="B6280">
        <v>1</v>
      </c>
      <c r="C6280" t="s">
        <v>80</v>
      </c>
      <c r="D6280" t="s">
        <v>105</v>
      </c>
      <c r="E6280" t="s">
        <v>177</v>
      </c>
      <c r="F6280" t="s">
        <v>18028</v>
      </c>
      <c r="G6280" t="s">
        <v>179</v>
      </c>
      <c r="H6280" t="s">
        <v>143</v>
      </c>
      <c r="I6280" t="s">
        <v>135</v>
      </c>
      <c r="J6280" t="s">
        <v>136</v>
      </c>
      <c r="K6280" t="s">
        <v>137</v>
      </c>
      <c r="L6280" t="s">
        <v>18029</v>
      </c>
      <c r="M6280" t="s">
        <v>18030</v>
      </c>
      <c r="N6280">
        <v>10.975833333000001</v>
      </c>
      <c r="O6280">
        <v>0</v>
      </c>
      <c r="P6280">
        <v>0</v>
      </c>
      <c r="Q6280">
        <v>0</v>
      </c>
      <c r="R6280">
        <v>0</v>
      </c>
      <c r="S6280">
        <v>0</v>
      </c>
      <c r="T6280">
        <v>2</v>
      </c>
      <c r="U6280">
        <v>0</v>
      </c>
      <c r="V6280">
        <v>0</v>
      </c>
      <c r="W6280">
        <v>0</v>
      </c>
      <c r="X6280">
        <v>0</v>
      </c>
      <c r="Y6280">
        <v>0</v>
      </c>
      <c r="Z6280">
        <v>0</v>
      </c>
      <c r="AA6280">
        <v>0</v>
      </c>
      <c r="AB6280">
        <v>19.731988262874779</v>
      </c>
      <c r="AC6280">
        <v>0</v>
      </c>
      <c r="AD6280">
        <v>0</v>
      </c>
      <c r="AE6280">
        <v>19.731988262874779</v>
      </c>
    </row>
    <row r="6281" spans="1:31" x14ac:dyDescent="0.25">
      <c r="A6281">
        <v>2095907</v>
      </c>
      <c r="B6281">
        <v>1</v>
      </c>
      <c r="C6281" t="s">
        <v>80</v>
      </c>
      <c r="D6281" t="s">
        <v>87</v>
      </c>
      <c r="E6281" t="s">
        <v>140</v>
      </c>
      <c r="F6281" t="s">
        <v>18031</v>
      </c>
      <c r="G6281" t="s">
        <v>324</v>
      </c>
      <c r="H6281" t="s">
        <v>143</v>
      </c>
      <c r="I6281" t="s">
        <v>135</v>
      </c>
      <c r="J6281" t="s">
        <v>136</v>
      </c>
      <c r="K6281" t="s">
        <v>137</v>
      </c>
      <c r="L6281" t="s">
        <v>18032</v>
      </c>
      <c r="M6281" t="s">
        <v>18033</v>
      </c>
      <c r="N6281">
        <v>0.36027777700000002</v>
      </c>
      <c r="O6281">
        <v>0</v>
      </c>
      <c r="P6281">
        <v>680</v>
      </c>
      <c r="Q6281">
        <v>0</v>
      </c>
      <c r="R6281">
        <v>0</v>
      </c>
      <c r="S6281">
        <v>0</v>
      </c>
      <c r="T6281">
        <v>6</v>
      </c>
      <c r="U6281">
        <v>0</v>
      </c>
      <c r="V6281">
        <v>0</v>
      </c>
      <c r="W6281">
        <v>0</v>
      </c>
      <c r="X6281">
        <v>58.082097439399455</v>
      </c>
      <c r="Y6281">
        <v>0</v>
      </c>
      <c r="Z6281">
        <v>0</v>
      </c>
      <c r="AA6281">
        <v>0</v>
      </c>
      <c r="AB6281">
        <v>4.5236626398428186</v>
      </c>
      <c r="AC6281">
        <v>0</v>
      </c>
      <c r="AD6281">
        <v>0</v>
      </c>
      <c r="AE6281">
        <v>62.605760079242273</v>
      </c>
    </row>
    <row r="6282" spans="1:31" x14ac:dyDescent="0.25">
      <c r="A6282">
        <v>2095572</v>
      </c>
      <c r="B6282">
        <v>1</v>
      </c>
      <c r="C6282" t="s">
        <v>80</v>
      </c>
      <c r="D6282" t="s">
        <v>109</v>
      </c>
      <c r="E6282" t="s">
        <v>177</v>
      </c>
      <c r="F6282" t="s">
        <v>18034</v>
      </c>
      <c r="G6282" t="s">
        <v>183</v>
      </c>
      <c r="H6282" t="s">
        <v>143</v>
      </c>
      <c r="I6282" t="s">
        <v>135</v>
      </c>
      <c r="J6282" t="s">
        <v>136</v>
      </c>
      <c r="K6282" t="s">
        <v>137</v>
      </c>
      <c r="L6282" t="s">
        <v>18035</v>
      </c>
      <c r="M6282" t="s">
        <v>18036</v>
      </c>
      <c r="N6282">
        <v>4.0638888880000001</v>
      </c>
      <c r="O6282">
        <v>0</v>
      </c>
      <c r="P6282">
        <v>0</v>
      </c>
      <c r="Q6282">
        <v>0</v>
      </c>
      <c r="R6282">
        <v>0</v>
      </c>
      <c r="S6282">
        <v>0</v>
      </c>
      <c r="T6282">
        <v>1</v>
      </c>
      <c r="U6282">
        <v>0</v>
      </c>
      <c r="V6282">
        <v>0</v>
      </c>
      <c r="W6282">
        <v>0</v>
      </c>
      <c r="X6282">
        <v>0</v>
      </c>
      <c r="Y6282">
        <v>0</v>
      </c>
      <c r="Z6282">
        <v>0</v>
      </c>
      <c r="AA6282">
        <v>0</v>
      </c>
      <c r="AB6282">
        <v>0.3410508889032664</v>
      </c>
      <c r="AC6282">
        <v>0</v>
      </c>
      <c r="AD6282">
        <v>0</v>
      </c>
      <c r="AE6282">
        <v>0.3410508889032664</v>
      </c>
    </row>
    <row r="6283" spans="1:31" x14ac:dyDescent="0.25">
      <c r="A6283">
        <v>2095641</v>
      </c>
      <c r="B6283">
        <v>1</v>
      </c>
      <c r="C6283" t="s">
        <v>80</v>
      </c>
      <c r="D6283" t="s">
        <v>110</v>
      </c>
      <c r="E6283" t="s">
        <v>505</v>
      </c>
      <c r="F6283" t="s">
        <v>18037</v>
      </c>
      <c r="G6283" t="s">
        <v>569</v>
      </c>
      <c r="H6283" t="s">
        <v>143</v>
      </c>
      <c r="I6283" t="s">
        <v>135</v>
      </c>
      <c r="J6283" t="s">
        <v>136</v>
      </c>
      <c r="K6283" t="s">
        <v>137</v>
      </c>
      <c r="L6283" t="s">
        <v>18038</v>
      </c>
      <c r="M6283" t="s">
        <v>18039</v>
      </c>
      <c r="N6283">
        <v>8.9749999999999996</v>
      </c>
      <c r="O6283">
        <v>0</v>
      </c>
      <c r="P6283">
        <v>13</v>
      </c>
      <c r="Q6283">
        <v>0</v>
      </c>
      <c r="R6283">
        <v>0</v>
      </c>
      <c r="S6283">
        <v>0</v>
      </c>
      <c r="T6283">
        <v>1</v>
      </c>
      <c r="U6283">
        <v>0</v>
      </c>
      <c r="V6283">
        <v>0</v>
      </c>
      <c r="W6283">
        <v>0</v>
      </c>
      <c r="X6283">
        <v>43.849310837773281</v>
      </c>
      <c r="Y6283">
        <v>0</v>
      </c>
      <c r="Z6283">
        <v>0</v>
      </c>
      <c r="AA6283">
        <v>0</v>
      </c>
      <c r="AB6283">
        <v>12.841231458285057</v>
      </c>
      <c r="AC6283">
        <v>0</v>
      </c>
      <c r="AD6283">
        <v>0</v>
      </c>
      <c r="AE6283">
        <v>56.690542296058339</v>
      </c>
    </row>
    <row r="6284" spans="1:31" x14ac:dyDescent="0.25">
      <c r="A6284">
        <v>2095741</v>
      </c>
      <c r="B6284">
        <v>1</v>
      </c>
      <c r="C6284" t="s">
        <v>80</v>
      </c>
      <c r="D6284" t="s">
        <v>110</v>
      </c>
      <c r="E6284" t="s">
        <v>177</v>
      </c>
      <c r="F6284" t="s">
        <v>18040</v>
      </c>
      <c r="G6284" t="s">
        <v>183</v>
      </c>
      <c r="H6284" t="s">
        <v>143</v>
      </c>
      <c r="I6284" t="s">
        <v>135</v>
      </c>
      <c r="J6284" t="s">
        <v>136</v>
      </c>
      <c r="K6284" t="s">
        <v>137</v>
      </c>
      <c r="L6284" t="s">
        <v>18041</v>
      </c>
      <c r="M6284" t="s">
        <v>18042</v>
      </c>
      <c r="N6284">
        <v>1.976111111</v>
      </c>
      <c r="O6284">
        <v>0</v>
      </c>
      <c r="P6284">
        <v>3</v>
      </c>
      <c r="Q6284">
        <v>0</v>
      </c>
      <c r="R6284">
        <v>0</v>
      </c>
      <c r="S6284">
        <v>0</v>
      </c>
      <c r="T6284">
        <v>0</v>
      </c>
      <c r="U6284">
        <v>0</v>
      </c>
      <c r="V6284">
        <v>0</v>
      </c>
      <c r="W6284">
        <v>0</v>
      </c>
      <c r="X6284">
        <v>1.0979993117770355</v>
      </c>
      <c r="Y6284">
        <v>0</v>
      </c>
      <c r="Z6284">
        <v>0</v>
      </c>
      <c r="AA6284">
        <v>0</v>
      </c>
      <c r="AB6284">
        <v>0</v>
      </c>
      <c r="AC6284">
        <v>0</v>
      </c>
      <c r="AD6284">
        <v>0</v>
      </c>
      <c r="AE6284">
        <v>1.0979993117770355</v>
      </c>
    </row>
    <row r="6285" spans="1:31" x14ac:dyDescent="0.25">
      <c r="A6285">
        <v>2095864</v>
      </c>
      <c r="B6285">
        <v>1</v>
      </c>
      <c r="C6285" t="s">
        <v>80</v>
      </c>
      <c r="D6285" t="s">
        <v>104</v>
      </c>
      <c r="E6285" t="s">
        <v>146</v>
      </c>
      <c r="F6285" t="s">
        <v>4284</v>
      </c>
      <c r="G6285" t="s">
        <v>513</v>
      </c>
      <c r="H6285" t="s">
        <v>134</v>
      </c>
      <c r="I6285" t="s">
        <v>135</v>
      </c>
      <c r="J6285" t="s">
        <v>136</v>
      </c>
      <c r="K6285" t="s">
        <v>137</v>
      </c>
      <c r="L6285" t="s">
        <v>18043</v>
      </c>
      <c r="M6285" t="s">
        <v>18044</v>
      </c>
      <c r="N6285">
        <v>0.126111111</v>
      </c>
      <c r="O6285">
        <v>88</v>
      </c>
      <c r="P6285">
        <v>5842</v>
      </c>
      <c r="Q6285">
        <v>106</v>
      </c>
      <c r="R6285">
        <v>138</v>
      </c>
      <c r="S6285">
        <v>30</v>
      </c>
      <c r="T6285">
        <v>757</v>
      </c>
      <c r="U6285">
        <v>9</v>
      </c>
      <c r="V6285">
        <v>1</v>
      </c>
      <c r="W6285">
        <v>5.7665621164343657</v>
      </c>
      <c r="X6285">
        <v>148.1750769408826</v>
      </c>
      <c r="Y6285">
        <v>17.644014585860166</v>
      </c>
      <c r="Z6285">
        <v>4.7823620822399509</v>
      </c>
      <c r="AA6285">
        <v>4.8498968974345171</v>
      </c>
      <c r="AB6285">
        <v>43.07581314096528</v>
      </c>
      <c r="AC6285">
        <v>22.512960731271505</v>
      </c>
      <c r="AD6285">
        <v>0</v>
      </c>
      <c r="AE6285">
        <v>246.8066864950884</v>
      </c>
    </row>
    <row r="6286" spans="1:31" x14ac:dyDescent="0.25">
      <c r="A6286">
        <v>2095721</v>
      </c>
      <c r="B6286">
        <v>1</v>
      </c>
      <c r="C6286" t="s">
        <v>80</v>
      </c>
      <c r="D6286" t="s">
        <v>100</v>
      </c>
      <c r="E6286" t="s">
        <v>505</v>
      </c>
      <c r="F6286" t="s">
        <v>18045</v>
      </c>
      <c r="G6286" t="s">
        <v>160</v>
      </c>
      <c r="H6286" t="s">
        <v>143</v>
      </c>
      <c r="I6286" t="s">
        <v>135</v>
      </c>
      <c r="J6286" t="s">
        <v>136</v>
      </c>
      <c r="K6286" t="s">
        <v>137</v>
      </c>
      <c r="L6286" t="s">
        <v>18046</v>
      </c>
      <c r="M6286" t="s">
        <v>18047</v>
      </c>
      <c r="N6286">
        <v>2.4069444440000001</v>
      </c>
      <c r="O6286">
        <v>0</v>
      </c>
      <c r="P6286">
        <v>0</v>
      </c>
      <c r="Q6286">
        <v>0</v>
      </c>
      <c r="R6286">
        <v>0</v>
      </c>
      <c r="S6286">
        <v>0</v>
      </c>
      <c r="T6286">
        <v>2</v>
      </c>
      <c r="U6286">
        <v>0</v>
      </c>
      <c r="V6286">
        <v>2</v>
      </c>
      <c r="W6286">
        <v>0</v>
      </c>
      <c r="X6286">
        <v>0</v>
      </c>
      <c r="Y6286">
        <v>0</v>
      </c>
      <c r="Z6286">
        <v>0</v>
      </c>
      <c r="AA6286">
        <v>0</v>
      </c>
      <c r="AB6286">
        <v>36.799848183862117</v>
      </c>
      <c r="AC6286">
        <v>0</v>
      </c>
      <c r="AD6286">
        <v>27.773642846488073</v>
      </c>
      <c r="AE6286">
        <v>64.573491030350198</v>
      </c>
    </row>
    <row r="6287" spans="1:31" x14ac:dyDescent="0.25">
      <c r="A6287">
        <v>2095784</v>
      </c>
      <c r="B6287">
        <v>1</v>
      </c>
      <c r="C6287" t="s">
        <v>80</v>
      </c>
      <c r="D6287" t="s">
        <v>100</v>
      </c>
      <c r="E6287" t="s">
        <v>169</v>
      </c>
      <c r="F6287" t="s">
        <v>18048</v>
      </c>
      <c r="G6287" t="s">
        <v>3017</v>
      </c>
      <c r="H6287" t="s">
        <v>134</v>
      </c>
      <c r="I6287" t="s">
        <v>135</v>
      </c>
      <c r="J6287" t="s">
        <v>136</v>
      </c>
      <c r="K6287" t="s">
        <v>137</v>
      </c>
      <c r="L6287" t="s">
        <v>18049</v>
      </c>
      <c r="M6287" t="s">
        <v>18050</v>
      </c>
      <c r="N6287">
        <v>4.8716666660000003</v>
      </c>
      <c r="O6287">
        <v>0</v>
      </c>
      <c r="P6287">
        <v>25</v>
      </c>
      <c r="Q6287">
        <v>0</v>
      </c>
      <c r="R6287">
        <v>19</v>
      </c>
      <c r="S6287">
        <v>0</v>
      </c>
      <c r="T6287">
        <v>4</v>
      </c>
      <c r="U6287">
        <v>0</v>
      </c>
      <c r="V6287">
        <v>0</v>
      </c>
      <c r="W6287">
        <v>0</v>
      </c>
      <c r="X6287">
        <v>36.917865331087825</v>
      </c>
      <c r="Y6287">
        <v>0</v>
      </c>
      <c r="Z6287">
        <v>16.639546268492822</v>
      </c>
      <c r="AA6287">
        <v>0</v>
      </c>
      <c r="AB6287">
        <v>1.1468768429502088</v>
      </c>
      <c r="AC6287">
        <v>0</v>
      </c>
      <c r="AD6287">
        <v>0</v>
      </c>
      <c r="AE6287">
        <v>54.704288442530853</v>
      </c>
    </row>
    <row r="6288" spans="1:31" x14ac:dyDescent="0.25">
      <c r="A6288">
        <v>2095927</v>
      </c>
      <c r="B6288">
        <v>1</v>
      </c>
      <c r="C6288" t="s">
        <v>80</v>
      </c>
      <c r="D6288" t="s">
        <v>104</v>
      </c>
      <c r="E6288" t="s">
        <v>177</v>
      </c>
      <c r="F6288" t="s">
        <v>18051</v>
      </c>
      <c r="G6288" t="s">
        <v>183</v>
      </c>
      <c r="H6288" t="s">
        <v>143</v>
      </c>
      <c r="I6288" t="s">
        <v>135</v>
      </c>
      <c r="J6288" t="s">
        <v>136</v>
      </c>
      <c r="K6288" t="s">
        <v>137</v>
      </c>
      <c r="L6288" t="s">
        <v>18052</v>
      </c>
      <c r="M6288" t="s">
        <v>18053</v>
      </c>
      <c r="N6288">
        <v>3.1344444440000001</v>
      </c>
      <c r="O6288">
        <v>0</v>
      </c>
      <c r="P6288">
        <v>1</v>
      </c>
      <c r="Q6288">
        <v>0</v>
      </c>
      <c r="R6288">
        <v>0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6.4133319793739998E-2</v>
      </c>
      <c r="Y6288">
        <v>0</v>
      </c>
      <c r="Z6288">
        <v>0</v>
      </c>
      <c r="AA6288">
        <v>0</v>
      </c>
      <c r="AB6288">
        <v>0</v>
      </c>
      <c r="AC6288">
        <v>0</v>
      </c>
      <c r="AD6288">
        <v>0</v>
      </c>
      <c r="AE6288">
        <v>6.4133319793739998E-2</v>
      </c>
    </row>
    <row r="6289" spans="1:31" x14ac:dyDescent="0.25">
      <c r="A6289">
        <v>2095678</v>
      </c>
      <c r="B6289">
        <v>1</v>
      </c>
      <c r="C6289" t="s">
        <v>80</v>
      </c>
      <c r="D6289" t="s">
        <v>91</v>
      </c>
      <c r="E6289" t="s">
        <v>146</v>
      </c>
      <c r="F6289" t="s">
        <v>10924</v>
      </c>
      <c r="G6289" t="s">
        <v>513</v>
      </c>
      <c r="H6289" t="s">
        <v>134</v>
      </c>
      <c r="I6289" t="s">
        <v>135</v>
      </c>
      <c r="J6289" t="s">
        <v>136</v>
      </c>
      <c r="K6289" t="s">
        <v>137</v>
      </c>
      <c r="L6289" t="s">
        <v>18054</v>
      </c>
      <c r="M6289" t="s">
        <v>18055</v>
      </c>
      <c r="N6289">
        <v>9.3055554999999998E-2</v>
      </c>
      <c r="O6289">
        <v>23</v>
      </c>
      <c r="P6289">
        <v>210</v>
      </c>
      <c r="Q6289">
        <v>41</v>
      </c>
      <c r="R6289">
        <v>56</v>
      </c>
      <c r="S6289">
        <v>25</v>
      </c>
      <c r="T6289">
        <v>181</v>
      </c>
      <c r="U6289">
        <v>1</v>
      </c>
      <c r="V6289">
        <v>0</v>
      </c>
      <c r="W6289">
        <v>2.4072977561493012</v>
      </c>
      <c r="X6289">
        <v>5.3825716045814085</v>
      </c>
      <c r="Y6289">
        <v>4.1780226235800146</v>
      </c>
      <c r="Z6289">
        <v>2.715734890707576</v>
      </c>
      <c r="AA6289">
        <v>6.4494055949175522</v>
      </c>
      <c r="AB6289">
        <v>19.334919313362672</v>
      </c>
      <c r="AC6289">
        <v>0.23862924250430559</v>
      </c>
      <c r="AD6289">
        <v>0</v>
      </c>
      <c r="AE6289">
        <v>40.706581025802834</v>
      </c>
    </row>
    <row r="6290" spans="1:31" x14ac:dyDescent="0.25">
      <c r="A6290">
        <v>2096176</v>
      </c>
      <c r="B6290">
        <v>1</v>
      </c>
      <c r="C6290" t="s">
        <v>80</v>
      </c>
      <c r="D6290" t="s">
        <v>96</v>
      </c>
      <c r="E6290" t="s">
        <v>177</v>
      </c>
      <c r="F6290" t="s">
        <v>18056</v>
      </c>
      <c r="G6290" t="s">
        <v>196</v>
      </c>
      <c r="H6290" t="s">
        <v>143</v>
      </c>
      <c r="I6290" t="s">
        <v>135</v>
      </c>
      <c r="J6290" t="s">
        <v>136</v>
      </c>
      <c r="K6290" t="s">
        <v>137</v>
      </c>
      <c r="L6290" t="s">
        <v>18057</v>
      </c>
      <c r="M6290" t="s">
        <v>18058</v>
      </c>
      <c r="N6290">
        <v>1.4288888879999999</v>
      </c>
      <c r="O6290">
        <v>0</v>
      </c>
      <c r="P6290">
        <v>0</v>
      </c>
      <c r="Q6290">
        <v>0</v>
      </c>
      <c r="R6290">
        <v>0</v>
      </c>
      <c r="S6290">
        <v>0</v>
      </c>
      <c r="T6290">
        <v>2</v>
      </c>
      <c r="U6290">
        <v>0</v>
      </c>
      <c r="V6290">
        <v>0</v>
      </c>
      <c r="W6290">
        <v>0</v>
      </c>
      <c r="X6290">
        <v>0</v>
      </c>
      <c r="Y6290">
        <v>0</v>
      </c>
      <c r="Z6290">
        <v>0</v>
      </c>
      <c r="AA6290">
        <v>0</v>
      </c>
      <c r="AB6290">
        <v>1.4432081822829557</v>
      </c>
      <c r="AC6290">
        <v>0</v>
      </c>
      <c r="AD6290">
        <v>0</v>
      </c>
      <c r="AE6290">
        <v>1.4432081822829557</v>
      </c>
    </row>
    <row r="6291" spans="1:31" x14ac:dyDescent="0.25">
      <c r="A6291">
        <v>2095578</v>
      </c>
      <c r="B6291">
        <v>1</v>
      </c>
      <c r="C6291" t="s">
        <v>80</v>
      </c>
      <c r="D6291" t="s">
        <v>90</v>
      </c>
      <c r="E6291" t="s">
        <v>177</v>
      </c>
      <c r="F6291" t="s">
        <v>18059</v>
      </c>
      <c r="G6291" t="s">
        <v>183</v>
      </c>
      <c r="H6291" t="s">
        <v>143</v>
      </c>
      <c r="I6291" t="s">
        <v>135</v>
      </c>
      <c r="J6291" t="s">
        <v>136</v>
      </c>
      <c r="K6291" t="s">
        <v>137</v>
      </c>
      <c r="L6291" t="s">
        <v>18060</v>
      </c>
      <c r="M6291" t="s">
        <v>18061</v>
      </c>
      <c r="N6291">
        <v>2.204722222</v>
      </c>
      <c r="O6291">
        <v>0</v>
      </c>
      <c r="P6291">
        <v>2</v>
      </c>
      <c r="Q6291">
        <v>0</v>
      </c>
      <c r="R6291">
        <v>0</v>
      </c>
      <c r="S6291">
        <v>0</v>
      </c>
      <c r="T6291">
        <v>0</v>
      </c>
      <c r="U6291">
        <v>0</v>
      </c>
      <c r="V6291">
        <v>0</v>
      </c>
      <c r="W6291">
        <v>0</v>
      </c>
      <c r="X6291">
        <v>0.6990616135321529</v>
      </c>
      <c r="Y6291">
        <v>0</v>
      </c>
      <c r="Z6291">
        <v>0</v>
      </c>
      <c r="AA6291">
        <v>0</v>
      </c>
      <c r="AB6291">
        <v>0</v>
      </c>
      <c r="AC6291">
        <v>0</v>
      </c>
      <c r="AD6291">
        <v>0</v>
      </c>
      <c r="AE6291">
        <v>0.6990616135321529</v>
      </c>
    </row>
    <row r="6292" spans="1:31" x14ac:dyDescent="0.25">
      <c r="A6292">
        <v>2095535</v>
      </c>
      <c r="B6292">
        <v>1</v>
      </c>
      <c r="C6292" t="s">
        <v>80</v>
      </c>
      <c r="D6292" t="s">
        <v>82</v>
      </c>
      <c r="E6292" t="s">
        <v>158</v>
      </c>
      <c r="F6292" t="s">
        <v>10938</v>
      </c>
      <c r="G6292" t="s">
        <v>160</v>
      </c>
      <c r="H6292" t="s">
        <v>143</v>
      </c>
      <c r="I6292" t="s">
        <v>135</v>
      </c>
      <c r="J6292" t="s">
        <v>136</v>
      </c>
      <c r="K6292" t="s">
        <v>137</v>
      </c>
      <c r="L6292" t="s">
        <v>18062</v>
      </c>
      <c r="M6292" t="s">
        <v>18063</v>
      </c>
      <c r="N6292">
        <v>2.9655555549999999</v>
      </c>
      <c r="O6292">
        <v>0</v>
      </c>
      <c r="P6292">
        <v>61</v>
      </c>
      <c r="Q6292">
        <v>0</v>
      </c>
      <c r="R6292">
        <v>0</v>
      </c>
      <c r="S6292">
        <v>0</v>
      </c>
      <c r="T6292">
        <v>2</v>
      </c>
      <c r="U6292">
        <v>0</v>
      </c>
      <c r="V6292">
        <v>0</v>
      </c>
      <c r="W6292">
        <v>0</v>
      </c>
      <c r="X6292">
        <v>30.383827456490568</v>
      </c>
      <c r="Y6292">
        <v>0</v>
      </c>
      <c r="Z6292">
        <v>0</v>
      </c>
      <c r="AA6292">
        <v>0</v>
      </c>
      <c r="AB6292">
        <v>3.4280257891148892E-2</v>
      </c>
      <c r="AC6292">
        <v>0</v>
      </c>
      <c r="AD6292">
        <v>0</v>
      </c>
      <c r="AE6292">
        <v>30.418107714381716</v>
      </c>
    </row>
    <row r="6293" spans="1:31" x14ac:dyDescent="0.25">
      <c r="A6293">
        <v>2095515</v>
      </c>
      <c r="B6293">
        <v>1</v>
      </c>
      <c r="C6293" t="s">
        <v>80</v>
      </c>
      <c r="D6293" t="s">
        <v>86</v>
      </c>
      <c r="E6293" t="s">
        <v>295</v>
      </c>
      <c r="F6293" t="s">
        <v>18064</v>
      </c>
      <c r="G6293" t="s">
        <v>133</v>
      </c>
      <c r="H6293" t="s">
        <v>134</v>
      </c>
      <c r="I6293" t="s">
        <v>135</v>
      </c>
      <c r="J6293" t="s">
        <v>136</v>
      </c>
      <c r="K6293" t="s">
        <v>137</v>
      </c>
      <c r="L6293" t="s">
        <v>18065</v>
      </c>
      <c r="M6293" t="s">
        <v>18066</v>
      </c>
      <c r="N6293">
        <v>1.000008333</v>
      </c>
      <c r="O6293">
        <v>0</v>
      </c>
      <c r="P6293">
        <v>2721</v>
      </c>
      <c r="Q6293">
        <v>0</v>
      </c>
      <c r="R6293">
        <v>4</v>
      </c>
      <c r="S6293">
        <v>1</v>
      </c>
      <c r="T6293">
        <v>311</v>
      </c>
      <c r="U6293">
        <v>0</v>
      </c>
      <c r="V6293">
        <v>0</v>
      </c>
      <c r="W6293">
        <v>0</v>
      </c>
      <c r="X6293">
        <v>663.6587745588655</v>
      </c>
      <c r="Y6293">
        <v>0</v>
      </c>
      <c r="Z6293">
        <v>8.5795950284696332</v>
      </c>
      <c r="AA6293">
        <v>143.83372317915627</v>
      </c>
      <c r="AB6293">
        <v>184.56527007759175</v>
      </c>
      <c r="AC6293">
        <v>0</v>
      </c>
      <c r="AD6293">
        <v>0</v>
      </c>
      <c r="AE6293">
        <v>1000.6373628440831</v>
      </c>
    </row>
    <row r="6294" spans="1:31" x14ac:dyDescent="0.25">
      <c r="A6294">
        <v>2096179</v>
      </c>
      <c r="B6294">
        <v>1</v>
      </c>
      <c r="C6294" t="s">
        <v>80</v>
      </c>
      <c r="D6294" t="s">
        <v>107</v>
      </c>
      <c r="E6294" t="s">
        <v>177</v>
      </c>
      <c r="F6294" t="s">
        <v>18067</v>
      </c>
      <c r="G6294" t="s">
        <v>196</v>
      </c>
      <c r="H6294" t="s">
        <v>143</v>
      </c>
      <c r="I6294" t="s">
        <v>135</v>
      </c>
      <c r="J6294" t="s">
        <v>136</v>
      </c>
      <c r="K6294" t="s">
        <v>137</v>
      </c>
      <c r="L6294" t="s">
        <v>18068</v>
      </c>
      <c r="M6294" t="s">
        <v>18069</v>
      </c>
      <c r="N6294">
        <v>1.8219444440000001</v>
      </c>
      <c r="O6294">
        <v>0</v>
      </c>
      <c r="P6294">
        <v>13</v>
      </c>
      <c r="Q6294">
        <v>0</v>
      </c>
      <c r="R6294">
        <v>0</v>
      </c>
      <c r="S6294">
        <v>0</v>
      </c>
      <c r="T6294">
        <v>0</v>
      </c>
      <c r="U6294">
        <v>0</v>
      </c>
      <c r="V6294">
        <v>0</v>
      </c>
      <c r="W6294">
        <v>0</v>
      </c>
      <c r="X6294">
        <v>5.7337875207620508</v>
      </c>
      <c r="Y6294">
        <v>0</v>
      </c>
      <c r="Z6294">
        <v>0</v>
      </c>
      <c r="AA6294">
        <v>0</v>
      </c>
      <c r="AB6294">
        <v>0</v>
      </c>
      <c r="AC6294">
        <v>0</v>
      </c>
      <c r="AD6294">
        <v>0</v>
      </c>
      <c r="AE6294">
        <v>5.7337875207620508</v>
      </c>
    </row>
    <row r="6295" spans="1:31" x14ac:dyDescent="0.25">
      <c r="A6295">
        <v>2095847</v>
      </c>
      <c r="B6295">
        <v>1</v>
      </c>
      <c r="C6295" t="s">
        <v>80</v>
      </c>
      <c r="D6295" t="s">
        <v>93</v>
      </c>
      <c r="E6295" t="s">
        <v>177</v>
      </c>
      <c r="F6295" t="s">
        <v>18070</v>
      </c>
      <c r="G6295" t="s">
        <v>183</v>
      </c>
      <c r="H6295" t="s">
        <v>143</v>
      </c>
      <c r="I6295" t="s">
        <v>135</v>
      </c>
      <c r="J6295" t="s">
        <v>136</v>
      </c>
      <c r="K6295" t="s">
        <v>137</v>
      </c>
      <c r="L6295" t="s">
        <v>18071</v>
      </c>
      <c r="M6295" t="s">
        <v>18072</v>
      </c>
      <c r="N6295">
        <v>8.0733333330000008</v>
      </c>
      <c r="O6295">
        <v>0</v>
      </c>
      <c r="P6295">
        <v>1</v>
      </c>
      <c r="Q6295">
        <v>0</v>
      </c>
      <c r="R6295">
        <v>0</v>
      </c>
      <c r="S6295">
        <v>0</v>
      </c>
      <c r="T6295">
        <v>0</v>
      </c>
      <c r="U6295">
        <v>0</v>
      </c>
      <c r="V6295">
        <v>0</v>
      </c>
      <c r="W6295">
        <v>0</v>
      </c>
      <c r="X6295">
        <v>3.0636358212161832</v>
      </c>
      <c r="Y6295">
        <v>0</v>
      </c>
      <c r="Z6295">
        <v>0</v>
      </c>
      <c r="AA6295">
        <v>0</v>
      </c>
      <c r="AB6295">
        <v>0</v>
      </c>
      <c r="AC6295">
        <v>0</v>
      </c>
      <c r="AD6295">
        <v>0</v>
      </c>
      <c r="AE6295">
        <v>3.0636358212161832</v>
      </c>
    </row>
    <row r="6296" spans="1:31" x14ac:dyDescent="0.25">
      <c r="A6296">
        <v>2095824</v>
      </c>
      <c r="B6296">
        <v>1</v>
      </c>
      <c r="C6296" t="s">
        <v>80</v>
      </c>
      <c r="D6296" t="s">
        <v>101</v>
      </c>
      <c r="E6296" t="s">
        <v>177</v>
      </c>
      <c r="F6296" t="s">
        <v>18073</v>
      </c>
      <c r="G6296" t="s">
        <v>183</v>
      </c>
      <c r="H6296" t="s">
        <v>143</v>
      </c>
      <c r="I6296" t="s">
        <v>135</v>
      </c>
      <c r="J6296" t="s">
        <v>136</v>
      </c>
      <c r="K6296" t="s">
        <v>137</v>
      </c>
      <c r="L6296" t="s">
        <v>18074</v>
      </c>
      <c r="M6296" t="s">
        <v>18075</v>
      </c>
      <c r="N6296">
        <v>1.4727777769999999</v>
      </c>
      <c r="O6296">
        <v>0</v>
      </c>
      <c r="P6296">
        <v>1</v>
      </c>
      <c r="Q6296">
        <v>0</v>
      </c>
      <c r="R6296">
        <v>0</v>
      </c>
      <c r="S6296">
        <v>0</v>
      </c>
      <c r="T6296">
        <v>0</v>
      </c>
      <c r="U6296">
        <v>0</v>
      </c>
      <c r="V6296">
        <v>0</v>
      </c>
      <c r="W6296">
        <v>0</v>
      </c>
      <c r="X6296">
        <v>0.23096586863515664</v>
      </c>
      <c r="Y6296">
        <v>0</v>
      </c>
      <c r="Z6296">
        <v>0</v>
      </c>
      <c r="AA6296">
        <v>0</v>
      </c>
      <c r="AB6296">
        <v>0</v>
      </c>
      <c r="AC6296">
        <v>0</v>
      </c>
      <c r="AD6296">
        <v>0</v>
      </c>
      <c r="AE6296">
        <v>0.23096586863515664</v>
      </c>
    </row>
    <row r="6297" spans="1:31" x14ac:dyDescent="0.25">
      <c r="A6297">
        <v>2096010</v>
      </c>
      <c r="B6297">
        <v>1</v>
      </c>
      <c r="C6297" t="s">
        <v>80</v>
      </c>
      <c r="D6297" t="s">
        <v>111</v>
      </c>
      <c r="E6297" t="s">
        <v>177</v>
      </c>
      <c r="F6297" t="s">
        <v>18076</v>
      </c>
      <c r="G6297" t="s">
        <v>179</v>
      </c>
      <c r="H6297" t="s">
        <v>143</v>
      </c>
      <c r="I6297" t="s">
        <v>135</v>
      </c>
      <c r="J6297" t="s">
        <v>136</v>
      </c>
      <c r="K6297" t="s">
        <v>137</v>
      </c>
      <c r="L6297" t="s">
        <v>18077</v>
      </c>
      <c r="M6297" t="s">
        <v>18078</v>
      </c>
      <c r="N6297">
        <v>2.792777777</v>
      </c>
      <c r="O6297">
        <v>0</v>
      </c>
      <c r="P6297">
        <v>0</v>
      </c>
      <c r="Q6297">
        <v>0</v>
      </c>
      <c r="R6297">
        <v>0</v>
      </c>
      <c r="S6297">
        <v>0</v>
      </c>
      <c r="T6297">
        <v>3</v>
      </c>
      <c r="U6297">
        <v>0</v>
      </c>
      <c r="V6297">
        <v>0</v>
      </c>
      <c r="W6297">
        <v>0</v>
      </c>
      <c r="X6297">
        <v>0</v>
      </c>
      <c r="Y6297">
        <v>0</v>
      </c>
      <c r="Z6297">
        <v>0</v>
      </c>
      <c r="AA6297">
        <v>0</v>
      </c>
      <c r="AB6297">
        <v>14.987704768783823</v>
      </c>
      <c r="AC6297">
        <v>0</v>
      </c>
      <c r="AD6297">
        <v>0</v>
      </c>
      <c r="AE6297">
        <v>14.987704768783823</v>
      </c>
    </row>
    <row r="6298" spans="1:31" x14ac:dyDescent="0.25">
      <c r="A6298">
        <v>2096033</v>
      </c>
      <c r="B6298">
        <v>1</v>
      </c>
      <c r="C6298" t="s">
        <v>80</v>
      </c>
      <c r="D6298" t="s">
        <v>108</v>
      </c>
      <c r="E6298" t="s">
        <v>177</v>
      </c>
      <c r="F6298" t="s">
        <v>18079</v>
      </c>
      <c r="G6298" t="s">
        <v>183</v>
      </c>
      <c r="H6298" t="s">
        <v>143</v>
      </c>
      <c r="I6298" t="s">
        <v>135</v>
      </c>
      <c r="J6298" t="s">
        <v>136</v>
      </c>
      <c r="K6298" t="s">
        <v>137</v>
      </c>
      <c r="L6298" t="s">
        <v>18080</v>
      </c>
      <c r="M6298" t="s">
        <v>18081</v>
      </c>
      <c r="N6298">
        <v>1.8172222220000001</v>
      </c>
      <c r="O6298">
        <v>0</v>
      </c>
      <c r="P6298">
        <v>0</v>
      </c>
      <c r="Q6298">
        <v>0</v>
      </c>
      <c r="R6298">
        <v>0</v>
      </c>
      <c r="S6298">
        <v>0</v>
      </c>
      <c r="T6298">
        <v>1</v>
      </c>
      <c r="U6298">
        <v>0</v>
      </c>
      <c r="V6298">
        <v>0</v>
      </c>
      <c r="W6298">
        <v>0</v>
      </c>
      <c r="X6298">
        <v>0</v>
      </c>
      <c r="Y6298">
        <v>0</v>
      </c>
      <c r="Z6298">
        <v>0</v>
      </c>
      <c r="AA6298">
        <v>0</v>
      </c>
      <c r="AB6298">
        <v>0.22911595105356003</v>
      </c>
      <c r="AC6298">
        <v>0</v>
      </c>
      <c r="AD6298">
        <v>0</v>
      </c>
      <c r="AE6298">
        <v>0.22911595105356003</v>
      </c>
    </row>
    <row r="6299" spans="1:31" x14ac:dyDescent="0.25">
      <c r="A6299">
        <v>2138675</v>
      </c>
      <c r="B6299">
        <v>1</v>
      </c>
      <c r="C6299" t="s">
        <v>80</v>
      </c>
      <c r="D6299" t="s">
        <v>97</v>
      </c>
      <c r="E6299" t="s">
        <v>295</v>
      </c>
      <c r="F6299" t="s">
        <v>14921</v>
      </c>
      <c r="G6299" t="s">
        <v>513</v>
      </c>
      <c r="H6299" t="s">
        <v>134</v>
      </c>
      <c r="I6299" t="s">
        <v>135</v>
      </c>
      <c r="J6299" t="s">
        <v>136</v>
      </c>
      <c r="K6299" t="s">
        <v>137</v>
      </c>
      <c r="L6299" t="s">
        <v>18082</v>
      </c>
      <c r="M6299" t="s">
        <v>18083</v>
      </c>
      <c r="N6299">
        <v>0.1</v>
      </c>
      <c r="O6299">
        <v>14</v>
      </c>
      <c r="P6299">
        <v>1376</v>
      </c>
      <c r="Q6299">
        <v>20</v>
      </c>
      <c r="R6299">
        <v>462</v>
      </c>
      <c r="S6299">
        <v>39</v>
      </c>
      <c r="T6299">
        <v>258</v>
      </c>
      <c r="U6299">
        <v>4</v>
      </c>
      <c r="V6299">
        <v>0</v>
      </c>
      <c r="W6299">
        <v>65.347558967947592</v>
      </c>
      <c r="X6299">
        <v>53.901299858211644</v>
      </c>
      <c r="Y6299">
        <v>41.936485479356804</v>
      </c>
      <c r="Z6299">
        <v>23.689986405955096</v>
      </c>
      <c r="AA6299">
        <v>33.601129350763408</v>
      </c>
      <c r="AB6299">
        <v>32.304949437089384</v>
      </c>
      <c r="AC6299">
        <v>2.0877386447264001</v>
      </c>
      <c r="AD6299">
        <v>0</v>
      </c>
      <c r="AE6299">
        <v>252.86914814405031</v>
      </c>
    </row>
    <row r="6300" spans="1:31" x14ac:dyDescent="0.25">
      <c r="A6300">
        <v>2095615</v>
      </c>
      <c r="B6300">
        <v>1</v>
      </c>
      <c r="C6300" t="s">
        <v>80</v>
      </c>
      <c r="D6300" t="s">
        <v>88</v>
      </c>
      <c r="E6300" t="s">
        <v>169</v>
      </c>
      <c r="F6300" t="s">
        <v>18084</v>
      </c>
      <c r="G6300" t="s">
        <v>273</v>
      </c>
      <c r="H6300" t="s">
        <v>134</v>
      </c>
      <c r="I6300" t="s">
        <v>135</v>
      </c>
      <c r="J6300" t="s">
        <v>136</v>
      </c>
      <c r="K6300" t="s">
        <v>155</v>
      </c>
      <c r="L6300" t="s">
        <v>18085</v>
      </c>
      <c r="M6300" t="s">
        <v>18086</v>
      </c>
      <c r="N6300">
        <v>4.7876016659999996</v>
      </c>
      <c r="O6300">
        <v>0</v>
      </c>
      <c r="P6300">
        <v>618</v>
      </c>
      <c r="Q6300">
        <v>0</v>
      </c>
      <c r="R6300">
        <v>0</v>
      </c>
      <c r="S6300">
        <v>15</v>
      </c>
      <c r="T6300">
        <v>159</v>
      </c>
      <c r="U6300">
        <v>8</v>
      </c>
      <c r="V6300">
        <v>3</v>
      </c>
      <c r="W6300">
        <v>0</v>
      </c>
      <c r="X6300">
        <v>958.67909926690038</v>
      </c>
      <c r="Y6300">
        <v>0</v>
      </c>
      <c r="Z6300">
        <v>0</v>
      </c>
      <c r="AA6300">
        <v>951.12608563972731</v>
      </c>
      <c r="AB6300">
        <v>764.19605984160023</v>
      </c>
      <c r="AC6300">
        <v>1625.527973671469</v>
      </c>
      <c r="AD6300">
        <v>424.87307831958191</v>
      </c>
      <c r="AE6300">
        <v>4724.4022967392784</v>
      </c>
    </row>
    <row r="6301" spans="1:31" x14ac:dyDescent="0.25">
      <c r="A6301">
        <v>2095947</v>
      </c>
      <c r="B6301">
        <v>1</v>
      </c>
      <c r="C6301" t="s">
        <v>80</v>
      </c>
      <c r="D6301" t="s">
        <v>93</v>
      </c>
      <c r="E6301" t="s">
        <v>177</v>
      </c>
      <c r="F6301" t="s">
        <v>18087</v>
      </c>
      <c r="G6301" t="s">
        <v>183</v>
      </c>
      <c r="H6301" t="s">
        <v>143</v>
      </c>
      <c r="I6301" t="s">
        <v>135</v>
      </c>
      <c r="J6301" t="s">
        <v>136</v>
      </c>
      <c r="K6301" t="s">
        <v>137</v>
      </c>
      <c r="L6301" t="s">
        <v>18088</v>
      </c>
      <c r="M6301" t="s">
        <v>18089</v>
      </c>
      <c r="N6301">
        <v>4.6841666660000003</v>
      </c>
      <c r="O6301">
        <v>0</v>
      </c>
      <c r="P6301">
        <v>1</v>
      </c>
      <c r="Q6301">
        <v>0</v>
      </c>
      <c r="R6301">
        <v>0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8.9767701796000007E-4</v>
      </c>
      <c r="Y6301">
        <v>0</v>
      </c>
      <c r="Z6301">
        <v>0</v>
      </c>
      <c r="AA6301">
        <v>0</v>
      </c>
      <c r="AB6301">
        <v>0</v>
      </c>
      <c r="AC6301">
        <v>0</v>
      </c>
      <c r="AD6301">
        <v>0</v>
      </c>
      <c r="AE6301">
        <v>8.9767701796000007E-4</v>
      </c>
    </row>
    <row r="6302" spans="1:31" x14ac:dyDescent="0.25">
      <c r="A6302">
        <v>2095661</v>
      </c>
      <c r="B6302">
        <v>1</v>
      </c>
      <c r="C6302" t="s">
        <v>80</v>
      </c>
      <c r="D6302" t="s">
        <v>108</v>
      </c>
      <c r="E6302" t="s">
        <v>131</v>
      </c>
      <c r="F6302" t="s">
        <v>18090</v>
      </c>
      <c r="G6302" t="s">
        <v>154</v>
      </c>
      <c r="H6302" t="s">
        <v>134</v>
      </c>
      <c r="I6302" t="s">
        <v>135</v>
      </c>
      <c r="J6302" t="s">
        <v>136</v>
      </c>
      <c r="K6302" t="s">
        <v>155</v>
      </c>
      <c r="L6302" t="s">
        <v>18091</v>
      </c>
      <c r="M6302" t="s">
        <v>18092</v>
      </c>
      <c r="N6302">
        <v>7.5561111109999999</v>
      </c>
      <c r="O6302">
        <v>0</v>
      </c>
      <c r="P6302">
        <v>819</v>
      </c>
      <c r="Q6302">
        <v>0</v>
      </c>
      <c r="R6302">
        <v>93</v>
      </c>
      <c r="S6302">
        <v>9</v>
      </c>
      <c r="T6302">
        <v>69</v>
      </c>
      <c r="U6302">
        <v>0</v>
      </c>
      <c r="V6302">
        <v>0</v>
      </c>
      <c r="W6302">
        <v>0</v>
      </c>
      <c r="X6302">
        <v>981.32985841275865</v>
      </c>
      <c r="Y6302">
        <v>0</v>
      </c>
      <c r="Z6302">
        <v>177.93980465241864</v>
      </c>
      <c r="AA6302">
        <v>465.8454626157116</v>
      </c>
      <c r="AB6302">
        <v>170.31823901766089</v>
      </c>
      <c r="AC6302">
        <v>0</v>
      </c>
      <c r="AD6302">
        <v>0</v>
      </c>
      <c r="AE6302">
        <v>1795.4333646985499</v>
      </c>
    </row>
    <row r="6303" spans="1:31" x14ac:dyDescent="0.25">
      <c r="A6303">
        <v>2095993</v>
      </c>
      <c r="B6303">
        <v>1</v>
      </c>
      <c r="C6303" t="s">
        <v>80</v>
      </c>
      <c r="D6303" t="s">
        <v>97</v>
      </c>
      <c r="E6303" t="s">
        <v>177</v>
      </c>
      <c r="F6303" t="s">
        <v>18093</v>
      </c>
      <c r="G6303" t="s">
        <v>179</v>
      </c>
      <c r="H6303" t="s">
        <v>143</v>
      </c>
      <c r="I6303" t="s">
        <v>135</v>
      </c>
      <c r="J6303" t="s">
        <v>136</v>
      </c>
      <c r="K6303" t="s">
        <v>137</v>
      </c>
      <c r="L6303" t="s">
        <v>18094</v>
      </c>
      <c r="M6303" t="s">
        <v>18095</v>
      </c>
      <c r="N6303">
        <v>3.2261111109999998</v>
      </c>
      <c r="O6303">
        <v>0</v>
      </c>
      <c r="P6303">
        <v>3</v>
      </c>
      <c r="Q6303">
        <v>0</v>
      </c>
      <c r="R6303">
        <v>0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4.93140159352218</v>
      </c>
      <c r="Y6303">
        <v>0</v>
      </c>
      <c r="Z6303">
        <v>0</v>
      </c>
      <c r="AA6303">
        <v>0</v>
      </c>
      <c r="AB6303">
        <v>0</v>
      </c>
      <c r="AC6303">
        <v>0</v>
      </c>
      <c r="AD6303">
        <v>0</v>
      </c>
      <c r="AE6303">
        <v>4.93140159352218</v>
      </c>
    </row>
    <row r="6304" spans="1:31" x14ac:dyDescent="0.25">
      <c r="A6304">
        <v>2096093</v>
      </c>
      <c r="B6304">
        <v>1</v>
      </c>
      <c r="C6304" t="s">
        <v>80</v>
      </c>
      <c r="D6304" t="s">
        <v>110</v>
      </c>
      <c r="E6304" t="s">
        <v>177</v>
      </c>
      <c r="F6304" t="s">
        <v>18096</v>
      </c>
      <c r="G6304" t="s">
        <v>179</v>
      </c>
      <c r="H6304" t="s">
        <v>143</v>
      </c>
      <c r="I6304" t="s">
        <v>135</v>
      </c>
      <c r="J6304" t="s">
        <v>136</v>
      </c>
      <c r="K6304" t="s">
        <v>137</v>
      </c>
      <c r="L6304" t="s">
        <v>647</v>
      </c>
      <c r="M6304" t="s">
        <v>18097</v>
      </c>
      <c r="N6304">
        <v>7.7863888880000003</v>
      </c>
      <c r="O6304">
        <v>0</v>
      </c>
      <c r="P6304">
        <v>1</v>
      </c>
      <c r="Q6304">
        <v>0</v>
      </c>
      <c r="R6304">
        <v>0</v>
      </c>
      <c r="S6304">
        <v>0</v>
      </c>
      <c r="T6304">
        <v>0</v>
      </c>
      <c r="U6304">
        <v>0</v>
      </c>
      <c r="V6304">
        <v>0</v>
      </c>
      <c r="W6304">
        <v>0</v>
      </c>
      <c r="X6304">
        <v>1.802858622022391</v>
      </c>
      <c r="Y6304">
        <v>0</v>
      </c>
      <c r="Z6304">
        <v>0</v>
      </c>
      <c r="AA6304">
        <v>0</v>
      </c>
      <c r="AB6304">
        <v>0</v>
      </c>
      <c r="AC6304">
        <v>0</v>
      </c>
      <c r="AD6304">
        <v>0</v>
      </c>
      <c r="AE6304">
        <v>1.802858622022391</v>
      </c>
    </row>
    <row r="6305" spans="1:31" x14ac:dyDescent="0.25">
      <c r="A6305">
        <v>2095701</v>
      </c>
      <c r="B6305">
        <v>1</v>
      </c>
      <c r="C6305" t="s">
        <v>80</v>
      </c>
      <c r="D6305" t="s">
        <v>103</v>
      </c>
      <c r="E6305" t="s">
        <v>177</v>
      </c>
      <c r="F6305" t="s">
        <v>18098</v>
      </c>
      <c r="G6305" t="s">
        <v>183</v>
      </c>
      <c r="H6305" t="s">
        <v>143</v>
      </c>
      <c r="I6305" t="s">
        <v>135</v>
      </c>
      <c r="J6305" t="s">
        <v>136</v>
      </c>
      <c r="K6305" t="s">
        <v>137</v>
      </c>
      <c r="L6305" t="s">
        <v>18099</v>
      </c>
      <c r="M6305" t="s">
        <v>18100</v>
      </c>
      <c r="N6305">
        <v>4.3283333329999998</v>
      </c>
      <c r="O6305">
        <v>0</v>
      </c>
      <c r="P6305">
        <v>1</v>
      </c>
      <c r="Q6305">
        <v>0</v>
      </c>
      <c r="R6305">
        <v>0</v>
      </c>
      <c r="S6305">
        <v>0</v>
      </c>
      <c r="T6305">
        <v>0</v>
      </c>
      <c r="U6305">
        <v>0</v>
      </c>
      <c r="V6305">
        <v>0</v>
      </c>
      <c r="W6305">
        <v>0</v>
      </c>
      <c r="X6305">
        <v>0.53305951792303108</v>
      </c>
      <c r="Y6305">
        <v>0</v>
      </c>
      <c r="Z6305">
        <v>0</v>
      </c>
      <c r="AA6305">
        <v>0</v>
      </c>
      <c r="AB6305">
        <v>0</v>
      </c>
      <c r="AC6305">
        <v>0</v>
      </c>
      <c r="AD6305">
        <v>0</v>
      </c>
      <c r="AE6305">
        <v>0.53305951792303108</v>
      </c>
    </row>
    <row r="6306" spans="1:31" x14ac:dyDescent="0.25">
      <c r="A6306">
        <v>2095801</v>
      </c>
      <c r="B6306">
        <v>1</v>
      </c>
      <c r="C6306" t="s">
        <v>80</v>
      </c>
      <c r="D6306" t="s">
        <v>97</v>
      </c>
      <c r="E6306" t="s">
        <v>177</v>
      </c>
      <c r="F6306" t="s">
        <v>18101</v>
      </c>
      <c r="G6306" t="s">
        <v>183</v>
      </c>
      <c r="H6306" t="s">
        <v>143</v>
      </c>
      <c r="I6306" t="s">
        <v>135</v>
      </c>
      <c r="J6306" t="s">
        <v>136</v>
      </c>
      <c r="K6306" t="s">
        <v>137</v>
      </c>
      <c r="L6306" t="s">
        <v>18102</v>
      </c>
      <c r="M6306" t="s">
        <v>18103</v>
      </c>
      <c r="N6306">
        <v>3.290277777</v>
      </c>
      <c r="O6306">
        <v>0</v>
      </c>
      <c r="P6306">
        <v>1</v>
      </c>
      <c r="Q6306">
        <v>0</v>
      </c>
      <c r="R6306">
        <v>0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0.10854659076645</v>
      </c>
      <c r="Y6306">
        <v>0</v>
      </c>
      <c r="Z6306">
        <v>0</v>
      </c>
      <c r="AA6306">
        <v>0</v>
      </c>
      <c r="AB6306">
        <v>0</v>
      </c>
      <c r="AC6306">
        <v>0</v>
      </c>
      <c r="AD6306">
        <v>0</v>
      </c>
      <c r="AE6306">
        <v>0.10854659076645</v>
      </c>
    </row>
    <row r="6307" spans="1:31" x14ac:dyDescent="0.25">
      <c r="A6307">
        <v>2095555</v>
      </c>
      <c r="B6307">
        <v>1</v>
      </c>
      <c r="C6307" t="s">
        <v>80</v>
      </c>
      <c r="D6307" t="s">
        <v>106</v>
      </c>
      <c r="E6307" t="s">
        <v>177</v>
      </c>
      <c r="F6307" t="s">
        <v>18104</v>
      </c>
      <c r="G6307" t="s">
        <v>183</v>
      </c>
      <c r="H6307" t="s">
        <v>143</v>
      </c>
      <c r="I6307" t="s">
        <v>135</v>
      </c>
      <c r="J6307" t="s">
        <v>136</v>
      </c>
      <c r="K6307" t="s">
        <v>137</v>
      </c>
      <c r="L6307" t="s">
        <v>18105</v>
      </c>
      <c r="M6307" t="s">
        <v>18106</v>
      </c>
      <c r="N6307">
        <v>2.2850000000000001</v>
      </c>
      <c r="O6307">
        <v>0</v>
      </c>
      <c r="P6307">
        <v>0</v>
      </c>
      <c r="Q6307">
        <v>0</v>
      </c>
      <c r="R6307">
        <v>1</v>
      </c>
      <c r="S6307">
        <v>0</v>
      </c>
      <c r="T6307">
        <v>0</v>
      </c>
      <c r="U6307">
        <v>0</v>
      </c>
      <c r="V6307">
        <v>0</v>
      </c>
      <c r="W6307">
        <v>0</v>
      </c>
      <c r="X6307">
        <v>0</v>
      </c>
      <c r="Y6307">
        <v>0</v>
      </c>
      <c r="Z6307">
        <v>15.63525124487369</v>
      </c>
      <c r="AA6307">
        <v>0</v>
      </c>
      <c r="AB6307">
        <v>0</v>
      </c>
      <c r="AC6307">
        <v>0</v>
      </c>
      <c r="AD6307">
        <v>0</v>
      </c>
      <c r="AE6307">
        <v>15.63525124487369</v>
      </c>
    </row>
    <row r="6308" spans="1:31" x14ac:dyDescent="0.25">
      <c r="A6308">
        <v>2095655</v>
      </c>
      <c r="B6308">
        <v>1</v>
      </c>
      <c r="C6308" t="s">
        <v>80</v>
      </c>
      <c r="D6308" t="s">
        <v>83</v>
      </c>
      <c r="E6308" t="s">
        <v>169</v>
      </c>
      <c r="F6308" t="s">
        <v>18107</v>
      </c>
      <c r="G6308" t="s">
        <v>273</v>
      </c>
      <c r="H6308" t="s">
        <v>134</v>
      </c>
      <c r="I6308" t="s">
        <v>135</v>
      </c>
      <c r="J6308" t="s">
        <v>136</v>
      </c>
      <c r="K6308" t="s">
        <v>155</v>
      </c>
      <c r="L6308" t="s">
        <v>18108</v>
      </c>
      <c r="M6308" t="s">
        <v>18109</v>
      </c>
      <c r="N6308">
        <v>6.8715730549999998</v>
      </c>
      <c r="O6308">
        <v>0</v>
      </c>
      <c r="P6308">
        <v>1010</v>
      </c>
      <c r="Q6308">
        <v>0</v>
      </c>
      <c r="R6308">
        <v>0</v>
      </c>
      <c r="S6308">
        <v>15</v>
      </c>
      <c r="T6308">
        <v>270</v>
      </c>
      <c r="U6308">
        <v>10</v>
      </c>
      <c r="V6308">
        <v>18</v>
      </c>
      <c r="W6308">
        <v>0</v>
      </c>
      <c r="X6308">
        <v>1985.3544222176256</v>
      </c>
      <c r="Y6308">
        <v>0</v>
      </c>
      <c r="Z6308">
        <v>0</v>
      </c>
      <c r="AA6308">
        <v>837.73003665724684</v>
      </c>
      <c r="AB6308">
        <v>2138.3223650380628</v>
      </c>
      <c r="AC6308">
        <v>4423.8813904372755</v>
      </c>
      <c r="AD6308">
        <v>815.45200781709354</v>
      </c>
      <c r="AE6308">
        <v>10200.740222167304</v>
      </c>
    </row>
    <row r="6309" spans="1:31" x14ac:dyDescent="0.25">
      <c r="A6309">
        <v>2095953</v>
      </c>
      <c r="B6309">
        <v>1</v>
      </c>
      <c r="C6309" t="s">
        <v>80</v>
      </c>
      <c r="D6309" t="s">
        <v>83</v>
      </c>
      <c r="E6309" t="s">
        <v>169</v>
      </c>
      <c r="F6309" t="s">
        <v>18110</v>
      </c>
      <c r="G6309" t="s">
        <v>133</v>
      </c>
      <c r="H6309" t="s">
        <v>134</v>
      </c>
      <c r="I6309" t="s">
        <v>135</v>
      </c>
      <c r="J6309" t="s">
        <v>136</v>
      </c>
      <c r="K6309" t="s">
        <v>137</v>
      </c>
      <c r="L6309" t="s">
        <v>18111</v>
      </c>
      <c r="M6309" t="s">
        <v>18112</v>
      </c>
      <c r="N6309">
        <v>0.31527777699999998</v>
      </c>
      <c r="O6309">
        <v>0</v>
      </c>
      <c r="P6309">
        <v>0</v>
      </c>
      <c r="Q6309">
        <v>0</v>
      </c>
      <c r="R6309">
        <v>0</v>
      </c>
      <c r="S6309">
        <v>2</v>
      </c>
      <c r="T6309">
        <v>0</v>
      </c>
      <c r="U6309">
        <v>5</v>
      </c>
      <c r="V6309">
        <v>0</v>
      </c>
      <c r="W6309">
        <v>0</v>
      </c>
      <c r="X6309">
        <v>0</v>
      </c>
      <c r="Y6309">
        <v>0</v>
      </c>
      <c r="Z6309">
        <v>0</v>
      </c>
      <c r="AA6309">
        <v>4.8118562060215107</v>
      </c>
      <c r="AB6309">
        <v>0</v>
      </c>
      <c r="AC6309">
        <v>599.56871392768142</v>
      </c>
      <c r="AD6309">
        <v>0</v>
      </c>
      <c r="AE6309">
        <v>604.38057013370292</v>
      </c>
    </row>
    <row r="6310" spans="1:31" x14ac:dyDescent="0.25">
      <c r="A6310">
        <v>2095552</v>
      </c>
      <c r="B6310">
        <v>1</v>
      </c>
      <c r="C6310" t="s">
        <v>80</v>
      </c>
      <c r="D6310" t="s">
        <v>85</v>
      </c>
      <c r="E6310" t="s">
        <v>177</v>
      </c>
      <c r="F6310" t="s">
        <v>18113</v>
      </c>
      <c r="G6310" t="s">
        <v>179</v>
      </c>
      <c r="H6310" t="s">
        <v>143</v>
      </c>
      <c r="I6310" t="s">
        <v>135</v>
      </c>
      <c r="J6310" t="s">
        <v>136</v>
      </c>
      <c r="K6310" t="s">
        <v>137</v>
      </c>
      <c r="L6310" t="s">
        <v>18114</v>
      </c>
      <c r="M6310" t="s">
        <v>18115</v>
      </c>
      <c r="N6310">
        <v>5.0244444440000002</v>
      </c>
      <c r="O6310">
        <v>0</v>
      </c>
      <c r="P6310">
        <v>9</v>
      </c>
      <c r="Q6310">
        <v>0</v>
      </c>
      <c r="R6310">
        <v>0</v>
      </c>
      <c r="S6310">
        <v>0</v>
      </c>
      <c r="T6310">
        <v>1</v>
      </c>
      <c r="U6310">
        <v>0</v>
      </c>
      <c r="V6310">
        <v>0</v>
      </c>
      <c r="W6310">
        <v>0</v>
      </c>
      <c r="X6310">
        <v>7.1755382190552703</v>
      </c>
      <c r="Y6310">
        <v>0</v>
      </c>
      <c r="Z6310">
        <v>0</v>
      </c>
      <c r="AA6310">
        <v>0</v>
      </c>
      <c r="AB6310">
        <v>14.686492184164127</v>
      </c>
      <c r="AC6310">
        <v>0</v>
      </c>
      <c r="AD6310">
        <v>0</v>
      </c>
      <c r="AE6310">
        <v>21.862030403219396</v>
      </c>
    </row>
    <row r="6311" spans="1:31" x14ac:dyDescent="0.25">
      <c r="A6311">
        <v>2095575</v>
      </c>
      <c r="B6311">
        <v>1</v>
      </c>
      <c r="C6311" t="s">
        <v>80</v>
      </c>
      <c r="D6311" t="s">
        <v>96</v>
      </c>
      <c r="E6311" t="s">
        <v>177</v>
      </c>
      <c r="F6311" t="s">
        <v>18116</v>
      </c>
      <c r="G6311" t="s">
        <v>183</v>
      </c>
      <c r="H6311" t="s">
        <v>143</v>
      </c>
      <c r="I6311" t="s">
        <v>135</v>
      </c>
      <c r="J6311" t="s">
        <v>136</v>
      </c>
      <c r="K6311" t="s">
        <v>137</v>
      </c>
      <c r="L6311" t="s">
        <v>18117</v>
      </c>
      <c r="M6311" t="s">
        <v>18118</v>
      </c>
      <c r="N6311">
        <v>4.2133333329999996</v>
      </c>
      <c r="O6311">
        <v>0</v>
      </c>
      <c r="P6311">
        <v>1</v>
      </c>
      <c r="Q6311">
        <v>0</v>
      </c>
      <c r="R6311">
        <v>0</v>
      </c>
      <c r="S6311">
        <v>0</v>
      </c>
      <c r="T6311">
        <v>0</v>
      </c>
      <c r="U6311">
        <v>0</v>
      </c>
      <c r="V6311">
        <v>0</v>
      </c>
      <c r="W6311">
        <v>0</v>
      </c>
      <c r="X6311">
        <v>0</v>
      </c>
      <c r="Y6311">
        <v>0</v>
      </c>
      <c r="Z6311">
        <v>0</v>
      </c>
      <c r="AA6311">
        <v>0</v>
      </c>
      <c r="AB6311">
        <v>0</v>
      </c>
      <c r="AC6311">
        <v>0</v>
      </c>
      <c r="AD6311">
        <v>0</v>
      </c>
      <c r="AE6311">
        <v>0</v>
      </c>
    </row>
    <row r="6312" spans="1:31" x14ac:dyDescent="0.25">
      <c r="A6312">
        <v>2095761</v>
      </c>
      <c r="B6312">
        <v>1</v>
      </c>
      <c r="C6312" t="s">
        <v>81</v>
      </c>
      <c r="D6312" t="s">
        <v>127</v>
      </c>
      <c r="E6312" t="s">
        <v>177</v>
      </c>
      <c r="F6312" t="s">
        <v>18119</v>
      </c>
      <c r="G6312" t="s">
        <v>183</v>
      </c>
      <c r="H6312" t="s">
        <v>143</v>
      </c>
      <c r="I6312" t="s">
        <v>135</v>
      </c>
      <c r="J6312" t="s">
        <v>136</v>
      </c>
      <c r="K6312" t="s">
        <v>137</v>
      </c>
      <c r="L6312" t="s">
        <v>18120</v>
      </c>
      <c r="M6312" t="s">
        <v>18121</v>
      </c>
      <c r="N6312">
        <v>1.315833333</v>
      </c>
      <c r="O6312">
        <v>0</v>
      </c>
      <c r="P6312">
        <v>1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0</v>
      </c>
      <c r="W6312">
        <v>0</v>
      </c>
      <c r="X6312">
        <v>3.3736015085667224E-2</v>
      </c>
      <c r="Y6312">
        <v>0</v>
      </c>
      <c r="Z6312">
        <v>0</v>
      </c>
      <c r="AA6312">
        <v>0</v>
      </c>
      <c r="AB6312">
        <v>0</v>
      </c>
      <c r="AC6312">
        <v>0</v>
      </c>
      <c r="AD6312">
        <v>0</v>
      </c>
      <c r="AE6312">
        <v>3.3736015085667224E-2</v>
      </c>
    </row>
    <row r="6313" spans="1:31" x14ac:dyDescent="0.25">
      <c r="A6313">
        <v>2095595</v>
      </c>
      <c r="B6313">
        <v>1</v>
      </c>
      <c r="C6313" t="s">
        <v>80</v>
      </c>
      <c r="D6313" t="s">
        <v>96</v>
      </c>
      <c r="E6313" t="s">
        <v>177</v>
      </c>
      <c r="F6313" t="s">
        <v>18122</v>
      </c>
      <c r="G6313" t="s">
        <v>179</v>
      </c>
      <c r="H6313" t="s">
        <v>143</v>
      </c>
      <c r="I6313" t="s">
        <v>135</v>
      </c>
      <c r="J6313" t="s">
        <v>136</v>
      </c>
      <c r="K6313" t="s">
        <v>137</v>
      </c>
      <c r="L6313" t="s">
        <v>18123</v>
      </c>
      <c r="M6313" t="s">
        <v>18124</v>
      </c>
      <c r="N6313">
        <v>1.382777777</v>
      </c>
      <c r="O6313">
        <v>0</v>
      </c>
      <c r="P6313">
        <v>0</v>
      </c>
      <c r="Q6313">
        <v>0</v>
      </c>
      <c r="R6313">
        <v>0</v>
      </c>
      <c r="S6313">
        <v>0</v>
      </c>
      <c r="T6313">
        <v>1</v>
      </c>
      <c r="U6313">
        <v>0</v>
      </c>
      <c r="V6313">
        <v>0</v>
      </c>
      <c r="W6313">
        <v>0</v>
      </c>
      <c r="X6313">
        <v>0</v>
      </c>
      <c r="Y6313">
        <v>0</v>
      </c>
      <c r="Z6313">
        <v>0</v>
      </c>
      <c r="AA6313">
        <v>0</v>
      </c>
      <c r="AB6313">
        <v>0.1741571258501167</v>
      </c>
      <c r="AC6313">
        <v>0</v>
      </c>
      <c r="AD6313">
        <v>0</v>
      </c>
      <c r="AE6313">
        <v>0.1741571258501167</v>
      </c>
    </row>
    <row r="6314" spans="1:31" x14ac:dyDescent="0.25">
      <c r="A6314">
        <v>2095738</v>
      </c>
      <c r="B6314">
        <v>1</v>
      </c>
      <c r="C6314" t="s">
        <v>81</v>
      </c>
      <c r="D6314" t="s">
        <v>127</v>
      </c>
      <c r="E6314" t="s">
        <v>131</v>
      </c>
      <c r="F6314" t="s">
        <v>1103</v>
      </c>
      <c r="G6314" t="s">
        <v>133</v>
      </c>
      <c r="H6314" t="s">
        <v>134</v>
      </c>
      <c r="I6314" t="s">
        <v>135</v>
      </c>
      <c r="J6314" t="s">
        <v>136</v>
      </c>
      <c r="K6314" t="s">
        <v>137</v>
      </c>
      <c r="L6314" t="s">
        <v>18125</v>
      </c>
      <c r="M6314" t="s">
        <v>18126</v>
      </c>
      <c r="N6314">
        <v>7.1447222220000004</v>
      </c>
      <c r="O6314">
        <v>2</v>
      </c>
      <c r="P6314">
        <v>52</v>
      </c>
      <c r="Q6314">
        <v>79</v>
      </c>
      <c r="R6314">
        <v>74</v>
      </c>
      <c r="S6314">
        <v>0</v>
      </c>
      <c r="T6314">
        <v>5</v>
      </c>
      <c r="U6314">
        <v>1</v>
      </c>
      <c r="V6314">
        <v>0</v>
      </c>
      <c r="W6314">
        <v>2.804447219593647</v>
      </c>
      <c r="X6314">
        <v>96.795266065833303</v>
      </c>
      <c r="Y6314">
        <v>297.13054542590362</v>
      </c>
      <c r="Z6314">
        <v>172.34700435515259</v>
      </c>
      <c r="AA6314">
        <v>0</v>
      </c>
      <c r="AB6314">
        <v>22.527720102654992</v>
      </c>
      <c r="AC6314">
        <v>618.39873099974977</v>
      </c>
      <c r="AD6314">
        <v>0</v>
      </c>
      <c r="AE6314">
        <v>1210.0037141688879</v>
      </c>
    </row>
    <row r="6315" spans="1:31" x14ac:dyDescent="0.25">
      <c r="A6315">
        <v>2095744</v>
      </c>
      <c r="B6315">
        <v>1</v>
      </c>
      <c r="C6315" t="s">
        <v>80</v>
      </c>
      <c r="D6315" t="s">
        <v>84</v>
      </c>
      <c r="E6315" t="s">
        <v>169</v>
      </c>
      <c r="F6315" t="s">
        <v>2152</v>
      </c>
      <c r="G6315" t="s">
        <v>133</v>
      </c>
      <c r="H6315" t="s">
        <v>134</v>
      </c>
      <c r="I6315" t="s">
        <v>135</v>
      </c>
      <c r="J6315" t="s">
        <v>136</v>
      </c>
      <c r="K6315" t="s">
        <v>137</v>
      </c>
      <c r="L6315" t="s">
        <v>18127</v>
      </c>
      <c r="M6315" t="s">
        <v>18128</v>
      </c>
      <c r="N6315">
        <v>1.761666666</v>
      </c>
      <c r="O6315">
        <v>0</v>
      </c>
      <c r="P6315">
        <v>112</v>
      </c>
      <c r="Q6315">
        <v>0</v>
      </c>
      <c r="R6315">
        <v>2</v>
      </c>
      <c r="S6315">
        <v>0</v>
      </c>
      <c r="T6315">
        <v>4</v>
      </c>
      <c r="U6315">
        <v>0</v>
      </c>
      <c r="V6315">
        <v>0</v>
      </c>
      <c r="W6315">
        <v>0</v>
      </c>
      <c r="X6315">
        <v>55.67292615177869</v>
      </c>
      <c r="Y6315">
        <v>0</v>
      </c>
      <c r="Z6315">
        <v>0.63158378771408907</v>
      </c>
      <c r="AA6315">
        <v>0</v>
      </c>
      <c r="AB6315">
        <v>4.9111251262388622</v>
      </c>
      <c r="AC6315">
        <v>0</v>
      </c>
      <c r="AD6315">
        <v>0</v>
      </c>
      <c r="AE6315">
        <v>61.215635065731647</v>
      </c>
    </row>
    <row r="6316" spans="1:31" x14ac:dyDescent="0.25">
      <c r="A6316">
        <v>2095718</v>
      </c>
      <c r="B6316">
        <v>1</v>
      </c>
      <c r="C6316" t="s">
        <v>80</v>
      </c>
      <c r="D6316" t="s">
        <v>110</v>
      </c>
      <c r="E6316" t="s">
        <v>158</v>
      </c>
      <c r="F6316" t="s">
        <v>18129</v>
      </c>
      <c r="G6316" t="s">
        <v>160</v>
      </c>
      <c r="H6316" t="s">
        <v>143</v>
      </c>
      <c r="I6316" t="s">
        <v>135</v>
      </c>
      <c r="J6316" t="s">
        <v>136</v>
      </c>
      <c r="K6316" t="s">
        <v>137</v>
      </c>
      <c r="L6316" t="s">
        <v>18130</v>
      </c>
      <c r="M6316" t="s">
        <v>18131</v>
      </c>
      <c r="N6316">
        <v>8.3463888879999999</v>
      </c>
      <c r="O6316">
        <v>0</v>
      </c>
      <c r="P6316">
        <v>146</v>
      </c>
      <c r="Q6316">
        <v>0</v>
      </c>
      <c r="R6316">
        <v>0</v>
      </c>
      <c r="S6316">
        <v>0</v>
      </c>
      <c r="T6316">
        <v>30</v>
      </c>
      <c r="U6316">
        <v>0</v>
      </c>
      <c r="V6316">
        <v>0</v>
      </c>
      <c r="W6316">
        <v>0</v>
      </c>
      <c r="X6316">
        <v>401.47768759380187</v>
      </c>
      <c r="Y6316">
        <v>0</v>
      </c>
      <c r="Z6316">
        <v>0</v>
      </c>
      <c r="AA6316">
        <v>0</v>
      </c>
      <c r="AB6316">
        <v>206.63362376162232</v>
      </c>
      <c r="AC6316">
        <v>0</v>
      </c>
      <c r="AD6316">
        <v>0</v>
      </c>
      <c r="AE6316">
        <v>608.11131135542416</v>
      </c>
    </row>
    <row r="6317" spans="1:31" x14ac:dyDescent="0.25">
      <c r="A6317">
        <v>2095887</v>
      </c>
      <c r="B6317">
        <v>1</v>
      </c>
      <c r="C6317" t="s">
        <v>80</v>
      </c>
      <c r="D6317" t="s">
        <v>90</v>
      </c>
      <c r="E6317" t="s">
        <v>177</v>
      </c>
      <c r="F6317" t="s">
        <v>18132</v>
      </c>
      <c r="G6317" t="s">
        <v>183</v>
      </c>
      <c r="H6317" t="s">
        <v>143</v>
      </c>
      <c r="I6317" t="s">
        <v>135</v>
      </c>
      <c r="J6317" t="s">
        <v>136</v>
      </c>
      <c r="K6317" t="s">
        <v>137</v>
      </c>
      <c r="L6317" t="s">
        <v>18133</v>
      </c>
      <c r="M6317" t="s">
        <v>18134</v>
      </c>
      <c r="N6317">
        <v>7.6302777769999999</v>
      </c>
      <c r="O6317">
        <v>0</v>
      </c>
      <c r="P6317">
        <v>2</v>
      </c>
      <c r="Q6317">
        <v>0</v>
      </c>
      <c r="R6317">
        <v>0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3.9907272158815545</v>
      </c>
      <c r="Y6317">
        <v>0</v>
      </c>
      <c r="Z6317">
        <v>0</v>
      </c>
      <c r="AA6317">
        <v>0</v>
      </c>
      <c r="AB6317">
        <v>0</v>
      </c>
      <c r="AC6317">
        <v>0</v>
      </c>
      <c r="AD6317">
        <v>0</v>
      </c>
      <c r="AE6317">
        <v>3.9907272158815545</v>
      </c>
    </row>
    <row r="6318" spans="1:31" x14ac:dyDescent="0.25">
      <c r="A6318">
        <v>2095618</v>
      </c>
      <c r="B6318">
        <v>1</v>
      </c>
      <c r="C6318" t="s">
        <v>80</v>
      </c>
      <c r="D6318" t="s">
        <v>93</v>
      </c>
      <c r="E6318" t="s">
        <v>146</v>
      </c>
      <c r="F6318" t="s">
        <v>18135</v>
      </c>
      <c r="G6318" t="s">
        <v>154</v>
      </c>
      <c r="H6318" t="s">
        <v>134</v>
      </c>
      <c r="I6318" t="s">
        <v>135</v>
      </c>
      <c r="J6318" t="s">
        <v>136</v>
      </c>
      <c r="K6318" t="s">
        <v>155</v>
      </c>
      <c r="L6318" t="s">
        <v>18136</v>
      </c>
      <c r="M6318" t="s">
        <v>18137</v>
      </c>
      <c r="N6318">
        <v>8.7271027770000007</v>
      </c>
      <c r="O6318">
        <v>0</v>
      </c>
      <c r="P6318">
        <v>571</v>
      </c>
      <c r="Q6318">
        <v>12</v>
      </c>
      <c r="R6318">
        <v>94</v>
      </c>
      <c r="S6318">
        <v>5</v>
      </c>
      <c r="T6318">
        <v>119</v>
      </c>
      <c r="U6318">
        <v>0</v>
      </c>
      <c r="V6318">
        <v>1</v>
      </c>
      <c r="W6318">
        <v>0</v>
      </c>
      <c r="X6318">
        <v>709.65507044889091</v>
      </c>
      <c r="Y6318">
        <v>621.61117869495661</v>
      </c>
      <c r="Z6318">
        <v>1738.3232504211467</v>
      </c>
      <c r="AA6318">
        <v>799.48004958893421</v>
      </c>
      <c r="AB6318">
        <v>1012.4943788953659</v>
      </c>
      <c r="AC6318">
        <v>0</v>
      </c>
      <c r="AD6318">
        <v>28.36964949818044</v>
      </c>
      <c r="AE6318">
        <v>4909.9335775474747</v>
      </c>
    </row>
    <row r="6319" spans="1:31" x14ac:dyDescent="0.25">
      <c r="A6319">
        <v>2095724</v>
      </c>
      <c r="B6319">
        <v>1</v>
      </c>
      <c r="C6319" t="s">
        <v>81</v>
      </c>
      <c r="D6319" t="s">
        <v>112</v>
      </c>
      <c r="E6319" t="s">
        <v>169</v>
      </c>
      <c r="F6319" t="s">
        <v>18138</v>
      </c>
      <c r="G6319" t="s">
        <v>133</v>
      </c>
      <c r="H6319" t="s">
        <v>134</v>
      </c>
      <c r="I6319" t="s">
        <v>135</v>
      </c>
      <c r="J6319" t="s">
        <v>136</v>
      </c>
      <c r="K6319" t="s">
        <v>137</v>
      </c>
      <c r="L6319" t="s">
        <v>18139</v>
      </c>
      <c r="M6319" t="s">
        <v>18140</v>
      </c>
      <c r="N6319">
        <v>5.1372222220000001</v>
      </c>
      <c r="O6319">
        <v>0</v>
      </c>
      <c r="P6319">
        <v>135</v>
      </c>
      <c r="Q6319">
        <v>0</v>
      </c>
      <c r="R6319">
        <v>20</v>
      </c>
      <c r="S6319">
        <v>0</v>
      </c>
      <c r="T6319">
        <v>31</v>
      </c>
      <c r="U6319">
        <v>0</v>
      </c>
      <c r="V6319">
        <v>0</v>
      </c>
      <c r="W6319">
        <v>0</v>
      </c>
      <c r="X6319">
        <v>168.05398036246839</v>
      </c>
      <c r="Y6319">
        <v>0</v>
      </c>
      <c r="Z6319">
        <v>66.189093202359487</v>
      </c>
      <c r="AA6319">
        <v>0</v>
      </c>
      <c r="AB6319">
        <v>121.79750832439173</v>
      </c>
      <c r="AC6319">
        <v>0</v>
      </c>
      <c r="AD6319">
        <v>0</v>
      </c>
      <c r="AE6319">
        <v>356.0405818892196</v>
      </c>
    </row>
    <row r="6320" spans="1:31" x14ac:dyDescent="0.25">
      <c r="A6320">
        <v>2095638</v>
      </c>
      <c r="B6320">
        <v>1</v>
      </c>
      <c r="C6320" t="s">
        <v>80</v>
      </c>
      <c r="D6320" t="s">
        <v>103</v>
      </c>
      <c r="E6320" t="s">
        <v>146</v>
      </c>
      <c r="F6320" t="s">
        <v>18141</v>
      </c>
      <c r="G6320" t="s">
        <v>133</v>
      </c>
      <c r="H6320" t="s">
        <v>134</v>
      </c>
      <c r="I6320" t="s">
        <v>135</v>
      </c>
      <c r="J6320" t="s">
        <v>136</v>
      </c>
      <c r="K6320" t="s">
        <v>137</v>
      </c>
      <c r="L6320" t="s">
        <v>18142</v>
      </c>
      <c r="M6320" t="s">
        <v>18143</v>
      </c>
      <c r="N6320">
        <v>0.56361111100000005</v>
      </c>
      <c r="O6320">
        <v>0</v>
      </c>
      <c r="P6320">
        <v>0</v>
      </c>
      <c r="Q6320">
        <v>0</v>
      </c>
      <c r="R6320">
        <v>0</v>
      </c>
      <c r="S6320">
        <v>5</v>
      </c>
      <c r="T6320">
        <v>1</v>
      </c>
      <c r="U6320">
        <v>6</v>
      </c>
      <c r="V6320">
        <v>0</v>
      </c>
      <c r="W6320">
        <v>0</v>
      </c>
      <c r="X6320">
        <v>0</v>
      </c>
      <c r="Y6320">
        <v>0</v>
      </c>
      <c r="Z6320">
        <v>0</v>
      </c>
      <c r="AA6320">
        <v>38.640731647352105</v>
      </c>
      <c r="AB6320">
        <v>0.8947083060376283</v>
      </c>
      <c r="AC6320">
        <v>110.93204057920883</v>
      </c>
      <c r="AD6320">
        <v>0</v>
      </c>
      <c r="AE6320">
        <v>150.46748053259856</v>
      </c>
    </row>
    <row r="6321" spans="1:31" x14ac:dyDescent="0.25">
      <c r="A6321">
        <v>2096030</v>
      </c>
      <c r="B6321">
        <v>1</v>
      </c>
      <c r="C6321" t="s">
        <v>80</v>
      </c>
      <c r="D6321" t="s">
        <v>107</v>
      </c>
      <c r="E6321" t="s">
        <v>177</v>
      </c>
      <c r="F6321" t="s">
        <v>17331</v>
      </c>
      <c r="G6321" t="s">
        <v>196</v>
      </c>
      <c r="H6321" t="s">
        <v>143</v>
      </c>
      <c r="I6321" t="s">
        <v>135</v>
      </c>
      <c r="J6321" t="s">
        <v>136</v>
      </c>
      <c r="K6321" t="s">
        <v>137</v>
      </c>
      <c r="L6321" t="s">
        <v>18144</v>
      </c>
      <c r="M6321" t="s">
        <v>18145</v>
      </c>
      <c r="N6321">
        <v>1.45</v>
      </c>
      <c r="O6321">
        <v>0</v>
      </c>
      <c r="P6321">
        <v>3</v>
      </c>
      <c r="Q6321">
        <v>0</v>
      </c>
      <c r="R6321">
        <v>0</v>
      </c>
      <c r="S6321">
        <v>0</v>
      </c>
      <c r="T6321">
        <v>0</v>
      </c>
      <c r="U6321">
        <v>0</v>
      </c>
      <c r="V6321">
        <v>0</v>
      </c>
      <c r="W6321">
        <v>0</v>
      </c>
      <c r="X6321">
        <v>2.6503183827025004E-2</v>
      </c>
      <c r="Y6321">
        <v>0</v>
      </c>
      <c r="Z6321">
        <v>0</v>
      </c>
      <c r="AA6321">
        <v>0</v>
      </c>
      <c r="AB6321">
        <v>0</v>
      </c>
      <c r="AC6321">
        <v>0</v>
      </c>
      <c r="AD6321">
        <v>0</v>
      </c>
      <c r="AE6321">
        <v>2.6503183827025004E-2</v>
      </c>
    </row>
    <row r="6322" spans="1:31" x14ac:dyDescent="0.25">
      <c r="A6322">
        <v>2096116</v>
      </c>
      <c r="B6322">
        <v>1</v>
      </c>
      <c r="C6322" t="s">
        <v>80</v>
      </c>
      <c r="D6322" t="s">
        <v>93</v>
      </c>
      <c r="E6322" t="s">
        <v>158</v>
      </c>
      <c r="F6322" t="s">
        <v>16737</v>
      </c>
      <c r="G6322" t="s">
        <v>160</v>
      </c>
      <c r="H6322" t="s">
        <v>143</v>
      </c>
      <c r="I6322" t="s">
        <v>135</v>
      </c>
      <c r="J6322" t="s">
        <v>136</v>
      </c>
      <c r="K6322" t="s">
        <v>137</v>
      </c>
      <c r="L6322" t="s">
        <v>18146</v>
      </c>
      <c r="M6322" t="s">
        <v>18147</v>
      </c>
      <c r="N6322">
        <v>2.747222222</v>
      </c>
      <c r="O6322">
        <v>0</v>
      </c>
      <c r="P6322">
        <v>0</v>
      </c>
      <c r="Q6322">
        <v>0</v>
      </c>
      <c r="R6322">
        <v>14</v>
      </c>
      <c r="S6322">
        <v>0</v>
      </c>
      <c r="T6322">
        <v>0</v>
      </c>
      <c r="U6322">
        <v>0</v>
      </c>
      <c r="V6322">
        <v>0</v>
      </c>
      <c r="W6322">
        <v>0</v>
      </c>
      <c r="X6322">
        <v>0</v>
      </c>
      <c r="Y6322">
        <v>0</v>
      </c>
      <c r="Z6322">
        <v>25.487764397544243</v>
      </c>
      <c r="AA6322">
        <v>0</v>
      </c>
      <c r="AB6322">
        <v>0</v>
      </c>
      <c r="AC6322">
        <v>0</v>
      </c>
      <c r="AD6322">
        <v>0</v>
      </c>
      <c r="AE6322">
        <v>25.487764397544243</v>
      </c>
    </row>
    <row r="6323" spans="1:31" x14ac:dyDescent="0.25">
      <c r="A6323">
        <v>2095919</v>
      </c>
      <c r="B6323">
        <v>1</v>
      </c>
      <c r="C6323" t="s">
        <v>80</v>
      </c>
      <c r="D6323" t="s">
        <v>84</v>
      </c>
      <c r="E6323" t="s">
        <v>177</v>
      </c>
      <c r="F6323" t="s">
        <v>18148</v>
      </c>
      <c r="G6323" t="s">
        <v>183</v>
      </c>
      <c r="H6323" t="s">
        <v>143</v>
      </c>
      <c r="I6323" t="s">
        <v>135</v>
      </c>
      <c r="J6323" t="s">
        <v>136</v>
      </c>
      <c r="K6323" t="s">
        <v>137</v>
      </c>
      <c r="L6323" t="s">
        <v>18149</v>
      </c>
      <c r="M6323" t="s">
        <v>18150</v>
      </c>
      <c r="N6323">
        <v>2.6663888880000002</v>
      </c>
      <c r="O6323">
        <v>0</v>
      </c>
      <c r="P6323">
        <v>1</v>
      </c>
      <c r="Q6323">
        <v>0</v>
      </c>
      <c r="R6323">
        <v>0</v>
      </c>
      <c r="S6323">
        <v>0</v>
      </c>
      <c r="T6323">
        <v>0</v>
      </c>
      <c r="U6323">
        <v>0</v>
      </c>
      <c r="V6323">
        <v>0</v>
      </c>
      <c r="W6323">
        <v>0</v>
      </c>
      <c r="X6323">
        <v>0.8617117541118382</v>
      </c>
      <c r="Y6323">
        <v>0</v>
      </c>
      <c r="Z6323">
        <v>0</v>
      </c>
      <c r="AA6323">
        <v>0</v>
      </c>
      <c r="AB6323">
        <v>0</v>
      </c>
      <c r="AC6323">
        <v>0</v>
      </c>
      <c r="AD6323">
        <v>0</v>
      </c>
      <c r="AE6323">
        <v>0.8617117541118382</v>
      </c>
    </row>
    <row r="6324" spans="1:31" x14ac:dyDescent="0.25">
      <c r="A6324">
        <v>2096105</v>
      </c>
      <c r="B6324">
        <v>1</v>
      </c>
      <c r="C6324" t="s">
        <v>80</v>
      </c>
      <c r="D6324" t="s">
        <v>103</v>
      </c>
      <c r="E6324" t="s">
        <v>158</v>
      </c>
      <c r="F6324" t="s">
        <v>18151</v>
      </c>
      <c r="G6324" t="s">
        <v>160</v>
      </c>
      <c r="H6324" t="s">
        <v>143</v>
      </c>
      <c r="I6324" t="s">
        <v>135</v>
      </c>
      <c r="J6324" t="s">
        <v>136</v>
      </c>
      <c r="K6324" t="s">
        <v>137</v>
      </c>
      <c r="L6324" t="s">
        <v>18152</v>
      </c>
      <c r="M6324" t="s">
        <v>18153</v>
      </c>
      <c r="N6324">
        <v>0.46222222200000002</v>
      </c>
      <c r="O6324">
        <v>0</v>
      </c>
      <c r="P6324">
        <v>95</v>
      </c>
      <c r="Q6324">
        <v>0</v>
      </c>
      <c r="R6324">
        <v>0</v>
      </c>
      <c r="S6324">
        <v>0</v>
      </c>
      <c r="T6324">
        <v>30</v>
      </c>
      <c r="U6324">
        <v>0</v>
      </c>
      <c r="V6324">
        <v>0</v>
      </c>
      <c r="W6324">
        <v>0</v>
      </c>
      <c r="X6324">
        <v>13.109094951746563</v>
      </c>
      <c r="Y6324">
        <v>0</v>
      </c>
      <c r="Z6324">
        <v>0</v>
      </c>
      <c r="AA6324">
        <v>0</v>
      </c>
      <c r="AB6324">
        <v>14.873471515109655</v>
      </c>
      <c r="AC6324">
        <v>0</v>
      </c>
      <c r="AD6324">
        <v>0</v>
      </c>
      <c r="AE6324">
        <v>27.98256646685622</v>
      </c>
    </row>
    <row r="6325" spans="1:31" x14ac:dyDescent="0.25">
      <c r="A6325">
        <v>2096082</v>
      </c>
      <c r="B6325">
        <v>1</v>
      </c>
      <c r="C6325" t="s">
        <v>80</v>
      </c>
      <c r="D6325" t="s">
        <v>103</v>
      </c>
      <c r="E6325" t="s">
        <v>140</v>
      </c>
      <c r="F6325" t="s">
        <v>16960</v>
      </c>
      <c r="G6325" t="s">
        <v>142</v>
      </c>
      <c r="H6325" t="s">
        <v>143</v>
      </c>
      <c r="I6325" t="s">
        <v>135</v>
      </c>
      <c r="J6325" t="s">
        <v>136</v>
      </c>
      <c r="K6325" t="s">
        <v>137</v>
      </c>
      <c r="L6325" t="s">
        <v>18154</v>
      </c>
      <c r="M6325" t="s">
        <v>18155</v>
      </c>
      <c r="N6325">
        <v>0.52666666600000001</v>
      </c>
      <c r="O6325">
        <v>0</v>
      </c>
      <c r="P6325">
        <v>357</v>
      </c>
      <c r="Q6325">
        <v>0</v>
      </c>
      <c r="R6325">
        <v>0</v>
      </c>
      <c r="S6325">
        <v>0</v>
      </c>
      <c r="T6325">
        <v>1</v>
      </c>
      <c r="U6325">
        <v>0</v>
      </c>
      <c r="V6325">
        <v>0</v>
      </c>
      <c r="W6325">
        <v>0</v>
      </c>
      <c r="X6325">
        <v>48.327757783334654</v>
      </c>
      <c r="Y6325">
        <v>0</v>
      </c>
      <c r="Z6325">
        <v>0</v>
      </c>
      <c r="AA6325">
        <v>0</v>
      </c>
      <c r="AB6325">
        <v>2.0097690365887999</v>
      </c>
      <c r="AC6325">
        <v>0</v>
      </c>
      <c r="AD6325">
        <v>0</v>
      </c>
      <c r="AE6325">
        <v>50.337526819923454</v>
      </c>
    </row>
    <row r="6326" spans="1:31" x14ac:dyDescent="0.25">
      <c r="A6326">
        <v>2096059</v>
      </c>
      <c r="B6326">
        <v>1</v>
      </c>
      <c r="C6326" t="s">
        <v>81</v>
      </c>
      <c r="D6326" t="s">
        <v>112</v>
      </c>
      <c r="E6326" t="s">
        <v>177</v>
      </c>
      <c r="F6326" t="s">
        <v>18156</v>
      </c>
      <c r="G6326" t="s">
        <v>183</v>
      </c>
      <c r="H6326" t="s">
        <v>143</v>
      </c>
      <c r="I6326" t="s">
        <v>135</v>
      </c>
      <c r="J6326" t="s">
        <v>136</v>
      </c>
      <c r="K6326" t="s">
        <v>137</v>
      </c>
      <c r="L6326" t="s">
        <v>18157</v>
      </c>
      <c r="M6326" t="s">
        <v>18158</v>
      </c>
      <c r="N6326">
        <v>5.7336111110000001</v>
      </c>
      <c r="O6326">
        <v>0</v>
      </c>
      <c r="P6326">
        <v>1</v>
      </c>
      <c r="Q6326">
        <v>0</v>
      </c>
      <c r="R6326">
        <v>0</v>
      </c>
      <c r="S6326">
        <v>0</v>
      </c>
      <c r="T6326">
        <v>0</v>
      </c>
      <c r="U6326">
        <v>0</v>
      </c>
      <c r="V6326">
        <v>0</v>
      </c>
      <c r="W6326">
        <v>0</v>
      </c>
      <c r="X6326">
        <v>0.8368078880944223</v>
      </c>
      <c r="Y6326">
        <v>0</v>
      </c>
      <c r="Z6326">
        <v>0</v>
      </c>
      <c r="AA6326">
        <v>0</v>
      </c>
      <c r="AB6326">
        <v>0</v>
      </c>
      <c r="AC6326">
        <v>0</v>
      </c>
      <c r="AD6326">
        <v>0</v>
      </c>
      <c r="AE6326">
        <v>0.8368078880944223</v>
      </c>
    </row>
    <row r="6327" spans="1:31" x14ac:dyDescent="0.25">
      <c r="A6327">
        <v>2095913</v>
      </c>
      <c r="B6327">
        <v>1</v>
      </c>
      <c r="C6327" t="s">
        <v>81</v>
      </c>
      <c r="D6327" t="s">
        <v>118</v>
      </c>
      <c r="E6327" t="s">
        <v>177</v>
      </c>
      <c r="F6327" t="s">
        <v>18159</v>
      </c>
      <c r="G6327" t="s">
        <v>183</v>
      </c>
      <c r="H6327" t="s">
        <v>143</v>
      </c>
      <c r="I6327" t="s">
        <v>135</v>
      </c>
      <c r="J6327" t="s">
        <v>136</v>
      </c>
      <c r="K6327" t="s">
        <v>137</v>
      </c>
      <c r="L6327" t="s">
        <v>18160</v>
      </c>
      <c r="M6327" t="s">
        <v>18161</v>
      </c>
      <c r="N6327">
        <v>0.47472222200000003</v>
      </c>
      <c r="O6327">
        <v>0</v>
      </c>
      <c r="P6327">
        <v>1</v>
      </c>
      <c r="Q6327">
        <v>0</v>
      </c>
      <c r="R6327">
        <v>0</v>
      </c>
      <c r="S6327">
        <v>0</v>
      </c>
      <c r="T6327">
        <v>0</v>
      </c>
      <c r="U6327">
        <v>0</v>
      </c>
      <c r="V6327">
        <v>0</v>
      </c>
      <c r="W6327">
        <v>0</v>
      </c>
      <c r="X6327">
        <v>1.1986943586566668E-2</v>
      </c>
      <c r="Y6327">
        <v>0</v>
      </c>
      <c r="Z6327">
        <v>0</v>
      </c>
      <c r="AA6327">
        <v>0</v>
      </c>
      <c r="AB6327">
        <v>0</v>
      </c>
      <c r="AC6327">
        <v>0</v>
      </c>
      <c r="AD6327">
        <v>0</v>
      </c>
      <c r="AE6327">
        <v>1.1986943586566668E-2</v>
      </c>
    </row>
    <row r="6328" spans="1:31" x14ac:dyDescent="0.25">
      <c r="A6328">
        <v>2095604</v>
      </c>
      <c r="B6328">
        <v>1</v>
      </c>
      <c r="C6328" t="s">
        <v>80</v>
      </c>
      <c r="D6328" t="s">
        <v>88</v>
      </c>
      <c r="E6328" t="s">
        <v>169</v>
      </c>
      <c r="F6328" t="s">
        <v>18162</v>
      </c>
      <c r="G6328" t="s">
        <v>133</v>
      </c>
      <c r="H6328" t="s">
        <v>134</v>
      </c>
      <c r="I6328" t="s">
        <v>135</v>
      </c>
      <c r="J6328" t="s">
        <v>136</v>
      </c>
      <c r="K6328" t="s">
        <v>137</v>
      </c>
      <c r="L6328" t="s">
        <v>18163</v>
      </c>
      <c r="M6328" t="s">
        <v>18164</v>
      </c>
      <c r="N6328">
        <v>0.57805555500000005</v>
      </c>
      <c r="O6328">
        <v>0</v>
      </c>
      <c r="P6328">
        <v>71</v>
      </c>
      <c r="Q6328">
        <v>0</v>
      </c>
      <c r="R6328">
        <v>0</v>
      </c>
      <c r="S6328">
        <v>0</v>
      </c>
      <c r="T6328">
        <v>4</v>
      </c>
      <c r="U6328">
        <v>0</v>
      </c>
      <c r="V6328">
        <v>0</v>
      </c>
      <c r="W6328">
        <v>0</v>
      </c>
      <c r="X6328">
        <v>3.3593612264404373</v>
      </c>
      <c r="Y6328">
        <v>0</v>
      </c>
      <c r="Z6328">
        <v>0</v>
      </c>
      <c r="AA6328">
        <v>0</v>
      </c>
      <c r="AB6328">
        <v>22.621006776724471</v>
      </c>
      <c r="AC6328">
        <v>0</v>
      </c>
      <c r="AD6328">
        <v>0</v>
      </c>
      <c r="AE6328">
        <v>25.980368003164909</v>
      </c>
    </row>
    <row r="6329" spans="1:31" x14ac:dyDescent="0.25">
      <c r="A6329">
        <v>2095996</v>
      </c>
      <c r="B6329">
        <v>1</v>
      </c>
      <c r="C6329" t="s">
        <v>81</v>
      </c>
      <c r="D6329" t="s">
        <v>122</v>
      </c>
      <c r="E6329" t="s">
        <v>169</v>
      </c>
      <c r="F6329" t="s">
        <v>18165</v>
      </c>
      <c r="G6329" t="s">
        <v>171</v>
      </c>
      <c r="H6329" t="s">
        <v>134</v>
      </c>
      <c r="I6329" t="s">
        <v>135</v>
      </c>
      <c r="J6329" t="s">
        <v>136</v>
      </c>
      <c r="K6329" t="s">
        <v>137</v>
      </c>
      <c r="L6329" t="s">
        <v>18166</v>
      </c>
      <c r="M6329" t="s">
        <v>18167</v>
      </c>
      <c r="N6329">
        <v>2.8869444440000001</v>
      </c>
      <c r="O6329">
        <v>0</v>
      </c>
      <c r="P6329">
        <v>167</v>
      </c>
      <c r="Q6329">
        <v>0</v>
      </c>
      <c r="R6329">
        <v>1</v>
      </c>
      <c r="S6329">
        <v>0</v>
      </c>
      <c r="T6329">
        <v>9</v>
      </c>
      <c r="U6329">
        <v>0</v>
      </c>
      <c r="V6329">
        <v>0</v>
      </c>
      <c r="W6329">
        <v>0</v>
      </c>
      <c r="X6329">
        <v>89.721704683949184</v>
      </c>
      <c r="Y6329">
        <v>0</v>
      </c>
      <c r="Z6329">
        <v>1.05493582327715</v>
      </c>
      <c r="AA6329">
        <v>0</v>
      </c>
      <c r="AB6329">
        <v>8.669116541930169</v>
      </c>
      <c r="AC6329">
        <v>0</v>
      </c>
      <c r="AD6329">
        <v>0</v>
      </c>
      <c r="AE6329">
        <v>99.445757049156498</v>
      </c>
    </row>
    <row r="6330" spans="1:31" x14ac:dyDescent="0.25">
      <c r="A6330">
        <v>2095856</v>
      </c>
      <c r="B6330">
        <v>1</v>
      </c>
      <c r="C6330" t="s">
        <v>80</v>
      </c>
      <c r="D6330" t="s">
        <v>97</v>
      </c>
      <c r="E6330" t="s">
        <v>177</v>
      </c>
      <c r="F6330" t="s">
        <v>18168</v>
      </c>
      <c r="G6330" t="s">
        <v>183</v>
      </c>
      <c r="H6330" t="s">
        <v>143</v>
      </c>
      <c r="I6330" t="s">
        <v>135</v>
      </c>
      <c r="J6330" t="s">
        <v>136</v>
      </c>
      <c r="K6330" t="s">
        <v>137</v>
      </c>
      <c r="L6330" t="s">
        <v>18169</v>
      </c>
      <c r="M6330" t="s">
        <v>18170</v>
      </c>
      <c r="N6330">
        <v>1.390833333</v>
      </c>
      <c r="O6330">
        <v>0</v>
      </c>
      <c r="P6330">
        <v>0</v>
      </c>
      <c r="Q6330">
        <v>0</v>
      </c>
      <c r="R6330">
        <v>1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0</v>
      </c>
      <c r="Y6330">
        <v>0</v>
      </c>
      <c r="Z6330">
        <v>0.96621781947679097</v>
      </c>
      <c r="AA6330">
        <v>0</v>
      </c>
      <c r="AB6330">
        <v>0</v>
      </c>
      <c r="AC6330">
        <v>0</v>
      </c>
      <c r="AD6330">
        <v>0</v>
      </c>
      <c r="AE6330">
        <v>0.96621781947679097</v>
      </c>
    </row>
    <row r="6331" spans="1:31" x14ac:dyDescent="0.25">
      <c r="A6331">
        <v>2095850</v>
      </c>
      <c r="B6331">
        <v>1</v>
      </c>
      <c r="C6331" t="s">
        <v>81</v>
      </c>
      <c r="D6331" t="s">
        <v>113</v>
      </c>
      <c r="E6331" t="s">
        <v>177</v>
      </c>
      <c r="F6331" t="s">
        <v>18171</v>
      </c>
      <c r="G6331" t="s">
        <v>183</v>
      </c>
      <c r="H6331" t="s">
        <v>143</v>
      </c>
      <c r="I6331" t="s">
        <v>135</v>
      </c>
      <c r="J6331" t="s">
        <v>136</v>
      </c>
      <c r="K6331" t="s">
        <v>137</v>
      </c>
      <c r="L6331" t="s">
        <v>17318</v>
      </c>
      <c r="M6331" t="s">
        <v>18172</v>
      </c>
      <c r="N6331">
        <v>1.996388888</v>
      </c>
      <c r="O6331">
        <v>0</v>
      </c>
      <c r="P6331">
        <v>2</v>
      </c>
      <c r="Q6331">
        <v>0</v>
      </c>
      <c r="R6331">
        <v>0</v>
      </c>
      <c r="S6331">
        <v>0</v>
      </c>
      <c r="T6331">
        <v>0</v>
      </c>
      <c r="U6331">
        <v>0</v>
      </c>
      <c r="V6331">
        <v>0</v>
      </c>
      <c r="W6331">
        <v>0</v>
      </c>
      <c r="X6331">
        <v>1.1152687986464977</v>
      </c>
      <c r="Y6331">
        <v>0</v>
      </c>
      <c r="Z6331">
        <v>0</v>
      </c>
      <c r="AA6331">
        <v>0</v>
      </c>
      <c r="AB6331">
        <v>0</v>
      </c>
      <c r="AC6331">
        <v>0</v>
      </c>
      <c r="AD6331">
        <v>0</v>
      </c>
      <c r="AE6331">
        <v>1.1152687986464977</v>
      </c>
    </row>
    <row r="6332" spans="1:31" x14ac:dyDescent="0.25">
      <c r="A6332">
        <v>2095750</v>
      </c>
      <c r="B6332">
        <v>1</v>
      </c>
      <c r="C6332" t="s">
        <v>80</v>
      </c>
      <c r="D6332" t="s">
        <v>90</v>
      </c>
      <c r="E6332" t="s">
        <v>177</v>
      </c>
      <c r="F6332" t="s">
        <v>18173</v>
      </c>
      <c r="G6332" t="s">
        <v>183</v>
      </c>
      <c r="H6332" t="s">
        <v>143</v>
      </c>
      <c r="I6332" t="s">
        <v>135</v>
      </c>
      <c r="J6332" t="s">
        <v>136</v>
      </c>
      <c r="K6332" t="s">
        <v>137</v>
      </c>
      <c r="L6332" t="s">
        <v>18174</v>
      </c>
      <c r="M6332" t="s">
        <v>18175</v>
      </c>
      <c r="N6332">
        <v>1.4569444439999999</v>
      </c>
      <c r="O6332">
        <v>0</v>
      </c>
      <c r="P6332">
        <v>1</v>
      </c>
      <c r="Q6332">
        <v>0</v>
      </c>
      <c r="R6332">
        <v>0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0.50587892504464005</v>
      </c>
      <c r="Y6332">
        <v>0</v>
      </c>
      <c r="Z6332">
        <v>0</v>
      </c>
      <c r="AA6332">
        <v>0</v>
      </c>
      <c r="AB6332">
        <v>0</v>
      </c>
      <c r="AC6332">
        <v>0</v>
      </c>
      <c r="AD6332">
        <v>0</v>
      </c>
      <c r="AE6332">
        <v>0.50587892504464005</v>
      </c>
    </row>
    <row r="6333" spans="1:31" x14ac:dyDescent="0.25">
      <c r="A6333">
        <v>2095621</v>
      </c>
      <c r="B6333">
        <v>1</v>
      </c>
      <c r="C6333" t="s">
        <v>80</v>
      </c>
      <c r="D6333" t="s">
        <v>96</v>
      </c>
      <c r="E6333" t="s">
        <v>177</v>
      </c>
      <c r="F6333" t="s">
        <v>18176</v>
      </c>
      <c r="G6333" t="s">
        <v>179</v>
      </c>
      <c r="H6333" t="s">
        <v>143</v>
      </c>
      <c r="I6333" t="s">
        <v>135</v>
      </c>
      <c r="J6333" t="s">
        <v>136</v>
      </c>
      <c r="K6333" t="s">
        <v>137</v>
      </c>
      <c r="L6333" t="s">
        <v>18177</v>
      </c>
      <c r="M6333" t="s">
        <v>18178</v>
      </c>
      <c r="N6333">
        <v>1.6258333330000001</v>
      </c>
      <c r="O6333">
        <v>0</v>
      </c>
      <c r="P6333">
        <v>1</v>
      </c>
      <c r="Q6333">
        <v>0</v>
      </c>
      <c r="R6333">
        <v>0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0.60854732128548639</v>
      </c>
      <c r="Y6333">
        <v>0</v>
      </c>
      <c r="Z6333">
        <v>0</v>
      </c>
      <c r="AA6333">
        <v>0</v>
      </c>
      <c r="AB6333">
        <v>0</v>
      </c>
      <c r="AC6333">
        <v>0</v>
      </c>
      <c r="AD6333">
        <v>0</v>
      </c>
      <c r="AE6333">
        <v>0.60854732128548639</v>
      </c>
    </row>
    <row r="6334" spans="1:31" x14ac:dyDescent="0.25">
      <c r="A6334">
        <v>2095670</v>
      </c>
      <c r="B6334">
        <v>1</v>
      </c>
      <c r="C6334" t="s">
        <v>80</v>
      </c>
      <c r="D6334" t="s">
        <v>84</v>
      </c>
      <c r="E6334" t="s">
        <v>177</v>
      </c>
      <c r="F6334" t="s">
        <v>18179</v>
      </c>
      <c r="G6334" t="s">
        <v>179</v>
      </c>
      <c r="H6334" t="s">
        <v>143</v>
      </c>
      <c r="I6334" t="s">
        <v>135</v>
      </c>
      <c r="J6334" t="s">
        <v>136</v>
      </c>
      <c r="K6334" t="s">
        <v>137</v>
      </c>
      <c r="L6334" t="s">
        <v>18180</v>
      </c>
      <c r="M6334" t="s">
        <v>18181</v>
      </c>
      <c r="N6334">
        <v>0.99111111100000004</v>
      </c>
      <c r="O6334">
        <v>0</v>
      </c>
      <c r="P6334">
        <v>8</v>
      </c>
      <c r="Q6334">
        <v>0</v>
      </c>
      <c r="R6334">
        <v>0</v>
      </c>
      <c r="S6334">
        <v>0</v>
      </c>
      <c r="T6334">
        <v>0</v>
      </c>
      <c r="U6334">
        <v>0</v>
      </c>
      <c r="V6334">
        <v>0</v>
      </c>
      <c r="W6334">
        <v>0</v>
      </c>
      <c r="X6334">
        <v>1.7553394660396135</v>
      </c>
      <c r="Y6334">
        <v>0</v>
      </c>
      <c r="Z6334">
        <v>0</v>
      </c>
      <c r="AA6334">
        <v>0</v>
      </c>
      <c r="AB6334">
        <v>0</v>
      </c>
      <c r="AC6334">
        <v>0</v>
      </c>
      <c r="AD6334">
        <v>0</v>
      </c>
      <c r="AE6334">
        <v>1.7553394660396135</v>
      </c>
    </row>
    <row r="6335" spans="1:31" x14ac:dyDescent="0.25">
      <c r="A6335">
        <v>2095647</v>
      </c>
      <c r="B6335">
        <v>1</v>
      </c>
      <c r="C6335" t="s">
        <v>80</v>
      </c>
      <c r="D6335" t="s">
        <v>89</v>
      </c>
      <c r="E6335" t="s">
        <v>177</v>
      </c>
      <c r="F6335" t="s">
        <v>18182</v>
      </c>
      <c r="G6335" t="s">
        <v>196</v>
      </c>
      <c r="H6335" t="s">
        <v>143</v>
      </c>
      <c r="I6335" t="s">
        <v>135</v>
      </c>
      <c r="J6335" t="s">
        <v>136</v>
      </c>
      <c r="K6335" t="s">
        <v>137</v>
      </c>
      <c r="L6335" t="s">
        <v>18183</v>
      </c>
      <c r="M6335" t="s">
        <v>18184</v>
      </c>
      <c r="N6335">
        <v>0.73444444399999997</v>
      </c>
      <c r="O6335">
        <v>0</v>
      </c>
      <c r="P6335">
        <v>25</v>
      </c>
      <c r="Q6335">
        <v>0</v>
      </c>
      <c r="R6335">
        <v>0</v>
      </c>
      <c r="S6335">
        <v>0</v>
      </c>
      <c r="T6335">
        <v>1</v>
      </c>
      <c r="U6335">
        <v>0</v>
      </c>
      <c r="V6335">
        <v>0</v>
      </c>
      <c r="W6335">
        <v>0</v>
      </c>
      <c r="X6335">
        <v>6.3459753242048524</v>
      </c>
      <c r="Y6335">
        <v>0</v>
      </c>
      <c r="Z6335">
        <v>0</v>
      </c>
      <c r="AA6335">
        <v>0</v>
      </c>
      <c r="AB6335">
        <v>5.4716334570447094</v>
      </c>
      <c r="AC6335">
        <v>0</v>
      </c>
      <c r="AD6335">
        <v>0</v>
      </c>
      <c r="AE6335">
        <v>11.817608781249561</v>
      </c>
    </row>
    <row r="6336" spans="1:31" x14ac:dyDescent="0.25">
      <c r="A6336">
        <v>2095833</v>
      </c>
      <c r="B6336">
        <v>1</v>
      </c>
      <c r="C6336" t="s">
        <v>80</v>
      </c>
      <c r="D6336" t="s">
        <v>91</v>
      </c>
      <c r="E6336" t="s">
        <v>146</v>
      </c>
      <c r="F6336" t="s">
        <v>2134</v>
      </c>
      <c r="G6336" t="s">
        <v>133</v>
      </c>
      <c r="H6336" t="s">
        <v>134</v>
      </c>
      <c r="I6336" t="s">
        <v>135</v>
      </c>
      <c r="J6336" t="s">
        <v>136</v>
      </c>
      <c r="K6336" t="s">
        <v>137</v>
      </c>
      <c r="L6336" t="s">
        <v>18185</v>
      </c>
      <c r="M6336" t="s">
        <v>18186</v>
      </c>
      <c r="N6336">
        <v>7.0277777E-2</v>
      </c>
      <c r="O6336">
        <v>1</v>
      </c>
      <c r="P6336">
        <v>28</v>
      </c>
      <c r="Q6336">
        <v>21</v>
      </c>
      <c r="R6336">
        <v>261</v>
      </c>
      <c r="S6336">
        <v>8</v>
      </c>
      <c r="T6336">
        <v>43</v>
      </c>
      <c r="U6336">
        <v>3</v>
      </c>
      <c r="V6336">
        <v>0</v>
      </c>
      <c r="W6336">
        <v>7.6560464090000002E-3</v>
      </c>
      <c r="X6336">
        <v>0.96810840075210258</v>
      </c>
      <c r="Y6336">
        <v>4.8895994602418265</v>
      </c>
      <c r="Z6336">
        <v>19.792260856859933</v>
      </c>
      <c r="AA6336">
        <v>8.5773077599644783</v>
      </c>
      <c r="AB6336">
        <v>1.9912262367831652</v>
      </c>
      <c r="AC6336">
        <v>3.9135631086932352</v>
      </c>
      <c r="AD6336">
        <v>0</v>
      </c>
      <c r="AE6336">
        <v>40.139721869703735</v>
      </c>
    </row>
    <row r="6337" spans="1:31" x14ac:dyDescent="0.25">
      <c r="A6337">
        <v>2095956</v>
      </c>
      <c r="B6337">
        <v>1</v>
      </c>
      <c r="C6337" t="s">
        <v>81</v>
      </c>
      <c r="D6337" t="s">
        <v>113</v>
      </c>
      <c r="E6337" t="s">
        <v>146</v>
      </c>
      <c r="F6337" t="s">
        <v>17365</v>
      </c>
      <c r="G6337" t="s">
        <v>263</v>
      </c>
      <c r="H6337" t="s">
        <v>134</v>
      </c>
      <c r="I6337" t="s">
        <v>135</v>
      </c>
      <c r="J6337" t="s">
        <v>136</v>
      </c>
      <c r="K6337" t="s">
        <v>137</v>
      </c>
      <c r="L6337" t="s">
        <v>18187</v>
      </c>
      <c r="M6337" t="s">
        <v>17766</v>
      </c>
      <c r="N6337">
        <v>1.0305555550000001</v>
      </c>
      <c r="O6337">
        <v>0</v>
      </c>
      <c r="P6337">
        <v>309</v>
      </c>
      <c r="Q6337">
        <v>0</v>
      </c>
      <c r="R6337">
        <v>26</v>
      </c>
      <c r="S6337">
        <v>6</v>
      </c>
      <c r="T6337">
        <v>14</v>
      </c>
      <c r="U6337">
        <v>0</v>
      </c>
      <c r="V6337">
        <v>0</v>
      </c>
      <c r="W6337">
        <v>0</v>
      </c>
      <c r="X6337">
        <v>67.277489907932264</v>
      </c>
      <c r="Y6337">
        <v>0</v>
      </c>
      <c r="Z6337">
        <v>2.9884054826577606</v>
      </c>
      <c r="AA6337">
        <v>614.52068028174835</v>
      </c>
      <c r="AB6337">
        <v>7.3263765691653475</v>
      </c>
      <c r="AC6337">
        <v>0</v>
      </c>
      <c r="AD6337">
        <v>0</v>
      </c>
      <c r="AE6337">
        <v>692.11295224150376</v>
      </c>
    </row>
    <row r="6338" spans="1:31" x14ac:dyDescent="0.25">
      <c r="A6338">
        <v>2095933</v>
      </c>
      <c r="B6338">
        <v>1</v>
      </c>
      <c r="C6338" t="s">
        <v>80</v>
      </c>
      <c r="D6338" t="s">
        <v>105</v>
      </c>
      <c r="E6338" t="s">
        <v>177</v>
      </c>
      <c r="F6338" t="s">
        <v>18028</v>
      </c>
      <c r="G6338" t="s">
        <v>196</v>
      </c>
      <c r="H6338" t="s">
        <v>143</v>
      </c>
      <c r="I6338" t="s">
        <v>135</v>
      </c>
      <c r="J6338" t="s">
        <v>136</v>
      </c>
      <c r="K6338" t="s">
        <v>137</v>
      </c>
      <c r="L6338" t="s">
        <v>18188</v>
      </c>
      <c r="M6338" t="s">
        <v>18189</v>
      </c>
      <c r="N6338">
        <v>1.778888888</v>
      </c>
      <c r="O6338">
        <v>0</v>
      </c>
      <c r="P6338">
        <v>0</v>
      </c>
      <c r="Q6338">
        <v>0</v>
      </c>
      <c r="R6338">
        <v>0</v>
      </c>
      <c r="S6338">
        <v>0</v>
      </c>
      <c r="T6338">
        <v>2</v>
      </c>
      <c r="U6338">
        <v>0</v>
      </c>
      <c r="V6338">
        <v>0</v>
      </c>
      <c r="W6338">
        <v>0</v>
      </c>
      <c r="X6338">
        <v>0</v>
      </c>
      <c r="Y6338">
        <v>0</v>
      </c>
      <c r="Z6338">
        <v>0</v>
      </c>
      <c r="AA6338">
        <v>0</v>
      </c>
      <c r="AB6338">
        <v>4.6307470742913406</v>
      </c>
      <c r="AC6338">
        <v>0</v>
      </c>
      <c r="AD6338">
        <v>0</v>
      </c>
      <c r="AE6338">
        <v>4.6307470742913406</v>
      </c>
    </row>
    <row r="6339" spans="1:31" x14ac:dyDescent="0.25">
      <c r="A6339">
        <v>2095690</v>
      </c>
      <c r="B6339">
        <v>1</v>
      </c>
      <c r="C6339" t="s">
        <v>80</v>
      </c>
      <c r="D6339" t="s">
        <v>90</v>
      </c>
      <c r="E6339" t="s">
        <v>177</v>
      </c>
      <c r="F6339" t="s">
        <v>18190</v>
      </c>
      <c r="G6339" t="s">
        <v>183</v>
      </c>
      <c r="H6339" t="s">
        <v>143</v>
      </c>
      <c r="I6339" t="s">
        <v>135</v>
      </c>
      <c r="J6339" t="s">
        <v>136</v>
      </c>
      <c r="K6339" t="s">
        <v>137</v>
      </c>
      <c r="L6339" t="s">
        <v>18191</v>
      </c>
      <c r="M6339" t="s">
        <v>18192</v>
      </c>
      <c r="N6339">
        <v>1.673888888</v>
      </c>
      <c r="O6339">
        <v>0</v>
      </c>
      <c r="P6339">
        <v>0</v>
      </c>
      <c r="Q6339">
        <v>0</v>
      </c>
      <c r="R6339">
        <v>0</v>
      </c>
      <c r="S6339">
        <v>0</v>
      </c>
      <c r="T6339">
        <v>1</v>
      </c>
      <c r="U6339">
        <v>0</v>
      </c>
      <c r="V6339">
        <v>0</v>
      </c>
      <c r="W6339">
        <v>0</v>
      </c>
      <c r="X6339">
        <v>0</v>
      </c>
      <c r="Y6339">
        <v>0</v>
      </c>
      <c r="Z6339">
        <v>0</v>
      </c>
      <c r="AA6339">
        <v>0</v>
      </c>
      <c r="AB6339">
        <v>1.3029869711008466</v>
      </c>
      <c r="AC6339">
        <v>0</v>
      </c>
      <c r="AD6339">
        <v>0</v>
      </c>
      <c r="AE6339">
        <v>1.3029869711008466</v>
      </c>
    </row>
    <row r="6340" spans="1:31" x14ac:dyDescent="0.25">
      <c r="A6340">
        <v>2095790</v>
      </c>
      <c r="B6340">
        <v>1</v>
      </c>
      <c r="C6340" t="s">
        <v>80</v>
      </c>
      <c r="D6340" t="s">
        <v>111</v>
      </c>
      <c r="E6340" t="s">
        <v>158</v>
      </c>
      <c r="F6340" t="s">
        <v>18193</v>
      </c>
      <c r="G6340" t="s">
        <v>160</v>
      </c>
      <c r="H6340" t="s">
        <v>143</v>
      </c>
      <c r="I6340" t="s">
        <v>135</v>
      </c>
      <c r="J6340" t="s">
        <v>136</v>
      </c>
      <c r="K6340" t="s">
        <v>137</v>
      </c>
      <c r="L6340" t="s">
        <v>18194</v>
      </c>
      <c r="M6340" t="s">
        <v>18195</v>
      </c>
      <c r="N6340">
        <v>5.04</v>
      </c>
      <c r="O6340">
        <v>0</v>
      </c>
      <c r="P6340">
        <v>12</v>
      </c>
      <c r="Q6340">
        <v>0</v>
      </c>
      <c r="R6340">
        <v>2</v>
      </c>
      <c r="S6340">
        <v>0</v>
      </c>
      <c r="T6340">
        <v>2</v>
      </c>
      <c r="U6340">
        <v>0</v>
      </c>
      <c r="V6340">
        <v>0</v>
      </c>
      <c r="W6340">
        <v>0</v>
      </c>
      <c r="X6340">
        <v>76.674149399035713</v>
      </c>
      <c r="Y6340">
        <v>0</v>
      </c>
      <c r="Z6340">
        <v>0.82145208133680458</v>
      </c>
      <c r="AA6340">
        <v>0</v>
      </c>
      <c r="AB6340">
        <v>30.724701177413934</v>
      </c>
      <c r="AC6340">
        <v>0</v>
      </c>
      <c r="AD6340">
        <v>0</v>
      </c>
      <c r="AE6340">
        <v>108.22030265778645</v>
      </c>
    </row>
    <row r="6341" spans="1:31" x14ac:dyDescent="0.25">
      <c r="A6341">
        <v>2095521</v>
      </c>
      <c r="B6341">
        <v>1</v>
      </c>
      <c r="C6341" t="s">
        <v>80</v>
      </c>
      <c r="D6341" t="s">
        <v>106</v>
      </c>
      <c r="E6341" t="s">
        <v>146</v>
      </c>
      <c r="F6341" t="s">
        <v>18196</v>
      </c>
      <c r="G6341" t="s">
        <v>133</v>
      </c>
      <c r="H6341" t="s">
        <v>134</v>
      </c>
      <c r="I6341" t="s">
        <v>135</v>
      </c>
      <c r="J6341" t="s">
        <v>136</v>
      </c>
      <c r="K6341" t="s">
        <v>137</v>
      </c>
      <c r="L6341" t="s">
        <v>18197</v>
      </c>
      <c r="M6341" t="s">
        <v>18198</v>
      </c>
      <c r="N6341">
        <v>3.4366666659999998</v>
      </c>
      <c r="O6341">
        <v>2</v>
      </c>
      <c r="P6341">
        <v>1323</v>
      </c>
      <c r="Q6341">
        <v>50</v>
      </c>
      <c r="R6341">
        <v>248</v>
      </c>
      <c r="S6341">
        <v>26</v>
      </c>
      <c r="T6341">
        <v>194</v>
      </c>
      <c r="U6341">
        <v>5</v>
      </c>
      <c r="V6341">
        <v>0</v>
      </c>
      <c r="W6341">
        <v>0.63340617389884335</v>
      </c>
      <c r="X6341">
        <v>551.49176916232102</v>
      </c>
      <c r="Y6341">
        <v>465.58220695804539</v>
      </c>
      <c r="Z6341">
        <v>498.45183284500251</v>
      </c>
      <c r="AA6341">
        <v>236.16616274762379</v>
      </c>
      <c r="AB6341">
        <v>291.35848229910926</v>
      </c>
      <c r="AC6341">
        <v>895.93423464918874</v>
      </c>
      <c r="AD6341">
        <v>0</v>
      </c>
      <c r="AE6341">
        <v>2939.6180948351894</v>
      </c>
    </row>
    <row r="6342" spans="1:31" x14ac:dyDescent="0.25">
      <c r="A6342">
        <v>2096019</v>
      </c>
      <c r="B6342">
        <v>1</v>
      </c>
      <c r="C6342" t="s">
        <v>80</v>
      </c>
      <c r="D6342" t="s">
        <v>87</v>
      </c>
      <c r="E6342" t="s">
        <v>140</v>
      </c>
      <c r="F6342" t="s">
        <v>18031</v>
      </c>
      <c r="G6342" t="s">
        <v>142</v>
      </c>
      <c r="H6342" t="s">
        <v>143</v>
      </c>
      <c r="I6342" t="s">
        <v>135</v>
      </c>
      <c r="J6342" t="s">
        <v>136</v>
      </c>
      <c r="K6342" t="s">
        <v>137</v>
      </c>
      <c r="L6342" t="s">
        <v>18199</v>
      </c>
      <c r="M6342" t="s">
        <v>18200</v>
      </c>
      <c r="N6342">
        <v>4.5169444439999999</v>
      </c>
      <c r="O6342">
        <v>0</v>
      </c>
      <c r="P6342">
        <v>680</v>
      </c>
      <c r="Q6342">
        <v>0</v>
      </c>
      <c r="R6342">
        <v>0</v>
      </c>
      <c r="S6342">
        <v>0</v>
      </c>
      <c r="T6342">
        <v>6</v>
      </c>
      <c r="U6342">
        <v>0</v>
      </c>
      <c r="V6342">
        <v>0</v>
      </c>
      <c r="W6342">
        <v>0</v>
      </c>
      <c r="X6342">
        <v>815.05835230274363</v>
      </c>
      <c r="Y6342">
        <v>0</v>
      </c>
      <c r="Z6342">
        <v>0</v>
      </c>
      <c r="AA6342">
        <v>0</v>
      </c>
      <c r="AB6342">
        <v>53.337169994517417</v>
      </c>
      <c r="AC6342">
        <v>0</v>
      </c>
      <c r="AD6342">
        <v>0</v>
      </c>
      <c r="AE6342">
        <v>868.3955222972611</v>
      </c>
    </row>
    <row r="6343" spans="1:31" x14ac:dyDescent="0.25">
      <c r="A6343">
        <v>2095770</v>
      </c>
      <c r="B6343">
        <v>1</v>
      </c>
      <c r="C6343" t="s">
        <v>80</v>
      </c>
      <c r="D6343" t="s">
        <v>97</v>
      </c>
      <c r="E6343" t="s">
        <v>177</v>
      </c>
      <c r="F6343" t="s">
        <v>18201</v>
      </c>
      <c r="G6343" t="s">
        <v>179</v>
      </c>
      <c r="H6343" t="s">
        <v>143</v>
      </c>
      <c r="I6343" t="s">
        <v>135</v>
      </c>
      <c r="J6343" t="s">
        <v>136</v>
      </c>
      <c r="K6343" t="s">
        <v>137</v>
      </c>
      <c r="L6343" t="s">
        <v>18202</v>
      </c>
      <c r="M6343" t="s">
        <v>18203</v>
      </c>
      <c r="N6343">
        <v>7.1813888879999999</v>
      </c>
      <c r="O6343">
        <v>0</v>
      </c>
      <c r="P6343">
        <v>1</v>
      </c>
      <c r="Q6343">
        <v>0</v>
      </c>
      <c r="R6343">
        <v>0</v>
      </c>
      <c r="S6343">
        <v>0</v>
      </c>
      <c r="T6343">
        <v>0</v>
      </c>
      <c r="U6343">
        <v>0</v>
      </c>
      <c r="V6343">
        <v>0</v>
      </c>
      <c r="W6343">
        <v>0</v>
      </c>
      <c r="X6343">
        <v>2.4815409934855079</v>
      </c>
      <c r="Y6343">
        <v>0</v>
      </c>
      <c r="Z6343">
        <v>0</v>
      </c>
      <c r="AA6343">
        <v>0</v>
      </c>
      <c r="AB6343">
        <v>0</v>
      </c>
      <c r="AC6343">
        <v>0</v>
      </c>
      <c r="AD6343">
        <v>0</v>
      </c>
      <c r="AE6343">
        <v>2.4815409934855079</v>
      </c>
    </row>
    <row r="6344" spans="1:31" x14ac:dyDescent="0.25">
      <c r="A6344">
        <v>2095627</v>
      </c>
      <c r="B6344">
        <v>1</v>
      </c>
      <c r="C6344" t="s">
        <v>81</v>
      </c>
      <c r="D6344" t="s">
        <v>123</v>
      </c>
      <c r="E6344" t="s">
        <v>131</v>
      </c>
      <c r="F6344" t="s">
        <v>12887</v>
      </c>
      <c r="G6344" t="s">
        <v>154</v>
      </c>
      <c r="H6344" t="s">
        <v>134</v>
      </c>
      <c r="I6344" t="s">
        <v>135</v>
      </c>
      <c r="J6344" t="s">
        <v>136</v>
      </c>
      <c r="K6344" t="s">
        <v>155</v>
      </c>
      <c r="L6344" t="s">
        <v>18204</v>
      </c>
      <c r="M6344" t="s">
        <v>18205</v>
      </c>
      <c r="N6344">
        <v>7.7802777770000002</v>
      </c>
      <c r="O6344">
        <v>0</v>
      </c>
      <c r="P6344">
        <v>341</v>
      </c>
      <c r="Q6344">
        <v>4</v>
      </c>
      <c r="R6344">
        <v>78</v>
      </c>
      <c r="S6344">
        <v>3</v>
      </c>
      <c r="T6344">
        <v>35</v>
      </c>
      <c r="U6344">
        <v>0</v>
      </c>
      <c r="V6344">
        <v>0</v>
      </c>
      <c r="W6344">
        <v>0</v>
      </c>
      <c r="X6344">
        <v>728.88768907467465</v>
      </c>
      <c r="Y6344">
        <v>209.06263762514061</v>
      </c>
      <c r="Z6344">
        <v>586.04179547705758</v>
      </c>
      <c r="AA6344">
        <v>113.96217604793964</v>
      </c>
      <c r="AB6344">
        <v>216.93368804251543</v>
      </c>
      <c r="AC6344">
        <v>0</v>
      </c>
      <c r="AD6344">
        <v>0</v>
      </c>
      <c r="AE6344">
        <v>1854.887986267328</v>
      </c>
    </row>
    <row r="6345" spans="1:31" x14ac:dyDescent="0.25">
      <c r="A6345">
        <v>2095982</v>
      </c>
      <c r="B6345">
        <v>1</v>
      </c>
      <c r="C6345" t="s">
        <v>80</v>
      </c>
      <c r="D6345" t="s">
        <v>110</v>
      </c>
      <c r="E6345" t="s">
        <v>177</v>
      </c>
      <c r="F6345" t="s">
        <v>18206</v>
      </c>
      <c r="G6345" t="s">
        <v>196</v>
      </c>
      <c r="H6345" t="s">
        <v>143</v>
      </c>
      <c r="I6345" t="s">
        <v>135</v>
      </c>
      <c r="J6345" t="s">
        <v>136</v>
      </c>
      <c r="K6345" t="s">
        <v>137</v>
      </c>
      <c r="L6345" t="s">
        <v>18207</v>
      </c>
      <c r="M6345" t="s">
        <v>18208</v>
      </c>
      <c r="N6345">
        <v>5.2772222219999998</v>
      </c>
      <c r="O6345">
        <v>0</v>
      </c>
      <c r="P6345">
        <v>1</v>
      </c>
      <c r="Q6345">
        <v>0</v>
      </c>
      <c r="R6345">
        <v>0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3.639297111795667</v>
      </c>
      <c r="Y6345">
        <v>0</v>
      </c>
      <c r="Z6345">
        <v>0</v>
      </c>
      <c r="AA6345">
        <v>0</v>
      </c>
      <c r="AB6345">
        <v>0</v>
      </c>
      <c r="AC6345">
        <v>0</v>
      </c>
      <c r="AD6345">
        <v>0</v>
      </c>
      <c r="AE6345">
        <v>3.639297111795667</v>
      </c>
    </row>
    <row r="6346" spans="1:31" x14ac:dyDescent="0.25">
      <c r="A6346">
        <v>2095584</v>
      </c>
      <c r="B6346">
        <v>1</v>
      </c>
      <c r="C6346" t="s">
        <v>80</v>
      </c>
      <c r="D6346" t="s">
        <v>85</v>
      </c>
      <c r="E6346" t="s">
        <v>177</v>
      </c>
      <c r="F6346" t="s">
        <v>18209</v>
      </c>
      <c r="G6346" t="s">
        <v>179</v>
      </c>
      <c r="H6346" t="s">
        <v>143</v>
      </c>
      <c r="I6346" t="s">
        <v>135</v>
      </c>
      <c r="J6346" t="s">
        <v>136</v>
      </c>
      <c r="K6346" t="s">
        <v>137</v>
      </c>
      <c r="L6346" t="s">
        <v>18210</v>
      </c>
      <c r="M6346" t="s">
        <v>18211</v>
      </c>
      <c r="N6346">
        <v>6.3491666660000003</v>
      </c>
      <c r="O6346">
        <v>0</v>
      </c>
      <c r="P6346">
        <v>4</v>
      </c>
      <c r="Q6346">
        <v>0</v>
      </c>
      <c r="R6346">
        <v>0</v>
      </c>
      <c r="S6346">
        <v>0</v>
      </c>
      <c r="T6346">
        <v>1</v>
      </c>
      <c r="U6346">
        <v>0</v>
      </c>
      <c r="V6346">
        <v>0</v>
      </c>
      <c r="W6346">
        <v>0</v>
      </c>
      <c r="X6346">
        <v>5.5882922671905604</v>
      </c>
      <c r="Y6346">
        <v>0</v>
      </c>
      <c r="Z6346">
        <v>0</v>
      </c>
      <c r="AA6346">
        <v>0</v>
      </c>
      <c r="AB6346">
        <v>6.771369202954105</v>
      </c>
      <c r="AC6346">
        <v>0</v>
      </c>
      <c r="AD6346">
        <v>0</v>
      </c>
      <c r="AE6346">
        <v>12.359661470144665</v>
      </c>
    </row>
    <row r="6347" spans="1:31" x14ac:dyDescent="0.25">
      <c r="A6347">
        <v>2095976</v>
      </c>
      <c r="B6347">
        <v>1</v>
      </c>
      <c r="C6347" t="s">
        <v>81</v>
      </c>
      <c r="D6347" t="s">
        <v>124</v>
      </c>
      <c r="E6347" t="s">
        <v>169</v>
      </c>
      <c r="F6347" t="s">
        <v>18212</v>
      </c>
      <c r="G6347" t="s">
        <v>133</v>
      </c>
      <c r="H6347" t="s">
        <v>134</v>
      </c>
      <c r="I6347" t="s">
        <v>135</v>
      </c>
      <c r="J6347" t="s">
        <v>136</v>
      </c>
      <c r="K6347" t="s">
        <v>137</v>
      </c>
      <c r="L6347" t="s">
        <v>18213</v>
      </c>
      <c r="M6347" t="s">
        <v>18214</v>
      </c>
      <c r="N6347">
        <v>0.86138888800000002</v>
      </c>
      <c r="O6347">
        <v>0</v>
      </c>
      <c r="P6347">
        <v>163</v>
      </c>
      <c r="Q6347">
        <v>0</v>
      </c>
      <c r="R6347">
        <v>16</v>
      </c>
      <c r="S6347">
        <v>4</v>
      </c>
      <c r="T6347">
        <v>5</v>
      </c>
      <c r="U6347">
        <v>0</v>
      </c>
      <c r="V6347">
        <v>0</v>
      </c>
      <c r="W6347">
        <v>0</v>
      </c>
      <c r="X6347">
        <v>24.40096812186993</v>
      </c>
      <c r="Y6347">
        <v>0</v>
      </c>
      <c r="Z6347">
        <v>2.01635198683437</v>
      </c>
      <c r="AA6347">
        <v>29.25568950099607</v>
      </c>
      <c r="AB6347">
        <v>1.3090311727119668</v>
      </c>
      <c r="AC6347">
        <v>0</v>
      </c>
      <c r="AD6347">
        <v>0</v>
      </c>
      <c r="AE6347">
        <v>56.982040782412341</v>
      </c>
    </row>
    <row r="6348" spans="1:31" x14ac:dyDescent="0.25">
      <c r="A6348">
        <v>2095727</v>
      </c>
      <c r="B6348">
        <v>1</v>
      </c>
      <c r="C6348" t="s">
        <v>80</v>
      </c>
      <c r="D6348" t="s">
        <v>108</v>
      </c>
      <c r="E6348" t="s">
        <v>158</v>
      </c>
      <c r="F6348" t="s">
        <v>16608</v>
      </c>
      <c r="G6348" t="s">
        <v>160</v>
      </c>
      <c r="H6348" t="s">
        <v>143</v>
      </c>
      <c r="I6348" t="s">
        <v>135</v>
      </c>
      <c r="J6348" t="s">
        <v>136</v>
      </c>
      <c r="K6348" t="s">
        <v>137</v>
      </c>
      <c r="L6348" t="s">
        <v>18215</v>
      </c>
      <c r="M6348" t="s">
        <v>18216</v>
      </c>
      <c r="N6348">
        <v>1.6713888880000001</v>
      </c>
      <c r="O6348">
        <v>0</v>
      </c>
      <c r="P6348">
        <v>11</v>
      </c>
      <c r="Q6348">
        <v>0</v>
      </c>
      <c r="R6348">
        <v>2</v>
      </c>
      <c r="S6348">
        <v>0</v>
      </c>
      <c r="T6348">
        <v>1</v>
      </c>
      <c r="U6348">
        <v>0</v>
      </c>
      <c r="V6348">
        <v>0</v>
      </c>
      <c r="W6348">
        <v>0</v>
      </c>
      <c r="X6348">
        <v>3.3762059799594999</v>
      </c>
      <c r="Y6348">
        <v>0</v>
      </c>
      <c r="Z6348">
        <v>1.148017713342667E-2</v>
      </c>
      <c r="AA6348">
        <v>0</v>
      </c>
      <c r="AB6348">
        <v>3.889883086268723E-2</v>
      </c>
      <c r="AC6348">
        <v>0</v>
      </c>
      <c r="AD6348">
        <v>0</v>
      </c>
      <c r="AE6348">
        <v>3.4265849879556138</v>
      </c>
    </row>
    <row r="6349" spans="1:31" x14ac:dyDescent="0.25">
      <c r="A6349">
        <v>2095876</v>
      </c>
      <c r="B6349">
        <v>1</v>
      </c>
      <c r="C6349" t="s">
        <v>80</v>
      </c>
      <c r="D6349" t="s">
        <v>110</v>
      </c>
      <c r="E6349" t="s">
        <v>158</v>
      </c>
      <c r="F6349" t="s">
        <v>18217</v>
      </c>
      <c r="G6349" t="s">
        <v>324</v>
      </c>
      <c r="H6349" t="s">
        <v>143</v>
      </c>
      <c r="I6349" t="s">
        <v>135</v>
      </c>
      <c r="J6349" t="s">
        <v>136</v>
      </c>
      <c r="K6349" t="s">
        <v>137</v>
      </c>
      <c r="L6349" t="s">
        <v>18218</v>
      </c>
      <c r="M6349" t="s">
        <v>18219</v>
      </c>
      <c r="N6349">
        <v>1.5275000000000001</v>
      </c>
      <c r="O6349">
        <v>0</v>
      </c>
      <c r="P6349">
        <v>104</v>
      </c>
      <c r="Q6349">
        <v>0</v>
      </c>
      <c r="R6349">
        <v>0</v>
      </c>
      <c r="S6349">
        <v>0</v>
      </c>
      <c r="T6349">
        <v>4</v>
      </c>
      <c r="U6349">
        <v>0</v>
      </c>
      <c r="V6349">
        <v>0</v>
      </c>
      <c r="W6349">
        <v>0</v>
      </c>
      <c r="X6349">
        <v>48.101456689760099</v>
      </c>
      <c r="Y6349">
        <v>0</v>
      </c>
      <c r="Z6349">
        <v>0</v>
      </c>
      <c r="AA6349">
        <v>0</v>
      </c>
      <c r="AB6349">
        <v>1.1568887299782975</v>
      </c>
      <c r="AC6349">
        <v>0</v>
      </c>
      <c r="AD6349">
        <v>0</v>
      </c>
      <c r="AE6349">
        <v>49.258345419738397</v>
      </c>
    </row>
    <row r="6350" spans="1:31" x14ac:dyDescent="0.25">
      <c r="A6350">
        <v>2095561</v>
      </c>
      <c r="B6350">
        <v>1</v>
      </c>
      <c r="C6350" t="s">
        <v>80</v>
      </c>
      <c r="D6350" t="s">
        <v>99</v>
      </c>
      <c r="E6350" t="s">
        <v>177</v>
      </c>
      <c r="F6350" t="s">
        <v>18220</v>
      </c>
      <c r="G6350" t="s">
        <v>183</v>
      </c>
      <c r="H6350" t="s">
        <v>143</v>
      </c>
      <c r="I6350" t="s">
        <v>135</v>
      </c>
      <c r="J6350" t="s">
        <v>136</v>
      </c>
      <c r="K6350" t="s">
        <v>137</v>
      </c>
      <c r="L6350" t="s">
        <v>18221</v>
      </c>
      <c r="M6350" t="s">
        <v>18222</v>
      </c>
      <c r="N6350">
        <v>10.56</v>
      </c>
      <c r="O6350">
        <v>0</v>
      </c>
      <c r="P6350">
        <v>1</v>
      </c>
      <c r="Q6350">
        <v>0</v>
      </c>
      <c r="R6350">
        <v>0</v>
      </c>
      <c r="S6350">
        <v>0</v>
      </c>
      <c r="T6350">
        <v>0</v>
      </c>
      <c r="U6350">
        <v>0</v>
      </c>
      <c r="V6350">
        <v>0</v>
      </c>
      <c r="W6350">
        <v>0</v>
      </c>
      <c r="X6350">
        <v>0.41395962259183994</v>
      </c>
      <c r="Y6350">
        <v>0</v>
      </c>
      <c r="Z6350">
        <v>0</v>
      </c>
      <c r="AA6350">
        <v>0</v>
      </c>
      <c r="AB6350">
        <v>0</v>
      </c>
      <c r="AC6350">
        <v>0</v>
      </c>
      <c r="AD6350">
        <v>0</v>
      </c>
      <c r="AE6350">
        <v>0.41395962259183994</v>
      </c>
    </row>
    <row r="6351" spans="1:31" x14ac:dyDescent="0.25">
      <c r="A6351">
        <v>2096039</v>
      </c>
      <c r="B6351">
        <v>1</v>
      </c>
      <c r="C6351" t="s">
        <v>81</v>
      </c>
      <c r="D6351" t="s">
        <v>118</v>
      </c>
      <c r="E6351" t="s">
        <v>158</v>
      </c>
      <c r="F6351" t="s">
        <v>18223</v>
      </c>
      <c r="G6351" t="s">
        <v>160</v>
      </c>
      <c r="H6351" t="s">
        <v>143</v>
      </c>
      <c r="I6351" t="s">
        <v>135</v>
      </c>
      <c r="J6351" t="s">
        <v>136</v>
      </c>
      <c r="K6351" t="s">
        <v>137</v>
      </c>
      <c r="L6351" t="s">
        <v>18224</v>
      </c>
      <c r="M6351" t="s">
        <v>18225</v>
      </c>
      <c r="N6351">
        <v>0.96222222199999996</v>
      </c>
      <c r="O6351">
        <v>0</v>
      </c>
      <c r="P6351">
        <v>11</v>
      </c>
      <c r="Q6351">
        <v>0</v>
      </c>
      <c r="R6351">
        <v>3</v>
      </c>
      <c r="S6351">
        <v>0</v>
      </c>
      <c r="T6351">
        <v>1</v>
      </c>
      <c r="U6351">
        <v>0</v>
      </c>
      <c r="V6351">
        <v>0</v>
      </c>
      <c r="W6351">
        <v>0</v>
      </c>
      <c r="X6351">
        <v>2.4879097104052024</v>
      </c>
      <c r="Y6351">
        <v>0</v>
      </c>
      <c r="Z6351">
        <v>0.54947006123996012</v>
      </c>
      <c r="AA6351">
        <v>0</v>
      </c>
      <c r="AB6351">
        <v>0</v>
      </c>
      <c r="AC6351">
        <v>0</v>
      </c>
      <c r="AD6351">
        <v>0</v>
      </c>
      <c r="AE6351">
        <v>3.0373797716451625</v>
      </c>
    </row>
    <row r="6352" spans="1:31" x14ac:dyDescent="0.25">
      <c r="A6352">
        <v>2095916</v>
      </c>
      <c r="B6352">
        <v>1</v>
      </c>
      <c r="C6352" t="s">
        <v>80</v>
      </c>
      <c r="D6352" t="s">
        <v>102</v>
      </c>
      <c r="E6352" t="s">
        <v>177</v>
      </c>
      <c r="F6352" t="s">
        <v>18226</v>
      </c>
      <c r="G6352" t="s">
        <v>183</v>
      </c>
      <c r="H6352" t="s">
        <v>143</v>
      </c>
      <c r="I6352" t="s">
        <v>135</v>
      </c>
      <c r="J6352" t="s">
        <v>136</v>
      </c>
      <c r="K6352" t="s">
        <v>137</v>
      </c>
      <c r="L6352" t="s">
        <v>18227</v>
      </c>
      <c r="M6352" t="s">
        <v>18228</v>
      </c>
      <c r="N6352">
        <v>1.8811111110000001</v>
      </c>
      <c r="O6352">
        <v>0</v>
      </c>
      <c r="P6352">
        <v>1</v>
      </c>
      <c r="Q6352">
        <v>0</v>
      </c>
      <c r="R6352">
        <v>0</v>
      </c>
      <c r="S6352">
        <v>0</v>
      </c>
      <c r="T6352">
        <v>0</v>
      </c>
      <c r="U6352">
        <v>0</v>
      </c>
      <c r="V6352">
        <v>0</v>
      </c>
      <c r="W6352">
        <v>0</v>
      </c>
      <c r="X6352">
        <v>0.46756022338137893</v>
      </c>
      <c r="Y6352">
        <v>0</v>
      </c>
      <c r="Z6352">
        <v>0</v>
      </c>
      <c r="AA6352">
        <v>0</v>
      </c>
      <c r="AB6352">
        <v>0</v>
      </c>
      <c r="AC6352">
        <v>0</v>
      </c>
      <c r="AD6352">
        <v>0</v>
      </c>
      <c r="AE6352">
        <v>0.46756022338137893</v>
      </c>
    </row>
    <row r="6353" spans="1:31" x14ac:dyDescent="0.25">
      <c r="A6353">
        <v>2095544</v>
      </c>
      <c r="B6353">
        <v>1</v>
      </c>
      <c r="C6353" t="s">
        <v>80</v>
      </c>
      <c r="D6353" t="s">
        <v>108</v>
      </c>
      <c r="E6353" t="s">
        <v>131</v>
      </c>
      <c r="F6353" t="s">
        <v>18229</v>
      </c>
      <c r="G6353" t="s">
        <v>133</v>
      </c>
      <c r="H6353" t="s">
        <v>134</v>
      </c>
      <c r="I6353" t="s">
        <v>135</v>
      </c>
      <c r="J6353" t="s">
        <v>136</v>
      </c>
      <c r="K6353" t="s">
        <v>137</v>
      </c>
      <c r="L6353" t="s">
        <v>18230</v>
      </c>
      <c r="M6353" t="s">
        <v>18231</v>
      </c>
      <c r="N6353">
        <v>1.1513888880000001</v>
      </c>
      <c r="O6353">
        <v>0</v>
      </c>
      <c r="P6353">
        <v>587</v>
      </c>
      <c r="Q6353">
        <v>0</v>
      </c>
      <c r="R6353">
        <v>363</v>
      </c>
      <c r="S6353">
        <v>4</v>
      </c>
      <c r="T6353">
        <v>170</v>
      </c>
      <c r="U6353">
        <v>1</v>
      </c>
      <c r="V6353">
        <v>0</v>
      </c>
      <c r="W6353">
        <v>0</v>
      </c>
      <c r="X6353">
        <v>102.59574376556215</v>
      </c>
      <c r="Y6353">
        <v>0</v>
      </c>
      <c r="Z6353">
        <v>474.09436824577301</v>
      </c>
      <c r="AA6353">
        <v>72.487618232450956</v>
      </c>
      <c r="AB6353">
        <v>127.00122298731533</v>
      </c>
      <c r="AC6353">
        <v>11.469850010628718</v>
      </c>
      <c r="AD6353">
        <v>0</v>
      </c>
      <c r="AE6353">
        <v>787.64880324173021</v>
      </c>
    </row>
    <row r="6354" spans="1:31" x14ac:dyDescent="0.25">
      <c r="A6354">
        <v>2096085</v>
      </c>
      <c r="B6354">
        <v>1</v>
      </c>
      <c r="C6354" t="s">
        <v>81</v>
      </c>
      <c r="D6354" t="s">
        <v>118</v>
      </c>
      <c r="E6354" t="s">
        <v>158</v>
      </c>
      <c r="F6354" t="s">
        <v>18232</v>
      </c>
      <c r="G6354" t="s">
        <v>160</v>
      </c>
      <c r="H6354" t="s">
        <v>143</v>
      </c>
      <c r="I6354" t="s">
        <v>135</v>
      </c>
      <c r="J6354" t="s">
        <v>136</v>
      </c>
      <c r="K6354" t="s">
        <v>137</v>
      </c>
      <c r="L6354" t="s">
        <v>18233</v>
      </c>
      <c r="M6354" t="s">
        <v>18234</v>
      </c>
      <c r="N6354">
        <v>1.0047222220000001</v>
      </c>
      <c r="O6354">
        <v>0</v>
      </c>
      <c r="P6354">
        <v>8</v>
      </c>
      <c r="Q6354">
        <v>0</v>
      </c>
      <c r="R6354">
        <v>0</v>
      </c>
      <c r="S6354">
        <v>0</v>
      </c>
      <c r="T6354">
        <v>0</v>
      </c>
      <c r="U6354">
        <v>0</v>
      </c>
      <c r="V6354">
        <v>0</v>
      </c>
      <c r="W6354">
        <v>0</v>
      </c>
      <c r="X6354">
        <v>1.6267056964940603</v>
      </c>
      <c r="Y6354">
        <v>0</v>
      </c>
      <c r="Z6354">
        <v>0</v>
      </c>
      <c r="AA6354">
        <v>0</v>
      </c>
      <c r="AB6354">
        <v>0</v>
      </c>
      <c r="AC6354">
        <v>0</v>
      </c>
      <c r="AD6354">
        <v>0</v>
      </c>
      <c r="AE6354">
        <v>1.6267056964940603</v>
      </c>
    </row>
    <row r="6355" spans="1:31" x14ac:dyDescent="0.25">
      <c r="A6355">
        <v>2095853</v>
      </c>
      <c r="B6355">
        <v>1</v>
      </c>
      <c r="C6355" t="s">
        <v>81</v>
      </c>
      <c r="D6355" t="s">
        <v>127</v>
      </c>
      <c r="E6355" t="s">
        <v>140</v>
      </c>
      <c r="F6355" t="s">
        <v>3839</v>
      </c>
      <c r="G6355" t="s">
        <v>142</v>
      </c>
      <c r="H6355" t="s">
        <v>143</v>
      </c>
      <c r="I6355" t="s">
        <v>135</v>
      </c>
      <c r="J6355" t="s">
        <v>136</v>
      </c>
      <c r="K6355" t="s">
        <v>137</v>
      </c>
      <c r="L6355" t="s">
        <v>18235</v>
      </c>
      <c r="M6355" t="s">
        <v>18236</v>
      </c>
      <c r="N6355">
        <v>4.3766666660000002</v>
      </c>
      <c r="O6355">
        <v>0</v>
      </c>
      <c r="P6355">
        <v>189</v>
      </c>
      <c r="Q6355">
        <v>0</v>
      </c>
      <c r="R6355">
        <v>3</v>
      </c>
      <c r="S6355">
        <v>0</v>
      </c>
      <c r="T6355">
        <v>10</v>
      </c>
      <c r="U6355">
        <v>0</v>
      </c>
      <c r="V6355">
        <v>0</v>
      </c>
      <c r="W6355">
        <v>0</v>
      </c>
      <c r="X6355">
        <v>203.78128210737654</v>
      </c>
      <c r="Y6355">
        <v>0</v>
      </c>
      <c r="Z6355">
        <v>30.734106489718943</v>
      </c>
      <c r="AA6355">
        <v>0</v>
      </c>
      <c r="AB6355">
        <v>11.76518837356549</v>
      </c>
      <c r="AC6355">
        <v>0</v>
      </c>
      <c r="AD6355">
        <v>0</v>
      </c>
      <c r="AE6355">
        <v>246.28057697066097</v>
      </c>
    </row>
    <row r="6356" spans="1:31" x14ac:dyDescent="0.25">
      <c r="A6356">
        <v>2095498</v>
      </c>
      <c r="B6356">
        <v>1</v>
      </c>
      <c r="C6356" t="s">
        <v>80</v>
      </c>
      <c r="D6356" t="s">
        <v>107</v>
      </c>
      <c r="E6356" t="s">
        <v>177</v>
      </c>
      <c r="F6356" t="s">
        <v>18237</v>
      </c>
      <c r="G6356" t="s">
        <v>183</v>
      </c>
      <c r="H6356" t="s">
        <v>143</v>
      </c>
      <c r="I6356" t="s">
        <v>135</v>
      </c>
      <c r="J6356" t="s">
        <v>136</v>
      </c>
      <c r="K6356" t="s">
        <v>137</v>
      </c>
      <c r="L6356" t="s">
        <v>18238</v>
      </c>
      <c r="M6356" t="s">
        <v>18239</v>
      </c>
      <c r="N6356">
        <v>1.186666666</v>
      </c>
      <c r="O6356">
        <v>0</v>
      </c>
      <c r="P6356">
        <v>1</v>
      </c>
      <c r="Q6356">
        <v>0</v>
      </c>
      <c r="R6356">
        <v>0</v>
      </c>
      <c r="S6356">
        <v>0</v>
      </c>
      <c r="T6356">
        <v>0</v>
      </c>
      <c r="U6356">
        <v>0</v>
      </c>
      <c r="V6356">
        <v>0</v>
      </c>
      <c r="W6356">
        <v>0</v>
      </c>
      <c r="X6356">
        <v>0.23822428904119997</v>
      </c>
      <c r="Y6356">
        <v>0</v>
      </c>
      <c r="Z6356">
        <v>0</v>
      </c>
      <c r="AA6356">
        <v>0</v>
      </c>
      <c r="AB6356">
        <v>0</v>
      </c>
      <c r="AC6356">
        <v>0</v>
      </c>
      <c r="AD6356">
        <v>0</v>
      </c>
      <c r="AE6356">
        <v>0.23822428904119997</v>
      </c>
    </row>
    <row r="6357" spans="1:31" x14ac:dyDescent="0.25">
      <c r="A6357">
        <v>2095793</v>
      </c>
      <c r="B6357">
        <v>1</v>
      </c>
      <c r="C6357" t="s">
        <v>80</v>
      </c>
      <c r="D6357" t="s">
        <v>93</v>
      </c>
      <c r="E6357" t="s">
        <v>177</v>
      </c>
      <c r="F6357" t="s">
        <v>18240</v>
      </c>
      <c r="G6357" t="s">
        <v>183</v>
      </c>
      <c r="H6357" t="s">
        <v>143</v>
      </c>
      <c r="I6357" t="s">
        <v>135</v>
      </c>
      <c r="J6357" t="s">
        <v>136</v>
      </c>
      <c r="K6357" t="s">
        <v>137</v>
      </c>
      <c r="L6357" t="s">
        <v>18241</v>
      </c>
      <c r="M6357" t="s">
        <v>18242</v>
      </c>
      <c r="N6357">
        <v>3.889444444</v>
      </c>
      <c r="O6357">
        <v>0</v>
      </c>
      <c r="P6357">
        <v>1</v>
      </c>
      <c r="Q6357">
        <v>0</v>
      </c>
      <c r="R6357">
        <v>0</v>
      </c>
      <c r="S6357">
        <v>0</v>
      </c>
      <c r="T6357">
        <v>0</v>
      </c>
      <c r="U6357">
        <v>0</v>
      </c>
      <c r="V6357">
        <v>0</v>
      </c>
      <c r="W6357">
        <v>0</v>
      </c>
      <c r="X6357">
        <v>0.70177759262685591</v>
      </c>
      <c r="Y6357">
        <v>0</v>
      </c>
      <c r="Z6357">
        <v>0</v>
      </c>
      <c r="AA6357">
        <v>0</v>
      </c>
      <c r="AB6357">
        <v>0</v>
      </c>
      <c r="AC6357">
        <v>0</v>
      </c>
      <c r="AD6357">
        <v>0</v>
      </c>
      <c r="AE6357">
        <v>0.70177759262685591</v>
      </c>
    </row>
    <row r="6358" spans="1:31" x14ac:dyDescent="0.25">
      <c r="A6358">
        <v>2095747</v>
      </c>
      <c r="B6358">
        <v>1</v>
      </c>
      <c r="C6358" t="s">
        <v>81</v>
      </c>
      <c r="D6358" t="s">
        <v>127</v>
      </c>
      <c r="E6358" t="s">
        <v>131</v>
      </c>
      <c r="F6358" t="s">
        <v>18243</v>
      </c>
      <c r="G6358" t="s">
        <v>133</v>
      </c>
      <c r="H6358" t="s">
        <v>134</v>
      </c>
      <c r="I6358" t="s">
        <v>135</v>
      </c>
      <c r="J6358" t="s">
        <v>136</v>
      </c>
      <c r="K6358" t="s">
        <v>137</v>
      </c>
      <c r="L6358" t="s">
        <v>18244</v>
      </c>
      <c r="M6358" t="s">
        <v>18245</v>
      </c>
      <c r="N6358">
        <v>1.1613888880000001</v>
      </c>
      <c r="O6358">
        <v>1</v>
      </c>
      <c r="P6358">
        <v>97</v>
      </c>
      <c r="Q6358">
        <v>12</v>
      </c>
      <c r="R6358">
        <v>132</v>
      </c>
      <c r="S6358">
        <v>4</v>
      </c>
      <c r="T6358">
        <v>11</v>
      </c>
      <c r="U6358">
        <v>0</v>
      </c>
      <c r="V6358">
        <v>1</v>
      </c>
      <c r="W6358">
        <v>1.6982356457186145</v>
      </c>
      <c r="X6358">
        <v>24.353676863627808</v>
      </c>
      <c r="Y6358">
        <v>3.6325940203541385</v>
      </c>
      <c r="Z6358">
        <v>45.744668859341935</v>
      </c>
      <c r="AA6358">
        <v>48.312175700755382</v>
      </c>
      <c r="AB6358">
        <v>9.361793056732381</v>
      </c>
      <c r="AC6358">
        <v>0</v>
      </c>
      <c r="AD6358">
        <v>0.47601302254096051</v>
      </c>
      <c r="AE6358">
        <v>133.57915716907124</v>
      </c>
    </row>
    <row r="6359" spans="1:31" x14ac:dyDescent="0.25">
      <c r="A6359">
        <v>2095707</v>
      </c>
      <c r="B6359">
        <v>1</v>
      </c>
      <c r="C6359" t="s">
        <v>81</v>
      </c>
      <c r="D6359" t="s">
        <v>112</v>
      </c>
      <c r="E6359" t="s">
        <v>169</v>
      </c>
      <c r="F6359" t="s">
        <v>18014</v>
      </c>
      <c r="G6359" t="s">
        <v>513</v>
      </c>
      <c r="H6359" t="s">
        <v>134</v>
      </c>
      <c r="I6359" t="s">
        <v>259</v>
      </c>
      <c r="J6359" t="s">
        <v>136</v>
      </c>
      <c r="K6359" t="s">
        <v>155</v>
      </c>
      <c r="L6359" t="s">
        <v>18246</v>
      </c>
      <c r="M6359" t="s">
        <v>18247</v>
      </c>
      <c r="N6359">
        <v>4.0999999999999999E-4</v>
      </c>
      <c r="O6359">
        <v>0</v>
      </c>
      <c r="P6359">
        <v>462</v>
      </c>
      <c r="Q6359">
        <v>0</v>
      </c>
      <c r="R6359">
        <v>48</v>
      </c>
      <c r="S6359">
        <v>0</v>
      </c>
      <c r="T6359">
        <v>48</v>
      </c>
      <c r="U6359">
        <v>0</v>
      </c>
      <c r="V6359">
        <v>0</v>
      </c>
      <c r="W6359">
        <v>0</v>
      </c>
      <c r="X6359">
        <v>4.7963584276968334E-2</v>
      </c>
      <c r="Y6359">
        <v>0</v>
      </c>
      <c r="Z6359">
        <v>1.1366311746185557E-2</v>
      </c>
      <c r="AA6359">
        <v>0</v>
      </c>
      <c r="AB6359">
        <v>6.5753931511111112E-3</v>
      </c>
      <c r="AC6359">
        <v>0</v>
      </c>
      <c r="AD6359">
        <v>0</v>
      </c>
      <c r="AE6359">
        <v>6.5905289174264997E-2</v>
      </c>
    </row>
    <row r="6360" spans="1:31" x14ac:dyDescent="0.25">
      <c r="A6360">
        <v>2095999</v>
      </c>
      <c r="B6360">
        <v>1</v>
      </c>
      <c r="C6360" t="s">
        <v>81</v>
      </c>
      <c r="D6360" t="s">
        <v>112</v>
      </c>
      <c r="E6360" t="s">
        <v>158</v>
      </c>
      <c r="F6360" t="s">
        <v>18248</v>
      </c>
      <c r="G6360" t="s">
        <v>160</v>
      </c>
      <c r="H6360" t="s">
        <v>143</v>
      </c>
      <c r="I6360" t="s">
        <v>135</v>
      </c>
      <c r="J6360" t="s">
        <v>136</v>
      </c>
      <c r="K6360" t="s">
        <v>137</v>
      </c>
      <c r="L6360" t="s">
        <v>18249</v>
      </c>
      <c r="M6360" t="s">
        <v>18250</v>
      </c>
      <c r="N6360">
        <v>2.5177777770000001</v>
      </c>
      <c r="O6360">
        <v>0</v>
      </c>
      <c r="P6360">
        <v>4</v>
      </c>
      <c r="Q6360">
        <v>0</v>
      </c>
      <c r="R6360">
        <v>2</v>
      </c>
      <c r="S6360">
        <v>0</v>
      </c>
      <c r="T6360">
        <v>0</v>
      </c>
      <c r="U6360">
        <v>0</v>
      </c>
      <c r="V6360">
        <v>0</v>
      </c>
      <c r="W6360">
        <v>0</v>
      </c>
      <c r="X6360">
        <v>3.801892791186086</v>
      </c>
      <c r="Y6360">
        <v>0</v>
      </c>
      <c r="Z6360">
        <v>0.30416711060560009</v>
      </c>
      <c r="AA6360">
        <v>0</v>
      </c>
      <c r="AB6360">
        <v>0</v>
      </c>
      <c r="AC6360">
        <v>0</v>
      </c>
      <c r="AD6360">
        <v>0</v>
      </c>
      <c r="AE6360">
        <v>4.1060599017916859</v>
      </c>
    </row>
    <row r="6361" spans="1:31" x14ac:dyDescent="0.25">
      <c r="A6361">
        <v>2096142</v>
      </c>
      <c r="B6361">
        <v>1</v>
      </c>
      <c r="C6361" t="s">
        <v>81</v>
      </c>
      <c r="D6361" t="s">
        <v>127</v>
      </c>
      <c r="E6361" t="s">
        <v>169</v>
      </c>
      <c r="F6361" t="s">
        <v>18251</v>
      </c>
      <c r="G6361" t="s">
        <v>3958</v>
      </c>
      <c r="H6361" t="s">
        <v>134</v>
      </c>
      <c r="I6361" t="s">
        <v>135</v>
      </c>
      <c r="J6361" t="s">
        <v>136</v>
      </c>
      <c r="K6361" t="s">
        <v>137</v>
      </c>
      <c r="L6361" t="s">
        <v>18252</v>
      </c>
      <c r="M6361" t="s">
        <v>18253</v>
      </c>
      <c r="N6361">
        <v>1.633611111</v>
      </c>
      <c r="O6361">
        <v>0</v>
      </c>
      <c r="P6361">
        <v>1</v>
      </c>
      <c r="Q6361">
        <v>4</v>
      </c>
      <c r="R6361">
        <v>26</v>
      </c>
      <c r="S6361">
        <v>0</v>
      </c>
      <c r="T6361">
        <v>1</v>
      </c>
      <c r="U6361">
        <v>0</v>
      </c>
      <c r="V6361">
        <v>0</v>
      </c>
      <c r="W6361">
        <v>0</v>
      </c>
      <c r="X6361">
        <v>5.1516191561172237E-2</v>
      </c>
      <c r="Y6361">
        <v>1.0680838108232185</v>
      </c>
      <c r="Z6361">
        <v>4.8123953865604561</v>
      </c>
      <c r="AA6361">
        <v>0</v>
      </c>
      <c r="AB6361">
        <v>7.0953337450444451E-3</v>
      </c>
      <c r="AC6361">
        <v>0</v>
      </c>
      <c r="AD6361">
        <v>0</v>
      </c>
      <c r="AE6361">
        <v>5.9390907226898912</v>
      </c>
    </row>
    <row r="6362" spans="1:31" x14ac:dyDescent="0.25">
      <c r="A6362">
        <v>2095979</v>
      </c>
      <c r="B6362">
        <v>1</v>
      </c>
      <c r="C6362" t="s">
        <v>81</v>
      </c>
      <c r="D6362" t="s">
        <v>116</v>
      </c>
      <c r="E6362" t="s">
        <v>169</v>
      </c>
      <c r="F6362" t="s">
        <v>18254</v>
      </c>
      <c r="G6362" t="s">
        <v>171</v>
      </c>
      <c r="H6362" t="s">
        <v>134</v>
      </c>
      <c r="I6362" t="s">
        <v>135</v>
      </c>
      <c r="J6362" t="s">
        <v>136</v>
      </c>
      <c r="K6362" t="s">
        <v>137</v>
      </c>
      <c r="L6362" t="s">
        <v>18255</v>
      </c>
      <c r="M6362" t="s">
        <v>18256</v>
      </c>
      <c r="N6362">
        <v>1.3330555550000001</v>
      </c>
      <c r="O6362">
        <v>0</v>
      </c>
      <c r="P6362">
        <v>48</v>
      </c>
      <c r="Q6362">
        <v>0</v>
      </c>
      <c r="R6362">
        <v>0</v>
      </c>
      <c r="S6362">
        <v>0</v>
      </c>
      <c r="T6362">
        <v>1</v>
      </c>
      <c r="U6362">
        <v>0</v>
      </c>
      <c r="V6362">
        <v>0</v>
      </c>
      <c r="W6362">
        <v>0</v>
      </c>
      <c r="X6362">
        <v>5.6053047985029441</v>
      </c>
      <c r="Y6362">
        <v>0</v>
      </c>
      <c r="Z6362">
        <v>0</v>
      </c>
      <c r="AA6362">
        <v>0</v>
      </c>
      <c r="AB6362">
        <v>0.10027868841420834</v>
      </c>
      <c r="AC6362">
        <v>0</v>
      </c>
      <c r="AD6362">
        <v>0</v>
      </c>
      <c r="AE6362">
        <v>5.7055834869171527</v>
      </c>
    </row>
    <row r="6363" spans="1:31" x14ac:dyDescent="0.25">
      <c r="A6363">
        <v>2095644</v>
      </c>
      <c r="B6363">
        <v>1</v>
      </c>
      <c r="C6363" t="s">
        <v>80</v>
      </c>
      <c r="D6363" t="s">
        <v>100</v>
      </c>
      <c r="E6363" t="s">
        <v>158</v>
      </c>
      <c r="F6363" t="s">
        <v>18257</v>
      </c>
      <c r="G6363" t="s">
        <v>1283</v>
      </c>
      <c r="H6363" t="s">
        <v>143</v>
      </c>
      <c r="I6363" t="s">
        <v>135</v>
      </c>
      <c r="J6363" t="s">
        <v>136</v>
      </c>
      <c r="K6363" t="s">
        <v>137</v>
      </c>
      <c r="L6363" t="s">
        <v>18258</v>
      </c>
      <c r="M6363" t="s">
        <v>18259</v>
      </c>
      <c r="N6363">
        <v>1.2238888880000001</v>
      </c>
      <c r="O6363">
        <v>0</v>
      </c>
      <c r="P6363">
        <v>5</v>
      </c>
      <c r="Q6363">
        <v>0</v>
      </c>
      <c r="R6363">
        <v>1</v>
      </c>
      <c r="S6363">
        <v>0</v>
      </c>
      <c r="T6363">
        <v>0</v>
      </c>
      <c r="U6363">
        <v>0</v>
      </c>
      <c r="V6363">
        <v>0</v>
      </c>
      <c r="W6363">
        <v>0</v>
      </c>
      <c r="X6363">
        <v>1.9163066437502665</v>
      </c>
      <c r="Y6363">
        <v>0</v>
      </c>
      <c r="Z6363">
        <v>0.82626702944202457</v>
      </c>
      <c r="AA6363">
        <v>0</v>
      </c>
      <c r="AB6363">
        <v>0</v>
      </c>
      <c r="AC6363">
        <v>0</v>
      </c>
      <c r="AD6363">
        <v>0</v>
      </c>
      <c r="AE6363">
        <v>2.742573673192291</v>
      </c>
    </row>
    <row r="6364" spans="1:31" x14ac:dyDescent="0.25">
      <c r="A6364">
        <v>2095667</v>
      </c>
      <c r="B6364">
        <v>1</v>
      </c>
      <c r="C6364" t="s">
        <v>80</v>
      </c>
      <c r="D6364" t="s">
        <v>97</v>
      </c>
      <c r="E6364" t="s">
        <v>177</v>
      </c>
      <c r="F6364" t="s">
        <v>8187</v>
      </c>
      <c r="G6364" t="s">
        <v>183</v>
      </c>
      <c r="H6364" t="s">
        <v>143</v>
      </c>
      <c r="I6364" t="s">
        <v>135</v>
      </c>
      <c r="J6364" t="s">
        <v>136</v>
      </c>
      <c r="K6364" t="s">
        <v>137</v>
      </c>
      <c r="L6364" t="s">
        <v>18260</v>
      </c>
      <c r="M6364" t="s">
        <v>18261</v>
      </c>
      <c r="N6364">
        <v>4.0141666660000004</v>
      </c>
      <c r="O6364">
        <v>0</v>
      </c>
      <c r="P6364">
        <v>1</v>
      </c>
      <c r="Q6364">
        <v>0</v>
      </c>
      <c r="R6364">
        <v>0</v>
      </c>
      <c r="S6364">
        <v>0</v>
      </c>
      <c r="T6364">
        <v>0</v>
      </c>
      <c r="U6364">
        <v>0</v>
      </c>
      <c r="V6364">
        <v>0</v>
      </c>
      <c r="W6364">
        <v>0</v>
      </c>
      <c r="X6364">
        <v>0.42522750500487999</v>
      </c>
      <c r="Y6364">
        <v>0</v>
      </c>
      <c r="Z6364">
        <v>0</v>
      </c>
      <c r="AA6364">
        <v>0</v>
      </c>
      <c r="AB6364">
        <v>0</v>
      </c>
      <c r="AC6364">
        <v>0</v>
      </c>
      <c r="AD6364">
        <v>0</v>
      </c>
      <c r="AE6364">
        <v>0.42522750500487999</v>
      </c>
    </row>
    <row r="6365" spans="1:31" x14ac:dyDescent="0.25">
      <c r="A6365">
        <v>2095687</v>
      </c>
      <c r="B6365">
        <v>1</v>
      </c>
      <c r="C6365" t="s">
        <v>80</v>
      </c>
      <c r="D6365" t="s">
        <v>103</v>
      </c>
      <c r="E6365" t="s">
        <v>131</v>
      </c>
      <c r="F6365" t="s">
        <v>18262</v>
      </c>
      <c r="G6365" t="s">
        <v>133</v>
      </c>
      <c r="H6365" t="s">
        <v>134</v>
      </c>
      <c r="I6365" t="s">
        <v>135</v>
      </c>
      <c r="J6365" t="s">
        <v>136</v>
      </c>
      <c r="K6365" t="s">
        <v>137</v>
      </c>
      <c r="L6365" t="s">
        <v>18263</v>
      </c>
      <c r="M6365" t="s">
        <v>18264</v>
      </c>
      <c r="N6365">
        <v>0.49638888799999997</v>
      </c>
      <c r="O6365">
        <v>0</v>
      </c>
      <c r="P6365">
        <v>0</v>
      </c>
      <c r="Q6365">
        <v>0</v>
      </c>
      <c r="R6365">
        <v>0</v>
      </c>
      <c r="S6365">
        <v>5</v>
      </c>
      <c r="T6365">
        <v>0</v>
      </c>
      <c r="U6365">
        <v>17</v>
      </c>
      <c r="V6365">
        <v>0</v>
      </c>
      <c r="W6365">
        <v>0</v>
      </c>
      <c r="X6365">
        <v>0</v>
      </c>
      <c r="Y6365">
        <v>0</v>
      </c>
      <c r="Z6365">
        <v>0</v>
      </c>
      <c r="AA6365">
        <v>3.6806369640147025</v>
      </c>
      <c r="AB6365">
        <v>0</v>
      </c>
      <c r="AC6365">
        <v>356.7087131664004</v>
      </c>
      <c r="AD6365">
        <v>0</v>
      </c>
      <c r="AE6365">
        <v>360.3893501304151</v>
      </c>
    </row>
    <row r="6366" spans="1:31" x14ac:dyDescent="0.25">
      <c r="A6366">
        <v>2095830</v>
      </c>
      <c r="B6366">
        <v>1</v>
      </c>
      <c r="C6366" t="s">
        <v>81</v>
      </c>
      <c r="D6366" t="s">
        <v>113</v>
      </c>
      <c r="E6366" t="s">
        <v>177</v>
      </c>
      <c r="F6366" t="s">
        <v>18265</v>
      </c>
      <c r="G6366" t="s">
        <v>183</v>
      </c>
      <c r="H6366" t="s">
        <v>143</v>
      </c>
      <c r="I6366" t="s">
        <v>135</v>
      </c>
      <c r="J6366" t="s">
        <v>136</v>
      </c>
      <c r="K6366" t="s">
        <v>137</v>
      </c>
      <c r="L6366" t="s">
        <v>18266</v>
      </c>
      <c r="M6366" t="s">
        <v>18267</v>
      </c>
      <c r="N6366">
        <v>2.1930555549999999</v>
      </c>
      <c r="O6366">
        <v>0</v>
      </c>
      <c r="P6366">
        <v>0</v>
      </c>
      <c r="Q6366">
        <v>0</v>
      </c>
      <c r="R6366">
        <v>1</v>
      </c>
      <c r="S6366">
        <v>0</v>
      </c>
      <c r="T6366">
        <v>0</v>
      </c>
      <c r="U6366">
        <v>0</v>
      </c>
      <c r="V6366">
        <v>0</v>
      </c>
      <c r="W6366">
        <v>0</v>
      </c>
      <c r="X6366">
        <v>0</v>
      </c>
      <c r="Y6366">
        <v>0</v>
      </c>
      <c r="Z6366">
        <v>0.41673561136374004</v>
      </c>
      <c r="AA6366">
        <v>0</v>
      </c>
      <c r="AB6366">
        <v>0</v>
      </c>
      <c r="AC6366">
        <v>0</v>
      </c>
      <c r="AD6366">
        <v>0</v>
      </c>
      <c r="AE6366">
        <v>0.41673561136374004</v>
      </c>
    </row>
    <row r="6367" spans="1:31" x14ac:dyDescent="0.25">
      <c r="A6367">
        <v>2096065</v>
      </c>
      <c r="B6367">
        <v>1</v>
      </c>
      <c r="C6367" t="s">
        <v>80</v>
      </c>
      <c r="D6367" t="s">
        <v>93</v>
      </c>
      <c r="E6367" t="s">
        <v>177</v>
      </c>
      <c r="F6367" t="s">
        <v>18268</v>
      </c>
      <c r="G6367" t="s">
        <v>183</v>
      </c>
      <c r="H6367" t="s">
        <v>143</v>
      </c>
      <c r="I6367" t="s">
        <v>135</v>
      </c>
      <c r="J6367" t="s">
        <v>136</v>
      </c>
      <c r="K6367" t="s">
        <v>137</v>
      </c>
      <c r="L6367" t="s">
        <v>18269</v>
      </c>
      <c r="M6367" t="s">
        <v>18270</v>
      </c>
      <c r="N6367">
        <v>2.3194444440000002</v>
      </c>
      <c r="O6367">
        <v>0</v>
      </c>
      <c r="P6367">
        <v>1</v>
      </c>
      <c r="Q6367">
        <v>0</v>
      </c>
      <c r="R6367">
        <v>0</v>
      </c>
      <c r="S6367">
        <v>0</v>
      </c>
      <c r="T6367">
        <v>0</v>
      </c>
      <c r="U6367">
        <v>0</v>
      </c>
      <c r="V6367">
        <v>0</v>
      </c>
      <c r="W6367">
        <v>0</v>
      </c>
      <c r="X6367">
        <v>1.3721845257600002E-3</v>
      </c>
      <c r="Y6367">
        <v>0</v>
      </c>
      <c r="Z6367">
        <v>0</v>
      </c>
      <c r="AA6367">
        <v>0</v>
      </c>
      <c r="AB6367">
        <v>0</v>
      </c>
      <c r="AC6367">
        <v>0</v>
      </c>
      <c r="AD6367">
        <v>0</v>
      </c>
      <c r="AE6367">
        <v>1.3721845257600002E-3</v>
      </c>
    </row>
    <row r="6368" spans="1:31" x14ac:dyDescent="0.25">
      <c r="A6368">
        <v>2096128</v>
      </c>
      <c r="B6368">
        <v>1</v>
      </c>
      <c r="C6368" t="s">
        <v>80</v>
      </c>
      <c r="D6368" t="s">
        <v>104</v>
      </c>
      <c r="E6368" t="s">
        <v>158</v>
      </c>
      <c r="F6368" t="s">
        <v>18271</v>
      </c>
      <c r="G6368" t="s">
        <v>273</v>
      </c>
      <c r="H6368" t="s">
        <v>143</v>
      </c>
      <c r="I6368" t="s">
        <v>135</v>
      </c>
      <c r="J6368" t="s">
        <v>136</v>
      </c>
      <c r="K6368" t="s">
        <v>155</v>
      </c>
      <c r="L6368" t="s">
        <v>18272</v>
      </c>
      <c r="M6368" t="s">
        <v>18273</v>
      </c>
      <c r="N6368">
        <v>10.701111110999999</v>
      </c>
      <c r="O6368">
        <v>0</v>
      </c>
      <c r="P6368">
        <v>113</v>
      </c>
      <c r="Q6368">
        <v>0</v>
      </c>
      <c r="R6368">
        <v>1</v>
      </c>
      <c r="S6368">
        <v>0</v>
      </c>
      <c r="T6368">
        <v>23</v>
      </c>
      <c r="U6368">
        <v>0</v>
      </c>
      <c r="V6368">
        <v>0</v>
      </c>
      <c r="W6368">
        <v>0</v>
      </c>
      <c r="X6368">
        <v>409.46844618680421</v>
      </c>
      <c r="Y6368">
        <v>0</v>
      </c>
      <c r="Z6368">
        <v>5.5857036465999999E-4</v>
      </c>
      <c r="AA6368">
        <v>0</v>
      </c>
      <c r="AB6368">
        <v>209.34531895938409</v>
      </c>
      <c r="AC6368">
        <v>0</v>
      </c>
      <c r="AD6368">
        <v>0</v>
      </c>
      <c r="AE6368">
        <v>618.81432371655296</v>
      </c>
    </row>
    <row r="6369" spans="1:31" x14ac:dyDescent="0.25">
      <c r="A6369">
        <v>2095773</v>
      </c>
      <c r="B6369">
        <v>1</v>
      </c>
      <c r="C6369" t="s">
        <v>81</v>
      </c>
      <c r="D6369" t="s">
        <v>112</v>
      </c>
      <c r="E6369" t="s">
        <v>158</v>
      </c>
      <c r="F6369" t="s">
        <v>18274</v>
      </c>
      <c r="G6369" t="s">
        <v>160</v>
      </c>
      <c r="H6369" t="s">
        <v>143</v>
      </c>
      <c r="I6369" t="s">
        <v>135</v>
      </c>
      <c r="J6369" t="s">
        <v>136</v>
      </c>
      <c r="K6369" t="s">
        <v>137</v>
      </c>
      <c r="L6369" t="s">
        <v>18275</v>
      </c>
      <c r="M6369" t="s">
        <v>18276</v>
      </c>
      <c r="N6369">
        <v>6.6377777770000002</v>
      </c>
      <c r="O6369">
        <v>0</v>
      </c>
      <c r="P6369">
        <v>79</v>
      </c>
      <c r="Q6369">
        <v>0</v>
      </c>
      <c r="R6369">
        <v>0</v>
      </c>
      <c r="S6369">
        <v>0</v>
      </c>
      <c r="T6369">
        <v>7</v>
      </c>
      <c r="U6369">
        <v>0</v>
      </c>
      <c r="V6369">
        <v>0</v>
      </c>
      <c r="W6369">
        <v>0</v>
      </c>
      <c r="X6369">
        <v>88.185169369618549</v>
      </c>
      <c r="Y6369">
        <v>0</v>
      </c>
      <c r="Z6369">
        <v>0</v>
      </c>
      <c r="AA6369">
        <v>0</v>
      </c>
      <c r="AB6369">
        <v>32.371627107089772</v>
      </c>
      <c r="AC6369">
        <v>0</v>
      </c>
      <c r="AD6369">
        <v>0</v>
      </c>
      <c r="AE6369">
        <v>120.55679647670831</v>
      </c>
    </row>
    <row r="6370" spans="1:31" x14ac:dyDescent="0.25">
      <c r="A6370">
        <v>2096022</v>
      </c>
      <c r="B6370">
        <v>1</v>
      </c>
      <c r="C6370" t="s">
        <v>80</v>
      </c>
      <c r="D6370" t="s">
        <v>102</v>
      </c>
      <c r="E6370" t="s">
        <v>177</v>
      </c>
      <c r="F6370" t="s">
        <v>18277</v>
      </c>
      <c r="G6370" t="s">
        <v>183</v>
      </c>
      <c r="H6370" t="s">
        <v>143</v>
      </c>
      <c r="I6370" t="s">
        <v>135</v>
      </c>
      <c r="J6370" t="s">
        <v>136</v>
      </c>
      <c r="K6370" t="s">
        <v>137</v>
      </c>
      <c r="L6370" t="s">
        <v>18278</v>
      </c>
      <c r="M6370" t="s">
        <v>18279</v>
      </c>
      <c r="N6370">
        <v>0.41444444400000002</v>
      </c>
      <c r="O6370">
        <v>0</v>
      </c>
      <c r="P6370">
        <v>1</v>
      </c>
      <c r="Q6370">
        <v>0</v>
      </c>
      <c r="R6370">
        <v>0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4.8616741048747782E-2</v>
      </c>
      <c r="Y6370">
        <v>0</v>
      </c>
      <c r="Z6370">
        <v>0</v>
      </c>
      <c r="AA6370">
        <v>0</v>
      </c>
      <c r="AB6370">
        <v>0</v>
      </c>
      <c r="AC6370">
        <v>0</v>
      </c>
      <c r="AD6370">
        <v>0</v>
      </c>
      <c r="AE6370">
        <v>4.8616741048747782E-2</v>
      </c>
    </row>
    <row r="6371" spans="1:31" x14ac:dyDescent="0.25">
      <c r="A6371">
        <v>2095581</v>
      </c>
      <c r="B6371">
        <v>1</v>
      </c>
      <c r="C6371" t="s">
        <v>80</v>
      </c>
      <c r="D6371" t="s">
        <v>100</v>
      </c>
      <c r="E6371" t="s">
        <v>131</v>
      </c>
      <c r="F6371" t="s">
        <v>18280</v>
      </c>
      <c r="G6371" t="s">
        <v>133</v>
      </c>
      <c r="H6371" t="s">
        <v>134</v>
      </c>
      <c r="I6371" t="s">
        <v>135</v>
      </c>
      <c r="J6371" t="s">
        <v>136</v>
      </c>
      <c r="K6371" t="s">
        <v>137</v>
      </c>
      <c r="L6371" t="s">
        <v>18281</v>
      </c>
      <c r="M6371" t="s">
        <v>18282</v>
      </c>
      <c r="N6371">
        <v>1.4913888879999999</v>
      </c>
      <c r="O6371">
        <v>1</v>
      </c>
      <c r="P6371">
        <v>13</v>
      </c>
      <c r="Q6371">
        <v>3</v>
      </c>
      <c r="R6371">
        <v>28</v>
      </c>
      <c r="S6371">
        <v>11</v>
      </c>
      <c r="T6371">
        <v>6</v>
      </c>
      <c r="U6371">
        <v>1</v>
      </c>
      <c r="V6371">
        <v>0</v>
      </c>
      <c r="W6371">
        <v>0.95867276968872495</v>
      </c>
      <c r="X6371">
        <v>10.889853336101497</v>
      </c>
      <c r="Y6371">
        <v>4.015130455973897</v>
      </c>
      <c r="Z6371">
        <v>40.400784681787826</v>
      </c>
      <c r="AA6371">
        <v>93.380694924859327</v>
      </c>
      <c r="AB6371">
        <v>11.574795766879308</v>
      </c>
      <c r="AC6371">
        <v>12.40222515439183</v>
      </c>
      <c r="AD6371">
        <v>0</v>
      </c>
      <c r="AE6371">
        <v>173.62215708968242</v>
      </c>
    </row>
    <row r="6372" spans="1:31" x14ac:dyDescent="0.25">
      <c r="A6372">
        <v>2096297</v>
      </c>
      <c r="B6372">
        <v>1</v>
      </c>
      <c r="C6372" t="s">
        <v>80</v>
      </c>
      <c r="D6372" t="s">
        <v>82</v>
      </c>
      <c r="E6372" t="s">
        <v>177</v>
      </c>
      <c r="F6372" t="s">
        <v>18283</v>
      </c>
      <c r="G6372" t="s">
        <v>179</v>
      </c>
      <c r="H6372" t="s">
        <v>143</v>
      </c>
      <c r="I6372" t="s">
        <v>135</v>
      </c>
      <c r="J6372" t="s">
        <v>136</v>
      </c>
      <c r="K6372" t="s">
        <v>137</v>
      </c>
      <c r="L6372" t="s">
        <v>18284</v>
      </c>
      <c r="M6372" t="s">
        <v>18285</v>
      </c>
      <c r="N6372">
        <v>13.367777777000001</v>
      </c>
      <c r="O6372">
        <v>0</v>
      </c>
      <c r="P6372">
        <v>0</v>
      </c>
      <c r="Q6372">
        <v>0</v>
      </c>
      <c r="R6372">
        <v>0</v>
      </c>
      <c r="S6372">
        <v>0</v>
      </c>
      <c r="T6372">
        <v>1</v>
      </c>
      <c r="U6372">
        <v>0</v>
      </c>
      <c r="V6372">
        <v>0</v>
      </c>
      <c r="W6372">
        <v>0</v>
      </c>
      <c r="X6372">
        <v>0</v>
      </c>
      <c r="Y6372">
        <v>0</v>
      </c>
      <c r="Z6372">
        <v>0</v>
      </c>
      <c r="AA6372">
        <v>0</v>
      </c>
      <c r="AB6372">
        <v>16.634697474850004</v>
      </c>
      <c r="AC6372">
        <v>0</v>
      </c>
      <c r="AD6372">
        <v>0</v>
      </c>
      <c r="AE6372">
        <v>16.634697474850004</v>
      </c>
    </row>
    <row r="6373" spans="1:31" x14ac:dyDescent="0.25">
      <c r="A6373">
        <v>2096274</v>
      </c>
      <c r="B6373">
        <v>1</v>
      </c>
      <c r="C6373" t="s">
        <v>80</v>
      </c>
      <c r="D6373" t="s">
        <v>97</v>
      </c>
      <c r="E6373" t="s">
        <v>158</v>
      </c>
      <c r="F6373" t="s">
        <v>18286</v>
      </c>
      <c r="G6373" t="s">
        <v>385</v>
      </c>
      <c r="H6373" t="s">
        <v>143</v>
      </c>
      <c r="I6373" t="s">
        <v>135</v>
      </c>
      <c r="J6373" t="s">
        <v>136</v>
      </c>
      <c r="K6373" t="s">
        <v>137</v>
      </c>
      <c r="L6373" t="s">
        <v>18287</v>
      </c>
      <c r="M6373" t="s">
        <v>18288</v>
      </c>
      <c r="N6373">
        <v>2.929166666</v>
      </c>
      <c r="O6373">
        <v>0</v>
      </c>
      <c r="P6373">
        <v>15</v>
      </c>
      <c r="Q6373">
        <v>0</v>
      </c>
      <c r="R6373">
        <v>1</v>
      </c>
      <c r="S6373">
        <v>0</v>
      </c>
      <c r="T6373">
        <v>1</v>
      </c>
      <c r="U6373">
        <v>0</v>
      </c>
      <c r="V6373">
        <v>0</v>
      </c>
      <c r="W6373">
        <v>0</v>
      </c>
      <c r="X6373">
        <v>11.590916012816715</v>
      </c>
      <c r="Y6373">
        <v>0</v>
      </c>
      <c r="Z6373">
        <v>0.5296526850617892</v>
      </c>
      <c r="AA6373">
        <v>0</v>
      </c>
      <c r="AB6373">
        <v>4.8663684456513998</v>
      </c>
      <c r="AC6373">
        <v>0</v>
      </c>
      <c r="AD6373">
        <v>0</v>
      </c>
      <c r="AE6373">
        <v>16.986937143529904</v>
      </c>
    </row>
    <row r="6374" spans="1:31" x14ac:dyDescent="0.25">
      <c r="A6374">
        <v>2096506</v>
      </c>
      <c r="B6374">
        <v>1</v>
      </c>
      <c r="C6374" t="s">
        <v>80</v>
      </c>
      <c r="D6374" t="s">
        <v>96</v>
      </c>
      <c r="E6374" t="s">
        <v>177</v>
      </c>
      <c r="F6374" t="s">
        <v>18289</v>
      </c>
      <c r="G6374" t="s">
        <v>196</v>
      </c>
      <c r="H6374" t="s">
        <v>143</v>
      </c>
      <c r="I6374" t="s">
        <v>135</v>
      </c>
      <c r="J6374" t="s">
        <v>136</v>
      </c>
      <c r="K6374" t="s">
        <v>137</v>
      </c>
      <c r="L6374" t="s">
        <v>18290</v>
      </c>
      <c r="M6374" t="s">
        <v>18291</v>
      </c>
      <c r="N6374">
        <v>8.1688888879999997</v>
      </c>
      <c r="O6374">
        <v>0</v>
      </c>
      <c r="P6374">
        <v>1</v>
      </c>
      <c r="Q6374">
        <v>0</v>
      </c>
      <c r="R6374">
        <v>0</v>
      </c>
      <c r="S6374">
        <v>0</v>
      </c>
      <c r="T6374">
        <v>0</v>
      </c>
      <c r="U6374">
        <v>0</v>
      </c>
      <c r="V6374">
        <v>0</v>
      </c>
      <c r="W6374">
        <v>0</v>
      </c>
      <c r="X6374">
        <v>0.94141241686880561</v>
      </c>
      <c r="Y6374">
        <v>0</v>
      </c>
      <c r="Z6374">
        <v>0</v>
      </c>
      <c r="AA6374">
        <v>0</v>
      </c>
      <c r="AB6374">
        <v>0</v>
      </c>
      <c r="AC6374">
        <v>0</v>
      </c>
      <c r="AD6374">
        <v>0</v>
      </c>
      <c r="AE6374">
        <v>0.94141241686880561</v>
      </c>
    </row>
    <row r="6375" spans="1:31" x14ac:dyDescent="0.25">
      <c r="A6375">
        <v>2096675</v>
      </c>
      <c r="B6375">
        <v>1</v>
      </c>
      <c r="C6375" t="s">
        <v>80</v>
      </c>
      <c r="D6375" t="s">
        <v>92</v>
      </c>
      <c r="E6375" t="s">
        <v>177</v>
      </c>
      <c r="F6375" t="s">
        <v>18292</v>
      </c>
      <c r="G6375" t="s">
        <v>183</v>
      </c>
      <c r="H6375" t="s">
        <v>143</v>
      </c>
      <c r="I6375" t="s">
        <v>135</v>
      </c>
      <c r="J6375" t="s">
        <v>136</v>
      </c>
      <c r="K6375" t="s">
        <v>137</v>
      </c>
      <c r="L6375" t="s">
        <v>18293</v>
      </c>
      <c r="M6375" t="s">
        <v>18294</v>
      </c>
      <c r="N6375">
        <v>1.8244444440000001</v>
      </c>
      <c r="O6375">
        <v>0</v>
      </c>
      <c r="P6375">
        <v>1</v>
      </c>
      <c r="Q6375">
        <v>0</v>
      </c>
      <c r="R6375">
        <v>0</v>
      </c>
      <c r="S6375">
        <v>0</v>
      </c>
      <c r="T6375">
        <v>0</v>
      </c>
      <c r="U6375">
        <v>0</v>
      </c>
      <c r="V6375">
        <v>0</v>
      </c>
      <c r="W6375">
        <v>0</v>
      </c>
      <c r="X6375">
        <v>5.8657294837251669E-2</v>
      </c>
      <c r="Y6375">
        <v>0</v>
      </c>
      <c r="Z6375">
        <v>0</v>
      </c>
      <c r="AA6375">
        <v>0</v>
      </c>
      <c r="AB6375">
        <v>0</v>
      </c>
      <c r="AC6375">
        <v>0</v>
      </c>
      <c r="AD6375">
        <v>0</v>
      </c>
      <c r="AE6375">
        <v>5.8657294837251669E-2</v>
      </c>
    </row>
    <row r="6376" spans="1:31" x14ac:dyDescent="0.25">
      <c r="A6376">
        <v>2096652</v>
      </c>
      <c r="B6376">
        <v>1</v>
      </c>
      <c r="C6376" t="s">
        <v>80</v>
      </c>
      <c r="D6376" t="s">
        <v>99</v>
      </c>
      <c r="E6376" t="s">
        <v>177</v>
      </c>
      <c r="F6376" t="s">
        <v>18295</v>
      </c>
      <c r="G6376" t="s">
        <v>183</v>
      </c>
      <c r="H6376" t="s">
        <v>143</v>
      </c>
      <c r="I6376" t="s">
        <v>135</v>
      </c>
      <c r="J6376" t="s">
        <v>136</v>
      </c>
      <c r="K6376" t="s">
        <v>137</v>
      </c>
      <c r="L6376" t="s">
        <v>18296</v>
      </c>
      <c r="M6376" t="s">
        <v>18297</v>
      </c>
      <c r="N6376">
        <v>4.7147222219999998</v>
      </c>
      <c r="O6376">
        <v>0</v>
      </c>
      <c r="P6376">
        <v>1</v>
      </c>
      <c r="Q6376">
        <v>0</v>
      </c>
      <c r="R6376">
        <v>0</v>
      </c>
      <c r="S6376">
        <v>0</v>
      </c>
      <c r="T6376">
        <v>0</v>
      </c>
      <c r="U6376">
        <v>0</v>
      </c>
      <c r="V6376">
        <v>0</v>
      </c>
      <c r="W6376">
        <v>0</v>
      </c>
      <c r="X6376">
        <v>3.8284845332077424</v>
      </c>
      <c r="Y6376">
        <v>0</v>
      </c>
      <c r="Z6376">
        <v>0</v>
      </c>
      <c r="AA6376">
        <v>0</v>
      </c>
      <c r="AB6376">
        <v>0</v>
      </c>
      <c r="AC6376">
        <v>0</v>
      </c>
      <c r="AD6376">
        <v>0</v>
      </c>
      <c r="AE6376">
        <v>3.8284845332077424</v>
      </c>
    </row>
    <row r="6377" spans="1:31" x14ac:dyDescent="0.25">
      <c r="A6377">
        <v>2096529</v>
      </c>
      <c r="B6377">
        <v>1</v>
      </c>
      <c r="C6377" t="s">
        <v>80</v>
      </c>
      <c r="D6377" t="s">
        <v>104</v>
      </c>
      <c r="E6377" t="s">
        <v>177</v>
      </c>
      <c r="F6377" t="s">
        <v>18298</v>
      </c>
      <c r="G6377" t="s">
        <v>183</v>
      </c>
      <c r="H6377" t="s">
        <v>143</v>
      </c>
      <c r="I6377" t="s">
        <v>135</v>
      </c>
      <c r="J6377" t="s">
        <v>136</v>
      </c>
      <c r="K6377" t="s">
        <v>137</v>
      </c>
      <c r="L6377" t="s">
        <v>18299</v>
      </c>
      <c r="M6377" t="s">
        <v>18300</v>
      </c>
      <c r="N6377">
        <v>6.2544444439999998</v>
      </c>
      <c r="O6377">
        <v>0</v>
      </c>
      <c r="P6377">
        <v>1</v>
      </c>
      <c r="Q6377">
        <v>0</v>
      </c>
      <c r="R6377">
        <v>0</v>
      </c>
      <c r="S6377">
        <v>0</v>
      </c>
      <c r="T6377">
        <v>0</v>
      </c>
      <c r="U6377">
        <v>0</v>
      </c>
      <c r="V6377">
        <v>0</v>
      </c>
      <c r="W6377">
        <v>0</v>
      </c>
      <c r="X6377">
        <v>4.6862491178833332E-4</v>
      </c>
      <c r="Y6377">
        <v>0</v>
      </c>
      <c r="Z6377">
        <v>0</v>
      </c>
      <c r="AA6377">
        <v>0</v>
      </c>
      <c r="AB6377">
        <v>0</v>
      </c>
      <c r="AC6377">
        <v>0</v>
      </c>
      <c r="AD6377">
        <v>0</v>
      </c>
      <c r="AE6377">
        <v>4.6862491178833332E-4</v>
      </c>
    </row>
    <row r="6378" spans="1:31" x14ac:dyDescent="0.25">
      <c r="A6378">
        <v>2096552</v>
      </c>
      <c r="B6378">
        <v>1</v>
      </c>
      <c r="C6378" t="s">
        <v>80</v>
      </c>
      <c r="D6378" t="s">
        <v>110</v>
      </c>
      <c r="E6378" t="s">
        <v>177</v>
      </c>
      <c r="F6378" t="s">
        <v>18301</v>
      </c>
      <c r="G6378" t="s">
        <v>179</v>
      </c>
      <c r="H6378" t="s">
        <v>143</v>
      </c>
      <c r="I6378" t="s">
        <v>135</v>
      </c>
      <c r="J6378" t="s">
        <v>136</v>
      </c>
      <c r="K6378" t="s">
        <v>137</v>
      </c>
      <c r="L6378" t="s">
        <v>18302</v>
      </c>
      <c r="M6378" t="s">
        <v>18303</v>
      </c>
      <c r="N6378">
        <v>1.913888888</v>
      </c>
      <c r="O6378">
        <v>0</v>
      </c>
      <c r="P6378">
        <v>1</v>
      </c>
      <c r="Q6378">
        <v>0</v>
      </c>
      <c r="R6378">
        <v>0</v>
      </c>
      <c r="S6378">
        <v>0</v>
      </c>
      <c r="T6378">
        <v>0</v>
      </c>
      <c r="U6378">
        <v>0</v>
      </c>
      <c r="V6378">
        <v>0</v>
      </c>
      <c r="W6378">
        <v>0</v>
      </c>
      <c r="X6378">
        <v>0.34734740934220443</v>
      </c>
      <c r="Y6378">
        <v>0</v>
      </c>
      <c r="Z6378">
        <v>0</v>
      </c>
      <c r="AA6378">
        <v>0</v>
      </c>
      <c r="AB6378">
        <v>0</v>
      </c>
      <c r="AC6378">
        <v>0</v>
      </c>
      <c r="AD6378">
        <v>0</v>
      </c>
      <c r="AE6378">
        <v>0.34734740934220443</v>
      </c>
    </row>
    <row r="6379" spans="1:31" x14ac:dyDescent="0.25">
      <c r="A6379">
        <v>2096635</v>
      </c>
      <c r="B6379">
        <v>1</v>
      </c>
      <c r="C6379" t="s">
        <v>80</v>
      </c>
      <c r="D6379" t="s">
        <v>97</v>
      </c>
      <c r="E6379" t="s">
        <v>177</v>
      </c>
      <c r="F6379" t="s">
        <v>18304</v>
      </c>
      <c r="G6379" t="s">
        <v>196</v>
      </c>
      <c r="H6379" t="s">
        <v>143</v>
      </c>
      <c r="I6379" t="s">
        <v>135</v>
      </c>
      <c r="J6379" t="s">
        <v>136</v>
      </c>
      <c r="K6379" t="s">
        <v>137</v>
      </c>
      <c r="L6379" t="s">
        <v>18305</v>
      </c>
      <c r="M6379" t="s">
        <v>18306</v>
      </c>
      <c r="N6379">
        <v>1.7236111110000001</v>
      </c>
      <c r="O6379">
        <v>0</v>
      </c>
      <c r="P6379">
        <v>1</v>
      </c>
      <c r="Q6379">
        <v>0</v>
      </c>
      <c r="R6379">
        <v>0</v>
      </c>
      <c r="S6379">
        <v>0</v>
      </c>
      <c r="T6379">
        <v>0</v>
      </c>
      <c r="U6379">
        <v>0</v>
      </c>
      <c r="V6379">
        <v>0</v>
      </c>
      <c r="W6379">
        <v>0</v>
      </c>
      <c r="X6379">
        <v>0.53743666834157078</v>
      </c>
      <c r="Y6379">
        <v>0</v>
      </c>
      <c r="Z6379">
        <v>0</v>
      </c>
      <c r="AA6379">
        <v>0</v>
      </c>
      <c r="AB6379">
        <v>0</v>
      </c>
      <c r="AC6379">
        <v>0</v>
      </c>
      <c r="AD6379">
        <v>0</v>
      </c>
      <c r="AE6379">
        <v>0.53743666834157078</v>
      </c>
    </row>
    <row r="6380" spans="1:31" x14ac:dyDescent="0.25">
      <c r="A6380">
        <v>2096337</v>
      </c>
      <c r="B6380">
        <v>1</v>
      </c>
      <c r="C6380" t="s">
        <v>80</v>
      </c>
      <c r="D6380" t="s">
        <v>106</v>
      </c>
      <c r="E6380" t="s">
        <v>140</v>
      </c>
      <c r="F6380" t="s">
        <v>18307</v>
      </c>
      <c r="G6380" t="s">
        <v>154</v>
      </c>
      <c r="H6380" t="s">
        <v>143</v>
      </c>
      <c r="I6380" t="s">
        <v>135</v>
      </c>
      <c r="J6380" t="s">
        <v>136</v>
      </c>
      <c r="K6380" t="s">
        <v>155</v>
      </c>
      <c r="L6380" t="s">
        <v>18308</v>
      </c>
      <c r="M6380" t="s">
        <v>18309</v>
      </c>
      <c r="N6380">
        <v>7.8464638879999997</v>
      </c>
      <c r="O6380">
        <v>0</v>
      </c>
      <c r="P6380">
        <v>115</v>
      </c>
      <c r="Q6380">
        <v>0</v>
      </c>
      <c r="R6380">
        <v>18</v>
      </c>
      <c r="S6380">
        <v>0</v>
      </c>
      <c r="T6380">
        <v>11</v>
      </c>
      <c r="U6380">
        <v>0</v>
      </c>
      <c r="V6380">
        <v>0</v>
      </c>
      <c r="W6380">
        <v>0</v>
      </c>
      <c r="X6380">
        <v>156.21019803865343</v>
      </c>
      <c r="Y6380">
        <v>0</v>
      </c>
      <c r="Z6380">
        <v>177.16808420320982</v>
      </c>
      <c r="AA6380">
        <v>0</v>
      </c>
      <c r="AB6380">
        <v>78.962993568149912</v>
      </c>
      <c r="AC6380">
        <v>0</v>
      </c>
      <c r="AD6380">
        <v>0</v>
      </c>
      <c r="AE6380">
        <v>412.34127581001314</v>
      </c>
    </row>
    <row r="6381" spans="1:31" x14ac:dyDescent="0.25">
      <c r="A6381">
        <v>2096489</v>
      </c>
      <c r="B6381">
        <v>1</v>
      </c>
      <c r="C6381" t="s">
        <v>81</v>
      </c>
      <c r="D6381" t="s">
        <v>116</v>
      </c>
      <c r="E6381" t="s">
        <v>131</v>
      </c>
      <c r="F6381" t="s">
        <v>18310</v>
      </c>
      <c r="G6381" t="s">
        <v>171</v>
      </c>
      <c r="H6381" t="s">
        <v>134</v>
      </c>
      <c r="I6381" t="s">
        <v>135</v>
      </c>
      <c r="J6381" t="s">
        <v>136</v>
      </c>
      <c r="K6381" t="s">
        <v>137</v>
      </c>
      <c r="L6381" t="s">
        <v>18311</v>
      </c>
      <c r="M6381" t="s">
        <v>18312</v>
      </c>
      <c r="N6381">
        <v>1.206111111</v>
      </c>
      <c r="O6381">
        <v>0</v>
      </c>
      <c r="P6381">
        <v>1</v>
      </c>
      <c r="Q6381">
        <v>0</v>
      </c>
      <c r="R6381">
        <v>1</v>
      </c>
      <c r="S6381">
        <v>0</v>
      </c>
      <c r="T6381">
        <v>1</v>
      </c>
      <c r="U6381">
        <v>0</v>
      </c>
      <c r="V6381">
        <v>0</v>
      </c>
      <c r="W6381">
        <v>0</v>
      </c>
      <c r="X6381">
        <v>7.0526917808180004E-2</v>
      </c>
      <c r="Y6381">
        <v>0</v>
      </c>
      <c r="Z6381">
        <v>0.65938641424386257</v>
      </c>
      <c r="AA6381">
        <v>0</v>
      </c>
      <c r="AB6381">
        <v>1.084272669389776</v>
      </c>
      <c r="AC6381">
        <v>0</v>
      </c>
      <c r="AD6381">
        <v>0</v>
      </c>
      <c r="AE6381">
        <v>1.8141860014418185</v>
      </c>
    </row>
    <row r="6382" spans="1:31" x14ac:dyDescent="0.25">
      <c r="A6382">
        <v>2096838</v>
      </c>
      <c r="B6382">
        <v>1</v>
      </c>
      <c r="C6382" t="s">
        <v>80</v>
      </c>
      <c r="D6382" t="s">
        <v>87</v>
      </c>
      <c r="E6382" t="s">
        <v>177</v>
      </c>
      <c r="F6382" t="s">
        <v>18313</v>
      </c>
      <c r="G6382" t="s">
        <v>183</v>
      </c>
      <c r="H6382" t="s">
        <v>143</v>
      </c>
      <c r="I6382" t="s">
        <v>135</v>
      </c>
      <c r="J6382" t="s">
        <v>136</v>
      </c>
      <c r="K6382" t="s">
        <v>137</v>
      </c>
      <c r="L6382" t="s">
        <v>18314</v>
      </c>
      <c r="M6382" t="s">
        <v>18315</v>
      </c>
      <c r="N6382">
        <v>2.9925000000000002</v>
      </c>
      <c r="O6382">
        <v>0</v>
      </c>
      <c r="P6382">
        <v>4</v>
      </c>
      <c r="Q6382">
        <v>0</v>
      </c>
      <c r="R6382">
        <v>0</v>
      </c>
      <c r="S6382">
        <v>0</v>
      </c>
      <c r="T6382">
        <v>0</v>
      </c>
      <c r="U6382">
        <v>0</v>
      </c>
      <c r="V6382">
        <v>0</v>
      </c>
      <c r="W6382">
        <v>0</v>
      </c>
      <c r="X6382">
        <v>3.6160079321362502</v>
      </c>
      <c r="Y6382">
        <v>0</v>
      </c>
      <c r="Z6382">
        <v>0</v>
      </c>
      <c r="AA6382">
        <v>0</v>
      </c>
      <c r="AB6382">
        <v>0</v>
      </c>
      <c r="AC6382">
        <v>0</v>
      </c>
      <c r="AD6382">
        <v>0</v>
      </c>
      <c r="AE6382">
        <v>3.6160079321362502</v>
      </c>
    </row>
    <row r="6383" spans="1:31" x14ac:dyDescent="0.25">
      <c r="A6383">
        <v>2096738</v>
      </c>
      <c r="B6383">
        <v>1</v>
      </c>
      <c r="C6383" t="s">
        <v>80</v>
      </c>
      <c r="D6383" t="s">
        <v>84</v>
      </c>
      <c r="E6383" t="s">
        <v>169</v>
      </c>
      <c r="F6383" t="s">
        <v>18316</v>
      </c>
      <c r="G6383" t="s">
        <v>171</v>
      </c>
      <c r="H6383" t="s">
        <v>134</v>
      </c>
      <c r="I6383" t="s">
        <v>135</v>
      </c>
      <c r="J6383" t="s">
        <v>136</v>
      </c>
      <c r="K6383" t="s">
        <v>137</v>
      </c>
      <c r="L6383" t="s">
        <v>18317</v>
      </c>
      <c r="M6383" t="s">
        <v>18318</v>
      </c>
      <c r="N6383">
        <v>2.9563888880000002</v>
      </c>
      <c r="O6383">
        <v>0</v>
      </c>
      <c r="P6383">
        <v>94</v>
      </c>
      <c r="Q6383">
        <v>0</v>
      </c>
      <c r="R6383">
        <v>43</v>
      </c>
      <c r="S6383">
        <v>1</v>
      </c>
      <c r="T6383">
        <v>11</v>
      </c>
      <c r="U6383">
        <v>0</v>
      </c>
      <c r="V6383">
        <v>0</v>
      </c>
      <c r="W6383">
        <v>0</v>
      </c>
      <c r="X6383">
        <v>83.304280090950172</v>
      </c>
      <c r="Y6383">
        <v>0</v>
      </c>
      <c r="Z6383">
        <v>87.394777101182143</v>
      </c>
      <c r="AA6383">
        <v>26.434398041994942</v>
      </c>
      <c r="AB6383">
        <v>23.744246792316584</v>
      </c>
      <c r="AC6383">
        <v>0</v>
      </c>
      <c r="AD6383">
        <v>0</v>
      </c>
      <c r="AE6383">
        <v>220.87770202644384</v>
      </c>
    </row>
    <row r="6384" spans="1:31" x14ac:dyDescent="0.25">
      <c r="A6384">
        <v>2096197</v>
      </c>
      <c r="B6384">
        <v>1</v>
      </c>
      <c r="C6384" t="s">
        <v>80</v>
      </c>
      <c r="D6384" t="s">
        <v>85</v>
      </c>
      <c r="E6384" t="s">
        <v>177</v>
      </c>
      <c r="F6384" t="s">
        <v>18319</v>
      </c>
      <c r="G6384" t="s">
        <v>196</v>
      </c>
      <c r="H6384" t="s">
        <v>143</v>
      </c>
      <c r="I6384" t="s">
        <v>135</v>
      </c>
      <c r="J6384" t="s">
        <v>136</v>
      </c>
      <c r="K6384" t="s">
        <v>137</v>
      </c>
      <c r="L6384" t="s">
        <v>18320</v>
      </c>
      <c r="M6384" t="s">
        <v>18321</v>
      </c>
      <c r="N6384">
        <v>2.969166666</v>
      </c>
      <c r="O6384">
        <v>0</v>
      </c>
      <c r="P6384">
        <v>7</v>
      </c>
      <c r="Q6384">
        <v>0</v>
      </c>
      <c r="R6384">
        <v>0</v>
      </c>
      <c r="S6384">
        <v>0</v>
      </c>
      <c r="T6384">
        <v>1</v>
      </c>
      <c r="U6384">
        <v>0</v>
      </c>
      <c r="V6384">
        <v>0</v>
      </c>
      <c r="W6384">
        <v>0</v>
      </c>
      <c r="X6384">
        <v>2.0993581647704613</v>
      </c>
      <c r="Y6384">
        <v>0</v>
      </c>
      <c r="Z6384">
        <v>0</v>
      </c>
      <c r="AA6384">
        <v>0</v>
      </c>
      <c r="AB6384">
        <v>2.5806593878357251</v>
      </c>
      <c r="AC6384">
        <v>0</v>
      </c>
      <c r="AD6384">
        <v>0</v>
      </c>
      <c r="AE6384">
        <v>4.680017552606186</v>
      </c>
    </row>
    <row r="6385" spans="1:31" x14ac:dyDescent="0.25">
      <c r="A6385">
        <v>2096546</v>
      </c>
      <c r="B6385">
        <v>1</v>
      </c>
      <c r="C6385" t="s">
        <v>80</v>
      </c>
      <c r="D6385" t="s">
        <v>88</v>
      </c>
      <c r="E6385" t="s">
        <v>177</v>
      </c>
      <c r="F6385" t="s">
        <v>18322</v>
      </c>
      <c r="G6385" t="s">
        <v>1007</v>
      </c>
      <c r="H6385" t="s">
        <v>143</v>
      </c>
      <c r="I6385" t="s">
        <v>135</v>
      </c>
      <c r="J6385" t="s">
        <v>3</v>
      </c>
      <c r="K6385" t="s">
        <v>137</v>
      </c>
      <c r="L6385" t="s">
        <v>18323</v>
      </c>
      <c r="M6385" t="s">
        <v>18324</v>
      </c>
      <c r="N6385">
        <v>2.4638888880000001</v>
      </c>
      <c r="O6385">
        <v>0</v>
      </c>
      <c r="P6385">
        <v>17</v>
      </c>
      <c r="Q6385">
        <v>0</v>
      </c>
      <c r="R6385">
        <v>0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12.236996342633052</v>
      </c>
      <c r="Y6385">
        <v>0</v>
      </c>
      <c r="Z6385">
        <v>0</v>
      </c>
      <c r="AA6385">
        <v>0</v>
      </c>
      <c r="AB6385">
        <v>0</v>
      </c>
      <c r="AC6385">
        <v>0</v>
      </c>
      <c r="AD6385">
        <v>0</v>
      </c>
      <c r="AE6385">
        <v>12.236996342633052</v>
      </c>
    </row>
    <row r="6386" spans="1:31" x14ac:dyDescent="0.25">
      <c r="A6386">
        <v>2096360</v>
      </c>
      <c r="B6386">
        <v>1</v>
      </c>
      <c r="C6386" t="s">
        <v>81</v>
      </c>
      <c r="D6386" t="s">
        <v>114</v>
      </c>
      <c r="E6386" t="s">
        <v>140</v>
      </c>
      <c r="F6386" t="s">
        <v>937</v>
      </c>
      <c r="G6386" t="s">
        <v>154</v>
      </c>
      <c r="H6386" t="s">
        <v>143</v>
      </c>
      <c r="I6386" t="s">
        <v>135</v>
      </c>
      <c r="J6386" t="s">
        <v>136</v>
      </c>
      <c r="K6386" t="s">
        <v>155</v>
      </c>
      <c r="L6386" t="s">
        <v>18325</v>
      </c>
      <c r="M6386" t="s">
        <v>18326</v>
      </c>
      <c r="N6386">
        <v>6.4469444439999997</v>
      </c>
      <c r="O6386">
        <v>0</v>
      </c>
      <c r="P6386">
        <v>89</v>
      </c>
      <c r="Q6386">
        <v>0</v>
      </c>
      <c r="R6386">
        <v>1</v>
      </c>
      <c r="S6386">
        <v>0</v>
      </c>
      <c r="T6386">
        <v>6</v>
      </c>
      <c r="U6386">
        <v>0</v>
      </c>
      <c r="V6386">
        <v>0</v>
      </c>
      <c r="W6386">
        <v>0</v>
      </c>
      <c r="X6386">
        <v>175.0649522931358</v>
      </c>
      <c r="Y6386">
        <v>0</v>
      </c>
      <c r="Z6386">
        <v>0.84807478181630747</v>
      </c>
      <c r="AA6386">
        <v>0</v>
      </c>
      <c r="AB6386">
        <v>45.004758400712582</v>
      </c>
      <c r="AC6386">
        <v>0</v>
      </c>
      <c r="AD6386">
        <v>0</v>
      </c>
      <c r="AE6386">
        <v>220.91778547566469</v>
      </c>
    </row>
    <row r="6387" spans="1:31" x14ac:dyDescent="0.25">
      <c r="A6387">
        <v>2096260</v>
      </c>
      <c r="B6387">
        <v>1</v>
      </c>
      <c r="C6387" t="s">
        <v>80</v>
      </c>
      <c r="D6387" t="s">
        <v>105</v>
      </c>
      <c r="E6387" t="s">
        <v>169</v>
      </c>
      <c r="F6387" t="s">
        <v>18327</v>
      </c>
      <c r="G6387" t="s">
        <v>464</v>
      </c>
      <c r="H6387" t="s">
        <v>134</v>
      </c>
      <c r="I6387" t="s">
        <v>135</v>
      </c>
      <c r="J6387" t="s">
        <v>136</v>
      </c>
      <c r="K6387" t="s">
        <v>137</v>
      </c>
      <c r="L6387" t="s">
        <v>18328</v>
      </c>
      <c r="M6387" t="s">
        <v>18329</v>
      </c>
      <c r="N6387">
        <v>4.2066666660000003</v>
      </c>
      <c r="O6387">
        <v>1</v>
      </c>
      <c r="P6387">
        <v>6</v>
      </c>
      <c r="Q6387">
        <v>1</v>
      </c>
      <c r="R6387">
        <v>2</v>
      </c>
      <c r="S6387">
        <v>6</v>
      </c>
      <c r="T6387">
        <v>7</v>
      </c>
      <c r="U6387">
        <v>1</v>
      </c>
      <c r="V6387">
        <v>0</v>
      </c>
      <c r="W6387">
        <v>49.009508955335775</v>
      </c>
      <c r="X6387">
        <v>33.489251753002563</v>
      </c>
      <c r="Y6387">
        <v>7.7035405148848959</v>
      </c>
      <c r="Z6387">
        <v>72.436668517120083</v>
      </c>
      <c r="AA6387">
        <v>263.72907314096278</v>
      </c>
      <c r="AB6387">
        <v>43.420176156051028</v>
      </c>
      <c r="AC6387">
        <v>394.78158436172106</v>
      </c>
      <c r="AD6387">
        <v>0</v>
      </c>
      <c r="AE6387">
        <v>864.56980339907818</v>
      </c>
    </row>
    <row r="6388" spans="1:31" x14ac:dyDescent="0.25">
      <c r="A6388">
        <v>2096280</v>
      </c>
      <c r="B6388">
        <v>1</v>
      </c>
      <c r="C6388" t="s">
        <v>81</v>
      </c>
      <c r="D6388" t="s">
        <v>112</v>
      </c>
      <c r="E6388" t="s">
        <v>177</v>
      </c>
      <c r="F6388" t="s">
        <v>18330</v>
      </c>
      <c r="G6388" t="s">
        <v>183</v>
      </c>
      <c r="H6388" t="s">
        <v>143</v>
      </c>
      <c r="I6388" t="s">
        <v>135</v>
      </c>
      <c r="J6388" t="s">
        <v>136</v>
      </c>
      <c r="K6388" t="s">
        <v>137</v>
      </c>
      <c r="L6388" t="s">
        <v>18331</v>
      </c>
      <c r="M6388" t="s">
        <v>18332</v>
      </c>
      <c r="N6388">
        <v>3.622222222</v>
      </c>
      <c r="O6388">
        <v>0</v>
      </c>
      <c r="P6388">
        <v>1</v>
      </c>
      <c r="Q6388">
        <v>0</v>
      </c>
      <c r="R6388">
        <v>0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8.2533474504988907E-2</v>
      </c>
      <c r="Y6388">
        <v>0</v>
      </c>
      <c r="Z6388">
        <v>0</v>
      </c>
      <c r="AA6388">
        <v>0</v>
      </c>
      <c r="AB6388">
        <v>0</v>
      </c>
      <c r="AC6388">
        <v>0</v>
      </c>
      <c r="AD6388">
        <v>0</v>
      </c>
      <c r="AE6388">
        <v>8.2533474504988907E-2</v>
      </c>
    </row>
    <row r="6389" spans="1:31" x14ac:dyDescent="0.25">
      <c r="A6389">
        <v>2096672</v>
      </c>
      <c r="B6389">
        <v>1</v>
      </c>
      <c r="C6389" t="s">
        <v>81</v>
      </c>
      <c r="D6389" t="s">
        <v>116</v>
      </c>
      <c r="E6389" t="s">
        <v>158</v>
      </c>
      <c r="F6389" t="s">
        <v>18333</v>
      </c>
      <c r="G6389" t="s">
        <v>385</v>
      </c>
      <c r="H6389" t="s">
        <v>143</v>
      </c>
      <c r="I6389" t="s">
        <v>135</v>
      </c>
      <c r="J6389" t="s">
        <v>136</v>
      </c>
      <c r="K6389" t="s">
        <v>137</v>
      </c>
      <c r="L6389" t="s">
        <v>18334</v>
      </c>
      <c r="M6389" t="s">
        <v>18335</v>
      </c>
      <c r="N6389">
        <v>2.520277777</v>
      </c>
      <c r="O6389">
        <v>0</v>
      </c>
      <c r="P6389">
        <v>24</v>
      </c>
      <c r="Q6389">
        <v>0</v>
      </c>
      <c r="R6389">
        <v>13</v>
      </c>
      <c r="S6389">
        <v>0</v>
      </c>
      <c r="T6389">
        <v>4</v>
      </c>
      <c r="U6389">
        <v>0</v>
      </c>
      <c r="V6389">
        <v>0</v>
      </c>
      <c r="W6389">
        <v>0</v>
      </c>
      <c r="X6389">
        <v>15.740718119501357</v>
      </c>
      <c r="Y6389">
        <v>0</v>
      </c>
      <c r="Z6389">
        <v>5.0151733091464328</v>
      </c>
      <c r="AA6389">
        <v>0</v>
      </c>
      <c r="AB6389">
        <v>10.065946784750391</v>
      </c>
      <c r="AC6389">
        <v>0</v>
      </c>
      <c r="AD6389">
        <v>0</v>
      </c>
      <c r="AE6389">
        <v>30.821838213398181</v>
      </c>
    </row>
    <row r="6390" spans="1:31" x14ac:dyDescent="0.25">
      <c r="A6390">
        <v>2096323</v>
      </c>
      <c r="B6390">
        <v>1</v>
      </c>
      <c r="C6390" t="s">
        <v>80</v>
      </c>
      <c r="D6390" t="s">
        <v>108</v>
      </c>
      <c r="E6390" t="s">
        <v>131</v>
      </c>
      <c r="F6390" t="s">
        <v>18336</v>
      </c>
      <c r="G6390" t="s">
        <v>154</v>
      </c>
      <c r="H6390" t="s">
        <v>134</v>
      </c>
      <c r="I6390" t="s">
        <v>135</v>
      </c>
      <c r="J6390" t="s">
        <v>136</v>
      </c>
      <c r="K6390" t="s">
        <v>155</v>
      </c>
      <c r="L6390" t="s">
        <v>18337</v>
      </c>
      <c r="M6390" t="s">
        <v>18338</v>
      </c>
      <c r="N6390">
        <v>7.882218333</v>
      </c>
      <c r="O6390">
        <v>0</v>
      </c>
      <c r="P6390">
        <v>1723</v>
      </c>
      <c r="Q6390">
        <v>0</v>
      </c>
      <c r="R6390">
        <v>276</v>
      </c>
      <c r="S6390">
        <v>13</v>
      </c>
      <c r="T6390">
        <v>151</v>
      </c>
      <c r="U6390">
        <v>0</v>
      </c>
      <c r="V6390">
        <v>0</v>
      </c>
      <c r="W6390">
        <v>0</v>
      </c>
      <c r="X6390">
        <v>1946.5085455515377</v>
      </c>
      <c r="Y6390">
        <v>0</v>
      </c>
      <c r="Z6390">
        <v>703.501222020147</v>
      </c>
      <c r="AA6390">
        <v>770.2598211082111</v>
      </c>
      <c r="AB6390">
        <v>672.93831291172853</v>
      </c>
      <c r="AC6390">
        <v>0</v>
      </c>
      <c r="AD6390">
        <v>0</v>
      </c>
      <c r="AE6390">
        <v>4093.2079015916242</v>
      </c>
    </row>
    <row r="6391" spans="1:31" x14ac:dyDescent="0.25">
      <c r="A6391">
        <v>2096566</v>
      </c>
      <c r="B6391">
        <v>1</v>
      </c>
      <c r="C6391" t="s">
        <v>80</v>
      </c>
      <c r="D6391" t="s">
        <v>93</v>
      </c>
      <c r="E6391" t="s">
        <v>177</v>
      </c>
      <c r="F6391" t="s">
        <v>9672</v>
      </c>
      <c r="G6391" t="s">
        <v>183</v>
      </c>
      <c r="H6391" t="s">
        <v>143</v>
      </c>
      <c r="I6391" t="s">
        <v>135</v>
      </c>
      <c r="J6391" t="s">
        <v>136</v>
      </c>
      <c r="K6391" t="s">
        <v>137</v>
      </c>
      <c r="L6391" t="s">
        <v>18339</v>
      </c>
      <c r="M6391" t="s">
        <v>18340</v>
      </c>
      <c r="N6391">
        <v>7.3783333329999996</v>
      </c>
      <c r="O6391">
        <v>0</v>
      </c>
      <c r="P6391">
        <v>0</v>
      </c>
      <c r="Q6391">
        <v>0</v>
      </c>
      <c r="R6391">
        <v>0</v>
      </c>
      <c r="S6391">
        <v>0</v>
      </c>
      <c r="T6391">
        <v>1</v>
      </c>
      <c r="U6391">
        <v>0</v>
      </c>
      <c r="V6391">
        <v>0</v>
      </c>
      <c r="W6391">
        <v>0</v>
      </c>
      <c r="X6391">
        <v>0</v>
      </c>
      <c r="Y6391">
        <v>0</v>
      </c>
      <c r="Z6391">
        <v>0</v>
      </c>
      <c r="AA6391">
        <v>0</v>
      </c>
      <c r="AB6391">
        <v>7.8058836709805568E-2</v>
      </c>
      <c r="AC6391">
        <v>0</v>
      </c>
      <c r="AD6391">
        <v>0</v>
      </c>
      <c r="AE6391">
        <v>7.8058836709805568E-2</v>
      </c>
    </row>
    <row r="6392" spans="1:31" x14ac:dyDescent="0.25">
      <c r="A6392">
        <v>2096795</v>
      </c>
      <c r="B6392">
        <v>1</v>
      </c>
      <c r="C6392" t="s">
        <v>80</v>
      </c>
      <c r="D6392" t="s">
        <v>97</v>
      </c>
      <c r="E6392" t="s">
        <v>158</v>
      </c>
      <c r="F6392" t="s">
        <v>18341</v>
      </c>
      <c r="G6392" t="s">
        <v>385</v>
      </c>
      <c r="H6392" t="s">
        <v>143</v>
      </c>
      <c r="I6392" t="s">
        <v>135</v>
      </c>
      <c r="J6392" t="s">
        <v>136</v>
      </c>
      <c r="K6392" t="s">
        <v>137</v>
      </c>
      <c r="L6392" t="s">
        <v>18342</v>
      </c>
      <c r="M6392" t="s">
        <v>18343</v>
      </c>
      <c r="N6392">
        <v>3.3766666660000002</v>
      </c>
      <c r="O6392">
        <v>0</v>
      </c>
      <c r="P6392">
        <v>5</v>
      </c>
      <c r="Q6392">
        <v>0</v>
      </c>
      <c r="R6392">
        <v>11</v>
      </c>
      <c r="S6392">
        <v>0</v>
      </c>
      <c r="T6392">
        <v>7</v>
      </c>
      <c r="U6392">
        <v>0</v>
      </c>
      <c r="V6392">
        <v>0</v>
      </c>
      <c r="W6392">
        <v>0</v>
      </c>
      <c r="X6392">
        <v>6.7146463275787118</v>
      </c>
      <c r="Y6392">
        <v>0</v>
      </c>
      <c r="Z6392">
        <v>15.697702759660338</v>
      </c>
      <c r="AA6392">
        <v>0</v>
      </c>
      <c r="AB6392">
        <v>13.714558482648822</v>
      </c>
      <c r="AC6392">
        <v>0</v>
      </c>
      <c r="AD6392">
        <v>0</v>
      </c>
      <c r="AE6392">
        <v>36.126907569887877</v>
      </c>
    </row>
    <row r="6393" spans="1:31" x14ac:dyDescent="0.25">
      <c r="A6393">
        <v>2096509</v>
      </c>
      <c r="B6393">
        <v>1</v>
      </c>
      <c r="C6393" t="s">
        <v>80</v>
      </c>
      <c r="D6393" t="s">
        <v>90</v>
      </c>
      <c r="E6393" t="s">
        <v>177</v>
      </c>
      <c r="F6393" t="s">
        <v>18344</v>
      </c>
      <c r="G6393" t="s">
        <v>183</v>
      </c>
      <c r="H6393" t="s">
        <v>143</v>
      </c>
      <c r="I6393" t="s">
        <v>135</v>
      </c>
      <c r="J6393" t="s">
        <v>136</v>
      </c>
      <c r="K6393" t="s">
        <v>137</v>
      </c>
      <c r="L6393" t="s">
        <v>18345</v>
      </c>
      <c r="M6393" t="s">
        <v>18346</v>
      </c>
      <c r="N6393">
        <v>8.64</v>
      </c>
      <c r="O6393">
        <v>0</v>
      </c>
      <c r="P6393">
        <v>18</v>
      </c>
      <c r="Q6393">
        <v>0</v>
      </c>
      <c r="R6393">
        <v>0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26.9010840762508</v>
      </c>
      <c r="Y6393">
        <v>0</v>
      </c>
      <c r="Z6393">
        <v>0</v>
      </c>
      <c r="AA6393">
        <v>0</v>
      </c>
      <c r="AB6393">
        <v>0</v>
      </c>
      <c r="AC6393">
        <v>0</v>
      </c>
      <c r="AD6393">
        <v>0</v>
      </c>
      <c r="AE6393">
        <v>26.9010840762508</v>
      </c>
    </row>
    <row r="6394" spans="1:31" x14ac:dyDescent="0.25">
      <c r="A6394">
        <v>2096818</v>
      </c>
      <c r="B6394">
        <v>1</v>
      </c>
      <c r="C6394" t="s">
        <v>80</v>
      </c>
      <c r="D6394" t="s">
        <v>100</v>
      </c>
      <c r="E6394" t="s">
        <v>177</v>
      </c>
      <c r="F6394" t="s">
        <v>18347</v>
      </c>
      <c r="G6394" t="s">
        <v>183</v>
      </c>
      <c r="H6394" t="s">
        <v>143</v>
      </c>
      <c r="I6394" t="s">
        <v>135</v>
      </c>
      <c r="J6394" t="s">
        <v>136</v>
      </c>
      <c r="K6394" t="s">
        <v>137</v>
      </c>
      <c r="L6394" t="s">
        <v>18348</v>
      </c>
      <c r="M6394" t="s">
        <v>18349</v>
      </c>
      <c r="N6394">
        <v>1.7933333330000001</v>
      </c>
      <c r="O6394">
        <v>0</v>
      </c>
      <c r="P6394">
        <v>0</v>
      </c>
      <c r="Q6394">
        <v>0</v>
      </c>
      <c r="R6394">
        <v>1</v>
      </c>
      <c r="S6394">
        <v>0</v>
      </c>
      <c r="T6394">
        <v>0</v>
      </c>
      <c r="U6394">
        <v>0</v>
      </c>
      <c r="V6394">
        <v>0</v>
      </c>
      <c r="W6394">
        <v>0</v>
      </c>
      <c r="X6394">
        <v>0</v>
      </c>
      <c r="Y6394">
        <v>0</v>
      </c>
      <c r="Z6394">
        <v>0.26774369674578752</v>
      </c>
      <c r="AA6394">
        <v>0</v>
      </c>
      <c r="AB6394">
        <v>0</v>
      </c>
      <c r="AC6394">
        <v>0</v>
      </c>
      <c r="AD6394">
        <v>0</v>
      </c>
      <c r="AE6394">
        <v>0.26774369674578752</v>
      </c>
    </row>
    <row r="6395" spans="1:31" x14ac:dyDescent="0.25">
      <c r="A6395">
        <v>2096655</v>
      </c>
      <c r="B6395">
        <v>1</v>
      </c>
      <c r="C6395" t="s">
        <v>81</v>
      </c>
      <c r="D6395" t="s">
        <v>120</v>
      </c>
      <c r="E6395" t="s">
        <v>158</v>
      </c>
      <c r="F6395" t="s">
        <v>18350</v>
      </c>
      <c r="G6395" t="s">
        <v>283</v>
      </c>
      <c r="H6395" t="s">
        <v>143</v>
      </c>
      <c r="I6395" t="s">
        <v>135</v>
      </c>
      <c r="J6395" t="s">
        <v>136</v>
      </c>
      <c r="K6395" t="s">
        <v>137</v>
      </c>
      <c r="L6395" t="s">
        <v>18351</v>
      </c>
      <c r="M6395" t="s">
        <v>18352</v>
      </c>
      <c r="N6395">
        <v>2.6491666660000002</v>
      </c>
      <c r="O6395">
        <v>0</v>
      </c>
      <c r="P6395">
        <v>160</v>
      </c>
      <c r="Q6395">
        <v>0</v>
      </c>
      <c r="R6395">
        <v>1</v>
      </c>
      <c r="S6395">
        <v>0</v>
      </c>
      <c r="T6395">
        <v>6</v>
      </c>
      <c r="U6395">
        <v>0</v>
      </c>
      <c r="V6395">
        <v>0</v>
      </c>
      <c r="W6395">
        <v>0</v>
      </c>
      <c r="X6395">
        <v>84.99561506750473</v>
      </c>
      <c r="Y6395">
        <v>0</v>
      </c>
      <c r="Z6395">
        <v>2.5590673939708338E-3</v>
      </c>
      <c r="AA6395">
        <v>0</v>
      </c>
      <c r="AB6395">
        <v>6.8951003444610048</v>
      </c>
      <c r="AC6395">
        <v>0</v>
      </c>
      <c r="AD6395">
        <v>0</v>
      </c>
      <c r="AE6395">
        <v>91.893274479359704</v>
      </c>
    </row>
    <row r="6396" spans="1:31" x14ac:dyDescent="0.25">
      <c r="A6396">
        <v>2096586</v>
      </c>
      <c r="B6396">
        <v>1</v>
      </c>
      <c r="C6396" t="s">
        <v>81</v>
      </c>
      <c r="D6396" t="s">
        <v>118</v>
      </c>
      <c r="E6396" t="s">
        <v>295</v>
      </c>
      <c r="F6396" t="s">
        <v>18353</v>
      </c>
      <c r="G6396" t="s">
        <v>1007</v>
      </c>
      <c r="H6396" t="s">
        <v>134</v>
      </c>
      <c r="I6396" t="s">
        <v>135</v>
      </c>
      <c r="J6396" t="s">
        <v>3</v>
      </c>
      <c r="K6396" t="s">
        <v>137</v>
      </c>
      <c r="L6396" t="s">
        <v>18354</v>
      </c>
      <c r="M6396" t="s">
        <v>18355</v>
      </c>
      <c r="N6396">
        <v>1.430833333</v>
      </c>
      <c r="O6396">
        <v>28</v>
      </c>
      <c r="P6396">
        <v>1070</v>
      </c>
      <c r="Q6396">
        <v>176</v>
      </c>
      <c r="R6396">
        <v>270</v>
      </c>
      <c r="S6396">
        <v>62</v>
      </c>
      <c r="T6396">
        <v>155</v>
      </c>
      <c r="U6396">
        <v>3</v>
      </c>
      <c r="V6396">
        <v>2</v>
      </c>
      <c r="W6396">
        <v>28.625523485053328</v>
      </c>
      <c r="X6396">
        <v>391.18432454159034</v>
      </c>
      <c r="Y6396">
        <v>319.33527422898146</v>
      </c>
      <c r="Z6396">
        <v>374.01261496074528</v>
      </c>
      <c r="AA6396">
        <v>1216.2568028772698</v>
      </c>
      <c r="AB6396">
        <v>229.12794913216391</v>
      </c>
      <c r="AC6396">
        <v>1927.9959171528706</v>
      </c>
      <c r="AD6396">
        <v>52.616492362209868</v>
      </c>
      <c r="AE6396">
        <v>4539.1548987408851</v>
      </c>
    </row>
    <row r="6397" spans="1:31" x14ac:dyDescent="0.25">
      <c r="A6397">
        <v>2096340</v>
      </c>
      <c r="B6397">
        <v>1</v>
      </c>
      <c r="C6397" t="s">
        <v>80</v>
      </c>
      <c r="D6397" t="s">
        <v>110</v>
      </c>
      <c r="E6397" t="s">
        <v>177</v>
      </c>
      <c r="F6397" t="s">
        <v>18356</v>
      </c>
      <c r="G6397" t="s">
        <v>183</v>
      </c>
      <c r="H6397" t="s">
        <v>143</v>
      </c>
      <c r="I6397" t="s">
        <v>135</v>
      </c>
      <c r="J6397" t="s">
        <v>136</v>
      </c>
      <c r="K6397" t="s">
        <v>137</v>
      </c>
      <c r="L6397" t="s">
        <v>18357</v>
      </c>
      <c r="M6397" t="s">
        <v>18358</v>
      </c>
      <c r="N6397">
        <v>4.6974999999999998</v>
      </c>
      <c r="O6397">
        <v>0</v>
      </c>
      <c r="P6397">
        <v>1</v>
      </c>
      <c r="Q6397">
        <v>0</v>
      </c>
      <c r="R6397">
        <v>0</v>
      </c>
      <c r="S6397">
        <v>0</v>
      </c>
      <c r="T6397">
        <v>0</v>
      </c>
      <c r="U6397">
        <v>0</v>
      </c>
      <c r="V6397">
        <v>0</v>
      </c>
      <c r="W6397">
        <v>0</v>
      </c>
      <c r="X6397">
        <v>0</v>
      </c>
      <c r="Y6397">
        <v>0</v>
      </c>
      <c r="Z6397">
        <v>0</v>
      </c>
      <c r="AA6397">
        <v>0</v>
      </c>
      <c r="AB6397">
        <v>0</v>
      </c>
      <c r="AC6397">
        <v>0</v>
      </c>
      <c r="AD6397">
        <v>0</v>
      </c>
      <c r="AE6397">
        <v>0</v>
      </c>
    </row>
    <row r="6398" spans="1:31" x14ac:dyDescent="0.25">
      <c r="A6398">
        <v>2096254</v>
      </c>
      <c r="B6398">
        <v>1</v>
      </c>
      <c r="C6398" t="s">
        <v>80</v>
      </c>
      <c r="D6398" t="s">
        <v>103</v>
      </c>
      <c r="E6398" t="s">
        <v>177</v>
      </c>
      <c r="F6398" t="s">
        <v>18359</v>
      </c>
      <c r="G6398" t="s">
        <v>183</v>
      </c>
      <c r="H6398" t="s">
        <v>143</v>
      </c>
      <c r="I6398" t="s">
        <v>135</v>
      </c>
      <c r="J6398" t="s">
        <v>136</v>
      </c>
      <c r="K6398" t="s">
        <v>137</v>
      </c>
      <c r="L6398" t="s">
        <v>18360</v>
      </c>
      <c r="M6398" t="s">
        <v>18361</v>
      </c>
      <c r="N6398">
        <v>1.2283333329999999</v>
      </c>
      <c r="O6398">
        <v>0</v>
      </c>
      <c r="P6398">
        <v>0</v>
      </c>
      <c r="Q6398">
        <v>0</v>
      </c>
      <c r="R6398">
        <v>0</v>
      </c>
      <c r="S6398">
        <v>0</v>
      </c>
      <c r="T6398">
        <v>1</v>
      </c>
      <c r="U6398">
        <v>0</v>
      </c>
      <c r="V6398">
        <v>0</v>
      </c>
      <c r="W6398">
        <v>0</v>
      </c>
      <c r="X6398">
        <v>0</v>
      </c>
      <c r="Y6398">
        <v>0</v>
      </c>
      <c r="Z6398">
        <v>0</v>
      </c>
      <c r="AA6398">
        <v>0</v>
      </c>
      <c r="AB6398">
        <v>0.38076452062890004</v>
      </c>
      <c r="AC6398">
        <v>0</v>
      </c>
      <c r="AD6398">
        <v>0</v>
      </c>
      <c r="AE6398">
        <v>0.38076452062890004</v>
      </c>
    </row>
    <row r="6399" spans="1:31" x14ac:dyDescent="0.25">
      <c r="A6399">
        <v>2096400</v>
      </c>
      <c r="B6399">
        <v>1</v>
      </c>
      <c r="C6399" t="s">
        <v>81</v>
      </c>
      <c r="D6399" t="s">
        <v>113</v>
      </c>
      <c r="E6399" t="s">
        <v>177</v>
      </c>
      <c r="F6399" t="s">
        <v>18362</v>
      </c>
      <c r="G6399" t="s">
        <v>183</v>
      </c>
      <c r="H6399" t="s">
        <v>143</v>
      </c>
      <c r="I6399" t="s">
        <v>135</v>
      </c>
      <c r="J6399" t="s">
        <v>136</v>
      </c>
      <c r="K6399" t="s">
        <v>137</v>
      </c>
      <c r="L6399" t="s">
        <v>18363</v>
      </c>
      <c r="M6399" t="s">
        <v>18364</v>
      </c>
      <c r="N6399">
        <v>3.1205555550000001</v>
      </c>
      <c r="O6399">
        <v>0</v>
      </c>
      <c r="P6399">
        <v>1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0</v>
      </c>
      <c r="W6399">
        <v>0</v>
      </c>
      <c r="X6399">
        <v>4.6936504181590655</v>
      </c>
      <c r="Y6399">
        <v>0</v>
      </c>
      <c r="Z6399">
        <v>0</v>
      </c>
      <c r="AA6399">
        <v>0</v>
      </c>
      <c r="AB6399">
        <v>0</v>
      </c>
      <c r="AC6399">
        <v>0</v>
      </c>
      <c r="AD6399">
        <v>0</v>
      </c>
      <c r="AE6399">
        <v>4.6936504181590655</v>
      </c>
    </row>
    <row r="6400" spans="1:31" x14ac:dyDescent="0.25">
      <c r="A6400">
        <v>2096695</v>
      </c>
      <c r="B6400">
        <v>1</v>
      </c>
      <c r="C6400" t="s">
        <v>80</v>
      </c>
      <c r="D6400" t="s">
        <v>97</v>
      </c>
      <c r="E6400" t="s">
        <v>177</v>
      </c>
      <c r="F6400" t="s">
        <v>18365</v>
      </c>
      <c r="G6400" t="s">
        <v>196</v>
      </c>
      <c r="H6400" t="s">
        <v>143</v>
      </c>
      <c r="I6400" t="s">
        <v>135</v>
      </c>
      <c r="J6400" t="s">
        <v>136</v>
      </c>
      <c r="K6400" t="s">
        <v>137</v>
      </c>
      <c r="L6400" t="s">
        <v>18366</v>
      </c>
      <c r="M6400" t="s">
        <v>18367</v>
      </c>
      <c r="N6400">
        <v>3.4738888879999998</v>
      </c>
      <c r="O6400">
        <v>0</v>
      </c>
      <c r="P6400">
        <v>1</v>
      </c>
      <c r="Q6400">
        <v>0</v>
      </c>
      <c r="R6400">
        <v>0</v>
      </c>
      <c r="S6400">
        <v>0</v>
      </c>
      <c r="T6400">
        <v>0</v>
      </c>
      <c r="U6400">
        <v>0</v>
      </c>
      <c r="V6400">
        <v>0</v>
      </c>
      <c r="W6400">
        <v>0</v>
      </c>
      <c r="X6400">
        <v>0.38580459286113333</v>
      </c>
      <c r="Y6400">
        <v>0</v>
      </c>
      <c r="Z6400">
        <v>0</v>
      </c>
      <c r="AA6400">
        <v>0</v>
      </c>
      <c r="AB6400">
        <v>0</v>
      </c>
      <c r="AC6400">
        <v>0</v>
      </c>
      <c r="AD6400">
        <v>0</v>
      </c>
      <c r="AE6400">
        <v>0.38580459286113333</v>
      </c>
    </row>
    <row r="6401" spans="1:31" x14ac:dyDescent="0.25">
      <c r="A6401">
        <v>2096881</v>
      </c>
      <c r="B6401">
        <v>1</v>
      </c>
      <c r="C6401" t="s">
        <v>80</v>
      </c>
      <c r="D6401" t="s">
        <v>84</v>
      </c>
      <c r="E6401" t="s">
        <v>177</v>
      </c>
      <c r="F6401" t="s">
        <v>18368</v>
      </c>
      <c r="G6401" t="s">
        <v>183</v>
      </c>
      <c r="H6401" t="s">
        <v>143</v>
      </c>
      <c r="I6401" t="s">
        <v>135</v>
      </c>
      <c r="J6401" t="s">
        <v>136</v>
      </c>
      <c r="K6401" t="s">
        <v>137</v>
      </c>
      <c r="L6401" t="s">
        <v>18369</v>
      </c>
      <c r="M6401" t="s">
        <v>18370</v>
      </c>
      <c r="N6401">
        <v>1.7252777770000001</v>
      </c>
      <c r="O6401">
        <v>0</v>
      </c>
      <c r="P6401">
        <v>3</v>
      </c>
      <c r="Q6401">
        <v>0</v>
      </c>
      <c r="R6401">
        <v>0</v>
      </c>
      <c r="S6401">
        <v>0</v>
      </c>
      <c r="T6401">
        <v>0</v>
      </c>
      <c r="U6401">
        <v>0</v>
      </c>
      <c r="V6401">
        <v>0</v>
      </c>
      <c r="W6401">
        <v>0</v>
      </c>
      <c r="X6401">
        <v>0.72829046797680252</v>
      </c>
      <c r="Y6401">
        <v>0</v>
      </c>
      <c r="Z6401">
        <v>0</v>
      </c>
      <c r="AA6401">
        <v>0</v>
      </c>
      <c r="AB6401">
        <v>0</v>
      </c>
      <c r="AC6401">
        <v>0</v>
      </c>
      <c r="AD6401">
        <v>0</v>
      </c>
      <c r="AE6401">
        <v>0.72829046797680252</v>
      </c>
    </row>
    <row r="6402" spans="1:31" x14ac:dyDescent="0.25">
      <c r="A6402">
        <v>2096300</v>
      </c>
      <c r="B6402">
        <v>1</v>
      </c>
      <c r="C6402" t="s">
        <v>80</v>
      </c>
      <c r="D6402" t="s">
        <v>84</v>
      </c>
      <c r="E6402" t="s">
        <v>169</v>
      </c>
      <c r="F6402" t="s">
        <v>18371</v>
      </c>
      <c r="G6402" t="s">
        <v>273</v>
      </c>
      <c r="H6402" t="s">
        <v>134</v>
      </c>
      <c r="I6402" t="s">
        <v>135</v>
      </c>
      <c r="J6402" t="s">
        <v>136</v>
      </c>
      <c r="K6402" t="s">
        <v>155</v>
      </c>
      <c r="L6402" t="s">
        <v>18372</v>
      </c>
      <c r="M6402" t="s">
        <v>18373</v>
      </c>
      <c r="N6402">
        <v>8.6691452770000001</v>
      </c>
      <c r="O6402">
        <v>0</v>
      </c>
      <c r="P6402">
        <v>2251</v>
      </c>
      <c r="Q6402">
        <v>0</v>
      </c>
      <c r="R6402">
        <v>0</v>
      </c>
      <c r="S6402">
        <v>0</v>
      </c>
      <c r="T6402">
        <v>178</v>
      </c>
      <c r="U6402">
        <v>0</v>
      </c>
      <c r="V6402">
        <v>0</v>
      </c>
      <c r="W6402">
        <v>0</v>
      </c>
      <c r="X6402">
        <v>4239.1210392759085</v>
      </c>
      <c r="Y6402">
        <v>0</v>
      </c>
      <c r="Z6402">
        <v>0</v>
      </c>
      <c r="AA6402">
        <v>0</v>
      </c>
      <c r="AB6402">
        <v>1125.6983472088489</v>
      </c>
      <c r="AC6402">
        <v>0</v>
      </c>
      <c r="AD6402">
        <v>0</v>
      </c>
      <c r="AE6402">
        <v>5364.8193864847572</v>
      </c>
    </row>
    <row r="6403" spans="1:31" x14ac:dyDescent="0.25">
      <c r="A6403">
        <v>2096592</v>
      </c>
      <c r="B6403">
        <v>1</v>
      </c>
      <c r="C6403" t="s">
        <v>80</v>
      </c>
      <c r="D6403" t="s">
        <v>83</v>
      </c>
      <c r="E6403" t="s">
        <v>505</v>
      </c>
      <c r="F6403" t="s">
        <v>18374</v>
      </c>
      <c r="G6403" t="s">
        <v>569</v>
      </c>
      <c r="H6403" t="s">
        <v>143</v>
      </c>
      <c r="I6403" t="s">
        <v>135</v>
      </c>
      <c r="J6403" t="s">
        <v>136</v>
      </c>
      <c r="K6403" t="s">
        <v>137</v>
      </c>
      <c r="L6403" t="s">
        <v>18375</v>
      </c>
      <c r="M6403" t="s">
        <v>18376</v>
      </c>
      <c r="N6403">
        <v>0.71222222199999996</v>
      </c>
      <c r="O6403">
        <v>0</v>
      </c>
      <c r="P6403">
        <v>65</v>
      </c>
      <c r="Q6403">
        <v>0</v>
      </c>
      <c r="R6403">
        <v>0</v>
      </c>
      <c r="S6403">
        <v>0</v>
      </c>
      <c r="T6403">
        <v>28</v>
      </c>
      <c r="U6403">
        <v>0</v>
      </c>
      <c r="V6403">
        <v>0</v>
      </c>
      <c r="W6403">
        <v>0</v>
      </c>
      <c r="X6403">
        <v>10.773171185394325</v>
      </c>
      <c r="Y6403">
        <v>0</v>
      </c>
      <c r="Z6403">
        <v>0</v>
      </c>
      <c r="AA6403">
        <v>0</v>
      </c>
      <c r="AB6403">
        <v>37.46210394129065</v>
      </c>
      <c r="AC6403">
        <v>0</v>
      </c>
      <c r="AD6403">
        <v>0</v>
      </c>
      <c r="AE6403">
        <v>48.235275126684975</v>
      </c>
    </row>
    <row r="6404" spans="1:31" x14ac:dyDescent="0.25">
      <c r="A6404">
        <v>2096569</v>
      </c>
      <c r="B6404">
        <v>1</v>
      </c>
      <c r="C6404" t="s">
        <v>80</v>
      </c>
      <c r="D6404" t="s">
        <v>99</v>
      </c>
      <c r="E6404" t="s">
        <v>177</v>
      </c>
      <c r="F6404" t="s">
        <v>18377</v>
      </c>
      <c r="G6404" t="s">
        <v>183</v>
      </c>
      <c r="H6404" t="s">
        <v>143</v>
      </c>
      <c r="I6404" t="s">
        <v>135</v>
      </c>
      <c r="J6404" t="s">
        <v>136</v>
      </c>
      <c r="K6404" t="s">
        <v>137</v>
      </c>
      <c r="L6404" t="s">
        <v>18378</v>
      </c>
      <c r="M6404" t="s">
        <v>18379</v>
      </c>
      <c r="N6404">
        <v>5.0191666660000003</v>
      </c>
      <c r="O6404">
        <v>0</v>
      </c>
      <c r="P6404">
        <v>1</v>
      </c>
      <c r="Q6404">
        <v>0</v>
      </c>
      <c r="R6404">
        <v>0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6.6477555570673336E-2</v>
      </c>
      <c r="Y6404">
        <v>0</v>
      </c>
      <c r="Z6404">
        <v>0</v>
      </c>
      <c r="AA6404">
        <v>0</v>
      </c>
      <c r="AB6404">
        <v>0</v>
      </c>
      <c r="AC6404">
        <v>0</v>
      </c>
      <c r="AD6404">
        <v>0</v>
      </c>
      <c r="AE6404">
        <v>6.6477555570673336E-2</v>
      </c>
    </row>
    <row r="6405" spans="1:31" x14ac:dyDescent="0.25">
      <c r="A6405">
        <v>2096426</v>
      </c>
      <c r="B6405">
        <v>1</v>
      </c>
      <c r="C6405" t="s">
        <v>80</v>
      </c>
      <c r="D6405" t="s">
        <v>85</v>
      </c>
      <c r="E6405" t="s">
        <v>177</v>
      </c>
      <c r="F6405" t="s">
        <v>18380</v>
      </c>
      <c r="G6405" t="s">
        <v>196</v>
      </c>
      <c r="H6405" t="s">
        <v>143</v>
      </c>
      <c r="I6405" t="s">
        <v>135</v>
      </c>
      <c r="J6405" t="s">
        <v>136</v>
      </c>
      <c r="K6405" t="s">
        <v>137</v>
      </c>
      <c r="L6405" t="s">
        <v>18381</v>
      </c>
      <c r="M6405" t="s">
        <v>18382</v>
      </c>
      <c r="N6405">
        <v>1.906111111</v>
      </c>
      <c r="O6405">
        <v>0</v>
      </c>
      <c r="P6405">
        <v>10</v>
      </c>
      <c r="Q6405">
        <v>0</v>
      </c>
      <c r="R6405">
        <v>0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3.8987793862027322</v>
      </c>
      <c r="Y6405">
        <v>0</v>
      </c>
      <c r="Z6405">
        <v>0</v>
      </c>
      <c r="AA6405">
        <v>0</v>
      </c>
      <c r="AB6405">
        <v>0</v>
      </c>
      <c r="AC6405">
        <v>0</v>
      </c>
      <c r="AD6405">
        <v>0</v>
      </c>
      <c r="AE6405">
        <v>3.8987793862027322</v>
      </c>
    </row>
    <row r="6406" spans="1:31" x14ac:dyDescent="0.25">
      <c r="A6406">
        <v>2096191</v>
      </c>
      <c r="B6406">
        <v>1</v>
      </c>
      <c r="C6406" t="s">
        <v>80</v>
      </c>
      <c r="D6406" t="s">
        <v>90</v>
      </c>
      <c r="E6406" t="s">
        <v>177</v>
      </c>
      <c r="F6406" t="s">
        <v>18383</v>
      </c>
      <c r="G6406" t="s">
        <v>196</v>
      </c>
      <c r="H6406" t="s">
        <v>143</v>
      </c>
      <c r="I6406" t="s">
        <v>135</v>
      </c>
      <c r="J6406" t="s">
        <v>136</v>
      </c>
      <c r="K6406" t="s">
        <v>137</v>
      </c>
      <c r="L6406" t="s">
        <v>18384</v>
      </c>
      <c r="M6406" t="s">
        <v>18385</v>
      </c>
      <c r="N6406">
        <v>1.1586111109999999</v>
      </c>
      <c r="O6406">
        <v>0</v>
      </c>
      <c r="P6406">
        <v>4</v>
      </c>
      <c r="Q6406">
        <v>0</v>
      </c>
      <c r="R6406">
        <v>0</v>
      </c>
      <c r="S6406">
        <v>0</v>
      </c>
      <c r="T6406">
        <v>0</v>
      </c>
      <c r="U6406">
        <v>0</v>
      </c>
      <c r="V6406">
        <v>0</v>
      </c>
      <c r="W6406">
        <v>0</v>
      </c>
      <c r="X6406">
        <v>1.0173927160656178</v>
      </c>
      <c r="Y6406">
        <v>0</v>
      </c>
      <c r="Z6406">
        <v>0</v>
      </c>
      <c r="AA6406">
        <v>0</v>
      </c>
      <c r="AB6406">
        <v>0</v>
      </c>
      <c r="AC6406">
        <v>0</v>
      </c>
      <c r="AD6406">
        <v>0</v>
      </c>
      <c r="AE6406">
        <v>1.0173927160656178</v>
      </c>
    </row>
    <row r="6407" spans="1:31" x14ac:dyDescent="0.25">
      <c r="A6407">
        <v>2096526</v>
      </c>
      <c r="B6407">
        <v>1</v>
      </c>
      <c r="C6407" t="s">
        <v>80</v>
      </c>
      <c r="D6407" t="s">
        <v>101</v>
      </c>
      <c r="E6407" t="s">
        <v>158</v>
      </c>
      <c r="F6407" t="s">
        <v>18386</v>
      </c>
      <c r="G6407" t="s">
        <v>979</v>
      </c>
      <c r="H6407" t="s">
        <v>143</v>
      </c>
      <c r="I6407" t="s">
        <v>135</v>
      </c>
      <c r="J6407" t="s">
        <v>136</v>
      </c>
      <c r="K6407" t="s">
        <v>137</v>
      </c>
      <c r="L6407" t="s">
        <v>18387</v>
      </c>
      <c r="M6407" t="s">
        <v>18388</v>
      </c>
      <c r="N6407">
        <v>0.28805555500000002</v>
      </c>
      <c r="O6407">
        <v>0</v>
      </c>
      <c r="P6407">
        <v>23</v>
      </c>
      <c r="Q6407">
        <v>0</v>
      </c>
      <c r="R6407">
        <v>0</v>
      </c>
      <c r="S6407">
        <v>0</v>
      </c>
      <c r="T6407">
        <v>1</v>
      </c>
      <c r="U6407">
        <v>0</v>
      </c>
      <c r="V6407">
        <v>0</v>
      </c>
      <c r="W6407">
        <v>0</v>
      </c>
      <c r="X6407">
        <v>1.2521943375305666</v>
      </c>
      <c r="Y6407">
        <v>0</v>
      </c>
      <c r="Z6407">
        <v>0</v>
      </c>
      <c r="AA6407">
        <v>0</v>
      </c>
      <c r="AB6407">
        <v>6.1850327264457231E-2</v>
      </c>
      <c r="AC6407">
        <v>0</v>
      </c>
      <c r="AD6407">
        <v>0</v>
      </c>
      <c r="AE6407">
        <v>1.3140446647950239</v>
      </c>
    </row>
    <row r="6408" spans="1:31" x14ac:dyDescent="0.25">
      <c r="A6408">
        <v>2096406</v>
      </c>
      <c r="B6408">
        <v>1</v>
      </c>
      <c r="C6408" t="s">
        <v>81</v>
      </c>
      <c r="D6408" t="s">
        <v>118</v>
      </c>
      <c r="E6408" t="s">
        <v>169</v>
      </c>
      <c r="F6408" t="s">
        <v>18389</v>
      </c>
      <c r="G6408" t="s">
        <v>273</v>
      </c>
      <c r="H6408" t="s">
        <v>134</v>
      </c>
      <c r="I6408" t="s">
        <v>135</v>
      </c>
      <c r="J6408" t="s">
        <v>136</v>
      </c>
      <c r="K6408" t="s">
        <v>155</v>
      </c>
      <c r="L6408" t="s">
        <v>18390</v>
      </c>
      <c r="M6408" t="s">
        <v>18391</v>
      </c>
      <c r="N6408">
        <v>1.0520166660000001</v>
      </c>
      <c r="O6408">
        <v>0</v>
      </c>
      <c r="P6408">
        <v>1536</v>
      </c>
      <c r="Q6408">
        <v>0</v>
      </c>
      <c r="R6408">
        <v>53</v>
      </c>
      <c r="S6408">
        <v>0</v>
      </c>
      <c r="T6408">
        <v>209</v>
      </c>
      <c r="U6408">
        <v>0</v>
      </c>
      <c r="V6408">
        <v>1</v>
      </c>
      <c r="W6408">
        <v>0</v>
      </c>
      <c r="X6408">
        <v>284.00215033915936</v>
      </c>
      <c r="Y6408">
        <v>0</v>
      </c>
      <c r="Z6408">
        <v>55.916215469679187</v>
      </c>
      <c r="AA6408">
        <v>0</v>
      </c>
      <c r="AB6408">
        <v>118.2959579514406</v>
      </c>
      <c r="AC6408">
        <v>0</v>
      </c>
      <c r="AD6408">
        <v>45.741754840837878</v>
      </c>
      <c r="AE6408">
        <v>503.95607860111699</v>
      </c>
    </row>
    <row r="6409" spans="1:31" x14ac:dyDescent="0.25">
      <c r="A6409">
        <v>2096234</v>
      </c>
      <c r="B6409">
        <v>1</v>
      </c>
      <c r="C6409" t="s">
        <v>80</v>
      </c>
      <c r="D6409" t="s">
        <v>97</v>
      </c>
      <c r="E6409" t="s">
        <v>177</v>
      </c>
      <c r="F6409" t="s">
        <v>18392</v>
      </c>
      <c r="G6409" t="s">
        <v>183</v>
      </c>
      <c r="H6409" t="s">
        <v>143</v>
      </c>
      <c r="I6409" t="s">
        <v>135</v>
      </c>
      <c r="J6409" t="s">
        <v>136</v>
      </c>
      <c r="K6409" t="s">
        <v>137</v>
      </c>
      <c r="L6409" t="s">
        <v>18393</v>
      </c>
      <c r="M6409" t="s">
        <v>18394</v>
      </c>
      <c r="N6409">
        <v>2.625</v>
      </c>
      <c r="O6409">
        <v>0</v>
      </c>
      <c r="P6409">
        <v>1</v>
      </c>
      <c r="Q6409">
        <v>0</v>
      </c>
      <c r="R6409">
        <v>0</v>
      </c>
      <c r="S6409">
        <v>0</v>
      </c>
      <c r="T6409">
        <v>0</v>
      </c>
      <c r="U6409">
        <v>0</v>
      </c>
      <c r="V6409">
        <v>0</v>
      </c>
      <c r="W6409">
        <v>0</v>
      </c>
      <c r="X6409">
        <v>0.18695996098173168</v>
      </c>
      <c r="Y6409">
        <v>0</v>
      </c>
      <c r="Z6409">
        <v>0</v>
      </c>
      <c r="AA6409">
        <v>0</v>
      </c>
      <c r="AB6409">
        <v>0</v>
      </c>
      <c r="AC6409">
        <v>0</v>
      </c>
      <c r="AD6409">
        <v>0</v>
      </c>
      <c r="AE6409">
        <v>0.18695996098173168</v>
      </c>
    </row>
    <row r="6410" spans="1:31" x14ac:dyDescent="0.25">
      <c r="A6410">
        <v>2096718</v>
      </c>
      <c r="B6410">
        <v>1</v>
      </c>
      <c r="C6410" t="s">
        <v>80</v>
      </c>
      <c r="D6410" t="s">
        <v>108</v>
      </c>
      <c r="E6410" t="s">
        <v>158</v>
      </c>
      <c r="F6410" t="s">
        <v>18395</v>
      </c>
      <c r="G6410" t="s">
        <v>1007</v>
      </c>
      <c r="H6410" t="s">
        <v>143</v>
      </c>
      <c r="I6410" t="s">
        <v>135</v>
      </c>
      <c r="J6410" t="s">
        <v>3</v>
      </c>
      <c r="K6410" t="s">
        <v>137</v>
      </c>
      <c r="L6410" t="s">
        <v>18396</v>
      </c>
      <c r="M6410" t="s">
        <v>18397</v>
      </c>
      <c r="N6410">
        <v>2.6425000000000001</v>
      </c>
      <c r="O6410">
        <v>0</v>
      </c>
      <c r="P6410">
        <v>17</v>
      </c>
      <c r="Q6410">
        <v>0</v>
      </c>
      <c r="R6410">
        <v>1</v>
      </c>
      <c r="S6410">
        <v>0</v>
      </c>
      <c r="T6410">
        <v>1</v>
      </c>
      <c r="U6410">
        <v>0</v>
      </c>
      <c r="V6410">
        <v>0</v>
      </c>
      <c r="W6410">
        <v>0</v>
      </c>
      <c r="X6410">
        <v>4.5743971028311474</v>
      </c>
      <c r="Y6410">
        <v>0</v>
      </c>
      <c r="Z6410">
        <v>0.12413452560251501</v>
      </c>
      <c r="AA6410">
        <v>0</v>
      </c>
      <c r="AB6410">
        <v>4.2213542710499672</v>
      </c>
      <c r="AC6410">
        <v>0</v>
      </c>
      <c r="AD6410">
        <v>0</v>
      </c>
      <c r="AE6410">
        <v>8.9198858994836296</v>
      </c>
    </row>
    <row r="6411" spans="1:31" x14ac:dyDescent="0.25">
      <c r="A6411">
        <v>2096612</v>
      </c>
      <c r="B6411">
        <v>1</v>
      </c>
      <c r="C6411" t="s">
        <v>81</v>
      </c>
      <c r="D6411" t="s">
        <v>112</v>
      </c>
      <c r="E6411" t="s">
        <v>158</v>
      </c>
      <c r="F6411" t="s">
        <v>18398</v>
      </c>
      <c r="G6411" t="s">
        <v>160</v>
      </c>
      <c r="H6411" t="s">
        <v>143</v>
      </c>
      <c r="I6411" t="s">
        <v>135</v>
      </c>
      <c r="J6411" t="s">
        <v>136</v>
      </c>
      <c r="K6411" t="s">
        <v>137</v>
      </c>
      <c r="L6411" t="s">
        <v>18399</v>
      </c>
      <c r="M6411" t="s">
        <v>18400</v>
      </c>
      <c r="N6411">
        <v>1.893888888</v>
      </c>
      <c r="O6411">
        <v>0</v>
      </c>
      <c r="P6411">
        <v>11</v>
      </c>
      <c r="Q6411">
        <v>0</v>
      </c>
      <c r="R6411">
        <v>7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4.6595543745683372</v>
      </c>
      <c r="Y6411">
        <v>0</v>
      </c>
      <c r="Z6411">
        <v>3.1953562562593376</v>
      </c>
      <c r="AA6411">
        <v>0</v>
      </c>
      <c r="AB6411">
        <v>0</v>
      </c>
      <c r="AC6411">
        <v>0</v>
      </c>
      <c r="AD6411">
        <v>0</v>
      </c>
      <c r="AE6411">
        <v>7.8549106308276748</v>
      </c>
    </row>
    <row r="6412" spans="1:31" x14ac:dyDescent="0.25">
      <c r="A6412">
        <v>2096755</v>
      </c>
      <c r="B6412">
        <v>1</v>
      </c>
      <c r="C6412" t="s">
        <v>81</v>
      </c>
      <c r="D6412" t="s">
        <v>115</v>
      </c>
      <c r="E6412" t="s">
        <v>131</v>
      </c>
      <c r="F6412" t="s">
        <v>4569</v>
      </c>
      <c r="G6412" t="s">
        <v>133</v>
      </c>
      <c r="H6412" t="s">
        <v>134</v>
      </c>
      <c r="I6412" t="s">
        <v>259</v>
      </c>
      <c r="J6412" t="s">
        <v>136</v>
      </c>
      <c r="K6412" t="s">
        <v>137</v>
      </c>
      <c r="L6412" t="s">
        <v>18401</v>
      </c>
      <c r="M6412" t="s">
        <v>18402</v>
      </c>
      <c r="N6412">
        <v>8.3333330000000001E-3</v>
      </c>
      <c r="O6412">
        <v>0</v>
      </c>
      <c r="P6412">
        <v>2127</v>
      </c>
      <c r="Q6412">
        <v>6</v>
      </c>
      <c r="R6412">
        <v>131</v>
      </c>
      <c r="S6412">
        <v>6</v>
      </c>
      <c r="T6412">
        <v>148</v>
      </c>
      <c r="U6412">
        <v>0</v>
      </c>
      <c r="V6412">
        <v>1</v>
      </c>
      <c r="W6412">
        <v>0</v>
      </c>
      <c r="X6412">
        <v>2.1792850704265767</v>
      </c>
      <c r="Y6412">
        <v>0.20139342108704997</v>
      </c>
      <c r="Z6412">
        <v>0.54201854616931655</v>
      </c>
      <c r="AA6412">
        <v>0.2684787989210583</v>
      </c>
      <c r="AB6412">
        <v>0.40605746291965844</v>
      </c>
      <c r="AC6412">
        <v>0</v>
      </c>
      <c r="AD6412">
        <v>6.1784220625000003E-5</v>
      </c>
      <c r="AE6412">
        <v>3.5972950837442847</v>
      </c>
    </row>
    <row r="6413" spans="1:31" x14ac:dyDescent="0.25">
      <c r="A6413">
        <v>2096277</v>
      </c>
      <c r="B6413">
        <v>1</v>
      </c>
      <c r="C6413" t="s">
        <v>80</v>
      </c>
      <c r="D6413" t="s">
        <v>103</v>
      </c>
      <c r="E6413" t="s">
        <v>169</v>
      </c>
      <c r="F6413" t="s">
        <v>18403</v>
      </c>
      <c r="G6413" t="s">
        <v>171</v>
      </c>
      <c r="H6413" t="s">
        <v>134</v>
      </c>
      <c r="I6413" t="s">
        <v>135</v>
      </c>
      <c r="J6413" t="s">
        <v>136</v>
      </c>
      <c r="K6413" t="s">
        <v>137</v>
      </c>
      <c r="L6413" t="s">
        <v>18404</v>
      </c>
      <c r="M6413" t="s">
        <v>18405</v>
      </c>
      <c r="N6413">
        <v>1.266388888</v>
      </c>
      <c r="O6413">
        <v>0</v>
      </c>
      <c r="P6413">
        <v>0</v>
      </c>
      <c r="Q6413">
        <v>1</v>
      </c>
      <c r="R6413">
        <v>0</v>
      </c>
      <c r="S6413">
        <v>1</v>
      </c>
      <c r="T6413">
        <v>0</v>
      </c>
      <c r="U6413">
        <v>0</v>
      </c>
      <c r="V6413">
        <v>0</v>
      </c>
      <c r="W6413">
        <v>0</v>
      </c>
      <c r="X6413">
        <v>0</v>
      </c>
      <c r="Y6413">
        <v>39.525721942475627</v>
      </c>
      <c r="Z6413">
        <v>0</v>
      </c>
      <c r="AA6413">
        <v>1.957886940261905</v>
      </c>
      <c r="AB6413">
        <v>0</v>
      </c>
      <c r="AC6413">
        <v>0</v>
      </c>
      <c r="AD6413">
        <v>0</v>
      </c>
      <c r="AE6413">
        <v>41.483608882737535</v>
      </c>
    </row>
    <row r="6414" spans="1:31" x14ac:dyDescent="0.25">
      <c r="A6414">
        <v>2096226</v>
      </c>
      <c r="B6414">
        <v>1</v>
      </c>
      <c r="C6414" t="s">
        <v>80</v>
      </c>
      <c r="D6414" t="s">
        <v>85</v>
      </c>
      <c r="E6414" t="s">
        <v>177</v>
      </c>
      <c r="F6414" t="s">
        <v>18406</v>
      </c>
      <c r="G6414" t="s">
        <v>324</v>
      </c>
      <c r="H6414" t="s">
        <v>143</v>
      </c>
      <c r="I6414" t="s">
        <v>135</v>
      </c>
      <c r="J6414" t="s">
        <v>136</v>
      </c>
      <c r="K6414" t="s">
        <v>137</v>
      </c>
      <c r="L6414" t="s">
        <v>18407</v>
      </c>
      <c r="M6414" t="s">
        <v>18408</v>
      </c>
      <c r="N6414">
        <v>4.119722222</v>
      </c>
      <c r="O6414">
        <v>0</v>
      </c>
      <c r="P6414">
        <v>10</v>
      </c>
      <c r="Q6414">
        <v>0</v>
      </c>
      <c r="R6414">
        <v>0</v>
      </c>
      <c r="S6414">
        <v>0</v>
      </c>
      <c r="T6414">
        <v>0</v>
      </c>
      <c r="U6414">
        <v>0</v>
      </c>
      <c r="V6414">
        <v>0</v>
      </c>
      <c r="W6414">
        <v>0</v>
      </c>
      <c r="X6414">
        <v>9.9163894227158771</v>
      </c>
      <c r="Y6414">
        <v>0</v>
      </c>
      <c r="Z6414">
        <v>0</v>
      </c>
      <c r="AA6414">
        <v>0</v>
      </c>
      <c r="AB6414">
        <v>0</v>
      </c>
      <c r="AC6414">
        <v>0</v>
      </c>
      <c r="AD6414">
        <v>0</v>
      </c>
      <c r="AE6414">
        <v>9.9163894227158771</v>
      </c>
    </row>
    <row r="6415" spans="1:31" x14ac:dyDescent="0.25">
      <c r="A6415">
        <v>2096558</v>
      </c>
      <c r="B6415">
        <v>1</v>
      </c>
      <c r="C6415" t="s">
        <v>80</v>
      </c>
      <c r="D6415" t="s">
        <v>96</v>
      </c>
      <c r="E6415" t="s">
        <v>158</v>
      </c>
      <c r="F6415" t="s">
        <v>18409</v>
      </c>
      <c r="G6415" t="s">
        <v>160</v>
      </c>
      <c r="H6415" t="s">
        <v>143</v>
      </c>
      <c r="I6415" t="s">
        <v>135</v>
      </c>
      <c r="J6415" t="s">
        <v>136</v>
      </c>
      <c r="K6415" t="s">
        <v>137</v>
      </c>
      <c r="L6415" t="s">
        <v>18410</v>
      </c>
      <c r="M6415" t="s">
        <v>18411</v>
      </c>
      <c r="N6415">
        <v>8.8874999999999993</v>
      </c>
      <c r="O6415">
        <v>0</v>
      </c>
      <c r="P6415">
        <v>12</v>
      </c>
      <c r="Q6415">
        <v>0</v>
      </c>
      <c r="R6415">
        <v>0</v>
      </c>
      <c r="S6415">
        <v>0</v>
      </c>
      <c r="T6415">
        <v>0</v>
      </c>
      <c r="U6415">
        <v>0</v>
      </c>
      <c r="V6415">
        <v>0</v>
      </c>
      <c r="W6415">
        <v>0</v>
      </c>
      <c r="X6415">
        <v>18.688178101556485</v>
      </c>
      <c r="Y6415">
        <v>0</v>
      </c>
      <c r="Z6415">
        <v>0</v>
      </c>
      <c r="AA6415">
        <v>0</v>
      </c>
      <c r="AB6415">
        <v>0</v>
      </c>
      <c r="AC6415">
        <v>0</v>
      </c>
      <c r="AD6415">
        <v>0</v>
      </c>
      <c r="AE6415">
        <v>18.688178101556485</v>
      </c>
    </row>
    <row r="6416" spans="1:31" x14ac:dyDescent="0.25">
      <c r="A6416">
        <v>2096512</v>
      </c>
      <c r="B6416">
        <v>1</v>
      </c>
      <c r="C6416" t="s">
        <v>80</v>
      </c>
      <c r="D6416" t="s">
        <v>90</v>
      </c>
      <c r="E6416" t="s">
        <v>177</v>
      </c>
      <c r="F6416" t="s">
        <v>18412</v>
      </c>
      <c r="G6416" t="s">
        <v>183</v>
      </c>
      <c r="H6416" t="s">
        <v>143</v>
      </c>
      <c r="I6416" t="s">
        <v>135</v>
      </c>
      <c r="J6416" t="s">
        <v>136</v>
      </c>
      <c r="K6416" t="s">
        <v>137</v>
      </c>
      <c r="L6416" t="s">
        <v>18413</v>
      </c>
      <c r="M6416" t="s">
        <v>18414</v>
      </c>
      <c r="N6416">
        <v>5.9836111110000001</v>
      </c>
      <c r="O6416">
        <v>0</v>
      </c>
      <c r="P6416">
        <v>5</v>
      </c>
      <c r="Q6416">
        <v>0</v>
      </c>
      <c r="R6416">
        <v>0</v>
      </c>
      <c r="S6416">
        <v>0</v>
      </c>
      <c r="T6416">
        <v>3</v>
      </c>
      <c r="U6416">
        <v>0</v>
      </c>
      <c r="V6416">
        <v>0</v>
      </c>
      <c r="W6416">
        <v>0</v>
      </c>
      <c r="X6416">
        <v>6.8727917995625623</v>
      </c>
      <c r="Y6416">
        <v>0</v>
      </c>
      <c r="Z6416">
        <v>0</v>
      </c>
      <c r="AA6416">
        <v>0</v>
      </c>
      <c r="AB6416">
        <v>13.204861547539975</v>
      </c>
      <c r="AC6416">
        <v>0</v>
      </c>
      <c r="AD6416">
        <v>0</v>
      </c>
      <c r="AE6416">
        <v>20.077653347102537</v>
      </c>
    </row>
    <row r="6417" spans="1:31" x14ac:dyDescent="0.25">
      <c r="A6417">
        <v>2096844</v>
      </c>
      <c r="B6417">
        <v>1</v>
      </c>
      <c r="C6417" t="s">
        <v>80</v>
      </c>
      <c r="D6417" t="s">
        <v>93</v>
      </c>
      <c r="E6417" t="s">
        <v>177</v>
      </c>
      <c r="F6417" t="s">
        <v>18415</v>
      </c>
      <c r="G6417" t="s">
        <v>183</v>
      </c>
      <c r="H6417" t="s">
        <v>143</v>
      </c>
      <c r="I6417" t="s">
        <v>135</v>
      </c>
      <c r="J6417" t="s">
        <v>136</v>
      </c>
      <c r="K6417" t="s">
        <v>137</v>
      </c>
      <c r="L6417" t="s">
        <v>18416</v>
      </c>
      <c r="M6417" t="s">
        <v>18417</v>
      </c>
      <c r="N6417">
        <v>3.9583333330000001</v>
      </c>
      <c r="O6417">
        <v>0</v>
      </c>
      <c r="P6417">
        <v>1</v>
      </c>
      <c r="Q6417">
        <v>0</v>
      </c>
      <c r="R6417">
        <v>0</v>
      </c>
      <c r="S6417">
        <v>0</v>
      </c>
      <c r="T6417">
        <v>0</v>
      </c>
      <c r="U6417">
        <v>0</v>
      </c>
      <c r="V6417">
        <v>0</v>
      </c>
      <c r="W6417">
        <v>0</v>
      </c>
      <c r="X6417">
        <v>3.6378413187600003E-3</v>
      </c>
      <c r="Y6417">
        <v>0</v>
      </c>
      <c r="Z6417">
        <v>0</v>
      </c>
      <c r="AA6417">
        <v>0</v>
      </c>
      <c r="AB6417">
        <v>0</v>
      </c>
      <c r="AC6417">
        <v>0</v>
      </c>
      <c r="AD6417">
        <v>0</v>
      </c>
      <c r="AE6417">
        <v>3.6378413187600003E-3</v>
      </c>
    </row>
    <row r="6418" spans="1:31" x14ac:dyDescent="0.25">
      <c r="A6418">
        <v>2096203</v>
      </c>
      <c r="B6418">
        <v>1</v>
      </c>
      <c r="C6418" t="s">
        <v>80</v>
      </c>
      <c r="D6418" t="s">
        <v>90</v>
      </c>
      <c r="E6418" t="s">
        <v>177</v>
      </c>
      <c r="F6418" t="s">
        <v>18418</v>
      </c>
      <c r="G6418" t="s">
        <v>179</v>
      </c>
      <c r="H6418" t="s">
        <v>143</v>
      </c>
      <c r="I6418" t="s">
        <v>135</v>
      </c>
      <c r="J6418" t="s">
        <v>136</v>
      </c>
      <c r="K6418" t="s">
        <v>137</v>
      </c>
      <c r="L6418" t="s">
        <v>18419</v>
      </c>
      <c r="M6418" t="s">
        <v>18420</v>
      </c>
      <c r="N6418">
        <v>8.1572222219999997</v>
      </c>
      <c r="O6418">
        <v>0</v>
      </c>
      <c r="P6418">
        <v>6</v>
      </c>
      <c r="Q6418">
        <v>0</v>
      </c>
      <c r="R6418">
        <v>0</v>
      </c>
      <c r="S6418">
        <v>0</v>
      </c>
      <c r="T6418">
        <v>0</v>
      </c>
      <c r="U6418">
        <v>0</v>
      </c>
      <c r="V6418">
        <v>0</v>
      </c>
      <c r="W6418">
        <v>0</v>
      </c>
      <c r="X6418">
        <v>9.7844656445207985</v>
      </c>
      <c r="Y6418">
        <v>0</v>
      </c>
      <c r="Z6418">
        <v>0</v>
      </c>
      <c r="AA6418">
        <v>0</v>
      </c>
      <c r="AB6418">
        <v>0</v>
      </c>
      <c r="AC6418">
        <v>0</v>
      </c>
      <c r="AD6418">
        <v>0</v>
      </c>
      <c r="AE6418">
        <v>9.7844656445207985</v>
      </c>
    </row>
    <row r="6419" spans="1:31" x14ac:dyDescent="0.25">
      <c r="A6419">
        <v>2096704</v>
      </c>
      <c r="B6419">
        <v>1</v>
      </c>
      <c r="C6419" t="s">
        <v>80</v>
      </c>
      <c r="D6419" t="s">
        <v>85</v>
      </c>
      <c r="E6419" t="s">
        <v>505</v>
      </c>
      <c r="F6419" t="s">
        <v>18421</v>
      </c>
      <c r="G6419" t="s">
        <v>196</v>
      </c>
      <c r="H6419" t="s">
        <v>143</v>
      </c>
      <c r="I6419" t="s">
        <v>135</v>
      </c>
      <c r="J6419" t="s">
        <v>136</v>
      </c>
      <c r="K6419" t="s">
        <v>137</v>
      </c>
      <c r="L6419" t="s">
        <v>18422</v>
      </c>
      <c r="M6419" t="s">
        <v>18423</v>
      </c>
      <c r="N6419">
        <v>8.5747222220000001</v>
      </c>
      <c r="O6419">
        <v>0</v>
      </c>
      <c r="P6419">
        <v>73</v>
      </c>
      <c r="Q6419">
        <v>0</v>
      </c>
      <c r="R6419">
        <v>0</v>
      </c>
      <c r="S6419">
        <v>0</v>
      </c>
      <c r="T6419">
        <v>15</v>
      </c>
      <c r="U6419">
        <v>0</v>
      </c>
      <c r="V6419">
        <v>0</v>
      </c>
      <c r="W6419">
        <v>0</v>
      </c>
      <c r="X6419">
        <v>146.43431088265703</v>
      </c>
      <c r="Y6419">
        <v>0</v>
      </c>
      <c r="Z6419">
        <v>0</v>
      </c>
      <c r="AA6419">
        <v>0</v>
      </c>
      <c r="AB6419">
        <v>128.12680581730325</v>
      </c>
      <c r="AC6419">
        <v>0</v>
      </c>
      <c r="AD6419">
        <v>0</v>
      </c>
      <c r="AE6419">
        <v>274.56111669996028</v>
      </c>
    </row>
    <row r="6420" spans="1:31" x14ac:dyDescent="0.25">
      <c r="A6420">
        <v>2096243</v>
      </c>
      <c r="B6420">
        <v>1</v>
      </c>
      <c r="C6420" t="s">
        <v>80</v>
      </c>
      <c r="D6420" t="s">
        <v>83</v>
      </c>
      <c r="E6420" t="s">
        <v>177</v>
      </c>
      <c r="F6420" t="s">
        <v>18424</v>
      </c>
      <c r="G6420" t="s">
        <v>179</v>
      </c>
      <c r="H6420" t="s">
        <v>143</v>
      </c>
      <c r="I6420" t="s">
        <v>135</v>
      </c>
      <c r="J6420" t="s">
        <v>136</v>
      </c>
      <c r="K6420" t="s">
        <v>137</v>
      </c>
      <c r="L6420" t="s">
        <v>18425</v>
      </c>
      <c r="M6420" t="s">
        <v>18426</v>
      </c>
      <c r="N6420">
        <v>4.8736111109999998</v>
      </c>
      <c r="O6420">
        <v>0</v>
      </c>
      <c r="P6420">
        <v>0</v>
      </c>
      <c r="Q6420">
        <v>0</v>
      </c>
      <c r="R6420">
        <v>0</v>
      </c>
      <c r="S6420">
        <v>0</v>
      </c>
      <c r="T6420">
        <v>31</v>
      </c>
      <c r="U6420">
        <v>0</v>
      </c>
      <c r="V6420">
        <v>0</v>
      </c>
      <c r="W6420">
        <v>0</v>
      </c>
      <c r="X6420">
        <v>0</v>
      </c>
      <c r="Y6420">
        <v>0</v>
      </c>
      <c r="Z6420">
        <v>0</v>
      </c>
      <c r="AA6420">
        <v>0</v>
      </c>
      <c r="AB6420">
        <v>101.3785805635799</v>
      </c>
      <c r="AC6420">
        <v>0</v>
      </c>
      <c r="AD6420">
        <v>0</v>
      </c>
      <c r="AE6420">
        <v>101.3785805635799</v>
      </c>
    </row>
    <row r="6421" spans="1:31" x14ac:dyDescent="0.25">
      <c r="A6421">
        <v>2096435</v>
      </c>
      <c r="B6421">
        <v>1</v>
      </c>
      <c r="C6421" t="s">
        <v>80</v>
      </c>
      <c r="D6421" t="s">
        <v>103</v>
      </c>
      <c r="E6421" t="s">
        <v>177</v>
      </c>
      <c r="F6421" t="s">
        <v>18427</v>
      </c>
      <c r="G6421" t="s">
        <v>183</v>
      </c>
      <c r="H6421" t="s">
        <v>143</v>
      </c>
      <c r="I6421" t="s">
        <v>135</v>
      </c>
      <c r="J6421" t="s">
        <v>136</v>
      </c>
      <c r="K6421" t="s">
        <v>137</v>
      </c>
      <c r="L6421" t="s">
        <v>18428</v>
      </c>
      <c r="M6421" t="s">
        <v>18429</v>
      </c>
      <c r="N6421">
        <v>0.91333333299999997</v>
      </c>
      <c r="O6421">
        <v>0</v>
      </c>
      <c r="P6421">
        <v>0</v>
      </c>
      <c r="Q6421">
        <v>0</v>
      </c>
      <c r="R6421">
        <v>0</v>
      </c>
      <c r="S6421">
        <v>0</v>
      </c>
      <c r="T6421">
        <v>1</v>
      </c>
      <c r="U6421">
        <v>0</v>
      </c>
      <c r="V6421">
        <v>0</v>
      </c>
      <c r="W6421">
        <v>0</v>
      </c>
      <c r="X6421">
        <v>0</v>
      </c>
      <c r="Y6421">
        <v>0</v>
      </c>
      <c r="Z6421">
        <v>0</v>
      </c>
      <c r="AA6421">
        <v>0</v>
      </c>
      <c r="AB6421">
        <v>0.78353331623197264</v>
      </c>
      <c r="AC6421">
        <v>0</v>
      </c>
      <c r="AD6421">
        <v>0</v>
      </c>
      <c r="AE6421">
        <v>0.78353331623197264</v>
      </c>
    </row>
    <row r="6422" spans="1:31" x14ac:dyDescent="0.25">
      <c r="A6422">
        <v>2096681</v>
      </c>
      <c r="B6422">
        <v>1</v>
      </c>
      <c r="C6422" t="s">
        <v>81</v>
      </c>
      <c r="D6422" t="s">
        <v>128</v>
      </c>
      <c r="E6422" t="s">
        <v>177</v>
      </c>
      <c r="F6422" t="s">
        <v>18430</v>
      </c>
      <c r="G6422" t="s">
        <v>179</v>
      </c>
      <c r="H6422" t="s">
        <v>143</v>
      </c>
      <c r="I6422" t="s">
        <v>135</v>
      </c>
      <c r="J6422" t="s">
        <v>136</v>
      </c>
      <c r="K6422" t="s">
        <v>137</v>
      </c>
      <c r="L6422" t="s">
        <v>18431</v>
      </c>
      <c r="M6422" t="s">
        <v>18432</v>
      </c>
      <c r="N6422">
        <v>6.1411111109999998</v>
      </c>
      <c r="O6422">
        <v>0</v>
      </c>
      <c r="P6422">
        <v>3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3.0193900140737466</v>
      </c>
      <c r="Y6422">
        <v>0</v>
      </c>
      <c r="Z6422">
        <v>0</v>
      </c>
      <c r="AA6422">
        <v>0</v>
      </c>
      <c r="AB6422">
        <v>0</v>
      </c>
      <c r="AC6422">
        <v>0</v>
      </c>
      <c r="AD6422">
        <v>0</v>
      </c>
      <c r="AE6422">
        <v>3.0193900140737466</v>
      </c>
    </row>
    <row r="6423" spans="1:31" x14ac:dyDescent="0.25">
      <c r="A6423">
        <v>2096389</v>
      </c>
      <c r="B6423">
        <v>1</v>
      </c>
      <c r="C6423" t="s">
        <v>80</v>
      </c>
      <c r="D6423" t="s">
        <v>98</v>
      </c>
      <c r="E6423" t="s">
        <v>177</v>
      </c>
      <c r="F6423" t="s">
        <v>18433</v>
      </c>
      <c r="G6423" t="s">
        <v>183</v>
      </c>
      <c r="H6423" t="s">
        <v>143</v>
      </c>
      <c r="I6423" t="s">
        <v>135</v>
      </c>
      <c r="J6423" t="s">
        <v>136</v>
      </c>
      <c r="K6423" t="s">
        <v>137</v>
      </c>
      <c r="L6423" t="s">
        <v>18434</v>
      </c>
      <c r="M6423" t="s">
        <v>18435</v>
      </c>
      <c r="N6423">
        <v>1.166666666</v>
      </c>
      <c r="O6423">
        <v>0</v>
      </c>
      <c r="P6423">
        <v>1</v>
      </c>
      <c r="Q6423">
        <v>0</v>
      </c>
      <c r="R6423">
        <v>0</v>
      </c>
      <c r="S6423">
        <v>0</v>
      </c>
      <c r="T6423">
        <v>0</v>
      </c>
      <c r="U6423">
        <v>0</v>
      </c>
      <c r="V6423">
        <v>0</v>
      </c>
      <c r="W6423">
        <v>0</v>
      </c>
      <c r="X6423">
        <v>0.27741333534761392</v>
      </c>
      <c r="Y6423">
        <v>0</v>
      </c>
      <c r="Z6423">
        <v>0</v>
      </c>
      <c r="AA6423">
        <v>0</v>
      </c>
      <c r="AB6423">
        <v>0</v>
      </c>
      <c r="AC6423">
        <v>0</v>
      </c>
      <c r="AD6423">
        <v>0</v>
      </c>
      <c r="AE6423">
        <v>0.27741333534761392</v>
      </c>
    </row>
    <row r="6424" spans="1:31" x14ac:dyDescent="0.25">
      <c r="A6424">
        <v>2096495</v>
      </c>
      <c r="B6424">
        <v>1</v>
      </c>
      <c r="C6424" t="s">
        <v>80</v>
      </c>
      <c r="D6424" t="s">
        <v>107</v>
      </c>
      <c r="E6424" t="s">
        <v>177</v>
      </c>
      <c r="F6424" t="s">
        <v>18436</v>
      </c>
      <c r="G6424" t="s">
        <v>183</v>
      </c>
      <c r="H6424" t="s">
        <v>143</v>
      </c>
      <c r="I6424" t="s">
        <v>135</v>
      </c>
      <c r="J6424" t="s">
        <v>136</v>
      </c>
      <c r="K6424" t="s">
        <v>137</v>
      </c>
      <c r="L6424" t="s">
        <v>18437</v>
      </c>
      <c r="M6424" t="s">
        <v>18438</v>
      </c>
      <c r="N6424">
        <v>1.9497222219999999</v>
      </c>
      <c r="O6424">
        <v>0</v>
      </c>
      <c r="P6424">
        <v>1</v>
      </c>
      <c r="Q6424">
        <v>0</v>
      </c>
      <c r="R6424">
        <v>0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1.4044737932043998</v>
      </c>
      <c r="Y6424">
        <v>0</v>
      </c>
      <c r="Z6424">
        <v>0</v>
      </c>
      <c r="AA6424">
        <v>0</v>
      </c>
      <c r="AB6424">
        <v>0</v>
      </c>
      <c r="AC6424">
        <v>0</v>
      </c>
      <c r="AD6424">
        <v>0</v>
      </c>
      <c r="AE6424">
        <v>1.4044737932043998</v>
      </c>
    </row>
    <row r="6425" spans="1:31" x14ac:dyDescent="0.25">
      <c r="A6425">
        <v>2096807</v>
      </c>
      <c r="B6425">
        <v>1</v>
      </c>
      <c r="C6425" t="s">
        <v>80</v>
      </c>
      <c r="D6425" t="s">
        <v>103</v>
      </c>
      <c r="E6425" t="s">
        <v>169</v>
      </c>
      <c r="F6425" t="s">
        <v>18439</v>
      </c>
      <c r="G6425" t="s">
        <v>513</v>
      </c>
      <c r="H6425" t="s">
        <v>134</v>
      </c>
      <c r="I6425" t="s">
        <v>259</v>
      </c>
      <c r="J6425" t="s">
        <v>136</v>
      </c>
      <c r="K6425" t="s">
        <v>137</v>
      </c>
      <c r="L6425" t="s">
        <v>18440</v>
      </c>
      <c r="M6425" t="s">
        <v>18441</v>
      </c>
      <c r="N6425">
        <v>1.1111111E-2</v>
      </c>
      <c r="O6425">
        <v>5</v>
      </c>
      <c r="P6425">
        <v>2300</v>
      </c>
      <c r="Q6425">
        <v>5</v>
      </c>
      <c r="R6425">
        <v>3</v>
      </c>
      <c r="S6425">
        <v>3</v>
      </c>
      <c r="T6425">
        <v>119</v>
      </c>
      <c r="U6425">
        <v>0</v>
      </c>
      <c r="V6425">
        <v>0</v>
      </c>
      <c r="W6425">
        <v>3.4775046388277775E-2</v>
      </c>
      <c r="X6425">
        <v>7.9315142899815019</v>
      </c>
      <c r="Y6425">
        <v>3.0926981034875443</v>
      </c>
      <c r="Z6425">
        <v>3.2870453553400007E-2</v>
      </c>
      <c r="AA6425">
        <v>0.12021083950773334</v>
      </c>
      <c r="AB6425">
        <v>1.110730554108067</v>
      </c>
      <c r="AC6425">
        <v>0</v>
      </c>
      <c r="AD6425">
        <v>0</v>
      </c>
      <c r="AE6425">
        <v>12.322799287026523</v>
      </c>
    </row>
    <row r="6426" spans="1:31" x14ac:dyDescent="0.25">
      <c r="A6426">
        <v>2096309</v>
      </c>
      <c r="B6426">
        <v>1</v>
      </c>
      <c r="C6426" t="s">
        <v>80</v>
      </c>
      <c r="D6426" t="s">
        <v>96</v>
      </c>
      <c r="E6426" t="s">
        <v>177</v>
      </c>
      <c r="F6426" t="s">
        <v>18442</v>
      </c>
      <c r="G6426" t="s">
        <v>179</v>
      </c>
      <c r="H6426" t="s">
        <v>143</v>
      </c>
      <c r="I6426" t="s">
        <v>135</v>
      </c>
      <c r="J6426" t="s">
        <v>136</v>
      </c>
      <c r="K6426" t="s">
        <v>137</v>
      </c>
      <c r="L6426" t="s">
        <v>18443</v>
      </c>
      <c r="M6426" t="s">
        <v>18444</v>
      </c>
      <c r="N6426">
        <v>1.2022222220000001</v>
      </c>
      <c r="O6426">
        <v>0</v>
      </c>
      <c r="P6426">
        <v>0</v>
      </c>
      <c r="Q6426">
        <v>0</v>
      </c>
      <c r="R6426">
        <v>0</v>
      </c>
      <c r="S6426">
        <v>0</v>
      </c>
      <c r="T6426">
        <v>2</v>
      </c>
      <c r="U6426">
        <v>0</v>
      </c>
      <c r="V6426">
        <v>0</v>
      </c>
      <c r="W6426">
        <v>0</v>
      </c>
      <c r="X6426">
        <v>0</v>
      </c>
      <c r="Y6426">
        <v>0</v>
      </c>
      <c r="Z6426">
        <v>0</v>
      </c>
      <c r="AA6426">
        <v>0</v>
      </c>
      <c r="AB6426">
        <v>2.7501950650524005</v>
      </c>
      <c r="AC6426">
        <v>0</v>
      </c>
      <c r="AD6426">
        <v>0</v>
      </c>
      <c r="AE6426">
        <v>2.7501950650524005</v>
      </c>
    </row>
    <row r="6427" spans="1:31" x14ac:dyDescent="0.25">
      <c r="A6427">
        <v>2096452</v>
      </c>
      <c r="B6427">
        <v>1</v>
      </c>
      <c r="C6427" t="s">
        <v>81</v>
      </c>
      <c r="D6427" t="s">
        <v>112</v>
      </c>
      <c r="E6427" t="s">
        <v>177</v>
      </c>
      <c r="F6427" t="s">
        <v>18445</v>
      </c>
      <c r="G6427" t="s">
        <v>183</v>
      </c>
      <c r="H6427" t="s">
        <v>143</v>
      </c>
      <c r="I6427" t="s">
        <v>135</v>
      </c>
      <c r="J6427" t="s">
        <v>136</v>
      </c>
      <c r="K6427" t="s">
        <v>137</v>
      </c>
      <c r="L6427" t="s">
        <v>18446</v>
      </c>
      <c r="M6427" t="s">
        <v>18447</v>
      </c>
      <c r="N6427">
        <v>3.1216666659999999</v>
      </c>
      <c r="O6427">
        <v>0</v>
      </c>
      <c r="P6427">
        <v>0</v>
      </c>
      <c r="Q6427">
        <v>0</v>
      </c>
      <c r="R6427">
        <v>2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0</v>
      </c>
      <c r="Y6427">
        <v>0</v>
      </c>
      <c r="Z6427">
        <v>5.0533527859738037</v>
      </c>
      <c r="AA6427">
        <v>0</v>
      </c>
      <c r="AB6427">
        <v>0</v>
      </c>
      <c r="AC6427">
        <v>0</v>
      </c>
      <c r="AD6427">
        <v>0</v>
      </c>
      <c r="AE6427">
        <v>5.0533527859738037</v>
      </c>
    </row>
    <row r="6428" spans="1:31" x14ac:dyDescent="0.25">
      <c r="A6428">
        <v>2096595</v>
      </c>
      <c r="B6428">
        <v>1</v>
      </c>
      <c r="C6428" t="s">
        <v>80</v>
      </c>
      <c r="D6428" t="s">
        <v>96</v>
      </c>
      <c r="E6428" t="s">
        <v>177</v>
      </c>
      <c r="F6428" t="s">
        <v>18448</v>
      </c>
      <c r="G6428" t="s">
        <v>179</v>
      </c>
      <c r="H6428" t="s">
        <v>143</v>
      </c>
      <c r="I6428" t="s">
        <v>135</v>
      </c>
      <c r="J6428" t="s">
        <v>136</v>
      </c>
      <c r="K6428" t="s">
        <v>137</v>
      </c>
      <c r="L6428" t="s">
        <v>18449</v>
      </c>
      <c r="M6428" t="s">
        <v>18450</v>
      </c>
      <c r="N6428">
        <v>8.4877777769999998</v>
      </c>
      <c r="O6428">
        <v>0</v>
      </c>
      <c r="P6428">
        <v>2</v>
      </c>
      <c r="Q6428">
        <v>0</v>
      </c>
      <c r="R6428">
        <v>0</v>
      </c>
      <c r="S6428">
        <v>0</v>
      </c>
      <c r="T6428">
        <v>0</v>
      </c>
      <c r="U6428">
        <v>0</v>
      </c>
      <c r="V6428">
        <v>0</v>
      </c>
      <c r="W6428">
        <v>0</v>
      </c>
      <c r="X6428">
        <v>4.996621701973484</v>
      </c>
      <c r="Y6428">
        <v>0</v>
      </c>
      <c r="Z6428">
        <v>0</v>
      </c>
      <c r="AA6428">
        <v>0</v>
      </c>
      <c r="AB6428">
        <v>0</v>
      </c>
      <c r="AC6428">
        <v>0</v>
      </c>
      <c r="AD6428">
        <v>0</v>
      </c>
      <c r="AE6428">
        <v>4.996621701973484</v>
      </c>
    </row>
    <row r="6429" spans="1:31" x14ac:dyDescent="0.25">
      <c r="A6429">
        <v>2096827</v>
      </c>
      <c r="B6429">
        <v>1</v>
      </c>
      <c r="C6429" t="s">
        <v>80</v>
      </c>
      <c r="D6429" t="s">
        <v>93</v>
      </c>
      <c r="E6429" t="s">
        <v>177</v>
      </c>
      <c r="F6429" t="s">
        <v>18451</v>
      </c>
      <c r="G6429" t="s">
        <v>183</v>
      </c>
      <c r="H6429" t="s">
        <v>143</v>
      </c>
      <c r="I6429" t="s">
        <v>135</v>
      </c>
      <c r="J6429" t="s">
        <v>136</v>
      </c>
      <c r="K6429" t="s">
        <v>137</v>
      </c>
      <c r="L6429" t="s">
        <v>18452</v>
      </c>
      <c r="M6429" t="s">
        <v>18453</v>
      </c>
      <c r="N6429">
        <v>3.295833333</v>
      </c>
      <c r="O6429">
        <v>0</v>
      </c>
      <c r="P6429">
        <v>1</v>
      </c>
      <c r="Q6429">
        <v>0</v>
      </c>
      <c r="R6429">
        <v>0</v>
      </c>
      <c r="S6429">
        <v>0</v>
      </c>
      <c r="T6429">
        <v>0</v>
      </c>
      <c r="U6429">
        <v>0</v>
      </c>
      <c r="V6429">
        <v>0</v>
      </c>
      <c r="W6429">
        <v>0</v>
      </c>
      <c r="X6429">
        <v>0.32539532205318838</v>
      </c>
      <c r="Y6429">
        <v>0</v>
      </c>
      <c r="Z6429">
        <v>0</v>
      </c>
      <c r="AA6429">
        <v>0</v>
      </c>
      <c r="AB6429">
        <v>0</v>
      </c>
      <c r="AC6429">
        <v>0</v>
      </c>
      <c r="AD6429">
        <v>0</v>
      </c>
      <c r="AE6429">
        <v>0.32539532205318838</v>
      </c>
    </row>
    <row r="6430" spans="1:31" x14ac:dyDescent="0.25">
      <c r="A6430">
        <v>2096658</v>
      </c>
      <c r="B6430">
        <v>1</v>
      </c>
      <c r="C6430" t="s">
        <v>80</v>
      </c>
      <c r="D6430" t="s">
        <v>96</v>
      </c>
      <c r="E6430" t="s">
        <v>505</v>
      </c>
      <c r="F6430" t="s">
        <v>9007</v>
      </c>
      <c r="G6430" t="s">
        <v>160</v>
      </c>
      <c r="H6430" t="s">
        <v>143</v>
      </c>
      <c r="I6430" t="s">
        <v>135</v>
      </c>
      <c r="J6430" t="s">
        <v>136</v>
      </c>
      <c r="K6430" t="s">
        <v>137</v>
      </c>
      <c r="L6430" t="s">
        <v>18454</v>
      </c>
      <c r="M6430" t="s">
        <v>18455</v>
      </c>
      <c r="N6430">
        <v>9.6619444439999995</v>
      </c>
      <c r="O6430">
        <v>0</v>
      </c>
      <c r="P6430">
        <v>27</v>
      </c>
      <c r="Q6430">
        <v>0</v>
      </c>
      <c r="R6430">
        <v>0</v>
      </c>
      <c r="S6430">
        <v>0</v>
      </c>
      <c r="T6430">
        <v>1</v>
      </c>
      <c r="U6430">
        <v>0</v>
      </c>
      <c r="V6430">
        <v>0</v>
      </c>
      <c r="W6430">
        <v>0</v>
      </c>
      <c r="X6430">
        <v>81.778637335699642</v>
      </c>
      <c r="Y6430">
        <v>0</v>
      </c>
      <c r="Z6430">
        <v>0</v>
      </c>
      <c r="AA6430">
        <v>0</v>
      </c>
      <c r="AB6430">
        <v>2.1922306030088246</v>
      </c>
      <c r="AC6430">
        <v>0</v>
      </c>
      <c r="AD6430">
        <v>0</v>
      </c>
      <c r="AE6430">
        <v>83.970867938708466</v>
      </c>
    </row>
    <row r="6431" spans="1:31" x14ac:dyDescent="0.25">
      <c r="A6431">
        <v>2096621</v>
      </c>
      <c r="B6431">
        <v>1</v>
      </c>
      <c r="C6431" t="s">
        <v>80</v>
      </c>
      <c r="D6431" t="s">
        <v>90</v>
      </c>
      <c r="E6431" t="s">
        <v>177</v>
      </c>
      <c r="F6431" t="s">
        <v>18456</v>
      </c>
      <c r="G6431" t="s">
        <v>1007</v>
      </c>
      <c r="H6431" t="s">
        <v>143</v>
      </c>
      <c r="I6431" t="s">
        <v>135</v>
      </c>
      <c r="J6431" t="s">
        <v>136</v>
      </c>
      <c r="K6431" t="s">
        <v>137</v>
      </c>
      <c r="L6431" t="s">
        <v>18457</v>
      </c>
      <c r="M6431" t="s">
        <v>18458</v>
      </c>
      <c r="N6431">
        <v>2.4030555549999999</v>
      </c>
      <c r="O6431">
        <v>0</v>
      </c>
      <c r="P6431">
        <v>0</v>
      </c>
      <c r="Q6431">
        <v>0</v>
      </c>
      <c r="R6431">
        <v>0</v>
      </c>
      <c r="S6431">
        <v>0</v>
      </c>
      <c r="T6431">
        <v>1</v>
      </c>
      <c r="U6431">
        <v>0</v>
      </c>
      <c r="V6431">
        <v>0</v>
      </c>
      <c r="W6431">
        <v>0</v>
      </c>
      <c r="X6431">
        <v>0</v>
      </c>
      <c r="Y6431">
        <v>0</v>
      </c>
      <c r="Z6431">
        <v>0</v>
      </c>
      <c r="AA6431">
        <v>0</v>
      </c>
      <c r="AB6431">
        <v>5.3175912802331679E-2</v>
      </c>
      <c r="AC6431">
        <v>0</v>
      </c>
      <c r="AD6431">
        <v>0</v>
      </c>
      <c r="AE6431">
        <v>5.3175912802331679E-2</v>
      </c>
    </row>
    <row r="6432" spans="1:31" x14ac:dyDescent="0.25">
      <c r="A6432">
        <v>2096223</v>
      </c>
      <c r="B6432">
        <v>1</v>
      </c>
      <c r="C6432" t="s">
        <v>80</v>
      </c>
      <c r="D6432" t="s">
        <v>85</v>
      </c>
      <c r="E6432" t="s">
        <v>177</v>
      </c>
      <c r="F6432" t="s">
        <v>16931</v>
      </c>
      <c r="G6432" t="s">
        <v>569</v>
      </c>
      <c r="H6432" t="s">
        <v>143</v>
      </c>
      <c r="I6432" t="s">
        <v>135</v>
      </c>
      <c r="J6432" t="s">
        <v>136</v>
      </c>
      <c r="K6432" t="s">
        <v>137</v>
      </c>
      <c r="L6432" t="s">
        <v>18459</v>
      </c>
      <c r="M6432" t="s">
        <v>18460</v>
      </c>
      <c r="N6432">
        <v>2.8280555550000002</v>
      </c>
      <c r="O6432">
        <v>0</v>
      </c>
      <c r="P6432">
        <v>20</v>
      </c>
      <c r="Q6432">
        <v>0</v>
      </c>
      <c r="R6432">
        <v>0</v>
      </c>
      <c r="S6432">
        <v>0</v>
      </c>
      <c r="T6432">
        <v>2</v>
      </c>
      <c r="U6432">
        <v>0</v>
      </c>
      <c r="V6432">
        <v>0</v>
      </c>
      <c r="W6432">
        <v>0</v>
      </c>
      <c r="X6432">
        <v>12.522412786238123</v>
      </c>
      <c r="Y6432">
        <v>0</v>
      </c>
      <c r="Z6432">
        <v>0</v>
      </c>
      <c r="AA6432">
        <v>0</v>
      </c>
      <c r="AB6432">
        <v>0.39807257889820002</v>
      </c>
      <c r="AC6432">
        <v>0</v>
      </c>
      <c r="AD6432">
        <v>0</v>
      </c>
      <c r="AE6432">
        <v>12.920485365136322</v>
      </c>
    </row>
    <row r="6433" spans="1:31" x14ac:dyDescent="0.25">
      <c r="A6433">
        <v>2096366</v>
      </c>
      <c r="B6433">
        <v>1</v>
      </c>
      <c r="C6433" t="s">
        <v>80</v>
      </c>
      <c r="D6433" t="s">
        <v>91</v>
      </c>
      <c r="E6433" t="s">
        <v>146</v>
      </c>
      <c r="F6433" t="s">
        <v>10411</v>
      </c>
      <c r="G6433" t="s">
        <v>133</v>
      </c>
      <c r="H6433" t="s">
        <v>134</v>
      </c>
      <c r="I6433" t="s">
        <v>135</v>
      </c>
      <c r="J6433" t="s">
        <v>136</v>
      </c>
      <c r="K6433" t="s">
        <v>137</v>
      </c>
      <c r="L6433" t="s">
        <v>18461</v>
      </c>
      <c r="M6433" t="s">
        <v>18462</v>
      </c>
      <c r="N6433">
        <v>0.318611111</v>
      </c>
      <c r="O6433">
        <v>34</v>
      </c>
      <c r="P6433">
        <v>5491</v>
      </c>
      <c r="Q6433">
        <v>78</v>
      </c>
      <c r="R6433">
        <v>189</v>
      </c>
      <c r="S6433">
        <v>51</v>
      </c>
      <c r="T6433">
        <v>1239</v>
      </c>
      <c r="U6433">
        <v>6</v>
      </c>
      <c r="V6433">
        <v>6</v>
      </c>
      <c r="W6433">
        <v>12.223892184879473</v>
      </c>
      <c r="X6433">
        <v>367.40605089219974</v>
      </c>
      <c r="Y6433">
        <v>28.318197525652806</v>
      </c>
      <c r="Z6433">
        <v>50.033640832339408</v>
      </c>
      <c r="AA6433">
        <v>158.42104694011778</v>
      </c>
      <c r="AB6433">
        <v>359.56303907423438</v>
      </c>
      <c r="AC6433">
        <v>48.38114733058223</v>
      </c>
      <c r="AD6433">
        <v>34.299406388093949</v>
      </c>
      <c r="AE6433">
        <v>1058.6464211680998</v>
      </c>
    </row>
    <row r="6434" spans="1:31" x14ac:dyDescent="0.25">
      <c r="A6434">
        <v>2096372</v>
      </c>
      <c r="B6434">
        <v>1</v>
      </c>
      <c r="C6434" t="s">
        <v>81</v>
      </c>
      <c r="D6434" t="s">
        <v>127</v>
      </c>
      <c r="E6434" t="s">
        <v>140</v>
      </c>
      <c r="F6434" t="s">
        <v>18463</v>
      </c>
      <c r="G6434" t="s">
        <v>142</v>
      </c>
      <c r="H6434" t="s">
        <v>143</v>
      </c>
      <c r="I6434" t="s">
        <v>135</v>
      </c>
      <c r="J6434" t="s">
        <v>136</v>
      </c>
      <c r="K6434" t="s">
        <v>137</v>
      </c>
      <c r="L6434" t="s">
        <v>18464</v>
      </c>
      <c r="M6434" t="s">
        <v>18465</v>
      </c>
      <c r="N6434">
        <v>1.9736111110000001</v>
      </c>
      <c r="O6434">
        <v>0</v>
      </c>
      <c r="P6434">
        <v>48</v>
      </c>
      <c r="Q6434">
        <v>0</v>
      </c>
      <c r="R6434">
        <v>0</v>
      </c>
      <c r="S6434">
        <v>0</v>
      </c>
      <c r="T6434">
        <v>3</v>
      </c>
      <c r="U6434">
        <v>0</v>
      </c>
      <c r="V6434">
        <v>0</v>
      </c>
      <c r="W6434">
        <v>0</v>
      </c>
      <c r="X6434">
        <v>24.310993463019003</v>
      </c>
      <c r="Y6434">
        <v>0</v>
      </c>
      <c r="Z6434">
        <v>0</v>
      </c>
      <c r="AA6434">
        <v>0</v>
      </c>
      <c r="AB6434">
        <v>10.028954502119028</v>
      </c>
      <c r="AC6434">
        <v>0</v>
      </c>
      <c r="AD6434">
        <v>0</v>
      </c>
      <c r="AE6434">
        <v>34.33994796513803</v>
      </c>
    </row>
    <row r="6435" spans="1:31" x14ac:dyDescent="0.25">
      <c r="A6435">
        <v>2096764</v>
      </c>
      <c r="B6435">
        <v>1</v>
      </c>
      <c r="C6435" t="s">
        <v>80</v>
      </c>
      <c r="D6435" t="s">
        <v>85</v>
      </c>
      <c r="E6435" t="s">
        <v>177</v>
      </c>
      <c r="F6435" t="s">
        <v>17998</v>
      </c>
      <c r="G6435" t="s">
        <v>196</v>
      </c>
      <c r="H6435" t="s">
        <v>143</v>
      </c>
      <c r="I6435" t="s">
        <v>135</v>
      </c>
      <c r="J6435" t="s">
        <v>136</v>
      </c>
      <c r="K6435" t="s">
        <v>137</v>
      </c>
      <c r="L6435" t="s">
        <v>18466</v>
      </c>
      <c r="M6435" t="s">
        <v>18467</v>
      </c>
      <c r="N6435">
        <v>7.1924999999999999</v>
      </c>
      <c r="O6435">
        <v>0</v>
      </c>
      <c r="P6435">
        <v>6</v>
      </c>
      <c r="Q6435">
        <v>0</v>
      </c>
      <c r="R6435">
        <v>0</v>
      </c>
      <c r="S6435">
        <v>0</v>
      </c>
      <c r="T6435">
        <v>0</v>
      </c>
      <c r="U6435">
        <v>0</v>
      </c>
      <c r="V6435">
        <v>0</v>
      </c>
      <c r="W6435">
        <v>0</v>
      </c>
      <c r="X6435">
        <v>9.0494638816374398</v>
      </c>
      <c r="Y6435">
        <v>0</v>
      </c>
      <c r="Z6435">
        <v>0</v>
      </c>
      <c r="AA6435">
        <v>0</v>
      </c>
      <c r="AB6435">
        <v>0</v>
      </c>
      <c r="AC6435">
        <v>0</v>
      </c>
      <c r="AD6435">
        <v>0</v>
      </c>
      <c r="AE6435">
        <v>9.0494638816374398</v>
      </c>
    </row>
    <row r="6436" spans="1:31" x14ac:dyDescent="0.25">
      <c r="A6436">
        <v>2096515</v>
      </c>
      <c r="B6436">
        <v>1</v>
      </c>
      <c r="C6436" t="s">
        <v>80</v>
      </c>
      <c r="D6436" t="s">
        <v>90</v>
      </c>
      <c r="E6436" t="s">
        <v>177</v>
      </c>
      <c r="F6436" t="s">
        <v>18468</v>
      </c>
      <c r="G6436" t="s">
        <v>183</v>
      </c>
      <c r="H6436" t="s">
        <v>143</v>
      </c>
      <c r="I6436" t="s">
        <v>135</v>
      </c>
      <c r="J6436" t="s">
        <v>136</v>
      </c>
      <c r="K6436" t="s">
        <v>137</v>
      </c>
      <c r="L6436" t="s">
        <v>18469</v>
      </c>
      <c r="M6436" t="s">
        <v>18470</v>
      </c>
      <c r="N6436">
        <v>9.4769444440000008</v>
      </c>
      <c r="O6436">
        <v>0</v>
      </c>
      <c r="P6436">
        <v>3</v>
      </c>
      <c r="Q6436">
        <v>0</v>
      </c>
      <c r="R6436">
        <v>0</v>
      </c>
      <c r="S6436">
        <v>0</v>
      </c>
      <c r="T6436">
        <v>0</v>
      </c>
      <c r="U6436">
        <v>0</v>
      </c>
      <c r="V6436">
        <v>0</v>
      </c>
      <c r="W6436">
        <v>0</v>
      </c>
      <c r="X6436">
        <v>6.1668298559740951</v>
      </c>
      <c r="Y6436">
        <v>0</v>
      </c>
      <c r="Z6436">
        <v>0</v>
      </c>
      <c r="AA6436">
        <v>0</v>
      </c>
      <c r="AB6436">
        <v>0</v>
      </c>
      <c r="AC6436">
        <v>0</v>
      </c>
      <c r="AD6436">
        <v>0</v>
      </c>
      <c r="AE6436">
        <v>6.1668298559740951</v>
      </c>
    </row>
    <row r="6437" spans="1:31" x14ac:dyDescent="0.25">
      <c r="A6437">
        <v>2096392</v>
      </c>
      <c r="B6437">
        <v>1</v>
      </c>
      <c r="C6437" t="s">
        <v>80</v>
      </c>
      <c r="D6437" t="s">
        <v>84</v>
      </c>
      <c r="E6437" t="s">
        <v>158</v>
      </c>
      <c r="F6437" t="s">
        <v>17548</v>
      </c>
      <c r="G6437" t="s">
        <v>1007</v>
      </c>
      <c r="H6437" t="s">
        <v>143</v>
      </c>
      <c r="I6437" t="s">
        <v>135</v>
      </c>
      <c r="J6437" t="s">
        <v>3</v>
      </c>
      <c r="K6437" t="s">
        <v>137</v>
      </c>
      <c r="L6437" t="s">
        <v>18471</v>
      </c>
      <c r="M6437" t="s">
        <v>18472</v>
      </c>
      <c r="N6437">
        <v>4.8525</v>
      </c>
      <c r="O6437">
        <v>0</v>
      </c>
      <c r="P6437">
        <v>10</v>
      </c>
      <c r="Q6437">
        <v>0</v>
      </c>
      <c r="R6437">
        <v>0</v>
      </c>
      <c r="S6437">
        <v>0</v>
      </c>
      <c r="T6437">
        <v>38</v>
      </c>
      <c r="U6437">
        <v>0</v>
      </c>
      <c r="V6437">
        <v>1</v>
      </c>
      <c r="W6437">
        <v>0</v>
      </c>
      <c r="X6437">
        <v>9.5892985755030011</v>
      </c>
      <c r="Y6437">
        <v>0</v>
      </c>
      <c r="Z6437">
        <v>0</v>
      </c>
      <c r="AA6437">
        <v>0</v>
      </c>
      <c r="AB6437">
        <v>185.58452912330577</v>
      </c>
      <c r="AC6437">
        <v>0</v>
      </c>
      <c r="AD6437">
        <v>37.242136917301423</v>
      </c>
      <c r="AE6437">
        <v>232.41596461611019</v>
      </c>
    </row>
    <row r="6438" spans="1:31" x14ac:dyDescent="0.25">
      <c r="A6438">
        <v>2096724</v>
      </c>
      <c r="B6438">
        <v>1</v>
      </c>
      <c r="C6438" t="s">
        <v>80</v>
      </c>
      <c r="D6438" t="s">
        <v>108</v>
      </c>
      <c r="E6438" t="s">
        <v>177</v>
      </c>
      <c r="F6438" t="s">
        <v>18473</v>
      </c>
      <c r="G6438" t="s">
        <v>183</v>
      </c>
      <c r="H6438" t="s">
        <v>143</v>
      </c>
      <c r="I6438" t="s">
        <v>135</v>
      </c>
      <c r="J6438" t="s">
        <v>136</v>
      </c>
      <c r="K6438" t="s">
        <v>137</v>
      </c>
      <c r="L6438" t="s">
        <v>18474</v>
      </c>
      <c r="M6438" t="s">
        <v>18475</v>
      </c>
      <c r="N6438">
        <v>1.7438888880000001</v>
      </c>
      <c r="O6438">
        <v>0</v>
      </c>
      <c r="P6438">
        <v>1</v>
      </c>
      <c r="Q6438">
        <v>0</v>
      </c>
      <c r="R6438">
        <v>0</v>
      </c>
      <c r="S6438">
        <v>0</v>
      </c>
      <c r="T6438">
        <v>0</v>
      </c>
      <c r="U6438">
        <v>0</v>
      </c>
      <c r="V6438">
        <v>0</v>
      </c>
      <c r="W6438">
        <v>0</v>
      </c>
      <c r="X6438">
        <v>0.44479160960383335</v>
      </c>
      <c r="Y6438">
        <v>0</v>
      </c>
      <c r="Z6438">
        <v>0</v>
      </c>
      <c r="AA6438">
        <v>0</v>
      </c>
      <c r="AB6438">
        <v>0</v>
      </c>
      <c r="AC6438">
        <v>0</v>
      </c>
      <c r="AD6438">
        <v>0</v>
      </c>
      <c r="AE6438">
        <v>0.44479160960383335</v>
      </c>
    </row>
    <row r="6439" spans="1:31" x14ac:dyDescent="0.25">
      <c r="A6439">
        <v>2096555</v>
      </c>
      <c r="B6439">
        <v>1</v>
      </c>
      <c r="C6439" t="s">
        <v>80</v>
      </c>
      <c r="D6439" t="s">
        <v>96</v>
      </c>
      <c r="E6439" t="s">
        <v>146</v>
      </c>
      <c r="F6439" t="s">
        <v>1963</v>
      </c>
      <c r="G6439" t="s">
        <v>133</v>
      </c>
      <c r="H6439" t="s">
        <v>134</v>
      </c>
      <c r="I6439" t="s">
        <v>135</v>
      </c>
      <c r="J6439" t="s">
        <v>136</v>
      </c>
      <c r="K6439" t="s">
        <v>137</v>
      </c>
      <c r="L6439" t="s">
        <v>18476</v>
      </c>
      <c r="M6439" t="s">
        <v>18477</v>
      </c>
      <c r="N6439">
        <v>0.78555555499999996</v>
      </c>
      <c r="O6439">
        <v>1</v>
      </c>
      <c r="P6439">
        <v>707</v>
      </c>
      <c r="Q6439">
        <v>2</v>
      </c>
      <c r="R6439">
        <v>15</v>
      </c>
      <c r="S6439">
        <v>6</v>
      </c>
      <c r="T6439">
        <v>264</v>
      </c>
      <c r="U6439">
        <v>0</v>
      </c>
      <c r="V6439">
        <v>2</v>
      </c>
      <c r="W6439">
        <v>0.3232775147931875</v>
      </c>
      <c r="X6439">
        <v>367.16000444279206</v>
      </c>
      <c r="Y6439">
        <v>62.679463161134819</v>
      </c>
      <c r="Z6439">
        <v>13.115668195470464</v>
      </c>
      <c r="AA6439">
        <v>73.291293978137787</v>
      </c>
      <c r="AB6439">
        <v>580.9335797783416</v>
      </c>
      <c r="AC6439">
        <v>0</v>
      </c>
      <c r="AD6439">
        <v>12.354117121264654</v>
      </c>
      <c r="AE6439">
        <v>1109.8574041919346</v>
      </c>
    </row>
    <row r="6440" spans="1:31" x14ac:dyDescent="0.25">
      <c r="A6440">
        <v>2096678</v>
      </c>
      <c r="B6440">
        <v>1</v>
      </c>
      <c r="C6440" t="s">
        <v>80</v>
      </c>
      <c r="D6440" t="s">
        <v>110</v>
      </c>
      <c r="E6440" t="s">
        <v>177</v>
      </c>
      <c r="F6440" t="s">
        <v>18478</v>
      </c>
      <c r="G6440" t="s">
        <v>183</v>
      </c>
      <c r="H6440" t="s">
        <v>143</v>
      </c>
      <c r="I6440" t="s">
        <v>135</v>
      </c>
      <c r="J6440" t="s">
        <v>136</v>
      </c>
      <c r="K6440" t="s">
        <v>137</v>
      </c>
      <c r="L6440" t="s">
        <v>18479</v>
      </c>
      <c r="M6440" t="s">
        <v>18480</v>
      </c>
      <c r="N6440">
        <v>3.0947222220000001</v>
      </c>
      <c r="O6440">
        <v>0</v>
      </c>
      <c r="P6440">
        <v>2</v>
      </c>
      <c r="Q6440">
        <v>0</v>
      </c>
      <c r="R6440">
        <v>0</v>
      </c>
      <c r="S6440">
        <v>0</v>
      </c>
      <c r="T6440">
        <v>0</v>
      </c>
      <c r="U6440">
        <v>0</v>
      </c>
      <c r="V6440">
        <v>0</v>
      </c>
      <c r="W6440">
        <v>0</v>
      </c>
      <c r="X6440">
        <v>1.8231235949116542</v>
      </c>
      <c r="Y6440">
        <v>0</v>
      </c>
      <c r="Z6440">
        <v>0</v>
      </c>
      <c r="AA6440">
        <v>0</v>
      </c>
      <c r="AB6440">
        <v>0</v>
      </c>
      <c r="AC6440">
        <v>0</v>
      </c>
      <c r="AD6440">
        <v>0</v>
      </c>
      <c r="AE6440">
        <v>1.8231235949116542</v>
      </c>
    </row>
    <row r="6441" spans="1:31" x14ac:dyDescent="0.25">
      <c r="A6441">
        <v>2096847</v>
      </c>
      <c r="B6441">
        <v>1</v>
      </c>
      <c r="C6441" t="s">
        <v>80</v>
      </c>
      <c r="D6441" t="s">
        <v>84</v>
      </c>
      <c r="E6441" t="s">
        <v>177</v>
      </c>
      <c r="F6441" t="s">
        <v>18481</v>
      </c>
      <c r="G6441" t="s">
        <v>183</v>
      </c>
      <c r="H6441" t="s">
        <v>143</v>
      </c>
      <c r="I6441" t="s">
        <v>135</v>
      </c>
      <c r="J6441" t="s">
        <v>136</v>
      </c>
      <c r="K6441" t="s">
        <v>137</v>
      </c>
      <c r="L6441" t="s">
        <v>18482</v>
      </c>
      <c r="M6441" t="s">
        <v>18483</v>
      </c>
      <c r="N6441">
        <v>1.459166666</v>
      </c>
      <c r="O6441">
        <v>0</v>
      </c>
      <c r="P6441">
        <v>1</v>
      </c>
      <c r="Q6441">
        <v>0</v>
      </c>
      <c r="R6441">
        <v>0</v>
      </c>
      <c r="S6441">
        <v>0</v>
      </c>
      <c r="T6441">
        <v>0</v>
      </c>
      <c r="U6441">
        <v>0</v>
      </c>
      <c r="V6441">
        <v>0</v>
      </c>
      <c r="W6441">
        <v>0</v>
      </c>
      <c r="X6441">
        <v>0.54774563442359769</v>
      </c>
      <c r="Y6441">
        <v>0</v>
      </c>
      <c r="Z6441">
        <v>0</v>
      </c>
      <c r="AA6441">
        <v>0</v>
      </c>
      <c r="AB6441">
        <v>0</v>
      </c>
      <c r="AC6441">
        <v>0</v>
      </c>
      <c r="AD6441">
        <v>0</v>
      </c>
      <c r="AE6441">
        <v>0.54774563442359769</v>
      </c>
    </row>
    <row r="6442" spans="1:31" x14ac:dyDescent="0.25">
      <c r="A6442">
        <v>2096578</v>
      </c>
      <c r="B6442">
        <v>1</v>
      </c>
      <c r="C6442" t="s">
        <v>80</v>
      </c>
      <c r="D6442" t="s">
        <v>106</v>
      </c>
      <c r="E6442" t="s">
        <v>140</v>
      </c>
      <c r="F6442" t="s">
        <v>18484</v>
      </c>
      <c r="G6442" t="s">
        <v>324</v>
      </c>
      <c r="H6442" t="s">
        <v>143</v>
      </c>
      <c r="I6442" t="s">
        <v>135</v>
      </c>
      <c r="J6442" t="s">
        <v>136</v>
      </c>
      <c r="K6442" t="s">
        <v>137</v>
      </c>
      <c r="L6442" t="s">
        <v>18485</v>
      </c>
      <c r="M6442" t="s">
        <v>18486</v>
      </c>
      <c r="N6442">
        <v>0.66166666600000001</v>
      </c>
      <c r="O6442">
        <v>0</v>
      </c>
      <c r="P6442">
        <v>2</v>
      </c>
      <c r="Q6442">
        <v>0</v>
      </c>
      <c r="R6442">
        <v>5</v>
      </c>
      <c r="S6442">
        <v>0</v>
      </c>
      <c r="T6442">
        <v>2</v>
      </c>
      <c r="U6442">
        <v>0</v>
      </c>
      <c r="V6442">
        <v>1</v>
      </c>
      <c r="W6442">
        <v>0</v>
      </c>
      <c r="X6442">
        <v>0.65725650313941664</v>
      </c>
      <c r="Y6442">
        <v>0</v>
      </c>
      <c r="Z6442">
        <v>7.4450452425959064</v>
      </c>
      <c r="AA6442">
        <v>0</v>
      </c>
      <c r="AB6442">
        <v>15.543551463503054</v>
      </c>
      <c r="AC6442">
        <v>0</v>
      </c>
      <c r="AD6442">
        <v>9.8709543431328441</v>
      </c>
      <c r="AE6442">
        <v>33.516807552371219</v>
      </c>
    </row>
    <row r="6443" spans="1:31" x14ac:dyDescent="0.25">
      <c r="A6443">
        <v>2096701</v>
      </c>
      <c r="B6443">
        <v>1</v>
      </c>
      <c r="C6443" t="s">
        <v>81</v>
      </c>
      <c r="D6443" t="s">
        <v>119</v>
      </c>
      <c r="E6443" t="s">
        <v>158</v>
      </c>
      <c r="F6443" t="s">
        <v>18487</v>
      </c>
      <c r="G6443" t="s">
        <v>2960</v>
      </c>
      <c r="H6443" t="s">
        <v>143</v>
      </c>
      <c r="I6443" t="s">
        <v>135</v>
      </c>
      <c r="J6443" t="s">
        <v>136</v>
      </c>
      <c r="K6443" t="s">
        <v>137</v>
      </c>
      <c r="L6443" t="s">
        <v>18488</v>
      </c>
      <c r="M6443" t="s">
        <v>18489</v>
      </c>
      <c r="N6443">
        <v>1.7241666659999999</v>
      </c>
      <c r="O6443">
        <v>0</v>
      </c>
      <c r="P6443">
        <v>1</v>
      </c>
      <c r="Q6443">
        <v>0</v>
      </c>
      <c r="R6443">
        <v>0</v>
      </c>
      <c r="S6443">
        <v>0</v>
      </c>
      <c r="T6443">
        <v>0</v>
      </c>
      <c r="U6443">
        <v>0</v>
      </c>
      <c r="V6443">
        <v>0</v>
      </c>
      <c r="W6443">
        <v>0</v>
      </c>
      <c r="X6443">
        <v>0.24237453086369251</v>
      </c>
      <c r="Y6443">
        <v>0</v>
      </c>
      <c r="Z6443">
        <v>0</v>
      </c>
      <c r="AA6443">
        <v>0</v>
      </c>
      <c r="AB6443">
        <v>0</v>
      </c>
      <c r="AC6443">
        <v>0</v>
      </c>
      <c r="AD6443">
        <v>0</v>
      </c>
      <c r="AE6443">
        <v>0.24237453086369251</v>
      </c>
    </row>
    <row r="6444" spans="1:31" x14ac:dyDescent="0.25">
      <c r="A6444">
        <v>2096386</v>
      </c>
      <c r="B6444">
        <v>1</v>
      </c>
      <c r="C6444" t="s">
        <v>80</v>
      </c>
      <c r="D6444" t="s">
        <v>98</v>
      </c>
      <c r="E6444" t="s">
        <v>177</v>
      </c>
      <c r="F6444" t="s">
        <v>18490</v>
      </c>
      <c r="G6444" t="s">
        <v>183</v>
      </c>
      <c r="H6444" t="s">
        <v>143</v>
      </c>
      <c r="I6444" t="s">
        <v>135</v>
      </c>
      <c r="J6444" t="s">
        <v>136</v>
      </c>
      <c r="K6444" t="s">
        <v>137</v>
      </c>
      <c r="L6444" t="s">
        <v>18491</v>
      </c>
      <c r="M6444" t="s">
        <v>18492</v>
      </c>
      <c r="N6444">
        <v>0.96472222200000002</v>
      </c>
      <c r="O6444">
        <v>0</v>
      </c>
      <c r="P6444">
        <v>1</v>
      </c>
      <c r="Q6444">
        <v>0</v>
      </c>
      <c r="R6444">
        <v>1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0.26312770380002892</v>
      </c>
      <c r="Y6444">
        <v>0</v>
      </c>
      <c r="Z6444">
        <v>2.0490683608726128</v>
      </c>
      <c r="AA6444">
        <v>0</v>
      </c>
      <c r="AB6444">
        <v>0</v>
      </c>
      <c r="AC6444">
        <v>0</v>
      </c>
      <c r="AD6444">
        <v>0</v>
      </c>
      <c r="AE6444">
        <v>2.3121960646726416</v>
      </c>
    </row>
    <row r="6445" spans="1:31" x14ac:dyDescent="0.25">
      <c r="A6445">
        <v>2096887</v>
      </c>
      <c r="B6445">
        <v>1</v>
      </c>
      <c r="C6445" t="s">
        <v>80</v>
      </c>
      <c r="D6445" t="s">
        <v>82</v>
      </c>
      <c r="E6445" t="s">
        <v>177</v>
      </c>
      <c r="F6445" t="s">
        <v>18493</v>
      </c>
      <c r="G6445" t="s">
        <v>183</v>
      </c>
      <c r="H6445" t="s">
        <v>143</v>
      </c>
      <c r="I6445" t="s">
        <v>135</v>
      </c>
      <c r="J6445" t="s">
        <v>136</v>
      </c>
      <c r="K6445" t="s">
        <v>137</v>
      </c>
      <c r="L6445" t="s">
        <v>18494</v>
      </c>
      <c r="M6445" t="s">
        <v>18495</v>
      </c>
      <c r="N6445">
        <v>8.5947222219999997</v>
      </c>
      <c r="O6445">
        <v>0</v>
      </c>
      <c r="P6445">
        <v>0</v>
      </c>
      <c r="Q6445">
        <v>0</v>
      </c>
      <c r="R6445">
        <v>0</v>
      </c>
      <c r="S6445">
        <v>0</v>
      </c>
      <c r="T6445">
        <v>26</v>
      </c>
      <c r="U6445">
        <v>0</v>
      </c>
      <c r="V6445">
        <v>0</v>
      </c>
      <c r="W6445">
        <v>0</v>
      </c>
      <c r="X6445">
        <v>0</v>
      </c>
      <c r="Y6445">
        <v>0</v>
      </c>
      <c r="Z6445">
        <v>0</v>
      </c>
      <c r="AA6445">
        <v>0</v>
      </c>
      <c r="AB6445">
        <v>42.147486310230484</v>
      </c>
      <c r="AC6445">
        <v>0</v>
      </c>
      <c r="AD6445">
        <v>0</v>
      </c>
      <c r="AE6445">
        <v>42.147486310230484</v>
      </c>
    </row>
    <row r="6446" spans="1:31" x14ac:dyDescent="0.25">
      <c r="A6446">
        <v>2096638</v>
      </c>
      <c r="B6446">
        <v>1</v>
      </c>
      <c r="C6446" t="s">
        <v>80</v>
      </c>
      <c r="D6446" t="s">
        <v>83</v>
      </c>
      <c r="E6446" t="s">
        <v>177</v>
      </c>
      <c r="F6446" t="s">
        <v>1484</v>
      </c>
      <c r="G6446" t="s">
        <v>179</v>
      </c>
      <c r="H6446" t="s">
        <v>143</v>
      </c>
      <c r="I6446" t="s">
        <v>135</v>
      </c>
      <c r="J6446" t="s">
        <v>136</v>
      </c>
      <c r="K6446" t="s">
        <v>137</v>
      </c>
      <c r="L6446" t="s">
        <v>18496</v>
      </c>
      <c r="M6446" t="s">
        <v>18497</v>
      </c>
      <c r="N6446">
        <v>2.8186111110000001</v>
      </c>
      <c r="O6446">
        <v>0</v>
      </c>
      <c r="P6446">
        <v>0</v>
      </c>
      <c r="Q6446">
        <v>0</v>
      </c>
      <c r="R6446">
        <v>0</v>
      </c>
      <c r="S6446">
        <v>0</v>
      </c>
      <c r="T6446">
        <v>6</v>
      </c>
      <c r="U6446">
        <v>0</v>
      </c>
      <c r="V6446">
        <v>2</v>
      </c>
      <c r="W6446">
        <v>0</v>
      </c>
      <c r="X6446">
        <v>0</v>
      </c>
      <c r="Y6446">
        <v>0</v>
      </c>
      <c r="Z6446">
        <v>0</v>
      </c>
      <c r="AA6446">
        <v>0</v>
      </c>
      <c r="AB6446">
        <v>56.016769175035797</v>
      </c>
      <c r="AC6446">
        <v>0</v>
      </c>
      <c r="AD6446">
        <v>95.121723547035543</v>
      </c>
      <c r="AE6446">
        <v>151.13849272207133</v>
      </c>
    </row>
    <row r="6447" spans="1:31" x14ac:dyDescent="0.25">
      <c r="A6447">
        <v>2096538</v>
      </c>
      <c r="B6447">
        <v>1</v>
      </c>
      <c r="C6447" t="s">
        <v>81</v>
      </c>
      <c r="D6447" t="s">
        <v>114</v>
      </c>
      <c r="E6447" t="s">
        <v>158</v>
      </c>
      <c r="F6447" t="s">
        <v>18498</v>
      </c>
      <c r="G6447" t="s">
        <v>160</v>
      </c>
      <c r="H6447" t="s">
        <v>143</v>
      </c>
      <c r="I6447" t="s">
        <v>135</v>
      </c>
      <c r="J6447" t="s">
        <v>136</v>
      </c>
      <c r="K6447" t="s">
        <v>137</v>
      </c>
      <c r="L6447" t="s">
        <v>18499</v>
      </c>
      <c r="M6447" t="s">
        <v>18500</v>
      </c>
      <c r="N6447">
        <v>3.5694444440000002</v>
      </c>
      <c r="O6447">
        <v>0</v>
      </c>
      <c r="P6447">
        <v>0</v>
      </c>
      <c r="Q6447">
        <v>0</v>
      </c>
      <c r="R6447">
        <v>1</v>
      </c>
      <c r="S6447">
        <v>0</v>
      </c>
      <c r="T6447">
        <v>0</v>
      </c>
      <c r="U6447">
        <v>0</v>
      </c>
      <c r="V6447">
        <v>0</v>
      </c>
      <c r="W6447">
        <v>0</v>
      </c>
      <c r="X6447">
        <v>0</v>
      </c>
      <c r="Y6447">
        <v>0</v>
      </c>
      <c r="Z6447">
        <v>0.77773913545048001</v>
      </c>
      <c r="AA6447">
        <v>0</v>
      </c>
      <c r="AB6447">
        <v>0</v>
      </c>
      <c r="AC6447">
        <v>0</v>
      </c>
      <c r="AD6447">
        <v>0</v>
      </c>
      <c r="AE6447">
        <v>0.77773913545048001</v>
      </c>
    </row>
    <row r="6448" spans="1:31" x14ac:dyDescent="0.25">
      <c r="A6448">
        <v>2096246</v>
      </c>
      <c r="B6448">
        <v>1</v>
      </c>
      <c r="C6448" t="s">
        <v>80</v>
      </c>
      <c r="D6448" t="s">
        <v>82</v>
      </c>
      <c r="E6448" t="s">
        <v>177</v>
      </c>
      <c r="F6448" t="s">
        <v>18501</v>
      </c>
      <c r="G6448" t="s">
        <v>179</v>
      </c>
      <c r="H6448" t="s">
        <v>143</v>
      </c>
      <c r="I6448" t="s">
        <v>135</v>
      </c>
      <c r="J6448" t="s">
        <v>136</v>
      </c>
      <c r="K6448" t="s">
        <v>137</v>
      </c>
      <c r="L6448" t="s">
        <v>18502</v>
      </c>
      <c r="M6448" t="s">
        <v>18503</v>
      </c>
      <c r="N6448">
        <v>11.092777777</v>
      </c>
      <c r="O6448">
        <v>0</v>
      </c>
      <c r="P6448">
        <v>0</v>
      </c>
      <c r="Q6448">
        <v>0</v>
      </c>
      <c r="R6448">
        <v>0</v>
      </c>
      <c r="S6448">
        <v>0</v>
      </c>
      <c r="T6448">
        <v>5</v>
      </c>
      <c r="U6448">
        <v>0</v>
      </c>
      <c r="V6448">
        <v>0</v>
      </c>
      <c r="W6448">
        <v>0</v>
      </c>
      <c r="X6448">
        <v>0</v>
      </c>
      <c r="Y6448">
        <v>0</v>
      </c>
      <c r="Z6448">
        <v>0</v>
      </c>
      <c r="AA6448">
        <v>0</v>
      </c>
      <c r="AB6448">
        <v>104.30881705482899</v>
      </c>
      <c r="AC6448">
        <v>0</v>
      </c>
      <c r="AD6448">
        <v>0</v>
      </c>
      <c r="AE6448">
        <v>104.30881705482899</v>
      </c>
    </row>
    <row r="6449" spans="1:31" x14ac:dyDescent="0.25">
      <c r="A6449">
        <v>2096641</v>
      </c>
      <c r="B6449">
        <v>1</v>
      </c>
      <c r="C6449" t="s">
        <v>80</v>
      </c>
      <c r="D6449" t="s">
        <v>109</v>
      </c>
      <c r="E6449" t="s">
        <v>177</v>
      </c>
      <c r="F6449" t="s">
        <v>17964</v>
      </c>
      <c r="G6449" t="s">
        <v>183</v>
      </c>
      <c r="H6449" t="s">
        <v>143</v>
      </c>
      <c r="I6449" t="s">
        <v>135</v>
      </c>
      <c r="J6449" t="s">
        <v>136</v>
      </c>
      <c r="K6449" t="s">
        <v>137</v>
      </c>
      <c r="L6449" t="s">
        <v>18504</v>
      </c>
      <c r="M6449" t="s">
        <v>18505</v>
      </c>
      <c r="N6449">
        <v>3.7608333329999999</v>
      </c>
      <c r="O6449">
        <v>0</v>
      </c>
      <c r="P6449">
        <v>3</v>
      </c>
      <c r="Q6449">
        <v>0</v>
      </c>
      <c r="R6449">
        <v>0</v>
      </c>
      <c r="S6449">
        <v>0</v>
      </c>
      <c r="T6449">
        <v>0</v>
      </c>
      <c r="U6449">
        <v>0</v>
      </c>
      <c r="V6449">
        <v>0</v>
      </c>
      <c r="W6449">
        <v>0</v>
      </c>
      <c r="X6449">
        <v>1.2721136890773843</v>
      </c>
      <c r="Y6449">
        <v>0</v>
      </c>
      <c r="Z6449">
        <v>0</v>
      </c>
      <c r="AA6449">
        <v>0</v>
      </c>
      <c r="AB6449">
        <v>0</v>
      </c>
      <c r="AC6449">
        <v>0</v>
      </c>
      <c r="AD6449">
        <v>0</v>
      </c>
      <c r="AE6449">
        <v>1.2721136890773843</v>
      </c>
    </row>
    <row r="6450" spans="1:31" x14ac:dyDescent="0.25">
      <c r="A6450">
        <v>2096618</v>
      </c>
      <c r="B6450">
        <v>1</v>
      </c>
      <c r="C6450" t="s">
        <v>80</v>
      </c>
      <c r="D6450" t="s">
        <v>82</v>
      </c>
      <c r="E6450" t="s">
        <v>177</v>
      </c>
      <c r="F6450" t="s">
        <v>18506</v>
      </c>
      <c r="G6450" t="s">
        <v>183</v>
      </c>
      <c r="H6450" t="s">
        <v>143</v>
      </c>
      <c r="I6450" t="s">
        <v>135</v>
      </c>
      <c r="J6450" t="s">
        <v>136</v>
      </c>
      <c r="K6450" t="s">
        <v>137</v>
      </c>
      <c r="L6450" t="s">
        <v>18507</v>
      </c>
      <c r="M6450" t="s">
        <v>18508</v>
      </c>
      <c r="N6450">
        <v>5.9936111109999999</v>
      </c>
      <c r="O6450">
        <v>0</v>
      </c>
      <c r="P6450">
        <v>2</v>
      </c>
      <c r="Q6450">
        <v>0</v>
      </c>
      <c r="R6450">
        <v>0</v>
      </c>
      <c r="S6450">
        <v>0</v>
      </c>
      <c r="T6450">
        <v>0</v>
      </c>
      <c r="U6450">
        <v>0</v>
      </c>
      <c r="V6450">
        <v>0</v>
      </c>
      <c r="W6450">
        <v>0</v>
      </c>
      <c r="X6450">
        <v>3.4097618433456636</v>
      </c>
      <c r="Y6450">
        <v>0</v>
      </c>
      <c r="Z6450">
        <v>0</v>
      </c>
      <c r="AA6450">
        <v>0</v>
      </c>
      <c r="AB6450">
        <v>0</v>
      </c>
      <c r="AC6450">
        <v>0</v>
      </c>
      <c r="AD6450">
        <v>0</v>
      </c>
      <c r="AE6450">
        <v>3.4097618433456636</v>
      </c>
    </row>
    <row r="6451" spans="1:31" x14ac:dyDescent="0.25">
      <c r="A6451">
        <v>2096263</v>
      </c>
      <c r="B6451">
        <v>1</v>
      </c>
      <c r="C6451" t="s">
        <v>81</v>
      </c>
      <c r="D6451" t="s">
        <v>121</v>
      </c>
      <c r="E6451" t="s">
        <v>169</v>
      </c>
      <c r="F6451" t="s">
        <v>2532</v>
      </c>
      <c r="G6451" t="s">
        <v>133</v>
      </c>
      <c r="H6451" t="s">
        <v>134</v>
      </c>
      <c r="I6451" t="s">
        <v>259</v>
      </c>
      <c r="J6451" t="s">
        <v>136</v>
      </c>
      <c r="K6451" t="s">
        <v>137</v>
      </c>
      <c r="L6451" t="s">
        <v>18509</v>
      </c>
      <c r="M6451" t="s">
        <v>18510</v>
      </c>
      <c r="N6451">
        <v>8.3333330000000001E-3</v>
      </c>
      <c r="O6451">
        <v>0</v>
      </c>
      <c r="P6451">
        <v>490</v>
      </c>
      <c r="Q6451">
        <v>0</v>
      </c>
      <c r="R6451">
        <v>8</v>
      </c>
      <c r="S6451">
        <v>2</v>
      </c>
      <c r="T6451">
        <v>16</v>
      </c>
      <c r="U6451">
        <v>0</v>
      </c>
      <c r="V6451">
        <v>0</v>
      </c>
      <c r="W6451">
        <v>0</v>
      </c>
      <c r="X6451">
        <v>0.50994740461554144</v>
      </c>
      <c r="Y6451">
        <v>0</v>
      </c>
      <c r="Z6451">
        <v>2.8428230467500001E-3</v>
      </c>
      <c r="AA6451">
        <v>9.520184867408335E-2</v>
      </c>
      <c r="AB6451">
        <v>8.7547400002499998E-2</v>
      </c>
      <c r="AC6451">
        <v>0</v>
      </c>
      <c r="AD6451">
        <v>0</v>
      </c>
      <c r="AE6451">
        <v>0.6955394763388747</v>
      </c>
    </row>
    <row r="6452" spans="1:31" x14ac:dyDescent="0.25">
      <c r="A6452">
        <v>2096830</v>
      </c>
      <c r="B6452">
        <v>1</v>
      </c>
      <c r="C6452" t="s">
        <v>80</v>
      </c>
      <c r="D6452" t="s">
        <v>110</v>
      </c>
      <c r="E6452" t="s">
        <v>177</v>
      </c>
      <c r="F6452" t="s">
        <v>18511</v>
      </c>
      <c r="G6452" t="s">
        <v>183</v>
      </c>
      <c r="H6452" t="s">
        <v>143</v>
      </c>
      <c r="I6452" t="s">
        <v>135</v>
      </c>
      <c r="J6452" t="s">
        <v>136</v>
      </c>
      <c r="K6452" t="s">
        <v>137</v>
      </c>
      <c r="L6452" t="s">
        <v>18512</v>
      </c>
      <c r="M6452" t="s">
        <v>18513</v>
      </c>
      <c r="N6452">
        <v>6.4013888879999996</v>
      </c>
      <c r="O6452">
        <v>0</v>
      </c>
      <c r="P6452">
        <v>0</v>
      </c>
      <c r="Q6452">
        <v>0</v>
      </c>
      <c r="R6452">
        <v>0</v>
      </c>
      <c r="S6452">
        <v>0</v>
      </c>
      <c r="T6452">
        <v>1</v>
      </c>
      <c r="U6452">
        <v>0</v>
      </c>
      <c r="V6452">
        <v>0</v>
      </c>
      <c r="W6452">
        <v>0</v>
      </c>
      <c r="X6452">
        <v>0</v>
      </c>
      <c r="Y6452">
        <v>0</v>
      </c>
      <c r="Z6452">
        <v>0</v>
      </c>
      <c r="AA6452">
        <v>0</v>
      </c>
      <c r="AB6452">
        <v>6.5557570168499446E-2</v>
      </c>
      <c r="AC6452">
        <v>0</v>
      </c>
      <c r="AD6452">
        <v>0</v>
      </c>
      <c r="AE6452">
        <v>6.5557570168499446E-2</v>
      </c>
    </row>
    <row r="6453" spans="1:31" x14ac:dyDescent="0.25">
      <c r="A6453">
        <v>2096306</v>
      </c>
      <c r="B6453">
        <v>1</v>
      </c>
      <c r="C6453" t="s">
        <v>80</v>
      </c>
      <c r="D6453" t="s">
        <v>94</v>
      </c>
      <c r="E6453" t="s">
        <v>146</v>
      </c>
      <c r="F6453" t="s">
        <v>18514</v>
      </c>
      <c r="G6453" t="s">
        <v>273</v>
      </c>
      <c r="H6453" t="s">
        <v>134</v>
      </c>
      <c r="I6453" t="s">
        <v>135</v>
      </c>
      <c r="J6453" t="s">
        <v>136</v>
      </c>
      <c r="K6453" t="s">
        <v>155</v>
      </c>
      <c r="L6453" t="s">
        <v>18515</v>
      </c>
      <c r="M6453" t="s">
        <v>18516</v>
      </c>
      <c r="N6453">
        <v>8.1383333330000003</v>
      </c>
      <c r="O6453">
        <v>0</v>
      </c>
      <c r="P6453">
        <v>324</v>
      </c>
      <c r="Q6453">
        <v>2</v>
      </c>
      <c r="R6453">
        <v>1</v>
      </c>
      <c r="S6453">
        <v>2</v>
      </c>
      <c r="T6453">
        <v>23</v>
      </c>
      <c r="U6453">
        <v>0</v>
      </c>
      <c r="V6453">
        <v>0</v>
      </c>
      <c r="W6453">
        <v>0</v>
      </c>
      <c r="X6453">
        <v>254.62255444818041</v>
      </c>
      <c r="Y6453">
        <v>46.461884167510107</v>
      </c>
      <c r="Z6453">
        <v>2.4675521744383468</v>
      </c>
      <c r="AA6453">
        <v>42.49576945637623</v>
      </c>
      <c r="AB6453">
        <v>47.16177540242704</v>
      </c>
      <c r="AC6453">
        <v>0</v>
      </c>
      <c r="AD6453">
        <v>0</v>
      </c>
      <c r="AE6453">
        <v>393.20953564893216</v>
      </c>
    </row>
    <row r="6454" spans="1:31" x14ac:dyDescent="0.25">
      <c r="A6454">
        <v>2096283</v>
      </c>
      <c r="B6454">
        <v>1</v>
      </c>
      <c r="C6454" t="s">
        <v>81</v>
      </c>
      <c r="D6454" t="s">
        <v>112</v>
      </c>
      <c r="E6454" t="s">
        <v>177</v>
      </c>
      <c r="F6454" t="s">
        <v>18517</v>
      </c>
      <c r="G6454" t="s">
        <v>196</v>
      </c>
      <c r="H6454" t="s">
        <v>143</v>
      </c>
      <c r="I6454" t="s">
        <v>135</v>
      </c>
      <c r="J6454" t="s">
        <v>136</v>
      </c>
      <c r="K6454" t="s">
        <v>137</v>
      </c>
      <c r="L6454" t="s">
        <v>18518</v>
      </c>
      <c r="M6454" t="s">
        <v>18519</v>
      </c>
      <c r="N6454">
        <v>1.71</v>
      </c>
      <c r="O6454">
        <v>0</v>
      </c>
      <c r="P6454">
        <v>0</v>
      </c>
      <c r="Q6454">
        <v>0</v>
      </c>
      <c r="R6454">
        <v>0</v>
      </c>
      <c r="S6454">
        <v>0</v>
      </c>
      <c r="T6454">
        <v>1</v>
      </c>
      <c r="U6454">
        <v>0</v>
      </c>
      <c r="V6454">
        <v>0</v>
      </c>
      <c r="W6454">
        <v>0</v>
      </c>
      <c r="X6454">
        <v>0</v>
      </c>
      <c r="Y6454">
        <v>0</v>
      </c>
      <c r="Z6454">
        <v>0</v>
      </c>
      <c r="AA6454">
        <v>0</v>
      </c>
      <c r="AB6454">
        <v>1.0198854762582001</v>
      </c>
      <c r="AC6454">
        <v>0</v>
      </c>
      <c r="AD6454">
        <v>0</v>
      </c>
      <c r="AE6454">
        <v>1.0198854762582001</v>
      </c>
    </row>
    <row r="6455" spans="1:31" x14ac:dyDescent="0.25">
      <c r="A6455">
        <v>2096455</v>
      </c>
      <c r="B6455">
        <v>1</v>
      </c>
      <c r="C6455" t="s">
        <v>81</v>
      </c>
      <c r="D6455" t="s">
        <v>120</v>
      </c>
      <c r="E6455" t="s">
        <v>158</v>
      </c>
      <c r="F6455" t="s">
        <v>18350</v>
      </c>
      <c r="G6455" t="s">
        <v>160</v>
      </c>
      <c r="H6455" t="s">
        <v>143</v>
      </c>
      <c r="I6455" t="s">
        <v>135</v>
      </c>
      <c r="J6455" t="s">
        <v>136</v>
      </c>
      <c r="K6455" t="s">
        <v>137</v>
      </c>
      <c r="L6455" t="s">
        <v>18520</v>
      </c>
      <c r="M6455" t="s">
        <v>18521</v>
      </c>
      <c r="N6455">
        <v>3.0919444440000001</v>
      </c>
      <c r="O6455">
        <v>0</v>
      </c>
      <c r="P6455">
        <v>160</v>
      </c>
      <c r="Q6455">
        <v>0</v>
      </c>
      <c r="R6455">
        <v>1</v>
      </c>
      <c r="S6455">
        <v>0</v>
      </c>
      <c r="T6455">
        <v>7</v>
      </c>
      <c r="U6455">
        <v>0</v>
      </c>
      <c r="V6455">
        <v>0</v>
      </c>
      <c r="W6455">
        <v>0</v>
      </c>
      <c r="X6455">
        <v>101.66781755417557</v>
      </c>
      <c r="Y6455">
        <v>0</v>
      </c>
      <c r="Z6455">
        <v>3.0545852949736114E-3</v>
      </c>
      <c r="AA6455">
        <v>0</v>
      </c>
      <c r="AB6455">
        <v>8.0354544615535204</v>
      </c>
      <c r="AC6455">
        <v>0</v>
      </c>
      <c r="AD6455">
        <v>0</v>
      </c>
      <c r="AE6455">
        <v>109.70632660102407</v>
      </c>
    </row>
    <row r="6456" spans="1:31" x14ac:dyDescent="0.25">
      <c r="A6456">
        <v>2096220</v>
      </c>
      <c r="B6456">
        <v>1</v>
      </c>
      <c r="C6456" t="s">
        <v>81</v>
      </c>
      <c r="D6456" t="s">
        <v>112</v>
      </c>
      <c r="E6456" t="s">
        <v>505</v>
      </c>
      <c r="F6456" t="s">
        <v>18522</v>
      </c>
      <c r="G6456" t="s">
        <v>569</v>
      </c>
      <c r="H6456" t="s">
        <v>143</v>
      </c>
      <c r="I6456" t="s">
        <v>135</v>
      </c>
      <c r="J6456" t="s">
        <v>136</v>
      </c>
      <c r="K6456" t="s">
        <v>137</v>
      </c>
      <c r="L6456" t="s">
        <v>18523</v>
      </c>
      <c r="M6456" t="s">
        <v>18524</v>
      </c>
      <c r="N6456">
        <v>0.87583333299999999</v>
      </c>
      <c r="O6456">
        <v>0</v>
      </c>
      <c r="P6456">
        <v>35</v>
      </c>
      <c r="Q6456">
        <v>0</v>
      </c>
      <c r="R6456">
        <v>0</v>
      </c>
      <c r="S6456">
        <v>0</v>
      </c>
      <c r="T6456">
        <v>5</v>
      </c>
      <c r="U6456">
        <v>0</v>
      </c>
      <c r="V6456">
        <v>0</v>
      </c>
      <c r="W6456">
        <v>0</v>
      </c>
      <c r="X6456">
        <v>4.0229591603821531</v>
      </c>
      <c r="Y6456">
        <v>0</v>
      </c>
      <c r="Z6456">
        <v>0</v>
      </c>
      <c r="AA6456">
        <v>0</v>
      </c>
      <c r="AB6456">
        <v>1.3942235145130668</v>
      </c>
      <c r="AC6456">
        <v>0</v>
      </c>
      <c r="AD6456">
        <v>0</v>
      </c>
      <c r="AE6456">
        <v>5.4171826748952201</v>
      </c>
    </row>
    <row r="6457" spans="1:31" x14ac:dyDescent="0.25">
      <c r="A6457">
        <v>2096575</v>
      </c>
      <c r="B6457">
        <v>1</v>
      </c>
      <c r="C6457" t="s">
        <v>81</v>
      </c>
      <c r="D6457" t="s">
        <v>128</v>
      </c>
      <c r="E6457" t="s">
        <v>177</v>
      </c>
      <c r="F6457" t="s">
        <v>18525</v>
      </c>
      <c r="G6457" t="s">
        <v>1007</v>
      </c>
      <c r="H6457" t="s">
        <v>143</v>
      </c>
      <c r="I6457" t="s">
        <v>135</v>
      </c>
      <c r="J6457" t="s">
        <v>136</v>
      </c>
      <c r="K6457" t="s">
        <v>137</v>
      </c>
      <c r="L6457" t="s">
        <v>18526</v>
      </c>
      <c r="M6457" t="s">
        <v>18527</v>
      </c>
      <c r="N6457">
        <v>11.493333333000001</v>
      </c>
      <c r="O6457">
        <v>0</v>
      </c>
      <c r="P6457">
        <v>7</v>
      </c>
      <c r="Q6457">
        <v>0</v>
      </c>
      <c r="R6457">
        <v>0</v>
      </c>
      <c r="S6457">
        <v>0</v>
      </c>
      <c r="T6457">
        <v>0</v>
      </c>
      <c r="U6457">
        <v>0</v>
      </c>
      <c r="V6457">
        <v>0</v>
      </c>
      <c r="W6457">
        <v>0</v>
      </c>
      <c r="X6457">
        <v>20.35231692384923</v>
      </c>
      <c r="Y6457">
        <v>0</v>
      </c>
      <c r="Z6457">
        <v>0</v>
      </c>
      <c r="AA6457">
        <v>0</v>
      </c>
      <c r="AB6457">
        <v>0</v>
      </c>
      <c r="AC6457">
        <v>0</v>
      </c>
      <c r="AD6457">
        <v>0</v>
      </c>
      <c r="AE6457">
        <v>20.35231692384923</v>
      </c>
    </row>
    <row r="6458" spans="1:31" x14ac:dyDescent="0.25">
      <c r="A6458">
        <v>2096767</v>
      </c>
      <c r="B6458">
        <v>1</v>
      </c>
      <c r="C6458" t="s">
        <v>81</v>
      </c>
      <c r="D6458" t="s">
        <v>128</v>
      </c>
      <c r="E6458" t="s">
        <v>140</v>
      </c>
      <c r="F6458" t="s">
        <v>18528</v>
      </c>
      <c r="G6458" t="s">
        <v>142</v>
      </c>
      <c r="H6458" t="s">
        <v>143</v>
      </c>
      <c r="I6458" t="s">
        <v>135</v>
      </c>
      <c r="J6458" t="s">
        <v>136</v>
      </c>
      <c r="K6458" t="s">
        <v>137</v>
      </c>
      <c r="L6458" t="s">
        <v>18529</v>
      </c>
      <c r="M6458" t="s">
        <v>18530</v>
      </c>
      <c r="N6458">
        <v>0.91611111099999998</v>
      </c>
      <c r="O6458">
        <v>0</v>
      </c>
      <c r="P6458">
        <v>147</v>
      </c>
      <c r="Q6458">
        <v>0</v>
      </c>
      <c r="R6458">
        <v>0</v>
      </c>
      <c r="S6458">
        <v>0</v>
      </c>
      <c r="T6458">
        <v>10</v>
      </c>
      <c r="U6458">
        <v>0</v>
      </c>
      <c r="V6458">
        <v>0</v>
      </c>
      <c r="W6458">
        <v>0</v>
      </c>
      <c r="X6458">
        <v>36.97952492106451</v>
      </c>
      <c r="Y6458">
        <v>0</v>
      </c>
      <c r="Z6458">
        <v>0</v>
      </c>
      <c r="AA6458">
        <v>0</v>
      </c>
      <c r="AB6458">
        <v>10.097103564770823</v>
      </c>
      <c r="AC6458">
        <v>0</v>
      </c>
      <c r="AD6458">
        <v>0</v>
      </c>
      <c r="AE6458">
        <v>47.076628485835329</v>
      </c>
    </row>
    <row r="6459" spans="1:31" x14ac:dyDescent="0.25">
      <c r="A6459">
        <v>2096412</v>
      </c>
      <c r="B6459">
        <v>1</v>
      </c>
      <c r="C6459" t="s">
        <v>81</v>
      </c>
      <c r="D6459" t="s">
        <v>112</v>
      </c>
      <c r="E6459" t="s">
        <v>177</v>
      </c>
      <c r="F6459" t="s">
        <v>18531</v>
      </c>
      <c r="G6459" t="s">
        <v>183</v>
      </c>
      <c r="H6459" t="s">
        <v>143</v>
      </c>
      <c r="I6459" t="s">
        <v>135</v>
      </c>
      <c r="J6459" t="s">
        <v>136</v>
      </c>
      <c r="K6459" t="s">
        <v>137</v>
      </c>
      <c r="L6459" t="s">
        <v>18532</v>
      </c>
      <c r="M6459" t="s">
        <v>18533</v>
      </c>
      <c r="N6459">
        <v>2.1333333329999999</v>
      </c>
      <c r="O6459">
        <v>0</v>
      </c>
      <c r="P6459">
        <v>0</v>
      </c>
      <c r="Q6459">
        <v>0</v>
      </c>
      <c r="R6459">
        <v>1</v>
      </c>
      <c r="S6459">
        <v>0</v>
      </c>
      <c r="T6459">
        <v>0</v>
      </c>
      <c r="U6459">
        <v>0</v>
      </c>
      <c r="V6459">
        <v>0</v>
      </c>
      <c r="W6459">
        <v>0</v>
      </c>
      <c r="X6459">
        <v>0</v>
      </c>
      <c r="Y6459">
        <v>0</v>
      </c>
      <c r="Z6459">
        <v>0.24619941680286</v>
      </c>
      <c r="AA6459">
        <v>0</v>
      </c>
      <c r="AB6459">
        <v>0</v>
      </c>
      <c r="AC6459">
        <v>0</v>
      </c>
      <c r="AD6459">
        <v>0</v>
      </c>
      <c r="AE6459">
        <v>0.24619941680286</v>
      </c>
    </row>
    <row r="6460" spans="1:31" x14ac:dyDescent="0.25">
      <c r="A6460">
        <v>2096661</v>
      </c>
      <c r="B6460">
        <v>1</v>
      </c>
      <c r="C6460" t="s">
        <v>80</v>
      </c>
      <c r="D6460" t="s">
        <v>96</v>
      </c>
      <c r="E6460" t="s">
        <v>177</v>
      </c>
      <c r="F6460" t="s">
        <v>18534</v>
      </c>
      <c r="G6460" t="s">
        <v>179</v>
      </c>
      <c r="H6460" t="s">
        <v>143</v>
      </c>
      <c r="I6460" t="s">
        <v>135</v>
      </c>
      <c r="J6460" t="s">
        <v>136</v>
      </c>
      <c r="K6460" t="s">
        <v>137</v>
      </c>
      <c r="L6460" t="s">
        <v>18535</v>
      </c>
      <c r="M6460" t="s">
        <v>18536</v>
      </c>
      <c r="N6460">
        <v>7.4577777770000004</v>
      </c>
      <c r="O6460">
        <v>0</v>
      </c>
      <c r="P6460">
        <v>0</v>
      </c>
      <c r="Q6460">
        <v>0</v>
      </c>
      <c r="R6460">
        <v>0</v>
      </c>
      <c r="S6460">
        <v>0</v>
      </c>
      <c r="T6460">
        <v>1</v>
      </c>
      <c r="U6460">
        <v>0</v>
      </c>
      <c r="V6460">
        <v>0</v>
      </c>
      <c r="W6460">
        <v>0</v>
      </c>
      <c r="X6460">
        <v>0</v>
      </c>
      <c r="Y6460">
        <v>0</v>
      </c>
      <c r="Z6460">
        <v>0</v>
      </c>
      <c r="AA6460">
        <v>0</v>
      </c>
      <c r="AB6460">
        <v>12.903182196457699</v>
      </c>
      <c r="AC6460">
        <v>0</v>
      </c>
      <c r="AD6460">
        <v>0</v>
      </c>
      <c r="AE6460">
        <v>12.903182196457699</v>
      </c>
    </row>
    <row r="6461" spans="1:31" x14ac:dyDescent="0.25">
      <c r="A6461">
        <v>2096761</v>
      </c>
      <c r="B6461">
        <v>1</v>
      </c>
      <c r="C6461" t="s">
        <v>80</v>
      </c>
      <c r="D6461" t="s">
        <v>95</v>
      </c>
      <c r="E6461" t="s">
        <v>177</v>
      </c>
      <c r="F6461" t="s">
        <v>18537</v>
      </c>
      <c r="G6461" t="s">
        <v>179</v>
      </c>
      <c r="H6461" t="s">
        <v>143</v>
      </c>
      <c r="I6461" t="s">
        <v>135</v>
      </c>
      <c r="J6461" t="s">
        <v>136</v>
      </c>
      <c r="K6461" t="s">
        <v>137</v>
      </c>
      <c r="L6461" t="s">
        <v>18538</v>
      </c>
      <c r="M6461" t="s">
        <v>18539</v>
      </c>
      <c r="N6461">
        <v>8.0494444440000006</v>
      </c>
      <c r="O6461">
        <v>0</v>
      </c>
      <c r="P6461">
        <v>1</v>
      </c>
      <c r="Q6461">
        <v>0</v>
      </c>
      <c r="R6461">
        <v>0</v>
      </c>
      <c r="S6461">
        <v>0</v>
      </c>
      <c r="T6461">
        <v>0</v>
      </c>
      <c r="U6461">
        <v>0</v>
      </c>
      <c r="V6461">
        <v>0</v>
      </c>
      <c r="W6461">
        <v>0</v>
      </c>
      <c r="X6461">
        <v>1.7165160615847044</v>
      </c>
      <c r="Y6461">
        <v>0</v>
      </c>
      <c r="Z6461">
        <v>0</v>
      </c>
      <c r="AA6461">
        <v>0</v>
      </c>
      <c r="AB6461">
        <v>0</v>
      </c>
      <c r="AC6461">
        <v>0</v>
      </c>
      <c r="AD6461">
        <v>0</v>
      </c>
      <c r="AE6461">
        <v>1.7165160615847044</v>
      </c>
    </row>
    <row r="6462" spans="1:31" x14ac:dyDescent="0.25">
      <c r="A6462">
        <v>2096796</v>
      </c>
      <c r="B6462">
        <v>1</v>
      </c>
      <c r="C6462" t="s">
        <v>80</v>
      </c>
      <c r="D6462" t="s">
        <v>84</v>
      </c>
      <c r="E6462" t="s">
        <v>158</v>
      </c>
      <c r="F6462" t="s">
        <v>18540</v>
      </c>
      <c r="G6462" t="s">
        <v>160</v>
      </c>
      <c r="H6462" t="s">
        <v>143</v>
      </c>
      <c r="I6462" t="s">
        <v>135</v>
      </c>
      <c r="J6462" t="s">
        <v>136</v>
      </c>
      <c r="K6462" t="s">
        <v>137</v>
      </c>
      <c r="L6462" t="s">
        <v>18541</v>
      </c>
      <c r="M6462" t="s">
        <v>18542</v>
      </c>
      <c r="N6462">
        <v>1.319722222</v>
      </c>
      <c r="O6462">
        <v>0</v>
      </c>
      <c r="P6462">
        <v>295</v>
      </c>
      <c r="Q6462">
        <v>0</v>
      </c>
      <c r="R6462">
        <v>0</v>
      </c>
      <c r="S6462">
        <v>0</v>
      </c>
      <c r="T6462">
        <v>3</v>
      </c>
      <c r="U6462">
        <v>0</v>
      </c>
      <c r="V6462">
        <v>0</v>
      </c>
      <c r="W6462">
        <v>0</v>
      </c>
      <c r="X6462">
        <v>101.64679275226285</v>
      </c>
      <c r="Y6462">
        <v>0</v>
      </c>
      <c r="Z6462">
        <v>0</v>
      </c>
      <c r="AA6462">
        <v>0</v>
      </c>
      <c r="AB6462">
        <v>0.28187251477338332</v>
      </c>
      <c r="AC6462">
        <v>0</v>
      </c>
      <c r="AD6462">
        <v>0</v>
      </c>
      <c r="AE6462">
        <v>101.92866526703624</v>
      </c>
    </row>
    <row r="6463" spans="1:31" x14ac:dyDescent="0.25">
      <c r="A6463">
        <v>2096581</v>
      </c>
      <c r="B6463">
        <v>1</v>
      </c>
      <c r="C6463" t="s">
        <v>80</v>
      </c>
      <c r="D6463" t="s">
        <v>106</v>
      </c>
      <c r="E6463" t="s">
        <v>177</v>
      </c>
      <c r="F6463" t="s">
        <v>18543</v>
      </c>
      <c r="G6463" t="s">
        <v>183</v>
      </c>
      <c r="H6463" t="s">
        <v>143</v>
      </c>
      <c r="I6463" t="s">
        <v>135</v>
      </c>
      <c r="J6463" t="s">
        <v>136</v>
      </c>
      <c r="K6463" t="s">
        <v>137</v>
      </c>
      <c r="L6463" t="s">
        <v>18544</v>
      </c>
      <c r="M6463" t="s">
        <v>18545</v>
      </c>
      <c r="N6463">
        <v>4.2661111109999998</v>
      </c>
      <c r="O6463">
        <v>0</v>
      </c>
      <c r="P6463">
        <v>1</v>
      </c>
      <c r="Q6463">
        <v>0</v>
      </c>
      <c r="R6463">
        <v>0</v>
      </c>
      <c r="S6463">
        <v>0</v>
      </c>
      <c r="T6463">
        <v>0</v>
      </c>
      <c r="U6463">
        <v>0</v>
      </c>
      <c r="V6463">
        <v>0</v>
      </c>
      <c r="W6463">
        <v>0</v>
      </c>
      <c r="X6463">
        <v>0.78066034569005338</v>
      </c>
      <c r="Y6463">
        <v>0</v>
      </c>
      <c r="Z6463">
        <v>0</v>
      </c>
      <c r="AA6463">
        <v>0</v>
      </c>
      <c r="AB6463">
        <v>0</v>
      </c>
      <c r="AC6463">
        <v>0</v>
      </c>
      <c r="AD6463">
        <v>0</v>
      </c>
      <c r="AE6463">
        <v>0.78066034569005338</v>
      </c>
    </row>
    <row r="6464" spans="1:31" x14ac:dyDescent="0.25">
      <c r="A6464">
        <v>2096650</v>
      </c>
      <c r="B6464">
        <v>1</v>
      </c>
      <c r="C6464" t="s">
        <v>81</v>
      </c>
      <c r="D6464" t="s">
        <v>112</v>
      </c>
      <c r="E6464" t="s">
        <v>158</v>
      </c>
      <c r="F6464" t="s">
        <v>18546</v>
      </c>
      <c r="G6464" t="s">
        <v>160</v>
      </c>
      <c r="H6464" t="s">
        <v>143</v>
      </c>
      <c r="I6464" t="s">
        <v>135</v>
      </c>
      <c r="J6464" t="s">
        <v>136</v>
      </c>
      <c r="K6464" t="s">
        <v>137</v>
      </c>
      <c r="L6464" t="s">
        <v>18547</v>
      </c>
      <c r="M6464" t="s">
        <v>18548</v>
      </c>
      <c r="N6464">
        <v>4.0066666660000001</v>
      </c>
      <c r="O6464">
        <v>0</v>
      </c>
      <c r="P6464">
        <v>18</v>
      </c>
      <c r="Q6464">
        <v>0</v>
      </c>
      <c r="R6464">
        <v>9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4.2118863837098344</v>
      </c>
      <c r="Y6464">
        <v>0</v>
      </c>
      <c r="Z6464">
        <v>2.6244135388480108</v>
      </c>
      <c r="AA6464">
        <v>0</v>
      </c>
      <c r="AB6464">
        <v>0</v>
      </c>
      <c r="AC6464">
        <v>0</v>
      </c>
      <c r="AD6464">
        <v>0</v>
      </c>
      <c r="AE6464">
        <v>6.8362999225578456</v>
      </c>
    </row>
    <row r="6465" spans="1:31" x14ac:dyDescent="0.25">
      <c r="A6465">
        <v>2096773</v>
      </c>
      <c r="B6465">
        <v>1</v>
      </c>
      <c r="C6465" t="s">
        <v>80</v>
      </c>
      <c r="D6465" t="s">
        <v>99</v>
      </c>
      <c r="E6465" t="s">
        <v>177</v>
      </c>
      <c r="F6465" t="s">
        <v>18549</v>
      </c>
      <c r="G6465" t="s">
        <v>179</v>
      </c>
      <c r="H6465" t="s">
        <v>143</v>
      </c>
      <c r="I6465" t="s">
        <v>135</v>
      </c>
      <c r="J6465" t="s">
        <v>136</v>
      </c>
      <c r="K6465" t="s">
        <v>137</v>
      </c>
      <c r="L6465" t="s">
        <v>18550</v>
      </c>
      <c r="M6465" t="s">
        <v>18551</v>
      </c>
      <c r="N6465">
        <v>8.619722222</v>
      </c>
      <c r="O6465">
        <v>0</v>
      </c>
      <c r="P6465">
        <v>0</v>
      </c>
      <c r="Q6465">
        <v>0</v>
      </c>
      <c r="R6465">
        <v>0</v>
      </c>
      <c r="S6465">
        <v>0</v>
      </c>
      <c r="T6465">
        <v>1</v>
      </c>
      <c r="U6465">
        <v>0</v>
      </c>
      <c r="V6465">
        <v>0</v>
      </c>
      <c r="W6465">
        <v>0</v>
      </c>
      <c r="X6465">
        <v>0</v>
      </c>
      <c r="Y6465">
        <v>0</v>
      </c>
      <c r="Z6465">
        <v>0</v>
      </c>
      <c r="AA6465">
        <v>0</v>
      </c>
      <c r="AB6465">
        <v>0.49273780628179925</v>
      </c>
      <c r="AC6465">
        <v>0</v>
      </c>
      <c r="AD6465">
        <v>0</v>
      </c>
      <c r="AE6465">
        <v>0.49273780628179925</v>
      </c>
    </row>
    <row r="6466" spans="1:31" x14ac:dyDescent="0.25">
      <c r="A6466">
        <v>2096750</v>
      </c>
      <c r="B6466">
        <v>1</v>
      </c>
      <c r="C6466" t="s">
        <v>80</v>
      </c>
      <c r="D6466" t="s">
        <v>86</v>
      </c>
      <c r="E6466" t="s">
        <v>158</v>
      </c>
      <c r="F6466" t="s">
        <v>18552</v>
      </c>
      <c r="G6466" t="s">
        <v>324</v>
      </c>
      <c r="H6466" t="s">
        <v>143</v>
      </c>
      <c r="I6466" t="s">
        <v>135</v>
      </c>
      <c r="J6466" t="s">
        <v>136</v>
      </c>
      <c r="K6466" t="s">
        <v>137</v>
      </c>
      <c r="L6466" t="s">
        <v>18553</v>
      </c>
      <c r="M6466" t="s">
        <v>18554</v>
      </c>
      <c r="N6466">
        <v>2.0469444440000002</v>
      </c>
      <c r="O6466">
        <v>0</v>
      </c>
      <c r="P6466">
        <v>10</v>
      </c>
      <c r="Q6466">
        <v>0</v>
      </c>
      <c r="R6466">
        <v>0</v>
      </c>
      <c r="S6466">
        <v>0</v>
      </c>
      <c r="T6466">
        <v>3</v>
      </c>
      <c r="U6466">
        <v>0</v>
      </c>
      <c r="V6466">
        <v>0</v>
      </c>
      <c r="W6466">
        <v>0</v>
      </c>
      <c r="X6466">
        <v>6.4306288007703349</v>
      </c>
      <c r="Y6466">
        <v>0</v>
      </c>
      <c r="Z6466">
        <v>0</v>
      </c>
      <c r="AA6466">
        <v>0</v>
      </c>
      <c r="AB6466">
        <v>27.545007370460223</v>
      </c>
      <c r="AC6466">
        <v>0</v>
      </c>
      <c r="AD6466">
        <v>0</v>
      </c>
      <c r="AE6466">
        <v>33.975636171230555</v>
      </c>
    </row>
    <row r="6467" spans="1:31" x14ac:dyDescent="0.25">
      <c r="A6467">
        <v>2096627</v>
      </c>
      <c r="B6467">
        <v>1</v>
      </c>
      <c r="C6467" t="s">
        <v>80</v>
      </c>
      <c r="D6467" t="s">
        <v>106</v>
      </c>
      <c r="E6467" t="s">
        <v>177</v>
      </c>
      <c r="F6467" t="s">
        <v>18555</v>
      </c>
      <c r="G6467" t="s">
        <v>183</v>
      </c>
      <c r="H6467" t="s">
        <v>143</v>
      </c>
      <c r="I6467" t="s">
        <v>135</v>
      </c>
      <c r="J6467" t="s">
        <v>136</v>
      </c>
      <c r="K6467" t="s">
        <v>137</v>
      </c>
      <c r="L6467" t="s">
        <v>18457</v>
      </c>
      <c r="M6467" t="s">
        <v>18556</v>
      </c>
      <c r="N6467">
        <v>2.6066666660000002</v>
      </c>
      <c r="O6467">
        <v>0</v>
      </c>
      <c r="P6467">
        <v>2</v>
      </c>
      <c r="Q6467">
        <v>0</v>
      </c>
      <c r="R6467">
        <v>0</v>
      </c>
      <c r="S6467">
        <v>0</v>
      </c>
      <c r="T6467">
        <v>0</v>
      </c>
      <c r="U6467">
        <v>0</v>
      </c>
      <c r="V6467">
        <v>0</v>
      </c>
      <c r="W6467">
        <v>0</v>
      </c>
      <c r="X6467">
        <v>0.64028724071256005</v>
      </c>
      <c r="Y6467">
        <v>0</v>
      </c>
      <c r="Z6467">
        <v>0</v>
      </c>
      <c r="AA6467">
        <v>0</v>
      </c>
      <c r="AB6467">
        <v>0</v>
      </c>
      <c r="AC6467">
        <v>0</v>
      </c>
      <c r="AD6467">
        <v>0</v>
      </c>
      <c r="AE6467">
        <v>0.64028724071256005</v>
      </c>
    </row>
    <row r="6468" spans="1:31" x14ac:dyDescent="0.25">
      <c r="A6468">
        <v>2096587</v>
      </c>
      <c r="B6468">
        <v>1</v>
      </c>
      <c r="C6468" t="s">
        <v>80</v>
      </c>
      <c r="D6468" t="s">
        <v>83</v>
      </c>
      <c r="E6468" t="s">
        <v>140</v>
      </c>
      <c r="F6468" t="s">
        <v>18557</v>
      </c>
      <c r="G6468" t="s">
        <v>324</v>
      </c>
      <c r="H6468" t="s">
        <v>143</v>
      </c>
      <c r="I6468" t="s">
        <v>135</v>
      </c>
      <c r="J6468" t="s">
        <v>136</v>
      </c>
      <c r="K6468" t="s">
        <v>137</v>
      </c>
      <c r="L6468" t="s">
        <v>18558</v>
      </c>
      <c r="M6468" t="s">
        <v>18559</v>
      </c>
      <c r="N6468">
        <v>1.8491666659999999</v>
      </c>
      <c r="O6468">
        <v>0</v>
      </c>
      <c r="P6468">
        <v>272</v>
      </c>
      <c r="Q6468">
        <v>0</v>
      </c>
      <c r="R6468">
        <v>1</v>
      </c>
      <c r="S6468">
        <v>0</v>
      </c>
      <c r="T6468">
        <v>3</v>
      </c>
      <c r="U6468">
        <v>0</v>
      </c>
      <c r="V6468">
        <v>0</v>
      </c>
      <c r="W6468">
        <v>0</v>
      </c>
      <c r="X6468">
        <v>136.98729886777562</v>
      </c>
      <c r="Y6468">
        <v>0</v>
      </c>
      <c r="Z6468">
        <v>1.2297351787258934</v>
      </c>
      <c r="AA6468">
        <v>0</v>
      </c>
      <c r="AB6468">
        <v>0.57177000543268497</v>
      </c>
      <c r="AC6468">
        <v>0</v>
      </c>
      <c r="AD6468">
        <v>0</v>
      </c>
      <c r="AE6468">
        <v>138.78880405193419</v>
      </c>
    </row>
    <row r="6469" spans="1:31" x14ac:dyDescent="0.25">
      <c r="A6469">
        <v>2096395</v>
      </c>
      <c r="B6469">
        <v>1</v>
      </c>
      <c r="C6469" t="s">
        <v>80</v>
      </c>
      <c r="D6469" t="s">
        <v>106</v>
      </c>
      <c r="E6469" t="s">
        <v>146</v>
      </c>
      <c r="F6469" t="s">
        <v>11230</v>
      </c>
      <c r="G6469" t="s">
        <v>133</v>
      </c>
      <c r="H6469" t="s">
        <v>134</v>
      </c>
      <c r="I6469" t="s">
        <v>135</v>
      </c>
      <c r="J6469" t="s">
        <v>136</v>
      </c>
      <c r="K6469" t="s">
        <v>137</v>
      </c>
      <c r="L6469" t="s">
        <v>18560</v>
      </c>
      <c r="M6469" t="s">
        <v>18561</v>
      </c>
      <c r="N6469">
        <v>0.108333333</v>
      </c>
      <c r="O6469">
        <v>0</v>
      </c>
      <c r="P6469">
        <v>2</v>
      </c>
      <c r="Q6469">
        <v>50</v>
      </c>
      <c r="R6469">
        <v>202</v>
      </c>
      <c r="S6469">
        <v>14</v>
      </c>
      <c r="T6469">
        <v>32</v>
      </c>
      <c r="U6469">
        <v>0</v>
      </c>
      <c r="V6469">
        <v>0</v>
      </c>
      <c r="W6469">
        <v>0</v>
      </c>
      <c r="X6469">
        <v>0.17997264763660004</v>
      </c>
      <c r="Y6469">
        <v>33.44915638946992</v>
      </c>
      <c r="Z6469">
        <v>66.789183013266125</v>
      </c>
      <c r="AA6469">
        <v>7.3087711879182002</v>
      </c>
      <c r="AB6469">
        <v>16.247662601524038</v>
      </c>
      <c r="AC6469">
        <v>0</v>
      </c>
      <c r="AD6469">
        <v>0</v>
      </c>
      <c r="AE6469">
        <v>123.97474583981489</v>
      </c>
    </row>
    <row r="6470" spans="1:31" x14ac:dyDescent="0.25">
      <c r="A6470">
        <v>2096733</v>
      </c>
      <c r="B6470">
        <v>1</v>
      </c>
      <c r="C6470" t="s">
        <v>80</v>
      </c>
      <c r="D6470" t="s">
        <v>90</v>
      </c>
      <c r="E6470" t="s">
        <v>140</v>
      </c>
      <c r="F6470" t="s">
        <v>18562</v>
      </c>
      <c r="G6470" t="s">
        <v>324</v>
      </c>
      <c r="H6470" t="s">
        <v>143</v>
      </c>
      <c r="I6470" t="s">
        <v>135</v>
      </c>
      <c r="J6470" t="s">
        <v>136</v>
      </c>
      <c r="K6470" t="s">
        <v>137</v>
      </c>
      <c r="L6470" t="s">
        <v>18563</v>
      </c>
      <c r="M6470" t="s">
        <v>18564</v>
      </c>
      <c r="N6470">
        <v>1.3944444439999999</v>
      </c>
      <c r="O6470">
        <v>0</v>
      </c>
      <c r="P6470">
        <v>4</v>
      </c>
      <c r="Q6470">
        <v>0</v>
      </c>
      <c r="R6470">
        <v>0</v>
      </c>
      <c r="S6470">
        <v>0</v>
      </c>
      <c r="T6470">
        <v>154</v>
      </c>
      <c r="U6470">
        <v>0</v>
      </c>
      <c r="V6470">
        <v>1</v>
      </c>
      <c r="W6470">
        <v>0</v>
      </c>
      <c r="X6470">
        <v>1.238883717536861</v>
      </c>
      <c r="Y6470">
        <v>0</v>
      </c>
      <c r="Z6470">
        <v>0</v>
      </c>
      <c r="AA6470">
        <v>0</v>
      </c>
      <c r="AB6470">
        <v>263.37959996514127</v>
      </c>
      <c r="AC6470">
        <v>0</v>
      </c>
      <c r="AD6470">
        <v>17.224516265755629</v>
      </c>
      <c r="AE6470">
        <v>281.84299994843377</v>
      </c>
    </row>
    <row r="6471" spans="1:31" x14ac:dyDescent="0.25">
      <c r="A6471">
        <v>2096690</v>
      </c>
      <c r="B6471">
        <v>1</v>
      </c>
      <c r="C6471" t="s">
        <v>80</v>
      </c>
      <c r="D6471" t="s">
        <v>91</v>
      </c>
      <c r="E6471" t="s">
        <v>177</v>
      </c>
      <c r="F6471" t="s">
        <v>18565</v>
      </c>
      <c r="G6471" t="s">
        <v>179</v>
      </c>
      <c r="H6471" t="s">
        <v>143</v>
      </c>
      <c r="I6471" t="s">
        <v>135</v>
      </c>
      <c r="J6471" t="s">
        <v>136</v>
      </c>
      <c r="K6471" t="s">
        <v>137</v>
      </c>
      <c r="L6471" t="s">
        <v>18566</v>
      </c>
      <c r="M6471" t="s">
        <v>18567</v>
      </c>
      <c r="N6471">
        <v>5.6747222219999998</v>
      </c>
      <c r="O6471">
        <v>0</v>
      </c>
      <c r="P6471">
        <v>1</v>
      </c>
      <c r="Q6471">
        <v>0</v>
      </c>
      <c r="R6471">
        <v>0</v>
      </c>
      <c r="S6471">
        <v>0</v>
      </c>
      <c r="T6471">
        <v>0</v>
      </c>
      <c r="U6471">
        <v>0</v>
      </c>
      <c r="V6471">
        <v>0</v>
      </c>
      <c r="W6471">
        <v>0</v>
      </c>
      <c r="X6471">
        <v>0</v>
      </c>
      <c r="Y6471">
        <v>0</v>
      </c>
      <c r="Z6471">
        <v>0</v>
      </c>
      <c r="AA6471">
        <v>0</v>
      </c>
      <c r="AB6471">
        <v>0</v>
      </c>
      <c r="AC6471">
        <v>0</v>
      </c>
      <c r="AD6471">
        <v>0</v>
      </c>
      <c r="AE6471">
        <v>0</v>
      </c>
    </row>
    <row r="6472" spans="1:31" x14ac:dyDescent="0.25">
      <c r="A6472">
        <v>2096541</v>
      </c>
      <c r="B6472">
        <v>1</v>
      </c>
      <c r="C6472" t="s">
        <v>81</v>
      </c>
      <c r="D6472" t="s">
        <v>126</v>
      </c>
      <c r="E6472" t="s">
        <v>177</v>
      </c>
      <c r="F6472" t="s">
        <v>18568</v>
      </c>
      <c r="G6472" t="s">
        <v>183</v>
      </c>
      <c r="H6472" t="s">
        <v>143</v>
      </c>
      <c r="I6472" t="s">
        <v>135</v>
      </c>
      <c r="J6472" t="s">
        <v>136</v>
      </c>
      <c r="K6472" t="s">
        <v>137</v>
      </c>
      <c r="L6472" t="s">
        <v>18569</v>
      </c>
      <c r="M6472" t="s">
        <v>18570</v>
      </c>
      <c r="N6472">
        <v>2.2966666660000001</v>
      </c>
      <c r="O6472">
        <v>0</v>
      </c>
      <c r="P6472">
        <v>0</v>
      </c>
      <c r="Q6472">
        <v>0</v>
      </c>
      <c r="R6472">
        <v>0</v>
      </c>
      <c r="S6472">
        <v>0</v>
      </c>
      <c r="T6472">
        <v>1</v>
      </c>
      <c r="U6472">
        <v>0</v>
      </c>
      <c r="V6472">
        <v>0</v>
      </c>
      <c r="W6472">
        <v>0</v>
      </c>
      <c r="X6472">
        <v>0</v>
      </c>
      <c r="Y6472">
        <v>0</v>
      </c>
      <c r="Z6472">
        <v>0</v>
      </c>
      <c r="AA6472">
        <v>0</v>
      </c>
      <c r="AB6472">
        <v>0.33618148855808505</v>
      </c>
      <c r="AC6472">
        <v>0</v>
      </c>
      <c r="AD6472">
        <v>0</v>
      </c>
      <c r="AE6472">
        <v>0.33618148855808505</v>
      </c>
    </row>
    <row r="6473" spans="1:31" x14ac:dyDescent="0.25">
      <c r="A6473">
        <v>2096836</v>
      </c>
      <c r="B6473">
        <v>1</v>
      </c>
      <c r="C6473" t="s">
        <v>80</v>
      </c>
      <c r="D6473" t="s">
        <v>99</v>
      </c>
      <c r="E6473" t="s">
        <v>177</v>
      </c>
      <c r="F6473" t="s">
        <v>18571</v>
      </c>
      <c r="G6473" t="s">
        <v>183</v>
      </c>
      <c r="H6473" t="s">
        <v>143</v>
      </c>
      <c r="I6473" t="s">
        <v>135</v>
      </c>
      <c r="J6473" t="s">
        <v>136</v>
      </c>
      <c r="K6473" t="s">
        <v>137</v>
      </c>
      <c r="L6473" t="s">
        <v>18572</v>
      </c>
      <c r="M6473" t="s">
        <v>18573</v>
      </c>
      <c r="N6473">
        <v>1.4213888880000001</v>
      </c>
      <c r="O6473">
        <v>0</v>
      </c>
      <c r="P6473">
        <v>0</v>
      </c>
      <c r="Q6473">
        <v>0</v>
      </c>
      <c r="R6473">
        <v>0</v>
      </c>
      <c r="S6473">
        <v>0</v>
      </c>
      <c r="T6473">
        <v>1</v>
      </c>
      <c r="U6473">
        <v>0</v>
      </c>
      <c r="V6473">
        <v>0</v>
      </c>
      <c r="W6473">
        <v>0</v>
      </c>
      <c r="X6473">
        <v>0</v>
      </c>
      <c r="Y6473">
        <v>0</v>
      </c>
      <c r="Z6473">
        <v>0</v>
      </c>
      <c r="AA6473">
        <v>0</v>
      </c>
      <c r="AB6473">
        <v>1.3314111469994345</v>
      </c>
      <c r="AC6473">
        <v>0</v>
      </c>
      <c r="AD6473">
        <v>0</v>
      </c>
      <c r="AE6473">
        <v>1.3314111469994345</v>
      </c>
    </row>
    <row r="6474" spans="1:31" x14ac:dyDescent="0.25">
      <c r="A6474">
        <v>2096521</v>
      </c>
      <c r="B6474">
        <v>1</v>
      </c>
      <c r="C6474" t="s">
        <v>80</v>
      </c>
      <c r="D6474" t="s">
        <v>103</v>
      </c>
      <c r="E6474" t="s">
        <v>158</v>
      </c>
      <c r="F6474" t="s">
        <v>18574</v>
      </c>
      <c r="G6474" t="s">
        <v>160</v>
      </c>
      <c r="H6474" t="s">
        <v>143</v>
      </c>
      <c r="I6474" t="s">
        <v>135</v>
      </c>
      <c r="J6474" t="s">
        <v>136</v>
      </c>
      <c r="K6474" t="s">
        <v>137</v>
      </c>
      <c r="L6474" t="s">
        <v>18575</v>
      </c>
      <c r="M6474" t="s">
        <v>18576</v>
      </c>
      <c r="N6474">
        <v>1.239166666</v>
      </c>
      <c r="O6474">
        <v>0</v>
      </c>
      <c r="P6474">
        <v>3</v>
      </c>
      <c r="Q6474">
        <v>0</v>
      </c>
      <c r="R6474">
        <v>1</v>
      </c>
      <c r="S6474">
        <v>0</v>
      </c>
      <c r="T6474">
        <v>0</v>
      </c>
      <c r="U6474">
        <v>0</v>
      </c>
      <c r="V6474">
        <v>0</v>
      </c>
      <c r="W6474">
        <v>0</v>
      </c>
      <c r="X6474">
        <v>0.67243178540454229</v>
      </c>
      <c r="Y6474">
        <v>0</v>
      </c>
      <c r="Z6474">
        <v>0</v>
      </c>
      <c r="AA6474">
        <v>0</v>
      </c>
      <c r="AB6474">
        <v>0</v>
      </c>
      <c r="AC6474">
        <v>0</v>
      </c>
      <c r="AD6474">
        <v>0</v>
      </c>
      <c r="AE6474">
        <v>0.67243178540454229</v>
      </c>
    </row>
    <row r="6475" spans="1:31" x14ac:dyDescent="0.25">
      <c r="A6475">
        <v>2096478</v>
      </c>
      <c r="B6475">
        <v>1</v>
      </c>
      <c r="C6475" t="s">
        <v>81</v>
      </c>
      <c r="D6475" t="s">
        <v>118</v>
      </c>
      <c r="E6475" t="s">
        <v>131</v>
      </c>
      <c r="F6475" t="s">
        <v>7438</v>
      </c>
      <c r="G6475" t="s">
        <v>273</v>
      </c>
      <c r="H6475" t="s">
        <v>134</v>
      </c>
      <c r="I6475" t="s">
        <v>135</v>
      </c>
      <c r="J6475" t="s">
        <v>136</v>
      </c>
      <c r="K6475" t="s">
        <v>155</v>
      </c>
      <c r="L6475" t="s">
        <v>18577</v>
      </c>
      <c r="M6475" t="s">
        <v>18578</v>
      </c>
      <c r="N6475">
        <v>2.2251452770000002</v>
      </c>
      <c r="O6475">
        <v>1</v>
      </c>
      <c r="P6475">
        <v>0</v>
      </c>
      <c r="Q6475">
        <v>30</v>
      </c>
      <c r="R6475">
        <v>0</v>
      </c>
      <c r="S6475">
        <v>5</v>
      </c>
      <c r="T6475">
        <v>0</v>
      </c>
      <c r="U6475">
        <v>3</v>
      </c>
      <c r="V6475">
        <v>0</v>
      </c>
      <c r="W6475">
        <v>0.97397744659161523</v>
      </c>
      <c r="X6475">
        <v>0</v>
      </c>
      <c r="Y6475">
        <v>114.83262337520408</v>
      </c>
      <c r="Z6475">
        <v>0</v>
      </c>
      <c r="AA6475">
        <v>51.237066203902152</v>
      </c>
      <c r="AB6475">
        <v>0</v>
      </c>
      <c r="AC6475">
        <v>202.02282535137221</v>
      </c>
      <c r="AD6475">
        <v>0</v>
      </c>
      <c r="AE6475">
        <v>369.06649237707006</v>
      </c>
    </row>
    <row r="6476" spans="1:31" x14ac:dyDescent="0.25">
      <c r="A6476">
        <v>2096401</v>
      </c>
      <c r="B6476">
        <v>1</v>
      </c>
      <c r="C6476" t="s">
        <v>80</v>
      </c>
      <c r="D6476" t="s">
        <v>96</v>
      </c>
      <c r="E6476" t="s">
        <v>177</v>
      </c>
      <c r="F6476" t="s">
        <v>18579</v>
      </c>
      <c r="G6476" t="s">
        <v>179</v>
      </c>
      <c r="H6476" t="s">
        <v>143</v>
      </c>
      <c r="I6476" t="s">
        <v>135</v>
      </c>
      <c r="J6476" t="s">
        <v>136</v>
      </c>
      <c r="K6476" t="s">
        <v>137</v>
      </c>
      <c r="L6476" t="s">
        <v>18580</v>
      </c>
      <c r="M6476" t="s">
        <v>18581</v>
      </c>
      <c r="N6476">
        <v>1.8941666660000001</v>
      </c>
      <c r="O6476">
        <v>0</v>
      </c>
      <c r="P6476">
        <v>1</v>
      </c>
      <c r="Q6476">
        <v>0</v>
      </c>
      <c r="R6476">
        <v>0</v>
      </c>
      <c r="S6476">
        <v>0</v>
      </c>
      <c r="T6476">
        <v>0</v>
      </c>
      <c r="U6476">
        <v>0</v>
      </c>
      <c r="V6476">
        <v>0</v>
      </c>
      <c r="W6476">
        <v>0</v>
      </c>
      <c r="X6476">
        <v>0.44352914805271837</v>
      </c>
      <c r="Y6476">
        <v>0</v>
      </c>
      <c r="Z6476">
        <v>0</v>
      </c>
      <c r="AA6476">
        <v>0</v>
      </c>
      <c r="AB6476">
        <v>0</v>
      </c>
      <c r="AC6476">
        <v>0</v>
      </c>
      <c r="AD6476">
        <v>0</v>
      </c>
      <c r="AE6476">
        <v>0.44352914805271837</v>
      </c>
    </row>
    <row r="6477" spans="1:31" x14ac:dyDescent="0.25">
      <c r="A6477">
        <v>2096876</v>
      </c>
      <c r="B6477">
        <v>1</v>
      </c>
      <c r="C6477" t="s">
        <v>80</v>
      </c>
      <c r="D6477" t="s">
        <v>98</v>
      </c>
      <c r="E6477" t="s">
        <v>177</v>
      </c>
      <c r="F6477" t="s">
        <v>18582</v>
      </c>
      <c r="G6477" t="s">
        <v>183</v>
      </c>
      <c r="H6477" t="s">
        <v>143</v>
      </c>
      <c r="I6477" t="s">
        <v>135</v>
      </c>
      <c r="J6477" t="s">
        <v>136</v>
      </c>
      <c r="K6477" t="s">
        <v>137</v>
      </c>
      <c r="L6477" t="s">
        <v>18583</v>
      </c>
      <c r="M6477" t="s">
        <v>18584</v>
      </c>
      <c r="N6477">
        <v>0.85138888800000001</v>
      </c>
      <c r="O6477">
        <v>0</v>
      </c>
      <c r="P6477">
        <v>1</v>
      </c>
      <c r="Q6477">
        <v>0</v>
      </c>
      <c r="R6477">
        <v>0</v>
      </c>
      <c r="S6477">
        <v>0</v>
      </c>
      <c r="T6477">
        <v>0</v>
      </c>
      <c r="U6477">
        <v>0</v>
      </c>
      <c r="V6477">
        <v>0</v>
      </c>
      <c r="W6477">
        <v>0</v>
      </c>
      <c r="X6477">
        <v>0.11945210801617334</v>
      </c>
      <c r="Y6477">
        <v>0</v>
      </c>
      <c r="Z6477">
        <v>0</v>
      </c>
      <c r="AA6477">
        <v>0</v>
      </c>
      <c r="AB6477">
        <v>0</v>
      </c>
      <c r="AC6477">
        <v>0</v>
      </c>
      <c r="AD6477">
        <v>0</v>
      </c>
      <c r="AE6477">
        <v>0.11945210801617334</v>
      </c>
    </row>
    <row r="6478" spans="1:31" x14ac:dyDescent="0.25">
      <c r="A6478">
        <v>2096358</v>
      </c>
      <c r="B6478">
        <v>1</v>
      </c>
      <c r="C6478" t="s">
        <v>81</v>
      </c>
      <c r="D6478" t="s">
        <v>113</v>
      </c>
      <c r="E6478" t="s">
        <v>140</v>
      </c>
      <c r="F6478" t="s">
        <v>18585</v>
      </c>
      <c r="G6478" t="s">
        <v>324</v>
      </c>
      <c r="H6478" t="s">
        <v>143</v>
      </c>
      <c r="I6478" t="s">
        <v>135</v>
      </c>
      <c r="J6478" t="s">
        <v>136</v>
      </c>
      <c r="K6478" t="s">
        <v>137</v>
      </c>
      <c r="L6478" t="s">
        <v>18586</v>
      </c>
      <c r="M6478" t="s">
        <v>18587</v>
      </c>
      <c r="N6478">
        <v>1.0136111109999999</v>
      </c>
      <c r="O6478">
        <v>0</v>
      </c>
      <c r="P6478">
        <v>7</v>
      </c>
      <c r="Q6478">
        <v>0</v>
      </c>
      <c r="R6478">
        <v>7</v>
      </c>
      <c r="S6478">
        <v>0</v>
      </c>
      <c r="T6478">
        <v>1</v>
      </c>
      <c r="U6478">
        <v>0</v>
      </c>
      <c r="V6478">
        <v>0</v>
      </c>
      <c r="W6478">
        <v>0</v>
      </c>
      <c r="X6478">
        <v>0.8430177458572724</v>
      </c>
      <c r="Y6478">
        <v>0</v>
      </c>
      <c r="Z6478">
        <v>1.3390208519542834</v>
      </c>
      <c r="AA6478">
        <v>0</v>
      </c>
      <c r="AB6478">
        <v>0.17090089564374</v>
      </c>
      <c r="AC6478">
        <v>0</v>
      </c>
      <c r="AD6478">
        <v>0</v>
      </c>
      <c r="AE6478">
        <v>2.3529394934552958</v>
      </c>
    </row>
    <row r="6479" spans="1:31" x14ac:dyDescent="0.25">
      <c r="A6479">
        <v>2096186</v>
      </c>
      <c r="B6479">
        <v>1</v>
      </c>
      <c r="C6479" t="s">
        <v>81</v>
      </c>
      <c r="D6479" t="s">
        <v>128</v>
      </c>
      <c r="E6479" t="s">
        <v>131</v>
      </c>
      <c r="F6479" t="s">
        <v>9057</v>
      </c>
      <c r="G6479" t="s">
        <v>133</v>
      </c>
      <c r="H6479" t="s">
        <v>134</v>
      </c>
      <c r="I6479" t="s">
        <v>135</v>
      </c>
      <c r="J6479" t="s">
        <v>136</v>
      </c>
      <c r="K6479" t="s">
        <v>137</v>
      </c>
      <c r="L6479" t="s">
        <v>18588</v>
      </c>
      <c r="M6479" t="s">
        <v>18589</v>
      </c>
      <c r="N6479">
        <v>2.7744444439999998</v>
      </c>
      <c r="O6479">
        <v>0</v>
      </c>
      <c r="P6479">
        <v>0</v>
      </c>
      <c r="Q6479">
        <v>0</v>
      </c>
      <c r="R6479">
        <v>0</v>
      </c>
      <c r="S6479">
        <v>20</v>
      </c>
      <c r="T6479">
        <v>0</v>
      </c>
      <c r="U6479">
        <v>16</v>
      </c>
      <c r="V6479">
        <v>0</v>
      </c>
      <c r="W6479">
        <v>0</v>
      </c>
      <c r="X6479">
        <v>0</v>
      </c>
      <c r="Y6479">
        <v>0</v>
      </c>
      <c r="Z6479">
        <v>0</v>
      </c>
      <c r="AA6479">
        <v>614.01352911278855</v>
      </c>
      <c r="AB6479">
        <v>0</v>
      </c>
      <c r="AC6479">
        <v>2413.91625036186</v>
      </c>
      <c r="AD6479">
        <v>0</v>
      </c>
      <c r="AE6479">
        <v>3027.9297794746485</v>
      </c>
    </row>
    <row r="6480" spans="1:31" x14ac:dyDescent="0.25">
      <c r="A6480">
        <v>2096564</v>
      </c>
      <c r="B6480">
        <v>1</v>
      </c>
      <c r="C6480" t="s">
        <v>81</v>
      </c>
      <c r="D6480" t="s">
        <v>118</v>
      </c>
      <c r="E6480" t="s">
        <v>295</v>
      </c>
      <c r="F6480" t="s">
        <v>18353</v>
      </c>
      <c r="G6480" t="s">
        <v>133</v>
      </c>
      <c r="H6480" t="s">
        <v>134</v>
      </c>
      <c r="I6480" t="s">
        <v>135</v>
      </c>
      <c r="J6480" t="s">
        <v>136</v>
      </c>
      <c r="K6480" t="s">
        <v>137</v>
      </c>
      <c r="L6480" t="s">
        <v>18590</v>
      </c>
      <c r="M6480" t="s">
        <v>18591</v>
      </c>
      <c r="N6480">
        <v>0.12916666600000001</v>
      </c>
      <c r="O6480">
        <v>28</v>
      </c>
      <c r="P6480">
        <v>1070</v>
      </c>
      <c r="Q6480">
        <v>176</v>
      </c>
      <c r="R6480">
        <v>270</v>
      </c>
      <c r="S6480">
        <v>62</v>
      </c>
      <c r="T6480">
        <v>155</v>
      </c>
      <c r="U6480">
        <v>3</v>
      </c>
      <c r="V6480">
        <v>2</v>
      </c>
      <c r="W6480">
        <v>2.5948731269027641</v>
      </c>
      <c r="X6480">
        <v>35.460441360934261</v>
      </c>
      <c r="Y6480">
        <v>27.977163266528013</v>
      </c>
      <c r="Z6480">
        <v>33.6885447859717</v>
      </c>
      <c r="AA6480">
        <v>106.57174618478302</v>
      </c>
      <c r="AB6480">
        <v>20.313690817654585</v>
      </c>
      <c r="AC6480">
        <v>163.53757178446244</v>
      </c>
      <c r="AD6480">
        <v>4.5331173581730306</v>
      </c>
      <c r="AE6480">
        <v>394.67714868540986</v>
      </c>
    </row>
    <row r="6481" spans="1:31" x14ac:dyDescent="0.25">
      <c r="A6481">
        <v>2096813</v>
      </c>
      <c r="B6481">
        <v>1</v>
      </c>
      <c r="C6481" t="s">
        <v>80</v>
      </c>
      <c r="D6481" t="s">
        <v>100</v>
      </c>
      <c r="E6481" t="s">
        <v>140</v>
      </c>
      <c r="F6481" t="s">
        <v>18592</v>
      </c>
      <c r="G6481" t="s">
        <v>1017</v>
      </c>
      <c r="H6481" t="s">
        <v>143</v>
      </c>
      <c r="I6481" t="s">
        <v>135</v>
      </c>
      <c r="J6481" t="s">
        <v>136</v>
      </c>
      <c r="K6481" t="s">
        <v>137</v>
      </c>
      <c r="L6481" t="s">
        <v>18593</v>
      </c>
      <c r="M6481" t="s">
        <v>18594</v>
      </c>
      <c r="N6481">
        <v>1.0336111109999999</v>
      </c>
      <c r="O6481">
        <v>0</v>
      </c>
      <c r="P6481">
        <v>159</v>
      </c>
      <c r="Q6481">
        <v>0</v>
      </c>
      <c r="R6481">
        <v>11</v>
      </c>
      <c r="S6481">
        <v>0</v>
      </c>
      <c r="T6481">
        <v>10</v>
      </c>
      <c r="U6481">
        <v>0</v>
      </c>
      <c r="V6481">
        <v>0</v>
      </c>
      <c r="W6481">
        <v>0</v>
      </c>
      <c r="X6481">
        <v>52.497166895586133</v>
      </c>
      <c r="Y6481">
        <v>0</v>
      </c>
      <c r="Z6481">
        <v>10.253296171934664</v>
      </c>
      <c r="AA6481">
        <v>0</v>
      </c>
      <c r="AB6481">
        <v>10.921286262202168</v>
      </c>
      <c r="AC6481">
        <v>0</v>
      </c>
      <c r="AD6481">
        <v>0</v>
      </c>
      <c r="AE6481">
        <v>73.671749329722971</v>
      </c>
    </row>
    <row r="6482" spans="1:31" x14ac:dyDescent="0.25">
      <c r="A6482">
        <v>2096315</v>
      </c>
      <c r="B6482">
        <v>1</v>
      </c>
      <c r="C6482" t="s">
        <v>81</v>
      </c>
      <c r="D6482" t="s">
        <v>123</v>
      </c>
      <c r="E6482" t="s">
        <v>146</v>
      </c>
      <c r="F6482" t="s">
        <v>15156</v>
      </c>
      <c r="G6482" t="s">
        <v>133</v>
      </c>
      <c r="H6482" t="s">
        <v>134</v>
      </c>
      <c r="I6482" t="s">
        <v>135</v>
      </c>
      <c r="J6482" t="s">
        <v>136</v>
      </c>
      <c r="K6482" t="s">
        <v>137</v>
      </c>
      <c r="L6482" t="s">
        <v>18595</v>
      </c>
      <c r="M6482" t="s">
        <v>18596</v>
      </c>
      <c r="N6482">
        <v>0.449444444</v>
      </c>
      <c r="O6482">
        <v>0</v>
      </c>
      <c r="P6482">
        <v>874</v>
      </c>
      <c r="Q6482">
        <v>20</v>
      </c>
      <c r="R6482">
        <v>134</v>
      </c>
      <c r="S6482">
        <v>1</v>
      </c>
      <c r="T6482">
        <v>85</v>
      </c>
      <c r="U6482">
        <v>0</v>
      </c>
      <c r="V6482">
        <v>0</v>
      </c>
      <c r="W6482">
        <v>0</v>
      </c>
      <c r="X6482">
        <v>46.661415164425406</v>
      </c>
      <c r="Y6482">
        <v>2.6649954932043549</v>
      </c>
      <c r="Z6482">
        <v>17.260598794132402</v>
      </c>
      <c r="AA6482">
        <v>1.4468801909483202</v>
      </c>
      <c r="AB6482">
        <v>11.878882359119725</v>
      </c>
      <c r="AC6482">
        <v>0</v>
      </c>
      <c r="AD6482">
        <v>0</v>
      </c>
      <c r="AE6482">
        <v>79.91277200183022</v>
      </c>
    </row>
    <row r="6483" spans="1:31" x14ac:dyDescent="0.25">
      <c r="A6483">
        <v>2096458</v>
      </c>
      <c r="B6483">
        <v>1</v>
      </c>
      <c r="C6483" t="s">
        <v>80</v>
      </c>
      <c r="D6483" t="s">
        <v>110</v>
      </c>
      <c r="E6483" t="s">
        <v>177</v>
      </c>
      <c r="F6483" t="s">
        <v>18597</v>
      </c>
      <c r="G6483" t="s">
        <v>183</v>
      </c>
      <c r="H6483" t="s">
        <v>143</v>
      </c>
      <c r="I6483" t="s">
        <v>135</v>
      </c>
      <c r="J6483" t="s">
        <v>136</v>
      </c>
      <c r="K6483" t="s">
        <v>137</v>
      </c>
      <c r="L6483" t="s">
        <v>18598</v>
      </c>
      <c r="M6483" t="s">
        <v>18599</v>
      </c>
      <c r="N6483">
        <v>0.58111111100000001</v>
      </c>
      <c r="O6483">
        <v>0</v>
      </c>
      <c r="P6483">
        <v>1</v>
      </c>
      <c r="Q6483">
        <v>0</v>
      </c>
      <c r="R6483">
        <v>0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6.4357862976947228E-3</v>
      </c>
      <c r="Y6483">
        <v>0</v>
      </c>
      <c r="Z6483">
        <v>0</v>
      </c>
      <c r="AA6483">
        <v>0</v>
      </c>
      <c r="AB6483">
        <v>0</v>
      </c>
      <c r="AC6483">
        <v>0</v>
      </c>
      <c r="AD6483">
        <v>0</v>
      </c>
      <c r="AE6483">
        <v>6.4357862976947228E-3</v>
      </c>
    </row>
    <row r="6484" spans="1:31" x14ac:dyDescent="0.25">
      <c r="A6484">
        <v>2096421</v>
      </c>
      <c r="B6484">
        <v>1</v>
      </c>
      <c r="C6484" t="s">
        <v>80</v>
      </c>
      <c r="D6484" t="s">
        <v>90</v>
      </c>
      <c r="E6484" t="s">
        <v>177</v>
      </c>
      <c r="F6484" t="s">
        <v>18600</v>
      </c>
      <c r="G6484" t="s">
        <v>183</v>
      </c>
      <c r="H6484" t="s">
        <v>143</v>
      </c>
      <c r="I6484" t="s">
        <v>135</v>
      </c>
      <c r="J6484" t="s">
        <v>136</v>
      </c>
      <c r="K6484" t="s">
        <v>137</v>
      </c>
      <c r="L6484" t="s">
        <v>18601</v>
      </c>
      <c r="M6484" t="s">
        <v>18602</v>
      </c>
      <c r="N6484">
        <v>4.6930555549999999</v>
      </c>
      <c r="O6484">
        <v>0</v>
      </c>
      <c r="P6484">
        <v>3</v>
      </c>
      <c r="Q6484">
        <v>0</v>
      </c>
      <c r="R6484">
        <v>0</v>
      </c>
      <c r="S6484">
        <v>0</v>
      </c>
      <c r="T6484">
        <v>0</v>
      </c>
      <c r="U6484">
        <v>0</v>
      </c>
      <c r="V6484">
        <v>0</v>
      </c>
      <c r="W6484">
        <v>0</v>
      </c>
      <c r="X6484">
        <v>1.5815051481735733</v>
      </c>
      <c r="Y6484">
        <v>0</v>
      </c>
      <c r="Z6484">
        <v>0</v>
      </c>
      <c r="AA6484">
        <v>0</v>
      </c>
      <c r="AB6484">
        <v>0</v>
      </c>
      <c r="AC6484">
        <v>0</v>
      </c>
      <c r="AD6484">
        <v>0</v>
      </c>
      <c r="AE6484">
        <v>1.5815051481735733</v>
      </c>
    </row>
    <row r="6485" spans="1:31" x14ac:dyDescent="0.25">
      <c r="A6485">
        <v>2096272</v>
      </c>
      <c r="B6485">
        <v>1</v>
      </c>
      <c r="C6485" t="s">
        <v>80</v>
      </c>
      <c r="D6485" t="s">
        <v>82</v>
      </c>
      <c r="E6485" t="s">
        <v>140</v>
      </c>
      <c r="F6485" t="s">
        <v>18603</v>
      </c>
      <c r="G6485" t="s">
        <v>324</v>
      </c>
      <c r="H6485" t="s">
        <v>143</v>
      </c>
      <c r="I6485" t="s">
        <v>135</v>
      </c>
      <c r="J6485" t="s">
        <v>136</v>
      </c>
      <c r="K6485" t="s">
        <v>137</v>
      </c>
      <c r="L6485" t="s">
        <v>18604</v>
      </c>
      <c r="M6485" t="s">
        <v>18605</v>
      </c>
      <c r="N6485">
        <v>0.70527777700000005</v>
      </c>
      <c r="O6485">
        <v>0</v>
      </c>
      <c r="P6485">
        <v>607</v>
      </c>
      <c r="Q6485">
        <v>0</v>
      </c>
      <c r="R6485">
        <v>0</v>
      </c>
      <c r="S6485">
        <v>0</v>
      </c>
      <c r="T6485">
        <v>83</v>
      </c>
      <c r="U6485">
        <v>0</v>
      </c>
      <c r="V6485">
        <v>1</v>
      </c>
      <c r="W6485">
        <v>0</v>
      </c>
      <c r="X6485">
        <v>85.783951451850882</v>
      </c>
      <c r="Y6485">
        <v>0</v>
      </c>
      <c r="Z6485">
        <v>0</v>
      </c>
      <c r="AA6485">
        <v>0</v>
      </c>
      <c r="AB6485">
        <v>35.624680200727809</v>
      </c>
      <c r="AC6485">
        <v>0</v>
      </c>
      <c r="AD6485">
        <v>15.506008403988286</v>
      </c>
      <c r="AE6485">
        <v>136.91464005656698</v>
      </c>
    </row>
    <row r="6486" spans="1:31" x14ac:dyDescent="0.25">
      <c r="A6486">
        <v>2096664</v>
      </c>
      <c r="B6486">
        <v>1</v>
      </c>
      <c r="C6486" t="s">
        <v>81</v>
      </c>
      <c r="D6486" t="s">
        <v>121</v>
      </c>
      <c r="E6486" t="s">
        <v>169</v>
      </c>
      <c r="F6486" t="s">
        <v>18606</v>
      </c>
      <c r="G6486" t="s">
        <v>171</v>
      </c>
      <c r="H6486" t="s">
        <v>134</v>
      </c>
      <c r="I6486" t="s">
        <v>135</v>
      </c>
      <c r="J6486" t="s">
        <v>136</v>
      </c>
      <c r="K6486" t="s">
        <v>137</v>
      </c>
      <c r="L6486" t="s">
        <v>18607</v>
      </c>
      <c r="M6486" t="s">
        <v>18608</v>
      </c>
      <c r="N6486">
        <v>0.75166666599999998</v>
      </c>
      <c r="O6486">
        <v>0</v>
      </c>
      <c r="P6486">
        <v>54</v>
      </c>
      <c r="Q6486">
        <v>0</v>
      </c>
      <c r="R6486">
        <v>6</v>
      </c>
      <c r="S6486">
        <v>0</v>
      </c>
      <c r="T6486">
        <v>0</v>
      </c>
      <c r="U6486">
        <v>0</v>
      </c>
      <c r="V6486">
        <v>0</v>
      </c>
      <c r="W6486">
        <v>0</v>
      </c>
      <c r="X6486">
        <v>5.1916052100281584</v>
      </c>
      <c r="Y6486">
        <v>0</v>
      </c>
      <c r="Z6486">
        <v>0.91255356788475006</v>
      </c>
      <c r="AA6486">
        <v>0</v>
      </c>
      <c r="AB6486">
        <v>0</v>
      </c>
      <c r="AC6486">
        <v>0</v>
      </c>
      <c r="AD6486">
        <v>0</v>
      </c>
      <c r="AE6486">
        <v>6.1041587779129083</v>
      </c>
    </row>
    <row r="6487" spans="1:31" x14ac:dyDescent="0.25">
      <c r="A6487">
        <v>2096713</v>
      </c>
      <c r="B6487">
        <v>1</v>
      </c>
      <c r="C6487" t="s">
        <v>81</v>
      </c>
      <c r="D6487" t="s">
        <v>128</v>
      </c>
      <c r="E6487" t="s">
        <v>177</v>
      </c>
      <c r="F6487" t="s">
        <v>18609</v>
      </c>
      <c r="G6487" t="s">
        <v>1007</v>
      </c>
      <c r="H6487" t="s">
        <v>143</v>
      </c>
      <c r="I6487" t="s">
        <v>135</v>
      </c>
      <c r="J6487" t="s">
        <v>136</v>
      </c>
      <c r="K6487" t="s">
        <v>137</v>
      </c>
      <c r="L6487" t="s">
        <v>18610</v>
      </c>
      <c r="M6487" t="s">
        <v>18611</v>
      </c>
      <c r="N6487">
        <v>5.0016666660000002</v>
      </c>
      <c r="O6487">
        <v>0</v>
      </c>
      <c r="P6487">
        <v>4</v>
      </c>
      <c r="Q6487">
        <v>0</v>
      </c>
      <c r="R6487">
        <v>0</v>
      </c>
      <c r="S6487">
        <v>0</v>
      </c>
      <c r="T6487">
        <v>0</v>
      </c>
      <c r="U6487">
        <v>0</v>
      </c>
      <c r="V6487">
        <v>0</v>
      </c>
      <c r="W6487">
        <v>0</v>
      </c>
      <c r="X6487">
        <v>4.8195435161998663</v>
      </c>
      <c r="Y6487">
        <v>0</v>
      </c>
      <c r="Z6487">
        <v>0</v>
      </c>
      <c r="AA6487">
        <v>0</v>
      </c>
      <c r="AB6487">
        <v>0</v>
      </c>
      <c r="AC6487">
        <v>0</v>
      </c>
      <c r="AD6487">
        <v>0</v>
      </c>
      <c r="AE6487">
        <v>4.8195435161998663</v>
      </c>
    </row>
    <row r="6488" spans="1:31" x14ac:dyDescent="0.25">
      <c r="A6488">
        <v>2096630</v>
      </c>
      <c r="B6488">
        <v>1</v>
      </c>
      <c r="C6488" t="s">
        <v>81</v>
      </c>
      <c r="D6488" t="s">
        <v>128</v>
      </c>
      <c r="E6488" t="s">
        <v>177</v>
      </c>
      <c r="F6488" t="s">
        <v>18612</v>
      </c>
      <c r="G6488" t="s">
        <v>183</v>
      </c>
      <c r="H6488" t="s">
        <v>143</v>
      </c>
      <c r="I6488" t="s">
        <v>135</v>
      </c>
      <c r="J6488" t="s">
        <v>136</v>
      </c>
      <c r="K6488" t="s">
        <v>137</v>
      </c>
      <c r="L6488" t="s">
        <v>18613</v>
      </c>
      <c r="M6488" t="s">
        <v>18614</v>
      </c>
      <c r="N6488">
        <v>3.9622222219999998</v>
      </c>
      <c r="O6488">
        <v>0</v>
      </c>
      <c r="P6488">
        <v>5</v>
      </c>
      <c r="Q6488">
        <v>0</v>
      </c>
      <c r="R6488">
        <v>0</v>
      </c>
      <c r="S6488">
        <v>0</v>
      </c>
      <c r="T6488">
        <v>1</v>
      </c>
      <c r="U6488">
        <v>0</v>
      </c>
      <c r="V6488">
        <v>0</v>
      </c>
      <c r="W6488">
        <v>0</v>
      </c>
      <c r="X6488">
        <v>6.3264974805937184</v>
      </c>
      <c r="Y6488">
        <v>0</v>
      </c>
      <c r="Z6488">
        <v>0</v>
      </c>
      <c r="AA6488">
        <v>0</v>
      </c>
      <c r="AB6488">
        <v>1.4125903267970543</v>
      </c>
      <c r="AC6488">
        <v>0</v>
      </c>
      <c r="AD6488">
        <v>0</v>
      </c>
      <c r="AE6488">
        <v>7.7390878073907725</v>
      </c>
    </row>
    <row r="6489" spans="1:31" x14ac:dyDescent="0.25">
      <c r="A6489">
        <v>2096607</v>
      </c>
      <c r="B6489">
        <v>1</v>
      </c>
      <c r="C6489" t="s">
        <v>80</v>
      </c>
      <c r="D6489" t="s">
        <v>92</v>
      </c>
      <c r="E6489" t="s">
        <v>177</v>
      </c>
      <c r="F6489" t="s">
        <v>18615</v>
      </c>
      <c r="G6489" t="s">
        <v>196</v>
      </c>
      <c r="H6489" t="s">
        <v>143</v>
      </c>
      <c r="I6489" t="s">
        <v>135</v>
      </c>
      <c r="J6489" t="s">
        <v>136</v>
      </c>
      <c r="K6489" t="s">
        <v>137</v>
      </c>
      <c r="L6489" t="s">
        <v>18616</v>
      </c>
      <c r="M6489" t="s">
        <v>18617</v>
      </c>
      <c r="N6489">
        <v>2.0416666659999998</v>
      </c>
      <c r="O6489">
        <v>0</v>
      </c>
      <c r="P6489">
        <v>5</v>
      </c>
      <c r="Q6489">
        <v>0</v>
      </c>
      <c r="R6489">
        <v>0</v>
      </c>
      <c r="S6489">
        <v>0</v>
      </c>
      <c r="T6489">
        <v>4</v>
      </c>
      <c r="U6489">
        <v>0</v>
      </c>
      <c r="V6489">
        <v>0</v>
      </c>
      <c r="W6489">
        <v>0</v>
      </c>
      <c r="X6489">
        <v>2.3520411376487513</v>
      </c>
      <c r="Y6489">
        <v>0</v>
      </c>
      <c r="Z6489">
        <v>0</v>
      </c>
      <c r="AA6489">
        <v>0</v>
      </c>
      <c r="AB6489">
        <v>8.9123156882226269</v>
      </c>
      <c r="AC6489">
        <v>0</v>
      </c>
      <c r="AD6489">
        <v>0</v>
      </c>
      <c r="AE6489">
        <v>11.264356825871378</v>
      </c>
    </row>
    <row r="6490" spans="1:31" x14ac:dyDescent="0.25">
      <c r="A6490">
        <v>2096770</v>
      </c>
      <c r="B6490">
        <v>1</v>
      </c>
      <c r="C6490" t="s">
        <v>80</v>
      </c>
      <c r="D6490" t="s">
        <v>100</v>
      </c>
      <c r="E6490" t="s">
        <v>158</v>
      </c>
      <c r="F6490" t="s">
        <v>18618</v>
      </c>
      <c r="G6490" t="s">
        <v>1007</v>
      </c>
      <c r="H6490" t="s">
        <v>143</v>
      </c>
      <c r="I6490" t="s">
        <v>135</v>
      </c>
      <c r="J6490" t="s">
        <v>3</v>
      </c>
      <c r="K6490" t="s">
        <v>137</v>
      </c>
      <c r="L6490" t="s">
        <v>18619</v>
      </c>
      <c r="M6490" t="s">
        <v>18620</v>
      </c>
      <c r="N6490">
        <v>1.1869444440000001</v>
      </c>
      <c r="O6490">
        <v>0</v>
      </c>
      <c r="P6490">
        <v>5</v>
      </c>
      <c r="Q6490">
        <v>0</v>
      </c>
      <c r="R6490">
        <v>13</v>
      </c>
      <c r="S6490">
        <v>0</v>
      </c>
      <c r="T6490">
        <v>2</v>
      </c>
      <c r="U6490">
        <v>0</v>
      </c>
      <c r="V6490">
        <v>0</v>
      </c>
      <c r="W6490">
        <v>0</v>
      </c>
      <c r="X6490">
        <v>1.50408816421458</v>
      </c>
      <c r="Y6490">
        <v>0</v>
      </c>
      <c r="Z6490">
        <v>6.0356928306400919</v>
      </c>
      <c r="AA6490">
        <v>0</v>
      </c>
      <c r="AB6490">
        <v>4.8835328882382267</v>
      </c>
      <c r="AC6490">
        <v>0</v>
      </c>
      <c r="AD6490">
        <v>0</v>
      </c>
      <c r="AE6490">
        <v>12.423313883092899</v>
      </c>
    </row>
    <row r="6491" spans="1:31" x14ac:dyDescent="0.25">
      <c r="A6491">
        <v>2096438</v>
      </c>
      <c r="B6491">
        <v>1</v>
      </c>
      <c r="C6491" t="s">
        <v>80</v>
      </c>
      <c r="D6491" t="s">
        <v>85</v>
      </c>
      <c r="E6491" t="s">
        <v>177</v>
      </c>
      <c r="F6491" t="s">
        <v>18621</v>
      </c>
      <c r="G6491" t="s">
        <v>196</v>
      </c>
      <c r="H6491" t="s">
        <v>143</v>
      </c>
      <c r="I6491" t="s">
        <v>135</v>
      </c>
      <c r="J6491" t="s">
        <v>136</v>
      </c>
      <c r="K6491" t="s">
        <v>137</v>
      </c>
      <c r="L6491" t="s">
        <v>18622</v>
      </c>
      <c r="M6491" t="s">
        <v>18623</v>
      </c>
      <c r="N6491">
        <v>4.1105555550000004</v>
      </c>
      <c r="O6491">
        <v>0</v>
      </c>
      <c r="P6491">
        <v>13</v>
      </c>
      <c r="Q6491">
        <v>0</v>
      </c>
      <c r="R6491">
        <v>0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12.816285824796839</v>
      </c>
      <c r="Y6491">
        <v>0</v>
      </c>
      <c r="Z6491">
        <v>0</v>
      </c>
      <c r="AA6491">
        <v>0</v>
      </c>
      <c r="AB6491">
        <v>0</v>
      </c>
      <c r="AC6491">
        <v>0</v>
      </c>
      <c r="AD6491">
        <v>0</v>
      </c>
      <c r="AE6491">
        <v>12.816285824796839</v>
      </c>
    </row>
    <row r="6492" spans="1:31" x14ac:dyDescent="0.25">
      <c r="A6492">
        <v>2096252</v>
      </c>
      <c r="B6492">
        <v>1</v>
      </c>
      <c r="C6492" t="s">
        <v>80</v>
      </c>
      <c r="D6492" t="s">
        <v>83</v>
      </c>
      <c r="E6492" t="s">
        <v>158</v>
      </c>
      <c r="F6492" t="s">
        <v>761</v>
      </c>
      <c r="G6492" t="s">
        <v>366</v>
      </c>
      <c r="H6492" t="s">
        <v>143</v>
      </c>
      <c r="I6492" t="s">
        <v>135</v>
      </c>
      <c r="J6492" t="s">
        <v>136</v>
      </c>
      <c r="K6492" t="s">
        <v>137</v>
      </c>
      <c r="L6492" t="s">
        <v>18624</v>
      </c>
      <c r="M6492" t="s">
        <v>18625</v>
      </c>
      <c r="N6492">
        <v>1.4836111110000001</v>
      </c>
      <c r="O6492">
        <v>0</v>
      </c>
      <c r="P6492">
        <v>19</v>
      </c>
      <c r="Q6492">
        <v>0</v>
      </c>
      <c r="R6492">
        <v>0</v>
      </c>
      <c r="S6492">
        <v>0</v>
      </c>
      <c r="T6492">
        <v>1</v>
      </c>
      <c r="U6492">
        <v>0</v>
      </c>
      <c r="V6492">
        <v>0</v>
      </c>
      <c r="W6492">
        <v>0</v>
      </c>
      <c r="X6492">
        <v>6.4099174941914585</v>
      </c>
      <c r="Y6492">
        <v>0</v>
      </c>
      <c r="Z6492">
        <v>0</v>
      </c>
      <c r="AA6492">
        <v>0</v>
      </c>
      <c r="AB6492">
        <v>0.80269881907556018</v>
      </c>
      <c r="AC6492">
        <v>0</v>
      </c>
      <c r="AD6492">
        <v>0</v>
      </c>
      <c r="AE6492">
        <v>7.2126163132670182</v>
      </c>
    </row>
    <row r="6493" spans="1:31" x14ac:dyDescent="0.25">
      <c r="A6493">
        <v>2096484</v>
      </c>
      <c r="B6493">
        <v>1</v>
      </c>
      <c r="C6493" t="s">
        <v>80</v>
      </c>
      <c r="D6493" t="s">
        <v>105</v>
      </c>
      <c r="E6493" t="s">
        <v>177</v>
      </c>
      <c r="F6493" t="s">
        <v>18626</v>
      </c>
      <c r="G6493" t="s">
        <v>183</v>
      </c>
      <c r="H6493" t="s">
        <v>143</v>
      </c>
      <c r="I6493" t="s">
        <v>135</v>
      </c>
      <c r="J6493" t="s">
        <v>136</v>
      </c>
      <c r="K6493" t="s">
        <v>137</v>
      </c>
      <c r="L6493" t="s">
        <v>18627</v>
      </c>
      <c r="M6493" t="s">
        <v>18628</v>
      </c>
      <c r="N6493">
        <v>4.6677777770000004</v>
      </c>
      <c r="O6493">
        <v>0</v>
      </c>
      <c r="P6493">
        <v>1</v>
      </c>
      <c r="Q6493">
        <v>0</v>
      </c>
      <c r="R6493">
        <v>0</v>
      </c>
      <c r="S6493">
        <v>0</v>
      </c>
      <c r="T6493">
        <v>0</v>
      </c>
      <c r="U6493">
        <v>0</v>
      </c>
      <c r="V6493">
        <v>0</v>
      </c>
      <c r="W6493">
        <v>0</v>
      </c>
      <c r="X6493">
        <v>1.7416566907776534</v>
      </c>
      <c r="Y6493">
        <v>0</v>
      </c>
      <c r="Z6493">
        <v>0</v>
      </c>
      <c r="AA6493">
        <v>0</v>
      </c>
      <c r="AB6493">
        <v>0</v>
      </c>
      <c r="AC6493">
        <v>0</v>
      </c>
      <c r="AD6493">
        <v>0</v>
      </c>
      <c r="AE6493">
        <v>1.7416566907776534</v>
      </c>
    </row>
    <row r="6494" spans="1:31" x14ac:dyDescent="0.25">
      <c r="A6494">
        <v>2096647</v>
      </c>
      <c r="B6494">
        <v>1</v>
      </c>
      <c r="C6494" t="s">
        <v>80</v>
      </c>
      <c r="D6494" t="s">
        <v>92</v>
      </c>
      <c r="E6494" t="s">
        <v>505</v>
      </c>
      <c r="F6494" t="s">
        <v>18629</v>
      </c>
      <c r="G6494" t="s">
        <v>366</v>
      </c>
      <c r="H6494" t="s">
        <v>143</v>
      </c>
      <c r="I6494" t="s">
        <v>135</v>
      </c>
      <c r="J6494" t="s">
        <v>136</v>
      </c>
      <c r="K6494" t="s">
        <v>137</v>
      </c>
      <c r="L6494" t="s">
        <v>18630</v>
      </c>
      <c r="M6494" t="s">
        <v>18631</v>
      </c>
      <c r="N6494">
        <v>8.3113888879999998</v>
      </c>
      <c r="O6494">
        <v>0</v>
      </c>
      <c r="P6494">
        <v>3</v>
      </c>
      <c r="Q6494">
        <v>0</v>
      </c>
      <c r="R6494">
        <v>0</v>
      </c>
      <c r="S6494">
        <v>0</v>
      </c>
      <c r="T6494">
        <v>0</v>
      </c>
      <c r="U6494">
        <v>0</v>
      </c>
      <c r="V6494">
        <v>0</v>
      </c>
      <c r="W6494">
        <v>0</v>
      </c>
      <c r="X6494">
        <v>6.1249449693694276</v>
      </c>
      <c r="Y6494">
        <v>0</v>
      </c>
      <c r="Z6494">
        <v>0</v>
      </c>
      <c r="AA6494">
        <v>0</v>
      </c>
      <c r="AB6494">
        <v>0</v>
      </c>
      <c r="AC6494">
        <v>0</v>
      </c>
      <c r="AD6494">
        <v>0</v>
      </c>
      <c r="AE6494">
        <v>6.1249449693694276</v>
      </c>
    </row>
    <row r="6495" spans="1:31" x14ac:dyDescent="0.25">
      <c r="A6495">
        <v>2096292</v>
      </c>
      <c r="B6495">
        <v>1</v>
      </c>
      <c r="C6495" t="s">
        <v>80</v>
      </c>
      <c r="D6495" t="s">
        <v>90</v>
      </c>
      <c r="E6495" t="s">
        <v>177</v>
      </c>
      <c r="F6495" t="s">
        <v>18632</v>
      </c>
      <c r="G6495" t="s">
        <v>196</v>
      </c>
      <c r="H6495" t="s">
        <v>143</v>
      </c>
      <c r="I6495" t="s">
        <v>135</v>
      </c>
      <c r="J6495" t="s">
        <v>136</v>
      </c>
      <c r="K6495" t="s">
        <v>137</v>
      </c>
      <c r="L6495" t="s">
        <v>18633</v>
      </c>
      <c r="M6495" t="s">
        <v>18634</v>
      </c>
      <c r="N6495">
        <v>3.4711111109999999</v>
      </c>
      <c r="O6495">
        <v>0</v>
      </c>
      <c r="P6495">
        <v>0</v>
      </c>
      <c r="Q6495">
        <v>0</v>
      </c>
      <c r="R6495">
        <v>0</v>
      </c>
      <c r="S6495">
        <v>0</v>
      </c>
      <c r="T6495">
        <v>5</v>
      </c>
      <c r="U6495">
        <v>0</v>
      </c>
      <c r="V6495">
        <v>0</v>
      </c>
      <c r="W6495">
        <v>0</v>
      </c>
      <c r="X6495">
        <v>0</v>
      </c>
      <c r="Y6495">
        <v>0</v>
      </c>
      <c r="Z6495">
        <v>0</v>
      </c>
      <c r="AA6495">
        <v>0</v>
      </c>
      <c r="AB6495">
        <v>19.010985845042864</v>
      </c>
      <c r="AC6495">
        <v>0</v>
      </c>
      <c r="AD6495">
        <v>0</v>
      </c>
      <c r="AE6495">
        <v>19.010985845042864</v>
      </c>
    </row>
    <row r="6496" spans="1:31" x14ac:dyDescent="0.25">
      <c r="A6496">
        <v>2096352</v>
      </c>
      <c r="B6496">
        <v>1</v>
      </c>
      <c r="C6496" t="s">
        <v>80</v>
      </c>
      <c r="D6496" t="s">
        <v>99</v>
      </c>
      <c r="E6496" t="s">
        <v>169</v>
      </c>
      <c r="F6496" t="s">
        <v>1000</v>
      </c>
      <c r="G6496" t="s">
        <v>154</v>
      </c>
      <c r="H6496" t="s">
        <v>134</v>
      </c>
      <c r="I6496" t="s">
        <v>135</v>
      </c>
      <c r="J6496" t="s">
        <v>136</v>
      </c>
      <c r="K6496" t="s">
        <v>155</v>
      </c>
      <c r="L6496" t="s">
        <v>18635</v>
      </c>
      <c r="M6496" t="s">
        <v>18636</v>
      </c>
      <c r="N6496">
        <v>7.7666666659999999</v>
      </c>
      <c r="O6496">
        <v>1</v>
      </c>
      <c r="P6496">
        <v>1034</v>
      </c>
      <c r="Q6496">
        <v>0</v>
      </c>
      <c r="R6496">
        <v>5</v>
      </c>
      <c r="S6496">
        <v>0</v>
      </c>
      <c r="T6496">
        <v>38</v>
      </c>
      <c r="U6496">
        <v>0</v>
      </c>
      <c r="V6496">
        <v>0</v>
      </c>
      <c r="W6496">
        <v>35.2836201411343</v>
      </c>
      <c r="X6496">
        <v>1489.8526212449146</v>
      </c>
      <c r="Y6496">
        <v>0</v>
      </c>
      <c r="Z6496">
        <v>4.3143183568669343</v>
      </c>
      <c r="AA6496">
        <v>0</v>
      </c>
      <c r="AB6496">
        <v>449.38428720004407</v>
      </c>
      <c r="AC6496">
        <v>0</v>
      </c>
      <c r="AD6496">
        <v>0</v>
      </c>
      <c r="AE6496">
        <v>1978.8348469429602</v>
      </c>
    </row>
    <row r="6497" spans="1:31" x14ac:dyDescent="0.25">
      <c r="A6497">
        <v>2096338</v>
      </c>
      <c r="B6497">
        <v>1</v>
      </c>
      <c r="C6497" t="s">
        <v>80</v>
      </c>
      <c r="D6497" t="s">
        <v>104</v>
      </c>
      <c r="E6497" t="s">
        <v>140</v>
      </c>
      <c r="F6497" t="s">
        <v>10863</v>
      </c>
      <c r="G6497" t="s">
        <v>154</v>
      </c>
      <c r="H6497" t="s">
        <v>143</v>
      </c>
      <c r="I6497" t="s">
        <v>135</v>
      </c>
      <c r="J6497" t="s">
        <v>136</v>
      </c>
      <c r="K6497" t="s">
        <v>155</v>
      </c>
      <c r="L6497" t="s">
        <v>18637</v>
      </c>
      <c r="M6497" t="s">
        <v>18638</v>
      </c>
      <c r="N6497">
        <v>7.5848174999999998</v>
      </c>
      <c r="O6497">
        <v>0</v>
      </c>
      <c r="P6497">
        <v>184</v>
      </c>
      <c r="Q6497">
        <v>0</v>
      </c>
      <c r="R6497">
        <v>2</v>
      </c>
      <c r="S6497">
        <v>0</v>
      </c>
      <c r="T6497">
        <v>30</v>
      </c>
      <c r="U6497">
        <v>0</v>
      </c>
      <c r="V6497">
        <v>0</v>
      </c>
      <c r="W6497">
        <v>0</v>
      </c>
      <c r="X6497">
        <v>273.60402008223883</v>
      </c>
      <c r="Y6497">
        <v>0</v>
      </c>
      <c r="Z6497">
        <v>0.60215426055544274</v>
      </c>
      <c r="AA6497">
        <v>0</v>
      </c>
      <c r="AB6497">
        <v>303.20725288641654</v>
      </c>
      <c r="AC6497">
        <v>0</v>
      </c>
      <c r="AD6497">
        <v>0</v>
      </c>
      <c r="AE6497">
        <v>577.41342722921081</v>
      </c>
    </row>
    <row r="6498" spans="1:31" x14ac:dyDescent="0.25">
      <c r="A6498">
        <v>2096544</v>
      </c>
      <c r="B6498">
        <v>1</v>
      </c>
      <c r="C6498" t="s">
        <v>81</v>
      </c>
      <c r="D6498" t="s">
        <v>128</v>
      </c>
      <c r="E6498" t="s">
        <v>177</v>
      </c>
      <c r="F6498" t="s">
        <v>18639</v>
      </c>
      <c r="G6498" t="s">
        <v>183</v>
      </c>
      <c r="H6498" t="s">
        <v>143</v>
      </c>
      <c r="I6498" t="s">
        <v>135</v>
      </c>
      <c r="J6498" t="s">
        <v>136</v>
      </c>
      <c r="K6498" t="s">
        <v>137</v>
      </c>
      <c r="L6498" t="s">
        <v>18640</v>
      </c>
      <c r="M6498" t="s">
        <v>18641</v>
      </c>
      <c r="N6498">
        <v>3.707777777</v>
      </c>
      <c r="O6498">
        <v>0</v>
      </c>
      <c r="P6498">
        <v>0</v>
      </c>
      <c r="Q6498">
        <v>0</v>
      </c>
      <c r="R6498">
        <v>0</v>
      </c>
      <c r="S6498">
        <v>0</v>
      </c>
      <c r="T6498">
        <v>1</v>
      </c>
      <c r="U6498">
        <v>0</v>
      </c>
      <c r="V6498">
        <v>0</v>
      </c>
      <c r="W6498">
        <v>0</v>
      </c>
      <c r="X6498">
        <v>0</v>
      </c>
      <c r="Y6498">
        <v>0</v>
      </c>
      <c r="Z6498">
        <v>0</v>
      </c>
      <c r="AA6498">
        <v>0</v>
      </c>
      <c r="AB6498">
        <v>7.9780317618063084</v>
      </c>
      <c r="AC6498">
        <v>0</v>
      </c>
      <c r="AD6498">
        <v>0</v>
      </c>
      <c r="AE6498">
        <v>7.9780317618063084</v>
      </c>
    </row>
    <row r="6499" spans="1:31" x14ac:dyDescent="0.25">
      <c r="A6499">
        <v>2096189</v>
      </c>
      <c r="B6499">
        <v>1</v>
      </c>
      <c r="C6499" t="s">
        <v>80</v>
      </c>
      <c r="D6499" t="s">
        <v>110</v>
      </c>
      <c r="E6499" t="s">
        <v>158</v>
      </c>
      <c r="F6499" t="s">
        <v>18642</v>
      </c>
      <c r="G6499" t="s">
        <v>160</v>
      </c>
      <c r="H6499" t="s">
        <v>143</v>
      </c>
      <c r="I6499" t="s">
        <v>135</v>
      </c>
      <c r="J6499" t="s">
        <v>136</v>
      </c>
      <c r="K6499" t="s">
        <v>137</v>
      </c>
      <c r="L6499" t="s">
        <v>18643</v>
      </c>
      <c r="M6499" t="s">
        <v>18644</v>
      </c>
      <c r="N6499">
        <v>2.6863888880000002</v>
      </c>
      <c r="O6499">
        <v>0</v>
      </c>
      <c r="P6499">
        <v>35</v>
      </c>
      <c r="Q6499">
        <v>0</v>
      </c>
      <c r="R6499">
        <v>0</v>
      </c>
      <c r="S6499">
        <v>0</v>
      </c>
      <c r="T6499">
        <v>13</v>
      </c>
      <c r="U6499">
        <v>0</v>
      </c>
      <c r="V6499">
        <v>0</v>
      </c>
      <c r="W6499">
        <v>0</v>
      </c>
      <c r="X6499">
        <v>16.539375016187684</v>
      </c>
      <c r="Y6499">
        <v>0</v>
      </c>
      <c r="Z6499">
        <v>0</v>
      </c>
      <c r="AA6499">
        <v>0</v>
      </c>
      <c r="AB6499">
        <v>10.070999276125265</v>
      </c>
      <c r="AC6499">
        <v>0</v>
      </c>
      <c r="AD6499">
        <v>0</v>
      </c>
      <c r="AE6499">
        <v>26.610374292312947</v>
      </c>
    </row>
    <row r="6500" spans="1:31" x14ac:dyDescent="0.25">
      <c r="A6500">
        <v>2096498</v>
      </c>
      <c r="B6500">
        <v>1</v>
      </c>
      <c r="C6500" t="s">
        <v>80</v>
      </c>
      <c r="D6500" t="s">
        <v>82</v>
      </c>
      <c r="E6500" t="s">
        <v>505</v>
      </c>
      <c r="F6500" t="s">
        <v>13293</v>
      </c>
      <c r="G6500" t="s">
        <v>569</v>
      </c>
      <c r="H6500" t="s">
        <v>143</v>
      </c>
      <c r="I6500" t="s">
        <v>135</v>
      </c>
      <c r="J6500" t="s">
        <v>136</v>
      </c>
      <c r="K6500" t="s">
        <v>137</v>
      </c>
      <c r="L6500" t="s">
        <v>18645</v>
      </c>
      <c r="M6500" t="s">
        <v>18646</v>
      </c>
      <c r="N6500">
        <v>9.8141666660000002</v>
      </c>
      <c r="O6500">
        <v>0</v>
      </c>
      <c r="P6500">
        <v>40</v>
      </c>
      <c r="Q6500">
        <v>0</v>
      </c>
      <c r="R6500">
        <v>0</v>
      </c>
      <c r="S6500">
        <v>0</v>
      </c>
      <c r="T6500">
        <v>2</v>
      </c>
      <c r="U6500">
        <v>0</v>
      </c>
      <c r="V6500">
        <v>0</v>
      </c>
      <c r="W6500">
        <v>0</v>
      </c>
      <c r="X6500">
        <v>75.522539633378827</v>
      </c>
      <c r="Y6500">
        <v>0</v>
      </c>
      <c r="Z6500">
        <v>0</v>
      </c>
      <c r="AA6500">
        <v>0</v>
      </c>
      <c r="AB6500">
        <v>7.0575143218122767</v>
      </c>
      <c r="AC6500">
        <v>0</v>
      </c>
      <c r="AD6500">
        <v>0</v>
      </c>
      <c r="AE6500">
        <v>82.580053955191104</v>
      </c>
    </row>
    <row r="6501" spans="1:31" x14ac:dyDescent="0.25">
      <c r="A6501">
        <v>2096312</v>
      </c>
      <c r="B6501">
        <v>1</v>
      </c>
      <c r="C6501" t="s">
        <v>81</v>
      </c>
      <c r="D6501" t="s">
        <v>113</v>
      </c>
      <c r="E6501" t="s">
        <v>140</v>
      </c>
      <c r="F6501" t="s">
        <v>931</v>
      </c>
      <c r="G6501" t="s">
        <v>154</v>
      </c>
      <c r="H6501" t="s">
        <v>143</v>
      </c>
      <c r="I6501" t="s">
        <v>135</v>
      </c>
      <c r="J6501" t="s">
        <v>136</v>
      </c>
      <c r="K6501" t="s">
        <v>155</v>
      </c>
      <c r="L6501" t="s">
        <v>18647</v>
      </c>
      <c r="M6501" t="s">
        <v>18648</v>
      </c>
      <c r="N6501">
        <v>7.791785</v>
      </c>
      <c r="O6501">
        <v>0</v>
      </c>
      <c r="P6501">
        <v>31</v>
      </c>
      <c r="Q6501">
        <v>0</v>
      </c>
      <c r="R6501">
        <v>18</v>
      </c>
      <c r="S6501">
        <v>0</v>
      </c>
      <c r="T6501">
        <v>1</v>
      </c>
      <c r="U6501">
        <v>0</v>
      </c>
      <c r="V6501">
        <v>0</v>
      </c>
      <c r="W6501">
        <v>0</v>
      </c>
      <c r="X6501">
        <v>34.171114368408475</v>
      </c>
      <c r="Y6501">
        <v>0</v>
      </c>
      <c r="Z6501">
        <v>124.24269670288604</v>
      </c>
      <c r="AA6501">
        <v>0</v>
      </c>
      <c r="AB6501">
        <v>34.405698648821556</v>
      </c>
      <c r="AC6501">
        <v>0</v>
      </c>
      <c r="AD6501">
        <v>0</v>
      </c>
      <c r="AE6501">
        <v>192.81950972011606</v>
      </c>
    </row>
    <row r="6502" spans="1:31" x14ac:dyDescent="0.25">
      <c r="A6502">
        <v>2096212</v>
      </c>
      <c r="B6502">
        <v>1</v>
      </c>
      <c r="C6502" t="s">
        <v>80</v>
      </c>
      <c r="D6502" t="s">
        <v>85</v>
      </c>
      <c r="E6502" t="s">
        <v>158</v>
      </c>
      <c r="F6502" t="s">
        <v>740</v>
      </c>
      <c r="G6502" t="s">
        <v>160</v>
      </c>
      <c r="H6502" t="s">
        <v>143</v>
      </c>
      <c r="I6502" t="s">
        <v>135</v>
      </c>
      <c r="J6502" t="s">
        <v>136</v>
      </c>
      <c r="K6502" t="s">
        <v>137</v>
      </c>
      <c r="L6502" t="s">
        <v>18649</v>
      </c>
      <c r="M6502" t="s">
        <v>18650</v>
      </c>
      <c r="N6502">
        <v>2.3858333329999999</v>
      </c>
      <c r="O6502">
        <v>0</v>
      </c>
      <c r="P6502">
        <v>118</v>
      </c>
      <c r="Q6502">
        <v>0</v>
      </c>
      <c r="R6502">
        <v>0</v>
      </c>
      <c r="S6502">
        <v>0</v>
      </c>
      <c r="T6502">
        <v>6</v>
      </c>
      <c r="U6502">
        <v>0</v>
      </c>
      <c r="V6502">
        <v>0</v>
      </c>
      <c r="W6502">
        <v>0</v>
      </c>
      <c r="X6502">
        <v>39.799451688320772</v>
      </c>
      <c r="Y6502">
        <v>0</v>
      </c>
      <c r="Z6502">
        <v>0</v>
      </c>
      <c r="AA6502">
        <v>0</v>
      </c>
      <c r="AB6502">
        <v>2.4654022494063539</v>
      </c>
      <c r="AC6502">
        <v>0</v>
      </c>
      <c r="AD6502">
        <v>0</v>
      </c>
      <c r="AE6502">
        <v>42.264853937727125</v>
      </c>
    </row>
    <row r="6503" spans="1:31" x14ac:dyDescent="0.25">
      <c r="A6503">
        <v>2096355</v>
      </c>
      <c r="B6503">
        <v>1</v>
      </c>
      <c r="C6503" t="s">
        <v>80</v>
      </c>
      <c r="D6503" t="s">
        <v>103</v>
      </c>
      <c r="E6503" t="s">
        <v>169</v>
      </c>
      <c r="F6503" t="s">
        <v>18651</v>
      </c>
      <c r="G6503" t="s">
        <v>273</v>
      </c>
      <c r="H6503" t="s">
        <v>134</v>
      </c>
      <c r="I6503" t="s">
        <v>135</v>
      </c>
      <c r="J6503" t="s">
        <v>136</v>
      </c>
      <c r="K6503" t="s">
        <v>155</v>
      </c>
      <c r="L6503" t="s">
        <v>18652</v>
      </c>
      <c r="M6503" t="s">
        <v>18653</v>
      </c>
      <c r="N6503">
        <v>8.3291666660000008</v>
      </c>
      <c r="O6503">
        <v>0</v>
      </c>
      <c r="P6503">
        <v>4132</v>
      </c>
      <c r="Q6503">
        <v>0</v>
      </c>
      <c r="R6503">
        <v>1</v>
      </c>
      <c r="S6503">
        <v>1</v>
      </c>
      <c r="T6503">
        <v>281</v>
      </c>
      <c r="U6503">
        <v>0</v>
      </c>
      <c r="V6503">
        <v>0</v>
      </c>
      <c r="W6503">
        <v>0</v>
      </c>
      <c r="X6503">
        <v>7989.0777682432126</v>
      </c>
      <c r="Y6503">
        <v>0</v>
      </c>
      <c r="Z6503">
        <v>0</v>
      </c>
      <c r="AA6503">
        <v>356.61500009247942</v>
      </c>
      <c r="AB6503">
        <v>3340.0815828634409</v>
      </c>
      <c r="AC6503">
        <v>0</v>
      </c>
      <c r="AD6503">
        <v>0</v>
      </c>
      <c r="AE6503">
        <v>11685.774351199132</v>
      </c>
    </row>
    <row r="6504" spans="1:31" x14ac:dyDescent="0.25">
      <c r="A6504">
        <v>2096332</v>
      </c>
      <c r="B6504">
        <v>1</v>
      </c>
      <c r="C6504" t="s">
        <v>80</v>
      </c>
      <c r="D6504" t="s">
        <v>97</v>
      </c>
      <c r="E6504" t="s">
        <v>177</v>
      </c>
      <c r="F6504" t="s">
        <v>18654</v>
      </c>
      <c r="G6504" t="s">
        <v>183</v>
      </c>
      <c r="H6504" t="s">
        <v>143</v>
      </c>
      <c r="I6504" t="s">
        <v>135</v>
      </c>
      <c r="J6504" t="s">
        <v>136</v>
      </c>
      <c r="K6504" t="s">
        <v>137</v>
      </c>
      <c r="L6504" t="s">
        <v>18655</v>
      </c>
      <c r="M6504" t="s">
        <v>18656</v>
      </c>
      <c r="N6504">
        <v>0.46583333300000002</v>
      </c>
      <c r="O6504">
        <v>0</v>
      </c>
      <c r="P6504">
        <v>1</v>
      </c>
      <c r="Q6504">
        <v>0</v>
      </c>
      <c r="R6504">
        <v>0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0.10097881318395001</v>
      </c>
      <c r="Y6504">
        <v>0</v>
      </c>
      <c r="Z6504">
        <v>0</v>
      </c>
      <c r="AA6504">
        <v>0</v>
      </c>
      <c r="AB6504">
        <v>0</v>
      </c>
      <c r="AC6504">
        <v>0</v>
      </c>
      <c r="AD6504">
        <v>0</v>
      </c>
      <c r="AE6504">
        <v>0.10097881318395001</v>
      </c>
    </row>
    <row r="6505" spans="1:31" x14ac:dyDescent="0.25">
      <c r="A6505">
        <v>2096232</v>
      </c>
      <c r="B6505">
        <v>1</v>
      </c>
      <c r="C6505" t="s">
        <v>80</v>
      </c>
      <c r="D6505" t="s">
        <v>105</v>
      </c>
      <c r="E6505" t="s">
        <v>505</v>
      </c>
      <c r="F6505" t="s">
        <v>752</v>
      </c>
      <c r="G6505" t="s">
        <v>160</v>
      </c>
      <c r="H6505" t="s">
        <v>143</v>
      </c>
      <c r="I6505" t="s">
        <v>135</v>
      </c>
      <c r="J6505" t="s">
        <v>136</v>
      </c>
      <c r="K6505" t="s">
        <v>137</v>
      </c>
      <c r="L6505" t="s">
        <v>18657</v>
      </c>
      <c r="M6505" t="s">
        <v>18658</v>
      </c>
      <c r="N6505">
        <v>5.784444444</v>
      </c>
      <c r="O6505">
        <v>0</v>
      </c>
      <c r="P6505">
        <v>62</v>
      </c>
      <c r="Q6505">
        <v>0</v>
      </c>
      <c r="R6505">
        <v>0</v>
      </c>
      <c r="S6505">
        <v>0</v>
      </c>
      <c r="T6505">
        <v>0</v>
      </c>
      <c r="U6505">
        <v>0</v>
      </c>
      <c r="V6505">
        <v>0</v>
      </c>
      <c r="W6505">
        <v>0</v>
      </c>
      <c r="X6505">
        <v>77.689165672782494</v>
      </c>
      <c r="Y6505">
        <v>0</v>
      </c>
      <c r="Z6505">
        <v>0</v>
      </c>
      <c r="AA6505">
        <v>0</v>
      </c>
      <c r="AB6505">
        <v>0</v>
      </c>
      <c r="AC6505">
        <v>0</v>
      </c>
      <c r="AD6505">
        <v>0</v>
      </c>
      <c r="AE6505">
        <v>77.689165672782494</v>
      </c>
    </row>
    <row r="6506" spans="1:31" x14ac:dyDescent="0.25">
      <c r="A6506">
        <v>2096753</v>
      </c>
      <c r="B6506">
        <v>1</v>
      </c>
      <c r="C6506" t="s">
        <v>80</v>
      </c>
      <c r="D6506" t="s">
        <v>96</v>
      </c>
      <c r="E6506" t="s">
        <v>177</v>
      </c>
      <c r="F6506" t="s">
        <v>18659</v>
      </c>
      <c r="G6506" t="s">
        <v>183</v>
      </c>
      <c r="H6506" t="s">
        <v>143</v>
      </c>
      <c r="I6506" t="s">
        <v>135</v>
      </c>
      <c r="J6506" t="s">
        <v>136</v>
      </c>
      <c r="K6506" t="s">
        <v>137</v>
      </c>
      <c r="L6506" t="s">
        <v>18660</v>
      </c>
      <c r="M6506" t="s">
        <v>18661</v>
      </c>
      <c r="N6506">
        <v>3.7866666659999999</v>
      </c>
      <c r="O6506">
        <v>0</v>
      </c>
      <c r="P6506">
        <v>0</v>
      </c>
      <c r="Q6506">
        <v>0</v>
      </c>
      <c r="R6506">
        <v>0</v>
      </c>
      <c r="S6506">
        <v>0</v>
      </c>
      <c r="T6506">
        <v>1</v>
      </c>
      <c r="U6506">
        <v>0</v>
      </c>
      <c r="V6506">
        <v>0</v>
      </c>
      <c r="W6506">
        <v>0</v>
      </c>
      <c r="X6506">
        <v>0</v>
      </c>
      <c r="Y6506">
        <v>0</v>
      </c>
      <c r="Z6506">
        <v>0</v>
      </c>
      <c r="AA6506">
        <v>0</v>
      </c>
      <c r="AB6506">
        <v>0.45289984408259443</v>
      </c>
      <c r="AC6506">
        <v>0</v>
      </c>
      <c r="AD6506">
        <v>0</v>
      </c>
      <c r="AE6506">
        <v>0.45289984408259443</v>
      </c>
    </row>
    <row r="6507" spans="1:31" x14ac:dyDescent="0.25">
      <c r="A6507">
        <v>2096624</v>
      </c>
      <c r="B6507">
        <v>1</v>
      </c>
      <c r="C6507" t="s">
        <v>81</v>
      </c>
      <c r="D6507" t="s">
        <v>122</v>
      </c>
      <c r="E6507" t="s">
        <v>169</v>
      </c>
      <c r="F6507" t="s">
        <v>18662</v>
      </c>
      <c r="G6507" t="s">
        <v>133</v>
      </c>
      <c r="H6507" t="s">
        <v>134</v>
      </c>
      <c r="I6507" t="s">
        <v>135</v>
      </c>
      <c r="J6507" t="s">
        <v>136</v>
      </c>
      <c r="K6507" t="s">
        <v>137</v>
      </c>
      <c r="L6507" t="s">
        <v>18663</v>
      </c>
      <c r="M6507" t="s">
        <v>18664</v>
      </c>
      <c r="N6507">
        <v>0.55027777700000002</v>
      </c>
      <c r="O6507">
        <v>0</v>
      </c>
      <c r="P6507">
        <v>2969</v>
      </c>
      <c r="Q6507">
        <v>0</v>
      </c>
      <c r="R6507">
        <v>9</v>
      </c>
      <c r="S6507">
        <v>3</v>
      </c>
      <c r="T6507">
        <v>173</v>
      </c>
      <c r="U6507">
        <v>0</v>
      </c>
      <c r="V6507">
        <v>1</v>
      </c>
      <c r="W6507">
        <v>0</v>
      </c>
      <c r="X6507">
        <v>361.27825279719639</v>
      </c>
      <c r="Y6507">
        <v>0</v>
      </c>
      <c r="Z6507">
        <v>1.2374988740117328</v>
      </c>
      <c r="AA6507">
        <v>16.841213154739261</v>
      </c>
      <c r="AB6507">
        <v>103.53406942259706</v>
      </c>
      <c r="AC6507">
        <v>0</v>
      </c>
      <c r="AD6507">
        <v>4.7891773322280713</v>
      </c>
      <c r="AE6507">
        <v>487.68021158077249</v>
      </c>
    </row>
    <row r="6508" spans="1:31" x14ac:dyDescent="0.25">
      <c r="A6508">
        <v>2096810</v>
      </c>
      <c r="B6508">
        <v>1</v>
      </c>
      <c r="C6508" t="s">
        <v>80</v>
      </c>
      <c r="D6508" t="s">
        <v>107</v>
      </c>
      <c r="E6508" t="s">
        <v>177</v>
      </c>
      <c r="F6508" t="s">
        <v>17706</v>
      </c>
      <c r="G6508" t="s">
        <v>179</v>
      </c>
      <c r="H6508" t="s">
        <v>143</v>
      </c>
      <c r="I6508" t="s">
        <v>135</v>
      </c>
      <c r="J6508" t="s">
        <v>136</v>
      </c>
      <c r="K6508" t="s">
        <v>137</v>
      </c>
      <c r="L6508" t="s">
        <v>18665</v>
      </c>
      <c r="M6508" t="s">
        <v>18666</v>
      </c>
      <c r="N6508">
        <v>1.9808333330000001</v>
      </c>
      <c r="O6508">
        <v>0</v>
      </c>
      <c r="P6508">
        <v>9</v>
      </c>
      <c r="Q6508">
        <v>0</v>
      </c>
      <c r="R6508">
        <v>0</v>
      </c>
      <c r="S6508">
        <v>0</v>
      </c>
      <c r="T6508">
        <v>0</v>
      </c>
      <c r="U6508">
        <v>0</v>
      </c>
      <c r="V6508">
        <v>0</v>
      </c>
      <c r="W6508">
        <v>0</v>
      </c>
      <c r="X6508">
        <v>2.8080224912023728</v>
      </c>
      <c r="Y6508">
        <v>0</v>
      </c>
      <c r="Z6508">
        <v>0</v>
      </c>
      <c r="AA6508">
        <v>0</v>
      </c>
      <c r="AB6508">
        <v>0</v>
      </c>
      <c r="AC6508">
        <v>0</v>
      </c>
      <c r="AD6508">
        <v>0</v>
      </c>
      <c r="AE6508">
        <v>2.8080224912023728</v>
      </c>
    </row>
    <row r="6509" spans="1:31" x14ac:dyDescent="0.25">
      <c r="A6509">
        <v>2096561</v>
      </c>
      <c r="B6509">
        <v>1</v>
      </c>
      <c r="C6509" t="s">
        <v>80</v>
      </c>
      <c r="D6509" t="s">
        <v>109</v>
      </c>
      <c r="E6509" t="s">
        <v>177</v>
      </c>
      <c r="F6509" t="s">
        <v>18667</v>
      </c>
      <c r="G6509" t="s">
        <v>324</v>
      </c>
      <c r="H6509" t="s">
        <v>143</v>
      </c>
      <c r="I6509" t="s">
        <v>135</v>
      </c>
      <c r="J6509" t="s">
        <v>136</v>
      </c>
      <c r="K6509" t="s">
        <v>137</v>
      </c>
      <c r="L6509" t="s">
        <v>18668</v>
      </c>
      <c r="M6509" t="s">
        <v>18669</v>
      </c>
      <c r="N6509">
        <v>0.59777777700000001</v>
      </c>
      <c r="O6509">
        <v>0</v>
      </c>
      <c r="P6509">
        <v>3</v>
      </c>
      <c r="Q6509">
        <v>0</v>
      </c>
      <c r="R6509">
        <v>0</v>
      </c>
      <c r="S6509">
        <v>0</v>
      </c>
      <c r="T6509">
        <v>0</v>
      </c>
      <c r="U6509">
        <v>0</v>
      </c>
      <c r="V6509">
        <v>0</v>
      </c>
      <c r="W6509">
        <v>0</v>
      </c>
      <c r="X6509">
        <v>0.25051929023415831</v>
      </c>
      <c r="Y6509">
        <v>0</v>
      </c>
      <c r="Z6509">
        <v>0</v>
      </c>
      <c r="AA6509">
        <v>0</v>
      </c>
      <c r="AB6509">
        <v>0</v>
      </c>
      <c r="AC6509">
        <v>0</v>
      </c>
      <c r="AD6509">
        <v>0</v>
      </c>
      <c r="AE6509">
        <v>0.25051929023415831</v>
      </c>
    </row>
    <row r="6510" spans="1:31" x14ac:dyDescent="0.25">
      <c r="A6510">
        <v>2096667</v>
      </c>
      <c r="B6510">
        <v>1</v>
      </c>
      <c r="C6510" t="s">
        <v>80</v>
      </c>
      <c r="D6510" t="s">
        <v>84</v>
      </c>
      <c r="E6510" t="s">
        <v>177</v>
      </c>
      <c r="F6510" t="s">
        <v>15763</v>
      </c>
      <c r="G6510" t="s">
        <v>183</v>
      </c>
      <c r="H6510" t="s">
        <v>143</v>
      </c>
      <c r="I6510" t="s">
        <v>135</v>
      </c>
      <c r="J6510" t="s">
        <v>136</v>
      </c>
      <c r="K6510" t="s">
        <v>137</v>
      </c>
      <c r="L6510" t="s">
        <v>18670</v>
      </c>
      <c r="M6510" t="s">
        <v>18671</v>
      </c>
      <c r="N6510">
        <v>0.87055555500000004</v>
      </c>
      <c r="O6510">
        <v>0</v>
      </c>
      <c r="P6510">
        <v>0</v>
      </c>
      <c r="Q6510">
        <v>0</v>
      </c>
      <c r="R6510">
        <v>0</v>
      </c>
      <c r="S6510">
        <v>0</v>
      </c>
      <c r="T6510">
        <v>3</v>
      </c>
      <c r="U6510">
        <v>0</v>
      </c>
      <c r="V6510">
        <v>0</v>
      </c>
      <c r="W6510">
        <v>0</v>
      </c>
      <c r="X6510">
        <v>0</v>
      </c>
      <c r="Y6510">
        <v>0</v>
      </c>
      <c r="Z6510">
        <v>0</v>
      </c>
      <c r="AA6510">
        <v>0</v>
      </c>
      <c r="AB6510">
        <v>1.2350310687826651</v>
      </c>
      <c r="AC6510">
        <v>0</v>
      </c>
      <c r="AD6510">
        <v>0</v>
      </c>
      <c r="AE6510">
        <v>1.2350310687826651</v>
      </c>
    </row>
    <row r="6511" spans="1:31" x14ac:dyDescent="0.25">
      <c r="A6511">
        <v>2096710</v>
      </c>
      <c r="B6511">
        <v>1</v>
      </c>
      <c r="C6511" t="s">
        <v>81</v>
      </c>
      <c r="D6511" t="s">
        <v>121</v>
      </c>
      <c r="E6511" t="s">
        <v>169</v>
      </c>
      <c r="F6511" t="s">
        <v>11702</v>
      </c>
      <c r="G6511" t="s">
        <v>133</v>
      </c>
      <c r="H6511" t="s">
        <v>134</v>
      </c>
      <c r="I6511" t="s">
        <v>259</v>
      </c>
      <c r="J6511" t="s">
        <v>136</v>
      </c>
      <c r="K6511" t="s">
        <v>137</v>
      </c>
      <c r="L6511" t="s">
        <v>18672</v>
      </c>
      <c r="M6511" t="s">
        <v>18673</v>
      </c>
      <c r="N6511">
        <v>8.3333330000000001E-3</v>
      </c>
      <c r="O6511">
        <v>0</v>
      </c>
      <c r="P6511">
        <v>238</v>
      </c>
      <c r="Q6511">
        <v>1</v>
      </c>
      <c r="R6511">
        <v>25</v>
      </c>
      <c r="S6511">
        <v>6</v>
      </c>
      <c r="T6511">
        <v>10</v>
      </c>
      <c r="U6511">
        <v>0</v>
      </c>
      <c r="V6511">
        <v>0</v>
      </c>
      <c r="W6511">
        <v>0</v>
      </c>
      <c r="X6511">
        <v>0.32250267075378325</v>
      </c>
      <c r="Y6511">
        <v>4.6656579687666669E-3</v>
      </c>
      <c r="Z6511">
        <v>6.5597050382558336E-2</v>
      </c>
      <c r="AA6511">
        <v>0.22148648203854998</v>
      </c>
      <c r="AB6511">
        <v>9.4993816495149999E-2</v>
      </c>
      <c r="AC6511">
        <v>0</v>
      </c>
      <c r="AD6511">
        <v>0</v>
      </c>
      <c r="AE6511">
        <v>0.7092456776388083</v>
      </c>
    </row>
    <row r="6512" spans="1:31" x14ac:dyDescent="0.25">
      <c r="A6512">
        <v>2096418</v>
      </c>
      <c r="B6512">
        <v>1</v>
      </c>
      <c r="C6512" t="s">
        <v>80</v>
      </c>
      <c r="D6512" t="s">
        <v>82</v>
      </c>
      <c r="E6512" t="s">
        <v>177</v>
      </c>
      <c r="F6512" t="s">
        <v>18674</v>
      </c>
      <c r="G6512" t="s">
        <v>196</v>
      </c>
      <c r="H6512" t="s">
        <v>143</v>
      </c>
      <c r="I6512" t="s">
        <v>135</v>
      </c>
      <c r="J6512" t="s">
        <v>136</v>
      </c>
      <c r="K6512" t="s">
        <v>137</v>
      </c>
      <c r="L6512" t="s">
        <v>18675</v>
      </c>
      <c r="M6512" t="s">
        <v>18676</v>
      </c>
      <c r="N6512">
        <v>11.8375</v>
      </c>
      <c r="O6512">
        <v>0</v>
      </c>
      <c r="P6512">
        <v>0</v>
      </c>
      <c r="Q6512">
        <v>0</v>
      </c>
      <c r="R6512">
        <v>0</v>
      </c>
      <c r="S6512">
        <v>0</v>
      </c>
      <c r="T6512">
        <v>6</v>
      </c>
      <c r="U6512">
        <v>0</v>
      </c>
      <c r="V6512">
        <v>0</v>
      </c>
      <c r="W6512">
        <v>0</v>
      </c>
      <c r="X6512">
        <v>0</v>
      </c>
      <c r="Y6512">
        <v>0</v>
      </c>
      <c r="Z6512">
        <v>0</v>
      </c>
      <c r="AA6512">
        <v>0</v>
      </c>
      <c r="AB6512">
        <v>150.53896784225245</v>
      </c>
      <c r="AC6512">
        <v>0</v>
      </c>
      <c r="AD6512">
        <v>0</v>
      </c>
      <c r="AE6512">
        <v>150.53896784225245</v>
      </c>
    </row>
    <row r="6513" spans="1:31" x14ac:dyDescent="0.25">
      <c r="A6513">
        <v>2096819</v>
      </c>
      <c r="B6513">
        <v>1</v>
      </c>
      <c r="C6513" t="s">
        <v>80</v>
      </c>
      <c r="D6513" t="s">
        <v>104</v>
      </c>
      <c r="E6513" t="s">
        <v>158</v>
      </c>
      <c r="F6513" t="s">
        <v>18677</v>
      </c>
      <c r="G6513" t="s">
        <v>385</v>
      </c>
      <c r="H6513" t="s">
        <v>143</v>
      </c>
      <c r="I6513" t="s">
        <v>135</v>
      </c>
      <c r="J6513" t="s">
        <v>136</v>
      </c>
      <c r="K6513" t="s">
        <v>137</v>
      </c>
      <c r="L6513" t="s">
        <v>18678</v>
      </c>
      <c r="M6513" t="s">
        <v>18679</v>
      </c>
      <c r="N6513">
        <v>1.9975000000000001</v>
      </c>
      <c r="O6513">
        <v>0</v>
      </c>
      <c r="P6513">
        <v>0</v>
      </c>
      <c r="Q6513">
        <v>0</v>
      </c>
      <c r="R6513">
        <v>2</v>
      </c>
      <c r="S6513">
        <v>0</v>
      </c>
      <c r="T6513">
        <v>0</v>
      </c>
      <c r="U6513">
        <v>0</v>
      </c>
      <c r="V6513">
        <v>0</v>
      </c>
      <c r="W6513">
        <v>0</v>
      </c>
      <c r="X6513">
        <v>0</v>
      </c>
      <c r="Y6513">
        <v>0</v>
      </c>
      <c r="Z6513">
        <v>0.67763421133978508</v>
      </c>
      <c r="AA6513">
        <v>0</v>
      </c>
      <c r="AB6513">
        <v>0</v>
      </c>
      <c r="AC6513">
        <v>0</v>
      </c>
      <c r="AD6513">
        <v>0</v>
      </c>
      <c r="AE6513">
        <v>0.67763421133978508</v>
      </c>
    </row>
    <row r="6514" spans="1:31" x14ac:dyDescent="0.25">
      <c r="A6514">
        <v>2096464</v>
      </c>
      <c r="B6514">
        <v>1</v>
      </c>
      <c r="C6514" t="s">
        <v>80</v>
      </c>
      <c r="D6514" t="s">
        <v>95</v>
      </c>
      <c r="E6514" t="s">
        <v>505</v>
      </c>
      <c r="F6514" t="s">
        <v>18680</v>
      </c>
      <c r="G6514" t="s">
        <v>4889</v>
      </c>
      <c r="H6514" t="s">
        <v>143</v>
      </c>
      <c r="I6514" t="s">
        <v>135</v>
      </c>
      <c r="J6514" t="s">
        <v>136</v>
      </c>
      <c r="K6514" t="s">
        <v>137</v>
      </c>
      <c r="L6514" t="s">
        <v>18681</v>
      </c>
      <c r="M6514" t="s">
        <v>18682</v>
      </c>
      <c r="N6514">
        <v>0.65222222200000002</v>
      </c>
      <c r="O6514">
        <v>0</v>
      </c>
      <c r="P6514">
        <v>9</v>
      </c>
      <c r="Q6514">
        <v>0</v>
      </c>
      <c r="R6514">
        <v>0</v>
      </c>
      <c r="S6514">
        <v>0</v>
      </c>
      <c r="T6514">
        <v>3</v>
      </c>
      <c r="U6514">
        <v>0</v>
      </c>
      <c r="V6514">
        <v>0</v>
      </c>
      <c r="W6514">
        <v>0</v>
      </c>
      <c r="X6514">
        <v>1.1801632499419934</v>
      </c>
      <c r="Y6514">
        <v>0</v>
      </c>
      <c r="Z6514">
        <v>0</v>
      </c>
      <c r="AA6514">
        <v>0</v>
      </c>
      <c r="AB6514">
        <v>2.050822766025747</v>
      </c>
      <c r="AC6514">
        <v>0</v>
      </c>
      <c r="AD6514">
        <v>0</v>
      </c>
      <c r="AE6514">
        <v>3.2309860159677406</v>
      </c>
    </row>
    <row r="6515" spans="1:31" x14ac:dyDescent="0.25">
      <c r="A6515">
        <v>2096865</v>
      </c>
      <c r="B6515">
        <v>1</v>
      </c>
      <c r="C6515" t="s">
        <v>80</v>
      </c>
      <c r="D6515" t="s">
        <v>105</v>
      </c>
      <c r="E6515" t="s">
        <v>140</v>
      </c>
      <c r="F6515" t="s">
        <v>18683</v>
      </c>
      <c r="G6515" t="s">
        <v>142</v>
      </c>
      <c r="H6515" t="s">
        <v>143</v>
      </c>
      <c r="I6515" t="s">
        <v>135</v>
      </c>
      <c r="J6515" t="s">
        <v>136</v>
      </c>
      <c r="K6515" t="s">
        <v>137</v>
      </c>
      <c r="L6515" t="s">
        <v>18684</v>
      </c>
      <c r="M6515" t="s">
        <v>18450</v>
      </c>
      <c r="N6515">
        <v>0.79694444399999997</v>
      </c>
      <c r="O6515">
        <v>0</v>
      </c>
      <c r="P6515">
        <v>179</v>
      </c>
      <c r="Q6515">
        <v>0</v>
      </c>
      <c r="R6515">
        <v>0</v>
      </c>
      <c r="S6515">
        <v>0</v>
      </c>
      <c r="T6515">
        <v>3</v>
      </c>
      <c r="U6515">
        <v>0</v>
      </c>
      <c r="V6515">
        <v>0</v>
      </c>
      <c r="W6515">
        <v>0</v>
      </c>
      <c r="X6515">
        <v>37.556308681084367</v>
      </c>
      <c r="Y6515">
        <v>0</v>
      </c>
      <c r="Z6515">
        <v>0</v>
      </c>
      <c r="AA6515">
        <v>0</v>
      </c>
      <c r="AB6515">
        <v>0.42452678973973279</v>
      </c>
      <c r="AC6515">
        <v>0</v>
      </c>
      <c r="AD6515">
        <v>0</v>
      </c>
      <c r="AE6515">
        <v>37.980835470824097</v>
      </c>
    </row>
    <row r="6516" spans="1:31" x14ac:dyDescent="0.25">
      <c r="A6516">
        <v>2096842</v>
      </c>
      <c r="B6516">
        <v>1</v>
      </c>
      <c r="C6516" t="s">
        <v>81</v>
      </c>
      <c r="D6516" t="s">
        <v>128</v>
      </c>
      <c r="E6516" t="s">
        <v>505</v>
      </c>
      <c r="F6516" t="s">
        <v>18685</v>
      </c>
      <c r="G6516" t="s">
        <v>569</v>
      </c>
      <c r="H6516" t="s">
        <v>143</v>
      </c>
      <c r="I6516" t="s">
        <v>135</v>
      </c>
      <c r="J6516" t="s">
        <v>136</v>
      </c>
      <c r="K6516" t="s">
        <v>137</v>
      </c>
      <c r="L6516" t="s">
        <v>18686</v>
      </c>
      <c r="M6516" t="s">
        <v>18687</v>
      </c>
      <c r="N6516">
        <v>2.719166666</v>
      </c>
      <c r="O6516">
        <v>0</v>
      </c>
      <c r="P6516">
        <v>73</v>
      </c>
      <c r="Q6516">
        <v>0</v>
      </c>
      <c r="R6516">
        <v>0</v>
      </c>
      <c r="S6516">
        <v>0</v>
      </c>
      <c r="T6516">
        <v>9</v>
      </c>
      <c r="U6516">
        <v>0</v>
      </c>
      <c r="V6516">
        <v>0</v>
      </c>
      <c r="W6516">
        <v>0</v>
      </c>
      <c r="X6516">
        <v>47.10279320004431</v>
      </c>
      <c r="Y6516">
        <v>0</v>
      </c>
      <c r="Z6516">
        <v>0</v>
      </c>
      <c r="AA6516">
        <v>0</v>
      </c>
      <c r="AB6516">
        <v>25.184646941045433</v>
      </c>
      <c r="AC6516">
        <v>0</v>
      </c>
      <c r="AD6516">
        <v>0</v>
      </c>
      <c r="AE6516">
        <v>72.287440141089746</v>
      </c>
    </row>
    <row r="6517" spans="1:31" x14ac:dyDescent="0.25">
      <c r="A6517">
        <v>2096656</v>
      </c>
      <c r="B6517">
        <v>1</v>
      </c>
      <c r="C6517" t="s">
        <v>80</v>
      </c>
      <c r="D6517" t="s">
        <v>94</v>
      </c>
      <c r="E6517" t="s">
        <v>177</v>
      </c>
      <c r="F6517" t="s">
        <v>18688</v>
      </c>
      <c r="G6517" t="s">
        <v>196</v>
      </c>
      <c r="H6517" t="s">
        <v>143</v>
      </c>
      <c r="I6517" t="s">
        <v>135</v>
      </c>
      <c r="J6517" t="s">
        <v>136</v>
      </c>
      <c r="K6517" t="s">
        <v>137</v>
      </c>
      <c r="L6517" t="s">
        <v>18689</v>
      </c>
      <c r="M6517" t="s">
        <v>18690</v>
      </c>
      <c r="N6517">
        <v>3.7255555550000001</v>
      </c>
      <c r="O6517">
        <v>0</v>
      </c>
      <c r="P6517">
        <v>0</v>
      </c>
      <c r="Q6517">
        <v>0</v>
      </c>
      <c r="R6517">
        <v>6</v>
      </c>
      <c r="S6517">
        <v>0</v>
      </c>
      <c r="T6517">
        <v>0</v>
      </c>
      <c r="U6517">
        <v>0</v>
      </c>
      <c r="V6517">
        <v>0</v>
      </c>
      <c r="W6517">
        <v>0</v>
      </c>
      <c r="X6517">
        <v>0</v>
      </c>
      <c r="Y6517">
        <v>0</v>
      </c>
      <c r="Z6517">
        <v>0.78087735309116568</v>
      </c>
      <c r="AA6517">
        <v>0</v>
      </c>
      <c r="AB6517">
        <v>0</v>
      </c>
      <c r="AC6517">
        <v>0</v>
      </c>
      <c r="AD6517">
        <v>0</v>
      </c>
      <c r="AE6517">
        <v>0.78087735309116568</v>
      </c>
    </row>
    <row r="6518" spans="1:31" x14ac:dyDescent="0.25">
      <c r="A6518">
        <v>2096673</v>
      </c>
      <c r="B6518">
        <v>1</v>
      </c>
      <c r="C6518" t="s">
        <v>81</v>
      </c>
      <c r="D6518" t="s">
        <v>118</v>
      </c>
      <c r="E6518" t="s">
        <v>169</v>
      </c>
      <c r="F6518" t="s">
        <v>17656</v>
      </c>
      <c r="G6518" t="s">
        <v>133</v>
      </c>
      <c r="H6518" t="s">
        <v>134</v>
      </c>
      <c r="I6518" t="s">
        <v>135</v>
      </c>
      <c r="J6518" t="s">
        <v>136</v>
      </c>
      <c r="K6518" t="s">
        <v>137</v>
      </c>
      <c r="L6518" t="s">
        <v>18691</v>
      </c>
      <c r="M6518" t="s">
        <v>18692</v>
      </c>
      <c r="N6518">
        <v>0.34583333300000002</v>
      </c>
      <c r="O6518">
        <v>2</v>
      </c>
      <c r="P6518">
        <v>1866</v>
      </c>
      <c r="Q6518">
        <v>12</v>
      </c>
      <c r="R6518">
        <v>33</v>
      </c>
      <c r="S6518">
        <v>12</v>
      </c>
      <c r="T6518">
        <v>201</v>
      </c>
      <c r="U6518">
        <v>5</v>
      </c>
      <c r="V6518">
        <v>0</v>
      </c>
      <c r="W6518">
        <v>1.6526521183015126</v>
      </c>
      <c r="X6518">
        <v>124.34236208767079</v>
      </c>
      <c r="Y6518">
        <v>2.9976740538001874</v>
      </c>
      <c r="Z6518">
        <v>4.9336992540777178</v>
      </c>
      <c r="AA6518">
        <v>82.270856009983206</v>
      </c>
      <c r="AB6518">
        <v>55.908176330330477</v>
      </c>
      <c r="AC6518">
        <v>266.62851609287884</v>
      </c>
      <c r="AD6518">
        <v>0</v>
      </c>
      <c r="AE6518">
        <v>538.73393594704271</v>
      </c>
    </row>
    <row r="6519" spans="1:31" x14ac:dyDescent="0.25">
      <c r="A6519">
        <v>2096696</v>
      </c>
      <c r="B6519">
        <v>1</v>
      </c>
      <c r="C6519" t="s">
        <v>81</v>
      </c>
      <c r="D6519" t="s">
        <v>118</v>
      </c>
      <c r="E6519" t="s">
        <v>169</v>
      </c>
      <c r="F6519" t="s">
        <v>17656</v>
      </c>
      <c r="G6519" t="s">
        <v>1007</v>
      </c>
      <c r="H6519" t="s">
        <v>134</v>
      </c>
      <c r="I6519" t="s">
        <v>135</v>
      </c>
      <c r="J6519" t="s">
        <v>136</v>
      </c>
      <c r="K6519" t="s">
        <v>137</v>
      </c>
      <c r="L6519" t="s">
        <v>18693</v>
      </c>
      <c r="M6519" t="s">
        <v>18694</v>
      </c>
      <c r="N6519">
        <v>0.67027777700000002</v>
      </c>
      <c r="O6519">
        <v>2</v>
      </c>
      <c r="P6519">
        <v>1785</v>
      </c>
      <c r="Q6519">
        <v>12</v>
      </c>
      <c r="R6519">
        <v>33</v>
      </c>
      <c r="S6519">
        <v>12</v>
      </c>
      <c r="T6519">
        <v>198</v>
      </c>
      <c r="U6519">
        <v>5</v>
      </c>
      <c r="V6519">
        <v>0</v>
      </c>
      <c r="W6519">
        <v>3.1852344160432429</v>
      </c>
      <c r="X6519">
        <v>231.36328205782789</v>
      </c>
      <c r="Y6519">
        <v>5.6675078067145384</v>
      </c>
      <c r="Z6519">
        <v>9.5373942085581902</v>
      </c>
      <c r="AA6519">
        <v>156.41516138240891</v>
      </c>
      <c r="AB6519">
        <v>106.06368536189527</v>
      </c>
      <c r="AC6519">
        <v>501.08933312586254</v>
      </c>
      <c r="AD6519">
        <v>0</v>
      </c>
      <c r="AE6519">
        <v>1013.3215983593107</v>
      </c>
    </row>
    <row r="6520" spans="1:31" x14ac:dyDescent="0.25">
      <c r="A6520">
        <v>2096387</v>
      </c>
      <c r="B6520">
        <v>1</v>
      </c>
      <c r="C6520" t="s">
        <v>80</v>
      </c>
      <c r="D6520" t="s">
        <v>85</v>
      </c>
      <c r="E6520" t="s">
        <v>177</v>
      </c>
      <c r="F6520" t="s">
        <v>18695</v>
      </c>
      <c r="G6520" t="s">
        <v>196</v>
      </c>
      <c r="H6520" t="s">
        <v>143</v>
      </c>
      <c r="I6520" t="s">
        <v>135</v>
      </c>
      <c r="J6520" t="s">
        <v>136</v>
      </c>
      <c r="K6520" t="s">
        <v>137</v>
      </c>
      <c r="L6520" t="s">
        <v>18696</v>
      </c>
      <c r="M6520" t="s">
        <v>18697</v>
      </c>
      <c r="N6520">
        <v>2.2030555550000002</v>
      </c>
      <c r="O6520">
        <v>0</v>
      </c>
      <c r="P6520">
        <v>27</v>
      </c>
      <c r="Q6520">
        <v>0</v>
      </c>
      <c r="R6520">
        <v>0</v>
      </c>
      <c r="S6520">
        <v>0</v>
      </c>
      <c r="T6520">
        <v>1</v>
      </c>
      <c r="U6520">
        <v>0</v>
      </c>
      <c r="V6520">
        <v>0</v>
      </c>
      <c r="W6520">
        <v>0</v>
      </c>
      <c r="X6520">
        <v>15.540359905293116</v>
      </c>
      <c r="Y6520">
        <v>0</v>
      </c>
      <c r="Z6520">
        <v>0</v>
      </c>
      <c r="AA6520">
        <v>0</v>
      </c>
      <c r="AB6520">
        <v>0.13002309214711835</v>
      </c>
      <c r="AC6520">
        <v>0</v>
      </c>
      <c r="AD6520">
        <v>0</v>
      </c>
      <c r="AE6520">
        <v>15.670382997440234</v>
      </c>
    </row>
    <row r="6521" spans="1:31" x14ac:dyDescent="0.25">
      <c r="A6521">
        <v>2096241</v>
      </c>
      <c r="B6521">
        <v>1</v>
      </c>
      <c r="C6521" t="s">
        <v>80</v>
      </c>
      <c r="D6521" t="s">
        <v>89</v>
      </c>
      <c r="E6521" t="s">
        <v>177</v>
      </c>
      <c r="F6521" t="s">
        <v>18698</v>
      </c>
      <c r="G6521" t="s">
        <v>196</v>
      </c>
      <c r="H6521" t="s">
        <v>143</v>
      </c>
      <c r="I6521" t="s">
        <v>135</v>
      </c>
      <c r="J6521" t="s">
        <v>136</v>
      </c>
      <c r="K6521" t="s">
        <v>137</v>
      </c>
      <c r="L6521" t="s">
        <v>18699</v>
      </c>
      <c r="M6521" t="s">
        <v>18700</v>
      </c>
      <c r="N6521">
        <v>2.3563888880000001</v>
      </c>
      <c r="O6521">
        <v>0</v>
      </c>
      <c r="P6521">
        <v>0</v>
      </c>
      <c r="Q6521">
        <v>0</v>
      </c>
      <c r="R6521">
        <v>0</v>
      </c>
      <c r="S6521">
        <v>0</v>
      </c>
      <c r="T6521">
        <v>13</v>
      </c>
      <c r="U6521">
        <v>0</v>
      </c>
      <c r="V6521">
        <v>0</v>
      </c>
      <c r="W6521">
        <v>0</v>
      </c>
      <c r="X6521">
        <v>0</v>
      </c>
      <c r="Y6521">
        <v>0</v>
      </c>
      <c r="Z6521">
        <v>0</v>
      </c>
      <c r="AA6521">
        <v>0</v>
      </c>
      <c r="AB6521">
        <v>8.4007062845433147</v>
      </c>
      <c r="AC6521">
        <v>0</v>
      </c>
      <c r="AD6521">
        <v>0</v>
      </c>
      <c r="AE6521">
        <v>8.4007062845433147</v>
      </c>
    </row>
    <row r="6522" spans="1:31" x14ac:dyDescent="0.25">
      <c r="A6522">
        <v>2096882</v>
      </c>
      <c r="B6522">
        <v>1</v>
      </c>
      <c r="C6522" t="s">
        <v>80</v>
      </c>
      <c r="D6522" t="s">
        <v>83</v>
      </c>
      <c r="E6522" t="s">
        <v>169</v>
      </c>
      <c r="F6522" t="s">
        <v>15304</v>
      </c>
      <c r="G6522" t="s">
        <v>133</v>
      </c>
      <c r="H6522" t="s">
        <v>134</v>
      </c>
      <c r="I6522" t="s">
        <v>135</v>
      </c>
      <c r="J6522" t="s">
        <v>136</v>
      </c>
      <c r="K6522" t="s">
        <v>137</v>
      </c>
      <c r="L6522" t="s">
        <v>18701</v>
      </c>
      <c r="M6522" t="s">
        <v>18702</v>
      </c>
      <c r="N6522">
        <v>0.57416666599999999</v>
      </c>
      <c r="O6522">
        <v>9</v>
      </c>
      <c r="P6522">
        <v>1848</v>
      </c>
      <c r="Q6522">
        <v>0</v>
      </c>
      <c r="R6522">
        <v>0</v>
      </c>
      <c r="S6522">
        <v>14</v>
      </c>
      <c r="T6522">
        <v>279</v>
      </c>
      <c r="U6522">
        <v>3</v>
      </c>
      <c r="V6522">
        <v>15</v>
      </c>
      <c r="W6522">
        <v>1.6571547012265841</v>
      </c>
      <c r="X6522">
        <v>276.40248411502284</v>
      </c>
      <c r="Y6522">
        <v>0</v>
      </c>
      <c r="Z6522">
        <v>0</v>
      </c>
      <c r="AA6522">
        <v>55.135205500911852</v>
      </c>
      <c r="AB6522">
        <v>131.48606947830069</v>
      </c>
      <c r="AC6522">
        <v>37.814611938229795</v>
      </c>
      <c r="AD6522">
        <v>80.834691586524443</v>
      </c>
      <c r="AE6522">
        <v>583.33021732021621</v>
      </c>
    </row>
    <row r="6523" spans="1:31" x14ac:dyDescent="0.25">
      <c r="A6523">
        <v>2096341</v>
      </c>
      <c r="B6523">
        <v>1</v>
      </c>
      <c r="C6523" t="s">
        <v>81</v>
      </c>
      <c r="D6523" t="s">
        <v>122</v>
      </c>
      <c r="E6523" t="s">
        <v>131</v>
      </c>
      <c r="F6523" t="s">
        <v>7328</v>
      </c>
      <c r="G6523" t="s">
        <v>133</v>
      </c>
      <c r="H6523" t="s">
        <v>134</v>
      </c>
      <c r="I6523" t="s">
        <v>135</v>
      </c>
      <c r="J6523" t="s">
        <v>136</v>
      </c>
      <c r="K6523" t="s">
        <v>137</v>
      </c>
      <c r="L6523" t="s">
        <v>18703</v>
      </c>
      <c r="M6523" t="s">
        <v>18704</v>
      </c>
      <c r="N6523">
        <v>0.632222222</v>
      </c>
      <c r="O6523">
        <v>1</v>
      </c>
      <c r="P6523">
        <v>3</v>
      </c>
      <c r="Q6523">
        <v>12</v>
      </c>
      <c r="R6523">
        <v>2</v>
      </c>
      <c r="S6523">
        <v>8</v>
      </c>
      <c r="T6523">
        <v>0</v>
      </c>
      <c r="U6523">
        <v>0</v>
      </c>
      <c r="V6523">
        <v>0</v>
      </c>
      <c r="W6523">
        <v>0.14511390426633336</v>
      </c>
      <c r="X6523">
        <v>0.35580224450523334</v>
      </c>
      <c r="Y6523">
        <v>6.8954052475010137</v>
      </c>
      <c r="Z6523">
        <v>0.32812859832257668</v>
      </c>
      <c r="AA6523">
        <v>23.513990114405168</v>
      </c>
      <c r="AB6523">
        <v>0</v>
      </c>
      <c r="AC6523">
        <v>0</v>
      </c>
      <c r="AD6523">
        <v>0</v>
      </c>
      <c r="AE6523">
        <v>31.238440109000326</v>
      </c>
    </row>
    <row r="6524" spans="1:31" x14ac:dyDescent="0.25">
      <c r="A6524">
        <v>2096195</v>
      </c>
      <c r="B6524">
        <v>1</v>
      </c>
      <c r="C6524" t="s">
        <v>80</v>
      </c>
      <c r="D6524" t="s">
        <v>106</v>
      </c>
      <c r="E6524" t="s">
        <v>177</v>
      </c>
      <c r="F6524" t="s">
        <v>18705</v>
      </c>
      <c r="G6524" t="s">
        <v>183</v>
      </c>
      <c r="H6524" t="s">
        <v>143</v>
      </c>
      <c r="I6524" t="s">
        <v>135</v>
      </c>
      <c r="J6524" t="s">
        <v>136</v>
      </c>
      <c r="K6524" t="s">
        <v>137</v>
      </c>
      <c r="L6524" t="s">
        <v>18706</v>
      </c>
      <c r="M6524" t="s">
        <v>18707</v>
      </c>
      <c r="N6524">
        <v>1.7224999999999999</v>
      </c>
      <c r="O6524">
        <v>0</v>
      </c>
      <c r="P6524">
        <v>7</v>
      </c>
      <c r="Q6524">
        <v>0</v>
      </c>
      <c r="R6524">
        <v>0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1.9979590995341601</v>
      </c>
      <c r="Y6524">
        <v>0</v>
      </c>
      <c r="Z6524">
        <v>0</v>
      </c>
      <c r="AA6524">
        <v>0</v>
      </c>
      <c r="AB6524">
        <v>0</v>
      </c>
      <c r="AC6524">
        <v>0</v>
      </c>
      <c r="AD6524">
        <v>0</v>
      </c>
      <c r="AE6524">
        <v>1.9979590995341601</v>
      </c>
    </row>
    <row r="6525" spans="1:31" x14ac:dyDescent="0.25">
      <c r="A6525">
        <v>2096593</v>
      </c>
      <c r="B6525">
        <v>1</v>
      </c>
      <c r="C6525" t="s">
        <v>81</v>
      </c>
      <c r="D6525" t="s">
        <v>118</v>
      </c>
      <c r="E6525" t="s">
        <v>177</v>
      </c>
      <c r="F6525" t="s">
        <v>18708</v>
      </c>
      <c r="G6525" t="s">
        <v>183</v>
      </c>
      <c r="H6525" t="s">
        <v>143</v>
      </c>
      <c r="I6525" t="s">
        <v>135</v>
      </c>
      <c r="J6525" t="s">
        <v>136</v>
      </c>
      <c r="K6525" t="s">
        <v>137</v>
      </c>
      <c r="L6525" t="s">
        <v>18709</v>
      </c>
      <c r="M6525" t="s">
        <v>18710</v>
      </c>
      <c r="N6525">
        <v>1.0819444439999999</v>
      </c>
      <c r="O6525">
        <v>0</v>
      </c>
      <c r="P6525">
        <v>1</v>
      </c>
      <c r="Q6525">
        <v>0</v>
      </c>
      <c r="R6525">
        <v>0</v>
      </c>
      <c r="S6525">
        <v>0</v>
      </c>
      <c r="T6525">
        <v>0</v>
      </c>
      <c r="U6525">
        <v>0</v>
      </c>
      <c r="V6525">
        <v>0</v>
      </c>
      <c r="W6525">
        <v>0</v>
      </c>
      <c r="X6525">
        <v>0.27335405803070001</v>
      </c>
      <c r="Y6525">
        <v>0</v>
      </c>
      <c r="Z6525">
        <v>0</v>
      </c>
      <c r="AA6525">
        <v>0</v>
      </c>
      <c r="AB6525">
        <v>0</v>
      </c>
      <c r="AC6525">
        <v>0</v>
      </c>
      <c r="AD6525">
        <v>0</v>
      </c>
      <c r="AE6525">
        <v>0.27335405803070001</v>
      </c>
    </row>
    <row r="6526" spans="1:31" x14ac:dyDescent="0.25">
      <c r="A6526">
        <v>2096215</v>
      </c>
      <c r="B6526">
        <v>1</v>
      </c>
      <c r="C6526" t="s">
        <v>81</v>
      </c>
      <c r="D6526" t="s">
        <v>128</v>
      </c>
      <c r="E6526" t="s">
        <v>169</v>
      </c>
      <c r="F6526" t="s">
        <v>18711</v>
      </c>
      <c r="G6526" t="s">
        <v>133</v>
      </c>
      <c r="H6526" t="s">
        <v>134</v>
      </c>
      <c r="I6526" t="s">
        <v>135</v>
      </c>
      <c r="J6526" t="s">
        <v>136</v>
      </c>
      <c r="K6526" t="s">
        <v>137</v>
      </c>
      <c r="L6526" t="s">
        <v>18712</v>
      </c>
      <c r="M6526" t="s">
        <v>18713</v>
      </c>
      <c r="N6526">
        <v>2.042777777</v>
      </c>
      <c r="O6526">
        <v>0</v>
      </c>
      <c r="P6526">
        <v>0</v>
      </c>
      <c r="Q6526">
        <v>0</v>
      </c>
      <c r="R6526">
        <v>0</v>
      </c>
      <c r="S6526">
        <v>1</v>
      </c>
      <c r="T6526">
        <v>0</v>
      </c>
      <c r="U6526">
        <v>0</v>
      </c>
      <c r="V6526">
        <v>0</v>
      </c>
      <c r="W6526">
        <v>0</v>
      </c>
      <c r="X6526">
        <v>0</v>
      </c>
      <c r="Y6526">
        <v>0</v>
      </c>
      <c r="Z6526">
        <v>0</v>
      </c>
      <c r="AA6526">
        <v>383.6869359675577</v>
      </c>
      <c r="AB6526">
        <v>0</v>
      </c>
      <c r="AC6526">
        <v>0</v>
      </c>
      <c r="AD6526">
        <v>0</v>
      </c>
      <c r="AE6526">
        <v>383.6869359675577</v>
      </c>
    </row>
    <row r="6527" spans="1:31" x14ac:dyDescent="0.25">
      <c r="A6527">
        <v>2096407</v>
      </c>
      <c r="B6527">
        <v>1</v>
      </c>
      <c r="C6527" t="s">
        <v>81</v>
      </c>
      <c r="D6527" t="s">
        <v>124</v>
      </c>
      <c r="E6527" t="s">
        <v>177</v>
      </c>
      <c r="F6527" t="s">
        <v>18714</v>
      </c>
      <c r="G6527" t="s">
        <v>183</v>
      </c>
      <c r="H6527" t="s">
        <v>143</v>
      </c>
      <c r="I6527" t="s">
        <v>135</v>
      </c>
      <c r="J6527" t="s">
        <v>136</v>
      </c>
      <c r="K6527" t="s">
        <v>137</v>
      </c>
      <c r="L6527" t="s">
        <v>18715</v>
      </c>
      <c r="M6527" t="s">
        <v>18716</v>
      </c>
      <c r="N6527">
        <v>1.308888888</v>
      </c>
      <c r="O6527">
        <v>0</v>
      </c>
      <c r="P6527">
        <v>1</v>
      </c>
      <c r="Q6527">
        <v>0</v>
      </c>
      <c r="R6527">
        <v>0</v>
      </c>
      <c r="S6527">
        <v>0</v>
      </c>
      <c r="T6527">
        <v>0</v>
      </c>
      <c r="U6527">
        <v>0</v>
      </c>
      <c r="V6527">
        <v>0</v>
      </c>
      <c r="W6527">
        <v>0</v>
      </c>
      <c r="X6527">
        <v>2.0124437995200001E-2</v>
      </c>
      <c r="Y6527">
        <v>0</v>
      </c>
      <c r="Z6527">
        <v>0</v>
      </c>
      <c r="AA6527">
        <v>0</v>
      </c>
      <c r="AB6527">
        <v>0</v>
      </c>
      <c r="AC6527">
        <v>0</v>
      </c>
      <c r="AD6527">
        <v>0</v>
      </c>
      <c r="AE6527">
        <v>2.0124437995200001E-2</v>
      </c>
    </row>
    <row r="6528" spans="1:31" x14ac:dyDescent="0.25">
      <c r="A6528">
        <v>2096550</v>
      </c>
      <c r="B6528">
        <v>1</v>
      </c>
      <c r="C6528" t="s">
        <v>80</v>
      </c>
      <c r="D6528" t="s">
        <v>91</v>
      </c>
      <c r="E6528" t="s">
        <v>169</v>
      </c>
      <c r="F6528" t="s">
        <v>18717</v>
      </c>
      <c r="G6528" t="s">
        <v>171</v>
      </c>
      <c r="H6528" t="s">
        <v>134</v>
      </c>
      <c r="I6528" t="s">
        <v>135</v>
      </c>
      <c r="J6528" t="s">
        <v>136</v>
      </c>
      <c r="K6528" t="s">
        <v>137</v>
      </c>
      <c r="L6528" t="s">
        <v>18718</v>
      </c>
      <c r="M6528" t="s">
        <v>18719</v>
      </c>
      <c r="N6528">
        <v>1.6744444439999999</v>
      </c>
      <c r="O6528">
        <v>0</v>
      </c>
      <c r="P6528">
        <v>0</v>
      </c>
      <c r="Q6528">
        <v>0</v>
      </c>
      <c r="R6528">
        <v>4</v>
      </c>
      <c r="S6528">
        <v>0</v>
      </c>
      <c r="T6528">
        <v>0</v>
      </c>
      <c r="U6528">
        <v>0</v>
      </c>
      <c r="V6528">
        <v>0</v>
      </c>
      <c r="W6528">
        <v>0</v>
      </c>
      <c r="X6528">
        <v>0</v>
      </c>
      <c r="Y6528">
        <v>0</v>
      </c>
      <c r="Z6528">
        <v>4.4929661567531607</v>
      </c>
      <c r="AA6528">
        <v>0</v>
      </c>
      <c r="AB6528">
        <v>0</v>
      </c>
      <c r="AC6528">
        <v>0</v>
      </c>
      <c r="AD6528">
        <v>0</v>
      </c>
      <c r="AE6528">
        <v>4.4929661567531607</v>
      </c>
    </row>
    <row r="6529" spans="1:31" x14ac:dyDescent="0.25">
      <c r="A6529">
        <v>2096384</v>
      </c>
      <c r="B6529">
        <v>1</v>
      </c>
      <c r="C6529" t="s">
        <v>80</v>
      </c>
      <c r="D6529" t="s">
        <v>104</v>
      </c>
      <c r="E6529" t="s">
        <v>177</v>
      </c>
      <c r="F6529" t="s">
        <v>18720</v>
      </c>
      <c r="G6529" t="s">
        <v>324</v>
      </c>
      <c r="H6529" t="s">
        <v>143</v>
      </c>
      <c r="I6529" t="s">
        <v>135</v>
      </c>
      <c r="J6529" t="s">
        <v>136</v>
      </c>
      <c r="K6529" t="s">
        <v>137</v>
      </c>
      <c r="L6529" t="s">
        <v>18721</v>
      </c>
      <c r="M6529" t="s">
        <v>18722</v>
      </c>
      <c r="N6529">
        <v>1.734722222</v>
      </c>
      <c r="O6529">
        <v>0</v>
      </c>
      <c r="P6529">
        <v>1</v>
      </c>
      <c r="Q6529">
        <v>0</v>
      </c>
      <c r="R6529">
        <v>0</v>
      </c>
      <c r="S6529">
        <v>0</v>
      </c>
      <c r="T6529">
        <v>0</v>
      </c>
      <c r="U6529">
        <v>0</v>
      </c>
      <c r="V6529">
        <v>0</v>
      </c>
      <c r="W6529">
        <v>0</v>
      </c>
      <c r="X6529">
        <v>0.25082092289042779</v>
      </c>
      <c r="Y6529">
        <v>0</v>
      </c>
      <c r="Z6529">
        <v>0</v>
      </c>
      <c r="AA6529">
        <v>0</v>
      </c>
      <c r="AB6529">
        <v>0</v>
      </c>
      <c r="AC6529">
        <v>0</v>
      </c>
      <c r="AD6529">
        <v>0</v>
      </c>
      <c r="AE6529">
        <v>0.25082092289042779</v>
      </c>
    </row>
    <row r="6530" spans="1:31" x14ac:dyDescent="0.25">
      <c r="A6530">
        <v>2096527</v>
      </c>
      <c r="B6530">
        <v>1</v>
      </c>
      <c r="C6530" t="s">
        <v>80</v>
      </c>
      <c r="D6530" t="s">
        <v>110</v>
      </c>
      <c r="E6530" t="s">
        <v>177</v>
      </c>
      <c r="F6530" t="s">
        <v>18723</v>
      </c>
      <c r="G6530" t="s">
        <v>324</v>
      </c>
      <c r="H6530" t="s">
        <v>143</v>
      </c>
      <c r="I6530" t="s">
        <v>135</v>
      </c>
      <c r="J6530" t="s">
        <v>136</v>
      </c>
      <c r="K6530" t="s">
        <v>137</v>
      </c>
      <c r="L6530" t="s">
        <v>18724</v>
      </c>
      <c r="M6530" t="s">
        <v>18725</v>
      </c>
      <c r="N6530">
        <v>1.7961111110000001</v>
      </c>
      <c r="O6530">
        <v>0</v>
      </c>
      <c r="P6530">
        <v>4</v>
      </c>
      <c r="Q6530">
        <v>0</v>
      </c>
      <c r="R6530">
        <v>0</v>
      </c>
      <c r="S6530">
        <v>0</v>
      </c>
      <c r="T6530">
        <v>0</v>
      </c>
      <c r="U6530">
        <v>0</v>
      </c>
      <c r="V6530">
        <v>0</v>
      </c>
      <c r="W6530">
        <v>0</v>
      </c>
      <c r="X6530">
        <v>1.8144508827396715</v>
      </c>
      <c r="Y6530">
        <v>0</v>
      </c>
      <c r="Z6530">
        <v>0</v>
      </c>
      <c r="AA6530">
        <v>0</v>
      </c>
      <c r="AB6530">
        <v>0</v>
      </c>
      <c r="AC6530">
        <v>0</v>
      </c>
      <c r="AD6530">
        <v>0</v>
      </c>
      <c r="AE6530">
        <v>1.8144508827396715</v>
      </c>
    </row>
    <row r="6531" spans="1:31" x14ac:dyDescent="0.25">
      <c r="A6531">
        <v>2096364</v>
      </c>
      <c r="B6531">
        <v>1</v>
      </c>
      <c r="C6531" t="s">
        <v>81</v>
      </c>
      <c r="D6531" t="s">
        <v>120</v>
      </c>
      <c r="E6531" t="s">
        <v>131</v>
      </c>
      <c r="F6531" t="s">
        <v>18726</v>
      </c>
      <c r="G6531" t="s">
        <v>133</v>
      </c>
      <c r="H6531" t="s">
        <v>134</v>
      </c>
      <c r="I6531" t="s">
        <v>135</v>
      </c>
      <c r="J6531" t="s">
        <v>136</v>
      </c>
      <c r="K6531" t="s">
        <v>137</v>
      </c>
      <c r="L6531" t="s">
        <v>18727</v>
      </c>
      <c r="M6531" t="s">
        <v>18728</v>
      </c>
      <c r="N6531">
        <v>2.0322222220000001</v>
      </c>
      <c r="O6531">
        <v>0</v>
      </c>
      <c r="P6531">
        <v>0</v>
      </c>
      <c r="Q6531">
        <v>9</v>
      </c>
      <c r="R6531">
        <v>25</v>
      </c>
      <c r="S6531">
        <v>1</v>
      </c>
      <c r="T6531">
        <v>1</v>
      </c>
      <c r="U6531">
        <v>1</v>
      </c>
      <c r="V6531">
        <v>0</v>
      </c>
      <c r="W6531">
        <v>0</v>
      </c>
      <c r="X6531">
        <v>0</v>
      </c>
      <c r="Y6531">
        <v>168.40142933475119</v>
      </c>
      <c r="Z6531">
        <v>4.2911470147360502</v>
      </c>
      <c r="AA6531">
        <v>43.539228320454185</v>
      </c>
      <c r="AB6531">
        <v>3.4652556695800669</v>
      </c>
      <c r="AC6531">
        <v>357.02431155690726</v>
      </c>
      <c r="AD6531">
        <v>0</v>
      </c>
      <c r="AE6531">
        <v>576.72137189642876</v>
      </c>
    </row>
    <row r="6532" spans="1:31" x14ac:dyDescent="0.25">
      <c r="A6532">
        <v>2096756</v>
      </c>
      <c r="B6532">
        <v>1</v>
      </c>
      <c r="C6532" t="s">
        <v>80</v>
      </c>
      <c r="D6532" t="s">
        <v>91</v>
      </c>
      <c r="E6532" t="s">
        <v>177</v>
      </c>
      <c r="F6532" t="s">
        <v>18729</v>
      </c>
      <c r="G6532" t="s">
        <v>196</v>
      </c>
      <c r="H6532" t="s">
        <v>143</v>
      </c>
      <c r="I6532" t="s">
        <v>135</v>
      </c>
      <c r="J6532" t="s">
        <v>136</v>
      </c>
      <c r="K6532" t="s">
        <v>137</v>
      </c>
      <c r="L6532" t="s">
        <v>18730</v>
      </c>
      <c r="M6532" t="s">
        <v>18731</v>
      </c>
      <c r="N6532">
        <v>2.9011111110000001</v>
      </c>
      <c r="O6532">
        <v>0</v>
      </c>
      <c r="P6532">
        <v>2</v>
      </c>
      <c r="Q6532">
        <v>0</v>
      </c>
      <c r="R6532">
        <v>0</v>
      </c>
      <c r="S6532">
        <v>0</v>
      </c>
      <c r="T6532">
        <v>1</v>
      </c>
      <c r="U6532">
        <v>0</v>
      </c>
      <c r="V6532">
        <v>0</v>
      </c>
      <c r="W6532">
        <v>0</v>
      </c>
      <c r="X6532">
        <v>3.7921700939981609</v>
      </c>
      <c r="Y6532">
        <v>0</v>
      </c>
      <c r="Z6532">
        <v>0</v>
      </c>
      <c r="AA6532">
        <v>0</v>
      </c>
      <c r="AB6532">
        <v>2.0818995098637147</v>
      </c>
      <c r="AC6532">
        <v>0</v>
      </c>
      <c r="AD6532">
        <v>0</v>
      </c>
      <c r="AE6532">
        <v>5.8740696038618756</v>
      </c>
    </row>
    <row r="6533" spans="1:31" x14ac:dyDescent="0.25">
      <c r="A6533">
        <v>2096513</v>
      </c>
      <c r="B6533">
        <v>1</v>
      </c>
      <c r="C6533" t="s">
        <v>80</v>
      </c>
      <c r="D6533" t="s">
        <v>99</v>
      </c>
      <c r="E6533" t="s">
        <v>177</v>
      </c>
      <c r="F6533" t="s">
        <v>18732</v>
      </c>
      <c r="G6533" t="s">
        <v>183</v>
      </c>
      <c r="H6533" t="s">
        <v>143</v>
      </c>
      <c r="I6533" t="s">
        <v>135</v>
      </c>
      <c r="J6533" t="s">
        <v>136</v>
      </c>
      <c r="K6533" t="s">
        <v>137</v>
      </c>
      <c r="L6533" t="s">
        <v>18733</v>
      </c>
      <c r="M6533" t="s">
        <v>18734</v>
      </c>
      <c r="N6533">
        <v>7.2683333330000002</v>
      </c>
      <c r="O6533">
        <v>0</v>
      </c>
      <c r="P6533">
        <v>1</v>
      </c>
      <c r="Q6533">
        <v>0</v>
      </c>
      <c r="R6533">
        <v>0</v>
      </c>
      <c r="S6533">
        <v>0</v>
      </c>
      <c r="T6533">
        <v>0</v>
      </c>
      <c r="U6533">
        <v>0</v>
      </c>
      <c r="V6533">
        <v>0</v>
      </c>
      <c r="W6533">
        <v>0</v>
      </c>
      <c r="X6533">
        <v>0</v>
      </c>
      <c r="Y6533">
        <v>0</v>
      </c>
      <c r="Z6533">
        <v>0</v>
      </c>
      <c r="AA6533">
        <v>0</v>
      </c>
      <c r="AB6533">
        <v>0</v>
      </c>
      <c r="AC6533">
        <v>0</v>
      </c>
      <c r="AD6533">
        <v>0</v>
      </c>
      <c r="AE6533">
        <v>0</v>
      </c>
    </row>
    <row r="6534" spans="1:31" x14ac:dyDescent="0.25">
      <c r="A6534">
        <v>2096613</v>
      </c>
      <c r="B6534">
        <v>1</v>
      </c>
      <c r="C6534" t="s">
        <v>80</v>
      </c>
      <c r="D6534" t="s">
        <v>90</v>
      </c>
      <c r="E6534" t="s">
        <v>177</v>
      </c>
      <c r="F6534" t="s">
        <v>18735</v>
      </c>
      <c r="G6534" t="s">
        <v>179</v>
      </c>
      <c r="H6534" t="s">
        <v>143</v>
      </c>
      <c r="I6534" t="s">
        <v>135</v>
      </c>
      <c r="J6534" t="s">
        <v>136</v>
      </c>
      <c r="K6534" t="s">
        <v>137</v>
      </c>
      <c r="L6534" t="s">
        <v>18736</v>
      </c>
      <c r="M6534" t="s">
        <v>18737</v>
      </c>
      <c r="N6534">
        <v>1.6375</v>
      </c>
      <c r="O6534">
        <v>0</v>
      </c>
      <c r="P6534">
        <v>1</v>
      </c>
      <c r="Q6534">
        <v>0</v>
      </c>
      <c r="R6534">
        <v>0</v>
      </c>
      <c r="S6534">
        <v>0</v>
      </c>
      <c r="T6534">
        <v>0</v>
      </c>
      <c r="U6534">
        <v>0</v>
      </c>
      <c r="V6534">
        <v>0</v>
      </c>
      <c r="W6534">
        <v>0</v>
      </c>
      <c r="X6534">
        <v>0.40884794504091665</v>
      </c>
      <c r="Y6534">
        <v>0</v>
      </c>
      <c r="Z6534">
        <v>0</v>
      </c>
      <c r="AA6534">
        <v>0</v>
      </c>
      <c r="AB6534">
        <v>0</v>
      </c>
      <c r="AC6534">
        <v>0</v>
      </c>
      <c r="AD6534">
        <v>0</v>
      </c>
      <c r="AE6534">
        <v>0.40884794504091665</v>
      </c>
    </row>
    <row r="6535" spans="1:31" x14ac:dyDescent="0.25">
      <c r="A6535">
        <v>2096221</v>
      </c>
      <c r="B6535">
        <v>1</v>
      </c>
      <c r="C6535" t="s">
        <v>80</v>
      </c>
      <c r="D6535" t="s">
        <v>82</v>
      </c>
      <c r="E6535" t="s">
        <v>158</v>
      </c>
      <c r="F6535" t="s">
        <v>15800</v>
      </c>
      <c r="G6535" t="s">
        <v>366</v>
      </c>
      <c r="H6535" t="s">
        <v>143</v>
      </c>
      <c r="I6535" t="s">
        <v>135</v>
      </c>
      <c r="J6535" t="s">
        <v>136</v>
      </c>
      <c r="K6535" t="s">
        <v>137</v>
      </c>
      <c r="L6535" t="s">
        <v>18738</v>
      </c>
      <c r="M6535" t="s">
        <v>18739</v>
      </c>
      <c r="N6535">
        <v>11.523055554999999</v>
      </c>
      <c r="O6535">
        <v>0</v>
      </c>
      <c r="P6535">
        <v>170</v>
      </c>
      <c r="Q6535">
        <v>0</v>
      </c>
      <c r="R6535">
        <v>0</v>
      </c>
      <c r="S6535">
        <v>0</v>
      </c>
      <c r="T6535">
        <v>4</v>
      </c>
      <c r="U6535">
        <v>0</v>
      </c>
      <c r="V6535">
        <v>0</v>
      </c>
      <c r="W6535">
        <v>0</v>
      </c>
      <c r="X6535">
        <v>342.57777155930387</v>
      </c>
      <c r="Y6535">
        <v>0</v>
      </c>
      <c r="Z6535">
        <v>0</v>
      </c>
      <c r="AA6535">
        <v>0</v>
      </c>
      <c r="AB6535">
        <v>35.296687714060333</v>
      </c>
      <c r="AC6535">
        <v>0</v>
      </c>
      <c r="AD6535">
        <v>0</v>
      </c>
      <c r="AE6535">
        <v>377.87445927336421</v>
      </c>
    </row>
    <row r="6536" spans="1:31" x14ac:dyDescent="0.25">
      <c r="A6536">
        <v>2096762</v>
      </c>
      <c r="B6536">
        <v>1</v>
      </c>
      <c r="C6536" t="s">
        <v>81</v>
      </c>
      <c r="D6536" t="s">
        <v>127</v>
      </c>
      <c r="E6536" t="s">
        <v>131</v>
      </c>
      <c r="F6536" t="s">
        <v>3256</v>
      </c>
      <c r="G6536" t="s">
        <v>133</v>
      </c>
      <c r="H6536" t="s">
        <v>134</v>
      </c>
      <c r="I6536" t="s">
        <v>135</v>
      </c>
      <c r="J6536" t="s">
        <v>136</v>
      </c>
      <c r="K6536" t="s">
        <v>137</v>
      </c>
      <c r="L6536" t="s">
        <v>18740</v>
      </c>
      <c r="M6536" t="s">
        <v>18741</v>
      </c>
      <c r="N6536">
        <v>0.49222222199999999</v>
      </c>
      <c r="O6536">
        <v>0</v>
      </c>
      <c r="P6536">
        <v>764</v>
      </c>
      <c r="Q6536">
        <v>26</v>
      </c>
      <c r="R6536">
        <v>31</v>
      </c>
      <c r="S6536">
        <v>2</v>
      </c>
      <c r="T6536">
        <v>79</v>
      </c>
      <c r="U6536">
        <v>0</v>
      </c>
      <c r="V6536">
        <v>0</v>
      </c>
      <c r="W6536">
        <v>0</v>
      </c>
      <c r="X6536">
        <v>62.647954446373689</v>
      </c>
      <c r="Y6536">
        <v>22.667148361623653</v>
      </c>
      <c r="Z6536">
        <v>15.175965579188306</v>
      </c>
      <c r="AA6536">
        <v>1.7987022384848854</v>
      </c>
      <c r="AB6536">
        <v>20.561695898255682</v>
      </c>
      <c r="AC6536">
        <v>0</v>
      </c>
      <c r="AD6536">
        <v>0</v>
      </c>
      <c r="AE6536">
        <v>122.85146652392619</v>
      </c>
    </row>
    <row r="6537" spans="1:31" x14ac:dyDescent="0.25">
      <c r="A6537">
        <v>2096776</v>
      </c>
      <c r="B6537">
        <v>1</v>
      </c>
      <c r="C6537" t="s">
        <v>81</v>
      </c>
      <c r="D6537" t="s">
        <v>113</v>
      </c>
      <c r="E6537" t="s">
        <v>177</v>
      </c>
      <c r="F6537" t="s">
        <v>18742</v>
      </c>
      <c r="G6537" t="s">
        <v>183</v>
      </c>
      <c r="H6537" t="s">
        <v>143</v>
      </c>
      <c r="I6537" t="s">
        <v>135</v>
      </c>
      <c r="J6537" t="s">
        <v>136</v>
      </c>
      <c r="K6537" t="s">
        <v>137</v>
      </c>
      <c r="L6537" t="s">
        <v>18743</v>
      </c>
      <c r="M6537" t="s">
        <v>18744</v>
      </c>
      <c r="N6537">
        <v>3.088055555</v>
      </c>
      <c r="O6537">
        <v>0</v>
      </c>
      <c r="P6537">
        <v>2</v>
      </c>
      <c r="Q6537">
        <v>0</v>
      </c>
      <c r="R6537">
        <v>0</v>
      </c>
      <c r="S6537">
        <v>0</v>
      </c>
      <c r="T6537">
        <v>1</v>
      </c>
      <c r="U6537">
        <v>0</v>
      </c>
      <c r="V6537">
        <v>0</v>
      </c>
      <c r="W6537">
        <v>0</v>
      </c>
      <c r="X6537">
        <v>1.4319304163838942</v>
      </c>
      <c r="Y6537">
        <v>0</v>
      </c>
      <c r="Z6537">
        <v>0</v>
      </c>
      <c r="AA6537">
        <v>0</v>
      </c>
      <c r="AB6537">
        <v>4.4796362719902643</v>
      </c>
      <c r="AC6537">
        <v>0</v>
      </c>
      <c r="AD6537">
        <v>0</v>
      </c>
      <c r="AE6537">
        <v>5.9115666883741582</v>
      </c>
    </row>
    <row r="6538" spans="1:31" x14ac:dyDescent="0.25">
      <c r="A6538">
        <v>2096530</v>
      </c>
      <c r="B6538">
        <v>1</v>
      </c>
      <c r="C6538" t="s">
        <v>80</v>
      </c>
      <c r="D6538" t="s">
        <v>104</v>
      </c>
      <c r="E6538" t="s">
        <v>177</v>
      </c>
      <c r="F6538" t="s">
        <v>18745</v>
      </c>
      <c r="G6538" t="s">
        <v>324</v>
      </c>
      <c r="H6538" t="s">
        <v>143</v>
      </c>
      <c r="I6538" t="s">
        <v>135</v>
      </c>
      <c r="J6538" t="s">
        <v>136</v>
      </c>
      <c r="K6538" t="s">
        <v>137</v>
      </c>
      <c r="L6538" t="s">
        <v>18746</v>
      </c>
      <c r="M6538" t="s">
        <v>18747</v>
      </c>
      <c r="N6538">
        <v>1.1675</v>
      </c>
      <c r="O6538">
        <v>0</v>
      </c>
      <c r="P6538">
        <v>4</v>
      </c>
      <c r="Q6538">
        <v>0</v>
      </c>
      <c r="R6538">
        <v>0</v>
      </c>
      <c r="S6538">
        <v>0</v>
      </c>
      <c r="T6538">
        <v>0</v>
      </c>
      <c r="U6538">
        <v>0</v>
      </c>
      <c r="V6538">
        <v>0</v>
      </c>
      <c r="W6538">
        <v>0</v>
      </c>
      <c r="X6538">
        <v>1.5929335841850003</v>
      </c>
      <c r="Y6538">
        <v>0</v>
      </c>
      <c r="Z6538">
        <v>0</v>
      </c>
      <c r="AA6538">
        <v>0</v>
      </c>
      <c r="AB6538">
        <v>0</v>
      </c>
      <c r="AC6538">
        <v>0</v>
      </c>
      <c r="AD6538">
        <v>0</v>
      </c>
      <c r="AE6538">
        <v>1.5929335841850003</v>
      </c>
    </row>
    <row r="6539" spans="1:31" x14ac:dyDescent="0.25">
      <c r="A6539">
        <v>2096799</v>
      </c>
      <c r="B6539">
        <v>1</v>
      </c>
      <c r="C6539" t="s">
        <v>81</v>
      </c>
      <c r="D6539" t="s">
        <v>118</v>
      </c>
      <c r="E6539" t="s">
        <v>177</v>
      </c>
      <c r="F6539" t="s">
        <v>18748</v>
      </c>
      <c r="G6539" t="s">
        <v>183</v>
      </c>
      <c r="H6539" t="s">
        <v>143</v>
      </c>
      <c r="I6539" t="s">
        <v>135</v>
      </c>
      <c r="J6539" t="s">
        <v>136</v>
      </c>
      <c r="K6539" t="s">
        <v>137</v>
      </c>
      <c r="L6539" t="s">
        <v>18749</v>
      </c>
      <c r="M6539" t="s">
        <v>18750</v>
      </c>
      <c r="N6539">
        <v>2.3958333330000001</v>
      </c>
      <c r="O6539">
        <v>0</v>
      </c>
      <c r="P6539">
        <v>1</v>
      </c>
      <c r="Q6539">
        <v>0</v>
      </c>
      <c r="R6539">
        <v>0</v>
      </c>
      <c r="S6539">
        <v>0</v>
      </c>
      <c r="T6539">
        <v>0</v>
      </c>
      <c r="U6539">
        <v>0</v>
      </c>
      <c r="V6539">
        <v>0</v>
      </c>
      <c r="W6539">
        <v>0</v>
      </c>
      <c r="X6539">
        <v>0.59101395258579503</v>
      </c>
      <c r="Y6539">
        <v>0</v>
      </c>
      <c r="Z6539">
        <v>0</v>
      </c>
      <c r="AA6539">
        <v>0</v>
      </c>
      <c r="AB6539">
        <v>0</v>
      </c>
      <c r="AC6539">
        <v>0</v>
      </c>
      <c r="AD6539">
        <v>0</v>
      </c>
      <c r="AE6539">
        <v>0.59101395258579503</v>
      </c>
    </row>
    <row r="6540" spans="1:31" x14ac:dyDescent="0.25">
      <c r="A6540">
        <v>2096636</v>
      </c>
      <c r="B6540">
        <v>1</v>
      </c>
      <c r="C6540" t="s">
        <v>80</v>
      </c>
      <c r="D6540" t="s">
        <v>94</v>
      </c>
      <c r="E6540" t="s">
        <v>177</v>
      </c>
      <c r="F6540" t="s">
        <v>18751</v>
      </c>
      <c r="G6540" t="s">
        <v>1007</v>
      </c>
      <c r="H6540" t="s">
        <v>143</v>
      </c>
      <c r="I6540" t="s">
        <v>135</v>
      </c>
      <c r="J6540" t="s">
        <v>3</v>
      </c>
      <c r="K6540" t="s">
        <v>137</v>
      </c>
      <c r="L6540" t="s">
        <v>18752</v>
      </c>
      <c r="M6540" t="s">
        <v>18753</v>
      </c>
      <c r="N6540">
        <v>1.882777777</v>
      </c>
      <c r="O6540">
        <v>0</v>
      </c>
      <c r="P6540">
        <v>20</v>
      </c>
      <c r="Q6540">
        <v>0</v>
      </c>
      <c r="R6540">
        <v>0</v>
      </c>
      <c r="S6540">
        <v>0</v>
      </c>
      <c r="T6540">
        <v>0</v>
      </c>
      <c r="U6540">
        <v>0</v>
      </c>
      <c r="V6540">
        <v>0</v>
      </c>
      <c r="W6540">
        <v>0</v>
      </c>
      <c r="X6540">
        <v>7.9601367316855303</v>
      </c>
      <c r="Y6540">
        <v>0</v>
      </c>
      <c r="Z6540">
        <v>0</v>
      </c>
      <c r="AA6540">
        <v>0</v>
      </c>
      <c r="AB6540">
        <v>0</v>
      </c>
      <c r="AC6540">
        <v>0</v>
      </c>
      <c r="AD6540">
        <v>0</v>
      </c>
      <c r="AE6540">
        <v>7.9601367316855303</v>
      </c>
    </row>
    <row r="6541" spans="1:31" x14ac:dyDescent="0.25">
      <c r="A6541">
        <v>2096304</v>
      </c>
      <c r="B6541">
        <v>1</v>
      </c>
      <c r="C6541" t="s">
        <v>80</v>
      </c>
      <c r="D6541" t="s">
        <v>98</v>
      </c>
      <c r="E6541" t="s">
        <v>158</v>
      </c>
      <c r="F6541" t="s">
        <v>18754</v>
      </c>
      <c r="G6541" t="s">
        <v>154</v>
      </c>
      <c r="H6541" t="s">
        <v>143</v>
      </c>
      <c r="I6541" t="s">
        <v>135</v>
      </c>
      <c r="J6541" t="s">
        <v>136</v>
      </c>
      <c r="K6541" t="s">
        <v>155</v>
      </c>
      <c r="L6541" t="s">
        <v>18755</v>
      </c>
      <c r="M6541" t="s">
        <v>18756</v>
      </c>
      <c r="N6541">
        <v>8.8541138880000005</v>
      </c>
      <c r="O6541">
        <v>0</v>
      </c>
      <c r="P6541">
        <v>19</v>
      </c>
      <c r="Q6541">
        <v>0</v>
      </c>
      <c r="R6541">
        <v>0</v>
      </c>
      <c r="S6541">
        <v>0</v>
      </c>
      <c r="T6541">
        <v>0</v>
      </c>
      <c r="U6541">
        <v>0</v>
      </c>
      <c r="V6541">
        <v>0</v>
      </c>
      <c r="W6541">
        <v>0</v>
      </c>
      <c r="X6541">
        <v>25.787416171780229</v>
      </c>
      <c r="Y6541">
        <v>0</v>
      </c>
      <c r="Z6541">
        <v>0</v>
      </c>
      <c r="AA6541">
        <v>0</v>
      </c>
      <c r="AB6541">
        <v>0</v>
      </c>
      <c r="AC6541">
        <v>0</v>
      </c>
      <c r="AD6541">
        <v>0</v>
      </c>
      <c r="AE6541">
        <v>25.787416171780229</v>
      </c>
    </row>
    <row r="6542" spans="1:31" x14ac:dyDescent="0.25">
      <c r="A6542">
        <v>2096693</v>
      </c>
      <c r="B6542">
        <v>1</v>
      </c>
      <c r="C6542" t="s">
        <v>80</v>
      </c>
      <c r="D6542" t="s">
        <v>97</v>
      </c>
      <c r="E6542" t="s">
        <v>177</v>
      </c>
      <c r="F6542" t="s">
        <v>18757</v>
      </c>
      <c r="G6542" t="s">
        <v>183</v>
      </c>
      <c r="H6542" t="s">
        <v>143</v>
      </c>
      <c r="I6542" t="s">
        <v>135</v>
      </c>
      <c r="J6542" t="s">
        <v>136</v>
      </c>
      <c r="K6542" t="s">
        <v>137</v>
      </c>
      <c r="L6542" t="s">
        <v>18758</v>
      </c>
      <c r="M6542" t="s">
        <v>18759</v>
      </c>
      <c r="N6542">
        <v>4.2363888879999996</v>
      </c>
      <c r="O6542">
        <v>0</v>
      </c>
      <c r="P6542">
        <v>1</v>
      </c>
      <c r="Q6542">
        <v>0</v>
      </c>
      <c r="R6542">
        <v>0</v>
      </c>
      <c r="S6542">
        <v>0</v>
      </c>
      <c r="T6542">
        <v>0</v>
      </c>
      <c r="U6542">
        <v>0</v>
      </c>
      <c r="V6542">
        <v>0</v>
      </c>
      <c r="W6542">
        <v>0</v>
      </c>
      <c r="X6542">
        <v>1.0075062031218722</v>
      </c>
      <c r="Y6542">
        <v>0</v>
      </c>
      <c r="Z6542">
        <v>0</v>
      </c>
      <c r="AA6542">
        <v>0</v>
      </c>
      <c r="AB6542">
        <v>0</v>
      </c>
      <c r="AC6542">
        <v>0</v>
      </c>
      <c r="AD6542">
        <v>0</v>
      </c>
      <c r="AE6542">
        <v>1.0075062031218722</v>
      </c>
    </row>
    <row r="6543" spans="1:31" x14ac:dyDescent="0.25">
      <c r="A6543">
        <v>2096739</v>
      </c>
      <c r="B6543">
        <v>1</v>
      </c>
      <c r="C6543" t="s">
        <v>80</v>
      </c>
      <c r="D6543" t="s">
        <v>105</v>
      </c>
      <c r="E6543" t="s">
        <v>169</v>
      </c>
      <c r="F6543" t="s">
        <v>18760</v>
      </c>
      <c r="G6543" t="s">
        <v>513</v>
      </c>
      <c r="H6543" t="s">
        <v>134</v>
      </c>
      <c r="I6543" t="s">
        <v>135</v>
      </c>
      <c r="J6543" t="s">
        <v>136</v>
      </c>
      <c r="K6543" t="s">
        <v>155</v>
      </c>
      <c r="L6543" t="s">
        <v>18761</v>
      </c>
      <c r="M6543" t="s">
        <v>18762</v>
      </c>
      <c r="N6543">
        <v>0.66694444399999997</v>
      </c>
      <c r="O6543">
        <v>0</v>
      </c>
      <c r="P6543">
        <v>478</v>
      </c>
      <c r="Q6543">
        <v>0</v>
      </c>
      <c r="R6543">
        <v>0</v>
      </c>
      <c r="S6543">
        <v>0</v>
      </c>
      <c r="T6543">
        <v>57</v>
      </c>
      <c r="U6543">
        <v>0</v>
      </c>
      <c r="V6543">
        <v>0</v>
      </c>
      <c r="W6543">
        <v>0</v>
      </c>
      <c r="X6543">
        <v>71.973826691745728</v>
      </c>
      <c r="Y6543">
        <v>0</v>
      </c>
      <c r="Z6543">
        <v>0</v>
      </c>
      <c r="AA6543">
        <v>0</v>
      </c>
      <c r="AB6543">
        <v>36.460548182552827</v>
      </c>
      <c r="AC6543">
        <v>0</v>
      </c>
      <c r="AD6543">
        <v>0</v>
      </c>
      <c r="AE6543">
        <v>108.43437487429856</v>
      </c>
    </row>
    <row r="6544" spans="1:31" x14ac:dyDescent="0.25">
      <c r="A6544">
        <v>2096839</v>
      </c>
      <c r="B6544">
        <v>1</v>
      </c>
      <c r="C6544" t="s">
        <v>80</v>
      </c>
      <c r="D6544" t="s">
        <v>90</v>
      </c>
      <c r="E6544" t="s">
        <v>177</v>
      </c>
      <c r="F6544" t="s">
        <v>18763</v>
      </c>
      <c r="G6544" t="s">
        <v>179</v>
      </c>
      <c r="H6544" t="s">
        <v>143</v>
      </c>
      <c r="I6544" t="s">
        <v>135</v>
      </c>
      <c r="J6544" t="s">
        <v>136</v>
      </c>
      <c r="K6544" t="s">
        <v>137</v>
      </c>
      <c r="L6544" t="s">
        <v>18764</v>
      </c>
      <c r="M6544" t="s">
        <v>18765</v>
      </c>
      <c r="N6544">
        <v>5.1577777769999997</v>
      </c>
      <c r="O6544">
        <v>0</v>
      </c>
      <c r="P6544">
        <v>4</v>
      </c>
      <c r="Q6544">
        <v>0</v>
      </c>
      <c r="R6544">
        <v>0</v>
      </c>
      <c r="S6544">
        <v>0</v>
      </c>
      <c r="T6544">
        <v>0</v>
      </c>
      <c r="U6544">
        <v>0</v>
      </c>
      <c r="V6544">
        <v>0</v>
      </c>
      <c r="W6544">
        <v>0</v>
      </c>
      <c r="X6544">
        <v>6.9617529226704118</v>
      </c>
      <c r="Y6544">
        <v>0</v>
      </c>
      <c r="Z6544">
        <v>0</v>
      </c>
      <c r="AA6544">
        <v>0</v>
      </c>
      <c r="AB6544">
        <v>0</v>
      </c>
      <c r="AC6544">
        <v>0</v>
      </c>
      <c r="AD6544">
        <v>0</v>
      </c>
      <c r="AE6544">
        <v>6.9617529226704118</v>
      </c>
    </row>
    <row r="6545" spans="1:31" x14ac:dyDescent="0.25">
      <c r="A6545">
        <v>2096590</v>
      </c>
      <c r="B6545">
        <v>1</v>
      </c>
      <c r="C6545" t="s">
        <v>80</v>
      </c>
      <c r="D6545" t="s">
        <v>90</v>
      </c>
      <c r="E6545" t="s">
        <v>177</v>
      </c>
      <c r="F6545" t="s">
        <v>18766</v>
      </c>
      <c r="G6545" t="s">
        <v>183</v>
      </c>
      <c r="H6545" t="s">
        <v>143</v>
      </c>
      <c r="I6545" t="s">
        <v>135</v>
      </c>
      <c r="J6545" t="s">
        <v>136</v>
      </c>
      <c r="K6545" t="s">
        <v>137</v>
      </c>
      <c r="L6545" t="s">
        <v>18767</v>
      </c>
      <c r="M6545" t="s">
        <v>18768</v>
      </c>
      <c r="N6545">
        <v>3.4769444439999999</v>
      </c>
      <c r="O6545">
        <v>0</v>
      </c>
      <c r="P6545">
        <v>5</v>
      </c>
      <c r="Q6545">
        <v>0</v>
      </c>
      <c r="R6545">
        <v>0</v>
      </c>
      <c r="S6545">
        <v>0</v>
      </c>
      <c r="T6545">
        <v>2</v>
      </c>
      <c r="U6545">
        <v>0</v>
      </c>
      <c r="V6545">
        <v>0</v>
      </c>
      <c r="W6545">
        <v>0</v>
      </c>
      <c r="X6545">
        <v>2.7944826194395835</v>
      </c>
      <c r="Y6545">
        <v>0</v>
      </c>
      <c r="Z6545">
        <v>0</v>
      </c>
      <c r="AA6545">
        <v>0</v>
      </c>
      <c r="AB6545">
        <v>0.66397221976151788</v>
      </c>
      <c r="AC6545">
        <v>0</v>
      </c>
      <c r="AD6545">
        <v>0</v>
      </c>
      <c r="AE6545">
        <v>3.4584548392011012</v>
      </c>
    </row>
    <row r="6546" spans="1:31" x14ac:dyDescent="0.25">
      <c r="A6546">
        <v>2096344</v>
      </c>
      <c r="B6546">
        <v>1</v>
      </c>
      <c r="C6546" t="s">
        <v>80</v>
      </c>
      <c r="D6546" t="s">
        <v>89</v>
      </c>
      <c r="E6546" t="s">
        <v>177</v>
      </c>
      <c r="F6546" t="s">
        <v>18769</v>
      </c>
      <c r="G6546" t="s">
        <v>179</v>
      </c>
      <c r="H6546" t="s">
        <v>143</v>
      </c>
      <c r="I6546" t="s">
        <v>135</v>
      </c>
      <c r="J6546" t="s">
        <v>136</v>
      </c>
      <c r="K6546" t="s">
        <v>137</v>
      </c>
      <c r="L6546" t="s">
        <v>18770</v>
      </c>
      <c r="M6546" t="s">
        <v>18771</v>
      </c>
      <c r="N6546">
        <v>1.5791666660000001</v>
      </c>
      <c r="O6546">
        <v>0</v>
      </c>
      <c r="P6546">
        <v>5</v>
      </c>
      <c r="Q6546">
        <v>0</v>
      </c>
      <c r="R6546">
        <v>0</v>
      </c>
      <c r="S6546">
        <v>0</v>
      </c>
      <c r="T6546">
        <v>2</v>
      </c>
      <c r="U6546">
        <v>0</v>
      </c>
      <c r="V6546">
        <v>0</v>
      </c>
      <c r="W6546">
        <v>0</v>
      </c>
      <c r="X6546">
        <v>1.7600585368587587</v>
      </c>
      <c r="Y6546">
        <v>0</v>
      </c>
      <c r="Z6546">
        <v>0</v>
      </c>
      <c r="AA6546">
        <v>0</v>
      </c>
      <c r="AB6546">
        <v>1.1386944688951801</v>
      </c>
      <c r="AC6546">
        <v>0</v>
      </c>
      <c r="AD6546">
        <v>0</v>
      </c>
      <c r="AE6546">
        <v>2.8987530057539388</v>
      </c>
    </row>
    <row r="6547" spans="1:31" x14ac:dyDescent="0.25">
      <c r="A6547">
        <v>2096238</v>
      </c>
      <c r="B6547">
        <v>1</v>
      </c>
      <c r="C6547" t="s">
        <v>80</v>
      </c>
      <c r="D6547" t="s">
        <v>105</v>
      </c>
      <c r="E6547" t="s">
        <v>146</v>
      </c>
      <c r="F6547" t="s">
        <v>4589</v>
      </c>
      <c r="G6547" t="s">
        <v>1007</v>
      </c>
      <c r="H6547" t="s">
        <v>134</v>
      </c>
      <c r="I6547" t="s">
        <v>135</v>
      </c>
      <c r="J6547" t="s">
        <v>3</v>
      </c>
      <c r="K6547" t="s">
        <v>137</v>
      </c>
      <c r="L6547" t="s">
        <v>18772</v>
      </c>
      <c r="M6547" t="s">
        <v>18773</v>
      </c>
      <c r="N6547">
        <v>7.0413888880000002</v>
      </c>
      <c r="O6547">
        <v>0</v>
      </c>
      <c r="P6547">
        <v>950</v>
      </c>
      <c r="Q6547">
        <v>0</v>
      </c>
      <c r="R6547">
        <v>16</v>
      </c>
      <c r="S6547">
        <v>2</v>
      </c>
      <c r="T6547">
        <v>79</v>
      </c>
      <c r="U6547">
        <v>1</v>
      </c>
      <c r="V6547">
        <v>0</v>
      </c>
      <c r="W6547">
        <v>0</v>
      </c>
      <c r="X6547">
        <v>1613.3131438840346</v>
      </c>
      <c r="Y6547">
        <v>0</v>
      </c>
      <c r="Z6547">
        <v>50.652882875950731</v>
      </c>
      <c r="AA6547">
        <v>224.77288920285011</v>
      </c>
      <c r="AB6547">
        <v>511.06448774916936</v>
      </c>
      <c r="AC6547">
        <v>539.28937373802796</v>
      </c>
      <c r="AD6547">
        <v>0</v>
      </c>
      <c r="AE6547">
        <v>2939.0927774500333</v>
      </c>
    </row>
    <row r="6548" spans="1:31" x14ac:dyDescent="0.25">
      <c r="A6548">
        <v>2096404</v>
      </c>
      <c r="B6548">
        <v>1</v>
      </c>
      <c r="C6548" t="s">
        <v>80</v>
      </c>
      <c r="D6548" t="s">
        <v>102</v>
      </c>
      <c r="E6548" t="s">
        <v>158</v>
      </c>
      <c r="F6548" t="s">
        <v>18774</v>
      </c>
      <c r="G6548" t="s">
        <v>160</v>
      </c>
      <c r="H6548" t="s">
        <v>143</v>
      </c>
      <c r="I6548" t="s">
        <v>135</v>
      </c>
      <c r="J6548" t="s">
        <v>136</v>
      </c>
      <c r="K6548" t="s">
        <v>137</v>
      </c>
      <c r="L6548" t="s">
        <v>18775</v>
      </c>
      <c r="M6548" t="s">
        <v>18776</v>
      </c>
      <c r="N6548">
        <v>1.790277777</v>
      </c>
      <c r="O6548">
        <v>0</v>
      </c>
      <c r="P6548">
        <v>7</v>
      </c>
      <c r="Q6548">
        <v>0</v>
      </c>
      <c r="R6548">
        <v>4</v>
      </c>
      <c r="S6548">
        <v>0</v>
      </c>
      <c r="T6548">
        <v>3</v>
      </c>
      <c r="U6548">
        <v>0</v>
      </c>
      <c r="V6548">
        <v>0</v>
      </c>
      <c r="W6548">
        <v>0</v>
      </c>
      <c r="X6548">
        <v>3.333028490750503</v>
      </c>
      <c r="Y6548">
        <v>0</v>
      </c>
      <c r="Z6548">
        <v>10.553687565927715</v>
      </c>
      <c r="AA6548">
        <v>0</v>
      </c>
      <c r="AB6548">
        <v>2.8731727688701478</v>
      </c>
      <c r="AC6548">
        <v>0</v>
      </c>
      <c r="AD6548">
        <v>0</v>
      </c>
      <c r="AE6548">
        <v>16.759888825548366</v>
      </c>
    </row>
    <row r="6549" spans="1:31" x14ac:dyDescent="0.25">
      <c r="A6549">
        <v>2096759</v>
      </c>
      <c r="B6549">
        <v>1</v>
      </c>
      <c r="C6549" t="s">
        <v>80</v>
      </c>
      <c r="D6549" t="s">
        <v>103</v>
      </c>
      <c r="E6549" t="s">
        <v>131</v>
      </c>
      <c r="F6549" t="s">
        <v>2137</v>
      </c>
      <c r="G6549" t="s">
        <v>133</v>
      </c>
      <c r="H6549" t="s">
        <v>134</v>
      </c>
      <c r="I6549" t="s">
        <v>135</v>
      </c>
      <c r="J6549" t="s">
        <v>136</v>
      </c>
      <c r="K6549" t="s">
        <v>137</v>
      </c>
      <c r="L6549" t="s">
        <v>18777</v>
      </c>
      <c r="M6549" t="s">
        <v>18778</v>
      </c>
      <c r="N6549">
        <v>1.3819444439999999</v>
      </c>
      <c r="O6549">
        <v>12</v>
      </c>
      <c r="P6549">
        <v>1619</v>
      </c>
      <c r="Q6549">
        <v>6</v>
      </c>
      <c r="R6549">
        <v>245</v>
      </c>
      <c r="S6549">
        <v>12</v>
      </c>
      <c r="T6549">
        <v>172</v>
      </c>
      <c r="U6549">
        <v>0</v>
      </c>
      <c r="V6549">
        <v>0</v>
      </c>
      <c r="W6549">
        <v>7.7908644415485897</v>
      </c>
      <c r="X6549">
        <v>518.24012038242654</v>
      </c>
      <c r="Y6549">
        <v>74.065908160693965</v>
      </c>
      <c r="Z6549">
        <v>232.82423342056146</v>
      </c>
      <c r="AA6549">
        <v>26.643968719879293</v>
      </c>
      <c r="AB6549">
        <v>153.78706539141021</v>
      </c>
      <c r="AC6549">
        <v>0</v>
      </c>
      <c r="AD6549">
        <v>0</v>
      </c>
      <c r="AE6549">
        <v>1013.35216051652</v>
      </c>
    </row>
    <row r="6550" spans="1:31" x14ac:dyDescent="0.25">
      <c r="A6550">
        <v>2096596</v>
      </c>
      <c r="B6550">
        <v>1</v>
      </c>
      <c r="C6550" t="s">
        <v>81</v>
      </c>
      <c r="D6550" t="s">
        <v>113</v>
      </c>
      <c r="E6550" t="s">
        <v>169</v>
      </c>
      <c r="F6550" t="s">
        <v>18779</v>
      </c>
      <c r="G6550" t="s">
        <v>133</v>
      </c>
      <c r="H6550" t="s">
        <v>134</v>
      </c>
      <c r="I6550" t="s">
        <v>135</v>
      </c>
      <c r="J6550" t="s">
        <v>136</v>
      </c>
      <c r="K6550" t="s">
        <v>137</v>
      </c>
      <c r="L6550" t="s">
        <v>18780</v>
      </c>
      <c r="M6550" t="s">
        <v>18781</v>
      </c>
      <c r="N6550">
        <v>0.454166666</v>
      </c>
      <c r="O6550">
        <v>0</v>
      </c>
      <c r="P6550">
        <v>351</v>
      </c>
      <c r="Q6550">
        <v>2</v>
      </c>
      <c r="R6550">
        <v>59</v>
      </c>
      <c r="S6550">
        <v>0</v>
      </c>
      <c r="T6550">
        <v>27</v>
      </c>
      <c r="U6550">
        <v>0</v>
      </c>
      <c r="V6550">
        <v>1</v>
      </c>
      <c r="W6550">
        <v>0</v>
      </c>
      <c r="X6550">
        <v>27.547984614646367</v>
      </c>
      <c r="Y6550">
        <v>3.8521877413913175</v>
      </c>
      <c r="Z6550">
        <v>11.848587087402381</v>
      </c>
      <c r="AA6550">
        <v>0</v>
      </c>
      <c r="AB6550">
        <v>7.943148609422467</v>
      </c>
      <c r="AC6550">
        <v>0</v>
      </c>
      <c r="AD6550">
        <v>0.44615598100853004</v>
      </c>
      <c r="AE6550">
        <v>51.638064033871061</v>
      </c>
    </row>
    <row r="6551" spans="1:31" x14ac:dyDescent="0.25">
      <c r="A6551">
        <v>2096573</v>
      </c>
      <c r="B6551">
        <v>1</v>
      </c>
      <c r="C6551" t="s">
        <v>80</v>
      </c>
      <c r="D6551" t="s">
        <v>82</v>
      </c>
      <c r="E6551" t="s">
        <v>177</v>
      </c>
      <c r="F6551" t="s">
        <v>18782</v>
      </c>
      <c r="G6551" t="s">
        <v>183</v>
      </c>
      <c r="H6551" t="s">
        <v>143</v>
      </c>
      <c r="I6551" t="s">
        <v>135</v>
      </c>
      <c r="J6551" t="s">
        <v>136</v>
      </c>
      <c r="K6551" t="s">
        <v>137</v>
      </c>
      <c r="L6551" t="s">
        <v>18783</v>
      </c>
      <c r="M6551" t="s">
        <v>18784</v>
      </c>
      <c r="N6551">
        <v>11.207777777</v>
      </c>
      <c r="O6551">
        <v>0</v>
      </c>
      <c r="P6551">
        <v>1</v>
      </c>
      <c r="Q6551">
        <v>0</v>
      </c>
      <c r="R6551">
        <v>0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0.72593991541633329</v>
      </c>
      <c r="Y6551">
        <v>0</v>
      </c>
      <c r="Z6551">
        <v>0</v>
      </c>
      <c r="AA6551">
        <v>0</v>
      </c>
      <c r="AB6551">
        <v>0</v>
      </c>
      <c r="AC6551">
        <v>0</v>
      </c>
      <c r="AD6551">
        <v>0</v>
      </c>
      <c r="AE6551">
        <v>0.72593991541633329</v>
      </c>
    </row>
    <row r="6552" spans="1:31" x14ac:dyDescent="0.25">
      <c r="A6552">
        <v>2096281</v>
      </c>
      <c r="B6552">
        <v>1</v>
      </c>
      <c r="C6552" t="s">
        <v>80</v>
      </c>
      <c r="D6552" t="s">
        <v>85</v>
      </c>
      <c r="E6552" t="s">
        <v>177</v>
      </c>
      <c r="F6552" t="s">
        <v>18785</v>
      </c>
      <c r="G6552" t="s">
        <v>179</v>
      </c>
      <c r="H6552" t="s">
        <v>143</v>
      </c>
      <c r="I6552" t="s">
        <v>135</v>
      </c>
      <c r="J6552" t="s">
        <v>136</v>
      </c>
      <c r="K6552" t="s">
        <v>137</v>
      </c>
      <c r="L6552" t="s">
        <v>18786</v>
      </c>
      <c r="M6552" t="s">
        <v>18787</v>
      </c>
      <c r="N6552">
        <v>7.1605555550000002</v>
      </c>
      <c r="O6552">
        <v>0</v>
      </c>
      <c r="P6552">
        <v>4</v>
      </c>
      <c r="Q6552">
        <v>0</v>
      </c>
      <c r="R6552">
        <v>0</v>
      </c>
      <c r="S6552">
        <v>0</v>
      </c>
      <c r="T6552">
        <v>1</v>
      </c>
      <c r="U6552">
        <v>0</v>
      </c>
      <c r="V6552">
        <v>0</v>
      </c>
      <c r="W6552">
        <v>0</v>
      </c>
      <c r="X6552">
        <v>4.4764560144704006</v>
      </c>
      <c r="Y6552">
        <v>0</v>
      </c>
      <c r="Z6552">
        <v>0</v>
      </c>
      <c r="AA6552">
        <v>0</v>
      </c>
      <c r="AB6552">
        <v>12.560843718017317</v>
      </c>
      <c r="AC6552">
        <v>0</v>
      </c>
      <c r="AD6552">
        <v>0</v>
      </c>
      <c r="AE6552">
        <v>17.037299732487718</v>
      </c>
    </row>
    <row r="6553" spans="1:31" x14ac:dyDescent="0.25">
      <c r="A6553">
        <v>2096381</v>
      </c>
      <c r="B6553">
        <v>1</v>
      </c>
      <c r="C6553" t="s">
        <v>81</v>
      </c>
      <c r="D6553" t="s">
        <v>120</v>
      </c>
      <c r="E6553" t="s">
        <v>131</v>
      </c>
      <c r="F6553" t="s">
        <v>4620</v>
      </c>
      <c r="G6553" t="s">
        <v>273</v>
      </c>
      <c r="H6553" t="s">
        <v>134</v>
      </c>
      <c r="I6553" t="s">
        <v>135</v>
      </c>
      <c r="J6553" t="s">
        <v>136</v>
      </c>
      <c r="K6553" t="s">
        <v>155</v>
      </c>
      <c r="L6553" t="s">
        <v>18788</v>
      </c>
      <c r="M6553" t="s">
        <v>18789</v>
      </c>
      <c r="N6553">
        <v>1.4346111109999999</v>
      </c>
      <c r="O6553">
        <v>0</v>
      </c>
      <c r="P6553">
        <v>373</v>
      </c>
      <c r="Q6553">
        <v>0</v>
      </c>
      <c r="R6553">
        <v>13</v>
      </c>
      <c r="S6553">
        <v>1</v>
      </c>
      <c r="T6553">
        <v>14</v>
      </c>
      <c r="U6553">
        <v>0</v>
      </c>
      <c r="V6553">
        <v>0</v>
      </c>
      <c r="W6553">
        <v>0</v>
      </c>
      <c r="X6553">
        <v>94.593839472107987</v>
      </c>
      <c r="Y6553">
        <v>0</v>
      </c>
      <c r="Z6553">
        <v>4.4184265820503095</v>
      </c>
      <c r="AA6553">
        <v>23.453264655496696</v>
      </c>
      <c r="AB6553">
        <v>8.127038286836747</v>
      </c>
      <c r="AC6553">
        <v>0</v>
      </c>
      <c r="AD6553">
        <v>0</v>
      </c>
      <c r="AE6553">
        <v>130.59256899649174</v>
      </c>
    </row>
    <row r="6554" spans="1:31" x14ac:dyDescent="0.25">
      <c r="A6554">
        <v>2096324</v>
      </c>
      <c r="B6554">
        <v>1</v>
      </c>
      <c r="C6554" t="s">
        <v>81</v>
      </c>
      <c r="D6554" t="s">
        <v>123</v>
      </c>
      <c r="E6554" t="s">
        <v>146</v>
      </c>
      <c r="F6554" t="s">
        <v>1534</v>
      </c>
      <c r="G6554" t="s">
        <v>133</v>
      </c>
      <c r="H6554" t="s">
        <v>134</v>
      </c>
      <c r="I6554" t="s">
        <v>135</v>
      </c>
      <c r="J6554" t="s">
        <v>136</v>
      </c>
      <c r="K6554" t="s">
        <v>137</v>
      </c>
      <c r="L6554" t="s">
        <v>18790</v>
      </c>
      <c r="M6554" t="s">
        <v>18791</v>
      </c>
      <c r="N6554">
        <v>0.114722222</v>
      </c>
      <c r="O6554">
        <v>0</v>
      </c>
      <c r="P6554">
        <v>1222</v>
      </c>
      <c r="Q6554">
        <v>24</v>
      </c>
      <c r="R6554">
        <v>220</v>
      </c>
      <c r="S6554">
        <v>4</v>
      </c>
      <c r="T6554">
        <v>130</v>
      </c>
      <c r="U6554">
        <v>0</v>
      </c>
      <c r="V6554">
        <v>0</v>
      </c>
      <c r="W6554">
        <v>0</v>
      </c>
      <c r="X6554">
        <v>17.853067976339002</v>
      </c>
      <c r="Y6554">
        <v>1.154251663498018</v>
      </c>
      <c r="Z6554">
        <v>9.1237049067430362</v>
      </c>
      <c r="AA6554">
        <v>1.325948146926385</v>
      </c>
      <c r="AB6554">
        <v>7.8253320484323021</v>
      </c>
      <c r="AC6554">
        <v>0</v>
      </c>
      <c r="AD6554">
        <v>0</v>
      </c>
      <c r="AE6554">
        <v>37.282304741938745</v>
      </c>
    </row>
    <row r="6555" spans="1:31" x14ac:dyDescent="0.25">
      <c r="A6555">
        <v>2096218</v>
      </c>
      <c r="B6555">
        <v>1</v>
      </c>
      <c r="C6555" t="s">
        <v>80</v>
      </c>
      <c r="D6555" t="s">
        <v>110</v>
      </c>
      <c r="E6555" t="s">
        <v>158</v>
      </c>
      <c r="F6555" t="s">
        <v>18129</v>
      </c>
      <c r="G6555" t="s">
        <v>160</v>
      </c>
      <c r="H6555" t="s">
        <v>143</v>
      </c>
      <c r="I6555" t="s">
        <v>135</v>
      </c>
      <c r="J6555" t="s">
        <v>136</v>
      </c>
      <c r="K6555" t="s">
        <v>137</v>
      </c>
      <c r="L6555" t="s">
        <v>18792</v>
      </c>
      <c r="M6555" t="s">
        <v>18715</v>
      </c>
      <c r="N6555">
        <v>3.0519444440000001</v>
      </c>
      <c r="O6555">
        <v>0</v>
      </c>
      <c r="P6555">
        <v>146</v>
      </c>
      <c r="Q6555">
        <v>0</v>
      </c>
      <c r="R6555">
        <v>0</v>
      </c>
      <c r="S6555">
        <v>0</v>
      </c>
      <c r="T6555">
        <v>30</v>
      </c>
      <c r="U6555">
        <v>0</v>
      </c>
      <c r="V6555">
        <v>0</v>
      </c>
      <c r="W6555">
        <v>0</v>
      </c>
      <c r="X6555">
        <v>119.94967292869906</v>
      </c>
      <c r="Y6555">
        <v>0</v>
      </c>
      <c r="Z6555">
        <v>0</v>
      </c>
      <c r="AA6555">
        <v>0</v>
      </c>
      <c r="AB6555">
        <v>75.244878512532694</v>
      </c>
      <c r="AC6555">
        <v>0</v>
      </c>
      <c r="AD6555">
        <v>0</v>
      </c>
      <c r="AE6555">
        <v>195.19455144123174</v>
      </c>
    </row>
    <row r="6556" spans="1:31" x14ac:dyDescent="0.25">
      <c r="A6556">
        <v>2096367</v>
      </c>
      <c r="B6556">
        <v>1</v>
      </c>
      <c r="C6556" t="s">
        <v>80</v>
      </c>
      <c r="D6556" t="s">
        <v>105</v>
      </c>
      <c r="E6556" t="s">
        <v>169</v>
      </c>
      <c r="F6556" t="s">
        <v>18793</v>
      </c>
      <c r="G6556" t="s">
        <v>273</v>
      </c>
      <c r="H6556" t="s">
        <v>134</v>
      </c>
      <c r="I6556" t="s">
        <v>135</v>
      </c>
      <c r="J6556" t="s">
        <v>136</v>
      </c>
      <c r="K6556" t="s">
        <v>155</v>
      </c>
      <c r="L6556" t="s">
        <v>18794</v>
      </c>
      <c r="M6556" t="s">
        <v>18795</v>
      </c>
      <c r="N6556">
        <v>7.3377777770000003</v>
      </c>
      <c r="O6556">
        <v>0</v>
      </c>
      <c r="P6556">
        <v>478</v>
      </c>
      <c r="Q6556">
        <v>0</v>
      </c>
      <c r="R6556">
        <v>0</v>
      </c>
      <c r="S6556">
        <v>0</v>
      </c>
      <c r="T6556">
        <v>57</v>
      </c>
      <c r="U6556">
        <v>0</v>
      </c>
      <c r="V6556">
        <v>0</v>
      </c>
      <c r="W6556">
        <v>0</v>
      </c>
      <c r="X6556">
        <v>786.42473448344128</v>
      </c>
      <c r="Y6556">
        <v>0</v>
      </c>
      <c r="Z6556">
        <v>0</v>
      </c>
      <c r="AA6556">
        <v>0</v>
      </c>
      <c r="AB6556">
        <v>432.17556871431071</v>
      </c>
      <c r="AC6556">
        <v>0</v>
      </c>
      <c r="AD6556">
        <v>0</v>
      </c>
      <c r="AE6556">
        <v>1218.6003031977521</v>
      </c>
    </row>
    <row r="6557" spans="1:31" x14ac:dyDescent="0.25">
      <c r="A6557">
        <v>2096616</v>
      </c>
      <c r="B6557">
        <v>1</v>
      </c>
      <c r="C6557" t="s">
        <v>80</v>
      </c>
      <c r="D6557" t="s">
        <v>89</v>
      </c>
      <c r="E6557" t="s">
        <v>505</v>
      </c>
      <c r="F6557" t="s">
        <v>18796</v>
      </c>
      <c r="G6557" t="s">
        <v>154</v>
      </c>
      <c r="H6557" t="s">
        <v>143</v>
      </c>
      <c r="I6557" t="s">
        <v>135</v>
      </c>
      <c r="J6557" t="s">
        <v>136</v>
      </c>
      <c r="K6557" t="s">
        <v>155</v>
      </c>
      <c r="L6557" t="s">
        <v>18797</v>
      </c>
      <c r="M6557" t="s">
        <v>18798</v>
      </c>
      <c r="N6557">
        <v>2.5778111109999999</v>
      </c>
      <c r="O6557">
        <v>0</v>
      </c>
      <c r="P6557">
        <v>43</v>
      </c>
      <c r="Q6557">
        <v>0</v>
      </c>
      <c r="R6557">
        <v>0</v>
      </c>
      <c r="S6557">
        <v>0</v>
      </c>
      <c r="T6557">
        <v>2</v>
      </c>
      <c r="U6557">
        <v>0</v>
      </c>
      <c r="V6557">
        <v>0</v>
      </c>
      <c r="W6557">
        <v>0</v>
      </c>
      <c r="X6557">
        <v>26.943748881905279</v>
      </c>
      <c r="Y6557">
        <v>0</v>
      </c>
      <c r="Z6557">
        <v>0</v>
      </c>
      <c r="AA6557">
        <v>0</v>
      </c>
      <c r="AB6557">
        <v>4.9964351969136747</v>
      </c>
      <c r="AC6557">
        <v>0</v>
      </c>
      <c r="AD6557">
        <v>0</v>
      </c>
      <c r="AE6557">
        <v>31.940184078818952</v>
      </c>
    </row>
    <row r="6558" spans="1:31" x14ac:dyDescent="0.25">
      <c r="A6558">
        <v>2096748</v>
      </c>
      <c r="B6558">
        <v>1</v>
      </c>
      <c r="C6558" t="s">
        <v>80</v>
      </c>
      <c r="D6558" t="s">
        <v>96</v>
      </c>
      <c r="E6558" t="s">
        <v>158</v>
      </c>
      <c r="F6558" t="s">
        <v>18799</v>
      </c>
      <c r="G6558" t="s">
        <v>385</v>
      </c>
      <c r="H6558" t="s">
        <v>143</v>
      </c>
      <c r="I6558" t="s">
        <v>135</v>
      </c>
      <c r="J6558" t="s">
        <v>136</v>
      </c>
      <c r="K6558" t="s">
        <v>137</v>
      </c>
      <c r="L6558" t="s">
        <v>18800</v>
      </c>
      <c r="M6558" t="s">
        <v>18801</v>
      </c>
      <c r="N6558">
        <v>1.588333333</v>
      </c>
      <c r="O6558">
        <v>0</v>
      </c>
      <c r="P6558">
        <v>50</v>
      </c>
      <c r="Q6558">
        <v>0</v>
      </c>
      <c r="R6558">
        <v>0</v>
      </c>
      <c r="S6558">
        <v>0</v>
      </c>
      <c r="T6558">
        <v>6</v>
      </c>
      <c r="U6558">
        <v>0</v>
      </c>
      <c r="V6558">
        <v>0</v>
      </c>
      <c r="W6558">
        <v>0</v>
      </c>
      <c r="X6558">
        <v>29.859737124441981</v>
      </c>
      <c r="Y6558">
        <v>0</v>
      </c>
      <c r="Z6558">
        <v>0</v>
      </c>
      <c r="AA6558">
        <v>0</v>
      </c>
      <c r="AB6558">
        <v>36.001966181298705</v>
      </c>
      <c r="AC6558">
        <v>0</v>
      </c>
      <c r="AD6558">
        <v>0</v>
      </c>
      <c r="AE6558">
        <v>65.86170330574069</v>
      </c>
    </row>
    <row r="6559" spans="1:31" x14ac:dyDescent="0.25">
      <c r="A6559">
        <v>2096579</v>
      </c>
      <c r="B6559">
        <v>1</v>
      </c>
      <c r="C6559" t="s">
        <v>80</v>
      </c>
      <c r="D6559" t="s">
        <v>85</v>
      </c>
      <c r="E6559" t="s">
        <v>177</v>
      </c>
      <c r="F6559" t="s">
        <v>18802</v>
      </c>
      <c r="G6559" t="s">
        <v>183</v>
      </c>
      <c r="H6559" t="s">
        <v>143</v>
      </c>
      <c r="I6559" t="s">
        <v>135</v>
      </c>
      <c r="J6559" t="s">
        <v>136</v>
      </c>
      <c r="K6559" t="s">
        <v>137</v>
      </c>
      <c r="L6559" t="s">
        <v>18803</v>
      </c>
      <c r="M6559" t="s">
        <v>18804</v>
      </c>
      <c r="N6559">
        <v>7.5025000000000004</v>
      </c>
      <c r="O6559">
        <v>0</v>
      </c>
      <c r="P6559">
        <v>0</v>
      </c>
      <c r="Q6559">
        <v>0</v>
      </c>
      <c r="R6559">
        <v>0</v>
      </c>
      <c r="S6559">
        <v>0</v>
      </c>
      <c r="T6559">
        <v>1</v>
      </c>
      <c r="U6559">
        <v>0</v>
      </c>
      <c r="V6559">
        <v>0</v>
      </c>
      <c r="W6559">
        <v>0</v>
      </c>
      <c r="X6559">
        <v>0</v>
      </c>
      <c r="Y6559">
        <v>0</v>
      </c>
      <c r="Z6559">
        <v>0</v>
      </c>
      <c r="AA6559">
        <v>0</v>
      </c>
      <c r="AB6559">
        <v>21.877515686364628</v>
      </c>
      <c r="AC6559">
        <v>0</v>
      </c>
      <c r="AD6559">
        <v>0</v>
      </c>
      <c r="AE6559">
        <v>21.877515686364628</v>
      </c>
    </row>
    <row r="6560" spans="1:31" x14ac:dyDescent="0.25">
      <c r="A6560">
        <v>2096556</v>
      </c>
      <c r="B6560">
        <v>1</v>
      </c>
      <c r="C6560" t="s">
        <v>81</v>
      </c>
      <c r="D6560" t="s">
        <v>122</v>
      </c>
      <c r="E6560" t="s">
        <v>158</v>
      </c>
      <c r="F6560" t="s">
        <v>18805</v>
      </c>
      <c r="G6560" t="s">
        <v>160</v>
      </c>
      <c r="H6560" t="s">
        <v>143</v>
      </c>
      <c r="I6560" t="s">
        <v>135</v>
      </c>
      <c r="J6560" t="s">
        <v>136</v>
      </c>
      <c r="K6560" t="s">
        <v>137</v>
      </c>
      <c r="L6560" t="s">
        <v>18806</v>
      </c>
      <c r="M6560" t="s">
        <v>18807</v>
      </c>
      <c r="N6560">
        <v>1.7722222219999999</v>
      </c>
      <c r="O6560">
        <v>0</v>
      </c>
      <c r="P6560">
        <v>41</v>
      </c>
      <c r="Q6560">
        <v>0</v>
      </c>
      <c r="R6560">
        <v>1</v>
      </c>
      <c r="S6560">
        <v>0</v>
      </c>
      <c r="T6560">
        <v>7</v>
      </c>
      <c r="U6560">
        <v>0</v>
      </c>
      <c r="V6560">
        <v>0</v>
      </c>
      <c r="W6560">
        <v>0</v>
      </c>
      <c r="X6560">
        <v>8.4400556912648703</v>
      </c>
      <c r="Y6560">
        <v>0</v>
      </c>
      <c r="Z6560">
        <v>3.2074711444509547</v>
      </c>
      <c r="AA6560">
        <v>0</v>
      </c>
      <c r="AB6560">
        <v>1.0366285564936335</v>
      </c>
      <c r="AC6560">
        <v>0</v>
      </c>
      <c r="AD6560">
        <v>0</v>
      </c>
      <c r="AE6560">
        <v>12.684155392209458</v>
      </c>
    </row>
    <row r="6561" spans="1:31" x14ac:dyDescent="0.25">
      <c r="A6561">
        <v>2096702</v>
      </c>
      <c r="B6561">
        <v>1</v>
      </c>
      <c r="C6561" t="s">
        <v>80</v>
      </c>
      <c r="D6561" t="s">
        <v>104</v>
      </c>
      <c r="E6561" t="s">
        <v>177</v>
      </c>
      <c r="F6561" t="s">
        <v>14873</v>
      </c>
      <c r="G6561" t="s">
        <v>196</v>
      </c>
      <c r="H6561" t="s">
        <v>143</v>
      </c>
      <c r="I6561" t="s">
        <v>135</v>
      </c>
      <c r="J6561" t="s">
        <v>136</v>
      </c>
      <c r="K6561" t="s">
        <v>137</v>
      </c>
      <c r="L6561" t="s">
        <v>18808</v>
      </c>
      <c r="M6561" t="s">
        <v>18809</v>
      </c>
      <c r="N6561">
        <v>2.7516666660000002</v>
      </c>
      <c r="O6561">
        <v>0</v>
      </c>
      <c r="P6561">
        <v>5</v>
      </c>
      <c r="Q6561">
        <v>0</v>
      </c>
      <c r="R6561">
        <v>0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3.0680787703462187</v>
      </c>
      <c r="Y6561">
        <v>0</v>
      </c>
      <c r="Z6561">
        <v>0</v>
      </c>
      <c r="AA6561">
        <v>0</v>
      </c>
      <c r="AB6561">
        <v>0</v>
      </c>
      <c r="AC6561">
        <v>0</v>
      </c>
      <c r="AD6561">
        <v>0</v>
      </c>
      <c r="AE6561">
        <v>3.0680787703462187</v>
      </c>
    </row>
    <row r="6562" spans="1:31" x14ac:dyDescent="0.25">
      <c r="A6562">
        <v>2096602</v>
      </c>
      <c r="B6562">
        <v>1</v>
      </c>
      <c r="C6562" t="s">
        <v>81</v>
      </c>
      <c r="D6562" t="s">
        <v>123</v>
      </c>
      <c r="E6562" t="s">
        <v>131</v>
      </c>
      <c r="F6562" t="s">
        <v>5887</v>
      </c>
      <c r="G6562" t="s">
        <v>133</v>
      </c>
      <c r="H6562" t="s">
        <v>134</v>
      </c>
      <c r="I6562" t="s">
        <v>135</v>
      </c>
      <c r="J6562" t="s">
        <v>136</v>
      </c>
      <c r="K6562" t="s">
        <v>137</v>
      </c>
      <c r="L6562" t="s">
        <v>18810</v>
      </c>
      <c r="M6562" t="s">
        <v>18811</v>
      </c>
      <c r="N6562">
        <v>1.0833333329999999</v>
      </c>
      <c r="O6562">
        <v>2</v>
      </c>
      <c r="P6562">
        <v>197</v>
      </c>
      <c r="Q6562">
        <v>22</v>
      </c>
      <c r="R6562">
        <v>36</v>
      </c>
      <c r="S6562">
        <v>2</v>
      </c>
      <c r="T6562">
        <v>17</v>
      </c>
      <c r="U6562">
        <v>0</v>
      </c>
      <c r="V6562">
        <v>0</v>
      </c>
      <c r="W6562">
        <v>0.41765862990048108</v>
      </c>
      <c r="X6562">
        <v>67.211611898099434</v>
      </c>
      <c r="Y6562">
        <v>102.06640053703458</v>
      </c>
      <c r="Z6562">
        <v>90.767905247347372</v>
      </c>
      <c r="AA6562">
        <v>46.156508331009455</v>
      </c>
      <c r="AB6562">
        <v>21.705946338992536</v>
      </c>
      <c r="AC6562">
        <v>0</v>
      </c>
      <c r="AD6562">
        <v>0</v>
      </c>
      <c r="AE6562">
        <v>328.32603098238383</v>
      </c>
    </row>
    <row r="6563" spans="1:31" x14ac:dyDescent="0.25">
      <c r="A6563">
        <v>2096848</v>
      </c>
      <c r="B6563">
        <v>1</v>
      </c>
      <c r="C6563" t="s">
        <v>80</v>
      </c>
      <c r="D6563" t="s">
        <v>87</v>
      </c>
      <c r="E6563" t="s">
        <v>140</v>
      </c>
      <c r="F6563" t="s">
        <v>18812</v>
      </c>
      <c r="G6563" t="s">
        <v>142</v>
      </c>
      <c r="H6563" t="s">
        <v>143</v>
      </c>
      <c r="I6563" t="s">
        <v>135</v>
      </c>
      <c r="J6563" t="s">
        <v>136</v>
      </c>
      <c r="K6563" t="s">
        <v>137</v>
      </c>
      <c r="L6563" t="s">
        <v>18813</v>
      </c>
      <c r="M6563" t="s">
        <v>18814</v>
      </c>
      <c r="N6563">
        <v>4.8794444439999998</v>
      </c>
      <c r="O6563">
        <v>0</v>
      </c>
      <c r="P6563">
        <v>173</v>
      </c>
      <c r="Q6563">
        <v>0</v>
      </c>
      <c r="R6563">
        <v>0</v>
      </c>
      <c r="S6563">
        <v>0</v>
      </c>
      <c r="T6563">
        <v>9</v>
      </c>
      <c r="U6563">
        <v>0</v>
      </c>
      <c r="V6563">
        <v>0</v>
      </c>
      <c r="W6563">
        <v>0</v>
      </c>
      <c r="X6563">
        <v>185.34767619384053</v>
      </c>
      <c r="Y6563">
        <v>0</v>
      </c>
      <c r="Z6563">
        <v>0</v>
      </c>
      <c r="AA6563">
        <v>0</v>
      </c>
      <c r="AB6563">
        <v>10.576343899423236</v>
      </c>
      <c r="AC6563">
        <v>0</v>
      </c>
      <c r="AD6563">
        <v>0</v>
      </c>
      <c r="AE6563">
        <v>195.92402009326378</v>
      </c>
    </row>
    <row r="6564" spans="1:31" x14ac:dyDescent="0.25">
      <c r="A6564">
        <v>2096725</v>
      </c>
      <c r="B6564">
        <v>1</v>
      </c>
      <c r="C6564" t="s">
        <v>80</v>
      </c>
      <c r="D6564" t="s">
        <v>90</v>
      </c>
      <c r="E6564" t="s">
        <v>177</v>
      </c>
      <c r="F6564" t="s">
        <v>18815</v>
      </c>
      <c r="G6564" t="s">
        <v>183</v>
      </c>
      <c r="H6564" t="s">
        <v>143</v>
      </c>
      <c r="I6564" t="s">
        <v>135</v>
      </c>
      <c r="J6564" t="s">
        <v>136</v>
      </c>
      <c r="K6564" t="s">
        <v>137</v>
      </c>
      <c r="L6564" t="s">
        <v>18816</v>
      </c>
      <c r="M6564" t="s">
        <v>18817</v>
      </c>
      <c r="N6564">
        <v>2.7408333329999999</v>
      </c>
      <c r="O6564">
        <v>0</v>
      </c>
      <c r="P6564">
        <v>0</v>
      </c>
      <c r="Q6564">
        <v>0</v>
      </c>
      <c r="R6564">
        <v>0</v>
      </c>
      <c r="S6564">
        <v>0</v>
      </c>
      <c r="T6564">
        <v>1</v>
      </c>
      <c r="U6564">
        <v>0</v>
      </c>
      <c r="V6564">
        <v>0</v>
      </c>
      <c r="W6564">
        <v>0</v>
      </c>
      <c r="X6564">
        <v>0</v>
      </c>
      <c r="Y6564">
        <v>0</v>
      </c>
      <c r="Z6564">
        <v>0</v>
      </c>
      <c r="AA6564">
        <v>0</v>
      </c>
      <c r="AB6564">
        <v>8.4183064074177754</v>
      </c>
      <c r="AC6564">
        <v>0</v>
      </c>
      <c r="AD6564">
        <v>0</v>
      </c>
      <c r="AE6564">
        <v>8.4183064074177754</v>
      </c>
    </row>
    <row r="6565" spans="1:31" x14ac:dyDescent="0.25">
      <c r="A6565">
        <v>2096184</v>
      </c>
      <c r="B6565">
        <v>1</v>
      </c>
      <c r="C6565" t="s">
        <v>80</v>
      </c>
      <c r="D6565" t="s">
        <v>84</v>
      </c>
      <c r="E6565" t="s">
        <v>177</v>
      </c>
      <c r="F6565" t="s">
        <v>18818</v>
      </c>
      <c r="G6565" t="s">
        <v>196</v>
      </c>
      <c r="H6565" t="s">
        <v>143</v>
      </c>
      <c r="I6565" t="s">
        <v>135</v>
      </c>
      <c r="J6565" t="s">
        <v>136</v>
      </c>
      <c r="K6565" t="s">
        <v>137</v>
      </c>
      <c r="L6565" t="s">
        <v>18819</v>
      </c>
      <c r="M6565" t="s">
        <v>18820</v>
      </c>
      <c r="N6565">
        <v>1.055833333</v>
      </c>
      <c r="O6565">
        <v>0</v>
      </c>
      <c r="P6565">
        <v>22</v>
      </c>
      <c r="Q6565">
        <v>0</v>
      </c>
      <c r="R6565">
        <v>0</v>
      </c>
      <c r="S6565">
        <v>0</v>
      </c>
      <c r="T6565">
        <v>0</v>
      </c>
      <c r="U6565">
        <v>0</v>
      </c>
      <c r="V6565">
        <v>0</v>
      </c>
      <c r="W6565">
        <v>0</v>
      </c>
      <c r="X6565">
        <v>5.2301834975902946</v>
      </c>
      <c r="Y6565">
        <v>0</v>
      </c>
      <c r="Z6565">
        <v>0</v>
      </c>
      <c r="AA6565">
        <v>0</v>
      </c>
      <c r="AB6565">
        <v>0</v>
      </c>
      <c r="AC6565">
        <v>0</v>
      </c>
      <c r="AD6565">
        <v>0</v>
      </c>
      <c r="AE6565">
        <v>5.2301834975902946</v>
      </c>
    </row>
    <row r="6566" spans="1:31" x14ac:dyDescent="0.25">
      <c r="A6566">
        <v>2096247</v>
      </c>
      <c r="B6566">
        <v>1</v>
      </c>
      <c r="C6566" t="s">
        <v>81</v>
      </c>
      <c r="D6566" t="s">
        <v>116</v>
      </c>
      <c r="E6566" t="s">
        <v>131</v>
      </c>
      <c r="F6566" t="s">
        <v>18821</v>
      </c>
      <c r="G6566" t="s">
        <v>133</v>
      </c>
      <c r="H6566" t="s">
        <v>134</v>
      </c>
      <c r="I6566" t="s">
        <v>135</v>
      </c>
      <c r="J6566" t="s">
        <v>136</v>
      </c>
      <c r="K6566" t="s">
        <v>137</v>
      </c>
      <c r="L6566" t="s">
        <v>18822</v>
      </c>
      <c r="M6566" t="s">
        <v>18823</v>
      </c>
      <c r="N6566">
        <v>0.515833333</v>
      </c>
      <c r="O6566">
        <v>0</v>
      </c>
      <c r="P6566">
        <v>1377</v>
      </c>
      <c r="Q6566">
        <v>1</v>
      </c>
      <c r="R6566">
        <v>75</v>
      </c>
      <c r="S6566">
        <v>4</v>
      </c>
      <c r="T6566">
        <v>202</v>
      </c>
      <c r="U6566">
        <v>0</v>
      </c>
      <c r="V6566">
        <v>0</v>
      </c>
      <c r="W6566">
        <v>0</v>
      </c>
      <c r="X6566">
        <v>94.921923502170827</v>
      </c>
      <c r="Y6566">
        <v>1.0743713877349368</v>
      </c>
      <c r="Z6566">
        <v>10.67849981243177</v>
      </c>
      <c r="AA6566">
        <v>22.000979494582246</v>
      </c>
      <c r="AB6566">
        <v>32.362676914893797</v>
      </c>
      <c r="AC6566">
        <v>0</v>
      </c>
      <c r="AD6566">
        <v>0</v>
      </c>
      <c r="AE6566">
        <v>161.03845111181357</v>
      </c>
    </row>
    <row r="6567" spans="1:31" x14ac:dyDescent="0.25">
      <c r="A6567">
        <v>2096888</v>
      </c>
      <c r="B6567">
        <v>1</v>
      </c>
      <c r="C6567" t="s">
        <v>80</v>
      </c>
      <c r="D6567" t="s">
        <v>95</v>
      </c>
      <c r="E6567" t="s">
        <v>158</v>
      </c>
      <c r="F6567" t="s">
        <v>18824</v>
      </c>
      <c r="G6567" t="s">
        <v>385</v>
      </c>
      <c r="H6567" t="s">
        <v>143</v>
      </c>
      <c r="I6567" t="s">
        <v>135</v>
      </c>
      <c r="J6567" t="s">
        <v>136</v>
      </c>
      <c r="K6567" t="s">
        <v>137</v>
      </c>
      <c r="L6567" t="s">
        <v>18825</v>
      </c>
      <c r="M6567" t="s">
        <v>18826</v>
      </c>
      <c r="N6567">
        <v>1.564166666</v>
      </c>
      <c r="O6567">
        <v>0</v>
      </c>
      <c r="P6567">
        <v>10</v>
      </c>
      <c r="Q6567">
        <v>0</v>
      </c>
      <c r="R6567">
        <v>0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3.4448819091232181</v>
      </c>
      <c r="Y6567">
        <v>0</v>
      </c>
      <c r="Z6567">
        <v>0</v>
      </c>
      <c r="AA6567">
        <v>0</v>
      </c>
      <c r="AB6567">
        <v>0</v>
      </c>
      <c r="AC6567">
        <v>0</v>
      </c>
      <c r="AD6567">
        <v>0</v>
      </c>
      <c r="AE6567">
        <v>3.4448819091232181</v>
      </c>
    </row>
    <row r="6568" spans="1:31" x14ac:dyDescent="0.25">
      <c r="A6568">
        <v>2096347</v>
      </c>
      <c r="B6568">
        <v>1</v>
      </c>
      <c r="C6568" t="s">
        <v>81</v>
      </c>
      <c r="D6568" t="s">
        <v>112</v>
      </c>
      <c r="E6568" t="s">
        <v>177</v>
      </c>
      <c r="F6568" t="s">
        <v>18827</v>
      </c>
      <c r="G6568" t="s">
        <v>183</v>
      </c>
      <c r="H6568" t="s">
        <v>143</v>
      </c>
      <c r="I6568" t="s">
        <v>135</v>
      </c>
      <c r="J6568" t="s">
        <v>136</v>
      </c>
      <c r="K6568" t="s">
        <v>137</v>
      </c>
      <c r="L6568" t="s">
        <v>18828</v>
      </c>
      <c r="M6568" t="s">
        <v>18829</v>
      </c>
      <c r="N6568">
        <v>2.164722222</v>
      </c>
      <c r="O6568">
        <v>0</v>
      </c>
      <c r="P6568">
        <v>1</v>
      </c>
      <c r="Q6568">
        <v>0</v>
      </c>
      <c r="R6568">
        <v>0</v>
      </c>
      <c r="S6568">
        <v>0</v>
      </c>
      <c r="T6568">
        <v>0</v>
      </c>
      <c r="U6568">
        <v>0</v>
      </c>
      <c r="V6568">
        <v>0</v>
      </c>
      <c r="W6568">
        <v>0</v>
      </c>
      <c r="X6568">
        <v>0.44322516747250007</v>
      </c>
      <c r="Y6568">
        <v>0</v>
      </c>
      <c r="Z6568">
        <v>0</v>
      </c>
      <c r="AA6568">
        <v>0</v>
      </c>
      <c r="AB6568">
        <v>0</v>
      </c>
      <c r="AC6568">
        <v>0</v>
      </c>
      <c r="AD6568">
        <v>0</v>
      </c>
      <c r="AE6568">
        <v>0.44322516747250007</v>
      </c>
    </row>
    <row r="6569" spans="1:31" x14ac:dyDescent="0.25">
      <c r="A6569">
        <v>2096639</v>
      </c>
      <c r="B6569">
        <v>1</v>
      </c>
      <c r="C6569" t="s">
        <v>81</v>
      </c>
      <c r="D6569" t="s">
        <v>121</v>
      </c>
      <c r="E6569" t="s">
        <v>131</v>
      </c>
      <c r="F6569" t="s">
        <v>18830</v>
      </c>
      <c r="G6569" t="s">
        <v>133</v>
      </c>
      <c r="H6569" t="s">
        <v>134</v>
      </c>
      <c r="I6569" t="s">
        <v>259</v>
      </c>
      <c r="J6569" t="s">
        <v>136</v>
      </c>
      <c r="K6569" t="s">
        <v>137</v>
      </c>
      <c r="L6569" t="s">
        <v>18831</v>
      </c>
      <c r="M6569" t="s">
        <v>18832</v>
      </c>
      <c r="N6569">
        <v>8.3333330000000001E-3</v>
      </c>
      <c r="O6569">
        <v>0</v>
      </c>
      <c r="P6569">
        <v>243</v>
      </c>
      <c r="Q6569">
        <v>0</v>
      </c>
      <c r="R6569">
        <v>53</v>
      </c>
      <c r="S6569">
        <v>2</v>
      </c>
      <c r="T6569">
        <v>10</v>
      </c>
      <c r="U6569">
        <v>0</v>
      </c>
      <c r="V6569">
        <v>0</v>
      </c>
      <c r="W6569">
        <v>0</v>
      </c>
      <c r="X6569">
        <v>0.26259009266393341</v>
      </c>
      <c r="Y6569">
        <v>0</v>
      </c>
      <c r="Z6569">
        <v>7.114676456959998E-2</v>
      </c>
      <c r="AA6569">
        <v>3.7066035848249995E-2</v>
      </c>
      <c r="AB6569">
        <v>0.11744784330755001</v>
      </c>
      <c r="AC6569">
        <v>0</v>
      </c>
      <c r="AD6569">
        <v>0</v>
      </c>
      <c r="AE6569">
        <v>0.48825073638933336</v>
      </c>
    </row>
    <row r="6570" spans="1:31" x14ac:dyDescent="0.25">
      <c r="A6570">
        <v>2096642</v>
      </c>
      <c r="B6570">
        <v>1</v>
      </c>
      <c r="C6570" t="s">
        <v>80</v>
      </c>
      <c r="D6570" t="s">
        <v>110</v>
      </c>
      <c r="E6570" t="s">
        <v>177</v>
      </c>
      <c r="F6570" t="s">
        <v>18833</v>
      </c>
      <c r="G6570" t="s">
        <v>183</v>
      </c>
      <c r="H6570" t="s">
        <v>143</v>
      </c>
      <c r="I6570" t="s">
        <v>135</v>
      </c>
      <c r="J6570" t="s">
        <v>136</v>
      </c>
      <c r="K6570" t="s">
        <v>137</v>
      </c>
      <c r="L6570" t="s">
        <v>18834</v>
      </c>
      <c r="M6570" t="s">
        <v>18835</v>
      </c>
      <c r="N6570">
        <v>6.7458333330000002</v>
      </c>
      <c r="O6570">
        <v>0</v>
      </c>
      <c r="P6570">
        <v>3</v>
      </c>
      <c r="Q6570">
        <v>0</v>
      </c>
      <c r="R6570">
        <v>0</v>
      </c>
      <c r="S6570">
        <v>0</v>
      </c>
      <c r="T6570">
        <v>0</v>
      </c>
      <c r="U6570">
        <v>0</v>
      </c>
      <c r="V6570">
        <v>0</v>
      </c>
      <c r="W6570">
        <v>0</v>
      </c>
      <c r="X6570">
        <v>7.0132169328360323</v>
      </c>
      <c r="Y6570">
        <v>0</v>
      </c>
      <c r="Z6570">
        <v>0</v>
      </c>
      <c r="AA6570">
        <v>0</v>
      </c>
      <c r="AB6570">
        <v>0</v>
      </c>
      <c r="AC6570">
        <v>0</v>
      </c>
      <c r="AD6570">
        <v>0</v>
      </c>
      <c r="AE6570">
        <v>7.0132169328360323</v>
      </c>
    </row>
    <row r="6571" spans="1:31" x14ac:dyDescent="0.25">
      <c r="A6571">
        <v>2096619</v>
      </c>
      <c r="B6571">
        <v>1</v>
      </c>
      <c r="C6571" t="s">
        <v>81</v>
      </c>
      <c r="D6571" t="s">
        <v>118</v>
      </c>
      <c r="E6571" t="s">
        <v>158</v>
      </c>
      <c r="F6571" t="s">
        <v>18836</v>
      </c>
      <c r="G6571" t="s">
        <v>283</v>
      </c>
      <c r="H6571" t="s">
        <v>143</v>
      </c>
      <c r="I6571" t="s">
        <v>135</v>
      </c>
      <c r="J6571" t="s">
        <v>136</v>
      </c>
      <c r="K6571" t="s">
        <v>137</v>
      </c>
      <c r="L6571" t="s">
        <v>18837</v>
      </c>
      <c r="M6571" t="s">
        <v>18838</v>
      </c>
      <c r="N6571">
        <v>3.841388888</v>
      </c>
      <c r="O6571">
        <v>0</v>
      </c>
      <c r="P6571">
        <v>3</v>
      </c>
      <c r="Q6571">
        <v>0</v>
      </c>
      <c r="R6571">
        <v>5</v>
      </c>
      <c r="S6571">
        <v>0</v>
      </c>
      <c r="T6571">
        <v>0</v>
      </c>
      <c r="U6571">
        <v>0</v>
      </c>
      <c r="V6571">
        <v>0</v>
      </c>
      <c r="W6571">
        <v>0</v>
      </c>
      <c r="X6571">
        <v>1.8427046658448969</v>
      </c>
      <c r="Y6571">
        <v>0</v>
      </c>
      <c r="Z6571">
        <v>8.5979391158609069</v>
      </c>
      <c r="AA6571">
        <v>0</v>
      </c>
      <c r="AB6571">
        <v>0</v>
      </c>
      <c r="AC6571">
        <v>0</v>
      </c>
      <c r="AD6571">
        <v>0</v>
      </c>
      <c r="AE6571">
        <v>10.440643781705804</v>
      </c>
    </row>
    <row r="6572" spans="1:31" x14ac:dyDescent="0.25">
      <c r="A6572">
        <v>2096805</v>
      </c>
      <c r="B6572">
        <v>1</v>
      </c>
      <c r="C6572" t="s">
        <v>81</v>
      </c>
      <c r="D6572" t="s">
        <v>121</v>
      </c>
      <c r="E6572" t="s">
        <v>140</v>
      </c>
      <c r="F6572" t="s">
        <v>18839</v>
      </c>
      <c r="G6572" t="s">
        <v>142</v>
      </c>
      <c r="H6572" t="s">
        <v>143</v>
      </c>
      <c r="I6572" t="s">
        <v>135</v>
      </c>
      <c r="J6572" t="s">
        <v>136</v>
      </c>
      <c r="K6572" t="s">
        <v>137</v>
      </c>
      <c r="L6572" t="s">
        <v>18840</v>
      </c>
      <c r="M6572" t="s">
        <v>18841</v>
      </c>
      <c r="N6572">
        <v>1.4416666659999999</v>
      </c>
      <c r="O6572">
        <v>0</v>
      </c>
      <c r="P6572">
        <v>18</v>
      </c>
      <c r="Q6572">
        <v>0</v>
      </c>
      <c r="R6572">
        <v>5</v>
      </c>
      <c r="S6572">
        <v>0</v>
      </c>
      <c r="T6572">
        <v>0</v>
      </c>
      <c r="U6572">
        <v>0</v>
      </c>
      <c r="V6572">
        <v>0</v>
      </c>
      <c r="W6572">
        <v>0</v>
      </c>
      <c r="X6572">
        <v>3.8430380647137423</v>
      </c>
      <c r="Y6572">
        <v>0</v>
      </c>
      <c r="Z6572">
        <v>1.6003907705302489</v>
      </c>
      <c r="AA6572">
        <v>0</v>
      </c>
      <c r="AB6572">
        <v>0</v>
      </c>
      <c r="AC6572">
        <v>0</v>
      </c>
      <c r="AD6572">
        <v>0</v>
      </c>
      <c r="AE6572">
        <v>5.4434288352439912</v>
      </c>
    </row>
    <row r="6573" spans="1:31" x14ac:dyDescent="0.25">
      <c r="A6573">
        <v>2096874</v>
      </c>
      <c r="B6573">
        <v>1</v>
      </c>
      <c r="C6573" t="s">
        <v>80</v>
      </c>
      <c r="D6573" t="s">
        <v>82</v>
      </c>
      <c r="E6573" t="s">
        <v>169</v>
      </c>
      <c r="F6573" t="s">
        <v>17913</v>
      </c>
      <c r="G6573" t="s">
        <v>464</v>
      </c>
      <c r="H6573" t="s">
        <v>134</v>
      </c>
      <c r="I6573" t="s">
        <v>135</v>
      </c>
      <c r="J6573" t="s">
        <v>136</v>
      </c>
      <c r="K6573" t="s">
        <v>137</v>
      </c>
      <c r="L6573" t="s">
        <v>18842</v>
      </c>
      <c r="M6573" t="s">
        <v>18843</v>
      </c>
      <c r="N6573">
        <v>5.7861111110000003</v>
      </c>
      <c r="O6573">
        <v>0</v>
      </c>
      <c r="P6573">
        <v>394</v>
      </c>
      <c r="Q6573">
        <v>0</v>
      </c>
      <c r="R6573">
        <v>1</v>
      </c>
      <c r="S6573">
        <v>0</v>
      </c>
      <c r="T6573">
        <v>25</v>
      </c>
      <c r="U6573">
        <v>0</v>
      </c>
      <c r="V6573">
        <v>0</v>
      </c>
      <c r="W6573">
        <v>0</v>
      </c>
      <c r="X6573">
        <v>520.68558533375528</v>
      </c>
      <c r="Y6573">
        <v>0</v>
      </c>
      <c r="Z6573">
        <v>4.5525707438355554E-3</v>
      </c>
      <c r="AA6573">
        <v>0</v>
      </c>
      <c r="AB6573">
        <v>73.950424951384804</v>
      </c>
      <c r="AC6573">
        <v>0</v>
      </c>
      <c r="AD6573">
        <v>0</v>
      </c>
      <c r="AE6573">
        <v>594.6405628558839</v>
      </c>
    </row>
    <row r="6574" spans="1:31" x14ac:dyDescent="0.25">
      <c r="A6574">
        <v>2096576</v>
      </c>
      <c r="B6574">
        <v>1</v>
      </c>
      <c r="C6574" t="s">
        <v>80</v>
      </c>
      <c r="D6574" t="s">
        <v>110</v>
      </c>
      <c r="E6574" t="s">
        <v>177</v>
      </c>
      <c r="F6574" t="s">
        <v>16314</v>
      </c>
      <c r="G6574" t="s">
        <v>183</v>
      </c>
      <c r="H6574" t="s">
        <v>143</v>
      </c>
      <c r="I6574" t="s">
        <v>135</v>
      </c>
      <c r="J6574" t="s">
        <v>136</v>
      </c>
      <c r="K6574" t="s">
        <v>137</v>
      </c>
      <c r="L6574" t="s">
        <v>18844</v>
      </c>
      <c r="M6574" t="s">
        <v>18845</v>
      </c>
      <c r="N6574">
        <v>1.25</v>
      </c>
      <c r="O6574">
        <v>0</v>
      </c>
      <c r="P6574">
        <v>2</v>
      </c>
      <c r="Q6574">
        <v>0</v>
      </c>
      <c r="R6574">
        <v>0</v>
      </c>
      <c r="S6574">
        <v>0</v>
      </c>
      <c r="T6574">
        <v>0</v>
      </c>
      <c r="U6574">
        <v>0</v>
      </c>
      <c r="V6574">
        <v>0</v>
      </c>
      <c r="W6574">
        <v>0</v>
      </c>
      <c r="X6574">
        <v>0.6084873769399799</v>
      </c>
      <c r="Y6574">
        <v>0</v>
      </c>
      <c r="Z6574">
        <v>0</v>
      </c>
      <c r="AA6574">
        <v>0</v>
      </c>
      <c r="AB6574">
        <v>0</v>
      </c>
      <c r="AC6574">
        <v>0</v>
      </c>
      <c r="AD6574">
        <v>0</v>
      </c>
      <c r="AE6574">
        <v>0.6084873769399799</v>
      </c>
    </row>
    <row r="6575" spans="1:31" x14ac:dyDescent="0.25">
      <c r="A6575">
        <v>2096662</v>
      </c>
      <c r="B6575">
        <v>1</v>
      </c>
      <c r="C6575" t="s">
        <v>81</v>
      </c>
      <c r="D6575" t="s">
        <v>112</v>
      </c>
      <c r="E6575" t="s">
        <v>177</v>
      </c>
      <c r="F6575" t="s">
        <v>18846</v>
      </c>
      <c r="G6575" t="s">
        <v>183</v>
      </c>
      <c r="H6575" t="s">
        <v>143</v>
      </c>
      <c r="I6575" t="s">
        <v>135</v>
      </c>
      <c r="J6575" t="s">
        <v>136</v>
      </c>
      <c r="K6575" t="s">
        <v>137</v>
      </c>
      <c r="L6575" t="s">
        <v>18847</v>
      </c>
      <c r="M6575" t="s">
        <v>18848</v>
      </c>
      <c r="N6575">
        <v>1.2255555549999999</v>
      </c>
      <c r="O6575">
        <v>0</v>
      </c>
      <c r="P6575">
        <v>2</v>
      </c>
      <c r="Q6575">
        <v>0</v>
      </c>
      <c r="R6575">
        <v>0</v>
      </c>
      <c r="S6575">
        <v>0</v>
      </c>
      <c r="T6575">
        <v>2</v>
      </c>
      <c r="U6575">
        <v>0</v>
      </c>
      <c r="V6575">
        <v>0</v>
      </c>
      <c r="W6575">
        <v>0</v>
      </c>
      <c r="X6575">
        <v>0.13429556865593334</v>
      </c>
      <c r="Y6575">
        <v>0</v>
      </c>
      <c r="Z6575">
        <v>0</v>
      </c>
      <c r="AA6575">
        <v>0</v>
      </c>
      <c r="AB6575">
        <v>4.485156554630889E-2</v>
      </c>
      <c r="AC6575">
        <v>0</v>
      </c>
      <c r="AD6575">
        <v>0</v>
      </c>
      <c r="AE6575">
        <v>0.17914713420224224</v>
      </c>
    </row>
    <row r="6576" spans="1:31" x14ac:dyDescent="0.25">
      <c r="A6576">
        <v>2096562</v>
      </c>
      <c r="B6576">
        <v>1</v>
      </c>
      <c r="C6576" t="s">
        <v>80</v>
      </c>
      <c r="D6576" t="s">
        <v>82</v>
      </c>
      <c r="E6576" t="s">
        <v>177</v>
      </c>
      <c r="F6576" t="s">
        <v>18849</v>
      </c>
      <c r="G6576" t="s">
        <v>183</v>
      </c>
      <c r="H6576" t="s">
        <v>143</v>
      </c>
      <c r="I6576" t="s">
        <v>135</v>
      </c>
      <c r="J6576" t="s">
        <v>136</v>
      </c>
      <c r="K6576" t="s">
        <v>137</v>
      </c>
      <c r="L6576" t="s">
        <v>18850</v>
      </c>
      <c r="M6576" t="s">
        <v>18851</v>
      </c>
      <c r="N6576">
        <v>0.94416666599999999</v>
      </c>
      <c r="O6576">
        <v>0</v>
      </c>
      <c r="P6576">
        <v>1</v>
      </c>
      <c r="Q6576">
        <v>0</v>
      </c>
      <c r="R6576">
        <v>0</v>
      </c>
      <c r="S6576">
        <v>0</v>
      </c>
      <c r="T6576">
        <v>0</v>
      </c>
      <c r="U6576">
        <v>0</v>
      </c>
      <c r="V6576">
        <v>0</v>
      </c>
      <c r="W6576">
        <v>0</v>
      </c>
      <c r="X6576">
        <v>0.14415479516206389</v>
      </c>
      <c r="Y6576">
        <v>0</v>
      </c>
      <c r="Z6576">
        <v>0</v>
      </c>
      <c r="AA6576">
        <v>0</v>
      </c>
      <c r="AB6576">
        <v>0</v>
      </c>
      <c r="AC6576">
        <v>0</v>
      </c>
      <c r="AD6576">
        <v>0</v>
      </c>
      <c r="AE6576">
        <v>0.14415479516206389</v>
      </c>
    </row>
    <row r="6577" spans="1:31" x14ac:dyDescent="0.25">
      <c r="A6577">
        <v>2096519</v>
      </c>
      <c r="B6577">
        <v>1</v>
      </c>
      <c r="C6577" t="s">
        <v>80</v>
      </c>
      <c r="D6577" t="s">
        <v>106</v>
      </c>
      <c r="E6577" t="s">
        <v>177</v>
      </c>
      <c r="F6577" t="s">
        <v>18852</v>
      </c>
      <c r="G6577" t="s">
        <v>183</v>
      </c>
      <c r="H6577" t="s">
        <v>143</v>
      </c>
      <c r="I6577" t="s">
        <v>135</v>
      </c>
      <c r="J6577" t="s">
        <v>136</v>
      </c>
      <c r="K6577" t="s">
        <v>137</v>
      </c>
      <c r="L6577" t="s">
        <v>18853</v>
      </c>
      <c r="M6577" t="s">
        <v>18854</v>
      </c>
      <c r="N6577">
        <v>3.519722222</v>
      </c>
      <c r="O6577">
        <v>0</v>
      </c>
      <c r="P6577">
        <v>1</v>
      </c>
      <c r="Q6577">
        <v>0</v>
      </c>
      <c r="R6577">
        <v>0</v>
      </c>
      <c r="S6577">
        <v>0</v>
      </c>
      <c r="T6577">
        <v>0</v>
      </c>
      <c r="U6577">
        <v>0</v>
      </c>
      <c r="V6577">
        <v>0</v>
      </c>
      <c r="W6577">
        <v>0</v>
      </c>
      <c r="X6577">
        <v>0.56877092032300236</v>
      </c>
      <c r="Y6577">
        <v>0</v>
      </c>
      <c r="Z6577">
        <v>0</v>
      </c>
      <c r="AA6577">
        <v>0</v>
      </c>
      <c r="AB6577">
        <v>0</v>
      </c>
      <c r="AC6577">
        <v>0</v>
      </c>
      <c r="AD6577">
        <v>0</v>
      </c>
      <c r="AE6577">
        <v>0.56877092032300236</v>
      </c>
    </row>
    <row r="6578" spans="1:31" x14ac:dyDescent="0.25">
      <c r="A6578">
        <v>2096370</v>
      </c>
      <c r="B6578">
        <v>1</v>
      </c>
      <c r="C6578" t="s">
        <v>80</v>
      </c>
      <c r="D6578" t="s">
        <v>93</v>
      </c>
      <c r="E6578" t="s">
        <v>177</v>
      </c>
      <c r="F6578" t="s">
        <v>18855</v>
      </c>
      <c r="G6578" t="s">
        <v>183</v>
      </c>
      <c r="H6578" t="s">
        <v>143</v>
      </c>
      <c r="I6578" t="s">
        <v>135</v>
      </c>
      <c r="J6578" t="s">
        <v>136</v>
      </c>
      <c r="K6578" t="s">
        <v>137</v>
      </c>
      <c r="L6578" t="s">
        <v>18856</v>
      </c>
      <c r="M6578" t="s">
        <v>18857</v>
      </c>
      <c r="N6578">
        <v>1.490277777</v>
      </c>
      <c r="O6578">
        <v>0</v>
      </c>
      <c r="P6578">
        <v>1</v>
      </c>
      <c r="Q6578">
        <v>0</v>
      </c>
      <c r="R6578">
        <v>0</v>
      </c>
      <c r="S6578">
        <v>0</v>
      </c>
      <c r="T6578">
        <v>0</v>
      </c>
      <c r="U6578">
        <v>0</v>
      </c>
      <c r="V6578">
        <v>0</v>
      </c>
      <c r="W6578">
        <v>0</v>
      </c>
      <c r="X6578">
        <v>0.43893431582203002</v>
      </c>
      <c r="Y6578">
        <v>0</v>
      </c>
      <c r="Z6578">
        <v>0</v>
      </c>
      <c r="AA6578">
        <v>0</v>
      </c>
      <c r="AB6578">
        <v>0</v>
      </c>
      <c r="AC6578">
        <v>0</v>
      </c>
      <c r="AD6578">
        <v>0</v>
      </c>
      <c r="AE6578">
        <v>0.43893431582203002</v>
      </c>
    </row>
    <row r="6579" spans="1:31" x14ac:dyDescent="0.25">
      <c r="A6579">
        <v>2096270</v>
      </c>
      <c r="B6579">
        <v>1</v>
      </c>
      <c r="C6579" t="s">
        <v>80</v>
      </c>
      <c r="D6579" t="s">
        <v>97</v>
      </c>
      <c r="E6579" t="s">
        <v>146</v>
      </c>
      <c r="F6579" t="s">
        <v>18858</v>
      </c>
      <c r="G6579" t="s">
        <v>133</v>
      </c>
      <c r="H6579" t="s">
        <v>134</v>
      </c>
      <c r="I6579" t="s">
        <v>135</v>
      </c>
      <c r="J6579" t="s">
        <v>136</v>
      </c>
      <c r="K6579" t="s">
        <v>137</v>
      </c>
      <c r="L6579" t="s">
        <v>18859</v>
      </c>
      <c r="M6579" t="s">
        <v>18860</v>
      </c>
      <c r="N6579">
        <v>2.0108333329999999</v>
      </c>
      <c r="O6579">
        <v>0</v>
      </c>
      <c r="P6579">
        <v>111</v>
      </c>
      <c r="Q6579">
        <v>0</v>
      </c>
      <c r="R6579">
        <v>241</v>
      </c>
      <c r="S6579">
        <v>2</v>
      </c>
      <c r="T6579">
        <v>48</v>
      </c>
      <c r="U6579">
        <v>0</v>
      </c>
      <c r="V6579">
        <v>0</v>
      </c>
      <c r="W6579">
        <v>0</v>
      </c>
      <c r="X6579">
        <v>119.48273997177037</v>
      </c>
      <c r="Y6579">
        <v>0</v>
      </c>
      <c r="Z6579">
        <v>221.38926576323666</v>
      </c>
      <c r="AA6579">
        <v>25.957505932228536</v>
      </c>
      <c r="AB6579">
        <v>85.113088049369125</v>
      </c>
      <c r="AC6579">
        <v>0</v>
      </c>
      <c r="AD6579">
        <v>0</v>
      </c>
      <c r="AE6579">
        <v>451.94259971660472</v>
      </c>
    </row>
    <row r="6580" spans="1:31" x14ac:dyDescent="0.25">
      <c r="A6580">
        <v>2096811</v>
      </c>
      <c r="B6580">
        <v>1</v>
      </c>
      <c r="C6580" t="s">
        <v>80</v>
      </c>
      <c r="D6580" t="s">
        <v>93</v>
      </c>
      <c r="E6580" t="s">
        <v>177</v>
      </c>
      <c r="F6580" t="s">
        <v>18861</v>
      </c>
      <c r="G6580" t="s">
        <v>196</v>
      </c>
      <c r="H6580" t="s">
        <v>143</v>
      </c>
      <c r="I6580" t="s">
        <v>135</v>
      </c>
      <c r="J6580" t="s">
        <v>136</v>
      </c>
      <c r="K6580" t="s">
        <v>137</v>
      </c>
      <c r="L6580" t="s">
        <v>18862</v>
      </c>
      <c r="M6580" t="s">
        <v>18863</v>
      </c>
      <c r="N6580">
        <v>2.6888888880000001</v>
      </c>
      <c r="O6580">
        <v>0</v>
      </c>
      <c r="P6580">
        <v>1</v>
      </c>
      <c r="Q6580">
        <v>0</v>
      </c>
      <c r="R6580">
        <v>0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0.40950953999121525</v>
      </c>
      <c r="Y6580">
        <v>0</v>
      </c>
      <c r="Z6580">
        <v>0</v>
      </c>
      <c r="AA6580">
        <v>0</v>
      </c>
      <c r="AB6580">
        <v>0</v>
      </c>
      <c r="AC6580">
        <v>0</v>
      </c>
      <c r="AD6580">
        <v>0</v>
      </c>
      <c r="AE6580">
        <v>0.40950953999121525</v>
      </c>
    </row>
    <row r="6581" spans="1:31" x14ac:dyDescent="0.25">
      <c r="A6581">
        <v>2096582</v>
      </c>
      <c r="B6581">
        <v>1</v>
      </c>
      <c r="C6581" t="s">
        <v>80</v>
      </c>
      <c r="D6581" t="s">
        <v>105</v>
      </c>
      <c r="E6581" t="s">
        <v>177</v>
      </c>
      <c r="F6581" t="s">
        <v>18864</v>
      </c>
      <c r="G6581" t="s">
        <v>196</v>
      </c>
      <c r="H6581" t="s">
        <v>143</v>
      </c>
      <c r="I6581" t="s">
        <v>135</v>
      </c>
      <c r="J6581" t="s">
        <v>136</v>
      </c>
      <c r="K6581" t="s">
        <v>137</v>
      </c>
      <c r="L6581" t="s">
        <v>18865</v>
      </c>
      <c r="M6581" t="s">
        <v>18866</v>
      </c>
      <c r="N6581">
        <v>6.9416666659999997</v>
      </c>
      <c r="O6581">
        <v>0</v>
      </c>
      <c r="P6581">
        <v>3</v>
      </c>
      <c r="Q6581">
        <v>0</v>
      </c>
      <c r="R6581">
        <v>0</v>
      </c>
      <c r="S6581">
        <v>0</v>
      </c>
      <c r="T6581">
        <v>1</v>
      </c>
      <c r="U6581">
        <v>0</v>
      </c>
      <c r="V6581">
        <v>0</v>
      </c>
      <c r="W6581">
        <v>0</v>
      </c>
      <c r="X6581">
        <v>3.2479612953191364</v>
      </c>
      <c r="Y6581">
        <v>0</v>
      </c>
      <c r="Z6581">
        <v>0</v>
      </c>
      <c r="AA6581">
        <v>0</v>
      </c>
      <c r="AB6581">
        <v>17.408187426021236</v>
      </c>
      <c r="AC6581">
        <v>0</v>
      </c>
      <c r="AD6581">
        <v>0</v>
      </c>
      <c r="AE6581">
        <v>20.656148721340372</v>
      </c>
    </row>
    <row r="6582" spans="1:31" x14ac:dyDescent="0.25">
      <c r="A6582">
        <v>2096250</v>
      </c>
      <c r="B6582">
        <v>1</v>
      </c>
      <c r="C6582" t="s">
        <v>80</v>
      </c>
      <c r="D6582" t="s">
        <v>96</v>
      </c>
      <c r="E6582" t="s">
        <v>177</v>
      </c>
      <c r="F6582" t="s">
        <v>18867</v>
      </c>
      <c r="G6582" t="s">
        <v>179</v>
      </c>
      <c r="H6582" t="s">
        <v>143</v>
      </c>
      <c r="I6582" t="s">
        <v>135</v>
      </c>
      <c r="J6582" t="s">
        <v>136</v>
      </c>
      <c r="K6582" t="s">
        <v>137</v>
      </c>
      <c r="L6582" t="s">
        <v>18868</v>
      </c>
      <c r="M6582" t="s">
        <v>18869</v>
      </c>
      <c r="N6582">
        <v>1.5916666660000001</v>
      </c>
      <c r="O6582">
        <v>0</v>
      </c>
      <c r="P6582">
        <v>2</v>
      </c>
      <c r="Q6582">
        <v>0</v>
      </c>
      <c r="R6582">
        <v>0</v>
      </c>
      <c r="S6582">
        <v>0</v>
      </c>
      <c r="T6582">
        <v>2</v>
      </c>
      <c r="U6582">
        <v>0</v>
      </c>
      <c r="V6582">
        <v>0</v>
      </c>
      <c r="W6582">
        <v>0</v>
      </c>
      <c r="X6582">
        <v>0.51407736499840007</v>
      </c>
      <c r="Y6582">
        <v>0</v>
      </c>
      <c r="Z6582">
        <v>0</v>
      </c>
      <c r="AA6582">
        <v>0</v>
      </c>
      <c r="AB6582">
        <v>0.82263835276477848</v>
      </c>
      <c r="AC6582">
        <v>0</v>
      </c>
      <c r="AD6582">
        <v>0</v>
      </c>
      <c r="AE6582">
        <v>1.3367157177631785</v>
      </c>
    </row>
    <row r="6583" spans="1:31" x14ac:dyDescent="0.25">
      <c r="A6583">
        <v>2096227</v>
      </c>
      <c r="B6583">
        <v>1</v>
      </c>
      <c r="C6583" t="s">
        <v>80</v>
      </c>
      <c r="D6583" t="s">
        <v>85</v>
      </c>
      <c r="E6583" t="s">
        <v>505</v>
      </c>
      <c r="F6583" t="s">
        <v>18870</v>
      </c>
      <c r="G6583" t="s">
        <v>569</v>
      </c>
      <c r="H6583" t="s">
        <v>143</v>
      </c>
      <c r="I6583" t="s">
        <v>135</v>
      </c>
      <c r="J6583" t="s">
        <v>136</v>
      </c>
      <c r="K6583" t="s">
        <v>137</v>
      </c>
      <c r="L6583" t="s">
        <v>18871</v>
      </c>
      <c r="M6583" t="s">
        <v>18872</v>
      </c>
      <c r="N6583">
        <v>1.71</v>
      </c>
      <c r="O6583">
        <v>0</v>
      </c>
      <c r="P6583">
        <v>0</v>
      </c>
      <c r="Q6583">
        <v>0</v>
      </c>
      <c r="R6583">
        <v>0</v>
      </c>
      <c r="S6583">
        <v>0</v>
      </c>
      <c r="T6583">
        <v>7</v>
      </c>
      <c r="U6583">
        <v>0</v>
      </c>
      <c r="V6583">
        <v>0</v>
      </c>
      <c r="W6583">
        <v>0</v>
      </c>
      <c r="X6583">
        <v>0</v>
      </c>
      <c r="Y6583">
        <v>0</v>
      </c>
      <c r="Z6583">
        <v>0</v>
      </c>
      <c r="AA6583">
        <v>0</v>
      </c>
      <c r="AB6583">
        <v>9.632676184539811</v>
      </c>
      <c r="AC6583">
        <v>0</v>
      </c>
      <c r="AD6583">
        <v>0</v>
      </c>
      <c r="AE6583">
        <v>9.632676184539811</v>
      </c>
    </row>
    <row r="6584" spans="1:31" x14ac:dyDescent="0.25">
      <c r="A6584">
        <v>2096559</v>
      </c>
      <c r="B6584">
        <v>1</v>
      </c>
      <c r="C6584" t="s">
        <v>80</v>
      </c>
      <c r="D6584" t="s">
        <v>110</v>
      </c>
      <c r="E6584" t="s">
        <v>177</v>
      </c>
      <c r="F6584" t="s">
        <v>18873</v>
      </c>
      <c r="G6584" t="s">
        <v>183</v>
      </c>
      <c r="H6584" t="s">
        <v>143</v>
      </c>
      <c r="I6584" t="s">
        <v>135</v>
      </c>
      <c r="J6584" t="s">
        <v>136</v>
      </c>
      <c r="K6584" t="s">
        <v>137</v>
      </c>
      <c r="L6584" t="s">
        <v>18874</v>
      </c>
      <c r="M6584" t="s">
        <v>18875</v>
      </c>
      <c r="N6584">
        <v>6.6383333330000003</v>
      </c>
      <c r="O6584">
        <v>0</v>
      </c>
      <c r="P6584">
        <v>1</v>
      </c>
      <c r="Q6584">
        <v>0</v>
      </c>
      <c r="R6584">
        <v>0</v>
      </c>
      <c r="S6584">
        <v>0</v>
      </c>
      <c r="T6584">
        <v>0</v>
      </c>
      <c r="U6584">
        <v>0</v>
      </c>
      <c r="V6584">
        <v>0</v>
      </c>
      <c r="W6584">
        <v>0</v>
      </c>
      <c r="X6584">
        <v>2.1078176460997891</v>
      </c>
      <c r="Y6584">
        <v>0</v>
      </c>
      <c r="Z6584">
        <v>0</v>
      </c>
      <c r="AA6584">
        <v>0</v>
      </c>
      <c r="AB6584">
        <v>0</v>
      </c>
      <c r="AC6584">
        <v>0</v>
      </c>
      <c r="AD6584">
        <v>0</v>
      </c>
      <c r="AE6584">
        <v>2.1078176460997891</v>
      </c>
    </row>
    <row r="6585" spans="1:31" x14ac:dyDescent="0.25">
      <c r="A6585">
        <v>2096745</v>
      </c>
      <c r="B6585">
        <v>1</v>
      </c>
      <c r="C6585" t="s">
        <v>80</v>
      </c>
      <c r="D6585" t="s">
        <v>85</v>
      </c>
      <c r="E6585" t="s">
        <v>177</v>
      </c>
      <c r="F6585" t="s">
        <v>18876</v>
      </c>
      <c r="G6585" t="s">
        <v>196</v>
      </c>
      <c r="H6585" t="s">
        <v>143</v>
      </c>
      <c r="I6585" t="s">
        <v>135</v>
      </c>
      <c r="J6585" t="s">
        <v>136</v>
      </c>
      <c r="K6585" t="s">
        <v>137</v>
      </c>
      <c r="L6585" t="s">
        <v>18877</v>
      </c>
      <c r="M6585" t="s">
        <v>18878</v>
      </c>
      <c r="N6585">
        <v>4.6772222220000002</v>
      </c>
      <c r="O6585">
        <v>0</v>
      </c>
      <c r="P6585">
        <v>4</v>
      </c>
      <c r="Q6585">
        <v>0</v>
      </c>
      <c r="R6585">
        <v>0</v>
      </c>
      <c r="S6585">
        <v>0</v>
      </c>
      <c r="T6585">
        <v>1</v>
      </c>
      <c r="U6585">
        <v>0</v>
      </c>
      <c r="V6585">
        <v>0</v>
      </c>
      <c r="W6585">
        <v>0</v>
      </c>
      <c r="X6585">
        <v>4.0680320331741751</v>
      </c>
      <c r="Y6585">
        <v>0</v>
      </c>
      <c r="Z6585">
        <v>0</v>
      </c>
      <c r="AA6585">
        <v>0</v>
      </c>
      <c r="AB6585">
        <v>0</v>
      </c>
      <c r="AC6585">
        <v>0</v>
      </c>
      <c r="AD6585">
        <v>0</v>
      </c>
      <c r="AE6585">
        <v>4.0680320331741751</v>
      </c>
    </row>
    <row r="6586" spans="1:31" x14ac:dyDescent="0.25">
      <c r="A6586">
        <v>2096728</v>
      </c>
      <c r="B6586">
        <v>1</v>
      </c>
      <c r="C6586" t="s">
        <v>81</v>
      </c>
      <c r="D6586" t="s">
        <v>127</v>
      </c>
      <c r="E6586" t="s">
        <v>140</v>
      </c>
      <c r="F6586" t="s">
        <v>18879</v>
      </c>
      <c r="G6586" t="s">
        <v>142</v>
      </c>
      <c r="H6586" t="s">
        <v>143</v>
      </c>
      <c r="I6586" t="s">
        <v>135</v>
      </c>
      <c r="J6586" t="s">
        <v>136</v>
      </c>
      <c r="K6586" t="s">
        <v>137</v>
      </c>
      <c r="L6586" t="s">
        <v>18880</v>
      </c>
      <c r="M6586" t="s">
        <v>18881</v>
      </c>
      <c r="N6586">
        <v>2.2605555549999998</v>
      </c>
      <c r="O6586">
        <v>0</v>
      </c>
      <c r="P6586">
        <v>87</v>
      </c>
      <c r="Q6586">
        <v>0</v>
      </c>
      <c r="R6586">
        <v>1</v>
      </c>
      <c r="S6586">
        <v>0</v>
      </c>
      <c r="T6586">
        <v>16</v>
      </c>
      <c r="U6586">
        <v>0</v>
      </c>
      <c r="V6586">
        <v>0</v>
      </c>
      <c r="W6586">
        <v>0</v>
      </c>
      <c r="X6586">
        <v>33.988162230026759</v>
      </c>
      <c r="Y6586">
        <v>0</v>
      </c>
      <c r="Z6586">
        <v>3.1046527733505718</v>
      </c>
      <c r="AA6586">
        <v>0</v>
      </c>
      <c r="AB6586">
        <v>34.843207292916851</v>
      </c>
      <c r="AC6586">
        <v>0</v>
      </c>
      <c r="AD6586">
        <v>0</v>
      </c>
      <c r="AE6586">
        <v>71.936022296294183</v>
      </c>
    </row>
    <row r="6587" spans="1:31" x14ac:dyDescent="0.25">
      <c r="A6587">
        <v>2096244</v>
      </c>
      <c r="B6587">
        <v>1</v>
      </c>
      <c r="C6587" t="s">
        <v>81</v>
      </c>
      <c r="D6587" t="s">
        <v>118</v>
      </c>
      <c r="E6587" t="s">
        <v>177</v>
      </c>
      <c r="F6587" t="s">
        <v>18882</v>
      </c>
      <c r="G6587" t="s">
        <v>183</v>
      </c>
      <c r="H6587" t="s">
        <v>143</v>
      </c>
      <c r="I6587" t="s">
        <v>135</v>
      </c>
      <c r="J6587" t="s">
        <v>136</v>
      </c>
      <c r="K6587" t="s">
        <v>137</v>
      </c>
      <c r="L6587" t="s">
        <v>18883</v>
      </c>
      <c r="M6587" t="s">
        <v>18884</v>
      </c>
      <c r="N6587">
        <v>2.5016666660000002</v>
      </c>
      <c r="O6587">
        <v>0</v>
      </c>
      <c r="P6587">
        <v>0</v>
      </c>
      <c r="Q6587">
        <v>0</v>
      </c>
      <c r="R6587">
        <v>0</v>
      </c>
      <c r="S6587">
        <v>0</v>
      </c>
      <c r="T6587">
        <v>1</v>
      </c>
      <c r="U6587">
        <v>0</v>
      </c>
      <c r="V6587">
        <v>0</v>
      </c>
      <c r="W6587">
        <v>0</v>
      </c>
      <c r="X6587">
        <v>0</v>
      </c>
      <c r="Y6587">
        <v>0</v>
      </c>
      <c r="Z6587">
        <v>0</v>
      </c>
      <c r="AA6587">
        <v>0</v>
      </c>
      <c r="AB6587">
        <v>2.4693973321597151</v>
      </c>
      <c r="AC6587">
        <v>0</v>
      </c>
      <c r="AD6587">
        <v>0</v>
      </c>
      <c r="AE6587">
        <v>2.4693973321597151</v>
      </c>
    </row>
    <row r="6588" spans="1:31" x14ac:dyDescent="0.25">
      <c r="A6588">
        <v>2096599</v>
      </c>
      <c r="B6588">
        <v>1</v>
      </c>
      <c r="C6588" t="s">
        <v>80</v>
      </c>
      <c r="D6588" t="s">
        <v>105</v>
      </c>
      <c r="E6588" t="s">
        <v>177</v>
      </c>
      <c r="F6588" t="s">
        <v>18885</v>
      </c>
      <c r="G6588" t="s">
        <v>179</v>
      </c>
      <c r="H6588" t="s">
        <v>143</v>
      </c>
      <c r="I6588" t="s">
        <v>135</v>
      </c>
      <c r="J6588" t="s">
        <v>136</v>
      </c>
      <c r="K6588" t="s">
        <v>137</v>
      </c>
      <c r="L6588" t="s">
        <v>18886</v>
      </c>
      <c r="M6588" t="s">
        <v>18887</v>
      </c>
      <c r="N6588">
        <v>8.0266666660000006</v>
      </c>
      <c r="O6588">
        <v>0</v>
      </c>
      <c r="P6588">
        <v>13</v>
      </c>
      <c r="Q6588">
        <v>0</v>
      </c>
      <c r="R6588">
        <v>0</v>
      </c>
      <c r="S6588">
        <v>0</v>
      </c>
      <c r="T6588">
        <v>0</v>
      </c>
      <c r="U6588">
        <v>0</v>
      </c>
      <c r="V6588">
        <v>0</v>
      </c>
      <c r="W6588">
        <v>0</v>
      </c>
      <c r="X6588">
        <v>17.779689553849842</v>
      </c>
      <c r="Y6588">
        <v>0</v>
      </c>
      <c r="Z6588">
        <v>0</v>
      </c>
      <c r="AA6588">
        <v>0</v>
      </c>
      <c r="AB6588">
        <v>0</v>
      </c>
      <c r="AC6588">
        <v>0</v>
      </c>
      <c r="AD6588">
        <v>0</v>
      </c>
      <c r="AE6588">
        <v>17.779689553849842</v>
      </c>
    </row>
    <row r="6589" spans="1:31" x14ac:dyDescent="0.25">
      <c r="A6589">
        <v>2096791</v>
      </c>
      <c r="B6589">
        <v>1</v>
      </c>
      <c r="C6589" t="s">
        <v>80</v>
      </c>
      <c r="D6589" t="s">
        <v>103</v>
      </c>
      <c r="E6589" t="s">
        <v>169</v>
      </c>
      <c r="F6589" t="s">
        <v>18888</v>
      </c>
      <c r="G6589" t="s">
        <v>513</v>
      </c>
      <c r="H6589" t="s">
        <v>134</v>
      </c>
      <c r="I6589" t="s">
        <v>135</v>
      </c>
      <c r="J6589" t="s">
        <v>136</v>
      </c>
      <c r="K6589" t="s">
        <v>137</v>
      </c>
      <c r="L6589" t="s">
        <v>18379</v>
      </c>
      <c r="M6589" t="s">
        <v>18889</v>
      </c>
      <c r="N6589">
        <v>0.71305555499999995</v>
      </c>
      <c r="O6589">
        <v>0</v>
      </c>
      <c r="P6589">
        <v>4439</v>
      </c>
      <c r="Q6589">
        <v>0</v>
      </c>
      <c r="R6589">
        <v>1</v>
      </c>
      <c r="S6589">
        <v>1</v>
      </c>
      <c r="T6589">
        <v>288</v>
      </c>
      <c r="U6589">
        <v>0</v>
      </c>
      <c r="V6589">
        <v>0</v>
      </c>
      <c r="W6589">
        <v>0</v>
      </c>
      <c r="X6589">
        <v>805.93905774486427</v>
      </c>
      <c r="Y6589">
        <v>0</v>
      </c>
      <c r="Z6589">
        <v>0</v>
      </c>
      <c r="AA6589">
        <v>26.906800284750712</v>
      </c>
      <c r="AB6589">
        <v>262.26569807524646</v>
      </c>
      <c r="AC6589">
        <v>0</v>
      </c>
      <c r="AD6589">
        <v>0</v>
      </c>
      <c r="AE6589">
        <v>1095.1115561048614</v>
      </c>
    </row>
    <row r="6590" spans="1:31" x14ac:dyDescent="0.25">
      <c r="A6590">
        <v>2096350</v>
      </c>
      <c r="B6590">
        <v>1</v>
      </c>
      <c r="C6590" t="s">
        <v>81</v>
      </c>
      <c r="D6590" t="s">
        <v>116</v>
      </c>
      <c r="E6590" t="s">
        <v>177</v>
      </c>
      <c r="F6590" t="s">
        <v>18890</v>
      </c>
      <c r="G6590" t="s">
        <v>183</v>
      </c>
      <c r="H6590" t="s">
        <v>143</v>
      </c>
      <c r="I6590" t="s">
        <v>135</v>
      </c>
      <c r="J6590" t="s">
        <v>136</v>
      </c>
      <c r="K6590" t="s">
        <v>137</v>
      </c>
      <c r="L6590" t="s">
        <v>18891</v>
      </c>
      <c r="M6590" t="s">
        <v>18892</v>
      </c>
      <c r="N6590">
        <v>1.872777777</v>
      </c>
      <c r="O6590">
        <v>0</v>
      </c>
      <c r="P6590">
        <v>1</v>
      </c>
      <c r="Q6590">
        <v>0</v>
      </c>
      <c r="R6590">
        <v>0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1.2390805797316668E-3</v>
      </c>
      <c r="Y6590">
        <v>0</v>
      </c>
      <c r="Z6590">
        <v>0</v>
      </c>
      <c r="AA6590">
        <v>0</v>
      </c>
      <c r="AB6590">
        <v>0</v>
      </c>
      <c r="AC6590">
        <v>0</v>
      </c>
      <c r="AD6590">
        <v>0</v>
      </c>
      <c r="AE6590">
        <v>1.2390805797316668E-3</v>
      </c>
    </row>
    <row r="6591" spans="1:31" x14ac:dyDescent="0.25">
      <c r="A6591">
        <v>2096396</v>
      </c>
      <c r="B6591">
        <v>1</v>
      </c>
      <c r="C6591" t="s">
        <v>81</v>
      </c>
      <c r="D6591" t="s">
        <v>118</v>
      </c>
      <c r="E6591" t="s">
        <v>169</v>
      </c>
      <c r="F6591" t="s">
        <v>18893</v>
      </c>
      <c r="G6591" t="s">
        <v>273</v>
      </c>
      <c r="H6591" t="s">
        <v>134</v>
      </c>
      <c r="I6591" t="s">
        <v>135</v>
      </c>
      <c r="J6591" t="s">
        <v>136</v>
      </c>
      <c r="K6591" t="s">
        <v>155</v>
      </c>
      <c r="L6591" t="s">
        <v>18894</v>
      </c>
      <c r="M6591" t="s">
        <v>18895</v>
      </c>
      <c r="N6591">
        <v>0.84167861099999997</v>
      </c>
      <c r="O6591">
        <v>0</v>
      </c>
      <c r="P6591">
        <v>1015</v>
      </c>
      <c r="Q6591">
        <v>0</v>
      </c>
      <c r="R6591">
        <v>1</v>
      </c>
      <c r="S6591">
        <v>0</v>
      </c>
      <c r="T6591">
        <v>51</v>
      </c>
      <c r="U6591">
        <v>0</v>
      </c>
      <c r="V6591">
        <v>0</v>
      </c>
      <c r="W6591">
        <v>0</v>
      </c>
      <c r="X6591">
        <v>169.12952537449274</v>
      </c>
      <c r="Y6591">
        <v>0</v>
      </c>
      <c r="Z6591">
        <v>5.0871880187959996E-2</v>
      </c>
      <c r="AA6591">
        <v>0</v>
      </c>
      <c r="AB6591">
        <v>32.946831932924461</v>
      </c>
      <c r="AC6591">
        <v>0</v>
      </c>
      <c r="AD6591">
        <v>0</v>
      </c>
      <c r="AE6591">
        <v>202.12722918760517</v>
      </c>
    </row>
    <row r="6592" spans="1:31" x14ac:dyDescent="0.25">
      <c r="A6592">
        <v>2096785</v>
      </c>
      <c r="B6592">
        <v>1</v>
      </c>
      <c r="C6592" t="s">
        <v>80</v>
      </c>
      <c r="D6592" t="s">
        <v>98</v>
      </c>
      <c r="E6592" t="s">
        <v>177</v>
      </c>
      <c r="F6592" t="s">
        <v>18896</v>
      </c>
      <c r="G6592" t="s">
        <v>183</v>
      </c>
      <c r="H6592" t="s">
        <v>143</v>
      </c>
      <c r="I6592" t="s">
        <v>135</v>
      </c>
      <c r="J6592" t="s">
        <v>136</v>
      </c>
      <c r="K6592" t="s">
        <v>137</v>
      </c>
      <c r="L6592" t="s">
        <v>18897</v>
      </c>
      <c r="M6592" t="s">
        <v>18898</v>
      </c>
      <c r="N6592">
        <v>3.2119444439999998</v>
      </c>
      <c r="O6592">
        <v>0</v>
      </c>
      <c r="P6592">
        <v>0</v>
      </c>
      <c r="Q6592">
        <v>0</v>
      </c>
      <c r="R6592">
        <v>0</v>
      </c>
      <c r="S6592">
        <v>0</v>
      </c>
      <c r="T6592">
        <v>1</v>
      </c>
      <c r="U6592">
        <v>0</v>
      </c>
      <c r="V6592">
        <v>0</v>
      </c>
      <c r="W6592">
        <v>0</v>
      </c>
      <c r="X6592">
        <v>0</v>
      </c>
      <c r="Y6592">
        <v>0</v>
      </c>
      <c r="Z6592">
        <v>0</v>
      </c>
      <c r="AA6592">
        <v>0</v>
      </c>
      <c r="AB6592">
        <v>0.73191779685128167</v>
      </c>
      <c r="AC6592">
        <v>0</v>
      </c>
      <c r="AD6592">
        <v>0</v>
      </c>
      <c r="AE6592">
        <v>0.73191779685128167</v>
      </c>
    </row>
    <row r="6593" spans="1:31" x14ac:dyDescent="0.25">
      <c r="A6593">
        <v>2096665</v>
      </c>
      <c r="B6593">
        <v>1</v>
      </c>
      <c r="C6593" t="s">
        <v>80</v>
      </c>
      <c r="D6593" t="s">
        <v>89</v>
      </c>
      <c r="E6593" t="s">
        <v>177</v>
      </c>
      <c r="F6593" t="s">
        <v>18899</v>
      </c>
      <c r="G6593" t="s">
        <v>179</v>
      </c>
      <c r="H6593" t="s">
        <v>143</v>
      </c>
      <c r="I6593" t="s">
        <v>135</v>
      </c>
      <c r="J6593" t="s">
        <v>136</v>
      </c>
      <c r="K6593" t="s">
        <v>137</v>
      </c>
      <c r="L6593" t="s">
        <v>18900</v>
      </c>
      <c r="M6593" t="s">
        <v>18901</v>
      </c>
      <c r="N6593">
        <v>6.7225000000000001</v>
      </c>
      <c r="O6593">
        <v>0</v>
      </c>
      <c r="P6593">
        <v>8</v>
      </c>
      <c r="Q6593">
        <v>0</v>
      </c>
      <c r="R6593">
        <v>0</v>
      </c>
      <c r="S6593">
        <v>0</v>
      </c>
      <c r="T6593">
        <v>0</v>
      </c>
      <c r="U6593">
        <v>0</v>
      </c>
      <c r="V6593">
        <v>0</v>
      </c>
      <c r="W6593">
        <v>0</v>
      </c>
      <c r="X6593">
        <v>29.56259954332268</v>
      </c>
      <c r="Y6593">
        <v>0</v>
      </c>
      <c r="Z6593">
        <v>0</v>
      </c>
      <c r="AA6593">
        <v>0</v>
      </c>
      <c r="AB6593">
        <v>0</v>
      </c>
      <c r="AC6593">
        <v>0</v>
      </c>
      <c r="AD6593">
        <v>0</v>
      </c>
      <c r="AE6593">
        <v>29.56259954332268</v>
      </c>
    </row>
    <row r="6594" spans="1:31" x14ac:dyDescent="0.25">
      <c r="A6594">
        <v>2096808</v>
      </c>
      <c r="B6594">
        <v>1</v>
      </c>
      <c r="C6594" t="s">
        <v>80</v>
      </c>
      <c r="D6594" t="s">
        <v>106</v>
      </c>
      <c r="E6594" t="s">
        <v>177</v>
      </c>
      <c r="F6594" t="s">
        <v>18902</v>
      </c>
      <c r="G6594" t="s">
        <v>183</v>
      </c>
      <c r="H6594" t="s">
        <v>143</v>
      </c>
      <c r="I6594" t="s">
        <v>135</v>
      </c>
      <c r="J6594" t="s">
        <v>136</v>
      </c>
      <c r="K6594" t="s">
        <v>137</v>
      </c>
      <c r="L6594" t="s">
        <v>18903</v>
      </c>
      <c r="M6594" t="s">
        <v>18904</v>
      </c>
      <c r="N6594">
        <v>1.925277777</v>
      </c>
      <c r="O6594">
        <v>0</v>
      </c>
      <c r="P6594">
        <v>0</v>
      </c>
      <c r="Q6594">
        <v>0</v>
      </c>
      <c r="R6594">
        <v>0</v>
      </c>
      <c r="S6594">
        <v>0</v>
      </c>
      <c r="T6594">
        <v>1</v>
      </c>
      <c r="U6594">
        <v>0</v>
      </c>
      <c r="V6594">
        <v>0</v>
      </c>
      <c r="W6594">
        <v>0</v>
      </c>
      <c r="X6594">
        <v>0</v>
      </c>
      <c r="Y6594">
        <v>0</v>
      </c>
      <c r="Z6594">
        <v>0</v>
      </c>
      <c r="AA6594">
        <v>0</v>
      </c>
      <c r="AB6594">
        <v>4.9219759090113897E-2</v>
      </c>
      <c r="AC6594">
        <v>0</v>
      </c>
      <c r="AD6594">
        <v>0</v>
      </c>
      <c r="AE6594">
        <v>4.9219759090113897E-2</v>
      </c>
    </row>
    <row r="6595" spans="1:31" x14ac:dyDescent="0.25">
      <c r="A6595">
        <v>2096287</v>
      </c>
      <c r="B6595">
        <v>1</v>
      </c>
      <c r="C6595" t="s">
        <v>80</v>
      </c>
      <c r="D6595" t="s">
        <v>110</v>
      </c>
      <c r="E6595" t="s">
        <v>177</v>
      </c>
      <c r="F6595" t="s">
        <v>18905</v>
      </c>
      <c r="G6595" t="s">
        <v>179</v>
      </c>
      <c r="H6595" t="s">
        <v>143</v>
      </c>
      <c r="I6595" t="s">
        <v>135</v>
      </c>
      <c r="J6595" t="s">
        <v>136</v>
      </c>
      <c r="K6595" t="s">
        <v>137</v>
      </c>
      <c r="L6595" t="s">
        <v>18906</v>
      </c>
      <c r="M6595" t="s">
        <v>18907</v>
      </c>
      <c r="N6595">
        <v>4.0611111109999998</v>
      </c>
      <c r="O6595">
        <v>0</v>
      </c>
      <c r="P6595">
        <v>3</v>
      </c>
      <c r="Q6595">
        <v>0</v>
      </c>
      <c r="R6595">
        <v>0</v>
      </c>
      <c r="S6595">
        <v>0</v>
      </c>
      <c r="T6595">
        <v>0</v>
      </c>
      <c r="U6595">
        <v>0</v>
      </c>
      <c r="V6595">
        <v>0</v>
      </c>
      <c r="W6595">
        <v>0</v>
      </c>
      <c r="X6595">
        <v>4.7527545069770554</v>
      </c>
      <c r="Y6595">
        <v>0</v>
      </c>
      <c r="Z6595">
        <v>0</v>
      </c>
      <c r="AA6595">
        <v>0</v>
      </c>
      <c r="AB6595">
        <v>0</v>
      </c>
      <c r="AC6595">
        <v>0</v>
      </c>
      <c r="AD6595">
        <v>0</v>
      </c>
      <c r="AE6595">
        <v>4.7527545069770554</v>
      </c>
    </row>
    <row r="6596" spans="1:31" x14ac:dyDescent="0.25">
      <c r="A6596">
        <v>2096851</v>
      </c>
      <c r="B6596">
        <v>1</v>
      </c>
      <c r="C6596" t="s">
        <v>80</v>
      </c>
      <c r="D6596" t="s">
        <v>82</v>
      </c>
      <c r="E6596" t="s">
        <v>177</v>
      </c>
      <c r="F6596" t="s">
        <v>18908</v>
      </c>
      <c r="G6596" t="s">
        <v>179</v>
      </c>
      <c r="H6596" t="s">
        <v>143</v>
      </c>
      <c r="I6596" t="s">
        <v>135</v>
      </c>
      <c r="J6596" t="s">
        <v>136</v>
      </c>
      <c r="K6596" t="s">
        <v>137</v>
      </c>
      <c r="L6596" t="s">
        <v>18909</v>
      </c>
      <c r="M6596" t="s">
        <v>18910</v>
      </c>
      <c r="N6596">
        <v>4.8719444440000004</v>
      </c>
      <c r="O6596">
        <v>0</v>
      </c>
      <c r="P6596">
        <v>1</v>
      </c>
      <c r="Q6596">
        <v>0</v>
      </c>
      <c r="R6596">
        <v>0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4.9051475767761116E-3</v>
      </c>
      <c r="Y6596">
        <v>0</v>
      </c>
      <c r="Z6596">
        <v>0</v>
      </c>
      <c r="AA6596">
        <v>0</v>
      </c>
      <c r="AB6596">
        <v>0</v>
      </c>
      <c r="AC6596">
        <v>0</v>
      </c>
      <c r="AD6596">
        <v>0</v>
      </c>
      <c r="AE6596">
        <v>4.9051475767761116E-3</v>
      </c>
    </row>
    <row r="6597" spans="1:31" x14ac:dyDescent="0.25">
      <c r="A6597">
        <v>2096479</v>
      </c>
      <c r="B6597">
        <v>1</v>
      </c>
      <c r="C6597" t="s">
        <v>80</v>
      </c>
      <c r="D6597" t="s">
        <v>104</v>
      </c>
      <c r="E6597" t="s">
        <v>177</v>
      </c>
      <c r="F6597" t="s">
        <v>18911</v>
      </c>
      <c r="G6597" t="s">
        <v>183</v>
      </c>
      <c r="H6597" t="s">
        <v>143</v>
      </c>
      <c r="I6597" t="s">
        <v>135</v>
      </c>
      <c r="J6597" t="s">
        <v>136</v>
      </c>
      <c r="K6597" t="s">
        <v>137</v>
      </c>
      <c r="L6597" t="s">
        <v>18912</v>
      </c>
      <c r="M6597" t="s">
        <v>18913</v>
      </c>
      <c r="N6597">
        <v>4.9905555550000003</v>
      </c>
      <c r="O6597">
        <v>0</v>
      </c>
      <c r="P6597">
        <v>1</v>
      </c>
      <c r="Q6597">
        <v>0</v>
      </c>
      <c r="R6597">
        <v>0</v>
      </c>
      <c r="S6597">
        <v>0</v>
      </c>
      <c r="T6597">
        <v>0</v>
      </c>
      <c r="U6597">
        <v>0</v>
      </c>
      <c r="V6597">
        <v>0</v>
      </c>
      <c r="W6597">
        <v>0</v>
      </c>
      <c r="X6597">
        <v>0.34421730133477502</v>
      </c>
      <c r="Y6597">
        <v>0</v>
      </c>
      <c r="Z6597">
        <v>0</v>
      </c>
      <c r="AA6597">
        <v>0</v>
      </c>
      <c r="AB6597">
        <v>0</v>
      </c>
      <c r="AC6597">
        <v>0</v>
      </c>
      <c r="AD6597">
        <v>0</v>
      </c>
      <c r="AE6597">
        <v>0.34421730133477502</v>
      </c>
    </row>
    <row r="6598" spans="1:31" x14ac:dyDescent="0.25">
      <c r="A6598">
        <v>2096659</v>
      </c>
      <c r="B6598">
        <v>1</v>
      </c>
      <c r="C6598" t="s">
        <v>81</v>
      </c>
      <c r="D6598" t="s">
        <v>126</v>
      </c>
      <c r="E6598" t="s">
        <v>158</v>
      </c>
      <c r="F6598" t="s">
        <v>18914</v>
      </c>
      <c r="G6598" t="s">
        <v>160</v>
      </c>
      <c r="H6598" t="s">
        <v>143</v>
      </c>
      <c r="I6598" t="s">
        <v>135</v>
      </c>
      <c r="J6598" t="s">
        <v>136</v>
      </c>
      <c r="K6598" t="s">
        <v>137</v>
      </c>
      <c r="L6598" t="s">
        <v>18915</v>
      </c>
      <c r="M6598" t="s">
        <v>18916</v>
      </c>
      <c r="N6598">
        <v>0.79055555499999997</v>
      </c>
      <c r="O6598">
        <v>0</v>
      </c>
      <c r="P6598">
        <v>2</v>
      </c>
      <c r="Q6598">
        <v>0</v>
      </c>
      <c r="R6598">
        <v>0</v>
      </c>
      <c r="S6598">
        <v>0</v>
      </c>
      <c r="T6598">
        <v>0</v>
      </c>
      <c r="U6598">
        <v>0</v>
      </c>
      <c r="V6598">
        <v>0</v>
      </c>
      <c r="W6598">
        <v>0</v>
      </c>
      <c r="X6598">
        <v>1.3546961101200001E-2</v>
      </c>
      <c r="Y6598">
        <v>0</v>
      </c>
      <c r="Z6598">
        <v>0</v>
      </c>
      <c r="AA6598">
        <v>0</v>
      </c>
      <c r="AB6598">
        <v>0</v>
      </c>
      <c r="AC6598">
        <v>0</v>
      </c>
      <c r="AD6598">
        <v>0</v>
      </c>
      <c r="AE6598">
        <v>1.3546961101200001E-2</v>
      </c>
    </row>
    <row r="6599" spans="1:31" x14ac:dyDescent="0.25">
      <c r="A6599">
        <v>2096267</v>
      </c>
      <c r="B6599">
        <v>1</v>
      </c>
      <c r="C6599" t="s">
        <v>80</v>
      </c>
      <c r="D6599" t="s">
        <v>82</v>
      </c>
      <c r="E6599" t="s">
        <v>177</v>
      </c>
      <c r="F6599" t="s">
        <v>18917</v>
      </c>
      <c r="G6599" t="s">
        <v>196</v>
      </c>
      <c r="H6599" t="s">
        <v>143</v>
      </c>
      <c r="I6599" t="s">
        <v>135</v>
      </c>
      <c r="J6599" t="s">
        <v>136</v>
      </c>
      <c r="K6599" t="s">
        <v>137</v>
      </c>
      <c r="L6599" t="s">
        <v>18918</v>
      </c>
      <c r="M6599" t="s">
        <v>18919</v>
      </c>
      <c r="N6599">
        <v>4.4516666660000004</v>
      </c>
      <c r="O6599">
        <v>0</v>
      </c>
      <c r="P6599">
        <v>0</v>
      </c>
      <c r="Q6599">
        <v>0</v>
      </c>
      <c r="R6599">
        <v>0</v>
      </c>
      <c r="S6599">
        <v>0</v>
      </c>
      <c r="T6599">
        <v>1</v>
      </c>
      <c r="U6599">
        <v>0</v>
      </c>
      <c r="V6599">
        <v>0</v>
      </c>
      <c r="W6599">
        <v>0</v>
      </c>
      <c r="X6599">
        <v>0</v>
      </c>
      <c r="Y6599">
        <v>0</v>
      </c>
      <c r="Z6599">
        <v>0</v>
      </c>
      <c r="AA6599">
        <v>0</v>
      </c>
      <c r="AB6599">
        <v>9.9270389728192647</v>
      </c>
      <c r="AC6599">
        <v>0</v>
      </c>
      <c r="AD6599">
        <v>0</v>
      </c>
      <c r="AE6599">
        <v>9.9270389728192647</v>
      </c>
    </row>
    <row r="6600" spans="1:31" x14ac:dyDescent="0.25">
      <c r="A6600">
        <v>2096622</v>
      </c>
      <c r="B6600">
        <v>1</v>
      </c>
      <c r="C6600" t="s">
        <v>80</v>
      </c>
      <c r="D6600" t="s">
        <v>98</v>
      </c>
      <c r="E6600" t="s">
        <v>140</v>
      </c>
      <c r="F6600" t="s">
        <v>18920</v>
      </c>
      <c r="G6600" t="s">
        <v>142</v>
      </c>
      <c r="H6600" t="s">
        <v>143</v>
      </c>
      <c r="I6600" t="s">
        <v>135</v>
      </c>
      <c r="J6600" t="s">
        <v>136</v>
      </c>
      <c r="K6600" t="s">
        <v>137</v>
      </c>
      <c r="L6600" t="s">
        <v>18921</v>
      </c>
      <c r="M6600" t="s">
        <v>18922</v>
      </c>
      <c r="N6600">
        <v>3.7880555550000001</v>
      </c>
      <c r="O6600">
        <v>0</v>
      </c>
      <c r="P6600">
        <v>74</v>
      </c>
      <c r="Q6600">
        <v>0</v>
      </c>
      <c r="R6600">
        <v>4</v>
      </c>
      <c r="S6600">
        <v>0</v>
      </c>
      <c r="T6600">
        <v>11</v>
      </c>
      <c r="U6600">
        <v>0</v>
      </c>
      <c r="V6600">
        <v>0</v>
      </c>
      <c r="W6600">
        <v>0</v>
      </c>
      <c r="X6600">
        <v>90.759000575903059</v>
      </c>
      <c r="Y6600">
        <v>0</v>
      </c>
      <c r="Z6600">
        <v>13.094814695004827</v>
      </c>
      <c r="AA6600">
        <v>0</v>
      </c>
      <c r="AB6600">
        <v>30.437504462625842</v>
      </c>
      <c r="AC6600">
        <v>0</v>
      </c>
      <c r="AD6600">
        <v>0</v>
      </c>
      <c r="AE6600">
        <v>134.29131973353373</v>
      </c>
    </row>
    <row r="6601" spans="1:31" x14ac:dyDescent="0.25">
      <c r="A6601">
        <v>2096373</v>
      </c>
      <c r="B6601">
        <v>1</v>
      </c>
      <c r="C6601" t="s">
        <v>81</v>
      </c>
      <c r="D6601" t="s">
        <v>121</v>
      </c>
      <c r="E6601" t="s">
        <v>177</v>
      </c>
      <c r="F6601" t="s">
        <v>18923</v>
      </c>
      <c r="G6601" t="s">
        <v>183</v>
      </c>
      <c r="H6601" t="s">
        <v>143</v>
      </c>
      <c r="I6601" t="s">
        <v>135</v>
      </c>
      <c r="J6601" t="s">
        <v>136</v>
      </c>
      <c r="K6601" t="s">
        <v>137</v>
      </c>
      <c r="L6601" t="s">
        <v>18924</v>
      </c>
      <c r="M6601" t="s">
        <v>18925</v>
      </c>
      <c r="N6601">
        <v>1.7961111110000001</v>
      </c>
      <c r="O6601">
        <v>0</v>
      </c>
      <c r="P6601">
        <v>1</v>
      </c>
      <c r="Q6601">
        <v>0</v>
      </c>
      <c r="R6601">
        <v>0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0.45672550082977836</v>
      </c>
      <c r="Y6601">
        <v>0</v>
      </c>
      <c r="Z6601">
        <v>0</v>
      </c>
      <c r="AA6601">
        <v>0</v>
      </c>
      <c r="AB6601">
        <v>0</v>
      </c>
      <c r="AC6601">
        <v>0</v>
      </c>
      <c r="AD6601">
        <v>0</v>
      </c>
      <c r="AE6601">
        <v>0.45672550082977836</v>
      </c>
    </row>
    <row r="6602" spans="1:31" x14ac:dyDescent="0.25">
      <c r="A6602">
        <v>2096224</v>
      </c>
      <c r="B6602">
        <v>1</v>
      </c>
      <c r="C6602" t="s">
        <v>81</v>
      </c>
      <c r="D6602" t="s">
        <v>128</v>
      </c>
      <c r="E6602" t="s">
        <v>158</v>
      </c>
      <c r="F6602" t="s">
        <v>18926</v>
      </c>
      <c r="G6602" t="s">
        <v>1378</v>
      </c>
      <c r="H6602" t="s">
        <v>143</v>
      </c>
      <c r="I6602" t="s">
        <v>135</v>
      </c>
      <c r="J6602" t="s">
        <v>136</v>
      </c>
      <c r="K6602" t="s">
        <v>137</v>
      </c>
      <c r="L6602" t="s">
        <v>18927</v>
      </c>
      <c r="M6602" t="s">
        <v>18928</v>
      </c>
      <c r="N6602">
        <v>3.0055555549999999</v>
      </c>
      <c r="O6602">
        <v>0</v>
      </c>
      <c r="P6602">
        <v>104</v>
      </c>
      <c r="Q6602">
        <v>0</v>
      </c>
      <c r="R6602">
        <v>0</v>
      </c>
      <c r="S6602">
        <v>0</v>
      </c>
      <c r="T6602">
        <v>7</v>
      </c>
      <c r="U6602">
        <v>0</v>
      </c>
      <c r="V6602">
        <v>0</v>
      </c>
      <c r="W6602">
        <v>0</v>
      </c>
      <c r="X6602">
        <v>49.598366689803981</v>
      </c>
      <c r="Y6602">
        <v>0</v>
      </c>
      <c r="Z6602">
        <v>0</v>
      </c>
      <c r="AA6602">
        <v>0</v>
      </c>
      <c r="AB6602">
        <v>21.323968752841353</v>
      </c>
      <c r="AC6602">
        <v>0</v>
      </c>
      <c r="AD6602">
        <v>0</v>
      </c>
      <c r="AE6602">
        <v>70.922335442645334</v>
      </c>
    </row>
    <row r="6603" spans="1:31" x14ac:dyDescent="0.25">
      <c r="A6603">
        <v>2096516</v>
      </c>
      <c r="B6603">
        <v>1</v>
      </c>
      <c r="C6603" t="s">
        <v>80</v>
      </c>
      <c r="D6603" t="s">
        <v>107</v>
      </c>
      <c r="E6603" t="s">
        <v>140</v>
      </c>
      <c r="F6603" t="s">
        <v>18929</v>
      </c>
      <c r="G6603" t="s">
        <v>154</v>
      </c>
      <c r="H6603" t="s">
        <v>143</v>
      </c>
      <c r="I6603" t="s">
        <v>135</v>
      </c>
      <c r="J6603" t="s">
        <v>136</v>
      </c>
      <c r="K6603" t="s">
        <v>155</v>
      </c>
      <c r="L6603" t="s">
        <v>18930</v>
      </c>
      <c r="M6603" t="s">
        <v>18931</v>
      </c>
      <c r="N6603">
        <v>5.8833333330000004</v>
      </c>
      <c r="O6603">
        <v>0</v>
      </c>
      <c r="P6603">
        <v>296</v>
      </c>
      <c r="Q6603">
        <v>0</v>
      </c>
      <c r="R6603">
        <v>0</v>
      </c>
      <c r="S6603">
        <v>0</v>
      </c>
      <c r="T6603">
        <v>6</v>
      </c>
      <c r="U6603">
        <v>0</v>
      </c>
      <c r="V6603">
        <v>0</v>
      </c>
      <c r="W6603">
        <v>0</v>
      </c>
      <c r="X6603">
        <v>334.2448300750292</v>
      </c>
      <c r="Y6603">
        <v>0</v>
      </c>
      <c r="Z6603">
        <v>0</v>
      </c>
      <c r="AA6603">
        <v>0</v>
      </c>
      <c r="AB6603">
        <v>43.89644961721411</v>
      </c>
      <c r="AC6603">
        <v>0</v>
      </c>
      <c r="AD6603">
        <v>0</v>
      </c>
      <c r="AE6603">
        <v>378.1412796922433</v>
      </c>
    </row>
    <row r="6604" spans="1:31" x14ac:dyDescent="0.25">
      <c r="A6604">
        <v>2096439</v>
      </c>
      <c r="B6604">
        <v>1</v>
      </c>
      <c r="C6604" t="s">
        <v>80</v>
      </c>
      <c r="D6604" t="s">
        <v>94</v>
      </c>
      <c r="E6604" t="s">
        <v>177</v>
      </c>
      <c r="F6604" t="s">
        <v>18932</v>
      </c>
      <c r="G6604" t="s">
        <v>196</v>
      </c>
      <c r="H6604" t="s">
        <v>143</v>
      </c>
      <c r="I6604" t="s">
        <v>135</v>
      </c>
      <c r="J6604" t="s">
        <v>136</v>
      </c>
      <c r="K6604" t="s">
        <v>137</v>
      </c>
      <c r="L6604" t="s">
        <v>18933</v>
      </c>
      <c r="M6604" t="s">
        <v>18934</v>
      </c>
      <c r="N6604">
        <v>1.0349999999999999</v>
      </c>
      <c r="O6604">
        <v>0</v>
      </c>
      <c r="P6604">
        <v>13</v>
      </c>
      <c r="Q6604">
        <v>0</v>
      </c>
      <c r="R6604">
        <v>0</v>
      </c>
      <c r="S6604">
        <v>0</v>
      </c>
      <c r="T6604">
        <v>0</v>
      </c>
      <c r="U6604">
        <v>0</v>
      </c>
      <c r="V6604">
        <v>0</v>
      </c>
      <c r="W6604">
        <v>0</v>
      </c>
      <c r="X6604">
        <v>5.3217275695561046</v>
      </c>
      <c r="Y6604">
        <v>0</v>
      </c>
      <c r="Z6604">
        <v>0</v>
      </c>
      <c r="AA6604">
        <v>0</v>
      </c>
      <c r="AB6604">
        <v>0</v>
      </c>
      <c r="AC6604">
        <v>0</v>
      </c>
      <c r="AD6604">
        <v>0</v>
      </c>
      <c r="AE6604">
        <v>5.3217275695561046</v>
      </c>
    </row>
    <row r="6605" spans="1:31" x14ac:dyDescent="0.25">
      <c r="A6605">
        <v>2096608</v>
      </c>
      <c r="B6605">
        <v>1</v>
      </c>
      <c r="C6605" t="s">
        <v>80</v>
      </c>
      <c r="D6605" t="s">
        <v>91</v>
      </c>
      <c r="E6605" t="s">
        <v>177</v>
      </c>
      <c r="F6605" t="s">
        <v>18935</v>
      </c>
      <c r="G6605" t="s">
        <v>183</v>
      </c>
      <c r="H6605" t="s">
        <v>143</v>
      </c>
      <c r="I6605" t="s">
        <v>135</v>
      </c>
      <c r="J6605" t="s">
        <v>136</v>
      </c>
      <c r="K6605" t="s">
        <v>137</v>
      </c>
      <c r="L6605" t="s">
        <v>18936</v>
      </c>
      <c r="M6605" t="s">
        <v>18937</v>
      </c>
      <c r="N6605">
        <v>0.94722222199999995</v>
      </c>
      <c r="O6605">
        <v>0</v>
      </c>
      <c r="P6605">
        <v>2</v>
      </c>
      <c r="Q6605">
        <v>0</v>
      </c>
      <c r="R6605">
        <v>0</v>
      </c>
      <c r="S6605">
        <v>0</v>
      </c>
      <c r="T6605">
        <v>0</v>
      </c>
      <c r="U6605">
        <v>0</v>
      </c>
      <c r="V6605">
        <v>0</v>
      </c>
      <c r="W6605">
        <v>0</v>
      </c>
      <c r="X6605">
        <v>0.63466980525226657</v>
      </c>
      <c r="Y6605">
        <v>0</v>
      </c>
      <c r="Z6605">
        <v>0</v>
      </c>
      <c r="AA6605">
        <v>0</v>
      </c>
      <c r="AB6605">
        <v>0</v>
      </c>
      <c r="AC6605">
        <v>0</v>
      </c>
      <c r="AD6605">
        <v>0</v>
      </c>
      <c r="AE6605">
        <v>0.63466980525226657</v>
      </c>
    </row>
    <row r="6606" spans="1:31" x14ac:dyDescent="0.25">
      <c r="A6606">
        <v>2096253</v>
      </c>
      <c r="B6606">
        <v>1</v>
      </c>
      <c r="C6606" t="s">
        <v>81</v>
      </c>
      <c r="D6606" t="s">
        <v>118</v>
      </c>
      <c r="E6606" t="s">
        <v>169</v>
      </c>
      <c r="F6606" t="s">
        <v>18938</v>
      </c>
      <c r="G6606" t="s">
        <v>171</v>
      </c>
      <c r="H6606" t="s">
        <v>134</v>
      </c>
      <c r="I6606" t="s">
        <v>135</v>
      </c>
      <c r="J6606" t="s">
        <v>136</v>
      </c>
      <c r="K6606" t="s">
        <v>137</v>
      </c>
      <c r="L6606" t="s">
        <v>18939</v>
      </c>
      <c r="M6606" t="s">
        <v>18940</v>
      </c>
      <c r="N6606">
        <v>0.753611111</v>
      </c>
      <c r="O6606">
        <v>0</v>
      </c>
      <c r="P6606">
        <v>83</v>
      </c>
      <c r="Q6606">
        <v>0</v>
      </c>
      <c r="R6606">
        <v>6</v>
      </c>
      <c r="S6606">
        <v>0</v>
      </c>
      <c r="T6606">
        <v>5</v>
      </c>
      <c r="U6606">
        <v>0</v>
      </c>
      <c r="V6606">
        <v>0</v>
      </c>
      <c r="W6606">
        <v>0</v>
      </c>
      <c r="X6606">
        <v>15.486818878226103</v>
      </c>
      <c r="Y6606">
        <v>0</v>
      </c>
      <c r="Z6606">
        <v>3.7663420013031779</v>
      </c>
      <c r="AA6606">
        <v>0</v>
      </c>
      <c r="AB6606">
        <v>1.7586493425435419</v>
      </c>
      <c r="AC6606">
        <v>0</v>
      </c>
      <c r="AD6606">
        <v>0</v>
      </c>
      <c r="AE6606">
        <v>21.011810222072825</v>
      </c>
    </row>
    <row r="6607" spans="1:31" x14ac:dyDescent="0.25">
      <c r="A6607">
        <v>2096230</v>
      </c>
      <c r="B6607">
        <v>1</v>
      </c>
      <c r="C6607" t="s">
        <v>80</v>
      </c>
      <c r="D6607" t="s">
        <v>85</v>
      </c>
      <c r="E6607" t="s">
        <v>158</v>
      </c>
      <c r="F6607" t="s">
        <v>18941</v>
      </c>
      <c r="G6607" t="s">
        <v>160</v>
      </c>
      <c r="H6607" t="s">
        <v>143</v>
      </c>
      <c r="I6607" t="s">
        <v>135</v>
      </c>
      <c r="J6607" t="s">
        <v>136</v>
      </c>
      <c r="K6607" t="s">
        <v>137</v>
      </c>
      <c r="L6607" t="s">
        <v>18942</v>
      </c>
      <c r="M6607" t="s">
        <v>18943</v>
      </c>
      <c r="N6607">
        <v>0.97916666600000002</v>
      </c>
      <c r="O6607">
        <v>0</v>
      </c>
      <c r="P6607">
        <v>158</v>
      </c>
      <c r="Q6607">
        <v>0</v>
      </c>
      <c r="R6607">
        <v>0</v>
      </c>
      <c r="S6607">
        <v>0</v>
      </c>
      <c r="T6607">
        <v>20</v>
      </c>
      <c r="U6607">
        <v>0</v>
      </c>
      <c r="V6607">
        <v>0</v>
      </c>
      <c r="W6607">
        <v>0</v>
      </c>
      <c r="X6607">
        <v>28.672086432423363</v>
      </c>
      <c r="Y6607">
        <v>0</v>
      </c>
      <c r="Z6607">
        <v>0</v>
      </c>
      <c r="AA6607">
        <v>0</v>
      </c>
      <c r="AB6607">
        <v>6.8870675796100116</v>
      </c>
      <c r="AC6607">
        <v>0</v>
      </c>
      <c r="AD6607">
        <v>0</v>
      </c>
      <c r="AE6607">
        <v>35.559154012033375</v>
      </c>
    </row>
    <row r="6608" spans="1:31" x14ac:dyDescent="0.25">
      <c r="A6608">
        <v>2096445</v>
      </c>
      <c r="B6608">
        <v>1</v>
      </c>
      <c r="C6608" t="s">
        <v>80</v>
      </c>
      <c r="D6608" t="s">
        <v>82</v>
      </c>
      <c r="E6608" t="s">
        <v>177</v>
      </c>
      <c r="F6608" t="s">
        <v>18944</v>
      </c>
      <c r="G6608" t="s">
        <v>183</v>
      </c>
      <c r="H6608" t="s">
        <v>143</v>
      </c>
      <c r="I6608" t="s">
        <v>135</v>
      </c>
      <c r="J6608" t="s">
        <v>136</v>
      </c>
      <c r="K6608" t="s">
        <v>137</v>
      </c>
      <c r="L6608" t="s">
        <v>18945</v>
      </c>
      <c r="M6608" t="s">
        <v>18946</v>
      </c>
      <c r="N6608">
        <v>8.4016666660000006</v>
      </c>
      <c r="O6608">
        <v>0</v>
      </c>
      <c r="P6608">
        <v>3</v>
      </c>
      <c r="Q6608">
        <v>0</v>
      </c>
      <c r="R6608">
        <v>0</v>
      </c>
      <c r="S6608">
        <v>0</v>
      </c>
      <c r="T6608">
        <v>0</v>
      </c>
      <c r="U6608">
        <v>0</v>
      </c>
      <c r="V6608">
        <v>0</v>
      </c>
      <c r="W6608">
        <v>0</v>
      </c>
      <c r="X6608">
        <v>2.997925286687499</v>
      </c>
      <c r="Y6608">
        <v>0</v>
      </c>
      <c r="Z6608">
        <v>0</v>
      </c>
      <c r="AA6608">
        <v>0</v>
      </c>
      <c r="AB6608">
        <v>0</v>
      </c>
      <c r="AC6608">
        <v>0</v>
      </c>
      <c r="AD6608">
        <v>0</v>
      </c>
      <c r="AE6608">
        <v>2.997925286687499</v>
      </c>
    </row>
    <row r="6609" spans="1:31" x14ac:dyDescent="0.25">
      <c r="A6609">
        <v>2096694</v>
      </c>
      <c r="B6609">
        <v>1</v>
      </c>
      <c r="C6609" t="s">
        <v>80</v>
      </c>
      <c r="D6609" t="s">
        <v>90</v>
      </c>
      <c r="E6609" t="s">
        <v>158</v>
      </c>
      <c r="F6609" t="s">
        <v>18947</v>
      </c>
      <c r="G6609" t="s">
        <v>160</v>
      </c>
      <c r="H6609" t="s">
        <v>143</v>
      </c>
      <c r="I6609" t="s">
        <v>135</v>
      </c>
      <c r="J6609" t="s">
        <v>136</v>
      </c>
      <c r="K6609" t="s">
        <v>137</v>
      </c>
      <c r="L6609" t="s">
        <v>18948</v>
      </c>
      <c r="M6609" t="s">
        <v>18949</v>
      </c>
      <c r="N6609">
        <v>0.80916666599999998</v>
      </c>
      <c r="O6609">
        <v>0</v>
      </c>
      <c r="P6609">
        <v>68</v>
      </c>
      <c r="Q6609">
        <v>0</v>
      </c>
      <c r="R6609">
        <v>0</v>
      </c>
      <c r="S6609">
        <v>0</v>
      </c>
      <c r="T6609">
        <v>12</v>
      </c>
      <c r="U6609">
        <v>0</v>
      </c>
      <c r="V6609">
        <v>0</v>
      </c>
      <c r="W6609">
        <v>0</v>
      </c>
      <c r="X6609">
        <v>15.389333781685378</v>
      </c>
      <c r="Y6609">
        <v>0</v>
      </c>
      <c r="Z6609">
        <v>0</v>
      </c>
      <c r="AA6609">
        <v>0</v>
      </c>
      <c r="AB6609">
        <v>8.8689138807948744</v>
      </c>
      <c r="AC6609">
        <v>0</v>
      </c>
      <c r="AD6609">
        <v>0</v>
      </c>
      <c r="AE6609">
        <v>24.258247662480251</v>
      </c>
    </row>
    <row r="6610" spans="1:31" x14ac:dyDescent="0.25">
      <c r="A6610">
        <v>2096731</v>
      </c>
      <c r="B6610">
        <v>1</v>
      </c>
      <c r="C6610" t="s">
        <v>80</v>
      </c>
      <c r="D6610" t="s">
        <v>92</v>
      </c>
      <c r="E6610" t="s">
        <v>177</v>
      </c>
      <c r="F6610" t="s">
        <v>18950</v>
      </c>
      <c r="G6610" t="s">
        <v>179</v>
      </c>
      <c r="H6610" t="s">
        <v>143</v>
      </c>
      <c r="I6610" t="s">
        <v>135</v>
      </c>
      <c r="J6610" t="s">
        <v>136</v>
      </c>
      <c r="K6610" t="s">
        <v>137</v>
      </c>
      <c r="L6610" t="s">
        <v>18951</v>
      </c>
      <c r="M6610" t="s">
        <v>18952</v>
      </c>
      <c r="N6610">
        <v>1.2877777770000001</v>
      </c>
      <c r="O6610">
        <v>0</v>
      </c>
      <c r="P6610">
        <v>0</v>
      </c>
      <c r="Q6610">
        <v>0</v>
      </c>
      <c r="R6610">
        <v>1</v>
      </c>
      <c r="S6610">
        <v>0</v>
      </c>
      <c r="T6610">
        <v>0</v>
      </c>
      <c r="U6610">
        <v>0</v>
      </c>
      <c r="V6610">
        <v>0</v>
      </c>
      <c r="W6610">
        <v>0</v>
      </c>
      <c r="X6610">
        <v>0</v>
      </c>
      <c r="Y6610">
        <v>0</v>
      </c>
      <c r="Z6610">
        <v>0.26333353223382561</v>
      </c>
      <c r="AA6610">
        <v>0</v>
      </c>
      <c r="AB6610">
        <v>0</v>
      </c>
      <c r="AC6610">
        <v>0</v>
      </c>
      <c r="AD6610">
        <v>0</v>
      </c>
      <c r="AE6610">
        <v>0.26333353223382561</v>
      </c>
    </row>
    <row r="6611" spans="1:31" x14ac:dyDescent="0.25">
      <c r="A6611">
        <v>2096399</v>
      </c>
      <c r="B6611">
        <v>1</v>
      </c>
      <c r="C6611" t="s">
        <v>80</v>
      </c>
      <c r="D6611" t="s">
        <v>110</v>
      </c>
      <c r="E6611" t="s">
        <v>177</v>
      </c>
      <c r="F6611" t="s">
        <v>18953</v>
      </c>
      <c r="G6611" t="s">
        <v>179</v>
      </c>
      <c r="H6611" t="s">
        <v>143</v>
      </c>
      <c r="I6611" t="s">
        <v>135</v>
      </c>
      <c r="J6611" t="s">
        <v>136</v>
      </c>
      <c r="K6611" t="s">
        <v>137</v>
      </c>
      <c r="L6611" t="s">
        <v>18954</v>
      </c>
      <c r="M6611" t="s">
        <v>18955</v>
      </c>
      <c r="N6611">
        <v>8.8577777770000008</v>
      </c>
      <c r="O6611">
        <v>0</v>
      </c>
      <c r="P6611">
        <v>3</v>
      </c>
      <c r="Q6611">
        <v>0</v>
      </c>
      <c r="R6611">
        <v>0</v>
      </c>
      <c r="S6611">
        <v>0</v>
      </c>
      <c r="T6611">
        <v>0</v>
      </c>
      <c r="U6611">
        <v>0</v>
      </c>
      <c r="V6611">
        <v>0</v>
      </c>
      <c r="W6611">
        <v>0</v>
      </c>
      <c r="X6611">
        <v>10.729706228947743</v>
      </c>
      <c r="Y6611">
        <v>0</v>
      </c>
      <c r="Z6611">
        <v>0</v>
      </c>
      <c r="AA6611">
        <v>0</v>
      </c>
      <c r="AB6611">
        <v>0</v>
      </c>
      <c r="AC6611">
        <v>0</v>
      </c>
      <c r="AD6611">
        <v>0</v>
      </c>
      <c r="AE6611">
        <v>10.729706228947743</v>
      </c>
    </row>
    <row r="6612" spans="1:31" x14ac:dyDescent="0.25">
      <c r="A6612">
        <v>2096591</v>
      </c>
      <c r="B6612">
        <v>1</v>
      </c>
      <c r="C6612" t="s">
        <v>80</v>
      </c>
      <c r="D6612" t="s">
        <v>100</v>
      </c>
      <c r="E6612" t="s">
        <v>505</v>
      </c>
      <c r="F6612" t="s">
        <v>18956</v>
      </c>
      <c r="G6612" t="s">
        <v>569</v>
      </c>
      <c r="H6612" t="s">
        <v>143</v>
      </c>
      <c r="I6612" t="s">
        <v>135</v>
      </c>
      <c r="J6612" t="s">
        <v>136</v>
      </c>
      <c r="K6612" t="s">
        <v>137</v>
      </c>
      <c r="L6612" t="s">
        <v>18957</v>
      </c>
      <c r="M6612" t="s">
        <v>18958</v>
      </c>
      <c r="N6612">
        <v>6.6463888879999997</v>
      </c>
      <c r="O6612">
        <v>0</v>
      </c>
      <c r="P6612">
        <v>0</v>
      </c>
      <c r="Q6612">
        <v>0</v>
      </c>
      <c r="R6612">
        <v>0</v>
      </c>
      <c r="S6612">
        <v>0</v>
      </c>
      <c r="T6612">
        <v>4</v>
      </c>
      <c r="U6612">
        <v>0</v>
      </c>
      <c r="V6612">
        <v>1</v>
      </c>
      <c r="W6612">
        <v>0</v>
      </c>
      <c r="X6612">
        <v>0</v>
      </c>
      <c r="Y6612">
        <v>0</v>
      </c>
      <c r="Z6612">
        <v>0</v>
      </c>
      <c r="AA6612">
        <v>0</v>
      </c>
      <c r="AB6612">
        <v>78.431669663375317</v>
      </c>
      <c r="AC6612">
        <v>0</v>
      </c>
      <c r="AD6612">
        <v>610.50668918444546</v>
      </c>
      <c r="AE6612">
        <v>688.93835884782084</v>
      </c>
    </row>
    <row r="6613" spans="1:31" x14ac:dyDescent="0.25">
      <c r="A6613">
        <v>2096834</v>
      </c>
      <c r="B6613">
        <v>1</v>
      </c>
      <c r="C6613" t="s">
        <v>80</v>
      </c>
      <c r="D6613" t="s">
        <v>85</v>
      </c>
      <c r="E6613" t="s">
        <v>177</v>
      </c>
      <c r="F6613" t="s">
        <v>18959</v>
      </c>
      <c r="G6613" t="s">
        <v>179</v>
      </c>
      <c r="H6613" t="s">
        <v>143</v>
      </c>
      <c r="I6613" t="s">
        <v>135</v>
      </c>
      <c r="J6613" t="s">
        <v>136</v>
      </c>
      <c r="K6613" t="s">
        <v>137</v>
      </c>
      <c r="L6613" t="s">
        <v>18960</v>
      </c>
      <c r="M6613" t="s">
        <v>18961</v>
      </c>
      <c r="N6613">
        <v>2.1208333330000002</v>
      </c>
      <c r="O6613">
        <v>0</v>
      </c>
      <c r="P6613">
        <v>0</v>
      </c>
      <c r="Q6613">
        <v>0</v>
      </c>
      <c r="R6613">
        <v>0</v>
      </c>
      <c r="S6613">
        <v>0</v>
      </c>
      <c r="T6613">
        <v>2</v>
      </c>
      <c r="U6613">
        <v>0</v>
      </c>
      <c r="V6613">
        <v>0</v>
      </c>
      <c r="W6613">
        <v>0</v>
      </c>
      <c r="X6613">
        <v>0</v>
      </c>
      <c r="Y6613">
        <v>0</v>
      </c>
      <c r="Z6613">
        <v>0</v>
      </c>
      <c r="AA6613">
        <v>0</v>
      </c>
      <c r="AB6613">
        <v>3.6817645264387222</v>
      </c>
      <c r="AC6613">
        <v>0</v>
      </c>
      <c r="AD6613">
        <v>0</v>
      </c>
      <c r="AE6613">
        <v>3.6817645264387222</v>
      </c>
    </row>
    <row r="6614" spans="1:31" x14ac:dyDescent="0.25">
      <c r="A6614">
        <v>2096840</v>
      </c>
      <c r="B6614">
        <v>1</v>
      </c>
      <c r="C6614" t="s">
        <v>80</v>
      </c>
      <c r="D6614" t="s">
        <v>96</v>
      </c>
      <c r="E6614" t="s">
        <v>177</v>
      </c>
      <c r="F6614" t="s">
        <v>18962</v>
      </c>
      <c r="G6614" t="s">
        <v>196</v>
      </c>
      <c r="H6614" t="s">
        <v>143</v>
      </c>
      <c r="I6614" t="s">
        <v>135</v>
      </c>
      <c r="J6614" t="s">
        <v>136</v>
      </c>
      <c r="K6614" t="s">
        <v>137</v>
      </c>
      <c r="L6614" t="s">
        <v>18963</v>
      </c>
      <c r="M6614" t="s">
        <v>18964</v>
      </c>
      <c r="N6614">
        <v>7.0680555549999999</v>
      </c>
      <c r="O6614">
        <v>0</v>
      </c>
      <c r="P6614">
        <v>0</v>
      </c>
      <c r="Q6614">
        <v>0</v>
      </c>
      <c r="R6614">
        <v>0</v>
      </c>
      <c r="S6614">
        <v>0</v>
      </c>
      <c r="T6614">
        <v>2</v>
      </c>
      <c r="U6614">
        <v>0</v>
      </c>
      <c r="V6614">
        <v>0</v>
      </c>
      <c r="W6614">
        <v>0</v>
      </c>
      <c r="X6614">
        <v>0</v>
      </c>
      <c r="Y6614">
        <v>0</v>
      </c>
      <c r="Z6614">
        <v>0</v>
      </c>
      <c r="AA6614">
        <v>0</v>
      </c>
      <c r="AB6614">
        <v>21.259292179371634</v>
      </c>
      <c r="AC6614">
        <v>0</v>
      </c>
      <c r="AD6614">
        <v>0</v>
      </c>
      <c r="AE6614">
        <v>21.259292179371634</v>
      </c>
    </row>
    <row r="6615" spans="1:31" x14ac:dyDescent="0.25">
      <c r="A6615">
        <v>2096585</v>
      </c>
      <c r="B6615">
        <v>1</v>
      </c>
      <c r="C6615" t="s">
        <v>80</v>
      </c>
      <c r="D6615" t="s">
        <v>95</v>
      </c>
      <c r="E6615" t="s">
        <v>177</v>
      </c>
      <c r="F6615" t="s">
        <v>18965</v>
      </c>
      <c r="G6615" t="s">
        <v>183</v>
      </c>
      <c r="H6615" t="s">
        <v>143</v>
      </c>
      <c r="I6615" t="s">
        <v>135</v>
      </c>
      <c r="J6615" t="s">
        <v>136</v>
      </c>
      <c r="K6615" t="s">
        <v>137</v>
      </c>
      <c r="L6615" t="s">
        <v>18966</v>
      </c>
      <c r="M6615" t="s">
        <v>18967</v>
      </c>
      <c r="N6615">
        <v>1.1391666659999999</v>
      </c>
      <c r="O6615">
        <v>0</v>
      </c>
      <c r="P6615">
        <v>1</v>
      </c>
      <c r="Q6615">
        <v>0</v>
      </c>
      <c r="R6615">
        <v>0</v>
      </c>
      <c r="S6615">
        <v>0</v>
      </c>
      <c r="T6615">
        <v>0</v>
      </c>
      <c r="U6615">
        <v>0</v>
      </c>
      <c r="V6615">
        <v>0</v>
      </c>
      <c r="W6615">
        <v>0</v>
      </c>
      <c r="X6615">
        <v>0.14170628365188331</v>
      </c>
      <c r="Y6615">
        <v>0</v>
      </c>
      <c r="Z6615">
        <v>0</v>
      </c>
      <c r="AA6615">
        <v>0</v>
      </c>
      <c r="AB6615">
        <v>0</v>
      </c>
      <c r="AC6615">
        <v>0</v>
      </c>
      <c r="AD6615">
        <v>0</v>
      </c>
      <c r="AE6615">
        <v>0.14170628365188331</v>
      </c>
    </row>
    <row r="6616" spans="1:31" x14ac:dyDescent="0.25">
      <c r="A6616">
        <v>2096880</v>
      </c>
      <c r="B6616">
        <v>1</v>
      </c>
      <c r="C6616" t="s">
        <v>80</v>
      </c>
      <c r="D6616" t="s">
        <v>110</v>
      </c>
      <c r="E6616" t="s">
        <v>177</v>
      </c>
      <c r="F6616" t="s">
        <v>18968</v>
      </c>
      <c r="G6616" t="s">
        <v>183</v>
      </c>
      <c r="H6616" t="s">
        <v>143</v>
      </c>
      <c r="I6616" t="s">
        <v>135</v>
      </c>
      <c r="J6616" t="s">
        <v>136</v>
      </c>
      <c r="K6616" t="s">
        <v>137</v>
      </c>
      <c r="L6616" t="s">
        <v>18969</v>
      </c>
      <c r="M6616" t="s">
        <v>18970</v>
      </c>
      <c r="N6616">
        <v>2.9452777769999998</v>
      </c>
      <c r="O6616">
        <v>0</v>
      </c>
      <c r="P6616">
        <v>3</v>
      </c>
      <c r="Q6616">
        <v>0</v>
      </c>
      <c r="R6616">
        <v>0</v>
      </c>
      <c r="S6616">
        <v>0</v>
      </c>
      <c r="T6616">
        <v>0</v>
      </c>
      <c r="U6616">
        <v>0</v>
      </c>
      <c r="V6616">
        <v>0</v>
      </c>
      <c r="W6616">
        <v>0</v>
      </c>
      <c r="X6616">
        <v>1.5930812579184186</v>
      </c>
      <c r="Y6616">
        <v>0</v>
      </c>
      <c r="Z6616">
        <v>0</v>
      </c>
      <c r="AA6616">
        <v>0</v>
      </c>
      <c r="AB6616">
        <v>0</v>
      </c>
      <c r="AC6616">
        <v>0</v>
      </c>
      <c r="AD6616">
        <v>0</v>
      </c>
      <c r="AE6616">
        <v>1.5930812579184186</v>
      </c>
    </row>
    <row r="6617" spans="1:31" x14ac:dyDescent="0.25">
      <c r="A6617">
        <v>2096548</v>
      </c>
      <c r="B6617">
        <v>1</v>
      </c>
      <c r="C6617" t="s">
        <v>80</v>
      </c>
      <c r="D6617" t="s">
        <v>110</v>
      </c>
      <c r="E6617" t="s">
        <v>158</v>
      </c>
      <c r="F6617" t="s">
        <v>18129</v>
      </c>
      <c r="G6617" t="s">
        <v>324</v>
      </c>
      <c r="H6617" t="s">
        <v>143</v>
      </c>
      <c r="I6617" t="s">
        <v>135</v>
      </c>
      <c r="J6617" t="s">
        <v>136</v>
      </c>
      <c r="K6617" t="s">
        <v>137</v>
      </c>
      <c r="L6617" t="s">
        <v>18971</v>
      </c>
      <c r="M6617" t="s">
        <v>18972</v>
      </c>
      <c r="N6617">
        <v>1.378055555</v>
      </c>
      <c r="O6617">
        <v>0</v>
      </c>
      <c r="P6617">
        <v>146</v>
      </c>
      <c r="Q6617">
        <v>0</v>
      </c>
      <c r="R6617">
        <v>0</v>
      </c>
      <c r="S6617">
        <v>0</v>
      </c>
      <c r="T6617">
        <v>30</v>
      </c>
      <c r="U6617">
        <v>0</v>
      </c>
      <c r="V6617">
        <v>0</v>
      </c>
      <c r="W6617">
        <v>0</v>
      </c>
      <c r="X6617">
        <v>61.407866453303946</v>
      </c>
      <c r="Y6617">
        <v>0</v>
      </c>
      <c r="Z6617">
        <v>0</v>
      </c>
      <c r="AA6617">
        <v>0</v>
      </c>
      <c r="AB6617">
        <v>42.550775586181523</v>
      </c>
      <c r="AC6617">
        <v>0</v>
      </c>
      <c r="AD6617">
        <v>0</v>
      </c>
      <c r="AE6617">
        <v>103.95864203948547</v>
      </c>
    </row>
    <row r="6618" spans="1:31" x14ac:dyDescent="0.25">
      <c r="A6618">
        <v>2096190</v>
      </c>
      <c r="B6618">
        <v>1</v>
      </c>
      <c r="C6618" t="s">
        <v>80</v>
      </c>
      <c r="D6618" t="s">
        <v>105</v>
      </c>
      <c r="E6618" t="s">
        <v>140</v>
      </c>
      <c r="F6618" t="s">
        <v>18973</v>
      </c>
      <c r="G6618" t="s">
        <v>324</v>
      </c>
      <c r="H6618" t="s">
        <v>143</v>
      </c>
      <c r="I6618" t="s">
        <v>135</v>
      </c>
      <c r="J6618" t="s">
        <v>136</v>
      </c>
      <c r="K6618" t="s">
        <v>137</v>
      </c>
      <c r="L6618" t="s">
        <v>18974</v>
      </c>
      <c r="M6618" t="s">
        <v>18975</v>
      </c>
      <c r="N6618">
        <v>0.638055555</v>
      </c>
      <c r="O6618">
        <v>0</v>
      </c>
      <c r="P6618">
        <v>454</v>
      </c>
      <c r="Q6618">
        <v>0</v>
      </c>
      <c r="R6618">
        <v>0</v>
      </c>
      <c r="S6618">
        <v>0</v>
      </c>
      <c r="T6618">
        <v>32</v>
      </c>
      <c r="U6618">
        <v>0</v>
      </c>
      <c r="V6618">
        <v>0</v>
      </c>
      <c r="W6618">
        <v>0</v>
      </c>
      <c r="X6618">
        <v>54.749263401492307</v>
      </c>
      <c r="Y6618">
        <v>0</v>
      </c>
      <c r="Z6618">
        <v>0</v>
      </c>
      <c r="AA6618">
        <v>0</v>
      </c>
      <c r="AB6618">
        <v>19.309230901178751</v>
      </c>
      <c r="AC6618">
        <v>0</v>
      </c>
      <c r="AD6618">
        <v>0</v>
      </c>
      <c r="AE6618">
        <v>74.05849430267105</v>
      </c>
    </row>
    <row r="6619" spans="1:31" x14ac:dyDescent="0.25">
      <c r="A6619">
        <v>2096525</v>
      </c>
      <c r="B6619">
        <v>1</v>
      </c>
      <c r="C6619" t="s">
        <v>80</v>
      </c>
      <c r="D6619" t="s">
        <v>99</v>
      </c>
      <c r="E6619" t="s">
        <v>131</v>
      </c>
      <c r="F6619" t="s">
        <v>314</v>
      </c>
      <c r="G6619" t="s">
        <v>133</v>
      </c>
      <c r="H6619" t="s">
        <v>134</v>
      </c>
      <c r="I6619" t="s">
        <v>135</v>
      </c>
      <c r="J6619" t="s">
        <v>136</v>
      </c>
      <c r="K6619" t="s">
        <v>137</v>
      </c>
      <c r="L6619" t="s">
        <v>18387</v>
      </c>
      <c r="M6619" t="s">
        <v>18976</v>
      </c>
      <c r="N6619">
        <v>2.733055555</v>
      </c>
      <c r="O6619">
        <v>0</v>
      </c>
      <c r="P6619">
        <v>0</v>
      </c>
      <c r="Q6619">
        <v>0</v>
      </c>
      <c r="R6619">
        <v>0</v>
      </c>
      <c r="S6619">
        <v>4</v>
      </c>
      <c r="T6619">
        <v>0</v>
      </c>
      <c r="U6619">
        <v>0</v>
      </c>
      <c r="V6619">
        <v>0</v>
      </c>
      <c r="W6619">
        <v>0</v>
      </c>
      <c r="X6619">
        <v>0</v>
      </c>
      <c r="Y6619">
        <v>0</v>
      </c>
      <c r="Z6619">
        <v>0</v>
      </c>
      <c r="AA6619">
        <v>672.75445436733992</v>
      </c>
      <c r="AB6619">
        <v>0</v>
      </c>
      <c r="AC6619">
        <v>0</v>
      </c>
      <c r="AD6619">
        <v>0</v>
      </c>
      <c r="AE6619">
        <v>672.75445436733992</v>
      </c>
    </row>
    <row r="6620" spans="1:31" x14ac:dyDescent="0.25">
      <c r="A6620">
        <v>2096233</v>
      </c>
      <c r="B6620">
        <v>1</v>
      </c>
      <c r="C6620" t="s">
        <v>81</v>
      </c>
      <c r="D6620" t="s">
        <v>114</v>
      </c>
      <c r="E6620" t="s">
        <v>169</v>
      </c>
      <c r="F6620" t="s">
        <v>18977</v>
      </c>
      <c r="G6620" t="s">
        <v>171</v>
      </c>
      <c r="H6620" t="s">
        <v>134</v>
      </c>
      <c r="I6620" t="s">
        <v>135</v>
      </c>
      <c r="J6620" t="s">
        <v>136</v>
      </c>
      <c r="K6620" t="s">
        <v>137</v>
      </c>
      <c r="L6620" t="s">
        <v>18978</v>
      </c>
      <c r="M6620" t="s">
        <v>18979</v>
      </c>
      <c r="N6620">
        <v>0.85111111100000003</v>
      </c>
      <c r="O6620">
        <v>0</v>
      </c>
      <c r="P6620">
        <v>70</v>
      </c>
      <c r="Q6620">
        <v>0</v>
      </c>
      <c r="R6620">
        <v>0</v>
      </c>
      <c r="S6620">
        <v>0</v>
      </c>
      <c r="T6620">
        <v>8</v>
      </c>
      <c r="U6620">
        <v>0</v>
      </c>
      <c r="V6620">
        <v>0</v>
      </c>
      <c r="W6620">
        <v>0</v>
      </c>
      <c r="X6620">
        <v>5.4509323672463141</v>
      </c>
      <c r="Y6620">
        <v>0</v>
      </c>
      <c r="Z6620">
        <v>0</v>
      </c>
      <c r="AA6620">
        <v>0</v>
      </c>
      <c r="AB6620">
        <v>0.2984566077265583</v>
      </c>
      <c r="AC6620">
        <v>0</v>
      </c>
      <c r="AD6620">
        <v>0</v>
      </c>
      <c r="AE6620">
        <v>5.7493889749728728</v>
      </c>
    </row>
    <row r="6621" spans="1:31" x14ac:dyDescent="0.25">
      <c r="A6621">
        <v>2096356</v>
      </c>
      <c r="B6621">
        <v>1</v>
      </c>
      <c r="C6621" t="s">
        <v>81</v>
      </c>
      <c r="D6621" t="s">
        <v>118</v>
      </c>
      <c r="E6621" t="s">
        <v>177</v>
      </c>
      <c r="F6621" t="s">
        <v>18980</v>
      </c>
      <c r="G6621" t="s">
        <v>183</v>
      </c>
      <c r="H6621" t="s">
        <v>143</v>
      </c>
      <c r="I6621" t="s">
        <v>135</v>
      </c>
      <c r="J6621" t="s">
        <v>136</v>
      </c>
      <c r="K6621" t="s">
        <v>137</v>
      </c>
      <c r="L6621" t="s">
        <v>18981</v>
      </c>
      <c r="M6621" t="s">
        <v>18982</v>
      </c>
      <c r="N6621">
        <v>2.0672222219999998</v>
      </c>
      <c r="O6621">
        <v>0</v>
      </c>
      <c r="P6621">
        <v>1</v>
      </c>
      <c r="Q6621">
        <v>0</v>
      </c>
      <c r="R6621">
        <v>0</v>
      </c>
      <c r="S6621">
        <v>0</v>
      </c>
      <c r="T6621">
        <v>0</v>
      </c>
      <c r="U6621">
        <v>0</v>
      </c>
      <c r="V6621">
        <v>0</v>
      </c>
      <c r="W6621">
        <v>0</v>
      </c>
      <c r="X6621">
        <v>0.53830576606050928</v>
      </c>
      <c r="Y6621">
        <v>0</v>
      </c>
      <c r="Z6621">
        <v>0</v>
      </c>
      <c r="AA6621">
        <v>0</v>
      </c>
      <c r="AB6621">
        <v>0</v>
      </c>
      <c r="AC6621">
        <v>0</v>
      </c>
      <c r="AD6621">
        <v>0</v>
      </c>
      <c r="AE6621">
        <v>0.53830576606050928</v>
      </c>
    </row>
    <row r="6622" spans="1:31" x14ac:dyDescent="0.25">
      <c r="A6622">
        <v>2096754</v>
      </c>
      <c r="B6622">
        <v>1</v>
      </c>
      <c r="C6622" t="s">
        <v>80</v>
      </c>
      <c r="D6622" t="s">
        <v>110</v>
      </c>
      <c r="E6622" t="s">
        <v>177</v>
      </c>
      <c r="F6622" t="s">
        <v>18983</v>
      </c>
      <c r="G6622" t="s">
        <v>183</v>
      </c>
      <c r="H6622" t="s">
        <v>143</v>
      </c>
      <c r="I6622" t="s">
        <v>135</v>
      </c>
      <c r="J6622" t="s">
        <v>136</v>
      </c>
      <c r="K6622" t="s">
        <v>137</v>
      </c>
      <c r="L6622" t="s">
        <v>18984</v>
      </c>
      <c r="M6622" t="s">
        <v>18985</v>
      </c>
      <c r="N6622">
        <v>5.2427777769999997</v>
      </c>
      <c r="O6622">
        <v>0</v>
      </c>
      <c r="P6622">
        <v>1</v>
      </c>
      <c r="Q6622">
        <v>0</v>
      </c>
      <c r="R6622">
        <v>0</v>
      </c>
      <c r="S6622">
        <v>0</v>
      </c>
      <c r="T6622">
        <v>0</v>
      </c>
      <c r="U6622">
        <v>0</v>
      </c>
      <c r="V6622">
        <v>0</v>
      </c>
      <c r="W6622">
        <v>0</v>
      </c>
      <c r="X6622">
        <v>2.636364690122706</v>
      </c>
      <c r="Y6622">
        <v>0</v>
      </c>
      <c r="Z6622">
        <v>0</v>
      </c>
      <c r="AA6622">
        <v>0</v>
      </c>
      <c r="AB6622">
        <v>0</v>
      </c>
      <c r="AC6622">
        <v>0</v>
      </c>
      <c r="AD6622">
        <v>0</v>
      </c>
      <c r="AE6622">
        <v>2.636364690122706</v>
      </c>
    </row>
    <row r="6623" spans="1:31" x14ac:dyDescent="0.25">
      <c r="A6623">
        <v>2096376</v>
      </c>
      <c r="B6623">
        <v>1</v>
      </c>
      <c r="C6623" t="s">
        <v>80</v>
      </c>
      <c r="D6623" t="s">
        <v>108</v>
      </c>
      <c r="E6623" t="s">
        <v>177</v>
      </c>
      <c r="F6623" t="s">
        <v>18986</v>
      </c>
      <c r="G6623" t="s">
        <v>179</v>
      </c>
      <c r="H6623" t="s">
        <v>143</v>
      </c>
      <c r="I6623" t="s">
        <v>135</v>
      </c>
      <c r="J6623" t="s">
        <v>136</v>
      </c>
      <c r="K6623" t="s">
        <v>137</v>
      </c>
      <c r="L6623" t="s">
        <v>18987</v>
      </c>
      <c r="M6623" t="s">
        <v>18988</v>
      </c>
      <c r="N6623">
        <v>1.725833333</v>
      </c>
      <c r="O6623">
        <v>0</v>
      </c>
      <c r="P6623">
        <v>8</v>
      </c>
      <c r="Q6623">
        <v>0</v>
      </c>
      <c r="R6623">
        <v>0</v>
      </c>
      <c r="S6623">
        <v>0</v>
      </c>
      <c r="T6623">
        <v>1</v>
      </c>
      <c r="U6623">
        <v>0</v>
      </c>
      <c r="V6623">
        <v>0</v>
      </c>
      <c r="W6623">
        <v>0</v>
      </c>
      <c r="X6623">
        <v>1.7134678763450324</v>
      </c>
      <c r="Y6623">
        <v>0</v>
      </c>
      <c r="Z6623">
        <v>0</v>
      </c>
      <c r="AA6623">
        <v>0</v>
      </c>
      <c r="AB6623">
        <v>9.1121734030580007E-2</v>
      </c>
      <c r="AC6623">
        <v>0</v>
      </c>
      <c r="AD6623">
        <v>0</v>
      </c>
      <c r="AE6623">
        <v>1.8045896103756125</v>
      </c>
    </row>
    <row r="6624" spans="1:31" x14ac:dyDescent="0.25">
      <c r="A6624">
        <v>2096419</v>
      </c>
      <c r="B6624">
        <v>1</v>
      </c>
      <c r="C6624" t="s">
        <v>81</v>
      </c>
      <c r="D6624" t="s">
        <v>116</v>
      </c>
      <c r="E6624" t="s">
        <v>169</v>
      </c>
      <c r="F6624" t="s">
        <v>8400</v>
      </c>
      <c r="G6624" t="s">
        <v>171</v>
      </c>
      <c r="H6624" t="s">
        <v>134</v>
      </c>
      <c r="I6624" t="s">
        <v>135</v>
      </c>
      <c r="J6624" t="s">
        <v>136</v>
      </c>
      <c r="K6624" t="s">
        <v>137</v>
      </c>
      <c r="L6624" t="s">
        <v>18989</v>
      </c>
      <c r="M6624" t="s">
        <v>18990</v>
      </c>
      <c r="N6624">
        <v>2.3855555549999998</v>
      </c>
      <c r="O6624">
        <v>0</v>
      </c>
      <c r="P6624">
        <v>107</v>
      </c>
      <c r="Q6624">
        <v>0</v>
      </c>
      <c r="R6624">
        <v>0</v>
      </c>
      <c r="S6624">
        <v>0</v>
      </c>
      <c r="T6624">
        <v>2</v>
      </c>
      <c r="U6624">
        <v>0</v>
      </c>
      <c r="V6624">
        <v>0</v>
      </c>
      <c r="W6624">
        <v>0</v>
      </c>
      <c r="X6624">
        <v>19.275806096490605</v>
      </c>
      <c r="Y6624">
        <v>0</v>
      </c>
      <c r="Z6624">
        <v>0</v>
      </c>
      <c r="AA6624">
        <v>0</v>
      </c>
      <c r="AB6624">
        <v>0.26447013235664141</v>
      </c>
      <c r="AC6624">
        <v>0</v>
      </c>
      <c r="AD6624">
        <v>0</v>
      </c>
      <c r="AE6624">
        <v>19.540276228847247</v>
      </c>
    </row>
    <row r="6625" spans="1:31" x14ac:dyDescent="0.25">
      <c r="A6625">
        <v>2096568</v>
      </c>
      <c r="B6625">
        <v>1</v>
      </c>
      <c r="C6625" t="s">
        <v>80</v>
      </c>
      <c r="D6625" t="s">
        <v>107</v>
      </c>
      <c r="E6625" t="s">
        <v>177</v>
      </c>
      <c r="F6625" t="s">
        <v>18991</v>
      </c>
      <c r="G6625" t="s">
        <v>183</v>
      </c>
      <c r="H6625" t="s">
        <v>143</v>
      </c>
      <c r="I6625" t="s">
        <v>135</v>
      </c>
      <c r="J6625" t="s">
        <v>136</v>
      </c>
      <c r="K6625" t="s">
        <v>137</v>
      </c>
      <c r="L6625" t="s">
        <v>18992</v>
      </c>
      <c r="M6625" t="s">
        <v>18993</v>
      </c>
      <c r="N6625">
        <v>1.4202777769999999</v>
      </c>
      <c r="O6625">
        <v>0</v>
      </c>
      <c r="P6625">
        <v>1</v>
      </c>
      <c r="Q6625">
        <v>0</v>
      </c>
      <c r="R6625">
        <v>0</v>
      </c>
      <c r="S6625">
        <v>0</v>
      </c>
      <c r="T6625">
        <v>0</v>
      </c>
      <c r="U6625">
        <v>0</v>
      </c>
      <c r="V6625">
        <v>0</v>
      </c>
      <c r="W6625">
        <v>0</v>
      </c>
      <c r="X6625">
        <v>0.41092548052215505</v>
      </c>
      <c r="Y6625">
        <v>0</v>
      </c>
      <c r="Z6625">
        <v>0</v>
      </c>
      <c r="AA6625">
        <v>0</v>
      </c>
      <c r="AB6625">
        <v>0</v>
      </c>
      <c r="AC6625">
        <v>0</v>
      </c>
      <c r="AD6625">
        <v>0</v>
      </c>
      <c r="AE6625">
        <v>0.41092548052215505</v>
      </c>
    </row>
    <row r="6626" spans="1:31" x14ac:dyDescent="0.25">
      <c r="A6626">
        <v>2096711</v>
      </c>
      <c r="B6626">
        <v>1</v>
      </c>
      <c r="C6626" t="s">
        <v>81</v>
      </c>
      <c r="D6626" t="s">
        <v>119</v>
      </c>
      <c r="E6626" t="s">
        <v>177</v>
      </c>
      <c r="F6626" t="s">
        <v>18994</v>
      </c>
      <c r="G6626" t="s">
        <v>183</v>
      </c>
      <c r="H6626" t="s">
        <v>143</v>
      </c>
      <c r="I6626" t="s">
        <v>135</v>
      </c>
      <c r="J6626" t="s">
        <v>136</v>
      </c>
      <c r="K6626" t="s">
        <v>137</v>
      </c>
      <c r="L6626" t="s">
        <v>18995</v>
      </c>
      <c r="M6626" t="s">
        <v>18996</v>
      </c>
      <c r="N6626">
        <v>2.6091666660000001</v>
      </c>
      <c r="O6626">
        <v>0</v>
      </c>
      <c r="P6626">
        <v>0</v>
      </c>
      <c r="Q6626">
        <v>0</v>
      </c>
      <c r="R6626">
        <v>1</v>
      </c>
      <c r="S6626">
        <v>0</v>
      </c>
      <c r="T6626">
        <v>0</v>
      </c>
      <c r="U6626">
        <v>0</v>
      </c>
      <c r="V6626">
        <v>0</v>
      </c>
      <c r="W6626">
        <v>0</v>
      </c>
      <c r="X6626">
        <v>0</v>
      </c>
      <c r="Y6626">
        <v>0</v>
      </c>
      <c r="Z6626">
        <v>7.1087837008913599</v>
      </c>
      <c r="AA6626">
        <v>0</v>
      </c>
      <c r="AB6626">
        <v>0</v>
      </c>
      <c r="AC6626">
        <v>0</v>
      </c>
      <c r="AD6626">
        <v>0</v>
      </c>
      <c r="AE6626">
        <v>7.1087837008913599</v>
      </c>
    </row>
    <row r="6627" spans="1:31" x14ac:dyDescent="0.25">
      <c r="A6627">
        <v>2096319</v>
      </c>
      <c r="B6627">
        <v>1</v>
      </c>
      <c r="C6627" t="s">
        <v>81</v>
      </c>
      <c r="D6627" t="s">
        <v>112</v>
      </c>
      <c r="E6627" t="s">
        <v>169</v>
      </c>
      <c r="F6627" t="s">
        <v>18997</v>
      </c>
      <c r="G6627" t="s">
        <v>273</v>
      </c>
      <c r="H6627" t="s">
        <v>134</v>
      </c>
      <c r="I6627" t="s">
        <v>135</v>
      </c>
      <c r="J6627" t="s">
        <v>136</v>
      </c>
      <c r="K6627" t="s">
        <v>155</v>
      </c>
      <c r="L6627" t="s">
        <v>18998</v>
      </c>
      <c r="M6627" t="s">
        <v>18999</v>
      </c>
      <c r="N6627">
        <v>7.8377777770000003</v>
      </c>
      <c r="O6627">
        <v>0</v>
      </c>
      <c r="P6627">
        <v>62</v>
      </c>
      <c r="Q6627">
        <v>0</v>
      </c>
      <c r="R6627">
        <v>10</v>
      </c>
      <c r="S6627">
        <v>0</v>
      </c>
      <c r="T6627">
        <v>5</v>
      </c>
      <c r="U6627">
        <v>0</v>
      </c>
      <c r="V6627">
        <v>0</v>
      </c>
      <c r="W6627">
        <v>0</v>
      </c>
      <c r="X6627">
        <v>83.638527022338209</v>
      </c>
      <c r="Y6627">
        <v>0</v>
      </c>
      <c r="Z6627">
        <v>23.729326357242389</v>
      </c>
      <c r="AA6627">
        <v>0</v>
      </c>
      <c r="AB6627">
        <v>21.892815221446931</v>
      </c>
      <c r="AC6627">
        <v>0</v>
      </c>
      <c r="AD6627">
        <v>0</v>
      </c>
      <c r="AE6627">
        <v>129.26066860102753</v>
      </c>
    </row>
    <row r="6628" spans="1:31" x14ac:dyDescent="0.25">
      <c r="A6628">
        <v>2096273</v>
      </c>
      <c r="B6628">
        <v>1</v>
      </c>
      <c r="C6628" t="s">
        <v>81</v>
      </c>
      <c r="D6628" t="s">
        <v>123</v>
      </c>
      <c r="E6628" t="s">
        <v>146</v>
      </c>
      <c r="F6628" t="s">
        <v>19000</v>
      </c>
      <c r="G6628" t="s">
        <v>133</v>
      </c>
      <c r="H6628" t="s">
        <v>134</v>
      </c>
      <c r="I6628" t="s">
        <v>135</v>
      </c>
      <c r="J6628" t="s">
        <v>136</v>
      </c>
      <c r="K6628" t="s">
        <v>137</v>
      </c>
      <c r="L6628" t="s">
        <v>19001</v>
      </c>
      <c r="M6628" t="s">
        <v>19002</v>
      </c>
      <c r="N6628">
        <v>0.206666666</v>
      </c>
      <c r="O6628">
        <v>9</v>
      </c>
      <c r="P6628">
        <v>7615</v>
      </c>
      <c r="Q6628">
        <v>43</v>
      </c>
      <c r="R6628">
        <v>162</v>
      </c>
      <c r="S6628">
        <v>25</v>
      </c>
      <c r="T6628">
        <v>434</v>
      </c>
      <c r="U6628">
        <v>5</v>
      </c>
      <c r="V6628">
        <v>0</v>
      </c>
      <c r="W6628">
        <v>0.34797345883603331</v>
      </c>
      <c r="X6628">
        <v>248.66378600811728</v>
      </c>
      <c r="Y6628">
        <v>11.285112189779349</v>
      </c>
      <c r="Z6628">
        <v>18.064579086797909</v>
      </c>
      <c r="AA6628">
        <v>29.026650859600672</v>
      </c>
      <c r="AB6628">
        <v>53.524632391015615</v>
      </c>
      <c r="AC6628">
        <v>11.265116247372772</v>
      </c>
      <c r="AD6628">
        <v>0</v>
      </c>
      <c r="AE6628">
        <v>372.17785024151959</v>
      </c>
    </row>
    <row r="6629" spans="1:31" x14ac:dyDescent="0.25">
      <c r="A6629">
        <v>2096605</v>
      </c>
      <c r="B6629">
        <v>1</v>
      </c>
      <c r="C6629" t="s">
        <v>81</v>
      </c>
      <c r="D6629" t="s">
        <v>128</v>
      </c>
      <c r="E6629" t="s">
        <v>169</v>
      </c>
      <c r="F6629" t="s">
        <v>19003</v>
      </c>
      <c r="G6629" t="s">
        <v>133</v>
      </c>
      <c r="H6629" t="s">
        <v>134</v>
      </c>
      <c r="I6629" t="s">
        <v>135</v>
      </c>
      <c r="J6629" t="s">
        <v>136</v>
      </c>
      <c r="K6629" t="s">
        <v>137</v>
      </c>
      <c r="L6629" t="s">
        <v>19004</v>
      </c>
      <c r="M6629" t="s">
        <v>19005</v>
      </c>
      <c r="N6629">
        <v>0.5675</v>
      </c>
      <c r="O6629">
        <v>0</v>
      </c>
      <c r="P6629">
        <v>3081</v>
      </c>
      <c r="Q6629">
        <v>0</v>
      </c>
      <c r="R6629">
        <v>0</v>
      </c>
      <c r="S6629">
        <v>1</v>
      </c>
      <c r="T6629">
        <v>284</v>
      </c>
      <c r="U6629">
        <v>0</v>
      </c>
      <c r="V6629">
        <v>0</v>
      </c>
      <c r="W6629">
        <v>0</v>
      </c>
      <c r="X6629">
        <v>354.28005036741126</v>
      </c>
      <c r="Y6629">
        <v>0</v>
      </c>
      <c r="Z6629">
        <v>0</v>
      </c>
      <c r="AA6629">
        <v>111.51118503601217</v>
      </c>
      <c r="AB6629">
        <v>274.57343720623618</v>
      </c>
      <c r="AC6629">
        <v>0</v>
      </c>
      <c r="AD6629">
        <v>0</v>
      </c>
      <c r="AE6629">
        <v>740.36467260965969</v>
      </c>
    </row>
    <row r="6630" spans="1:31" x14ac:dyDescent="0.25">
      <c r="A6630">
        <v>2096751</v>
      </c>
      <c r="B6630">
        <v>1</v>
      </c>
      <c r="C6630" t="s">
        <v>80</v>
      </c>
      <c r="D6630" t="s">
        <v>90</v>
      </c>
      <c r="E6630" t="s">
        <v>177</v>
      </c>
      <c r="F6630" t="s">
        <v>19006</v>
      </c>
      <c r="G6630" t="s">
        <v>183</v>
      </c>
      <c r="H6630" t="s">
        <v>143</v>
      </c>
      <c r="I6630" t="s">
        <v>135</v>
      </c>
      <c r="J6630" t="s">
        <v>136</v>
      </c>
      <c r="K6630" t="s">
        <v>137</v>
      </c>
      <c r="L6630" t="s">
        <v>19007</v>
      </c>
      <c r="M6630" t="s">
        <v>19008</v>
      </c>
      <c r="N6630">
        <v>5.5019444440000003</v>
      </c>
      <c r="O6630">
        <v>0</v>
      </c>
      <c r="P6630">
        <v>3</v>
      </c>
      <c r="Q6630">
        <v>0</v>
      </c>
      <c r="R6630">
        <v>0</v>
      </c>
      <c r="S6630">
        <v>0</v>
      </c>
      <c r="T6630">
        <v>0</v>
      </c>
      <c r="U6630">
        <v>0</v>
      </c>
      <c r="V6630">
        <v>0</v>
      </c>
      <c r="W6630">
        <v>0</v>
      </c>
      <c r="X6630">
        <v>4.5331399561455861</v>
      </c>
      <c r="Y6630">
        <v>0</v>
      </c>
      <c r="Z6630">
        <v>0</v>
      </c>
      <c r="AA6630">
        <v>0</v>
      </c>
      <c r="AB6630">
        <v>0</v>
      </c>
      <c r="AC6630">
        <v>0</v>
      </c>
      <c r="AD6630">
        <v>0</v>
      </c>
      <c r="AE6630">
        <v>4.5331399561455861</v>
      </c>
    </row>
    <row r="6631" spans="1:31" x14ac:dyDescent="0.25">
      <c r="A6631">
        <v>2096797</v>
      </c>
      <c r="B6631">
        <v>1</v>
      </c>
      <c r="C6631" t="s">
        <v>80</v>
      </c>
      <c r="D6631" t="s">
        <v>108</v>
      </c>
      <c r="E6631" t="s">
        <v>177</v>
      </c>
      <c r="F6631" t="s">
        <v>19009</v>
      </c>
      <c r="G6631" t="s">
        <v>183</v>
      </c>
      <c r="H6631" t="s">
        <v>143</v>
      </c>
      <c r="I6631" t="s">
        <v>135</v>
      </c>
      <c r="J6631" t="s">
        <v>136</v>
      </c>
      <c r="K6631" t="s">
        <v>137</v>
      </c>
      <c r="L6631" t="s">
        <v>19010</v>
      </c>
      <c r="M6631" t="s">
        <v>19011</v>
      </c>
      <c r="N6631">
        <v>1.2691666660000001</v>
      </c>
      <c r="O6631">
        <v>0</v>
      </c>
      <c r="P6631">
        <v>1</v>
      </c>
      <c r="Q6631">
        <v>0</v>
      </c>
      <c r="R6631">
        <v>0</v>
      </c>
      <c r="S6631">
        <v>0</v>
      </c>
      <c r="T6631">
        <v>0</v>
      </c>
      <c r="U6631">
        <v>0</v>
      </c>
      <c r="V6631">
        <v>0</v>
      </c>
      <c r="W6631">
        <v>0</v>
      </c>
      <c r="X6631">
        <v>0.20236222215651889</v>
      </c>
      <c r="Y6631">
        <v>0</v>
      </c>
      <c r="Z6631">
        <v>0</v>
      </c>
      <c r="AA6631">
        <v>0</v>
      </c>
      <c r="AB6631">
        <v>0</v>
      </c>
      <c r="AC6631">
        <v>0</v>
      </c>
      <c r="AD6631">
        <v>0</v>
      </c>
      <c r="AE6631">
        <v>0.20236222215651889</v>
      </c>
    </row>
    <row r="6632" spans="1:31" x14ac:dyDescent="0.25">
      <c r="A6632">
        <v>2096628</v>
      </c>
      <c r="B6632">
        <v>1</v>
      </c>
      <c r="C6632" t="s">
        <v>80</v>
      </c>
      <c r="D6632" t="s">
        <v>97</v>
      </c>
      <c r="E6632" t="s">
        <v>177</v>
      </c>
      <c r="F6632" t="s">
        <v>19012</v>
      </c>
      <c r="G6632" t="s">
        <v>196</v>
      </c>
      <c r="H6632" t="s">
        <v>143</v>
      </c>
      <c r="I6632" t="s">
        <v>135</v>
      </c>
      <c r="J6632" t="s">
        <v>136</v>
      </c>
      <c r="K6632" t="s">
        <v>137</v>
      </c>
      <c r="L6632" t="s">
        <v>19013</v>
      </c>
      <c r="M6632" t="s">
        <v>19014</v>
      </c>
      <c r="N6632">
        <v>0.66083333300000002</v>
      </c>
      <c r="O6632">
        <v>0</v>
      </c>
      <c r="P6632">
        <v>1</v>
      </c>
      <c r="Q6632">
        <v>0</v>
      </c>
      <c r="R6632">
        <v>0</v>
      </c>
      <c r="S6632">
        <v>0</v>
      </c>
      <c r="T6632">
        <v>0</v>
      </c>
      <c r="U6632">
        <v>0</v>
      </c>
      <c r="V6632">
        <v>0</v>
      </c>
      <c r="W6632">
        <v>0</v>
      </c>
      <c r="X6632">
        <v>0.10014615263881502</v>
      </c>
      <c r="Y6632">
        <v>0</v>
      </c>
      <c r="Z6632">
        <v>0</v>
      </c>
      <c r="AA6632">
        <v>0</v>
      </c>
      <c r="AB6632">
        <v>0</v>
      </c>
      <c r="AC6632">
        <v>0</v>
      </c>
      <c r="AD6632">
        <v>0</v>
      </c>
      <c r="AE6632">
        <v>0.10014615263881502</v>
      </c>
    </row>
    <row r="6633" spans="1:31" x14ac:dyDescent="0.25">
      <c r="A6633">
        <v>2096774</v>
      </c>
      <c r="B6633">
        <v>1</v>
      </c>
      <c r="C6633" t="s">
        <v>80</v>
      </c>
      <c r="D6633" t="s">
        <v>84</v>
      </c>
      <c r="E6633" t="s">
        <v>177</v>
      </c>
      <c r="F6633" t="s">
        <v>19015</v>
      </c>
      <c r="G6633" t="s">
        <v>183</v>
      </c>
      <c r="H6633" t="s">
        <v>143</v>
      </c>
      <c r="I6633" t="s">
        <v>135</v>
      </c>
      <c r="J6633" t="s">
        <v>136</v>
      </c>
      <c r="K6633" t="s">
        <v>137</v>
      </c>
      <c r="L6633" t="s">
        <v>19016</v>
      </c>
      <c r="M6633" t="s">
        <v>19017</v>
      </c>
      <c r="N6633">
        <v>1.180833333</v>
      </c>
      <c r="O6633">
        <v>0</v>
      </c>
      <c r="P6633">
        <v>3</v>
      </c>
      <c r="Q6633">
        <v>0</v>
      </c>
      <c r="R6633">
        <v>0</v>
      </c>
      <c r="S6633">
        <v>0</v>
      </c>
      <c r="T6633">
        <v>2</v>
      </c>
      <c r="U6633">
        <v>0</v>
      </c>
      <c r="V6633">
        <v>0</v>
      </c>
      <c r="W6633">
        <v>0</v>
      </c>
      <c r="X6633">
        <v>0.52181860413296244</v>
      </c>
      <c r="Y6633">
        <v>0</v>
      </c>
      <c r="Z6633">
        <v>0</v>
      </c>
      <c r="AA6633">
        <v>0</v>
      </c>
      <c r="AB6633">
        <v>0.18687618666703334</v>
      </c>
      <c r="AC6633">
        <v>0</v>
      </c>
      <c r="AD6633">
        <v>0</v>
      </c>
      <c r="AE6633">
        <v>0.70869479079999576</v>
      </c>
    </row>
    <row r="6634" spans="1:31" x14ac:dyDescent="0.25">
      <c r="A6634">
        <v>2096837</v>
      </c>
      <c r="B6634">
        <v>1</v>
      </c>
      <c r="C6634" t="s">
        <v>80</v>
      </c>
      <c r="D6634" t="s">
        <v>82</v>
      </c>
      <c r="E6634" t="s">
        <v>177</v>
      </c>
      <c r="F6634" t="s">
        <v>19018</v>
      </c>
      <c r="G6634" t="s">
        <v>183</v>
      </c>
      <c r="H6634" t="s">
        <v>143</v>
      </c>
      <c r="I6634" t="s">
        <v>135</v>
      </c>
      <c r="J6634" t="s">
        <v>136</v>
      </c>
      <c r="K6634" t="s">
        <v>137</v>
      </c>
      <c r="L6634" t="s">
        <v>19019</v>
      </c>
      <c r="M6634" t="s">
        <v>19020</v>
      </c>
      <c r="N6634">
        <v>1.9969444439999999</v>
      </c>
      <c r="O6634">
        <v>0</v>
      </c>
      <c r="P6634">
        <v>3</v>
      </c>
      <c r="Q6634">
        <v>0</v>
      </c>
      <c r="R6634">
        <v>0</v>
      </c>
      <c r="S6634">
        <v>0</v>
      </c>
      <c r="T6634">
        <v>0</v>
      </c>
      <c r="U6634">
        <v>0</v>
      </c>
      <c r="V6634">
        <v>0</v>
      </c>
      <c r="W6634">
        <v>0</v>
      </c>
      <c r="X6634">
        <v>0.73168885371706249</v>
      </c>
      <c r="Y6634">
        <v>0</v>
      </c>
      <c r="Z6634">
        <v>0</v>
      </c>
      <c r="AA6634">
        <v>0</v>
      </c>
      <c r="AB6634">
        <v>0</v>
      </c>
      <c r="AC6634">
        <v>0</v>
      </c>
      <c r="AD6634">
        <v>0</v>
      </c>
      <c r="AE6634">
        <v>0.73168885371706249</v>
      </c>
    </row>
    <row r="6635" spans="1:31" x14ac:dyDescent="0.25">
      <c r="A6635">
        <v>2096482</v>
      </c>
      <c r="B6635">
        <v>1</v>
      </c>
      <c r="C6635" t="s">
        <v>80</v>
      </c>
      <c r="D6635" t="s">
        <v>96</v>
      </c>
      <c r="E6635" t="s">
        <v>177</v>
      </c>
      <c r="F6635" t="s">
        <v>19021</v>
      </c>
      <c r="G6635" t="s">
        <v>183</v>
      </c>
      <c r="H6635" t="s">
        <v>143</v>
      </c>
      <c r="I6635" t="s">
        <v>135</v>
      </c>
      <c r="J6635" t="s">
        <v>136</v>
      </c>
      <c r="K6635" t="s">
        <v>137</v>
      </c>
      <c r="L6635" t="s">
        <v>19022</v>
      </c>
      <c r="M6635" t="s">
        <v>19023</v>
      </c>
      <c r="N6635">
        <v>7.3180555549999999</v>
      </c>
      <c r="O6635">
        <v>0</v>
      </c>
      <c r="P6635">
        <v>1</v>
      </c>
      <c r="Q6635">
        <v>0</v>
      </c>
      <c r="R6635">
        <v>0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2.6828197061637473</v>
      </c>
      <c r="Y6635">
        <v>0</v>
      </c>
      <c r="Z6635">
        <v>0</v>
      </c>
      <c r="AA6635">
        <v>0</v>
      </c>
      <c r="AB6635">
        <v>0</v>
      </c>
      <c r="AC6635">
        <v>0</v>
      </c>
      <c r="AD6635">
        <v>0</v>
      </c>
      <c r="AE6635">
        <v>2.6828197061637473</v>
      </c>
    </row>
    <row r="6636" spans="1:31" x14ac:dyDescent="0.25">
      <c r="A6636">
        <v>2096691</v>
      </c>
      <c r="B6636">
        <v>1</v>
      </c>
      <c r="C6636" t="s">
        <v>81</v>
      </c>
      <c r="D6636" t="s">
        <v>120</v>
      </c>
      <c r="E6636" t="s">
        <v>146</v>
      </c>
      <c r="F6636" t="s">
        <v>14247</v>
      </c>
      <c r="G6636" t="s">
        <v>133</v>
      </c>
      <c r="H6636" t="s">
        <v>134</v>
      </c>
      <c r="I6636" t="s">
        <v>135</v>
      </c>
      <c r="J6636" t="s">
        <v>136</v>
      </c>
      <c r="K6636" t="s">
        <v>137</v>
      </c>
      <c r="L6636" t="s">
        <v>19024</v>
      </c>
      <c r="M6636" t="s">
        <v>19025</v>
      </c>
      <c r="N6636">
        <v>0.42722222199999998</v>
      </c>
      <c r="O6636">
        <v>0</v>
      </c>
      <c r="P6636">
        <v>504</v>
      </c>
      <c r="Q6636">
        <v>5</v>
      </c>
      <c r="R6636">
        <v>8</v>
      </c>
      <c r="S6636">
        <v>1</v>
      </c>
      <c r="T6636">
        <v>43</v>
      </c>
      <c r="U6636">
        <v>0</v>
      </c>
      <c r="V6636">
        <v>1</v>
      </c>
      <c r="W6636">
        <v>0</v>
      </c>
      <c r="X6636">
        <v>41.634364445622566</v>
      </c>
      <c r="Y6636">
        <v>1.4234942443622249</v>
      </c>
      <c r="Z6636">
        <v>5.9322685319307347</v>
      </c>
      <c r="AA6636">
        <v>0.24046527627985778</v>
      </c>
      <c r="AB6636">
        <v>14.233650396892761</v>
      </c>
      <c r="AC6636">
        <v>0</v>
      </c>
      <c r="AD6636">
        <v>3.5168078624028198</v>
      </c>
      <c r="AE6636">
        <v>66.981050757490962</v>
      </c>
    </row>
    <row r="6637" spans="1:31" x14ac:dyDescent="0.25">
      <c r="A6637">
        <v>2096542</v>
      </c>
      <c r="B6637">
        <v>1</v>
      </c>
      <c r="C6637" t="s">
        <v>80</v>
      </c>
      <c r="D6637" t="s">
        <v>108</v>
      </c>
      <c r="E6637" t="s">
        <v>177</v>
      </c>
      <c r="F6637" t="s">
        <v>19026</v>
      </c>
      <c r="G6637" t="s">
        <v>183</v>
      </c>
      <c r="H6637" t="s">
        <v>143</v>
      </c>
      <c r="I6637" t="s">
        <v>135</v>
      </c>
      <c r="J6637" t="s">
        <v>136</v>
      </c>
      <c r="K6637" t="s">
        <v>137</v>
      </c>
      <c r="L6637" t="s">
        <v>19027</v>
      </c>
      <c r="M6637" t="s">
        <v>19028</v>
      </c>
      <c r="N6637">
        <v>1.925277777</v>
      </c>
      <c r="O6637">
        <v>0</v>
      </c>
      <c r="P6637">
        <v>1</v>
      </c>
      <c r="Q6637">
        <v>0</v>
      </c>
      <c r="R6637">
        <v>0</v>
      </c>
      <c r="S6637">
        <v>0</v>
      </c>
      <c r="T6637">
        <v>0</v>
      </c>
      <c r="U6637">
        <v>0</v>
      </c>
      <c r="V6637">
        <v>0</v>
      </c>
      <c r="W6637">
        <v>0</v>
      </c>
      <c r="X6637">
        <v>0.12564370956902335</v>
      </c>
      <c r="Y6637">
        <v>0</v>
      </c>
      <c r="Z6637">
        <v>0</v>
      </c>
      <c r="AA6637">
        <v>0</v>
      </c>
      <c r="AB6637">
        <v>0</v>
      </c>
      <c r="AC6637">
        <v>0</v>
      </c>
      <c r="AD6637">
        <v>0</v>
      </c>
      <c r="AE6637">
        <v>0.12564370956902335</v>
      </c>
    </row>
    <row r="6638" spans="1:31" x14ac:dyDescent="0.25">
      <c r="A6638">
        <v>2096688</v>
      </c>
      <c r="B6638">
        <v>1</v>
      </c>
      <c r="C6638" t="s">
        <v>80</v>
      </c>
      <c r="D6638" t="s">
        <v>103</v>
      </c>
      <c r="E6638" t="s">
        <v>158</v>
      </c>
      <c r="F6638" t="s">
        <v>19029</v>
      </c>
      <c r="G6638" t="s">
        <v>160</v>
      </c>
      <c r="H6638" t="s">
        <v>143</v>
      </c>
      <c r="I6638" t="s">
        <v>135</v>
      </c>
      <c r="J6638" t="s">
        <v>136</v>
      </c>
      <c r="K6638" t="s">
        <v>137</v>
      </c>
      <c r="L6638" t="s">
        <v>19030</v>
      </c>
      <c r="M6638" t="s">
        <v>19031</v>
      </c>
      <c r="N6638">
        <v>1.811111111</v>
      </c>
      <c r="O6638">
        <v>0</v>
      </c>
      <c r="P6638">
        <v>126</v>
      </c>
      <c r="Q6638">
        <v>0</v>
      </c>
      <c r="R6638">
        <v>3</v>
      </c>
      <c r="S6638">
        <v>0</v>
      </c>
      <c r="T6638">
        <v>7</v>
      </c>
      <c r="U6638">
        <v>0</v>
      </c>
      <c r="V6638">
        <v>0</v>
      </c>
      <c r="W6638">
        <v>0</v>
      </c>
      <c r="X6638">
        <v>47.080704771525923</v>
      </c>
      <c r="Y6638">
        <v>0</v>
      </c>
      <c r="Z6638">
        <v>2.6952853168598403</v>
      </c>
      <c r="AA6638">
        <v>0</v>
      </c>
      <c r="AB6638">
        <v>7.5540140882933136</v>
      </c>
      <c r="AC6638">
        <v>0</v>
      </c>
      <c r="AD6638">
        <v>0</v>
      </c>
      <c r="AE6638">
        <v>57.330004176679076</v>
      </c>
    </row>
    <row r="6639" spans="1:31" x14ac:dyDescent="0.25">
      <c r="A6639">
        <v>2096216</v>
      </c>
      <c r="B6639">
        <v>1</v>
      </c>
      <c r="C6639" t="s">
        <v>80</v>
      </c>
      <c r="D6639" t="s">
        <v>103</v>
      </c>
      <c r="E6639" t="s">
        <v>295</v>
      </c>
      <c r="F6639" t="s">
        <v>8190</v>
      </c>
      <c r="G6639" t="s">
        <v>133</v>
      </c>
      <c r="H6639" t="s">
        <v>134</v>
      </c>
      <c r="I6639" t="s">
        <v>135</v>
      </c>
      <c r="J6639" t="s">
        <v>136</v>
      </c>
      <c r="K6639" t="s">
        <v>137</v>
      </c>
      <c r="L6639" t="s">
        <v>19032</v>
      </c>
      <c r="M6639" t="s">
        <v>19033</v>
      </c>
      <c r="N6639">
        <v>0.69662861099999995</v>
      </c>
      <c r="O6639">
        <v>2</v>
      </c>
      <c r="P6639">
        <v>454</v>
      </c>
      <c r="Q6639">
        <v>119</v>
      </c>
      <c r="R6639">
        <v>17</v>
      </c>
      <c r="S6639">
        <v>32</v>
      </c>
      <c r="T6639">
        <v>27</v>
      </c>
      <c r="U6639">
        <v>1</v>
      </c>
      <c r="V6639">
        <v>0</v>
      </c>
      <c r="W6639">
        <v>0.60869120237597785</v>
      </c>
      <c r="X6639">
        <v>40.544227102880377</v>
      </c>
      <c r="Y6639">
        <v>269.84968507361674</v>
      </c>
      <c r="Z6639">
        <v>35.5624073442102</v>
      </c>
      <c r="AA6639">
        <v>70.366869455493301</v>
      </c>
      <c r="AB6639">
        <v>6.8187025303157549</v>
      </c>
      <c r="AC6639">
        <v>114.63017373944744</v>
      </c>
      <c r="AD6639">
        <v>0</v>
      </c>
      <c r="AE6639">
        <v>538.38075644833987</v>
      </c>
    </row>
    <row r="6640" spans="1:31" x14ac:dyDescent="0.25">
      <c r="A6640">
        <v>2096545</v>
      </c>
      <c r="B6640">
        <v>1</v>
      </c>
      <c r="C6640" t="s">
        <v>80</v>
      </c>
      <c r="D6640" t="s">
        <v>98</v>
      </c>
      <c r="E6640" t="s">
        <v>177</v>
      </c>
      <c r="F6640" t="s">
        <v>19034</v>
      </c>
      <c r="G6640" t="s">
        <v>183</v>
      </c>
      <c r="H6640" t="s">
        <v>143</v>
      </c>
      <c r="I6640" t="s">
        <v>135</v>
      </c>
      <c r="J6640" t="s">
        <v>136</v>
      </c>
      <c r="K6640" t="s">
        <v>137</v>
      </c>
      <c r="L6640" t="s">
        <v>19035</v>
      </c>
      <c r="M6640" t="s">
        <v>19036</v>
      </c>
      <c r="N6640">
        <v>1.4369444440000001</v>
      </c>
      <c r="O6640">
        <v>0</v>
      </c>
      <c r="P6640">
        <v>0</v>
      </c>
      <c r="Q6640">
        <v>0</v>
      </c>
      <c r="R6640">
        <v>1</v>
      </c>
      <c r="S6640">
        <v>0</v>
      </c>
      <c r="T6640">
        <v>1</v>
      </c>
      <c r="U6640">
        <v>0</v>
      </c>
      <c r="V6640">
        <v>0</v>
      </c>
      <c r="W6640">
        <v>0</v>
      </c>
      <c r="X6640">
        <v>0</v>
      </c>
      <c r="Y6640">
        <v>0</v>
      </c>
      <c r="Z6640">
        <v>1.3724843512500002E-4</v>
      </c>
      <c r="AA6640">
        <v>0</v>
      </c>
      <c r="AB6640">
        <v>0</v>
      </c>
      <c r="AC6640">
        <v>0</v>
      </c>
      <c r="AD6640">
        <v>0</v>
      </c>
      <c r="AE6640">
        <v>1.3724843512500002E-4</v>
      </c>
    </row>
    <row r="6641" spans="1:31" x14ac:dyDescent="0.25">
      <c r="A6641">
        <v>2096522</v>
      </c>
      <c r="B6641">
        <v>1</v>
      </c>
      <c r="C6641" t="s">
        <v>80</v>
      </c>
      <c r="D6641" t="s">
        <v>100</v>
      </c>
      <c r="E6641" t="s">
        <v>146</v>
      </c>
      <c r="F6641" t="s">
        <v>19037</v>
      </c>
      <c r="G6641" t="s">
        <v>133</v>
      </c>
      <c r="H6641" t="s">
        <v>134</v>
      </c>
      <c r="I6641" t="s">
        <v>135</v>
      </c>
      <c r="J6641" t="s">
        <v>136</v>
      </c>
      <c r="K6641" t="s">
        <v>137</v>
      </c>
      <c r="L6641" t="s">
        <v>19038</v>
      </c>
      <c r="M6641" t="s">
        <v>19039</v>
      </c>
      <c r="N6641">
        <v>1.238611111</v>
      </c>
      <c r="O6641">
        <v>1</v>
      </c>
      <c r="P6641">
        <v>337</v>
      </c>
      <c r="Q6641">
        <v>146</v>
      </c>
      <c r="R6641">
        <v>187</v>
      </c>
      <c r="S6641">
        <v>6</v>
      </c>
      <c r="T6641">
        <v>36</v>
      </c>
      <c r="U6641">
        <v>1</v>
      </c>
      <c r="V6641">
        <v>0</v>
      </c>
      <c r="W6641">
        <v>0.50751300171534108</v>
      </c>
      <c r="X6641">
        <v>96.19659390306532</v>
      </c>
      <c r="Y6641">
        <v>358.9493669099669</v>
      </c>
      <c r="Z6641">
        <v>251.70606939687173</v>
      </c>
      <c r="AA6641">
        <v>155.13703800618919</v>
      </c>
      <c r="AB6641">
        <v>33.939337519438453</v>
      </c>
      <c r="AC6641">
        <v>15.815815718567354</v>
      </c>
      <c r="AD6641">
        <v>0</v>
      </c>
      <c r="AE6641">
        <v>912.25173445581424</v>
      </c>
    </row>
    <row r="6642" spans="1:31" x14ac:dyDescent="0.25">
      <c r="A6642">
        <v>2096236</v>
      </c>
      <c r="B6642">
        <v>1</v>
      </c>
      <c r="C6642" t="s">
        <v>81</v>
      </c>
      <c r="D6642" t="s">
        <v>114</v>
      </c>
      <c r="E6642" t="s">
        <v>177</v>
      </c>
      <c r="F6642" t="s">
        <v>19040</v>
      </c>
      <c r="G6642" t="s">
        <v>183</v>
      </c>
      <c r="H6642" t="s">
        <v>143</v>
      </c>
      <c r="I6642" t="s">
        <v>135</v>
      </c>
      <c r="J6642" t="s">
        <v>136</v>
      </c>
      <c r="K6642" t="s">
        <v>137</v>
      </c>
      <c r="L6642" t="s">
        <v>19041</v>
      </c>
      <c r="M6642" t="s">
        <v>19042</v>
      </c>
      <c r="N6642">
        <v>1.771111111</v>
      </c>
      <c r="O6642">
        <v>0</v>
      </c>
      <c r="P6642">
        <v>2</v>
      </c>
      <c r="Q6642">
        <v>0</v>
      </c>
      <c r="R6642">
        <v>0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0.56558188312809998</v>
      </c>
      <c r="Y6642">
        <v>0</v>
      </c>
      <c r="Z6642">
        <v>0</v>
      </c>
      <c r="AA6642">
        <v>0</v>
      </c>
      <c r="AB6642">
        <v>0</v>
      </c>
      <c r="AC6642">
        <v>0</v>
      </c>
      <c r="AD6642">
        <v>0</v>
      </c>
      <c r="AE6642">
        <v>0.56558188312809998</v>
      </c>
    </row>
    <row r="6643" spans="1:31" x14ac:dyDescent="0.25">
      <c r="A6643">
        <v>2096402</v>
      </c>
      <c r="B6643">
        <v>1</v>
      </c>
      <c r="C6643" t="s">
        <v>81</v>
      </c>
      <c r="D6643" t="s">
        <v>128</v>
      </c>
      <c r="E6643" t="s">
        <v>146</v>
      </c>
      <c r="F6643" t="s">
        <v>19043</v>
      </c>
      <c r="G6643" t="s">
        <v>133</v>
      </c>
      <c r="H6643" t="s">
        <v>134</v>
      </c>
      <c r="I6643" t="s">
        <v>135</v>
      </c>
      <c r="J6643" t="s">
        <v>136</v>
      </c>
      <c r="K6643" t="s">
        <v>137</v>
      </c>
      <c r="L6643" t="s">
        <v>19044</v>
      </c>
      <c r="M6643" t="s">
        <v>19045</v>
      </c>
      <c r="N6643">
        <v>0.87166666599999998</v>
      </c>
      <c r="O6643">
        <v>0</v>
      </c>
      <c r="P6643">
        <v>0</v>
      </c>
      <c r="Q6643">
        <v>0</v>
      </c>
      <c r="R6643">
        <v>0</v>
      </c>
      <c r="S6643">
        <v>26</v>
      </c>
      <c r="T6643">
        <v>0</v>
      </c>
      <c r="U6643">
        <v>31</v>
      </c>
      <c r="V6643">
        <v>0</v>
      </c>
      <c r="W6643">
        <v>0</v>
      </c>
      <c r="X6643">
        <v>0</v>
      </c>
      <c r="Y6643">
        <v>0</v>
      </c>
      <c r="Z6643">
        <v>0</v>
      </c>
      <c r="AA6643">
        <v>198.93612263124061</v>
      </c>
      <c r="AB6643">
        <v>0</v>
      </c>
      <c r="AC6643">
        <v>2243.7670984518118</v>
      </c>
      <c r="AD6643">
        <v>0</v>
      </c>
      <c r="AE6643">
        <v>2442.7032210830525</v>
      </c>
    </row>
    <row r="6644" spans="1:31" x14ac:dyDescent="0.25">
      <c r="A6644">
        <v>2096379</v>
      </c>
      <c r="B6644">
        <v>1</v>
      </c>
      <c r="C6644" t="s">
        <v>80</v>
      </c>
      <c r="D6644" t="s">
        <v>97</v>
      </c>
      <c r="E6644" t="s">
        <v>177</v>
      </c>
      <c r="F6644" t="s">
        <v>19046</v>
      </c>
      <c r="G6644" t="s">
        <v>196</v>
      </c>
      <c r="H6644" t="s">
        <v>143</v>
      </c>
      <c r="I6644" t="s">
        <v>135</v>
      </c>
      <c r="J6644" t="s">
        <v>136</v>
      </c>
      <c r="K6644" t="s">
        <v>137</v>
      </c>
      <c r="L6644" t="s">
        <v>19047</v>
      </c>
      <c r="M6644" t="s">
        <v>19048</v>
      </c>
      <c r="N6644">
        <v>3.562777777</v>
      </c>
      <c r="O6644">
        <v>0</v>
      </c>
      <c r="P6644">
        <v>2</v>
      </c>
      <c r="Q6644">
        <v>0</v>
      </c>
      <c r="R6644">
        <v>0</v>
      </c>
      <c r="S6644">
        <v>0</v>
      </c>
      <c r="T6644">
        <v>0</v>
      </c>
      <c r="U6644">
        <v>0</v>
      </c>
      <c r="V6644">
        <v>0</v>
      </c>
      <c r="W6644">
        <v>0</v>
      </c>
      <c r="X6644">
        <v>2.9056277626525007</v>
      </c>
      <c r="Y6644">
        <v>0</v>
      </c>
      <c r="Z6644">
        <v>0</v>
      </c>
      <c r="AA6644">
        <v>0</v>
      </c>
      <c r="AB6644">
        <v>0</v>
      </c>
      <c r="AC6644">
        <v>0</v>
      </c>
      <c r="AD6644">
        <v>0</v>
      </c>
      <c r="AE6644">
        <v>2.9056277626525007</v>
      </c>
    </row>
    <row r="6645" spans="1:31" x14ac:dyDescent="0.25">
      <c r="A6645">
        <v>2096210</v>
      </c>
      <c r="B6645">
        <v>1</v>
      </c>
      <c r="C6645" t="s">
        <v>80</v>
      </c>
      <c r="D6645" t="s">
        <v>84</v>
      </c>
      <c r="E6645" t="s">
        <v>146</v>
      </c>
      <c r="F6645" t="s">
        <v>19049</v>
      </c>
      <c r="G6645" t="s">
        <v>513</v>
      </c>
      <c r="H6645" t="s">
        <v>134</v>
      </c>
      <c r="I6645" t="s">
        <v>135</v>
      </c>
      <c r="J6645" t="s">
        <v>136</v>
      </c>
      <c r="K6645" t="s">
        <v>155</v>
      </c>
      <c r="L6645" t="s">
        <v>19050</v>
      </c>
      <c r="M6645" t="s">
        <v>19051</v>
      </c>
      <c r="N6645">
        <v>0.13055555499999999</v>
      </c>
      <c r="O6645">
        <v>0</v>
      </c>
      <c r="P6645">
        <v>16384</v>
      </c>
      <c r="Q6645">
        <v>0</v>
      </c>
      <c r="R6645">
        <v>0</v>
      </c>
      <c r="S6645">
        <v>4</v>
      </c>
      <c r="T6645">
        <v>1369</v>
      </c>
      <c r="U6645">
        <v>0</v>
      </c>
      <c r="V6645">
        <v>1</v>
      </c>
      <c r="W6645">
        <v>0</v>
      </c>
      <c r="X6645">
        <v>341.23706313567106</v>
      </c>
      <c r="Y6645">
        <v>0</v>
      </c>
      <c r="Z6645">
        <v>0</v>
      </c>
      <c r="AA6645">
        <v>14.830205316303724</v>
      </c>
      <c r="AB6645">
        <v>102.89846189859541</v>
      </c>
      <c r="AC6645">
        <v>0</v>
      </c>
      <c r="AD6645">
        <v>0.8968929106547946</v>
      </c>
      <c r="AE6645">
        <v>459.862623261225</v>
      </c>
    </row>
    <row r="6646" spans="1:31" x14ac:dyDescent="0.25">
      <c r="A6646">
        <v>2096528</v>
      </c>
      <c r="B6646">
        <v>1</v>
      </c>
      <c r="C6646" t="s">
        <v>80</v>
      </c>
      <c r="D6646" t="s">
        <v>100</v>
      </c>
      <c r="E6646" t="s">
        <v>505</v>
      </c>
      <c r="F6646" t="s">
        <v>19052</v>
      </c>
      <c r="G6646" t="s">
        <v>1757</v>
      </c>
      <c r="H6646" t="s">
        <v>143</v>
      </c>
      <c r="I6646" t="s">
        <v>135</v>
      </c>
      <c r="J6646" t="s">
        <v>136</v>
      </c>
      <c r="K6646" t="s">
        <v>137</v>
      </c>
      <c r="L6646" t="s">
        <v>19053</v>
      </c>
      <c r="M6646" t="s">
        <v>19054</v>
      </c>
      <c r="N6646">
        <v>1.5233333330000001</v>
      </c>
      <c r="O6646">
        <v>0</v>
      </c>
      <c r="P6646">
        <v>0</v>
      </c>
      <c r="Q6646">
        <v>0</v>
      </c>
      <c r="R6646">
        <v>0</v>
      </c>
      <c r="S6646">
        <v>0</v>
      </c>
      <c r="T6646">
        <v>2</v>
      </c>
      <c r="U6646">
        <v>0</v>
      </c>
      <c r="V6646">
        <v>1</v>
      </c>
      <c r="W6646">
        <v>0</v>
      </c>
      <c r="X6646">
        <v>0</v>
      </c>
      <c r="Y6646">
        <v>0</v>
      </c>
      <c r="Z6646">
        <v>0</v>
      </c>
      <c r="AA6646">
        <v>0</v>
      </c>
      <c r="AB6646">
        <v>1.4212615938484601</v>
      </c>
      <c r="AC6646">
        <v>0</v>
      </c>
      <c r="AD6646">
        <v>5.4793800896002169</v>
      </c>
      <c r="AE6646">
        <v>6.9006416834486775</v>
      </c>
    </row>
    <row r="6647" spans="1:31" x14ac:dyDescent="0.25">
      <c r="A6647">
        <v>2096459</v>
      </c>
      <c r="B6647">
        <v>1</v>
      </c>
      <c r="C6647" t="s">
        <v>81</v>
      </c>
      <c r="D6647" t="s">
        <v>127</v>
      </c>
      <c r="E6647" t="s">
        <v>177</v>
      </c>
      <c r="F6647" t="s">
        <v>19055</v>
      </c>
      <c r="G6647" t="s">
        <v>324</v>
      </c>
      <c r="H6647" t="s">
        <v>143</v>
      </c>
      <c r="I6647" t="s">
        <v>135</v>
      </c>
      <c r="J6647" t="s">
        <v>136</v>
      </c>
      <c r="K6647" t="s">
        <v>137</v>
      </c>
      <c r="L6647" t="s">
        <v>19056</v>
      </c>
      <c r="M6647" t="s">
        <v>19057</v>
      </c>
      <c r="N6647">
        <v>2.7341666660000001</v>
      </c>
      <c r="O6647">
        <v>0</v>
      </c>
      <c r="P6647">
        <v>9</v>
      </c>
      <c r="Q6647">
        <v>0</v>
      </c>
      <c r="R6647">
        <v>0</v>
      </c>
      <c r="S6647">
        <v>0</v>
      </c>
      <c r="T6647">
        <v>0</v>
      </c>
      <c r="U6647">
        <v>0</v>
      </c>
      <c r="V6647">
        <v>0</v>
      </c>
      <c r="W6647">
        <v>0</v>
      </c>
      <c r="X6647">
        <v>5.2234922489548854</v>
      </c>
      <c r="Y6647">
        <v>0</v>
      </c>
      <c r="Z6647">
        <v>0</v>
      </c>
      <c r="AA6647">
        <v>0</v>
      </c>
      <c r="AB6647">
        <v>0</v>
      </c>
      <c r="AC6647">
        <v>0</v>
      </c>
      <c r="AD6647">
        <v>0</v>
      </c>
      <c r="AE6647">
        <v>5.2234922489548854</v>
      </c>
    </row>
    <row r="6648" spans="1:31" x14ac:dyDescent="0.25">
      <c r="A6648">
        <v>2096714</v>
      </c>
      <c r="B6648">
        <v>1</v>
      </c>
      <c r="C6648" t="s">
        <v>80</v>
      </c>
      <c r="D6648" t="s">
        <v>84</v>
      </c>
      <c r="E6648" t="s">
        <v>177</v>
      </c>
      <c r="F6648" t="s">
        <v>19058</v>
      </c>
      <c r="G6648" t="s">
        <v>196</v>
      </c>
      <c r="H6648" t="s">
        <v>143</v>
      </c>
      <c r="I6648" t="s">
        <v>135</v>
      </c>
      <c r="J6648" t="s">
        <v>136</v>
      </c>
      <c r="K6648" t="s">
        <v>137</v>
      </c>
      <c r="L6648" t="s">
        <v>19059</v>
      </c>
      <c r="M6648" t="s">
        <v>19060</v>
      </c>
      <c r="N6648">
        <v>2.3291666659999999</v>
      </c>
      <c r="O6648">
        <v>0</v>
      </c>
      <c r="P6648">
        <v>21</v>
      </c>
      <c r="Q6648">
        <v>0</v>
      </c>
      <c r="R6648">
        <v>0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10.944938547476367</v>
      </c>
      <c r="Y6648">
        <v>0</v>
      </c>
      <c r="Z6648">
        <v>0</v>
      </c>
      <c r="AA6648">
        <v>0</v>
      </c>
      <c r="AB6648">
        <v>0</v>
      </c>
      <c r="AC6648">
        <v>0</v>
      </c>
      <c r="AD6648">
        <v>0</v>
      </c>
      <c r="AE6648">
        <v>10.944938547476367</v>
      </c>
    </row>
    <row r="6649" spans="1:31" x14ac:dyDescent="0.25">
      <c r="A6649">
        <v>2096345</v>
      </c>
      <c r="B6649">
        <v>1</v>
      </c>
      <c r="C6649" t="s">
        <v>80</v>
      </c>
      <c r="D6649" t="s">
        <v>84</v>
      </c>
      <c r="E6649" t="s">
        <v>169</v>
      </c>
      <c r="F6649" t="s">
        <v>19061</v>
      </c>
      <c r="G6649" t="s">
        <v>273</v>
      </c>
      <c r="H6649" t="s">
        <v>134</v>
      </c>
      <c r="I6649" t="s">
        <v>135</v>
      </c>
      <c r="J6649" t="s">
        <v>136</v>
      </c>
      <c r="K6649" t="s">
        <v>155</v>
      </c>
      <c r="L6649" t="s">
        <v>19062</v>
      </c>
      <c r="M6649" t="s">
        <v>19063</v>
      </c>
      <c r="N6649">
        <v>9.7641666659999995</v>
      </c>
      <c r="O6649">
        <v>0</v>
      </c>
      <c r="P6649">
        <v>915</v>
      </c>
      <c r="Q6649">
        <v>0</v>
      </c>
      <c r="R6649">
        <v>0</v>
      </c>
      <c r="S6649">
        <v>0</v>
      </c>
      <c r="T6649">
        <v>71</v>
      </c>
      <c r="U6649">
        <v>0</v>
      </c>
      <c r="V6649">
        <v>0</v>
      </c>
      <c r="W6649">
        <v>0</v>
      </c>
      <c r="X6649">
        <v>1920.6262776402746</v>
      </c>
      <c r="Y6649">
        <v>0</v>
      </c>
      <c r="Z6649">
        <v>0</v>
      </c>
      <c r="AA6649">
        <v>0</v>
      </c>
      <c r="AB6649">
        <v>628.7738489832609</v>
      </c>
      <c r="AC6649">
        <v>0</v>
      </c>
      <c r="AD6649">
        <v>0</v>
      </c>
      <c r="AE6649">
        <v>2549.4001266235355</v>
      </c>
    </row>
    <row r="6650" spans="1:31" x14ac:dyDescent="0.25">
      <c r="A6650">
        <v>2096531</v>
      </c>
      <c r="B6650">
        <v>1</v>
      </c>
      <c r="C6650" t="s">
        <v>80</v>
      </c>
      <c r="D6650" t="s">
        <v>104</v>
      </c>
      <c r="E6650" t="s">
        <v>177</v>
      </c>
      <c r="F6650" t="s">
        <v>19064</v>
      </c>
      <c r="G6650" t="s">
        <v>183</v>
      </c>
      <c r="H6650" t="s">
        <v>143</v>
      </c>
      <c r="I6650" t="s">
        <v>135</v>
      </c>
      <c r="J6650" t="s">
        <v>136</v>
      </c>
      <c r="K6650" t="s">
        <v>137</v>
      </c>
      <c r="L6650" t="s">
        <v>19065</v>
      </c>
      <c r="M6650" t="s">
        <v>19066</v>
      </c>
      <c r="N6650">
        <v>2.6088888880000001</v>
      </c>
      <c r="O6650">
        <v>0</v>
      </c>
      <c r="P6650">
        <v>5</v>
      </c>
      <c r="Q6650">
        <v>0</v>
      </c>
      <c r="R6650">
        <v>0</v>
      </c>
      <c r="S6650">
        <v>0</v>
      </c>
      <c r="T6650">
        <v>0</v>
      </c>
      <c r="U6650">
        <v>0</v>
      </c>
      <c r="V6650">
        <v>0</v>
      </c>
      <c r="W6650">
        <v>0</v>
      </c>
      <c r="X6650">
        <v>2.5297096463728961</v>
      </c>
      <c r="Y6650">
        <v>0</v>
      </c>
      <c r="Z6650">
        <v>0</v>
      </c>
      <c r="AA6650">
        <v>0</v>
      </c>
      <c r="AB6650">
        <v>0</v>
      </c>
      <c r="AC6650">
        <v>0</v>
      </c>
      <c r="AD6650">
        <v>0</v>
      </c>
      <c r="AE6650">
        <v>2.5297096463728961</v>
      </c>
    </row>
    <row r="6651" spans="1:31" x14ac:dyDescent="0.25">
      <c r="A6651">
        <v>2096869</v>
      </c>
      <c r="B6651">
        <v>1</v>
      </c>
      <c r="C6651" t="s">
        <v>81</v>
      </c>
      <c r="D6651" t="s">
        <v>118</v>
      </c>
      <c r="E6651" t="s">
        <v>131</v>
      </c>
      <c r="F6651" t="s">
        <v>19067</v>
      </c>
      <c r="G6651" t="s">
        <v>133</v>
      </c>
      <c r="H6651" t="s">
        <v>134</v>
      </c>
      <c r="I6651" t="s">
        <v>259</v>
      </c>
      <c r="J6651" t="s">
        <v>136</v>
      </c>
      <c r="K6651" t="s">
        <v>137</v>
      </c>
      <c r="L6651" t="s">
        <v>19068</v>
      </c>
      <c r="M6651" t="s">
        <v>19069</v>
      </c>
      <c r="N6651">
        <v>1.1111111E-2</v>
      </c>
      <c r="O6651">
        <v>0</v>
      </c>
      <c r="P6651">
        <v>543</v>
      </c>
      <c r="Q6651">
        <v>39</v>
      </c>
      <c r="R6651">
        <v>11</v>
      </c>
      <c r="S6651">
        <v>0</v>
      </c>
      <c r="T6651">
        <v>52</v>
      </c>
      <c r="U6651">
        <v>0</v>
      </c>
      <c r="V6651">
        <v>0</v>
      </c>
      <c r="W6651">
        <v>0</v>
      </c>
      <c r="X6651">
        <v>1.1476734441400787</v>
      </c>
      <c r="Y6651">
        <v>0.23444221062118895</v>
      </c>
      <c r="Z6651">
        <v>4.4271250743011102E-2</v>
      </c>
      <c r="AA6651">
        <v>0</v>
      </c>
      <c r="AB6651">
        <v>9.6731519729166673E-2</v>
      </c>
      <c r="AC6651">
        <v>0</v>
      </c>
      <c r="AD6651">
        <v>0</v>
      </c>
      <c r="AE6651">
        <v>1.5231184252334455</v>
      </c>
    </row>
    <row r="6652" spans="1:31" x14ac:dyDescent="0.25">
      <c r="A6652">
        <v>2096800</v>
      </c>
      <c r="B6652">
        <v>1</v>
      </c>
      <c r="C6652" t="s">
        <v>80</v>
      </c>
      <c r="D6652" t="s">
        <v>83</v>
      </c>
      <c r="E6652" t="s">
        <v>169</v>
      </c>
      <c r="F6652" t="s">
        <v>17913</v>
      </c>
      <c r="G6652" t="s">
        <v>464</v>
      </c>
      <c r="H6652" t="s">
        <v>134</v>
      </c>
      <c r="I6652" t="s">
        <v>135</v>
      </c>
      <c r="J6652" t="s">
        <v>136</v>
      </c>
      <c r="K6652" t="s">
        <v>137</v>
      </c>
      <c r="L6652" t="s">
        <v>19070</v>
      </c>
      <c r="M6652" t="s">
        <v>19071</v>
      </c>
      <c r="N6652">
        <v>1.176388888</v>
      </c>
      <c r="O6652">
        <v>0</v>
      </c>
      <c r="P6652">
        <v>394</v>
      </c>
      <c r="Q6652">
        <v>0</v>
      </c>
      <c r="R6652">
        <v>1</v>
      </c>
      <c r="S6652">
        <v>0</v>
      </c>
      <c r="T6652">
        <v>25</v>
      </c>
      <c r="U6652">
        <v>0</v>
      </c>
      <c r="V6652">
        <v>0</v>
      </c>
      <c r="W6652">
        <v>0</v>
      </c>
      <c r="X6652">
        <v>161.89028929278825</v>
      </c>
      <c r="Y6652">
        <v>0</v>
      </c>
      <c r="Z6652">
        <v>1.3598962593355556E-3</v>
      </c>
      <c r="AA6652">
        <v>0</v>
      </c>
      <c r="AB6652">
        <v>23.536648172448931</v>
      </c>
      <c r="AC6652">
        <v>0</v>
      </c>
      <c r="AD6652">
        <v>0</v>
      </c>
      <c r="AE6652">
        <v>185.42829736149653</v>
      </c>
    </row>
    <row r="6653" spans="1:31" x14ac:dyDescent="0.25">
      <c r="A6653">
        <v>2096723</v>
      </c>
      <c r="B6653">
        <v>1</v>
      </c>
      <c r="C6653" t="s">
        <v>81</v>
      </c>
      <c r="D6653" t="s">
        <v>127</v>
      </c>
      <c r="E6653" t="s">
        <v>158</v>
      </c>
      <c r="F6653" t="s">
        <v>19072</v>
      </c>
      <c r="G6653" t="s">
        <v>160</v>
      </c>
      <c r="H6653" t="s">
        <v>143</v>
      </c>
      <c r="I6653" t="s">
        <v>135</v>
      </c>
      <c r="J6653" t="s">
        <v>136</v>
      </c>
      <c r="K6653" t="s">
        <v>137</v>
      </c>
      <c r="L6653" t="s">
        <v>19073</v>
      </c>
      <c r="M6653" t="s">
        <v>19074</v>
      </c>
      <c r="N6653">
        <v>3.3344444439999998</v>
      </c>
      <c r="O6653">
        <v>0</v>
      </c>
      <c r="P6653">
        <v>46</v>
      </c>
      <c r="Q6653">
        <v>0</v>
      </c>
      <c r="R6653">
        <v>0</v>
      </c>
      <c r="S6653">
        <v>0</v>
      </c>
      <c r="T6653">
        <v>5</v>
      </c>
      <c r="U6653">
        <v>0</v>
      </c>
      <c r="V6653">
        <v>0</v>
      </c>
      <c r="W6653">
        <v>0</v>
      </c>
      <c r="X6653">
        <v>41.026379804498589</v>
      </c>
      <c r="Y6653">
        <v>0</v>
      </c>
      <c r="Z6653">
        <v>0</v>
      </c>
      <c r="AA6653">
        <v>0</v>
      </c>
      <c r="AB6653">
        <v>18.282986698581158</v>
      </c>
      <c r="AC6653">
        <v>0</v>
      </c>
      <c r="AD6653">
        <v>0</v>
      </c>
      <c r="AE6653">
        <v>59.309366503079744</v>
      </c>
    </row>
    <row r="6654" spans="1:31" x14ac:dyDescent="0.25">
      <c r="A6654">
        <v>2096823</v>
      </c>
      <c r="B6654">
        <v>1</v>
      </c>
      <c r="C6654" t="s">
        <v>80</v>
      </c>
      <c r="D6654" t="s">
        <v>84</v>
      </c>
      <c r="E6654" t="s">
        <v>131</v>
      </c>
      <c r="F6654" t="s">
        <v>9827</v>
      </c>
      <c r="G6654" t="s">
        <v>133</v>
      </c>
      <c r="H6654" t="s">
        <v>134</v>
      </c>
      <c r="I6654" t="s">
        <v>135</v>
      </c>
      <c r="J6654" t="s">
        <v>136</v>
      </c>
      <c r="K6654" t="s">
        <v>137</v>
      </c>
      <c r="L6654" t="s">
        <v>19075</v>
      </c>
      <c r="M6654" t="s">
        <v>19076</v>
      </c>
      <c r="N6654">
        <v>8.3611111000000002E-2</v>
      </c>
      <c r="O6654">
        <v>6</v>
      </c>
      <c r="P6654">
        <v>1165</v>
      </c>
      <c r="Q6654">
        <v>12</v>
      </c>
      <c r="R6654">
        <v>259</v>
      </c>
      <c r="S6654">
        <v>27</v>
      </c>
      <c r="T6654">
        <v>172</v>
      </c>
      <c r="U6654">
        <v>1</v>
      </c>
      <c r="V6654">
        <v>0</v>
      </c>
      <c r="W6654">
        <v>0.41576762111570975</v>
      </c>
      <c r="X6654">
        <v>34.280434425394148</v>
      </c>
      <c r="Y6654">
        <v>1.7112576000914836</v>
      </c>
      <c r="Z6654">
        <v>12.045634735691548</v>
      </c>
      <c r="AA6654">
        <v>12.830595623707918</v>
      </c>
      <c r="AB6654">
        <v>15.458339131120207</v>
      </c>
      <c r="AC6654">
        <v>8.521989815708114</v>
      </c>
      <c r="AD6654">
        <v>0</v>
      </c>
      <c r="AE6654">
        <v>85.264018952829133</v>
      </c>
    </row>
    <row r="6655" spans="1:31" x14ac:dyDescent="0.25">
      <c r="A6655">
        <v>2096740</v>
      </c>
      <c r="B6655">
        <v>1</v>
      </c>
      <c r="C6655" t="s">
        <v>81</v>
      </c>
      <c r="D6655" t="s">
        <v>128</v>
      </c>
      <c r="E6655" t="s">
        <v>505</v>
      </c>
      <c r="F6655" t="s">
        <v>19077</v>
      </c>
      <c r="G6655" t="s">
        <v>1757</v>
      </c>
      <c r="H6655" t="s">
        <v>143</v>
      </c>
      <c r="I6655" t="s">
        <v>135</v>
      </c>
      <c r="J6655" t="s">
        <v>136</v>
      </c>
      <c r="K6655" t="s">
        <v>137</v>
      </c>
      <c r="L6655" t="s">
        <v>19078</v>
      </c>
      <c r="M6655" t="s">
        <v>19079</v>
      </c>
      <c r="N6655">
        <v>4.5888888879999996</v>
      </c>
      <c r="O6655">
        <v>0</v>
      </c>
      <c r="P6655">
        <v>52</v>
      </c>
      <c r="Q6655">
        <v>0</v>
      </c>
      <c r="R6655">
        <v>0</v>
      </c>
      <c r="S6655">
        <v>0</v>
      </c>
      <c r="T6655">
        <v>3</v>
      </c>
      <c r="U6655">
        <v>0</v>
      </c>
      <c r="V6655">
        <v>0</v>
      </c>
      <c r="W6655">
        <v>0</v>
      </c>
      <c r="X6655">
        <v>50.057146128888633</v>
      </c>
      <c r="Y6655">
        <v>0</v>
      </c>
      <c r="Z6655">
        <v>0</v>
      </c>
      <c r="AA6655">
        <v>0</v>
      </c>
      <c r="AB6655">
        <v>0.72653172788937004</v>
      </c>
      <c r="AC6655">
        <v>0</v>
      </c>
      <c r="AD6655">
        <v>0</v>
      </c>
      <c r="AE6655">
        <v>50.783677856778006</v>
      </c>
    </row>
    <row r="6656" spans="1:31" x14ac:dyDescent="0.25">
      <c r="A6656">
        <v>2096199</v>
      </c>
      <c r="B6656">
        <v>1</v>
      </c>
      <c r="C6656" t="s">
        <v>81</v>
      </c>
      <c r="D6656" t="s">
        <v>128</v>
      </c>
      <c r="E6656" t="s">
        <v>131</v>
      </c>
      <c r="F6656" t="s">
        <v>19080</v>
      </c>
      <c r="G6656" t="s">
        <v>133</v>
      </c>
      <c r="H6656" t="s">
        <v>134</v>
      </c>
      <c r="I6656" t="s">
        <v>135</v>
      </c>
      <c r="J6656" t="s">
        <v>136</v>
      </c>
      <c r="K6656" t="s">
        <v>137</v>
      </c>
      <c r="L6656" t="s">
        <v>19081</v>
      </c>
      <c r="M6656" t="s">
        <v>19082</v>
      </c>
      <c r="N6656">
        <v>0.11444444400000001</v>
      </c>
      <c r="O6656">
        <v>0</v>
      </c>
      <c r="P6656">
        <v>0</v>
      </c>
      <c r="Q6656">
        <v>0</v>
      </c>
      <c r="R6656">
        <v>0</v>
      </c>
      <c r="S6656">
        <v>4</v>
      </c>
      <c r="T6656">
        <v>0</v>
      </c>
      <c r="U6656">
        <v>6</v>
      </c>
      <c r="V6656">
        <v>0</v>
      </c>
      <c r="W6656">
        <v>0</v>
      </c>
      <c r="X6656">
        <v>0</v>
      </c>
      <c r="Y6656">
        <v>0</v>
      </c>
      <c r="Z6656">
        <v>0</v>
      </c>
      <c r="AA6656">
        <v>1.7788733958389999</v>
      </c>
      <c r="AB6656">
        <v>0</v>
      </c>
      <c r="AC6656">
        <v>27.664934618128111</v>
      </c>
      <c r="AD6656">
        <v>0</v>
      </c>
      <c r="AE6656">
        <v>29.443808013967111</v>
      </c>
    </row>
    <row r="6657" spans="1:31" x14ac:dyDescent="0.25">
      <c r="A6657">
        <v>2096886</v>
      </c>
      <c r="B6657">
        <v>1</v>
      </c>
      <c r="C6657" t="s">
        <v>81</v>
      </c>
      <c r="D6657" t="s">
        <v>116</v>
      </c>
      <c r="E6657" t="s">
        <v>158</v>
      </c>
      <c r="F6657" t="s">
        <v>19083</v>
      </c>
      <c r="G6657" t="s">
        <v>160</v>
      </c>
      <c r="H6657" t="s">
        <v>143</v>
      </c>
      <c r="I6657" t="s">
        <v>135</v>
      </c>
      <c r="J6657" t="s">
        <v>136</v>
      </c>
      <c r="K6657" t="s">
        <v>137</v>
      </c>
      <c r="L6657" t="s">
        <v>19084</v>
      </c>
      <c r="M6657" t="s">
        <v>19085</v>
      </c>
      <c r="N6657">
        <v>1.1441666660000001</v>
      </c>
      <c r="O6657">
        <v>0</v>
      </c>
      <c r="P6657">
        <v>125</v>
      </c>
      <c r="Q6657">
        <v>0</v>
      </c>
      <c r="R6657">
        <v>7</v>
      </c>
      <c r="S6657">
        <v>0</v>
      </c>
      <c r="T6657">
        <v>10</v>
      </c>
      <c r="U6657">
        <v>0</v>
      </c>
      <c r="V6657">
        <v>0</v>
      </c>
      <c r="W6657">
        <v>0</v>
      </c>
      <c r="X6657">
        <v>30.724238450981147</v>
      </c>
      <c r="Y6657">
        <v>0</v>
      </c>
      <c r="Z6657">
        <v>0.74240284535119661</v>
      </c>
      <c r="AA6657">
        <v>0</v>
      </c>
      <c r="AB6657">
        <v>2.6229033153881578</v>
      </c>
      <c r="AC6657">
        <v>0</v>
      </c>
      <c r="AD6657">
        <v>0</v>
      </c>
      <c r="AE6657">
        <v>34.089544611720505</v>
      </c>
    </row>
    <row r="6658" spans="1:31" x14ac:dyDescent="0.25">
      <c r="A6658">
        <v>2096245</v>
      </c>
      <c r="B6658">
        <v>1</v>
      </c>
      <c r="C6658" t="s">
        <v>80</v>
      </c>
      <c r="D6658" t="s">
        <v>89</v>
      </c>
      <c r="E6658" t="s">
        <v>131</v>
      </c>
      <c r="F6658" t="s">
        <v>19086</v>
      </c>
      <c r="G6658" t="s">
        <v>133</v>
      </c>
      <c r="H6658" t="s">
        <v>134</v>
      </c>
      <c r="I6658" t="s">
        <v>135</v>
      </c>
      <c r="J6658" t="s">
        <v>136</v>
      </c>
      <c r="K6658" t="s">
        <v>137</v>
      </c>
      <c r="L6658" t="s">
        <v>19087</v>
      </c>
      <c r="M6658" t="s">
        <v>19088</v>
      </c>
      <c r="N6658">
        <v>1.7808333329999999</v>
      </c>
      <c r="O6658">
        <v>0</v>
      </c>
      <c r="P6658">
        <v>308</v>
      </c>
      <c r="Q6658">
        <v>1</v>
      </c>
      <c r="R6658">
        <v>8</v>
      </c>
      <c r="S6658">
        <v>3</v>
      </c>
      <c r="T6658">
        <v>10</v>
      </c>
      <c r="U6658">
        <v>0</v>
      </c>
      <c r="V6658">
        <v>0</v>
      </c>
      <c r="W6658">
        <v>0</v>
      </c>
      <c r="X6658">
        <v>243.1046135499289</v>
      </c>
      <c r="Y6658">
        <v>1.2549835302477099</v>
      </c>
      <c r="Z6658">
        <v>3.9592008294342778</v>
      </c>
      <c r="AA6658">
        <v>23.181069736619381</v>
      </c>
      <c r="AB6658">
        <v>23.843882658931005</v>
      </c>
      <c r="AC6658">
        <v>0</v>
      </c>
      <c r="AD6658">
        <v>0</v>
      </c>
      <c r="AE6658">
        <v>295.34375030516128</v>
      </c>
    </row>
    <row r="6659" spans="1:31" x14ac:dyDescent="0.25">
      <c r="A6659">
        <v>2096760</v>
      </c>
      <c r="B6659">
        <v>1</v>
      </c>
      <c r="C6659" t="s">
        <v>80</v>
      </c>
      <c r="D6659" t="s">
        <v>96</v>
      </c>
      <c r="E6659" t="s">
        <v>177</v>
      </c>
      <c r="F6659" t="s">
        <v>19089</v>
      </c>
      <c r="G6659" t="s">
        <v>179</v>
      </c>
      <c r="H6659" t="s">
        <v>143</v>
      </c>
      <c r="I6659" t="s">
        <v>135</v>
      </c>
      <c r="J6659" t="s">
        <v>136</v>
      </c>
      <c r="K6659" t="s">
        <v>137</v>
      </c>
      <c r="L6659" t="s">
        <v>19090</v>
      </c>
      <c r="M6659" t="s">
        <v>19091</v>
      </c>
      <c r="N6659">
        <v>1.625555555</v>
      </c>
      <c r="O6659">
        <v>0</v>
      </c>
      <c r="P6659">
        <v>1</v>
      </c>
      <c r="Q6659">
        <v>0</v>
      </c>
      <c r="R6659">
        <v>0</v>
      </c>
      <c r="S6659">
        <v>0</v>
      </c>
      <c r="T6659">
        <v>0</v>
      </c>
      <c r="U6659">
        <v>0</v>
      </c>
      <c r="V6659">
        <v>0</v>
      </c>
      <c r="W6659">
        <v>0</v>
      </c>
      <c r="X6659">
        <v>0.29646974922732222</v>
      </c>
      <c r="Y6659">
        <v>0</v>
      </c>
      <c r="Z6659">
        <v>0</v>
      </c>
      <c r="AA6659">
        <v>0</v>
      </c>
      <c r="AB6659">
        <v>0</v>
      </c>
      <c r="AC6659">
        <v>0</v>
      </c>
      <c r="AD6659">
        <v>0</v>
      </c>
      <c r="AE6659">
        <v>0.29646974922732222</v>
      </c>
    </row>
    <row r="6660" spans="1:31" x14ac:dyDescent="0.25">
      <c r="A6660">
        <v>2096474</v>
      </c>
      <c r="B6660">
        <v>1</v>
      </c>
      <c r="C6660" t="s">
        <v>80</v>
      </c>
      <c r="D6660" t="s">
        <v>88</v>
      </c>
      <c r="E6660" t="s">
        <v>505</v>
      </c>
      <c r="F6660" t="s">
        <v>19092</v>
      </c>
      <c r="G6660" t="s">
        <v>569</v>
      </c>
      <c r="H6660" t="s">
        <v>143</v>
      </c>
      <c r="I6660" t="s">
        <v>135</v>
      </c>
      <c r="J6660" t="s">
        <v>136</v>
      </c>
      <c r="K6660" t="s">
        <v>137</v>
      </c>
      <c r="L6660" t="s">
        <v>19093</v>
      </c>
      <c r="M6660" t="s">
        <v>19094</v>
      </c>
      <c r="N6660">
        <v>0.65333333299999996</v>
      </c>
      <c r="O6660">
        <v>0</v>
      </c>
      <c r="P6660">
        <v>1</v>
      </c>
      <c r="Q6660">
        <v>0</v>
      </c>
      <c r="R6660">
        <v>0</v>
      </c>
      <c r="S6660">
        <v>0</v>
      </c>
      <c r="T6660">
        <v>0</v>
      </c>
      <c r="U6660">
        <v>0</v>
      </c>
      <c r="V6660">
        <v>0</v>
      </c>
      <c r="W6660">
        <v>0</v>
      </c>
      <c r="X6660">
        <v>4.1755158663963329E-2</v>
      </c>
      <c r="Y6660">
        <v>0</v>
      </c>
      <c r="Z6660">
        <v>0</v>
      </c>
      <c r="AA6660">
        <v>0</v>
      </c>
      <c r="AB6660">
        <v>0</v>
      </c>
      <c r="AC6660">
        <v>0</v>
      </c>
      <c r="AD6660">
        <v>0</v>
      </c>
      <c r="AE6660">
        <v>4.1755158663963329E-2</v>
      </c>
    </row>
    <row r="6661" spans="1:31" x14ac:dyDescent="0.25">
      <c r="A6661">
        <v>2096239</v>
      </c>
      <c r="B6661">
        <v>1</v>
      </c>
      <c r="C6661" t="s">
        <v>80</v>
      </c>
      <c r="D6661" t="s">
        <v>104</v>
      </c>
      <c r="E6661" t="s">
        <v>177</v>
      </c>
      <c r="F6661" t="s">
        <v>19095</v>
      </c>
      <c r="G6661" t="s">
        <v>183</v>
      </c>
      <c r="H6661" t="s">
        <v>143</v>
      </c>
      <c r="I6661" t="s">
        <v>135</v>
      </c>
      <c r="J6661" t="s">
        <v>136</v>
      </c>
      <c r="K6661" t="s">
        <v>137</v>
      </c>
      <c r="L6661" t="s">
        <v>19096</v>
      </c>
      <c r="M6661" t="s">
        <v>19097</v>
      </c>
      <c r="N6661">
        <v>2.105555555</v>
      </c>
      <c r="O6661">
        <v>0</v>
      </c>
      <c r="P6661">
        <v>0</v>
      </c>
      <c r="Q6661">
        <v>0</v>
      </c>
      <c r="R6661">
        <v>1</v>
      </c>
      <c r="S6661">
        <v>0</v>
      </c>
      <c r="T6661">
        <v>0</v>
      </c>
      <c r="U6661">
        <v>0</v>
      </c>
      <c r="V6661">
        <v>0</v>
      </c>
      <c r="W6661">
        <v>0</v>
      </c>
      <c r="X6661">
        <v>0</v>
      </c>
      <c r="Y6661">
        <v>0</v>
      </c>
      <c r="Z6661">
        <v>0.55509417714107778</v>
      </c>
      <c r="AA6661">
        <v>0</v>
      </c>
      <c r="AB6661">
        <v>0</v>
      </c>
      <c r="AC6661">
        <v>0</v>
      </c>
      <c r="AD6661">
        <v>0</v>
      </c>
      <c r="AE6661">
        <v>0.55509417714107778</v>
      </c>
    </row>
    <row r="6662" spans="1:31" x14ac:dyDescent="0.25">
      <c r="A6662">
        <v>2096425</v>
      </c>
      <c r="B6662">
        <v>1</v>
      </c>
      <c r="C6662" t="s">
        <v>81</v>
      </c>
      <c r="D6662" t="s">
        <v>123</v>
      </c>
      <c r="E6662" t="s">
        <v>169</v>
      </c>
      <c r="F6662" t="s">
        <v>199</v>
      </c>
      <c r="G6662" t="s">
        <v>133</v>
      </c>
      <c r="H6662" t="s">
        <v>134</v>
      </c>
      <c r="I6662" t="s">
        <v>135</v>
      </c>
      <c r="J6662" t="s">
        <v>136</v>
      </c>
      <c r="K6662" t="s">
        <v>137</v>
      </c>
      <c r="L6662" t="s">
        <v>19098</v>
      </c>
      <c r="M6662" t="s">
        <v>19099</v>
      </c>
      <c r="N6662">
        <v>1.7622222219999999</v>
      </c>
      <c r="O6662">
        <v>5</v>
      </c>
      <c r="P6662">
        <v>7</v>
      </c>
      <c r="Q6662">
        <v>176</v>
      </c>
      <c r="R6662">
        <v>128</v>
      </c>
      <c r="S6662">
        <v>30</v>
      </c>
      <c r="T6662">
        <v>15</v>
      </c>
      <c r="U6662">
        <v>0</v>
      </c>
      <c r="V6662">
        <v>0</v>
      </c>
      <c r="W6662">
        <v>3.6761840495140556</v>
      </c>
      <c r="X6662">
        <v>9.3844709937009458</v>
      </c>
      <c r="Y6662">
        <v>133.53744274838374</v>
      </c>
      <c r="Z6662">
        <v>102.79807045843449</v>
      </c>
      <c r="AA6662">
        <v>38.254911884125292</v>
      </c>
      <c r="AB6662">
        <v>31.519131600933502</v>
      </c>
      <c r="AC6662">
        <v>0</v>
      </c>
      <c r="AD6662">
        <v>0</v>
      </c>
      <c r="AE6662">
        <v>319.17021173509204</v>
      </c>
    </row>
    <row r="6663" spans="1:31" x14ac:dyDescent="0.25">
      <c r="A6663">
        <v>2096597</v>
      </c>
      <c r="B6663">
        <v>1</v>
      </c>
      <c r="C6663" t="s">
        <v>80</v>
      </c>
      <c r="D6663" t="s">
        <v>90</v>
      </c>
      <c r="E6663" t="s">
        <v>177</v>
      </c>
      <c r="F6663" t="s">
        <v>19100</v>
      </c>
      <c r="G6663" t="s">
        <v>183</v>
      </c>
      <c r="H6663" t="s">
        <v>143</v>
      </c>
      <c r="I6663" t="s">
        <v>135</v>
      </c>
      <c r="J6663" t="s">
        <v>136</v>
      </c>
      <c r="K6663" t="s">
        <v>137</v>
      </c>
      <c r="L6663" t="s">
        <v>19101</v>
      </c>
      <c r="M6663" t="s">
        <v>19102</v>
      </c>
      <c r="N6663">
        <v>9.6608333329999994</v>
      </c>
      <c r="O6663">
        <v>0</v>
      </c>
      <c r="P6663">
        <v>1</v>
      </c>
      <c r="Q6663">
        <v>0</v>
      </c>
      <c r="R6663">
        <v>0</v>
      </c>
      <c r="S6663">
        <v>0</v>
      </c>
      <c r="T6663">
        <v>0</v>
      </c>
      <c r="U6663">
        <v>0</v>
      </c>
      <c r="V6663">
        <v>0</v>
      </c>
      <c r="W6663">
        <v>0</v>
      </c>
      <c r="X6663">
        <v>3.6202938143249375</v>
      </c>
      <c r="Y6663">
        <v>0</v>
      </c>
      <c r="Z6663">
        <v>0</v>
      </c>
      <c r="AA6663">
        <v>0</v>
      </c>
      <c r="AB6663">
        <v>0</v>
      </c>
      <c r="AC6663">
        <v>0</v>
      </c>
      <c r="AD6663">
        <v>0</v>
      </c>
      <c r="AE6663">
        <v>3.6202938143249375</v>
      </c>
    </row>
    <row r="6664" spans="1:31" x14ac:dyDescent="0.25">
      <c r="A6664">
        <v>2096574</v>
      </c>
      <c r="B6664">
        <v>1</v>
      </c>
      <c r="C6664" t="s">
        <v>80</v>
      </c>
      <c r="D6664" t="s">
        <v>102</v>
      </c>
      <c r="E6664" t="s">
        <v>177</v>
      </c>
      <c r="F6664" t="s">
        <v>19103</v>
      </c>
      <c r="G6664" t="s">
        <v>183</v>
      </c>
      <c r="H6664" t="s">
        <v>143</v>
      </c>
      <c r="I6664" t="s">
        <v>135</v>
      </c>
      <c r="J6664" t="s">
        <v>136</v>
      </c>
      <c r="K6664" t="s">
        <v>137</v>
      </c>
      <c r="L6664" t="s">
        <v>19104</v>
      </c>
      <c r="M6664" t="s">
        <v>19105</v>
      </c>
      <c r="N6664">
        <v>1.53</v>
      </c>
      <c r="O6664">
        <v>0</v>
      </c>
      <c r="P6664">
        <v>14</v>
      </c>
      <c r="Q6664">
        <v>0</v>
      </c>
      <c r="R6664">
        <v>0</v>
      </c>
      <c r="S6664">
        <v>0</v>
      </c>
      <c r="T6664">
        <v>10</v>
      </c>
      <c r="U6664">
        <v>0</v>
      </c>
      <c r="V6664">
        <v>0</v>
      </c>
      <c r="W6664">
        <v>0</v>
      </c>
      <c r="X6664">
        <v>4.2417923743370896</v>
      </c>
      <c r="Y6664">
        <v>0</v>
      </c>
      <c r="Z6664">
        <v>0</v>
      </c>
      <c r="AA6664">
        <v>0</v>
      </c>
      <c r="AB6664">
        <v>9.9588943477081298</v>
      </c>
      <c r="AC6664">
        <v>0</v>
      </c>
      <c r="AD6664">
        <v>0</v>
      </c>
      <c r="AE6664">
        <v>14.200686722045219</v>
      </c>
    </row>
    <row r="6665" spans="1:31" x14ac:dyDescent="0.25">
      <c r="A6665">
        <v>2096405</v>
      </c>
      <c r="B6665">
        <v>1</v>
      </c>
      <c r="C6665" t="s">
        <v>80</v>
      </c>
      <c r="D6665" t="s">
        <v>82</v>
      </c>
      <c r="E6665" t="s">
        <v>177</v>
      </c>
      <c r="F6665" t="s">
        <v>19106</v>
      </c>
      <c r="G6665" t="s">
        <v>183</v>
      </c>
      <c r="H6665" t="s">
        <v>143</v>
      </c>
      <c r="I6665" t="s">
        <v>135</v>
      </c>
      <c r="J6665" t="s">
        <v>136</v>
      </c>
      <c r="K6665" t="s">
        <v>137</v>
      </c>
      <c r="L6665" t="s">
        <v>19107</v>
      </c>
      <c r="M6665" t="s">
        <v>19108</v>
      </c>
      <c r="N6665">
        <v>7.4302777769999997</v>
      </c>
      <c r="O6665">
        <v>0</v>
      </c>
      <c r="P6665">
        <v>1</v>
      </c>
      <c r="Q6665">
        <v>0</v>
      </c>
      <c r="R6665">
        <v>0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4.4727902009894613</v>
      </c>
      <c r="Y6665">
        <v>0</v>
      </c>
      <c r="Z6665">
        <v>0</v>
      </c>
      <c r="AA6665">
        <v>0</v>
      </c>
      <c r="AB6665">
        <v>0</v>
      </c>
      <c r="AC6665">
        <v>0</v>
      </c>
      <c r="AD6665">
        <v>0</v>
      </c>
      <c r="AE6665">
        <v>4.4727902009894613</v>
      </c>
    </row>
    <row r="6666" spans="1:31" x14ac:dyDescent="0.25">
      <c r="A6666">
        <v>2096282</v>
      </c>
      <c r="B6666">
        <v>1</v>
      </c>
      <c r="C6666" t="s">
        <v>81</v>
      </c>
      <c r="D6666" t="s">
        <v>128</v>
      </c>
      <c r="E6666" t="s">
        <v>158</v>
      </c>
      <c r="F6666" t="s">
        <v>19109</v>
      </c>
      <c r="G6666" t="s">
        <v>1283</v>
      </c>
      <c r="H6666" t="s">
        <v>143</v>
      </c>
      <c r="I6666" t="s">
        <v>135</v>
      </c>
      <c r="J6666" t="s">
        <v>136</v>
      </c>
      <c r="K6666" t="s">
        <v>137</v>
      </c>
      <c r="L6666" t="s">
        <v>19110</v>
      </c>
      <c r="M6666" t="s">
        <v>19111</v>
      </c>
      <c r="N6666">
        <v>3.4044444440000001</v>
      </c>
      <c r="O6666">
        <v>0</v>
      </c>
      <c r="P6666">
        <v>135</v>
      </c>
      <c r="Q6666">
        <v>0</v>
      </c>
      <c r="R6666">
        <v>0</v>
      </c>
      <c r="S6666">
        <v>0</v>
      </c>
      <c r="T6666">
        <v>2</v>
      </c>
      <c r="U6666">
        <v>0</v>
      </c>
      <c r="V6666">
        <v>0</v>
      </c>
      <c r="W6666">
        <v>0</v>
      </c>
      <c r="X6666">
        <v>74.017368283627803</v>
      </c>
      <c r="Y6666">
        <v>0</v>
      </c>
      <c r="Z6666">
        <v>0</v>
      </c>
      <c r="AA6666">
        <v>0</v>
      </c>
      <c r="AB6666">
        <v>1.1917665858534527</v>
      </c>
      <c r="AC6666">
        <v>0</v>
      </c>
      <c r="AD6666">
        <v>0</v>
      </c>
      <c r="AE6666">
        <v>75.209134869481261</v>
      </c>
    </row>
    <row r="6667" spans="1:31" x14ac:dyDescent="0.25">
      <c r="A6667">
        <v>2096660</v>
      </c>
      <c r="B6667">
        <v>1</v>
      </c>
      <c r="C6667" t="s">
        <v>80</v>
      </c>
      <c r="D6667" t="s">
        <v>107</v>
      </c>
      <c r="E6667" t="s">
        <v>177</v>
      </c>
      <c r="F6667" t="s">
        <v>19112</v>
      </c>
      <c r="G6667" t="s">
        <v>196</v>
      </c>
      <c r="H6667" t="s">
        <v>143</v>
      </c>
      <c r="I6667" t="s">
        <v>135</v>
      </c>
      <c r="J6667" t="s">
        <v>136</v>
      </c>
      <c r="K6667" t="s">
        <v>137</v>
      </c>
      <c r="L6667" t="s">
        <v>19113</v>
      </c>
      <c r="M6667" t="s">
        <v>19114</v>
      </c>
      <c r="N6667">
        <v>1.5127777769999999</v>
      </c>
      <c r="O6667">
        <v>0</v>
      </c>
      <c r="P6667">
        <v>8</v>
      </c>
      <c r="Q6667">
        <v>0</v>
      </c>
      <c r="R6667">
        <v>0</v>
      </c>
      <c r="S6667">
        <v>0</v>
      </c>
      <c r="T6667">
        <v>0</v>
      </c>
      <c r="U6667">
        <v>0</v>
      </c>
      <c r="V6667">
        <v>0</v>
      </c>
      <c r="W6667">
        <v>0</v>
      </c>
      <c r="X6667">
        <v>0.97060585364144836</v>
      </c>
      <c r="Y6667">
        <v>0</v>
      </c>
      <c r="Z6667">
        <v>0</v>
      </c>
      <c r="AA6667">
        <v>0</v>
      </c>
      <c r="AB6667">
        <v>0</v>
      </c>
      <c r="AC6667">
        <v>0</v>
      </c>
      <c r="AD6667">
        <v>0</v>
      </c>
      <c r="AE6667">
        <v>0.97060585364144836</v>
      </c>
    </row>
    <row r="6668" spans="1:31" x14ac:dyDescent="0.25">
      <c r="A6668">
        <v>2096717</v>
      </c>
      <c r="B6668">
        <v>1</v>
      </c>
      <c r="C6668" t="s">
        <v>80</v>
      </c>
      <c r="D6668" t="s">
        <v>82</v>
      </c>
      <c r="E6668" t="s">
        <v>177</v>
      </c>
      <c r="F6668" t="s">
        <v>19115</v>
      </c>
      <c r="G6668" t="s">
        <v>183</v>
      </c>
      <c r="H6668" t="s">
        <v>143</v>
      </c>
      <c r="I6668" t="s">
        <v>135</v>
      </c>
      <c r="J6668" t="s">
        <v>136</v>
      </c>
      <c r="K6668" t="s">
        <v>137</v>
      </c>
      <c r="L6668" t="s">
        <v>19116</v>
      </c>
      <c r="M6668" t="s">
        <v>19117</v>
      </c>
      <c r="N6668">
        <v>5.0711111109999996</v>
      </c>
      <c r="O6668">
        <v>0</v>
      </c>
      <c r="P6668">
        <v>3</v>
      </c>
      <c r="Q6668">
        <v>0</v>
      </c>
      <c r="R6668">
        <v>0</v>
      </c>
      <c r="S6668">
        <v>0</v>
      </c>
      <c r="T6668">
        <v>0</v>
      </c>
      <c r="U6668">
        <v>0</v>
      </c>
      <c r="V6668">
        <v>0</v>
      </c>
      <c r="W6668">
        <v>0</v>
      </c>
      <c r="X6668">
        <v>4.5343421863689182</v>
      </c>
      <c r="Y6668">
        <v>0</v>
      </c>
      <c r="Z6668">
        <v>0</v>
      </c>
      <c r="AA6668">
        <v>0</v>
      </c>
      <c r="AB6668">
        <v>0</v>
      </c>
      <c r="AC6668">
        <v>0</v>
      </c>
      <c r="AD6668">
        <v>0</v>
      </c>
      <c r="AE6668">
        <v>4.5343421863689182</v>
      </c>
    </row>
    <row r="6669" spans="1:31" x14ac:dyDescent="0.25">
      <c r="A6669">
        <v>2096411</v>
      </c>
      <c r="B6669">
        <v>1</v>
      </c>
      <c r="C6669" t="s">
        <v>80</v>
      </c>
      <c r="D6669" t="s">
        <v>100</v>
      </c>
      <c r="E6669" t="s">
        <v>146</v>
      </c>
      <c r="F6669" t="s">
        <v>258</v>
      </c>
      <c r="G6669" t="s">
        <v>133</v>
      </c>
      <c r="H6669" t="s">
        <v>134</v>
      </c>
      <c r="I6669" t="s">
        <v>135</v>
      </c>
      <c r="J6669" t="s">
        <v>136</v>
      </c>
      <c r="K6669" t="s">
        <v>137</v>
      </c>
      <c r="L6669" t="s">
        <v>19118</v>
      </c>
      <c r="M6669" t="s">
        <v>19119</v>
      </c>
      <c r="N6669">
        <v>0.584166666</v>
      </c>
      <c r="O6669">
        <v>4</v>
      </c>
      <c r="P6669">
        <v>338</v>
      </c>
      <c r="Q6669">
        <v>3</v>
      </c>
      <c r="R6669">
        <v>58</v>
      </c>
      <c r="S6669">
        <v>15</v>
      </c>
      <c r="T6669">
        <v>80</v>
      </c>
      <c r="U6669">
        <v>4</v>
      </c>
      <c r="V6669">
        <v>0</v>
      </c>
      <c r="W6669">
        <v>1.6069291724751533</v>
      </c>
      <c r="X6669">
        <v>96.239504205935361</v>
      </c>
      <c r="Y6669">
        <v>1.9801756660225749</v>
      </c>
      <c r="Z6669">
        <v>50.457433614150119</v>
      </c>
      <c r="AA6669">
        <v>43.151680367479443</v>
      </c>
      <c r="AB6669">
        <v>50.981410984045986</v>
      </c>
      <c r="AC6669">
        <v>125.18136740579332</v>
      </c>
      <c r="AD6669">
        <v>0</v>
      </c>
      <c r="AE6669">
        <v>369.59850141590198</v>
      </c>
    </row>
    <row r="6670" spans="1:31" x14ac:dyDescent="0.25">
      <c r="A6670">
        <v>2096468</v>
      </c>
      <c r="B6670">
        <v>1</v>
      </c>
      <c r="C6670" t="s">
        <v>81</v>
      </c>
      <c r="D6670" t="s">
        <v>118</v>
      </c>
      <c r="E6670" t="s">
        <v>169</v>
      </c>
      <c r="F6670" t="s">
        <v>19120</v>
      </c>
      <c r="G6670" t="s">
        <v>8377</v>
      </c>
      <c r="H6670" t="s">
        <v>134</v>
      </c>
      <c r="I6670" t="s">
        <v>135</v>
      </c>
      <c r="J6670" t="s">
        <v>136</v>
      </c>
      <c r="K6670" t="s">
        <v>155</v>
      </c>
      <c r="L6670" t="s">
        <v>19121</v>
      </c>
      <c r="M6670" t="s">
        <v>19122</v>
      </c>
      <c r="N6670">
        <v>1.144569444</v>
      </c>
      <c r="O6670">
        <v>0</v>
      </c>
      <c r="P6670">
        <v>0</v>
      </c>
      <c r="Q6670">
        <v>10</v>
      </c>
      <c r="R6670">
        <v>0</v>
      </c>
      <c r="S6670">
        <v>1</v>
      </c>
      <c r="T6670">
        <v>0</v>
      </c>
      <c r="U6670">
        <v>0</v>
      </c>
      <c r="V6670">
        <v>0</v>
      </c>
      <c r="W6670">
        <v>0</v>
      </c>
      <c r="X6670">
        <v>0</v>
      </c>
      <c r="Y6670">
        <v>13.351754995854272</v>
      </c>
      <c r="Z6670">
        <v>0</v>
      </c>
      <c r="AA6670">
        <v>0.14773110905307335</v>
      </c>
      <c r="AB6670">
        <v>0</v>
      </c>
      <c r="AC6670">
        <v>0</v>
      </c>
      <c r="AD6670">
        <v>0</v>
      </c>
      <c r="AE6670">
        <v>13.499486104907344</v>
      </c>
    </row>
    <row r="6671" spans="1:31" x14ac:dyDescent="0.25">
      <c r="A6671">
        <v>2096219</v>
      </c>
      <c r="B6671">
        <v>1</v>
      </c>
      <c r="C6671" t="s">
        <v>80</v>
      </c>
      <c r="D6671" t="s">
        <v>82</v>
      </c>
      <c r="E6671" t="s">
        <v>177</v>
      </c>
      <c r="F6671" t="s">
        <v>19123</v>
      </c>
      <c r="G6671" t="s">
        <v>196</v>
      </c>
      <c r="H6671" t="s">
        <v>143</v>
      </c>
      <c r="I6671" t="s">
        <v>135</v>
      </c>
      <c r="J6671" t="s">
        <v>136</v>
      </c>
      <c r="K6671" t="s">
        <v>137</v>
      </c>
      <c r="L6671" t="s">
        <v>19124</v>
      </c>
      <c r="M6671" t="s">
        <v>19125</v>
      </c>
      <c r="N6671">
        <v>9.5036111109999997</v>
      </c>
      <c r="O6671">
        <v>0</v>
      </c>
      <c r="P6671">
        <v>0</v>
      </c>
      <c r="Q6671">
        <v>0</v>
      </c>
      <c r="R6671">
        <v>0</v>
      </c>
      <c r="S6671">
        <v>0</v>
      </c>
      <c r="T6671">
        <v>2</v>
      </c>
      <c r="U6671">
        <v>0</v>
      </c>
      <c r="V6671">
        <v>0</v>
      </c>
      <c r="W6671">
        <v>0</v>
      </c>
      <c r="X6671">
        <v>0</v>
      </c>
      <c r="Y6671">
        <v>0</v>
      </c>
      <c r="Z6671">
        <v>0</v>
      </c>
      <c r="AA6671">
        <v>0</v>
      </c>
      <c r="AB6671">
        <v>1.3858732638825002</v>
      </c>
      <c r="AC6671">
        <v>0</v>
      </c>
      <c r="AD6671">
        <v>0</v>
      </c>
      <c r="AE6671">
        <v>1.3858732638825002</v>
      </c>
    </row>
    <row r="6672" spans="1:31" x14ac:dyDescent="0.25">
      <c r="A6672">
        <v>2096368</v>
      </c>
      <c r="B6672">
        <v>1</v>
      </c>
      <c r="C6672" t="s">
        <v>80</v>
      </c>
      <c r="D6672" t="s">
        <v>85</v>
      </c>
      <c r="E6672" t="s">
        <v>177</v>
      </c>
      <c r="F6672" t="s">
        <v>19126</v>
      </c>
      <c r="G6672" t="s">
        <v>183</v>
      </c>
      <c r="H6672" t="s">
        <v>143</v>
      </c>
      <c r="I6672" t="s">
        <v>135</v>
      </c>
      <c r="J6672" t="s">
        <v>136</v>
      </c>
      <c r="K6672" t="s">
        <v>137</v>
      </c>
      <c r="L6672" t="s">
        <v>19127</v>
      </c>
      <c r="M6672" t="s">
        <v>18391</v>
      </c>
      <c r="N6672">
        <v>1.6644444439999999</v>
      </c>
      <c r="O6672">
        <v>0</v>
      </c>
      <c r="P6672">
        <v>3</v>
      </c>
      <c r="Q6672">
        <v>0</v>
      </c>
      <c r="R6672">
        <v>0</v>
      </c>
      <c r="S6672">
        <v>0</v>
      </c>
      <c r="T6672">
        <v>0</v>
      </c>
      <c r="U6672">
        <v>0</v>
      </c>
      <c r="V6672">
        <v>0</v>
      </c>
      <c r="W6672">
        <v>0</v>
      </c>
      <c r="X6672">
        <v>0.98623365125015505</v>
      </c>
      <c r="Y6672">
        <v>0</v>
      </c>
      <c r="Z6672">
        <v>0</v>
      </c>
      <c r="AA6672">
        <v>0</v>
      </c>
      <c r="AB6672">
        <v>0</v>
      </c>
      <c r="AC6672">
        <v>0</v>
      </c>
      <c r="AD6672">
        <v>0</v>
      </c>
      <c r="AE6672">
        <v>0.98623365125015505</v>
      </c>
    </row>
    <row r="6673" spans="1:31" x14ac:dyDescent="0.25">
      <c r="A6673">
        <v>2096511</v>
      </c>
      <c r="B6673">
        <v>1</v>
      </c>
      <c r="C6673" t="s">
        <v>80</v>
      </c>
      <c r="D6673" t="s">
        <v>90</v>
      </c>
      <c r="E6673" t="s">
        <v>177</v>
      </c>
      <c r="F6673" t="s">
        <v>19128</v>
      </c>
      <c r="G6673" t="s">
        <v>183</v>
      </c>
      <c r="H6673" t="s">
        <v>143</v>
      </c>
      <c r="I6673" t="s">
        <v>135</v>
      </c>
      <c r="J6673" t="s">
        <v>136</v>
      </c>
      <c r="K6673" t="s">
        <v>137</v>
      </c>
      <c r="L6673" t="s">
        <v>19129</v>
      </c>
      <c r="M6673" t="s">
        <v>19130</v>
      </c>
      <c r="N6673">
        <v>10.511388888000001</v>
      </c>
      <c r="O6673">
        <v>0</v>
      </c>
      <c r="P6673">
        <v>2</v>
      </c>
      <c r="Q6673">
        <v>0</v>
      </c>
      <c r="R6673">
        <v>0</v>
      </c>
      <c r="S6673">
        <v>0</v>
      </c>
      <c r="T6673">
        <v>0</v>
      </c>
      <c r="U6673">
        <v>0</v>
      </c>
      <c r="V6673">
        <v>0</v>
      </c>
      <c r="W6673">
        <v>0</v>
      </c>
      <c r="X6673">
        <v>15.810730236490269</v>
      </c>
      <c r="Y6673">
        <v>0</v>
      </c>
      <c r="Z6673">
        <v>0</v>
      </c>
      <c r="AA6673">
        <v>0</v>
      </c>
      <c r="AB6673">
        <v>0</v>
      </c>
      <c r="AC6673">
        <v>0</v>
      </c>
      <c r="AD6673">
        <v>0</v>
      </c>
      <c r="AE6673">
        <v>15.810730236490269</v>
      </c>
    </row>
    <row r="6674" spans="1:31" x14ac:dyDescent="0.25">
      <c r="A6674">
        <v>2096488</v>
      </c>
      <c r="B6674">
        <v>1</v>
      </c>
      <c r="C6674" t="s">
        <v>80</v>
      </c>
      <c r="D6674" t="s">
        <v>88</v>
      </c>
      <c r="E6674" t="s">
        <v>158</v>
      </c>
      <c r="F6674" t="s">
        <v>19131</v>
      </c>
      <c r="G6674" t="s">
        <v>569</v>
      </c>
      <c r="H6674" t="s">
        <v>143</v>
      </c>
      <c r="I6674" t="s">
        <v>135</v>
      </c>
      <c r="J6674" t="s">
        <v>136</v>
      </c>
      <c r="K6674" t="s">
        <v>137</v>
      </c>
      <c r="L6674" t="s">
        <v>19132</v>
      </c>
      <c r="M6674" t="s">
        <v>19133</v>
      </c>
      <c r="N6674">
        <v>1.132222222</v>
      </c>
      <c r="O6674">
        <v>0</v>
      </c>
      <c r="P6674">
        <v>98</v>
      </c>
      <c r="Q6674">
        <v>0</v>
      </c>
      <c r="R6674">
        <v>0</v>
      </c>
      <c r="S6674">
        <v>0</v>
      </c>
      <c r="T6674">
        <v>1</v>
      </c>
      <c r="U6674">
        <v>0</v>
      </c>
      <c r="V6674">
        <v>0</v>
      </c>
      <c r="W6674">
        <v>0</v>
      </c>
      <c r="X6674">
        <v>27.659578703132954</v>
      </c>
      <c r="Y6674">
        <v>0</v>
      </c>
      <c r="Z6674">
        <v>0</v>
      </c>
      <c r="AA6674">
        <v>0</v>
      </c>
      <c r="AB6674">
        <v>8.0677387482055551E-2</v>
      </c>
      <c r="AC6674">
        <v>0</v>
      </c>
      <c r="AD6674">
        <v>0</v>
      </c>
      <c r="AE6674">
        <v>27.740256090615009</v>
      </c>
    </row>
    <row r="6675" spans="1:31" x14ac:dyDescent="0.25">
      <c r="A6675">
        <v>2096557</v>
      </c>
      <c r="B6675">
        <v>1</v>
      </c>
      <c r="C6675" t="s">
        <v>80</v>
      </c>
      <c r="D6675" t="s">
        <v>106</v>
      </c>
      <c r="E6675" t="s">
        <v>158</v>
      </c>
      <c r="F6675" t="s">
        <v>19134</v>
      </c>
      <c r="G6675" t="s">
        <v>160</v>
      </c>
      <c r="H6675" t="s">
        <v>143</v>
      </c>
      <c r="I6675" t="s">
        <v>135</v>
      </c>
      <c r="J6675" t="s">
        <v>136</v>
      </c>
      <c r="K6675" t="s">
        <v>137</v>
      </c>
      <c r="L6675" t="s">
        <v>19135</v>
      </c>
      <c r="M6675" t="s">
        <v>19136</v>
      </c>
      <c r="N6675">
        <v>1.991666666</v>
      </c>
      <c r="O6675">
        <v>0</v>
      </c>
      <c r="P6675">
        <v>26</v>
      </c>
      <c r="Q6675">
        <v>0</v>
      </c>
      <c r="R6675">
        <v>0</v>
      </c>
      <c r="S6675">
        <v>0</v>
      </c>
      <c r="T6675">
        <v>1</v>
      </c>
      <c r="U6675">
        <v>0</v>
      </c>
      <c r="V6675">
        <v>0</v>
      </c>
      <c r="W6675">
        <v>0</v>
      </c>
      <c r="X6675">
        <v>10.356095429304208</v>
      </c>
      <c r="Y6675">
        <v>0</v>
      </c>
      <c r="Z6675">
        <v>0</v>
      </c>
      <c r="AA6675">
        <v>0</v>
      </c>
      <c r="AB6675">
        <v>1.2032314608402892</v>
      </c>
      <c r="AC6675">
        <v>0</v>
      </c>
      <c r="AD6675">
        <v>0</v>
      </c>
      <c r="AE6675">
        <v>11.559326890144497</v>
      </c>
    </row>
    <row r="6676" spans="1:31" x14ac:dyDescent="0.25">
      <c r="A6676">
        <v>2096202</v>
      </c>
      <c r="B6676">
        <v>1</v>
      </c>
      <c r="C6676" t="s">
        <v>81</v>
      </c>
      <c r="D6676" t="s">
        <v>128</v>
      </c>
      <c r="E6676" t="s">
        <v>131</v>
      </c>
      <c r="F6676" t="s">
        <v>8301</v>
      </c>
      <c r="G6676" t="s">
        <v>133</v>
      </c>
      <c r="H6676" t="s">
        <v>134</v>
      </c>
      <c r="I6676" t="s">
        <v>135</v>
      </c>
      <c r="J6676" t="s">
        <v>136</v>
      </c>
      <c r="K6676" t="s">
        <v>137</v>
      </c>
      <c r="L6676" t="s">
        <v>19137</v>
      </c>
      <c r="M6676" t="s">
        <v>19138</v>
      </c>
      <c r="N6676">
        <v>7.7222221999999993E-2</v>
      </c>
      <c r="O6676">
        <v>0</v>
      </c>
      <c r="P6676">
        <v>0</v>
      </c>
      <c r="Q6676">
        <v>0</v>
      </c>
      <c r="R6676">
        <v>0</v>
      </c>
      <c r="S6676">
        <v>11</v>
      </c>
      <c r="T6676">
        <v>0</v>
      </c>
      <c r="U6676">
        <v>15</v>
      </c>
      <c r="V6676">
        <v>0</v>
      </c>
      <c r="W6676">
        <v>0</v>
      </c>
      <c r="X6676">
        <v>0</v>
      </c>
      <c r="Y6676">
        <v>0</v>
      </c>
      <c r="Z6676">
        <v>0</v>
      </c>
      <c r="AA6676">
        <v>18.550806214677436</v>
      </c>
      <c r="AB6676">
        <v>0</v>
      </c>
      <c r="AC6676">
        <v>97.12256982729086</v>
      </c>
      <c r="AD6676">
        <v>0</v>
      </c>
      <c r="AE6676">
        <v>115.6733760419683</v>
      </c>
    </row>
    <row r="6677" spans="1:31" x14ac:dyDescent="0.25">
      <c r="A6677">
        <v>2096680</v>
      </c>
      <c r="B6677">
        <v>1</v>
      </c>
      <c r="C6677" t="s">
        <v>80</v>
      </c>
      <c r="D6677" t="s">
        <v>82</v>
      </c>
      <c r="E6677" t="s">
        <v>505</v>
      </c>
      <c r="F6677" t="s">
        <v>19139</v>
      </c>
      <c r="G6677" t="s">
        <v>569</v>
      </c>
      <c r="H6677" t="s">
        <v>143</v>
      </c>
      <c r="I6677" t="s">
        <v>135</v>
      </c>
      <c r="J6677" t="s">
        <v>136</v>
      </c>
      <c r="K6677" t="s">
        <v>137</v>
      </c>
      <c r="L6677" t="s">
        <v>19140</v>
      </c>
      <c r="M6677" t="s">
        <v>19141</v>
      </c>
      <c r="N6677">
        <v>0.954166666</v>
      </c>
      <c r="O6677">
        <v>0</v>
      </c>
      <c r="P6677">
        <v>0</v>
      </c>
      <c r="Q6677">
        <v>0</v>
      </c>
      <c r="R6677">
        <v>0</v>
      </c>
      <c r="S6677">
        <v>0</v>
      </c>
      <c r="T6677">
        <v>53</v>
      </c>
      <c r="U6677">
        <v>0</v>
      </c>
      <c r="V6677">
        <v>0</v>
      </c>
      <c r="W6677">
        <v>0</v>
      </c>
      <c r="X6677">
        <v>0</v>
      </c>
      <c r="Y6677">
        <v>0</v>
      </c>
      <c r="Z6677">
        <v>0</v>
      </c>
      <c r="AA6677">
        <v>0</v>
      </c>
      <c r="AB6677">
        <v>36.129637063251216</v>
      </c>
      <c r="AC6677">
        <v>0</v>
      </c>
      <c r="AD6677">
        <v>0</v>
      </c>
      <c r="AE6677">
        <v>36.129637063251216</v>
      </c>
    </row>
    <row r="6678" spans="1:31" x14ac:dyDescent="0.25">
      <c r="A6678">
        <v>2096697</v>
      </c>
      <c r="B6678">
        <v>1</v>
      </c>
      <c r="C6678" t="s">
        <v>80</v>
      </c>
      <c r="D6678" t="s">
        <v>96</v>
      </c>
      <c r="E6678" t="s">
        <v>177</v>
      </c>
      <c r="F6678" t="s">
        <v>19142</v>
      </c>
      <c r="G6678" t="s">
        <v>179</v>
      </c>
      <c r="H6678" t="s">
        <v>143</v>
      </c>
      <c r="I6678" t="s">
        <v>135</v>
      </c>
      <c r="J6678" t="s">
        <v>136</v>
      </c>
      <c r="K6678" t="s">
        <v>137</v>
      </c>
      <c r="L6678" t="s">
        <v>19143</v>
      </c>
      <c r="M6678" t="s">
        <v>19144</v>
      </c>
      <c r="N6678">
        <v>0.72472222200000003</v>
      </c>
      <c r="O6678">
        <v>0</v>
      </c>
      <c r="P6678">
        <v>1</v>
      </c>
      <c r="Q6678">
        <v>0</v>
      </c>
      <c r="R6678">
        <v>0</v>
      </c>
      <c r="S6678">
        <v>0</v>
      </c>
      <c r="T6678">
        <v>0</v>
      </c>
      <c r="U6678">
        <v>0</v>
      </c>
      <c r="V6678">
        <v>0</v>
      </c>
      <c r="W6678">
        <v>0</v>
      </c>
      <c r="X6678">
        <v>1.2945666963771666E-2</v>
      </c>
      <c r="Y6678">
        <v>0</v>
      </c>
      <c r="Z6678">
        <v>0</v>
      </c>
      <c r="AA6678">
        <v>0</v>
      </c>
      <c r="AB6678">
        <v>0</v>
      </c>
      <c r="AC6678">
        <v>0</v>
      </c>
      <c r="AD6678">
        <v>0</v>
      </c>
      <c r="AE6678">
        <v>1.2945666963771666E-2</v>
      </c>
    </row>
    <row r="6679" spans="1:31" x14ac:dyDescent="0.25">
      <c r="A6679">
        <v>2096494</v>
      </c>
      <c r="B6679">
        <v>1</v>
      </c>
      <c r="C6679" t="s">
        <v>81</v>
      </c>
      <c r="D6679" t="s">
        <v>119</v>
      </c>
      <c r="E6679" t="s">
        <v>169</v>
      </c>
      <c r="F6679" t="s">
        <v>19145</v>
      </c>
      <c r="G6679" t="s">
        <v>133</v>
      </c>
      <c r="H6679" t="s">
        <v>134</v>
      </c>
      <c r="I6679" t="s">
        <v>135</v>
      </c>
      <c r="J6679" t="s">
        <v>136</v>
      </c>
      <c r="K6679" t="s">
        <v>137</v>
      </c>
      <c r="L6679" t="s">
        <v>19146</v>
      </c>
      <c r="M6679" t="s">
        <v>19147</v>
      </c>
      <c r="N6679">
        <v>0.85416666600000002</v>
      </c>
      <c r="O6679">
        <v>0</v>
      </c>
      <c r="P6679">
        <v>0</v>
      </c>
      <c r="Q6679">
        <v>0</v>
      </c>
      <c r="R6679">
        <v>0</v>
      </c>
      <c r="S6679">
        <v>3</v>
      </c>
      <c r="T6679">
        <v>75</v>
      </c>
      <c r="U6679">
        <v>0</v>
      </c>
      <c r="V6679">
        <v>2</v>
      </c>
      <c r="W6679">
        <v>0</v>
      </c>
      <c r="X6679">
        <v>0</v>
      </c>
      <c r="Y6679">
        <v>0</v>
      </c>
      <c r="Z6679">
        <v>0</v>
      </c>
      <c r="AA6679">
        <v>9.1038212290507516</v>
      </c>
      <c r="AB6679">
        <v>21.477033694727812</v>
      </c>
      <c r="AC6679">
        <v>0</v>
      </c>
      <c r="AD6679">
        <v>22.657532994220769</v>
      </c>
      <c r="AE6679">
        <v>53.238387917999333</v>
      </c>
    </row>
    <row r="6680" spans="1:31" x14ac:dyDescent="0.25">
      <c r="A6680">
        <v>2096302</v>
      </c>
      <c r="B6680">
        <v>1</v>
      </c>
      <c r="C6680" t="s">
        <v>80</v>
      </c>
      <c r="D6680" t="s">
        <v>100</v>
      </c>
      <c r="E6680" t="s">
        <v>146</v>
      </c>
      <c r="F6680" t="s">
        <v>4756</v>
      </c>
      <c r="G6680" t="s">
        <v>154</v>
      </c>
      <c r="H6680" t="s">
        <v>134</v>
      </c>
      <c r="I6680" t="s">
        <v>135</v>
      </c>
      <c r="J6680" t="s">
        <v>136</v>
      </c>
      <c r="K6680" t="s">
        <v>155</v>
      </c>
      <c r="L6680" t="s">
        <v>19148</v>
      </c>
      <c r="M6680" t="s">
        <v>19149</v>
      </c>
      <c r="N6680">
        <v>7.8419444440000001</v>
      </c>
      <c r="O6680">
        <v>1</v>
      </c>
      <c r="P6680">
        <v>1245</v>
      </c>
      <c r="Q6680">
        <v>18</v>
      </c>
      <c r="R6680">
        <v>405</v>
      </c>
      <c r="S6680">
        <v>13</v>
      </c>
      <c r="T6680">
        <v>249</v>
      </c>
      <c r="U6680">
        <v>0</v>
      </c>
      <c r="V6680">
        <v>1</v>
      </c>
      <c r="W6680">
        <v>3.4443182549130671</v>
      </c>
      <c r="X6680">
        <v>2469.265619862249</v>
      </c>
      <c r="Y6680">
        <v>1980.1118825807268</v>
      </c>
      <c r="Z6680">
        <v>2930.8183447744709</v>
      </c>
      <c r="AA6680">
        <v>1437.397786861548</v>
      </c>
      <c r="AB6680">
        <v>1679.3786584315546</v>
      </c>
      <c r="AC6680">
        <v>0</v>
      </c>
      <c r="AD6680">
        <v>9.6352086047311101</v>
      </c>
      <c r="AE6680">
        <v>10510.051819370194</v>
      </c>
    </row>
    <row r="6681" spans="1:31" x14ac:dyDescent="0.25">
      <c r="A6681">
        <v>2096448</v>
      </c>
      <c r="B6681">
        <v>1</v>
      </c>
      <c r="C6681" t="s">
        <v>80</v>
      </c>
      <c r="D6681" t="s">
        <v>110</v>
      </c>
      <c r="E6681" t="s">
        <v>177</v>
      </c>
      <c r="F6681" t="s">
        <v>19150</v>
      </c>
      <c r="G6681" t="s">
        <v>183</v>
      </c>
      <c r="H6681" t="s">
        <v>143</v>
      </c>
      <c r="I6681" t="s">
        <v>135</v>
      </c>
      <c r="J6681" t="s">
        <v>136</v>
      </c>
      <c r="K6681" t="s">
        <v>137</v>
      </c>
      <c r="L6681" t="s">
        <v>19151</v>
      </c>
      <c r="M6681" t="s">
        <v>19152</v>
      </c>
      <c r="N6681">
        <v>5.6922222219999998</v>
      </c>
      <c r="O6681">
        <v>0</v>
      </c>
      <c r="P6681">
        <v>1</v>
      </c>
      <c r="Q6681">
        <v>0</v>
      </c>
      <c r="R6681">
        <v>0</v>
      </c>
      <c r="S6681">
        <v>0</v>
      </c>
      <c r="T6681">
        <v>0</v>
      </c>
      <c r="U6681">
        <v>0</v>
      </c>
      <c r="V6681">
        <v>0</v>
      </c>
      <c r="W6681">
        <v>0</v>
      </c>
      <c r="X6681">
        <v>1.9303632506849602</v>
      </c>
      <c r="Y6681">
        <v>0</v>
      </c>
      <c r="Z6681">
        <v>0</v>
      </c>
      <c r="AA6681">
        <v>0</v>
      </c>
      <c r="AB6681">
        <v>0</v>
      </c>
      <c r="AC6681">
        <v>0</v>
      </c>
      <c r="AD6681">
        <v>0</v>
      </c>
      <c r="AE6681">
        <v>1.9303632506849602</v>
      </c>
    </row>
    <row r="6682" spans="1:31" x14ac:dyDescent="0.25">
      <c r="A6682">
        <v>2096780</v>
      </c>
      <c r="B6682">
        <v>1</v>
      </c>
      <c r="C6682" t="s">
        <v>80</v>
      </c>
      <c r="D6682" t="s">
        <v>94</v>
      </c>
      <c r="E6682" t="s">
        <v>158</v>
      </c>
      <c r="F6682" t="s">
        <v>6290</v>
      </c>
      <c r="G6682" t="s">
        <v>160</v>
      </c>
      <c r="H6682" t="s">
        <v>143</v>
      </c>
      <c r="I6682" t="s">
        <v>135</v>
      </c>
      <c r="J6682" t="s">
        <v>136</v>
      </c>
      <c r="K6682" t="s">
        <v>137</v>
      </c>
      <c r="L6682" t="s">
        <v>19153</v>
      </c>
      <c r="M6682" t="s">
        <v>19154</v>
      </c>
      <c r="N6682">
        <v>0.54194444399999997</v>
      </c>
      <c r="O6682">
        <v>0</v>
      </c>
      <c r="P6682">
        <v>92</v>
      </c>
      <c r="Q6682">
        <v>0</v>
      </c>
      <c r="R6682">
        <v>0</v>
      </c>
      <c r="S6682">
        <v>0</v>
      </c>
      <c r="T6682">
        <v>0</v>
      </c>
      <c r="U6682">
        <v>0</v>
      </c>
      <c r="V6682">
        <v>0</v>
      </c>
      <c r="W6682">
        <v>0</v>
      </c>
      <c r="X6682">
        <v>13.05899221038014</v>
      </c>
      <c r="Y6682">
        <v>0</v>
      </c>
      <c r="Z6682">
        <v>0</v>
      </c>
      <c r="AA6682">
        <v>0</v>
      </c>
      <c r="AB6682">
        <v>0</v>
      </c>
      <c r="AC6682">
        <v>0</v>
      </c>
      <c r="AD6682">
        <v>0</v>
      </c>
      <c r="AE6682">
        <v>13.05899221038014</v>
      </c>
    </row>
    <row r="6683" spans="1:31" x14ac:dyDescent="0.25">
      <c r="A6683">
        <v>2096743</v>
      </c>
      <c r="B6683">
        <v>1</v>
      </c>
      <c r="C6683" t="s">
        <v>80</v>
      </c>
      <c r="D6683" t="s">
        <v>96</v>
      </c>
      <c r="E6683" t="s">
        <v>177</v>
      </c>
      <c r="F6683" t="s">
        <v>19155</v>
      </c>
      <c r="G6683" t="s">
        <v>183</v>
      </c>
      <c r="H6683" t="s">
        <v>143</v>
      </c>
      <c r="I6683" t="s">
        <v>135</v>
      </c>
      <c r="J6683" t="s">
        <v>136</v>
      </c>
      <c r="K6683" t="s">
        <v>137</v>
      </c>
      <c r="L6683" t="s">
        <v>19156</v>
      </c>
      <c r="M6683" t="s">
        <v>19157</v>
      </c>
      <c r="N6683">
        <v>3.0663888880000001</v>
      </c>
      <c r="O6683">
        <v>0</v>
      </c>
      <c r="P6683">
        <v>1</v>
      </c>
      <c r="Q6683">
        <v>0</v>
      </c>
      <c r="R6683">
        <v>0</v>
      </c>
      <c r="S6683">
        <v>0</v>
      </c>
      <c r="T6683">
        <v>0</v>
      </c>
      <c r="U6683">
        <v>0</v>
      </c>
      <c r="V6683">
        <v>0</v>
      </c>
      <c r="W6683">
        <v>0</v>
      </c>
      <c r="X6683">
        <v>4.7495587717206877</v>
      </c>
      <c r="Y6683">
        <v>0</v>
      </c>
      <c r="Z6683">
        <v>0</v>
      </c>
      <c r="AA6683">
        <v>0</v>
      </c>
      <c r="AB6683">
        <v>0</v>
      </c>
      <c r="AC6683">
        <v>0</v>
      </c>
      <c r="AD6683">
        <v>0</v>
      </c>
      <c r="AE6683">
        <v>4.7495587717206877</v>
      </c>
    </row>
    <row r="6684" spans="1:31" x14ac:dyDescent="0.25">
      <c r="A6684">
        <v>2096342</v>
      </c>
      <c r="B6684">
        <v>1</v>
      </c>
      <c r="C6684" t="s">
        <v>80</v>
      </c>
      <c r="D6684" t="s">
        <v>89</v>
      </c>
      <c r="E6684" t="s">
        <v>505</v>
      </c>
      <c r="F6684" t="s">
        <v>19158</v>
      </c>
      <c r="G6684" t="s">
        <v>154</v>
      </c>
      <c r="H6684" t="s">
        <v>143</v>
      </c>
      <c r="I6684" t="s">
        <v>135</v>
      </c>
      <c r="J6684" t="s">
        <v>136</v>
      </c>
      <c r="K6684" t="s">
        <v>155</v>
      </c>
      <c r="L6684" t="s">
        <v>19159</v>
      </c>
      <c r="M6684" t="s">
        <v>19160</v>
      </c>
      <c r="N6684">
        <v>1.853252777</v>
      </c>
      <c r="O6684">
        <v>0</v>
      </c>
      <c r="P6684">
        <v>1</v>
      </c>
      <c r="Q6684">
        <v>0</v>
      </c>
      <c r="R6684">
        <v>0</v>
      </c>
      <c r="S6684">
        <v>0</v>
      </c>
      <c r="T6684">
        <v>0</v>
      </c>
      <c r="U6684">
        <v>0</v>
      </c>
      <c r="V6684">
        <v>0</v>
      </c>
      <c r="W6684">
        <v>0</v>
      </c>
      <c r="X6684">
        <v>0.41473277401797504</v>
      </c>
      <c r="Y6684">
        <v>0</v>
      </c>
      <c r="Z6684">
        <v>0</v>
      </c>
      <c r="AA6684">
        <v>0</v>
      </c>
      <c r="AB6684">
        <v>0</v>
      </c>
      <c r="AC6684">
        <v>0</v>
      </c>
      <c r="AD6684">
        <v>0</v>
      </c>
      <c r="AE6684">
        <v>0.41473277401797504</v>
      </c>
    </row>
    <row r="6685" spans="1:31" x14ac:dyDescent="0.25">
      <c r="A6685">
        <v>2096348</v>
      </c>
      <c r="B6685">
        <v>1</v>
      </c>
      <c r="C6685" t="s">
        <v>80</v>
      </c>
      <c r="D6685" t="s">
        <v>96</v>
      </c>
      <c r="E6685" t="s">
        <v>505</v>
      </c>
      <c r="F6685" t="s">
        <v>19161</v>
      </c>
      <c r="G6685" t="s">
        <v>273</v>
      </c>
      <c r="H6685" t="s">
        <v>143</v>
      </c>
      <c r="I6685" t="s">
        <v>135</v>
      </c>
      <c r="J6685" t="s">
        <v>136</v>
      </c>
      <c r="K6685" t="s">
        <v>155</v>
      </c>
      <c r="L6685" t="s">
        <v>19162</v>
      </c>
      <c r="M6685" t="s">
        <v>19163</v>
      </c>
      <c r="N6685">
        <v>4.1716666660000001</v>
      </c>
      <c r="O6685">
        <v>0</v>
      </c>
      <c r="P6685">
        <v>40</v>
      </c>
      <c r="Q6685">
        <v>0</v>
      </c>
      <c r="R6685">
        <v>0</v>
      </c>
      <c r="S6685">
        <v>0</v>
      </c>
      <c r="T6685">
        <v>22</v>
      </c>
      <c r="U6685">
        <v>0</v>
      </c>
      <c r="V6685">
        <v>0</v>
      </c>
      <c r="W6685">
        <v>0</v>
      </c>
      <c r="X6685">
        <v>80.427539755820519</v>
      </c>
      <c r="Y6685">
        <v>0</v>
      </c>
      <c r="Z6685">
        <v>0</v>
      </c>
      <c r="AA6685">
        <v>0</v>
      </c>
      <c r="AB6685">
        <v>145.58652002566117</v>
      </c>
      <c r="AC6685">
        <v>0</v>
      </c>
      <c r="AD6685">
        <v>0</v>
      </c>
      <c r="AE6685">
        <v>226.01405978148171</v>
      </c>
    </row>
    <row r="6686" spans="1:31" x14ac:dyDescent="0.25">
      <c r="A6686">
        <v>2096883</v>
      </c>
      <c r="B6686">
        <v>1</v>
      </c>
      <c r="C6686" t="s">
        <v>80</v>
      </c>
      <c r="D6686" t="s">
        <v>82</v>
      </c>
      <c r="E6686" t="s">
        <v>177</v>
      </c>
      <c r="F6686" t="s">
        <v>19164</v>
      </c>
      <c r="G6686" t="s">
        <v>183</v>
      </c>
      <c r="H6686" t="s">
        <v>143</v>
      </c>
      <c r="I6686" t="s">
        <v>135</v>
      </c>
      <c r="J6686" t="s">
        <v>136</v>
      </c>
      <c r="K6686" t="s">
        <v>137</v>
      </c>
      <c r="L6686" t="s">
        <v>19165</v>
      </c>
      <c r="M6686" t="s">
        <v>19166</v>
      </c>
      <c r="N6686">
        <v>5.4169444440000003</v>
      </c>
      <c r="O6686">
        <v>0</v>
      </c>
      <c r="P6686">
        <v>4</v>
      </c>
      <c r="Q6686">
        <v>0</v>
      </c>
      <c r="R6686">
        <v>0</v>
      </c>
      <c r="S6686">
        <v>0</v>
      </c>
      <c r="T6686">
        <v>0</v>
      </c>
      <c r="U6686">
        <v>0</v>
      </c>
      <c r="V6686">
        <v>0</v>
      </c>
      <c r="W6686">
        <v>0</v>
      </c>
      <c r="X6686">
        <v>0.99413047599908677</v>
      </c>
      <c r="Y6686">
        <v>0</v>
      </c>
      <c r="Z6686">
        <v>0</v>
      </c>
      <c r="AA6686">
        <v>0</v>
      </c>
      <c r="AB6686">
        <v>0</v>
      </c>
      <c r="AC6686">
        <v>0</v>
      </c>
      <c r="AD6686">
        <v>0</v>
      </c>
      <c r="AE6686">
        <v>0.99413047599908677</v>
      </c>
    </row>
    <row r="6687" spans="1:31" x14ac:dyDescent="0.25">
      <c r="A6687">
        <v>2096640</v>
      </c>
      <c r="B6687">
        <v>1</v>
      </c>
      <c r="C6687" t="s">
        <v>80</v>
      </c>
      <c r="D6687" t="s">
        <v>93</v>
      </c>
      <c r="E6687" t="s">
        <v>177</v>
      </c>
      <c r="F6687" t="s">
        <v>19167</v>
      </c>
      <c r="G6687" t="s">
        <v>183</v>
      </c>
      <c r="H6687" t="s">
        <v>143</v>
      </c>
      <c r="I6687" t="s">
        <v>135</v>
      </c>
      <c r="J6687" t="s">
        <v>136</v>
      </c>
      <c r="K6687" t="s">
        <v>137</v>
      </c>
      <c r="L6687" t="s">
        <v>19168</v>
      </c>
      <c r="M6687" t="s">
        <v>19169</v>
      </c>
      <c r="N6687">
        <v>3.7336111110000001</v>
      </c>
      <c r="O6687">
        <v>0</v>
      </c>
      <c r="P6687">
        <v>1</v>
      </c>
      <c r="Q6687">
        <v>0</v>
      </c>
      <c r="R6687">
        <v>0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0.24146454005960002</v>
      </c>
      <c r="Y6687">
        <v>0</v>
      </c>
      <c r="Z6687">
        <v>0</v>
      </c>
      <c r="AA6687">
        <v>0</v>
      </c>
      <c r="AB6687">
        <v>0</v>
      </c>
      <c r="AC6687">
        <v>0</v>
      </c>
      <c r="AD6687">
        <v>0</v>
      </c>
      <c r="AE6687">
        <v>0.24146454005960002</v>
      </c>
    </row>
    <row r="6688" spans="1:31" x14ac:dyDescent="0.25">
      <c r="A6688">
        <v>2096737</v>
      </c>
      <c r="B6688">
        <v>1</v>
      </c>
      <c r="C6688" t="s">
        <v>80</v>
      </c>
      <c r="D6688" t="s">
        <v>83</v>
      </c>
      <c r="E6688" t="s">
        <v>177</v>
      </c>
      <c r="F6688" t="s">
        <v>19170</v>
      </c>
      <c r="G6688" t="s">
        <v>183</v>
      </c>
      <c r="H6688" t="s">
        <v>143</v>
      </c>
      <c r="I6688" t="s">
        <v>135</v>
      </c>
      <c r="J6688" t="s">
        <v>136</v>
      </c>
      <c r="K6688" t="s">
        <v>137</v>
      </c>
      <c r="L6688" t="s">
        <v>19171</v>
      </c>
      <c r="M6688" t="s">
        <v>19172</v>
      </c>
      <c r="N6688">
        <v>1.0891666659999999</v>
      </c>
      <c r="O6688">
        <v>0</v>
      </c>
      <c r="P6688">
        <v>3</v>
      </c>
      <c r="Q6688">
        <v>0</v>
      </c>
      <c r="R6688">
        <v>0</v>
      </c>
      <c r="S6688">
        <v>0</v>
      </c>
      <c r="T6688">
        <v>0</v>
      </c>
      <c r="U6688">
        <v>0</v>
      </c>
      <c r="V6688">
        <v>0</v>
      </c>
      <c r="W6688">
        <v>0</v>
      </c>
      <c r="X6688">
        <v>0.40518253867160248</v>
      </c>
      <c r="Y6688">
        <v>0</v>
      </c>
      <c r="Z6688">
        <v>0</v>
      </c>
      <c r="AA6688">
        <v>0</v>
      </c>
      <c r="AB6688">
        <v>0</v>
      </c>
      <c r="AC6688">
        <v>0</v>
      </c>
      <c r="AD6688">
        <v>0</v>
      </c>
      <c r="AE6688">
        <v>0.40518253867160248</v>
      </c>
    </row>
    <row r="6689" spans="1:31" x14ac:dyDescent="0.25">
      <c r="A6689">
        <v>2096594</v>
      </c>
      <c r="B6689">
        <v>1</v>
      </c>
      <c r="C6689" t="s">
        <v>81</v>
      </c>
      <c r="D6689" t="s">
        <v>123</v>
      </c>
      <c r="E6689" t="s">
        <v>177</v>
      </c>
      <c r="F6689" t="s">
        <v>19173</v>
      </c>
      <c r="G6689" t="s">
        <v>183</v>
      </c>
      <c r="H6689" t="s">
        <v>143</v>
      </c>
      <c r="I6689" t="s">
        <v>135</v>
      </c>
      <c r="J6689" t="s">
        <v>136</v>
      </c>
      <c r="K6689" t="s">
        <v>137</v>
      </c>
      <c r="L6689" t="s">
        <v>19174</v>
      </c>
      <c r="M6689" t="s">
        <v>19175</v>
      </c>
      <c r="N6689">
        <v>1.7547222220000001</v>
      </c>
      <c r="O6689">
        <v>0</v>
      </c>
      <c r="P6689">
        <v>0</v>
      </c>
      <c r="Q6689">
        <v>0</v>
      </c>
      <c r="R6689">
        <v>0</v>
      </c>
      <c r="S6689">
        <v>0</v>
      </c>
      <c r="T6689">
        <v>1</v>
      </c>
      <c r="U6689">
        <v>0</v>
      </c>
      <c r="V6689">
        <v>0</v>
      </c>
      <c r="W6689">
        <v>0</v>
      </c>
      <c r="X6689">
        <v>0</v>
      </c>
      <c r="Y6689">
        <v>0</v>
      </c>
      <c r="Z6689">
        <v>0</v>
      </c>
      <c r="AA6689">
        <v>0</v>
      </c>
      <c r="AB6689">
        <v>0.27065037940568332</v>
      </c>
      <c r="AC6689">
        <v>0</v>
      </c>
      <c r="AD6689">
        <v>0</v>
      </c>
      <c r="AE6689">
        <v>0.27065037940568332</v>
      </c>
    </row>
    <row r="6690" spans="1:31" x14ac:dyDescent="0.25">
      <c r="A6690">
        <v>2096783</v>
      </c>
      <c r="B6690">
        <v>1</v>
      </c>
      <c r="C6690" t="s">
        <v>80</v>
      </c>
      <c r="D6690" t="s">
        <v>99</v>
      </c>
      <c r="E6690" t="s">
        <v>177</v>
      </c>
      <c r="F6690" t="s">
        <v>19176</v>
      </c>
      <c r="G6690" t="s">
        <v>183</v>
      </c>
      <c r="H6690" t="s">
        <v>143</v>
      </c>
      <c r="I6690" t="s">
        <v>135</v>
      </c>
      <c r="J6690" t="s">
        <v>136</v>
      </c>
      <c r="K6690" t="s">
        <v>137</v>
      </c>
      <c r="L6690" t="s">
        <v>19177</v>
      </c>
      <c r="M6690" t="s">
        <v>19178</v>
      </c>
      <c r="N6690">
        <v>1.925</v>
      </c>
      <c r="O6690">
        <v>0</v>
      </c>
      <c r="P6690">
        <v>1</v>
      </c>
      <c r="Q6690">
        <v>0</v>
      </c>
      <c r="R6690">
        <v>0</v>
      </c>
      <c r="S6690">
        <v>0</v>
      </c>
      <c r="T6690">
        <v>0</v>
      </c>
      <c r="U6690">
        <v>0</v>
      </c>
      <c r="V6690">
        <v>0</v>
      </c>
      <c r="W6690">
        <v>0</v>
      </c>
      <c r="X6690">
        <v>0.51887812209096107</v>
      </c>
      <c r="Y6690">
        <v>0</v>
      </c>
      <c r="Z6690">
        <v>0</v>
      </c>
      <c r="AA6690">
        <v>0</v>
      </c>
      <c r="AB6690">
        <v>0</v>
      </c>
      <c r="AC6690">
        <v>0</v>
      </c>
      <c r="AD6690">
        <v>0</v>
      </c>
      <c r="AE6690">
        <v>0.51887812209096107</v>
      </c>
    </row>
    <row r="6691" spans="1:31" x14ac:dyDescent="0.25">
      <c r="A6691">
        <v>2096806</v>
      </c>
      <c r="B6691">
        <v>1</v>
      </c>
      <c r="C6691" t="s">
        <v>80</v>
      </c>
      <c r="D6691" t="s">
        <v>84</v>
      </c>
      <c r="E6691" t="s">
        <v>177</v>
      </c>
      <c r="F6691" t="s">
        <v>19179</v>
      </c>
      <c r="G6691" t="s">
        <v>183</v>
      </c>
      <c r="H6691" t="s">
        <v>143</v>
      </c>
      <c r="I6691" t="s">
        <v>135</v>
      </c>
      <c r="J6691" t="s">
        <v>136</v>
      </c>
      <c r="K6691" t="s">
        <v>137</v>
      </c>
      <c r="L6691" t="s">
        <v>19180</v>
      </c>
      <c r="M6691" t="s">
        <v>19181</v>
      </c>
      <c r="N6691">
        <v>2.2063888880000002</v>
      </c>
      <c r="O6691">
        <v>0</v>
      </c>
      <c r="P6691">
        <v>1</v>
      </c>
      <c r="Q6691">
        <v>0</v>
      </c>
      <c r="R6691">
        <v>0</v>
      </c>
      <c r="S6691">
        <v>0</v>
      </c>
      <c r="T6691">
        <v>0</v>
      </c>
      <c r="U6691">
        <v>0</v>
      </c>
      <c r="V6691">
        <v>0</v>
      </c>
      <c r="W6691">
        <v>0</v>
      </c>
      <c r="X6691">
        <v>0.53910347336621667</v>
      </c>
      <c r="Y6691">
        <v>0</v>
      </c>
      <c r="Z6691">
        <v>0</v>
      </c>
      <c r="AA6691">
        <v>0</v>
      </c>
      <c r="AB6691">
        <v>0</v>
      </c>
      <c r="AC6691">
        <v>0</v>
      </c>
      <c r="AD6691">
        <v>0</v>
      </c>
      <c r="AE6691">
        <v>0.53910347336621667</v>
      </c>
    </row>
    <row r="6692" spans="1:31" x14ac:dyDescent="0.25">
      <c r="A6692">
        <v>2096259</v>
      </c>
      <c r="B6692">
        <v>1</v>
      </c>
      <c r="C6692" t="s">
        <v>80</v>
      </c>
      <c r="D6692" t="s">
        <v>82</v>
      </c>
      <c r="E6692" t="s">
        <v>177</v>
      </c>
      <c r="F6692" t="s">
        <v>19182</v>
      </c>
      <c r="G6692" t="s">
        <v>183</v>
      </c>
      <c r="H6692" t="s">
        <v>143</v>
      </c>
      <c r="I6692" t="s">
        <v>135</v>
      </c>
      <c r="J6692" t="s">
        <v>136</v>
      </c>
      <c r="K6692" t="s">
        <v>137</v>
      </c>
      <c r="L6692" t="s">
        <v>19183</v>
      </c>
      <c r="M6692" t="s">
        <v>19184</v>
      </c>
      <c r="N6692">
        <v>11.748333333</v>
      </c>
      <c r="O6692">
        <v>0</v>
      </c>
      <c r="P6692">
        <v>1</v>
      </c>
      <c r="Q6692">
        <v>0</v>
      </c>
      <c r="R6692">
        <v>0</v>
      </c>
      <c r="S6692">
        <v>0</v>
      </c>
      <c r="T6692">
        <v>0</v>
      </c>
      <c r="U6692">
        <v>0</v>
      </c>
      <c r="V6692">
        <v>0</v>
      </c>
      <c r="W6692">
        <v>0</v>
      </c>
      <c r="X6692">
        <v>6.6904607705457275</v>
      </c>
      <c r="Y6692">
        <v>0</v>
      </c>
      <c r="Z6692">
        <v>0</v>
      </c>
      <c r="AA6692">
        <v>0</v>
      </c>
      <c r="AB6692">
        <v>0</v>
      </c>
      <c r="AC6692">
        <v>0</v>
      </c>
      <c r="AD6692">
        <v>0</v>
      </c>
      <c r="AE6692">
        <v>6.6904607705457275</v>
      </c>
    </row>
    <row r="6693" spans="1:31" x14ac:dyDescent="0.25">
      <c r="A6693">
        <v>2096551</v>
      </c>
      <c r="B6693">
        <v>1</v>
      </c>
      <c r="C6693" t="s">
        <v>80</v>
      </c>
      <c r="D6693" t="s">
        <v>98</v>
      </c>
      <c r="E6693" t="s">
        <v>177</v>
      </c>
      <c r="F6693" t="s">
        <v>19185</v>
      </c>
      <c r="G6693" t="s">
        <v>324</v>
      </c>
      <c r="H6693" t="s">
        <v>143</v>
      </c>
      <c r="I6693" t="s">
        <v>135</v>
      </c>
      <c r="J6693" t="s">
        <v>136</v>
      </c>
      <c r="K6693" t="s">
        <v>137</v>
      </c>
      <c r="L6693" t="s">
        <v>19186</v>
      </c>
      <c r="M6693" t="s">
        <v>19187</v>
      </c>
      <c r="N6693">
        <v>0.65777777699999995</v>
      </c>
      <c r="O6693">
        <v>0</v>
      </c>
      <c r="P6693">
        <v>0</v>
      </c>
      <c r="Q6693">
        <v>0</v>
      </c>
      <c r="R6693">
        <v>0</v>
      </c>
      <c r="S6693">
        <v>0</v>
      </c>
      <c r="T6693">
        <v>3</v>
      </c>
      <c r="U6693">
        <v>0</v>
      </c>
      <c r="V6693">
        <v>0</v>
      </c>
      <c r="W6693">
        <v>0</v>
      </c>
      <c r="X6693">
        <v>0</v>
      </c>
      <c r="Y6693">
        <v>0</v>
      </c>
      <c r="Z6693">
        <v>0</v>
      </c>
      <c r="AA6693">
        <v>0</v>
      </c>
      <c r="AB6693">
        <v>0.64173084895723609</v>
      </c>
      <c r="AC6693">
        <v>0</v>
      </c>
      <c r="AD6693">
        <v>0</v>
      </c>
      <c r="AE6693">
        <v>0.64173084895723609</v>
      </c>
    </row>
    <row r="6694" spans="1:31" x14ac:dyDescent="0.25">
      <c r="A6694">
        <v>2096279</v>
      </c>
      <c r="B6694">
        <v>1</v>
      </c>
      <c r="C6694" t="s">
        <v>80</v>
      </c>
      <c r="D6694" t="s">
        <v>95</v>
      </c>
      <c r="E6694" t="s">
        <v>505</v>
      </c>
      <c r="F6694" t="s">
        <v>19188</v>
      </c>
      <c r="G6694" t="s">
        <v>4889</v>
      </c>
      <c r="H6694" t="s">
        <v>143</v>
      </c>
      <c r="I6694" t="s">
        <v>135</v>
      </c>
      <c r="J6694" t="s">
        <v>136</v>
      </c>
      <c r="K6694" t="s">
        <v>137</v>
      </c>
      <c r="L6694" t="s">
        <v>19189</v>
      </c>
      <c r="M6694" t="s">
        <v>19190</v>
      </c>
      <c r="N6694">
        <v>0.71916666600000001</v>
      </c>
      <c r="O6694">
        <v>0</v>
      </c>
      <c r="P6694">
        <v>17</v>
      </c>
      <c r="Q6694">
        <v>0</v>
      </c>
      <c r="R6694">
        <v>0</v>
      </c>
      <c r="S6694">
        <v>0</v>
      </c>
      <c r="T6694">
        <v>0</v>
      </c>
      <c r="U6694">
        <v>0</v>
      </c>
      <c r="V6694">
        <v>0</v>
      </c>
      <c r="W6694">
        <v>0</v>
      </c>
      <c r="X6694">
        <v>3.0878413788657757</v>
      </c>
      <c r="Y6694">
        <v>0</v>
      </c>
      <c r="Z6694">
        <v>0</v>
      </c>
      <c r="AA6694">
        <v>0</v>
      </c>
      <c r="AB6694">
        <v>0</v>
      </c>
      <c r="AC6694">
        <v>0</v>
      </c>
      <c r="AD6694">
        <v>0</v>
      </c>
      <c r="AE6694">
        <v>3.0878413788657757</v>
      </c>
    </row>
    <row r="6695" spans="1:31" x14ac:dyDescent="0.25">
      <c r="A6695">
        <v>2096328</v>
      </c>
      <c r="B6695">
        <v>1</v>
      </c>
      <c r="C6695" t="s">
        <v>81</v>
      </c>
      <c r="D6695" t="s">
        <v>115</v>
      </c>
      <c r="E6695" t="s">
        <v>131</v>
      </c>
      <c r="F6695" t="s">
        <v>19191</v>
      </c>
      <c r="G6695" t="s">
        <v>273</v>
      </c>
      <c r="H6695" t="s">
        <v>134</v>
      </c>
      <c r="I6695" t="s">
        <v>135</v>
      </c>
      <c r="J6695" t="s">
        <v>136</v>
      </c>
      <c r="K6695" t="s">
        <v>155</v>
      </c>
      <c r="L6695" t="s">
        <v>19192</v>
      </c>
      <c r="M6695" t="s">
        <v>19193</v>
      </c>
      <c r="N6695">
        <v>8.5661111109999997</v>
      </c>
      <c r="O6695">
        <v>0</v>
      </c>
      <c r="P6695">
        <v>418</v>
      </c>
      <c r="Q6695">
        <v>3</v>
      </c>
      <c r="R6695">
        <v>16</v>
      </c>
      <c r="S6695">
        <v>0</v>
      </c>
      <c r="T6695">
        <v>29</v>
      </c>
      <c r="U6695">
        <v>0</v>
      </c>
      <c r="V6695">
        <v>1</v>
      </c>
      <c r="W6695">
        <v>0</v>
      </c>
      <c r="X6695">
        <v>371.83086972653882</v>
      </c>
      <c r="Y6695">
        <v>16.260410131386589</v>
      </c>
      <c r="Z6695">
        <v>72.280305335435074</v>
      </c>
      <c r="AA6695">
        <v>0</v>
      </c>
      <c r="AB6695">
        <v>49.22768261053568</v>
      </c>
      <c r="AC6695">
        <v>0</v>
      </c>
      <c r="AD6695">
        <v>7.1030546181049162E-2</v>
      </c>
      <c r="AE6695">
        <v>509.67029835007719</v>
      </c>
    </row>
    <row r="6696" spans="1:31" x14ac:dyDescent="0.25">
      <c r="A6696">
        <v>2096471</v>
      </c>
      <c r="B6696">
        <v>1</v>
      </c>
      <c r="C6696" t="s">
        <v>81</v>
      </c>
      <c r="D6696" t="s">
        <v>126</v>
      </c>
      <c r="E6696" t="s">
        <v>169</v>
      </c>
      <c r="F6696" t="s">
        <v>19194</v>
      </c>
      <c r="G6696" t="s">
        <v>464</v>
      </c>
      <c r="H6696" t="s">
        <v>134</v>
      </c>
      <c r="I6696" t="s">
        <v>135</v>
      </c>
      <c r="J6696" t="s">
        <v>136</v>
      </c>
      <c r="K6696" t="s">
        <v>137</v>
      </c>
      <c r="L6696" t="s">
        <v>19195</v>
      </c>
      <c r="M6696" t="s">
        <v>19196</v>
      </c>
      <c r="N6696">
        <v>0.630833333</v>
      </c>
      <c r="O6696">
        <v>0</v>
      </c>
      <c r="P6696">
        <v>12</v>
      </c>
      <c r="Q6696">
        <v>0</v>
      </c>
      <c r="R6696">
        <v>9</v>
      </c>
      <c r="S6696">
        <v>0</v>
      </c>
      <c r="T6696">
        <v>4</v>
      </c>
      <c r="U6696">
        <v>0</v>
      </c>
      <c r="V6696">
        <v>0</v>
      </c>
      <c r="W6696">
        <v>0</v>
      </c>
      <c r="X6696">
        <v>1.2093137858495284</v>
      </c>
      <c r="Y6696">
        <v>0</v>
      </c>
      <c r="Z6696">
        <v>29.879679360417462</v>
      </c>
      <c r="AA6696">
        <v>0</v>
      </c>
      <c r="AB6696">
        <v>9.076873984897599</v>
      </c>
      <c r="AC6696">
        <v>0</v>
      </c>
      <c r="AD6696">
        <v>0</v>
      </c>
      <c r="AE6696">
        <v>40.165867131164589</v>
      </c>
    </row>
    <row r="6697" spans="1:31" x14ac:dyDescent="0.25">
      <c r="A6697">
        <v>2096657</v>
      </c>
      <c r="B6697">
        <v>1</v>
      </c>
      <c r="C6697" t="s">
        <v>80</v>
      </c>
      <c r="D6697" t="s">
        <v>97</v>
      </c>
      <c r="E6697" t="s">
        <v>177</v>
      </c>
      <c r="F6697" t="s">
        <v>19197</v>
      </c>
      <c r="G6697" t="s">
        <v>196</v>
      </c>
      <c r="H6697" t="s">
        <v>143</v>
      </c>
      <c r="I6697" t="s">
        <v>135</v>
      </c>
      <c r="J6697" t="s">
        <v>136</v>
      </c>
      <c r="K6697" t="s">
        <v>137</v>
      </c>
      <c r="L6697" t="s">
        <v>19198</v>
      </c>
      <c r="M6697" t="s">
        <v>19199</v>
      </c>
      <c r="N6697">
        <v>3.9811111110000001</v>
      </c>
      <c r="O6697">
        <v>0</v>
      </c>
      <c r="P6697">
        <v>1</v>
      </c>
      <c r="Q6697">
        <v>0</v>
      </c>
      <c r="R6697">
        <v>0</v>
      </c>
      <c r="S6697">
        <v>0</v>
      </c>
      <c r="T6697">
        <v>0</v>
      </c>
      <c r="U6697">
        <v>0</v>
      </c>
      <c r="V6697">
        <v>0</v>
      </c>
      <c r="W6697">
        <v>0</v>
      </c>
      <c r="X6697">
        <v>1.1001308148247999</v>
      </c>
      <c r="Y6697">
        <v>0</v>
      </c>
      <c r="Z6697">
        <v>0</v>
      </c>
      <c r="AA6697">
        <v>0</v>
      </c>
      <c r="AB6697">
        <v>0</v>
      </c>
      <c r="AC6697">
        <v>0</v>
      </c>
      <c r="AD6697">
        <v>0</v>
      </c>
      <c r="AE6697">
        <v>1.1001308148247999</v>
      </c>
    </row>
    <row r="6698" spans="1:31" x14ac:dyDescent="0.25">
      <c r="A6698">
        <v>2096763</v>
      </c>
      <c r="B6698">
        <v>1</v>
      </c>
      <c r="C6698" t="s">
        <v>80</v>
      </c>
      <c r="D6698" t="s">
        <v>102</v>
      </c>
      <c r="E6698" t="s">
        <v>169</v>
      </c>
      <c r="F6698" t="s">
        <v>19200</v>
      </c>
      <c r="G6698" t="s">
        <v>171</v>
      </c>
      <c r="H6698" t="s">
        <v>134</v>
      </c>
      <c r="I6698" t="s">
        <v>135</v>
      </c>
      <c r="J6698" t="s">
        <v>136</v>
      </c>
      <c r="K6698" t="s">
        <v>137</v>
      </c>
      <c r="L6698" t="s">
        <v>19201</v>
      </c>
      <c r="M6698" t="s">
        <v>19202</v>
      </c>
      <c r="N6698">
        <v>2.082777777</v>
      </c>
      <c r="O6698">
        <v>0</v>
      </c>
      <c r="P6698">
        <v>121</v>
      </c>
      <c r="Q6698">
        <v>0</v>
      </c>
      <c r="R6698">
        <v>5</v>
      </c>
      <c r="S6698">
        <v>0</v>
      </c>
      <c r="T6698">
        <v>13</v>
      </c>
      <c r="U6698">
        <v>0</v>
      </c>
      <c r="V6698">
        <v>0</v>
      </c>
      <c r="W6698">
        <v>0</v>
      </c>
      <c r="X6698">
        <v>61.172318796417308</v>
      </c>
      <c r="Y6698">
        <v>0</v>
      </c>
      <c r="Z6698">
        <v>20.31586305392862</v>
      </c>
      <c r="AA6698">
        <v>0</v>
      </c>
      <c r="AB6698">
        <v>41.012790139677904</v>
      </c>
      <c r="AC6698">
        <v>0</v>
      </c>
      <c r="AD6698">
        <v>0</v>
      </c>
      <c r="AE6698">
        <v>122.50097199002383</v>
      </c>
    </row>
    <row r="6699" spans="1:31" x14ac:dyDescent="0.25">
      <c r="A6699">
        <v>2096863</v>
      </c>
      <c r="B6699">
        <v>1</v>
      </c>
      <c r="C6699" t="s">
        <v>80</v>
      </c>
      <c r="D6699" t="s">
        <v>97</v>
      </c>
      <c r="E6699" t="s">
        <v>177</v>
      </c>
      <c r="F6699" t="s">
        <v>19203</v>
      </c>
      <c r="G6699" t="s">
        <v>183</v>
      </c>
      <c r="H6699" t="s">
        <v>143</v>
      </c>
      <c r="I6699" t="s">
        <v>135</v>
      </c>
      <c r="J6699" t="s">
        <v>136</v>
      </c>
      <c r="K6699" t="s">
        <v>137</v>
      </c>
      <c r="L6699" t="s">
        <v>19204</v>
      </c>
      <c r="M6699" t="s">
        <v>19205</v>
      </c>
      <c r="N6699">
        <v>2.7916666659999998</v>
      </c>
      <c r="O6699">
        <v>0</v>
      </c>
      <c r="P6699">
        <v>1</v>
      </c>
      <c r="Q6699">
        <v>0</v>
      </c>
      <c r="R6699">
        <v>0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0.90858806328322506</v>
      </c>
      <c r="Y6699">
        <v>0</v>
      </c>
      <c r="Z6699">
        <v>0</v>
      </c>
      <c r="AA6699">
        <v>0</v>
      </c>
      <c r="AB6699">
        <v>0</v>
      </c>
      <c r="AC6699">
        <v>0</v>
      </c>
      <c r="AD6699">
        <v>0</v>
      </c>
      <c r="AE6699">
        <v>0.90858806328322506</v>
      </c>
    </row>
    <row r="6700" spans="1:31" x14ac:dyDescent="0.25">
      <c r="A6700">
        <v>2096614</v>
      </c>
      <c r="B6700">
        <v>1</v>
      </c>
      <c r="C6700" t="s">
        <v>80</v>
      </c>
      <c r="D6700" t="s">
        <v>83</v>
      </c>
      <c r="E6700" t="s">
        <v>177</v>
      </c>
      <c r="F6700" t="s">
        <v>19206</v>
      </c>
      <c r="G6700" t="s">
        <v>183</v>
      </c>
      <c r="H6700" t="s">
        <v>143</v>
      </c>
      <c r="I6700" t="s">
        <v>135</v>
      </c>
      <c r="J6700" t="s">
        <v>136</v>
      </c>
      <c r="K6700" t="s">
        <v>137</v>
      </c>
      <c r="L6700" t="s">
        <v>19207</v>
      </c>
      <c r="M6700" t="s">
        <v>19208</v>
      </c>
      <c r="N6700">
        <v>4.3925000000000001</v>
      </c>
      <c r="O6700">
        <v>0</v>
      </c>
      <c r="P6700">
        <v>1</v>
      </c>
      <c r="Q6700">
        <v>0</v>
      </c>
      <c r="R6700">
        <v>0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0.51476060877187502</v>
      </c>
      <c r="Y6700">
        <v>0</v>
      </c>
      <c r="Z6700">
        <v>0</v>
      </c>
      <c r="AA6700">
        <v>0</v>
      </c>
      <c r="AB6700">
        <v>0</v>
      </c>
      <c r="AC6700">
        <v>0</v>
      </c>
      <c r="AD6700">
        <v>0</v>
      </c>
      <c r="AE6700">
        <v>0.51476060877187502</v>
      </c>
    </row>
    <row r="6701" spans="1:31" x14ac:dyDescent="0.25">
      <c r="A6701">
        <v>2096606</v>
      </c>
      <c r="B6701">
        <v>1</v>
      </c>
      <c r="C6701" t="s">
        <v>81</v>
      </c>
      <c r="D6701" t="s">
        <v>114</v>
      </c>
      <c r="E6701" t="s">
        <v>131</v>
      </c>
      <c r="F6701" t="s">
        <v>19209</v>
      </c>
      <c r="G6701" t="s">
        <v>133</v>
      </c>
      <c r="H6701" t="s">
        <v>134</v>
      </c>
      <c r="I6701" t="s">
        <v>135</v>
      </c>
      <c r="J6701" t="s">
        <v>136</v>
      </c>
      <c r="K6701" t="s">
        <v>137</v>
      </c>
      <c r="L6701" t="s">
        <v>18936</v>
      </c>
      <c r="M6701" t="s">
        <v>19210</v>
      </c>
      <c r="N6701">
        <v>0.4</v>
      </c>
      <c r="O6701">
        <v>0</v>
      </c>
      <c r="P6701">
        <v>140</v>
      </c>
      <c r="Q6701">
        <v>2</v>
      </c>
      <c r="R6701">
        <v>63</v>
      </c>
      <c r="S6701">
        <v>3</v>
      </c>
      <c r="T6701">
        <v>24</v>
      </c>
      <c r="U6701">
        <v>0</v>
      </c>
      <c r="V6701">
        <v>0</v>
      </c>
      <c r="W6701">
        <v>0</v>
      </c>
      <c r="X6701">
        <v>6.3851152344100033</v>
      </c>
      <c r="Y6701">
        <v>1.3952529310212003</v>
      </c>
      <c r="Z6701">
        <v>6.9917610778708008</v>
      </c>
      <c r="AA6701">
        <v>3.8235494865456006</v>
      </c>
      <c r="AB6701">
        <v>3.1542348825008006</v>
      </c>
      <c r="AC6701">
        <v>0</v>
      </c>
      <c r="AD6701">
        <v>0</v>
      </c>
      <c r="AE6701">
        <v>21.749913612348408</v>
      </c>
    </row>
    <row r="6702" spans="1:31" x14ac:dyDescent="0.25">
      <c r="A6702">
        <v>2096560</v>
      </c>
      <c r="B6702">
        <v>1</v>
      </c>
      <c r="C6702" t="s">
        <v>80</v>
      </c>
      <c r="D6702" t="s">
        <v>93</v>
      </c>
      <c r="E6702" t="s">
        <v>158</v>
      </c>
      <c r="F6702" t="s">
        <v>19211</v>
      </c>
      <c r="G6702" t="s">
        <v>385</v>
      </c>
      <c r="H6702" t="s">
        <v>143</v>
      </c>
      <c r="I6702" t="s">
        <v>135</v>
      </c>
      <c r="J6702" t="s">
        <v>136</v>
      </c>
      <c r="K6702" t="s">
        <v>137</v>
      </c>
      <c r="L6702" t="s">
        <v>19212</v>
      </c>
      <c r="M6702" t="s">
        <v>19213</v>
      </c>
      <c r="N6702">
        <v>3.241944444</v>
      </c>
      <c r="O6702">
        <v>0</v>
      </c>
      <c r="P6702">
        <v>30</v>
      </c>
      <c r="Q6702">
        <v>0</v>
      </c>
      <c r="R6702">
        <v>1</v>
      </c>
      <c r="S6702">
        <v>0</v>
      </c>
      <c r="T6702">
        <v>2</v>
      </c>
      <c r="U6702">
        <v>0</v>
      </c>
      <c r="V6702">
        <v>0</v>
      </c>
      <c r="W6702">
        <v>0</v>
      </c>
      <c r="X6702">
        <v>15.740322091408167</v>
      </c>
      <c r="Y6702">
        <v>0</v>
      </c>
      <c r="Z6702">
        <v>0.84007052853495423</v>
      </c>
      <c r="AA6702">
        <v>0</v>
      </c>
      <c r="AB6702">
        <v>1.3684581461875056</v>
      </c>
      <c r="AC6702">
        <v>0</v>
      </c>
      <c r="AD6702">
        <v>0</v>
      </c>
      <c r="AE6702">
        <v>17.948850766130629</v>
      </c>
    </row>
    <row r="6703" spans="1:31" x14ac:dyDescent="0.25">
      <c r="A6703">
        <v>2096769</v>
      </c>
      <c r="B6703">
        <v>1</v>
      </c>
      <c r="C6703" t="s">
        <v>81</v>
      </c>
      <c r="D6703" t="s">
        <v>112</v>
      </c>
      <c r="E6703" t="s">
        <v>177</v>
      </c>
      <c r="F6703" t="s">
        <v>19214</v>
      </c>
      <c r="G6703" t="s">
        <v>179</v>
      </c>
      <c r="H6703" t="s">
        <v>143</v>
      </c>
      <c r="I6703" t="s">
        <v>135</v>
      </c>
      <c r="J6703" t="s">
        <v>136</v>
      </c>
      <c r="K6703" t="s">
        <v>137</v>
      </c>
      <c r="L6703" t="s">
        <v>19215</v>
      </c>
      <c r="M6703" t="s">
        <v>19216</v>
      </c>
      <c r="N6703">
        <v>2.7458333330000002</v>
      </c>
      <c r="O6703">
        <v>0</v>
      </c>
      <c r="P6703">
        <v>4</v>
      </c>
      <c r="Q6703">
        <v>0</v>
      </c>
      <c r="R6703">
        <v>0</v>
      </c>
      <c r="S6703">
        <v>0</v>
      </c>
      <c r="T6703">
        <v>0</v>
      </c>
      <c r="U6703">
        <v>0</v>
      </c>
      <c r="V6703">
        <v>0</v>
      </c>
      <c r="W6703">
        <v>0</v>
      </c>
      <c r="X6703">
        <v>3.4609565034355909</v>
      </c>
      <c r="Y6703">
        <v>0</v>
      </c>
      <c r="Z6703">
        <v>0</v>
      </c>
      <c r="AA6703">
        <v>0</v>
      </c>
      <c r="AB6703">
        <v>0</v>
      </c>
      <c r="AC6703">
        <v>0</v>
      </c>
      <c r="AD6703">
        <v>0</v>
      </c>
      <c r="AE6703">
        <v>3.4609565034355909</v>
      </c>
    </row>
    <row r="6704" spans="1:31" x14ac:dyDescent="0.25">
      <c r="A6704">
        <v>2096746</v>
      </c>
      <c r="B6704">
        <v>1</v>
      </c>
      <c r="C6704" t="s">
        <v>81</v>
      </c>
      <c r="D6704" t="s">
        <v>113</v>
      </c>
      <c r="E6704" t="s">
        <v>177</v>
      </c>
      <c r="F6704" t="s">
        <v>19217</v>
      </c>
      <c r="G6704" t="s">
        <v>183</v>
      </c>
      <c r="H6704" t="s">
        <v>143</v>
      </c>
      <c r="I6704" t="s">
        <v>135</v>
      </c>
      <c r="J6704" t="s">
        <v>136</v>
      </c>
      <c r="K6704" t="s">
        <v>137</v>
      </c>
      <c r="L6704" t="s">
        <v>19218</v>
      </c>
      <c r="M6704" t="s">
        <v>19219</v>
      </c>
      <c r="N6704">
        <v>2.332777777</v>
      </c>
      <c r="O6704">
        <v>0</v>
      </c>
      <c r="P6704">
        <v>1</v>
      </c>
      <c r="Q6704">
        <v>0</v>
      </c>
      <c r="R6704">
        <v>0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0.23488425661187554</v>
      </c>
      <c r="Y6704">
        <v>0</v>
      </c>
      <c r="Z6704">
        <v>0</v>
      </c>
      <c r="AA6704">
        <v>0</v>
      </c>
      <c r="AB6704">
        <v>0</v>
      </c>
      <c r="AC6704">
        <v>0</v>
      </c>
      <c r="AD6704">
        <v>0</v>
      </c>
      <c r="AE6704">
        <v>0.23488425661187554</v>
      </c>
    </row>
    <row r="6705" spans="1:31" x14ac:dyDescent="0.25">
      <c r="A6705">
        <v>2096351</v>
      </c>
      <c r="B6705">
        <v>1</v>
      </c>
      <c r="C6705" t="s">
        <v>80</v>
      </c>
      <c r="D6705" t="s">
        <v>93</v>
      </c>
      <c r="E6705" t="s">
        <v>146</v>
      </c>
      <c r="F6705" t="s">
        <v>19220</v>
      </c>
      <c r="G6705" t="s">
        <v>154</v>
      </c>
      <c r="H6705" t="s">
        <v>134</v>
      </c>
      <c r="I6705" t="s">
        <v>135</v>
      </c>
      <c r="J6705" t="s">
        <v>136</v>
      </c>
      <c r="K6705" t="s">
        <v>155</v>
      </c>
      <c r="L6705" t="s">
        <v>19221</v>
      </c>
      <c r="M6705" t="s">
        <v>19222</v>
      </c>
      <c r="N6705">
        <v>0.89370444400000004</v>
      </c>
      <c r="O6705">
        <v>0</v>
      </c>
      <c r="P6705">
        <v>697</v>
      </c>
      <c r="Q6705">
        <v>0</v>
      </c>
      <c r="R6705">
        <v>23</v>
      </c>
      <c r="S6705">
        <v>4</v>
      </c>
      <c r="T6705">
        <v>67</v>
      </c>
      <c r="U6705">
        <v>1</v>
      </c>
      <c r="V6705">
        <v>0</v>
      </c>
      <c r="W6705">
        <v>0</v>
      </c>
      <c r="X6705">
        <v>65.898309851643546</v>
      </c>
      <c r="Y6705">
        <v>0</v>
      </c>
      <c r="Z6705">
        <v>7.4272469141446757</v>
      </c>
      <c r="AA6705">
        <v>8.4037207264391558</v>
      </c>
      <c r="AB6705">
        <v>28.621527277964621</v>
      </c>
      <c r="AC6705">
        <v>25.116234501316978</v>
      </c>
      <c r="AD6705">
        <v>0</v>
      </c>
      <c r="AE6705">
        <v>135.46703927150898</v>
      </c>
    </row>
    <row r="6706" spans="1:31" x14ac:dyDescent="0.25">
      <c r="A6706">
        <v>2096600</v>
      </c>
      <c r="B6706">
        <v>1</v>
      </c>
      <c r="C6706" t="s">
        <v>80</v>
      </c>
      <c r="D6706" t="s">
        <v>96</v>
      </c>
      <c r="E6706" t="s">
        <v>177</v>
      </c>
      <c r="F6706" t="s">
        <v>19223</v>
      </c>
      <c r="G6706" t="s">
        <v>179</v>
      </c>
      <c r="H6706" t="s">
        <v>143</v>
      </c>
      <c r="I6706" t="s">
        <v>135</v>
      </c>
      <c r="J6706" t="s">
        <v>136</v>
      </c>
      <c r="K6706" t="s">
        <v>137</v>
      </c>
      <c r="L6706" t="s">
        <v>19224</v>
      </c>
      <c r="M6706" t="s">
        <v>19225</v>
      </c>
      <c r="N6706">
        <v>3.75</v>
      </c>
      <c r="O6706">
        <v>0</v>
      </c>
      <c r="P6706">
        <v>1</v>
      </c>
      <c r="Q6706">
        <v>0</v>
      </c>
      <c r="R6706">
        <v>0</v>
      </c>
      <c r="S6706">
        <v>0</v>
      </c>
      <c r="T6706">
        <v>0</v>
      </c>
      <c r="U6706">
        <v>0</v>
      </c>
      <c r="V6706">
        <v>0</v>
      </c>
      <c r="W6706">
        <v>0</v>
      </c>
      <c r="X6706">
        <v>0.94055703482503494</v>
      </c>
      <c r="Y6706">
        <v>0</v>
      </c>
      <c r="Z6706">
        <v>0</v>
      </c>
      <c r="AA6706">
        <v>0</v>
      </c>
      <c r="AB6706">
        <v>0</v>
      </c>
      <c r="AC6706">
        <v>0</v>
      </c>
      <c r="AD6706">
        <v>0</v>
      </c>
      <c r="AE6706">
        <v>0.94055703482503494</v>
      </c>
    </row>
    <row r="6707" spans="1:31" x14ac:dyDescent="0.25">
      <c r="A6707">
        <v>2096397</v>
      </c>
      <c r="B6707">
        <v>1</v>
      </c>
      <c r="C6707" t="s">
        <v>80</v>
      </c>
      <c r="D6707" t="s">
        <v>106</v>
      </c>
      <c r="E6707" t="s">
        <v>158</v>
      </c>
      <c r="F6707" t="s">
        <v>19226</v>
      </c>
      <c r="G6707" t="s">
        <v>385</v>
      </c>
      <c r="H6707" t="s">
        <v>143</v>
      </c>
      <c r="I6707" t="s">
        <v>135</v>
      </c>
      <c r="J6707" t="s">
        <v>136</v>
      </c>
      <c r="K6707" t="s">
        <v>137</v>
      </c>
      <c r="L6707" t="s">
        <v>19227</v>
      </c>
      <c r="M6707" t="s">
        <v>19228</v>
      </c>
      <c r="N6707">
        <v>4.1691666659999997</v>
      </c>
      <c r="O6707">
        <v>0</v>
      </c>
      <c r="P6707">
        <v>2</v>
      </c>
      <c r="Q6707">
        <v>0</v>
      </c>
      <c r="R6707">
        <v>5</v>
      </c>
      <c r="S6707">
        <v>0</v>
      </c>
      <c r="T6707">
        <v>1</v>
      </c>
      <c r="U6707">
        <v>0</v>
      </c>
      <c r="V6707">
        <v>0</v>
      </c>
      <c r="W6707">
        <v>0</v>
      </c>
      <c r="X6707">
        <v>4.1982665046773695</v>
      </c>
      <c r="Y6707">
        <v>0</v>
      </c>
      <c r="Z6707">
        <v>47.169720243234551</v>
      </c>
      <c r="AA6707">
        <v>0</v>
      </c>
      <c r="AB6707">
        <v>33.526345643110467</v>
      </c>
      <c r="AC6707">
        <v>0</v>
      </c>
      <c r="AD6707">
        <v>0</v>
      </c>
      <c r="AE6707">
        <v>84.894332391022388</v>
      </c>
    </row>
    <row r="6708" spans="1:31" x14ac:dyDescent="0.25">
      <c r="A6708">
        <v>2096437</v>
      </c>
      <c r="B6708">
        <v>1</v>
      </c>
      <c r="C6708" t="s">
        <v>80</v>
      </c>
      <c r="D6708" t="s">
        <v>96</v>
      </c>
      <c r="E6708" t="s">
        <v>177</v>
      </c>
      <c r="F6708" t="s">
        <v>19229</v>
      </c>
      <c r="G6708" t="s">
        <v>183</v>
      </c>
      <c r="H6708" t="s">
        <v>143</v>
      </c>
      <c r="I6708" t="s">
        <v>135</v>
      </c>
      <c r="J6708" t="s">
        <v>136</v>
      </c>
      <c r="K6708" t="s">
        <v>137</v>
      </c>
      <c r="L6708" t="s">
        <v>19230</v>
      </c>
      <c r="M6708" t="s">
        <v>19231</v>
      </c>
      <c r="N6708">
        <v>1.3825000000000001</v>
      </c>
      <c r="O6708">
        <v>0</v>
      </c>
      <c r="P6708">
        <v>1</v>
      </c>
      <c r="Q6708">
        <v>0</v>
      </c>
      <c r="R6708">
        <v>0</v>
      </c>
      <c r="S6708">
        <v>0</v>
      </c>
      <c r="T6708">
        <v>0</v>
      </c>
      <c r="U6708">
        <v>0</v>
      </c>
      <c r="V6708">
        <v>0</v>
      </c>
      <c r="W6708">
        <v>0</v>
      </c>
      <c r="X6708">
        <v>7.8083021923015278E-2</v>
      </c>
      <c r="Y6708">
        <v>0</v>
      </c>
      <c r="Z6708">
        <v>0</v>
      </c>
      <c r="AA6708">
        <v>0</v>
      </c>
      <c r="AB6708">
        <v>0</v>
      </c>
      <c r="AC6708">
        <v>0</v>
      </c>
      <c r="AD6708">
        <v>0</v>
      </c>
      <c r="AE6708">
        <v>7.8083021923015278E-2</v>
      </c>
    </row>
    <row r="6709" spans="1:31" x14ac:dyDescent="0.25">
      <c r="A6709">
        <v>2096543</v>
      </c>
      <c r="B6709">
        <v>1</v>
      </c>
      <c r="C6709" t="s">
        <v>81</v>
      </c>
      <c r="D6709" t="s">
        <v>127</v>
      </c>
      <c r="E6709" t="s">
        <v>158</v>
      </c>
      <c r="F6709" t="s">
        <v>19232</v>
      </c>
      <c r="G6709" t="s">
        <v>160</v>
      </c>
      <c r="H6709" t="s">
        <v>143</v>
      </c>
      <c r="I6709" t="s">
        <v>135</v>
      </c>
      <c r="J6709" t="s">
        <v>136</v>
      </c>
      <c r="K6709" t="s">
        <v>137</v>
      </c>
      <c r="L6709" t="s">
        <v>19233</v>
      </c>
      <c r="M6709" t="s">
        <v>19234</v>
      </c>
      <c r="N6709">
        <v>9.727222222</v>
      </c>
      <c r="O6709">
        <v>0</v>
      </c>
      <c r="P6709">
        <v>35</v>
      </c>
      <c r="Q6709">
        <v>0</v>
      </c>
      <c r="R6709">
        <v>6</v>
      </c>
      <c r="S6709">
        <v>0</v>
      </c>
      <c r="T6709">
        <v>4</v>
      </c>
      <c r="U6709">
        <v>0</v>
      </c>
      <c r="V6709">
        <v>1</v>
      </c>
      <c r="W6709">
        <v>0</v>
      </c>
      <c r="X6709">
        <v>93.150733428361235</v>
      </c>
      <c r="Y6709">
        <v>0</v>
      </c>
      <c r="Z6709">
        <v>80.250583607263877</v>
      </c>
      <c r="AA6709">
        <v>0</v>
      </c>
      <c r="AB6709">
        <v>19.911535685329806</v>
      </c>
      <c r="AC6709">
        <v>0</v>
      </c>
      <c r="AD6709">
        <v>13.67058598742906</v>
      </c>
      <c r="AE6709">
        <v>206.98343870838397</v>
      </c>
    </row>
    <row r="6710" spans="1:31" x14ac:dyDescent="0.25">
      <c r="A6710">
        <v>2096537</v>
      </c>
      <c r="B6710">
        <v>1</v>
      </c>
      <c r="C6710" t="s">
        <v>81</v>
      </c>
      <c r="D6710" t="s">
        <v>112</v>
      </c>
      <c r="E6710" t="s">
        <v>146</v>
      </c>
      <c r="F6710" t="s">
        <v>19235</v>
      </c>
      <c r="G6710" t="s">
        <v>133</v>
      </c>
      <c r="H6710" t="s">
        <v>134</v>
      </c>
      <c r="I6710" t="s">
        <v>135</v>
      </c>
      <c r="J6710" t="s">
        <v>136</v>
      </c>
      <c r="K6710" t="s">
        <v>137</v>
      </c>
      <c r="L6710" t="s">
        <v>19236</v>
      </c>
      <c r="M6710" t="s">
        <v>19237</v>
      </c>
      <c r="N6710">
        <v>3.4141666659999999</v>
      </c>
      <c r="O6710">
        <v>0</v>
      </c>
      <c r="P6710">
        <v>20</v>
      </c>
      <c r="Q6710">
        <v>0</v>
      </c>
      <c r="R6710">
        <v>38</v>
      </c>
      <c r="S6710">
        <v>0</v>
      </c>
      <c r="T6710">
        <v>2</v>
      </c>
      <c r="U6710">
        <v>0</v>
      </c>
      <c r="V6710">
        <v>0</v>
      </c>
      <c r="W6710">
        <v>0</v>
      </c>
      <c r="X6710">
        <v>17.465139846304169</v>
      </c>
      <c r="Y6710">
        <v>0</v>
      </c>
      <c r="Z6710">
        <v>34.228721907034945</v>
      </c>
      <c r="AA6710">
        <v>0</v>
      </c>
      <c r="AB6710">
        <v>57.380843519459184</v>
      </c>
      <c r="AC6710">
        <v>0</v>
      </c>
      <c r="AD6710">
        <v>0</v>
      </c>
      <c r="AE6710">
        <v>109.0747052727983</v>
      </c>
    </row>
    <row r="6711" spans="1:31" x14ac:dyDescent="0.25">
      <c r="A6711">
        <v>2096391</v>
      </c>
      <c r="B6711">
        <v>1</v>
      </c>
      <c r="C6711" t="s">
        <v>80</v>
      </c>
      <c r="D6711" t="s">
        <v>106</v>
      </c>
      <c r="E6711" t="s">
        <v>177</v>
      </c>
      <c r="F6711" t="s">
        <v>19238</v>
      </c>
      <c r="G6711" t="s">
        <v>183</v>
      </c>
      <c r="H6711" t="s">
        <v>143</v>
      </c>
      <c r="I6711" t="s">
        <v>135</v>
      </c>
      <c r="J6711" t="s">
        <v>136</v>
      </c>
      <c r="K6711" t="s">
        <v>137</v>
      </c>
      <c r="L6711" t="s">
        <v>19239</v>
      </c>
      <c r="M6711" t="s">
        <v>19240</v>
      </c>
      <c r="N6711">
        <v>1.5024999999999999</v>
      </c>
      <c r="O6711">
        <v>0</v>
      </c>
      <c r="P6711">
        <v>1</v>
      </c>
      <c r="Q6711">
        <v>0</v>
      </c>
      <c r="R6711">
        <v>0</v>
      </c>
      <c r="S6711">
        <v>0</v>
      </c>
      <c r="T6711">
        <v>0</v>
      </c>
      <c r="U6711">
        <v>0</v>
      </c>
      <c r="V6711">
        <v>0</v>
      </c>
      <c r="W6711">
        <v>0</v>
      </c>
      <c r="X6711">
        <v>9.8355771421395011E-2</v>
      </c>
      <c r="Y6711">
        <v>0</v>
      </c>
      <c r="Z6711">
        <v>0</v>
      </c>
      <c r="AA6711">
        <v>0</v>
      </c>
      <c r="AB6711">
        <v>0</v>
      </c>
      <c r="AC6711">
        <v>0</v>
      </c>
      <c r="AD6711">
        <v>0</v>
      </c>
      <c r="AE6711">
        <v>9.8355771421395011E-2</v>
      </c>
    </row>
    <row r="6712" spans="1:31" x14ac:dyDescent="0.25">
      <c r="A6712">
        <v>2096497</v>
      </c>
      <c r="B6712">
        <v>1</v>
      </c>
      <c r="C6712" t="s">
        <v>81</v>
      </c>
      <c r="D6712" t="s">
        <v>114</v>
      </c>
      <c r="E6712" t="s">
        <v>169</v>
      </c>
      <c r="F6712" t="s">
        <v>493</v>
      </c>
      <c r="G6712" t="s">
        <v>171</v>
      </c>
      <c r="H6712" t="s">
        <v>134</v>
      </c>
      <c r="I6712" t="s">
        <v>135</v>
      </c>
      <c r="J6712" t="s">
        <v>136</v>
      </c>
      <c r="K6712" t="s">
        <v>137</v>
      </c>
      <c r="L6712" t="s">
        <v>19241</v>
      </c>
      <c r="M6712" t="s">
        <v>19242</v>
      </c>
      <c r="N6712">
        <v>3.4197222219999999</v>
      </c>
      <c r="O6712">
        <v>0</v>
      </c>
      <c r="P6712">
        <v>431</v>
      </c>
      <c r="Q6712">
        <v>0</v>
      </c>
      <c r="R6712">
        <v>0</v>
      </c>
      <c r="S6712">
        <v>0</v>
      </c>
      <c r="T6712">
        <v>31</v>
      </c>
      <c r="U6712">
        <v>0</v>
      </c>
      <c r="V6712">
        <v>0</v>
      </c>
      <c r="W6712">
        <v>0</v>
      </c>
      <c r="X6712">
        <v>151.0726024453507</v>
      </c>
      <c r="Y6712">
        <v>0</v>
      </c>
      <c r="Z6712">
        <v>0</v>
      </c>
      <c r="AA6712">
        <v>0</v>
      </c>
      <c r="AB6712">
        <v>14.886810771390207</v>
      </c>
      <c r="AC6712">
        <v>0</v>
      </c>
      <c r="AD6712">
        <v>0</v>
      </c>
      <c r="AE6712">
        <v>165.9594132167409</v>
      </c>
    </row>
    <row r="6713" spans="1:31" x14ac:dyDescent="0.25">
      <c r="A6713">
        <v>2096354</v>
      </c>
      <c r="B6713">
        <v>1</v>
      </c>
      <c r="C6713" t="s">
        <v>80</v>
      </c>
      <c r="D6713" t="s">
        <v>103</v>
      </c>
      <c r="E6713" t="s">
        <v>146</v>
      </c>
      <c r="F6713" t="s">
        <v>19243</v>
      </c>
      <c r="G6713" t="s">
        <v>133</v>
      </c>
      <c r="H6713" t="s">
        <v>134</v>
      </c>
      <c r="I6713" t="s">
        <v>259</v>
      </c>
      <c r="J6713" t="s">
        <v>136</v>
      </c>
      <c r="K6713" t="s">
        <v>137</v>
      </c>
      <c r="L6713" t="s">
        <v>19244</v>
      </c>
      <c r="M6713" t="s">
        <v>19245</v>
      </c>
      <c r="N6713">
        <v>2.2222222E-2</v>
      </c>
      <c r="O6713">
        <v>38</v>
      </c>
      <c r="P6713">
        <v>15927</v>
      </c>
      <c r="Q6713">
        <v>31</v>
      </c>
      <c r="R6713">
        <v>359</v>
      </c>
      <c r="S6713">
        <v>39</v>
      </c>
      <c r="T6713">
        <v>1385</v>
      </c>
      <c r="U6713">
        <v>6</v>
      </c>
      <c r="V6713">
        <v>0</v>
      </c>
      <c r="W6713">
        <v>0.39941146161733343</v>
      </c>
      <c r="X6713">
        <v>84.460106092901057</v>
      </c>
      <c r="Y6713">
        <v>7.8769134793187545</v>
      </c>
      <c r="Z6713">
        <v>4.7520744516762896</v>
      </c>
      <c r="AA6713">
        <v>10.028362487586515</v>
      </c>
      <c r="AB6713">
        <v>29.297088412734979</v>
      </c>
      <c r="AC6713">
        <v>13.514173896960624</v>
      </c>
      <c r="AD6713">
        <v>0</v>
      </c>
      <c r="AE6713">
        <v>150.32813028279557</v>
      </c>
    </row>
    <row r="6714" spans="1:31" x14ac:dyDescent="0.25">
      <c r="A6714">
        <v>2096852</v>
      </c>
      <c r="B6714">
        <v>1</v>
      </c>
      <c r="C6714" t="s">
        <v>81</v>
      </c>
      <c r="D6714" t="s">
        <v>128</v>
      </c>
      <c r="E6714" t="s">
        <v>177</v>
      </c>
      <c r="F6714" t="s">
        <v>19246</v>
      </c>
      <c r="G6714" t="s">
        <v>183</v>
      </c>
      <c r="H6714" t="s">
        <v>143</v>
      </c>
      <c r="I6714" t="s">
        <v>135</v>
      </c>
      <c r="J6714" t="s">
        <v>136</v>
      </c>
      <c r="K6714" t="s">
        <v>137</v>
      </c>
      <c r="L6714" t="s">
        <v>19247</v>
      </c>
      <c r="M6714" t="s">
        <v>19248</v>
      </c>
      <c r="N6714">
        <v>2.505833333</v>
      </c>
      <c r="O6714">
        <v>0</v>
      </c>
      <c r="P6714">
        <v>0</v>
      </c>
      <c r="Q6714">
        <v>0</v>
      </c>
      <c r="R6714">
        <v>0</v>
      </c>
      <c r="S6714">
        <v>0</v>
      </c>
      <c r="T6714">
        <v>1</v>
      </c>
      <c r="U6714">
        <v>0</v>
      </c>
      <c r="V6714">
        <v>0</v>
      </c>
      <c r="W6714">
        <v>0</v>
      </c>
      <c r="X6714">
        <v>0</v>
      </c>
      <c r="Y6714">
        <v>0</v>
      </c>
      <c r="Z6714">
        <v>0</v>
      </c>
      <c r="AA6714">
        <v>0</v>
      </c>
      <c r="AB6714">
        <v>7.9947850675344434E-2</v>
      </c>
      <c r="AC6714">
        <v>0</v>
      </c>
      <c r="AD6714">
        <v>0</v>
      </c>
      <c r="AE6714">
        <v>7.9947850675344434E-2</v>
      </c>
    </row>
    <row r="6715" spans="1:31" x14ac:dyDescent="0.25">
      <c r="A6715">
        <v>2096211</v>
      </c>
      <c r="B6715">
        <v>1</v>
      </c>
      <c r="C6715" t="s">
        <v>81</v>
      </c>
      <c r="D6715" t="s">
        <v>127</v>
      </c>
      <c r="E6715" t="s">
        <v>131</v>
      </c>
      <c r="F6715" t="s">
        <v>2862</v>
      </c>
      <c r="G6715" t="s">
        <v>133</v>
      </c>
      <c r="H6715" t="s">
        <v>134</v>
      </c>
      <c r="I6715" t="s">
        <v>135</v>
      </c>
      <c r="J6715" t="s">
        <v>136</v>
      </c>
      <c r="K6715" t="s">
        <v>137</v>
      </c>
      <c r="L6715" t="s">
        <v>19249</v>
      </c>
      <c r="M6715" t="s">
        <v>19250</v>
      </c>
      <c r="N6715">
        <v>1.798888888</v>
      </c>
      <c r="O6715">
        <v>0</v>
      </c>
      <c r="P6715">
        <v>764</v>
      </c>
      <c r="Q6715">
        <v>26</v>
      </c>
      <c r="R6715">
        <v>31</v>
      </c>
      <c r="S6715">
        <v>2</v>
      </c>
      <c r="T6715">
        <v>79</v>
      </c>
      <c r="U6715">
        <v>0</v>
      </c>
      <c r="V6715">
        <v>0</v>
      </c>
      <c r="W6715">
        <v>0</v>
      </c>
      <c r="X6715">
        <v>147.76735104368743</v>
      </c>
      <c r="Y6715">
        <v>68.648669520389092</v>
      </c>
      <c r="Z6715">
        <v>38.027534655580837</v>
      </c>
      <c r="AA6715">
        <v>4.145621718207102</v>
      </c>
      <c r="AB6715">
        <v>40.558891706974634</v>
      </c>
      <c r="AC6715">
        <v>0</v>
      </c>
      <c r="AD6715">
        <v>0</v>
      </c>
      <c r="AE6715">
        <v>299.1480686448391</v>
      </c>
    </row>
    <row r="6716" spans="1:31" x14ac:dyDescent="0.25">
      <c r="A6716">
        <v>2096480</v>
      </c>
      <c r="B6716">
        <v>1</v>
      </c>
      <c r="C6716" t="s">
        <v>80</v>
      </c>
      <c r="D6716" t="s">
        <v>100</v>
      </c>
      <c r="E6716" t="s">
        <v>177</v>
      </c>
      <c r="F6716" t="s">
        <v>19251</v>
      </c>
      <c r="G6716" t="s">
        <v>183</v>
      </c>
      <c r="H6716" t="s">
        <v>143</v>
      </c>
      <c r="I6716" t="s">
        <v>135</v>
      </c>
      <c r="J6716" t="s">
        <v>136</v>
      </c>
      <c r="K6716" t="s">
        <v>137</v>
      </c>
      <c r="L6716" t="s">
        <v>19252</v>
      </c>
      <c r="M6716" t="s">
        <v>19253</v>
      </c>
      <c r="N6716">
        <v>1.1675</v>
      </c>
      <c r="O6716">
        <v>0</v>
      </c>
      <c r="P6716">
        <v>7</v>
      </c>
      <c r="Q6716">
        <v>0</v>
      </c>
      <c r="R6716">
        <v>0</v>
      </c>
      <c r="S6716">
        <v>0</v>
      </c>
      <c r="T6716">
        <v>0</v>
      </c>
      <c r="U6716">
        <v>0</v>
      </c>
      <c r="V6716">
        <v>0</v>
      </c>
      <c r="W6716">
        <v>0</v>
      </c>
      <c r="X6716">
        <v>2.1894099693913653</v>
      </c>
      <c r="Y6716">
        <v>0</v>
      </c>
      <c r="Z6716">
        <v>0</v>
      </c>
      <c r="AA6716">
        <v>0</v>
      </c>
      <c r="AB6716">
        <v>0</v>
      </c>
      <c r="AC6716">
        <v>0</v>
      </c>
      <c r="AD6716">
        <v>0</v>
      </c>
      <c r="AE6716">
        <v>2.1894099693913653</v>
      </c>
    </row>
    <row r="6717" spans="1:31" x14ac:dyDescent="0.25">
      <c r="A6717">
        <v>2096454</v>
      </c>
      <c r="B6717">
        <v>1</v>
      </c>
      <c r="C6717" t="s">
        <v>81</v>
      </c>
      <c r="D6717" t="s">
        <v>114</v>
      </c>
      <c r="E6717" t="s">
        <v>177</v>
      </c>
      <c r="F6717" t="s">
        <v>19254</v>
      </c>
      <c r="G6717" t="s">
        <v>183</v>
      </c>
      <c r="H6717" t="s">
        <v>143</v>
      </c>
      <c r="I6717" t="s">
        <v>135</v>
      </c>
      <c r="J6717" t="s">
        <v>136</v>
      </c>
      <c r="K6717" t="s">
        <v>137</v>
      </c>
      <c r="L6717" t="s">
        <v>19255</v>
      </c>
      <c r="M6717" t="s">
        <v>19256</v>
      </c>
      <c r="N6717">
        <v>1.851111111</v>
      </c>
      <c r="O6717">
        <v>0</v>
      </c>
      <c r="P6717">
        <v>1</v>
      </c>
      <c r="Q6717">
        <v>0</v>
      </c>
      <c r="R6717">
        <v>0</v>
      </c>
      <c r="S6717">
        <v>0</v>
      </c>
      <c r="T6717">
        <v>0</v>
      </c>
      <c r="U6717">
        <v>0</v>
      </c>
      <c r="V6717">
        <v>0</v>
      </c>
      <c r="W6717">
        <v>0</v>
      </c>
      <c r="X6717">
        <v>0.19486873043802083</v>
      </c>
      <c r="Y6717">
        <v>0</v>
      </c>
      <c r="Z6717">
        <v>0</v>
      </c>
      <c r="AA6717">
        <v>0</v>
      </c>
      <c r="AB6717">
        <v>0</v>
      </c>
      <c r="AC6717">
        <v>0</v>
      </c>
      <c r="AD6717">
        <v>0</v>
      </c>
      <c r="AE6717">
        <v>0.19486873043802083</v>
      </c>
    </row>
    <row r="6718" spans="1:31" x14ac:dyDescent="0.25">
      <c r="A6718">
        <v>2096331</v>
      </c>
      <c r="B6718">
        <v>1</v>
      </c>
      <c r="C6718" t="s">
        <v>80</v>
      </c>
      <c r="D6718" t="s">
        <v>107</v>
      </c>
      <c r="E6718" t="s">
        <v>140</v>
      </c>
      <c r="F6718" t="s">
        <v>18929</v>
      </c>
      <c r="G6718" t="s">
        <v>154</v>
      </c>
      <c r="H6718" t="s">
        <v>143</v>
      </c>
      <c r="I6718" t="s">
        <v>135</v>
      </c>
      <c r="J6718" t="s">
        <v>136</v>
      </c>
      <c r="K6718" t="s">
        <v>155</v>
      </c>
      <c r="L6718" t="s">
        <v>19257</v>
      </c>
      <c r="M6718" t="s">
        <v>19258</v>
      </c>
      <c r="N6718">
        <v>2.2925</v>
      </c>
      <c r="O6718">
        <v>0</v>
      </c>
      <c r="P6718">
        <v>296</v>
      </c>
      <c r="Q6718">
        <v>0</v>
      </c>
      <c r="R6718">
        <v>0</v>
      </c>
      <c r="S6718">
        <v>0</v>
      </c>
      <c r="T6718">
        <v>6</v>
      </c>
      <c r="U6718">
        <v>0</v>
      </c>
      <c r="V6718">
        <v>0</v>
      </c>
      <c r="W6718">
        <v>0</v>
      </c>
      <c r="X6718">
        <v>133.73705777073803</v>
      </c>
      <c r="Y6718">
        <v>0</v>
      </c>
      <c r="Z6718">
        <v>0</v>
      </c>
      <c r="AA6718">
        <v>0</v>
      </c>
      <c r="AB6718">
        <v>16.502617539898345</v>
      </c>
      <c r="AC6718">
        <v>0</v>
      </c>
      <c r="AD6718">
        <v>0</v>
      </c>
      <c r="AE6718">
        <v>150.23967531063639</v>
      </c>
    </row>
    <row r="6719" spans="1:31" x14ac:dyDescent="0.25">
      <c r="A6719">
        <v>2096766</v>
      </c>
      <c r="B6719">
        <v>1</v>
      </c>
      <c r="C6719" t="s">
        <v>81</v>
      </c>
      <c r="D6719" t="s">
        <v>113</v>
      </c>
      <c r="E6719" t="s">
        <v>169</v>
      </c>
      <c r="F6719" t="s">
        <v>19259</v>
      </c>
      <c r="G6719" t="s">
        <v>133</v>
      </c>
      <c r="H6719" t="s">
        <v>134</v>
      </c>
      <c r="I6719" t="s">
        <v>135</v>
      </c>
      <c r="J6719" t="s">
        <v>136</v>
      </c>
      <c r="K6719" t="s">
        <v>137</v>
      </c>
      <c r="L6719" t="s">
        <v>19260</v>
      </c>
      <c r="M6719" t="s">
        <v>19261</v>
      </c>
      <c r="N6719">
        <v>0.403888888</v>
      </c>
      <c r="O6719">
        <v>0</v>
      </c>
      <c r="P6719">
        <v>423</v>
      </c>
      <c r="Q6719">
        <v>1</v>
      </c>
      <c r="R6719">
        <v>31</v>
      </c>
      <c r="S6719">
        <v>3</v>
      </c>
      <c r="T6719">
        <v>68</v>
      </c>
      <c r="U6719">
        <v>2</v>
      </c>
      <c r="V6719">
        <v>2</v>
      </c>
      <c r="W6719">
        <v>0</v>
      </c>
      <c r="X6719">
        <v>38.424561608434679</v>
      </c>
      <c r="Y6719">
        <v>0.46091719179324997</v>
      </c>
      <c r="Z6719">
        <v>2.6184037105769975</v>
      </c>
      <c r="AA6719">
        <v>39.996379465199894</v>
      </c>
      <c r="AB6719">
        <v>18.100825685860791</v>
      </c>
      <c r="AC6719">
        <v>21.436179164093303</v>
      </c>
      <c r="AD6719">
        <v>9.142595442859168</v>
      </c>
      <c r="AE6719">
        <v>130.17986226881808</v>
      </c>
    </row>
    <row r="6720" spans="1:31" x14ac:dyDescent="0.25">
      <c r="A6720">
        <v>2096517</v>
      </c>
      <c r="B6720">
        <v>1</v>
      </c>
      <c r="C6720" t="s">
        <v>81</v>
      </c>
      <c r="D6720" t="s">
        <v>112</v>
      </c>
      <c r="E6720" t="s">
        <v>177</v>
      </c>
      <c r="F6720" t="s">
        <v>19262</v>
      </c>
      <c r="G6720" t="s">
        <v>183</v>
      </c>
      <c r="H6720" t="s">
        <v>143</v>
      </c>
      <c r="I6720" t="s">
        <v>135</v>
      </c>
      <c r="J6720" t="s">
        <v>136</v>
      </c>
      <c r="K6720" t="s">
        <v>137</v>
      </c>
      <c r="L6720" t="s">
        <v>19263</v>
      </c>
      <c r="M6720" t="s">
        <v>19264</v>
      </c>
      <c r="N6720">
        <v>2.1294444440000002</v>
      </c>
      <c r="O6720">
        <v>0</v>
      </c>
      <c r="P6720">
        <v>2</v>
      </c>
      <c r="Q6720">
        <v>0</v>
      </c>
      <c r="R6720">
        <v>0</v>
      </c>
      <c r="S6720">
        <v>0</v>
      </c>
      <c r="T6720">
        <v>0</v>
      </c>
      <c r="U6720">
        <v>0</v>
      </c>
      <c r="V6720">
        <v>0</v>
      </c>
      <c r="W6720">
        <v>0</v>
      </c>
      <c r="X6720">
        <v>0.99340904132944452</v>
      </c>
      <c r="Y6720">
        <v>0</v>
      </c>
      <c r="Z6720">
        <v>0</v>
      </c>
      <c r="AA6720">
        <v>0</v>
      </c>
      <c r="AB6720">
        <v>0</v>
      </c>
      <c r="AC6720">
        <v>0</v>
      </c>
      <c r="AD6720">
        <v>0</v>
      </c>
      <c r="AE6720">
        <v>0.99340904132944452</v>
      </c>
    </row>
    <row r="6721" spans="1:31" x14ac:dyDescent="0.25">
      <c r="A6721">
        <v>2096268</v>
      </c>
      <c r="B6721">
        <v>1</v>
      </c>
      <c r="C6721" t="s">
        <v>80</v>
      </c>
      <c r="D6721" t="s">
        <v>105</v>
      </c>
      <c r="E6721" t="s">
        <v>158</v>
      </c>
      <c r="F6721" t="s">
        <v>17279</v>
      </c>
      <c r="G6721" t="s">
        <v>385</v>
      </c>
      <c r="H6721" t="s">
        <v>143</v>
      </c>
      <c r="I6721" t="s">
        <v>135</v>
      </c>
      <c r="J6721" t="s">
        <v>136</v>
      </c>
      <c r="K6721" t="s">
        <v>137</v>
      </c>
      <c r="L6721" t="s">
        <v>19265</v>
      </c>
      <c r="M6721" t="s">
        <v>19266</v>
      </c>
      <c r="N6721">
        <v>5.5636111110000002</v>
      </c>
      <c r="O6721">
        <v>0</v>
      </c>
      <c r="P6721">
        <v>0</v>
      </c>
      <c r="Q6721">
        <v>0</v>
      </c>
      <c r="R6721">
        <v>8</v>
      </c>
      <c r="S6721">
        <v>0</v>
      </c>
      <c r="T6721">
        <v>0</v>
      </c>
      <c r="U6721">
        <v>0</v>
      </c>
      <c r="V6721">
        <v>0</v>
      </c>
      <c r="W6721">
        <v>0</v>
      </c>
      <c r="X6721">
        <v>0</v>
      </c>
      <c r="Y6721">
        <v>0</v>
      </c>
      <c r="Z6721">
        <v>5.5143153039378463</v>
      </c>
      <c r="AA6721">
        <v>0</v>
      </c>
      <c r="AB6721">
        <v>0</v>
      </c>
      <c r="AC6721">
        <v>0</v>
      </c>
      <c r="AD6721">
        <v>0</v>
      </c>
      <c r="AE6721">
        <v>5.5143153039378463</v>
      </c>
    </row>
    <row r="6722" spans="1:31" x14ac:dyDescent="0.25">
      <c r="A6722">
        <v>2096623</v>
      </c>
      <c r="B6722">
        <v>1</v>
      </c>
      <c r="C6722" t="s">
        <v>81</v>
      </c>
      <c r="D6722" t="s">
        <v>115</v>
      </c>
      <c r="E6722" t="s">
        <v>158</v>
      </c>
      <c r="F6722" t="s">
        <v>19267</v>
      </c>
      <c r="G6722" t="s">
        <v>385</v>
      </c>
      <c r="H6722" t="s">
        <v>143</v>
      </c>
      <c r="I6722" t="s">
        <v>135</v>
      </c>
      <c r="J6722" t="s">
        <v>136</v>
      </c>
      <c r="K6722" t="s">
        <v>137</v>
      </c>
      <c r="L6722" t="s">
        <v>19268</v>
      </c>
      <c r="M6722" t="s">
        <v>19269</v>
      </c>
      <c r="N6722">
        <v>0.73972222200000004</v>
      </c>
      <c r="O6722">
        <v>0</v>
      </c>
      <c r="P6722">
        <v>10</v>
      </c>
      <c r="Q6722">
        <v>0</v>
      </c>
      <c r="R6722">
        <v>0</v>
      </c>
      <c r="S6722">
        <v>0</v>
      </c>
      <c r="T6722">
        <v>0</v>
      </c>
      <c r="U6722">
        <v>0</v>
      </c>
      <c r="V6722">
        <v>0</v>
      </c>
      <c r="W6722">
        <v>0</v>
      </c>
      <c r="X6722">
        <v>1.3152270212653332</v>
      </c>
      <c r="Y6722">
        <v>0</v>
      </c>
      <c r="Z6722">
        <v>0</v>
      </c>
      <c r="AA6722">
        <v>0</v>
      </c>
      <c r="AB6722">
        <v>0</v>
      </c>
      <c r="AC6722">
        <v>0</v>
      </c>
      <c r="AD6722">
        <v>0</v>
      </c>
      <c r="AE6722">
        <v>1.3152270212653332</v>
      </c>
    </row>
    <row r="6723" spans="1:31" x14ac:dyDescent="0.25">
      <c r="A6723">
        <v>2096460</v>
      </c>
      <c r="B6723">
        <v>1</v>
      </c>
      <c r="C6723" t="s">
        <v>80</v>
      </c>
      <c r="D6723" t="s">
        <v>96</v>
      </c>
      <c r="E6723" t="s">
        <v>177</v>
      </c>
      <c r="F6723" t="s">
        <v>19270</v>
      </c>
      <c r="G6723" t="s">
        <v>183</v>
      </c>
      <c r="H6723" t="s">
        <v>143</v>
      </c>
      <c r="I6723" t="s">
        <v>135</v>
      </c>
      <c r="J6723" t="s">
        <v>136</v>
      </c>
      <c r="K6723" t="s">
        <v>137</v>
      </c>
      <c r="L6723" t="s">
        <v>19271</v>
      </c>
      <c r="M6723" t="s">
        <v>19272</v>
      </c>
      <c r="N6723">
        <v>3.5525000000000002</v>
      </c>
      <c r="O6723">
        <v>0</v>
      </c>
      <c r="P6723">
        <v>1</v>
      </c>
      <c r="Q6723">
        <v>0</v>
      </c>
      <c r="R6723">
        <v>0</v>
      </c>
      <c r="S6723">
        <v>0</v>
      </c>
      <c r="T6723">
        <v>0</v>
      </c>
      <c r="U6723">
        <v>0</v>
      </c>
      <c r="V6723">
        <v>0</v>
      </c>
      <c r="W6723">
        <v>0</v>
      </c>
      <c r="X6723">
        <v>2.2560478824484999E-2</v>
      </c>
      <c r="Y6723">
        <v>0</v>
      </c>
      <c r="Z6723">
        <v>0</v>
      </c>
      <c r="AA6723">
        <v>0</v>
      </c>
      <c r="AB6723">
        <v>0</v>
      </c>
      <c r="AC6723">
        <v>0</v>
      </c>
      <c r="AD6723">
        <v>0</v>
      </c>
      <c r="AE6723">
        <v>2.2560478824484999E-2</v>
      </c>
    </row>
    <row r="6724" spans="1:31" x14ac:dyDescent="0.25">
      <c r="A6724">
        <v>2096374</v>
      </c>
      <c r="B6724">
        <v>1</v>
      </c>
      <c r="C6724" t="s">
        <v>80</v>
      </c>
      <c r="D6724" t="s">
        <v>92</v>
      </c>
      <c r="E6724" t="s">
        <v>505</v>
      </c>
      <c r="F6724" t="s">
        <v>698</v>
      </c>
      <c r="G6724" t="s">
        <v>569</v>
      </c>
      <c r="H6724" t="s">
        <v>143</v>
      </c>
      <c r="I6724" t="s">
        <v>135</v>
      </c>
      <c r="J6724" t="s">
        <v>136</v>
      </c>
      <c r="K6724" t="s">
        <v>137</v>
      </c>
      <c r="L6724" t="s">
        <v>19273</v>
      </c>
      <c r="M6724" t="s">
        <v>19274</v>
      </c>
      <c r="N6724">
        <v>2.5547222220000001</v>
      </c>
      <c r="O6724">
        <v>0</v>
      </c>
      <c r="P6724">
        <v>19</v>
      </c>
      <c r="Q6724">
        <v>0</v>
      </c>
      <c r="R6724">
        <v>0</v>
      </c>
      <c r="S6724">
        <v>0</v>
      </c>
      <c r="T6724">
        <v>0</v>
      </c>
      <c r="U6724">
        <v>0</v>
      </c>
      <c r="V6724">
        <v>0</v>
      </c>
      <c r="W6724">
        <v>0</v>
      </c>
      <c r="X6724">
        <v>5.4530582100594032</v>
      </c>
      <c r="Y6724">
        <v>0</v>
      </c>
      <c r="Z6724">
        <v>0</v>
      </c>
      <c r="AA6724">
        <v>0</v>
      </c>
      <c r="AB6724">
        <v>0</v>
      </c>
      <c r="AC6724">
        <v>0</v>
      </c>
      <c r="AD6724">
        <v>0</v>
      </c>
      <c r="AE6724">
        <v>5.4530582100594032</v>
      </c>
    </row>
    <row r="6725" spans="1:31" x14ac:dyDescent="0.25">
      <c r="A6725">
        <v>2096709</v>
      </c>
      <c r="B6725">
        <v>1</v>
      </c>
      <c r="C6725" t="s">
        <v>80</v>
      </c>
      <c r="D6725" t="s">
        <v>88</v>
      </c>
      <c r="E6725" t="s">
        <v>177</v>
      </c>
      <c r="F6725" t="s">
        <v>19275</v>
      </c>
      <c r="G6725" t="s">
        <v>179</v>
      </c>
      <c r="H6725" t="s">
        <v>143</v>
      </c>
      <c r="I6725" t="s">
        <v>135</v>
      </c>
      <c r="J6725" t="s">
        <v>136</v>
      </c>
      <c r="K6725" t="s">
        <v>137</v>
      </c>
      <c r="L6725" t="s">
        <v>19276</v>
      </c>
      <c r="M6725" t="s">
        <v>19277</v>
      </c>
      <c r="N6725">
        <v>0.85694444400000003</v>
      </c>
      <c r="O6725">
        <v>0</v>
      </c>
      <c r="P6725">
        <v>12</v>
      </c>
      <c r="Q6725">
        <v>0</v>
      </c>
      <c r="R6725">
        <v>0</v>
      </c>
      <c r="S6725">
        <v>0</v>
      </c>
      <c r="T6725">
        <v>0</v>
      </c>
      <c r="U6725">
        <v>0</v>
      </c>
      <c r="V6725">
        <v>0</v>
      </c>
      <c r="W6725">
        <v>0</v>
      </c>
      <c r="X6725">
        <v>3.6912502124134074</v>
      </c>
      <c r="Y6725">
        <v>0</v>
      </c>
      <c r="Z6725">
        <v>0</v>
      </c>
      <c r="AA6725">
        <v>0</v>
      </c>
      <c r="AB6725">
        <v>0</v>
      </c>
      <c r="AC6725">
        <v>0</v>
      </c>
      <c r="AD6725">
        <v>0</v>
      </c>
      <c r="AE6725">
        <v>3.6912502124134074</v>
      </c>
    </row>
    <row r="6726" spans="1:31" x14ac:dyDescent="0.25">
      <c r="A6726">
        <v>2096809</v>
      </c>
      <c r="B6726">
        <v>1</v>
      </c>
      <c r="C6726" t="s">
        <v>80</v>
      </c>
      <c r="D6726" t="s">
        <v>107</v>
      </c>
      <c r="E6726" t="s">
        <v>177</v>
      </c>
      <c r="F6726" t="s">
        <v>19278</v>
      </c>
      <c r="G6726" t="s">
        <v>196</v>
      </c>
      <c r="H6726" t="s">
        <v>143</v>
      </c>
      <c r="I6726" t="s">
        <v>135</v>
      </c>
      <c r="J6726" t="s">
        <v>136</v>
      </c>
      <c r="K6726" t="s">
        <v>137</v>
      </c>
      <c r="L6726" t="s">
        <v>19279</v>
      </c>
      <c r="M6726" t="s">
        <v>19280</v>
      </c>
      <c r="N6726">
        <v>2.8377777769999999</v>
      </c>
      <c r="O6726">
        <v>0</v>
      </c>
      <c r="P6726">
        <v>1</v>
      </c>
      <c r="Q6726">
        <v>0</v>
      </c>
      <c r="R6726">
        <v>0</v>
      </c>
      <c r="S6726">
        <v>0</v>
      </c>
      <c r="T6726">
        <v>0</v>
      </c>
      <c r="U6726">
        <v>0</v>
      </c>
      <c r="V6726">
        <v>0</v>
      </c>
      <c r="W6726">
        <v>0</v>
      </c>
      <c r="X6726">
        <v>0.76617260088084715</v>
      </c>
      <c r="Y6726">
        <v>0</v>
      </c>
      <c r="Z6726">
        <v>0</v>
      </c>
      <c r="AA6726">
        <v>0</v>
      </c>
      <c r="AB6726">
        <v>0</v>
      </c>
      <c r="AC6726">
        <v>0</v>
      </c>
      <c r="AD6726">
        <v>0</v>
      </c>
      <c r="AE6726">
        <v>0.76617260088084715</v>
      </c>
    </row>
    <row r="6727" spans="1:31" x14ac:dyDescent="0.25">
      <c r="A6727">
        <v>2096225</v>
      </c>
      <c r="B6727">
        <v>1</v>
      </c>
      <c r="C6727" t="s">
        <v>80</v>
      </c>
      <c r="D6727" t="s">
        <v>87</v>
      </c>
      <c r="E6727" t="s">
        <v>177</v>
      </c>
      <c r="F6727" t="s">
        <v>19281</v>
      </c>
      <c r="G6727" t="s">
        <v>179</v>
      </c>
      <c r="H6727" t="s">
        <v>143</v>
      </c>
      <c r="I6727" t="s">
        <v>135</v>
      </c>
      <c r="J6727" t="s">
        <v>136</v>
      </c>
      <c r="K6727" t="s">
        <v>137</v>
      </c>
      <c r="L6727" t="s">
        <v>19282</v>
      </c>
      <c r="M6727" t="s">
        <v>19283</v>
      </c>
      <c r="N6727">
        <v>10.359722222</v>
      </c>
      <c r="O6727">
        <v>0</v>
      </c>
      <c r="P6727">
        <v>1</v>
      </c>
      <c r="Q6727">
        <v>0</v>
      </c>
      <c r="R6727">
        <v>0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2.2347530622083336</v>
      </c>
      <c r="Y6727">
        <v>0</v>
      </c>
      <c r="Z6727">
        <v>0</v>
      </c>
      <c r="AA6727">
        <v>0</v>
      </c>
      <c r="AB6727">
        <v>0</v>
      </c>
      <c r="AC6727">
        <v>0</v>
      </c>
      <c r="AD6727">
        <v>0</v>
      </c>
      <c r="AE6727">
        <v>2.2347530622083336</v>
      </c>
    </row>
    <row r="6728" spans="1:31" x14ac:dyDescent="0.25">
      <c r="A6728">
        <v>2096603</v>
      </c>
      <c r="B6728">
        <v>1</v>
      </c>
      <c r="C6728" t="s">
        <v>81</v>
      </c>
      <c r="D6728" t="s">
        <v>114</v>
      </c>
      <c r="E6728" t="s">
        <v>146</v>
      </c>
      <c r="F6728" t="s">
        <v>2607</v>
      </c>
      <c r="G6728" t="s">
        <v>133</v>
      </c>
      <c r="H6728" t="s">
        <v>134</v>
      </c>
      <c r="I6728" t="s">
        <v>135</v>
      </c>
      <c r="J6728" t="s">
        <v>136</v>
      </c>
      <c r="K6728" t="s">
        <v>137</v>
      </c>
      <c r="L6728" t="s">
        <v>19284</v>
      </c>
      <c r="M6728" t="s">
        <v>19285</v>
      </c>
      <c r="N6728">
        <v>0.12111111099999999</v>
      </c>
      <c r="O6728">
        <v>0</v>
      </c>
      <c r="P6728">
        <v>1610</v>
      </c>
      <c r="Q6728">
        <v>0</v>
      </c>
      <c r="R6728">
        <v>44</v>
      </c>
      <c r="S6728">
        <v>2</v>
      </c>
      <c r="T6728">
        <v>139</v>
      </c>
      <c r="U6728">
        <v>0</v>
      </c>
      <c r="V6728">
        <v>1</v>
      </c>
      <c r="W6728">
        <v>0</v>
      </c>
      <c r="X6728">
        <v>19.489112115580198</v>
      </c>
      <c r="Y6728">
        <v>0</v>
      </c>
      <c r="Z6728">
        <v>0.29227460533064897</v>
      </c>
      <c r="AA6728">
        <v>0.53038245228276004</v>
      </c>
      <c r="AB6728">
        <v>5.0577127216968467</v>
      </c>
      <c r="AC6728">
        <v>0</v>
      </c>
      <c r="AD6728">
        <v>0</v>
      </c>
      <c r="AE6728">
        <v>25.369481894890455</v>
      </c>
    </row>
    <row r="6729" spans="1:31" x14ac:dyDescent="0.25">
      <c r="A6729">
        <v>2096580</v>
      </c>
      <c r="B6729">
        <v>1</v>
      </c>
      <c r="C6729" t="s">
        <v>80</v>
      </c>
      <c r="D6729" t="s">
        <v>91</v>
      </c>
      <c r="E6729" t="s">
        <v>146</v>
      </c>
      <c r="F6729" t="s">
        <v>2134</v>
      </c>
      <c r="G6729" t="s">
        <v>513</v>
      </c>
      <c r="H6729" t="s">
        <v>134</v>
      </c>
      <c r="I6729" t="s">
        <v>135</v>
      </c>
      <c r="J6729" t="s">
        <v>136</v>
      </c>
      <c r="K6729" t="s">
        <v>137</v>
      </c>
      <c r="L6729" t="s">
        <v>19286</v>
      </c>
      <c r="M6729" t="s">
        <v>19287</v>
      </c>
      <c r="N6729">
        <v>0.16138888800000001</v>
      </c>
      <c r="O6729">
        <v>1</v>
      </c>
      <c r="P6729">
        <v>28</v>
      </c>
      <c r="Q6729">
        <v>21</v>
      </c>
      <c r="R6729">
        <v>261</v>
      </c>
      <c r="S6729">
        <v>8</v>
      </c>
      <c r="T6729">
        <v>43</v>
      </c>
      <c r="U6729">
        <v>3</v>
      </c>
      <c r="V6729">
        <v>0</v>
      </c>
      <c r="W6729">
        <v>1.6317665816666667E-2</v>
      </c>
      <c r="X6729">
        <v>2.0633716821792087</v>
      </c>
      <c r="Y6729">
        <v>12.08048898614182</v>
      </c>
      <c r="Z6729">
        <v>49.475424813164096</v>
      </c>
      <c r="AA6729">
        <v>26.17736534117542</v>
      </c>
      <c r="AB6729">
        <v>5.9254079770415773</v>
      </c>
      <c r="AC6729">
        <v>22.542707228796598</v>
      </c>
      <c r="AD6729">
        <v>0</v>
      </c>
      <c r="AE6729">
        <v>118.28108369431538</v>
      </c>
    </row>
    <row r="6730" spans="1:31" x14ac:dyDescent="0.25">
      <c r="A6730">
        <v>2096703</v>
      </c>
      <c r="B6730">
        <v>1</v>
      </c>
      <c r="C6730" t="s">
        <v>80</v>
      </c>
      <c r="D6730" t="s">
        <v>87</v>
      </c>
      <c r="E6730" t="s">
        <v>505</v>
      </c>
      <c r="F6730" t="s">
        <v>13741</v>
      </c>
      <c r="G6730" t="s">
        <v>160</v>
      </c>
      <c r="H6730" t="s">
        <v>143</v>
      </c>
      <c r="I6730" t="s">
        <v>135</v>
      </c>
      <c r="J6730" t="s">
        <v>136</v>
      </c>
      <c r="K6730" t="s">
        <v>137</v>
      </c>
      <c r="L6730" t="s">
        <v>19288</v>
      </c>
      <c r="M6730" t="s">
        <v>19289</v>
      </c>
      <c r="N6730">
        <v>4.5061111110000001</v>
      </c>
      <c r="O6730">
        <v>0</v>
      </c>
      <c r="P6730">
        <v>13</v>
      </c>
      <c r="Q6730">
        <v>0</v>
      </c>
      <c r="R6730">
        <v>0</v>
      </c>
      <c r="S6730">
        <v>0</v>
      </c>
      <c r="T6730">
        <v>7</v>
      </c>
      <c r="U6730">
        <v>0</v>
      </c>
      <c r="V6730">
        <v>0</v>
      </c>
      <c r="W6730">
        <v>0</v>
      </c>
      <c r="X6730">
        <v>16.452195851817969</v>
      </c>
      <c r="Y6730">
        <v>0</v>
      </c>
      <c r="Z6730">
        <v>0</v>
      </c>
      <c r="AA6730">
        <v>0</v>
      </c>
      <c r="AB6730">
        <v>54.993255140075512</v>
      </c>
      <c r="AC6730">
        <v>0</v>
      </c>
      <c r="AD6730">
        <v>0</v>
      </c>
      <c r="AE6730">
        <v>71.44545099189348</v>
      </c>
    </row>
    <row r="6731" spans="1:31" x14ac:dyDescent="0.25">
      <c r="A6731">
        <v>2096726</v>
      </c>
      <c r="B6731">
        <v>1</v>
      </c>
      <c r="C6731" t="s">
        <v>80</v>
      </c>
      <c r="D6731" t="s">
        <v>92</v>
      </c>
      <c r="E6731" t="s">
        <v>177</v>
      </c>
      <c r="F6731" t="s">
        <v>19290</v>
      </c>
      <c r="G6731" t="s">
        <v>179</v>
      </c>
      <c r="H6731" t="s">
        <v>143</v>
      </c>
      <c r="I6731" t="s">
        <v>135</v>
      </c>
      <c r="J6731" t="s">
        <v>136</v>
      </c>
      <c r="K6731" t="s">
        <v>137</v>
      </c>
      <c r="L6731" t="s">
        <v>19291</v>
      </c>
      <c r="M6731" t="s">
        <v>19292</v>
      </c>
      <c r="N6731">
        <v>2.1625000000000001</v>
      </c>
      <c r="O6731">
        <v>0</v>
      </c>
      <c r="P6731">
        <v>1</v>
      </c>
      <c r="Q6731">
        <v>0</v>
      </c>
      <c r="R6731">
        <v>0</v>
      </c>
      <c r="S6731">
        <v>0</v>
      </c>
      <c r="T6731">
        <v>0</v>
      </c>
      <c r="U6731">
        <v>0</v>
      </c>
      <c r="V6731">
        <v>0</v>
      </c>
      <c r="W6731">
        <v>0</v>
      </c>
      <c r="X6731">
        <v>4.9902147117200004E-3</v>
      </c>
      <c r="Y6731">
        <v>0</v>
      </c>
      <c r="Z6731">
        <v>0</v>
      </c>
      <c r="AA6731">
        <v>0</v>
      </c>
      <c r="AB6731">
        <v>0</v>
      </c>
      <c r="AC6731">
        <v>0</v>
      </c>
      <c r="AD6731">
        <v>0</v>
      </c>
      <c r="AE6731">
        <v>4.9902147117200004E-3</v>
      </c>
    </row>
    <row r="6732" spans="1:31" x14ac:dyDescent="0.25">
      <c r="A6732">
        <v>2096231</v>
      </c>
      <c r="B6732">
        <v>1</v>
      </c>
      <c r="C6732" t="s">
        <v>80</v>
      </c>
      <c r="D6732" t="s">
        <v>97</v>
      </c>
      <c r="E6732" t="s">
        <v>177</v>
      </c>
      <c r="F6732" t="s">
        <v>19293</v>
      </c>
      <c r="G6732" t="s">
        <v>183</v>
      </c>
      <c r="H6732" t="s">
        <v>143</v>
      </c>
      <c r="I6732" t="s">
        <v>135</v>
      </c>
      <c r="J6732" t="s">
        <v>136</v>
      </c>
      <c r="K6732" t="s">
        <v>137</v>
      </c>
      <c r="L6732" t="s">
        <v>19294</v>
      </c>
      <c r="M6732" t="s">
        <v>19295</v>
      </c>
      <c r="N6732">
        <v>1.9927777769999999</v>
      </c>
      <c r="O6732">
        <v>0</v>
      </c>
      <c r="P6732">
        <v>0</v>
      </c>
      <c r="Q6732">
        <v>0</v>
      </c>
      <c r="R6732">
        <v>0</v>
      </c>
      <c r="S6732">
        <v>0</v>
      </c>
      <c r="T6732">
        <v>1</v>
      </c>
      <c r="U6732">
        <v>0</v>
      </c>
      <c r="V6732">
        <v>0</v>
      </c>
      <c r="W6732">
        <v>0</v>
      </c>
      <c r="X6732">
        <v>0</v>
      </c>
      <c r="Y6732">
        <v>0</v>
      </c>
      <c r="Z6732">
        <v>0</v>
      </c>
      <c r="AA6732">
        <v>0</v>
      </c>
      <c r="AB6732">
        <v>2.8549821647549223</v>
      </c>
      <c r="AC6732">
        <v>0</v>
      </c>
      <c r="AD6732">
        <v>0</v>
      </c>
      <c r="AE6732">
        <v>2.8549821647549223</v>
      </c>
    </row>
    <row r="6733" spans="1:31" x14ac:dyDescent="0.25">
      <c r="A6733">
        <v>2096749</v>
      </c>
      <c r="B6733">
        <v>1</v>
      </c>
      <c r="C6733" t="s">
        <v>81</v>
      </c>
      <c r="D6733" t="s">
        <v>128</v>
      </c>
      <c r="E6733" t="s">
        <v>131</v>
      </c>
      <c r="F6733" t="s">
        <v>6006</v>
      </c>
      <c r="G6733" t="s">
        <v>133</v>
      </c>
      <c r="H6733" t="s">
        <v>134</v>
      </c>
      <c r="I6733" t="s">
        <v>259</v>
      </c>
      <c r="J6733" t="s">
        <v>136</v>
      </c>
      <c r="K6733" t="s">
        <v>137</v>
      </c>
      <c r="L6733" t="s">
        <v>19296</v>
      </c>
      <c r="M6733" t="s">
        <v>19297</v>
      </c>
      <c r="N6733">
        <v>4.4999999999999998E-2</v>
      </c>
      <c r="O6733">
        <v>6</v>
      </c>
      <c r="P6733">
        <v>1248</v>
      </c>
      <c r="Q6733">
        <v>21</v>
      </c>
      <c r="R6733">
        <v>16</v>
      </c>
      <c r="S6733">
        <v>11</v>
      </c>
      <c r="T6733">
        <v>88</v>
      </c>
      <c r="U6733">
        <v>0</v>
      </c>
      <c r="V6733">
        <v>0</v>
      </c>
      <c r="W6733">
        <v>9.3273780707550005E-2</v>
      </c>
      <c r="X6733">
        <v>8.1340143839958952</v>
      </c>
      <c r="Y6733">
        <v>4.8757902687026089</v>
      </c>
      <c r="Z6733">
        <v>1.2938898259240201</v>
      </c>
      <c r="AA6733">
        <v>3.4619069259242994</v>
      </c>
      <c r="AB6733">
        <v>1.1834196207785104</v>
      </c>
      <c r="AC6733">
        <v>0</v>
      </c>
      <c r="AD6733">
        <v>0</v>
      </c>
      <c r="AE6733">
        <v>19.042294806032885</v>
      </c>
    </row>
    <row r="6734" spans="1:31" x14ac:dyDescent="0.25">
      <c r="A6734">
        <v>2096872</v>
      </c>
      <c r="B6734">
        <v>1</v>
      </c>
      <c r="C6734" t="s">
        <v>80</v>
      </c>
      <c r="D6734" t="s">
        <v>99</v>
      </c>
      <c r="E6734" t="s">
        <v>177</v>
      </c>
      <c r="F6734" t="s">
        <v>19298</v>
      </c>
      <c r="G6734" t="s">
        <v>183</v>
      </c>
      <c r="H6734" t="s">
        <v>143</v>
      </c>
      <c r="I6734" t="s">
        <v>135</v>
      </c>
      <c r="J6734" t="s">
        <v>136</v>
      </c>
      <c r="K6734" t="s">
        <v>137</v>
      </c>
      <c r="L6734" t="s">
        <v>19299</v>
      </c>
      <c r="M6734" t="s">
        <v>19300</v>
      </c>
      <c r="N6734">
        <v>2.0897222219999998</v>
      </c>
      <c r="O6734">
        <v>0</v>
      </c>
      <c r="P6734">
        <v>1</v>
      </c>
      <c r="Q6734">
        <v>0</v>
      </c>
      <c r="R6734">
        <v>0</v>
      </c>
      <c r="S6734">
        <v>0</v>
      </c>
      <c r="T6734">
        <v>0</v>
      </c>
      <c r="U6734">
        <v>0</v>
      </c>
      <c r="V6734">
        <v>0</v>
      </c>
      <c r="W6734">
        <v>0</v>
      </c>
      <c r="X6734">
        <v>6.4518029693299995E-3</v>
      </c>
      <c r="Y6734">
        <v>0</v>
      </c>
      <c r="Z6734">
        <v>0</v>
      </c>
      <c r="AA6734">
        <v>0</v>
      </c>
      <c r="AB6734">
        <v>0</v>
      </c>
      <c r="AC6734">
        <v>0</v>
      </c>
      <c r="AD6734">
        <v>0</v>
      </c>
      <c r="AE6734">
        <v>6.4518029693299995E-3</v>
      </c>
    </row>
    <row r="6735" spans="1:31" x14ac:dyDescent="0.25">
      <c r="A6735">
        <v>2096185</v>
      </c>
      <c r="B6735">
        <v>1</v>
      </c>
      <c r="C6735" t="s">
        <v>80</v>
      </c>
      <c r="D6735" t="s">
        <v>103</v>
      </c>
      <c r="E6735" t="s">
        <v>177</v>
      </c>
      <c r="F6735" t="s">
        <v>19301</v>
      </c>
      <c r="G6735" t="s">
        <v>183</v>
      </c>
      <c r="H6735" t="s">
        <v>143</v>
      </c>
      <c r="I6735" t="s">
        <v>135</v>
      </c>
      <c r="J6735" t="s">
        <v>136</v>
      </c>
      <c r="K6735" t="s">
        <v>137</v>
      </c>
      <c r="L6735" t="s">
        <v>19302</v>
      </c>
      <c r="M6735" t="s">
        <v>19303</v>
      </c>
      <c r="N6735">
        <v>0.950555555</v>
      </c>
      <c r="O6735">
        <v>0</v>
      </c>
      <c r="P6735">
        <v>5</v>
      </c>
      <c r="Q6735">
        <v>0</v>
      </c>
      <c r="R6735">
        <v>0</v>
      </c>
      <c r="S6735">
        <v>0</v>
      </c>
      <c r="T6735">
        <v>0</v>
      </c>
      <c r="U6735">
        <v>0</v>
      </c>
      <c r="V6735">
        <v>0</v>
      </c>
      <c r="W6735">
        <v>0</v>
      </c>
      <c r="X6735">
        <v>0.79288448431534886</v>
      </c>
      <c r="Y6735">
        <v>0</v>
      </c>
      <c r="Z6735">
        <v>0</v>
      </c>
      <c r="AA6735">
        <v>0</v>
      </c>
      <c r="AB6735">
        <v>0</v>
      </c>
      <c r="AC6735">
        <v>0</v>
      </c>
      <c r="AD6735">
        <v>0</v>
      </c>
      <c r="AE6735">
        <v>0.79288448431534886</v>
      </c>
    </row>
    <row r="6736" spans="1:31" x14ac:dyDescent="0.25">
      <c r="A6736">
        <v>2096789</v>
      </c>
      <c r="B6736">
        <v>1</v>
      </c>
      <c r="C6736" t="s">
        <v>80</v>
      </c>
      <c r="D6736" t="s">
        <v>100</v>
      </c>
      <c r="E6736" t="s">
        <v>177</v>
      </c>
      <c r="F6736" t="s">
        <v>19304</v>
      </c>
      <c r="G6736" t="s">
        <v>183</v>
      </c>
      <c r="H6736" t="s">
        <v>143</v>
      </c>
      <c r="I6736" t="s">
        <v>135</v>
      </c>
      <c r="J6736" t="s">
        <v>136</v>
      </c>
      <c r="K6736" t="s">
        <v>137</v>
      </c>
      <c r="L6736" t="s">
        <v>19305</v>
      </c>
      <c r="M6736" t="s">
        <v>19306</v>
      </c>
      <c r="N6736">
        <v>2.4761111109999998</v>
      </c>
      <c r="O6736">
        <v>0</v>
      </c>
      <c r="P6736">
        <v>1</v>
      </c>
      <c r="Q6736">
        <v>0</v>
      </c>
      <c r="R6736">
        <v>0</v>
      </c>
      <c r="S6736">
        <v>0</v>
      </c>
      <c r="T6736">
        <v>0</v>
      </c>
      <c r="U6736">
        <v>0</v>
      </c>
      <c r="V6736">
        <v>0</v>
      </c>
      <c r="W6736">
        <v>0</v>
      </c>
      <c r="X6736">
        <v>0.70106754873158117</v>
      </c>
      <c r="Y6736">
        <v>0</v>
      </c>
      <c r="Z6736">
        <v>0</v>
      </c>
      <c r="AA6736">
        <v>0</v>
      </c>
      <c r="AB6736">
        <v>0</v>
      </c>
      <c r="AC6736">
        <v>0</v>
      </c>
      <c r="AD6736">
        <v>0</v>
      </c>
      <c r="AE6736">
        <v>0.70106754873158117</v>
      </c>
    </row>
    <row r="6737" spans="1:31" x14ac:dyDescent="0.25">
      <c r="A6737">
        <v>2096686</v>
      </c>
      <c r="B6737">
        <v>1</v>
      </c>
      <c r="C6737" t="s">
        <v>81</v>
      </c>
      <c r="D6737" t="s">
        <v>128</v>
      </c>
      <c r="E6737" t="s">
        <v>169</v>
      </c>
      <c r="F6737" t="s">
        <v>19307</v>
      </c>
      <c r="G6737" t="s">
        <v>2747</v>
      </c>
      <c r="H6737" t="s">
        <v>134</v>
      </c>
      <c r="I6737" t="s">
        <v>135</v>
      </c>
      <c r="J6737" t="s">
        <v>136</v>
      </c>
      <c r="K6737" t="s">
        <v>137</v>
      </c>
      <c r="L6737" t="s">
        <v>19308</v>
      </c>
      <c r="M6737" t="s">
        <v>19309</v>
      </c>
      <c r="N6737">
        <v>1.415277777</v>
      </c>
      <c r="O6737">
        <v>0</v>
      </c>
      <c r="P6737">
        <v>255</v>
      </c>
      <c r="Q6737">
        <v>0</v>
      </c>
      <c r="R6737">
        <v>0</v>
      </c>
      <c r="S6737">
        <v>0</v>
      </c>
      <c r="T6737">
        <v>0</v>
      </c>
      <c r="U6737">
        <v>0</v>
      </c>
      <c r="V6737">
        <v>0</v>
      </c>
      <c r="W6737">
        <v>0</v>
      </c>
      <c r="X6737">
        <v>88.836702212249179</v>
      </c>
      <c r="Y6737">
        <v>0</v>
      </c>
      <c r="Z6737">
        <v>0</v>
      </c>
      <c r="AA6737">
        <v>0</v>
      </c>
      <c r="AB6737">
        <v>0</v>
      </c>
      <c r="AC6737">
        <v>0</v>
      </c>
      <c r="AD6737">
        <v>0</v>
      </c>
      <c r="AE6737">
        <v>88.836702212249179</v>
      </c>
    </row>
    <row r="6738" spans="1:31" x14ac:dyDescent="0.25">
      <c r="A6738">
        <v>2096294</v>
      </c>
      <c r="B6738">
        <v>1</v>
      </c>
      <c r="C6738" t="s">
        <v>81</v>
      </c>
      <c r="D6738" t="s">
        <v>128</v>
      </c>
      <c r="E6738" t="s">
        <v>131</v>
      </c>
      <c r="F6738" t="s">
        <v>8703</v>
      </c>
      <c r="G6738" t="s">
        <v>133</v>
      </c>
      <c r="H6738" t="s">
        <v>134</v>
      </c>
      <c r="I6738" t="s">
        <v>135</v>
      </c>
      <c r="J6738" t="s">
        <v>136</v>
      </c>
      <c r="K6738" t="s">
        <v>137</v>
      </c>
      <c r="L6738" t="s">
        <v>19310</v>
      </c>
      <c r="M6738" t="s">
        <v>19311</v>
      </c>
      <c r="N6738">
        <v>0.125</v>
      </c>
      <c r="O6738">
        <v>0</v>
      </c>
      <c r="P6738">
        <v>0</v>
      </c>
      <c r="Q6738">
        <v>0</v>
      </c>
      <c r="R6738">
        <v>0</v>
      </c>
      <c r="S6738">
        <v>20</v>
      </c>
      <c r="T6738">
        <v>0</v>
      </c>
      <c r="U6738">
        <v>16</v>
      </c>
      <c r="V6738">
        <v>0</v>
      </c>
      <c r="W6738">
        <v>0</v>
      </c>
      <c r="X6738">
        <v>0</v>
      </c>
      <c r="Y6738">
        <v>0</v>
      </c>
      <c r="Z6738">
        <v>0</v>
      </c>
      <c r="AA6738">
        <v>44.975879448001749</v>
      </c>
      <c r="AB6738">
        <v>0</v>
      </c>
      <c r="AC6738">
        <v>228.14845113528699</v>
      </c>
      <c r="AD6738">
        <v>0</v>
      </c>
      <c r="AE6738">
        <v>273.12433058328872</v>
      </c>
    </row>
    <row r="6739" spans="1:31" x14ac:dyDescent="0.25">
      <c r="A6739">
        <v>2096643</v>
      </c>
      <c r="B6739">
        <v>1</v>
      </c>
      <c r="C6739" t="s">
        <v>80</v>
      </c>
      <c r="D6739" t="s">
        <v>91</v>
      </c>
      <c r="E6739" t="s">
        <v>158</v>
      </c>
      <c r="F6739" t="s">
        <v>19312</v>
      </c>
      <c r="G6739" t="s">
        <v>160</v>
      </c>
      <c r="H6739" t="s">
        <v>143</v>
      </c>
      <c r="I6739" t="s">
        <v>135</v>
      </c>
      <c r="J6739" t="s">
        <v>136</v>
      </c>
      <c r="K6739" t="s">
        <v>137</v>
      </c>
      <c r="L6739" t="s">
        <v>19313</v>
      </c>
      <c r="M6739" t="s">
        <v>19314</v>
      </c>
      <c r="N6739">
        <v>2.3591666660000001</v>
      </c>
      <c r="O6739">
        <v>0</v>
      </c>
      <c r="P6739">
        <v>0</v>
      </c>
      <c r="Q6739">
        <v>0</v>
      </c>
      <c r="R6739">
        <v>4</v>
      </c>
      <c r="S6739">
        <v>0</v>
      </c>
      <c r="T6739">
        <v>1</v>
      </c>
      <c r="U6739">
        <v>0</v>
      </c>
      <c r="V6739">
        <v>0</v>
      </c>
      <c r="W6739">
        <v>0</v>
      </c>
      <c r="X6739">
        <v>0</v>
      </c>
      <c r="Y6739">
        <v>0</v>
      </c>
      <c r="Z6739">
        <v>2.5851286890667273</v>
      </c>
      <c r="AA6739">
        <v>0</v>
      </c>
      <c r="AB6739">
        <v>0</v>
      </c>
      <c r="AC6739">
        <v>0</v>
      </c>
      <c r="AD6739">
        <v>0</v>
      </c>
      <c r="AE6739">
        <v>2.5851286890667273</v>
      </c>
    </row>
    <row r="6740" spans="1:31" x14ac:dyDescent="0.25">
      <c r="A6740">
        <v>2096377</v>
      </c>
      <c r="B6740">
        <v>1</v>
      </c>
      <c r="C6740" t="s">
        <v>81</v>
      </c>
      <c r="D6740" t="s">
        <v>128</v>
      </c>
      <c r="E6740" t="s">
        <v>131</v>
      </c>
      <c r="F6740" t="s">
        <v>6006</v>
      </c>
      <c r="G6740" t="s">
        <v>133</v>
      </c>
      <c r="H6740" t="s">
        <v>134</v>
      </c>
      <c r="I6740" t="s">
        <v>135</v>
      </c>
      <c r="J6740" t="s">
        <v>136</v>
      </c>
      <c r="K6740" t="s">
        <v>137</v>
      </c>
      <c r="L6740" t="s">
        <v>19315</v>
      </c>
      <c r="M6740" t="s">
        <v>18471</v>
      </c>
      <c r="N6740">
        <v>0.21111111099999999</v>
      </c>
      <c r="O6740">
        <v>6</v>
      </c>
      <c r="P6740">
        <v>1248</v>
      </c>
      <c r="Q6740">
        <v>21</v>
      </c>
      <c r="R6740">
        <v>16</v>
      </c>
      <c r="S6740">
        <v>11</v>
      </c>
      <c r="T6740">
        <v>88</v>
      </c>
      <c r="U6740">
        <v>0</v>
      </c>
      <c r="V6740">
        <v>0</v>
      </c>
      <c r="W6740">
        <v>0.4460728985896667</v>
      </c>
      <c r="X6740">
        <v>38.888186351385087</v>
      </c>
      <c r="Y6740">
        <v>21.683196332064536</v>
      </c>
      <c r="Z6740">
        <v>6.2521867432806326</v>
      </c>
      <c r="AA6740">
        <v>16.011080251249389</v>
      </c>
      <c r="AB6740">
        <v>5.662513186445068</v>
      </c>
      <c r="AC6740">
        <v>0</v>
      </c>
      <c r="AD6740">
        <v>0</v>
      </c>
      <c r="AE6740">
        <v>88.943235763014371</v>
      </c>
    </row>
    <row r="6741" spans="1:31" x14ac:dyDescent="0.25">
      <c r="A6741">
        <v>2096477</v>
      </c>
      <c r="B6741">
        <v>1</v>
      </c>
      <c r="C6741" t="s">
        <v>81</v>
      </c>
      <c r="D6741" t="s">
        <v>116</v>
      </c>
      <c r="E6741" t="s">
        <v>146</v>
      </c>
      <c r="F6741" t="s">
        <v>4197</v>
      </c>
      <c r="G6741" t="s">
        <v>133</v>
      </c>
      <c r="H6741" t="s">
        <v>134</v>
      </c>
      <c r="I6741" t="s">
        <v>135</v>
      </c>
      <c r="J6741" t="s">
        <v>136</v>
      </c>
      <c r="K6741" t="s">
        <v>137</v>
      </c>
      <c r="L6741" t="s">
        <v>19316</v>
      </c>
      <c r="M6741" t="s">
        <v>19317</v>
      </c>
      <c r="N6741">
        <v>6.1388888000000003E-2</v>
      </c>
      <c r="O6741">
        <v>0</v>
      </c>
      <c r="P6741">
        <v>634</v>
      </c>
      <c r="Q6741">
        <v>48</v>
      </c>
      <c r="R6741">
        <v>64</v>
      </c>
      <c r="S6741">
        <v>6</v>
      </c>
      <c r="T6741">
        <v>52</v>
      </c>
      <c r="U6741">
        <v>1</v>
      </c>
      <c r="V6741">
        <v>0</v>
      </c>
      <c r="W6741">
        <v>0</v>
      </c>
      <c r="X6741">
        <v>7.3699382463839456</v>
      </c>
      <c r="Y6741">
        <v>5.3415452224918134</v>
      </c>
      <c r="Z6741">
        <v>2.6268213367944586</v>
      </c>
      <c r="AA6741">
        <v>1.2110325771231134</v>
      </c>
      <c r="AB6741">
        <v>0.83743026582645097</v>
      </c>
      <c r="AC6741">
        <v>0.22791206852741169</v>
      </c>
      <c r="AD6741">
        <v>0</v>
      </c>
      <c r="AE6741">
        <v>17.614679717147197</v>
      </c>
    </row>
    <row r="6742" spans="1:31" x14ac:dyDescent="0.25">
      <c r="A6742">
        <v>2096308</v>
      </c>
      <c r="B6742">
        <v>1</v>
      </c>
      <c r="C6742" t="s">
        <v>80</v>
      </c>
      <c r="D6742" t="s">
        <v>105</v>
      </c>
      <c r="E6742" t="s">
        <v>169</v>
      </c>
      <c r="F6742" t="s">
        <v>19318</v>
      </c>
      <c r="G6742" t="s">
        <v>513</v>
      </c>
      <c r="H6742" t="s">
        <v>134</v>
      </c>
      <c r="I6742" t="s">
        <v>135</v>
      </c>
      <c r="J6742" t="s">
        <v>136</v>
      </c>
      <c r="K6742" t="s">
        <v>155</v>
      </c>
      <c r="L6742" t="s">
        <v>19319</v>
      </c>
      <c r="M6742" t="s">
        <v>19320</v>
      </c>
      <c r="N6742">
        <v>0.59194444400000001</v>
      </c>
      <c r="O6742">
        <v>0</v>
      </c>
      <c r="P6742">
        <v>478</v>
      </c>
      <c r="Q6742">
        <v>0</v>
      </c>
      <c r="R6742">
        <v>0</v>
      </c>
      <c r="S6742">
        <v>0</v>
      </c>
      <c r="T6742">
        <v>57</v>
      </c>
      <c r="U6742">
        <v>0</v>
      </c>
      <c r="V6742">
        <v>0</v>
      </c>
      <c r="W6742">
        <v>0</v>
      </c>
      <c r="X6742">
        <v>63.333971677274072</v>
      </c>
      <c r="Y6742">
        <v>0</v>
      </c>
      <c r="Z6742">
        <v>0</v>
      </c>
      <c r="AA6742">
        <v>0</v>
      </c>
      <c r="AB6742">
        <v>31.736819351524282</v>
      </c>
      <c r="AC6742">
        <v>0</v>
      </c>
      <c r="AD6742">
        <v>0</v>
      </c>
      <c r="AE6742">
        <v>95.070791028798354</v>
      </c>
    </row>
    <row r="6743" spans="1:31" x14ac:dyDescent="0.25">
      <c r="A6743">
        <v>2096849</v>
      </c>
      <c r="B6743">
        <v>1</v>
      </c>
      <c r="C6743" t="s">
        <v>80</v>
      </c>
      <c r="D6743" t="s">
        <v>89</v>
      </c>
      <c r="E6743" t="s">
        <v>177</v>
      </c>
      <c r="F6743" t="s">
        <v>892</v>
      </c>
      <c r="G6743" t="s">
        <v>196</v>
      </c>
      <c r="H6743" t="s">
        <v>143</v>
      </c>
      <c r="I6743" t="s">
        <v>135</v>
      </c>
      <c r="J6743" t="s">
        <v>136</v>
      </c>
      <c r="K6743" t="s">
        <v>137</v>
      </c>
      <c r="L6743" t="s">
        <v>19321</v>
      </c>
      <c r="M6743" t="s">
        <v>19322</v>
      </c>
      <c r="N6743">
        <v>1.5475000000000001</v>
      </c>
      <c r="O6743">
        <v>0</v>
      </c>
      <c r="P6743">
        <v>1</v>
      </c>
      <c r="Q6743">
        <v>0</v>
      </c>
      <c r="R6743">
        <v>0</v>
      </c>
      <c r="S6743">
        <v>0</v>
      </c>
      <c r="T6743">
        <v>0</v>
      </c>
      <c r="U6743">
        <v>0</v>
      </c>
      <c r="V6743">
        <v>0</v>
      </c>
      <c r="W6743">
        <v>0</v>
      </c>
      <c r="X6743">
        <v>0.40086933703604671</v>
      </c>
      <c r="Y6743">
        <v>0</v>
      </c>
      <c r="Z6743">
        <v>0</v>
      </c>
      <c r="AA6743">
        <v>0</v>
      </c>
      <c r="AB6743">
        <v>0</v>
      </c>
      <c r="AC6743">
        <v>0</v>
      </c>
      <c r="AD6743">
        <v>0</v>
      </c>
      <c r="AE6743">
        <v>0.40086933703604671</v>
      </c>
    </row>
    <row r="6744" spans="1:31" x14ac:dyDescent="0.25">
      <c r="A6744">
        <v>2096706</v>
      </c>
      <c r="B6744">
        <v>1</v>
      </c>
      <c r="C6744" t="s">
        <v>80</v>
      </c>
      <c r="D6744" t="s">
        <v>96</v>
      </c>
      <c r="E6744" t="s">
        <v>177</v>
      </c>
      <c r="F6744" t="s">
        <v>19323</v>
      </c>
      <c r="G6744" t="s">
        <v>179</v>
      </c>
      <c r="H6744" t="s">
        <v>143</v>
      </c>
      <c r="I6744" t="s">
        <v>135</v>
      </c>
      <c r="J6744" t="s">
        <v>136</v>
      </c>
      <c r="K6744" t="s">
        <v>137</v>
      </c>
      <c r="L6744" t="s">
        <v>19324</v>
      </c>
      <c r="M6744" t="s">
        <v>19325</v>
      </c>
      <c r="N6744">
        <v>10.206666666</v>
      </c>
      <c r="O6744">
        <v>0</v>
      </c>
      <c r="P6744">
        <v>1</v>
      </c>
      <c r="Q6744">
        <v>0</v>
      </c>
      <c r="R6744">
        <v>0</v>
      </c>
      <c r="S6744">
        <v>0</v>
      </c>
      <c r="T6744">
        <v>0</v>
      </c>
      <c r="U6744">
        <v>0</v>
      </c>
      <c r="V6744">
        <v>0</v>
      </c>
      <c r="W6744">
        <v>0</v>
      </c>
      <c r="X6744">
        <v>0</v>
      </c>
      <c r="Y6744">
        <v>0</v>
      </c>
      <c r="Z6744">
        <v>0</v>
      </c>
      <c r="AA6744">
        <v>0</v>
      </c>
      <c r="AB6744">
        <v>0</v>
      </c>
      <c r="AC6744">
        <v>0</v>
      </c>
      <c r="AD6744">
        <v>0</v>
      </c>
      <c r="AE6744">
        <v>0</v>
      </c>
    </row>
    <row r="6745" spans="1:31" x14ac:dyDescent="0.25">
      <c r="A6745">
        <v>2096520</v>
      </c>
      <c r="B6745">
        <v>1</v>
      </c>
      <c r="C6745" t="s">
        <v>80</v>
      </c>
      <c r="D6745" t="s">
        <v>83</v>
      </c>
      <c r="E6745" t="s">
        <v>158</v>
      </c>
      <c r="F6745" t="s">
        <v>19326</v>
      </c>
      <c r="G6745" t="s">
        <v>366</v>
      </c>
      <c r="H6745" t="s">
        <v>143</v>
      </c>
      <c r="I6745" t="s">
        <v>135</v>
      </c>
      <c r="J6745" t="s">
        <v>136</v>
      </c>
      <c r="K6745" t="s">
        <v>137</v>
      </c>
      <c r="L6745" t="s">
        <v>19327</v>
      </c>
      <c r="M6745" t="s">
        <v>19328</v>
      </c>
      <c r="N6745">
        <v>3.5866666660000002</v>
      </c>
      <c r="O6745">
        <v>0</v>
      </c>
      <c r="P6745">
        <v>224</v>
      </c>
      <c r="Q6745">
        <v>0</v>
      </c>
      <c r="R6745">
        <v>0</v>
      </c>
      <c r="S6745">
        <v>0</v>
      </c>
      <c r="T6745">
        <v>47</v>
      </c>
      <c r="U6745">
        <v>0</v>
      </c>
      <c r="V6745">
        <v>0</v>
      </c>
      <c r="W6745">
        <v>0</v>
      </c>
      <c r="X6745">
        <v>206.91043007540699</v>
      </c>
      <c r="Y6745">
        <v>0</v>
      </c>
      <c r="Z6745">
        <v>0</v>
      </c>
      <c r="AA6745">
        <v>0</v>
      </c>
      <c r="AB6745">
        <v>149.83825096744627</v>
      </c>
      <c r="AC6745">
        <v>0</v>
      </c>
      <c r="AD6745">
        <v>0</v>
      </c>
      <c r="AE6745">
        <v>356.74868104285326</v>
      </c>
    </row>
    <row r="6746" spans="1:31" x14ac:dyDescent="0.25">
      <c r="A6746">
        <v>2096371</v>
      </c>
      <c r="B6746">
        <v>1</v>
      </c>
      <c r="C6746" t="s">
        <v>81</v>
      </c>
      <c r="D6746" t="s">
        <v>118</v>
      </c>
      <c r="E6746" t="s">
        <v>177</v>
      </c>
      <c r="F6746" t="s">
        <v>19329</v>
      </c>
      <c r="G6746" t="s">
        <v>183</v>
      </c>
      <c r="H6746" t="s">
        <v>143</v>
      </c>
      <c r="I6746" t="s">
        <v>135</v>
      </c>
      <c r="J6746" t="s">
        <v>136</v>
      </c>
      <c r="K6746" t="s">
        <v>137</v>
      </c>
      <c r="L6746" t="s">
        <v>19330</v>
      </c>
      <c r="M6746" t="s">
        <v>19331</v>
      </c>
      <c r="N6746">
        <v>1.0438888879999999</v>
      </c>
      <c r="O6746">
        <v>0</v>
      </c>
      <c r="P6746">
        <v>0</v>
      </c>
      <c r="Q6746">
        <v>0</v>
      </c>
      <c r="R6746">
        <v>0</v>
      </c>
      <c r="S6746">
        <v>0</v>
      </c>
      <c r="T6746">
        <v>1</v>
      </c>
      <c r="U6746">
        <v>0</v>
      </c>
      <c r="V6746">
        <v>0</v>
      </c>
      <c r="W6746">
        <v>0</v>
      </c>
      <c r="X6746">
        <v>0</v>
      </c>
      <c r="Y6746">
        <v>0</v>
      </c>
      <c r="Z6746">
        <v>0</v>
      </c>
      <c r="AA6746">
        <v>0</v>
      </c>
      <c r="AB6746">
        <v>1.7513049934669498</v>
      </c>
      <c r="AC6746">
        <v>0</v>
      </c>
      <c r="AD6746">
        <v>0</v>
      </c>
      <c r="AE6746">
        <v>1.7513049934669498</v>
      </c>
    </row>
    <row r="6747" spans="1:31" x14ac:dyDescent="0.25">
      <c r="A6747">
        <v>2096414</v>
      </c>
      <c r="B6747">
        <v>1</v>
      </c>
      <c r="C6747" t="s">
        <v>80</v>
      </c>
      <c r="D6747" t="s">
        <v>104</v>
      </c>
      <c r="E6747" t="s">
        <v>158</v>
      </c>
      <c r="F6747" t="s">
        <v>19332</v>
      </c>
      <c r="G6747" t="s">
        <v>385</v>
      </c>
      <c r="H6747" t="s">
        <v>143</v>
      </c>
      <c r="I6747" t="s">
        <v>135</v>
      </c>
      <c r="J6747" t="s">
        <v>136</v>
      </c>
      <c r="K6747" t="s">
        <v>137</v>
      </c>
      <c r="L6747" t="s">
        <v>19333</v>
      </c>
      <c r="M6747" t="s">
        <v>19334</v>
      </c>
      <c r="N6747">
        <v>4.0338888879999999</v>
      </c>
      <c r="O6747">
        <v>0</v>
      </c>
      <c r="P6747">
        <v>0</v>
      </c>
      <c r="Q6747">
        <v>0</v>
      </c>
      <c r="R6747">
        <v>1</v>
      </c>
      <c r="S6747">
        <v>0</v>
      </c>
      <c r="T6747">
        <v>0</v>
      </c>
      <c r="U6747">
        <v>0</v>
      </c>
      <c r="V6747">
        <v>0</v>
      </c>
      <c r="W6747">
        <v>0</v>
      </c>
      <c r="X6747">
        <v>0</v>
      </c>
      <c r="Y6747">
        <v>0</v>
      </c>
      <c r="Z6747">
        <v>1.8192602852562954</v>
      </c>
      <c r="AA6747">
        <v>0</v>
      </c>
      <c r="AB6747">
        <v>0</v>
      </c>
      <c r="AC6747">
        <v>0</v>
      </c>
      <c r="AD6747">
        <v>0</v>
      </c>
      <c r="AE6747">
        <v>1.8192602852562954</v>
      </c>
    </row>
    <row r="6748" spans="1:31" x14ac:dyDescent="0.25">
      <c r="A6748">
        <v>2096812</v>
      </c>
      <c r="B6748">
        <v>1</v>
      </c>
      <c r="C6748" t="s">
        <v>80</v>
      </c>
      <c r="D6748" t="s">
        <v>96</v>
      </c>
      <c r="E6748" t="s">
        <v>505</v>
      </c>
      <c r="F6748" t="s">
        <v>19335</v>
      </c>
      <c r="G6748" t="s">
        <v>569</v>
      </c>
      <c r="H6748" t="s">
        <v>143</v>
      </c>
      <c r="I6748" t="s">
        <v>135</v>
      </c>
      <c r="J6748" t="s">
        <v>136</v>
      </c>
      <c r="K6748" t="s">
        <v>137</v>
      </c>
      <c r="L6748" t="s">
        <v>19336</v>
      </c>
      <c r="M6748" t="s">
        <v>19337</v>
      </c>
      <c r="N6748">
        <v>2.3597222219999998</v>
      </c>
      <c r="O6748">
        <v>0</v>
      </c>
      <c r="P6748">
        <v>14</v>
      </c>
      <c r="Q6748">
        <v>0</v>
      </c>
      <c r="R6748">
        <v>0</v>
      </c>
      <c r="S6748">
        <v>0</v>
      </c>
      <c r="T6748">
        <v>4</v>
      </c>
      <c r="U6748">
        <v>0</v>
      </c>
      <c r="V6748">
        <v>0</v>
      </c>
      <c r="W6748">
        <v>0</v>
      </c>
      <c r="X6748">
        <v>20.290124009552578</v>
      </c>
      <c r="Y6748">
        <v>0</v>
      </c>
      <c r="Z6748">
        <v>0</v>
      </c>
      <c r="AA6748">
        <v>0</v>
      </c>
      <c r="AB6748">
        <v>4.3188372847054417</v>
      </c>
      <c r="AC6748">
        <v>0</v>
      </c>
      <c r="AD6748">
        <v>0</v>
      </c>
      <c r="AE6748">
        <v>24.60896129425802</v>
      </c>
    </row>
    <row r="6749" spans="1:31" x14ac:dyDescent="0.25">
      <c r="A6749">
        <v>2096563</v>
      </c>
      <c r="B6749">
        <v>1</v>
      </c>
      <c r="C6749" t="s">
        <v>80</v>
      </c>
      <c r="D6749" t="s">
        <v>85</v>
      </c>
      <c r="E6749" t="s">
        <v>177</v>
      </c>
      <c r="F6749" t="s">
        <v>19338</v>
      </c>
      <c r="G6749" t="s">
        <v>183</v>
      </c>
      <c r="H6749" t="s">
        <v>143</v>
      </c>
      <c r="I6749" t="s">
        <v>135</v>
      </c>
      <c r="J6749" t="s">
        <v>136</v>
      </c>
      <c r="K6749" t="s">
        <v>137</v>
      </c>
      <c r="L6749" t="s">
        <v>19339</v>
      </c>
      <c r="M6749" t="s">
        <v>19340</v>
      </c>
      <c r="N6749">
        <v>7.4325000000000001</v>
      </c>
      <c r="O6749">
        <v>0</v>
      </c>
      <c r="P6749">
        <v>1</v>
      </c>
      <c r="Q6749">
        <v>0</v>
      </c>
      <c r="R6749">
        <v>0</v>
      </c>
      <c r="S6749">
        <v>0</v>
      </c>
      <c r="T6749">
        <v>0</v>
      </c>
      <c r="U6749">
        <v>0</v>
      </c>
      <c r="V6749">
        <v>0</v>
      </c>
      <c r="W6749">
        <v>0</v>
      </c>
      <c r="X6749">
        <v>0.49169531348136003</v>
      </c>
      <c r="Y6749">
        <v>0</v>
      </c>
      <c r="Z6749">
        <v>0</v>
      </c>
      <c r="AA6749">
        <v>0</v>
      </c>
      <c r="AB6749">
        <v>0</v>
      </c>
      <c r="AC6749">
        <v>0</v>
      </c>
      <c r="AD6749">
        <v>0</v>
      </c>
      <c r="AE6749">
        <v>0.49169531348136003</v>
      </c>
    </row>
    <row r="6750" spans="1:31" x14ac:dyDescent="0.25">
      <c r="A6750">
        <v>2096663</v>
      </c>
      <c r="B6750">
        <v>1</v>
      </c>
      <c r="C6750" t="s">
        <v>80</v>
      </c>
      <c r="D6750" t="s">
        <v>110</v>
      </c>
      <c r="E6750" t="s">
        <v>177</v>
      </c>
      <c r="F6750" t="s">
        <v>19341</v>
      </c>
      <c r="G6750" t="s">
        <v>183</v>
      </c>
      <c r="H6750" t="s">
        <v>143</v>
      </c>
      <c r="I6750" t="s">
        <v>135</v>
      </c>
      <c r="J6750" t="s">
        <v>136</v>
      </c>
      <c r="K6750" t="s">
        <v>137</v>
      </c>
      <c r="L6750" t="s">
        <v>19342</v>
      </c>
      <c r="M6750" t="s">
        <v>19343</v>
      </c>
      <c r="N6750">
        <v>2.4816666660000002</v>
      </c>
      <c r="O6750">
        <v>0</v>
      </c>
      <c r="P6750">
        <v>3</v>
      </c>
      <c r="Q6750">
        <v>0</v>
      </c>
      <c r="R6750">
        <v>0</v>
      </c>
      <c r="S6750">
        <v>0</v>
      </c>
      <c r="T6750">
        <v>0</v>
      </c>
      <c r="U6750">
        <v>0</v>
      </c>
      <c r="V6750">
        <v>0</v>
      </c>
      <c r="W6750">
        <v>0</v>
      </c>
      <c r="X6750">
        <v>0.9754558680615667</v>
      </c>
      <c r="Y6750">
        <v>0</v>
      </c>
      <c r="Z6750">
        <v>0</v>
      </c>
      <c r="AA6750">
        <v>0</v>
      </c>
      <c r="AB6750">
        <v>0</v>
      </c>
      <c r="AC6750">
        <v>0</v>
      </c>
      <c r="AD6750">
        <v>0</v>
      </c>
      <c r="AE6750">
        <v>0.9754558680615667</v>
      </c>
    </row>
    <row r="6751" spans="1:31" x14ac:dyDescent="0.25">
      <c r="A6751">
        <v>2097176</v>
      </c>
      <c r="B6751">
        <v>1</v>
      </c>
      <c r="C6751" t="s">
        <v>80</v>
      </c>
      <c r="D6751" t="s">
        <v>82</v>
      </c>
      <c r="E6751" t="s">
        <v>177</v>
      </c>
      <c r="F6751" t="s">
        <v>19344</v>
      </c>
      <c r="G6751" t="s">
        <v>324</v>
      </c>
      <c r="H6751" t="s">
        <v>143</v>
      </c>
      <c r="I6751" t="s">
        <v>135</v>
      </c>
      <c r="J6751" t="s">
        <v>136</v>
      </c>
      <c r="K6751" t="s">
        <v>137</v>
      </c>
      <c r="L6751" t="s">
        <v>19345</v>
      </c>
      <c r="M6751" t="s">
        <v>19346</v>
      </c>
      <c r="N6751">
        <v>8.6488888880000001</v>
      </c>
      <c r="O6751">
        <v>0</v>
      </c>
      <c r="P6751">
        <v>4</v>
      </c>
      <c r="Q6751">
        <v>0</v>
      </c>
      <c r="R6751">
        <v>0</v>
      </c>
      <c r="S6751">
        <v>0</v>
      </c>
      <c r="T6751">
        <v>1</v>
      </c>
      <c r="U6751">
        <v>0</v>
      </c>
      <c r="V6751">
        <v>0</v>
      </c>
      <c r="W6751">
        <v>0</v>
      </c>
      <c r="X6751">
        <v>5.2922325183255001</v>
      </c>
      <c r="Y6751">
        <v>0</v>
      </c>
      <c r="Z6751">
        <v>0</v>
      </c>
      <c r="AA6751">
        <v>0</v>
      </c>
      <c r="AB6751">
        <v>0.42541887264945499</v>
      </c>
      <c r="AC6751">
        <v>0</v>
      </c>
      <c r="AD6751">
        <v>0</v>
      </c>
      <c r="AE6751">
        <v>5.7176513909749556</v>
      </c>
    </row>
    <row r="6752" spans="1:31" x14ac:dyDescent="0.25">
      <c r="A6752">
        <v>2097462</v>
      </c>
      <c r="B6752">
        <v>1</v>
      </c>
      <c r="C6752" t="s">
        <v>80</v>
      </c>
      <c r="D6752" t="s">
        <v>99</v>
      </c>
      <c r="E6752" t="s">
        <v>158</v>
      </c>
      <c r="F6752" t="s">
        <v>16044</v>
      </c>
      <c r="G6752" t="s">
        <v>160</v>
      </c>
      <c r="H6752" t="s">
        <v>143</v>
      </c>
      <c r="I6752" t="s">
        <v>135</v>
      </c>
      <c r="J6752" t="s">
        <v>136</v>
      </c>
      <c r="K6752" t="s">
        <v>137</v>
      </c>
      <c r="L6752" t="s">
        <v>19347</v>
      </c>
      <c r="M6752" t="s">
        <v>19348</v>
      </c>
      <c r="N6752">
        <v>1.1488888880000001</v>
      </c>
      <c r="O6752">
        <v>0</v>
      </c>
      <c r="P6752">
        <v>6</v>
      </c>
      <c r="Q6752">
        <v>0</v>
      </c>
      <c r="R6752">
        <v>1</v>
      </c>
      <c r="S6752">
        <v>0</v>
      </c>
      <c r="T6752">
        <v>5</v>
      </c>
      <c r="U6752">
        <v>0</v>
      </c>
      <c r="V6752">
        <v>0</v>
      </c>
      <c r="W6752">
        <v>0</v>
      </c>
      <c r="X6752">
        <v>2.3317257490230934</v>
      </c>
      <c r="Y6752">
        <v>0</v>
      </c>
      <c r="Z6752">
        <v>1.8393987205423401</v>
      </c>
      <c r="AA6752">
        <v>0</v>
      </c>
      <c r="AB6752">
        <v>12.119951660914134</v>
      </c>
      <c r="AC6752">
        <v>0</v>
      </c>
      <c r="AD6752">
        <v>0</v>
      </c>
      <c r="AE6752">
        <v>16.291076130479567</v>
      </c>
    </row>
    <row r="6753" spans="1:31" x14ac:dyDescent="0.25">
      <c r="A6753">
        <v>2097362</v>
      </c>
      <c r="B6753">
        <v>1</v>
      </c>
      <c r="C6753" t="s">
        <v>80</v>
      </c>
      <c r="D6753" t="s">
        <v>83</v>
      </c>
      <c r="E6753" t="s">
        <v>177</v>
      </c>
      <c r="F6753" t="s">
        <v>19349</v>
      </c>
      <c r="G6753" t="s">
        <v>183</v>
      </c>
      <c r="H6753" t="s">
        <v>143</v>
      </c>
      <c r="I6753" t="s">
        <v>135</v>
      </c>
      <c r="J6753" t="s">
        <v>136</v>
      </c>
      <c r="K6753" t="s">
        <v>137</v>
      </c>
      <c r="L6753" t="s">
        <v>19350</v>
      </c>
      <c r="M6753" t="s">
        <v>19351</v>
      </c>
      <c r="N6753">
        <v>1.4475</v>
      </c>
      <c r="O6753">
        <v>0</v>
      </c>
      <c r="P6753">
        <v>0</v>
      </c>
      <c r="Q6753">
        <v>0</v>
      </c>
      <c r="R6753">
        <v>0</v>
      </c>
      <c r="S6753">
        <v>0</v>
      </c>
      <c r="T6753">
        <v>1</v>
      </c>
      <c r="U6753">
        <v>0</v>
      </c>
      <c r="V6753">
        <v>0</v>
      </c>
      <c r="W6753">
        <v>0</v>
      </c>
      <c r="X6753">
        <v>0</v>
      </c>
      <c r="Y6753">
        <v>0</v>
      </c>
      <c r="Z6753">
        <v>0</v>
      </c>
      <c r="AA6753">
        <v>0</v>
      </c>
      <c r="AB6753">
        <v>14.785113201113411</v>
      </c>
      <c r="AC6753">
        <v>0</v>
      </c>
      <c r="AD6753">
        <v>0</v>
      </c>
      <c r="AE6753">
        <v>14.785113201113411</v>
      </c>
    </row>
    <row r="6754" spans="1:31" x14ac:dyDescent="0.25">
      <c r="A6754">
        <v>2097339</v>
      </c>
      <c r="B6754">
        <v>1</v>
      </c>
      <c r="C6754" t="s">
        <v>80</v>
      </c>
      <c r="D6754" t="s">
        <v>105</v>
      </c>
      <c r="E6754" t="s">
        <v>177</v>
      </c>
      <c r="F6754" t="s">
        <v>19352</v>
      </c>
      <c r="G6754" t="s">
        <v>183</v>
      </c>
      <c r="H6754" t="s">
        <v>143</v>
      </c>
      <c r="I6754" t="s">
        <v>135</v>
      </c>
      <c r="J6754" t="s">
        <v>136</v>
      </c>
      <c r="K6754" t="s">
        <v>137</v>
      </c>
      <c r="L6754" t="s">
        <v>19353</v>
      </c>
      <c r="M6754" t="s">
        <v>19354</v>
      </c>
      <c r="N6754">
        <v>6.0133333330000003</v>
      </c>
      <c r="O6754">
        <v>0</v>
      </c>
      <c r="P6754">
        <v>1</v>
      </c>
      <c r="Q6754">
        <v>0</v>
      </c>
      <c r="R6754">
        <v>0</v>
      </c>
      <c r="S6754">
        <v>0</v>
      </c>
      <c r="T6754">
        <v>0</v>
      </c>
      <c r="U6754">
        <v>0</v>
      </c>
      <c r="V6754">
        <v>0</v>
      </c>
      <c r="W6754">
        <v>0</v>
      </c>
      <c r="X6754">
        <v>0</v>
      </c>
      <c r="Y6754">
        <v>0</v>
      </c>
      <c r="Z6754">
        <v>0</v>
      </c>
      <c r="AA6754">
        <v>0</v>
      </c>
      <c r="AB6754">
        <v>0</v>
      </c>
      <c r="AC6754">
        <v>0</v>
      </c>
      <c r="AD6754">
        <v>0</v>
      </c>
      <c r="AE6754">
        <v>0</v>
      </c>
    </row>
    <row r="6755" spans="1:31" x14ac:dyDescent="0.25">
      <c r="A6755">
        <v>2097316</v>
      </c>
      <c r="B6755">
        <v>1</v>
      </c>
      <c r="C6755" t="s">
        <v>80</v>
      </c>
      <c r="D6755" t="s">
        <v>88</v>
      </c>
      <c r="E6755" t="s">
        <v>158</v>
      </c>
      <c r="F6755" t="s">
        <v>19355</v>
      </c>
      <c r="G6755" t="s">
        <v>160</v>
      </c>
      <c r="H6755" t="s">
        <v>143</v>
      </c>
      <c r="I6755" t="s">
        <v>135</v>
      </c>
      <c r="J6755" t="s">
        <v>136</v>
      </c>
      <c r="K6755" t="s">
        <v>137</v>
      </c>
      <c r="L6755" t="s">
        <v>19356</v>
      </c>
      <c r="M6755" t="s">
        <v>19357</v>
      </c>
      <c r="N6755">
        <v>2.6369444440000001</v>
      </c>
      <c r="O6755">
        <v>0</v>
      </c>
      <c r="P6755">
        <v>104</v>
      </c>
      <c r="Q6755">
        <v>0</v>
      </c>
      <c r="R6755">
        <v>0</v>
      </c>
      <c r="S6755">
        <v>0</v>
      </c>
      <c r="T6755">
        <v>12</v>
      </c>
      <c r="U6755">
        <v>0</v>
      </c>
      <c r="V6755">
        <v>0</v>
      </c>
      <c r="W6755">
        <v>0</v>
      </c>
      <c r="X6755">
        <v>77.032099557960606</v>
      </c>
      <c r="Y6755">
        <v>0</v>
      </c>
      <c r="Z6755">
        <v>0</v>
      </c>
      <c r="AA6755">
        <v>0</v>
      </c>
      <c r="AB6755">
        <v>38.279520785352034</v>
      </c>
      <c r="AC6755">
        <v>0</v>
      </c>
      <c r="AD6755">
        <v>0</v>
      </c>
      <c r="AE6755">
        <v>115.31162034331264</v>
      </c>
    </row>
    <row r="6756" spans="1:31" x14ac:dyDescent="0.25">
      <c r="A6756">
        <v>2097193</v>
      </c>
      <c r="B6756">
        <v>1</v>
      </c>
      <c r="C6756" t="s">
        <v>80</v>
      </c>
      <c r="D6756" t="s">
        <v>100</v>
      </c>
      <c r="E6756" t="s">
        <v>140</v>
      </c>
      <c r="F6756" t="s">
        <v>19358</v>
      </c>
      <c r="G6756" t="s">
        <v>142</v>
      </c>
      <c r="H6756" t="s">
        <v>143</v>
      </c>
      <c r="I6756" t="s">
        <v>135</v>
      </c>
      <c r="J6756" t="s">
        <v>136</v>
      </c>
      <c r="K6756" t="s">
        <v>137</v>
      </c>
      <c r="L6756" t="s">
        <v>19359</v>
      </c>
      <c r="M6756" t="s">
        <v>19360</v>
      </c>
      <c r="N6756">
        <v>2.36</v>
      </c>
      <c r="O6756">
        <v>0</v>
      </c>
      <c r="P6756">
        <v>0</v>
      </c>
      <c r="Q6756">
        <v>0</v>
      </c>
      <c r="R6756">
        <v>0</v>
      </c>
      <c r="S6756">
        <v>0</v>
      </c>
      <c r="T6756">
        <v>30</v>
      </c>
      <c r="U6756">
        <v>0</v>
      </c>
      <c r="V6756">
        <v>9</v>
      </c>
      <c r="W6756">
        <v>0</v>
      </c>
      <c r="X6756">
        <v>0</v>
      </c>
      <c r="Y6756">
        <v>0</v>
      </c>
      <c r="Z6756">
        <v>0</v>
      </c>
      <c r="AA6756">
        <v>0</v>
      </c>
      <c r="AB6756">
        <v>90.420428778523359</v>
      </c>
      <c r="AC6756">
        <v>0</v>
      </c>
      <c r="AD6756">
        <v>280.44029273057214</v>
      </c>
      <c r="AE6756">
        <v>370.86072150909547</v>
      </c>
    </row>
    <row r="6757" spans="1:31" x14ac:dyDescent="0.25">
      <c r="A6757">
        <v>2097276</v>
      </c>
      <c r="B6757">
        <v>1</v>
      </c>
      <c r="C6757" t="s">
        <v>80</v>
      </c>
      <c r="D6757" t="s">
        <v>108</v>
      </c>
      <c r="E6757" t="s">
        <v>177</v>
      </c>
      <c r="F6757" t="s">
        <v>19361</v>
      </c>
      <c r="G6757" t="s">
        <v>183</v>
      </c>
      <c r="H6757" t="s">
        <v>143</v>
      </c>
      <c r="I6757" t="s">
        <v>135</v>
      </c>
      <c r="J6757" t="s">
        <v>136</v>
      </c>
      <c r="K6757" t="s">
        <v>137</v>
      </c>
      <c r="L6757" t="s">
        <v>19362</v>
      </c>
      <c r="M6757" t="s">
        <v>19363</v>
      </c>
      <c r="N6757">
        <v>2.3313888880000002</v>
      </c>
      <c r="O6757">
        <v>0</v>
      </c>
      <c r="P6757">
        <v>0</v>
      </c>
      <c r="Q6757">
        <v>0</v>
      </c>
      <c r="R6757">
        <v>0</v>
      </c>
      <c r="S6757">
        <v>0</v>
      </c>
      <c r="T6757">
        <v>1</v>
      </c>
      <c r="U6757">
        <v>0</v>
      </c>
      <c r="V6757">
        <v>0</v>
      </c>
      <c r="W6757">
        <v>0</v>
      </c>
      <c r="X6757">
        <v>0</v>
      </c>
      <c r="Y6757">
        <v>0</v>
      </c>
      <c r="Z6757">
        <v>0</v>
      </c>
      <c r="AA6757">
        <v>0</v>
      </c>
      <c r="AB6757">
        <v>0.29015136397009866</v>
      </c>
      <c r="AC6757">
        <v>0</v>
      </c>
      <c r="AD6757">
        <v>0</v>
      </c>
      <c r="AE6757">
        <v>0.29015136397009866</v>
      </c>
    </row>
    <row r="6758" spans="1:31" x14ac:dyDescent="0.25">
      <c r="A6758">
        <v>2097322</v>
      </c>
      <c r="B6758">
        <v>1</v>
      </c>
      <c r="C6758" t="s">
        <v>80</v>
      </c>
      <c r="D6758" t="s">
        <v>93</v>
      </c>
      <c r="E6758" t="s">
        <v>158</v>
      </c>
      <c r="F6758" t="s">
        <v>19364</v>
      </c>
      <c r="G6758" t="s">
        <v>160</v>
      </c>
      <c r="H6758" t="s">
        <v>143</v>
      </c>
      <c r="I6758" t="s">
        <v>135</v>
      </c>
      <c r="J6758" t="s">
        <v>136</v>
      </c>
      <c r="K6758" t="s">
        <v>137</v>
      </c>
      <c r="L6758" t="s">
        <v>19365</v>
      </c>
      <c r="M6758" t="s">
        <v>19366</v>
      </c>
      <c r="N6758">
        <v>3.832222222</v>
      </c>
      <c r="O6758">
        <v>0</v>
      </c>
      <c r="P6758">
        <v>47</v>
      </c>
      <c r="Q6758">
        <v>0</v>
      </c>
      <c r="R6758">
        <v>0</v>
      </c>
      <c r="S6758">
        <v>0</v>
      </c>
      <c r="T6758">
        <v>2</v>
      </c>
      <c r="U6758">
        <v>0</v>
      </c>
      <c r="V6758">
        <v>0</v>
      </c>
      <c r="W6758">
        <v>0</v>
      </c>
      <c r="X6758">
        <v>26.695895570347624</v>
      </c>
      <c r="Y6758">
        <v>0</v>
      </c>
      <c r="Z6758">
        <v>0</v>
      </c>
      <c r="AA6758">
        <v>0</v>
      </c>
      <c r="AB6758">
        <v>0.43385856701995501</v>
      </c>
      <c r="AC6758">
        <v>0</v>
      </c>
      <c r="AD6758">
        <v>0</v>
      </c>
      <c r="AE6758">
        <v>27.129754137367577</v>
      </c>
    </row>
    <row r="6759" spans="1:31" x14ac:dyDescent="0.25">
      <c r="A6759">
        <v>2097379</v>
      </c>
      <c r="B6759">
        <v>1</v>
      </c>
      <c r="C6759" t="s">
        <v>81</v>
      </c>
      <c r="D6759" t="s">
        <v>119</v>
      </c>
      <c r="E6759" t="s">
        <v>140</v>
      </c>
      <c r="F6759" t="s">
        <v>16535</v>
      </c>
      <c r="G6759" t="s">
        <v>142</v>
      </c>
      <c r="H6759" t="s">
        <v>143</v>
      </c>
      <c r="I6759" t="s">
        <v>135</v>
      </c>
      <c r="J6759" t="s">
        <v>136</v>
      </c>
      <c r="K6759" t="s">
        <v>137</v>
      </c>
      <c r="L6759" t="s">
        <v>19367</v>
      </c>
      <c r="M6759" t="s">
        <v>19368</v>
      </c>
      <c r="N6759">
        <v>2.6655555550000001</v>
      </c>
      <c r="O6759">
        <v>0</v>
      </c>
      <c r="P6759">
        <v>16</v>
      </c>
      <c r="Q6759">
        <v>0</v>
      </c>
      <c r="R6759">
        <v>26</v>
      </c>
      <c r="S6759">
        <v>0</v>
      </c>
      <c r="T6759">
        <v>0</v>
      </c>
      <c r="U6759">
        <v>0</v>
      </c>
      <c r="V6759">
        <v>0</v>
      </c>
      <c r="W6759">
        <v>0</v>
      </c>
      <c r="X6759">
        <v>5.5955733661408855</v>
      </c>
      <c r="Y6759">
        <v>0</v>
      </c>
      <c r="Z6759">
        <v>96.101353781647816</v>
      </c>
      <c r="AA6759">
        <v>0</v>
      </c>
      <c r="AB6759">
        <v>0</v>
      </c>
      <c r="AC6759">
        <v>0</v>
      </c>
      <c r="AD6759">
        <v>0</v>
      </c>
      <c r="AE6759">
        <v>101.6969271477887</v>
      </c>
    </row>
    <row r="6760" spans="1:31" x14ac:dyDescent="0.25">
      <c r="A6760">
        <v>2097130</v>
      </c>
      <c r="B6760">
        <v>1</v>
      </c>
      <c r="C6760" t="s">
        <v>80</v>
      </c>
      <c r="D6760" t="s">
        <v>90</v>
      </c>
      <c r="E6760" t="s">
        <v>177</v>
      </c>
      <c r="F6760" t="s">
        <v>19369</v>
      </c>
      <c r="G6760" t="s">
        <v>179</v>
      </c>
      <c r="H6760" t="s">
        <v>143</v>
      </c>
      <c r="I6760" t="s">
        <v>135</v>
      </c>
      <c r="J6760" t="s">
        <v>136</v>
      </c>
      <c r="K6760" t="s">
        <v>137</v>
      </c>
      <c r="L6760" t="s">
        <v>19370</v>
      </c>
      <c r="M6760" t="s">
        <v>19371</v>
      </c>
      <c r="N6760">
        <v>7.2508333330000001</v>
      </c>
      <c r="O6760">
        <v>0</v>
      </c>
      <c r="P6760">
        <v>6</v>
      </c>
      <c r="Q6760">
        <v>0</v>
      </c>
      <c r="R6760">
        <v>0</v>
      </c>
      <c r="S6760">
        <v>0</v>
      </c>
      <c r="T6760">
        <v>0</v>
      </c>
      <c r="U6760">
        <v>0</v>
      </c>
      <c r="V6760">
        <v>0</v>
      </c>
      <c r="W6760">
        <v>0</v>
      </c>
      <c r="X6760">
        <v>11.929493830382201</v>
      </c>
      <c r="Y6760">
        <v>0</v>
      </c>
      <c r="Z6760">
        <v>0</v>
      </c>
      <c r="AA6760">
        <v>0</v>
      </c>
      <c r="AB6760">
        <v>0</v>
      </c>
      <c r="AC6760">
        <v>0</v>
      </c>
      <c r="AD6760">
        <v>0</v>
      </c>
      <c r="AE6760">
        <v>11.929493830382201</v>
      </c>
    </row>
    <row r="6761" spans="1:31" x14ac:dyDescent="0.25">
      <c r="A6761">
        <v>2097030</v>
      </c>
      <c r="B6761">
        <v>1</v>
      </c>
      <c r="C6761" t="s">
        <v>80</v>
      </c>
      <c r="D6761" t="s">
        <v>100</v>
      </c>
      <c r="E6761" t="s">
        <v>146</v>
      </c>
      <c r="F6761" t="s">
        <v>5723</v>
      </c>
      <c r="G6761" t="s">
        <v>154</v>
      </c>
      <c r="H6761" t="s">
        <v>134</v>
      </c>
      <c r="I6761" t="s">
        <v>135</v>
      </c>
      <c r="J6761" t="s">
        <v>136</v>
      </c>
      <c r="K6761" t="s">
        <v>155</v>
      </c>
      <c r="L6761" t="s">
        <v>19372</v>
      </c>
      <c r="M6761" t="s">
        <v>19373</v>
      </c>
      <c r="N6761">
        <v>7.5181238879999999</v>
      </c>
      <c r="O6761">
        <v>1</v>
      </c>
      <c r="P6761">
        <v>1245</v>
      </c>
      <c r="Q6761">
        <v>18</v>
      </c>
      <c r="R6761">
        <v>405</v>
      </c>
      <c r="S6761">
        <v>13</v>
      </c>
      <c r="T6761">
        <v>249</v>
      </c>
      <c r="U6761">
        <v>0</v>
      </c>
      <c r="V6761">
        <v>1</v>
      </c>
      <c r="W6761">
        <v>3.2456233272467112</v>
      </c>
      <c r="X6761">
        <v>2326.9010208834488</v>
      </c>
      <c r="Y6761">
        <v>1870.5271869325029</v>
      </c>
      <c r="Z6761">
        <v>2704.045905624132</v>
      </c>
      <c r="AA6761">
        <v>1382.5270157026059</v>
      </c>
      <c r="AB6761">
        <v>1600.6387179755861</v>
      </c>
      <c r="AC6761">
        <v>0</v>
      </c>
      <c r="AD6761">
        <v>9.3493674657024268</v>
      </c>
      <c r="AE6761">
        <v>9897.2348379112245</v>
      </c>
    </row>
    <row r="6762" spans="1:31" x14ac:dyDescent="0.25">
      <c r="A6762">
        <v>2097044</v>
      </c>
      <c r="B6762">
        <v>1</v>
      </c>
      <c r="C6762" t="s">
        <v>80</v>
      </c>
      <c r="D6762" t="s">
        <v>103</v>
      </c>
      <c r="E6762" t="s">
        <v>169</v>
      </c>
      <c r="F6762" t="s">
        <v>19374</v>
      </c>
      <c r="G6762" t="s">
        <v>273</v>
      </c>
      <c r="H6762" t="s">
        <v>134</v>
      </c>
      <c r="I6762" t="s">
        <v>135</v>
      </c>
      <c r="J6762" t="s">
        <v>136</v>
      </c>
      <c r="K6762" t="s">
        <v>155</v>
      </c>
      <c r="L6762" t="s">
        <v>19375</v>
      </c>
      <c r="M6762" t="s">
        <v>19376</v>
      </c>
      <c r="N6762">
        <v>8.3305555550000001</v>
      </c>
      <c r="O6762">
        <v>0</v>
      </c>
      <c r="P6762">
        <v>351</v>
      </c>
      <c r="Q6762">
        <v>0</v>
      </c>
      <c r="R6762">
        <v>45</v>
      </c>
      <c r="S6762">
        <v>0</v>
      </c>
      <c r="T6762">
        <v>31</v>
      </c>
      <c r="U6762">
        <v>0</v>
      </c>
      <c r="V6762">
        <v>0</v>
      </c>
      <c r="W6762">
        <v>0</v>
      </c>
      <c r="X6762">
        <v>547.30107687278473</v>
      </c>
      <c r="Y6762">
        <v>0</v>
      </c>
      <c r="Z6762">
        <v>507.19560648635797</v>
      </c>
      <c r="AA6762">
        <v>0</v>
      </c>
      <c r="AB6762">
        <v>271.74331256792846</v>
      </c>
      <c r="AC6762">
        <v>0</v>
      </c>
      <c r="AD6762">
        <v>0</v>
      </c>
      <c r="AE6762">
        <v>1326.239995927071</v>
      </c>
    </row>
    <row r="6763" spans="1:31" x14ac:dyDescent="0.25">
      <c r="A6763">
        <v>2096901</v>
      </c>
      <c r="B6763">
        <v>1</v>
      </c>
      <c r="C6763" t="s">
        <v>81</v>
      </c>
      <c r="D6763" t="s">
        <v>127</v>
      </c>
      <c r="E6763" t="s">
        <v>169</v>
      </c>
      <c r="F6763" t="s">
        <v>19377</v>
      </c>
      <c r="G6763" t="s">
        <v>133</v>
      </c>
      <c r="H6763" t="s">
        <v>134</v>
      </c>
      <c r="I6763" t="s">
        <v>135</v>
      </c>
      <c r="J6763" t="s">
        <v>136</v>
      </c>
      <c r="K6763" t="s">
        <v>137</v>
      </c>
      <c r="L6763" t="s">
        <v>19378</v>
      </c>
      <c r="M6763" t="s">
        <v>19379</v>
      </c>
      <c r="N6763">
        <v>0.703333333</v>
      </c>
      <c r="O6763">
        <v>3</v>
      </c>
      <c r="P6763">
        <v>0</v>
      </c>
      <c r="Q6763">
        <v>134</v>
      </c>
      <c r="R6763">
        <v>6</v>
      </c>
      <c r="S6763">
        <v>6</v>
      </c>
      <c r="T6763">
        <v>0</v>
      </c>
      <c r="U6763">
        <v>0</v>
      </c>
      <c r="V6763">
        <v>0</v>
      </c>
      <c r="W6763">
        <v>0.97065479746181338</v>
      </c>
      <c r="X6763">
        <v>0</v>
      </c>
      <c r="Y6763">
        <v>74.62105973810074</v>
      </c>
      <c r="Z6763">
        <v>2.3735259795455557</v>
      </c>
      <c r="AA6763">
        <v>7.1139312623675917</v>
      </c>
      <c r="AB6763">
        <v>0</v>
      </c>
      <c r="AC6763">
        <v>0</v>
      </c>
      <c r="AD6763">
        <v>0</v>
      </c>
      <c r="AE6763">
        <v>85.079171777475707</v>
      </c>
    </row>
    <row r="6764" spans="1:31" x14ac:dyDescent="0.25">
      <c r="A6764">
        <v>2097399</v>
      </c>
      <c r="B6764">
        <v>1</v>
      </c>
      <c r="C6764" t="s">
        <v>80</v>
      </c>
      <c r="D6764" t="s">
        <v>98</v>
      </c>
      <c r="E6764" t="s">
        <v>158</v>
      </c>
      <c r="F6764" t="s">
        <v>19380</v>
      </c>
      <c r="G6764" t="s">
        <v>160</v>
      </c>
      <c r="H6764" t="s">
        <v>143</v>
      </c>
      <c r="I6764" t="s">
        <v>135</v>
      </c>
      <c r="J6764" t="s">
        <v>136</v>
      </c>
      <c r="K6764" t="s">
        <v>137</v>
      </c>
      <c r="L6764" t="s">
        <v>19381</v>
      </c>
      <c r="M6764" t="s">
        <v>19382</v>
      </c>
      <c r="N6764">
        <v>1.231944444</v>
      </c>
      <c r="O6764">
        <v>0</v>
      </c>
      <c r="P6764">
        <v>0</v>
      </c>
      <c r="Q6764">
        <v>0</v>
      </c>
      <c r="R6764">
        <v>2</v>
      </c>
      <c r="S6764">
        <v>0</v>
      </c>
      <c r="T6764">
        <v>0</v>
      </c>
      <c r="U6764">
        <v>0</v>
      </c>
      <c r="V6764">
        <v>0</v>
      </c>
      <c r="W6764">
        <v>0</v>
      </c>
      <c r="X6764">
        <v>0</v>
      </c>
      <c r="Y6764">
        <v>0</v>
      </c>
      <c r="Z6764">
        <v>8.585028325304183</v>
      </c>
      <c r="AA6764">
        <v>0</v>
      </c>
      <c r="AB6764">
        <v>0</v>
      </c>
      <c r="AC6764">
        <v>0</v>
      </c>
      <c r="AD6764">
        <v>0</v>
      </c>
      <c r="AE6764">
        <v>8.585028325304183</v>
      </c>
    </row>
    <row r="6765" spans="1:31" x14ac:dyDescent="0.25">
      <c r="A6765">
        <v>2097113</v>
      </c>
      <c r="B6765">
        <v>1</v>
      </c>
      <c r="C6765" t="s">
        <v>80</v>
      </c>
      <c r="D6765" t="s">
        <v>99</v>
      </c>
      <c r="E6765" t="s">
        <v>177</v>
      </c>
      <c r="F6765" t="s">
        <v>19383</v>
      </c>
      <c r="G6765" t="s">
        <v>183</v>
      </c>
      <c r="H6765" t="s">
        <v>143</v>
      </c>
      <c r="I6765" t="s">
        <v>135</v>
      </c>
      <c r="J6765" t="s">
        <v>136</v>
      </c>
      <c r="K6765" t="s">
        <v>137</v>
      </c>
      <c r="L6765" t="s">
        <v>19384</v>
      </c>
      <c r="M6765" t="s">
        <v>19385</v>
      </c>
      <c r="N6765">
        <v>9.3677777770000006</v>
      </c>
      <c r="O6765">
        <v>0</v>
      </c>
      <c r="P6765">
        <v>1</v>
      </c>
      <c r="Q6765">
        <v>0</v>
      </c>
      <c r="R6765">
        <v>0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0.74878221136114265</v>
      </c>
      <c r="Y6765">
        <v>0</v>
      </c>
      <c r="Z6765">
        <v>0</v>
      </c>
      <c r="AA6765">
        <v>0</v>
      </c>
      <c r="AB6765">
        <v>0</v>
      </c>
      <c r="AC6765">
        <v>0</v>
      </c>
      <c r="AD6765">
        <v>0</v>
      </c>
      <c r="AE6765">
        <v>0.74878221136114265</v>
      </c>
    </row>
    <row r="6766" spans="1:31" x14ac:dyDescent="0.25">
      <c r="A6766">
        <v>2096921</v>
      </c>
      <c r="B6766">
        <v>1</v>
      </c>
      <c r="C6766" t="s">
        <v>80</v>
      </c>
      <c r="D6766" t="s">
        <v>85</v>
      </c>
      <c r="E6766" t="s">
        <v>177</v>
      </c>
      <c r="F6766" t="s">
        <v>19386</v>
      </c>
      <c r="G6766" t="s">
        <v>179</v>
      </c>
      <c r="H6766" t="s">
        <v>143</v>
      </c>
      <c r="I6766" t="s">
        <v>135</v>
      </c>
      <c r="J6766" t="s">
        <v>136</v>
      </c>
      <c r="K6766" t="s">
        <v>137</v>
      </c>
      <c r="L6766" t="s">
        <v>19387</v>
      </c>
      <c r="M6766" t="s">
        <v>19388</v>
      </c>
      <c r="N6766">
        <v>5.846944444</v>
      </c>
      <c r="O6766">
        <v>0</v>
      </c>
      <c r="P6766">
        <v>0</v>
      </c>
      <c r="Q6766">
        <v>0</v>
      </c>
      <c r="R6766">
        <v>0</v>
      </c>
      <c r="S6766">
        <v>0</v>
      </c>
      <c r="T6766">
        <v>8</v>
      </c>
      <c r="U6766">
        <v>0</v>
      </c>
      <c r="V6766">
        <v>0</v>
      </c>
      <c r="W6766">
        <v>0</v>
      </c>
      <c r="X6766">
        <v>0</v>
      </c>
      <c r="Y6766">
        <v>0</v>
      </c>
      <c r="Z6766">
        <v>0</v>
      </c>
      <c r="AA6766">
        <v>0</v>
      </c>
      <c r="AB6766">
        <v>39.870968255981808</v>
      </c>
      <c r="AC6766">
        <v>0</v>
      </c>
      <c r="AD6766">
        <v>0</v>
      </c>
      <c r="AE6766">
        <v>39.870968255981808</v>
      </c>
    </row>
    <row r="6767" spans="1:31" x14ac:dyDescent="0.25">
      <c r="A6767">
        <v>2097050</v>
      </c>
      <c r="B6767">
        <v>1</v>
      </c>
      <c r="C6767" t="s">
        <v>80</v>
      </c>
      <c r="D6767" t="s">
        <v>106</v>
      </c>
      <c r="E6767" t="s">
        <v>158</v>
      </c>
      <c r="F6767" t="s">
        <v>19389</v>
      </c>
      <c r="G6767" t="s">
        <v>160</v>
      </c>
      <c r="H6767" t="s">
        <v>143</v>
      </c>
      <c r="I6767" t="s">
        <v>135</v>
      </c>
      <c r="J6767" t="s">
        <v>136</v>
      </c>
      <c r="K6767" t="s">
        <v>137</v>
      </c>
      <c r="L6767" t="s">
        <v>19390</v>
      </c>
      <c r="M6767" t="s">
        <v>19391</v>
      </c>
      <c r="N6767">
        <v>1.4541666660000001</v>
      </c>
      <c r="O6767">
        <v>0</v>
      </c>
      <c r="P6767">
        <v>0</v>
      </c>
      <c r="Q6767">
        <v>0</v>
      </c>
      <c r="R6767">
        <v>2</v>
      </c>
      <c r="S6767">
        <v>0</v>
      </c>
      <c r="T6767">
        <v>0</v>
      </c>
      <c r="U6767">
        <v>0</v>
      </c>
      <c r="V6767">
        <v>0</v>
      </c>
      <c r="W6767">
        <v>0</v>
      </c>
      <c r="X6767">
        <v>0</v>
      </c>
      <c r="Y6767">
        <v>0</v>
      </c>
      <c r="Z6767">
        <v>10.733073308137923</v>
      </c>
      <c r="AA6767">
        <v>0</v>
      </c>
      <c r="AB6767">
        <v>0</v>
      </c>
      <c r="AC6767">
        <v>0</v>
      </c>
      <c r="AD6767">
        <v>0</v>
      </c>
      <c r="AE6767">
        <v>10.733073308137923</v>
      </c>
    </row>
    <row r="6768" spans="1:31" x14ac:dyDescent="0.25">
      <c r="A6768">
        <v>2097442</v>
      </c>
      <c r="B6768">
        <v>1</v>
      </c>
      <c r="C6768" t="s">
        <v>80</v>
      </c>
      <c r="D6768" t="s">
        <v>93</v>
      </c>
      <c r="E6768" t="s">
        <v>177</v>
      </c>
      <c r="F6768" t="s">
        <v>19392</v>
      </c>
      <c r="G6768" t="s">
        <v>183</v>
      </c>
      <c r="H6768" t="s">
        <v>143</v>
      </c>
      <c r="I6768" t="s">
        <v>135</v>
      </c>
      <c r="J6768" t="s">
        <v>136</v>
      </c>
      <c r="K6768" t="s">
        <v>137</v>
      </c>
      <c r="L6768" t="s">
        <v>19393</v>
      </c>
      <c r="M6768" t="s">
        <v>19394</v>
      </c>
      <c r="N6768">
        <v>0.90416666599999995</v>
      </c>
      <c r="O6768">
        <v>0</v>
      </c>
      <c r="P6768">
        <v>5</v>
      </c>
      <c r="Q6768">
        <v>0</v>
      </c>
      <c r="R6768">
        <v>0</v>
      </c>
      <c r="S6768">
        <v>0</v>
      </c>
      <c r="T6768">
        <v>2</v>
      </c>
      <c r="U6768">
        <v>0</v>
      </c>
      <c r="V6768">
        <v>0</v>
      </c>
      <c r="W6768">
        <v>0</v>
      </c>
      <c r="X6768">
        <v>0.71257203290473003</v>
      </c>
      <c r="Y6768">
        <v>0</v>
      </c>
      <c r="Z6768">
        <v>0</v>
      </c>
      <c r="AA6768">
        <v>0</v>
      </c>
      <c r="AB6768">
        <v>4.9780676045429996E-2</v>
      </c>
      <c r="AC6768">
        <v>0</v>
      </c>
      <c r="AD6768">
        <v>0</v>
      </c>
      <c r="AE6768">
        <v>0.76235270895016005</v>
      </c>
    </row>
    <row r="6769" spans="1:31" x14ac:dyDescent="0.25">
      <c r="A6769">
        <v>2096964</v>
      </c>
      <c r="B6769">
        <v>1</v>
      </c>
      <c r="C6769" t="s">
        <v>80</v>
      </c>
      <c r="D6769" t="s">
        <v>101</v>
      </c>
      <c r="E6769" t="s">
        <v>140</v>
      </c>
      <c r="F6769" t="s">
        <v>19395</v>
      </c>
      <c r="G6769" t="s">
        <v>154</v>
      </c>
      <c r="H6769" t="s">
        <v>143</v>
      </c>
      <c r="I6769" t="s">
        <v>135</v>
      </c>
      <c r="J6769" t="s">
        <v>136</v>
      </c>
      <c r="K6769" t="s">
        <v>155</v>
      </c>
      <c r="L6769" t="s">
        <v>19396</v>
      </c>
      <c r="M6769" t="s">
        <v>19397</v>
      </c>
      <c r="N6769">
        <v>8.2166666660000001</v>
      </c>
      <c r="O6769">
        <v>0</v>
      </c>
      <c r="P6769">
        <v>157</v>
      </c>
      <c r="Q6769">
        <v>0</v>
      </c>
      <c r="R6769">
        <v>9</v>
      </c>
      <c r="S6769">
        <v>0</v>
      </c>
      <c r="T6769">
        <v>13</v>
      </c>
      <c r="U6769">
        <v>0</v>
      </c>
      <c r="V6769">
        <v>0</v>
      </c>
      <c r="W6769">
        <v>0</v>
      </c>
      <c r="X6769">
        <v>276.64051403189791</v>
      </c>
      <c r="Y6769">
        <v>0</v>
      </c>
      <c r="Z6769">
        <v>23.654039724934009</v>
      </c>
      <c r="AA6769">
        <v>0</v>
      </c>
      <c r="AB6769">
        <v>60.742447985489591</v>
      </c>
      <c r="AC6769">
        <v>0</v>
      </c>
      <c r="AD6769">
        <v>0</v>
      </c>
      <c r="AE6769">
        <v>361.03700174232154</v>
      </c>
    </row>
    <row r="6770" spans="1:31" x14ac:dyDescent="0.25">
      <c r="A6770">
        <v>2097356</v>
      </c>
      <c r="B6770">
        <v>1</v>
      </c>
      <c r="C6770" t="s">
        <v>80</v>
      </c>
      <c r="D6770" t="s">
        <v>102</v>
      </c>
      <c r="E6770" t="s">
        <v>146</v>
      </c>
      <c r="F6770" t="s">
        <v>19398</v>
      </c>
      <c r="G6770" t="s">
        <v>133</v>
      </c>
      <c r="H6770" t="s">
        <v>134</v>
      </c>
      <c r="I6770" t="s">
        <v>135</v>
      </c>
      <c r="J6770" t="s">
        <v>136</v>
      </c>
      <c r="K6770" t="s">
        <v>137</v>
      </c>
      <c r="L6770" t="s">
        <v>19399</v>
      </c>
      <c r="M6770" t="s">
        <v>19400</v>
      </c>
      <c r="N6770">
        <v>0.13138888800000001</v>
      </c>
      <c r="O6770">
        <v>0</v>
      </c>
      <c r="P6770">
        <v>1602</v>
      </c>
      <c r="Q6770">
        <v>11</v>
      </c>
      <c r="R6770">
        <v>469</v>
      </c>
      <c r="S6770">
        <v>13</v>
      </c>
      <c r="T6770">
        <v>187</v>
      </c>
      <c r="U6770">
        <v>7</v>
      </c>
      <c r="V6770">
        <v>0</v>
      </c>
      <c r="W6770">
        <v>0</v>
      </c>
      <c r="X6770">
        <v>29.479375911386011</v>
      </c>
      <c r="Y6770">
        <v>1.8414710599375201</v>
      </c>
      <c r="Z6770">
        <v>20.551608192414452</v>
      </c>
      <c r="AA6770">
        <v>28.653803943811994</v>
      </c>
      <c r="AB6770">
        <v>29.430049639934083</v>
      </c>
      <c r="AC6770">
        <v>153.06960628432805</v>
      </c>
      <c r="AD6770">
        <v>0</v>
      </c>
      <c r="AE6770">
        <v>263.02591503181213</v>
      </c>
    </row>
    <row r="6771" spans="1:31" x14ac:dyDescent="0.25">
      <c r="A6771">
        <v>2097007</v>
      </c>
      <c r="B6771">
        <v>1</v>
      </c>
      <c r="C6771" t="s">
        <v>80</v>
      </c>
      <c r="D6771" t="s">
        <v>94</v>
      </c>
      <c r="E6771" t="s">
        <v>146</v>
      </c>
      <c r="F6771" t="s">
        <v>19401</v>
      </c>
      <c r="G6771" t="s">
        <v>154</v>
      </c>
      <c r="H6771" t="s">
        <v>134</v>
      </c>
      <c r="I6771" t="s">
        <v>135</v>
      </c>
      <c r="J6771" t="s">
        <v>136</v>
      </c>
      <c r="K6771" t="s">
        <v>155</v>
      </c>
      <c r="L6771" t="s">
        <v>19402</v>
      </c>
      <c r="M6771" t="s">
        <v>19403</v>
      </c>
      <c r="N6771">
        <v>8.0263888879999996</v>
      </c>
      <c r="O6771">
        <v>0</v>
      </c>
      <c r="P6771">
        <v>83</v>
      </c>
      <c r="Q6771">
        <v>1</v>
      </c>
      <c r="R6771">
        <v>15</v>
      </c>
      <c r="S6771">
        <v>2</v>
      </c>
      <c r="T6771">
        <v>6</v>
      </c>
      <c r="U6771">
        <v>0</v>
      </c>
      <c r="V6771">
        <v>0</v>
      </c>
      <c r="W6771">
        <v>0</v>
      </c>
      <c r="X6771">
        <v>170.70595218930907</v>
      </c>
      <c r="Y6771">
        <v>13.490980613615868</v>
      </c>
      <c r="Z6771">
        <v>66.882668425684898</v>
      </c>
      <c r="AA6771">
        <v>32.216398972555815</v>
      </c>
      <c r="AB6771">
        <v>16.704869774466914</v>
      </c>
      <c r="AC6771">
        <v>0</v>
      </c>
      <c r="AD6771">
        <v>0</v>
      </c>
      <c r="AE6771">
        <v>300.00086997563255</v>
      </c>
    </row>
    <row r="6772" spans="1:31" x14ac:dyDescent="0.25">
      <c r="A6772">
        <v>2097256</v>
      </c>
      <c r="B6772">
        <v>1</v>
      </c>
      <c r="C6772" t="s">
        <v>81</v>
      </c>
      <c r="D6772" t="s">
        <v>114</v>
      </c>
      <c r="E6772" t="s">
        <v>169</v>
      </c>
      <c r="F6772" t="s">
        <v>493</v>
      </c>
      <c r="G6772" t="s">
        <v>222</v>
      </c>
      <c r="H6772" t="s">
        <v>134</v>
      </c>
      <c r="I6772" t="s">
        <v>135</v>
      </c>
      <c r="J6772" t="s">
        <v>136</v>
      </c>
      <c r="K6772" t="s">
        <v>137</v>
      </c>
      <c r="L6772" t="s">
        <v>19404</v>
      </c>
      <c r="M6772" t="s">
        <v>19405</v>
      </c>
      <c r="N6772">
        <v>0.85250000000000004</v>
      </c>
      <c r="O6772">
        <v>0</v>
      </c>
      <c r="P6772">
        <v>446</v>
      </c>
      <c r="Q6772">
        <v>0</v>
      </c>
      <c r="R6772">
        <v>0</v>
      </c>
      <c r="S6772">
        <v>0</v>
      </c>
      <c r="T6772">
        <v>31</v>
      </c>
      <c r="U6772">
        <v>0</v>
      </c>
      <c r="V6772">
        <v>0</v>
      </c>
      <c r="W6772">
        <v>0</v>
      </c>
      <c r="X6772">
        <v>37.078803193345109</v>
      </c>
      <c r="Y6772">
        <v>0</v>
      </c>
      <c r="Z6772">
        <v>0</v>
      </c>
      <c r="AA6772">
        <v>0</v>
      </c>
      <c r="AB6772">
        <v>3.7882466422354275</v>
      </c>
      <c r="AC6772">
        <v>0</v>
      </c>
      <c r="AD6772">
        <v>0</v>
      </c>
      <c r="AE6772">
        <v>40.867049835580538</v>
      </c>
    </row>
    <row r="6773" spans="1:31" x14ac:dyDescent="0.25">
      <c r="A6773">
        <v>2097173</v>
      </c>
      <c r="B6773">
        <v>1</v>
      </c>
      <c r="C6773" t="s">
        <v>80</v>
      </c>
      <c r="D6773" t="s">
        <v>107</v>
      </c>
      <c r="E6773" t="s">
        <v>131</v>
      </c>
      <c r="F6773" t="s">
        <v>19406</v>
      </c>
      <c r="G6773" t="s">
        <v>273</v>
      </c>
      <c r="H6773" t="s">
        <v>134</v>
      </c>
      <c r="I6773" t="s">
        <v>135</v>
      </c>
      <c r="J6773" t="s">
        <v>136</v>
      </c>
      <c r="K6773" t="s">
        <v>155</v>
      </c>
      <c r="L6773" t="s">
        <v>19407</v>
      </c>
      <c r="M6773" t="s">
        <v>19408</v>
      </c>
      <c r="N6773">
        <v>6.4799952770000004</v>
      </c>
      <c r="O6773">
        <v>0</v>
      </c>
      <c r="P6773">
        <v>799</v>
      </c>
      <c r="Q6773">
        <v>1</v>
      </c>
      <c r="R6773">
        <v>70</v>
      </c>
      <c r="S6773">
        <v>8</v>
      </c>
      <c r="T6773">
        <v>135</v>
      </c>
      <c r="U6773">
        <v>0</v>
      </c>
      <c r="V6773">
        <v>2</v>
      </c>
      <c r="W6773">
        <v>0</v>
      </c>
      <c r="X6773">
        <v>945.54701238713949</v>
      </c>
      <c r="Y6773">
        <v>57.546711177629675</v>
      </c>
      <c r="Z6773">
        <v>105.85249333804779</v>
      </c>
      <c r="AA6773">
        <v>305.14447854488805</v>
      </c>
      <c r="AB6773">
        <v>561.88041429028669</v>
      </c>
      <c r="AC6773">
        <v>0</v>
      </c>
      <c r="AD6773">
        <v>153.47345536652475</v>
      </c>
      <c r="AE6773">
        <v>2129.4445651045166</v>
      </c>
    </row>
    <row r="6774" spans="1:31" x14ac:dyDescent="0.25">
      <c r="A6774">
        <v>2097482</v>
      </c>
      <c r="B6774">
        <v>1</v>
      </c>
      <c r="C6774" t="s">
        <v>80</v>
      </c>
      <c r="D6774" t="s">
        <v>97</v>
      </c>
      <c r="E6774" t="s">
        <v>177</v>
      </c>
      <c r="F6774" t="s">
        <v>19409</v>
      </c>
      <c r="G6774" t="s">
        <v>183</v>
      </c>
      <c r="H6774" t="s">
        <v>143</v>
      </c>
      <c r="I6774" t="s">
        <v>135</v>
      </c>
      <c r="J6774" t="s">
        <v>136</v>
      </c>
      <c r="K6774" t="s">
        <v>137</v>
      </c>
      <c r="L6774" t="s">
        <v>19410</v>
      </c>
      <c r="M6774" t="s">
        <v>19411</v>
      </c>
      <c r="N6774">
        <v>0.83138888799999999</v>
      </c>
      <c r="O6774">
        <v>0</v>
      </c>
      <c r="P6774">
        <v>2</v>
      </c>
      <c r="Q6774">
        <v>0</v>
      </c>
      <c r="R6774">
        <v>0</v>
      </c>
      <c r="S6774">
        <v>0</v>
      </c>
      <c r="T6774">
        <v>0</v>
      </c>
      <c r="U6774">
        <v>0</v>
      </c>
      <c r="V6774">
        <v>0</v>
      </c>
      <c r="W6774">
        <v>0</v>
      </c>
      <c r="X6774">
        <v>1.1892607836129985</v>
      </c>
      <c r="Y6774">
        <v>0</v>
      </c>
      <c r="Z6774">
        <v>0</v>
      </c>
      <c r="AA6774">
        <v>0</v>
      </c>
      <c r="AB6774">
        <v>0</v>
      </c>
      <c r="AC6774">
        <v>0</v>
      </c>
      <c r="AD6774">
        <v>0</v>
      </c>
      <c r="AE6774">
        <v>1.1892607836129985</v>
      </c>
    </row>
    <row r="6775" spans="1:31" x14ac:dyDescent="0.25">
      <c r="A6775">
        <v>2097296</v>
      </c>
      <c r="B6775">
        <v>1</v>
      </c>
      <c r="C6775" t="s">
        <v>81</v>
      </c>
      <c r="D6775" t="s">
        <v>112</v>
      </c>
      <c r="E6775" t="s">
        <v>158</v>
      </c>
      <c r="F6775" t="s">
        <v>19412</v>
      </c>
      <c r="G6775" t="s">
        <v>621</v>
      </c>
      <c r="H6775" t="s">
        <v>143</v>
      </c>
      <c r="I6775" t="s">
        <v>135</v>
      </c>
      <c r="J6775" t="s">
        <v>136</v>
      </c>
      <c r="K6775" t="s">
        <v>137</v>
      </c>
      <c r="L6775" t="s">
        <v>19413</v>
      </c>
      <c r="M6775" t="s">
        <v>19414</v>
      </c>
      <c r="N6775">
        <v>1.9722222220000001</v>
      </c>
      <c r="O6775">
        <v>0</v>
      </c>
      <c r="P6775">
        <v>85</v>
      </c>
      <c r="Q6775">
        <v>0</v>
      </c>
      <c r="R6775">
        <v>1</v>
      </c>
      <c r="S6775">
        <v>0</v>
      </c>
      <c r="T6775">
        <v>7</v>
      </c>
      <c r="U6775">
        <v>0</v>
      </c>
      <c r="V6775">
        <v>0</v>
      </c>
      <c r="W6775">
        <v>0</v>
      </c>
      <c r="X6775">
        <v>30.707263136313035</v>
      </c>
      <c r="Y6775">
        <v>0</v>
      </c>
      <c r="Z6775">
        <v>6.2143180967934447E-2</v>
      </c>
      <c r="AA6775">
        <v>0</v>
      </c>
      <c r="AB6775">
        <v>4.1589210724301919</v>
      </c>
      <c r="AC6775">
        <v>0</v>
      </c>
      <c r="AD6775">
        <v>0</v>
      </c>
      <c r="AE6775">
        <v>34.928327389711157</v>
      </c>
    </row>
    <row r="6776" spans="1:31" x14ac:dyDescent="0.25">
      <c r="A6776">
        <v>2097319</v>
      </c>
      <c r="B6776">
        <v>1</v>
      </c>
      <c r="C6776" t="s">
        <v>80</v>
      </c>
      <c r="D6776" t="s">
        <v>97</v>
      </c>
      <c r="E6776" t="s">
        <v>177</v>
      </c>
      <c r="F6776" t="s">
        <v>19415</v>
      </c>
      <c r="G6776" t="s">
        <v>179</v>
      </c>
      <c r="H6776" t="s">
        <v>143</v>
      </c>
      <c r="I6776" t="s">
        <v>135</v>
      </c>
      <c r="J6776" t="s">
        <v>136</v>
      </c>
      <c r="K6776" t="s">
        <v>137</v>
      </c>
      <c r="L6776" t="s">
        <v>19416</v>
      </c>
      <c r="M6776" t="s">
        <v>19417</v>
      </c>
      <c r="N6776">
        <v>1.541111111</v>
      </c>
      <c r="O6776">
        <v>0</v>
      </c>
      <c r="P6776">
        <v>1</v>
      </c>
      <c r="Q6776">
        <v>0</v>
      </c>
      <c r="R6776">
        <v>0</v>
      </c>
      <c r="S6776">
        <v>0</v>
      </c>
      <c r="T6776">
        <v>0</v>
      </c>
      <c r="U6776">
        <v>0</v>
      </c>
      <c r="V6776">
        <v>0</v>
      </c>
      <c r="W6776">
        <v>0</v>
      </c>
      <c r="X6776">
        <v>0.8330742662257713</v>
      </c>
      <c r="Y6776">
        <v>0</v>
      </c>
      <c r="Z6776">
        <v>0</v>
      </c>
      <c r="AA6776">
        <v>0</v>
      </c>
      <c r="AB6776">
        <v>0</v>
      </c>
      <c r="AC6776">
        <v>0</v>
      </c>
      <c r="AD6776">
        <v>0</v>
      </c>
      <c r="AE6776">
        <v>0.8330742662257713</v>
      </c>
    </row>
    <row r="6777" spans="1:31" x14ac:dyDescent="0.25">
      <c r="A6777">
        <v>2097342</v>
      </c>
      <c r="B6777">
        <v>1</v>
      </c>
      <c r="C6777" t="s">
        <v>80</v>
      </c>
      <c r="D6777" t="s">
        <v>107</v>
      </c>
      <c r="E6777" t="s">
        <v>177</v>
      </c>
      <c r="F6777" t="s">
        <v>19418</v>
      </c>
      <c r="G6777" t="s">
        <v>183</v>
      </c>
      <c r="H6777" t="s">
        <v>143</v>
      </c>
      <c r="I6777" t="s">
        <v>135</v>
      </c>
      <c r="J6777" t="s">
        <v>136</v>
      </c>
      <c r="K6777" t="s">
        <v>137</v>
      </c>
      <c r="L6777" t="s">
        <v>19419</v>
      </c>
      <c r="M6777" t="s">
        <v>19420</v>
      </c>
      <c r="N6777">
        <v>4.7566666660000001</v>
      </c>
      <c r="O6777">
        <v>0</v>
      </c>
      <c r="P6777">
        <v>1</v>
      </c>
      <c r="Q6777">
        <v>0</v>
      </c>
      <c r="R6777">
        <v>0</v>
      </c>
      <c r="S6777">
        <v>0</v>
      </c>
      <c r="T6777">
        <v>0</v>
      </c>
      <c r="U6777">
        <v>0</v>
      </c>
      <c r="V6777">
        <v>0</v>
      </c>
      <c r="W6777">
        <v>0</v>
      </c>
      <c r="X6777">
        <v>0.98660652753681666</v>
      </c>
      <c r="Y6777">
        <v>0</v>
      </c>
      <c r="Z6777">
        <v>0</v>
      </c>
      <c r="AA6777">
        <v>0</v>
      </c>
      <c r="AB6777">
        <v>0</v>
      </c>
      <c r="AC6777">
        <v>0</v>
      </c>
      <c r="AD6777">
        <v>0</v>
      </c>
      <c r="AE6777">
        <v>0.98660652753681666</v>
      </c>
    </row>
    <row r="6778" spans="1:31" x14ac:dyDescent="0.25">
      <c r="A6778">
        <v>2097382</v>
      </c>
      <c r="B6778">
        <v>1</v>
      </c>
      <c r="C6778" t="s">
        <v>80</v>
      </c>
      <c r="D6778" t="s">
        <v>92</v>
      </c>
      <c r="E6778" t="s">
        <v>177</v>
      </c>
      <c r="F6778" t="s">
        <v>19421</v>
      </c>
      <c r="G6778" t="s">
        <v>183</v>
      </c>
      <c r="H6778" t="s">
        <v>143</v>
      </c>
      <c r="I6778" t="s">
        <v>135</v>
      </c>
      <c r="J6778" t="s">
        <v>136</v>
      </c>
      <c r="K6778" t="s">
        <v>137</v>
      </c>
      <c r="L6778" t="s">
        <v>19422</v>
      </c>
      <c r="M6778" t="s">
        <v>19423</v>
      </c>
      <c r="N6778">
        <v>2.3397222219999998</v>
      </c>
      <c r="O6778">
        <v>0</v>
      </c>
      <c r="P6778">
        <v>1</v>
      </c>
      <c r="Q6778">
        <v>0</v>
      </c>
      <c r="R6778">
        <v>0</v>
      </c>
      <c r="S6778">
        <v>0</v>
      </c>
      <c r="T6778">
        <v>0</v>
      </c>
      <c r="U6778">
        <v>0</v>
      </c>
      <c r="V6778">
        <v>0</v>
      </c>
      <c r="W6778">
        <v>0</v>
      </c>
      <c r="X6778">
        <v>0.61335098417395839</v>
      </c>
      <c r="Y6778">
        <v>0</v>
      </c>
      <c r="Z6778">
        <v>0</v>
      </c>
      <c r="AA6778">
        <v>0</v>
      </c>
      <c r="AB6778">
        <v>0</v>
      </c>
      <c r="AC6778">
        <v>0</v>
      </c>
      <c r="AD6778">
        <v>0</v>
      </c>
      <c r="AE6778">
        <v>0.61335098417395839</v>
      </c>
    </row>
    <row r="6779" spans="1:31" x14ac:dyDescent="0.25">
      <c r="A6779">
        <v>2097027</v>
      </c>
      <c r="B6779">
        <v>1</v>
      </c>
      <c r="C6779" t="s">
        <v>80</v>
      </c>
      <c r="D6779" t="s">
        <v>83</v>
      </c>
      <c r="E6779" t="s">
        <v>177</v>
      </c>
      <c r="F6779" t="s">
        <v>19424</v>
      </c>
      <c r="G6779" t="s">
        <v>179</v>
      </c>
      <c r="H6779" t="s">
        <v>143</v>
      </c>
      <c r="I6779" t="s">
        <v>135</v>
      </c>
      <c r="J6779" t="s">
        <v>136</v>
      </c>
      <c r="K6779" t="s">
        <v>137</v>
      </c>
      <c r="L6779" t="s">
        <v>19425</v>
      </c>
      <c r="M6779" t="s">
        <v>19426</v>
      </c>
      <c r="N6779">
        <v>5.6613888880000003</v>
      </c>
      <c r="O6779">
        <v>0</v>
      </c>
      <c r="P6779">
        <v>3</v>
      </c>
      <c r="Q6779">
        <v>0</v>
      </c>
      <c r="R6779">
        <v>0</v>
      </c>
      <c r="S6779">
        <v>0</v>
      </c>
      <c r="T6779">
        <v>0</v>
      </c>
      <c r="U6779">
        <v>0</v>
      </c>
      <c r="V6779">
        <v>0</v>
      </c>
      <c r="W6779">
        <v>0</v>
      </c>
      <c r="X6779">
        <v>3.8715493100454919</v>
      </c>
      <c r="Y6779">
        <v>0</v>
      </c>
      <c r="Z6779">
        <v>0</v>
      </c>
      <c r="AA6779">
        <v>0</v>
      </c>
      <c r="AB6779">
        <v>0</v>
      </c>
      <c r="AC6779">
        <v>0</v>
      </c>
      <c r="AD6779">
        <v>0</v>
      </c>
      <c r="AE6779">
        <v>3.8715493100454919</v>
      </c>
    </row>
    <row r="6780" spans="1:31" x14ac:dyDescent="0.25">
      <c r="A6780">
        <v>2096987</v>
      </c>
      <c r="B6780">
        <v>1</v>
      </c>
      <c r="C6780" t="s">
        <v>81</v>
      </c>
      <c r="D6780" t="s">
        <v>126</v>
      </c>
      <c r="E6780" t="s">
        <v>140</v>
      </c>
      <c r="F6780" t="s">
        <v>1932</v>
      </c>
      <c r="G6780" t="s">
        <v>154</v>
      </c>
      <c r="H6780" t="s">
        <v>143</v>
      </c>
      <c r="I6780" t="s">
        <v>135</v>
      </c>
      <c r="J6780" t="s">
        <v>136</v>
      </c>
      <c r="K6780" t="s">
        <v>155</v>
      </c>
      <c r="L6780" t="s">
        <v>19427</v>
      </c>
      <c r="M6780" t="s">
        <v>19428</v>
      </c>
      <c r="N6780">
        <v>8.6816666659999999</v>
      </c>
      <c r="O6780">
        <v>0</v>
      </c>
      <c r="P6780">
        <v>60</v>
      </c>
      <c r="Q6780">
        <v>0</v>
      </c>
      <c r="R6780">
        <v>1</v>
      </c>
      <c r="S6780">
        <v>0</v>
      </c>
      <c r="T6780">
        <v>1</v>
      </c>
      <c r="U6780">
        <v>0</v>
      </c>
      <c r="V6780">
        <v>0</v>
      </c>
      <c r="W6780">
        <v>0</v>
      </c>
      <c r="X6780">
        <v>56.923381902229451</v>
      </c>
      <c r="Y6780">
        <v>0</v>
      </c>
      <c r="Z6780">
        <v>11.439379409641907</v>
      </c>
      <c r="AA6780">
        <v>0</v>
      </c>
      <c r="AB6780">
        <v>1.8170569081268333E-2</v>
      </c>
      <c r="AC6780">
        <v>0</v>
      </c>
      <c r="AD6780">
        <v>0</v>
      </c>
      <c r="AE6780">
        <v>68.380931880952616</v>
      </c>
    </row>
    <row r="6781" spans="1:31" x14ac:dyDescent="0.25">
      <c r="A6781">
        <v>2097422</v>
      </c>
      <c r="B6781">
        <v>1</v>
      </c>
      <c r="C6781" t="s">
        <v>80</v>
      </c>
      <c r="D6781" t="s">
        <v>83</v>
      </c>
      <c r="E6781" t="s">
        <v>169</v>
      </c>
      <c r="F6781" t="s">
        <v>19429</v>
      </c>
      <c r="G6781" t="s">
        <v>171</v>
      </c>
      <c r="H6781" t="s">
        <v>134</v>
      </c>
      <c r="I6781" t="s">
        <v>135</v>
      </c>
      <c r="J6781" t="s">
        <v>136</v>
      </c>
      <c r="K6781" t="s">
        <v>137</v>
      </c>
      <c r="L6781" t="s">
        <v>19430</v>
      </c>
      <c r="M6781" t="s">
        <v>19431</v>
      </c>
      <c r="N6781">
        <v>2.4908333329999999</v>
      </c>
      <c r="O6781">
        <v>0</v>
      </c>
      <c r="P6781">
        <v>7</v>
      </c>
      <c r="Q6781">
        <v>0</v>
      </c>
      <c r="R6781">
        <v>20</v>
      </c>
      <c r="S6781">
        <v>0</v>
      </c>
      <c r="T6781">
        <v>5</v>
      </c>
      <c r="U6781">
        <v>0</v>
      </c>
      <c r="V6781">
        <v>0</v>
      </c>
      <c r="W6781">
        <v>0</v>
      </c>
      <c r="X6781">
        <v>33.61751353830855</v>
      </c>
      <c r="Y6781">
        <v>0</v>
      </c>
      <c r="Z6781">
        <v>31.384678048195376</v>
      </c>
      <c r="AA6781">
        <v>0</v>
      </c>
      <c r="AB6781">
        <v>12.830426222748075</v>
      </c>
      <c r="AC6781">
        <v>0</v>
      </c>
      <c r="AD6781">
        <v>0</v>
      </c>
      <c r="AE6781">
        <v>77.832617809252</v>
      </c>
    </row>
    <row r="6782" spans="1:31" x14ac:dyDescent="0.25">
      <c r="A6782">
        <v>2096904</v>
      </c>
      <c r="B6782">
        <v>1</v>
      </c>
      <c r="C6782" t="s">
        <v>80</v>
      </c>
      <c r="D6782" t="s">
        <v>84</v>
      </c>
      <c r="E6782" t="s">
        <v>146</v>
      </c>
      <c r="F6782" t="s">
        <v>833</v>
      </c>
      <c r="G6782" t="s">
        <v>513</v>
      </c>
      <c r="H6782" t="s">
        <v>134</v>
      </c>
      <c r="I6782" t="s">
        <v>135</v>
      </c>
      <c r="J6782" t="s">
        <v>136</v>
      </c>
      <c r="K6782" t="s">
        <v>155</v>
      </c>
      <c r="L6782" t="s">
        <v>19432</v>
      </c>
      <c r="M6782" t="s">
        <v>19433</v>
      </c>
      <c r="N6782">
        <v>0.101944444</v>
      </c>
      <c r="O6782">
        <v>0</v>
      </c>
      <c r="P6782">
        <v>13717</v>
      </c>
      <c r="Q6782">
        <v>0</v>
      </c>
      <c r="R6782">
        <v>0</v>
      </c>
      <c r="S6782">
        <v>1</v>
      </c>
      <c r="T6782">
        <v>964</v>
      </c>
      <c r="U6782">
        <v>0</v>
      </c>
      <c r="V6782">
        <v>0</v>
      </c>
      <c r="W6782">
        <v>0</v>
      </c>
      <c r="X6782">
        <v>216.14757226171298</v>
      </c>
      <c r="Y6782">
        <v>0</v>
      </c>
      <c r="Z6782">
        <v>0</v>
      </c>
      <c r="AA6782">
        <v>3.0737412884718478</v>
      </c>
      <c r="AB6782">
        <v>42.626865520050991</v>
      </c>
      <c r="AC6782">
        <v>0</v>
      </c>
      <c r="AD6782">
        <v>0</v>
      </c>
      <c r="AE6782">
        <v>261.8481790702358</v>
      </c>
    </row>
    <row r="6783" spans="1:31" x14ac:dyDescent="0.25">
      <c r="A6783">
        <v>2097190</v>
      </c>
      <c r="B6783">
        <v>1</v>
      </c>
      <c r="C6783" t="s">
        <v>80</v>
      </c>
      <c r="D6783" t="s">
        <v>104</v>
      </c>
      <c r="E6783" t="s">
        <v>169</v>
      </c>
      <c r="F6783" t="s">
        <v>19434</v>
      </c>
      <c r="G6783" t="s">
        <v>171</v>
      </c>
      <c r="H6783" t="s">
        <v>134</v>
      </c>
      <c r="I6783" t="s">
        <v>135</v>
      </c>
      <c r="J6783" t="s">
        <v>136</v>
      </c>
      <c r="K6783" t="s">
        <v>137</v>
      </c>
      <c r="L6783" t="s">
        <v>19435</v>
      </c>
      <c r="M6783" t="s">
        <v>19436</v>
      </c>
      <c r="N6783">
        <v>5.3805555549999999</v>
      </c>
      <c r="O6783">
        <v>0</v>
      </c>
      <c r="P6783">
        <v>31</v>
      </c>
      <c r="Q6783">
        <v>0</v>
      </c>
      <c r="R6783">
        <v>1</v>
      </c>
      <c r="S6783">
        <v>0</v>
      </c>
      <c r="T6783">
        <v>1</v>
      </c>
      <c r="U6783">
        <v>0</v>
      </c>
      <c r="V6783">
        <v>0</v>
      </c>
      <c r="W6783">
        <v>0</v>
      </c>
      <c r="X6783">
        <v>27.371979249521406</v>
      </c>
      <c r="Y6783">
        <v>0</v>
      </c>
      <c r="Z6783">
        <v>1.1117544437063045</v>
      </c>
      <c r="AA6783">
        <v>0</v>
      </c>
      <c r="AB6783">
        <v>2.8833323293039612</v>
      </c>
      <c r="AC6783">
        <v>0</v>
      </c>
      <c r="AD6783">
        <v>0</v>
      </c>
      <c r="AE6783">
        <v>31.36706602253167</v>
      </c>
    </row>
    <row r="6784" spans="1:31" x14ac:dyDescent="0.25">
      <c r="A6784">
        <v>2096924</v>
      </c>
      <c r="B6784">
        <v>1</v>
      </c>
      <c r="C6784" t="s">
        <v>80</v>
      </c>
      <c r="D6784" t="s">
        <v>83</v>
      </c>
      <c r="E6784" t="s">
        <v>169</v>
      </c>
      <c r="F6784" t="s">
        <v>19429</v>
      </c>
      <c r="G6784" t="s">
        <v>171</v>
      </c>
      <c r="H6784" t="s">
        <v>134</v>
      </c>
      <c r="I6784" t="s">
        <v>135</v>
      </c>
      <c r="J6784" t="s">
        <v>136</v>
      </c>
      <c r="K6784" t="s">
        <v>137</v>
      </c>
      <c r="L6784" t="s">
        <v>19437</v>
      </c>
      <c r="M6784" t="s">
        <v>19438</v>
      </c>
      <c r="N6784">
        <v>3.5380555550000001</v>
      </c>
      <c r="O6784">
        <v>0</v>
      </c>
      <c r="P6784">
        <v>7</v>
      </c>
      <c r="Q6784">
        <v>0</v>
      </c>
      <c r="R6784">
        <v>20</v>
      </c>
      <c r="S6784">
        <v>0</v>
      </c>
      <c r="T6784">
        <v>5</v>
      </c>
      <c r="U6784">
        <v>0</v>
      </c>
      <c r="V6784">
        <v>0</v>
      </c>
      <c r="W6784">
        <v>0</v>
      </c>
      <c r="X6784">
        <v>38.738665326908148</v>
      </c>
      <c r="Y6784">
        <v>0</v>
      </c>
      <c r="Z6784">
        <v>50.570279387076333</v>
      </c>
      <c r="AA6784">
        <v>0</v>
      </c>
      <c r="AB6784">
        <v>19.142282781021741</v>
      </c>
      <c r="AC6784">
        <v>0</v>
      </c>
      <c r="AD6784">
        <v>0</v>
      </c>
      <c r="AE6784">
        <v>108.45122749500624</v>
      </c>
    </row>
    <row r="6785" spans="1:31" x14ac:dyDescent="0.25">
      <c r="A6785">
        <v>2096967</v>
      </c>
      <c r="B6785">
        <v>1</v>
      </c>
      <c r="C6785" t="s">
        <v>80</v>
      </c>
      <c r="D6785" t="s">
        <v>86</v>
      </c>
      <c r="E6785" t="s">
        <v>158</v>
      </c>
      <c r="F6785" t="s">
        <v>15271</v>
      </c>
      <c r="G6785" t="s">
        <v>385</v>
      </c>
      <c r="H6785" t="s">
        <v>143</v>
      </c>
      <c r="I6785" t="s">
        <v>135</v>
      </c>
      <c r="J6785" t="s">
        <v>136</v>
      </c>
      <c r="K6785" t="s">
        <v>137</v>
      </c>
      <c r="L6785" t="s">
        <v>19439</v>
      </c>
      <c r="M6785" t="s">
        <v>19440</v>
      </c>
      <c r="N6785">
        <v>1.6686111109999999</v>
      </c>
      <c r="O6785">
        <v>0</v>
      </c>
      <c r="P6785">
        <v>55</v>
      </c>
      <c r="Q6785">
        <v>0</v>
      </c>
      <c r="R6785">
        <v>0</v>
      </c>
      <c r="S6785">
        <v>0</v>
      </c>
      <c r="T6785">
        <v>3</v>
      </c>
      <c r="U6785">
        <v>0</v>
      </c>
      <c r="V6785">
        <v>0</v>
      </c>
      <c r="W6785">
        <v>0</v>
      </c>
      <c r="X6785">
        <v>24.428734230959677</v>
      </c>
      <c r="Y6785">
        <v>0</v>
      </c>
      <c r="Z6785">
        <v>0</v>
      </c>
      <c r="AA6785">
        <v>0</v>
      </c>
      <c r="AB6785">
        <v>12.202947359949633</v>
      </c>
      <c r="AC6785">
        <v>0</v>
      </c>
      <c r="AD6785">
        <v>0</v>
      </c>
      <c r="AE6785">
        <v>36.631681590909309</v>
      </c>
    </row>
    <row r="6786" spans="1:31" x14ac:dyDescent="0.25">
      <c r="A6786">
        <v>2097110</v>
      </c>
      <c r="B6786">
        <v>1</v>
      </c>
      <c r="C6786" t="s">
        <v>80</v>
      </c>
      <c r="D6786" t="s">
        <v>103</v>
      </c>
      <c r="E6786" t="s">
        <v>177</v>
      </c>
      <c r="F6786" t="s">
        <v>19441</v>
      </c>
      <c r="G6786" t="s">
        <v>183</v>
      </c>
      <c r="H6786" t="s">
        <v>143</v>
      </c>
      <c r="I6786" t="s">
        <v>135</v>
      </c>
      <c r="J6786" t="s">
        <v>136</v>
      </c>
      <c r="K6786" t="s">
        <v>137</v>
      </c>
      <c r="L6786" t="s">
        <v>19442</v>
      </c>
      <c r="M6786" t="s">
        <v>19443</v>
      </c>
      <c r="N6786">
        <v>1.040277777</v>
      </c>
      <c r="O6786">
        <v>0</v>
      </c>
      <c r="P6786">
        <v>2</v>
      </c>
      <c r="Q6786">
        <v>0</v>
      </c>
      <c r="R6786">
        <v>0</v>
      </c>
      <c r="S6786">
        <v>0</v>
      </c>
      <c r="T6786">
        <v>1</v>
      </c>
      <c r="U6786">
        <v>0</v>
      </c>
      <c r="V6786">
        <v>0</v>
      </c>
      <c r="W6786">
        <v>0</v>
      </c>
      <c r="X6786">
        <v>0.49512541057929177</v>
      </c>
      <c r="Y6786">
        <v>0</v>
      </c>
      <c r="Z6786">
        <v>0</v>
      </c>
      <c r="AA6786">
        <v>0</v>
      </c>
      <c r="AB6786">
        <v>8.6155500304362503E-2</v>
      </c>
      <c r="AC6786">
        <v>0</v>
      </c>
      <c r="AD6786">
        <v>0</v>
      </c>
      <c r="AE6786">
        <v>0.5812809108836543</v>
      </c>
    </row>
    <row r="6787" spans="1:31" x14ac:dyDescent="0.25">
      <c r="A6787">
        <v>2097004</v>
      </c>
      <c r="B6787">
        <v>1</v>
      </c>
      <c r="C6787" t="s">
        <v>81</v>
      </c>
      <c r="D6787" t="s">
        <v>112</v>
      </c>
      <c r="E6787" t="s">
        <v>177</v>
      </c>
      <c r="F6787" t="s">
        <v>19444</v>
      </c>
      <c r="G6787" t="s">
        <v>183</v>
      </c>
      <c r="H6787" t="s">
        <v>143</v>
      </c>
      <c r="I6787" t="s">
        <v>135</v>
      </c>
      <c r="J6787" t="s">
        <v>136</v>
      </c>
      <c r="K6787" t="s">
        <v>137</v>
      </c>
      <c r="L6787" t="s">
        <v>19445</v>
      </c>
      <c r="M6787" t="s">
        <v>19446</v>
      </c>
      <c r="N6787">
        <v>8.8730555550000005</v>
      </c>
      <c r="O6787">
        <v>0</v>
      </c>
      <c r="P6787">
        <v>1</v>
      </c>
      <c r="Q6787">
        <v>0</v>
      </c>
      <c r="R6787">
        <v>0</v>
      </c>
      <c r="S6787">
        <v>0</v>
      </c>
      <c r="T6787">
        <v>0</v>
      </c>
      <c r="U6787">
        <v>0</v>
      </c>
      <c r="V6787">
        <v>0</v>
      </c>
      <c r="W6787">
        <v>0</v>
      </c>
      <c r="X6787">
        <v>1.569876417474027</v>
      </c>
      <c r="Y6787">
        <v>0</v>
      </c>
      <c r="Z6787">
        <v>0</v>
      </c>
      <c r="AA6787">
        <v>0</v>
      </c>
      <c r="AB6787">
        <v>0</v>
      </c>
      <c r="AC6787">
        <v>0</v>
      </c>
      <c r="AD6787">
        <v>0</v>
      </c>
      <c r="AE6787">
        <v>1.569876417474027</v>
      </c>
    </row>
    <row r="6788" spans="1:31" x14ac:dyDescent="0.25">
      <c r="A6788">
        <v>2097253</v>
      </c>
      <c r="B6788">
        <v>1</v>
      </c>
      <c r="C6788" t="s">
        <v>80</v>
      </c>
      <c r="D6788" t="s">
        <v>100</v>
      </c>
      <c r="E6788" t="s">
        <v>146</v>
      </c>
      <c r="F6788" t="s">
        <v>10387</v>
      </c>
      <c r="G6788" t="s">
        <v>133</v>
      </c>
      <c r="H6788" t="s">
        <v>134</v>
      </c>
      <c r="I6788" t="s">
        <v>135</v>
      </c>
      <c r="J6788" t="s">
        <v>136</v>
      </c>
      <c r="K6788" t="s">
        <v>137</v>
      </c>
      <c r="L6788" t="s">
        <v>19447</v>
      </c>
      <c r="M6788" t="s">
        <v>19448</v>
      </c>
      <c r="N6788">
        <v>0.69944444400000005</v>
      </c>
      <c r="O6788">
        <v>6</v>
      </c>
      <c r="P6788">
        <v>3</v>
      </c>
      <c r="Q6788">
        <v>56</v>
      </c>
      <c r="R6788">
        <v>26</v>
      </c>
      <c r="S6788">
        <v>6</v>
      </c>
      <c r="T6788">
        <v>5</v>
      </c>
      <c r="U6788">
        <v>0</v>
      </c>
      <c r="V6788">
        <v>0</v>
      </c>
      <c r="W6788">
        <v>2.2147760471896887</v>
      </c>
      <c r="X6788">
        <v>0.10653349300474223</v>
      </c>
      <c r="Y6788">
        <v>23.859479310819324</v>
      </c>
      <c r="Z6788">
        <v>25.283250155425371</v>
      </c>
      <c r="AA6788">
        <v>7.9847878729673525</v>
      </c>
      <c r="AB6788">
        <v>0.75156379127167827</v>
      </c>
      <c r="AC6788">
        <v>0</v>
      </c>
      <c r="AD6788">
        <v>0</v>
      </c>
      <c r="AE6788">
        <v>60.200390670678154</v>
      </c>
    </row>
    <row r="6789" spans="1:31" x14ac:dyDescent="0.25">
      <c r="A6789">
        <v>2097402</v>
      </c>
      <c r="B6789">
        <v>1</v>
      </c>
      <c r="C6789" t="s">
        <v>80</v>
      </c>
      <c r="D6789" t="s">
        <v>89</v>
      </c>
      <c r="E6789" t="s">
        <v>177</v>
      </c>
      <c r="F6789" t="s">
        <v>19449</v>
      </c>
      <c r="G6789" t="s">
        <v>179</v>
      </c>
      <c r="H6789" t="s">
        <v>143</v>
      </c>
      <c r="I6789" t="s">
        <v>135</v>
      </c>
      <c r="J6789" t="s">
        <v>136</v>
      </c>
      <c r="K6789" t="s">
        <v>137</v>
      </c>
      <c r="L6789" t="s">
        <v>19450</v>
      </c>
      <c r="M6789" t="s">
        <v>19451</v>
      </c>
      <c r="N6789">
        <v>1.424722222</v>
      </c>
      <c r="O6789">
        <v>0</v>
      </c>
      <c r="P6789">
        <v>2</v>
      </c>
      <c r="Q6789">
        <v>0</v>
      </c>
      <c r="R6789">
        <v>0</v>
      </c>
      <c r="S6789">
        <v>0</v>
      </c>
      <c r="T6789">
        <v>0</v>
      </c>
      <c r="U6789">
        <v>0</v>
      </c>
      <c r="V6789">
        <v>0</v>
      </c>
      <c r="W6789">
        <v>0</v>
      </c>
      <c r="X6789">
        <v>0.97650026786859767</v>
      </c>
      <c r="Y6789">
        <v>0</v>
      </c>
      <c r="Z6789">
        <v>0</v>
      </c>
      <c r="AA6789">
        <v>0</v>
      </c>
      <c r="AB6789">
        <v>0</v>
      </c>
      <c r="AC6789">
        <v>0</v>
      </c>
      <c r="AD6789">
        <v>0</v>
      </c>
      <c r="AE6789">
        <v>0.97650026786859767</v>
      </c>
    </row>
    <row r="6790" spans="1:31" x14ac:dyDescent="0.25">
      <c r="A6790">
        <v>2097222</v>
      </c>
      <c r="B6790">
        <v>1</v>
      </c>
      <c r="C6790" t="s">
        <v>80</v>
      </c>
      <c r="D6790" t="s">
        <v>93</v>
      </c>
      <c r="E6790" t="s">
        <v>158</v>
      </c>
      <c r="F6790" t="s">
        <v>19452</v>
      </c>
      <c r="G6790" t="s">
        <v>160</v>
      </c>
      <c r="H6790" t="s">
        <v>143</v>
      </c>
      <c r="I6790" t="s">
        <v>135</v>
      </c>
      <c r="J6790" t="s">
        <v>136</v>
      </c>
      <c r="K6790" t="s">
        <v>137</v>
      </c>
      <c r="L6790" t="s">
        <v>19453</v>
      </c>
      <c r="M6790" t="s">
        <v>19454</v>
      </c>
      <c r="N6790">
        <v>2.0805555550000001</v>
      </c>
      <c r="O6790">
        <v>0</v>
      </c>
      <c r="P6790">
        <v>49</v>
      </c>
      <c r="Q6790">
        <v>0</v>
      </c>
      <c r="R6790">
        <v>0</v>
      </c>
      <c r="S6790">
        <v>0</v>
      </c>
      <c r="T6790">
        <v>2</v>
      </c>
      <c r="U6790">
        <v>0</v>
      </c>
      <c r="V6790">
        <v>0</v>
      </c>
      <c r="W6790">
        <v>0</v>
      </c>
      <c r="X6790">
        <v>16.648738378903523</v>
      </c>
      <c r="Y6790">
        <v>0</v>
      </c>
      <c r="Z6790">
        <v>0</v>
      </c>
      <c r="AA6790">
        <v>0</v>
      </c>
      <c r="AB6790">
        <v>1.0541387517019793</v>
      </c>
      <c r="AC6790">
        <v>0</v>
      </c>
      <c r="AD6790">
        <v>0</v>
      </c>
      <c r="AE6790">
        <v>17.702877130605504</v>
      </c>
    </row>
    <row r="6791" spans="1:31" x14ac:dyDescent="0.25">
      <c r="A6791">
        <v>2097245</v>
      </c>
      <c r="B6791">
        <v>1</v>
      </c>
      <c r="C6791" t="s">
        <v>80</v>
      </c>
      <c r="D6791" t="s">
        <v>96</v>
      </c>
      <c r="E6791" t="s">
        <v>177</v>
      </c>
      <c r="F6791" t="s">
        <v>19455</v>
      </c>
      <c r="G6791" t="s">
        <v>324</v>
      </c>
      <c r="H6791" t="s">
        <v>143</v>
      </c>
      <c r="I6791" t="s">
        <v>135</v>
      </c>
      <c r="J6791" t="s">
        <v>136</v>
      </c>
      <c r="K6791" t="s">
        <v>137</v>
      </c>
      <c r="L6791" t="s">
        <v>19456</v>
      </c>
      <c r="M6791" t="s">
        <v>19457</v>
      </c>
      <c r="N6791">
        <v>6.556944444</v>
      </c>
      <c r="O6791">
        <v>0</v>
      </c>
      <c r="P6791">
        <v>1</v>
      </c>
      <c r="Q6791">
        <v>0</v>
      </c>
      <c r="R6791">
        <v>0</v>
      </c>
      <c r="S6791">
        <v>0</v>
      </c>
      <c r="T6791">
        <v>0</v>
      </c>
      <c r="U6791">
        <v>0</v>
      </c>
      <c r="V6791">
        <v>0</v>
      </c>
      <c r="W6791">
        <v>0</v>
      </c>
      <c r="X6791">
        <v>2.3306699472853332</v>
      </c>
      <c r="Y6791">
        <v>0</v>
      </c>
      <c r="Z6791">
        <v>0</v>
      </c>
      <c r="AA6791">
        <v>0</v>
      </c>
      <c r="AB6791">
        <v>0</v>
      </c>
      <c r="AC6791">
        <v>0</v>
      </c>
      <c r="AD6791">
        <v>0</v>
      </c>
      <c r="AE6791">
        <v>2.3306699472853332</v>
      </c>
    </row>
    <row r="6792" spans="1:31" x14ac:dyDescent="0.25">
      <c r="A6792">
        <v>2097199</v>
      </c>
      <c r="B6792">
        <v>1</v>
      </c>
      <c r="C6792" t="s">
        <v>80</v>
      </c>
      <c r="D6792" t="s">
        <v>83</v>
      </c>
      <c r="E6792" t="s">
        <v>177</v>
      </c>
      <c r="F6792" t="s">
        <v>19458</v>
      </c>
      <c r="G6792" t="s">
        <v>183</v>
      </c>
      <c r="H6792" t="s">
        <v>143</v>
      </c>
      <c r="I6792" t="s">
        <v>135</v>
      </c>
      <c r="J6792" t="s">
        <v>136</v>
      </c>
      <c r="K6792" t="s">
        <v>137</v>
      </c>
      <c r="L6792" t="s">
        <v>19459</v>
      </c>
      <c r="M6792" t="s">
        <v>19460</v>
      </c>
      <c r="N6792">
        <v>1.980555555</v>
      </c>
      <c r="O6792">
        <v>0</v>
      </c>
      <c r="P6792">
        <v>0</v>
      </c>
      <c r="Q6792">
        <v>0</v>
      </c>
      <c r="R6792">
        <v>0</v>
      </c>
      <c r="S6792">
        <v>0</v>
      </c>
      <c r="T6792">
        <v>2</v>
      </c>
      <c r="U6792">
        <v>0</v>
      </c>
      <c r="V6792">
        <v>0</v>
      </c>
      <c r="W6792">
        <v>0</v>
      </c>
      <c r="X6792">
        <v>0</v>
      </c>
      <c r="Y6792">
        <v>0</v>
      </c>
      <c r="Z6792">
        <v>0</v>
      </c>
      <c r="AA6792">
        <v>0</v>
      </c>
      <c r="AB6792">
        <v>30.029248101949797</v>
      </c>
      <c r="AC6792">
        <v>0</v>
      </c>
      <c r="AD6792">
        <v>0</v>
      </c>
      <c r="AE6792">
        <v>30.029248101949797</v>
      </c>
    </row>
    <row r="6793" spans="1:31" x14ac:dyDescent="0.25">
      <c r="A6793">
        <v>2097385</v>
      </c>
      <c r="B6793">
        <v>1</v>
      </c>
      <c r="C6793" t="s">
        <v>81</v>
      </c>
      <c r="D6793" t="s">
        <v>124</v>
      </c>
      <c r="E6793" t="s">
        <v>177</v>
      </c>
      <c r="F6793" t="s">
        <v>3993</v>
      </c>
      <c r="G6793" t="s">
        <v>196</v>
      </c>
      <c r="H6793" t="s">
        <v>143</v>
      </c>
      <c r="I6793" t="s">
        <v>135</v>
      </c>
      <c r="J6793" t="s">
        <v>136</v>
      </c>
      <c r="K6793" t="s">
        <v>137</v>
      </c>
      <c r="L6793" t="s">
        <v>19461</v>
      </c>
      <c r="M6793" t="s">
        <v>19462</v>
      </c>
      <c r="N6793">
        <v>1.1855555550000001</v>
      </c>
      <c r="O6793">
        <v>0</v>
      </c>
      <c r="P6793">
        <v>1</v>
      </c>
      <c r="Q6793">
        <v>0</v>
      </c>
      <c r="R6793">
        <v>0</v>
      </c>
      <c r="S6793">
        <v>0</v>
      </c>
      <c r="T6793">
        <v>0</v>
      </c>
      <c r="U6793">
        <v>0</v>
      </c>
      <c r="V6793">
        <v>0</v>
      </c>
      <c r="W6793">
        <v>0</v>
      </c>
      <c r="X6793">
        <v>0.21222939057143891</v>
      </c>
      <c r="Y6793">
        <v>0</v>
      </c>
      <c r="Z6793">
        <v>0</v>
      </c>
      <c r="AA6793">
        <v>0</v>
      </c>
      <c r="AB6793">
        <v>0</v>
      </c>
      <c r="AC6793">
        <v>0</v>
      </c>
      <c r="AD6793">
        <v>0</v>
      </c>
      <c r="AE6793">
        <v>0.21222939057143891</v>
      </c>
    </row>
    <row r="6794" spans="1:31" x14ac:dyDescent="0.25">
      <c r="A6794">
        <v>2097431</v>
      </c>
      <c r="B6794">
        <v>1</v>
      </c>
      <c r="C6794" t="s">
        <v>81</v>
      </c>
      <c r="D6794" t="s">
        <v>115</v>
      </c>
      <c r="E6794" t="s">
        <v>140</v>
      </c>
      <c r="F6794" t="s">
        <v>19463</v>
      </c>
      <c r="G6794" t="s">
        <v>324</v>
      </c>
      <c r="H6794" t="s">
        <v>143</v>
      </c>
      <c r="I6794" t="s">
        <v>135</v>
      </c>
      <c r="J6794" t="s">
        <v>136</v>
      </c>
      <c r="K6794" t="s">
        <v>137</v>
      </c>
      <c r="L6794" t="s">
        <v>19464</v>
      </c>
      <c r="M6794" t="s">
        <v>19465</v>
      </c>
      <c r="N6794">
        <v>1.6788888879999999</v>
      </c>
      <c r="O6794">
        <v>0</v>
      </c>
      <c r="P6794">
        <v>264</v>
      </c>
      <c r="Q6794">
        <v>0</v>
      </c>
      <c r="R6794">
        <v>3</v>
      </c>
      <c r="S6794">
        <v>0</v>
      </c>
      <c r="T6794">
        <v>27</v>
      </c>
      <c r="U6794">
        <v>0</v>
      </c>
      <c r="V6794">
        <v>0</v>
      </c>
      <c r="W6794">
        <v>0</v>
      </c>
      <c r="X6794">
        <v>61.188557630513557</v>
      </c>
      <c r="Y6794">
        <v>0</v>
      </c>
      <c r="Z6794">
        <v>3.5199650668587497E-2</v>
      </c>
      <c r="AA6794">
        <v>0</v>
      </c>
      <c r="AB6794">
        <v>16.179441004330769</v>
      </c>
      <c r="AC6794">
        <v>0</v>
      </c>
      <c r="AD6794">
        <v>0</v>
      </c>
      <c r="AE6794">
        <v>77.403198285512914</v>
      </c>
    </row>
    <row r="6795" spans="1:31" x14ac:dyDescent="0.25">
      <c r="A6795">
        <v>2097285</v>
      </c>
      <c r="B6795">
        <v>1</v>
      </c>
      <c r="C6795" t="s">
        <v>80</v>
      </c>
      <c r="D6795" t="s">
        <v>103</v>
      </c>
      <c r="E6795" t="s">
        <v>140</v>
      </c>
      <c r="F6795" t="s">
        <v>19466</v>
      </c>
      <c r="G6795" t="s">
        <v>1007</v>
      </c>
      <c r="H6795" t="s">
        <v>143</v>
      </c>
      <c r="I6795" t="s">
        <v>135</v>
      </c>
      <c r="J6795" t="s">
        <v>3</v>
      </c>
      <c r="K6795" t="s">
        <v>137</v>
      </c>
      <c r="L6795" t="s">
        <v>19467</v>
      </c>
      <c r="M6795" t="s">
        <v>19468</v>
      </c>
      <c r="N6795">
        <v>5.3144444440000003</v>
      </c>
      <c r="O6795">
        <v>0</v>
      </c>
      <c r="P6795">
        <v>333</v>
      </c>
      <c r="Q6795">
        <v>0</v>
      </c>
      <c r="R6795">
        <v>0</v>
      </c>
      <c r="S6795">
        <v>0</v>
      </c>
      <c r="T6795">
        <v>8</v>
      </c>
      <c r="U6795">
        <v>0</v>
      </c>
      <c r="V6795">
        <v>0</v>
      </c>
      <c r="W6795">
        <v>0</v>
      </c>
      <c r="X6795">
        <v>370.91685665328333</v>
      </c>
      <c r="Y6795">
        <v>0</v>
      </c>
      <c r="Z6795">
        <v>0</v>
      </c>
      <c r="AA6795">
        <v>0</v>
      </c>
      <c r="AB6795">
        <v>32.142747206327854</v>
      </c>
      <c r="AC6795">
        <v>0</v>
      </c>
      <c r="AD6795">
        <v>0</v>
      </c>
      <c r="AE6795">
        <v>403.05960385961117</v>
      </c>
    </row>
    <row r="6796" spans="1:31" x14ac:dyDescent="0.25">
      <c r="A6796">
        <v>2096990</v>
      </c>
      <c r="B6796">
        <v>1</v>
      </c>
      <c r="C6796" t="s">
        <v>81</v>
      </c>
      <c r="D6796" t="s">
        <v>113</v>
      </c>
      <c r="E6796" t="s">
        <v>140</v>
      </c>
      <c r="F6796" t="s">
        <v>1989</v>
      </c>
      <c r="G6796" t="s">
        <v>154</v>
      </c>
      <c r="H6796" t="s">
        <v>143</v>
      </c>
      <c r="I6796" t="s">
        <v>135</v>
      </c>
      <c r="J6796" t="s">
        <v>136</v>
      </c>
      <c r="K6796" t="s">
        <v>155</v>
      </c>
      <c r="L6796" t="s">
        <v>19469</v>
      </c>
      <c r="M6796" t="s">
        <v>19470</v>
      </c>
      <c r="N6796">
        <v>8.0100138879999996</v>
      </c>
      <c r="O6796">
        <v>0</v>
      </c>
      <c r="P6796">
        <v>33</v>
      </c>
      <c r="Q6796">
        <v>0</v>
      </c>
      <c r="R6796">
        <v>22</v>
      </c>
      <c r="S6796">
        <v>0</v>
      </c>
      <c r="T6796">
        <v>0</v>
      </c>
      <c r="U6796">
        <v>0</v>
      </c>
      <c r="V6796">
        <v>0</v>
      </c>
      <c r="W6796">
        <v>0</v>
      </c>
      <c r="X6796">
        <v>50.844572773675715</v>
      </c>
      <c r="Y6796">
        <v>0</v>
      </c>
      <c r="Z6796">
        <v>87.20966263956268</v>
      </c>
      <c r="AA6796">
        <v>0</v>
      </c>
      <c r="AB6796">
        <v>0</v>
      </c>
      <c r="AC6796">
        <v>0</v>
      </c>
      <c r="AD6796">
        <v>0</v>
      </c>
      <c r="AE6796">
        <v>138.05423541323839</v>
      </c>
    </row>
    <row r="6797" spans="1:31" x14ac:dyDescent="0.25">
      <c r="A6797">
        <v>2097036</v>
      </c>
      <c r="B6797">
        <v>1</v>
      </c>
      <c r="C6797" t="s">
        <v>80</v>
      </c>
      <c r="D6797" t="s">
        <v>88</v>
      </c>
      <c r="E6797" t="s">
        <v>177</v>
      </c>
      <c r="F6797" t="s">
        <v>11425</v>
      </c>
      <c r="G6797" t="s">
        <v>324</v>
      </c>
      <c r="H6797" t="s">
        <v>143</v>
      </c>
      <c r="I6797" t="s">
        <v>135</v>
      </c>
      <c r="J6797" t="s">
        <v>136</v>
      </c>
      <c r="K6797" t="s">
        <v>137</v>
      </c>
      <c r="L6797" t="s">
        <v>19471</v>
      </c>
      <c r="M6797" t="s">
        <v>19472</v>
      </c>
      <c r="N6797">
        <v>2.4258333329999999</v>
      </c>
      <c r="O6797">
        <v>0</v>
      </c>
      <c r="P6797">
        <v>1</v>
      </c>
      <c r="Q6797">
        <v>0</v>
      </c>
      <c r="R6797">
        <v>0</v>
      </c>
      <c r="S6797">
        <v>0</v>
      </c>
      <c r="T6797">
        <v>0</v>
      </c>
      <c r="U6797">
        <v>0</v>
      </c>
      <c r="V6797">
        <v>0</v>
      </c>
      <c r="W6797">
        <v>0</v>
      </c>
      <c r="X6797">
        <v>0.53955997706394998</v>
      </c>
      <c r="Y6797">
        <v>0</v>
      </c>
      <c r="Z6797">
        <v>0</v>
      </c>
      <c r="AA6797">
        <v>0</v>
      </c>
      <c r="AB6797">
        <v>0</v>
      </c>
      <c r="AC6797">
        <v>0</v>
      </c>
      <c r="AD6797">
        <v>0</v>
      </c>
      <c r="AE6797">
        <v>0.53955997706394998</v>
      </c>
    </row>
    <row r="6798" spans="1:31" x14ac:dyDescent="0.25">
      <c r="A6798">
        <v>2097328</v>
      </c>
      <c r="B6798">
        <v>1</v>
      </c>
      <c r="C6798" t="s">
        <v>80</v>
      </c>
      <c r="D6798" t="s">
        <v>101</v>
      </c>
      <c r="E6798" t="s">
        <v>158</v>
      </c>
      <c r="F6798" t="s">
        <v>16281</v>
      </c>
      <c r="G6798" t="s">
        <v>154</v>
      </c>
      <c r="H6798" t="s">
        <v>143</v>
      </c>
      <c r="I6798" t="s">
        <v>135</v>
      </c>
      <c r="J6798" t="s">
        <v>136</v>
      </c>
      <c r="K6798" t="s">
        <v>155</v>
      </c>
      <c r="L6798" t="s">
        <v>19473</v>
      </c>
      <c r="M6798" t="s">
        <v>19397</v>
      </c>
      <c r="N6798">
        <v>1.294166666</v>
      </c>
      <c r="O6798">
        <v>0</v>
      </c>
      <c r="P6798">
        <v>161</v>
      </c>
      <c r="Q6798">
        <v>0</v>
      </c>
      <c r="R6798">
        <v>0</v>
      </c>
      <c r="S6798">
        <v>0</v>
      </c>
      <c r="T6798">
        <v>5</v>
      </c>
      <c r="U6798">
        <v>0</v>
      </c>
      <c r="V6798">
        <v>0</v>
      </c>
      <c r="W6798">
        <v>0</v>
      </c>
      <c r="X6798">
        <v>46.246513153809467</v>
      </c>
      <c r="Y6798">
        <v>0</v>
      </c>
      <c r="Z6798">
        <v>0</v>
      </c>
      <c r="AA6798">
        <v>0</v>
      </c>
      <c r="AB6798">
        <v>15.968126897952708</v>
      </c>
      <c r="AC6798">
        <v>0</v>
      </c>
      <c r="AD6798">
        <v>0</v>
      </c>
      <c r="AE6798">
        <v>62.214640051762174</v>
      </c>
    </row>
    <row r="6799" spans="1:31" x14ac:dyDescent="0.25">
      <c r="A6799">
        <v>2097305</v>
      </c>
      <c r="B6799">
        <v>1</v>
      </c>
      <c r="C6799" t="s">
        <v>80</v>
      </c>
      <c r="D6799" t="s">
        <v>85</v>
      </c>
      <c r="E6799" t="s">
        <v>177</v>
      </c>
      <c r="F6799" t="s">
        <v>19474</v>
      </c>
      <c r="G6799" t="s">
        <v>179</v>
      </c>
      <c r="H6799" t="s">
        <v>143</v>
      </c>
      <c r="I6799" t="s">
        <v>135</v>
      </c>
      <c r="J6799" t="s">
        <v>136</v>
      </c>
      <c r="K6799" t="s">
        <v>137</v>
      </c>
      <c r="L6799" t="s">
        <v>19475</v>
      </c>
      <c r="M6799" t="s">
        <v>19476</v>
      </c>
      <c r="N6799">
        <v>9.1283333330000005</v>
      </c>
      <c r="O6799">
        <v>0</v>
      </c>
      <c r="P6799">
        <v>45</v>
      </c>
      <c r="Q6799">
        <v>0</v>
      </c>
      <c r="R6799">
        <v>0</v>
      </c>
      <c r="S6799">
        <v>0</v>
      </c>
      <c r="T6799">
        <v>0</v>
      </c>
      <c r="U6799">
        <v>0</v>
      </c>
      <c r="V6799">
        <v>0</v>
      </c>
      <c r="W6799">
        <v>0</v>
      </c>
      <c r="X6799">
        <v>159.93339756769456</v>
      </c>
      <c r="Y6799">
        <v>0</v>
      </c>
      <c r="Z6799">
        <v>0</v>
      </c>
      <c r="AA6799">
        <v>0</v>
      </c>
      <c r="AB6799">
        <v>0</v>
      </c>
      <c r="AC6799">
        <v>0</v>
      </c>
      <c r="AD6799">
        <v>0</v>
      </c>
      <c r="AE6799">
        <v>159.93339756769456</v>
      </c>
    </row>
    <row r="6800" spans="1:31" x14ac:dyDescent="0.25">
      <c r="A6800">
        <v>2097448</v>
      </c>
      <c r="B6800">
        <v>1</v>
      </c>
      <c r="C6800" t="s">
        <v>81</v>
      </c>
      <c r="D6800" t="s">
        <v>118</v>
      </c>
      <c r="E6800" t="s">
        <v>177</v>
      </c>
      <c r="F6800" t="s">
        <v>19477</v>
      </c>
      <c r="G6800" t="s">
        <v>183</v>
      </c>
      <c r="H6800" t="s">
        <v>143</v>
      </c>
      <c r="I6800" t="s">
        <v>135</v>
      </c>
      <c r="J6800" t="s">
        <v>136</v>
      </c>
      <c r="K6800" t="s">
        <v>137</v>
      </c>
      <c r="L6800" t="s">
        <v>19478</v>
      </c>
      <c r="M6800" t="s">
        <v>19479</v>
      </c>
      <c r="N6800">
        <v>1.039722222</v>
      </c>
      <c r="O6800">
        <v>0</v>
      </c>
      <c r="P6800">
        <v>2</v>
      </c>
      <c r="Q6800">
        <v>0</v>
      </c>
      <c r="R6800">
        <v>0</v>
      </c>
      <c r="S6800">
        <v>0</v>
      </c>
      <c r="T6800">
        <v>0</v>
      </c>
      <c r="U6800">
        <v>0</v>
      </c>
      <c r="V6800">
        <v>0</v>
      </c>
      <c r="W6800">
        <v>0</v>
      </c>
      <c r="X6800">
        <v>0.13000583003177971</v>
      </c>
      <c r="Y6800">
        <v>0</v>
      </c>
      <c r="Z6800">
        <v>0</v>
      </c>
      <c r="AA6800">
        <v>0</v>
      </c>
      <c r="AB6800">
        <v>0</v>
      </c>
      <c r="AC6800">
        <v>0</v>
      </c>
      <c r="AD6800">
        <v>0</v>
      </c>
      <c r="AE6800">
        <v>0.13000583003177971</v>
      </c>
    </row>
    <row r="6801" spans="1:31" x14ac:dyDescent="0.25">
      <c r="A6801">
        <v>2096927</v>
      </c>
      <c r="B6801">
        <v>1</v>
      </c>
      <c r="C6801" t="s">
        <v>80</v>
      </c>
      <c r="D6801" t="s">
        <v>99</v>
      </c>
      <c r="E6801" t="s">
        <v>177</v>
      </c>
      <c r="F6801" t="s">
        <v>19480</v>
      </c>
      <c r="G6801" t="s">
        <v>179</v>
      </c>
      <c r="H6801" t="s">
        <v>143</v>
      </c>
      <c r="I6801" t="s">
        <v>135</v>
      </c>
      <c r="J6801" t="s">
        <v>136</v>
      </c>
      <c r="K6801" t="s">
        <v>137</v>
      </c>
      <c r="L6801" t="s">
        <v>19481</v>
      </c>
      <c r="M6801" t="s">
        <v>19482</v>
      </c>
      <c r="N6801">
        <v>5.3116666659999998</v>
      </c>
      <c r="O6801">
        <v>0</v>
      </c>
      <c r="P6801">
        <v>2</v>
      </c>
      <c r="Q6801">
        <v>0</v>
      </c>
      <c r="R6801">
        <v>0</v>
      </c>
      <c r="S6801">
        <v>0</v>
      </c>
      <c r="T6801">
        <v>0</v>
      </c>
      <c r="U6801">
        <v>0</v>
      </c>
      <c r="V6801">
        <v>0</v>
      </c>
      <c r="W6801">
        <v>0</v>
      </c>
      <c r="X6801">
        <v>3.4708389585586801</v>
      </c>
      <c r="Y6801">
        <v>0</v>
      </c>
      <c r="Z6801">
        <v>0</v>
      </c>
      <c r="AA6801">
        <v>0</v>
      </c>
      <c r="AB6801">
        <v>0</v>
      </c>
      <c r="AC6801">
        <v>0</v>
      </c>
      <c r="AD6801">
        <v>0</v>
      </c>
      <c r="AE6801">
        <v>3.4708389585586801</v>
      </c>
    </row>
    <row r="6802" spans="1:31" x14ac:dyDescent="0.25">
      <c r="A6802">
        <v>2097162</v>
      </c>
      <c r="B6802">
        <v>1</v>
      </c>
      <c r="C6802" t="s">
        <v>80</v>
      </c>
      <c r="D6802" t="s">
        <v>96</v>
      </c>
      <c r="E6802" t="s">
        <v>177</v>
      </c>
      <c r="F6802" t="s">
        <v>19483</v>
      </c>
      <c r="G6802" t="s">
        <v>179</v>
      </c>
      <c r="H6802" t="s">
        <v>143</v>
      </c>
      <c r="I6802" t="s">
        <v>135</v>
      </c>
      <c r="J6802" t="s">
        <v>136</v>
      </c>
      <c r="K6802" t="s">
        <v>137</v>
      </c>
      <c r="L6802" t="s">
        <v>19484</v>
      </c>
      <c r="M6802" t="s">
        <v>19485</v>
      </c>
      <c r="N6802">
        <v>5.4450000000000003</v>
      </c>
      <c r="O6802">
        <v>0</v>
      </c>
      <c r="P6802">
        <v>1</v>
      </c>
      <c r="Q6802">
        <v>0</v>
      </c>
      <c r="R6802">
        <v>0</v>
      </c>
      <c r="S6802">
        <v>0</v>
      </c>
      <c r="T6802">
        <v>0</v>
      </c>
      <c r="U6802">
        <v>0</v>
      </c>
      <c r="V6802">
        <v>0</v>
      </c>
      <c r="W6802">
        <v>0</v>
      </c>
      <c r="X6802">
        <v>2.2719732825156616</v>
      </c>
      <c r="Y6802">
        <v>0</v>
      </c>
      <c r="Z6802">
        <v>0</v>
      </c>
      <c r="AA6802">
        <v>0</v>
      </c>
      <c r="AB6802">
        <v>0</v>
      </c>
      <c r="AC6802">
        <v>0</v>
      </c>
      <c r="AD6802">
        <v>0</v>
      </c>
      <c r="AE6802">
        <v>2.2719732825156616</v>
      </c>
    </row>
    <row r="6803" spans="1:31" x14ac:dyDescent="0.25">
      <c r="A6803">
        <v>2096970</v>
      </c>
      <c r="B6803">
        <v>1</v>
      </c>
      <c r="C6803" t="s">
        <v>81</v>
      </c>
      <c r="D6803" t="s">
        <v>115</v>
      </c>
      <c r="E6803" t="s">
        <v>131</v>
      </c>
      <c r="F6803" t="s">
        <v>19486</v>
      </c>
      <c r="G6803" t="s">
        <v>273</v>
      </c>
      <c r="H6803" t="s">
        <v>134</v>
      </c>
      <c r="I6803" t="s">
        <v>135</v>
      </c>
      <c r="J6803" t="s">
        <v>136</v>
      </c>
      <c r="K6803" t="s">
        <v>155</v>
      </c>
      <c r="L6803" t="s">
        <v>19487</v>
      </c>
      <c r="M6803" t="s">
        <v>19488</v>
      </c>
      <c r="N6803">
        <v>7.738888888</v>
      </c>
      <c r="O6803">
        <v>0</v>
      </c>
      <c r="P6803">
        <v>129</v>
      </c>
      <c r="Q6803">
        <v>0</v>
      </c>
      <c r="R6803">
        <v>7</v>
      </c>
      <c r="S6803">
        <v>0</v>
      </c>
      <c r="T6803">
        <v>4</v>
      </c>
      <c r="U6803">
        <v>0</v>
      </c>
      <c r="V6803">
        <v>0</v>
      </c>
      <c r="W6803">
        <v>0</v>
      </c>
      <c r="X6803">
        <v>188.80905277541174</v>
      </c>
      <c r="Y6803">
        <v>0</v>
      </c>
      <c r="Z6803">
        <v>10.9669450500607</v>
      </c>
      <c r="AA6803">
        <v>0</v>
      </c>
      <c r="AB6803">
        <v>13.453932313289357</v>
      </c>
      <c r="AC6803">
        <v>0</v>
      </c>
      <c r="AD6803">
        <v>0</v>
      </c>
      <c r="AE6803">
        <v>213.2299301387618</v>
      </c>
    </row>
    <row r="6804" spans="1:31" x14ac:dyDescent="0.25">
      <c r="A6804">
        <v>2097468</v>
      </c>
      <c r="B6804">
        <v>1</v>
      </c>
      <c r="C6804" t="s">
        <v>80</v>
      </c>
      <c r="D6804" t="s">
        <v>93</v>
      </c>
      <c r="E6804" t="s">
        <v>177</v>
      </c>
      <c r="F6804" t="s">
        <v>19489</v>
      </c>
      <c r="G6804" t="s">
        <v>183</v>
      </c>
      <c r="H6804" t="s">
        <v>143</v>
      </c>
      <c r="I6804" t="s">
        <v>135</v>
      </c>
      <c r="J6804" t="s">
        <v>136</v>
      </c>
      <c r="K6804" t="s">
        <v>137</v>
      </c>
      <c r="L6804" t="s">
        <v>19490</v>
      </c>
      <c r="M6804" t="s">
        <v>19491</v>
      </c>
      <c r="N6804">
        <v>1.412222222</v>
      </c>
      <c r="O6804">
        <v>0</v>
      </c>
      <c r="P6804">
        <v>1</v>
      </c>
      <c r="Q6804">
        <v>0</v>
      </c>
      <c r="R6804">
        <v>0</v>
      </c>
      <c r="S6804">
        <v>0</v>
      </c>
      <c r="T6804">
        <v>0</v>
      </c>
      <c r="U6804">
        <v>0</v>
      </c>
      <c r="V6804">
        <v>0</v>
      </c>
      <c r="W6804">
        <v>0</v>
      </c>
      <c r="X6804">
        <v>5.9054400674201396E-2</v>
      </c>
      <c r="Y6804">
        <v>0</v>
      </c>
      <c r="Z6804">
        <v>0</v>
      </c>
      <c r="AA6804">
        <v>0</v>
      </c>
      <c r="AB6804">
        <v>0</v>
      </c>
      <c r="AC6804">
        <v>0</v>
      </c>
      <c r="AD6804">
        <v>0</v>
      </c>
      <c r="AE6804">
        <v>5.9054400674201396E-2</v>
      </c>
    </row>
    <row r="6805" spans="1:31" x14ac:dyDescent="0.25">
      <c r="A6805">
        <v>2096993</v>
      </c>
      <c r="B6805">
        <v>1</v>
      </c>
      <c r="C6805" t="s">
        <v>80</v>
      </c>
      <c r="D6805" t="s">
        <v>96</v>
      </c>
      <c r="E6805" t="s">
        <v>169</v>
      </c>
      <c r="F6805" t="s">
        <v>19492</v>
      </c>
      <c r="G6805" t="s">
        <v>13414</v>
      </c>
      <c r="H6805" t="s">
        <v>134</v>
      </c>
      <c r="I6805" t="s">
        <v>135</v>
      </c>
      <c r="J6805" t="s">
        <v>136</v>
      </c>
      <c r="K6805" t="s">
        <v>137</v>
      </c>
      <c r="L6805" t="s">
        <v>19493</v>
      </c>
      <c r="M6805" t="s">
        <v>19494</v>
      </c>
      <c r="N6805">
        <v>3.3036111109999999</v>
      </c>
      <c r="O6805">
        <v>0</v>
      </c>
      <c r="P6805">
        <v>164</v>
      </c>
      <c r="Q6805">
        <v>0</v>
      </c>
      <c r="R6805">
        <v>0</v>
      </c>
      <c r="S6805">
        <v>0</v>
      </c>
      <c r="T6805">
        <v>9</v>
      </c>
      <c r="U6805">
        <v>0</v>
      </c>
      <c r="V6805">
        <v>0</v>
      </c>
      <c r="W6805">
        <v>0</v>
      </c>
      <c r="X6805">
        <v>172.41402589568708</v>
      </c>
      <c r="Y6805">
        <v>0</v>
      </c>
      <c r="Z6805">
        <v>0</v>
      </c>
      <c r="AA6805">
        <v>0</v>
      </c>
      <c r="AB6805">
        <v>14.388700092354338</v>
      </c>
      <c r="AC6805">
        <v>0</v>
      </c>
      <c r="AD6805">
        <v>0</v>
      </c>
      <c r="AE6805">
        <v>186.8027259880414</v>
      </c>
    </row>
    <row r="6806" spans="1:31" x14ac:dyDescent="0.25">
      <c r="A6806">
        <v>2097013</v>
      </c>
      <c r="B6806">
        <v>1</v>
      </c>
      <c r="C6806" t="s">
        <v>80</v>
      </c>
      <c r="D6806" t="s">
        <v>98</v>
      </c>
      <c r="E6806" t="s">
        <v>169</v>
      </c>
      <c r="F6806" t="s">
        <v>19495</v>
      </c>
      <c r="G6806" t="s">
        <v>1338</v>
      </c>
      <c r="H6806" t="s">
        <v>134</v>
      </c>
      <c r="I6806" t="s">
        <v>135</v>
      </c>
      <c r="J6806" t="s">
        <v>136</v>
      </c>
      <c r="K6806" t="s">
        <v>137</v>
      </c>
      <c r="L6806" t="s">
        <v>19496</v>
      </c>
      <c r="M6806" t="s">
        <v>19497</v>
      </c>
      <c r="N6806">
        <v>0.11388888799999999</v>
      </c>
      <c r="O6806">
        <v>0</v>
      </c>
      <c r="P6806">
        <v>35</v>
      </c>
      <c r="Q6806">
        <v>0</v>
      </c>
      <c r="R6806">
        <v>14</v>
      </c>
      <c r="S6806">
        <v>0</v>
      </c>
      <c r="T6806">
        <v>4</v>
      </c>
      <c r="U6806">
        <v>0</v>
      </c>
      <c r="V6806">
        <v>0</v>
      </c>
      <c r="W6806">
        <v>0</v>
      </c>
      <c r="X6806">
        <v>1.1502824966198193</v>
      </c>
      <c r="Y6806">
        <v>0</v>
      </c>
      <c r="Z6806">
        <v>1.7240600292027</v>
      </c>
      <c r="AA6806">
        <v>0</v>
      </c>
      <c r="AB6806">
        <v>4.9378261210058332E-2</v>
      </c>
      <c r="AC6806">
        <v>0</v>
      </c>
      <c r="AD6806">
        <v>0</v>
      </c>
      <c r="AE6806">
        <v>2.9237207870325777</v>
      </c>
    </row>
    <row r="6807" spans="1:31" x14ac:dyDescent="0.25">
      <c r="A6807">
        <v>2097156</v>
      </c>
      <c r="B6807">
        <v>1</v>
      </c>
      <c r="C6807" t="s">
        <v>81</v>
      </c>
      <c r="D6807" t="s">
        <v>127</v>
      </c>
      <c r="E6807" t="s">
        <v>177</v>
      </c>
      <c r="F6807" t="s">
        <v>19498</v>
      </c>
      <c r="G6807" t="s">
        <v>196</v>
      </c>
      <c r="H6807" t="s">
        <v>143</v>
      </c>
      <c r="I6807" t="s">
        <v>135</v>
      </c>
      <c r="J6807" t="s">
        <v>136</v>
      </c>
      <c r="K6807" t="s">
        <v>137</v>
      </c>
      <c r="L6807" t="s">
        <v>19499</v>
      </c>
      <c r="M6807" t="s">
        <v>19500</v>
      </c>
      <c r="N6807">
        <v>2.4597222219999999</v>
      </c>
      <c r="O6807">
        <v>0</v>
      </c>
      <c r="P6807">
        <v>0</v>
      </c>
      <c r="Q6807">
        <v>0</v>
      </c>
      <c r="R6807">
        <v>0</v>
      </c>
      <c r="S6807">
        <v>0</v>
      </c>
      <c r="T6807">
        <v>1</v>
      </c>
      <c r="U6807">
        <v>0</v>
      </c>
      <c r="V6807">
        <v>0</v>
      </c>
      <c r="W6807">
        <v>0</v>
      </c>
      <c r="X6807">
        <v>0</v>
      </c>
      <c r="Y6807">
        <v>0</v>
      </c>
      <c r="Z6807">
        <v>0</v>
      </c>
      <c r="AA6807">
        <v>0</v>
      </c>
      <c r="AB6807">
        <v>0.22263783411705418</v>
      </c>
      <c r="AC6807">
        <v>0</v>
      </c>
      <c r="AD6807">
        <v>0</v>
      </c>
      <c r="AE6807">
        <v>0.22263783411705418</v>
      </c>
    </row>
    <row r="6808" spans="1:31" x14ac:dyDescent="0.25">
      <c r="A6808">
        <v>2097056</v>
      </c>
      <c r="B6808">
        <v>1</v>
      </c>
      <c r="C6808" t="s">
        <v>80</v>
      </c>
      <c r="D6808" t="s">
        <v>82</v>
      </c>
      <c r="E6808" t="s">
        <v>158</v>
      </c>
      <c r="F6808" t="s">
        <v>19501</v>
      </c>
      <c r="G6808" t="s">
        <v>154</v>
      </c>
      <c r="H6808" t="s">
        <v>143</v>
      </c>
      <c r="I6808" t="s">
        <v>135</v>
      </c>
      <c r="J6808" t="s">
        <v>136</v>
      </c>
      <c r="K6808" t="s">
        <v>155</v>
      </c>
      <c r="L6808" t="s">
        <v>19502</v>
      </c>
      <c r="M6808" t="s">
        <v>19503</v>
      </c>
      <c r="N6808">
        <v>7.6320294439999996</v>
      </c>
      <c r="O6808">
        <v>0</v>
      </c>
      <c r="P6808">
        <v>110</v>
      </c>
      <c r="Q6808">
        <v>0</v>
      </c>
      <c r="R6808">
        <v>0</v>
      </c>
      <c r="S6808">
        <v>0</v>
      </c>
      <c r="T6808">
        <v>32</v>
      </c>
      <c r="U6808">
        <v>0</v>
      </c>
      <c r="V6808">
        <v>0</v>
      </c>
      <c r="W6808">
        <v>0</v>
      </c>
      <c r="X6808">
        <v>185.77042221770802</v>
      </c>
      <c r="Y6808">
        <v>0</v>
      </c>
      <c r="Z6808">
        <v>0</v>
      </c>
      <c r="AA6808">
        <v>0</v>
      </c>
      <c r="AB6808">
        <v>253.04693462693803</v>
      </c>
      <c r="AC6808">
        <v>0</v>
      </c>
      <c r="AD6808">
        <v>0</v>
      </c>
      <c r="AE6808">
        <v>438.81735684464604</v>
      </c>
    </row>
    <row r="6809" spans="1:31" x14ac:dyDescent="0.25">
      <c r="A6809">
        <v>2097079</v>
      </c>
      <c r="B6809">
        <v>1</v>
      </c>
      <c r="C6809" t="s">
        <v>80</v>
      </c>
      <c r="D6809" t="s">
        <v>99</v>
      </c>
      <c r="E6809" t="s">
        <v>177</v>
      </c>
      <c r="F6809" t="s">
        <v>19504</v>
      </c>
      <c r="G6809" t="s">
        <v>179</v>
      </c>
      <c r="H6809" t="s">
        <v>143</v>
      </c>
      <c r="I6809" t="s">
        <v>135</v>
      </c>
      <c r="J6809" t="s">
        <v>136</v>
      </c>
      <c r="K6809" t="s">
        <v>137</v>
      </c>
      <c r="L6809" t="s">
        <v>19505</v>
      </c>
      <c r="M6809" t="s">
        <v>19506</v>
      </c>
      <c r="N6809">
        <v>3.224444444</v>
      </c>
      <c r="O6809">
        <v>0</v>
      </c>
      <c r="P6809">
        <v>1</v>
      </c>
      <c r="Q6809">
        <v>0</v>
      </c>
      <c r="R6809">
        <v>0</v>
      </c>
      <c r="S6809">
        <v>0</v>
      </c>
      <c r="T6809">
        <v>0</v>
      </c>
      <c r="U6809">
        <v>0</v>
      </c>
      <c r="V6809">
        <v>0</v>
      </c>
      <c r="W6809">
        <v>0</v>
      </c>
      <c r="X6809">
        <v>0.82215611814288336</v>
      </c>
      <c r="Y6809">
        <v>0</v>
      </c>
      <c r="Z6809">
        <v>0</v>
      </c>
      <c r="AA6809">
        <v>0</v>
      </c>
      <c r="AB6809">
        <v>0</v>
      </c>
      <c r="AC6809">
        <v>0</v>
      </c>
      <c r="AD6809">
        <v>0</v>
      </c>
      <c r="AE6809">
        <v>0.82215611814288336</v>
      </c>
    </row>
    <row r="6810" spans="1:31" x14ac:dyDescent="0.25">
      <c r="A6810">
        <v>2097411</v>
      </c>
      <c r="B6810">
        <v>1</v>
      </c>
      <c r="C6810" t="s">
        <v>81</v>
      </c>
      <c r="D6810" t="s">
        <v>123</v>
      </c>
      <c r="E6810" t="s">
        <v>177</v>
      </c>
      <c r="F6810" t="s">
        <v>19507</v>
      </c>
      <c r="G6810" t="s">
        <v>196</v>
      </c>
      <c r="H6810" t="s">
        <v>143</v>
      </c>
      <c r="I6810" t="s">
        <v>135</v>
      </c>
      <c r="J6810" t="s">
        <v>136</v>
      </c>
      <c r="K6810" t="s">
        <v>137</v>
      </c>
      <c r="L6810" t="s">
        <v>19508</v>
      </c>
      <c r="M6810" t="s">
        <v>19509</v>
      </c>
      <c r="N6810">
        <v>1.508888888</v>
      </c>
      <c r="O6810">
        <v>0</v>
      </c>
      <c r="P6810">
        <v>5</v>
      </c>
      <c r="Q6810">
        <v>0</v>
      </c>
      <c r="R6810">
        <v>0</v>
      </c>
      <c r="S6810">
        <v>0</v>
      </c>
      <c r="T6810">
        <v>0</v>
      </c>
      <c r="U6810">
        <v>0</v>
      </c>
      <c r="V6810">
        <v>0</v>
      </c>
      <c r="W6810">
        <v>0</v>
      </c>
      <c r="X6810">
        <v>0.74434862202905483</v>
      </c>
      <c r="Y6810">
        <v>0</v>
      </c>
      <c r="Z6810">
        <v>0</v>
      </c>
      <c r="AA6810">
        <v>0</v>
      </c>
      <c r="AB6810">
        <v>0</v>
      </c>
      <c r="AC6810">
        <v>0</v>
      </c>
      <c r="AD6810">
        <v>0</v>
      </c>
      <c r="AE6810">
        <v>0.74434862202905483</v>
      </c>
    </row>
    <row r="6811" spans="1:31" x14ac:dyDescent="0.25">
      <c r="A6811">
        <v>2097265</v>
      </c>
      <c r="B6811">
        <v>1</v>
      </c>
      <c r="C6811" t="s">
        <v>80</v>
      </c>
      <c r="D6811" t="s">
        <v>82</v>
      </c>
      <c r="E6811" t="s">
        <v>177</v>
      </c>
      <c r="F6811" t="s">
        <v>19510</v>
      </c>
      <c r="G6811" t="s">
        <v>183</v>
      </c>
      <c r="H6811" t="s">
        <v>143</v>
      </c>
      <c r="I6811" t="s">
        <v>135</v>
      </c>
      <c r="J6811" t="s">
        <v>136</v>
      </c>
      <c r="K6811" t="s">
        <v>137</v>
      </c>
      <c r="L6811" t="s">
        <v>19511</v>
      </c>
      <c r="M6811" t="s">
        <v>19512</v>
      </c>
      <c r="N6811">
        <v>6.5350000000000001</v>
      </c>
      <c r="O6811">
        <v>0</v>
      </c>
      <c r="P6811">
        <v>1</v>
      </c>
      <c r="Q6811">
        <v>0</v>
      </c>
      <c r="R6811">
        <v>0</v>
      </c>
      <c r="S6811">
        <v>0</v>
      </c>
      <c r="T6811">
        <v>0</v>
      </c>
      <c r="U6811">
        <v>0</v>
      </c>
      <c r="V6811">
        <v>0</v>
      </c>
      <c r="W6811">
        <v>0</v>
      </c>
      <c r="X6811">
        <v>0</v>
      </c>
      <c r="Y6811">
        <v>0</v>
      </c>
      <c r="Z6811">
        <v>0</v>
      </c>
      <c r="AA6811">
        <v>0</v>
      </c>
      <c r="AB6811">
        <v>0</v>
      </c>
      <c r="AC6811">
        <v>0</v>
      </c>
      <c r="AD6811">
        <v>0</v>
      </c>
      <c r="AE6811">
        <v>0</v>
      </c>
    </row>
    <row r="6812" spans="1:31" x14ac:dyDescent="0.25">
      <c r="A6812">
        <v>2097365</v>
      </c>
      <c r="B6812">
        <v>1</v>
      </c>
      <c r="C6812" t="s">
        <v>81</v>
      </c>
      <c r="D6812" t="s">
        <v>128</v>
      </c>
      <c r="E6812" t="s">
        <v>169</v>
      </c>
      <c r="F6812" t="s">
        <v>19513</v>
      </c>
      <c r="G6812" t="s">
        <v>133</v>
      </c>
      <c r="H6812" t="s">
        <v>134</v>
      </c>
      <c r="I6812" t="s">
        <v>135</v>
      </c>
      <c r="J6812" t="s">
        <v>136</v>
      </c>
      <c r="K6812" t="s">
        <v>137</v>
      </c>
      <c r="L6812" t="s">
        <v>19514</v>
      </c>
      <c r="M6812" t="s">
        <v>19515</v>
      </c>
      <c r="N6812">
        <v>0.17499999999999999</v>
      </c>
      <c r="O6812">
        <v>0</v>
      </c>
      <c r="P6812">
        <v>642</v>
      </c>
      <c r="Q6812">
        <v>0</v>
      </c>
      <c r="R6812">
        <v>36</v>
      </c>
      <c r="S6812">
        <v>0</v>
      </c>
      <c r="T6812">
        <v>51</v>
      </c>
      <c r="U6812">
        <v>0</v>
      </c>
      <c r="V6812">
        <v>0</v>
      </c>
      <c r="W6812">
        <v>0</v>
      </c>
      <c r="X6812">
        <v>18.64809220859901</v>
      </c>
      <c r="Y6812">
        <v>0</v>
      </c>
      <c r="Z6812">
        <v>1.9041722541905</v>
      </c>
      <c r="AA6812">
        <v>0</v>
      </c>
      <c r="AB6812">
        <v>2.2698546160687254</v>
      </c>
      <c r="AC6812">
        <v>0</v>
      </c>
      <c r="AD6812">
        <v>0</v>
      </c>
      <c r="AE6812">
        <v>22.822119078858236</v>
      </c>
    </row>
    <row r="6813" spans="1:31" x14ac:dyDescent="0.25">
      <c r="A6813">
        <v>2097288</v>
      </c>
      <c r="B6813">
        <v>1</v>
      </c>
      <c r="C6813" t="s">
        <v>80</v>
      </c>
      <c r="D6813" t="s">
        <v>93</v>
      </c>
      <c r="E6813" t="s">
        <v>177</v>
      </c>
      <c r="F6813" t="s">
        <v>19516</v>
      </c>
      <c r="G6813" t="s">
        <v>183</v>
      </c>
      <c r="H6813" t="s">
        <v>143</v>
      </c>
      <c r="I6813" t="s">
        <v>135</v>
      </c>
      <c r="J6813" t="s">
        <v>136</v>
      </c>
      <c r="K6813" t="s">
        <v>137</v>
      </c>
      <c r="L6813" t="s">
        <v>19517</v>
      </c>
      <c r="M6813" t="s">
        <v>19518</v>
      </c>
      <c r="N6813">
        <v>7.608055555</v>
      </c>
      <c r="O6813">
        <v>0</v>
      </c>
      <c r="P6813">
        <v>1</v>
      </c>
      <c r="Q6813">
        <v>0</v>
      </c>
      <c r="R6813">
        <v>0</v>
      </c>
      <c r="S6813">
        <v>0</v>
      </c>
      <c r="T6813">
        <v>0</v>
      </c>
      <c r="U6813">
        <v>0</v>
      </c>
      <c r="V6813">
        <v>0</v>
      </c>
      <c r="W6813">
        <v>0</v>
      </c>
      <c r="X6813">
        <v>1.1697208785853788</v>
      </c>
      <c r="Y6813">
        <v>0</v>
      </c>
      <c r="Z6813">
        <v>0</v>
      </c>
      <c r="AA6813">
        <v>0</v>
      </c>
      <c r="AB6813">
        <v>0</v>
      </c>
      <c r="AC6813">
        <v>0</v>
      </c>
      <c r="AD6813">
        <v>0</v>
      </c>
      <c r="AE6813">
        <v>1.1697208785853788</v>
      </c>
    </row>
    <row r="6814" spans="1:31" x14ac:dyDescent="0.25">
      <c r="A6814">
        <v>2097179</v>
      </c>
      <c r="B6814">
        <v>1</v>
      </c>
      <c r="C6814" t="s">
        <v>80</v>
      </c>
      <c r="D6814" t="s">
        <v>84</v>
      </c>
      <c r="E6814" t="s">
        <v>158</v>
      </c>
      <c r="F6814" t="s">
        <v>19519</v>
      </c>
      <c r="G6814" t="s">
        <v>160</v>
      </c>
      <c r="H6814" t="s">
        <v>143</v>
      </c>
      <c r="I6814" t="s">
        <v>135</v>
      </c>
      <c r="J6814" t="s">
        <v>136</v>
      </c>
      <c r="K6814" t="s">
        <v>137</v>
      </c>
      <c r="L6814" t="s">
        <v>19520</v>
      </c>
      <c r="M6814" t="s">
        <v>19521</v>
      </c>
      <c r="N6814">
        <v>5.2030555549999997</v>
      </c>
      <c r="O6814">
        <v>0</v>
      </c>
      <c r="P6814">
        <v>2</v>
      </c>
      <c r="Q6814">
        <v>0</v>
      </c>
      <c r="R6814">
        <v>5</v>
      </c>
      <c r="S6814">
        <v>0</v>
      </c>
      <c r="T6814">
        <v>0</v>
      </c>
      <c r="U6814">
        <v>0</v>
      </c>
      <c r="V6814">
        <v>0</v>
      </c>
      <c r="W6814">
        <v>0</v>
      </c>
      <c r="X6814">
        <v>2.8072610756668026</v>
      </c>
      <c r="Y6814">
        <v>0</v>
      </c>
      <c r="Z6814">
        <v>16.575500272046249</v>
      </c>
      <c r="AA6814">
        <v>0</v>
      </c>
      <c r="AB6814">
        <v>0</v>
      </c>
      <c r="AC6814">
        <v>0</v>
      </c>
      <c r="AD6814">
        <v>0</v>
      </c>
      <c r="AE6814">
        <v>19.38276134771305</v>
      </c>
    </row>
    <row r="6815" spans="1:31" x14ac:dyDescent="0.25">
      <c r="A6815">
        <v>2097471</v>
      </c>
      <c r="B6815">
        <v>1</v>
      </c>
      <c r="C6815" t="s">
        <v>80</v>
      </c>
      <c r="D6815" t="s">
        <v>90</v>
      </c>
      <c r="E6815" t="s">
        <v>140</v>
      </c>
      <c r="F6815" t="s">
        <v>19522</v>
      </c>
      <c r="G6815" t="s">
        <v>142</v>
      </c>
      <c r="H6815" t="s">
        <v>143</v>
      </c>
      <c r="I6815" t="s">
        <v>135</v>
      </c>
      <c r="J6815" t="s">
        <v>136</v>
      </c>
      <c r="K6815" t="s">
        <v>137</v>
      </c>
      <c r="L6815" t="s">
        <v>19523</v>
      </c>
      <c r="M6815" t="s">
        <v>19524</v>
      </c>
      <c r="N6815">
        <v>1.864166666</v>
      </c>
      <c r="O6815">
        <v>0</v>
      </c>
      <c r="P6815">
        <v>1105</v>
      </c>
      <c r="Q6815">
        <v>0</v>
      </c>
      <c r="R6815">
        <v>0</v>
      </c>
      <c r="S6815">
        <v>0</v>
      </c>
      <c r="T6815">
        <v>38</v>
      </c>
      <c r="U6815">
        <v>0</v>
      </c>
      <c r="V6815">
        <v>0</v>
      </c>
      <c r="W6815">
        <v>0</v>
      </c>
      <c r="X6815">
        <v>446.9315393477205</v>
      </c>
      <c r="Y6815">
        <v>0</v>
      </c>
      <c r="Z6815">
        <v>0</v>
      </c>
      <c r="AA6815">
        <v>0</v>
      </c>
      <c r="AB6815">
        <v>22.598651372448561</v>
      </c>
      <c r="AC6815">
        <v>0</v>
      </c>
      <c r="AD6815">
        <v>0</v>
      </c>
      <c r="AE6815">
        <v>469.53019072016906</v>
      </c>
    </row>
    <row r="6816" spans="1:31" x14ac:dyDescent="0.25">
      <c r="A6816">
        <v>2097096</v>
      </c>
      <c r="B6816">
        <v>1</v>
      </c>
      <c r="C6816" t="s">
        <v>81</v>
      </c>
      <c r="D6816" t="s">
        <v>120</v>
      </c>
      <c r="E6816" t="s">
        <v>158</v>
      </c>
      <c r="F6816" t="s">
        <v>19525</v>
      </c>
      <c r="G6816" t="s">
        <v>160</v>
      </c>
      <c r="H6816" t="s">
        <v>143</v>
      </c>
      <c r="I6816" t="s">
        <v>135</v>
      </c>
      <c r="J6816" t="s">
        <v>136</v>
      </c>
      <c r="K6816" t="s">
        <v>137</v>
      </c>
      <c r="L6816" t="s">
        <v>19526</v>
      </c>
      <c r="M6816" t="s">
        <v>19527</v>
      </c>
      <c r="N6816">
        <v>2.6608333329999998</v>
      </c>
      <c r="O6816">
        <v>0</v>
      </c>
      <c r="P6816">
        <v>55</v>
      </c>
      <c r="Q6816">
        <v>0</v>
      </c>
      <c r="R6816">
        <v>0</v>
      </c>
      <c r="S6816">
        <v>0</v>
      </c>
      <c r="T6816">
        <v>4</v>
      </c>
      <c r="U6816">
        <v>0</v>
      </c>
      <c r="V6816">
        <v>0</v>
      </c>
      <c r="W6816">
        <v>0</v>
      </c>
      <c r="X6816">
        <v>23.721035253207983</v>
      </c>
      <c r="Y6816">
        <v>0</v>
      </c>
      <c r="Z6816">
        <v>0</v>
      </c>
      <c r="AA6816">
        <v>0</v>
      </c>
      <c r="AB6816">
        <v>5.9169349970172149</v>
      </c>
      <c r="AC6816">
        <v>0</v>
      </c>
      <c r="AD6816">
        <v>0</v>
      </c>
      <c r="AE6816">
        <v>29.637970250225198</v>
      </c>
    </row>
    <row r="6817" spans="1:31" x14ac:dyDescent="0.25">
      <c r="A6817">
        <v>2096996</v>
      </c>
      <c r="B6817">
        <v>1</v>
      </c>
      <c r="C6817" t="s">
        <v>80</v>
      </c>
      <c r="D6817" t="s">
        <v>94</v>
      </c>
      <c r="E6817" t="s">
        <v>158</v>
      </c>
      <c r="F6817" t="s">
        <v>19528</v>
      </c>
      <c r="G6817" t="s">
        <v>283</v>
      </c>
      <c r="H6817" t="s">
        <v>143</v>
      </c>
      <c r="I6817" t="s">
        <v>135</v>
      </c>
      <c r="J6817" t="s">
        <v>136</v>
      </c>
      <c r="K6817" t="s">
        <v>137</v>
      </c>
      <c r="L6817" t="s">
        <v>19529</v>
      </c>
      <c r="M6817" t="s">
        <v>19530</v>
      </c>
      <c r="N6817">
        <v>3.7833333329999999</v>
      </c>
      <c r="O6817">
        <v>0</v>
      </c>
      <c r="P6817">
        <v>22</v>
      </c>
      <c r="Q6817">
        <v>0</v>
      </c>
      <c r="R6817">
        <v>4</v>
      </c>
      <c r="S6817">
        <v>0</v>
      </c>
      <c r="T6817">
        <v>1</v>
      </c>
      <c r="U6817">
        <v>0</v>
      </c>
      <c r="V6817">
        <v>0</v>
      </c>
      <c r="W6817">
        <v>0</v>
      </c>
      <c r="X6817">
        <v>15.774458941240828</v>
      </c>
      <c r="Y6817">
        <v>0</v>
      </c>
      <c r="Z6817">
        <v>11.462624033794267</v>
      </c>
      <c r="AA6817">
        <v>0</v>
      </c>
      <c r="AB6817">
        <v>3.7760395085358001</v>
      </c>
      <c r="AC6817">
        <v>0</v>
      </c>
      <c r="AD6817">
        <v>0</v>
      </c>
      <c r="AE6817">
        <v>31.013122483570893</v>
      </c>
    </row>
    <row r="6818" spans="1:31" x14ac:dyDescent="0.25">
      <c r="A6818">
        <v>2097016</v>
      </c>
      <c r="B6818">
        <v>1</v>
      </c>
      <c r="C6818" t="s">
        <v>81</v>
      </c>
      <c r="D6818" t="s">
        <v>112</v>
      </c>
      <c r="E6818" t="s">
        <v>169</v>
      </c>
      <c r="F6818" t="s">
        <v>19531</v>
      </c>
      <c r="G6818" t="s">
        <v>273</v>
      </c>
      <c r="H6818" t="s">
        <v>134</v>
      </c>
      <c r="I6818" t="s">
        <v>135</v>
      </c>
      <c r="J6818" t="s">
        <v>136</v>
      </c>
      <c r="K6818" t="s">
        <v>155</v>
      </c>
      <c r="L6818" t="s">
        <v>19532</v>
      </c>
      <c r="M6818" t="s">
        <v>19533</v>
      </c>
      <c r="N6818">
        <v>8.4574999999999996</v>
      </c>
      <c r="O6818">
        <v>0</v>
      </c>
      <c r="P6818">
        <v>122</v>
      </c>
      <c r="Q6818">
        <v>0</v>
      </c>
      <c r="R6818">
        <v>7</v>
      </c>
      <c r="S6818">
        <v>0</v>
      </c>
      <c r="T6818">
        <v>8</v>
      </c>
      <c r="U6818">
        <v>0</v>
      </c>
      <c r="V6818">
        <v>0</v>
      </c>
      <c r="W6818">
        <v>0</v>
      </c>
      <c r="X6818">
        <v>159.18846682006907</v>
      </c>
      <c r="Y6818">
        <v>0</v>
      </c>
      <c r="Z6818">
        <v>17.772916576077986</v>
      </c>
      <c r="AA6818">
        <v>0</v>
      </c>
      <c r="AB6818">
        <v>24.080353104817689</v>
      </c>
      <c r="AC6818">
        <v>0</v>
      </c>
      <c r="AD6818">
        <v>0</v>
      </c>
      <c r="AE6818">
        <v>201.04173650096476</v>
      </c>
    </row>
    <row r="6819" spans="1:31" x14ac:dyDescent="0.25">
      <c r="A6819">
        <v>2097053</v>
      </c>
      <c r="B6819">
        <v>1</v>
      </c>
      <c r="C6819" t="s">
        <v>80</v>
      </c>
      <c r="D6819" t="s">
        <v>98</v>
      </c>
      <c r="E6819" t="s">
        <v>177</v>
      </c>
      <c r="F6819" t="s">
        <v>17635</v>
      </c>
      <c r="G6819" t="s">
        <v>183</v>
      </c>
      <c r="H6819" t="s">
        <v>143</v>
      </c>
      <c r="I6819" t="s">
        <v>135</v>
      </c>
      <c r="J6819" t="s">
        <v>136</v>
      </c>
      <c r="K6819" t="s">
        <v>137</v>
      </c>
      <c r="L6819" t="s">
        <v>19534</v>
      </c>
      <c r="M6819" t="s">
        <v>19535</v>
      </c>
      <c r="N6819">
        <v>0.46777777700000001</v>
      </c>
      <c r="O6819">
        <v>0</v>
      </c>
      <c r="P6819">
        <v>1</v>
      </c>
      <c r="Q6819">
        <v>0</v>
      </c>
      <c r="R6819">
        <v>0</v>
      </c>
      <c r="S6819">
        <v>0</v>
      </c>
      <c r="T6819">
        <v>0</v>
      </c>
      <c r="U6819">
        <v>0</v>
      </c>
      <c r="V6819">
        <v>0</v>
      </c>
      <c r="W6819">
        <v>0</v>
      </c>
      <c r="X6819">
        <v>0.10931390219884168</v>
      </c>
      <c r="Y6819">
        <v>0</v>
      </c>
      <c r="Z6819">
        <v>0</v>
      </c>
      <c r="AA6819">
        <v>0</v>
      </c>
      <c r="AB6819">
        <v>0</v>
      </c>
      <c r="AC6819">
        <v>0</v>
      </c>
      <c r="AD6819">
        <v>0</v>
      </c>
      <c r="AE6819">
        <v>0.10931390219884168</v>
      </c>
    </row>
    <row r="6820" spans="1:31" x14ac:dyDescent="0.25">
      <c r="A6820">
        <v>2097059</v>
      </c>
      <c r="B6820">
        <v>1</v>
      </c>
      <c r="C6820" t="s">
        <v>80</v>
      </c>
      <c r="D6820" t="s">
        <v>98</v>
      </c>
      <c r="E6820" t="s">
        <v>177</v>
      </c>
      <c r="F6820" t="s">
        <v>19536</v>
      </c>
      <c r="G6820" t="s">
        <v>183</v>
      </c>
      <c r="H6820" t="s">
        <v>143</v>
      </c>
      <c r="I6820" t="s">
        <v>135</v>
      </c>
      <c r="J6820" t="s">
        <v>136</v>
      </c>
      <c r="K6820" t="s">
        <v>137</v>
      </c>
      <c r="L6820" t="s">
        <v>19537</v>
      </c>
      <c r="M6820" t="s">
        <v>19538</v>
      </c>
      <c r="N6820">
        <v>0.69527777700000004</v>
      </c>
      <c r="O6820">
        <v>0</v>
      </c>
      <c r="P6820">
        <v>1</v>
      </c>
      <c r="Q6820">
        <v>0</v>
      </c>
      <c r="R6820">
        <v>0</v>
      </c>
      <c r="S6820">
        <v>0</v>
      </c>
      <c r="T6820">
        <v>0</v>
      </c>
      <c r="U6820">
        <v>0</v>
      </c>
      <c r="V6820">
        <v>0</v>
      </c>
      <c r="W6820">
        <v>0</v>
      </c>
      <c r="X6820">
        <v>0.14841453143483946</v>
      </c>
      <c r="Y6820">
        <v>0</v>
      </c>
      <c r="Z6820">
        <v>0</v>
      </c>
      <c r="AA6820">
        <v>0</v>
      </c>
      <c r="AB6820">
        <v>0</v>
      </c>
      <c r="AC6820">
        <v>0</v>
      </c>
      <c r="AD6820">
        <v>0</v>
      </c>
      <c r="AE6820">
        <v>0.14841453143483946</v>
      </c>
    </row>
    <row r="6821" spans="1:31" x14ac:dyDescent="0.25">
      <c r="A6821">
        <v>2097159</v>
      </c>
      <c r="B6821">
        <v>1</v>
      </c>
      <c r="C6821" t="s">
        <v>80</v>
      </c>
      <c r="D6821" t="s">
        <v>83</v>
      </c>
      <c r="E6821" t="s">
        <v>177</v>
      </c>
      <c r="F6821" t="s">
        <v>19539</v>
      </c>
      <c r="G6821" t="s">
        <v>183</v>
      </c>
      <c r="H6821" t="s">
        <v>143</v>
      </c>
      <c r="I6821" t="s">
        <v>135</v>
      </c>
      <c r="J6821" t="s">
        <v>136</v>
      </c>
      <c r="K6821" t="s">
        <v>137</v>
      </c>
      <c r="L6821" t="s">
        <v>19540</v>
      </c>
      <c r="M6821" t="s">
        <v>19541</v>
      </c>
      <c r="N6821">
        <v>6.2355555550000004</v>
      </c>
      <c r="O6821">
        <v>0</v>
      </c>
      <c r="P6821">
        <v>1</v>
      </c>
      <c r="Q6821">
        <v>0</v>
      </c>
      <c r="R6821">
        <v>0</v>
      </c>
      <c r="S6821">
        <v>0</v>
      </c>
      <c r="T6821">
        <v>2</v>
      </c>
      <c r="U6821">
        <v>0</v>
      </c>
      <c r="V6821">
        <v>0</v>
      </c>
      <c r="W6821">
        <v>0</v>
      </c>
      <c r="X6821">
        <v>0.69983345339268666</v>
      </c>
      <c r="Y6821">
        <v>0</v>
      </c>
      <c r="Z6821">
        <v>0</v>
      </c>
      <c r="AA6821">
        <v>0</v>
      </c>
      <c r="AB6821">
        <v>26.258327308454565</v>
      </c>
      <c r="AC6821">
        <v>0</v>
      </c>
      <c r="AD6821">
        <v>0</v>
      </c>
      <c r="AE6821">
        <v>26.95816076184725</v>
      </c>
    </row>
    <row r="6822" spans="1:31" x14ac:dyDescent="0.25">
      <c r="A6822">
        <v>2097010</v>
      </c>
      <c r="B6822">
        <v>1</v>
      </c>
      <c r="C6822" t="s">
        <v>80</v>
      </c>
      <c r="D6822" t="s">
        <v>104</v>
      </c>
      <c r="E6822" t="s">
        <v>131</v>
      </c>
      <c r="F6822" t="s">
        <v>19542</v>
      </c>
      <c r="G6822" t="s">
        <v>273</v>
      </c>
      <c r="H6822" t="s">
        <v>134</v>
      </c>
      <c r="I6822" t="s">
        <v>135</v>
      </c>
      <c r="J6822" t="s">
        <v>136</v>
      </c>
      <c r="K6822" t="s">
        <v>155</v>
      </c>
      <c r="L6822" t="s">
        <v>19543</v>
      </c>
      <c r="M6822" t="s">
        <v>19544</v>
      </c>
      <c r="N6822">
        <v>5.9450833330000004</v>
      </c>
      <c r="O6822">
        <v>0</v>
      </c>
      <c r="P6822">
        <v>1376</v>
      </c>
      <c r="Q6822">
        <v>0</v>
      </c>
      <c r="R6822">
        <v>6</v>
      </c>
      <c r="S6822">
        <v>0</v>
      </c>
      <c r="T6822">
        <v>125</v>
      </c>
      <c r="U6822">
        <v>0</v>
      </c>
      <c r="V6822">
        <v>0</v>
      </c>
      <c r="W6822">
        <v>0</v>
      </c>
      <c r="X6822">
        <v>1521.6400404710175</v>
      </c>
      <c r="Y6822">
        <v>0</v>
      </c>
      <c r="Z6822">
        <v>12.628502733070347</v>
      </c>
      <c r="AA6822">
        <v>0</v>
      </c>
      <c r="AB6822">
        <v>500.52794985532393</v>
      </c>
      <c r="AC6822">
        <v>0</v>
      </c>
      <c r="AD6822">
        <v>0</v>
      </c>
      <c r="AE6822">
        <v>2034.7964930594117</v>
      </c>
    </row>
    <row r="6823" spans="1:31" x14ac:dyDescent="0.25">
      <c r="A6823">
        <v>2096910</v>
      </c>
      <c r="B6823">
        <v>1</v>
      </c>
      <c r="C6823" t="s">
        <v>80</v>
      </c>
      <c r="D6823" t="s">
        <v>96</v>
      </c>
      <c r="E6823" t="s">
        <v>177</v>
      </c>
      <c r="F6823" t="s">
        <v>19545</v>
      </c>
      <c r="G6823" t="s">
        <v>179</v>
      </c>
      <c r="H6823" t="s">
        <v>143</v>
      </c>
      <c r="I6823" t="s">
        <v>135</v>
      </c>
      <c r="J6823" t="s">
        <v>136</v>
      </c>
      <c r="K6823" t="s">
        <v>137</v>
      </c>
      <c r="L6823" t="s">
        <v>19546</v>
      </c>
      <c r="M6823" t="s">
        <v>19547</v>
      </c>
      <c r="N6823">
        <v>5.7269444439999999</v>
      </c>
      <c r="O6823">
        <v>0</v>
      </c>
      <c r="P6823">
        <v>1</v>
      </c>
      <c r="Q6823">
        <v>0</v>
      </c>
      <c r="R6823">
        <v>0</v>
      </c>
      <c r="S6823">
        <v>0</v>
      </c>
      <c r="T6823">
        <v>0</v>
      </c>
      <c r="U6823">
        <v>0</v>
      </c>
      <c r="V6823">
        <v>0</v>
      </c>
      <c r="W6823">
        <v>0</v>
      </c>
      <c r="X6823">
        <v>6.2899696451148239</v>
      </c>
      <c r="Y6823">
        <v>0</v>
      </c>
      <c r="Z6823">
        <v>0</v>
      </c>
      <c r="AA6823">
        <v>0</v>
      </c>
      <c r="AB6823">
        <v>0</v>
      </c>
      <c r="AC6823">
        <v>0</v>
      </c>
      <c r="AD6823">
        <v>0</v>
      </c>
      <c r="AE6823">
        <v>6.2899696451148239</v>
      </c>
    </row>
    <row r="6824" spans="1:31" x14ac:dyDescent="0.25">
      <c r="A6824">
        <v>2097460</v>
      </c>
      <c r="B6824">
        <v>1</v>
      </c>
      <c r="C6824" t="s">
        <v>81</v>
      </c>
      <c r="D6824" t="s">
        <v>112</v>
      </c>
      <c r="E6824" t="s">
        <v>158</v>
      </c>
      <c r="F6824" t="s">
        <v>1780</v>
      </c>
      <c r="G6824" t="s">
        <v>160</v>
      </c>
      <c r="H6824" t="s">
        <v>143</v>
      </c>
      <c r="I6824" t="s">
        <v>135</v>
      </c>
      <c r="J6824" t="s">
        <v>136</v>
      </c>
      <c r="K6824" t="s">
        <v>137</v>
      </c>
      <c r="L6824" t="s">
        <v>19548</v>
      </c>
      <c r="M6824" t="s">
        <v>19549</v>
      </c>
      <c r="N6824">
        <v>2.073611111</v>
      </c>
      <c r="O6824">
        <v>0</v>
      </c>
      <c r="P6824">
        <v>16</v>
      </c>
      <c r="Q6824">
        <v>0</v>
      </c>
      <c r="R6824">
        <v>4</v>
      </c>
      <c r="S6824">
        <v>0</v>
      </c>
      <c r="T6824">
        <v>1</v>
      </c>
      <c r="U6824">
        <v>0</v>
      </c>
      <c r="V6824">
        <v>0</v>
      </c>
      <c r="W6824">
        <v>0</v>
      </c>
      <c r="X6824">
        <v>6.6904485384983898</v>
      </c>
      <c r="Y6824">
        <v>0</v>
      </c>
      <c r="Z6824">
        <v>2.1329869829124704</v>
      </c>
      <c r="AA6824">
        <v>0</v>
      </c>
      <c r="AB6824">
        <v>4.6688861402368893E-2</v>
      </c>
      <c r="AC6824">
        <v>0</v>
      </c>
      <c r="AD6824">
        <v>0</v>
      </c>
      <c r="AE6824">
        <v>8.8701243828132306</v>
      </c>
    </row>
    <row r="6825" spans="1:31" x14ac:dyDescent="0.25">
      <c r="A6825">
        <v>2097128</v>
      </c>
      <c r="B6825">
        <v>1</v>
      </c>
      <c r="C6825" t="s">
        <v>80</v>
      </c>
      <c r="D6825" t="s">
        <v>108</v>
      </c>
      <c r="E6825" t="s">
        <v>131</v>
      </c>
      <c r="F6825" t="s">
        <v>19550</v>
      </c>
      <c r="G6825" t="s">
        <v>273</v>
      </c>
      <c r="H6825" t="s">
        <v>134</v>
      </c>
      <c r="I6825" t="s">
        <v>135</v>
      </c>
      <c r="J6825" t="s">
        <v>136</v>
      </c>
      <c r="K6825" t="s">
        <v>155</v>
      </c>
      <c r="L6825" t="s">
        <v>19551</v>
      </c>
      <c r="M6825" t="s">
        <v>19552</v>
      </c>
      <c r="N6825">
        <v>2.3428249999999999</v>
      </c>
      <c r="O6825">
        <v>0</v>
      </c>
      <c r="P6825">
        <v>510</v>
      </c>
      <c r="Q6825">
        <v>0</v>
      </c>
      <c r="R6825">
        <v>66</v>
      </c>
      <c r="S6825">
        <v>2</v>
      </c>
      <c r="T6825">
        <v>73</v>
      </c>
      <c r="U6825">
        <v>0</v>
      </c>
      <c r="V6825">
        <v>0</v>
      </c>
      <c r="W6825">
        <v>0</v>
      </c>
      <c r="X6825">
        <v>205.72672120205181</v>
      </c>
      <c r="Y6825">
        <v>0</v>
      </c>
      <c r="Z6825">
        <v>157.64928782595993</v>
      </c>
      <c r="AA6825">
        <v>208.44456599028277</v>
      </c>
      <c r="AB6825">
        <v>206.61471322763461</v>
      </c>
      <c r="AC6825">
        <v>0</v>
      </c>
      <c r="AD6825">
        <v>0</v>
      </c>
      <c r="AE6825">
        <v>778.43528824592909</v>
      </c>
    </row>
    <row r="6826" spans="1:31" x14ac:dyDescent="0.25">
      <c r="A6826">
        <v>2097268</v>
      </c>
      <c r="B6826">
        <v>1</v>
      </c>
      <c r="C6826" t="s">
        <v>80</v>
      </c>
      <c r="D6826" t="s">
        <v>103</v>
      </c>
      <c r="E6826" t="s">
        <v>177</v>
      </c>
      <c r="F6826" t="s">
        <v>19553</v>
      </c>
      <c r="G6826" t="s">
        <v>196</v>
      </c>
      <c r="H6826" t="s">
        <v>143</v>
      </c>
      <c r="I6826" t="s">
        <v>135</v>
      </c>
      <c r="J6826" t="s">
        <v>136</v>
      </c>
      <c r="K6826" t="s">
        <v>137</v>
      </c>
      <c r="L6826" t="s">
        <v>19554</v>
      </c>
      <c r="M6826" t="s">
        <v>19555</v>
      </c>
      <c r="N6826">
        <v>1.2466666660000001</v>
      </c>
      <c r="O6826">
        <v>0</v>
      </c>
      <c r="P6826">
        <v>0</v>
      </c>
      <c r="Q6826">
        <v>0</v>
      </c>
      <c r="R6826">
        <v>3</v>
      </c>
      <c r="S6826">
        <v>0</v>
      </c>
      <c r="T6826">
        <v>0</v>
      </c>
      <c r="U6826">
        <v>0</v>
      </c>
      <c r="V6826">
        <v>0</v>
      </c>
      <c r="W6826">
        <v>0</v>
      </c>
      <c r="X6826">
        <v>0</v>
      </c>
      <c r="Y6826">
        <v>0</v>
      </c>
      <c r="Z6826">
        <v>7.075554813213877</v>
      </c>
      <c r="AA6826">
        <v>0</v>
      </c>
      <c r="AB6826">
        <v>0</v>
      </c>
      <c r="AC6826">
        <v>0</v>
      </c>
      <c r="AD6826">
        <v>0</v>
      </c>
      <c r="AE6826">
        <v>7.075554813213877</v>
      </c>
    </row>
    <row r="6827" spans="1:31" x14ac:dyDescent="0.25">
      <c r="A6827">
        <v>2097291</v>
      </c>
      <c r="B6827">
        <v>1</v>
      </c>
      <c r="C6827" t="s">
        <v>81</v>
      </c>
      <c r="D6827" t="s">
        <v>114</v>
      </c>
      <c r="E6827" t="s">
        <v>169</v>
      </c>
      <c r="F6827" t="s">
        <v>19556</v>
      </c>
      <c r="G6827" t="s">
        <v>171</v>
      </c>
      <c r="H6827" t="s">
        <v>134</v>
      </c>
      <c r="I6827" t="s">
        <v>135</v>
      </c>
      <c r="J6827" t="s">
        <v>136</v>
      </c>
      <c r="K6827" t="s">
        <v>137</v>
      </c>
      <c r="L6827" t="s">
        <v>19557</v>
      </c>
      <c r="M6827" t="s">
        <v>19558</v>
      </c>
      <c r="N6827">
        <v>2.6855555550000001</v>
      </c>
      <c r="O6827">
        <v>0</v>
      </c>
      <c r="P6827">
        <v>107</v>
      </c>
      <c r="Q6827">
        <v>0</v>
      </c>
      <c r="R6827">
        <v>0</v>
      </c>
      <c r="S6827">
        <v>0</v>
      </c>
      <c r="T6827">
        <v>6</v>
      </c>
      <c r="U6827">
        <v>0</v>
      </c>
      <c r="V6827">
        <v>0</v>
      </c>
      <c r="W6827">
        <v>0</v>
      </c>
      <c r="X6827">
        <v>34.710159283718426</v>
      </c>
      <c r="Y6827">
        <v>0</v>
      </c>
      <c r="Z6827">
        <v>0</v>
      </c>
      <c r="AA6827">
        <v>0</v>
      </c>
      <c r="AB6827">
        <v>1.9431629149428338</v>
      </c>
      <c r="AC6827">
        <v>0</v>
      </c>
      <c r="AD6827">
        <v>0</v>
      </c>
      <c r="AE6827">
        <v>36.653322198661257</v>
      </c>
    </row>
    <row r="6828" spans="1:31" x14ac:dyDescent="0.25">
      <c r="A6828">
        <v>2097414</v>
      </c>
      <c r="B6828">
        <v>1</v>
      </c>
      <c r="C6828" t="s">
        <v>80</v>
      </c>
      <c r="D6828" t="s">
        <v>82</v>
      </c>
      <c r="E6828" t="s">
        <v>177</v>
      </c>
      <c r="F6828" t="s">
        <v>19559</v>
      </c>
      <c r="G6828" t="s">
        <v>179</v>
      </c>
      <c r="H6828" t="s">
        <v>143</v>
      </c>
      <c r="I6828" t="s">
        <v>135</v>
      </c>
      <c r="J6828" t="s">
        <v>136</v>
      </c>
      <c r="K6828" t="s">
        <v>137</v>
      </c>
      <c r="L6828" t="s">
        <v>19560</v>
      </c>
      <c r="M6828" t="s">
        <v>19561</v>
      </c>
      <c r="N6828">
        <v>19.658888888</v>
      </c>
      <c r="O6828">
        <v>0</v>
      </c>
      <c r="P6828">
        <v>7</v>
      </c>
      <c r="Q6828">
        <v>0</v>
      </c>
      <c r="R6828">
        <v>0</v>
      </c>
      <c r="S6828">
        <v>0</v>
      </c>
      <c r="T6828">
        <v>0</v>
      </c>
      <c r="U6828">
        <v>0</v>
      </c>
      <c r="V6828">
        <v>0</v>
      </c>
      <c r="W6828">
        <v>0</v>
      </c>
      <c r="X6828">
        <v>20.85749584713551</v>
      </c>
      <c r="Y6828">
        <v>0</v>
      </c>
      <c r="Z6828">
        <v>0</v>
      </c>
      <c r="AA6828">
        <v>0</v>
      </c>
      <c r="AB6828">
        <v>0</v>
      </c>
      <c r="AC6828">
        <v>0</v>
      </c>
      <c r="AD6828">
        <v>0</v>
      </c>
      <c r="AE6828">
        <v>20.85749584713551</v>
      </c>
    </row>
    <row r="6829" spans="1:31" x14ac:dyDescent="0.25">
      <c r="A6829">
        <v>2097228</v>
      </c>
      <c r="B6829">
        <v>1</v>
      </c>
      <c r="C6829" t="s">
        <v>80</v>
      </c>
      <c r="D6829" t="s">
        <v>96</v>
      </c>
      <c r="E6829" t="s">
        <v>177</v>
      </c>
      <c r="F6829" t="s">
        <v>19562</v>
      </c>
      <c r="G6829" t="s">
        <v>183</v>
      </c>
      <c r="H6829" t="s">
        <v>143</v>
      </c>
      <c r="I6829" t="s">
        <v>135</v>
      </c>
      <c r="J6829" t="s">
        <v>136</v>
      </c>
      <c r="K6829" t="s">
        <v>137</v>
      </c>
      <c r="L6829" t="s">
        <v>19563</v>
      </c>
      <c r="M6829" t="s">
        <v>19564</v>
      </c>
      <c r="N6829">
        <v>0.73166666599999997</v>
      </c>
      <c r="O6829">
        <v>0</v>
      </c>
      <c r="P6829">
        <v>1</v>
      </c>
      <c r="Q6829">
        <v>0</v>
      </c>
      <c r="R6829">
        <v>0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6.0577511164159999E-2</v>
      </c>
      <c r="Y6829">
        <v>0</v>
      </c>
      <c r="Z6829">
        <v>0</v>
      </c>
      <c r="AA6829">
        <v>0</v>
      </c>
      <c r="AB6829">
        <v>0</v>
      </c>
      <c r="AC6829">
        <v>0</v>
      </c>
      <c r="AD6829">
        <v>0</v>
      </c>
      <c r="AE6829">
        <v>6.0577511164159999E-2</v>
      </c>
    </row>
    <row r="6830" spans="1:31" x14ac:dyDescent="0.25">
      <c r="A6830">
        <v>2097122</v>
      </c>
      <c r="B6830">
        <v>1</v>
      </c>
      <c r="C6830" t="s">
        <v>80</v>
      </c>
      <c r="D6830" t="s">
        <v>110</v>
      </c>
      <c r="E6830" t="s">
        <v>169</v>
      </c>
      <c r="F6830" t="s">
        <v>19565</v>
      </c>
      <c r="G6830" t="s">
        <v>513</v>
      </c>
      <c r="H6830" t="s">
        <v>134</v>
      </c>
      <c r="I6830" t="s">
        <v>135</v>
      </c>
      <c r="J6830" t="s">
        <v>136</v>
      </c>
      <c r="K6830" t="s">
        <v>137</v>
      </c>
      <c r="L6830" t="s">
        <v>19566</v>
      </c>
      <c r="M6830" t="s">
        <v>19567</v>
      </c>
      <c r="N6830">
        <v>0.44166666599999999</v>
      </c>
      <c r="O6830">
        <v>4</v>
      </c>
      <c r="P6830">
        <v>871</v>
      </c>
      <c r="Q6830">
        <v>4</v>
      </c>
      <c r="R6830">
        <v>7</v>
      </c>
      <c r="S6830">
        <v>4</v>
      </c>
      <c r="T6830">
        <v>80</v>
      </c>
      <c r="U6830">
        <v>0</v>
      </c>
      <c r="V6830">
        <v>0</v>
      </c>
      <c r="W6830">
        <v>1.293336815984333</v>
      </c>
      <c r="X6830">
        <v>109.26657997457276</v>
      </c>
      <c r="Y6830">
        <v>0.99553022725814988</v>
      </c>
      <c r="Z6830">
        <v>2.7097721851640331</v>
      </c>
      <c r="AA6830">
        <v>26.691048659072241</v>
      </c>
      <c r="AB6830">
        <v>32.281479948458205</v>
      </c>
      <c r="AC6830">
        <v>0</v>
      </c>
      <c r="AD6830">
        <v>0</v>
      </c>
      <c r="AE6830">
        <v>173.23774781050972</v>
      </c>
    </row>
    <row r="6831" spans="1:31" x14ac:dyDescent="0.25">
      <c r="A6831">
        <v>2097274</v>
      </c>
      <c r="B6831">
        <v>1</v>
      </c>
      <c r="C6831" t="s">
        <v>81</v>
      </c>
      <c r="D6831" t="s">
        <v>114</v>
      </c>
      <c r="E6831" t="s">
        <v>169</v>
      </c>
      <c r="F6831" t="s">
        <v>19568</v>
      </c>
      <c r="G6831" t="s">
        <v>133</v>
      </c>
      <c r="H6831" t="s">
        <v>134</v>
      </c>
      <c r="I6831" t="s">
        <v>259</v>
      </c>
      <c r="J6831" t="s">
        <v>136</v>
      </c>
      <c r="K6831" t="s">
        <v>137</v>
      </c>
      <c r="L6831" t="s">
        <v>19569</v>
      </c>
      <c r="M6831" t="s">
        <v>19570</v>
      </c>
      <c r="N6831">
        <v>8.3333330000000001E-3</v>
      </c>
      <c r="O6831">
        <v>0</v>
      </c>
      <c r="P6831">
        <v>606</v>
      </c>
      <c r="Q6831">
        <v>0</v>
      </c>
      <c r="R6831">
        <v>1</v>
      </c>
      <c r="S6831">
        <v>1</v>
      </c>
      <c r="T6831">
        <v>43</v>
      </c>
      <c r="U6831">
        <v>0</v>
      </c>
      <c r="V6831">
        <v>0</v>
      </c>
      <c r="W6831">
        <v>0</v>
      </c>
      <c r="X6831">
        <v>0.73396223235620017</v>
      </c>
      <c r="Y6831">
        <v>0</v>
      </c>
      <c r="Z6831">
        <v>1.0100940133499999E-3</v>
      </c>
      <c r="AA6831">
        <v>2.3004124477016667E-2</v>
      </c>
      <c r="AB6831">
        <v>0.13995396144509167</v>
      </c>
      <c r="AC6831">
        <v>0</v>
      </c>
      <c r="AD6831">
        <v>0</v>
      </c>
      <c r="AE6831">
        <v>0.89793041229165849</v>
      </c>
    </row>
    <row r="6832" spans="1:31" x14ac:dyDescent="0.25">
      <c r="A6832">
        <v>2096942</v>
      </c>
      <c r="B6832">
        <v>1</v>
      </c>
      <c r="C6832" t="s">
        <v>81</v>
      </c>
      <c r="D6832" t="s">
        <v>112</v>
      </c>
      <c r="E6832" t="s">
        <v>169</v>
      </c>
      <c r="F6832" t="s">
        <v>19571</v>
      </c>
      <c r="G6832" t="s">
        <v>171</v>
      </c>
      <c r="H6832" t="s">
        <v>134</v>
      </c>
      <c r="I6832" t="s">
        <v>135</v>
      </c>
      <c r="J6832" t="s">
        <v>136</v>
      </c>
      <c r="K6832" t="s">
        <v>137</v>
      </c>
      <c r="L6832" t="s">
        <v>19572</v>
      </c>
      <c r="M6832" t="s">
        <v>19573</v>
      </c>
      <c r="N6832">
        <v>10.571388888</v>
      </c>
      <c r="O6832">
        <v>0</v>
      </c>
      <c r="P6832">
        <v>1</v>
      </c>
      <c r="Q6832">
        <v>0</v>
      </c>
      <c r="R6832">
        <v>10</v>
      </c>
      <c r="S6832">
        <v>0</v>
      </c>
      <c r="T6832">
        <v>0</v>
      </c>
      <c r="U6832">
        <v>0</v>
      </c>
      <c r="V6832">
        <v>0</v>
      </c>
      <c r="W6832">
        <v>0</v>
      </c>
      <c r="X6832">
        <v>2.685692905608565</v>
      </c>
      <c r="Y6832">
        <v>0</v>
      </c>
      <c r="Z6832">
        <v>63.288769189220318</v>
      </c>
      <c r="AA6832">
        <v>0</v>
      </c>
      <c r="AB6832">
        <v>0</v>
      </c>
      <c r="AC6832">
        <v>0</v>
      </c>
      <c r="AD6832">
        <v>0</v>
      </c>
      <c r="AE6832">
        <v>65.97446209482888</v>
      </c>
    </row>
    <row r="6833" spans="1:31" x14ac:dyDescent="0.25">
      <c r="A6833">
        <v>2097420</v>
      </c>
      <c r="B6833">
        <v>1</v>
      </c>
      <c r="C6833" t="s">
        <v>80</v>
      </c>
      <c r="D6833" t="s">
        <v>85</v>
      </c>
      <c r="E6833" t="s">
        <v>140</v>
      </c>
      <c r="F6833" t="s">
        <v>1460</v>
      </c>
      <c r="G6833" t="s">
        <v>324</v>
      </c>
      <c r="H6833" t="s">
        <v>143</v>
      </c>
      <c r="I6833" t="s">
        <v>135</v>
      </c>
      <c r="J6833" t="s">
        <v>136</v>
      </c>
      <c r="K6833" t="s">
        <v>137</v>
      </c>
      <c r="L6833" t="s">
        <v>19574</v>
      </c>
      <c r="M6833" t="s">
        <v>19575</v>
      </c>
      <c r="N6833">
        <v>1.686666666</v>
      </c>
      <c r="O6833">
        <v>0</v>
      </c>
      <c r="P6833">
        <v>346</v>
      </c>
      <c r="Q6833">
        <v>0</v>
      </c>
      <c r="R6833">
        <v>0</v>
      </c>
      <c r="S6833">
        <v>0</v>
      </c>
      <c r="T6833">
        <v>11</v>
      </c>
      <c r="U6833">
        <v>0</v>
      </c>
      <c r="V6833">
        <v>0</v>
      </c>
      <c r="W6833">
        <v>0</v>
      </c>
      <c r="X6833">
        <v>222.69923805944651</v>
      </c>
      <c r="Y6833">
        <v>0</v>
      </c>
      <c r="Z6833">
        <v>0</v>
      </c>
      <c r="AA6833">
        <v>0</v>
      </c>
      <c r="AB6833">
        <v>14.583614492476828</v>
      </c>
      <c r="AC6833">
        <v>0</v>
      </c>
      <c r="AD6833">
        <v>0</v>
      </c>
      <c r="AE6833">
        <v>237.28285255192336</v>
      </c>
    </row>
    <row r="6834" spans="1:31" x14ac:dyDescent="0.25">
      <c r="A6834">
        <v>2097331</v>
      </c>
      <c r="B6834">
        <v>1</v>
      </c>
      <c r="C6834" t="s">
        <v>80</v>
      </c>
      <c r="D6834" t="s">
        <v>83</v>
      </c>
      <c r="E6834" t="s">
        <v>158</v>
      </c>
      <c r="F6834" t="s">
        <v>19576</v>
      </c>
      <c r="G6834" t="s">
        <v>385</v>
      </c>
      <c r="H6834" t="s">
        <v>143</v>
      </c>
      <c r="I6834" t="s">
        <v>135</v>
      </c>
      <c r="J6834" t="s">
        <v>136</v>
      </c>
      <c r="K6834" t="s">
        <v>137</v>
      </c>
      <c r="L6834" t="s">
        <v>19577</v>
      </c>
      <c r="M6834" t="s">
        <v>19578</v>
      </c>
      <c r="N6834">
        <v>1.7963888880000001</v>
      </c>
      <c r="O6834">
        <v>0</v>
      </c>
      <c r="P6834">
        <v>147</v>
      </c>
      <c r="Q6834">
        <v>0</v>
      </c>
      <c r="R6834">
        <v>0</v>
      </c>
      <c r="S6834">
        <v>0</v>
      </c>
      <c r="T6834">
        <v>2</v>
      </c>
      <c r="U6834">
        <v>0</v>
      </c>
      <c r="V6834">
        <v>0</v>
      </c>
      <c r="W6834">
        <v>0</v>
      </c>
      <c r="X6834">
        <v>69.793322905524661</v>
      </c>
      <c r="Y6834">
        <v>0</v>
      </c>
      <c r="Z6834">
        <v>0</v>
      </c>
      <c r="AA6834">
        <v>0</v>
      </c>
      <c r="AB6834">
        <v>0.10389388673996418</v>
      </c>
      <c r="AC6834">
        <v>0</v>
      </c>
      <c r="AD6834">
        <v>0</v>
      </c>
      <c r="AE6834">
        <v>69.897216792264629</v>
      </c>
    </row>
    <row r="6835" spans="1:31" x14ac:dyDescent="0.25">
      <c r="A6835">
        <v>2097374</v>
      </c>
      <c r="B6835">
        <v>1</v>
      </c>
      <c r="C6835" t="s">
        <v>80</v>
      </c>
      <c r="D6835" t="s">
        <v>107</v>
      </c>
      <c r="E6835" t="s">
        <v>177</v>
      </c>
      <c r="F6835" t="s">
        <v>19579</v>
      </c>
      <c r="G6835" t="s">
        <v>183</v>
      </c>
      <c r="H6835" t="s">
        <v>143</v>
      </c>
      <c r="I6835" t="s">
        <v>135</v>
      </c>
      <c r="J6835" t="s">
        <v>136</v>
      </c>
      <c r="K6835" t="s">
        <v>137</v>
      </c>
      <c r="L6835" t="s">
        <v>19580</v>
      </c>
      <c r="M6835" t="s">
        <v>19581</v>
      </c>
      <c r="N6835">
        <v>2.4163888880000002</v>
      </c>
      <c r="O6835">
        <v>0</v>
      </c>
      <c r="P6835">
        <v>4</v>
      </c>
      <c r="Q6835">
        <v>0</v>
      </c>
      <c r="R6835">
        <v>0</v>
      </c>
      <c r="S6835">
        <v>0</v>
      </c>
      <c r="T6835">
        <v>0</v>
      </c>
      <c r="U6835">
        <v>0</v>
      </c>
      <c r="V6835">
        <v>0</v>
      </c>
      <c r="W6835">
        <v>0</v>
      </c>
      <c r="X6835">
        <v>1.3151683346973926</v>
      </c>
      <c r="Y6835">
        <v>0</v>
      </c>
      <c r="Z6835">
        <v>0</v>
      </c>
      <c r="AA6835">
        <v>0</v>
      </c>
      <c r="AB6835">
        <v>0</v>
      </c>
      <c r="AC6835">
        <v>0</v>
      </c>
      <c r="AD6835">
        <v>0</v>
      </c>
      <c r="AE6835">
        <v>1.3151683346973926</v>
      </c>
    </row>
    <row r="6836" spans="1:31" x14ac:dyDescent="0.25">
      <c r="A6836">
        <v>2096936</v>
      </c>
      <c r="B6836">
        <v>1</v>
      </c>
      <c r="C6836" t="s">
        <v>80</v>
      </c>
      <c r="D6836" t="s">
        <v>96</v>
      </c>
      <c r="E6836" t="s">
        <v>177</v>
      </c>
      <c r="F6836" t="s">
        <v>19582</v>
      </c>
      <c r="G6836" t="s">
        <v>179</v>
      </c>
      <c r="H6836" t="s">
        <v>143</v>
      </c>
      <c r="I6836" t="s">
        <v>135</v>
      </c>
      <c r="J6836" t="s">
        <v>136</v>
      </c>
      <c r="K6836" t="s">
        <v>137</v>
      </c>
      <c r="L6836" t="s">
        <v>19583</v>
      </c>
      <c r="M6836" t="s">
        <v>19584</v>
      </c>
      <c r="N6836">
        <v>7.4691666659999996</v>
      </c>
      <c r="O6836">
        <v>0</v>
      </c>
      <c r="P6836">
        <v>2</v>
      </c>
      <c r="Q6836">
        <v>0</v>
      </c>
      <c r="R6836">
        <v>0</v>
      </c>
      <c r="S6836">
        <v>0</v>
      </c>
      <c r="T6836">
        <v>0</v>
      </c>
      <c r="U6836">
        <v>0</v>
      </c>
      <c r="V6836">
        <v>0</v>
      </c>
      <c r="W6836">
        <v>0</v>
      </c>
      <c r="X6836">
        <v>4.0599356102830999</v>
      </c>
      <c r="Y6836">
        <v>0</v>
      </c>
      <c r="Z6836">
        <v>0</v>
      </c>
      <c r="AA6836">
        <v>0</v>
      </c>
      <c r="AB6836">
        <v>0</v>
      </c>
      <c r="AC6836">
        <v>0</v>
      </c>
      <c r="AD6836">
        <v>0</v>
      </c>
      <c r="AE6836">
        <v>4.0599356102830999</v>
      </c>
    </row>
    <row r="6837" spans="1:31" x14ac:dyDescent="0.25">
      <c r="A6837">
        <v>2097377</v>
      </c>
      <c r="B6837">
        <v>1</v>
      </c>
      <c r="C6837" t="s">
        <v>81</v>
      </c>
      <c r="D6837" t="s">
        <v>128</v>
      </c>
      <c r="E6837" t="s">
        <v>140</v>
      </c>
      <c r="F6837" t="s">
        <v>19585</v>
      </c>
      <c r="G6837" t="s">
        <v>142</v>
      </c>
      <c r="H6837" t="s">
        <v>143</v>
      </c>
      <c r="I6837" t="s">
        <v>135</v>
      </c>
      <c r="J6837" t="s">
        <v>136</v>
      </c>
      <c r="K6837" t="s">
        <v>137</v>
      </c>
      <c r="L6837" t="s">
        <v>19586</v>
      </c>
      <c r="M6837" t="s">
        <v>19587</v>
      </c>
      <c r="N6837">
        <v>5.8919444439999999</v>
      </c>
      <c r="O6837">
        <v>0</v>
      </c>
      <c r="P6837">
        <v>256</v>
      </c>
      <c r="Q6837">
        <v>0</v>
      </c>
      <c r="R6837">
        <v>3</v>
      </c>
      <c r="S6837">
        <v>0</v>
      </c>
      <c r="T6837">
        <v>14</v>
      </c>
      <c r="U6837">
        <v>0</v>
      </c>
      <c r="V6837">
        <v>0</v>
      </c>
      <c r="W6837">
        <v>0</v>
      </c>
      <c r="X6837">
        <v>328.62685661147646</v>
      </c>
      <c r="Y6837">
        <v>0</v>
      </c>
      <c r="Z6837">
        <v>4.5899386038337919</v>
      </c>
      <c r="AA6837">
        <v>0</v>
      </c>
      <c r="AB6837">
        <v>55.496614842003218</v>
      </c>
      <c r="AC6837">
        <v>0</v>
      </c>
      <c r="AD6837">
        <v>0</v>
      </c>
      <c r="AE6837">
        <v>388.71341005731347</v>
      </c>
    </row>
    <row r="6838" spans="1:31" x14ac:dyDescent="0.25">
      <c r="A6838">
        <v>2097185</v>
      </c>
      <c r="B6838">
        <v>1</v>
      </c>
      <c r="C6838" t="s">
        <v>81</v>
      </c>
      <c r="D6838" t="s">
        <v>112</v>
      </c>
      <c r="E6838" t="s">
        <v>177</v>
      </c>
      <c r="F6838" t="s">
        <v>19588</v>
      </c>
      <c r="G6838" t="s">
        <v>183</v>
      </c>
      <c r="H6838" t="s">
        <v>143</v>
      </c>
      <c r="I6838" t="s">
        <v>135</v>
      </c>
      <c r="J6838" t="s">
        <v>136</v>
      </c>
      <c r="K6838" t="s">
        <v>137</v>
      </c>
      <c r="L6838" t="s">
        <v>19589</v>
      </c>
      <c r="M6838" t="s">
        <v>19590</v>
      </c>
      <c r="N6838">
        <v>6.7472222220000004</v>
      </c>
      <c r="O6838">
        <v>0</v>
      </c>
      <c r="P6838">
        <v>1</v>
      </c>
      <c r="Q6838">
        <v>0</v>
      </c>
      <c r="R6838">
        <v>0</v>
      </c>
      <c r="S6838">
        <v>0</v>
      </c>
      <c r="T6838">
        <v>0</v>
      </c>
      <c r="U6838">
        <v>0</v>
      </c>
      <c r="V6838">
        <v>0</v>
      </c>
      <c r="W6838">
        <v>0</v>
      </c>
      <c r="X6838">
        <v>1.7352652676566667</v>
      </c>
      <c r="Y6838">
        <v>0</v>
      </c>
      <c r="Z6838">
        <v>0</v>
      </c>
      <c r="AA6838">
        <v>0</v>
      </c>
      <c r="AB6838">
        <v>0</v>
      </c>
      <c r="AC6838">
        <v>0</v>
      </c>
      <c r="AD6838">
        <v>0</v>
      </c>
      <c r="AE6838">
        <v>1.7352652676566667</v>
      </c>
    </row>
    <row r="6839" spans="1:31" x14ac:dyDescent="0.25">
      <c r="A6839">
        <v>2097211</v>
      </c>
      <c r="B6839">
        <v>1</v>
      </c>
      <c r="C6839" t="s">
        <v>81</v>
      </c>
      <c r="D6839" t="s">
        <v>121</v>
      </c>
      <c r="E6839" t="s">
        <v>158</v>
      </c>
      <c r="F6839" t="s">
        <v>19591</v>
      </c>
      <c r="G6839" t="s">
        <v>160</v>
      </c>
      <c r="H6839" t="s">
        <v>143</v>
      </c>
      <c r="I6839" t="s">
        <v>135</v>
      </c>
      <c r="J6839" t="s">
        <v>136</v>
      </c>
      <c r="K6839" t="s">
        <v>137</v>
      </c>
      <c r="L6839" t="s">
        <v>19592</v>
      </c>
      <c r="M6839" t="s">
        <v>19593</v>
      </c>
      <c r="N6839">
        <v>1.645</v>
      </c>
      <c r="O6839">
        <v>0</v>
      </c>
      <c r="P6839">
        <v>8</v>
      </c>
      <c r="Q6839">
        <v>0</v>
      </c>
      <c r="R6839">
        <v>0</v>
      </c>
      <c r="S6839">
        <v>0</v>
      </c>
      <c r="T6839">
        <v>0</v>
      </c>
      <c r="U6839">
        <v>0</v>
      </c>
      <c r="V6839">
        <v>0</v>
      </c>
      <c r="W6839">
        <v>0</v>
      </c>
      <c r="X6839">
        <v>1.6502811738445302</v>
      </c>
      <c r="Y6839">
        <v>0</v>
      </c>
      <c r="Z6839">
        <v>0</v>
      </c>
      <c r="AA6839">
        <v>0</v>
      </c>
      <c r="AB6839">
        <v>0</v>
      </c>
      <c r="AC6839">
        <v>0</v>
      </c>
      <c r="AD6839">
        <v>0</v>
      </c>
      <c r="AE6839">
        <v>1.6502811738445302</v>
      </c>
    </row>
    <row r="6840" spans="1:31" x14ac:dyDescent="0.25">
      <c r="A6840">
        <v>2096899</v>
      </c>
      <c r="B6840">
        <v>1</v>
      </c>
      <c r="C6840" t="s">
        <v>80</v>
      </c>
      <c r="D6840" t="s">
        <v>91</v>
      </c>
      <c r="E6840" t="s">
        <v>177</v>
      </c>
      <c r="F6840" t="s">
        <v>19594</v>
      </c>
      <c r="G6840" t="s">
        <v>196</v>
      </c>
      <c r="H6840" t="s">
        <v>143</v>
      </c>
      <c r="I6840" t="s">
        <v>135</v>
      </c>
      <c r="J6840" t="s">
        <v>136</v>
      </c>
      <c r="K6840" t="s">
        <v>137</v>
      </c>
      <c r="L6840" t="s">
        <v>19595</v>
      </c>
      <c r="M6840" t="s">
        <v>19596</v>
      </c>
      <c r="N6840">
        <v>1.3358333330000001</v>
      </c>
      <c r="O6840">
        <v>0</v>
      </c>
      <c r="P6840">
        <v>2</v>
      </c>
      <c r="Q6840">
        <v>0</v>
      </c>
      <c r="R6840">
        <v>0</v>
      </c>
      <c r="S6840">
        <v>0</v>
      </c>
      <c r="T6840">
        <v>0</v>
      </c>
      <c r="U6840">
        <v>0</v>
      </c>
      <c r="V6840">
        <v>0</v>
      </c>
      <c r="W6840">
        <v>0</v>
      </c>
      <c r="X6840">
        <v>0.42523483197863893</v>
      </c>
      <c r="Y6840">
        <v>0</v>
      </c>
      <c r="Z6840">
        <v>0</v>
      </c>
      <c r="AA6840">
        <v>0</v>
      </c>
      <c r="AB6840">
        <v>0</v>
      </c>
      <c r="AC6840">
        <v>0</v>
      </c>
      <c r="AD6840">
        <v>0</v>
      </c>
      <c r="AE6840">
        <v>0.42523483197863893</v>
      </c>
    </row>
    <row r="6841" spans="1:31" x14ac:dyDescent="0.25">
      <c r="A6841">
        <v>2096999</v>
      </c>
      <c r="B6841">
        <v>1</v>
      </c>
      <c r="C6841" t="s">
        <v>81</v>
      </c>
      <c r="D6841" t="s">
        <v>124</v>
      </c>
      <c r="E6841" t="s">
        <v>146</v>
      </c>
      <c r="F6841" t="s">
        <v>19597</v>
      </c>
      <c r="G6841" t="s">
        <v>133</v>
      </c>
      <c r="H6841" t="s">
        <v>134</v>
      </c>
      <c r="I6841" t="s">
        <v>259</v>
      </c>
      <c r="J6841" t="s">
        <v>136</v>
      </c>
      <c r="K6841" t="s">
        <v>137</v>
      </c>
      <c r="L6841" t="s">
        <v>19598</v>
      </c>
      <c r="M6841" t="s">
        <v>19599</v>
      </c>
      <c r="N6841">
        <v>8.3333330000000001E-3</v>
      </c>
      <c r="O6841">
        <v>1</v>
      </c>
      <c r="P6841">
        <v>689</v>
      </c>
      <c r="Q6841">
        <v>8</v>
      </c>
      <c r="R6841">
        <v>15</v>
      </c>
      <c r="S6841">
        <v>4</v>
      </c>
      <c r="T6841">
        <v>68</v>
      </c>
      <c r="U6841">
        <v>1</v>
      </c>
      <c r="V6841">
        <v>0</v>
      </c>
      <c r="W6841">
        <v>2.9563913313000005E-3</v>
      </c>
      <c r="X6841">
        <v>0.90535377419391727</v>
      </c>
      <c r="Y6841">
        <v>0.22004246646760001</v>
      </c>
      <c r="Z6841">
        <v>8.2394611801266657E-2</v>
      </c>
      <c r="AA6841">
        <v>0.19525409018573336</v>
      </c>
      <c r="AB6841">
        <v>0.40215925585218326</v>
      </c>
      <c r="AC6841">
        <v>0</v>
      </c>
      <c r="AD6841">
        <v>0</v>
      </c>
      <c r="AE6841">
        <v>1.8081605898320006</v>
      </c>
    </row>
    <row r="6842" spans="1:31" x14ac:dyDescent="0.25">
      <c r="A6842">
        <v>2097019</v>
      </c>
      <c r="B6842">
        <v>1</v>
      </c>
      <c r="C6842" t="s">
        <v>80</v>
      </c>
      <c r="D6842" t="s">
        <v>97</v>
      </c>
      <c r="E6842" t="s">
        <v>146</v>
      </c>
      <c r="F6842" t="s">
        <v>4130</v>
      </c>
      <c r="G6842" t="s">
        <v>273</v>
      </c>
      <c r="H6842" t="s">
        <v>134</v>
      </c>
      <c r="I6842" t="s">
        <v>135</v>
      </c>
      <c r="J6842" t="s">
        <v>136</v>
      </c>
      <c r="K6842" t="s">
        <v>155</v>
      </c>
      <c r="L6842" t="s">
        <v>19600</v>
      </c>
      <c r="M6842" t="s">
        <v>19601</v>
      </c>
      <c r="N6842">
        <v>0.57972222200000001</v>
      </c>
      <c r="O6842">
        <v>2</v>
      </c>
      <c r="P6842">
        <v>903</v>
      </c>
      <c r="Q6842">
        <v>1</v>
      </c>
      <c r="R6842">
        <v>27</v>
      </c>
      <c r="S6842">
        <v>6</v>
      </c>
      <c r="T6842">
        <v>62</v>
      </c>
      <c r="U6842">
        <v>0</v>
      </c>
      <c r="V6842">
        <v>0</v>
      </c>
      <c r="W6842">
        <v>17.776710012765957</v>
      </c>
      <c r="X6842">
        <v>126.38483223012074</v>
      </c>
      <c r="Y6842">
        <v>6.3233924501381947E-2</v>
      </c>
      <c r="Z6842">
        <v>4.3646854851381995</v>
      </c>
      <c r="AA6842">
        <v>8.9167933413401048</v>
      </c>
      <c r="AB6842">
        <v>52.67763805730295</v>
      </c>
      <c r="AC6842">
        <v>0</v>
      </c>
      <c r="AD6842">
        <v>0</v>
      </c>
      <c r="AE6842">
        <v>210.18389305116935</v>
      </c>
    </row>
    <row r="6843" spans="1:31" x14ac:dyDescent="0.25">
      <c r="A6843">
        <v>2097168</v>
      </c>
      <c r="B6843">
        <v>1</v>
      </c>
      <c r="C6843" t="s">
        <v>81</v>
      </c>
      <c r="D6843" t="s">
        <v>123</v>
      </c>
      <c r="E6843" t="s">
        <v>131</v>
      </c>
      <c r="F6843" t="s">
        <v>5887</v>
      </c>
      <c r="G6843" t="s">
        <v>133</v>
      </c>
      <c r="H6843" t="s">
        <v>134</v>
      </c>
      <c r="I6843" t="s">
        <v>135</v>
      </c>
      <c r="J6843" t="s">
        <v>136</v>
      </c>
      <c r="K6843" t="s">
        <v>137</v>
      </c>
      <c r="L6843" t="s">
        <v>19602</v>
      </c>
      <c r="M6843" t="s">
        <v>19603</v>
      </c>
      <c r="N6843">
        <v>1.467777777</v>
      </c>
      <c r="O6843">
        <v>2</v>
      </c>
      <c r="P6843">
        <v>197</v>
      </c>
      <c r="Q6843">
        <v>22</v>
      </c>
      <c r="R6843">
        <v>36</v>
      </c>
      <c r="S6843">
        <v>2</v>
      </c>
      <c r="T6843">
        <v>17</v>
      </c>
      <c r="U6843">
        <v>0</v>
      </c>
      <c r="V6843">
        <v>0</v>
      </c>
      <c r="W6843">
        <v>0.56194501656069895</v>
      </c>
      <c r="X6843">
        <v>90.430863047528263</v>
      </c>
      <c r="Y6843">
        <v>128.51081654360098</v>
      </c>
      <c r="Z6843">
        <v>121.53381972475724</v>
      </c>
      <c r="AA6843">
        <v>59.551481445552618</v>
      </c>
      <c r="AB6843">
        <v>28.238944911590686</v>
      </c>
      <c r="AC6843">
        <v>0</v>
      </c>
      <c r="AD6843">
        <v>0</v>
      </c>
      <c r="AE6843">
        <v>428.8278706895905</v>
      </c>
    </row>
    <row r="6844" spans="1:31" x14ac:dyDescent="0.25">
      <c r="A6844">
        <v>2097062</v>
      </c>
      <c r="B6844">
        <v>1</v>
      </c>
      <c r="C6844" t="s">
        <v>80</v>
      </c>
      <c r="D6844" t="s">
        <v>106</v>
      </c>
      <c r="E6844" t="s">
        <v>169</v>
      </c>
      <c r="F6844" t="s">
        <v>19604</v>
      </c>
      <c r="G6844" t="s">
        <v>513</v>
      </c>
      <c r="H6844" t="s">
        <v>134</v>
      </c>
      <c r="I6844" t="s">
        <v>259</v>
      </c>
      <c r="J6844" t="s">
        <v>136</v>
      </c>
      <c r="K6844" t="s">
        <v>137</v>
      </c>
      <c r="L6844" t="s">
        <v>19605</v>
      </c>
      <c r="M6844" t="s">
        <v>19606</v>
      </c>
      <c r="N6844">
        <v>0.05</v>
      </c>
      <c r="O6844">
        <v>0</v>
      </c>
      <c r="P6844">
        <v>52</v>
      </c>
      <c r="Q6844">
        <v>0</v>
      </c>
      <c r="R6844">
        <v>1</v>
      </c>
      <c r="S6844">
        <v>0</v>
      </c>
      <c r="T6844">
        <v>2</v>
      </c>
      <c r="U6844">
        <v>0</v>
      </c>
      <c r="V6844">
        <v>0</v>
      </c>
      <c r="W6844">
        <v>0</v>
      </c>
      <c r="X6844">
        <v>0.6611614509903001</v>
      </c>
      <c r="Y6844">
        <v>0</v>
      </c>
      <c r="Z6844">
        <v>2.3649238305E-2</v>
      </c>
      <c r="AA6844">
        <v>0</v>
      </c>
      <c r="AB6844">
        <v>7.4148346319849998E-2</v>
      </c>
      <c r="AC6844">
        <v>0</v>
      </c>
      <c r="AD6844">
        <v>0</v>
      </c>
      <c r="AE6844">
        <v>0.7589590356151501</v>
      </c>
    </row>
    <row r="6845" spans="1:31" x14ac:dyDescent="0.25">
      <c r="A6845">
        <v>2097354</v>
      </c>
      <c r="B6845">
        <v>1</v>
      </c>
      <c r="C6845" t="s">
        <v>81</v>
      </c>
      <c r="D6845" t="s">
        <v>125</v>
      </c>
      <c r="E6845" t="s">
        <v>140</v>
      </c>
      <c r="F6845" t="s">
        <v>880</v>
      </c>
      <c r="G6845" t="s">
        <v>142</v>
      </c>
      <c r="H6845" t="s">
        <v>143</v>
      </c>
      <c r="I6845" t="s">
        <v>135</v>
      </c>
      <c r="J6845" t="s">
        <v>136</v>
      </c>
      <c r="K6845" t="s">
        <v>137</v>
      </c>
      <c r="L6845" t="s">
        <v>19607</v>
      </c>
      <c r="M6845" t="s">
        <v>19608</v>
      </c>
      <c r="N6845">
        <v>1.6091666659999999</v>
      </c>
      <c r="O6845">
        <v>0</v>
      </c>
      <c r="P6845">
        <v>0</v>
      </c>
      <c r="Q6845">
        <v>0</v>
      </c>
      <c r="R6845">
        <v>8</v>
      </c>
      <c r="S6845">
        <v>0</v>
      </c>
      <c r="T6845">
        <v>0</v>
      </c>
      <c r="U6845">
        <v>0</v>
      </c>
      <c r="V6845">
        <v>0</v>
      </c>
      <c r="W6845">
        <v>0</v>
      </c>
      <c r="X6845">
        <v>0</v>
      </c>
      <c r="Y6845">
        <v>0</v>
      </c>
      <c r="Z6845">
        <v>2.3617347250042013</v>
      </c>
      <c r="AA6845">
        <v>0</v>
      </c>
      <c r="AB6845">
        <v>0</v>
      </c>
      <c r="AC6845">
        <v>0</v>
      </c>
      <c r="AD6845">
        <v>0</v>
      </c>
      <c r="AE6845">
        <v>2.3617347250042013</v>
      </c>
    </row>
    <row r="6846" spans="1:31" x14ac:dyDescent="0.25">
      <c r="A6846">
        <v>2097105</v>
      </c>
      <c r="B6846">
        <v>1</v>
      </c>
      <c r="C6846" t="s">
        <v>80</v>
      </c>
      <c r="D6846" t="s">
        <v>97</v>
      </c>
      <c r="E6846" t="s">
        <v>177</v>
      </c>
      <c r="F6846" t="s">
        <v>19609</v>
      </c>
      <c r="G6846" t="s">
        <v>183</v>
      </c>
      <c r="H6846" t="s">
        <v>143</v>
      </c>
      <c r="I6846" t="s">
        <v>135</v>
      </c>
      <c r="J6846" t="s">
        <v>136</v>
      </c>
      <c r="K6846" t="s">
        <v>137</v>
      </c>
      <c r="L6846" t="s">
        <v>19610</v>
      </c>
      <c r="M6846" t="s">
        <v>19611</v>
      </c>
      <c r="N6846">
        <v>1.261111111</v>
      </c>
      <c r="O6846">
        <v>0</v>
      </c>
      <c r="P6846">
        <v>2</v>
      </c>
      <c r="Q6846">
        <v>0</v>
      </c>
      <c r="R6846">
        <v>0</v>
      </c>
      <c r="S6846">
        <v>0</v>
      </c>
      <c r="T6846">
        <v>0</v>
      </c>
      <c r="U6846">
        <v>0</v>
      </c>
      <c r="V6846">
        <v>0</v>
      </c>
      <c r="W6846">
        <v>0</v>
      </c>
      <c r="X6846">
        <v>0.43972214721545527</v>
      </c>
      <c r="Y6846">
        <v>0</v>
      </c>
      <c r="Z6846">
        <v>0</v>
      </c>
      <c r="AA6846">
        <v>0</v>
      </c>
      <c r="AB6846">
        <v>0</v>
      </c>
      <c r="AC6846">
        <v>0</v>
      </c>
      <c r="AD6846">
        <v>0</v>
      </c>
      <c r="AE6846">
        <v>0.43972214721545527</v>
      </c>
    </row>
    <row r="6847" spans="1:31" x14ac:dyDescent="0.25">
      <c r="A6847">
        <v>2097294</v>
      </c>
      <c r="B6847">
        <v>1</v>
      </c>
      <c r="C6847" t="s">
        <v>80</v>
      </c>
      <c r="D6847" t="s">
        <v>84</v>
      </c>
      <c r="E6847" t="s">
        <v>177</v>
      </c>
      <c r="F6847" t="s">
        <v>19612</v>
      </c>
      <c r="G6847" t="s">
        <v>179</v>
      </c>
      <c r="H6847" t="s">
        <v>143</v>
      </c>
      <c r="I6847" t="s">
        <v>135</v>
      </c>
      <c r="J6847" t="s">
        <v>136</v>
      </c>
      <c r="K6847" t="s">
        <v>137</v>
      </c>
      <c r="L6847" t="s">
        <v>19613</v>
      </c>
      <c r="M6847" t="s">
        <v>19614</v>
      </c>
      <c r="N6847">
        <v>3.289722222</v>
      </c>
      <c r="O6847">
        <v>0</v>
      </c>
      <c r="P6847">
        <v>1</v>
      </c>
      <c r="Q6847">
        <v>0</v>
      </c>
      <c r="R6847">
        <v>0</v>
      </c>
      <c r="S6847">
        <v>0</v>
      </c>
      <c r="T6847">
        <v>0</v>
      </c>
      <c r="U6847">
        <v>0</v>
      </c>
      <c r="V6847">
        <v>0</v>
      </c>
      <c r="W6847">
        <v>0</v>
      </c>
      <c r="X6847">
        <v>1.2819284670047431</v>
      </c>
      <c r="Y6847">
        <v>0</v>
      </c>
      <c r="Z6847">
        <v>0</v>
      </c>
      <c r="AA6847">
        <v>0</v>
      </c>
      <c r="AB6847">
        <v>0</v>
      </c>
      <c r="AC6847">
        <v>0</v>
      </c>
      <c r="AD6847">
        <v>0</v>
      </c>
      <c r="AE6847">
        <v>1.2819284670047431</v>
      </c>
    </row>
    <row r="6848" spans="1:31" x14ac:dyDescent="0.25">
      <c r="A6848">
        <v>2097271</v>
      </c>
      <c r="B6848">
        <v>1</v>
      </c>
      <c r="C6848" t="s">
        <v>81</v>
      </c>
      <c r="D6848" t="s">
        <v>120</v>
      </c>
      <c r="E6848" t="s">
        <v>131</v>
      </c>
      <c r="F6848" t="s">
        <v>19615</v>
      </c>
      <c r="G6848" t="s">
        <v>133</v>
      </c>
      <c r="H6848" t="s">
        <v>134</v>
      </c>
      <c r="I6848" t="s">
        <v>135</v>
      </c>
      <c r="J6848" t="s">
        <v>136</v>
      </c>
      <c r="K6848" t="s">
        <v>137</v>
      </c>
      <c r="L6848" t="s">
        <v>19616</v>
      </c>
      <c r="M6848" t="s">
        <v>19617</v>
      </c>
      <c r="N6848">
        <v>0.44777777699999999</v>
      </c>
      <c r="O6848">
        <v>0</v>
      </c>
      <c r="P6848">
        <v>538</v>
      </c>
      <c r="Q6848">
        <v>33</v>
      </c>
      <c r="R6848">
        <v>6</v>
      </c>
      <c r="S6848">
        <v>2</v>
      </c>
      <c r="T6848">
        <v>73</v>
      </c>
      <c r="U6848">
        <v>0</v>
      </c>
      <c r="V6848">
        <v>0</v>
      </c>
      <c r="W6848">
        <v>0</v>
      </c>
      <c r="X6848">
        <v>44.552245034975861</v>
      </c>
      <c r="Y6848">
        <v>13.230390423833596</v>
      </c>
      <c r="Z6848">
        <v>0.88514722275927438</v>
      </c>
      <c r="AA6848">
        <v>35.186681470301053</v>
      </c>
      <c r="AB6848">
        <v>15.932557708462998</v>
      </c>
      <c r="AC6848">
        <v>0</v>
      </c>
      <c r="AD6848">
        <v>0</v>
      </c>
      <c r="AE6848">
        <v>109.78702186033279</v>
      </c>
    </row>
    <row r="6849" spans="1:31" x14ac:dyDescent="0.25">
      <c r="A6849">
        <v>2097457</v>
      </c>
      <c r="B6849">
        <v>1</v>
      </c>
      <c r="C6849" t="s">
        <v>80</v>
      </c>
      <c r="D6849" t="s">
        <v>107</v>
      </c>
      <c r="E6849" t="s">
        <v>158</v>
      </c>
      <c r="F6849" t="s">
        <v>19618</v>
      </c>
      <c r="G6849" t="s">
        <v>569</v>
      </c>
      <c r="H6849" t="s">
        <v>143</v>
      </c>
      <c r="I6849" t="s">
        <v>135</v>
      </c>
      <c r="J6849" t="s">
        <v>136</v>
      </c>
      <c r="K6849" t="s">
        <v>137</v>
      </c>
      <c r="L6849" t="s">
        <v>19619</v>
      </c>
      <c r="M6849" t="s">
        <v>19620</v>
      </c>
      <c r="N6849">
        <v>1.125</v>
      </c>
      <c r="O6849">
        <v>0</v>
      </c>
      <c r="P6849">
        <v>180</v>
      </c>
      <c r="Q6849">
        <v>0</v>
      </c>
      <c r="R6849">
        <v>0</v>
      </c>
      <c r="S6849">
        <v>0</v>
      </c>
      <c r="T6849">
        <v>6</v>
      </c>
      <c r="U6849">
        <v>0</v>
      </c>
      <c r="V6849">
        <v>0</v>
      </c>
      <c r="W6849">
        <v>0</v>
      </c>
      <c r="X6849">
        <v>35.768116721896014</v>
      </c>
      <c r="Y6849">
        <v>0</v>
      </c>
      <c r="Z6849">
        <v>0</v>
      </c>
      <c r="AA6849">
        <v>0</v>
      </c>
      <c r="AB6849">
        <v>0.47316248874597994</v>
      </c>
      <c r="AC6849">
        <v>0</v>
      </c>
      <c r="AD6849">
        <v>0</v>
      </c>
      <c r="AE6849">
        <v>36.241279210641991</v>
      </c>
    </row>
    <row r="6850" spans="1:31" x14ac:dyDescent="0.25">
      <c r="A6850">
        <v>2097148</v>
      </c>
      <c r="B6850">
        <v>1</v>
      </c>
      <c r="C6850" t="s">
        <v>81</v>
      </c>
      <c r="D6850" t="s">
        <v>127</v>
      </c>
      <c r="E6850" t="s">
        <v>177</v>
      </c>
      <c r="F6850" t="s">
        <v>19621</v>
      </c>
      <c r="G6850" t="s">
        <v>324</v>
      </c>
      <c r="H6850" t="s">
        <v>143</v>
      </c>
      <c r="I6850" t="s">
        <v>135</v>
      </c>
      <c r="J6850" t="s">
        <v>136</v>
      </c>
      <c r="K6850" t="s">
        <v>137</v>
      </c>
      <c r="L6850" t="s">
        <v>19622</v>
      </c>
      <c r="M6850" t="s">
        <v>19623</v>
      </c>
      <c r="N6850">
        <v>2.201944444</v>
      </c>
      <c r="O6850">
        <v>0</v>
      </c>
      <c r="P6850">
        <v>5</v>
      </c>
      <c r="Q6850">
        <v>0</v>
      </c>
      <c r="R6850">
        <v>0</v>
      </c>
      <c r="S6850">
        <v>0</v>
      </c>
      <c r="T6850">
        <v>0</v>
      </c>
      <c r="U6850">
        <v>0</v>
      </c>
      <c r="V6850">
        <v>0</v>
      </c>
      <c r="W6850">
        <v>0</v>
      </c>
      <c r="X6850">
        <v>1.8507480777093497</v>
      </c>
      <c r="Y6850">
        <v>0</v>
      </c>
      <c r="Z6850">
        <v>0</v>
      </c>
      <c r="AA6850">
        <v>0</v>
      </c>
      <c r="AB6850">
        <v>0</v>
      </c>
      <c r="AC6850">
        <v>0</v>
      </c>
      <c r="AD6850">
        <v>0</v>
      </c>
      <c r="AE6850">
        <v>1.8507480777093497</v>
      </c>
    </row>
    <row r="6851" spans="1:31" x14ac:dyDescent="0.25">
      <c r="A6851">
        <v>2097417</v>
      </c>
      <c r="B6851">
        <v>1</v>
      </c>
      <c r="C6851" t="s">
        <v>81</v>
      </c>
      <c r="D6851" t="s">
        <v>119</v>
      </c>
      <c r="E6851" t="s">
        <v>177</v>
      </c>
      <c r="F6851" t="s">
        <v>19624</v>
      </c>
      <c r="G6851" t="s">
        <v>183</v>
      </c>
      <c r="H6851" t="s">
        <v>143</v>
      </c>
      <c r="I6851" t="s">
        <v>135</v>
      </c>
      <c r="J6851" t="s">
        <v>136</v>
      </c>
      <c r="K6851" t="s">
        <v>137</v>
      </c>
      <c r="L6851" t="s">
        <v>19625</v>
      </c>
      <c r="M6851" t="s">
        <v>19626</v>
      </c>
      <c r="N6851">
        <v>1.696666666</v>
      </c>
      <c r="O6851">
        <v>0</v>
      </c>
      <c r="P6851">
        <v>1</v>
      </c>
      <c r="Q6851">
        <v>0</v>
      </c>
      <c r="R6851">
        <v>0</v>
      </c>
      <c r="S6851">
        <v>0</v>
      </c>
      <c r="T6851">
        <v>0</v>
      </c>
      <c r="U6851">
        <v>0</v>
      </c>
      <c r="V6851">
        <v>0</v>
      </c>
      <c r="W6851">
        <v>0</v>
      </c>
      <c r="X6851">
        <v>6.5702834464420837E-2</v>
      </c>
      <c r="Y6851">
        <v>0</v>
      </c>
      <c r="Z6851">
        <v>0</v>
      </c>
      <c r="AA6851">
        <v>0</v>
      </c>
      <c r="AB6851">
        <v>0</v>
      </c>
      <c r="AC6851">
        <v>0</v>
      </c>
      <c r="AD6851">
        <v>0</v>
      </c>
      <c r="AE6851">
        <v>6.5702834464420837E-2</v>
      </c>
    </row>
    <row r="6852" spans="1:31" x14ac:dyDescent="0.25">
      <c r="A6852">
        <v>2097039</v>
      </c>
      <c r="B6852">
        <v>1</v>
      </c>
      <c r="C6852" t="s">
        <v>80</v>
      </c>
      <c r="D6852" t="s">
        <v>103</v>
      </c>
      <c r="E6852" t="s">
        <v>158</v>
      </c>
      <c r="F6852" t="s">
        <v>19029</v>
      </c>
      <c r="G6852" t="s">
        <v>366</v>
      </c>
      <c r="H6852" t="s">
        <v>143</v>
      </c>
      <c r="I6852" t="s">
        <v>135</v>
      </c>
      <c r="J6852" t="s">
        <v>136</v>
      </c>
      <c r="K6852" t="s">
        <v>137</v>
      </c>
      <c r="L6852" t="s">
        <v>19627</v>
      </c>
      <c r="M6852" t="s">
        <v>19628</v>
      </c>
      <c r="N6852">
        <v>2.1119444440000001</v>
      </c>
      <c r="O6852">
        <v>0</v>
      </c>
      <c r="P6852">
        <v>126</v>
      </c>
      <c r="Q6852">
        <v>0</v>
      </c>
      <c r="R6852">
        <v>3</v>
      </c>
      <c r="S6852">
        <v>0</v>
      </c>
      <c r="T6852">
        <v>7</v>
      </c>
      <c r="U6852">
        <v>0</v>
      </c>
      <c r="V6852">
        <v>0</v>
      </c>
      <c r="W6852">
        <v>0</v>
      </c>
      <c r="X6852">
        <v>56.657624879787178</v>
      </c>
      <c r="Y6852">
        <v>0</v>
      </c>
      <c r="Z6852">
        <v>3.1766274949820406</v>
      </c>
      <c r="AA6852">
        <v>0</v>
      </c>
      <c r="AB6852">
        <v>8.5437148639370157</v>
      </c>
      <c r="AC6852">
        <v>0</v>
      </c>
      <c r="AD6852">
        <v>0</v>
      </c>
      <c r="AE6852">
        <v>68.377967238706233</v>
      </c>
    </row>
    <row r="6853" spans="1:31" x14ac:dyDescent="0.25">
      <c r="A6853">
        <v>2097480</v>
      </c>
      <c r="B6853">
        <v>1</v>
      </c>
      <c r="C6853" t="s">
        <v>80</v>
      </c>
      <c r="D6853" t="s">
        <v>83</v>
      </c>
      <c r="E6853" t="s">
        <v>140</v>
      </c>
      <c r="F6853" t="s">
        <v>19629</v>
      </c>
      <c r="G6853" t="s">
        <v>324</v>
      </c>
      <c r="H6853" t="s">
        <v>143</v>
      </c>
      <c r="I6853" t="s">
        <v>135</v>
      </c>
      <c r="J6853" t="s">
        <v>136</v>
      </c>
      <c r="K6853" t="s">
        <v>137</v>
      </c>
      <c r="L6853" t="s">
        <v>19630</v>
      </c>
      <c r="M6853" t="s">
        <v>19631</v>
      </c>
      <c r="N6853">
        <v>0.61750000000000005</v>
      </c>
      <c r="O6853">
        <v>0</v>
      </c>
      <c r="P6853">
        <v>0</v>
      </c>
      <c r="Q6853">
        <v>0</v>
      </c>
      <c r="R6853">
        <v>0</v>
      </c>
      <c r="S6853">
        <v>0</v>
      </c>
      <c r="T6853">
        <v>51</v>
      </c>
      <c r="U6853">
        <v>0</v>
      </c>
      <c r="V6853">
        <v>16</v>
      </c>
      <c r="W6853">
        <v>0</v>
      </c>
      <c r="X6853">
        <v>0</v>
      </c>
      <c r="Y6853">
        <v>0</v>
      </c>
      <c r="Z6853">
        <v>0</v>
      </c>
      <c r="AA6853">
        <v>0</v>
      </c>
      <c r="AB6853">
        <v>50.842348428868355</v>
      </c>
      <c r="AC6853">
        <v>0</v>
      </c>
      <c r="AD6853">
        <v>167.39433079932638</v>
      </c>
      <c r="AE6853">
        <v>218.23667922819473</v>
      </c>
    </row>
    <row r="6854" spans="1:31" x14ac:dyDescent="0.25">
      <c r="A6854">
        <v>2097231</v>
      </c>
      <c r="B6854">
        <v>1</v>
      </c>
      <c r="C6854" t="s">
        <v>81</v>
      </c>
      <c r="D6854" t="s">
        <v>123</v>
      </c>
      <c r="E6854" t="s">
        <v>177</v>
      </c>
      <c r="F6854" t="s">
        <v>19632</v>
      </c>
      <c r="G6854" t="s">
        <v>196</v>
      </c>
      <c r="H6854" t="s">
        <v>143</v>
      </c>
      <c r="I6854" t="s">
        <v>135</v>
      </c>
      <c r="J6854" t="s">
        <v>136</v>
      </c>
      <c r="K6854" t="s">
        <v>137</v>
      </c>
      <c r="L6854" t="s">
        <v>19633</v>
      </c>
      <c r="M6854" t="s">
        <v>19634</v>
      </c>
      <c r="N6854">
        <v>2.6277777769999999</v>
      </c>
      <c r="O6854">
        <v>0</v>
      </c>
      <c r="P6854">
        <v>6</v>
      </c>
      <c r="Q6854">
        <v>0</v>
      </c>
      <c r="R6854">
        <v>0</v>
      </c>
      <c r="S6854">
        <v>0</v>
      </c>
      <c r="T6854">
        <v>0</v>
      </c>
      <c r="U6854">
        <v>0</v>
      </c>
      <c r="V6854">
        <v>0</v>
      </c>
      <c r="W6854">
        <v>0</v>
      </c>
      <c r="X6854">
        <v>2.857107880465084</v>
      </c>
      <c r="Y6854">
        <v>0</v>
      </c>
      <c r="Z6854">
        <v>0</v>
      </c>
      <c r="AA6854">
        <v>0</v>
      </c>
      <c r="AB6854">
        <v>0</v>
      </c>
      <c r="AC6854">
        <v>0</v>
      </c>
      <c r="AD6854">
        <v>0</v>
      </c>
      <c r="AE6854">
        <v>2.857107880465084</v>
      </c>
    </row>
    <row r="6855" spans="1:31" x14ac:dyDescent="0.25">
      <c r="A6855">
        <v>2097400</v>
      </c>
      <c r="B6855">
        <v>1</v>
      </c>
      <c r="C6855" t="s">
        <v>80</v>
      </c>
      <c r="D6855" t="s">
        <v>82</v>
      </c>
      <c r="E6855" t="s">
        <v>177</v>
      </c>
      <c r="F6855" t="s">
        <v>19635</v>
      </c>
      <c r="G6855" t="s">
        <v>196</v>
      </c>
      <c r="H6855" t="s">
        <v>143</v>
      </c>
      <c r="I6855" t="s">
        <v>135</v>
      </c>
      <c r="J6855" t="s">
        <v>136</v>
      </c>
      <c r="K6855" t="s">
        <v>137</v>
      </c>
      <c r="L6855" t="s">
        <v>19636</v>
      </c>
      <c r="M6855" t="s">
        <v>19637</v>
      </c>
      <c r="N6855">
        <v>11.386944443999999</v>
      </c>
      <c r="O6855">
        <v>0</v>
      </c>
      <c r="P6855">
        <v>3</v>
      </c>
      <c r="Q6855">
        <v>0</v>
      </c>
      <c r="R6855">
        <v>0</v>
      </c>
      <c r="S6855">
        <v>0</v>
      </c>
      <c r="T6855">
        <v>5</v>
      </c>
      <c r="U6855">
        <v>0</v>
      </c>
      <c r="V6855">
        <v>0</v>
      </c>
      <c r="W6855">
        <v>0</v>
      </c>
      <c r="X6855">
        <v>2.287918882048904</v>
      </c>
      <c r="Y6855">
        <v>0</v>
      </c>
      <c r="Z6855">
        <v>0</v>
      </c>
      <c r="AA6855">
        <v>0</v>
      </c>
      <c r="AB6855">
        <v>25.299206163949584</v>
      </c>
      <c r="AC6855">
        <v>0</v>
      </c>
      <c r="AD6855">
        <v>0</v>
      </c>
      <c r="AE6855">
        <v>27.587125045998487</v>
      </c>
    </row>
    <row r="6856" spans="1:31" x14ac:dyDescent="0.25">
      <c r="A6856">
        <v>2097065</v>
      </c>
      <c r="B6856">
        <v>1</v>
      </c>
      <c r="C6856" t="s">
        <v>80</v>
      </c>
      <c r="D6856" t="s">
        <v>93</v>
      </c>
      <c r="E6856" t="s">
        <v>169</v>
      </c>
      <c r="F6856" t="s">
        <v>19638</v>
      </c>
      <c r="G6856" t="s">
        <v>464</v>
      </c>
      <c r="H6856" t="s">
        <v>134</v>
      </c>
      <c r="I6856" t="s">
        <v>135</v>
      </c>
      <c r="J6856" t="s">
        <v>136</v>
      </c>
      <c r="K6856" t="s">
        <v>137</v>
      </c>
      <c r="L6856" t="s">
        <v>19639</v>
      </c>
      <c r="M6856" t="s">
        <v>19640</v>
      </c>
      <c r="N6856">
        <v>4.0916666660000001</v>
      </c>
      <c r="O6856">
        <v>0</v>
      </c>
      <c r="P6856">
        <v>41</v>
      </c>
      <c r="Q6856">
        <v>0</v>
      </c>
      <c r="R6856">
        <v>2</v>
      </c>
      <c r="S6856">
        <v>0</v>
      </c>
      <c r="T6856">
        <v>5</v>
      </c>
      <c r="U6856">
        <v>0</v>
      </c>
      <c r="V6856">
        <v>0</v>
      </c>
      <c r="W6856">
        <v>0</v>
      </c>
      <c r="X6856">
        <v>32.230083733001948</v>
      </c>
      <c r="Y6856">
        <v>0</v>
      </c>
      <c r="Z6856">
        <v>5.0477309554905254</v>
      </c>
      <c r="AA6856">
        <v>0</v>
      </c>
      <c r="AB6856">
        <v>4.5676063249143679</v>
      </c>
      <c r="AC6856">
        <v>0</v>
      </c>
      <c r="AD6856">
        <v>0</v>
      </c>
      <c r="AE6856">
        <v>41.845421013406835</v>
      </c>
    </row>
    <row r="6857" spans="1:31" x14ac:dyDescent="0.25">
      <c r="A6857">
        <v>2097045</v>
      </c>
      <c r="B6857">
        <v>1</v>
      </c>
      <c r="C6857" t="s">
        <v>81</v>
      </c>
      <c r="D6857" t="s">
        <v>127</v>
      </c>
      <c r="E6857" t="s">
        <v>158</v>
      </c>
      <c r="F6857" t="s">
        <v>19641</v>
      </c>
      <c r="G6857" t="s">
        <v>1283</v>
      </c>
      <c r="H6857" t="s">
        <v>143</v>
      </c>
      <c r="I6857" t="s">
        <v>135</v>
      </c>
      <c r="J6857" t="s">
        <v>136</v>
      </c>
      <c r="K6857" t="s">
        <v>137</v>
      </c>
      <c r="L6857" t="s">
        <v>19642</v>
      </c>
      <c r="M6857" t="s">
        <v>19643</v>
      </c>
      <c r="N6857">
        <v>2.8819444440000002</v>
      </c>
      <c r="O6857">
        <v>0</v>
      </c>
      <c r="P6857">
        <v>42</v>
      </c>
      <c r="Q6857">
        <v>0</v>
      </c>
      <c r="R6857">
        <v>1</v>
      </c>
      <c r="S6857">
        <v>0</v>
      </c>
      <c r="T6857">
        <v>10</v>
      </c>
      <c r="U6857">
        <v>0</v>
      </c>
      <c r="V6857">
        <v>0</v>
      </c>
      <c r="W6857">
        <v>0</v>
      </c>
      <c r="X6857">
        <v>24.529896513529561</v>
      </c>
      <c r="Y6857">
        <v>0</v>
      </c>
      <c r="Z6857">
        <v>1.4563755582786668</v>
      </c>
      <c r="AA6857">
        <v>0</v>
      </c>
      <c r="AB6857">
        <v>14.475210179795967</v>
      </c>
      <c r="AC6857">
        <v>0</v>
      </c>
      <c r="AD6857">
        <v>0</v>
      </c>
      <c r="AE6857">
        <v>40.461482251604195</v>
      </c>
    </row>
    <row r="6858" spans="1:31" x14ac:dyDescent="0.25">
      <c r="A6858">
        <v>2097251</v>
      </c>
      <c r="B6858">
        <v>1</v>
      </c>
      <c r="C6858" t="s">
        <v>80</v>
      </c>
      <c r="D6858" t="s">
        <v>82</v>
      </c>
      <c r="E6858" t="s">
        <v>177</v>
      </c>
      <c r="F6858" t="s">
        <v>19644</v>
      </c>
      <c r="G6858" t="s">
        <v>179</v>
      </c>
      <c r="H6858" t="s">
        <v>143</v>
      </c>
      <c r="I6858" t="s">
        <v>135</v>
      </c>
      <c r="J6858" t="s">
        <v>136</v>
      </c>
      <c r="K6858" t="s">
        <v>137</v>
      </c>
      <c r="L6858" t="s">
        <v>19645</v>
      </c>
      <c r="M6858" t="s">
        <v>19646</v>
      </c>
      <c r="N6858">
        <v>16.236388888</v>
      </c>
      <c r="O6858">
        <v>0</v>
      </c>
      <c r="P6858">
        <v>0</v>
      </c>
      <c r="Q6858">
        <v>0</v>
      </c>
      <c r="R6858">
        <v>0</v>
      </c>
      <c r="S6858">
        <v>0</v>
      </c>
      <c r="T6858">
        <v>4</v>
      </c>
      <c r="U6858">
        <v>0</v>
      </c>
      <c r="V6858">
        <v>0</v>
      </c>
      <c r="W6858">
        <v>0</v>
      </c>
      <c r="X6858">
        <v>0</v>
      </c>
      <c r="Y6858">
        <v>0</v>
      </c>
      <c r="Z6858">
        <v>0</v>
      </c>
      <c r="AA6858">
        <v>0</v>
      </c>
      <c r="AB6858">
        <v>49.214792364653377</v>
      </c>
      <c r="AC6858">
        <v>0</v>
      </c>
      <c r="AD6858">
        <v>0</v>
      </c>
      <c r="AE6858">
        <v>49.214792364653377</v>
      </c>
    </row>
    <row r="6859" spans="1:31" x14ac:dyDescent="0.25">
      <c r="A6859">
        <v>2097002</v>
      </c>
      <c r="B6859">
        <v>1</v>
      </c>
      <c r="C6859" t="s">
        <v>81</v>
      </c>
      <c r="D6859" t="s">
        <v>112</v>
      </c>
      <c r="E6859" t="s">
        <v>177</v>
      </c>
      <c r="F6859" t="s">
        <v>19647</v>
      </c>
      <c r="G6859" t="s">
        <v>183</v>
      </c>
      <c r="H6859" t="s">
        <v>143</v>
      </c>
      <c r="I6859" t="s">
        <v>135</v>
      </c>
      <c r="J6859" t="s">
        <v>136</v>
      </c>
      <c r="K6859" t="s">
        <v>137</v>
      </c>
      <c r="L6859" t="s">
        <v>19648</v>
      </c>
      <c r="M6859" t="s">
        <v>19649</v>
      </c>
      <c r="N6859">
        <v>2.0441666660000002</v>
      </c>
      <c r="O6859">
        <v>0</v>
      </c>
      <c r="P6859">
        <v>0</v>
      </c>
      <c r="Q6859">
        <v>0</v>
      </c>
      <c r="R6859">
        <v>0</v>
      </c>
      <c r="S6859">
        <v>0</v>
      </c>
      <c r="T6859">
        <v>1</v>
      </c>
      <c r="U6859">
        <v>0</v>
      </c>
      <c r="V6859">
        <v>0</v>
      </c>
      <c r="W6859">
        <v>0</v>
      </c>
      <c r="X6859">
        <v>0</v>
      </c>
      <c r="Y6859">
        <v>0</v>
      </c>
      <c r="Z6859">
        <v>0</v>
      </c>
      <c r="AA6859">
        <v>0</v>
      </c>
      <c r="AB6859">
        <v>0.81295797944510029</v>
      </c>
      <c r="AC6859">
        <v>0</v>
      </c>
      <c r="AD6859">
        <v>0</v>
      </c>
      <c r="AE6859">
        <v>0.81295797944510029</v>
      </c>
    </row>
    <row r="6860" spans="1:31" x14ac:dyDescent="0.25">
      <c r="A6860">
        <v>2097351</v>
      </c>
      <c r="B6860">
        <v>1</v>
      </c>
      <c r="C6860" t="s">
        <v>80</v>
      </c>
      <c r="D6860" t="s">
        <v>100</v>
      </c>
      <c r="E6860" t="s">
        <v>140</v>
      </c>
      <c r="F6860" t="s">
        <v>19650</v>
      </c>
      <c r="G6860" t="s">
        <v>142</v>
      </c>
      <c r="H6860" t="s">
        <v>143</v>
      </c>
      <c r="I6860" t="s">
        <v>135</v>
      </c>
      <c r="J6860" t="s">
        <v>136</v>
      </c>
      <c r="K6860" t="s">
        <v>137</v>
      </c>
      <c r="L6860" t="s">
        <v>19651</v>
      </c>
      <c r="M6860" t="s">
        <v>19652</v>
      </c>
      <c r="N6860">
        <v>1.8447222219999999</v>
      </c>
      <c r="O6860">
        <v>0</v>
      </c>
      <c r="P6860">
        <v>174</v>
      </c>
      <c r="Q6860">
        <v>0</v>
      </c>
      <c r="R6860">
        <v>5</v>
      </c>
      <c r="S6860">
        <v>0</v>
      </c>
      <c r="T6860">
        <v>7</v>
      </c>
      <c r="U6860">
        <v>0</v>
      </c>
      <c r="V6860">
        <v>0</v>
      </c>
      <c r="W6860">
        <v>0</v>
      </c>
      <c r="X6860">
        <v>77.36918740881616</v>
      </c>
      <c r="Y6860">
        <v>0</v>
      </c>
      <c r="Z6860">
        <v>14.688165197535177</v>
      </c>
      <c r="AA6860">
        <v>0</v>
      </c>
      <c r="AB6860">
        <v>12.982229072660489</v>
      </c>
      <c r="AC6860">
        <v>0</v>
      </c>
      <c r="AD6860">
        <v>0</v>
      </c>
      <c r="AE6860">
        <v>105.03958167901183</v>
      </c>
    </row>
    <row r="6861" spans="1:31" x14ac:dyDescent="0.25">
      <c r="A6861">
        <v>2097108</v>
      </c>
      <c r="B6861">
        <v>1</v>
      </c>
      <c r="C6861" t="s">
        <v>80</v>
      </c>
      <c r="D6861" t="s">
        <v>106</v>
      </c>
      <c r="E6861" t="s">
        <v>177</v>
      </c>
      <c r="F6861" t="s">
        <v>19653</v>
      </c>
      <c r="G6861" t="s">
        <v>183</v>
      </c>
      <c r="H6861" t="s">
        <v>143</v>
      </c>
      <c r="I6861" t="s">
        <v>135</v>
      </c>
      <c r="J6861" t="s">
        <v>136</v>
      </c>
      <c r="K6861" t="s">
        <v>137</v>
      </c>
      <c r="L6861" t="s">
        <v>19654</v>
      </c>
      <c r="M6861" t="s">
        <v>19655</v>
      </c>
      <c r="N6861">
        <v>5.9613888880000001</v>
      </c>
      <c r="O6861">
        <v>0</v>
      </c>
      <c r="P6861">
        <v>0</v>
      </c>
      <c r="Q6861">
        <v>0</v>
      </c>
      <c r="R6861">
        <v>0</v>
      </c>
      <c r="S6861">
        <v>0</v>
      </c>
      <c r="T6861">
        <v>1</v>
      </c>
      <c r="U6861">
        <v>0</v>
      </c>
      <c r="V6861">
        <v>0</v>
      </c>
      <c r="W6861">
        <v>0</v>
      </c>
      <c r="X6861">
        <v>0</v>
      </c>
      <c r="Y6861">
        <v>0</v>
      </c>
      <c r="Z6861">
        <v>0</v>
      </c>
      <c r="AA6861">
        <v>0</v>
      </c>
      <c r="AB6861">
        <v>5.0299630671802209</v>
      </c>
      <c r="AC6861">
        <v>0</v>
      </c>
      <c r="AD6861">
        <v>0</v>
      </c>
      <c r="AE6861">
        <v>5.0299630671802209</v>
      </c>
    </row>
    <row r="6862" spans="1:31" x14ac:dyDescent="0.25">
      <c r="A6862">
        <v>2097174</v>
      </c>
      <c r="B6862">
        <v>1</v>
      </c>
      <c r="C6862" t="s">
        <v>80</v>
      </c>
      <c r="D6862" t="s">
        <v>104</v>
      </c>
      <c r="E6862" t="s">
        <v>295</v>
      </c>
      <c r="F6862" t="s">
        <v>19656</v>
      </c>
      <c r="G6862" t="s">
        <v>133</v>
      </c>
      <c r="H6862" t="s">
        <v>134</v>
      </c>
      <c r="I6862" t="s">
        <v>135</v>
      </c>
      <c r="J6862" t="s">
        <v>136</v>
      </c>
      <c r="K6862" t="s">
        <v>137</v>
      </c>
      <c r="L6862" t="s">
        <v>19657</v>
      </c>
      <c r="M6862" t="s">
        <v>19658</v>
      </c>
      <c r="N6862">
        <v>1.393333333</v>
      </c>
      <c r="O6862">
        <v>0</v>
      </c>
      <c r="P6862">
        <v>0</v>
      </c>
      <c r="Q6862">
        <v>0</v>
      </c>
      <c r="R6862">
        <v>0</v>
      </c>
      <c r="S6862">
        <v>1</v>
      </c>
      <c r="T6862">
        <v>0</v>
      </c>
      <c r="U6862">
        <v>0</v>
      </c>
      <c r="V6862">
        <v>0</v>
      </c>
      <c r="W6862">
        <v>0</v>
      </c>
      <c r="X6862">
        <v>0</v>
      </c>
      <c r="Y6862">
        <v>0</v>
      </c>
      <c r="Z6862">
        <v>0</v>
      </c>
      <c r="AA6862">
        <v>89.743086232611574</v>
      </c>
      <c r="AB6862">
        <v>0</v>
      </c>
      <c r="AC6862">
        <v>0</v>
      </c>
      <c r="AD6862">
        <v>0</v>
      </c>
      <c r="AE6862">
        <v>89.743086232611574</v>
      </c>
    </row>
    <row r="6863" spans="1:31" x14ac:dyDescent="0.25">
      <c r="A6863">
        <v>2097320</v>
      </c>
      <c r="B6863">
        <v>1</v>
      </c>
      <c r="C6863" t="s">
        <v>80</v>
      </c>
      <c r="D6863" t="s">
        <v>98</v>
      </c>
      <c r="E6863" t="s">
        <v>177</v>
      </c>
      <c r="F6863" t="s">
        <v>19659</v>
      </c>
      <c r="G6863" t="s">
        <v>183</v>
      </c>
      <c r="H6863" t="s">
        <v>143</v>
      </c>
      <c r="I6863" t="s">
        <v>135</v>
      </c>
      <c r="J6863" t="s">
        <v>136</v>
      </c>
      <c r="K6863" t="s">
        <v>137</v>
      </c>
      <c r="L6863" t="s">
        <v>19660</v>
      </c>
      <c r="M6863" t="s">
        <v>19661</v>
      </c>
      <c r="N6863">
        <v>2.5905555549999999</v>
      </c>
      <c r="O6863">
        <v>0</v>
      </c>
      <c r="P6863">
        <v>0</v>
      </c>
      <c r="Q6863">
        <v>0</v>
      </c>
      <c r="R6863">
        <v>1</v>
      </c>
      <c r="S6863">
        <v>0</v>
      </c>
      <c r="T6863">
        <v>0</v>
      </c>
      <c r="U6863">
        <v>0</v>
      </c>
      <c r="V6863">
        <v>0</v>
      </c>
      <c r="W6863">
        <v>0</v>
      </c>
      <c r="X6863">
        <v>0</v>
      </c>
      <c r="Y6863">
        <v>0</v>
      </c>
      <c r="Z6863">
        <v>6.4478618201011582</v>
      </c>
      <c r="AA6863">
        <v>0</v>
      </c>
      <c r="AB6863">
        <v>0</v>
      </c>
      <c r="AC6863">
        <v>0</v>
      </c>
      <c r="AD6863">
        <v>0</v>
      </c>
      <c r="AE6863">
        <v>6.4478618201011582</v>
      </c>
    </row>
    <row r="6864" spans="1:31" x14ac:dyDescent="0.25">
      <c r="A6864">
        <v>2097220</v>
      </c>
      <c r="B6864">
        <v>1</v>
      </c>
      <c r="C6864" t="s">
        <v>80</v>
      </c>
      <c r="D6864" t="s">
        <v>97</v>
      </c>
      <c r="E6864" t="s">
        <v>177</v>
      </c>
      <c r="F6864" t="s">
        <v>19662</v>
      </c>
      <c r="G6864" t="s">
        <v>179</v>
      </c>
      <c r="H6864" t="s">
        <v>143</v>
      </c>
      <c r="I6864" t="s">
        <v>135</v>
      </c>
      <c r="J6864" t="s">
        <v>136</v>
      </c>
      <c r="K6864" t="s">
        <v>137</v>
      </c>
      <c r="L6864" t="s">
        <v>19663</v>
      </c>
      <c r="M6864" t="s">
        <v>19664</v>
      </c>
      <c r="N6864">
        <v>4.6258333330000001</v>
      </c>
      <c r="O6864">
        <v>0</v>
      </c>
      <c r="P6864">
        <v>1</v>
      </c>
      <c r="Q6864">
        <v>0</v>
      </c>
      <c r="R6864">
        <v>0</v>
      </c>
      <c r="S6864">
        <v>0</v>
      </c>
      <c r="T6864">
        <v>0</v>
      </c>
      <c r="U6864">
        <v>0</v>
      </c>
      <c r="V6864">
        <v>0</v>
      </c>
      <c r="W6864">
        <v>0</v>
      </c>
      <c r="X6864">
        <v>1.0362248596950601</v>
      </c>
      <c r="Y6864">
        <v>0</v>
      </c>
      <c r="Z6864">
        <v>0</v>
      </c>
      <c r="AA6864">
        <v>0</v>
      </c>
      <c r="AB6864">
        <v>0</v>
      </c>
      <c r="AC6864">
        <v>0</v>
      </c>
      <c r="AD6864">
        <v>0</v>
      </c>
      <c r="AE6864">
        <v>1.0362248596950601</v>
      </c>
    </row>
    <row r="6865" spans="1:31" x14ac:dyDescent="0.25">
      <c r="A6865">
        <v>2097366</v>
      </c>
      <c r="B6865">
        <v>1</v>
      </c>
      <c r="C6865" t="s">
        <v>81</v>
      </c>
      <c r="D6865" t="s">
        <v>128</v>
      </c>
      <c r="E6865" t="s">
        <v>131</v>
      </c>
      <c r="F6865" t="s">
        <v>8703</v>
      </c>
      <c r="G6865" t="s">
        <v>133</v>
      </c>
      <c r="H6865" t="s">
        <v>134</v>
      </c>
      <c r="I6865" t="s">
        <v>135</v>
      </c>
      <c r="J6865" t="s">
        <v>136</v>
      </c>
      <c r="K6865" t="s">
        <v>137</v>
      </c>
      <c r="L6865" t="s">
        <v>19665</v>
      </c>
      <c r="M6865" t="s">
        <v>19666</v>
      </c>
      <c r="N6865">
        <v>0.50611111099999995</v>
      </c>
      <c r="O6865">
        <v>0</v>
      </c>
      <c r="P6865">
        <v>0</v>
      </c>
      <c r="Q6865">
        <v>0</v>
      </c>
      <c r="R6865">
        <v>0</v>
      </c>
      <c r="S6865">
        <v>20</v>
      </c>
      <c r="T6865">
        <v>0</v>
      </c>
      <c r="U6865">
        <v>16</v>
      </c>
      <c r="V6865">
        <v>0</v>
      </c>
      <c r="W6865">
        <v>0</v>
      </c>
      <c r="X6865">
        <v>0</v>
      </c>
      <c r="Y6865">
        <v>0</v>
      </c>
      <c r="Z6865">
        <v>0</v>
      </c>
      <c r="AA6865">
        <v>176.40787827742002</v>
      </c>
      <c r="AB6865">
        <v>0</v>
      </c>
      <c r="AC6865">
        <v>892.56405525114906</v>
      </c>
      <c r="AD6865">
        <v>0</v>
      </c>
      <c r="AE6865">
        <v>1068.971933528569</v>
      </c>
    </row>
    <row r="6866" spans="1:31" x14ac:dyDescent="0.25">
      <c r="A6866">
        <v>2097028</v>
      </c>
      <c r="B6866">
        <v>1</v>
      </c>
      <c r="C6866" t="s">
        <v>80</v>
      </c>
      <c r="D6866" t="s">
        <v>82</v>
      </c>
      <c r="E6866" t="s">
        <v>177</v>
      </c>
      <c r="F6866" t="s">
        <v>19667</v>
      </c>
      <c r="G6866" t="s">
        <v>183</v>
      </c>
      <c r="H6866" t="s">
        <v>143</v>
      </c>
      <c r="I6866" t="s">
        <v>135</v>
      </c>
      <c r="J6866" t="s">
        <v>136</v>
      </c>
      <c r="K6866" t="s">
        <v>137</v>
      </c>
      <c r="L6866" t="s">
        <v>19668</v>
      </c>
      <c r="M6866" t="s">
        <v>19669</v>
      </c>
      <c r="N6866">
        <v>9.8961111109999997</v>
      </c>
      <c r="O6866">
        <v>0</v>
      </c>
      <c r="P6866">
        <v>1</v>
      </c>
      <c r="Q6866">
        <v>0</v>
      </c>
      <c r="R6866">
        <v>0</v>
      </c>
      <c r="S6866">
        <v>0</v>
      </c>
      <c r="T6866">
        <v>0</v>
      </c>
      <c r="U6866">
        <v>0</v>
      </c>
      <c r="V6866">
        <v>0</v>
      </c>
      <c r="W6866">
        <v>0</v>
      </c>
      <c r="X6866">
        <v>2.0708052240108628</v>
      </c>
      <c r="Y6866">
        <v>0</v>
      </c>
      <c r="Z6866">
        <v>0</v>
      </c>
      <c r="AA6866">
        <v>0</v>
      </c>
      <c r="AB6866">
        <v>0</v>
      </c>
      <c r="AC6866">
        <v>0</v>
      </c>
      <c r="AD6866">
        <v>0</v>
      </c>
      <c r="AE6866">
        <v>2.0708052240108628</v>
      </c>
    </row>
    <row r="6867" spans="1:31" x14ac:dyDescent="0.25">
      <c r="A6867">
        <v>2097088</v>
      </c>
      <c r="B6867">
        <v>1</v>
      </c>
      <c r="C6867" t="s">
        <v>80</v>
      </c>
      <c r="D6867" t="s">
        <v>93</v>
      </c>
      <c r="E6867" t="s">
        <v>140</v>
      </c>
      <c r="F6867" t="s">
        <v>15864</v>
      </c>
      <c r="G6867" t="s">
        <v>385</v>
      </c>
      <c r="H6867" t="s">
        <v>143</v>
      </c>
      <c r="I6867" t="s">
        <v>135</v>
      </c>
      <c r="J6867" t="s">
        <v>136</v>
      </c>
      <c r="K6867" t="s">
        <v>137</v>
      </c>
      <c r="L6867" t="s">
        <v>19670</v>
      </c>
      <c r="M6867" t="s">
        <v>19671</v>
      </c>
      <c r="N6867">
        <v>0.72305555499999996</v>
      </c>
      <c r="O6867">
        <v>0</v>
      </c>
      <c r="P6867">
        <v>74</v>
      </c>
      <c r="Q6867">
        <v>0</v>
      </c>
      <c r="R6867">
        <v>8</v>
      </c>
      <c r="S6867">
        <v>0</v>
      </c>
      <c r="T6867">
        <v>10</v>
      </c>
      <c r="U6867">
        <v>0</v>
      </c>
      <c r="V6867">
        <v>0</v>
      </c>
      <c r="W6867">
        <v>0</v>
      </c>
      <c r="X6867">
        <v>15.059652034366925</v>
      </c>
      <c r="Y6867">
        <v>0</v>
      </c>
      <c r="Z6867">
        <v>26.015996823401643</v>
      </c>
      <c r="AA6867">
        <v>0</v>
      </c>
      <c r="AB6867">
        <v>20.290103204773033</v>
      </c>
      <c r="AC6867">
        <v>0</v>
      </c>
      <c r="AD6867">
        <v>0</v>
      </c>
      <c r="AE6867">
        <v>61.365752062541603</v>
      </c>
    </row>
    <row r="6868" spans="1:31" x14ac:dyDescent="0.25">
      <c r="A6868">
        <v>2096988</v>
      </c>
      <c r="B6868">
        <v>1</v>
      </c>
      <c r="C6868" t="s">
        <v>80</v>
      </c>
      <c r="D6868" t="s">
        <v>85</v>
      </c>
      <c r="E6868" t="s">
        <v>177</v>
      </c>
      <c r="F6868" t="s">
        <v>9923</v>
      </c>
      <c r="G6868" t="s">
        <v>179</v>
      </c>
      <c r="H6868" t="s">
        <v>143</v>
      </c>
      <c r="I6868" t="s">
        <v>135</v>
      </c>
      <c r="J6868" t="s">
        <v>136</v>
      </c>
      <c r="K6868" t="s">
        <v>137</v>
      </c>
      <c r="L6868" t="s">
        <v>19672</v>
      </c>
      <c r="M6868" t="s">
        <v>19673</v>
      </c>
      <c r="N6868">
        <v>4.7188888880000004</v>
      </c>
      <c r="O6868">
        <v>0</v>
      </c>
      <c r="P6868">
        <v>6</v>
      </c>
      <c r="Q6868">
        <v>0</v>
      </c>
      <c r="R6868">
        <v>0</v>
      </c>
      <c r="S6868">
        <v>0</v>
      </c>
      <c r="T6868">
        <v>1</v>
      </c>
      <c r="U6868">
        <v>0</v>
      </c>
      <c r="V6868">
        <v>0</v>
      </c>
      <c r="W6868">
        <v>0</v>
      </c>
      <c r="X6868">
        <v>5.8339513719157878</v>
      </c>
      <c r="Y6868">
        <v>0</v>
      </c>
      <c r="Z6868">
        <v>0</v>
      </c>
      <c r="AA6868">
        <v>0</v>
      </c>
      <c r="AB6868">
        <v>1.6521670291738448</v>
      </c>
      <c r="AC6868">
        <v>0</v>
      </c>
      <c r="AD6868">
        <v>0</v>
      </c>
      <c r="AE6868">
        <v>7.4861184010896329</v>
      </c>
    </row>
    <row r="6869" spans="1:31" x14ac:dyDescent="0.25">
      <c r="A6869">
        <v>2097068</v>
      </c>
      <c r="B6869">
        <v>1</v>
      </c>
      <c r="C6869" t="s">
        <v>80</v>
      </c>
      <c r="D6869" t="s">
        <v>82</v>
      </c>
      <c r="E6869" t="s">
        <v>177</v>
      </c>
      <c r="F6869" t="s">
        <v>19674</v>
      </c>
      <c r="G6869" t="s">
        <v>179</v>
      </c>
      <c r="H6869" t="s">
        <v>143</v>
      </c>
      <c r="I6869" t="s">
        <v>135</v>
      </c>
      <c r="J6869" t="s">
        <v>136</v>
      </c>
      <c r="K6869" t="s">
        <v>137</v>
      </c>
      <c r="L6869" t="s">
        <v>19675</v>
      </c>
      <c r="M6869" t="s">
        <v>19676</v>
      </c>
      <c r="N6869">
        <v>14.429722222000001</v>
      </c>
      <c r="O6869">
        <v>0</v>
      </c>
      <c r="P6869">
        <v>6</v>
      </c>
      <c r="Q6869">
        <v>0</v>
      </c>
      <c r="R6869">
        <v>0</v>
      </c>
      <c r="S6869">
        <v>0</v>
      </c>
      <c r="T6869">
        <v>0</v>
      </c>
      <c r="U6869">
        <v>0</v>
      </c>
      <c r="V6869">
        <v>0</v>
      </c>
      <c r="W6869">
        <v>0</v>
      </c>
      <c r="X6869">
        <v>17.445144719310615</v>
      </c>
      <c r="Y6869">
        <v>0</v>
      </c>
      <c r="Z6869">
        <v>0</v>
      </c>
      <c r="AA6869">
        <v>0</v>
      </c>
      <c r="AB6869">
        <v>0</v>
      </c>
      <c r="AC6869">
        <v>0</v>
      </c>
      <c r="AD6869">
        <v>0</v>
      </c>
      <c r="AE6869">
        <v>17.445144719310615</v>
      </c>
    </row>
    <row r="6870" spans="1:31" x14ac:dyDescent="0.25">
      <c r="A6870">
        <v>2096925</v>
      </c>
      <c r="B6870">
        <v>1</v>
      </c>
      <c r="C6870" t="s">
        <v>81</v>
      </c>
      <c r="D6870" t="s">
        <v>113</v>
      </c>
      <c r="E6870" t="s">
        <v>146</v>
      </c>
      <c r="F6870" t="s">
        <v>19677</v>
      </c>
      <c r="G6870" t="s">
        <v>133</v>
      </c>
      <c r="H6870" t="s">
        <v>134</v>
      </c>
      <c r="I6870" t="s">
        <v>135</v>
      </c>
      <c r="J6870" t="s">
        <v>136</v>
      </c>
      <c r="K6870" t="s">
        <v>137</v>
      </c>
      <c r="L6870" t="s">
        <v>19678</v>
      </c>
      <c r="M6870" t="s">
        <v>19679</v>
      </c>
      <c r="N6870">
        <v>0.340277777</v>
      </c>
      <c r="O6870">
        <v>1</v>
      </c>
      <c r="P6870">
        <v>371</v>
      </c>
      <c r="Q6870">
        <v>4</v>
      </c>
      <c r="R6870">
        <v>32</v>
      </c>
      <c r="S6870">
        <v>10</v>
      </c>
      <c r="T6870">
        <v>22</v>
      </c>
      <c r="U6870">
        <v>0</v>
      </c>
      <c r="V6870">
        <v>0</v>
      </c>
      <c r="W6870">
        <v>1.0428211856591112E-2</v>
      </c>
      <c r="X6870">
        <v>24.847634509787031</v>
      </c>
      <c r="Y6870">
        <v>1.3400596597771708</v>
      </c>
      <c r="Z6870">
        <v>6.4594338933739355</v>
      </c>
      <c r="AA6870">
        <v>47.837932722343275</v>
      </c>
      <c r="AB6870">
        <v>3.2349635483486057</v>
      </c>
      <c r="AC6870">
        <v>0</v>
      </c>
      <c r="AD6870">
        <v>0</v>
      </c>
      <c r="AE6870">
        <v>83.730452545486614</v>
      </c>
    </row>
    <row r="6871" spans="1:31" x14ac:dyDescent="0.25">
      <c r="A6871">
        <v>2097091</v>
      </c>
      <c r="B6871">
        <v>1</v>
      </c>
      <c r="C6871" t="s">
        <v>80</v>
      </c>
      <c r="D6871" t="s">
        <v>85</v>
      </c>
      <c r="E6871" t="s">
        <v>177</v>
      </c>
      <c r="F6871" t="s">
        <v>18380</v>
      </c>
      <c r="G6871" t="s">
        <v>196</v>
      </c>
      <c r="H6871" t="s">
        <v>143</v>
      </c>
      <c r="I6871" t="s">
        <v>135</v>
      </c>
      <c r="J6871" t="s">
        <v>136</v>
      </c>
      <c r="K6871" t="s">
        <v>137</v>
      </c>
      <c r="L6871" t="s">
        <v>19680</v>
      </c>
      <c r="M6871" t="s">
        <v>19681</v>
      </c>
      <c r="N6871">
        <v>2.3050000000000002</v>
      </c>
      <c r="O6871">
        <v>0</v>
      </c>
      <c r="P6871">
        <v>10</v>
      </c>
      <c r="Q6871">
        <v>0</v>
      </c>
      <c r="R6871">
        <v>0</v>
      </c>
      <c r="S6871">
        <v>0</v>
      </c>
      <c r="T6871">
        <v>0</v>
      </c>
      <c r="U6871">
        <v>0</v>
      </c>
      <c r="V6871">
        <v>0</v>
      </c>
      <c r="W6871">
        <v>0</v>
      </c>
      <c r="X6871">
        <v>4.6264241481113535</v>
      </c>
      <c r="Y6871">
        <v>0</v>
      </c>
      <c r="Z6871">
        <v>0</v>
      </c>
      <c r="AA6871">
        <v>0</v>
      </c>
      <c r="AB6871">
        <v>0</v>
      </c>
      <c r="AC6871">
        <v>0</v>
      </c>
      <c r="AD6871">
        <v>0</v>
      </c>
      <c r="AE6871">
        <v>4.6264241481113535</v>
      </c>
    </row>
    <row r="6872" spans="1:31" x14ac:dyDescent="0.25">
      <c r="A6872">
        <v>2097446</v>
      </c>
      <c r="B6872">
        <v>1</v>
      </c>
      <c r="C6872" t="s">
        <v>80</v>
      </c>
      <c r="D6872" t="s">
        <v>98</v>
      </c>
      <c r="E6872" t="s">
        <v>177</v>
      </c>
      <c r="F6872" t="s">
        <v>19682</v>
      </c>
      <c r="G6872" t="s">
        <v>183</v>
      </c>
      <c r="H6872" t="s">
        <v>143</v>
      </c>
      <c r="I6872" t="s">
        <v>135</v>
      </c>
      <c r="J6872" t="s">
        <v>136</v>
      </c>
      <c r="K6872" t="s">
        <v>137</v>
      </c>
      <c r="L6872" t="s">
        <v>19683</v>
      </c>
      <c r="M6872" t="s">
        <v>19684</v>
      </c>
      <c r="N6872">
        <v>1.900833333</v>
      </c>
      <c r="O6872">
        <v>0</v>
      </c>
      <c r="P6872">
        <v>1</v>
      </c>
      <c r="Q6872">
        <v>0</v>
      </c>
      <c r="R6872">
        <v>1</v>
      </c>
      <c r="S6872">
        <v>0</v>
      </c>
      <c r="T6872">
        <v>1</v>
      </c>
      <c r="U6872">
        <v>0</v>
      </c>
      <c r="V6872">
        <v>0</v>
      </c>
      <c r="W6872">
        <v>0</v>
      </c>
      <c r="X6872">
        <v>0.66732508676324875</v>
      </c>
      <c r="Y6872">
        <v>0</v>
      </c>
      <c r="Z6872">
        <v>1.5095793961845918</v>
      </c>
      <c r="AA6872">
        <v>0</v>
      </c>
      <c r="AB6872">
        <v>1.4809789498444444E-3</v>
      </c>
      <c r="AC6872">
        <v>0</v>
      </c>
      <c r="AD6872">
        <v>0</v>
      </c>
      <c r="AE6872">
        <v>2.1783854618976846</v>
      </c>
    </row>
    <row r="6873" spans="1:31" x14ac:dyDescent="0.25">
      <c r="A6873">
        <v>2097260</v>
      </c>
      <c r="B6873">
        <v>1</v>
      </c>
      <c r="C6873" t="s">
        <v>80</v>
      </c>
      <c r="D6873" t="s">
        <v>105</v>
      </c>
      <c r="E6873" t="s">
        <v>177</v>
      </c>
      <c r="F6873" t="s">
        <v>19685</v>
      </c>
      <c r="G6873" t="s">
        <v>196</v>
      </c>
      <c r="H6873" t="s">
        <v>143</v>
      </c>
      <c r="I6873" t="s">
        <v>135</v>
      </c>
      <c r="J6873" t="s">
        <v>136</v>
      </c>
      <c r="K6873" t="s">
        <v>137</v>
      </c>
      <c r="L6873" t="s">
        <v>19686</v>
      </c>
      <c r="M6873" t="s">
        <v>19687</v>
      </c>
      <c r="N6873">
        <v>5.3502777769999996</v>
      </c>
      <c r="O6873">
        <v>0</v>
      </c>
      <c r="P6873">
        <v>9</v>
      </c>
      <c r="Q6873">
        <v>0</v>
      </c>
      <c r="R6873">
        <v>0</v>
      </c>
      <c r="S6873">
        <v>0</v>
      </c>
      <c r="T6873">
        <v>0</v>
      </c>
      <c r="U6873">
        <v>0</v>
      </c>
      <c r="V6873">
        <v>0</v>
      </c>
      <c r="W6873">
        <v>0</v>
      </c>
      <c r="X6873">
        <v>8.3436120828458744</v>
      </c>
      <c r="Y6873">
        <v>0</v>
      </c>
      <c r="Z6873">
        <v>0</v>
      </c>
      <c r="AA6873">
        <v>0</v>
      </c>
      <c r="AB6873">
        <v>0</v>
      </c>
      <c r="AC6873">
        <v>0</v>
      </c>
      <c r="AD6873">
        <v>0</v>
      </c>
      <c r="AE6873">
        <v>8.3436120828458744</v>
      </c>
    </row>
    <row r="6874" spans="1:31" x14ac:dyDescent="0.25">
      <c r="A6874">
        <v>2096968</v>
      </c>
      <c r="B6874">
        <v>1</v>
      </c>
      <c r="C6874" t="s">
        <v>80</v>
      </c>
      <c r="D6874" t="s">
        <v>100</v>
      </c>
      <c r="E6874" t="s">
        <v>505</v>
      </c>
      <c r="F6874" t="s">
        <v>19688</v>
      </c>
      <c r="G6874" t="s">
        <v>1757</v>
      </c>
      <c r="H6874" t="s">
        <v>143</v>
      </c>
      <c r="I6874" t="s">
        <v>135</v>
      </c>
      <c r="J6874" t="s">
        <v>136</v>
      </c>
      <c r="K6874" t="s">
        <v>137</v>
      </c>
      <c r="L6874" t="s">
        <v>19689</v>
      </c>
      <c r="M6874" t="s">
        <v>19690</v>
      </c>
      <c r="N6874">
        <v>2.1330555549999999</v>
      </c>
      <c r="O6874">
        <v>0</v>
      </c>
      <c r="P6874">
        <v>0</v>
      </c>
      <c r="Q6874">
        <v>0</v>
      </c>
      <c r="R6874">
        <v>0</v>
      </c>
      <c r="S6874">
        <v>0</v>
      </c>
      <c r="T6874">
        <v>12</v>
      </c>
      <c r="U6874">
        <v>0</v>
      </c>
      <c r="V6874">
        <v>0</v>
      </c>
      <c r="W6874">
        <v>0</v>
      </c>
      <c r="X6874">
        <v>0</v>
      </c>
      <c r="Y6874">
        <v>0</v>
      </c>
      <c r="Z6874">
        <v>0</v>
      </c>
      <c r="AA6874">
        <v>0</v>
      </c>
      <c r="AB6874">
        <v>25.051641621053914</v>
      </c>
      <c r="AC6874">
        <v>0</v>
      </c>
      <c r="AD6874">
        <v>0</v>
      </c>
      <c r="AE6874">
        <v>25.051641621053914</v>
      </c>
    </row>
    <row r="6875" spans="1:31" x14ac:dyDescent="0.25">
      <c r="A6875">
        <v>2097360</v>
      </c>
      <c r="B6875">
        <v>1</v>
      </c>
      <c r="C6875" t="s">
        <v>80</v>
      </c>
      <c r="D6875" t="s">
        <v>110</v>
      </c>
      <c r="E6875" t="s">
        <v>177</v>
      </c>
      <c r="F6875" t="s">
        <v>19691</v>
      </c>
      <c r="G6875" t="s">
        <v>324</v>
      </c>
      <c r="H6875" t="s">
        <v>143</v>
      </c>
      <c r="I6875" t="s">
        <v>135</v>
      </c>
      <c r="J6875" t="s">
        <v>136</v>
      </c>
      <c r="K6875" t="s">
        <v>137</v>
      </c>
      <c r="L6875" t="s">
        <v>19692</v>
      </c>
      <c r="M6875" t="s">
        <v>19693</v>
      </c>
      <c r="N6875">
        <v>5.4444444440000002</v>
      </c>
      <c r="O6875">
        <v>0</v>
      </c>
      <c r="P6875">
        <v>0</v>
      </c>
      <c r="Q6875">
        <v>0</v>
      </c>
      <c r="R6875">
        <v>0</v>
      </c>
      <c r="S6875">
        <v>0</v>
      </c>
      <c r="T6875">
        <v>1</v>
      </c>
      <c r="U6875">
        <v>0</v>
      </c>
      <c r="V6875">
        <v>0</v>
      </c>
      <c r="W6875">
        <v>0</v>
      </c>
      <c r="X6875">
        <v>0</v>
      </c>
      <c r="Y6875">
        <v>0</v>
      </c>
      <c r="Z6875">
        <v>0</v>
      </c>
      <c r="AA6875">
        <v>0</v>
      </c>
      <c r="AB6875">
        <v>15.062657102906126</v>
      </c>
      <c r="AC6875">
        <v>0</v>
      </c>
      <c r="AD6875">
        <v>0</v>
      </c>
      <c r="AE6875">
        <v>15.062657102906126</v>
      </c>
    </row>
    <row r="6876" spans="1:31" x14ac:dyDescent="0.25">
      <c r="A6876">
        <v>2097111</v>
      </c>
      <c r="B6876">
        <v>1</v>
      </c>
      <c r="C6876" t="s">
        <v>80</v>
      </c>
      <c r="D6876" t="s">
        <v>105</v>
      </c>
      <c r="E6876" t="s">
        <v>169</v>
      </c>
      <c r="F6876" t="s">
        <v>19694</v>
      </c>
      <c r="G6876" t="s">
        <v>464</v>
      </c>
      <c r="H6876" t="s">
        <v>134</v>
      </c>
      <c r="I6876" t="s">
        <v>135</v>
      </c>
      <c r="J6876" t="s">
        <v>136</v>
      </c>
      <c r="K6876" t="s">
        <v>137</v>
      </c>
      <c r="L6876" t="s">
        <v>19695</v>
      </c>
      <c r="M6876" t="s">
        <v>19696</v>
      </c>
      <c r="N6876">
        <v>1.052777777</v>
      </c>
      <c r="O6876">
        <v>0</v>
      </c>
      <c r="P6876">
        <v>12</v>
      </c>
      <c r="Q6876">
        <v>0</v>
      </c>
      <c r="R6876">
        <v>17</v>
      </c>
      <c r="S6876">
        <v>0</v>
      </c>
      <c r="T6876">
        <v>5</v>
      </c>
      <c r="U6876">
        <v>0</v>
      </c>
      <c r="V6876">
        <v>0</v>
      </c>
      <c r="W6876">
        <v>0</v>
      </c>
      <c r="X6876">
        <v>2.5369518039731247</v>
      </c>
      <c r="Y6876">
        <v>0</v>
      </c>
      <c r="Z6876">
        <v>7.2869730329739673</v>
      </c>
      <c r="AA6876">
        <v>0</v>
      </c>
      <c r="AB6876">
        <v>13.471195205613293</v>
      </c>
      <c r="AC6876">
        <v>0</v>
      </c>
      <c r="AD6876">
        <v>0</v>
      </c>
      <c r="AE6876">
        <v>23.295120042560384</v>
      </c>
    </row>
    <row r="6877" spans="1:31" x14ac:dyDescent="0.25">
      <c r="A6877">
        <v>2097297</v>
      </c>
      <c r="B6877">
        <v>1</v>
      </c>
      <c r="C6877" t="s">
        <v>80</v>
      </c>
      <c r="D6877" t="s">
        <v>82</v>
      </c>
      <c r="E6877" t="s">
        <v>140</v>
      </c>
      <c r="F6877" t="s">
        <v>19697</v>
      </c>
      <c r="G6877" t="s">
        <v>324</v>
      </c>
      <c r="H6877" t="s">
        <v>143</v>
      </c>
      <c r="I6877" t="s">
        <v>135</v>
      </c>
      <c r="J6877" t="s">
        <v>136</v>
      </c>
      <c r="K6877" t="s">
        <v>137</v>
      </c>
      <c r="L6877" t="s">
        <v>19698</v>
      </c>
      <c r="M6877" t="s">
        <v>19699</v>
      </c>
      <c r="N6877">
        <v>1.3458333330000001</v>
      </c>
      <c r="O6877">
        <v>0</v>
      </c>
      <c r="P6877">
        <v>404</v>
      </c>
      <c r="Q6877">
        <v>0</v>
      </c>
      <c r="R6877">
        <v>0</v>
      </c>
      <c r="S6877">
        <v>0</v>
      </c>
      <c r="T6877">
        <v>3</v>
      </c>
      <c r="U6877">
        <v>0</v>
      </c>
      <c r="V6877">
        <v>0</v>
      </c>
      <c r="W6877">
        <v>0</v>
      </c>
      <c r="X6877">
        <v>121.015194398652</v>
      </c>
      <c r="Y6877">
        <v>0</v>
      </c>
      <c r="Z6877">
        <v>0</v>
      </c>
      <c r="AA6877">
        <v>0</v>
      </c>
      <c r="AB6877">
        <v>5.1845382711070878</v>
      </c>
      <c r="AC6877">
        <v>0</v>
      </c>
      <c r="AD6877">
        <v>0</v>
      </c>
      <c r="AE6877">
        <v>126.19973266975909</v>
      </c>
    </row>
    <row r="6878" spans="1:31" x14ac:dyDescent="0.25">
      <c r="A6878">
        <v>2096905</v>
      </c>
      <c r="B6878">
        <v>1</v>
      </c>
      <c r="C6878" t="s">
        <v>80</v>
      </c>
      <c r="D6878" t="s">
        <v>97</v>
      </c>
      <c r="E6878" t="s">
        <v>177</v>
      </c>
      <c r="F6878" t="s">
        <v>19700</v>
      </c>
      <c r="G6878" t="s">
        <v>183</v>
      </c>
      <c r="H6878" t="s">
        <v>143</v>
      </c>
      <c r="I6878" t="s">
        <v>135</v>
      </c>
      <c r="J6878" t="s">
        <v>136</v>
      </c>
      <c r="K6878" t="s">
        <v>137</v>
      </c>
      <c r="L6878" t="s">
        <v>19701</v>
      </c>
      <c r="M6878" t="s">
        <v>19702</v>
      </c>
      <c r="N6878">
        <v>1.5361111110000001</v>
      </c>
      <c r="O6878">
        <v>0</v>
      </c>
      <c r="P6878">
        <v>0</v>
      </c>
      <c r="Q6878">
        <v>0</v>
      </c>
      <c r="R6878">
        <v>0</v>
      </c>
      <c r="S6878">
        <v>0</v>
      </c>
      <c r="T6878">
        <v>1</v>
      </c>
      <c r="U6878">
        <v>0</v>
      </c>
      <c r="V6878">
        <v>0</v>
      </c>
      <c r="W6878">
        <v>0</v>
      </c>
      <c r="X6878">
        <v>0</v>
      </c>
      <c r="Y6878">
        <v>0</v>
      </c>
      <c r="Z6878">
        <v>0</v>
      </c>
      <c r="AA6878">
        <v>0</v>
      </c>
      <c r="AB6878">
        <v>5.891021606663667E-2</v>
      </c>
      <c r="AC6878">
        <v>0</v>
      </c>
      <c r="AD6878">
        <v>0</v>
      </c>
      <c r="AE6878">
        <v>5.891021606663667E-2</v>
      </c>
    </row>
    <row r="6879" spans="1:31" x14ac:dyDescent="0.25">
      <c r="A6879">
        <v>2097403</v>
      </c>
      <c r="B6879">
        <v>1</v>
      </c>
      <c r="C6879" t="s">
        <v>80</v>
      </c>
      <c r="D6879" t="s">
        <v>100</v>
      </c>
      <c r="E6879" t="s">
        <v>158</v>
      </c>
      <c r="F6879" t="s">
        <v>19703</v>
      </c>
      <c r="G6879" t="s">
        <v>160</v>
      </c>
      <c r="H6879" t="s">
        <v>143</v>
      </c>
      <c r="I6879" t="s">
        <v>135</v>
      </c>
      <c r="J6879" t="s">
        <v>136</v>
      </c>
      <c r="K6879" t="s">
        <v>137</v>
      </c>
      <c r="L6879" t="s">
        <v>19704</v>
      </c>
      <c r="M6879" t="s">
        <v>19705</v>
      </c>
      <c r="N6879">
        <v>2.4069444440000001</v>
      </c>
      <c r="O6879">
        <v>0</v>
      </c>
      <c r="P6879">
        <v>33</v>
      </c>
      <c r="Q6879">
        <v>0</v>
      </c>
      <c r="R6879">
        <v>2</v>
      </c>
      <c r="S6879">
        <v>0</v>
      </c>
      <c r="T6879">
        <v>0</v>
      </c>
      <c r="U6879">
        <v>0</v>
      </c>
      <c r="V6879">
        <v>0</v>
      </c>
      <c r="W6879">
        <v>0</v>
      </c>
      <c r="X6879">
        <v>18.332143698164828</v>
      </c>
      <c r="Y6879">
        <v>0</v>
      </c>
      <c r="Z6879">
        <v>0.525792767176545</v>
      </c>
      <c r="AA6879">
        <v>0</v>
      </c>
      <c r="AB6879">
        <v>0</v>
      </c>
      <c r="AC6879">
        <v>0</v>
      </c>
      <c r="AD6879">
        <v>0</v>
      </c>
      <c r="AE6879">
        <v>18.857936465341371</v>
      </c>
    </row>
    <row r="6880" spans="1:31" x14ac:dyDescent="0.25">
      <c r="A6880">
        <v>2097005</v>
      </c>
      <c r="B6880">
        <v>1</v>
      </c>
      <c r="C6880" t="s">
        <v>80</v>
      </c>
      <c r="D6880" t="s">
        <v>93</v>
      </c>
      <c r="E6880" t="s">
        <v>146</v>
      </c>
      <c r="F6880" t="s">
        <v>19706</v>
      </c>
      <c r="G6880" t="s">
        <v>133</v>
      </c>
      <c r="H6880" t="s">
        <v>134</v>
      </c>
      <c r="I6880" t="s">
        <v>135</v>
      </c>
      <c r="J6880" t="s">
        <v>136</v>
      </c>
      <c r="K6880" t="s">
        <v>137</v>
      </c>
      <c r="L6880" t="s">
        <v>19707</v>
      </c>
      <c r="M6880" t="s">
        <v>19708</v>
      </c>
      <c r="N6880">
        <v>1.6441666660000001</v>
      </c>
      <c r="O6880">
        <v>0</v>
      </c>
      <c r="P6880">
        <v>109</v>
      </c>
      <c r="Q6880">
        <v>2</v>
      </c>
      <c r="R6880">
        <v>6</v>
      </c>
      <c r="S6880">
        <v>0</v>
      </c>
      <c r="T6880">
        <v>24</v>
      </c>
      <c r="U6880">
        <v>0</v>
      </c>
      <c r="V6880">
        <v>0</v>
      </c>
      <c r="W6880">
        <v>0</v>
      </c>
      <c r="X6880">
        <v>40.238300402871161</v>
      </c>
      <c r="Y6880">
        <v>26.249719238070966</v>
      </c>
      <c r="Z6880">
        <v>48.490125400070468</v>
      </c>
      <c r="AA6880">
        <v>0</v>
      </c>
      <c r="AB6880">
        <v>31.623291188915108</v>
      </c>
      <c r="AC6880">
        <v>0</v>
      </c>
      <c r="AD6880">
        <v>0</v>
      </c>
      <c r="AE6880">
        <v>146.60143622992771</v>
      </c>
    </row>
    <row r="6881" spans="1:31" x14ac:dyDescent="0.25">
      <c r="A6881">
        <v>2097303</v>
      </c>
      <c r="B6881">
        <v>1</v>
      </c>
      <c r="C6881" t="s">
        <v>80</v>
      </c>
      <c r="D6881" t="s">
        <v>107</v>
      </c>
      <c r="E6881" t="s">
        <v>177</v>
      </c>
      <c r="F6881" t="s">
        <v>19709</v>
      </c>
      <c r="G6881" t="s">
        <v>1007</v>
      </c>
      <c r="H6881" t="s">
        <v>143</v>
      </c>
      <c r="I6881" t="s">
        <v>135</v>
      </c>
      <c r="J6881" t="s">
        <v>136</v>
      </c>
      <c r="K6881" t="s">
        <v>137</v>
      </c>
      <c r="L6881" t="s">
        <v>19710</v>
      </c>
      <c r="M6881" t="s">
        <v>19711</v>
      </c>
      <c r="N6881">
        <v>4.4447222220000002</v>
      </c>
      <c r="O6881">
        <v>0</v>
      </c>
      <c r="P6881">
        <v>1</v>
      </c>
      <c r="Q6881">
        <v>0</v>
      </c>
      <c r="R6881">
        <v>0</v>
      </c>
      <c r="S6881">
        <v>0</v>
      </c>
      <c r="T6881">
        <v>0</v>
      </c>
      <c r="U6881">
        <v>0</v>
      </c>
      <c r="V6881">
        <v>0</v>
      </c>
      <c r="W6881">
        <v>0</v>
      </c>
      <c r="X6881">
        <v>0.80366918497582518</v>
      </c>
      <c r="Y6881">
        <v>0</v>
      </c>
      <c r="Z6881">
        <v>0</v>
      </c>
      <c r="AA6881">
        <v>0</v>
      </c>
      <c r="AB6881">
        <v>0</v>
      </c>
      <c r="AC6881">
        <v>0</v>
      </c>
      <c r="AD6881">
        <v>0</v>
      </c>
      <c r="AE6881">
        <v>0.80366918497582518</v>
      </c>
    </row>
    <row r="6882" spans="1:31" x14ac:dyDescent="0.25">
      <c r="A6882">
        <v>2096985</v>
      </c>
      <c r="B6882">
        <v>1</v>
      </c>
      <c r="C6882" t="s">
        <v>81</v>
      </c>
      <c r="D6882" t="s">
        <v>120</v>
      </c>
      <c r="E6882" t="s">
        <v>131</v>
      </c>
      <c r="F6882" t="s">
        <v>240</v>
      </c>
      <c r="G6882" t="s">
        <v>133</v>
      </c>
      <c r="H6882" t="s">
        <v>134</v>
      </c>
      <c r="I6882" t="s">
        <v>259</v>
      </c>
      <c r="J6882" t="s">
        <v>136</v>
      </c>
      <c r="K6882" t="s">
        <v>137</v>
      </c>
      <c r="L6882" t="s">
        <v>19712</v>
      </c>
      <c r="M6882" t="s">
        <v>19713</v>
      </c>
      <c r="N6882">
        <v>8.3333330000000001E-3</v>
      </c>
      <c r="O6882">
        <v>0</v>
      </c>
      <c r="P6882">
        <v>2260</v>
      </c>
      <c r="Q6882">
        <v>80</v>
      </c>
      <c r="R6882">
        <v>89</v>
      </c>
      <c r="S6882">
        <v>15</v>
      </c>
      <c r="T6882">
        <v>177</v>
      </c>
      <c r="U6882">
        <v>1</v>
      </c>
      <c r="V6882">
        <v>0</v>
      </c>
      <c r="W6882">
        <v>0</v>
      </c>
      <c r="X6882">
        <v>3.4773155122718844</v>
      </c>
      <c r="Y6882">
        <v>0.47407012153031658</v>
      </c>
      <c r="Z6882">
        <v>0.46581760987553328</v>
      </c>
      <c r="AA6882">
        <v>0.43731730027218335</v>
      </c>
      <c r="AB6882">
        <v>1.0932193529968086</v>
      </c>
      <c r="AC6882">
        <v>0.10902639231474999</v>
      </c>
      <c r="AD6882">
        <v>0</v>
      </c>
      <c r="AE6882">
        <v>6.0567662892614766</v>
      </c>
    </row>
    <row r="6883" spans="1:31" x14ac:dyDescent="0.25">
      <c r="A6883">
        <v>2097386</v>
      </c>
      <c r="B6883">
        <v>1</v>
      </c>
      <c r="C6883" t="s">
        <v>80</v>
      </c>
      <c r="D6883" t="s">
        <v>101</v>
      </c>
      <c r="E6883" t="s">
        <v>158</v>
      </c>
      <c r="F6883" t="s">
        <v>16281</v>
      </c>
      <c r="G6883" t="s">
        <v>160</v>
      </c>
      <c r="H6883" t="s">
        <v>143</v>
      </c>
      <c r="I6883" t="s">
        <v>135</v>
      </c>
      <c r="J6883" t="s">
        <v>136</v>
      </c>
      <c r="K6883" t="s">
        <v>137</v>
      </c>
      <c r="L6883" t="s">
        <v>19714</v>
      </c>
      <c r="M6883" t="s">
        <v>19715</v>
      </c>
      <c r="N6883">
        <v>1.636111111</v>
      </c>
      <c r="O6883">
        <v>0</v>
      </c>
      <c r="P6883">
        <v>161</v>
      </c>
      <c r="Q6883">
        <v>0</v>
      </c>
      <c r="R6883">
        <v>0</v>
      </c>
      <c r="S6883">
        <v>0</v>
      </c>
      <c r="T6883">
        <v>5</v>
      </c>
      <c r="U6883">
        <v>0</v>
      </c>
      <c r="V6883">
        <v>0</v>
      </c>
      <c r="W6883">
        <v>0</v>
      </c>
      <c r="X6883">
        <v>67.71957933402868</v>
      </c>
      <c r="Y6883">
        <v>0</v>
      </c>
      <c r="Z6883">
        <v>0</v>
      </c>
      <c r="AA6883">
        <v>0</v>
      </c>
      <c r="AB6883">
        <v>17.947577699128718</v>
      </c>
      <c r="AC6883">
        <v>0</v>
      </c>
      <c r="AD6883">
        <v>0</v>
      </c>
      <c r="AE6883">
        <v>85.667157033157395</v>
      </c>
    </row>
    <row r="6884" spans="1:31" x14ac:dyDescent="0.25">
      <c r="A6884">
        <v>2097363</v>
      </c>
      <c r="B6884">
        <v>1</v>
      </c>
      <c r="C6884" t="s">
        <v>80</v>
      </c>
      <c r="D6884" t="s">
        <v>100</v>
      </c>
      <c r="E6884" t="s">
        <v>158</v>
      </c>
      <c r="F6884" t="s">
        <v>19716</v>
      </c>
      <c r="G6884" t="s">
        <v>385</v>
      </c>
      <c r="H6884" t="s">
        <v>143</v>
      </c>
      <c r="I6884" t="s">
        <v>135</v>
      </c>
      <c r="J6884" t="s">
        <v>136</v>
      </c>
      <c r="K6884" t="s">
        <v>137</v>
      </c>
      <c r="L6884" t="s">
        <v>19397</v>
      </c>
      <c r="M6884" t="s">
        <v>19717</v>
      </c>
      <c r="N6884">
        <v>1.4044444439999999</v>
      </c>
      <c r="O6884">
        <v>0</v>
      </c>
      <c r="P6884">
        <v>22</v>
      </c>
      <c r="Q6884">
        <v>0</v>
      </c>
      <c r="R6884">
        <v>0</v>
      </c>
      <c r="S6884">
        <v>0</v>
      </c>
      <c r="T6884">
        <v>1</v>
      </c>
      <c r="U6884">
        <v>0</v>
      </c>
      <c r="V6884">
        <v>0</v>
      </c>
      <c r="W6884">
        <v>0</v>
      </c>
      <c r="X6884">
        <v>7.8881301901205338</v>
      </c>
      <c r="Y6884">
        <v>0</v>
      </c>
      <c r="Z6884">
        <v>0</v>
      </c>
      <c r="AA6884">
        <v>0</v>
      </c>
      <c r="AB6884">
        <v>0.86165705824497774</v>
      </c>
      <c r="AC6884">
        <v>0</v>
      </c>
      <c r="AD6884">
        <v>0</v>
      </c>
      <c r="AE6884">
        <v>8.7497872483655108</v>
      </c>
    </row>
    <row r="6885" spans="1:31" x14ac:dyDescent="0.25">
      <c r="A6885">
        <v>2097217</v>
      </c>
      <c r="B6885">
        <v>1</v>
      </c>
      <c r="C6885" t="s">
        <v>81</v>
      </c>
      <c r="D6885" t="s">
        <v>128</v>
      </c>
      <c r="E6885" t="s">
        <v>131</v>
      </c>
      <c r="F6885" t="s">
        <v>6006</v>
      </c>
      <c r="G6885" t="s">
        <v>133</v>
      </c>
      <c r="H6885" t="s">
        <v>134</v>
      </c>
      <c r="I6885" t="s">
        <v>135</v>
      </c>
      <c r="J6885" t="s">
        <v>136</v>
      </c>
      <c r="K6885" t="s">
        <v>137</v>
      </c>
      <c r="L6885" t="s">
        <v>19718</v>
      </c>
      <c r="M6885" t="s">
        <v>19719</v>
      </c>
      <c r="N6885">
        <v>0.109166666</v>
      </c>
      <c r="O6885">
        <v>6</v>
      </c>
      <c r="P6885">
        <v>1248</v>
      </c>
      <c r="Q6885">
        <v>21</v>
      </c>
      <c r="R6885">
        <v>16</v>
      </c>
      <c r="S6885">
        <v>11</v>
      </c>
      <c r="T6885">
        <v>88</v>
      </c>
      <c r="U6885">
        <v>0</v>
      </c>
      <c r="V6885">
        <v>0</v>
      </c>
      <c r="W6885">
        <v>0.21986573057486669</v>
      </c>
      <c r="X6885">
        <v>19.147086596896539</v>
      </c>
      <c r="Y6885">
        <v>12.069924643601134</v>
      </c>
      <c r="Z6885">
        <v>3.1227301505887022</v>
      </c>
      <c r="AA6885">
        <v>8.7721734575505899</v>
      </c>
      <c r="AB6885">
        <v>3.134979008726873</v>
      </c>
      <c r="AC6885">
        <v>0</v>
      </c>
      <c r="AD6885">
        <v>0</v>
      </c>
      <c r="AE6885">
        <v>46.466759587938711</v>
      </c>
    </row>
    <row r="6886" spans="1:31" x14ac:dyDescent="0.25">
      <c r="A6886">
        <v>2097340</v>
      </c>
      <c r="B6886">
        <v>1</v>
      </c>
      <c r="C6886" t="s">
        <v>81</v>
      </c>
      <c r="D6886" t="s">
        <v>116</v>
      </c>
      <c r="E6886" t="s">
        <v>177</v>
      </c>
      <c r="F6886" t="s">
        <v>19720</v>
      </c>
      <c r="G6886" t="s">
        <v>179</v>
      </c>
      <c r="H6886" t="s">
        <v>143</v>
      </c>
      <c r="I6886" t="s">
        <v>135</v>
      </c>
      <c r="J6886" t="s">
        <v>136</v>
      </c>
      <c r="K6886" t="s">
        <v>137</v>
      </c>
      <c r="L6886" t="s">
        <v>19721</v>
      </c>
      <c r="M6886" t="s">
        <v>19722</v>
      </c>
      <c r="N6886">
        <v>1.5475000000000001</v>
      </c>
      <c r="O6886">
        <v>0</v>
      </c>
      <c r="P6886">
        <v>1</v>
      </c>
      <c r="Q6886">
        <v>0</v>
      </c>
      <c r="R6886">
        <v>0</v>
      </c>
      <c r="S6886">
        <v>0</v>
      </c>
      <c r="T6886">
        <v>0</v>
      </c>
      <c r="U6886">
        <v>0</v>
      </c>
      <c r="V6886">
        <v>0</v>
      </c>
      <c r="W6886">
        <v>0</v>
      </c>
      <c r="X6886">
        <v>0.32215166198180395</v>
      </c>
      <c r="Y6886">
        <v>0</v>
      </c>
      <c r="Z6886">
        <v>0</v>
      </c>
      <c r="AA6886">
        <v>0</v>
      </c>
      <c r="AB6886">
        <v>0</v>
      </c>
      <c r="AC6886">
        <v>0</v>
      </c>
      <c r="AD6886">
        <v>0</v>
      </c>
      <c r="AE6886">
        <v>0.32215166198180395</v>
      </c>
    </row>
    <row r="6887" spans="1:31" x14ac:dyDescent="0.25">
      <c r="A6887">
        <v>2097463</v>
      </c>
      <c r="B6887">
        <v>1</v>
      </c>
      <c r="C6887" t="s">
        <v>81</v>
      </c>
      <c r="D6887" t="s">
        <v>121</v>
      </c>
      <c r="E6887" t="s">
        <v>140</v>
      </c>
      <c r="F6887" t="s">
        <v>19723</v>
      </c>
      <c r="G6887" t="s">
        <v>142</v>
      </c>
      <c r="H6887" t="s">
        <v>143</v>
      </c>
      <c r="I6887" t="s">
        <v>135</v>
      </c>
      <c r="J6887" t="s">
        <v>136</v>
      </c>
      <c r="K6887" t="s">
        <v>137</v>
      </c>
      <c r="L6887" t="s">
        <v>19724</v>
      </c>
      <c r="M6887" t="s">
        <v>19725</v>
      </c>
      <c r="N6887">
        <v>1.191944444</v>
      </c>
      <c r="O6887">
        <v>0</v>
      </c>
      <c r="P6887">
        <v>34</v>
      </c>
      <c r="Q6887">
        <v>0</v>
      </c>
      <c r="R6887">
        <v>0</v>
      </c>
      <c r="S6887">
        <v>0</v>
      </c>
      <c r="T6887">
        <v>0</v>
      </c>
      <c r="U6887">
        <v>0</v>
      </c>
      <c r="V6887">
        <v>0</v>
      </c>
      <c r="W6887">
        <v>0</v>
      </c>
      <c r="X6887">
        <v>6.3901636687089542</v>
      </c>
      <c r="Y6887">
        <v>0</v>
      </c>
      <c r="Z6887">
        <v>0</v>
      </c>
      <c r="AA6887">
        <v>0</v>
      </c>
      <c r="AB6887">
        <v>0</v>
      </c>
      <c r="AC6887">
        <v>0</v>
      </c>
      <c r="AD6887">
        <v>0</v>
      </c>
      <c r="AE6887">
        <v>6.3901636687089542</v>
      </c>
    </row>
    <row r="6888" spans="1:31" x14ac:dyDescent="0.25">
      <c r="A6888">
        <v>2096991</v>
      </c>
      <c r="B6888">
        <v>1</v>
      </c>
      <c r="C6888" t="s">
        <v>80</v>
      </c>
      <c r="D6888" t="s">
        <v>108</v>
      </c>
      <c r="E6888" t="s">
        <v>140</v>
      </c>
      <c r="F6888" t="s">
        <v>19726</v>
      </c>
      <c r="G6888" t="s">
        <v>273</v>
      </c>
      <c r="H6888" t="s">
        <v>143</v>
      </c>
      <c r="I6888" t="s">
        <v>135</v>
      </c>
      <c r="J6888" t="s">
        <v>136</v>
      </c>
      <c r="K6888" t="s">
        <v>155</v>
      </c>
      <c r="L6888" t="s">
        <v>19727</v>
      </c>
      <c r="M6888" t="s">
        <v>19728</v>
      </c>
      <c r="N6888">
        <v>3.6024611110000002</v>
      </c>
      <c r="O6888">
        <v>0</v>
      </c>
      <c r="P6888">
        <v>24</v>
      </c>
      <c r="Q6888">
        <v>0</v>
      </c>
      <c r="R6888">
        <v>13</v>
      </c>
      <c r="S6888">
        <v>0</v>
      </c>
      <c r="T6888">
        <v>1</v>
      </c>
      <c r="U6888">
        <v>0</v>
      </c>
      <c r="V6888">
        <v>0</v>
      </c>
      <c r="W6888">
        <v>0</v>
      </c>
      <c r="X6888">
        <v>11.173961626023306</v>
      </c>
      <c r="Y6888">
        <v>0</v>
      </c>
      <c r="Z6888">
        <v>19.797663540009747</v>
      </c>
      <c r="AA6888">
        <v>0</v>
      </c>
      <c r="AB6888">
        <v>6.5030999431757568</v>
      </c>
      <c r="AC6888">
        <v>0</v>
      </c>
      <c r="AD6888">
        <v>0</v>
      </c>
      <c r="AE6888">
        <v>37.474725109208812</v>
      </c>
    </row>
    <row r="6889" spans="1:31" x14ac:dyDescent="0.25">
      <c r="A6889">
        <v>2097426</v>
      </c>
      <c r="B6889">
        <v>1</v>
      </c>
      <c r="C6889" t="s">
        <v>80</v>
      </c>
      <c r="D6889" t="s">
        <v>85</v>
      </c>
      <c r="E6889" t="s">
        <v>177</v>
      </c>
      <c r="F6889" t="s">
        <v>1600</v>
      </c>
      <c r="G6889" t="s">
        <v>196</v>
      </c>
      <c r="H6889" t="s">
        <v>143</v>
      </c>
      <c r="I6889" t="s">
        <v>135</v>
      </c>
      <c r="J6889" t="s">
        <v>136</v>
      </c>
      <c r="K6889" t="s">
        <v>137</v>
      </c>
      <c r="L6889" t="s">
        <v>19729</v>
      </c>
      <c r="M6889" t="s">
        <v>19730</v>
      </c>
      <c r="N6889">
        <v>2.5927777769999998</v>
      </c>
      <c r="O6889">
        <v>0</v>
      </c>
      <c r="P6889">
        <v>9</v>
      </c>
      <c r="Q6889">
        <v>0</v>
      </c>
      <c r="R6889">
        <v>0</v>
      </c>
      <c r="S6889">
        <v>0</v>
      </c>
      <c r="T6889">
        <v>2</v>
      </c>
      <c r="U6889">
        <v>0</v>
      </c>
      <c r="V6889">
        <v>0</v>
      </c>
      <c r="W6889">
        <v>0</v>
      </c>
      <c r="X6889">
        <v>7.1824384096479301</v>
      </c>
      <c r="Y6889">
        <v>0</v>
      </c>
      <c r="Z6889">
        <v>0</v>
      </c>
      <c r="AA6889">
        <v>0</v>
      </c>
      <c r="AB6889">
        <v>1.1780955678018512</v>
      </c>
      <c r="AC6889">
        <v>0</v>
      </c>
      <c r="AD6889">
        <v>0</v>
      </c>
      <c r="AE6889">
        <v>8.3605339774497818</v>
      </c>
    </row>
    <row r="6890" spans="1:31" x14ac:dyDescent="0.25">
      <c r="A6890">
        <v>2096902</v>
      </c>
      <c r="B6890">
        <v>1</v>
      </c>
      <c r="C6890" t="s">
        <v>80</v>
      </c>
      <c r="D6890" t="s">
        <v>84</v>
      </c>
      <c r="E6890" t="s">
        <v>169</v>
      </c>
      <c r="F6890" t="s">
        <v>19731</v>
      </c>
      <c r="G6890" t="s">
        <v>273</v>
      </c>
      <c r="H6890" t="s">
        <v>134</v>
      </c>
      <c r="I6890" t="s">
        <v>135</v>
      </c>
      <c r="J6890" t="s">
        <v>136</v>
      </c>
      <c r="K6890" t="s">
        <v>155</v>
      </c>
      <c r="L6890" t="s">
        <v>19732</v>
      </c>
      <c r="M6890" t="s">
        <v>19733</v>
      </c>
      <c r="N6890">
        <v>0.31274333300000001</v>
      </c>
      <c r="O6890">
        <v>0</v>
      </c>
      <c r="P6890">
        <v>112</v>
      </c>
      <c r="Q6890">
        <v>0</v>
      </c>
      <c r="R6890">
        <v>0</v>
      </c>
      <c r="S6890">
        <v>0</v>
      </c>
      <c r="T6890">
        <v>3</v>
      </c>
      <c r="U6890">
        <v>0</v>
      </c>
      <c r="V6890">
        <v>0</v>
      </c>
      <c r="W6890">
        <v>0</v>
      </c>
      <c r="X6890">
        <v>7.9531315577685548</v>
      </c>
      <c r="Y6890">
        <v>0</v>
      </c>
      <c r="Z6890">
        <v>0</v>
      </c>
      <c r="AA6890">
        <v>0</v>
      </c>
      <c r="AB6890">
        <v>0.74340279513748209</v>
      </c>
      <c r="AC6890">
        <v>0</v>
      </c>
      <c r="AD6890">
        <v>0</v>
      </c>
      <c r="AE6890">
        <v>8.6965343529060366</v>
      </c>
    </row>
    <row r="6891" spans="1:31" x14ac:dyDescent="0.25">
      <c r="A6891">
        <v>2097469</v>
      </c>
      <c r="B6891">
        <v>1</v>
      </c>
      <c r="C6891" t="s">
        <v>80</v>
      </c>
      <c r="D6891" t="s">
        <v>84</v>
      </c>
      <c r="E6891" t="s">
        <v>177</v>
      </c>
      <c r="F6891" t="s">
        <v>19734</v>
      </c>
      <c r="G6891" t="s">
        <v>179</v>
      </c>
      <c r="H6891" t="s">
        <v>143</v>
      </c>
      <c r="I6891" t="s">
        <v>135</v>
      </c>
      <c r="J6891" t="s">
        <v>136</v>
      </c>
      <c r="K6891" t="s">
        <v>137</v>
      </c>
      <c r="L6891" t="s">
        <v>19735</v>
      </c>
      <c r="M6891" t="s">
        <v>19736</v>
      </c>
      <c r="N6891">
        <v>4.8394444439999997</v>
      </c>
      <c r="O6891">
        <v>0</v>
      </c>
      <c r="P6891">
        <v>4</v>
      </c>
      <c r="Q6891">
        <v>0</v>
      </c>
      <c r="R6891">
        <v>0</v>
      </c>
      <c r="S6891">
        <v>0</v>
      </c>
      <c r="T6891">
        <v>0</v>
      </c>
      <c r="U6891">
        <v>0</v>
      </c>
      <c r="V6891">
        <v>0</v>
      </c>
      <c r="W6891">
        <v>0</v>
      </c>
      <c r="X6891">
        <v>3.5944884677471185</v>
      </c>
      <c r="Y6891">
        <v>0</v>
      </c>
      <c r="Z6891">
        <v>0</v>
      </c>
      <c r="AA6891">
        <v>0</v>
      </c>
      <c r="AB6891">
        <v>0</v>
      </c>
      <c r="AC6891">
        <v>0</v>
      </c>
      <c r="AD6891">
        <v>0</v>
      </c>
      <c r="AE6891">
        <v>3.5944884677471185</v>
      </c>
    </row>
    <row r="6892" spans="1:31" x14ac:dyDescent="0.25">
      <c r="A6892">
        <v>2097071</v>
      </c>
      <c r="B6892">
        <v>1</v>
      </c>
      <c r="C6892" t="s">
        <v>80</v>
      </c>
      <c r="D6892" t="s">
        <v>104</v>
      </c>
      <c r="E6892" t="s">
        <v>177</v>
      </c>
      <c r="F6892" t="s">
        <v>19737</v>
      </c>
      <c r="G6892" t="s">
        <v>183</v>
      </c>
      <c r="H6892" t="s">
        <v>143</v>
      </c>
      <c r="I6892" t="s">
        <v>135</v>
      </c>
      <c r="J6892" t="s">
        <v>136</v>
      </c>
      <c r="K6892" t="s">
        <v>137</v>
      </c>
      <c r="L6892" t="s">
        <v>19738</v>
      </c>
      <c r="M6892" t="s">
        <v>19739</v>
      </c>
      <c r="N6892">
        <v>5.0108333329999999</v>
      </c>
      <c r="O6892">
        <v>0</v>
      </c>
      <c r="P6892">
        <v>1</v>
      </c>
      <c r="Q6892">
        <v>0</v>
      </c>
      <c r="R6892">
        <v>0</v>
      </c>
      <c r="S6892">
        <v>0</v>
      </c>
      <c r="T6892">
        <v>0</v>
      </c>
      <c r="U6892">
        <v>0</v>
      </c>
      <c r="V6892">
        <v>0</v>
      </c>
      <c r="W6892">
        <v>0</v>
      </c>
      <c r="X6892">
        <v>9.1034166460289723E-2</v>
      </c>
      <c r="Y6892">
        <v>0</v>
      </c>
      <c r="Z6892">
        <v>0</v>
      </c>
      <c r="AA6892">
        <v>0</v>
      </c>
      <c r="AB6892">
        <v>0</v>
      </c>
      <c r="AC6892">
        <v>0</v>
      </c>
      <c r="AD6892">
        <v>0</v>
      </c>
      <c r="AE6892">
        <v>9.1034166460289723E-2</v>
      </c>
    </row>
    <row r="6893" spans="1:31" x14ac:dyDescent="0.25">
      <c r="A6893">
        <v>2096945</v>
      </c>
      <c r="B6893">
        <v>1</v>
      </c>
      <c r="C6893" t="s">
        <v>81</v>
      </c>
      <c r="D6893" t="s">
        <v>123</v>
      </c>
      <c r="E6893" t="s">
        <v>295</v>
      </c>
      <c r="F6893" t="s">
        <v>710</v>
      </c>
      <c r="G6893" t="s">
        <v>133</v>
      </c>
      <c r="H6893" t="s">
        <v>134</v>
      </c>
      <c r="I6893" t="s">
        <v>135</v>
      </c>
      <c r="J6893" t="s">
        <v>136</v>
      </c>
      <c r="K6893" t="s">
        <v>137</v>
      </c>
      <c r="L6893" t="s">
        <v>19740</v>
      </c>
      <c r="M6893" t="s">
        <v>19741</v>
      </c>
      <c r="N6893">
        <v>2.344294444</v>
      </c>
      <c r="O6893">
        <v>13</v>
      </c>
      <c r="P6893">
        <v>1213</v>
      </c>
      <c r="Q6893">
        <v>594</v>
      </c>
      <c r="R6893">
        <v>558</v>
      </c>
      <c r="S6893">
        <v>52</v>
      </c>
      <c r="T6893">
        <v>117</v>
      </c>
      <c r="U6893">
        <v>5</v>
      </c>
      <c r="V6893">
        <v>0</v>
      </c>
      <c r="W6893">
        <v>85.988642099308123</v>
      </c>
      <c r="X6893">
        <v>646.96385284376834</v>
      </c>
      <c r="Y6893">
        <v>1982.7375994804704</v>
      </c>
      <c r="Z6893">
        <v>925.50530764643872</v>
      </c>
      <c r="AA6893">
        <v>696.85129552648027</v>
      </c>
      <c r="AB6893">
        <v>167.89756910622899</v>
      </c>
      <c r="AC6893">
        <v>3101.0634506110118</v>
      </c>
      <c r="AD6893">
        <v>0</v>
      </c>
      <c r="AE6893">
        <v>7607.0077173137061</v>
      </c>
    </row>
    <row r="6894" spans="1:31" x14ac:dyDescent="0.25">
      <c r="A6894">
        <v>2096922</v>
      </c>
      <c r="B6894">
        <v>1</v>
      </c>
      <c r="C6894" t="s">
        <v>80</v>
      </c>
      <c r="D6894" t="s">
        <v>98</v>
      </c>
      <c r="E6894" t="s">
        <v>158</v>
      </c>
      <c r="F6894" t="s">
        <v>19742</v>
      </c>
      <c r="G6894" t="s">
        <v>160</v>
      </c>
      <c r="H6894" t="s">
        <v>143</v>
      </c>
      <c r="I6894" t="s">
        <v>135</v>
      </c>
      <c r="J6894" t="s">
        <v>136</v>
      </c>
      <c r="K6894" t="s">
        <v>137</v>
      </c>
      <c r="L6894" t="s">
        <v>19743</v>
      </c>
      <c r="M6894" t="s">
        <v>19744</v>
      </c>
      <c r="N6894">
        <v>1.72</v>
      </c>
      <c r="O6894">
        <v>0</v>
      </c>
      <c r="P6894">
        <v>15</v>
      </c>
      <c r="Q6894">
        <v>0</v>
      </c>
      <c r="R6894">
        <v>0</v>
      </c>
      <c r="S6894">
        <v>0</v>
      </c>
      <c r="T6894">
        <v>0</v>
      </c>
      <c r="U6894">
        <v>0</v>
      </c>
      <c r="V6894">
        <v>0</v>
      </c>
      <c r="W6894">
        <v>0</v>
      </c>
      <c r="X6894">
        <v>3.939534974679149</v>
      </c>
      <c r="Y6894">
        <v>0</v>
      </c>
      <c r="Z6894">
        <v>0</v>
      </c>
      <c r="AA6894">
        <v>0</v>
      </c>
      <c r="AB6894">
        <v>0</v>
      </c>
      <c r="AC6894">
        <v>0</v>
      </c>
      <c r="AD6894">
        <v>0</v>
      </c>
      <c r="AE6894">
        <v>3.939534974679149</v>
      </c>
    </row>
    <row r="6895" spans="1:31" x14ac:dyDescent="0.25">
      <c r="A6895">
        <v>2097094</v>
      </c>
      <c r="B6895">
        <v>1</v>
      </c>
      <c r="C6895" t="s">
        <v>80</v>
      </c>
      <c r="D6895" t="s">
        <v>99</v>
      </c>
      <c r="E6895" t="s">
        <v>158</v>
      </c>
      <c r="F6895" t="s">
        <v>19745</v>
      </c>
      <c r="G6895" t="s">
        <v>160</v>
      </c>
      <c r="H6895" t="s">
        <v>143</v>
      </c>
      <c r="I6895" t="s">
        <v>135</v>
      </c>
      <c r="J6895" t="s">
        <v>136</v>
      </c>
      <c r="K6895" t="s">
        <v>137</v>
      </c>
      <c r="L6895" t="s">
        <v>19746</v>
      </c>
      <c r="M6895" t="s">
        <v>19747</v>
      </c>
      <c r="N6895">
        <v>8.6549999999999994</v>
      </c>
      <c r="O6895">
        <v>0</v>
      </c>
      <c r="P6895">
        <v>8</v>
      </c>
      <c r="Q6895">
        <v>0</v>
      </c>
      <c r="R6895">
        <v>0</v>
      </c>
      <c r="S6895">
        <v>0</v>
      </c>
      <c r="T6895">
        <v>0</v>
      </c>
      <c r="U6895">
        <v>0</v>
      </c>
      <c r="V6895">
        <v>0</v>
      </c>
      <c r="W6895">
        <v>0</v>
      </c>
      <c r="X6895">
        <v>9.1017043410870659</v>
      </c>
      <c r="Y6895">
        <v>0</v>
      </c>
      <c r="Z6895">
        <v>0</v>
      </c>
      <c r="AA6895">
        <v>0</v>
      </c>
      <c r="AB6895">
        <v>0</v>
      </c>
      <c r="AC6895">
        <v>0</v>
      </c>
      <c r="AD6895">
        <v>0</v>
      </c>
      <c r="AE6895">
        <v>9.1017043410870659</v>
      </c>
    </row>
    <row r="6896" spans="1:31" x14ac:dyDescent="0.25">
      <c r="A6896">
        <v>2097157</v>
      </c>
      <c r="B6896">
        <v>1</v>
      </c>
      <c r="C6896" t="s">
        <v>80</v>
      </c>
      <c r="D6896" t="s">
        <v>105</v>
      </c>
      <c r="E6896" t="s">
        <v>146</v>
      </c>
      <c r="F6896" t="s">
        <v>19748</v>
      </c>
      <c r="G6896" t="s">
        <v>133</v>
      </c>
      <c r="H6896" t="s">
        <v>134</v>
      </c>
      <c r="I6896" t="s">
        <v>259</v>
      </c>
      <c r="J6896" t="s">
        <v>136</v>
      </c>
      <c r="K6896" t="s">
        <v>137</v>
      </c>
      <c r="L6896" t="s">
        <v>19567</v>
      </c>
      <c r="M6896" t="s">
        <v>19749</v>
      </c>
      <c r="N6896">
        <v>2.4444443999999999E-2</v>
      </c>
      <c r="O6896">
        <v>15</v>
      </c>
      <c r="P6896">
        <v>1695</v>
      </c>
      <c r="Q6896">
        <v>23</v>
      </c>
      <c r="R6896">
        <v>45</v>
      </c>
      <c r="S6896">
        <v>43</v>
      </c>
      <c r="T6896">
        <v>157</v>
      </c>
      <c r="U6896">
        <v>15</v>
      </c>
      <c r="V6896">
        <v>0</v>
      </c>
      <c r="W6896">
        <v>0.21176184020102223</v>
      </c>
      <c r="X6896">
        <v>14.737935294060152</v>
      </c>
      <c r="Y6896">
        <v>1.7036823398633139</v>
      </c>
      <c r="Z6896">
        <v>0.53690589249926446</v>
      </c>
      <c r="AA6896">
        <v>20.597288193138432</v>
      </c>
      <c r="AB6896">
        <v>4.9185735037122971</v>
      </c>
      <c r="AC6896">
        <v>258.03372623551536</v>
      </c>
      <c r="AD6896">
        <v>0</v>
      </c>
      <c r="AE6896">
        <v>300.73987329898983</v>
      </c>
    </row>
    <row r="6897" spans="1:31" x14ac:dyDescent="0.25">
      <c r="A6897">
        <v>2097406</v>
      </c>
      <c r="B6897">
        <v>1</v>
      </c>
      <c r="C6897" t="s">
        <v>80</v>
      </c>
      <c r="D6897" t="s">
        <v>82</v>
      </c>
      <c r="E6897" t="s">
        <v>158</v>
      </c>
      <c r="F6897" t="s">
        <v>19750</v>
      </c>
      <c r="G6897" t="s">
        <v>1160</v>
      </c>
      <c r="H6897" t="s">
        <v>143</v>
      </c>
      <c r="I6897" t="s">
        <v>135</v>
      </c>
      <c r="J6897" t="s">
        <v>136</v>
      </c>
      <c r="K6897" t="s">
        <v>137</v>
      </c>
      <c r="L6897" t="s">
        <v>19751</v>
      </c>
      <c r="M6897" t="s">
        <v>19752</v>
      </c>
      <c r="N6897">
        <v>9.6091666660000001</v>
      </c>
      <c r="O6897">
        <v>0</v>
      </c>
      <c r="P6897">
        <v>126</v>
      </c>
      <c r="Q6897">
        <v>0</v>
      </c>
      <c r="R6897">
        <v>0</v>
      </c>
      <c r="S6897">
        <v>0</v>
      </c>
      <c r="T6897">
        <v>2</v>
      </c>
      <c r="U6897">
        <v>0</v>
      </c>
      <c r="V6897">
        <v>0</v>
      </c>
      <c r="W6897">
        <v>0</v>
      </c>
      <c r="X6897">
        <v>224.72454795519465</v>
      </c>
      <c r="Y6897">
        <v>0</v>
      </c>
      <c r="Z6897">
        <v>0</v>
      </c>
      <c r="AA6897">
        <v>0</v>
      </c>
      <c r="AB6897">
        <v>16.199451633288518</v>
      </c>
      <c r="AC6897">
        <v>0</v>
      </c>
      <c r="AD6897">
        <v>0</v>
      </c>
      <c r="AE6897">
        <v>240.92399958848318</v>
      </c>
    </row>
    <row r="6898" spans="1:31" x14ac:dyDescent="0.25">
      <c r="A6898">
        <v>2096908</v>
      </c>
      <c r="B6898">
        <v>1</v>
      </c>
      <c r="C6898" t="s">
        <v>80</v>
      </c>
      <c r="D6898" t="s">
        <v>85</v>
      </c>
      <c r="E6898" t="s">
        <v>158</v>
      </c>
      <c r="F6898" t="s">
        <v>19753</v>
      </c>
      <c r="G6898" t="s">
        <v>160</v>
      </c>
      <c r="H6898" t="s">
        <v>143</v>
      </c>
      <c r="I6898" t="s">
        <v>135</v>
      </c>
      <c r="J6898" t="s">
        <v>136</v>
      </c>
      <c r="K6898" t="s">
        <v>137</v>
      </c>
      <c r="L6898" t="s">
        <v>19754</v>
      </c>
      <c r="M6898" t="s">
        <v>19755</v>
      </c>
      <c r="N6898">
        <v>1.5313888879999999</v>
      </c>
      <c r="O6898">
        <v>0</v>
      </c>
      <c r="P6898">
        <v>158</v>
      </c>
      <c r="Q6898">
        <v>0</v>
      </c>
      <c r="R6898">
        <v>0</v>
      </c>
      <c r="S6898">
        <v>0</v>
      </c>
      <c r="T6898">
        <v>3</v>
      </c>
      <c r="U6898">
        <v>0</v>
      </c>
      <c r="V6898">
        <v>0</v>
      </c>
      <c r="W6898">
        <v>0</v>
      </c>
      <c r="X6898">
        <v>38.329530803046822</v>
      </c>
      <c r="Y6898">
        <v>0</v>
      </c>
      <c r="Z6898">
        <v>0</v>
      </c>
      <c r="AA6898">
        <v>0</v>
      </c>
      <c r="AB6898">
        <v>0.16319820446754724</v>
      </c>
      <c r="AC6898">
        <v>0</v>
      </c>
      <c r="AD6898">
        <v>0</v>
      </c>
      <c r="AE6898">
        <v>38.49272900751437</v>
      </c>
    </row>
    <row r="6899" spans="1:31" x14ac:dyDescent="0.25">
      <c r="A6899">
        <v>2097443</v>
      </c>
      <c r="B6899">
        <v>1</v>
      </c>
      <c r="C6899" t="s">
        <v>80</v>
      </c>
      <c r="D6899" t="s">
        <v>100</v>
      </c>
      <c r="E6899" t="s">
        <v>177</v>
      </c>
      <c r="F6899" t="s">
        <v>19756</v>
      </c>
      <c r="G6899" t="s">
        <v>183</v>
      </c>
      <c r="H6899" t="s">
        <v>143</v>
      </c>
      <c r="I6899" t="s">
        <v>135</v>
      </c>
      <c r="J6899" t="s">
        <v>136</v>
      </c>
      <c r="K6899" t="s">
        <v>137</v>
      </c>
      <c r="L6899" t="s">
        <v>19757</v>
      </c>
      <c r="M6899" t="s">
        <v>19758</v>
      </c>
      <c r="N6899">
        <v>1.125</v>
      </c>
      <c r="O6899">
        <v>0</v>
      </c>
      <c r="P6899">
        <v>0</v>
      </c>
      <c r="Q6899">
        <v>0</v>
      </c>
      <c r="R6899">
        <v>0</v>
      </c>
      <c r="S6899">
        <v>0</v>
      </c>
      <c r="T6899">
        <v>1</v>
      </c>
      <c r="U6899">
        <v>0</v>
      </c>
      <c r="V6899">
        <v>0</v>
      </c>
      <c r="W6899">
        <v>0</v>
      </c>
      <c r="X6899">
        <v>0</v>
      </c>
      <c r="Y6899">
        <v>0</v>
      </c>
      <c r="Z6899">
        <v>0</v>
      </c>
      <c r="AA6899">
        <v>0</v>
      </c>
      <c r="AB6899">
        <v>0.25616475283538886</v>
      </c>
      <c r="AC6899">
        <v>0</v>
      </c>
      <c r="AD6899">
        <v>0</v>
      </c>
      <c r="AE6899">
        <v>0.25616475283538886</v>
      </c>
    </row>
    <row r="6900" spans="1:31" x14ac:dyDescent="0.25">
      <c r="A6900">
        <v>2096965</v>
      </c>
      <c r="B6900">
        <v>1</v>
      </c>
      <c r="C6900" t="s">
        <v>80</v>
      </c>
      <c r="D6900" t="s">
        <v>90</v>
      </c>
      <c r="E6900" t="s">
        <v>177</v>
      </c>
      <c r="F6900" t="s">
        <v>19759</v>
      </c>
      <c r="G6900" t="s">
        <v>183</v>
      </c>
      <c r="H6900" t="s">
        <v>143</v>
      </c>
      <c r="I6900" t="s">
        <v>135</v>
      </c>
      <c r="J6900" t="s">
        <v>136</v>
      </c>
      <c r="K6900" t="s">
        <v>137</v>
      </c>
      <c r="L6900" t="s">
        <v>19760</v>
      </c>
      <c r="M6900" t="s">
        <v>19761</v>
      </c>
      <c r="N6900">
        <v>1.2450000000000001</v>
      </c>
      <c r="O6900">
        <v>0</v>
      </c>
      <c r="P6900">
        <v>0</v>
      </c>
      <c r="Q6900">
        <v>0</v>
      </c>
      <c r="R6900">
        <v>0</v>
      </c>
      <c r="S6900">
        <v>0</v>
      </c>
      <c r="T6900">
        <v>1</v>
      </c>
      <c r="U6900">
        <v>0</v>
      </c>
      <c r="V6900">
        <v>0</v>
      </c>
      <c r="W6900">
        <v>0</v>
      </c>
      <c r="X6900">
        <v>0</v>
      </c>
      <c r="Y6900">
        <v>0</v>
      </c>
      <c r="Z6900">
        <v>0</v>
      </c>
      <c r="AA6900">
        <v>0</v>
      </c>
      <c r="AB6900">
        <v>0.8603469556863349</v>
      </c>
      <c r="AC6900">
        <v>0</v>
      </c>
      <c r="AD6900">
        <v>0</v>
      </c>
      <c r="AE6900">
        <v>0.8603469556863349</v>
      </c>
    </row>
    <row r="6901" spans="1:31" x14ac:dyDescent="0.25">
      <c r="A6901">
        <v>2097008</v>
      </c>
      <c r="B6901">
        <v>1</v>
      </c>
      <c r="C6901" t="s">
        <v>81</v>
      </c>
      <c r="D6901" t="s">
        <v>127</v>
      </c>
      <c r="E6901" t="s">
        <v>131</v>
      </c>
      <c r="F6901" t="s">
        <v>10171</v>
      </c>
      <c r="G6901" t="s">
        <v>133</v>
      </c>
      <c r="H6901" t="s">
        <v>134</v>
      </c>
      <c r="I6901" t="s">
        <v>135</v>
      </c>
      <c r="J6901" t="s">
        <v>136</v>
      </c>
      <c r="K6901" t="s">
        <v>137</v>
      </c>
      <c r="L6901" t="s">
        <v>19762</v>
      </c>
      <c r="M6901" t="s">
        <v>19763</v>
      </c>
      <c r="N6901">
        <v>2.5302777769999998</v>
      </c>
      <c r="O6901">
        <v>2</v>
      </c>
      <c r="P6901">
        <v>52</v>
      </c>
      <c r="Q6901">
        <v>79</v>
      </c>
      <c r="R6901">
        <v>74</v>
      </c>
      <c r="S6901">
        <v>0</v>
      </c>
      <c r="T6901">
        <v>5</v>
      </c>
      <c r="U6901">
        <v>1</v>
      </c>
      <c r="V6901">
        <v>0</v>
      </c>
      <c r="W6901">
        <v>0.9339670759341665</v>
      </c>
      <c r="X6901">
        <v>32.235508629154239</v>
      </c>
      <c r="Y6901">
        <v>100.99422119133673</v>
      </c>
      <c r="Z6901">
        <v>63.408138333082064</v>
      </c>
      <c r="AA6901">
        <v>0</v>
      </c>
      <c r="AB6901">
        <v>9.5061310713513709</v>
      </c>
      <c r="AC6901">
        <v>568.79665245365652</v>
      </c>
      <c r="AD6901">
        <v>0</v>
      </c>
      <c r="AE6901">
        <v>775.87461875451504</v>
      </c>
    </row>
    <row r="6902" spans="1:31" x14ac:dyDescent="0.25">
      <c r="A6902">
        <v>2097412</v>
      </c>
      <c r="B6902">
        <v>1</v>
      </c>
      <c r="C6902" t="s">
        <v>81</v>
      </c>
      <c r="D6902" t="s">
        <v>113</v>
      </c>
      <c r="E6902" t="s">
        <v>177</v>
      </c>
      <c r="F6902" t="s">
        <v>19764</v>
      </c>
      <c r="G6902" t="s">
        <v>183</v>
      </c>
      <c r="H6902" t="s">
        <v>143</v>
      </c>
      <c r="I6902" t="s">
        <v>135</v>
      </c>
      <c r="J6902" t="s">
        <v>136</v>
      </c>
      <c r="K6902" t="s">
        <v>137</v>
      </c>
      <c r="L6902" t="s">
        <v>19765</v>
      </c>
      <c r="M6902" t="s">
        <v>19766</v>
      </c>
      <c r="N6902">
        <v>1.6597222220000001</v>
      </c>
      <c r="O6902">
        <v>0</v>
      </c>
      <c r="P6902">
        <v>1</v>
      </c>
      <c r="Q6902">
        <v>0</v>
      </c>
      <c r="R6902">
        <v>0</v>
      </c>
      <c r="S6902">
        <v>0</v>
      </c>
      <c r="T6902">
        <v>0</v>
      </c>
      <c r="U6902">
        <v>0</v>
      </c>
      <c r="V6902">
        <v>0</v>
      </c>
      <c r="W6902">
        <v>0</v>
      </c>
      <c r="X6902">
        <v>0.24045117928088891</v>
      </c>
      <c r="Y6902">
        <v>0</v>
      </c>
      <c r="Z6902">
        <v>0</v>
      </c>
      <c r="AA6902">
        <v>0</v>
      </c>
      <c r="AB6902">
        <v>0</v>
      </c>
      <c r="AC6902">
        <v>0</v>
      </c>
      <c r="AD6902">
        <v>0</v>
      </c>
      <c r="AE6902">
        <v>0.24045117928088891</v>
      </c>
    </row>
    <row r="6903" spans="1:31" x14ac:dyDescent="0.25">
      <c r="A6903">
        <v>2097103</v>
      </c>
      <c r="B6903">
        <v>1</v>
      </c>
      <c r="C6903" t="s">
        <v>80</v>
      </c>
      <c r="D6903" t="s">
        <v>84</v>
      </c>
      <c r="E6903" t="s">
        <v>177</v>
      </c>
      <c r="F6903" t="s">
        <v>19767</v>
      </c>
      <c r="G6903" t="s">
        <v>183</v>
      </c>
      <c r="H6903" t="s">
        <v>143</v>
      </c>
      <c r="I6903" t="s">
        <v>135</v>
      </c>
      <c r="J6903" t="s">
        <v>136</v>
      </c>
      <c r="K6903" t="s">
        <v>137</v>
      </c>
      <c r="L6903" t="s">
        <v>19768</v>
      </c>
      <c r="M6903" t="s">
        <v>19769</v>
      </c>
      <c r="N6903">
        <v>1.1858333329999999</v>
      </c>
      <c r="O6903">
        <v>0</v>
      </c>
      <c r="P6903">
        <v>1</v>
      </c>
      <c r="Q6903">
        <v>0</v>
      </c>
      <c r="R6903">
        <v>0</v>
      </c>
      <c r="S6903">
        <v>0</v>
      </c>
      <c r="T6903">
        <v>0</v>
      </c>
      <c r="U6903">
        <v>0</v>
      </c>
      <c r="V6903">
        <v>0</v>
      </c>
      <c r="W6903">
        <v>0</v>
      </c>
      <c r="X6903">
        <v>0.3656921932638672</v>
      </c>
      <c r="Y6903">
        <v>0</v>
      </c>
      <c r="Z6903">
        <v>0</v>
      </c>
      <c r="AA6903">
        <v>0</v>
      </c>
      <c r="AB6903">
        <v>0</v>
      </c>
      <c r="AC6903">
        <v>0</v>
      </c>
      <c r="AD6903">
        <v>0</v>
      </c>
      <c r="AE6903">
        <v>0.3656921932638672</v>
      </c>
    </row>
    <row r="6904" spans="1:31" x14ac:dyDescent="0.25">
      <c r="A6904">
        <v>2097289</v>
      </c>
      <c r="B6904">
        <v>1</v>
      </c>
      <c r="C6904" t="s">
        <v>80</v>
      </c>
      <c r="D6904" t="s">
        <v>89</v>
      </c>
      <c r="E6904" t="s">
        <v>158</v>
      </c>
      <c r="F6904" t="s">
        <v>19770</v>
      </c>
      <c r="G6904" t="s">
        <v>385</v>
      </c>
      <c r="H6904" t="s">
        <v>143</v>
      </c>
      <c r="I6904" t="s">
        <v>135</v>
      </c>
      <c r="J6904" t="s">
        <v>136</v>
      </c>
      <c r="K6904" t="s">
        <v>137</v>
      </c>
      <c r="L6904" t="s">
        <v>19771</v>
      </c>
      <c r="M6904" t="s">
        <v>19772</v>
      </c>
      <c r="N6904">
        <v>0.84111111100000002</v>
      </c>
      <c r="O6904">
        <v>0</v>
      </c>
      <c r="P6904">
        <v>67</v>
      </c>
      <c r="Q6904">
        <v>0</v>
      </c>
      <c r="R6904">
        <v>0</v>
      </c>
      <c r="S6904">
        <v>0</v>
      </c>
      <c r="T6904">
        <v>5</v>
      </c>
      <c r="U6904">
        <v>0</v>
      </c>
      <c r="V6904">
        <v>0</v>
      </c>
      <c r="W6904">
        <v>0</v>
      </c>
      <c r="X6904">
        <v>13.743012662791454</v>
      </c>
      <c r="Y6904">
        <v>0</v>
      </c>
      <c r="Z6904">
        <v>0</v>
      </c>
      <c r="AA6904">
        <v>0</v>
      </c>
      <c r="AB6904">
        <v>2.9320197961398065</v>
      </c>
      <c r="AC6904">
        <v>0</v>
      </c>
      <c r="AD6904">
        <v>0</v>
      </c>
      <c r="AE6904">
        <v>16.675032458931259</v>
      </c>
    </row>
    <row r="6905" spans="1:31" x14ac:dyDescent="0.25">
      <c r="A6905">
        <v>2097389</v>
      </c>
      <c r="B6905">
        <v>1</v>
      </c>
      <c r="C6905" t="s">
        <v>80</v>
      </c>
      <c r="D6905" t="s">
        <v>82</v>
      </c>
      <c r="E6905" t="s">
        <v>177</v>
      </c>
      <c r="F6905" t="s">
        <v>19773</v>
      </c>
      <c r="G6905" t="s">
        <v>183</v>
      </c>
      <c r="H6905" t="s">
        <v>143</v>
      </c>
      <c r="I6905" t="s">
        <v>135</v>
      </c>
      <c r="J6905" t="s">
        <v>136</v>
      </c>
      <c r="K6905" t="s">
        <v>137</v>
      </c>
      <c r="L6905" t="s">
        <v>19774</v>
      </c>
      <c r="M6905" t="s">
        <v>19775</v>
      </c>
      <c r="N6905">
        <v>4.5947222219999997</v>
      </c>
      <c r="O6905">
        <v>0</v>
      </c>
      <c r="P6905">
        <v>2</v>
      </c>
      <c r="Q6905">
        <v>0</v>
      </c>
      <c r="R6905">
        <v>0</v>
      </c>
      <c r="S6905">
        <v>0</v>
      </c>
      <c r="T6905">
        <v>1</v>
      </c>
      <c r="U6905">
        <v>0</v>
      </c>
      <c r="V6905">
        <v>0</v>
      </c>
      <c r="W6905">
        <v>0</v>
      </c>
      <c r="X6905">
        <v>1.7954576281092234</v>
      </c>
      <c r="Y6905">
        <v>0</v>
      </c>
      <c r="Z6905">
        <v>0</v>
      </c>
      <c r="AA6905">
        <v>0</v>
      </c>
      <c r="AB6905">
        <v>6.242203013025394</v>
      </c>
      <c r="AC6905">
        <v>0</v>
      </c>
      <c r="AD6905">
        <v>0</v>
      </c>
      <c r="AE6905">
        <v>8.0376606411346181</v>
      </c>
    </row>
    <row r="6906" spans="1:31" x14ac:dyDescent="0.25">
      <c r="A6906">
        <v>2097266</v>
      </c>
      <c r="B6906">
        <v>1</v>
      </c>
      <c r="C6906" t="s">
        <v>80</v>
      </c>
      <c r="D6906" t="s">
        <v>96</v>
      </c>
      <c r="E6906" t="s">
        <v>177</v>
      </c>
      <c r="F6906" t="s">
        <v>19776</v>
      </c>
      <c r="G6906" t="s">
        <v>179</v>
      </c>
      <c r="H6906" t="s">
        <v>143</v>
      </c>
      <c r="I6906" t="s">
        <v>135</v>
      </c>
      <c r="J6906" t="s">
        <v>136</v>
      </c>
      <c r="K6906" t="s">
        <v>137</v>
      </c>
      <c r="L6906" t="s">
        <v>19777</v>
      </c>
      <c r="M6906" t="s">
        <v>19778</v>
      </c>
      <c r="N6906">
        <v>3.5816666659999998</v>
      </c>
      <c r="O6906">
        <v>0</v>
      </c>
      <c r="P6906">
        <v>2</v>
      </c>
      <c r="Q6906">
        <v>0</v>
      </c>
      <c r="R6906">
        <v>0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1.178471215452467</v>
      </c>
      <c r="Y6906">
        <v>0</v>
      </c>
      <c r="Z6906">
        <v>0</v>
      </c>
      <c r="AA6906">
        <v>0</v>
      </c>
      <c r="AB6906">
        <v>0</v>
      </c>
      <c r="AC6906">
        <v>0</v>
      </c>
      <c r="AD6906">
        <v>0</v>
      </c>
      <c r="AE6906">
        <v>1.178471215452467</v>
      </c>
    </row>
    <row r="6907" spans="1:31" x14ac:dyDescent="0.25">
      <c r="A6907">
        <v>2097040</v>
      </c>
      <c r="B6907">
        <v>1</v>
      </c>
      <c r="C6907" t="s">
        <v>80</v>
      </c>
      <c r="D6907" t="s">
        <v>82</v>
      </c>
      <c r="E6907" t="s">
        <v>158</v>
      </c>
      <c r="F6907" t="s">
        <v>4852</v>
      </c>
      <c r="G6907" t="s">
        <v>154</v>
      </c>
      <c r="H6907" t="s">
        <v>143</v>
      </c>
      <c r="I6907" t="s">
        <v>135</v>
      </c>
      <c r="J6907" t="s">
        <v>136</v>
      </c>
      <c r="K6907" t="s">
        <v>155</v>
      </c>
      <c r="L6907" t="s">
        <v>19779</v>
      </c>
      <c r="M6907" t="s">
        <v>19780</v>
      </c>
      <c r="N6907">
        <v>7.6746619440000003</v>
      </c>
      <c r="O6907">
        <v>0</v>
      </c>
      <c r="P6907">
        <v>79</v>
      </c>
      <c r="Q6907">
        <v>0</v>
      </c>
      <c r="R6907">
        <v>0</v>
      </c>
      <c r="S6907">
        <v>0</v>
      </c>
      <c r="T6907">
        <v>7</v>
      </c>
      <c r="U6907">
        <v>0</v>
      </c>
      <c r="V6907">
        <v>0</v>
      </c>
      <c r="W6907">
        <v>0</v>
      </c>
      <c r="X6907">
        <v>102.70052437849698</v>
      </c>
      <c r="Y6907">
        <v>0</v>
      </c>
      <c r="Z6907">
        <v>0</v>
      </c>
      <c r="AA6907">
        <v>0</v>
      </c>
      <c r="AB6907">
        <v>2.7477157199224065</v>
      </c>
      <c r="AC6907">
        <v>0</v>
      </c>
      <c r="AD6907">
        <v>0</v>
      </c>
      <c r="AE6907">
        <v>105.44824009841939</v>
      </c>
    </row>
    <row r="6908" spans="1:31" x14ac:dyDescent="0.25">
      <c r="A6908">
        <v>2097034</v>
      </c>
      <c r="B6908">
        <v>1</v>
      </c>
      <c r="C6908" t="s">
        <v>80</v>
      </c>
      <c r="D6908" t="s">
        <v>92</v>
      </c>
      <c r="E6908" t="s">
        <v>158</v>
      </c>
      <c r="F6908" t="s">
        <v>19781</v>
      </c>
      <c r="G6908" t="s">
        <v>273</v>
      </c>
      <c r="H6908" t="s">
        <v>143</v>
      </c>
      <c r="I6908" t="s">
        <v>135</v>
      </c>
      <c r="J6908" t="s">
        <v>136</v>
      </c>
      <c r="K6908" t="s">
        <v>155</v>
      </c>
      <c r="L6908" t="s">
        <v>19782</v>
      </c>
      <c r="M6908" t="s">
        <v>19783</v>
      </c>
      <c r="N6908">
        <v>2.4072341659999998</v>
      </c>
      <c r="O6908">
        <v>0</v>
      </c>
      <c r="P6908">
        <v>7</v>
      </c>
      <c r="Q6908">
        <v>0</v>
      </c>
      <c r="R6908">
        <v>12</v>
      </c>
      <c r="S6908">
        <v>0</v>
      </c>
      <c r="T6908">
        <v>7</v>
      </c>
      <c r="U6908">
        <v>0</v>
      </c>
      <c r="V6908">
        <v>0</v>
      </c>
      <c r="W6908">
        <v>0</v>
      </c>
      <c r="X6908">
        <v>5.3490522555457387</v>
      </c>
      <c r="Y6908">
        <v>0</v>
      </c>
      <c r="Z6908">
        <v>25.436175475271927</v>
      </c>
      <c r="AA6908">
        <v>0</v>
      </c>
      <c r="AB6908">
        <v>24.910302995949348</v>
      </c>
      <c r="AC6908">
        <v>0</v>
      </c>
      <c r="AD6908">
        <v>0</v>
      </c>
      <c r="AE6908">
        <v>55.695530726767018</v>
      </c>
    </row>
    <row r="6909" spans="1:31" x14ac:dyDescent="0.25">
      <c r="A6909">
        <v>2096934</v>
      </c>
      <c r="B6909">
        <v>1</v>
      </c>
      <c r="C6909" t="s">
        <v>80</v>
      </c>
      <c r="D6909" t="s">
        <v>100</v>
      </c>
      <c r="E6909" t="s">
        <v>146</v>
      </c>
      <c r="F6909" t="s">
        <v>14848</v>
      </c>
      <c r="G6909" t="s">
        <v>133</v>
      </c>
      <c r="H6909" t="s">
        <v>134</v>
      </c>
      <c r="I6909" t="s">
        <v>135</v>
      </c>
      <c r="J6909" t="s">
        <v>136</v>
      </c>
      <c r="K6909" t="s">
        <v>137</v>
      </c>
      <c r="L6909" t="s">
        <v>19784</v>
      </c>
      <c r="M6909" t="s">
        <v>19785</v>
      </c>
      <c r="N6909">
        <v>1.2833333330000001</v>
      </c>
      <c r="O6909">
        <v>1</v>
      </c>
      <c r="P6909">
        <v>337</v>
      </c>
      <c r="Q6909">
        <v>146</v>
      </c>
      <c r="R6909">
        <v>187</v>
      </c>
      <c r="S6909">
        <v>6</v>
      </c>
      <c r="T6909">
        <v>36</v>
      </c>
      <c r="U6909">
        <v>1</v>
      </c>
      <c r="V6909">
        <v>0</v>
      </c>
      <c r="W6909">
        <v>0.45901503953120443</v>
      </c>
      <c r="X6909">
        <v>87.004042769871745</v>
      </c>
      <c r="Y6909">
        <v>337.73969160744582</v>
      </c>
      <c r="Z6909">
        <v>228.17662729186628</v>
      </c>
      <c r="AA6909">
        <v>142.25542719280088</v>
      </c>
      <c r="AB6909">
        <v>28.96794641136195</v>
      </c>
      <c r="AC6909">
        <v>16.276466524497042</v>
      </c>
      <c r="AD6909">
        <v>0</v>
      </c>
      <c r="AE6909">
        <v>840.87921683737488</v>
      </c>
    </row>
    <row r="6910" spans="1:31" x14ac:dyDescent="0.25">
      <c r="A6910">
        <v>2096997</v>
      </c>
      <c r="B6910">
        <v>1</v>
      </c>
      <c r="C6910" t="s">
        <v>80</v>
      </c>
      <c r="D6910" t="s">
        <v>83</v>
      </c>
      <c r="E6910" t="s">
        <v>177</v>
      </c>
      <c r="F6910" t="s">
        <v>19786</v>
      </c>
      <c r="G6910" t="s">
        <v>324</v>
      </c>
      <c r="H6910" t="s">
        <v>143</v>
      </c>
      <c r="I6910" t="s">
        <v>135</v>
      </c>
      <c r="J6910" t="s">
        <v>136</v>
      </c>
      <c r="K6910" t="s">
        <v>137</v>
      </c>
      <c r="L6910" t="s">
        <v>19787</v>
      </c>
      <c r="M6910" t="s">
        <v>19788</v>
      </c>
      <c r="N6910">
        <v>2.7711111110000002</v>
      </c>
      <c r="O6910">
        <v>0</v>
      </c>
      <c r="P6910">
        <v>1</v>
      </c>
      <c r="Q6910">
        <v>0</v>
      </c>
      <c r="R6910">
        <v>0</v>
      </c>
      <c r="S6910">
        <v>0</v>
      </c>
      <c r="T6910">
        <v>0</v>
      </c>
      <c r="U6910">
        <v>0</v>
      </c>
      <c r="V6910">
        <v>0</v>
      </c>
      <c r="W6910">
        <v>0</v>
      </c>
      <c r="X6910">
        <v>1.3620002973805555E-4</v>
      </c>
      <c r="Y6910">
        <v>0</v>
      </c>
      <c r="Z6910">
        <v>0</v>
      </c>
      <c r="AA6910">
        <v>0</v>
      </c>
      <c r="AB6910">
        <v>0</v>
      </c>
      <c r="AC6910">
        <v>0</v>
      </c>
      <c r="AD6910">
        <v>0</v>
      </c>
      <c r="AE6910">
        <v>1.3620002973805555E-4</v>
      </c>
    </row>
    <row r="6911" spans="1:31" x14ac:dyDescent="0.25">
      <c r="A6911">
        <v>2097017</v>
      </c>
      <c r="B6911">
        <v>1</v>
      </c>
      <c r="C6911" t="s">
        <v>81</v>
      </c>
      <c r="D6911" t="s">
        <v>115</v>
      </c>
      <c r="E6911" t="s">
        <v>131</v>
      </c>
      <c r="F6911" t="s">
        <v>19789</v>
      </c>
      <c r="G6911" t="s">
        <v>133</v>
      </c>
      <c r="H6911" t="s">
        <v>134</v>
      </c>
      <c r="I6911" t="s">
        <v>135</v>
      </c>
      <c r="J6911" t="s">
        <v>136</v>
      </c>
      <c r="K6911" t="s">
        <v>137</v>
      </c>
      <c r="L6911" t="s">
        <v>19790</v>
      </c>
      <c r="M6911" t="s">
        <v>19791</v>
      </c>
      <c r="N6911">
        <v>1.109444444</v>
      </c>
      <c r="O6911">
        <v>0</v>
      </c>
      <c r="P6911">
        <v>1087</v>
      </c>
      <c r="Q6911">
        <v>0</v>
      </c>
      <c r="R6911">
        <v>3</v>
      </c>
      <c r="S6911">
        <v>1</v>
      </c>
      <c r="T6911">
        <v>202</v>
      </c>
      <c r="U6911">
        <v>0</v>
      </c>
      <c r="V6911">
        <v>0</v>
      </c>
      <c r="W6911">
        <v>0</v>
      </c>
      <c r="X6911">
        <v>143.42221316493439</v>
      </c>
      <c r="Y6911">
        <v>0</v>
      </c>
      <c r="Z6911">
        <v>5.5916418971700008E-2</v>
      </c>
      <c r="AA6911">
        <v>0.16526095245857225</v>
      </c>
      <c r="AB6911">
        <v>59.979204975232179</v>
      </c>
      <c r="AC6911">
        <v>0</v>
      </c>
      <c r="AD6911">
        <v>0</v>
      </c>
      <c r="AE6911">
        <v>203.62259551159684</v>
      </c>
    </row>
    <row r="6912" spans="1:31" x14ac:dyDescent="0.25">
      <c r="A6912">
        <v>2097060</v>
      </c>
      <c r="B6912">
        <v>1</v>
      </c>
      <c r="C6912" t="s">
        <v>80</v>
      </c>
      <c r="D6912" t="s">
        <v>93</v>
      </c>
      <c r="E6912" t="s">
        <v>146</v>
      </c>
      <c r="F6912" t="s">
        <v>19792</v>
      </c>
      <c r="G6912" t="s">
        <v>133</v>
      </c>
      <c r="H6912" t="s">
        <v>134</v>
      </c>
      <c r="I6912" t="s">
        <v>135</v>
      </c>
      <c r="J6912" t="s">
        <v>136</v>
      </c>
      <c r="K6912" t="s">
        <v>137</v>
      </c>
      <c r="L6912" t="s">
        <v>19793</v>
      </c>
      <c r="M6912" t="s">
        <v>19794</v>
      </c>
      <c r="N6912">
        <v>0.825555555</v>
      </c>
      <c r="O6912">
        <v>2</v>
      </c>
      <c r="P6912">
        <v>290</v>
      </c>
      <c r="Q6912">
        <v>33</v>
      </c>
      <c r="R6912">
        <v>60</v>
      </c>
      <c r="S6912">
        <v>6</v>
      </c>
      <c r="T6912">
        <v>68</v>
      </c>
      <c r="U6912">
        <v>1</v>
      </c>
      <c r="V6912">
        <v>0</v>
      </c>
      <c r="W6912">
        <v>1.1313815673034335</v>
      </c>
      <c r="X6912">
        <v>48.620604716202379</v>
      </c>
      <c r="Y6912">
        <v>263.16901950448641</v>
      </c>
      <c r="Z6912">
        <v>282.60080288635817</v>
      </c>
      <c r="AA6912">
        <v>25.094025645538657</v>
      </c>
      <c r="AB6912">
        <v>84.373165140278601</v>
      </c>
      <c r="AC6912">
        <v>1.7876846111195868</v>
      </c>
      <c r="AD6912">
        <v>0</v>
      </c>
      <c r="AE6912">
        <v>706.77668407128726</v>
      </c>
    </row>
    <row r="6913" spans="1:31" x14ac:dyDescent="0.25">
      <c r="A6913">
        <v>2097409</v>
      </c>
      <c r="B6913">
        <v>1</v>
      </c>
      <c r="C6913" t="s">
        <v>81</v>
      </c>
      <c r="D6913" t="s">
        <v>123</v>
      </c>
      <c r="E6913" t="s">
        <v>140</v>
      </c>
      <c r="F6913" t="s">
        <v>19795</v>
      </c>
      <c r="G6913" t="s">
        <v>142</v>
      </c>
      <c r="H6913" t="s">
        <v>143</v>
      </c>
      <c r="I6913" t="s">
        <v>135</v>
      </c>
      <c r="J6913" t="s">
        <v>136</v>
      </c>
      <c r="K6913" t="s">
        <v>137</v>
      </c>
      <c r="L6913" t="s">
        <v>19796</v>
      </c>
      <c r="M6913" t="s">
        <v>19797</v>
      </c>
      <c r="N6913">
        <v>1.915</v>
      </c>
      <c r="O6913">
        <v>0</v>
      </c>
      <c r="P6913">
        <v>0</v>
      </c>
      <c r="Q6913">
        <v>0</v>
      </c>
      <c r="R6913">
        <v>6</v>
      </c>
      <c r="S6913">
        <v>0</v>
      </c>
      <c r="T6913">
        <v>0</v>
      </c>
      <c r="U6913">
        <v>0</v>
      </c>
      <c r="V6913">
        <v>0</v>
      </c>
      <c r="W6913">
        <v>0</v>
      </c>
      <c r="X6913">
        <v>0</v>
      </c>
      <c r="Y6913">
        <v>0</v>
      </c>
      <c r="Z6913">
        <v>0.58312984929470413</v>
      </c>
      <c r="AA6913">
        <v>0</v>
      </c>
      <c r="AB6913">
        <v>0</v>
      </c>
      <c r="AC6913">
        <v>0</v>
      </c>
      <c r="AD6913">
        <v>0</v>
      </c>
      <c r="AE6913">
        <v>0.58312984929470413</v>
      </c>
    </row>
    <row r="6914" spans="1:31" x14ac:dyDescent="0.25">
      <c r="A6914">
        <v>2097392</v>
      </c>
      <c r="B6914">
        <v>1</v>
      </c>
      <c r="C6914" t="s">
        <v>81</v>
      </c>
      <c r="D6914" t="s">
        <v>128</v>
      </c>
      <c r="E6914" t="s">
        <v>131</v>
      </c>
      <c r="F6914" t="s">
        <v>19798</v>
      </c>
      <c r="G6914" t="s">
        <v>133</v>
      </c>
      <c r="H6914" t="s">
        <v>134</v>
      </c>
      <c r="I6914" t="s">
        <v>135</v>
      </c>
      <c r="J6914" t="s">
        <v>136</v>
      </c>
      <c r="K6914" t="s">
        <v>137</v>
      </c>
      <c r="L6914" t="s">
        <v>19799</v>
      </c>
      <c r="M6914" t="s">
        <v>19800</v>
      </c>
      <c r="N6914">
        <v>4.153333333</v>
      </c>
      <c r="O6914">
        <v>0</v>
      </c>
      <c r="P6914">
        <v>0</v>
      </c>
      <c r="Q6914">
        <v>0</v>
      </c>
      <c r="R6914">
        <v>0</v>
      </c>
      <c r="S6914">
        <v>15</v>
      </c>
      <c r="T6914">
        <v>0</v>
      </c>
      <c r="U6914">
        <v>11</v>
      </c>
      <c r="V6914">
        <v>0</v>
      </c>
      <c r="W6914">
        <v>0</v>
      </c>
      <c r="X6914">
        <v>0</v>
      </c>
      <c r="Y6914">
        <v>0</v>
      </c>
      <c r="Z6914">
        <v>0</v>
      </c>
      <c r="AA6914">
        <v>1228.6736074229907</v>
      </c>
      <c r="AB6914">
        <v>0</v>
      </c>
      <c r="AC6914">
        <v>5160.0137291749661</v>
      </c>
      <c r="AD6914">
        <v>0</v>
      </c>
      <c r="AE6914">
        <v>6388.6873365979573</v>
      </c>
    </row>
    <row r="6915" spans="1:31" x14ac:dyDescent="0.25">
      <c r="A6915">
        <v>2096931</v>
      </c>
      <c r="B6915">
        <v>1</v>
      </c>
      <c r="C6915" t="s">
        <v>80</v>
      </c>
      <c r="D6915" t="s">
        <v>93</v>
      </c>
      <c r="E6915" t="s">
        <v>169</v>
      </c>
      <c r="F6915" t="s">
        <v>19801</v>
      </c>
      <c r="G6915" t="s">
        <v>133</v>
      </c>
      <c r="H6915" t="s">
        <v>134</v>
      </c>
      <c r="I6915" t="s">
        <v>135</v>
      </c>
      <c r="J6915" t="s">
        <v>136</v>
      </c>
      <c r="K6915" t="s">
        <v>137</v>
      </c>
      <c r="L6915" t="s">
        <v>19802</v>
      </c>
      <c r="M6915" t="s">
        <v>19803</v>
      </c>
      <c r="N6915">
        <v>0.52500000000000002</v>
      </c>
      <c r="O6915">
        <v>0</v>
      </c>
      <c r="P6915">
        <v>4297</v>
      </c>
      <c r="Q6915">
        <v>1</v>
      </c>
      <c r="R6915">
        <v>6</v>
      </c>
      <c r="S6915">
        <v>2</v>
      </c>
      <c r="T6915">
        <v>237</v>
      </c>
      <c r="U6915">
        <v>0</v>
      </c>
      <c r="V6915">
        <v>0</v>
      </c>
      <c r="W6915">
        <v>0</v>
      </c>
      <c r="X6915">
        <v>423.81857367340041</v>
      </c>
      <c r="Y6915">
        <v>9.7493233025427752</v>
      </c>
      <c r="Z6915">
        <v>11.572734531764702</v>
      </c>
      <c r="AA6915">
        <v>72.999222530519262</v>
      </c>
      <c r="AB6915">
        <v>161.30687333807967</v>
      </c>
      <c r="AC6915">
        <v>0</v>
      </c>
      <c r="AD6915">
        <v>0</v>
      </c>
      <c r="AE6915">
        <v>679.44672737630685</v>
      </c>
    </row>
    <row r="6916" spans="1:31" x14ac:dyDescent="0.25">
      <c r="A6916">
        <v>2097286</v>
      </c>
      <c r="B6916">
        <v>1</v>
      </c>
      <c r="C6916" t="s">
        <v>80</v>
      </c>
      <c r="D6916" t="s">
        <v>93</v>
      </c>
      <c r="E6916" t="s">
        <v>158</v>
      </c>
      <c r="F6916" t="s">
        <v>10650</v>
      </c>
      <c r="G6916" t="s">
        <v>160</v>
      </c>
      <c r="H6916" t="s">
        <v>143</v>
      </c>
      <c r="I6916" t="s">
        <v>135</v>
      </c>
      <c r="J6916" t="s">
        <v>136</v>
      </c>
      <c r="K6916" t="s">
        <v>137</v>
      </c>
      <c r="L6916" t="s">
        <v>19804</v>
      </c>
      <c r="M6916" t="s">
        <v>19805</v>
      </c>
      <c r="N6916">
        <v>3.2063888880000002</v>
      </c>
      <c r="O6916">
        <v>0</v>
      </c>
      <c r="P6916">
        <v>6</v>
      </c>
      <c r="Q6916">
        <v>0</v>
      </c>
      <c r="R6916">
        <v>7</v>
      </c>
      <c r="S6916">
        <v>0</v>
      </c>
      <c r="T6916">
        <v>1</v>
      </c>
      <c r="U6916">
        <v>0</v>
      </c>
      <c r="V6916">
        <v>0</v>
      </c>
      <c r="W6916">
        <v>0</v>
      </c>
      <c r="X6916">
        <v>6.1373249162531458</v>
      </c>
      <c r="Y6916">
        <v>0</v>
      </c>
      <c r="Z6916">
        <v>86.421632310735689</v>
      </c>
      <c r="AA6916">
        <v>0</v>
      </c>
      <c r="AB6916">
        <v>5.7568116094913986</v>
      </c>
      <c r="AC6916">
        <v>0</v>
      </c>
      <c r="AD6916">
        <v>0</v>
      </c>
      <c r="AE6916">
        <v>98.315768836480231</v>
      </c>
    </row>
    <row r="6917" spans="1:31" x14ac:dyDescent="0.25">
      <c r="A6917">
        <v>2097037</v>
      </c>
      <c r="B6917">
        <v>1</v>
      </c>
      <c r="C6917" t="s">
        <v>80</v>
      </c>
      <c r="D6917" t="s">
        <v>95</v>
      </c>
      <c r="E6917" t="s">
        <v>177</v>
      </c>
      <c r="F6917" t="s">
        <v>19806</v>
      </c>
      <c r="G6917" t="s">
        <v>179</v>
      </c>
      <c r="H6917" t="s">
        <v>143</v>
      </c>
      <c r="I6917" t="s">
        <v>135</v>
      </c>
      <c r="J6917" t="s">
        <v>136</v>
      </c>
      <c r="K6917" t="s">
        <v>137</v>
      </c>
      <c r="L6917" t="s">
        <v>19807</v>
      </c>
      <c r="M6917" t="s">
        <v>19808</v>
      </c>
      <c r="N6917">
        <v>6.1050000000000004</v>
      </c>
      <c r="O6917">
        <v>0</v>
      </c>
      <c r="P6917">
        <v>1</v>
      </c>
      <c r="Q6917">
        <v>0</v>
      </c>
      <c r="R6917">
        <v>0</v>
      </c>
      <c r="S6917">
        <v>0</v>
      </c>
      <c r="T6917">
        <v>0</v>
      </c>
      <c r="U6917">
        <v>0</v>
      </c>
      <c r="V6917">
        <v>0</v>
      </c>
      <c r="W6917">
        <v>0</v>
      </c>
      <c r="X6917">
        <v>1.9352294055963195</v>
      </c>
      <c r="Y6917">
        <v>0</v>
      </c>
      <c r="Z6917">
        <v>0</v>
      </c>
      <c r="AA6917">
        <v>0</v>
      </c>
      <c r="AB6917">
        <v>0</v>
      </c>
      <c r="AC6917">
        <v>0</v>
      </c>
      <c r="AD6917">
        <v>0</v>
      </c>
      <c r="AE6917">
        <v>1.9352294055963195</v>
      </c>
    </row>
    <row r="6918" spans="1:31" x14ac:dyDescent="0.25">
      <c r="A6918">
        <v>2097432</v>
      </c>
      <c r="B6918">
        <v>1</v>
      </c>
      <c r="C6918" t="s">
        <v>80</v>
      </c>
      <c r="D6918" t="s">
        <v>100</v>
      </c>
      <c r="E6918" t="s">
        <v>146</v>
      </c>
      <c r="F6918" t="s">
        <v>5723</v>
      </c>
      <c r="G6918" t="s">
        <v>513</v>
      </c>
      <c r="H6918" t="s">
        <v>134</v>
      </c>
      <c r="I6918" t="s">
        <v>135</v>
      </c>
      <c r="J6918" t="s">
        <v>136</v>
      </c>
      <c r="K6918" t="s">
        <v>137</v>
      </c>
      <c r="L6918" t="s">
        <v>19809</v>
      </c>
      <c r="M6918" t="s">
        <v>19810</v>
      </c>
      <c r="N6918">
        <v>0.276388888</v>
      </c>
      <c r="O6918">
        <v>1</v>
      </c>
      <c r="P6918">
        <v>1245</v>
      </c>
      <c r="Q6918">
        <v>18</v>
      </c>
      <c r="R6918">
        <v>405</v>
      </c>
      <c r="S6918">
        <v>13</v>
      </c>
      <c r="T6918">
        <v>249</v>
      </c>
      <c r="U6918">
        <v>0</v>
      </c>
      <c r="V6918">
        <v>1</v>
      </c>
      <c r="W6918">
        <v>0.14719538131700002</v>
      </c>
      <c r="X6918">
        <v>105.70234187169609</v>
      </c>
      <c r="Y6918">
        <v>60.752595201208365</v>
      </c>
      <c r="Z6918">
        <v>92.570588576075679</v>
      </c>
      <c r="AA6918">
        <v>43.458077668226885</v>
      </c>
      <c r="AB6918">
        <v>48.581201068197998</v>
      </c>
      <c r="AC6918">
        <v>0</v>
      </c>
      <c r="AD6918">
        <v>0.18826188748440001</v>
      </c>
      <c r="AE6918">
        <v>351.40026165420647</v>
      </c>
    </row>
    <row r="6919" spans="1:31" x14ac:dyDescent="0.25">
      <c r="A6919">
        <v>2097183</v>
      </c>
      <c r="B6919">
        <v>1</v>
      </c>
      <c r="C6919" t="s">
        <v>80</v>
      </c>
      <c r="D6919" t="s">
        <v>96</v>
      </c>
      <c r="E6919" t="s">
        <v>177</v>
      </c>
      <c r="F6919" t="s">
        <v>19811</v>
      </c>
      <c r="G6919" t="s">
        <v>196</v>
      </c>
      <c r="H6919" t="s">
        <v>143</v>
      </c>
      <c r="I6919" t="s">
        <v>135</v>
      </c>
      <c r="J6919" t="s">
        <v>136</v>
      </c>
      <c r="K6919" t="s">
        <v>137</v>
      </c>
      <c r="L6919" t="s">
        <v>19812</v>
      </c>
      <c r="M6919" t="s">
        <v>19813</v>
      </c>
      <c r="N6919">
        <v>6.04</v>
      </c>
      <c r="O6919">
        <v>0</v>
      </c>
      <c r="P6919">
        <v>1</v>
      </c>
      <c r="Q6919">
        <v>0</v>
      </c>
      <c r="R6919">
        <v>0</v>
      </c>
      <c r="S6919">
        <v>0</v>
      </c>
      <c r="T6919">
        <v>0</v>
      </c>
      <c r="U6919">
        <v>0</v>
      </c>
      <c r="V6919">
        <v>0</v>
      </c>
      <c r="W6919">
        <v>0</v>
      </c>
      <c r="X6919">
        <v>14.836333002741718</v>
      </c>
      <c r="Y6919">
        <v>0</v>
      </c>
      <c r="Z6919">
        <v>0</v>
      </c>
      <c r="AA6919">
        <v>0</v>
      </c>
      <c r="AB6919">
        <v>0</v>
      </c>
      <c r="AC6919">
        <v>0</v>
      </c>
      <c r="AD6919">
        <v>0</v>
      </c>
      <c r="AE6919">
        <v>14.836333002741718</v>
      </c>
    </row>
    <row r="6920" spans="1:31" x14ac:dyDescent="0.25">
      <c r="A6920">
        <v>2097163</v>
      </c>
      <c r="B6920">
        <v>1</v>
      </c>
      <c r="C6920" t="s">
        <v>80</v>
      </c>
      <c r="D6920" t="s">
        <v>103</v>
      </c>
      <c r="E6920" t="s">
        <v>131</v>
      </c>
      <c r="F6920" t="s">
        <v>163</v>
      </c>
      <c r="G6920" t="s">
        <v>273</v>
      </c>
      <c r="H6920" t="s">
        <v>134</v>
      </c>
      <c r="I6920" t="s">
        <v>135</v>
      </c>
      <c r="J6920" t="s">
        <v>136</v>
      </c>
      <c r="K6920" t="s">
        <v>155</v>
      </c>
      <c r="L6920" t="s">
        <v>19814</v>
      </c>
      <c r="M6920" t="s">
        <v>19815</v>
      </c>
      <c r="N6920">
        <v>1.750555555</v>
      </c>
      <c r="O6920">
        <v>3</v>
      </c>
      <c r="P6920">
        <v>1816</v>
      </c>
      <c r="Q6920">
        <v>21</v>
      </c>
      <c r="R6920">
        <v>231</v>
      </c>
      <c r="S6920">
        <v>21</v>
      </c>
      <c r="T6920">
        <v>499</v>
      </c>
      <c r="U6920">
        <v>2</v>
      </c>
      <c r="V6920">
        <v>1</v>
      </c>
      <c r="W6920">
        <v>1.5792874160538077</v>
      </c>
      <c r="X6920">
        <v>501.93536402997933</v>
      </c>
      <c r="Y6920">
        <v>109.54167724855644</v>
      </c>
      <c r="Z6920">
        <v>151.05561737177041</v>
      </c>
      <c r="AA6920">
        <v>222.45098534385332</v>
      </c>
      <c r="AB6920">
        <v>348.11327868668906</v>
      </c>
      <c r="AC6920">
        <v>70.111323601393465</v>
      </c>
      <c r="AD6920">
        <v>6.9286880620684022</v>
      </c>
      <c r="AE6920">
        <v>1411.7162217603643</v>
      </c>
    </row>
    <row r="6921" spans="1:31" x14ac:dyDescent="0.25">
      <c r="A6921">
        <v>2097186</v>
      </c>
      <c r="B6921">
        <v>1</v>
      </c>
      <c r="C6921" t="s">
        <v>80</v>
      </c>
      <c r="D6921" t="s">
        <v>93</v>
      </c>
      <c r="E6921" t="s">
        <v>177</v>
      </c>
      <c r="F6921" t="s">
        <v>19816</v>
      </c>
      <c r="G6921" t="s">
        <v>324</v>
      </c>
      <c r="H6921" t="s">
        <v>143</v>
      </c>
      <c r="I6921" t="s">
        <v>135</v>
      </c>
      <c r="J6921" t="s">
        <v>136</v>
      </c>
      <c r="K6921" t="s">
        <v>137</v>
      </c>
      <c r="L6921" t="s">
        <v>19817</v>
      </c>
      <c r="M6921" t="s">
        <v>19818</v>
      </c>
      <c r="N6921">
        <v>1.9688888879999999</v>
      </c>
      <c r="O6921">
        <v>0</v>
      </c>
      <c r="P6921">
        <v>1</v>
      </c>
      <c r="Q6921">
        <v>0</v>
      </c>
      <c r="R6921">
        <v>0</v>
      </c>
      <c r="S6921">
        <v>0</v>
      </c>
      <c r="T6921">
        <v>0</v>
      </c>
      <c r="U6921">
        <v>0</v>
      </c>
      <c r="V6921">
        <v>0</v>
      </c>
      <c r="W6921">
        <v>0</v>
      </c>
      <c r="X6921">
        <v>0.30122490565756666</v>
      </c>
      <c r="Y6921">
        <v>0</v>
      </c>
      <c r="Z6921">
        <v>0</v>
      </c>
      <c r="AA6921">
        <v>0</v>
      </c>
      <c r="AB6921">
        <v>0</v>
      </c>
      <c r="AC6921">
        <v>0</v>
      </c>
      <c r="AD6921">
        <v>0</v>
      </c>
      <c r="AE6921">
        <v>0.30122490565756666</v>
      </c>
    </row>
    <row r="6922" spans="1:31" x14ac:dyDescent="0.25">
      <c r="A6922">
        <v>2096994</v>
      </c>
      <c r="B6922">
        <v>1</v>
      </c>
      <c r="C6922" t="s">
        <v>81</v>
      </c>
      <c r="D6922" t="s">
        <v>128</v>
      </c>
      <c r="E6922" t="s">
        <v>169</v>
      </c>
      <c r="F6922" t="s">
        <v>11173</v>
      </c>
      <c r="G6922" t="s">
        <v>154</v>
      </c>
      <c r="H6922" t="s">
        <v>134</v>
      </c>
      <c r="I6922" t="s">
        <v>135</v>
      </c>
      <c r="J6922" t="s">
        <v>136</v>
      </c>
      <c r="K6922" t="s">
        <v>155</v>
      </c>
      <c r="L6922" t="s">
        <v>19819</v>
      </c>
      <c r="M6922" t="s">
        <v>19820</v>
      </c>
      <c r="N6922">
        <v>8.2973175000000001</v>
      </c>
      <c r="O6922">
        <v>0</v>
      </c>
      <c r="P6922">
        <v>478</v>
      </c>
      <c r="Q6922">
        <v>0</v>
      </c>
      <c r="R6922">
        <v>10</v>
      </c>
      <c r="S6922">
        <v>0</v>
      </c>
      <c r="T6922">
        <v>35</v>
      </c>
      <c r="U6922">
        <v>0</v>
      </c>
      <c r="V6922">
        <v>0</v>
      </c>
      <c r="W6922">
        <v>0</v>
      </c>
      <c r="X6922">
        <v>601.98828591297365</v>
      </c>
      <c r="Y6922">
        <v>0</v>
      </c>
      <c r="Z6922">
        <v>20.88317234621768</v>
      </c>
      <c r="AA6922">
        <v>0</v>
      </c>
      <c r="AB6922">
        <v>102.54043503408172</v>
      </c>
      <c r="AC6922">
        <v>0</v>
      </c>
      <c r="AD6922">
        <v>0</v>
      </c>
      <c r="AE6922">
        <v>725.41189329327301</v>
      </c>
    </row>
    <row r="6923" spans="1:31" x14ac:dyDescent="0.25">
      <c r="A6923">
        <v>2097020</v>
      </c>
      <c r="B6923">
        <v>1</v>
      </c>
      <c r="C6923" t="s">
        <v>80</v>
      </c>
      <c r="D6923" t="s">
        <v>82</v>
      </c>
      <c r="E6923" t="s">
        <v>177</v>
      </c>
      <c r="F6923" t="s">
        <v>19821</v>
      </c>
      <c r="G6923" t="s">
        <v>1802</v>
      </c>
      <c r="H6923" t="s">
        <v>143</v>
      </c>
      <c r="I6923" t="s">
        <v>135</v>
      </c>
      <c r="J6923" t="s">
        <v>136</v>
      </c>
      <c r="K6923" t="s">
        <v>137</v>
      </c>
      <c r="L6923" t="s">
        <v>19822</v>
      </c>
      <c r="M6923" t="s">
        <v>19823</v>
      </c>
      <c r="N6923">
        <v>1.155</v>
      </c>
      <c r="O6923">
        <v>0</v>
      </c>
      <c r="P6923">
        <v>2</v>
      </c>
      <c r="Q6923">
        <v>0</v>
      </c>
      <c r="R6923">
        <v>0</v>
      </c>
      <c r="S6923">
        <v>0</v>
      </c>
      <c r="T6923">
        <v>0</v>
      </c>
      <c r="U6923">
        <v>0</v>
      </c>
      <c r="V6923">
        <v>0</v>
      </c>
      <c r="W6923">
        <v>0</v>
      </c>
      <c r="X6923">
        <v>0.66316905536189785</v>
      </c>
      <c r="Y6923">
        <v>0</v>
      </c>
      <c r="Z6923">
        <v>0</v>
      </c>
      <c r="AA6923">
        <v>0</v>
      </c>
      <c r="AB6923">
        <v>0</v>
      </c>
      <c r="AC6923">
        <v>0</v>
      </c>
      <c r="AD6923">
        <v>0</v>
      </c>
      <c r="AE6923">
        <v>0.66316905536189785</v>
      </c>
    </row>
    <row r="6924" spans="1:31" x14ac:dyDescent="0.25">
      <c r="A6924">
        <v>2097263</v>
      </c>
      <c r="B6924">
        <v>1</v>
      </c>
      <c r="C6924" t="s">
        <v>81</v>
      </c>
      <c r="D6924" t="s">
        <v>127</v>
      </c>
      <c r="E6924" t="s">
        <v>131</v>
      </c>
      <c r="F6924" t="s">
        <v>19824</v>
      </c>
      <c r="G6924" t="s">
        <v>133</v>
      </c>
      <c r="H6924" t="s">
        <v>134</v>
      </c>
      <c r="I6924" t="s">
        <v>135</v>
      </c>
      <c r="J6924" t="s">
        <v>136</v>
      </c>
      <c r="K6924" t="s">
        <v>137</v>
      </c>
      <c r="L6924" t="s">
        <v>19825</v>
      </c>
      <c r="M6924" t="s">
        <v>19826</v>
      </c>
      <c r="N6924">
        <v>6.2102777769999999</v>
      </c>
      <c r="O6924">
        <v>1</v>
      </c>
      <c r="P6924">
        <v>516</v>
      </c>
      <c r="Q6924">
        <v>34</v>
      </c>
      <c r="R6924">
        <v>46</v>
      </c>
      <c r="S6924">
        <v>4</v>
      </c>
      <c r="T6924">
        <v>44</v>
      </c>
      <c r="U6924">
        <v>0</v>
      </c>
      <c r="V6924">
        <v>0</v>
      </c>
      <c r="W6924">
        <v>1.5997580151995001</v>
      </c>
      <c r="X6924">
        <v>564.89575758850992</v>
      </c>
      <c r="Y6924">
        <v>170.27789992998555</v>
      </c>
      <c r="Z6924">
        <v>528.33144342025355</v>
      </c>
      <c r="AA6924">
        <v>149.28706330377418</v>
      </c>
      <c r="AB6924">
        <v>129.62243278748323</v>
      </c>
      <c r="AC6924">
        <v>0</v>
      </c>
      <c r="AD6924">
        <v>0</v>
      </c>
      <c r="AE6924">
        <v>1544.014355045206</v>
      </c>
    </row>
    <row r="6925" spans="1:31" x14ac:dyDescent="0.25">
      <c r="A6925">
        <v>2097455</v>
      </c>
      <c r="B6925">
        <v>1</v>
      </c>
      <c r="C6925" t="s">
        <v>80</v>
      </c>
      <c r="D6925" t="s">
        <v>84</v>
      </c>
      <c r="E6925" t="s">
        <v>177</v>
      </c>
      <c r="F6925" t="s">
        <v>19827</v>
      </c>
      <c r="G6925" t="s">
        <v>1802</v>
      </c>
      <c r="H6925" t="s">
        <v>143</v>
      </c>
      <c r="I6925" t="s">
        <v>135</v>
      </c>
      <c r="J6925" t="s">
        <v>136</v>
      </c>
      <c r="K6925" t="s">
        <v>137</v>
      </c>
      <c r="L6925" t="s">
        <v>19828</v>
      </c>
      <c r="M6925" t="s">
        <v>19829</v>
      </c>
      <c r="N6925">
        <v>3.667777777</v>
      </c>
      <c r="O6925">
        <v>0</v>
      </c>
      <c r="P6925">
        <v>1</v>
      </c>
      <c r="Q6925">
        <v>0</v>
      </c>
      <c r="R6925">
        <v>0</v>
      </c>
      <c r="S6925">
        <v>0</v>
      </c>
      <c r="T6925">
        <v>0</v>
      </c>
      <c r="U6925">
        <v>0</v>
      </c>
      <c r="V6925">
        <v>0</v>
      </c>
      <c r="W6925">
        <v>0</v>
      </c>
      <c r="X6925">
        <v>1.0489558207134262</v>
      </c>
      <c r="Y6925">
        <v>0</v>
      </c>
      <c r="Z6925">
        <v>0</v>
      </c>
      <c r="AA6925">
        <v>0</v>
      </c>
      <c r="AB6925">
        <v>0</v>
      </c>
      <c r="AC6925">
        <v>0</v>
      </c>
      <c r="AD6925">
        <v>0</v>
      </c>
      <c r="AE6925">
        <v>1.0489558207134262</v>
      </c>
    </row>
    <row r="6926" spans="1:31" x14ac:dyDescent="0.25">
      <c r="A6926">
        <v>2097014</v>
      </c>
      <c r="B6926">
        <v>1</v>
      </c>
      <c r="C6926" t="s">
        <v>80</v>
      </c>
      <c r="D6926" t="s">
        <v>101</v>
      </c>
      <c r="E6926" t="s">
        <v>169</v>
      </c>
      <c r="F6926" t="s">
        <v>818</v>
      </c>
      <c r="G6926" t="s">
        <v>133</v>
      </c>
      <c r="H6926" t="s">
        <v>134</v>
      </c>
      <c r="I6926" t="s">
        <v>135</v>
      </c>
      <c r="J6926" t="s">
        <v>136</v>
      </c>
      <c r="K6926" t="s">
        <v>137</v>
      </c>
      <c r="L6926" t="s">
        <v>19830</v>
      </c>
      <c r="M6926" t="s">
        <v>19831</v>
      </c>
      <c r="N6926">
        <v>0.263333333</v>
      </c>
      <c r="O6926">
        <v>0</v>
      </c>
      <c r="P6926">
        <v>1260</v>
      </c>
      <c r="Q6926">
        <v>0</v>
      </c>
      <c r="R6926">
        <v>0</v>
      </c>
      <c r="S6926">
        <v>1</v>
      </c>
      <c r="T6926">
        <v>20</v>
      </c>
      <c r="U6926">
        <v>0</v>
      </c>
      <c r="V6926">
        <v>0</v>
      </c>
      <c r="W6926">
        <v>0</v>
      </c>
      <c r="X6926">
        <v>60.001424126583807</v>
      </c>
      <c r="Y6926">
        <v>0</v>
      </c>
      <c r="Z6926">
        <v>0</v>
      </c>
      <c r="AA6926">
        <v>1.5060813179199999</v>
      </c>
      <c r="AB6926">
        <v>4.8391624231271519</v>
      </c>
      <c r="AC6926">
        <v>0</v>
      </c>
      <c r="AD6926">
        <v>0</v>
      </c>
      <c r="AE6926">
        <v>66.346667867630956</v>
      </c>
    </row>
    <row r="6927" spans="1:31" x14ac:dyDescent="0.25">
      <c r="A6927">
        <v>2097100</v>
      </c>
      <c r="B6927">
        <v>1</v>
      </c>
      <c r="C6927" t="s">
        <v>80</v>
      </c>
      <c r="D6927" t="s">
        <v>82</v>
      </c>
      <c r="E6927" t="s">
        <v>505</v>
      </c>
      <c r="F6927" t="s">
        <v>17495</v>
      </c>
      <c r="G6927" t="s">
        <v>569</v>
      </c>
      <c r="H6927" t="s">
        <v>143</v>
      </c>
      <c r="I6927" t="s">
        <v>135</v>
      </c>
      <c r="J6927" t="s">
        <v>136</v>
      </c>
      <c r="K6927" t="s">
        <v>137</v>
      </c>
      <c r="L6927" t="s">
        <v>19832</v>
      </c>
      <c r="M6927" t="s">
        <v>19833</v>
      </c>
      <c r="N6927">
        <v>8.4688888880000004</v>
      </c>
      <c r="O6927">
        <v>0</v>
      </c>
      <c r="P6927">
        <v>80</v>
      </c>
      <c r="Q6927">
        <v>0</v>
      </c>
      <c r="R6927">
        <v>0</v>
      </c>
      <c r="S6927">
        <v>0</v>
      </c>
      <c r="T6927">
        <v>1</v>
      </c>
      <c r="U6927">
        <v>0</v>
      </c>
      <c r="V6927">
        <v>0</v>
      </c>
      <c r="W6927">
        <v>0</v>
      </c>
      <c r="X6927">
        <v>122.52966148728456</v>
      </c>
      <c r="Y6927">
        <v>0</v>
      </c>
      <c r="Z6927">
        <v>0</v>
      </c>
      <c r="AA6927">
        <v>0</v>
      </c>
      <c r="AB6927">
        <v>2.1237768354008889E-2</v>
      </c>
      <c r="AC6927">
        <v>0</v>
      </c>
      <c r="AD6927">
        <v>0</v>
      </c>
      <c r="AE6927">
        <v>122.55089925563857</v>
      </c>
    </row>
    <row r="6928" spans="1:31" x14ac:dyDescent="0.25">
      <c r="A6928">
        <v>2097349</v>
      </c>
      <c r="B6928">
        <v>1</v>
      </c>
      <c r="C6928" t="s">
        <v>80</v>
      </c>
      <c r="D6928" t="s">
        <v>84</v>
      </c>
      <c r="E6928" t="s">
        <v>177</v>
      </c>
      <c r="F6928" t="s">
        <v>19834</v>
      </c>
      <c r="G6928" t="s">
        <v>183</v>
      </c>
      <c r="H6928" t="s">
        <v>143</v>
      </c>
      <c r="I6928" t="s">
        <v>135</v>
      </c>
      <c r="J6928" t="s">
        <v>136</v>
      </c>
      <c r="K6928" t="s">
        <v>137</v>
      </c>
      <c r="L6928" t="s">
        <v>19835</v>
      </c>
      <c r="M6928" t="s">
        <v>19836</v>
      </c>
      <c r="N6928">
        <v>2.1091666660000001</v>
      </c>
      <c r="O6928">
        <v>0</v>
      </c>
      <c r="P6928">
        <v>1</v>
      </c>
      <c r="Q6928">
        <v>0</v>
      </c>
      <c r="R6928">
        <v>0</v>
      </c>
      <c r="S6928">
        <v>0</v>
      </c>
      <c r="T6928">
        <v>0</v>
      </c>
      <c r="U6928">
        <v>0</v>
      </c>
      <c r="V6928">
        <v>0</v>
      </c>
      <c r="W6928">
        <v>0</v>
      </c>
      <c r="X6928">
        <v>6.6247180830439997E-2</v>
      </c>
      <c r="Y6928">
        <v>0</v>
      </c>
      <c r="Z6928">
        <v>0</v>
      </c>
      <c r="AA6928">
        <v>0</v>
      </c>
      <c r="AB6928">
        <v>0</v>
      </c>
      <c r="AC6928">
        <v>0</v>
      </c>
      <c r="AD6928">
        <v>0</v>
      </c>
      <c r="AE6928">
        <v>6.6247180830439997E-2</v>
      </c>
    </row>
    <row r="6929" spans="1:31" x14ac:dyDescent="0.25">
      <c r="A6929">
        <v>2096957</v>
      </c>
      <c r="B6929">
        <v>1</v>
      </c>
      <c r="C6929" t="s">
        <v>81</v>
      </c>
      <c r="D6929" t="s">
        <v>113</v>
      </c>
      <c r="E6929" t="s">
        <v>146</v>
      </c>
      <c r="F6929" t="s">
        <v>6356</v>
      </c>
      <c r="G6929" t="s">
        <v>133</v>
      </c>
      <c r="H6929" t="s">
        <v>134</v>
      </c>
      <c r="I6929" t="s">
        <v>259</v>
      </c>
      <c r="J6929" t="s">
        <v>136</v>
      </c>
      <c r="K6929" t="s">
        <v>137</v>
      </c>
      <c r="L6929" t="s">
        <v>19837</v>
      </c>
      <c r="M6929" t="s">
        <v>19838</v>
      </c>
      <c r="N6929">
        <v>2.5555555000000001E-2</v>
      </c>
      <c r="O6929">
        <v>0</v>
      </c>
      <c r="P6929">
        <v>1180</v>
      </c>
      <c r="Q6929">
        <v>2</v>
      </c>
      <c r="R6929">
        <v>387</v>
      </c>
      <c r="S6929">
        <v>2</v>
      </c>
      <c r="T6929">
        <v>53</v>
      </c>
      <c r="U6929">
        <v>0</v>
      </c>
      <c r="V6929">
        <v>1</v>
      </c>
      <c r="W6929">
        <v>0</v>
      </c>
      <c r="X6929">
        <v>3.566609568874207</v>
      </c>
      <c r="Y6929">
        <v>0.54766383756182002</v>
      </c>
      <c r="Z6929">
        <v>4.8314967107787918</v>
      </c>
      <c r="AA6929">
        <v>8.8600683499200014E-2</v>
      </c>
      <c r="AB6929">
        <v>0.54090447340756442</v>
      </c>
      <c r="AC6929">
        <v>0</v>
      </c>
      <c r="AD6929">
        <v>0</v>
      </c>
      <c r="AE6929">
        <v>9.5752752741215836</v>
      </c>
    </row>
    <row r="6930" spans="1:31" x14ac:dyDescent="0.25">
      <c r="A6930">
        <v>2096986</v>
      </c>
      <c r="B6930">
        <v>1</v>
      </c>
      <c r="C6930" t="s">
        <v>81</v>
      </c>
      <c r="D6930" t="s">
        <v>121</v>
      </c>
      <c r="E6930" t="s">
        <v>158</v>
      </c>
      <c r="F6930" t="s">
        <v>19839</v>
      </c>
      <c r="G6930" t="s">
        <v>1072</v>
      </c>
      <c r="H6930" t="s">
        <v>143</v>
      </c>
      <c r="I6930" t="s">
        <v>135</v>
      </c>
      <c r="J6930" t="s">
        <v>136</v>
      </c>
      <c r="K6930" t="s">
        <v>137</v>
      </c>
      <c r="L6930" t="s">
        <v>19840</v>
      </c>
      <c r="M6930" t="s">
        <v>19841</v>
      </c>
      <c r="N6930">
        <v>3.133888888</v>
      </c>
      <c r="O6930">
        <v>0</v>
      </c>
      <c r="P6930">
        <v>19</v>
      </c>
      <c r="Q6930">
        <v>0</v>
      </c>
      <c r="R6930">
        <v>0</v>
      </c>
      <c r="S6930">
        <v>0</v>
      </c>
      <c r="T6930">
        <v>0</v>
      </c>
      <c r="U6930">
        <v>0</v>
      </c>
      <c r="V6930">
        <v>0</v>
      </c>
      <c r="W6930">
        <v>0</v>
      </c>
      <c r="X6930">
        <v>7.4017752445993912</v>
      </c>
      <c r="Y6930">
        <v>0</v>
      </c>
      <c r="Z6930">
        <v>0</v>
      </c>
      <c r="AA6930">
        <v>0</v>
      </c>
      <c r="AB6930">
        <v>0</v>
      </c>
      <c r="AC6930">
        <v>0</v>
      </c>
      <c r="AD6930">
        <v>0</v>
      </c>
      <c r="AE6930">
        <v>7.4017752445993912</v>
      </c>
    </row>
    <row r="6931" spans="1:31" x14ac:dyDescent="0.25">
      <c r="A6931">
        <v>2096963</v>
      </c>
      <c r="B6931">
        <v>1</v>
      </c>
      <c r="C6931" t="s">
        <v>80</v>
      </c>
      <c r="D6931" t="s">
        <v>105</v>
      </c>
      <c r="E6931" t="s">
        <v>146</v>
      </c>
      <c r="F6931" t="s">
        <v>19842</v>
      </c>
      <c r="G6931" t="s">
        <v>513</v>
      </c>
      <c r="H6931" t="s">
        <v>134</v>
      </c>
      <c r="I6931" t="s">
        <v>135</v>
      </c>
      <c r="J6931" t="s">
        <v>136</v>
      </c>
      <c r="K6931" t="s">
        <v>155</v>
      </c>
      <c r="L6931" t="s">
        <v>19843</v>
      </c>
      <c r="M6931" t="s">
        <v>19844</v>
      </c>
      <c r="N6931">
        <v>0.194376666</v>
      </c>
      <c r="O6931">
        <v>0</v>
      </c>
      <c r="P6931">
        <v>2328</v>
      </c>
      <c r="Q6931">
        <v>0</v>
      </c>
      <c r="R6931">
        <v>0</v>
      </c>
      <c r="S6931">
        <v>0</v>
      </c>
      <c r="T6931">
        <v>78</v>
      </c>
      <c r="U6931">
        <v>0</v>
      </c>
      <c r="V6931">
        <v>1</v>
      </c>
      <c r="W6931">
        <v>0</v>
      </c>
      <c r="X6931">
        <v>102.51037178400674</v>
      </c>
      <c r="Y6931">
        <v>0</v>
      </c>
      <c r="Z6931">
        <v>0</v>
      </c>
      <c r="AA6931">
        <v>0</v>
      </c>
      <c r="AB6931">
        <v>14.095647826528412</v>
      </c>
      <c r="AC6931">
        <v>0</v>
      </c>
      <c r="AD6931">
        <v>1.0093256051662332</v>
      </c>
      <c r="AE6931">
        <v>117.61534521570138</v>
      </c>
    </row>
    <row r="6932" spans="1:31" x14ac:dyDescent="0.25">
      <c r="A6932">
        <v>2097295</v>
      </c>
      <c r="B6932">
        <v>1</v>
      </c>
      <c r="C6932" t="s">
        <v>80</v>
      </c>
      <c r="D6932" t="s">
        <v>93</v>
      </c>
      <c r="E6932" t="s">
        <v>169</v>
      </c>
      <c r="F6932" t="s">
        <v>19845</v>
      </c>
      <c r="G6932" t="s">
        <v>171</v>
      </c>
      <c r="H6932" t="s">
        <v>134</v>
      </c>
      <c r="I6932" t="s">
        <v>135</v>
      </c>
      <c r="J6932" t="s">
        <v>136</v>
      </c>
      <c r="K6932" t="s">
        <v>137</v>
      </c>
      <c r="L6932" t="s">
        <v>19846</v>
      </c>
      <c r="M6932" t="s">
        <v>19847</v>
      </c>
      <c r="N6932">
        <v>2.5380555550000001</v>
      </c>
      <c r="O6932">
        <v>0</v>
      </c>
      <c r="P6932">
        <v>25</v>
      </c>
      <c r="Q6932">
        <v>0</v>
      </c>
      <c r="R6932">
        <v>20</v>
      </c>
      <c r="S6932">
        <v>0</v>
      </c>
      <c r="T6932">
        <v>9</v>
      </c>
      <c r="U6932">
        <v>0</v>
      </c>
      <c r="V6932">
        <v>0</v>
      </c>
      <c r="W6932">
        <v>0</v>
      </c>
      <c r="X6932">
        <v>17.320767663346668</v>
      </c>
      <c r="Y6932">
        <v>0</v>
      </c>
      <c r="Z6932">
        <v>244.01349139076655</v>
      </c>
      <c r="AA6932">
        <v>0</v>
      </c>
      <c r="AB6932">
        <v>82.576894651016374</v>
      </c>
      <c r="AC6932">
        <v>0</v>
      </c>
      <c r="AD6932">
        <v>0</v>
      </c>
      <c r="AE6932">
        <v>343.91115370512955</v>
      </c>
    </row>
    <row r="6933" spans="1:31" x14ac:dyDescent="0.25">
      <c r="A6933">
        <v>2097149</v>
      </c>
      <c r="B6933">
        <v>1</v>
      </c>
      <c r="C6933" t="s">
        <v>81</v>
      </c>
      <c r="D6933" t="s">
        <v>118</v>
      </c>
      <c r="E6933" t="s">
        <v>140</v>
      </c>
      <c r="F6933" t="s">
        <v>19848</v>
      </c>
      <c r="G6933" t="s">
        <v>142</v>
      </c>
      <c r="H6933" t="s">
        <v>143</v>
      </c>
      <c r="I6933" t="s">
        <v>135</v>
      </c>
      <c r="J6933" t="s">
        <v>136</v>
      </c>
      <c r="K6933" t="s">
        <v>137</v>
      </c>
      <c r="L6933" t="s">
        <v>19849</v>
      </c>
      <c r="M6933" t="s">
        <v>19850</v>
      </c>
      <c r="N6933">
        <v>1.0119444440000001</v>
      </c>
      <c r="O6933">
        <v>0</v>
      </c>
      <c r="P6933">
        <v>14</v>
      </c>
      <c r="Q6933">
        <v>0</v>
      </c>
      <c r="R6933">
        <v>18</v>
      </c>
      <c r="S6933">
        <v>0</v>
      </c>
      <c r="T6933">
        <v>4</v>
      </c>
      <c r="U6933">
        <v>0</v>
      </c>
      <c r="V6933">
        <v>0</v>
      </c>
      <c r="W6933">
        <v>0</v>
      </c>
      <c r="X6933">
        <v>2.3137395791532778</v>
      </c>
      <c r="Y6933">
        <v>0</v>
      </c>
      <c r="Z6933">
        <v>8.8227407997524647</v>
      </c>
      <c r="AA6933">
        <v>0</v>
      </c>
      <c r="AB6933">
        <v>2.1874210639422125</v>
      </c>
      <c r="AC6933">
        <v>0</v>
      </c>
      <c r="AD6933">
        <v>0</v>
      </c>
      <c r="AE6933">
        <v>13.323901442847955</v>
      </c>
    </row>
    <row r="6934" spans="1:31" x14ac:dyDescent="0.25">
      <c r="A6934">
        <v>2097172</v>
      </c>
      <c r="B6934">
        <v>1</v>
      </c>
      <c r="C6934" t="s">
        <v>80</v>
      </c>
      <c r="D6934" t="s">
        <v>103</v>
      </c>
      <c r="E6934" t="s">
        <v>177</v>
      </c>
      <c r="F6934" t="s">
        <v>19851</v>
      </c>
      <c r="G6934" t="s">
        <v>183</v>
      </c>
      <c r="H6934" t="s">
        <v>143</v>
      </c>
      <c r="I6934" t="s">
        <v>135</v>
      </c>
      <c r="J6934" t="s">
        <v>136</v>
      </c>
      <c r="K6934" t="s">
        <v>137</v>
      </c>
      <c r="L6934" t="s">
        <v>19852</v>
      </c>
      <c r="M6934" t="s">
        <v>19853</v>
      </c>
      <c r="N6934">
        <v>2.3163888880000001</v>
      </c>
      <c r="O6934">
        <v>0</v>
      </c>
      <c r="P6934">
        <v>4</v>
      </c>
      <c r="Q6934">
        <v>0</v>
      </c>
      <c r="R6934">
        <v>0</v>
      </c>
      <c r="S6934">
        <v>0</v>
      </c>
      <c r="T6934">
        <v>0</v>
      </c>
      <c r="U6934">
        <v>0</v>
      </c>
      <c r="V6934">
        <v>0</v>
      </c>
      <c r="W6934">
        <v>0</v>
      </c>
      <c r="X6934">
        <v>1.5269001757648792</v>
      </c>
      <c r="Y6934">
        <v>0</v>
      </c>
      <c r="Z6934">
        <v>0</v>
      </c>
      <c r="AA6934">
        <v>0</v>
      </c>
      <c r="AB6934">
        <v>0</v>
      </c>
      <c r="AC6934">
        <v>0</v>
      </c>
      <c r="AD6934">
        <v>0</v>
      </c>
      <c r="AE6934">
        <v>1.5269001757648792</v>
      </c>
    </row>
    <row r="6935" spans="1:31" x14ac:dyDescent="0.25">
      <c r="A6935">
        <v>2096980</v>
      </c>
      <c r="B6935">
        <v>1</v>
      </c>
      <c r="C6935" t="s">
        <v>80</v>
      </c>
      <c r="D6935" t="s">
        <v>97</v>
      </c>
      <c r="E6935" t="s">
        <v>158</v>
      </c>
      <c r="F6935" t="s">
        <v>19854</v>
      </c>
      <c r="G6935" t="s">
        <v>154</v>
      </c>
      <c r="H6935" t="s">
        <v>143</v>
      </c>
      <c r="I6935" t="s">
        <v>135</v>
      </c>
      <c r="J6935" t="s">
        <v>136</v>
      </c>
      <c r="K6935" t="s">
        <v>155</v>
      </c>
      <c r="L6935" t="s">
        <v>19855</v>
      </c>
      <c r="M6935" t="s">
        <v>19856</v>
      </c>
      <c r="N6935">
        <v>8.0597349999999999</v>
      </c>
      <c r="O6935">
        <v>0</v>
      </c>
      <c r="P6935">
        <v>10</v>
      </c>
      <c r="Q6935">
        <v>0</v>
      </c>
      <c r="R6935">
        <v>38</v>
      </c>
      <c r="S6935">
        <v>0</v>
      </c>
      <c r="T6935">
        <v>3</v>
      </c>
      <c r="U6935">
        <v>0</v>
      </c>
      <c r="V6935">
        <v>0</v>
      </c>
      <c r="W6935">
        <v>0</v>
      </c>
      <c r="X6935">
        <v>19.050765408220588</v>
      </c>
      <c r="Y6935">
        <v>0</v>
      </c>
      <c r="Z6935">
        <v>96.505054071862389</v>
      </c>
      <c r="AA6935">
        <v>0</v>
      </c>
      <c r="AB6935">
        <v>31.903966621874442</v>
      </c>
      <c r="AC6935">
        <v>0</v>
      </c>
      <c r="AD6935">
        <v>0</v>
      </c>
      <c r="AE6935">
        <v>147.45978610195741</v>
      </c>
    </row>
    <row r="6936" spans="1:31" x14ac:dyDescent="0.25">
      <c r="A6936">
        <v>2097381</v>
      </c>
      <c r="B6936">
        <v>1</v>
      </c>
      <c r="C6936" t="s">
        <v>80</v>
      </c>
      <c r="D6936" t="s">
        <v>99</v>
      </c>
      <c r="E6936" t="s">
        <v>177</v>
      </c>
      <c r="F6936" t="s">
        <v>19857</v>
      </c>
      <c r="G6936" t="s">
        <v>179</v>
      </c>
      <c r="H6936" t="s">
        <v>143</v>
      </c>
      <c r="I6936" t="s">
        <v>135</v>
      </c>
      <c r="J6936" t="s">
        <v>136</v>
      </c>
      <c r="K6936" t="s">
        <v>137</v>
      </c>
      <c r="L6936" t="s">
        <v>19858</v>
      </c>
      <c r="M6936" t="s">
        <v>19859</v>
      </c>
      <c r="N6936">
        <v>0.48777777700000002</v>
      </c>
      <c r="O6936">
        <v>0</v>
      </c>
      <c r="P6936">
        <v>1</v>
      </c>
      <c r="Q6936">
        <v>0</v>
      </c>
      <c r="R6936">
        <v>0</v>
      </c>
      <c r="S6936">
        <v>0</v>
      </c>
      <c r="T6936">
        <v>0</v>
      </c>
      <c r="U6936">
        <v>0</v>
      </c>
      <c r="V6936">
        <v>0</v>
      </c>
      <c r="W6936">
        <v>0</v>
      </c>
      <c r="X6936">
        <v>8.9654741636142232E-2</v>
      </c>
      <c r="Y6936">
        <v>0</v>
      </c>
      <c r="Z6936">
        <v>0</v>
      </c>
      <c r="AA6936">
        <v>0</v>
      </c>
      <c r="AB6936">
        <v>0</v>
      </c>
      <c r="AC6936">
        <v>0</v>
      </c>
      <c r="AD6936">
        <v>0</v>
      </c>
      <c r="AE6936">
        <v>8.9654741636142232E-2</v>
      </c>
    </row>
    <row r="6937" spans="1:31" x14ac:dyDescent="0.25">
      <c r="A6937">
        <v>2097232</v>
      </c>
      <c r="B6937">
        <v>1</v>
      </c>
      <c r="C6937" t="s">
        <v>80</v>
      </c>
      <c r="D6937" t="s">
        <v>93</v>
      </c>
      <c r="E6937" t="s">
        <v>146</v>
      </c>
      <c r="F6937" t="s">
        <v>19860</v>
      </c>
      <c r="G6937" t="s">
        <v>133</v>
      </c>
      <c r="H6937" t="s">
        <v>134</v>
      </c>
      <c r="I6937" t="s">
        <v>135</v>
      </c>
      <c r="J6937" t="s">
        <v>136</v>
      </c>
      <c r="K6937" t="s">
        <v>137</v>
      </c>
      <c r="L6937" t="s">
        <v>19861</v>
      </c>
      <c r="M6937" t="s">
        <v>19862</v>
      </c>
      <c r="N6937">
        <v>0.28194444400000002</v>
      </c>
      <c r="O6937">
        <v>0</v>
      </c>
      <c r="P6937">
        <v>147</v>
      </c>
      <c r="Q6937">
        <v>5</v>
      </c>
      <c r="R6937">
        <v>70</v>
      </c>
      <c r="S6937">
        <v>6</v>
      </c>
      <c r="T6937">
        <v>38</v>
      </c>
      <c r="U6937">
        <v>0</v>
      </c>
      <c r="V6937">
        <v>0</v>
      </c>
      <c r="W6937">
        <v>0</v>
      </c>
      <c r="X6937">
        <v>7.9220960490068437</v>
      </c>
      <c r="Y6937">
        <v>1.4666524139310069</v>
      </c>
      <c r="Z6937">
        <v>81.799979903644271</v>
      </c>
      <c r="AA6937">
        <v>10.071257019823904</v>
      </c>
      <c r="AB6937">
        <v>20.293824609845142</v>
      </c>
      <c r="AC6937">
        <v>0</v>
      </c>
      <c r="AD6937">
        <v>0</v>
      </c>
      <c r="AE6937">
        <v>121.55380999625118</v>
      </c>
    </row>
    <row r="6938" spans="1:31" x14ac:dyDescent="0.25">
      <c r="A6938">
        <v>2097132</v>
      </c>
      <c r="B6938">
        <v>1</v>
      </c>
      <c r="C6938" t="s">
        <v>80</v>
      </c>
      <c r="D6938" t="s">
        <v>96</v>
      </c>
      <c r="E6938" t="s">
        <v>177</v>
      </c>
      <c r="F6938" t="s">
        <v>19863</v>
      </c>
      <c r="G6938" t="s">
        <v>179</v>
      </c>
      <c r="H6938" t="s">
        <v>143</v>
      </c>
      <c r="I6938" t="s">
        <v>135</v>
      </c>
      <c r="J6938" t="s">
        <v>136</v>
      </c>
      <c r="K6938" t="s">
        <v>137</v>
      </c>
      <c r="L6938" t="s">
        <v>19864</v>
      </c>
      <c r="M6938" t="s">
        <v>19865</v>
      </c>
      <c r="N6938">
        <v>5.4294444439999996</v>
      </c>
      <c r="O6938">
        <v>0</v>
      </c>
      <c r="P6938">
        <v>1</v>
      </c>
      <c r="Q6938">
        <v>0</v>
      </c>
      <c r="R6938">
        <v>0</v>
      </c>
      <c r="S6938">
        <v>0</v>
      </c>
      <c r="T6938">
        <v>0</v>
      </c>
      <c r="U6938">
        <v>0</v>
      </c>
      <c r="V6938">
        <v>0</v>
      </c>
      <c r="W6938">
        <v>0</v>
      </c>
      <c r="X6938">
        <v>2.0635375732463022</v>
      </c>
      <c r="Y6938">
        <v>0</v>
      </c>
      <c r="Z6938">
        <v>0</v>
      </c>
      <c r="AA6938">
        <v>0</v>
      </c>
      <c r="AB6938">
        <v>0</v>
      </c>
      <c r="AC6938">
        <v>0</v>
      </c>
      <c r="AD6938">
        <v>0</v>
      </c>
      <c r="AE6938">
        <v>2.0635375732463022</v>
      </c>
    </row>
    <row r="6939" spans="1:31" x14ac:dyDescent="0.25">
      <c r="A6939">
        <v>2096923</v>
      </c>
      <c r="B6939">
        <v>1</v>
      </c>
      <c r="C6939" t="s">
        <v>80</v>
      </c>
      <c r="D6939" t="s">
        <v>91</v>
      </c>
      <c r="E6939" t="s">
        <v>177</v>
      </c>
      <c r="F6939" t="s">
        <v>19866</v>
      </c>
      <c r="G6939" t="s">
        <v>179</v>
      </c>
      <c r="H6939" t="s">
        <v>143</v>
      </c>
      <c r="I6939" t="s">
        <v>135</v>
      </c>
      <c r="J6939" t="s">
        <v>136</v>
      </c>
      <c r="K6939" t="s">
        <v>137</v>
      </c>
      <c r="L6939" t="s">
        <v>19867</v>
      </c>
      <c r="M6939" t="s">
        <v>19868</v>
      </c>
      <c r="N6939">
        <v>6.0055555549999999</v>
      </c>
      <c r="O6939">
        <v>0</v>
      </c>
      <c r="P6939">
        <v>1</v>
      </c>
      <c r="Q6939">
        <v>0</v>
      </c>
      <c r="R6939">
        <v>0</v>
      </c>
      <c r="S6939">
        <v>0</v>
      </c>
      <c r="T6939">
        <v>0</v>
      </c>
      <c r="U6939">
        <v>0</v>
      </c>
      <c r="V6939">
        <v>0</v>
      </c>
      <c r="W6939">
        <v>0</v>
      </c>
      <c r="X6939">
        <v>1.3356513460422221</v>
      </c>
      <c r="Y6939">
        <v>0</v>
      </c>
      <c r="Z6939">
        <v>0</v>
      </c>
      <c r="AA6939">
        <v>0</v>
      </c>
      <c r="AB6939">
        <v>0</v>
      </c>
      <c r="AC6939">
        <v>0</v>
      </c>
      <c r="AD6939">
        <v>0</v>
      </c>
      <c r="AE6939">
        <v>1.3356513460422221</v>
      </c>
    </row>
    <row r="6940" spans="1:31" x14ac:dyDescent="0.25">
      <c r="A6940">
        <v>2097066</v>
      </c>
      <c r="B6940">
        <v>1</v>
      </c>
      <c r="C6940" t="s">
        <v>81</v>
      </c>
      <c r="D6940" t="s">
        <v>118</v>
      </c>
      <c r="E6940" t="s">
        <v>169</v>
      </c>
      <c r="F6940" t="s">
        <v>19869</v>
      </c>
      <c r="G6940" t="s">
        <v>273</v>
      </c>
      <c r="H6940" t="s">
        <v>134</v>
      </c>
      <c r="I6940" t="s">
        <v>135</v>
      </c>
      <c r="J6940" t="s">
        <v>136</v>
      </c>
      <c r="K6940" t="s">
        <v>155</v>
      </c>
      <c r="L6940" t="s">
        <v>19870</v>
      </c>
      <c r="M6940" t="s">
        <v>19871</v>
      </c>
      <c r="N6940">
        <v>2.9321711110000002</v>
      </c>
      <c r="O6940">
        <v>0</v>
      </c>
      <c r="P6940">
        <v>811</v>
      </c>
      <c r="Q6940">
        <v>2</v>
      </c>
      <c r="R6940">
        <v>115</v>
      </c>
      <c r="S6940">
        <v>0</v>
      </c>
      <c r="T6940">
        <v>57</v>
      </c>
      <c r="U6940">
        <v>0</v>
      </c>
      <c r="V6940">
        <v>0</v>
      </c>
      <c r="W6940">
        <v>0</v>
      </c>
      <c r="X6940">
        <v>302.82767215822963</v>
      </c>
      <c r="Y6940">
        <v>13.193495558525166</v>
      </c>
      <c r="Z6940">
        <v>195.1798521776447</v>
      </c>
      <c r="AA6940">
        <v>0</v>
      </c>
      <c r="AB6940">
        <v>61.670165966941248</v>
      </c>
      <c r="AC6940">
        <v>0</v>
      </c>
      <c r="AD6940">
        <v>0</v>
      </c>
      <c r="AE6940">
        <v>572.87118586134079</v>
      </c>
    </row>
    <row r="6941" spans="1:31" x14ac:dyDescent="0.25">
      <c r="A6941">
        <v>2097046</v>
      </c>
      <c r="B6941">
        <v>1</v>
      </c>
      <c r="C6941" t="s">
        <v>80</v>
      </c>
      <c r="D6941" t="s">
        <v>105</v>
      </c>
      <c r="E6941" t="s">
        <v>146</v>
      </c>
      <c r="F6941" t="s">
        <v>19872</v>
      </c>
      <c r="G6941" t="s">
        <v>273</v>
      </c>
      <c r="H6941" t="s">
        <v>134</v>
      </c>
      <c r="I6941" t="s">
        <v>135</v>
      </c>
      <c r="J6941" t="s">
        <v>136</v>
      </c>
      <c r="K6941" t="s">
        <v>155</v>
      </c>
      <c r="L6941" t="s">
        <v>19873</v>
      </c>
      <c r="M6941" t="s">
        <v>19874</v>
      </c>
      <c r="N6941">
        <v>9.4521572220000003</v>
      </c>
      <c r="O6941">
        <v>0</v>
      </c>
      <c r="P6941">
        <v>1444</v>
      </c>
      <c r="Q6941">
        <v>0</v>
      </c>
      <c r="R6941">
        <v>0</v>
      </c>
      <c r="S6941">
        <v>0</v>
      </c>
      <c r="T6941">
        <v>57</v>
      </c>
      <c r="U6941">
        <v>0</v>
      </c>
      <c r="V6941">
        <v>0</v>
      </c>
      <c r="W6941">
        <v>0</v>
      </c>
      <c r="X6941">
        <v>3704.6514493262393</v>
      </c>
      <c r="Y6941">
        <v>0</v>
      </c>
      <c r="Z6941">
        <v>0</v>
      </c>
      <c r="AA6941">
        <v>0</v>
      </c>
      <c r="AB6941">
        <v>592.4613004436477</v>
      </c>
      <c r="AC6941">
        <v>0</v>
      </c>
      <c r="AD6941">
        <v>0</v>
      </c>
      <c r="AE6941">
        <v>4297.1127497698872</v>
      </c>
    </row>
    <row r="6942" spans="1:31" x14ac:dyDescent="0.25">
      <c r="A6942">
        <v>2096897</v>
      </c>
      <c r="B6942">
        <v>1</v>
      </c>
      <c r="C6942" t="s">
        <v>80</v>
      </c>
      <c r="D6942" t="s">
        <v>82</v>
      </c>
      <c r="E6942" t="s">
        <v>140</v>
      </c>
      <c r="F6942" t="s">
        <v>19875</v>
      </c>
      <c r="G6942" t="s">
        <v>324</v>
      </c>
      <c r="H6942" t="s">
        <v>143</v>
      </c>
      <c r="I6942" t="s">
        <v>135</v>
      </c>
      <c r="J6942" t="s">
        <v>136</v>
      </c>
      <c r="K6942" t="s">
        <v>137</v>
      </c>
      <c r="L6942" t="s">
        <v>19876</v>
      </c>
      <c r="M6942" t="s">
        <v>19877</v>
      </c>
      <c r="N6942">
        <v>0.47527777700000001</v>
      </c>
      <c r="O6942">
        <v>0</v>
      </c>
      <c r="P6942">
        <v>267</v>
      </c>
      <c r="Q6942">
        <v>0</v>
      </c>
      <c r="R6942">
        <v>0</v>
      </c>
      <c r="S6942">
        <v>0</v>
      </c>
      <c r="T6942">
        <v>14</v>
      </c>
      <c r="U6942">
        <v>0</v>
      </c>
      <c r="V6942">
        <v>0</v>
      </c>
      <c r="W6942">
        <v>0</v>
      </c>
      <c r="X6942">
        <v>23.587872018378533</v>
      </c>
      <c r="Y6942">
        <v>0</v>
      </c>
      <c r="Z6942">
        <v>0</v>
      </c>
      <c r="AA6942">
        <v>0</v>
      </c>
      <c r="AB6942">
        <v>2.703808424632566</v>
      </c>
      <c r="AC6942">
        <v>0</v>
      </c>
      <c r="AD6942">
        <v>0</v>
      </c>
      <c r="AE6942">
        <v>26.291680443011099</v>
      </c>
    </row>
    <row r="6943" spans="1:31" x14ac:dyDescent="0.25">
      <c r="A6943">
        <v>2097252</v>
      </c>
      <c r="B6943">
        <v>1</v>
      </c>
      <c r="C6943" t="s">
        <v>80</v>
      </c>
      <c r="D6943" t="s">
        <v>101</v>
      </c>
      <c r="E6943" t="s">
        <v>158</v>
      </c>
      <c r="F6943" t="s">
        <v>19878</v>
      </c>
      <c r="G6943" t="s">
        <v>979</v>
      </c>
      <c r="H6943" t="s">
        <v>143</v>
      </c>
      <c r="I6943" t="s">
        <v>135</v>
      </c>
      <c r="J6943" t="s">
        <v>136</v>
      </c>
      <c r="K6943" t="s">
        <v>137</v>
      </c>
      <c r="L6943" t="s">
        <v>19879</v>
      </c>
      <c r="M6943" t="s">
        <v>19880</v>
      </c>
      <c r="N6943">
        <v>0.68027777700000003</v>
      </c>
      <c r="O6943">
        <v>0</v>
      </c>
      <c r="P6943">
        <v>75</v>
      </c>
      <c r="Q6943">
        <v>0</v>
      </c>
      <c r="R6943">
        <v>0</v>
      </c>
      <c r="S6943">
        <v>0</v>
      </c>
      <c r="T6943">
        <v>2</v>
      </c>
      <c r="U6943">
        <v>0</v>
      </c>
      <c r="V6943">
        <v>0</v>
      </c>
      <c r="W6943">
        <v>0</v>
      </c>
      <c r="X6943">
        <v>10.234377896343181</v>
      </c>
      <c r="Y6943">
        <v>0</v>
      </c>
      <c r="Z6943">
        <v>0</v>
      </c>
      <c r="AA6943">
        <v>0</v>
      </c>
      <c r="AB6943">
        <v>1.3632213233177206</v>
      </c>
      <c r="AC6943">
        <v>0</v>
      </c>
      <c r="AD6943">
        <v>0</v>
      </c>
      <c r="AE6943">
        <v>11.597599219660902</v>
      </c>
    </row>
    <row r="6944" spans="1:31" x14ac:dyDescent="0.25">
      <c r="A6944">
        <v>2097146</v>
      </c>
      <c r="B6944">
        <v>1</v>
      </c>
      <c r="C6944" t="s">
        <v>81</v>
      </c>
      <c r="D6944" t="s">
        <v>125</v>
      </c>
      <c r="E6944" t="s">
        <v>140</v>
      </c>
      <c r="F6944" t="s">
        <v>880</v>
      </c>
      <c r="G6944" t="s">
        <v>142</v>
      </c>
      <c r="H6944" t="s">
        <v>143</v>
      </c>
      <c r="I6944" t="s">
        <v>135</v>
      </c>
      <c r="J6944" t="s">
        <v>136</v>
      </c>
      <c r="K6944" t="s">
        <v>137</v>
      </c>
      <c r="L6944" t="s">
        <v>19881</v>
      </c>
      <c r="M6944" t="s">
        <v>19882</v>
      </c>
      <c r="N6944">
        <v>3.8252777770000002</v>
      </c>
      <c r="O6944">
        <v>0</v>
      </c>
      <c r="P6944">
        <v>0</v>
      </c>
      <c r="Q6944">
        <v>0</v>
      </c>
      <c r="R6944">
        <v>8</v>
      </c>
      <c r="S6944">
        <v>0</v>
      </c>
      <c r="T6944">
        <v>0</v>
      </c>
      <c r="U6944">
        <v>0</v>
      </c>
      <c r="V6944">
        <v>0</v>
      </c>
      <c r="W6944">
        <v>0</v>
      </c>
      <c r="X6944">
        <v>0</v>
      </c>
      <c r="Y6944">
        <v>0</v>
      </c>
      <c r="Z6944">
        <v>5.8139032244748732</v>
      </c>
      <c r="AA6944">
        <v>0</v>
      </c>
      <c r="AB6944">
        <v>0</v>
      </c>
      <c r="AC6944">
        <v>0</v>
      </c>
      <c r="AD6944">
        <v>0</v>
      </c>
      <c r="AE6944">
        <v>5.8139032244748732</v>
      </c>
    </row>
    <row r="6945" spans="1:31" x14ac:dyDescent="0.25">
      <c r="A6945">
        <v>2097444</v>
      </c>
      <c r="B6945">
        <v>1</v>
      </c>
      <c r="C6945" t="s">
        <v>80</v>
      </c>
      <c r="D6945" t="s">
        <v>96</v>
      </c>
      <c r="E6945" t="s">
        <v>177</v>
      </c>
      <c r="F6945" t="s">
        <v>19883</v>
      </c>
      <c r="G6945" t="s">
        <v>196</v>
      </c>
      <c r="H6945" t="s">
        <v>143</v>
      </c>
      <c r="I6945" t="s">
        <v>135</v>
      </c>
      <c r="J6945" t="s">
        <v>136</v>
      </c>
      <c r="K6945" t="s">
        <v>137</v>
      </c>
      <c r="L6945" t="s">
        <v>19884</v>
      </c>
      <c r="M6945" t="s">
        <v>19885</v>
      </c>
      <c r="N6945">
        <v>3.6416666659999999</v>
      </c>
      <c r="O6945">
        <v>0</v>
      </c>
      <c r="P6945">
        <v>1</v>
      </c>
      <c r="Q6945">
        <v>0</v>
      </c>
      <c r="R6945">
        <v>0</v>
      </c>
      <c r="S6945">
        <v>0</v>
      </c>
      <c r="T6945">
        <v>0</v>
      </c>
      <c r="U6945">
        <v>0</v>
      </c>
      <c r="V6945">
        <v>0</v>
      </c>
      <c r="W6945">
        <v>0</v>
      </c>
      <c r="X6945">
        <v>1.3453389132555225</v>
      </c>
      <c r="Y6945">
        <v>0</v>
      </c>
      <c r="Z6945">
        <v>0</v>
      </c>
      <c r="AA6945">
        <v>0</v>
      </c>
      <c r="AB6945">
        <v>0</v>
      </c>
      <c r="AC6945">
        <v>0</v>
      </c>
      <c r="AD6945">
        <v>0</v>
      </c>
      <c r="AE6945">
        <v>1.3453389132555225</v>
      </c>
    </row>
    <row r="6946" spans="1:31" x14ac:dyDescent="0.25">
      <c r="A6946">
        <v>2097358</v>
      </c>
      <c r="B6946">
        <v>1</v>
      </c>
      <c r="C6946" t="s">
        <v>80</v>
      </c>
      <c r="D6946" t="s">
        <v>83</v>
      </c>
      <c r="E6946" t="s">
        <v>158</v>
      </c>
      <c r="F6946" t="s">
        <v>19886</v>
      </c>
      <c r="G6946" t="s">
        <v>160</v>
      </c>
      <c r="H6946" t="s">
        <v>143</v>
      </c>
      <c r="I6946" t="s">
        <v>135</v>
      </c>
      <c r="J6946" t="s">
        <v>136</v>
      </c>
      <c r="K6946" t="s">
        <v>137</v>
      </c>
      <c r="L6946" t="s">
        <v>19887</v>
      </c>
      <c r="M6946" t="s">
        <v>19888</v>
      </c>
      <c r="N6946">
        <v>2.5980555550000002</v>
      </c>
      <c r="O6946">
        <v>0</v>
      </c>
      <c r="P6946">
        <v>0</v>
      </c>
      <c r="Q6946">
        <v>0</v>
      </c>
      <c r="R6946">
        <v>0</v>
      </c>
      <c r="S6946">
        <v>0</v>
      </c>
      <c r="T6946">
        <v>10</v>
      </c>
      <c r="U6946">
        <v>0</v>
      </c>
      <c r="V6946">
        <v>0</v>
      </c>
      <c r="W6946">
        <v>0</v>
      </c>
      <c r="X6946">
        <v>0</v>
      </c>
      <c r="Y6946">
        <v>0</v>
      </c>
      <c r="Z6946">
        <v>0</v>
      </c>
      <c r="AA6946">
        <v>0</v>
      </c>
      <c r="AB6946">
        <v>80.163926769035385</v>
      </c>
      <c r="AC6946">
        <v>0</v>
      </c>
      <c r="AD6946">
        <v>0</v>
      </c>
      <c r="AE6946">
        <v>80.163926769035385</v>
      </c>
    </row>
    <row r="6947" spans="1:31" x14ac:dyDescent="0.25">
      <c r="A6947">
        <v>2096960</v>
      </c>
      <c r="B6947">
        <v>1</v>
      </c>
      <c r="C6947" t="s">
        <v>80</v>
      </c>
      <c r="D6947" t="s">
        <v>90</v>
      </c>
      <c r="E6947" t="s">
        <v>177</v>
      </c>
      <c r="F6947" t="s">
        <v>19889</v>
      </c>
      <c r="G6947" t="s">
        <v>179</v>
      </c>
      <c r="H6947" t="s">
        <v>143</v>
      </c>
      <c r="I6947" t="s">
        <v>135</v>
      </c>
      <c r="J6947" t="s">
        <v>136</v>
      </c>
      <c r="K6947" t="s">
        <v>137</v>
      </c>
      <c r="L6947" t="s">
        <v>19890</v>
      </c>
      <c r="M6947" t="s">
        <v>19891</v>
      </c>
      <c r="N6947">
        <v>2.0752777770000002</v>
      </c>
      <c r="O6947">
        <v>0</v>
      </c>
      <c r="P6947">
        <v>4</v>
      </c>
      <c r="Q6947">
        <v>0</v>
      </c>
      <c r="R6947">
        <v>0</v>
      </c>
      <c r="S6947">
        <v>0</v>
      </c>
      <c r="T6947">
        <v>1</v>
      </c>
      <c r="U6947">
        <v>0</v>
      </c>
      <c r="V6947">
        <v>0</v>
      </c>
      <c r="W6947">
        <v>0</v>
      </c>
      <c r="X6947">
        <v>2.4376754026777685</v>
      </c>
      <c r="Y6947">
        <v>0</v>
      </c>
      <c r="Z6947">
        <v>0</v>
      </c>
      <c r="AA6947">
        <v>0</v>
      </c>
      <c r="AB6947">
        <v>1.4819868312819122</v>
      </c>
      <c r="AC6947">
        <v>0</v>
      </c>
      <c r="AD6947">
        <v>0</v>
      </c>
      <c r="AE6947">
        <v>3.9196622339596807</v>
      </c>
    </row>
    <row r="6948" spans="1:31" x14ac:dyDescent="0.25">
      <c r="A6948">
        <v>2097401</v>
      </c>
      <c r="B6948">
        <v>1</v>
      </c>
      <c r="C6948" t="s">
        <v>80</v>
      </c>
      <c r="D6948" t="s">
        <v>107</v>
      </c>
      <c r="E6948" t="s">
        <v>177</v>
      </c>
      <c r="F6948" t="s">
        <v>19278</v>
      </c>
      <c r="G6948" t="s">
        <v>196</v>
      </c>
      <c r="H6948" t="s">
        <v>143</v>
      </c>
      <c r="I6948" t="s">
        <v>135</v>
      </c>
      <c r="J6948" t="s">
        <v>136</v>
      </c>
      <c r="K6948" t="s">
        <v>137</v>
      </c>
      <c r="L6948" t="s">
        <v>19892</v>
      </c>
      <c r="M6948" t="s">
        <v>19893</v>
      </c>
      <c r="N6948">
        <v>1.916666666</v>
      </c>
      <c r="O6948">
        <v>0</v>
      </c>
      <c r="P6948">
        <v>1</v>
      </c>
      <c r="Q6948">
        <v>0</v>
      </c>
      <c r="R6948">
        <v>0</v>
      </c>
      <c r="S6948">
        <v>0</v>
      </c>
      <c r="T6948">
        <v>0</v>
      </c>
      <c r="U6948">
        <v>0</v>
      </c>
      <c r="V6948">
        <v>0</v>
      </c>
      <c r="W6948">
        <v>0</v>
      </c>
      <c r="X6948">
        <v>0.51517579288608617</v>
      </c>
      <c r="Y6948">
        <v>0</v>
      </c>
      <c r="Z6948">
        <v>0</v>
      </c>
      <c r="AA6948">
        <v>0</v>
      </c>
      <c r="AB6948">
        <v>0</v>
      </c>
      <c r="AC6948">
        <v>0</v>
      </c>
      <c r="AD6948">
        <v>0</v>
      </c>
      <c r="AE6948">
        <v>0.51517579288608617</v>
      </c>
    </row>
    <row r="6949" spans="1:31" x14ac:dyDescent="0.25">
      <c r="A6949">
        <v>2097152</v>
      </c>
      <c r="B6949">
        <v>1</v>
      </c>
      <c r="C6949" t="s">
        <v>80</v>
      </c>
      <c r="D6949" t="s">
        <v>107</v>
      </c>
      <c r="E6949" t="s">
        <v>177</v>
      </c>
      <c r="F6949" t="s">
        <v>19894</v>
      </c>
      <c r="G6949" t="s">
        <v>183</v>
      </c>
      <c r="H6949" t="s">
        <v>143</v>
      </c>
      <c r="I6949" t="s">
        <v>135</v>
      </c>
      <c r="J6949" t="s">
        <v>136</v>
      </c>
      <c r="K6949" t="s">
        <v>137</v>
      </c>
      <c r="L6949" t="s">
        <v>19895</v>
      </c>
      <c r="M6949" t="s">
        <v>19896</v>
      </c>
      <c r="N6949">
        <v>2.136111111</v>
      </c>
      <c r="O6949">
        <v>0</v>
      </c>
      <c r="P6949">
        <v>1</v>
      </c>
      <c r="Q6949">
        <v>0</v>
      </c>
      <c r="R6949">
        <v>0</v>
      </c>
      <c r="S6949">
        <v>0</v>
      </c>
      <c r="T6949">
        <v>0</v>
      </c>
      <c r="U6949">
        <v>0</v>
      </c>
      <c r="V6949">
        <v>0</v>
      </c>
      <c r="W6949">
        <v>0</v>
      </c>
      <c r="X6949">
        <v>0.52011455249310001</v>
      </c>
      <c r="Y6949">
        <v>0</v>
      </c>
      <c r="Z6949">
        <v>0</v>
      </c>
      <c r="AA6949">
        <v>0</v>
      </c>
      <c r="AB6949">
        <v>0</v>
      </c>
      <c r="AC6949">
        <v>0</v>
      </c>
      <c r="AD6949">
        <v>0</v>
      </c>
      <c r="AE6949">
        <v>0.52011455249310001</v>
      </c>
    </row>
    <row r="6950" spans="1:31" x14ac:dyDescent="0.25">
      <c r="A6950">
        <v>2097338</v>
      </c>
      <c r="B6950">
        <v>1</v>
      </c>
      <c r="C6950" t="s">
        <v>80</v>
      </c>
      <c r="D6950" t="s">
        <v>83</v>
      </c>
      <c r="E6950" t="s">
        <v>177</v>
      </c>
      <c r="F6950" t="s">
        <v>19897</v>
      </c>
      <c r="G6950" t="s">
        <v>183</v>
      </c>
      <c r="H6950" t="s">
        <v>143</v>
      </c>
      <c r="I6950" t="s">
        <v>135</v>
      </c>
      <c r="J6950" t="s">
        <v>136</v>
      </c>
      <c r="K6950" t="s">
        <v>137</v>
      </c>
      <c r="L6950" t="s">
        <v>19898</v>
      </c>
      <c r="M6950" t="s">
        <v>19899</v>
      </c>
      <c r="N6950">
        <v>3.0274999999999999</v>
      </c>
      <c r="O6950">
        <v>0</v>
      </c>
      <c r="P6950">
        <v>0</v>
      </c>
      <c r="Q6950">
        <v>0</v>
      </c>
      <c r="R6950">
        <v>0</v>
      </c>
      <c r="S6950">
        <v>0</v>
      </c>
      <c r="T6950">
        <v>0</v>
      </c>
      <c r="U6950">
        <v>0</v>
      </c>
      <c r="V6950">
        <v>1</v>
      </c>
      <c r="W6950">
        <v>0</v>
      </c>
      <c r="X6950">
        <v>0</v>
      </c>
      <c r="Y6950">
        <v>0</v>
      </c>
      <c r="Z6950">
        <v>0</v>
      </c>
      <c r="AA6950">
        <v>0</v>
      </c>
      <c r="AB6950">
        <v>0</v>
      </c>
      <c r="AC6950">
        <v>0</v>
      </c>
      <c r="AD6950">
        <v>43.207691876811069</v>
      </c>
      <c r="AE6950">
        <v>43.207691876811069</v>
      </c>
    </row>
    <row r="6951" spans="1:31" x14ac:dyDescent="0.25">
      <c r="A6951">
        <v>2097361</v>
      </c>
      <c r="B6951">
        <v>1</v>
      </c>
      <c r="C6951" t="s">
        <v>80</v>
      </c>
      <c r="D6951" t="s">
        <v>95</v>
      </c>
      <c r="E6951" t="s">
        <v>158</v>
      </c>
      <c r="F6951" t="s">
        <v>19900</v>
      </c>
      <c r="G6951" t="s">
        <v>385</v>
      </c>
      <c r="H6951" t="s">
        <v>143</v>
      </c>
      <c r="I6951" t="s">
        <v>135</v>
      </c>
      <c r="J6951" t="s">
        <v>136</v>
      </c>
      <c r="K6951" t="s">
        <v>137</v>
      </c>
      <c r="L6951" t="s">
        <v>19901</v>
      </c>
      <c r="M6951" t="s">
        <v>19902</v>
      </c>
      <c r="N6951">
        <v>2.469166666</v>
      </c>
      <c r="O6951">
        <v>0</v>
      </c>
      <c r="P6951">
        <v>54</v>
      </c>
      <c r="Q6951">
        <v>0</v>
      </c>
      <c r="R6951">
        <v>0</v>
      </c>
      <c r="S6951">
        <v>0</v>
      </c>
      <c r="T6951">
        <v>3</v>
      </c>
      <c r="U6951">
        <v>0</v>
      </c>
      <c r="V6951">
        <v>0</v>
      </c>
      <c r="W6951">
        <v>0</v>
      </c>
      <c r="X6951">
        <v>31.079704721459045</v>
      </c>
      <c r="Y6951">
        <v>0</v>
      </c>
      <c r="Z6951">
        <v>0</v>
      </c>
      <c r="AA6951">
        <v>0</v>
      </c>
      <c r="AB6951">
        <v>1.24663131717072</v>
      </c>
      <c r="AC6951">
        <v>0</v>
      </c>
      <c r="AD6951">
        <v>0</v>
      </c>
      <c r="AE6951">
        <v>32.326336038629762</v>
      </c>
    </row>
    <row r="6952" spans="1:31" x14ac:dyDescent="0.25">
      <c r="A6952">
        <v>2097292</v>
      </c>
      <c r="B6952">
        <v>1</v>
      </c>
      <c r="C6952" t="s">
        <v>81</v>
      </c>
      <c r="D6952" t="s">
        <v>116</v>
      </c>
      <c r="E6952" t="s">
        <v>177</v>
      </c>
      <c r="F6952" t="s">
        <v>19903</v>
      </c>
      <c r="G6952" t="s">
        <v>183</v>
      </c>
      <c r="H6952" t="s">
        <v>143</v>
      </c>
      <c r="I6952" t="s">
        <v>135</v>
      </c>
      <c r="J6952" t="s">
        <v>136</v>
      </c>
      <c r="K6952" t="s">
        <v>137</v>
      </c>
      <c r="L6952" t="s">
        <v>19904</v>
      </c>
      <c r="M6952" t="s">
        <v>19905</v>
      </c>
      <c r="N6952">
        <v>2.8149999999999999</v>
      </c>
      <c r="O6952">
        <v>0</v>
      </c>
      <c r="P6952">
        <v>1</v>
      </c>
      <c r="Q6952">
        <v>0</v>
      </c>
      <c r="R6952">
        <v>0</v>
      </c>
      <c r="S6952">
        <v>0</v>
      </c>
      <c r="T6952">
        <v>0</v>
      </c>
      <c r="U6952">
        <v>0</v>
      </c>
      <c r="V6952">
        <v>0</v>
      </c>
      <c r="W6952">
        <v>0</v>
      </c>
      <c r="X6952">
        <v>0.44839512295844453</v>
      </c>
      <c r="Y6952">
        <v>0</v>
      </c>
      <c r="Z6952">
        <v>0</v>
      </c>
      <c r="AA6952">
        <v>0</v>
      </c>
      <c r="AB6952">
        <v>0</v>
      </c>
      <c r="AC6952">
        <v>0</v>
      </c>
      <c r="AD6952">
        <v>0</v>
      </c>
      <c r="AE6952">
        <v>0.44839512295844453</v>
      </c>
    </row>
    <row r="6953" spans="1:31" x14ac:dyDescent="0.25">
      <c r="A6953">
        <v>2097315</v>
      </c>
      <c r="B6953">
        <v>1</v>
      </c>
      <c r="C6953" t="s">
        <v>80</v>
      </c>
      <c r="D6953" t="s">
        <v>89</v>
      </c>
      <c r="E6953" t="s">
        <v>177</v>
      </c>
      <c r="F6953" t="s">
        <v>19449</v>
      </c>
      <c r="G6953" t="s">
        <v>179</v>
      </c>
      <c r="H6953" t="s">
        <v>143</v>
      </c>
      <c r="I6953" t="s">
        <v>135</v>
      </c>
      <c r="J6953" t="s">
        <v>136</v>
      </c>
      <c r="K6953" t="s">
        <v>137</v>
      </c>
      <c r="L6953" t="s">
        <v>19906</v>
      </c>
      <c r="M6953" t="s">
        <v>19907</v>
      </c>
      <c r="N6953">
        <v>1.0352777769999999</v>
      </c>
      <c r="O6953">
        <v>0</v>
      </c>
      <c r="P6953">
        <v>2</v>
      </c>
      <c r="Q6953">
        <v>0</v>
      </c>
      <c r="R6953">
        <v>0</v>
      </c>
      <c r="S6953">
        <v>0</v>
      </c>
      <c r="T6953">
        <v>0</v>
      </c>
      <c r="U6953">
        <v>0</v>
      </c>
      <c r="V6953">
        <v>0</v>
      </c>
      <c r="W6953">
        <v>0</v>
      </c>
      <c r="X6953">
        <v>0.58188010243693755</v>
      </c>
      <c r="Y6953">
        <v>0</v>
      </c>
      <c r="Z6953">
        <v>0</v>
      </c>
      <c r="AA6953">
        <v>0</v>
      </c>
      <c r="AB6953">
        <v>0</v>
      </c>
      <c r="AC6953">
        <v>0</v>
      </c>
      <c r="AD6953">
        <v>0</v>
      </c>
      <c r="AE6953">
        <v>0.58188010243693755</v>
      </c>
    </row>
    <row r="6954" spans="1:31" x14ac:dyDescent="0.25">
      <c r="A6954">
        <v>2097169</v>
      </c>
      <c r="B6954">
        <v>1</v>
      </c>
      <c r="C6954" t="s">
        <v>80</v>
      </c>
      <c r="D6954" t="s">
        <v>94</v>
      </c>
      <c r="E6954" t="s">
        <v>146</v>
      </c>
      <c r="F6954" t="s">
        <v>19908</v>
      </c>
      <c r="G6954" t="s">
        <v>133</v>
      </c>
      <c r="H6954" t="s">
        <v>134</v>
      </c>
      <c r="I6954" t="s">
        <v>135</v>
      </c>
      <c r="J6954" t="s">
        <v>136</v>
      </c>
      <c r="K6954" t="s">
        <v>137</v>
      </c>
      <c r="L6954" t="s">
        <v>19909</v>
      </c>
      <c r="M6954" t="s">
        <v>19910</v>
      </c>
      <c r="N6954">
        <v>0.71972222200000002</v>
      </c>
      <c r="O6954">
        <v>0</v>
      </c>
      <c r="P6954">
        <v>768</v>
      </c>
      <c r="Q6954">
        <v>21</v>
      </c>
      <c r="R6954">
        <v>21</v>
      </c>
      <c r="S6954">
        <v>6</v>
      </c>
      <c r="T6954">
        <v>123</v>
      </c>
      <c r="U6954">
        <v>1</v>
      </c>
      <c r="V6954">
        <v>0</v>
      </c>
      <c r="W6954">
        <v>0</v>
      </c>
      <c r="X6954">
        <v>73.749976916282137</v>
      </c>
      <c r="Y6954">
        <v>10.678030411197495</v>
      </c>
      <c r="Z6954">
        <v>3.2511157108409576</v>
      </c>
      <c r="AA6954">
        <v>10.458213055094943</v>
      </c>
      <c r="AB6954">
        <v>25.681184394974508</v>
      </c>
      <c r="AC6954">
        <v>64.761638215850112</v>
      </c>
      <c r="AD6954">
        <v>0</v>
      </c>
      <c r="AE6954">
        <v>188.58015870424015</v>
      </c>
    </row>
    <row r="6955" spans="1:31" x14ac:dyDescent="0.25">
      <c r="A6955">
        <v>2097083</v>
      </c>
      <c r="B6955">
        <v>1</v>
      </c>
      <c r="C6955" t="s">
        <v>80</v>
      </c>
      <c r="D6955" t="s">
        <v>83</v>
      </c>
      <c r="E6955" t="s">
        <v>158</v>
      </c>
      <c r="F6955" t="s">
        <v>19886</v>
      </c>
      <c r="G6955" t="s">
        <v>385</v>
      </c>
      <c r="H6955" t="s">
        <v>143</v>
      </c>
      <c r="I6955" t="s">
        <v>135</v>
      </c>
      <c r="J6955" t="s">
        <v>136</v>
      </c>
      <c r="K6955" t="s">
        <v>137</v>
      </c>
      <c r="L6955" t="s">
        <v>19911</v>
      </c>
      <c r="M6955" t="s">
        <v>19912</v>
      </c>
      <c r="N6955">
        <v>4.5861111110000001</v>
      </c>
      <c r="O6955">
        <v>0</v>
      </c>
      <c r="P6955">
        <v>0</v>
      </c>
      <c r="Q6955">
        <v>0</v>
      </c>
      <c r="R6955">
        <v>0</v>
      </c>
      <c r="S6955">
        <v>0</v>
      </c>
      <c r="T6955">
        <v>10</v>
      </c>
      <c r="U6955">
        <v>0</v>
      </c>
      <c r="V6955">
        <v>0</v>
      </c>
      <c r="W6955">
        <v>0</v>
      </c>
      <c r="X6955">
        <v>0</v>
      </c>
      <c r="Y6955">
        <v>0</v>
      </c>
      <c r="Z6955">
        <v>0</v>
      </c>
      <c r="AA6955">
        <v>0</v>
      </c>
      <c r="AB6955">
        <v>161.95416346923344</v>
      </c>
      <c r="AC6955">
        <v>0</v>
      </c>
      <c r="AD6955">
        <v>0</v>
      </c>
      <c r="AE6955">
        <v>161.95416346923344</v>
      </c>
    </row>
    <row r="6956" spans="1:31" x14ac:dyDescent="0.25">
      <c r="A6956">
        <v>2097375</v>
      </c>
      <c r="B6956">
        <v>1</v>
      </c>
      <c r="C6956" t="s">
        <v>80</v>
      </c>
      <c r="D6956" t="s">
        <v>98</v>
      </c>
      <c r="E6956" t="s">
        <v>169</v>
      </c>
      <c r="F6956" t="s">
        <v>19913</v>
      </c>
      <c r="G6956" t="s">
        <v>464</v>
      </c>
      <c r="H6956" t="s">
        <v>134</v>
      </c>
      <c r="I6956" t="s">
        <v>135</v>
      </c>
      <c r="J6956" t="s">
        <v>136</v>
      </c>
      <c r="K6956" t="s">
        <v>137</v>
      </c>
      <c r="L6956" t="s">
        <v>19914</v>
      </c>
      <c r="M6956" t="s">
        <v>19915</v>
      </c>
      <c r="N6956">
        <v>1.5505555550000001</v>
      </c>
      <c r="O6956">
        <v>0</v>
      </c>
      <c r="P6956">
        <v>0</v>
      </c>
      <c r="Q6956">
        <v>1</v>
      </c>
      <c r="R6956">
        <v>0</v>
      </c>
      <c r="S6956">
        <v>2</v>
      </c>
      <c r="T6956">
        <v>0</v>
      </c>
      <c r="U6956">
        <v>1</v>
      </c>
      <c r="V6956">
        <v>0</v>
      </c>
      <c r="W6956">
        <v>0</v>
      </c>
      <c r="X6956">
        <v>0</v>
      </c>
      <c r="Y6956">
        <v>6.5911812438604498</v>
      </c>
      <c r="Z6956">
        <v>0</v>
      </c>
      <c r="AA6956">
        <v>33.436334971941911</v>
      </c>
      <c r="AB6956">
        <v>0</v>
      </c>
      <c r="AC6956">
        <v>53.407943934237892</v>
      </c>
      <c r="AD6956">
        <v>0</v>
      </c>
      <c r="AE6956">
        <v>93.435460150040257</v>
      </c>
    </row>
    <row r="6957" spans="1:31" x14ac:dyDescent="0.25">
      <c r="A6957">
        <v>2096983</v>
      </c>
      <c r="B6957">
        <v>1</v>
      </c>
      <c r="C6957" t="s">
        <v>81</v>
      </c>
      <c r="D6957" t="s">
        <v>123</v>
      </c>
      <c r="E6957" t="s">
        <v>131</v>
      </c>
      <c r="F6957" t="s">
        <v>12887</v>
      </c>
      <c r="G6957" t="s">
        <v>154</v>
      </c>
      <c r="H6957" t="s">
        <v>134</v>
      </c>
      <c r="I6957" t="s">
        <v>135</v>
      </c>
      <c r="J6957" t="s">
        <v>136</v>
      </c>
      <c r="K6957" t="s">
        <v>155</v>
      </c>
      <c r="L6957" t="s">
        <v>19916</v>
      </c>
      <c r="M6957" t="s">
        <v>19917</v>
      </c>
      <c r="N6957">
        <v>8.4299683329999997</v>
      </c>
      <c r="O6957">
        <v>0</v>
      </c>
      <c r="P6957">
        <v>341</v>
      </c>
      <c r="Q6957">
        <v>4</v>
      </c>
      <c r="R6957">
        <v>78</v>
      </c>
      <c r="S6957">
        <v>3</v>
      </c>
      <c r="T6957">
        <v>35</v>
      </c>
      <c r="U6957">
        <v>0</v>
      </c>
      <c r="V6957">
        <v>0</v>
      </c>
      <c r="W6957">
        <v>0</v>
      </c>
      <c r="X6957">
        <v>732.69145531008655</v>
      </c>
      <c r="Y6957">
        <v>231.05987570865238</v>
      </c>
      <c r="Z6957">
        <v>678.27074357644324</v>
      </c>
      <c r="AA6957">
        <v>159.50362826489763</v>
      </c>
      <c r="AB6957">
        <v>297.45768402068262</v>
      </c>
      <c r="AC6957">
        <v>0</v>
      </c>
      <c r="AD6957">
        <v>0</v>
      </c>
      <c r="AE6957">
        <v>2098.9833868807623</v>
      </c>
    </row>
    <row r="6958" spans="1:31" x14ac:dyDescent="0.25">
      <c r="A6958">
        <v>2097229</v>
      </c>
      <c r="B6958">
        <v>1</v>
      </c>
      <c r="C6958" t="s">
        <v>81</v>
      </c>
      <c r="D6958" t="s">
        <v>118</v>
      </c>
      <c r="E6958" t="s">
        <v>177</v>
      </c>
      <c r="F6958" t="s">
        <v>19918</v>
      </c>
      <c r="G6958" t="s">
        <v>183</v>
      </c>
      <c r="H6958" t="s">
        <v>143</v>
      </c>
      <c r="I6958" t="s">
        <v>135</v>
      </c>
      <c r="J6958" t="s">
        <v>136</v>
      </c>
      <c r="K6958" t="s">
        <v>137</v>
      </c>
      <c r="L6958" t="s">
        <v>19919</v>
      </c>
      <c r="M6958" t="s">
        <v>19920</v>
      </c>
      <c r="N6958">
        <v>1.3686111110000001</v>
      </c>
      <c r="O6958">
        <v>0</v>
      </c>
      <c r="P6958">
        <v>1</v>
      </c>
      <c r="Q6958">
        <v>0</v>
      </c>
      <c r="R6958">
        <v>0</v>
      </c>
      <c r="S6958">
        <v>0</v>
      </c>
      <c r="T6958">
        <v>1</v>
      </c>
      <c r="U6958">
        <v>0</v>
      </c>
      <c r="V6958">
        <v>0</v>
      </c>
      <c r="W6958">
        <v>0</v>
      </c>
      <c r="X6958">
        <v>5.7298744943066662E-3</v>
      </c>
      <c r="Y6958">
        <v>0</v>
      </c>
      <c r="Z6958">
        <v>0</v>
      </c>
      <c r="AA6958">
        <v>0</v>
      </c>
      <c r="AB6958">
        <v>7.5248470529970843E-2</v>
      </c>
      <c r="AC6958">
        <v>0</v>
      </c>
      <c r="AD6958">
        <v>0</v>
      </c>
      <c r="AE6958">
        <v>8.0978345024277504E-2</v>
      </c>
    </row>
    <row r="6959" spans="1:31" x14ac:dyDescent="0.25">
      <c r="A6959">
        <v>2097235</v>
      </c>
      <c r="B6959">
        <v>1</v>
      </c>
      <c r="C6959" t="s">
        <v>80</v>
      </c>
      <c r="D6959" t="s">
        <v>83</v>
      </c>
      <c r="E6959" t="s">
        <v>131</v>
      </c>
      <c r="F6959" t="s">
        <v>19921</v>
      </c>
      <c r="G6959" t="s">
        <v>133</v>
      </c>
      <c r="H6959" t="s">
        <v>134</v>
      </c>
      <c r="I6959" t="s">
        <v>135</v>
      </c>
      <c r="J6959" t="s">
        <v>136</v>
      </c>
      <c r="K6959" t="s">
        <v>137</v>
      </c>
      <c r="L6959" t="s">
        <v>19922</v>
      </c>
      <c r="M6959" t="s">
        <v>19923</v>
      </c>
      <c r="N6959">
        <v>1.1088888880000001</v>
      </c>
      <c r="O6959">
        <v>1</v>
      </c>
      <c r="P6959">
        <v>2</v>
      </c>
      <c r="Q6959">
        <v>3</v>
      </c>
      <c r="R6959">
        <v>0</v>
      </c>
      <c r="S6959">
        <v>1</v>
      </c>
      <c r="T6959">
        <v>0</v>
      </c>
      <c r="U6959">
        <v>0</v>
      </c>
      <c r="V6959">
        <v>0</v>
      </c>
      <c r="W6959">
        <v>0.14825870085347556</v>
      </c>
      <c r="X6959">
        <v>0.18280017138751112</v>
      </c>
      <c r="Y6959">
        <v>1.6407108201988696</v>
      </c>
      <c r="Z6959">
        <v>0</v>
      </c>
      <c r="AA6959">
        <v>6.4407686662802819</v>
      </c>
      <c r="AB6959">
        <v>0</v>
      </c>
      <c r="AC6959">
        <v>0</v>
      </c>
      <c r="AD6959">
        <v>0</v>
      </c>
      <c r="AE6959">
        <v>8.4125383587201377</v>
      </c>
    </row>
    <row r="6960" spans="1:31" x14ac:dyDescent="0.25">
      <c r="A6960">
        <v>2097000</v>
      </c>
      <c r="B6960">
        <v>1</v>
      </c>
      <c r="C6960" t="s">
        <v>81</v>
      </c>
      <c r="D6960" t="s">
        <v>118</v>
      </c>
      <c r="E6960" t="s">
        <v>131</v>
      </c>
      <c r="F6960" t="s">
        <v>19924</v>
      </c>
      <c r="G6960" t="s">
        <v>133</v>
      </c>
      <c r="H6960" t="s">
        <v>134</v>
      </c>
      <c r="I6960" t="s">
        <v>259</v>
      </c>
      <c r="J6960" t="s">
        <v>136</v>
      </c>
      <c r="K6960" t="s">
        <v>137</v>
      </c>
      <c r="L6960" t="s">
        <v>19925</v>
      </c>
      <c r="M6960" t="s">
        <v>19926</v>
      </c>
      <c r="N6960">
        <v>5.5555550000000002E-3</v>
      </c>
      <c r="O6960">
        <v>1</v>
      </c>
      <c r="P6960">
        <v>353</v>
      </c>
      <c r="Q6960">
        <v>44</v>
      </c>
      <c r="R6960">
        <v>33</v>
      </c>
      <c r="S6960">
        <v>9</v>
      </c>
      <c r="T6960">
        <v>38</v>
      </c>
      <c r="U6960">
        <v>0</v>
      </c>
      <c r="V6960">
        <v>0</v>
      </c>
      <c r="W6960">
        <v>2.3007033819611115E-3</v>
      </c>
      <c r="X6960">
        <v>0.2953740511211112</v>
      </c>
      <c r="Y6960">
        <v>1.7630257626601329</v>
      </c>
      <c r="Z6960">
        <v>9.686686450466668E-2</v>
      </c>
      <c r="AA6960">
        <v>0.26680049380991117</v>
      </c>
      <c r="AB6960">
        <v>0.19750483588729997</v>
      </c>
      <c r="AC6960">
        <v>0</v>
      </c>
      <c r="AD6960">
        <v>0</v>
      </c>
      <c r="AE6960">
        <v>2.6218727113650835</v>
      </c>
    </row>
    <row r="6961" spans="1:31" x14ac:dyDescent="0.25">
      <c r="A6961">
        <v>2096900</v>
      </c>
      <c r="B6961">
        <v>1</v>
      </c>
      <c r="C6961" t="s">
        <v>80</v>
      </c>
      <c r="D6961" t="s">
        <v>104</v>
      </c>
      <c r="E6961" t="s">
        <v>177</v>
      </c>
      <c r="F6961" t="s">
        <v>19927</v>
      </c>
      <c r="G6961" t="s">
        <v>183</v>
      </c>
      <c r="H6961" t="s">
        <v>143</v>
      </c>
      <c r="I6961" t="s">
        <v>135</v>
      </c>
      <c r="J6961" t="s">
        <v>136</v>
      </c>
      <c r="K6961" t="s">
        <v>137</v>
      </c>
      <c r="L6961" t="s">
        <v>19928</v>
      </c>
      <c r="M6961" t="s">
        <v>19929</v>
      </c>
      <c r="N6961">
        <v>1.0225</v>
      </c>
      <c r="O6961">
        <v>0</v>
      </c>
      <c r="P6961">
        <v>2</v>
      </c>
      <c r="Q6961">
        <v>0</v>
      </c>
      <c r="R6961">
        <v>0</v>
      </c>
      <c r="S6961">
        <v>0</v>
      </c>
      <c r="T6961">
        <v>0</v>
      </c>
      <c r="U6961">
        <v>0</v>
      </c>
      <c r="V6961">
        <v>0</v>
      </c>
      <c r="W6961">
        <v>0</v>
      </c>
      <c r="X6961">
        <v>0.31834930784720006</v>
      </c>
      <c r="Y6961">
        <v>0</v>
      </c>
      <c r="Z6961">
        <v>0</v>
      </c>
      <c r="AA6961">
        <v>0</v>
      </c>
      <c r="AB6961">
        <v>0</v>
      </c>
      <c r="AC6961">
        <v>0</v>
      </c>
      <c r="AD6961">
        <v>0</v>
      </c>
      <c r="AE6961">
        <v>0.31834930784720006</v>
      </c>
    </row>
    <row r="6962" spans="1:31" x14ac:dyDescent="0.25">
      <c r="A6962">
        <v>2097192</v>
      </c>
      <c r="B6962">
        <v>1</v>
      </c>
      <c r="C6962" t="s">
        <v>80</v>
      </c>
      <c r="D6962" t="s">
        <v>99</v>
      </c>
      <c r="E6962" t="s">
        <v>158</v>
      </c>
      <c r="F6962" t="s">
        <v>19930</v>
      </c>
      <c r="G6962" t="s">
        <v>385</v>
      </c>
      <c r="H6962" t="s">
        <v>143</v>
      </c>
      <c r="I6962" t="s">
        <v>135</v>
      </c>
      <c r="J6962" t="s">
        <v>136</v>
      </c>
      <c r="K6962" t="s">
        <v>137</v>
      </c>
      <c r="L6962" t="s">
        <v>19931</v>
      </c>
      <c r="M6962" t="s">
        <v>19932</v>
      </c>
      <c r="N6962">
        <v>7.9288888880000004</v>
      </c>
      <c r="O6962">
        <v>0</v>
      </c>
      <c r="P6962">
        <v>143</v>
      </c>
      <c r="Q6962">
        <v>0</v>
      </c>
      <c r="R6962">
        <v>2</v>
      </c>
      <c r="S6962">
        <v>0</v>
      </c>
      <c r="T6962">
        <v>1</v>
      </c>
      <c r="U6962">
        <v>0</v>
      </c>
      <c r="V6962">
        <v>0</v>
      </c>
      <c r="W6962">
        <v>0</v>
      </c>
      <c r="X6962">
        <v>150.76707866729529</v>
      </c>
      <c r="Y6962">
        <v>0</v>
      </c>
      <c r="Z6962">
        <v>1.5762670884217598</v>
      </c>
      <c r="AA6962">
        <v>0</v>
      </c>
      <c r="AB6962">
        <v>19.431987745221072</v>
      </c>
      <c r="AC6962">
        <v>0</v>
      </c>
      <c r="AD6962">
        <v>0</v>
      </c>
      <c r="AE6962">
        <v>171.77533350093813</v>
      </c>
    </row>
    <row r="6963" spans="1:31" x14ac:dyDescent="0.25">
      <c r="A6963">
        <v>2096920</v>
      </c>
      <c r="B6963">
        <v>1</v>
      </c>
      <c r="C6963" t="s">
        <v>80</v>
      </c>
      <c r="D6963" t="s">
        <v>100</v>
      </c>
      <c r="E6963" t="s">
        <v>146</v>
      </c>
      <c r="F6963" t="s">
        <v>258</v>
      </c>
      <c r="G6963" t="s">
        <v>133</v>
      </c>
      <c r="H6963" t="s">
        <v>134</v>
      </c>
      <c r="I6963" t="s">
        <v>135</v>
      </c>
      <c r="J6963" t="s">
        <v>136</v>
      </c>
      <c r="K6963" t="s">
        <v>137</v>
      </c>
      <c r="L6963" t="s">
        <v>19933</v>
      </c>
      <c r="M6963" t="s">
        <v>19934</v>
      </c>
      <c r="N6963">
        <v>6.8611111000000002E-2</v>
      </c>
      <c r="O6963">
        <v>4</v>
      </c>
      <c r="P6963">
        <v>338</v>
      </c>
      <c r="Q6963">
        <v>3</v>
      </c>
      <c r="R6963">
        <v>58</v>
      </c>
      <c r="S6963">
        <v>15</v>
      </c>
      <c r="T6963">
        <v>80</v>
      </c>
      <c r="U6963">
        <v>4</v>
      </c>
      <c r="V6963">
        <v>0</v>
      </c>
      <c r="W6963">
        <v>0.13263152807270887</v>
      </c>
      <c r="X6963">
        <v>7.9433472700441987</v>
      </c>
      <c r="Y6963">
        <v>0.19188215707999723</v>
      </c>
      <c r="Z6963">
        <v>4.9202779398572254</v>
      </c>
      <c r="AA6963">
        <v>3.7234921010233375</v>
      </c>
      <c r="AB6963">
        <v>3.9430374056710011</v>
      </c>
      <c r="AC6963">
        <v>10.125695145902897</v>
      </c>
      <c r="AD6963">
        <v>0</v>
      </c>
      <c r="AE6963">
        <v>30.980363547651365</v>
      </c>
    </row>
    <row r="6964" spans="1:31" x14ac:dyDescent="0.25">
      <c r="A6964">
        <v>2097312</v>
      </c>
      <c r="B6964">
        <v>1</v>
      </c>
      <c r="C6964" t="s">
        <v>81</v>
      </c>
      <c r="D6964" t="s">
        <v>127</v>
      </c>
      <c r="E6964" t="s">
        <v>177</v>
      </c>
      <c r="F6964" t="s">
        <v>19935</v>
      </c>
      <c r="G6964" t="s">
        <v>196</v>
      </c>
      <c r="H6964" t="s">
        <v>143</v>
      </c>
      <c r="I6964" t="s">
        <v>135</v>
      </c>
      <c r="J6964" t="s">
        <v>136</v>
      </c>
      <c r="K6964" t="s">
        <v>137</v>
      </c>
      <c r="L6964" t="s">
        <v>19936</v>
      </c>
      <c r="M6964" t="s">
        <v>19937</v>
      </c>
      <c r="N6964">
        <v>0.91694444399999997</v>
      </c>
      <c r="O6964">
        <v>0</v>
      </c>
      <c r="P6964">
        <v>5</v>
      </c>
      <c r="Q6964">
        <v>0</v>
      </c>
      <c r="R6964">
        <v>0</v>
      </c>
      <c r="S6964">
        <v>0</v>
      </c>
      <c r="T6964">
        <v>1</v>
      </c>
      <c r="U6964">
        <v>0</v>
      </c>
      <c r="V6964">
        <v>0</v>
      </c>
      <c r="W6964">
        <v>0</v>
      </c>
      <c r="X6964">
        <v>0.50110987401368623</v>
      </c>
      <c r="Y6964">
        <v>0</v>
      </c>
      <c r="Z6964">
        <v>0</v>
      </c>
      <c r="AA6964">
        <v>0</v>
      </c>
      <c r="AB6964">
        <v>0.23640043666136337</v>
      </c>
      <c r="AC6964">
        <v>0</v>
      </c>
      <c r="AD6964">
        <v>0</v>
      </c>
      <c r="AE6964">
        <v>0.73751031067504957</v>
      </c>
    </row>
    <row r="6965" spans="1:31" x14ac:dyDescent="0.25">
      <c r="A6965">
        <v>2097298</v>
      </c>
      <c r="B6965">
        <v>1</v>
      </c>
      <c r="C6965" t="s">
        <v>80</v>
      </c>
      <c r="D6965" t="s">
        <v>103</v>
      </c>
      <c r="E6965" t="s">
        <v>158</v>
      </c>
      <c r="F6965" t="s">
        <v>19938</v>
      </c>
      <c r="G6965" t="s">
        <v>1007</v>
      </c>
      <c r="H6965" t="s">
        <v>143</v>
      </c>
      <c r="I6965" t="s">
        <v>135</v>
      </c>
      <c r="J6965" t="s">
        <v>3</v>
      </c>
      <c r="K6965" t="s">
        <v>137</v>
      </c>
      <c r="L6965" t="s">
        <v>19939</v>
      </c>
      <c r="M6965" t="s">
        <v>19940</v>
      </c>
      <c r="N6965">
        <v>5.8186111110000001</v>
      </c>
      <c r="O6965">
        <v>0</v>
      </c>
      <c r="P6965">
        <v>144</v>
      </c>
      <c r="Q6965">
        <v>0</v>
      </c>
      <c r="R6965">
        <v>0</v>
      </c>
      <c r="S6965">
        <v>0</v>
      </c>
      <c r="T6965">
        <v>29</v>
      </c>
      <c r="U6965">
        <v>0</v>
      </c>
      <c r="V6965">
        <v>0</v>
      </c>
      <c r="W6965">
        <v>0</v>
      </c>
      <c r="X6965">
        <v>228.57040522133019</v>
      </c>
      <c r="Y6965">
        <v>0</v>
      </c>
      <c r="Z6965">
        <v>0</v>
      </c>
      <c r="AA6965">
        <v>0</v>
      </c>
      <c r="AB6965">
        <v>94.705429216286063</v>
      </c>
      <c r="AC6965">
        <v>0</v>
      </c>
      <c r="AD6965">
        <v>0</v>
      </c>
      <c r="AE6965">
        <v>323.27583443761625</v>
      </c>
    </row>
    <row r="6966" spans="1:31" x14ac:dyDescent="0.25">
      <c r="A6966">
        <v>2097398</v>
      </c>
      <c r="B6966">
        <v>1</v>
      </c>
      <c r="C6966" t="s">
        <v>81</v>
      </c>
      <c r="D6966" t="s">
        <v>127</v>
      </c>
      <c r="E6966" t="s">
        <v>158</v>
      </c>
      <c r="F6966" t="s">
        <v>19941</v>
      </c>
      <c r="G6966" t="s">
        <v>385</v>
      </c>
      <c r="H6966" t="s">
        <v>143</v>
      </c>
      <c r="I6966" t="s">
        <v>135</v>
      </c>
      <c r="J6966" t="s">
        <v>136</v>
      </c>
      <c r="K6966" t="s">
        <v>137</v>
      </c>
      <c r="L6966" t="s">
        <v>19942</v>
      </c>
      <c r="M6966" t="s">
        <v>19943</v>
      </c>
      <c r="N6966">
        <v>3.3686111109999999</v>
      </c>
      <c r="O6966">
        <v>0</v>
      </c>
      <c r="P6966">
        <v>23</v>
      </c>
      <c r="Q6966">
        <v>0</v>
      </c>
      <c r="R6966">
        <v>1</v>
      </c>
      <c r="S6966">
        <v>0</v>
      </c>
      <c r="T6966">
        <v>4</v>
      </c>
      <c r="U6966">
        <v>0</v>
      </c>
      <c r="V6966">
        <v>0</v>
      </c>
      <c r="W6966">
        <v>0</v>
      </c>
      <c r="X6966">
        <v>25.527625862309062</v>
      </c>
      <c r="Y6966">
        <v>0</v>
      </c>
      <c r="Z6966">
        <v>0.18728557286148945</v>
      </c>
      <c r="AA6966">
        <v>0</v>
      </c>
      <c r="AB6966">
        <v>10.782820614168498</v>
      </c>
      <c r="AC6966">
        <v>0</v>
      </c>
      <c r="AD6966">
        <v>0</v>
      </c>
      <c r="AE6966">
        <v>36.497732049339049</v>
      </c>
    </row>
    <row r="6967" spans="1:31" x14ac:dyDescent="0.25">
      <c r="A6967">
        <v>2097009</v>
      </c>
      <c r="B6967">
        <v>1</v>
      </c>
      <c r="C6967" t="s">
        <v>81</v>
      </c>
      <c r="D6967" t="s">
        <v>120</v>
      </c>
      <c r="E6967" t="s">
        <v>146</v>
      </c>
      <c r="F6967" t="s">
        <v>9190</v>
      </c>
      <c r="G6967" t="s">
        <v>273</v>
      </c>
      <c r="H6967" t="s">
        <v>134</v>
      </c>
      <c r="I6967" t="s">
        <v>135</v>
      </c>
      <c r="J6967" t="s">
        <v>136</v>
      </c>
      <c r="K6967" t="s">
        <v>155</v>
      </c>
      <c r="L6967" t="s">
        <v>19944</v>
      </c>
      <c r="M6967" t="s">
        <v>19945</v>
      </c>
      <c r="N6967">
        <v>2.457777777</v>
      </c>
      <c r="O6967">
        <v>1</v>
      </c>
      <c r="P6967">
        <v>294</v>
      </c>
      <c r="Q6967">
        <v>73</v>
      </c>
      <c r="R6967">
        <v>3</v>
      </c>
      <c r="S6967">
        <v>15</v>
      </c>
      <c r="T6967">
        <v>34</v>
      </c>
      <c r="U6967">
        <v>2</v>
      </c>
      <c r="V6967">
        <v>0</v>
      </c>
      <c r="W6967">
        <v>3.2281009274364889</v>
      </c>
      <c r="X6967">
        <v>158.42626751015661</v>
      </c>
      <c r="Y6967">
        <v>436.04002016112838</v>
      </c>
      <c r="Z6967">
        <v>7.2776878178642965</v>
      </c>
      <c r="AA6967">
        <v>72.00053707721419</v>
      </c>
      <c r="AB6967">
        <v>20.892156114197284</v>
      </c>
      <c r="AC6967">
        <v>60.181721907306262</v>
      </c>
      <c r="AD6967">
        <v>0</v>
      </c>
      <c r="AE6967">
        <v>758.0464915153035</v>
      </c>
    </row>
    <row r="6968" spans="1:31" x14ac:dyDescent="0.25">
      <c r="A6968">
        <v>2097195</v>
      </c>
      <c r="B6968">
        <v>1</v>
      </c>
      <c r="C6968" t="s">
        <v>81</v>
      </c>
      <c r="D6968" t="s">
        <v>127</v>
      </c>
      <c r="E6968" t="s">
        <v>158</v>
      </c>
      <c r="F6968" t="s">
        <v>19946</v>
      </c>
      <c r="G6968" t="s">
        <v>160</v>
      </c>
      <c r="H6968" t="s">
        <v>143</v>
      </c>
      <c r="I6968" t="s">
        <v>135</v>
      </c>
      <c r="J6968" t="s">
        <v>136</v>
      </c>
      <c r="K6968" t="s">
        <v>137</v>
      </c>
      <c r="L6968" t="s">
        <v>19947</v>
      </c>
      <c r="M6968" t="s">
        <v>19948</v>
      </c>
      <c r="N6968">
        <v>2.6741666660000001</v>
      </c>
      <c r="O6968">
        <v>0</v>
      </c>
      <c r="P6968">
        <v>35</v>
      </c>
      <c r="Q6968">
        <v>0</v>
      </c>
      <c r="R6968">
        <v>0</v>
      </c>
      <c r="S6968">
        <v>0</v>
      </c>
      <c r="T6968">
        <v>8</v>
      </c>
      <c r="U6968">
        <v>0</v>
      </c>
      <c r="V6968">
        <v>0</v>
      </c>
      <c r="W6968">
        <v>0</v>
      </c>
      <c r="X6968">
        <v>21.942888646248402</v>
      </c>
      <c r="Y6968">
        <v>0</v>
      </c>
      <c r="Z6968">
        <v>0</v>
      </c>
      <c r="AA6968">
        <v>0</v>
      </c>
      <c r="AB6968">
        <v>32.426229798632022</v>
      </c>
      <c r="AC6968">
        <v>0</v>
      </c>
      <c r="AD6968">
        <v>0</v>
      </c>
      <c r="AE6968">
        <v>54.369118444880428</v>
      </c>
    </row>
    <row r="6969" spans="1:31" x14ac:dyDescent="0.25">
      <c r="A6969">
        <v>2097387</v>
      </c>
      <c r="B6969">
        <v>1</v>
      </c>
      <c r="C6969" t="s">
        <v>81</v>
      </c>
      <c r="D6969" t="s">
        <v>117</v>
      </c>
      <c r="E6969" t="s">
        <v>140</v>
      </c>
      <c r="F6969" t="s">
        <v>19949</v>
      </c>
      <c r="G6969" t="s">
        <v>142</v>
      </c>
      <c r="H6969" t="s">
        <v>143</v>
      </c>
      <c r="I6969" t="s">
        <v>135</v>
      </c>
      <c r="J6969" t="s">
        <v>136</v>
      </c>
      <c r="K6969" t="s">
        <v>137</v>
      </c>
      <c r="L6969" t="s">
        <v>19950</v>
      </c>
      <c r="M6969" t="s">
        <v>19951</v>
      </c>
      <c r="N6969">
        <v>1.868333333</v>
      </c>
      <c r="O6969">
        <v>0</v>
      </c>
      <c r="P6969">
        <v>190</v>
      </c>
      <c r="Q6969">
        <v>0</v>
      </c>
      <c r="R6969">
        <v>0</v>
      </c>
      <c r="S6969">
        <v>0</v>
      </c>
      <c r="T6969">
        <v>3</v>
      </c>
      <c r="U6969">
        <v>0</v>
      </c>
      <c r="V6969">
        <v>0</v>
      </c>
      <c r="W6969">
        <v>0</v>
      </c>
      <c r="X6969">
        <v>64.250539301904681</v>
      </c>
      <c r="Y6969">
        <v>0</v>
      </c>
      <c r="Z6969">
        <v>0</v>
      </c>
      <c r="AA6969">
        <v>0</v>
      </c>
      <c r="AB6969">
        <v>1.8361153647129149</v>
      </c>
      <c r="AC6969">
        <v>0</v>
      </c>
      <c r="AD6969">
        <v>0</v>
      </c>
      <c r="AE6969">
        <v>66.086654666617591</v>
      </c>
    </row>
    <row r="6970" spans="1:31" x14ac:dyDescent="0.25">
      <c r="A6970">
        <v>2097241</v>
      </c>
      <c r="B6970">
        <v>1</v>
      </c>
      <c r="C6970" t="s">
        <v>81</v>
      </c>
      <c r="D6970" t="s">
        <v>119</v>
      </c>
      <c r="E6970" t="s">
        <v>140</v>
      </c>
      <c r="F6970" t="s">
        <v>16535</v>
      </c>
      <c r="G6970" t="s">
        <v>142</v>
      </c>
      <c r="H6970" t="s">
        <v>143</v>
      </c>
      <c r="I6970" t="s">
        <v>135</v>
      </c>
      <c r="J6970" t="s">
        <v>136</v>
      </c>
      <c r="K6970" t="s">
        <v>137</v>
      </c>
      <c r="L6970" t="s">
        <v>19952</v>
      </c>
      <c r="M6970" t="s">
        <v>19953</v>
      </c>
      <c r="N6970">
        <v>0.90361111100000002</v>
      </c>
      <c r="O6970">
        <v>0</v>
      </c>
      <c r="P6970">
        <v>16</v>
      </c>
      <c r="Q6970">
        <v>0</v>
      </c>
      <c r="R6970">
        <v>26</v>
      </c>
      <c r="S6970">
        <v>0</v>
      </c>
      <c r="T6970">
        <v>0</v>
      </c>
      <c r="U6970">
        <v>0</v>
      </c>
      <c r="V6970">
        <v>0</v>
      </c>
      <c r="W6970">
        <v>0</v>
      </c>
      <c r="X6970">
        <v>1.6523307895925954</v>
      </c>
      <c r="Y6970">
        <v>0</v>
      </c>
      <c r="Z6970">
        <v>33.288648153567074</v>
      </c>
      <c r="AA6970">
        <v>0</v>
      </c>
      <c r="AB6970">
        <v>0</v>
      </c>
      <c r="AC6970">
        <v>0</v>
      </c>
      <c r="AD6970">
        <v>0</v>
      </c>
      <c r="AE6970">
        <v>34.940978943159671</v>
      </c>
    </row>
    <row r="6971" spans="1:31" x14ac:dyDescent="0.25">
      <c r="A6971">
        <v>2096992</v>
      </c>
      <c r="B6971">
        <v>1</v>
      </c>
      <c r="C6971" t="s">
        <v>81</v>
      </c>
      <c r="D6971" t="s">
        <v>118</v>
      </c>
      <c r="E6971" t="s">
        <v>169</v>
      </c>
      <c r="F6971" t="s">
        <v>19954</v>
      </c>
      <c r="G6971" t="s">
        <v>273</v>
      </c>
      <c r="H6971" t="s">
        <v>134</v>
      </c>
      <c r="I6971" t="s">
        <v>135</v>
      </c>
      <c r="J6971" t="s">
        <v>136</v>
      </c>
      <c r="K6971" t="s">
        <v>155</v>
      </c>
      <c r="L6971" t="s">
        <v>19955</v>
      </c>
      <c r="M6971" t="s">
        <v>19956</v>
      </c>
      <c r="N6971">
        <v>2.7850972220000001</v>
      </c>
      <c r="O6971">
        <v>0</v>
      </c>
      <c r="P6971">
        <v>735</v>
      </c>
      <c r="Q6971">
        <v>0</v>
      </c>
      <c r="R6971">
        <v>29</v>
      </c>
      <c r="S6971">
        <v>1</v>
      </c>
      <c r="T6971">
        <v>82</v>
      </c>
      <c r="U6971">
        <v>0</v>
      </c>
      <c r="V6971">
        <v>1</v>
      </c>
      <c r="W6971">
        <v>0</v>
      </c>
      <c r="X6971">
        <v>364.66551617731182</v>
      </c>
      <c r="Y6971">
        <v>0</v>
      </c>
      <c r="Z6971">
        <v>125.81764379941842</v>
      </c>
      <c r="AA6971">
        <v>10.418141073490068</v>
      </c>
      <c r="AB6971">
        <v>113.10441862564748</v>
      </c>
      <c r="AC6971">
        <v>0</v>
      </c>
      <c r="AD6971">
        <v>80.847970828431599</v>
      </c>
      <c r="AE6971">
        <v>694.85369050429938</v>
      </c>
    </row>
    <row r="6972" spans="1:31" x14ac:dyDescent="0.25">
      <c r="A6972">
        <v>2097178</v>
      </c>
      <c r="B6972">
        <v>1</v>
      </c>
      <c r="C6972" t="s">
        <v>80</v>
      </c>
      <c r="D6972" t="s">
        <v>110</v>
      </c>
      <c r="E6972" t="s">
        <v>177</v>
      </c>
      <c r="F6972" t="s">
        <v>19957</v>
      </c>
      <c r="G6972" t="s">
        <v>179</v>
      </c>
      <c r="H6972" t="s">
        <v>143</v>
      </c>
      <c r="I6972" t="s">
        <v>135</v>
      </c>
      <c r="J6972" t="s">
        <v>136</v>
      </c>
      <c r="K6972" t="s">
        <v>137</v>
      </c>
      <c r="L6972" t="s">
        <v>19958</v>
      </c>
      <c r="M6972" t="s">
        <v>19959</v>
      </c>
      <c r="N6972">
        <v>5.4430555549999999</v>
      </c>
      <c r="O6972">
        <v>0</v>
      </c>
      <c r="P6972">
        <v>15</v>
      </c>
      <c r="Q6972">
        <v>0</v>
      </c>
      <c r="R6972">
        <v>0</v>
      </c>
      <c r="S6972">
        <v>0</v>
      </c>
      <c r="T6972">
        <v>1</v>
      </c>
      <c r="U6972">
        <v>0</v>
      </c>
      <c r="V6972">
        <v>0</v>
      </c>
      <c r="W6972">
        <v>0</v>
      </c>
      <c r="X6972">
        <v>19.033516430201075</v>
      </c>
      <c r="Y6972">
        <v>0</v>
      </c>
      <c r="Z6972">
        <v>0</v>
      </c>
      <c r="AA6972">
        <v>0</v>
      </c>
      <c r="AB6972">
        <v>3.7236240912333169</v>
      </c>
      <c r="AC6972">
        <v>0</v>
      </c>
      <c r="AD6972">
        <v>0</v>
      </c>
      <c r="AE6972">
        <v>22.757140521434394</v>
      </c>
    </row>
    <row r="6973" spans="1:31" x14ac:dyDescent="0.25">
      <c r="A6973">
        <v>2097032</v>
      </c>
      <c r="B6973">
        <v>1</v>
      </c>
      <c r="C6973" t="s">
        <v>80</v>
      </c>
      <c r="D6973" t="s">
        <v>82</v>
      </c>
      <c r="E6973" t="s">
        <v>177</v>
      </c>
      <c r="F6973" t="s">
        <v>19960</v>
      </c>
      <c r="G6973" t="s">
        <v>160</v>
      </c>
      <c r="H6973" t="s">
        <v>143</v>
      </c>
      <c r="I6973" t="s">
        <v>135</v>
      </c>
      <c r="J6973" t="s">
        <v>136</v>
      </c>
      <c r="K6973" t="s">
        <v>137</v>
      </c>
      <c r="L6973" t="s">
        <v>19961</v>
      </c>
      <c r="M6973" t="s">
        <v>19962</v>
      </c>
      <c r="N6973">
        <v>2.6130555549999999</v>
      </c>
      <c r="O6973">
        <v>0</v>
      </c>
      <c r="P6973">
        <v>1</v>
      </c>
      <c r="Q6973">
        <v>0</v>
      </c>
      <c r="R6973">
        <v>0</v>
      </c>
      <c r="S6973">
        <v>0</v>
      </c>
      <c r="T6973">
        <v>0</v>
      </c>
      <c r="U6973">
        <v>0</v>
      </c>
      <c r="V6973">
        <v>0</v>
      </c>
      <c r="W6973">
        <v>0</v>
      </c>
      <c r="X6973">
        <v>1.6951519532992616</v>
      </c>
      <c r="Y6973">
        <v>0</v>
      </c>
      <c r="Z6973">
        <v>0</v>
      </c>
      <c r="AA6973">
        <v>0</v>
      </c>
      <c r="AB6973">
        <v>0</v>
      </c>
      <c r="AC6973">
        <v>0</v>
      </c>
      <c r="AD6973">
        <v>0</v>
      </c>
      <c r="AE6973">
        <v>1.6951519532992616</v>
      </c>
    </row>
    <row r="6974" spans="1:31" x14ac:dyDescent="0.25">
      <c r="A6974">
        <v>2097278</v>
      </c>
      <c r="B6974">
        <v>1</v>
      </c>
      <c r="C6974" t="s">
        <v>80</v>
      </c>
      <c r="D6974" t="s">
        <v>98</v>
      </c>
      <c r="E6974" t="s">
        <v>177</v>
      </c>
      <c r="F6974" t="s">
        <v>19963</v>
      </c>
      <c r="G6974" t="s">
        <v>183</v>
      </c>
      <c r="H6974" t="s">
        <v>143</v>
      </c>
      <c r="I6974" t="s">
        <v>135</v>
      </c>
      <c r="J6974" t="s">
        <v>136</v>
      </c>
      <c r="K6974" t="s">
        <v>137</v>
      </c>
      <c r="L6974" t="s">
        <v>19964</v>
      </c>
      <c r="M6974" t="s">
        <v>19965</v>
      </c>
      <c r="N6974">
        <v>4.7538888879999996</v>
      </c>
      <c r="O6974">
        <v>0</v>
      </c>
      <c r="P6974">
        <v>0</v>
      </c>
      <c r="Q6974">
        <v>0</v>
      </c>
      <c r="R6974">
        <v>0</v>
      </c>
      <c r="S6974">
        <v>0</v>
      </c>
      <c r="T6974">
        <v>1</v>
      </c>
      <c r="U6974">
        <v>0</v>
      </c>
      <c r="V6974">
        <v>0</v>
      </c>
      <c r="W6974">
        <v>0</v>
      </c>
      <c r="X6974">
        <v>0</v>
      </c>
      <c r="Y6974">
        <v>0</v>
      </c>
      <c r="Z6974">
        <v>0</v>
      </c>
      <c r="AA6974">
        <v>0</v>
      </c>
      <c r="AB6974">
        <v>8.9060596607888898E-3</v>
      </c>
      <c r="AC6974">
        <v>0</v>
      </c>
      <c r="AD6974">
        <v>0</v>
      </c>
      <c r="AE6974">
        <v>8.9060596607888898E-3</v>
      </c>
    </row>
    <row r="6975" spans="1:31" x14ac:dyDescent="0.25">
      <c r="A6975">
        <v>2097258</v>
      </c>
      <c r="B6975">
        <v>1</v>
      </c>
      <c r="C6975" t="s">
        <v>81</v>
      </c>
      <c r="D6975" t="s">
        <v>123</v>
      </c>
      <c r="E6975" t="s">
        <v>169</v>
      </c>
      <c r="F6975" t="s">
        <v>19966</v>
      </c>
      <c r="G6975" t="s">
        <v>133</v>
      </c>
      <c r="H6975" t="s">
        <v>134</v>
      </c>
      <c r="I6975" t="s">
        <v>135</v>
      </c>
      <c r="J6975" t="s">
        <v>136</v>
      </c>
      <c r="K6975" t="s">
        <v>137</v>
      </c>
      <c r="L6975" t="s">
        <v>19967</v>
      </c>
      <c r="M6975" t="s">
        <v>19968</v>
      </c>
      <c r="N6975">
        <v>0.45888888799999999</v>
      </c>
      <c r="O6975">
        <v>0</v>
      </c>
      <c r="P6975">
        <v>16</v>
      </c>
      <c r="Q6975">
        <v>79</v>
      </c>
      <c r="R6975">
        <v>16</v>
      </c>
      <c r="S6975">
        <v>3</v>
      </c>
      <c r="T6975">
        <v>21</v>
      </c>
      <c r="U6975">
        <v>0</v>
      </c>
      <c r="V6975">
        <v>0</v>
      </c>
      <c r="W6975">
        <v>0</v>
      </c>
      <c r="X6975">
        <v>1.3054037228786128</v>
      </c>
      <c r="Y6975">
        <v>20.282040044879903</v>
      </c>
      <c r="Z6975">
        <v>2.3779300796096936</v>
      </c>
      <c r="AA6975">
        <v>3.0692741409166469</v>
      </c>
      <c r="AB6975">
        <v>0.87900183563780021</v>
      </c>
      <c r="AC6975">
        <v>0</v>
      </c>
      <c r="AD6975">
        <v>0</v>
      </c>
      <c r="AE6975">
        <v>27.913649823922658</v>
      </c>
    </row>
    <row r="6976" spans="1:31" x14ac:dyDescent="0.25">
      <c r="A6976">
        <v>2097115</v>
      </c>
      <c r="B6976">
        <v>1</v>
      </c>
      <c r="C6976" t="s">
        <v>80</v>
      </c>
      <c r="D6976" t="s">
        <v>88</v>
      </c>
      <c r="E6976" t="s">
        <v>177</v>
      </c>
      <c r="F6976" t="s">
        <v>19969</v>
      </c>
      <c r="G6976" t="s">
        <v>183</v>
      </c>
      <c r="H6976" t="s">
        <v>143</v>
      </c>
      <c r="I6976" t="s">
        <v>135</v>
      </c>
      <c r="J6976" t="s">
        <v>136</v>
      </c>
      <c r="K6976" t="s">
        <v>137</v>
      </c>
      <c r="L6976" t="s">
        <v>19970</v>
      </c>
      <c r="M6976" t="s">
        <v>19971</v>
      </c>
      <c r="N6976">
        <v>3.1036111110000002</v>
      </c>
      <c r="O6976">
        <v>0</v>
      </c>
      <c r="P6976">
        <v>1</v>
      </c>
      <c r="Q6976">
        <v>0</v>
      </c>
      <c r="R6976">
        <v>0</v>
      </c>
      <c r="S6976">
        <v>0</v>
      </c>
      <c r="T6976">
        <v>0</v>
      </c>
      <c r="U6976">
        <v>0</v>
      </c>
      <c r="V6976">
        <v>0</v>
      </c>
      <c r="W6976">
        <v>0</v>
      </c>
      <c r="X6976">
        <v>0.30223092031891668</v>
      </c>
      <c r="Y6976">
        <v>0</v>
      </c>
      <c r="Z6976">
        <v>0</v>
      </c>
      <c r="AA6976">
        <v>0</v>
      </c>
      <c r="AB6976">
        <v>0</v>
      </c>
      <c r="AC6976">
        <v>0</v>
      </c>
      <c r="AD6976">
        <v>0</v>
      </c>
      <c r="AE6976">
        <v>0.30223092031891668</v>
      </c>
    </row>
    <row r="6977" spans="1:31" x14ac:dyDescent="0.25">
      <c r="A6977">
        <v>2097470</v>
      </c>
      <c r="B6977">
        <v>1</v>
      </c>
      <c r="C6977" t="s">
        <v>80</v>
      </c>
      <c r="D6977" t="s">
        <v>110</v>
      </c>
      <c r="E6977" t="s">
        <v>177</v>
      </c>
      <c r="F6977" t="s">
        <v>19972</v>
      </c>
      <c r="G6977" t="s">
        <v>183</v>
      </c>
      <c r="H6977" t="s">
        <v>143</v>
      </c>
      <c r="I6977" t="s">
        <v>135</v>
      </c>
      <c r="J6977" t="s">
        <v>136</v>
      </c>
      <c r="K6977" t="s">
        <v>137</v>
      </c>
      <c r="L6977" t="s">
        <v>19973</v>
      </c>
      <c r="M6977" t="s">
        <v>19974</v>
      </c>
      <c r="N6977">
        <v>2.4116666659999999</v>
      </c>
      <c r="O6977">
        <v>0</v>
      </c>
      <c r="P6977">
        <v>1</v>
      </c>
      <c r="Q6977">
        <v>0</v>
      </c>
      <c r="R6977">
        <v>0</v>
      </c>
      <c r="S6977">
        <v>0</v>
      </c>
      <c r="T6977">
        <v>0</v>
      </c>
      <c r="U6977">
        <v>0</v>
      </c>
      <c r="V6977">
        <v>0</v>
      </c>
      <c r="W6977">
        <v>0</v>
      </c>
      <c r="X6977">
        <v>1.1339290234564356</v>
      </c>
      <c r="Y6977">
        <v>0</v>
      </c>
      <c r="Z6977">
        <v>0</v>
      </c>
      <c r="AA6977">
        <v>0</v>
      </c>
      <c r="AB6977">
        <v>0</v>
      </c>
      <c r="AC6977">
        <v>0</v>
      </c>
      <c r="AD6977">
        <v>0</v>
      </c>
      <c r="AE6977">
        <v>1.1339290234564356</v>
      </c>
    </row>
    <row r="6978" spans="1:31" x14ac:dyDescent="0.25">
      <c r="A6978">
        <v>2097138</v>
      </c>
      <c r="B6978">
        <v>1</v>
      </c>
      <c r="C6978" t="s">
        <v>80</v>
      </c>
      <c r="D6978" t="s">
        <v>82</v>
      </c>
      <c r="E6978" t="s">
        <v>140</v>
      </c>
      <c r="F6978" t="s">
        <v>19975</v>
      </c>
      <c r="G6978" t="s">
        <v>142</v>
      </c>
      <c r="H6978" t="s">
        <v>143</v>
      </c>
      <c r="I6978" t="s">
        <v>135</v>
      </c>
      <c r="J6978" t="s">
        <v>136</v>
      </c>
      <c r="K6978" t="s">
        <v>137</v>
      </c>
      <c r="L6978" t="s">
        <v>19976</v>
      </c>
      <c r="M6978" t="s">
        <v>19977</v>
      </c>
      <c r="N6978">
        <v>1.1427777770000001</v>
      </c>
      <c r="O6978">
        <v>0</v>
      </c>
      <c r="P6978">
        <v>17</v>
      </c>
      <c r="Q6978">
        <v>0</v>
      </c>
      <c r="R6978">
        <v>0</v>
      </c>
      <c r="S6978">
        <v>0</v>
      </c>
      <c r="T6978">
        <v>164</v>
      </c>
      <c r="U6978">
        <v>0</v>
      </c>
      <c r="V6978">
        <v>8</v>
      </c>
      <c r="W6978">
        <v>0</v>
      </c>
      <c r="X6978">
        <v>5.8530580073983947</v>
      </c>
      <c r="Y6978">
        <v>0</v>
      </c>
      <c r="Z6978">
        <v>0</v>
      </c>
      <c r="AA6978">
        <v>0</v>
      </c>
      <c r="AB6978">
        <v>229.34761111362155</v>
      </c>
      <c r="AC6978">
        <v>0</v>
      </c>
      <c r="AD6978">
        <v>195.48559389842788</v>
      </c>
      <c r="AE6978">
        <v>430.68626301944784</v>
      </c>
    </row>
    <row r="6979" spans="1:31" x14ac:dyDescent="0.25">
      <c r="A6979">
        <v>2097238</v>
      </c>
      <c r="B6979">
        <v>1</v>
      </c>
      <c r="C6979" t="s">
        <v>80</v>
      </c>
      <c r="D6979" t="s">
        <v>84</v>
      </c>
      <c r="E6979" t="s">
        <v>158</v>
      </c>
      <c r="F6979" t="s">
        <v>19978</v>
      </c>
      <c r="G6979" t="s">
        <v>979</v>
      </c>
      <c r="H6979" t="s">
        <v>143</v>
      </c>
      <c r="I6979" t="s">
        <v>135</v>
      </c>
      <c r="J6979" t="s">
        <v>136</v>
      </c>
      <c r="K6979" t="s">
        <v>137</v>
      </c>
      <c r="L6979" t="s">
        <v>19979</v>
      </c>
      <c r="M6979" t="s">
        <v>19980</v>
      </c>
      <c r="N6979">
        <v>0.33194444400000001</v>
      </c>
      <c r="O6979">
        <v>0</v>
      </c>
      <c r="P6979">
        <v>119</v>
      </c>
      <c r="Q6979">
        <v>0</v>
      </c>
      <c r="R6979">
        <v>0</v>
      </c>
      <c r="S6979">
        <v>0</v>
      </c>
      <c r="T6979">
        <v>2</v>
      </c>
      <c r="U6979">
        <v>0</v>
      </c>
      <c r="V6979">
        <v>0</v>
      </c>
      <c r="W6979">
        <v>0</v>
      </c>
      <c r="X6979">
        <v>7.5411149783573226</v>
      </c>
      <c r="Y6979">
        <v>0</v>
      </c>
      <c r="Z6979">
        <v>0</v>
      </c>
      <c r="AA6979">
        <v>0</v>
      </c>
      <c r="AB6979">
        <v>1.5493708069155128</v>
      </c>
      <c r="AC6979">
        <v>0</v>
      </c>
      <c r="AD6979">
        <v>0</v>
      </c>
      <c r="AE6979">
        <v>9.0904857852728362</v>
      </c>
    </row>
    <row r="6980" spans="1:31" x14ac:dyDescent="0.25">
      <c r="A6980">
        <v>2096972</v>
      </c>
      <c r="B6980">
        <v>1</v>
      </c>
      <c r="C6980" t="s">
        <v>80</v>
      </c>
      <c r="D6980" t="s">
        <v>84</v>
      </c>
      <c r="E6980" t="s">
        <v>169</v>
      </c>
      <c r="F6980" t="s">
        <v>19981</v>
      </c>
      <c r="G6980" t="s">
        <v>273</v>
      </c>
      <c r="H6980" t="s">
        <v>134</v>
      </c>
      <c r="I6980" t="s">
        <v>135</v>
      </c>
      <c r="J6980" t="s">
        <v>136</v>
      </c>
      <c r="K6980" t="s">
        <v>155</v>
      </c>
      <c r="L6980" t="s">
        <v>19982</v>
      </c>
      <c r="M6980" t="s">
        <v>19983</v>
      </c>
      <c r="N6980">
        <v>7.9627777770000003</v>
      </c>
      <c r="O6980">
        <v>0</v>
      </c>
      <c r="P6980">
        <v>2736</v>
      </c>
      <c r="Q6980">
        <v>0</v>
      </c>
      <c r="R6980">
        <v>0</v>
      </c>
      <c r="S6980">
        <v>0</v>
      </c>
      <c r="T6980">
        <v>117</v>
      </c>
      <c r="U6980">
        <v>0</v>
      </c>
      <c r="V6980">
        <v>0</v>
      </c>
      <c r="W6980">
        <v>0</v>
      </c>
      <c r="X6980">
        <v>4967.7389746752615</v>
      </c>
      <c r="Y6980">
        <v>0</v>
      </c>
      <c r="Z6980">
        <v>0</v>
      </c>
      <c r="AA6980">
        <v>0</v>
      </c>
      <c r="AB6980">
        <v>1457.5419017341467</v>
      </c>
      <c r="AC6980">
        <v>0</v>
      </c>
      <c r="AD6980">
        <v>0</v>
      </c>
      <c r="AE6980">
        <v>6425.2808764094079</v>
      </c>
    </row>
    <row r="6981" spans="1:31" x14ac:dyDescent="0.25">
      <c r="A6981">
        <v>2096966</v>
      </c>
      <c r="B6981">
        <v>1</v>
      </c>
      <c r="C6981" t="s">
        <v>80</v>
      </c>
      <c r="D6981" t="s">
        <v>93</v>
      </c>
      <c r="E6981" t="s">
        <v>146</v>
      </c>
      <c r="F6981" t="s">
        <v>4293</v>
      </c>
      <c r="G6981" t="s">
        <v>133</v>
      </c>
      <c r="H6981" t="s">
        <v>134</v>
      </c>
      <c r="I6981" t="s">
        <v>135</v>
      </c>
      <c r="J6981" t="s">
        <v>136</v>
      </c>
      <c r="K6981" t="s">
        <v>137</v>
      </c>
      <c r="L6981" t="s">
        <v>19984</v>
      </c>
      <c r="M6981" t="s">
        <v>19985</v>
      </c>
      <c r="N6981">
        <v>0.57666666600000005</v>
      </c>
      <c r="O6981">
        <v>3</v>
      </c>
      <c r="P6981">
        <v>3</v>
      </c>
      <c r="Q6981">
        <v>37</v>
      </c>
      <c r="R6981">
        <v>0</v>
      </c>
      <c r="S6981">
        <v>8</v>
      </c>
      <c r="T6981">
        <v>11</v>
      </c>
      <c r="U6981">
        <v>1</v>
      </c>
      <c r="V6981">
        <v>0</v>
      </c>
      <c r="W6981">
        <v>0.96071199559206988</v>
      </c>
      <c r="X6981">
        <v>0.920392735892824</v>
      </c>
      <c r="Y6981">
        <v>103.56406260844638</v>
      </c>
      <c r="Z6981">
        <v>0</v>
      </c>
      <c r="AA6981">
        <v>16.52338419907062</v>
      </c>
      <c r="AB6981">
        <v>6.6559817258042617</v>
      </c>
      <c r="AC6981">
        <v>14.748454068715693</v>
      </c>
      <c r="AD6981">
        <v>0</v>
      </c>
      <c r="AE6981">
        <v>143.37298733352185</v>
      </c>
    </row>
    <row r="6982" spans="1:31" x14ac:dyDescent="0.25">
      <c r="A6982">
        <v>2096909</v>
      </c>
      <c r="B6982">
        <v>1</v>
      </c>
      <c r="C6982" t="s">
        <v>80</v>
      </c>
      <c r="D6982" t="s">
        <v>82</v>
      </c>
      <c r="E6982" t="s">
        <v>177</v>
      </c>
      <c r="F6982" t="s">
        <v>19986</v>
      </c>
      <c r="G6982" t="s">
        <v>183</v>
      </c>
      <c r="H6982" t="s">
        <v>143</v>
      </c>
      <c r="I6982" t="s">
        <v>135</v>
      </c>
      <c r="J6982" t="s">
        <v>136</v>
      </c>
      <c r="K6982" t="s">
        <v>137</v>
      </c>
      <c r="L6982" t="s">
        <v>19987</v>
      </c>
      <c r="M6982" t="s">
        <v>19988</v>
      </c>
      <c r="N6982">
        <v>2.9097222220000001</v>
      </c>
      <c r="O6982">
        <v>0</v>
      </c>
      <c r="P6982">
        <v>1</v>
      </c>
      <c r="Q6982">
        <v>0</v>
      </c>
      <c r="R6982">
        <v>0</v>
      </c>
      <c r="S6982">
        <v>0</v>
      </c>
      <c r="T6982">
        <v>0</v>
      </c>
      <c r="U6982">
        <v>0</v>
      </c>
      <c r="V6982">
        <v>0</v>
      </c>
      <c r="W6982">
        <v>0</v>
      </c>
      <c r="X6982">
        <v>1.0073772190483572</v>
      </c>
      <c r="Y6982">
        <v>0</v>
      </c>
      <c r="Z6982">
        <v>0</v>
      </c>
      <c r="AA6982">
        <v>0</v>
      </c>
      <c r="AB6982">
        <v>0</v>
      </c>
      <c r="AC6982">
        <v>0</v>
      </c>
      <c r="AD6982">
        <v>0</v>
      </c>
      <c r="AE6982">
        <v>1.0073772190483572</v>
      </c>
    </row>
    <row r="6983" spans="1:31" x14ac:dyDescent="0.25">
      <c r="A6983">
        <v>2097175</v>
      </c>
      <c r="B6983">
        <v>1</v>
      </c>
      <c r="C6983" t="s">
        <v>80</v>
      </c>
      <c r="D6983" t="s">
        <v>91</v>
      </c>
      <c r="E6983" t="s">
        <v>146</v>
      </c>
      <c r="F6983" t="s">
        <v>2134</v>
      </c>
      <c r="G6983" t="s">
        <v>133</v>
      </c>
      <c r="H6983" t="s">
        <v>134</v>
      </c>
      <c r="I6983" t="s">
        <v>135</v>
      </c>
      <c r="J6983" t="s">
        <v>136</v>
      </c>
      <c r="K6983" t="s">
        <v>137</v>
      </c>
      <c r="L6983" t="s">
        <v>19989</v>
      </c>
      <c r="M6983" t="s">
        <v>19990</v>
      </c>
      <c r="N6983">
        <v>0.55805555500000004</v>
      </c>
      <c r="O6983">
        <v>1</v>
      </c>
      <c r="P6983">
        <v>28</v>
      </c>
      <c r="Q6983">
        <v>21</v>
      </c>
      <c r="R6983">
        <v>261</v>
      </c>
      <c r="S6983">
        <v>8</v>
      </c>
      <c r="T6983">
        <v>43</v>
      </c>
      <c r="U6983">
        <v>3</v>
      </c>
      <c r="V6983">
        <v>0</v>
      </c>
      <c r="W6983">
        <v>5.547591191566667E-2</v>
      </c>
      <c r="X6983">
        <v>7.0149387158633365</v>
      </c>
      <c r="Y6983">
        <v>38.895117679953053</v>
      </c>
      <c r="Z6983">
        <v>171.29466369606305</v>
      </c>
      <c r="AA6983">
        <v>86.986714937182938</v>
      </c>
      <c r="AB6983">
        <v>19.893580215488431</v>
      </c>
      <c r="AC6983">
        <v>72.502679525895346</v>
      </c>
      <c r="AD6983">
        <v>0</v>
      </c>
      <c r="AE6983">
        <v>396.64317068236187</v>
      </c>
    </row>
    <row r="6984" spans="1:31" x14ac:dyDescent="0.25">
      <c r="A6984">
        <v>2097221</v>
      </c>
      <c r="B6984">
        <v>1</v>
      </c>
      <c r="C6984" t="s">
        <v>80</v>
      </c>
      <c r="D6984" t="s">
        <v>87</v>
      </c>
      <c r="E6984" t="s">
        <v>177</v>
      </c>
      <c r="F6984" t="s">
        <v>19991</v>
      </c>
      <c r="G6984" t="s">
        <v>183</v>
      </c>
      <c r="H6984" t="s">
        <v>143</v>
      </c>
      <c r="I6984" t="s">
        <v>135</v>
      </c>
      <c r="J6984" t="s">
        <v>136</v>
      </c>
      <c r="K6984" t="s">
        <v>137</v>
      </c>
      <c r="L6984" t="s">
        <v>19992</v>
      </c>
      <c r="M6984" t="s">
        <v>19993</v>
      </c>
      <c r="N6984">
        <v>0.66583333300000003</v>
      </c>
      <c r="O6984">
        <v>0</v>
      </c>
      <c r="P6984">
        <v>1</v>
      </c>
      <c r="Q6984">
        <v>0</v>
      </c>
      <c r="R6984">
        <v>0</v>
      </c>
      <c r="S6984">
        <v>0</v>
      </c>
      <c r="T6984">
        <v>0</v>
      </c>
      <c r="U6984">
        <v>0</v>
      </c>
      <c r="V6984">
        <v>0</v>
      </c>
      <c r="W6984">
        <v>0</v>
      </c>
      <c r="X6984">
        <v>0.1456016721597867</v>
      </c>
      <c r="Y6984">
        <v>0</v>
      </c>
      <c r="Z6984">
        <v>0</v>
      </c>
      <c r="AA6984">
        <v>0</v>
      </c>
      <c r="AB6984">
        <v>0</v>
      </c>
      <c r="AC6984">
        <v>0</v>
      </c>
      <c r="AD6984">
        <v>0</v>
      </c>
      <c r="AE6984">
        <v>0.1456016721597867</v>
      </c>
    </row>
    <row r="6985" spans="1:31" x14ac:dyDescent="0.25">
      <c r="A6985">
        <v>2097344</v>
      </c>
      <c r="B6985">
        <v>1</v>
      </c>
      <c r="C6985" t="s">
        <v>80</v>
      </c>
      <c r="D6985" t="s">
        <v>103</v>
      </c>
      <c r="E6985" t="s">
        <v>158</v>
      </c>
      <c r="F6985" t="s">
        <v>19994</v>
      </c>
      <c r="G6985" t="s">
        <v>160</v>
      </c>
      <c r="H6985" t="s">
        <v>143</v>
      </c>
      <c r="I6985" t="s">
        <v>135</v>
      </c>
      <c r="J6985" t="s">
        <v>136</v>
      </c>
      <c r="K6985" t="s">
        <v>137</v>
      </c>
      <c r="L6985" t="s">
        <v>19995</v>
      </c>
      <c r="M6985" t="s">
        <v>19996</v>
      </c>
      <c r="N6985">
        <v>5.3613888879999996</v>
      </c>
      <c r="O6985">
        <v>0</v>
      </c>
      <c r="P6985">
        <v>0</v>
      </c>
      <c r="Q6985">
        <v>0</v>
      </c>
      <c r="R6985">
        <v>6</v>
      </c>
      <c r="S6985">
        <v>0</v>
      </c>
      <c r="T6985">
        <v>0</v>
      </c>
      <c r="U6985">
        <v>0</v>
      </c>
      <c r="V6985">
        <v>0</v>
      </c>
      <c r="W6985">
        <v>0</v>
      </c>
      <c r="X6985">
        <v>0</v>
      </c>
      <c r="Y6985">
        <v>0</v>
      </c>
      <c r="Z6985">
        <v>87.433215079895518</v>
      </c>
      <c r="AA6985">
        <v>0</v>
      </c>
      <c r="AB6985">
        <v>0</v>
      </c>
      <c r="AC6985">
        <v>0</v>
      </c>
      <c r="AD6985">
        <v>0</v>
      </c>
      <c r="AE6985">
        <v>87.433215079895518</v>
      </c>
    </row>
    <row r="6986" spans="1:31" x14ac:dyDescent="0.25">
      <c r="A6986">
        <v>2097367</v>
      </c>
      <c r="B6986">
        <v>1</v>
      </c>
      <c r="C6986" t="s">
        <v>81</v>
      </c>
      <c r="D6986" t="s">
        <v>123</v>
      </c>
      <c r="E6986" t="s">
        <v>131</v>
      </c>
      <c r="F6986" t="s">
        <v>19997</v>
      </c>
      <c r="G6986" t="s">
        <v>133</v>
      </c>
      <c r="H6986" t="s">
        <v>134</v>
      </c>
      <c r="I6986" t="s">
        <v>135</v>
      </c>
      <c r="J6986" t="s">
        <v>136</v>
      </c>
      <c r="K6986" t="s">
        <v>137</v>
      </c>
      <c r="L6986" t="s">
        <v>19998</v>
      </c>
      <c r="M6986" t="s">
        <v>19999</v>
      </c>
      <c r="N6986">
        <v>1.885</v>
      </c>
      <c r="O6986">
        <v>0</v>
      </c>
      <c r="P6986">
        <v>0</v>
      </c>
      <c r="Q6986">
        <v>12</v>
      </c>
      <c r="R6986">
        <v>0</v>
      </c>
      <c r="S6986">
        <v>3</v>
      </c>
      <c r="T6986">
        <v>0</v>
      </c>
      <c r="U6986">
        <v>0</v>
      </c>
      <c r="V6986">
        <v>0</v>
      </c>
      <c r="W6986">
        <v>0</v>
      </c>
      <c r="X6986">
        <v>0</v>
      </c>
      <c r="Y6986">
        <v>143.01649811698564</v>
      </c>
      <c r="Z6986">
        <v>0</v>
      </c>
      <c r="AA6986">
        <v>42.800425487383286</v>
      </c>
      <c r="AB6986">
        <v>0</v>
      </c>
      <c r="AC6986">
        <v>0</v>
      </c>
      <c r="AD6986">
        <v>0</v>
      </c>
      <c r="AE6986">
        <v>185.81692360436892</v>
      </c>
    </row>
    <row r="6987" spans="1:31" x14ac:dyDescent="0.25">
      <c r="A6987">
        <v>2097430</v>
      </c>
      <c r="B6987">
        <v>1</v>
      </c>
      <c r="C6987" t="s">
        <v>80</v>
      </c>
      <c r="D6987" t="s">
        <v>97</v>
      </c>
      <c r="E6987" t="s">
        <v>177</v>
      </c>
      <c r="F6987" t="s">
        <v>20000</v>
      </c>
      <c r="G6987" t="s">
        <v>183</v>
      </c>
      <c r="H6987" t="s">
        <v>143</v>
      </c>
      <c r="I6987" t="s">
        <v>135</v>
      </c>
      <c r="J6987" t="s">
        <v>136</v>
      </c>
      <c r="K6987" t="s">
        <v>137</v>
      </c>
      <c r="L6987" t="s">
        <v>20001</v>
      </c>
      <c r="M6987" t="s">
        <v>20002</v>
      </c>
      <c r="N6987">
        <v>2.4655555549999999</v>
      </c>
      <c r="O6987">
        <v>0</v>
      </c>
      <c r="P6987">
        <v>1</v>
      </c>
      <c r="Q6987">
        <v>0</v>
      </c>
      <c r="R6987">
        <v>0</v>
      </c>
      <c r="S6987">
        <v>0</v>
      </c>
      <c r="T6987">
        <v>0</v>
      </c>
      <c r="U6987">
        <v>0</v>
      </c>
      <c r="V6987">
        <v>0</v>
      </c>
      <c r="W6987">
        <v>0</v>
      </c>
      <c r="X6987">
        <v>1.0385525280668699</v>
      </c>
      <c r="Y6987">
        <v>0</v>
      </c>
      <c r="Z6987">
        <v>0</v>
      </c>
      <c r="AA6987">
        <v>0</v>
      </c>
      <c r="AB6987">
        <v>0</v>
      </c>
      <c r="AC6987">
        <v>0</v>
      </c>
      <c r="AD6987">
        <v>0</v>
      </c>
      <c r="AE6987">
        <v>1.0385525280668699</v>
      </c>
    </row>
    <row r="6988" spans="1:31" x14ac:dyDescent="0.25">
      <c r="A6988">
        <v>2097135</v>
      </c>
      <c r="B6988">
        <v>1</v>
      </c>
      <c r="C6988" t="s">
        <v>81</v>
      </c>
      <c r="D6988" t="s">
        <v>113</v>
      </c>
      <c r="E6988" t="s">
        <v>295</v>
      </c>
      <c r="F6988" t="s">
        <v>20003</v>
      </c>
      <c r="G6988" t="s">
        <v>133</v>
      </c>
      <c r="H6988" t="s">
        <v>134</v>
      </c>
      <c r="I6988" t="s">
        <v>135</v>
      </c>
      <c r="J6988" t="s">
        <v>136</v>
      </c>
      <c r="K6988" t="s">
        <v>137</v>
      </c>
      <c r="L6988" t="s">
        <v>20004</v>
      </c>
      <c r="M6988" t="s">
        <v>20005</v>
      </c>
      <c r="N6988">
        <v>0.29416666600000002</v>
      </c>
      <c r="O6988">
        <v>15</v>
      </c>
      <c r="P6988">
        <v>3662</v>
      </c>
      <c r="Q6988">
        <v>251</v>
      </c>
      <c r="R6988">
        <v>1096</v>
      </c>
      <c r="S6988">
        <v>31</v>
      </c>
      <c r="T6988">
        <v>244</v>
      </c>
      <c r="U6988">
        <v>4</v>
      </c>
      <c r="V6988">
        <v>0</v>
      </c>
      <c r="W6988">
        <v>0.7864443395345535</v>
      </c>
      <c r="X6988">
        <v>223.59434007559352</v>
      </c>
      <c r="Y6988">
        <v>97.453556366694087</v>
      </c>
      <c r="Z6988">
        <v>223.65986167038591</v>
      </c>
      <c r="AA6988">
        <v>68.950667599071011</v>
      </c>
      <c r="AB6988">
        <v>54.620584019125999</v>
      </c>
      <c r="AC6988">
        <v>56.913121363573019</v>
      </c>
      <c r="AD6988">
        <v>0</v>
      </c>
      <c r="AE6988">
        <v>725.97857543397822</v>
      </c>
    </row>
    <row r="6989" spans="1:31" x14ac:dyDescent="0.25">
      <c r="A6989">
        <v>2096989</v>
      </c>
      <c r="B6989">
        <v>1</v>
      </c>
      <c r="C6989" t="s">
        <v>80</v>
      </c>
      <c r="D6989" t="s">
        <v>84</v>
      </c>
      <c r="E6989" t="s">
        <v>177</v>
      </c>
      <c r="F6989" t="s">
        <v>20006</v>
      </c>
      <c r="G6989" t="s">
        <v>183</v>
      </c>
      <c r="H6989" t="s">
        <v>143</v>
      </c>
      <c r="I6989" t="s">
        <v>135</v>
      </c>
      <c r="J6989" t="s">
        <v>136</v>
      </c>
      <c r="K6989" t="s">
        <v>137</v>
      </c>
      <c r="L6989" t="s">
        <v>20007</v>
      </c>
      <c r="M6989" t="s">
        <v>20008</v>
      </c>
      <c r="N6989">
        <v>1.3691666659999999</v>
      </c>
      <c r="O6989">
        <v>0</v>
      </c>
      <c r="P6989">
        <v>10</v>
      </c>
      <c r="Q6989">
        <v>0</v>
      </c>
      <c r="R6989">
        <v>0</v>
      </c>
      <c r="S6989">
        <v>0</v>
      </c>
      <c r="T6989">
        <v>0</v>
      </c>
      <c r="U6989">
        <v>0</v>
      </c>
      <c r="V6989">
        <v>0</v>
      </c>
      <c r="W6989">
        <v>0</v>
      </c>
      <c r="X6989">
        <v>5.6373239458477187</v>
      </c>
      <c r="Y6989">
        <v>0</v>
      </c>
      <c r="Z6989">
        <v>0</v>
      </c>
      <c r="AA6989">
        <v>0</v>
      </c>
      <c r="AB6989">
        <v>0</v>
      </c>
      <c r="AC6989">
        <v>0</v>
      </c>
      <c r="AD6989">
        <v>0</v>
      </c>
      <c r="AE6989">
        <v>5.6373239458477187</v>
      </c>
    </row>
    <row r="6990" spans="1:31" x14ac:dyDescent="0.25">
      <c r="A6990">
        <v>2097075</v>
      </c>
      <c r="B6990">
        <v>1</v>
      </c>
      <c r="C6990" t="s">
        <v>80</v>
      </c>
      <c r="D6990" t="s">
        <v>103</v>
      </c>
      <c r="E6990" t="s">
        <v>131</v>
      </c>
      <c r="F6990" t="s">
        <v>420</v>
      </c>
      <c r="G6990" t="s">
        <v>273</v>
      </c>
      <c r="H6990" t="s">
        <v>134</v>
      </c>
      <c r="I6990" t="s">
        <v>135</v>
      </c>
      <c r="J6990" t="s">
        <v>136</v>
      </c>
      <c r="K6990" t="s">
        <v>155</v>
      </c>
      <c r="L6990" t="s">
        <v>20009</v>
      </c>
      <c r="M6990" t="s">
        <v>20010</v>
      </c>
      <c r="N6990">
        <v>3.3438888879999999</v>
      </c>
      <c r="O6990">
        <v>18</v>
      </c>
      <c r="P6990">
        <v>2335</v>
      </c>
      <c r="Q6990">
        <v>30</v>
      </c>
      <c r="R6990">
        <v>174</v>
      </c>
      <c r="S6990">
        <v>52</v>
      </c>
      <c r="T6990">
        <v>415</v>
      </c>
      <c r="U6990">
        <v>5</v>
      </c>
      <c r="V6990">
        <v>1</v>
      </c>
      <c r="W6990">
        <v>32.720042498676221</v>
      </c>
      <c r="X6990">
        <v>1323.7077666723292</v>
      </c>
      <c r="Y6990">
        <v>532.28846777712431</v>
      </c>
      <c r="Z6990">
        <v>160.02682094955998</v>
      </c>
      <c r="AA6990">
        <v>1103.7343669083914</v>
      </c>
      <c r="AB6990">
        <v>594.72373437218153</v>
      </c>
      <c r="AC6990">
        <v>1424.0772507040642</v>
      </c>
      <c r="AD6990">
        <v>49.980904741357492</v>
      </c>
      <c r="AE6990">
        <v>5221.2593546236849</v>
      </c>
    </row>
    <row r="6991" spans="1:31" x14ac:dyDescent="0.25">
      <c r="A6991">
        <v>2097029</v>
      </c>
      <c r="B6991">
        <v>1</v>
      </c>
      <c r="C6991" t="s">
        <v>80</v>
      </c>
      <c r="D6991" t="s">
        <v>96</v>
      </c>
      <c r="E6991" t="s">
        <v>177</v>
      </c>
      <c r="F6991" t="s">
        <v>20011</v>
      </c>
      <c r="G6991" t="s">
        <v>183</v>
      </c>
      <c r="H6991" t="s">
        <v>143</v>
      </c>
      <c r="I6991" t="s">
        <v>135</v>
      </c>
      <c r="J6991" t="s">
        <v>136</v>
      </c>
      <c r="K6991" t="s">
        <v>137</v>
      </c>
      <c r="L6991" t="s">
        <v>20012</v>
      </c>
      <c r="M6991" t="s">
        <v>20013</v>
      </c>
      <c r="N6991">
        <v>5.2430555549999998</v>
      </c>
      <c r="O6991">
        <v>0</v>
      </c>
      <c r="P6991">
        <v>1</v>
      </c>
      <c r="Q6991">
        <v>0</v>
      </c>
      <c r="R6991">
        <v>0</v>
      </c>
      <c r="S6991">
        <v>0</v>
      </c>
      <c r="T6991">
        <v>0</v>
      </c>
      <c r="U6991">
        <v>0</v>
      </c>
      <c r="V6991">
        <v>0</v>
      </c>
      <c r="W6991">
        <v>0</v>
      </c>
      <c r="X6991">
        <v>2.3487363862978685</v>
      </c>
      <c r="Y6991">
        <v>0</v>
      </c>
      <c r="Z6991">
        <v>0</v>
      </c>
      <c r="AA6991">
        <v>0</v>
      </c>
      <c r="AB6991">
        <v>0</v>
      </c>
      <c r="AC6991">
        <v>0</v>
      </c>
      <c r="AD6991">
        <v>0</v>
      </c>
      <c r="AE6991">
        <v>2.3487363862978685</v>
      </c>
    </row>
    <row r="6992" spans="1:31" x14ac:dyDescent="0.25">
      <c r="A6992">
        <v>2097424</v>
      </c>
      <c r="B6992">
        <v>1</v>
      </c>
      <c r="C6992" t="s">
        <v>80</v>
      </c>
      <c r="D6992" t="s">
        <v>91</v>
      </c>
      <c r="E6992" t="s">
        <v>505</v>
      </c>
      <c r="F6992" t="s">
        <v>20014</v>
      </c>
      <c r="G6992" t="s">
        <v>979</v>
      </c>
      <c r="H6992" t="s">
        <v>143</v>
      </c>
      <c r="I6992" t="s">
        <v>135</v>
      </c>
      <c r="J6992" t="s">
        <v>136</v>
      </c>
      <c r="K6992" t="s">
        <v>137</v>
      </c>
      <c r="L6992" t="s">
        <v>20015</v>
      </c>
      <c r="M6992" t="s">
        <v>20016</v>
      </c>
      <c r="N6992">
        <v>1.3758333330000001</v>
      </c>
      <c r="O6992">
        <v>0</v>
      </c>
      <c r="P6992">
        <v>138</v>
      </c>
      <c r="Q6992">
        <v>0</v>
      </c>
      <c r="R6992">
        <v>0</v>
      </c>
      <c r="S6992">
        <v>0</v>
      </c>
      <c r="T6992">
        <v>3</v>
      </c>
      <c r="U6992">
        <v>0</v>
      </c>
      <c r="V6992">
        <v>0</v>
      </c>
      <c r="W6992">
        <v>0</v>
      </c>
      <c r="X6992">
        <v>44.64819387366299</v>
      </c>
      <c r="Y6992">
        <v>0</v>
      </c>
      <c r="Z6992">
        <v>0</v>
      </c>
      <c r="AA6992">
        <v>0</v>
      </c>
      <c r="AB6992">
        <v>3.7172327659074446E-2</v>
      </c>
      <c r="AC6992">
        <v>0</v>
      </c>
      <c r="AD6992">
        <v>0</v>
      </c>
      <c r="AE6992">
        <v>44.685366201322061</v>
      </c>
    </row>
    <row r="6993" spans="1:31" x14ac:dyDescent="0.25">
      <c r="A6993">
        <v>2096926</v>
      </c>
      <c r="B6993">
        <v>1</v>
      </c>
      <c r="C6993" t="s">
        <v>81</v>
      </c>
      <c r="D6993" t="s">
        <v>113</v>
      </c>
      <c r="E6993" t="s">
        <v>140</v>
      </c>
      <c r="F6993" t="s">
        <v>931</v>
      </c>
      <c r="G6993" t="s">
        <v>142</v>
      </c>
      <c r="H6993" t="s">
        <v>143</v>
      </c>
      <c r="I6993" t="s">
        <v>135</v>
      </c>
      <c r="J6993" t="s">
        <v>136</v>
      </c>
      <c r="K6993" t="s">
        <v>137</v>
      </c>
      <c r="L6993" t="s">
        <v>20017</v>
      </c>
      <c r="M6993" t="s">
        <v>20018</v>
      </c>
      <c r="N6993">
        <v>0.91222222200000003</v>
      </c>
      <c r="O6993">
        <v>0</v>
      </c>
      <c r="P6993">
        <v>31</v>
      </c>
      <c r="Q6993">
        <v>0</v>
      </c>
      <c r="R6993">
        <v>18</v>
      </c>
      <c r="S6993">
        <v>0</v>
      </c>
      <c r="T6993">
        <v>1</v>
      </c>
      <c r="U6993">
        <v>0</v>
      </c>
      <c r="V6993">
        <v>0</v>
      </c>
      <c r="W6993">
        <v>0</v>
      </c>
      <c r="X6993">
        <v>3.4069301313411549</v>
      </c>
      <c r="Y6993">
        <v>0</v>
      </c>
      <c r="Z6993">
        <v>12.618825683960656</v>
      </c>
      <c r="AA6993">
        <v>0</v>
      </c>
      <c r="AB6993">
        <v>3.1655986603888278</v>
      </c>
      <c r="AC6993">
        <v>0</v>
      </c>
      <c r="AD6993">
        <v>0</v>
      </c>
      <c r="AE6993">
        <v>19.191354475690638</v>
      </c>
    </row>
    <row r="6994" spans="1:31" x14ac:dyDescent="0.25">
      <c r="A6994">
        <v>2097284</v>
      </c>
      <c r="B6994">
        <v>1</v>
      </c>
      <c r="C6994" t="s">
        <v>80</v>
      </c>
      <c r="D6994" t="s">
        <v>93</v>
      </c>
      <c r="E6994" t="s">
        <v>158</v>
      </c>
      <c r="F6994" t="s">
        <v>20019</v>
      </c>
      <c r="G6994" t="s">
        <v>160</v>
      </c>
      <c r="H6994" t="s">
        <v>143</v>
      </c>
      <c r="I6994" t="s">
        <v>135</v>
      </c>
      <c r="J6994" t="s">
        <v>136</v>
      </c>
      <c r="K6994" t="s">
        <v>137</v>
      </c>
      <c r="L6994" t="s">
        <v>20020</v>
      </c>
      <c r="M6994" t="s">
        <v>20021</v>
      </c>
      <c r="N6994">
        <v>0.335277777</v>
      </c>
      <c r="O6994">
        <v>0</v>
      </c>
      <c r="P6994">
        <v>0</v>
      </c>
      <c r="Q6994">
        <v>0</v>
      </c>
      <c r="R6994">
        <v>3</v>
      </c>
      <c r="S6994">
        <v>0</v>
      </c>
      <c r="T6994">
        <v>3</v>
      </c>
      <c r="U6994">
        <v>0</v>
      </c>
      <c r="V6994">
        <v>0</v>
      </c>
      <c r="W6994">
        <v>0</v>
      </c>
      <c r="X6994">
        <v>0</v>
      </c>
      <c r="Y6994">
        <v>0</v>
      </c>
      <c r="Z6994">
        <v>0.64784275762140831</v>
      </c>
      <c r="AA6994">
        <v>0</v>
      </c>
      <c r="AB6994">
        <v>7.2660973248976202</v>
      </c>
      <c r="AC6994">
        <v>0</v>
      </c>
      <c r="AD6994">
        <v>0</v>
      </c>
      <c r="AE6994">
        <v>7.9139400825190283</v>
      </c>
    </row>
    <row r="6995" spans="1:31" x14ac:dyDescent="0.25">
      <c r="A6995">
        <v>2096969</v>
      </c>
      <c r="B6995">
        <v>1</v>
      </c>
      <c r="C6995" t="s">
        <v>80</v>
      </c>
      <c r="D6995" t="s">
        <v>89</v>
      </c>
      <c r="E6995" t="s">
        <v>177</v>
      </c>
      <c r="F6995" t="s">
        <v>20022</v>
      </c>
      <c r="G6995" t="s">
        <v>183</v>
      </c>
      <c r="H6995" t="s">
        <v>143</v>
      </c>
      <c r="I6995" t="s">
        <v>135</v>
      </c>
      <c r="J6995" t="s">
        <v>136</v>
      </c>
      <c r="K6995" t="s">
        <v>137</v>
      </c>
      <c r="L6995" t="s">
        <v>20023</v>
      </c>
      <c r="M6995" t="s">
        <v>20024</v>
      </c>
      <c r="N6995">
        <v>1.59</v>
      </c>
      <c r="O6995">
        <v>0</v>
      </c>
      <c r="P6995">
        <v>1</v>
      </c>
      <c r="Q6995">
        <v>0</v>
      </c>
      <c r="R6995">
        <v>0</v>
      </c>
      <c r="S6995">
        <v>0</v>
      </c>
      <c r="T6995">
        <v>0</v>
      </c>
      <c r="U6995">
        <v>0</v>
      </c>
      <c r="V6995">
        <v>0</v>
      </c>
      <c r="W6995">
        <v>0</v>
      </c>
      <c r="X6995">
        <v>0.49888552956081955</v>
      </c>
      <c r="Y6995">
        <v>0</v>
      </c>
      <c r="Z6995">
        <v>0</v>
      </c>
      <c r="AA6995">
        <v>0</v>
      </c>
      <c r="AB6995">
        <v>0</v>
      </c>
      <c r="AC6995">
        <v>0</v>
      </c>
      <c r="AD6995">
        <v>0</v>
      </c>
      <c r="AE6995">
        <v>0.49888552956081955</v>
      </c>
    </row>
    <row r="6996" spans="1:31" x14ac:dyDescent="0.25">
      <c r="A6996">
        <v>2097098</v>
      </c>
      <c r="B6996">
        <v>1</v>
      </c>
      <c r="C6996" t="s">
        <v>80</v>
      </c>
      <c r="D6996" t="s">
        <v>96</v>
      </c>
      <c r="E6996" t="s">
        <v>158</v>
      </c>
      <c r="F6996" t="s">
        <v>20025</v>
      </c>
      <c r="G6996" t="s">
        <v>385</v>
      </c>
      <c r="H6996" t="s">
        <v>143</v>
      </c>
      <c r="I6996" t="s">
        <v>135</v>
      </c>
      <c r="J6996" t="s">
        <v>136</v>
      </c>
      <c r="K6996" t="s">
        <v>137</v>
      </c>
      <c r="L6996" t="s">
        <v>20026</v>
      </c>
      <c r="M6996" t="s">
        <v>20027</v>
      </c>
      <c r="N6996">
        <v>7.5538888880000004</v>
      </c>
      <c r="O6996">
        <v>0</v>
      </c>
      <c r="P6996">
        <v>66</v>
      </c>
      <c r="Q6996">
        <v>0</v>
      </c>
      <c r="R6996">
        <v>0</v>
      </c>
      <c r="S6996">
        <v>0</v>
      </c>
      <c r="T6996">
        <v>0</v>
      </c>
      <c r="U6996">
        <v>0</v>
      </c>
      <c r="V6996">
        <v>0</v>
      </c>
      <c r="W6996">
        <v>0</v>
      </c>
      <c r="X6996">
        <v>167.22862152511345</v>
      </c>
      <c r="Y6996">
        <v>0</v>
      </c>
      <c r="Z6996">
        <v>0</v>
      </c>
      <c r="AA6996">
        <v>0</v>
      </c>
      <c r="AB6996">
        <v>0</v>
      </c>
      <c r="AC6996">
        <v>0</v>
      </c>
      <c r="AD6996">
        <v>0</v>
      </c>
      <c r="AE6996">
        <v>167.22862152511345</v>
      </c>
    </row>
    <row r="6997" spans="1:31" x14ac:dyDescent="0.25">
      <c r="A6997">
        <v>2097012</v>
      </c>
      <c r="B6997">
        <v>1</v>
      </c>
      <c r="C6997" t="s">
        <v>80</v>
      </c>
      <c r="D6997" t="s">
        <v>107</v>
      </c>
      <c r="E6997" t="s">
        <v>158</v>
      </c>
      <c r="F6997" t="s">
        <v>1390</v>
      </c>
      <c r="G6997" t="s">
        <v>154</v>
      </c>
      <c r="H6997" t="s">
        <v>143</v>
      </c>
      <c r="I6997" t="s">
        <v>135</v>
      </c>
      <c r="J6997" t="s">
        <v>136</v>
      </c>
      <c r="K6997" t="s">
        <v>155</v>
      </c>
      <c r="L6997" t="s">
        <v>20028</v>
      </c>
      <c r="M6997" t="s">
        <v>20029</v>
      </c>
      <c r="N6997">
        <v>9.1063322220000007</v>
      </c>
      <c r="O6997">
        <v>0</v>
      </c>
      <c r="P6997">
        <v>86</v>
      </c>
      <c r="Q6997">
        <v>0</v>
      </c>
      <c r="R6997">
        <v>0</v>
      </c>
      <c r="S6997">
        <v>0</v>
      </c>
      <c r="T6997">
        <v>1</v>
      </c>
      <c r="U6997">
        <v>0</v>
      </c>
      <c r="V6997">
        <v>0</v>
      </c>
      <c r="W6997">
        <v>0</v>
      </c>
      <c r="X6997">
        <v>157.68949910735557</v>
      </c>
      <c r="Y6997">
        <v>0</v>
      </c>
      <c r="Z6997">
        <v>0</v>
      </c>
      <c r="AA6997">
        <v>0</v>
      </c>
      <c r="AB6997">
        <v>2.2790720586632318</v>
      </c>
      <c r="AC6997">
        <v>0</v>
      </c>
      <c r="AD6997">
        <v>0</v>
      </c>
      <c r="AE6997">
        <v>159.96857116601882</v>
      </c>
    </row>
    <row r="6998" spans="1:31" x14ac:dyDescent="0.25">
      <c r="A6998">
        <v>2097404</v>
      </c>
      <c r="B6998">
        <v>1</v>
      </c>
      <c r="C6998" t="s">
        <v>80</v>
      </c>
      <c r="D6998" t="s">
        <v>103</v>
      </c>
      <c r="E6998" t="s">
        <v>295</v>
      </c>
      <c r="F6998" t="s">
        <v>4557</v>
      </c>
      <c r="G6998" t="s">
        <v>133</v>
      </c>
      <c r="H6998" t="s">
        <v>134</v>
      </c>
      <c r="I6998" t="s">
        <v>135</v>
      </c>
      <c r="J6998" t="s">
        <v>136</v>
      </c>
      <c r="K6998" t="s">
        <v>137</v>
      </c>
      <c r="L6998" t="s">
        <v>20030</v>
      </c>
      <c r="M6998" t="s">
        <v>20031</v>
      </c>
      <c r="N6998">
        <v>0.388055555</v>
      </c>
      <c r="O6998">
        <v>2</v>
      </c>
      <c r="P6998">
        <v>342</v>
      </c>
      <c r="Q6998">
        <v>40</v>
      </c>
      <c r="R6998">
        <v>77</v>
      </c>
      <c r="S6998">
        <v>20</v>
      </c>
      <c r="T6998">
        <v>57</v>
      </c>
      <c r="U6998">
        <v>6</v>
      </c>
      <c r="V6998">
        <v>1</v>
      </c>
      <c r="W6998">
        <v>0.90477075017491559</v>
      </c>
      <c r="X6998">
        <v>45.275583636292843</v>
      </c>
      <c r="Y6998">
        <v>69.435450383721601</v>
      </c>
      <c r="Z6998">
        <v>46.029801577197652</v>
      </c>
      <c r="AA6998">
        <v>27.971423895029485</v>
      </c>
      <c r="AB6998">
        <v>15.886652066065089</v>
      </c>
      <c r="AC6998">
        <v>191.28067348401439</v>
      </c>
      <c r="AD6998">
        <v>8.2189414580269027</v>
      </c>
      <c r="AE6998">
        <v>405.00329725052285</v>
      </c>
    </row>
    <row r="6999" spans="1:31" x14ac:dyDescent="0.25">
      <c r="A6999">
        <v>2097155</v>
      </c>
      <c r="B6999">
        <v>1</v>
      </c>
      <c r="C6999" t="s">
        <v>80</v>
      </c>
      <c r="D6999" t="s">
        <v>106</v>
      </c>
      <c r="E6999" t="s">
        <v>177</v>
      </c>
      <c r="F6999" t="s">
        <v>20032</v>
      </c>
      <c r="G6999" t="s">
        <v>366</v>
      </c>
      <c r="H6999" t="s">
        <v>143</v>
      </c>
      <c r="I6999" t="s">
        <v>135</v>
      </c>
      <c r="J6999" t="s">
        <v>136</v>
      </c>
      <c r="K6999" t="s">
        <v>137</v>
      </c>
      <c r="L6999" t="s">
        <v>20033</v>
      </c>
      <c r="M6999" t="s">
        <v>20034</v>
      </c>
      <c r="N6999">
        <v>3.0980555550000002</v>
      </c>
      <c r="O6999">
        <v>0</v>
      </c>
      <c r="P6999">
        <v>8</v>
      </c>
      <c r="Q6999">
        <v>0</v>
      </c>
      <c r="R6999">
        <v>0</v>
      </c>
      <c r="S6999">
        <v>0</v>
      </c>
      <c r="T6999">
        <v>1</v>
      </c>
      <c r="U6999">
        <v>0</v>
      </c>
      <c r="V6999">
        <v>0</v>
      </c>
      <c r="W6999">
        <v>0</v>
      </c>
      <c r="X6999">
        <v>4.2693618586670485</v>
      </c>
      <c r="Y6999">
        <v>0</v>
      </c>
      <c r="Z6999">
        <v>0</v>
      </c>
      <c r="AA6999">
        <v>0</v>
      </c>
      <c r="AB6999">
        <v>0</v>
      </c>
      <c r="AC6999">
        <v>0</v>
      </c>
      <c r="AD6999">
        <v>0</v>
      </c>
      <c r="AE6999">
        <v>4.2693618586670485</v>
      </c>
    </row>
    <row r="7000" spans="1:31" x14ac:dyDescent="0.25">
      <c r="A7000">
        <v>2096938</v>
      </c>
      <c r="B7000">
        <v>1</v>
      </c>
      <c r="C7000" t="s">
        <v>80</v>
      </c>
      <c r="D7000" t="s">
        <v>82</v>
      </c>
      <c r="E7000" t="s">
        <v>295</v>
      </c>
      <c r="F7000" t="s">
        <v>20035</v>
      </c>
      <c r="G7000" t="s">
        <v>133</v>
      </c>
      <c r="H7000" t="s">
        <v>134</v>
      </c>
      <c r="I7000" t="s">
        <v>135</v>
      </c>
      <c r="J7000" t="s">
        <v>136</v>
      </c>
      <c r="K7000" t="s">
        <v>137</v>
      </c>
      <c r="L7000" t="s">
        <v>20036</v>
      </c>
      <c r="M7000" t="s">
        <v>20037</v>
      </c>
      <c r="N7000">
        <v>0.54749999999999999</v>
      </c>
      <c r="O7000">
        <v>6</v>
      </c>
      <c r="P7000">
        <v>1101</v>
      </c>
      <c r="Q7000">
        <v>0</v>
      </c>
      <c r="R7000">
        <v>0</v>
      </c>
      <c r="S7000">
        <v>4</v>
      </c>
      <c r="T7000">
        <v>559</v>
      </c>
      <c r="U7000">
        <v>0</v>
      </c>
      <c r="V7000">
        <v>0</v>
      </c>
      <c r="W7000">
        <v>0.7776727472104501</v>
      </c>
      <c r="X7000">
        <v>157.16846664316978</v>
      </c>
      <c r="Y7000">
        <v>0</v>
      </c>
      <c r="Z7000">
        <v>0</v>
      </c>
      <c r="AA7000">
        <v>237.20559875913978</v>
      </c>
      <c r="AB7000">
        <v>270.23951610870762</v>
      </c>
      <c r="AC7000">
        <v>0</v>
      </c>
      <c r="AD7000">
        <v>0</v>
      </c>
      <c r="AE7000">
        <v>665.39125425822772</v>
      </c>
    </row>
    <row r="7001" spans="1:31" x14ac:dyDescent="0.25">
      <c r="A7001">
        <v>2097270</v>
      </c>
      <c r="B7001">
        <v>1</v>
      </c>
      <c r="C7001" t="s">
        <v>80</v>
      </c>
      <c r="D7001" t="s">
        <v>110</v>
      </c>
      <c r="E7001" t="s">
        <v>177</v>
      </c>
      <c r="F7001" t="s">
        <v>20038</v>
      </c>
      <c r="G7001" t="s">
        <v>183</v>
      </c>
      <c r="H7001" t="s">
        <v>143</v>
      </c>
      <c r="I7001" t="s">
        <v>135</v>
      </c>
      <c r="J7001" t="s">
        <v>136</v>
      </c>
      <c r="K7001" t="s">
        <v>137</v>
      </c>
      <c r="L7001" t="s">
        <v>20039</v>
      </c>
      <c r="M7001" t="s">
        <v>19577</v>
      </c>
      <c r="N7001">
        <v>1.3038888879999999</v>
      </c>
      <c r="O7001">
        <v>0</v>
      </c>
      <c r="P7001">
        <v>1</v>
      </c>
      <c r="Q7001">
        <v>0</v>
      </c>
      <c r="R7001">
        <v>0</v>
      </c>
      <c r="S7001">
        <v>0</v>
      </c>
      <c r="T7001">
        <v>0</v>
      </c>
      <c r="U7001">
        <v>0</v>
      </c>
      <c r="V7001">
        <v>0</v>
      </c>
      <c r="W7001">
        <v>0</v>
      </c>
      <c r="X7001">
        <v>0.31245277132081006</v>
      </c>
      <c r="Y7001">
        <v>0</v>
      </c>
      <c r="Z7001">
        <v>0</v>
      </c>
      <c r="AA7001">
        <v>0</v>
      </c>
      <c r="AB7001">
        <v>0</v>
      </c>
      <c r="AC7001">
        <v>0</v>
      </c>
      <c r="AD7001">
        <v>0</v>
      </c>
      <c r="AE7001">
        <v>0.31245277132081006</v>
      </c>
    </row>
    <row r="7002" spans="1:31" x14ac:dyDescent="0.25">
      <c r="A7002">
        <v>2097293</v>
      </c>
      <c r="B7002">
        <v>1</v>
      </c>
      <c r="C7002" t="s">
        <v>80</v>
      </c>
      <c r="D7002" t="s">
        <v>85</v>
      </c>
      <c r="E7002" t="s">
        <v>177</v>
      </c>
      <c r="F7002" t="s">
        <v>20040</v>
      </c>
      <c r="G7002" t="s">
        <v>196</v>
      </c>
      <c r="H7002" t="s">
        <v>143</v>
      </c>
      <c r="I7002" t="s">
        <v>135</v>
      </c>
      <c r="J7002" t="s">
        <v>136</v>
      </c>
      <c r="K7002" t="s">
        <v>137</v>
      </c>
      <c r="L7002" t="s">
        <v>20041</v>
      </c>
      <c r="M7002" t="s">
        <v>20042</v>
      </c>
      <c r="N7002">
        <v>1.376666666</v>
      </c>
      <c r="O7002">
        <v>0</v>
      </c>
      <c r="P7002">
        <v>11</v>
      </c>
      <c r="Q7002">
        <v>0</v>
      </c>
      <c r="R7002">
        <v>0</v>
      </c>
      <c r="S7002">
        <v>0</v>
      </c>
      <c r="T7002">
        <v>0</v>
      </c>
      <c r="U7002">
        <v>0</v>
      </c>
      <c r="V7002">
        <v>0</v>
      </c>
      <c r="W7002">
        <v>0</v>
      </c>
      <c r="X7002">
        <v>3.4743944199150003</v>
      </c>
      <c r="Y7002">
        <v>0</v>
      </c>
      <c r="Z7002">
        <v>0</v>
      </c>
      <c r="AA7002">
        <v>0</v>
      </c>
      <c r="AB7002">
        <v>0</v>
      </c>
      <c r="AC7002">
        <v>0</v>
      </c>
      <c r="AD7002">
        <v>0</v>
      </c>
      <c r="AE7002">
        <v>3.4743944199150003</v>
      </c>
    </row>
    <row r="7003" spans="1:31" x14ac:dyDescent="0.25">
      <c r="A7003">
        <v>2097247</v>
      </c>
      <c r="B7003">
        <v>1</v>
      </c>
      <c r="C7003" t="s">
        <v>80</v>
      </c>
      <c r="D7003" t="s">
        <v>85</v>
      </c>
      <c r="E7003" t="s">
        <v>177</v>
      </c>
      <c r="F7003" t="s">
        <v>17998</v>
      </c>
      <c r="G7003" t="s">
        <v>179</v>
      </c>
      <c r="H7003" t="s">
        <v>143</v>
      </c>
      <c r="I7003" t="s">
        <v>135</v>
      </c>
      <c r="J7003" t="s">
        <v>136</v>
      </c>
      <c r="K7003" t="s">
        <v>137</v>
      </c>
      <c r="L7003" t="s">
        <v>20043</v>
      </c>
      <c r="M7003" t="s">
        <v>20044</v>
      </c>
      <c r="N7003">
        <v>4.7699999999999996</v>
      </c>
      <c r="O7003">
        <v>0</v>
      </c>
      <c r="P7003">
        <v>6</v>
      </c>
      <c r="Q7003">
        <v>0</v>
      </c>
      <c r="R7003">
        <v>0</v>
      </c>
      <c r="S7003">
        <v>0</v>
      </c>
      <c r="T7003">
        <v>0</v>
      </c>
      <c r="U7003">
        <v>0</v>
      </c>
      <c r="V7003">
        <v>0</v>
      </c>
      <c r="W7003">
        <v>0</v>
      </c>
      <c r="X7003">
        <v>5.6784097992268823</v>
      </c>
      <c r="Y7003">
        <v>0</v>
      </c>
      <c r="Z7003">
        <v>0</v>
      </c>
      <c r="AA7003">
        <v>0</v>
      </c>
      <c r="AB7003">
        <v>0</v>
      </c>
      <c r="AC7003">
        <v>0</v>
      </c>
      <c r="AD7003">
        <v>0</v>
      </c>
      <c r="AE7003">
        <v>5.6784097992268823</v>
      </c>
    </row>
    <row r="7004" spans="1:31" x14ac:dyDescent="0.25">
      <c r="A7004">
        <v>2096915</v>
      </c>
      <c r="B7004">
        <v>1</v>
      </c>
      <c r="C7004" t="s">
        <v>80</v>
      </c>
      <c r="D7004" t="s">
        <v>90</v>
      </c>
      <c r="E7004" t="s">
        <v>158</v>
      </c>
      <c r="F7004" t="s">
        <v>20045</v>
      </c>
      <c r="G7004" t="s">
        <v>160</v>
      </c>
      <c r="H7004" t="s">
        <v>143</v>
      </c>
      <c r="I7004" t="s">
        <v>135</v>
      </c>
      <c r="J7004" t="s">
        <v>136</v>
      </c>
      <c r="K7004" t="s">
        <v>137</v>
      </c>
      <c r="L7004" t="s">
        <v>20046</v>
      </c>
      <c r="M7004" t="s">
        <v>19844</v>
      </c>
      <c r="N7004">
        <v>2.0869444439999998</v>
      </c>
      <c r="O7004">
        <v>0</v>
      </c>
      <c r="P7004">
        <v>186</v>
      </c>
      <c r="Q7004">
        <v>0</v>
      </c>
      <c r="R7004">
        <v>0</v>
      </c>
      <c r="S7004">
        <v>0</v>
      </c>
      <c r="T7004">
        <v>21</v>
      </c>
      <c r="U7004">
        <v>0</v>
      </c>
      <c r="V7004">
        <v>0</v>
      </c>
      <c r="W7004">
        <v>0</v>
      </c>
      <c r="X7004">
        <v>80.191087780260176</v>
      </c>
      <c r="Y7004">
        <v>0</v>
      </c>
      <c r="Z7004">
        <v>0</v>
      </c>
      <c r="AA7004">
        <v>0</v>
      </c>
      <c r="AB7004">
        <v>66.090123815447811</v>
      </c>
      <c r="AC7004">
        <v>0</v>
      </c>
      <c r="AD7004">
        <v>0</v>
      </c>
      <c r="AE7004">
        <v>146.28121159570799</v>
      </c>
    </row>
    <row r="7005" spans="1:31" x14ac:dyDescent="0.25">
      <c r="A7005">
        <v>2097416</v>
      </c>
      <c r="B7005">
        <v>1</v>
      </c>
      <c r="C7005" t="s">
        <v>81</v>
      </c>
      <c r="D7005" t="s">
        <v>128</v>
      </c>
      <c r="E7005" t="s">
        <v>177</v>
      </c>
      <c r="F7005" t="s">
        <v>20047</v>
      </c>
      <c r="G7005" t="s">
        <v>196</v>
      </c>
      <c r="H7005" t="s">
        <v>143</v>
      </c>
      <c r="I7005" t="s">
        <v>135</v>
      </c>
      <c r="J7005" t="s">
        <v>136</v>
      </c>
      <c r="K7005" t="s">
        <v>137</v>
      </c>
      <c r="L7005" t="s">
        <v>20048</v>
      </c>
      <c r="M7005" t="s">
        <v>20049</v>
      </c>
      <c r="N7005">
        <v>2.9797222219999999</v>
      </c>
      <c r="O7005">
        <v>0</v>
      </c>
      <c r="P7005">
        <v>8</v>
      </c>
      <c r="Q7005">
        <v>0</v>
      </c>
      <c r="R7005">
        <v>0</v>
      </c>
      <c r="S7005">
        <v>0</v>
      </c>
      <c r="T7005">
        <v>0</v>
      </c>
      <c r="U7005">
        <v>0</v>
      </c>
      <c r="V7005">
        <v>0</v>
      </c>
      <c r="W7005">
        <v>0</v>
      </c>
      <c r="X7005">
        <v>5.2110761415066023</v>
      </c>
      <c r="Y7005">
        <v>0</v>
      </c>
      <c r="Z7005">
        <v>0</v>
      </c>
      <c r="AA7005">
        <v>0</v>
      </c>
      <c r="AB7005">
        <v>0</v>
      </c>
      <c r="AC7005">
        <v>0</v>
      </c>
      <c r="AD7005">
        <v>0</v>
      </c>
      <c r="AE7005">
        <v>5.2110761415066023</v>
      </c>
    </row>
    <row r="7006" spans="1:31" x14ac:dyDescent="0.25">
      <c r="A7006">
        <v>2096932</v>
      </c>
      <c r="B7006">
        <v>1</v>
      </c>
      <c r="C7006" t="s">
        <v>80</v>
      </c>
      <c r="D7006" t="s">
        <v>96</v>
      </c>
      <c r="E7006" t="s">
        <v>177</v>
      </c>
      <c r="F7006" t="s">
        <v>20050</v>
      </c>
      <c r="G7006" t="s">
        <v>179</v>
      </c>
      <c r="H7006" t="s">
        <v>143</v>
      </c>
      <c r="I7006" t="s">
        <v>135</v>
      </c>
      <c r="J7006" t="s">
        <v>136</v>
      </c>
      <c r="K7006" t="s">
        <v>137</v>
      </c>
      <c r="L7006" t="s">
        <v>20051</v>
      </c>
      <c r="M7006" t="s">
        <v>20052</v>
      </c>
      <c r="N7006">
        <v>5.5711111109999996</v>
      </c>
      <c r="O7006">
        <v>0</v>
      </c>
      <c r="P7006">
        <v>1</v>
      </c>
      <c r="Q7006">
        <v>0</v>
      </c>
      <c r="R7006">
        <v>0</v>
      </c>
      <c r="S7006">
        <v>0</v>
      </c>
      <c r="T7006">
        <v>0</v>
      </c>
      <c r="U7006">
        <v>0</v>
      </c>
      <c r="V7006">
        <v>0</v>
      </c>
      <c r="W7006">
        <v>0</v>
      </c>
      <c r="X7006">
        <v>0.43302714984793006</v>
      </c>
      <c r="Y7006">
        <v>0</v>
      </c>
      <c r="Z7006">
        <v>0</v>
      </c>
      <c r="AA7006">
        <v>0</v>
      </c>
      <c r="AB7006">
        <v>0</v>
      </c>
      <c r="AC7006">
        <v>0</v>
      </c>
      <c r="AD7006">
        <v>0</v>
      </c>
      <c r="AE7006">
        <v>0.43302714984793006</v>
      </c>
    </row>
    <row r="7007" spans="1:31" x14ac:dyDescent="0.25">
      <c r="A7007">
        <v>2096978</v>
      </c>
      <c r="B7007">
        <v>1</v>
      </c>
      <c r="C7007" t="s">
        <v>81</v>
      </c>
      <c r="D7007" t="s">
        <v>116</v>
      </c>
      <c r="E7007" t="s">
        <v>169</v>
      </c>
      <c r="F7007" t="s">
        <v>17078</v>
      </c>
      <c r="G7007" t="s">
        <v>171</v>
      </c>
      <c r="H7007" t="s">
        <v>134</v>
      </c>
      <c r="I7007" t="s">
        <v>135</v>
      </c>
      <c r="J7007" t="s">
        <v>136</v>
      </c>
      <c r="K7007" t="s">
        <v>137</v>
      </c>
      <c r="L7007" t="s">
        <v>20053</v>
      </c>
      <c r="M7007" t="s">
        <v>20054</v>
      </c>
      <c r="N7007">
        <v>0.76527777699999999</v>
      </c>
      <c r="O7007">
        <v>0</v>
      </c>
      <c r="P7007">
        <v>111</v>
      </c>
      <c r="Q7007">
        <v>0</v>
      </c>
      <c r="R7007">
        <v>5</v>
      </c>
      <c r="S7007">
        <v>0</v>
      </c>
      <c r="T7007">
        <v>20</v>
      </c>
      <c r="U7007">
        <v>0</v>
      </c>
      <c r="V7007">
        <v>0</v>
      </c>
      <c r="W7007">
        <v>0</v>
      </c>
      <c r="X7007">
        <v>17.911561929185684</v>
      </c>
      <c r="Y7007">
        <v>0</v>
      </c>
      <c r="Z7007">
        <v>1.5197523623759635</v>
      </c>
      <c r="AA7007">
        <v>0</v>
      </c>
      <c r="AB7007">
        <v>3.6253769707240577</v>
      </c>
      <c r="AC7007">
        <v>0</v>
      </c>
      <c r="AD7007">
        <v>0</v>
      </c>
      <c r="AE7007">
        <v>23.056691262285707</v>
      </c>
    </row>
    <row r="7008" spans="1:31" x14ac:dyDescent="0.25">
      <c r="A7008">
        <v>2097479</v>
      </c>
      <c r="B7008">
        <v>1</v>
      </c>
      <c r="C7008" t="s">
        <v>80</v>
      </c>
      <c r="D7008" t="s">
        <v>85</v>
      </c>
      <c r="E7008" t="s">
        <v>177</v>
      </c>
      <c r="F7008" t="s">
        <v>1600</v>
      </c>
      <c r="G7008" t="s">
        <v>196</v>
      </c>
      <c r="H7008" t="s">
        <v>143</v>
      </c>
      <c r="I7008" t="s">
        <v>135</v>
      </c>
      <c r="J7008" t="s">
        <v>136</v>
      </c>
      <c r="K7008" t="s">
        <v>137</v>
      </c>
      <c r="L7008" t="s">
        <v>20055</v>
      </c>
      <c r="M7008" t="s">
        <v>20056</v>
      </c>
      <c r="N7008">
        <v>1.558611111</v>
      </c>
      <c r="O7008">
        <v>0</v>
      </c>
      <c r="P7008">
        <v>9</v>
      </c>
      <c r="Q7008">
        <v>0</v>
      </c>
      <c r="R7008">
        <v>0</v>
      </c>
      <c r="S7008">
        <v>0</v>
      </c>
      <c r="T7008">
        <v>2</v>
      </c>
      <c r="U7008">
        <v>0</v>
      </c>
      <c r="V7008">
        <v>0</v>
      </c>
      <c r="W7008">
        <v>0</v>
      </c>
      <c r="X7008">
        <v>3.6223691288396265</v>
      </c>
      <c r="Y7008">
        <v>0</v>
      </c>
      <c r="Z7008">
        <v>0</v>
      </c>
      <c r="AA7008">
        <v>0</v>
      </c>
      <c r="AB7008">
        <v>0.51095339098221426</v>
      </c>
      <c r="AC7008">
        <v>0</v>
      </c>
      <c r="AD7008">
        <v>0</v>
      </c>
      <c r="AE7008">
        <v>4.1333225198218404</v>
      </c>
    </row>
    <row r="7009" spans="1:31" x14ac:dyDescent="0.25">
      <c r="A7009">
        <v>2097124</v>
      </c>
      <c r="B7009">
        <v>1</v>
      </c>
      <c r="C7009" t="s">
        <v>81</v>
      </c>
      <c r="D7009" t="s">
        <v>113</v>
      </c>
      <c r="E7009" t="s">
        <v>131</v>
      </c>
      <c r="F7009" t="s">
        <v>20057</v>
      </c>
      <c r="G7009" t="s">
        <v>133</v>
      </c>
      <c r="H7009" t="s">
        <v>134</v>
      </c>
      <c r="I7009" t="s">
        <v>135</v>
      </c>
      <c r="J7009" t="s">
        <v>136</v>
      </c>
      <c r="K7009" t="s">
        <v>137</v>
      </c>
      <c r="L7009" t="s">
        <v>20058</v>
      </c>
      <c r="M7009" t="s">
        <v>20059</v>
      </c>
      <c r="N7009">
        <v>5.2777776999999998E-2</v>
      </c>
      <c r="O7009">
        <v>0</v>
      </c>
      <c r="P7009">
        <v>2033</v>
      </c>
      <c r="Q7009">
        <v>21</v>
      </c>
      <c r="R7009">
        <v>303</v>
      </c>
      <c r="S7009">
        <v>4</v>
      </c>
      <c r="T7009">
        <v>109</v>
      </c>
      <c r="U7009">
        <v>2</v>
      </c>
      <c r="V7009">
        <v>0</v>
      </c>
      <c r="W7009">
        <v>0</v>
      </c>
      <c r="X7009">
        <v>20.066151995328287</v>
      </c>
      <c r="Y7009">
        <v>1.1567559749173002</v>
      </c>
      <c r="Z7009">
        <v>6.3214244999587539</v>
      </c>
      <c r="AA7009">
        <v>0.42613272033655003</v>
      </c>
      <c r="AB7009">
        <v>3.1583754817664751</v>
      </c>
      <c r="AC7009">
        <v>1.4375093864362001</v>
      </c>
      <c r="AD7009">
        <v>0</v>
      </c>
      <c r="AE7009">
        <v>32.566350058743559</v>
      </c>
    </row>
    <row r="7010" spans="1:31" x14ac:dyDescent="0.25">
      <c r="A7010">
        <v>2097370</v>
      </c>
      <c r="B7010">
        <v>1</v>
      </c>
      <c r="C7010" t="s">
        <v>80</v>
      </c>
      <c r="D7010" t="s">
        <v>105</v>
      </c>
      <c r="E7010" t="s">
        <v>146</v>
      </c>
      <c r="F7010" t="s">
        <v>20060</v>
      </c>
      <c r="G7010" t="s">
        <v>513</v>
      </c>
      <c r="H7010" t="s">
        <v>134</v>
      </c>
      <c r="I7010" t="s">
        <v>135</v>
      </c>
      <c r="J7010" t="s">
        <v>136</v>
      </c>
      <c r="K7010" t="s">
        <v>155</v>
      </c>
      <c r="L7010" t="s">
        <v>20061</v>
      </c>
      <c r="M7010" t="s">
        <v>20062</v>
      </c>
      <c r="N7010">
        <v>0.94828333300000001</v>
      </c>
      <c r="O7010">
        <v>0</v>
      </c>
      <c r="P7010">
        <v>2436</v>
      </c>
      <c r="Q7010">
        <v>0</v>
      </c>
      <c r="R7010">
        <v>0</v>
      </c>
      <c r="S7010">
        <v>0</v>
      </c>
      <c r="T7010">
        <v>169</v>
      </c>
      <c r="U7010">
        <v>0</v>
      </c>
      <c r="V7010">
        <v>0</v>
      </c>
      <c r="W7010">
        <v>0</v>
      </c>
      <c r="X7010">
        <v>763.73448394368916</v>
      </c>
      <c r="Y7010">
        <v>0</v>
      </c>
      <c r="Z7010">
        <v>0</v>
      </c>
      <c r="AA7010">
        <v>0</v>
      </c>
      <c r="AB7010">
        <v>157.22069630178694</v>
      </c>
      <c r="AC7010">
        <v>0</v>
      </c>
      <c r="AD7010">
        <v>0</v>
      </c>
      <c r="AE7010">
        <v>920.95518024547607</v>
      </c>
    </row>
    <row r="7011" spans="1:31" x14ac:dyDescent="0.25">
      <c r="A7011">
        <v>2097184</v>
      </c>
      <c r="B7011">
        <v>1</v>
      </c>
      <c r="C7011" t="s">
        <v>80</v>
      </c>
      <c r="D7011" t="s">
        <v>83</v>
      </c>
      <c r="E7011" t="s">
        <v>169</v>
      </c>
      <c r="F7011" t="s">
        <v>20063</v>
      </c>
      <c r="G7011" t="s">
        <v>133</v>
      </c>
      <c r="H7011" t="s">
        <v>134</v>
      </c>
      <c r="I7011" t="s">
        <v>135</v>
      </c>
      <c r="J7011" t="s">
        <v>136</v>
      </c>
      <c r="K7011" t="s">
        <v>137</v>
      </c>
      <c r="L7011" t="s">
        <v>20064</v>
      </c>
      <c r="M7011" t="s">
        <v>20065</v>
      </c>
      <c r="N7011">
        <v>3.9455555549999999</v>
      </c>
      <c r="O7011">
        <v>0</v>
      </c>
      <c r="P7011">
        <v>0</v>
      </c>
      <c r="Q7011">
        <v>0</v>
      </c>
      <c r="R7011">
        <v>0</v>
      </c>
      <c r="S7011">
        <v>0</v>
      </c>
      <c r="T7011">
        <v>64</v>
      </c>
      <c r="U7011">
        <v>0</v>
      </c>
      <c r="V7011">
        <v>1</v>
      </c>
      <c r="W7011">
        <v>0</v>
      </c>
      <c r="X7011">
        <v>0</v>
      </c>
      <c r="Y7011">
        <v>0</v>
      </c>
      <c r="Z7011">
        <v>0</v>
      </c>
      <c r="AA7011">
        <v>0</v>
      </c>
      <c r="AB7011">
        <v>245.77288441640434</v>
      </c>
      <c r="AC7011">
        <v>0</v>
      </c>
      <c r="AD7011">
        <v>36.732798195469094</v>
      </c>
      <c r="AE7011">
        <v>282.50568261187345</v>
      </c>
    </row>
    <row r="7012" spans="1:31" x14ac:dyDescent="0.25">
      <c r="A7012">
        <v>2097084</v>
      </c>
      <c r="B7012">
        <v>1</v>
      </c>
      <c r="C7012" t="s">
        <v>80</v>
      </c>
      <c r="D7012" t="s">
        <v>83</v>
      </c>
      <c r="E7012" t="s">
        <v>169</v>
      </c>
      <c r="F7012" t="s">
        <v>20066</v>
      </c>
      <c r="G7012" t="s">
        <v>464</v>
      </c>
      <c r="H7012" t="s">
        <v>134</v>
      </c>
      <c r="I7012" t="s">
        <v>135</v>
      </c>
      <c r="J7012" t="s">
        <v>136</v>
      </c>
      <c r="K7012" t="s">
        <v>137</v>
      </c>
      <c r="L7012" t="s">
        <v>19911</v>
      </c>
      <c r="M7012" t="s">
        <v>20067</v>
      </c>
      <c r="N7012">
        <v>1.5858333330000001</v>
      </c>
      <c r="O7012">
        <v>0</v>
      </c>
      <c r="P7012">
        <v>394</v>
      </c>
      <c r="Q7012">
        <v>0</v>
      </c>
      <c r="R7012">
        <v>1</v>
      </c>
      <c r="S7012">
        <v>0</v>
      </c>
      <c r="T7012">
        <v>25</v>
      </c>
      <c r="U7012">
        <v>0</v>
      </c>
      <c r="V7012">
        <v>0</v>
      </c>
      <c r="W7012">
        <v>0</v>
      </c>
      <c r="X7012">
        <v>185.26855155942999</v>
      </c>
      <c r="Y7012">
        <v>0</v>
      </c>
      <c r="Z7012">
        <v>1.8963835545500001E-3</v>
      </c>
      <c r="AA7012">
        <v>0</v>
      </c>
      <c r="AB7012">
        <v>37.083993211160767</v>
      </c>
      <c r="AC7012">
        <v>0</v>
      </c>
      <c r="AD7012">
        <v>0</v>
      </c>
      <c r="AE7012">
        <v>222.35444115414529</v>
      </c>
    </row>
    <row r="7013" spans="1:31" x14ac:dyDescent="0.25">
      <c r="A7013">
        <v>2097021</v>
      </c>
      <c r="B7013">
        <v>1</v>
      </c>
      <c r="C7013" t="s">
        <v>80</v>
      </c>
      <c r="D7013" t="s">
        <v>92</v>
      </c>
      <c r="E7013" t="s">
        <v>146</v>
      </c>
      <c r="F7013" t="s">
        <v>2984</v>
      </c>
      <c r="G7013" t="s">
        <v>133</v>
      </c>
      <c r="H7013" t="s">
        <v>134</v>
      </c>
      <c r="I7013" t="s">
        <v>135</v>
      </c>
      <c r="J7013" t="s">
        <v>136</v>
      </c>
      <c r="K7013" t="s">
        <v>137</v>
      </c>
      <c r="L7013" t="s">
        <v>20068</v>
      </c>
      <c r="M7013" t="s">
        <v>20069</v>
      </c>
      <c r="N7013">
        <v>0.70166666600000005</v>
      </c>
      <c r="O7013">
        <v>0</v>
      </c>
      <c r="P7013">
        <v>825</v>
      </c>
      <c r="Q7013">
        <v>2</v>
      </c>
      <c r="R7013">
        <v>234</v>
      </c>
      <c r="S7013">
        <v>7</v>
      </c>
      <c r="T7013">
        <v>75</v>
      </c>
      <c r="U7013">
        <v>0</v>
      </c>
      <c r="V7013">
        <v>1</v>
      </c>
      <c r="W7013">
        <v>0</v>
      </c>
      <c r="X7013">
        <v>114.14388643926156</v>
      </c>
      <c r="Y7013">
        <v>0.53143636958576501</v>
      </c>
      <c r="Z7013">
        <v>51.885728491227951</v>
      </c>
      <c r="AA7013">
        <v>9.3317489709504997</v>
      </c>
      <c r="AB7013">
        <v>41.901467989338052</v>
      </c>
      <c r="AC7013">
        <v>0</v>
      </c>
      <c r="AD7013">
        <v>0.32633816217661826</v>
      </c>
      <c r="AE7013">
        <v>218.12060642254048</v>
      </c>
    </row>
    <row r="7014" spans="1:31" x14ac:dyDescent="0.25">
      <c r="A7014">
        <v>2097164</v>
      </c>
      <c r="B7014">
        <v>1</v>
      </c>
      <c r="C7014" t="s">
        <v>80</v>
      </c>
      <c r="D7014" t="s">
        <v>91</v>
      </c>
      <c r="E7014" t="s">
        <v>146</v>
      </c>
      <c r="F7014" t="s">
        <v>2134</v>
      </c>
      <c r="G7014" t="s">
        <v>513</v>
      </c>
      <c r="H7014" t="s">
        <v>134</v>
      </c>
      <c r="I7014" t="s">
        <v>135</v>
      </c>
      <c r="J7014" t="s">
        <v>136</v>
      </c>
      <c r="K7014" t="s">
        <v>137</v>
      </c>
      <c r="L7014" t="s">
        <v>20070</v>
      </c>
      <c r="M7014" t="s">
        <v>20071</v>
      </c>
      <c r="N7014">
        <v>0.117777777</v>
      </c>
      <c r="O7014">
        <v>1</v>
      </c>
      <c r="P7014">
        <v>28</v>
      </c>
      <c r="Q7014">
        <v>21</v>
      </c>
      <c r="R7014">
        <v>261</v>
      </c>
      <c r="S7014">
        <v>8</v>
      </c>
      <c r="T7014">
        <v>43</v>
      </c>
      <c r="U7014">
        <v>3</v>
      </c>
      <c r="V7014">
        <v>0</v>
      </c>
      <c r="W7014">
        <v>1.1708206397333333E-2</v>
      </c>
      <c r="X7014">
        <v>1.4805047364490063</v>
      </c>
      <c r="Y7014">
        <v>8.2088252345943733</v>
      </c>
      <c r="Z7014">
        <v>36.151785668059084</v>
      </c>
      <c r="AA7014">
        <v>18.358570001675243</v>
      </c>
      <c r="AB7014">
        <v>4.1985455507053731</v>
      </c>
      <c r="AC7014">
        <v>15.30171036285696</v>
      </c>
      <c r="AD7014">
        <v>0</v>
      </c>
      <c r="AE7014">
        <v>83.711649760737387</v>
      </c>
    </row>
    <row r="7015" spans="1:31" x14ac:dyDescent="0.25">
      <c r="A7015">
        <v>2097393</v>
      </c>
      <c r="B7015">
        <v>1</v>
      </c>
      <c r="C7015" t="s">
        <v>81</v>
      </c>
      <c r="D7015" t="s">
        <v>112</v>
      </c>
      <c r="E7015" t="s">
        <v>169</v>
      </c>
      <c r="F7015" t="s">
        <v>20072</v>
      </c>
      <c r="G7015" t="s">
        <v>1860</v>
      </c>
      <c r="H7015" t="s">
        <v>134</v>
      </c>
      <c r="I7015" t="s">
        <v>135</v>
      </c>
      <c r="J7015" t="s">
        <v>136</v>
      </c>
      <c r="K7015" t="s">
        <v>137</v>
      </c>
      <c r="L7015" t="s">
        <v>20073</v>
      </c>
      <c r="M7015" t="s">
        <v>20074</v>
      </c>
      <c r="N7015">
        <v>3.0338888879999999</v>
      </c>
      <c r="O7015">
        <v>0</v>
      </c>
      <c r="P7015">
        <v>157</v>
      </c>
      <c r="Q7015">
        <v>0</v>
      </c>
      <c r="R7015">
        <v>16</v>
      </c>
      <c r="S7015">
        <v>0</v>
      </c>
      <c r="T7015">
        <v>2</v>
      </c>
      <c r="U7015">
        <v>0</v>
      </c>
      <c r="V7015">
        <v>0</v>
      </c>
      <c r="W7015">
        <v>0</v>
      </c>
      <c r="X7015">
        <v>99.903177654012282</v>
      </c>
      <c r="Y7015">
        <v>0</v>
      </c>
      <c r="Z7015">
        <v>28.305040524140157</v>
      </c>
      <c r="AA7015">
        <v>0</v>
      </c>
      <c r="AB7015">
        <v>4.5814779606329061</v>
      </c>
      <c r="AC7015">
        <v>0</v>
      </c>
      <c r="AD7015">
        <v>0</v>
      </c>
      <c r="AE7015">
        <v>132.78969613878533</v>
      </c>
    </row>
    <row r="7016" spans="1:31" x14ac:dyDescent="0.25">
      <c r="A7016">
        <v>2097064</v>
      </c>
      <c r="B7016">
        <v>1</v>
      </c>
      <c r="C7016" t="s">
        <v>80</v>
      </c>
      <c r="D7016" t="s">
        <v>105</v>
      </c>
      <c r="E7016" t="s">
        <v>146</v>
      </c>
      <c r="F7016" t="s">
        <v>20075</v>
      </c>
      <c r="G7016" t="s">
        <v>133</v>
      </c>
      <c r="H7016" t="s">
        <v>134</v>
      </c>
      <c r="I7016" t="s">
        <v>259</v>
      </c>
      <c r="J7016" t="s">
        <v>136</v>
      </c>
      <c r="K7016" t="s">
        <v>137</v>
      </c>
      <c r="L7016" t="s">
        <v>20076</v>
      </c>
      <c r="M7016" t="s">
        <v>20077</v>
      </c>
      <c r="N7016">
        <v>1.7222221999999999E-2</v>
      </c>
      <c r="O7016">
        <v>0</v>
      </c>
      <c r="P7016">
        <v>2436</v>
      </c>
      <c r="Q7016">
        <v>0</v>
      </c>
      <c r="R7016">
        <v>0</v>
      </c>
      <c r="S7016">
        <v>0</v>
      </c>
      <c r="T7016">
        <v>169</v>
      </c>
      <c r="U7016">
        <v>0</v>
      </c>
      <c r="V7016">
        <v>0</v>
      </c>
      <c r="W7016">
        <v>0</v>
      </c>
      <c r="X7016">
        <v>13.565644823373031</v>
      </c>
      <c r="Y7016">
        <v>0</v>
      </c>
      <c r="Z7016">
        <v>0</v>
      </c>
      <c r="AA7016">
        <v>0</v>
      </c>
      <c r="AB7016">
        <v>3.0770600754020245</v>
      </c>
      <c r="AC7016">
        <v>0</v>
      </c>
      <c r="AD7016">
        <v>0</v>
      </c>
      <c r="AE7016">
        <v>16.642704898775055</v>
      </c>
    </row>
    <row r="7017" spans="1:31" x14ac:dyDescent="0.25">
      <c r="A7017">
        <v>2097101</v>
      </c>
      <c r="B7017">
        <v>1</v>
      </c>
      <c r="C7017" t="s">
        <v>80</v>
      </c>
      <c r="D7017" t="s">
        <v>82</v>
      </c>
      <c r="E7017" t="s">
        <v>177</v>
      </c>
      <c r="F7017" t="s">
        <v>20078</v>
      </c>
      <c r="G7017" t="s">
        <v>183</v>
      </c>
      <c r="H7017" t="s">
        <v>143</v>
      </c>
      <c r="I7017" t="s">
        <v>135</v>
      </c>
      <c r="J7017" t="s">
        <v>136</v>
      </c>
      <c r="K7017" t="s">
        <v>137</v>
      </c>
      <c r="L7017" t="s">
        <v>20079</v>
      </c>
      <c r="M7017" t="s">
        <v>20080</v>
      </c>
      <c r="N7017">
        <v>5.8783333329999996</v>
      </c>
      <c r="O7017">
        <v>0</v>
      </c>
      <c r="P7017">
        <v>1</v>
      </c>
      <c r="Q7017">
        <v>0</v>
      </c>
      <c r="R7017">
        <v>0</v>
      </c>
      <c r="S7017">
        <v>0</v>
      </c>
      <c r="T7017">
        <v>0</v>
      </c>
      <c r="U7017">
        <v>0</v>
      </c>
      <c r="V7017">
        <v>0</v>
      </c>
      <c r="W7017">
        <v>0</v>
      </c>
      <c r="X7017">
        <v>2.5529451120506665E-2</v>
      </c>
      <c r="Y7017">
        <v>0</v>
      </c>
      <c r="Z7017">
        <v>0</v>
      </c>
      <c r="AA7017">
        <v>0</v>
      </c>
      <c r="AB7017">
        <v>0</v>
      </c>
      <c r="AC7017">
        <v>0</v>
      </c>
      <c r="AD7017">
        <v>0</v>
      </c>
      <c r="AE7017">
        <v>2.5529451120506665E-2</v>
      </c>
    </row>
    <row r="7018" spans="1:31" x14ac:dyDescent="0.25">
      <c r="A7018">
        <v>2097250</v>
      </c>
      <c r="B7018">
        <v>1</v>
      </c>
      <c r="C7018" t="s">
        <v>81</v>
      </c>
      <c r="D7018" t="s">
        <v>127</v>
      </c>
      <c r="E7018" t="s">
        <v>131</v>
      </c>
      <c r="F7018" t="s">
        <v>20081</v>
      </c>
      <c r="G7018" t="s">
        <v>263</v>
      </c>
      <c r="H7018" t="s">
        <v>134</v>
      </c>
      <c r="I7018" t="s">
        <v>135</v>
      </c>
      <c r="J7018" t="s">
        <v>136</v>
      </c>
      <c r="K7018" t="s">
        <v>137</v>
      </c>
      <c r="L7018" t="s">
        <v>20082</v>
      </c>
      <c r="M7018" t="s">
        <v>19774</v>
      </c>
      <c r="N7018">
        <v>3.7469444439999999</v>
      </c>
      <c r="O7018">
        <v>2</v>
      </c>
      <c r="P7018">
        <v>9</v>
      </c>
      <c r="Q7018">
        <v>172</v>
      </c>
      <c r="R7018">
        <v>100</v>
      </c>
      <c r="S7018">
        <v>14</v>
      </c>
      <c r="T7018">
        <v>3</v>
      </c>
      <c r="U7018">
        <v>2</v>
      </c>
      <c r="V7018">
        <v>0</v>
      </c>
      <c r="W7018">
        <v>4.2147260569849649</v>
      </c>
      <c r="X7018">
        <v>3.2958989784384429</v>
      </c>
      <c r="Y7018">
        <v>245.62132852900609</v>
      </c>
      <c r="Z7018">
        <v>96.88333723993297</v>
      </c>
      <c r="AA7018">
        <v>251.10846205861387</v>
      </c>
      <c r="AB7018">
        <v>13.624474428100141</v>
      </c>
      <c r="AC7018">
        <v>297.09203350170793</v>
      </c>
      <c r="AD7018">
        <v>0</v>
      </c>
      <c r="AE7018">
        <v>911.84026079278442</v>
      </c>
    </row>
    <row r="7019" spans="1:31" x14ac:dyDescent="0.25">
      <c r="A7019">
        <v>2097058</v>
      </c>
      <c r="B7019">
        <v>1</v>
      </c>
      <c r="C7019" t="s">
        <v>80</v>
      </c>
      <c r="D7019" t="s">
        <v>82</v>
      </c>
      <c r="E7019" t="s">
        <v>158</v>
      </c>
      <c r="F7019" t="s">
        <v>20083</v>
      </c>
      <c r="G7019" t="s">
        <v>154</v>
      </c>
      <c r="H7019" t="s">
        <v>143</v>
      </c>
      <c r="I7019" t="s">
        <v>135</v>
      </c>
      <c r="J7019" t="s">
        <v>136</v>
      </c>
      <c r="K7019" t="s">
        <v>155</v>
      </c>
      <c r="L7019" t="s">
        <v>20084</v>
      </c>
      <c r="M7019" t="s">
        <v>20085</v>
      </c>
      <c r="N7019">
        <v>7.6236944439999998</v>
      </c>
      <c r="O7019">
        <v>0</v>
      </c>
      <c r="P7019">
        <v>110</v>
      </c>
      <c r="Q7019">
        <v>0</v>
      </c>
      <c r="R7019">
        <v>0</v>
      </c>
      <c r="S7019">
        <v>0</v>
      </c>
      <c r="T7019">
        <v>6</v>
      </c>
      <c r="U7019">
        <v>0</v>
      </c>
      <c r="V7019">
        <v>0</v>
      </c>
      <c r="W7019">
        <v>0</v>
      </c>
      <c r="X7019">
        <v>169.67559510611579</v>
      </c>
      <c r="Y7019">
        <v>0</v>
      </c>
      <c r="Z7019">
        <v>0</v>
      </c>
      <c r="AA7019">
        <v>0</v>
      </c>
      <c r="AB7019">
        <v>58.452096242896943</v>
      </c>
      <c r="AC7019">
        <v>0</v>
      </c>
      <c r="AD7019">
        <v>0</v>
      </c>
      <c r="AE7019">
        <v>228.12769134901274</v>
      </c>
    </row>
    <row r="7020" spans="1:31" x14ac:dyDescent="0.25">
      <c r="A7020">
        <v>2096958</v>
      </c>
      <c r="B7020">
        <v>1</v>
      </c>
      <c r="C7020" t="s">
        <v>80</v>
      </c>
      <c r="D7020" t="s">
        <v>95</v>
      </c>
      <c r="E7020" t="s">
        <v>177</v>
      </c>
      <c r="F7020" t="s">
        <v>20086</v>
      </c>
      <c r="G7020" t="s">
        <v>183</v>
      </c>
      <c r="H7020" t="s">
        <v>143</v>
      </c>
      <c r="I7020" t="s">
        <v>135</v>
      </c>
      <c r="J7020" t="s">
        <v>136</v>
      </c>
      <c r="K7020" t="s">
        <v>137</v>
      </c>
      <c r="L7020" t="s">
        <v>20087</v>
      </c>
      <c r="M7020" t="s">
        <v>20088</v>
      </c>
      <c r="N7020">
        <v>1.3461111109999999</v>
      </c>
      <c r="O7020">
        <v>0</v>
      </c>
      <c r="P7020">
        <v>1</v>
      </c>
      <c r="Q7020">
        <v>0</v>
      </c>
      <c r="R7020">
        <v>0</v>
      </c>
      <c r="S7020">
        <v>0</v>
      </c>
      <c r="T7020">
        <v>0</v>
      </c>
      <c r="U7020">
        <v>0</v>
      </c>
      <c r="V7020">
        <v>0</v>
      </c>
      <c r="W7020">
        <v>0</v>
      </c>
      <c r="X7020">
        <v>0.17807115046241115</v>
      </c>
      <c r="Y7020">
        <v>0</v>
      </c>
      <c r="Z7020">
        <v>0</v>
      </c>
      <c r="AA7020">
        <v>0</v>
      </c>
      <c r="AB7020">
        <v>0</v>
      </c>
      <c r="AC7020">
        <v>0</v>
      </c>
      <c r="AD7020">
        <v>0</v>
      </c>
      <c r="AE7020">
        <v>0.17807115046241115</v>
      </c>
    </row>
    <row r="7021" spans="1:31" x14ac:dyDescent="0.25">
      <c r="A7021">
        <v>2097104</v>
      </c>
      <c r="B7021">
        <v>1</v>
      </c>
      <c r="C7021" t="s">
        <v>80</v>
      </c>
      <c r="D7021" t="s">
        <v>91</v>
      </c>
      <c r="E7021" t="s">
        <v>169</v>
      </c>
      <c r="F7021" t="s">
        <v>18717</v>
      </c>
      <c r="G7021" t="s">
        <v>209</v>
      </c>
      <c r="H7021" t="s">
        <v>134</v>
      </c>
      <c r="I7021" t="s">
        <v>135</v>
      </c>
      <c r="J7021" t="s">
        <v>136</v>
      </c>
      <c r="K7021" t="s">
        <v>137</v>
      </c>
      <c r="L7021" t="s">
        <v>20089</v>
      </c>
      <c r="M7021" t="s">
        <v>20090</v>
      </c>
      <c r="N7021">
        <v>9.9013888879999996</v>
      </c>
      <c r="O7021">
        <v>0</v>
      </c>
      <c r="P7021">
        <v>0</v>
      </c>
      <c r="Q7021">
        <v>0</v>
      </c>
      <c r="R7021">
        <v>4</v>
      </c>
      <c r="S7021">
        <v>0</v>
      </c>
      <c r="T7021">
        <v>0</v>
      </c>
      <c r="U7021">
        <v>0</v>
      </c>
      <c r="V7021">
        <v>0</v>
      </c>
      <c r="W7021">
        <v>0</v>
      </c>
      <c r="X7021">
        <v>0</v>
      </c>
      <c r="Y7021">
        <v>0</v>
      </c>
      <c r="Z7021">
        <v>24.755704681649302</v>
      </c>
      <c r="AA7021">
        <v>0</v>
      </c>
      <c r="AB7021">
        <v>0</v>
      </c>
      <c r="AC7021">
        <v>0</v>
      </c>
      <c r="AD7021">
        <v>0</v>
      </c>
      <c r="AE7021">
        <v>24.755704681649302</v>
      </c>
    </row>
    <row r="7022" spans="1:31" x14ac:dyDescent="0.25">
      <c r="A7022">
        <v>2096918</v>
      </c>
      <c r="B7022">
        <v>1</v>
      </c>
      <c r="C7022" t="s">
        <v>80</v>
      </c>
      <c r="D7022" t="s">
        <v>107</v>
      </c>
      <c r="E7022" t="s">
        <v>131</v>
      </c>
      <c r="F7022" t="s">
        <v>19406</v>
      </c>
      <c r="G7022" t="s">
        <v>273</v>
      </c>
      <c r="H7022" t="s">
        <v>134</v>
      </c>
      <c r="I7022" t="s">
        <v>135</v>
      </c>
      <c r="J7022" t="s">
        <v>136</v>
      </c>
      <c r="K7022" t="s">
        <v>155</v>
      </c>
      <c r="L7022" t="s">
        <v>20091</v>
      </c>
      <c r="M7022" t="s">
        <v>20092</v>
      </c>
      <c r="N7022">
        <v>4.4597222219999999</v>
      </c>
      <c r="O7022">
        <v>0</v>
      </c>
      <c r="P7022">
        <v>436</v>
      </c>
      <c r="Q7022">
        <v>1</v>
      </c>
      <c r="R7022">
        <v>54</v>
      </c>
      <c r="S7022">
        <v>8</v>
      </c>
      <c r="T7022">
        <v>114</v>
      </c>
      <c r="U7022">
        <v>0</v>
      </c>
      <c r="V7022">
        <v>1</v>
      </c>
      <c r="W7022">
        <v>0</v>
      </c>
      <c r="X7022">
        <v>380.90487838671288</v>
      </c>
      <c r="Y7022">
        <v>36.93759932083686</v>
      </c>
      <c r="Z7022">
        <v>56.863943223747739</v>
      </c>
      <c r="AA7022">
        <v>198.31286393747516</v>
      </c>
      <c r="AB7022">
        <v>293.12078842624942</v>
      </c>
      <c r="AC7022">
        <v>0</v>
      </c>
      <c r="AD7022">
        <v>107.7351902244061</v>
      </c>
      <c r="AE7022">
        <v>1073.8752635194282</v>
      </c>
    </row>
    <row r="7023" spans="1:31" x14ac:dyDescent="0.25">
      <c r="A7023">
        <v>2097313</v>
      </c>
      <c r="B7023">
        <v>1</v>
      </c>
      <c r="C7023" t="s">
        <v>80</v>
      </c>
      <c r="D7023" t="s">
        <v>94</v>
      </c>
      <c r="E7023" t="s">
        <v>295</v>
      </c>
      <c r="F7023" t="s">
        <v>20093</v>
      </c>
      <c r="G7023" t="s">
        <v>133</v>
      </c>
      <c r="H7023" t="s">
        <v>134</v>
      </c>
      <c r="I7023" t="s">
        <v>135</v>
      </c>
      <c r="J7023" t="s">
        <v>136</v>
      </c>
      <c r="K7023" t="s">
        <v>137</v>
      </c>
      <c r="L7023" t="s">
        <v>20094</v>
      </c>
      <c r="M7023" t="s">
        <v>20095</v>
      </c>
      <c r="N7023">
        <v>0.10611111099999999</v>
      </c>
      <c r="O7023">
        <v>0</v>
      </c>
      <c r="P7023">
        <v>1602</v>
      </c>
      <c r="Q7023">
        <v>11</v>
      </c>
      <c r="R7023">
        <v>469</v>
      </c>
      <c r="S7023">
        <v>17</v>
      </c>
      <c r="T7023">
        <v>187</v>
      </c>
      <c r="U7023">
        <v>12</v>
      </c>
      <c r="V7023">
        <v>0</v>
      </c>
      <c r="W7023">
        <v>0</v>
      </c>
      <c r="X7023">
        <v>22.710100861056521</v>
      </c>
      <c r="Y7023">
        <v>1.5416376955582245</v>
      </c>
      <c r="Z7023">
        <v>16.402788139187077</v>
      </c>
      <c r="AA7023">
        <v>53.406333228321529</v>
      </c>
      <c r="AB7023">
        <v>28.311664542644596</v>
      </c>
      <c r="AC7023">
        <v>898.7504602629092</v>
      </c>
      <c r="AD7023">
        <v>0</v>
      </c>
      <c r="AE7023">
        <v>1021.1229847296771</v>
      </c>
    </row>
    <row r="7024" spans="1:31" x14ac:dyDescent="0.25">
      <c r="A7024">
        <v>2097390</v>
      </c>
      <c r="B7024">
        <v>1</v>
      </c>
      <c r="C7024" t="s">
        <v>80</v>
      </c>
      <c r="D7024" t="s">
        <v>85</v>
      </c>
      <c r="E7024" t="s">
        <v>177</v>
      </c>
      <c r="F7024" t="s">
        <v>1570</v>
      </c>
      <c r="G7024" t="s">
        <v>196</v>
      </c>
      <c r="H7024" t="s">
        <v>143</v>
      </c>
      <c r="I7024" t="s">
        <v>135</v>
      </c>
      <c r="J7024" t="s">
        <v>136</v>
      </c>
      <c r="K7024" t="s">
        <v>137</v>
      </c>
      <c r="L7024" t="s">
        <v>20096</v>
      </c>
      <c r="M7024" t="s">
        <v>20097</v>
      </c>
      <c r="N7024">
        <v>3.815833333</v>
      </c>
      <c r="O7024">
        <v>0</v>
      </c>
      <c r="P7024">
        <v>5</v>
      </c>
      <c r="Q7024">
        <v>0</v>
      </c>
      <c r="R7024">
        <v>0</v>
      </c>
      <c r="S7024">
        <v>0</v>
      </c>
      <c r="T7024">
        <v>0</v>
      </c>
      <c r="U7024">
        <v>0</v>
      </c>
      <c r="V7024">
        <v>0</v>
      </c>
      <c r="W7024">
        <v>0</v>
      </c>
      <c r="X7024">
        <v>3.40702155028062</v>
      </c>
      <c r="Y7024">
        <v>0</v>
      </c>
      <c r="Z7024">
        <v>0</v>
      </c>
      <c r="AA7024">
        <v>0</v>
      </c>
      <c r="AB7024">
        <v>0</v>
      </c>
      <c r="AC7024">
        <v>0</v>
      </c>
      <c r="AD7024">
        <v>0</v>
      </c>
      <c r="AE7024">
        <v>3.40702155028062</v>
      </c>
    </row>
    <row r="7025" spans="1:31" x14ac:dyDescent="0.25">
      <c r="A7025">
        <v>2096981</v>
      </c>
      <c r="B7025">
        <v>1</v>
      </c>
      <c r="C7025" t="s">
        <v>80</v>
      </c>
      <c r="D7025" t="s">
        <v>96</v>
      </c>
      <c r="E7025" t="s">
        <v>146</v>
      </c>
      <c r="F7025" t="s">
        <v>20098</v>
      </c>
      <c r="G7025" t="s">
        <v>273</v>
      </c>
      <c r="H7025" t="s">
        <v>134</v>
      </c>
      <c r="I7025" t="s">
        <v>135</v>
      </c>
      <c r="J7025" t="s">
        <v>136</v>
      </c>
      <c r="K7025" t="s">
        <v>155</v>
      </c>
      <c r="L7025" t="s">
        <v>20099</v>
      </c>
      <c r="M7025" t="s">
        <v>20100</v>
      </c>
      <c r="N7025">
        <v>3.3427777769999998</v>
      </c>
      <c r="O7025">
        <v>0</v>
      </c>
      <c r="P7025">
        <v>2736</v>
      </c>
      <c r="Q7025">
        <v>1</v>
      </c>
      <c r="R7025">
        <v>5</v>
      </c>
      <c r="S7025">
        <v>4</v>
      </c>
      <c r="T7025">
        <v>165</v>
      </c>
      <c r="U7025">
        <v>0</v>
      </c>
      <c r="V7025">
        <v>0</v>
      </c>
      <c r="W7025">
        <v>0</v>
      </c>
      <c r="X7025">
        <v>2542.9161445032059</v>
      </c>
      <c r="Y7025">
        <v>0</v>
      </c>
      <c r="Z7025">
        <v>7.7945787776858397</v>
      </c>
      <c r="AA7025">
        <v>291.32147487198972</v>
      </c>
      <c r="AB7025">
        <v>742.98553863413804</v>
      </c>
      <c r="AC7025">
        <v>0</v>
      </c>
      <c r="AD7025">
        <v>0</v>
      </c>
      <c r="AE7025">
        <v>3585.0177367870192</v>
      </c>
    </row>
    <row r="7026" spans="1:31" x14ac:dyDescent="0.25">
      <c r="A7026">
        <v>2097227</v>
      </c>
      <c r="B7026">
        <v>1</v>
      </c>
      <c r="C7026" t="s">
        <v>80</v>
      </c>
      <c r="D7026" t="s">
        <v>105</v>
      </c>
      <c r="E7026" t="s">
        <v>158</v>
      </c>
      <c r="F7026" t="s">
        <v>20101</v>
      </c>
      <c r="G7026" t="s">
        <v>160</v>
      </c>
      <c r="H7026" t="s">
        <v>143</v>
      </c>
      <c r="I7026" t="s">
        <v>135</v>
      </c>
      <c r="J7026" t="s">
        <v>136</v>
      </c>
      <c r="K7026" t="s">
        <v>137</v>
      </c>
      <c r="L7026" t="s">
        <v>20102</v>
      </c>
      <c r="M7026" t="s">
        <v>20103</v>
      </c>
      <c r="N7026">
        <v>7.2966666660000001</v>
      </c>
      <c r="O7026">
        <v>0</v>
      </c>
      <c r="P7026">
        <v>43</v>
      </c>
      <c r="Q7026">
        <v>0</v>
      </c>
      <c r="R7026">
        <v>0</v>
      </c>
      <c r="S7026">
        <v>0</v>
      </c>
      <c r="T7026">
        <v>1</v>
      </c>
      <c r="U7026">
        <v>0</v>
      </c>
      <c r="V7026">
        <v>0</v>
      </c>
      <c r="W7026">
        <v>0</v>
      </c>
      <c r="X7026">
        <v>88.516749610356641</v>
      </c>
      <c r="Y7026">
        <v>0</v>
      </c>
      <c r="Z7026">
        <v>0</v>
      </c>
      <c r="AA7026">
        <v>0</v>
      </c>
      <c r="AB7026">
        <v>4.2727317959417555</v>
      </c>
      <c r="AC7026">
        <v>0</v>
      </c>
      <c r="AD7026">
        <v>0</v>
      </c>
      <c r="AE7026">
        <v>92.789481406298393</v>
      </c>
    </row>
    <row r="7027" spans="1:31" x14ac:dyDescent="0.25">
      <c r="A7027">
        <v>2096975</v>
      </c>
      <c r="B7027">
        <v>1</v>
      </c>
      <c r="C7027" t="s">
        <v>80</v>
      </c>
      <c r="D7027" t="s">
        <v>98</v>
      </c>
      <c r="E7027" t="s">
        <v>158</v>
      </c>
      <c r="F7027" t="s">
        <v>10753</v>
      </c>
      <c r="G7027" t="s">
        <v>154</v>
      </c>
      <c r="H7027" t="s">
        <v>143</v>
      </c>
      <c r="I7027" t="s">
        <v>135</v>
      </c>
      <c r="J7027" t="s">
        <v>136</v>
      </c>
      <c r="K7027" t="s">
        <v>155</v>
      </c>
      <c r="L7027" t="s">
        <v>20104</v>
      </c>
      <c r="M7027" t="s">
        <v>20105</v>
      </c>
      <c r="N7027">
        <v>8.0999805550000001</v>
      </c>
      <c r="O7027">
        <v>0</v>
      </c>
      <c r="P7027">
        <v>42</v>
      </c>
      <c r="Q7027">
        <v>0</v>
      </c>
      <c r="R7027">
        <v>6</v>
      </c>
      <c r="S7027">
        <v>0</v>
      </c>
      <c r="T7027">
        <v>10</v>
      </c>
      <c r="U7027">
        <v>0</v>
      </c>
      <c r="V7027">
        <v>0</v>
      </c>
      <c r="W7027">
        <v>0</v>
      </c>
      <c r="X7027">
        <v>52.03681434215715</v>
      </c>
      <c r="Y7027">
        <v>0</v>
      </c>
      <c r="Z7027">
        <v>1.1209903811550599</v>
      </c>
      <c r="AA7027">
        <v>0</v>
      </c>
      <c r="AB7027">
        <v>62.982073800903599</v>
      </c>
      <c r="AC7027">
        <v>0</v>
      </c>
      <c r="AD7027">
        <v>0</v>
      </c>
      <c r="AE7027">
        <v>116.13987852421582</v>
      </c>
    </row>
    <row r="7028" spans="1:31" x14ac:dyDescent="0.25">
      <c r="A7028">
        <v>2097141</v>
      </c>
      <c r="B7028">
        <v>1</v>
      </c>
      <c r="C7028" t="s">
        <v>80</v>
      </c>
      <c r="D7028" t="s">
        <v>94</v>
      </c>
      <c r="E7028" t="s">
        <v>177</v>
      </c>
      <c r="F7028" t="s">
        <v>20106</v>
      </c>
      <c r="G7028" t="s">
        <v>183</v>
      </c>
      <c r="H7028" t="s">
        <v>143</v>
      </c>
      <c r="I7028" t="s">
        <v>135</v>
      </c>
      <c r="J7028" t="s">
        <v>136</v>
      </c>
      <c r="K7028" t="s">
        <v>137</v>
      </c>
      <c r="L7028" t="s">
        <v>20107</v>
      </c>
      <c r="M7028" t="s">
        <v>20108</v>
      </c>
      <c r="N7028">
        <v>3.634166666</v>
      </c>
      <c r="O7028">
        <v>0</v>
      </c>
      <c r="P7028">
        <v>0</v>
      </c>
      <c r="Q7028">
        <v>0</v>
      </c>
      <c r="R7028">
        <v>0</v>
      </c>
      <c r="S7028">
        <v>0</v>
      </c>
      <c r="T7028">
        <v>13</v>
      </c>
      <c r="U7028">
        <v>0</v>
      </c>
      <c r="V7028">
        <v>0</v>
      </c>
      <c r="W7028">
        <v>0</v>
      </c>
      <c r="X7028">
        <v>0</v>
      </c>
      <c r="Y7028">
        <v>0</v>
      </c>
      <c r="Z7028">
        <v>0</v>
      </c>
      <c r="AA7028">
        <v>0</v>
      </c>
      <c r="AB7028">
        <v>8.7949185641143011</v>
      </c>
      <c r="AC7028">
        <v>0</v>
      </c>
      <c r="AD7028">
        <v>0</v>
      </c>
      <c r="AE7028">
        <v>8.7949185641143011</v>
      </c>
    </row>
    <row r="7029" spans="1:31" x14ac:dyDescent="0.25">
      <c r="A7029">
        <v>2097167</v>
      </c>
      <c r="B7029">
        <v>1</v>
      </c>
      <c r="C7029" t="s">
        <v>80</v>
      </c>
      <c r="D7029" t="s">
        <v>85</v>
      </c>
      <c r="E7029" t="s">
        <v>177</v>
      </c>
      <c r="F7029" t="s">
        <v>20109</v>
      </c>
      <c r="G7029" t="s">
        <v>324</v>
      </c>
      <c r="H7029" t="s">
        <v>143</v>
      </c>
      <c r="I7029" t="s">
        <v>135</v>
      </c>
      <c r="J7029" t="s">
        <v>136</v>
      </c>
      <c r="K7029" t="s">
        <v>137</v>
      </c>
      <c r="L7029" t="s">
        <v>20110</v>
      </c>
      <c r="M7029" t="s">
        <v>20111</v>
      </c>
      <c r="N7029">
        <v>2.2233333329999998</v>
      </c>
      <c r="O7029">
        <v>0</v>
      </c>
      <c r="P7029">
        <v>6</v>
      </c>
      <c r="Q7029">
        <v>0</v>
      </c>
      <c r="R7029">
        <v>0</v>
      </c>
      <c r="S7029">
        <v>0</v>
      </c>
      <c r="T7029">
        <v>0</v>
      </c>
      <c r="U7029">
        <v>0</v>
      </c>
      <c r="V7029">
        <v>0</v>
      </c>
      <c r="W7029">
        <v>0</v>
      </c>
      <c r="X7029">
        <v>2.2030708929454406</v>
      </c>
      <c r="Y7029">
        <v>0</v>
      </c>
      <c r="Z7029">
        <v>0</v>
      </c>
      <c r="AA7029">
        <v>0</v>
      </c>
      <c r="AB7029">
        <v>0</v>
      </c>
      <c r="AC7029">
        <v>0</v>
      </c>
      <c r="AD7029">
        <v>0</v>
      </c>
      <c r="AE7029">
        <v>2.2030708929454406</v>
      </c>
    </row>
    <row r="7030" spans="1:31" x14ac:dyDescent="0.25">
      <c r="A7030">
        <v>2097310</v>
      </c>
      <c r="B7030">
        <v>1</v>
      </c>
      <c r="C7030" t="s">
        <v>80</v>
      </c>
      <c r="D7030" t="s">
        <v>94</v>
      </c>
      <c r="E7030" t="s">
        <v>295</v>
      </c>
      <c r="F7030" t="s">
        <v>20112</v>
      </c>
      <c r="G7030" t="s">
        <v>133</v>
      </c>
      <c r="H7030" t="s">
        <v>134</v>
      </c>
      <c r="I7030" t="s">
        <v>135</v>
      </c>
      <c r="J7030" t="s">
        <v>136</v>
      </c>
      <c r="K7030" t="s">
        <v>137</v>
      </c>
      <c r="L7030" t="s">
        <v>20113</v>
      </c>
      <c r="M7030" t="s">
        <v>20114</v>
      </c>
      <c r="N7030">
        <v>0.1</v>
      </c>
      <c r="O7030">
        <v>0</v>
      </c>
      <c r="P7030">
        <v>11249</v>
      </c>
      <c r="Q7030">
        <v>13</v>
      </c>
      <c r="R7030">
        <v>173</v>
      </c>
      <c r="S7030">
        <v>32</v>
      </c>
      <c r="T7030">
        <v>753</v>
      </c>
      <c r="U7030">
        <v>1</v>
      </c>
      <c r="V7030">
        <v>1</v>
      </c>
      <c r="W7030">
        <v>0</v>
      </c>
      <c r="X7030">
        <v>234.58379229226861</v>
      </c>
      <c r="Y7030">
        <v>3.5550874100938499</v>
      </c>
      <c r="Z7030">
        <v>6.7264769261204869</v>
      </c>
      <c r="AA7030">
        <v>22.088670423620343</v>
      </c>
      <c r="AB7030">
        <v>88.033809239377263</v>
      </c>
      <c r="AC7030">
        <v>10.988504778681499</v>
      </c>
      <c r="AD7030">
        <v>1.0225159957599996</v>
      </c>
      <c r="AE7030">
        <v>366.99885706592204</v>
      </c>
    </row>
    <row r="7031" spans="1:31" x14ac:dyDescent="0.25">
      <c r="A7031">
        <v>2097147</v>
      </c>
      <c r="B7031">
        <v>1</v>
      </c>
      <c r="C7031" t="s">
        <v>81</v>
      </c>
      <c r="D7031" t="s">
        <v>112</v>
      </c>
      <c r="E7031" t="s">
        <v>140</v>
      </c>
      <c r="F7031" t="s">
        <v>12709</v>
      </c>
      <c r="G7031" t="s">
        <v>142</v>
      </c>
      <c r="H7031" t="s">
        <v>143</v>
      </c>
      <c r="I7031" t="s">
        <v>135</v>
      </c>
      <c r="J7031" t="s">
        <v>136</v>
      </c>
      <c r="K7031" t="s">
        <v>137</v>
      </c>
      <c r="L7031" t="s">
        <v>20115</v>
      </c>
      <c r="M7031" t="s">
        <v>20116</v>
      </c>
      <c r="N7031">
        <v>4.3608333330000004</v>
      </c>
      <c r="O7031">
        <v>0</v>
      </c>
      <c r="P7031">
        <v>52</v>
      </c>
      <c r="Q7031">
        <v>0</v>
      </c>
      <c r="R7031">
        <v>8</v>
      </c>
      <c r="S7031">
        <v>0</v>
      </c>
      <c r="T7031">
        <v>9</v>
      </c>
      <c r="U7031">
        <v>0</v>
      </c>
      <c r="V7031">
        <v>0</v>
      </c>
      <c r="W7031">
        <v>0</v>
      </c>
      <c r="X7031">
        <v>38.058050058131464</v>
      </c>
      <c r="Y7031">
        <v>0</v>
      </c>
      <c r="Z7031">
        <v>13.687030358205925</v>
      </c>
      <c r="AA7031">
        <v>0</v>
      </c>
      <c r="AB7031">
        <v>12.996130544654498</v>
      </c>
      <c r="AC7031">
        <v>0</v>
      </c>
      <c r="AD7031">
        <v>0</v>
      </c>
      <c r="AE7031">
        <v>64.741210960991879</v>
      </c>
    </row>
    <row r="7032" spans="1:31" x14ac:dyDescent="0.25">
      <c r="A7032">
        <v>2099878</v>
      </c>
      <c r="B7032">
        <v>1</v>
      </c>
      <c r="C7032" t="s">
        <v>81</v>
      </c>
      <c r="D7032" t="s">
        <v>120</v>
      </c>
      <c r="E7032" t="s">
        <v>131</v>
      </c>
      <c r="F7032" t="s">
        <v>20117</v>
      </c>
      <c r="G7032" t="s">
        <v>133</v>
      </c>
      <c r="H7032" t="s">
        <v>134</v>
      </c>
      <c r="I7032" t="s">
        <v>135</v>
      </c>
      <c r="J7032" t="s">
        <v>136</v>
      </c>
      <c r="K7032" t="s">
        <v>137</v>
      </c>
      <c r="L7032" t="s">
        <v>20118</v>
      </c>
      <c r="M7032" t="s">
        <v>20119</v>
      </c>
      <c r="N7032">
        <v>0.903888888</v>
      </c>
      <c r="O7032">
        <v>1</v>
      </c>
      <c r="P7032">
        <v>122</v>
      </c>
      <c r="Q7032">
        <v>23</v>
      </c>
      <c r="R7032">
        <v>11</v>
      </c>
      <c r="S7032">
        <v>1</v>
      </c>
      <c r="T7032">
        <v>7</v>
      </c>
      <c r="U7032">
        <v>0</v>
      </c>
      <c r="V7032">
        <v>0</v>
      </c>
      <c r="W7032">
        <v>0.70129519784499361</v>
      </c>
      <c r="X7032">
        <v>22.915509746883814</v>
      </c>
      <c r="Y7032">
        <v>38.909680900385759</v>
      </c>
      <c r="Z7032">
        <v>20.802025548028606</v>
      </c>
      <c r="AA7032">
        <v>0.59627162748019324</v>
      </c>
      <c r="AB7032">
        <v>0.54924519515598236</v>
      </c>
      <c r="AC7032">
        <v>0</v>
      </c>
      <c r="AD7032">
        <v>0</v>
      </c>
      <c r="AE7032">
        <v>84.474028215779342</v>
      </c>
    </row>
    <row r="7033" spans="1:31" x14ac:dyDescent="0.25">
      <c r="A7033">
        <v>2099569</v>
      </c>
      <c r="B7033">
        <v>1</v>
      </c>
      <c r="C7033" t="s">
        <v>80</v>
      </c>
      <c r="D7033" t="s">
        <v>97</v>
      </c>
      <c r="E7033" t="s">
        <v>131</v>
      </c>
      <c r="F7033" t="s">
        <v>20120</v>
      </c>
      <c r="G7033" t="s">
        <v>154</v>
      </c>
      <c r="H7033" t="s">
        <v>134</v>
      </c>
      <c r="I7033" t="s">
        <v>135</v>
      </c>
      <c r="J7033" t="s">
        <v>136</v>
      </c>
      <c r="K7033" t="s">
        <v>155</v>
      </c>
      <c r="L7033" t="s">
        <v>20121</v>
      </c>
      <c r="M7033" t="s">
        <v>20122</v>
      </c>
      <c r="N7033">
        <v>0.575555555</v>
      </c>
      <c r="O7033">
        <v>4</v>
      </c>
      <c r="P7033">
        <v>672</v>
      </c>
      <c r="Q7033">
        <v>2</v>
      </c>
      <c r="R7033">
        <v>61</v>
      </c>
      <c r="S7033">
        <v>5</v>
      </c>
      <c r="T7033">
        <v>95</v>
      </c>
      <c r="U7033">
        <v>0</v>
      </c>
      <c r="V7033">
        <v>0</v>
      </c>
      <c r="W7033">
        <v>2.3353001101837561</v>
      </c>
      <c r="X7033">
        <v>108.74920842795005</v>
      </c>
      <c r="Y7033">
        <v>2.1229902071432138</v>
      </c>
      <c r="Z7033">
        <v>15.233006710360598</v>
      </c>
      <c r="AA7033">
        <v>21.422897891317067</v>
      </c>
      <c r="AB7033">
        <v>41.865438534971986</v>
      </c>
      <c r="AC7033">
        <v>0</v>
      </c>
      <c r="AD7033">
        <v>0</v>
      </c>
      <c r="AE7033">
        <v>191.72884188192666</v>
      </c>
    </row>
    <row r="7034" spans="1:31" x14ac:dyDescent="0.25">
      <c r="A7034">
        <v>2099901</v>
      </c>
      <c r="B7034">
        <v>1</v>
      </c>
      <c r="C7034" t="s">
        <v>80</v>
      </c>
      <c r="D7034" t="s">
        <v>98</v>
      </c>
      <c r="E7034" t="s">
        <v>158</v>
      </c>
      <c r="F7034" t="s">
        <v>4214</v>
      </c>
      <c r="G7034" t="s">
        <v>160</v>
      </c>
      <c r="H7034" t="s">
        <v>143</v>
      </c>
      <c r="I7034" t="s">
        <v>135</v>
      </c>
      <c r="J7034" t="s">
        <v>136</v>
      </c>
      <c r="K7034" t="s">
        <v>137</v>
      </c>
      <c r="L7034" t="s">
        <v>20123</v>
      </c>
      <c r="M7034" t="s">
        <v>20124</v>
      </c>
      <c r="N7034">
        <v>0.85555555500000002</v>
      </c>
      <c r="O7034">
        <v>0</v>
      </c>
      <c r="P7034">
        <v>3</v>
      </c>
      <c r="Q7034">
        <v>0</v>
      </c>
      <c r="R7034">
        <v>0</v>
      </c>
      <c r="S7034">
        <v>0</v>
      </c>
      <c r="T7034">
        <v>3</v>
      </c>
      <c r="U7034">
        <v>0</v>
      </c>
      <c r="V7034">
        <v>0</v>
      </c>
      <c r="W7034">
        <v>0</v>
      </c>
      <c r="X7034">
        <v>0.77587658276314397</v>
      </c>
      <c r="Y7034">
        <v>0</v>
      </c>
      <c r="Z7034">
        <v>0</v>
      </c>
      <c r="AA7034">
        <v>0</v>
      </c>
      <c r="AB7034">
        <v>2.5591455401195917</v>
      </c>
      <c r="AC7034">
        <v>0</v>
      </c>
      <c r="AD7034">
        <v>0</v>
      </c>
      <c r="AE7034">
        <v>3.3350221228827355</v>
      </c>
    </row>
    <row r="7035" spans="1:31" x14ac:dyDescent="0.25">
      <c r="A7035">
        <v>2099500</v>
      </c>
      <c r="B7035">
        <v>1</v>
      </c>
      <c r="C7035" t="s">
        <v>81</v>
      </c>
      <c r="D7035" t="s">
        <v>118</v>
      </c>
      <c r="E7035" t="s">
        <v>169</v>
      </c>
      <c r="F7035" t="s">
        <v>20125</v>
      </c>
      <c r="G7035" t="s">
        <v>171</v>
      </c>
      <c r="H7035" t="s">
        <v>134</v>
      </c>
      <c r="I7035" t="s">
        <v>135</v>
      </c>
      <c r="J7035" t="s">
        <v>136</v>
      </c>
      <c r="K7035" t="s">
        <v>137</v>
      </c>
      <c r="L7035" t="s">
        <v>20126</v>
      </c>
      <c r="M7035" t="s">
        <v>20127</v>
      </c>
      <c r="N7035">
        <v>2.6158333329999999</v>
      </c>
      <c r="O7035">
        <v>0</v>
      </c>
      <c r="P7035">
        <v>236</v>
      </c>
      <c r="Q7035">
        <v>0</v>
      </c>
      <c r="R7035">
        <v>1</v>
      </c>
      <c r="S7035">
        <v>0</v>
      </c>
      <c r="T7035">
        <v>14</v>
      </c>
      <c r="U7035">
        <v>0</v>
      </c>
      <c r="V7035">
        <v>0</v>
      </c>
      <c r="W7035">
        <v>0</v>
      </c>
      <c r="X7035">
        <v>115.73204776178605</v>
      </c>
      <c r="Y7035">
        <v>0</v>
      </c>
      <c r="Z7035">
        <v>4.3820113520199175</v>
      </c>
      <c r="AA7035">
        <v>0</v>
      </c>
      <c r="AB7035">
        <v>21.505778180835097</v>
      </c>
      <c r="AC7035">
        <v>0</v>
      </c>
      <c r="AD7035">
        <v>0</v>
      </c>
      <c r="AE7035">
        <v>141.61983729464106</v>
      </c>
    </row>
    <row r="7036" spans="1:31" x14ac:dyDescent="0.25">
      <c r="A7036">
        <v>2099523</v>
      </c>
      <c r="B7036">
        <v>1</v>
      </c>
      <c r="C7036" t="s">
        <v>80</v>
      </c>
      <c r="D7036" t="s">
        <v>100</v>
      </c>
      <c r="E7036" t="s">
        <v>146</v>
      </c>
      <c r="F7036" t="s">
        <v>20128</v>
      </c>
      <c r="G7036" t="s">
        <v>273</v>
      </c>
      <c r="H7036" t="s">
        <v>134</v>
      </c>
      <c r="I7036" t="s">
        <v>135</v>
      </c>
      <c r="J7036" t="s">
        <v>136</v>
      </c>
      <c r="K7036" t="s">
        <v>155</v>
      </c>
      <c r="L7036" t="s">
        <v>20129</v>
      </c>
      <c r="M7036" t="s">
        <v>20130</v>
      </c>
      <c r="N7036">
        <v>0.94638888799999998</v>
      </c>
      <c r="O7036">
        <v>4</v>
      </c>
      <c r="P7036">
        <v>840</v>
      </c>
      <c r="Q7036">
        <v>23</v>
      </c>
      <c r="R7036">
        <v>348</v>
      </c>
      <c r="S7036">
        <v>12</v>
      </c>
      <c r="T7036">
        <v>137</v>
      </c>
      <c r="U7036">
        <v>1</v>
      </c>
      <c r="V7036">
        <v>1</v>
      </c>
      <c r="W7036">
        <v>2.1197602164522142</v>
      </c>
      <c r="X7036">
        <v>177.20456710515444</v>
      </c>
      <c r="Y7036">
        <v>13.289926864735811</v>
      </c>
      <c r="Z7036">
        <v>111.54025198669567</v>
      </c>
      <c r="AA7036">
        <v>259.89507832781288</v>
      </c>
      <c r="AB7036">
        <v>89.354846129438172</v>
      </c>
      <c r="AC7036">
        <v>0</v>
      </c>
      <c r="AD7036">
        <v>0.83723038416926221</v>
      </c>
      <c r="AE7036">
        <v>654.2416610144586</v>
      </c>
    </row>
    <row r="7037" spans="1:31" x14ac:dyDescent="0.25">
      <c r="A7037">
        <v>2099855</v>
      </c>
      <c r="B7037">
        <v>1</v>
      </c>
      <c r="C7037" t="s">
        <v>80</v>
      </c>
      <c r="D7037" t="s">
        <v>109</v>
      </c>
      <c r="E7037" t="s">
        <v>177</v>
      </c>
      <c r="F7037" t="s">
        <v>20131</v>
      </c>
      <c r="G7037" t="s">
        <v>183</v>
      </c>
      <c r="H7037" t="s">
        <v>143</v>
      </c>
      <c r="I7037" t="s">
        <v>135</v>
      </c>
      <c r="J7037" t="s">
        <v>136</v>
      </c>
      <c r="K7037" t="s">
        <v>137</v>
      </c>
      <c r="L7037" t="s">
        <v>20132</v>
      </c>
      <c r="M7037" t="s">
        <v>20133</v>
      </c>
      <c r="N7037">
        <v>1.096944444</v>
      </c>
      <c r="O7037">
        <v>0</v>
      </c>
      <c r="P7037">
        <v>1</v>
      </c>
      <c r="Q7037">
        <v>0</v>
      </c>
      <c r="R7037">
        <v>0</v>
      </c>
      <c r="S7037">
        <v>0</v>
      </c>
      <c r="T7037">
        <v>0</v>
      </c>
      <c r="U7037">
        <v>0</v>
      </c>
      <c r="V7037">
        <v>0</v>
      </c>
      <c r="W7037">
        <v>0</v>
      </c>
      <c r="X7037">
        <v>6.9900592488992233E-2</v>
      </c>
      <c r="Y7037">
        <v>0</v>
      </c>
      <c r="Z7037">
        <v>0</v>
      </c>
      <c r="AA7037">
        <v>0</v>
      </c>
      <c r="AB7037">
        <v>0</v>
      </c>
      <c r="AC7037">
        <v>0</v>
      </c>
      <c r="AD7037">
        <v>0</v>
      </c>
      <c r="AE7037">
        <v>6.9900592488992233E-2</v>
      </c>
    </row>
    <row r="7038" spans="1:31" x14ac:dyDescent="0.25">
      <c r="A7038">
        <v>2099895</v>
      </c>
      <c r="B7038">
        <v>1</v>
      </c>
      <c r="C7038" t="s">
        <v>81</v>
      </c>
      <c r="D7038" t="s">
        <v>128</v>
      </c>
      <c r="E7038" t="s">
        <v>146</v>
      </c>
      <c r="F7038" t="s">
        <v>279</v>
      </c>
      <c r="G7038" t="s">
        <v>133</v>
      </c>
      <c r="H7038" t="s">
        <v>134</v>
      </c>
      <c r="I7038" t="s">
        <v>135</v>
      </c>
      <c r="J7038" t="s">
        <v>136</v>
      </c>
      <c r="K7038" t="s">
        <v>137</v>
      </c>
      <c r="L7038" t="s">
        <v>20134</v>
      </c>
      <c r="M7038" t="s">
        <v>20135</v>
      </c>
      <c r="N7038">
        <v>0.06</v>
      </c>
      <c r="O7038">
        <v>0</v>
      </c>
      <c r="P7038">
        <v>507</v>
      </c>
      <c r="Q7038">
        <v>1</v>
      </c>
      <c r="R7038">
        <v>63</v>
      </c>
      <c r="S7038">
        <v>3</v>
      </c>
      <c r="T7038">
        <v>106</v>
      </c>
      <c r="U7038">
        <v>1</v>
      </c>
      <c r="V7038">
        <v>0</v>
      </c>
      <c r="W7038">
        <v>0</v>
      </c>
      <c r="X7038">
        <v>6.0101878212935391</v>
      </c>
      <c r="Y7038">
        <v>1.5990777554142601</v>
      </c>
      <c r="Z7038">
        <v>1.8902761992806996</v>
      </c>
      <c r="AA7038">
        <v>0.47569892507430001</v>
      </c>
      <c r="AB7038">
        <v>3.9058630541442607</v>
      </c>
      <c r="AC7038">
        <v>1.1897413505026202</v>
      </c>
      <c r="AD7038">
        <v>0</v>
      </c>
      <c r="AE7038">
        <v>15.07084510570968</v>
      </c>
    </row>
    <row r="7039" spans="1:31" x14ac:dyDescent="0.25">
      <c r="A7039">
        <v>2099586</v>
      </c>
      <c r="B7039">
        <v>1</v>
      </c>
      <c r="C7039" t="s">
        <v>81</v>
      </c>
      <c r="D7039" t="s">
        <v>120</v>
      </c>
      <c r="E7039" t="s">
        <v>158</v>
      </c>
      <c r="F7039" t="s">
        <v>20136</v>
      </c>
      <c r="G7039" t="s">
        <v>160</v>
      </c>
      <c r="H7039" t="s">
        <v>143</v>
      </c>
      <c r="I7039" t="s">
        <v>135</v>
      </c>
      <c r="J7039" t="s">
        <v>136</v>
      </c>
      <c r="K7039" t="s">
        <v>137</v>
      </c>
      <c r="L7039" t="s">
        <v>20137</v>
      </c>
      <c r="M7039" t="s">
        <v>20138</v>
      </c>
      <c r="N7039">
        <v>2.540277777</v>
      </c>
      <c r="O7039">
        <v>0</v>
      </c>
      <c r="P7039">
        <v>83</v>
      </c>
      <c r="Q7039">
        <v>0</v>
      </c>
      <c r="R7039">
        <v>0</v>
      </c>
      <c r="S7039">
        <v>0</v>
      </c>
      <c r="T7039">
        <v>5</v>
      </c>
      <c r="U7039">
        <v>0</v>
      </c>
      <c r="V7039">
        <v>0</v>
      </c>
      <c r="W7039">
        <v>0</v>
      </c>
      <c r="X7039">
        <v>50.795937784422534</v>
      </c>
      <c r="Y7039">
        <v>0</v>
      </c>
      <c r="Z7039">
        <v>0</v>
      </c>
      <c r="AA7039">
        <v>0</v>
      </c>
      <c r="AB7039">
        <v>3.9384492749498339</v>
      </c>
      <c r="AC7039">
        <v>0</v>
      </c>
      <c r="AD7039">
        <v>0</v>
      </c>
      <c r="AE7039">
        <v>54.734387059372366</v>
      </c>
    </row>
    <row r="7040" spans="1:31" x14ac:dyDescent="0.25">
      <c r="A7040">
        <v>2099792</v>
      </c>
      <c r="B7040">
        <v>1</v>
      </c>
      <c r="C7040" t="s">
        <v>80</v>
      </c>
      <c r="D7040" t="s">
        <v>100</v>
      </c>
      <c r="E7040" t="s">
        <v>146</v>
      </c>
      <c r="F7040" t="s">
        <v>10405</v>
      </c>
      <c r="G7040" t="s">
        <v>133</v>
      </c>
      <c r="H7040" t="s">
        <v>134</v>
      </c>
      <c r="I7040" t="s">
        <v>135</v>
      </c>
      <c r="J7040" t="s">
        <v>136</v>
      </c>
      <c r="K7040" t="s">
        <v>137</v>
      </c>
      <c r="L7040" t="s">
        <v>20139</v>
      </c>
      <c r="M7040" t="s">
        <v>20140</v>
      </c>
      <c r="N7040">
        <v>2.5358333329999998</v>
      </c>
      <c r="O7040">
        <v>0</v>
      </c>
      <c r="P7040">
        <v>0</v>
      </c>
      <c r="Q7040">
        <v>14</v>
      </c>
      <c r="R7040">
        <v>9</v>
      </c>
      <c r="S7040">
        <v>0</v>
      </c>
      <c r="T7040">
        <v>1</v>
      </c>
      <c r="U7040">
        <v>0</v>
      </c>
      <c r="V7040">
        <v>0</v>
      </c>
      <c r="W7040">
        <v>0</v>
      </c>
      <c r="X7040">
        <v>0</v>
      </c>
      <c r="Y7040">
        <v>125.02179002813051</v>
      </c>
      <c r="Z7040">
        <v>4.0214021368581276</v>
      </c>
      <c r="AA7040">
        <v>0</v>
      </c>
      <c r="AB7040">
        <v>0.25410615122345309</v>
      </c>
      <c r="AC7040">
        <v>0</v>
      </c>
      <c r="AD7040">
        <v>0</v>
      </c>
      <c r="AE7040">
        <v>129.29729831621208</v>
      </c>
    </row>
    <row r="7041" spans="1:31" x14ac:dyDescent="0.25">
      <c r="A7041">
        <v>2099961</v>
      </c>
      <c r="B7041">
        <v>1</v>
      </c>
      <c r="C7041" t="s">
        <v>80</v>
      </c>
      <c r="D7041" t="s">
        <v>85</v>
      </c>
      <c r="E7041" t="s">
        <v>177</v>
      </c>
      <c r="F7041" t="s">
        <v>20141</v>
      </c>
      <c r="G7041" t="s">
        <v>183</v>
      </c>
      <c r="H7041" t="s">
        <v>143</v>
      </c>
      <c r="I7041" t="s">
        <v>135</v>
      </c>
      <c r="J7041" t="s">
        <v>136</v>
      </c>
      <c r="K7041" t="s">
        <v>137</v>
      </c>
      <c r="L7041" t="s">
        <v>20142</v>
      </c>
      <c r="M7041" t="s">
        <v>20143</v>
      </c>
      <c r="N7041">
        <v>0.79805555500000003</v>
      </c>
      <c r="O7041">
        <v>0</v>
      </c>
      <c r="P7041">
        <v>1</v>
      </c>
      <c r="Q7041">
        <v>0</v>
      </c>
      <c r="R7041">
        <v>0</v>
      </c>
      <c r="S7041">
        <v>0</v>
      </c>
      <c r="T7041">
        <v>0</v>
      </c>
      <c r="U7041">
        <v>0</v>
      </c>
      <c r="V7041">
        <v>0</v>
      </c>
      <c r="W7041">
        <v>0</v>
      </c>
      <c r="X7041">
        <v>0.18914063590635555</v>
      </c>
      <c r="Y7041">
        <v>0</v>
      </c>
      <c r="Z7041">
        <v>0</v>
      </c>
      <c r="AA7041">
        <v>0</v>
      </c>
      <c r="AB7041">
        <v>0</v>
      </c>
      <c r="AC7041">
        <v>0</v>
      </c>
      <c r="AD7041">
        <v>0</v>
      </c>
      <c r="AE7041">
        <v>0.18914063590635555</v>
      </c>
    </row>
    <row r="7042" spans="1:31" x14ac:dyDescent="0.25">
      <c r="A7042">
        <v>2099463</v>
      </c>
      <c r="B7042">
        <v>1</v>
      </c>
      <c r="C7042" t="s">
        <v>80</v>
      </c>
      <c r="D7042" t="s">
        <v>85</v>
      </c>
      <c r="E7042" t="s">
        <v>177</v>
      </c>
      <c r="F7042" t="s">
        <v>2364</v>
      </c>
      <c r="G7042" t="s">
        <v>179</v>
      </c>
      <c r="H7042" t="s">
        <v>143</v>
      </c>
      <c r="I7042" t="s">
        <v>135</v>
      </c>
      <c r="J7042" t="s">
        <v>136</v>
      </c>
      <c r="K7042" t="s">
        <v>137</v>
      </c>
      <c r="L7042" t="s">
        <v>20144</v>
      </c>
      <c r="M7042" t="s">
        <v>20145</v>
      </c>
      <c r="N7042">
        <v>3.98</v>
      </c>
      <c r="O7042">
        <v>0</v>
      </c>
      <c r="P7042">
        <v>0</v>
      </c>
      <c r="Q7042">
        <v>0</v>
      </c>
      <c r="R7042">
        <v>0</v>
      </c>
      <c r="S7042">
        <v>0</v>
      </c>
      <c r="T7042">
        <v>1</v>
      </c>
      <c r="U7042">
        <v>0</v>
      </c>
      <c r="V7042">
        <v>0</v>
      </c>
      <c r="W7042">
        <v>0</v>
      </c>
      <c r="X7042">
        <v>0</v>
      </c>
      <c r="Y7042">
        <v>0</v>
      </c>
      <c r="Z7042">
        <v>0</v>
      </c>
      <c r="AA7042">
        <v>0</v>
      </c>
      <c r="AB7042">
        <v>1.8217420912816447</v>
      </c>
      <c r="AC7042">
        <v>0</v>
      </c>
      <c r="AD7042">
        <v>0</v>
      </c>
      <c r="AE7042">
        <v>1.8217420912816447</v>
      </c>
    </row>
    <row r="7043" spans="1:31" x14ac:dyDescent="0.25">
      <c r="A7043">
        <v>2099606</v>
      </c>
      <c r="B7043">
        <v>1</v>
      </c>
      <c r="C7043" t="s">
        <v>81</v>
      </c>
      <c r="D7043" t="s">
        <v>128</v>
      </c>
      <c r="E7043" t="s">
        <v>177</v>
      </c>
      <c r="F7043" t="s">
        <v>20146</v>
      </c>
      <c r="G7043" t="s">
        <v>1802</v>
      </c>
      <c r="H7043" t="s">
        <v>143</v>
      </c>
      <c r="I7043" t="s">
        <v>135</v>
      </c>
      <c r="J7043" t="s">
        <v>136</v>
      </c>
      <c r="K7043" t="s">
        <v>137</v>
      </c>
      <c r="L7043" t="s">
        <v>20147</v>
      </c>
      <c r="M7043" t="s">
        <v>20148</v>
      </c>
      <c r="N7043">
        <v>3.0772222220000001</v>
      </c>
      <c r="O7043">
        <v>0</v>
      </c>
      <c r="P7043">
        <v>0</v>
      </c>
      <c r="Q7043">
        <v>0</v>
      </c>
      <c r="R7043">
        <v>0</v>
      </c>
      <c r="S7043">
        <v>0</v>
      </c>
      <c r="T7043">
        <v>2</v>
      </c>
      <c r="U7043">
        <v>0</v>
      </c>
      <c r="V7043">
        <v>0</v>
      </c>
      <c r="W7043">
        <v>0</v>
      </c>
      <c r="X7043">
        <v>0</v>
      </c>
      <c r="Y7043">
        <v>0</v>
      </c>
      <c r="Z7043">
        <v>0</v>
      </c>
      <c r="AA7043">
        <v>0</v>
      </c>
      <c r="AB7043">
        <v>1.2157538855707424</v>
      </c>
      <c r="AC7043">
        <v>0</v>
      </c>
      <c r="AD7043">
        <v>0</v>
      </c>
      <c r="AE7043">
        <v>1.2157538855707424</v>
      </c>
    </row>
    <row r="7044" spans="1:31" x14ac:dyDescent="0.25">
      <c r="A7044">
        <v>2099583</v>
      </c>
      <c r="B7044">
        <v>1</v>
      </c>
      <c r="C7044" t="s">
        <v>80</v>
      </c>
      <c r="D7044" t="s">
        <v>92</v>
      </c>
      <c r="E7044" t="s">
        <v>177</v>
      </c>
      <c r="F7044" t="s">
        <v>20149</v>
      </c>
      <c r="G7044" t="s">
        <v>179</v>
      </c>
      <c r="H7044" t="s">
        <v>143</v>
      </c>
      <c r="I7044" t="s">
        <v>135</v>
      </c>
      <c r="J7044" t="s">
        <v>136</v>
      </c>
      <c r="K7044" t="s">
        <v>137</v>
      </c>
      <c r="L7044" t="s">
        <v>20150</v>
      </c>
      <c r="M7044" t="s">
        <v>20151</v>
      </c>
      <c r="N7044">
        <v>8.7413888879999995</v>
      </c>
      <c r="O7044">
        <v>0</v>
      </c>
      <c r="P7044">
        <v>1</v>
      </c>
      <c r="Q7044">
        <v>0</v>
      </c>
      <c r="R7044">
        <v>0</v>
      </c>
      <c r="S7044">
        <v>0</v>
      </c>
      <c r="T7044">
        <v>0</v>
      </c>
      <c r="U7044">
        <v>0</v>
      </c>
      <c r="V7044">
        <v>0</v>
      </c>
      <c r="W7044">
        <v>0</v>
      </c>
      <c r="X7044">
        <v>2.7050465100685885</v>
      </c>
      <c r="Y7044">
        <v>0</v>
      </c>
      <c r="Z7044">
        <v>0</v>
      </c>
      <c r="AA7044">
        <v>0</v>
      </c>
      <c r="AB7044">
        <v>0</v>
      </c>
      <c r="AC7044">
        <v>0</v>
      </c>
      <c r="AD7044">
        <v>0</v>
      </c>
      <c r="AE7044">
        <v>2.7050465100685885</v>
      </c>
    </row>
    <row r="7045" spans="1:31" x14ac:dyDescent="0.25">
      <c r="A7045">
        <v>2099798</v>
      </c>
      <c r="B7045">
        <v>1</v>
      </c>
      <c r="C7045" t="s">
        <v>80</v>
      </c>
      <c r="D7045" t="s">
        <v>93</v>
      </c>
      <c r="E7045" t="s">
        <v>177</v>
      </c>
      <c r="F7045" t="s">
        <v>20152</v>
      </c>
      <c r="G7045" t="s">
        <v>183</v>
      </c>
      <c r="H7045" t="s">
        <v>143</v>
      </c>
      <c r="I7045" t="s">
        <v>135</v>
      </c>
      <c r="J7045" t="s">
        <v>136</v>
      </c>
      <c r="K7045" t="s">
        <v>137</v>
      </c>
      <c r="L7045" t="s">
        <v>20153</v>
      </c>
      <c r="M7045" t="s">
        <v>20154</v>
      </c>
      <c r="N7045">
        <v>4.7538888879999996</v>
      </c>
      <c r="O7045">
        <v>0</v>
      </c>
      <c r="P7045">
        <v>1</v>
      </c>
      <c r="Q7045">
        <v>0</v>
      </c>
      <c r="R7045">
        <v>0</v>
      </c>
      <c r="S7045">
        <v>0</v>
      </c>
      <c r="T7045">
        <v>0</v>
      </c>
      <c r="U7045">
        <v>0</v>
      </c>
      <c r="V7045">
        <v>0</v>
      </c>
      <c r="W7045">
        <v>0</v>
      </c>
      <c r="X7045">
        <v>1.7728762762500554E-2</v>
      </c>
      <c r="Y7045">
        <v>0</v>
      </c>
      <c r="Z7045">
        <v>0</v>
      </c>
      <c r="AA7045">
        <v>0</v>
      </c>
      <c r="AB7045">
        <v>0</v>
      </c>
      <c r="AC7045">
        <v>0</v>
      </c>
      <c r="AD7045">
        <v>0</v>
      </c>
      <c r="AE7045">
        <v>1.7728762762500554E-2</v>
      </c>
    </row>
    <row r="7046" spans="1:31" x14ac:dyDescent="0.25">
      <c r="A7046">
        <v>2099506</v>
      </c>
      <c r="B7046">
        <v>1</v>
      </c>
      <c r="C7046" t="s">
        <v>81</v>
      </c>
      <c r="D7046" t="s">
        <v>112</v>
      </c>
      <c r="E7046" t="s">
        <v>177</v>
      </c>
      <c r="F7046" t="s">
        <v>20155</v>
      </c>
      <c r="G7046" t="s">
        <v>183</v>
      </c>
      <c r="H7046" t="s">
        <v>143</v>
      </c>
      <c r="I7046" t="s">
        <v>135</v>
      </c>
      <c r="J7046" t="s">
        <v>136</v>
      </c>
      <c r="K7046" t="s">
        <v>137</v>
      </c>
      <c r="L7046" t="s">
        <v>20156</v>
      </c>
      <c r="M7046" t="s">
        <v>20157</v>
      </c>
      <c r="N7046">
        <v>1.730555555</v>
      </c>
      <c r="O7046">
        <v>0</v>
      </c>
      <c r="P7046">
        <v>1</v>
      </c>
      <c r="Q7046">
        <v>0</v>
      </c>
      <c r="R7046">
        <v>0</v>
      </c>
      <c r="S7046">
        <v>0</v>
      </c>
      <c r="T7046">
        <v>0</v>
      </c>
      <c r="U7046">
        <v>0</v>
      </c>
      <c r="V7046">
        <v>0</v>
      </c>
      <c r="W7046">
        <v>0</v>
      </c>
      <c r="X7046">
        <v>0.27190553795189498</v>
      </c>
      <c r="Y7046">
        <v>0</v>
      </c>
      <c r="Z7046">
        <v>0</v>
      </c>
      <c r="AA7046">
        <v>0</v>
      </c>
      <c r="AB7046">
        <v>0</v>
      </c>
      <c r="AC7046">
        <v>0</v>
      </c>
      <c r="AD7046">
        <v>0</v>
      </c>
      <c r="AE7046">
        <v>0.27190553795189498</v>
      </c>
    </row>
    <row r="7047" spans="1:31" x14ac:dyDescent="0.25">
      <c r="A7047">
        <v>2099775</v>
      </c>
      <c r="B7047">
        <v>1</v>
      </c>
      <c r="C7047" t="s">
        <v>80</v>
      </c>
      <c r="D7047" t="s">
        <v>101</v>
      </c>
      <c r="E7047" t="s">
        <v>177</v>
      </c>
      <c r="F7047" t="s">
        <v>20158</v>
      </c>
      <c r="G7047" t="s">
        <v>196</v>
      </c>
      <c r="H7047" t="s">
        <v>143</v>
      </c>
      <c r="I7047" t="s">
        <v>135</v>
      </c>
      <c r="J7047" t="s">
        <v>136</v>
      </c>
      <c r="K7047" t="s">
        <v>137</v>
      </c>
      <c r="L7047" t="s">
        <v>20159</v>
      </c>
      <c r="M7047" t="s">
        <v>20160</v>
      </c>
      <c r="N7047">
        <v>1.7649999999999999</v>
      </c>
      <c r="O7047">
        <v>0</v>
      </c>
      <c r="P7047">
        <v>7</v>
      </c>
      <c r="Q7047">
        <v>0</v>
      </c>
      <c r="R7047">
        <v>0</v>
      </c>
      <c r="S7047">
        <v>0</v>
      </c>
      <c r="T7047">
        <v>0</v>
      </c>
      <c r="U7047">
        <v>0</v>
      </c>
      <c r="V7047">
        <v>0</v>
      </c>
      <c r="W7047">
        <v>0</v>
      </c>
      <c r="X7047">
        <v>2.2328034545780326</v>
      </c>
      <c r="Y7047">
        <v>0</v>
      </c>
      <c r="Z7047">
        <v>0</v>
      </c>
      <c r="AA7047">
        <v>0</v>
      </c>
      <c r="AB7047">
        <v>0</v>
      </c>
      <c r="AC7047">
        <v>0</v>
      </c>
      <c r="AD7047">
        <v>0</v>
      </c>
      <c r="AE7047">
        <v>2.2328034545780326</v>
      </c>
    </row>
    <row r="7048" spans="1:31" x14ac:dyDescent="0.25">
      <c r="A7048">
        <v>2099563</v>
      </c>
      <c r="B7048">
        <v>1</v>
      </c>
      <c r="C7048" t="s">
        <v>81</v>
      </c>
      <c r="D7048" t="s">
        <v>128</v>
      </c>
      <c r="E7048" t="s">
        <v>146</v>
      </c>
      <c r="F7048" t="s">
        <v>20161</v>
      </c>
      <c r="G7048" t="s">
        <v>133</v>
      </c>
      <c r="H7048" t="s">
        <v>134</v>
      </c>
      <c r="I7048" t="s">
        <v>259</v>
      </c>
      <c r="J7048" t="s">
        <v>136</v>
      </c>
      <c r="K7048" t="s">
        <v>137</v>
      </c>
      <c r="L7048" t="s">
        <v>20162</v>
      </c>
      <c r="M7048" t="s">
        <v>20163</v>
      </c>
      <c r="N7048">
        <v>4.0555555E-2</v>
      </c>
      <c r="O7048">
        <v>0</v>
      </c>
      <c r="P7048">
        <v>506</v>
      </c>
      <c r="Q7048">
        <v>1</v>
      </c>
      <c r="R7048">
        <v>63</v>
      </c>
      <c r="S7048">
        <v>3</v>
      </c>
      <c r="T7048">
        <v>106</v>
      </c>
      <c r="U7048">
        <v>1</v>
      </c>
      <c r="V7048">
        <v>0</v>
      </c>
      <c r="W7048">
        <v>0</v>
      </c>
      <c r="X7048">
        <v>4.1196255099151005</v>
      </c>
      <c r="Y7048">
        <v>1.036965469218085</v>
      </c>
      <c r="Z7048">
        <v>1.3235411449448835</v>
      </c>
      <c r="AA7048">
        <v>0.32862602813877995</v>
      </c>
      <c r="AB7048">
        <v>2.7824230847884905</v>
      </c>
      <c r="AC7048">
        <v>1.0002464393388197</v>
      </c>
      <c r="AD7048">
        <v>0</v>
      </c>
      <c r="AE7048">
        <v>10.591427676344161</v>
      </c>
    </row>
    <row r="7049" spans="1:31" x14ac:dyDescent="0.25">
      <c r="A7049">
        <v>2099918</v>
      </c>
      <c r="B7049">
        <v>1</v>
      </c>
      <c r="C7049" t="s">
        <v>81</v>
      </c>
      <c r="D7049" t="s">
        <v>128</v>
      </c>
      <c r="E7049" t="s">
        <v>131</v>
      </c>
      <c r="F7049" t="s">
        <v>12692</v>
      </c>
      <c r="G7049" t="s">
        <v>133</v>
      </c>
      <c r="H7049" t="s">
        <v>134</v>
      </c>
      <c r="I7049" t="s">
        <v>135</v>
      </c>
      <c r="J7049" t="s">
        <v>136</v>
      </c>
      <c r="K7049" t="s">
        <v>137</v>
      </c>
      <c r="L7049" t="s">
        <v>20164</v>
      </c>
      <c r="M7049" t="s">
        <v>20165</v>
      </c>
      <c r="N7049">
        <v>7.3055554999999994E-2</v>
      </c>
      <c r="O7049">
        <v>0</v>
      </c>
      <c r="P7049">
        <v>1148</v>
      </c>
      <c r="Q7049">
        <v>4</v>
      </c>
      <c r="R7049">
        <v>1</v>
      </c>
      <c r="S7049">
        <v>3</v>
      </c>
      <c r="T7049">
        <v>79</v>
      </c>
      <c r="U7049">
        <v>0</v>
      </c>
      <c r="V7049">
        <v>0</v>
      </c>
      <c r="W7049">
        <v>0</v>
      </c>
      <c r="X7049">
        <v>11.384034493499966</v>
      </c>
      <c r="Y7049">
        <v>0.38185345885575944</v>
      </c>
      <c r="Z7049">
        <v>5.7736316755230563E-3</v>
      </c>
      <c r="AA7049">
        <v>1.6096982364423307</v>
      </c>
      <c r="AB7049">
        <v>0.86663500114482539</v>
      </c>
      <c r="AC7049">
        <v>0</v>
      </c>
      <c r="AD7049">
        <v>0</v>
      </c>
      <c r="AE7049">
        <v>14.247994821618406</v>
      </c>
    </row>
    <row r="7050" spans="1:31" x14ac:dyDescent="0.25">
      <c r="A7050">
        <v>2099669</v>
      </c>
      <c r="B7050">
        <v>1</v>
      </c>
      <c r="C7050" t="s">
        <v>80</v>
      </c>
      <c r="D7050" t="s">
        <v>85</v>
      </c>
      <c r="E7050" t="s">
        <v>158</v>
      </c>
      <c r="F7050" t="s">
        <v>20166</v>
      </c>
      <c r="G7050" t="s">
        <v>273</v>
      </c>
      <c r="H7050" t="s">
        <v>143</v>
      </c>
      <c r="I7050" t="s">
        <v>135</v>
      </c>
      <c r="J7050" t="s">
        <v>136</v>
      </c>
      <c r="K7050" t="s">
        <v>155</v>
      </c>
      <c r="L7050" t="s">
        <v>20167</v>
      </c>
      <c r="M7050" t="s">
        <v>20168</v>
      </c>
      <c r="N7050">
        <v>0.34013888799999997</v>
      </c>
      <c r="O7050">
        <v>0</v>
      </c>
      <c r="P7050">
        <v>129</v>
      </c>
      <c r="Q7050">
        <v>0</v>
      </c>
      <c r="R7050">
        <v>0</v>
      </c>
      <c r="S7050">
        <v>0</v>
      </c>
      <c r="T7050">
        <v>18</v>
      </c>
      <c r="U7050">
        <v>0</v>
      </c>
      <c r="V7050">
        <v>0</v>
      </c>
      <c r="W7050">
        <v>0</v>
      </c>
      <c r="X7050">
        <v>8.7777244296872574</v>
      </c>
      <c r="Y7050">
        <v>0</v>
      </c>
      <c r="Z7050">
        <v>0</v>
      </c>
      <c r="AA7050">
        <v>0</v>
      </c>
      <c r="AB7050">
        <v>3.3775055857416323</v>
      </c>
      <c r="AC7050">
        <v>0</v>
      </c>
      <c r="AD7050">
        <v>0</v>
      </c>
      <c r="AE7050">
        <v>12.15523001542889</v>
      </c>
    </row>
    <row r="7051" spans="1:31" x14ac:dyDescent="0.25">
      <c r="A7051">
        <v>2099712</v>
      </c>
      <c r="B7051">
        <v>1</v>
      </c>
      <c r="C7051" t="s">
        <v>80</v>
      </c>
      <c r="D7051" t="s">
        <v>96</v>
      </c>
      <c r="E7051" t="s">
        <v>505</v>
      </c>
      <c r="F7051" t="s">
        <v>20169</v>
      </c>
      <c r="G7051" t="s">
        <v>366</v>
      </c>
      <c r="H7051" t="s">
        <v>143</v>
      </c>
      <c r="I7051" t="s">
        <v>135</v>
      </c>
      <c r="J7051" t="s">
        <v>136</v>
      </c>
      <c r="K7051" t="s">
        <v>137</v>
      </c>
      <c r="L7051" t="s">
        <v>20170</v>
      </c>
      <c r="M7051" t="s">
        <v>20171</v>
      </c>
      <c r="N7051">
        <v>4.2</v>
      </c>
      <c r="O7051">
        <v>0</v>
      </c>
      <c r="P7051">
        <v>18</v>
      </c>
      <c r="Q7051">
        <v>0</v>
      </c>
      <c r="R7051">
        <v>0</v>
      </c>
      <c r="S7051">
        <v>0</v>
      </c>
      <c r="T7051">
        <v>0</v>
      </c>
      <c r="U7051">
        <v>0</v>
      </c>
      <c r="V7051">
        <v>0</v>
      </c>
      <c r="W7051">
        <v>0</v>
      </c>
      <c r="X7051">
        <v>24.454143697363751</v>
      </c>
      <c r="Y7051">
        <v>0</v>
      </c>
      <c r="Z7051">
        <v>0</v>
      </c>
      <c r="AA7051">
        <v>0</v>
      </c>
      <c r="AB7051">
        <v>0</v>
      </c>
      <c r="AC7051">
        <v>0</v>
      </c>
      <c r="AD7051">
        <v>0</v>
      </c>
      <c r="AE7051">
        <v>24.454143697363751</v>
      </c>
    </row>
    <row r="7052" spans="1:31" x14ac:dyDescent="0.25">
      <c r="A7052">
        <v>2099875</v>
      </c>
      <c r="B7052">
        <v>1</v>
      </c>
      <c r="C7052" t="s">
        <v>80</v>
      </c>
      <c r="D7052" t="s">
        <v>102</v>
      </c>
      <c r="E7052" t="s">
        <v>177</v>
      </c>
      <c r="F7052" t="s">
        <v>20172</v>
      </c>
      <c r="G7052" t="s">
        <v>183</v>
      </c>
      <c r="H7052" t="s">
        <v>143</v>
      </c>
      <c r="I7052" t="s">
        <v>135</v>
      </c>
      <c r="J7052" t="s">
        <v>136</v>
      </c>
      <c r="K7052" t="s">
        <v>137</v>
      </c>
      <c r="L7052" t="s">
        <v>20173</v>
      </c>
      <c r="M7052" t="s">
        <v>20174</v>
      </c>
      <c r="N7052">
        <v>1.8774999999999999</v>
      </c>
      <c r="O7052">
        <v>0</v>
      </c>
      <c r="P7052">
        <v>1</v>
      </c>
      <c r="Q7052">
        <v>0</v>
      </c>
      <c r="R7052">
        <v>0</v>
      </c>
      <c r="S7052">
        <v>0</v>
      </c>
      <c r="T7052">
        <v>0</v>
      </c>
      <c r="U7052">
        <v>0</v>
      </c>
      <c r="V7052">
        <v>0</v>
      </c>
      <c r="W7052">
        <v>0</v>
      </c>
      <c r="X7052">
        <v>0.28195863348715833</v>
      </c>
      <c r="Y7052">
        <v>0</v>
      </c>
      <c r="Z7052">
        <v>0</v>
      </c>
      <c r="AA7052">
        <v>0</v>
      </c>
      <c r="AB7052">
        <v>0</v>
      </c>
      <c r="AC7052">
        <v>0</v>
      </c>
      <c r="AD7052">
        <v>0</v>
      </c>
      <c r="AE7052">
        <v>0.28195863348715833</v>
      </c>
    </row>
    <row r="7053" spans="1:31" x14ac:dyDescent="0.25">
      <c r="A7053">
        <v>2099526</v>
      </c>
      <c r="B7053">
        <v>1</v>
      </c>
      <c r="C7053" t="s">
        <v>81</v>
      </c>
      <c r="D7053" t="s">
        <v>112</v>
      </c>
      <c r="E7053" t="s">
        <v>131</v>
      </c>
      <c r="F7053" t="s">
        <v>9324</v>
      </c>
      <c r="G7053" t="s">
        <v>273</v>
      </c>
      <c r="H7053" t="s">
        <v>134</v>
      </c>
      <c r="I7053" t="s">
        <v>135</v>
      </c>
      <c r="J7053" t="s">
        <v>136</v>
      </c>
      <c r="K7053" t="s">
        <v>155</v>
      </c>
      <c r="L7053" t="s">
        <v>20175</v>
      </c>
      <c r="M7053" t="s">
        <v>20176</v>
      </c>
      <c r="N7053">
        <v>7.5463888880000001</v>
      </c>
      <c r="O7053">
        <v>0</v>
      </c>
      <c r="P7053">
        <v>671</v>
      </c>
      <c r="Q7053">
        <v>7</v>
      </c>
      <c r="R7053">
        <v>97</v>
      </c>
      <c r="S7053">
        <v>5</v>
      </c>
      <c r="T7053">
        <v>35</v>
      </c>
      <c r="U7053">
        <v>1</v>
      </c>
      <c r="V7053">
        <v>0</v>
      </c>
      <c r="W7053">
        <v>0</v>
      </c>
      <c r="X7053">
        <v>592.79545377524823</v>
      </c>
      <c r="Y7053">
        <v>226.98497746406457</v>
      </c>
      <c r="Z7053">
        <v>284.986169466126</v>
      </c>
      <c r="AA7053">
        <v>81.363176916517659</v>
      </c>
      <c r="AB7053">
        <v>53.65834244954145</v>
      </c>
      <c r="AC7053">
        <v>0</v>
      </c>
      <c r="AD7053">
        <v>0</v>
      </c>
      <c r="AE7053">
        <v>1239.7881200714978</v>
      </c>
    </row>
    <row r="7054" spans="1:31" x14ac:dyDescent="0.25">
      <c r="A7054">
        <v>2099503</v>
      </c>
      <c r="B7054">
        <v>1</v>
      </c>
      <c r="C7054" t="s">
        <v>81</v>
      </c>
      <c r="D7054" t="s">
        <v>114</v>
      </c>
      <c r="E7054" t="s">
        <v>140</v>
      </c>
      <c r="F7054" t="s">
        <v>937</v>
      </c>
      <c r="G7054" t="s">
        <v>154</v>
      </c>
      <c r="H7054" t="s">
        <v>143</v>
      </c>
      <c r="I7054" t="s">
        <v>135</v>
      </c>
      <c r="J7054" t="s">
        <v>136</v>
      </c>
      <c r="K7054" t="s">
        <v>155</v>
      </c>
      <c r="L7054" t="s">
        <v>20177</v>
      </c>
      <c r="M7054" t="s">
        <v>20178</v>
      </c>
      <c r="N7054">
        <v>7.7634055550000003</v>
      </c>
      <c r="O7054">
        <v>0</v>
      </c>
      <c r="P7054">
        <v>89</v>
      </c>
      <c r="Q7054">
        <v>0</v>
      </c>
      <c r="R7054">
        <v>1</v>
      </c>
      <c r="S7054">
        <v>0</v>
      </c>
      <c r="T7054">
        <v>6</v>
      </c>
      <c r="U7054">
        <v>0</v>
      </c>
      <c r="V7054">
        <v>0</v>
      </c>
      <c r="W7054">
        <v>0</v>
      </c>
      <c r="X7054">
        <v>207.89611130716787</v>
      </c>
      <c r="Y7054">
        <v>0</v>
      </c>
      <c r="Z7054">
        <v>0.86104671995028259</v>
      </c>
      <c r="AA7054">
        <v>0</v>
      </c>
      <c r="AB7054">
        <v>51.008075502922182</v>
      </c>
      <c r="AC7054">
        <v>0</v>
      </c>
      <c r="AD7054">
        <v>0</v>
      </c>
      <c r="AE7054">
        <v>259.76523353004035</v>
      </c>
    </row>
    <row r="7055" spans="1:31" x14ac:dyDescent="0.25">
      <c r="A7055">
        <v>2099921</v>
      </c>
      <c r="B7055">
        <v>1</v>
      </c>
      <c r="C7055" t="s">
        <v>80</v>
      </c>
      <c r="D7055" t="s">
        <v>96</v>
      </c>
      <c r="E7055" t="s">
        <v>177</v>
      </c>
      <c r="F7055" t="s">
        <v>20179</v>
      </c>
      <c r="G7055" t="s">
        <v>183</v>
      </c>
      <c r="H7055" t="s">
        <v>143</v>
      </c>
      <c r="I7055" t="s">
        <v>135</v>
      </c>
      <c r="J7055" t="s">
        <v>136</v>
      </c>
      <c r="K7055" t="s">
        <v>137</v>
      </c>
      <c r="L7055" t="s">
        <v>20180</v>
      </c>
      <c r="M7055" t="s">
        <v>20181</v>
      </c>
      <c r="N7055">
        <v>2.1119444440000001</v>
      </c>
      <c r="O7055">
        <v>0</v>
      </c>
      <c r="P7055">
        <v>1</v>
      </c>
      <c r="Q7055">
        <v>0</v>
      </c>
      <c r="R7055">
        <v>0</v>
      </c>
      <c r="S7055">
        <v>0</v>
      </c>
      <c r="T7055">
        <v>0</v>
      </c>
      <c r="U7055">
        <v>0</v>
      </c>
      <c r="V7055">
        <v>0</v>
      </c>
      <c r="W7055">
        <v>0</v>
      </c>
      <c r="X7055">
        <v>1.1461467734004032</v>
      </c>
      <c r="Y7055">
        <v>0</v>
      </c>
      <c r="Z7055">
        <v>0</v>
      </c>
      <c r="AA7055">
        <v>0</v>
      </c>
      <c r="AB7055">
        <v>0</v>
      </c>
      <c r="AC7055">
        <v>0</v>
      </c>
      <c r="AD7055">
        <v>0</v>
      </c>
      <c r="AE7055">
        <v>1.1461467734004032</v>
      </c>
    </row>
    <row r="7056" spans="1:31" x14ac:dyDescent="0.25">
      <c r="A7056">
        <v>2099898</v>
      </c>
      <c r="B7056">
        <v>1</v>
      </c>
      <c r="C7056" t="s">
        <v>80</v>
      </c>
      <c r="D7056" t="s">
        <v>92</v>
      </c>
      <c r="E7056" t="s">
        <v>158</v>
      </c>
      <c r="F7056" t="s">
        <v>20182</v>
      </c>
      <c r="G7056" t="s">
        <v>636</v>
      </c>
      <c r="H7056" t="s">
        <v>143</v>
      </c>
      <c r="I7056" t="s">
        <v>135</v>
      </c>
      <c r="J7056" t="s">
        <v>136</v>
      </c>
      <c r="K7056" t="s">
        <v>137</v>
      </c>
      <c r="L7056" t="s">
        <v>20183</v>
      </c>
      <c r="M7056" t="s">
        <v>20184</v>
      </c>
      <c r="N7056">
        <v>6.0255555550000004</v>
      </c>
      <c r="O7056">
        <v>0</v>
      </c>
      <c r="P7056">
        <v>16</v>
      </c>
      <c r="Q7056">
        <v>0</v>
      </c>
      <c r="R7056">
        <v>0</v>
      </c>
      <c r="S7056">
        <v>0</v>
      </c>
      <c r="T7056">
        <v>1</v>
      </c>
      <c r="U7056">
        <v>0</v>
      </c>
      <c r="V7056">
        <v>0</v>
      </c>
      <c r="W7056">
        <v>0</v>
      </c>
      <c r="X7056">
        <v>29.87310068514396</v>
      </c>
      <c r="Y7056">
        <v>0</v>
      </c>
      <c r="Z7056">
        <v>0</v>
      </c>
      <c r="AA7056">
        <v>0</v>
      </c>
      <c r="AB7056">
        <v>7.4661596072929735</v>
      </c>
      <c r="AC7056">
        <v>0</v>
      </c>
      <c r="AD7056">
        <v>0</v>
      </c>
      <c r="AE7056">
        <v>37.339260292436933</v>
      </c>
    </row>
    <row r="7057" spans="1:31" x14ac:dyDescent="0.25">
      <c r="A7057">
        <v>2099729</v>
      </c>
      <c r="B7057">
        <v>1</v>
      </c>
      <c r="C7057" t="s">
        <v>80</v>
      </c>
      <c r="D7057" t="s">
        <v>96</v>
      </c>
      <c r="E7057" t="s">
        <v>158</v>
      </c>
      <c r="F7057" t="s">
        <v>20185</v>
      </c>
      <c r="G7057" t="s">
        <v>160</v>
      </c>
      <c r="H7057" t="s">
        <v>143</v>
      </c>
      <c r="I7057" t="s">
        <v>135</v>
      </c>
      <c r="J7057" t="s">
        <v>136</v>
      </c>
      <c r="K7057" t="s">
        <v>137</v>
      </c>
      <c r="L7057" t="s">
        <v>20186</v>
      </c>
      <c r="M7057" t="s">
        <v>20187</v>
      </c>
      <c r="N7057">
        <v>2.9694444440000001</v>
      </c>
      <c r="O7057">
        <v>0</v>
      </c>
      <c r="P7057">
        <v>84</v>
      </c>
      <c r="Q7057">
        <v>0</v>
      </c>
      <c r="R7057">
        <v>0</v>
      </c>
      <c r="S7057">
        <v>0</v>
      </c>
      <c r="T7057">
        <v>4</v>
      </c>
      <c r="U7057">
        <v>0</v>
      </c>
      <c r="V7057">
        <v>0</v>
      </c>
      <c r="W7057">
        <v>0</v>
      </c>
      <c r="X7057">
        <v>68.203254552128087</v>
      </c>
      <c r="Y7057">
        <v>0</v>
      </c>
      <c r="Z7057">
        <v>0</v>
      </c>
      <c r="AA7057">
        <v>0</v>
      </c>
      <c r="AB7057">
        <v>54.152991977105373</v>
      </c>
      <c r="AC7057">
        <v>0</v>
      </c>
      <c r="AD7057">
        <v>0</v>
      </c>
      <c r="AE7057">
        <v>122.35624652923346</v>
      </c>
    </row>
    <row r="7058" spans="1:31" x14ac:dyDescent="0.25">
      <c r="A7058">
        <v>2099543</v>
      </c>
      <c r="B7058">
        <v>1</v>
      </c>
      <c r="C7058" t="s">
        <v>81</v>
      </c>
      <c r="D7058" t="s">
        <v>127</v>
      </c>
      <c r="E7058" t="s">
        <v>505</v>
      </c>
      <c r="F7058" t="s">
        <v>20188</v>
      </c>
      <c r="G7058" t="s">
        <v>366</v>
      </c>
      <c r="H7058" t="s">
        <v>143</v>
      </c>
      <c r="I7058" t="s">
        <v>135</v>
      </c>
      <c r="J7058" t="s">
        <v>136</v>
      </c>
      <c r="K7058" t="s">
        <v>137</v>
      </c>
      <c r="L7058" t="s">
        <v>20189</v>
      </c>
      <c r="M7058" t="s">
        <v>20190</v>
      </c>
      <c r="N7058">
        <v>8.8113888879999998</v>
      </c>
      <c r="O7058">
        <v>0</v>
      </c>
      <c r="P7058">
        <v>27</v>
      </c>
      <c r="Q7058">
        <v>0</v>
      </c>
      <c r="R7058">
        <v>0</v>
      </c>
      <c r="S7058">
        <v>0</v>
      </c>
      <c r="T7058">
        <v>10</v>
      </c>
      <c r="U7058">
        <v>0</v>
      </c>
      <c r="V7058">
        <v>0</v>
      </c>
      <c r="W7058">
        <v>0</v>
      </c>
      <c r="X7058">
        <v>39.062144492752992</v>
      </c>
      <c r="Y7058">
        <v>0</v>
      </c>
      <c r="Z7058">
        <v>0</v>
      </c>
      <c r="AA7058">
        <v>0</v>
      </c>
      <c r="AB7058">
        <v>78.191250222374904</v>
      </c>
      <c r="AC7058">
        <v>0</v>
      </c>
      <c r="AD7058">
        <v>0</v>
      </c>
      <c r="AE7058">
        <v>117.2533947151279</v>
      </c>
    </row>
    <row r="7059" spans="1:31" x14ac:dyDescent="0.25">
      <c r="A7059">
        <v>2099835</v>
      </c>
      <c r="B7059">
        <v>1</v>
      </c>
      <c r="C7059" t="s">
        <v>81</v>
      </c>
      <c r="D7059" t="s">
        <v>127</v>
      </c>
      <c r="E7059" t="s">
        <v>505</v>
      </c>
      <c r="F7059" t="s">
        <v>20191</v>
      </c>
      <c r="G7059" t="s">
        <v>569</v>
      </c>
      <c r="H7059" t="s">
        <v>143</v>
      </c>
      <c r="I7059" t="s">
        <v>135</v>
      </c>
      <c r="J7059" t="s">
        <v>136</v>
      </c>
      <c r="K7059" t="s">
        <v>137</v>
      </c>
      <c r="L7059" t="s">
        <v>20192</v>
      </c>
      <c r="M7059" t="s">
        <v>20193</v>
      </c>
      <c r="N7059">
        <v>4.806944444</v>
      </c>
      <c r="O7059">
        <v>0</v>
      </c>
      <c r="P7059">
        <v>2</v>
      </c>
      <c r="Q7059">
        <v>0</v>
      </c>
      <c r="R7059">
        <v>0</v>
      </c>
      <c r="S7059">
        <v>0</v>
      </c>
      <c r="T7059">
        <v>4</v>
      </c>
      <c r="U7059">
        <v>0</v>
      </c>
      <c r="V7059">
        <v>0</v>
      </c>
      <c r="W7059">
        <v>0</v>
      </c>
      <c r="X7059">
        <v>2.5377908719420503</v>
      </c>
      <c r="Y7059">
        <v>0</v>
      </c>
      <c r="Z7059">
        <v>0</v>
      </c>
      <c r="AA7059">
        <v>0</v>
      </c>
      <c r="AB7059">
        <v>32.68904852106013</v>
      </c>
      <c r="AC7059">
        <v>0</v>
      </c>
      <c r="AD7059">
        <v>0</v>
      </c>
      <c r="AE7059">
        <v>35.22683939300218</v>
      </c>
    </row>
    <row r="7060" spans="1:31" x14ac:dyDescent="0.25">
      <c r="A7060">
        <v>2099443</v>
      </c>
      <c r="B7060">
        <v>1</v>
      </c>
      <c r="C7060" t="s">
        <v>81</v>
      </c>
      <c r="D7060" t="s">
        <v>128</v>
      </c>
      <c r="E7060" t="s">
        <v>177</v>
      </c>
      <c r="F7060" t="s">
        <v>20194</v>
      </c>
      <c r="G7060" t="s">
        <v>196</v>
      </c>
      <c r="H7060" t="s">
        <v>143</v>
      </c>
      <c r="I7060" t="s">
        <v>135</v>
      </c>
      <c r="J7060" t="s">
        <v>136</v>
      </c>
      <c r="K7060" t="s">
        <v>137</v>
      </c>
      <c r="L7060" t="s">
        <v>20195</v>
      </c>
      <c r="M7060" t="s">
        <v>20196</v>
      </c>
      <c r="N7060">
        <v>2.7283333330000001</v>
      </c>
      <c r="O7060">
        <v>0</v>
      </c>
      <c r="P7060">
        <v>4</v>
      </c>
      <c r="Q7060">
        <v>0</v>
      </c>
      <c r="R7060">
        <v>0</v>
      </c>
      <c r="S7060">
        <v>0</v>
      </c>
      <c r="T7060">
        <v>1</v>
      </c>
      <c r="U7060">
        <v>0</v>
      </c>
      <c r="V7060">
        <v>0</v>
      </c>
      <c r="W7060">
        <v>0</v>
      </c>
      <c r="X7060">
        <v>1.1310261594134898</v>
      </c>
      <c r="Y7060">
        <v>0</v>
      </c>
      <c r="Z7060">
        <v>0</v>
      </c>
      <c r="AA7060">
        <v>0</v>
      </c>
      <c r="AB7060">
        <v>5.6984008662161668E-2</v>
      </c>
      <c r="AC7060">
        <v>0</v>
      </c>
      <c r="AD7060">
        <v>0</v>
      </c>
      <c r="AE7060">
        <v>1.1880101680756514</v>
      </c>
    </row>
    <row r="7061" spans="1:31" x14ac:dyDescent="0.25">
      <c r="A7061">
        <v>2099629</v>
      </c>
      <c r="B7061">
        <v>1</v>
      </c>
      <c r="C7061" t="s">
        <v>80</v>
      </c>
      <c r="D7061" t="s">
        <v>97</v>
      </c>
      <c r="E7061" t="s">
        <v>177</v>
      </c>
      <c r="F7061" t="s">
        <v>20197</v>
      </c>
      <c r="G7061" t="s">
        <v>183</v>
      </c>
      <c r="H7061" t="s">
        <v>143</v>
      </c>
      <c r="I7061" t="s">
        <v>135</v>
      </c>
      <c r="J7061" t="s">
        <v>136</v>
      </c>
      <c r="K7061" t="s">
        <v>137</v>
      </c>
      <c r="L7061" t="s">
        <v>20198</v>
      </c>
      <c r="M7061" t="s">
        <v>20199</v>
      </c>
      <c r="N7061">
        <v>3.0377777770000001</v>
      </c>
      <c r="O7061">
        <v>0</v>
      </c>
      <c r="P7061">
        <v>1</v>
      </c>
      <c r="Q7061">
        <v>0</v>
      </c>
      <c r="R7061">
        <v>0</v>
      </c>
      <c r="S7061">
        <v>0</v>
      </c>
      <c r="T7061">
        <v>0</v>
      </c>
      <c r="U7061">
        <v>0</v>
      </c>
      <c r="V7061">
        <v>0</v>
      </c>
      <c r="W7061">
        <v>0</v>
      </c>
      <c r="X7061">
        <v>0.71799525366568895</v>
      </c>
      <c r="Y7061">
        <v>0</v>
      </c>
      <c r="Z7061">
        <v>0</v>
      </c>
      <c r="AA7061">
        <v>0</v>
      </c>
      <c r="AB7061">
        <v>0</v>
      </c>
      <c r="AC7061">
        <v>0</v>
      </c>
      <c r="AD7061">
        <v>0</v>
      </c>
      <c r="AE7061">
        <v>0.71799525366568895</v>
      </c>
    </row>
    <row r="7062" spans="1:31" x14ac:dyDescent="0.25">
      <c r="A7062">
        <v>2099795</v>
      </c>
      <c r="B7062">
        <v>1</v>
      </c>
      <c r="C7062" t="s">
        <v>80</v>
      </c>
      <c r="D7062" t="s">
        <v>93</v>
      </c>
      <c r="E7062" t="s">
        <v>177</v>
      </c>
      <c r="F7062" t="s">
        <v>20200</v>
      </c>
      <c r="G7062" t="s">
        <v>179</v>
      </c>
      <c r="H7062" t="s">
        <v>143</v>
      </c>
      <c r="I7062" t="s">
        <v>135</v>
      </c>
      <c r="J7062" t="s">
        <v>136</v>
      </c>
      <c r="K7062" t="s">
        <v>137</v>
      </c>
      <c r="L7062" t="s">
        <v>20201</v>
      </c>
      <c r="M7062" t="s">
        <v>20202</v>
      </c>
      <c r="N7062">
        <v>3.605</v>
      </c>
      <c r="O7062">
        <v>0</v>
      </c>
      <c r="P7062">
        <v>0</v>
      </c>
      <c r="Q7062">
        <v>0</v>
      </c>
      <c r="R7062">
        <v>0</v>
      </c>
      <c r="S7062">
        <v>0</v>
      </c>
      <c r="T7062">
        <v>1</v>
      </c>
      <c r="U7062">
        <v>0</v>
      </c>
      <c r="V7062">
        <v>0</v>
      </c>
      <c r="W7062">
        <v>0</v>
      </c>
      <c r="X7062">
        <v>0</v>
      </c>
      <c r="Y7062">
        <v>0</v>
      </c>
      <c r="Z7062">
        <v>0</v>
      </c>
      <c r="AA7062">
        <v>0</v>
      </c>
      <c r="AB7062">
        <v>59.786853001871144</v>
      </c>
      <c r="AC7062">
        <v>0</v>
      </c>
      <c r="AD7062">
        <v>0</v>
      </c>
      <c r="AE7062">
        <v>59.786853001871144</v>
      </c>
    </row>
    <row r="7063" spans="1:31" x14ac:dyDescent="0.25">
      <c r="A7063">
        <v>2099486</v>
      </c>
      <c r="B7063">
        <v>1</v>
      </c>
      <c r="C7063" t="s">
        <v>80</v>
      </c>
      <c r="D7063" t="s">
        <v>97</v>
      </c>
      <c r="E7063" t="s">
        <v>158</v>
      </c>
      <c r="F7063" t="s">
        <v>20203</v>
      </c>
      <c r="G7063" t="s">
        <v>154</v>
      </c>
      <c r="H7063" t="s">
        <v>143</v>
      </c>
      <c r="I7063" t="s">
        <v>135</v>
      </c>
      <c r="J7063" t="s">
        <v>136</v>
      </c>
      <c r="K7063" t="s">
        <v>155</v>
      </c>
      <c r="L7063" t="s">
        <v>20204</v>
      </c>
      <c r="M7063" t="s">
        <v>20205</v>
      </c>
      <c r="N7063">
        <v>1.199250833</v>
      </c>
      <c r="O7063">
        <v>0</v>
      </c>
      <c r="P7063">
        <v>106</v>
      </c>
      <c r="Q7063">
        <v>0</v>
      </c>
      <c r="R7063">
        <v>0</v>
      </c>
      <c r="S7063">
        <v>0</v>
      </c>
      <c r="T7063">
        <v>1</v>
      </c>
      <c r="U7063">
        <v>0</v>
      </c>
      <c r="V7063">
        <v>0</v>
      </c>
      <c r="W7063">
        <v>0</v>
      </c>
      <c r="X7063">
        <v>38.567481105096967</v>
      </c>
      <c r="Y7063">
        <v>0</v>
      </c>
      <c r="Z7063">
        <v>0</v>
      </c>
      <c r="AA7063">
        <v>0</v>
      </c>
      <c r="AB7063">
        <v>1.2054651384595907</v>
      </c>
      <c r="AC7063">
        <v>0</v>
      </c>
      <c r="AD7063">
        <v>0</v>
      </c>
      <c r="AE7063">
        <v>39.772946243556561</v>
      </c>
    </row>
    <row r="7064" spans="1:31" x14ac:dyDescent="0.25">
      <c r="A7064">
        <v>2099460</v>
      </c>
      <c r="B7064">
        <v>1</v>
      </c>
      <c r="C7064" t="s">
        <v>80</v>
      </c>
      <c r="D7064" t="s">
        <v>84</v>
      </c>
      <c r="E7064" t="s">
        <v>177</v>
      </c>
      <c r="F7064" t="s">
        <v>1214</v>
      </c>
      <c r="G7064" t="s">
        <v>196</v>
      </c>
      <c r="H7064" t="s">
        <v>143</v>
      </c>
      <c r="I7064" t="s">
        <v>135</v>
      </c>
      <c r="J7064" t="s">
        <v>136</v>
      </c>
      <c r="K7064" t="s">
        <v>137</v>
      </c>
      <c r="L7064" t="s">
        <v>20206</v>
      </c>
      <c r="M7064" t="s">
        <v>20207</v>
      </c>
      <c r="N7064">
        <v>3.1777777770000002</v>
      </c>
      <c r="O7064">
        <v>0</v>
      </c>
      <c r="P7064">
        <v>9</v>
      </c>
      <c r="Q7064">
        <v>0</v>
      </c>
      <c r="R7064">
        <v>0</v>
      </c>
      <c r="S7064">
        <v>0</v>
      </c>
      <c r="T7064">
        <v>0</v>
      </c>
      <c r="U7064">
        <v>0</v>
      </c>
      <c r="V7064">
        <v>0</v>
      </c>
      <c r="W7064">
        <v>0</v>
      </c>
      <c r="X7064">
        <v>6.3520508812748995</v>
      </c>
      <c r="Y7064">
        <v>0</v>
      </c>
      <c r="Z7064">
        <v>0</v>
      </c>
      <c r="AA7064">
        <v>0</v>
      </c>
      <c r="AB7064">
        <v>0</v>
      </c>
      <c r="AC7064">
        <v>0</v>
      </c>
      <c r="AD7064">
        <v>0</v>
      </c>
      <c r="AE7064">
        <v>6.3520508812748995</v>
      </c>
    </row>
    <row r="7065" spans="1:31" x14ac:dyDescent="0.25">
      <c r="A7065">
        <v>2099672</v>
      </c>
      <c r="B7065">
        <v>1</v>
      </c>
      <c r="C7065" t="s">
        <v>80</v>
      </c>
      <c r="D7065" t="s">
        <v>85</v>
      </c>
      <c r="E7065" t="s">
        <v>158</v>
      </c>
      <c r="F7065" t="s">
        <v>20208</v>
      </c>
      <c r="G7065" t="s">
        <v>324</v>
      </c>
      <c r="H7065" t="s">
        <v>143</v>
      </c>
      <c r="I7065" t="s">
        <v>135</v>
      </c>
      <c r="J7065" t="s">
        <v>136</v>
      </c>
      <c r="K7065" t="s">
        <v>137</v>
      </c>
      <c r="L7065" t="s">
        <v>20209</v>
      </c>
      <c r="M7065" t="s">
        <v>20210</v>
      </c>
      <c r="N7065">
        <v>1.1725000000000001</v>
      </c>
      <c r="O7065">
        <v>0</v>
      </c>
      <c r="P7065">
        <v>137</v>
      </c>
      <c r="Q7065">
        <v>0</v>
      </c>
      <c r="R7065">
        <v>0</v>
      </c>
      <c r="S7065">
        <v>0</v>
      </c>
      <c r="T7065">
        <v>16</v>
      </c>
      <c r="U7065">
        <v>0</v>
      </c>
      <c r="V7065">
        <v>0</v>
      </c>
      <c r="W7065">
        <v>0</v>
      </c>
      <c r="X7065">
        <v>33.415687389187454</v>
      </c>
      <c r="Y7065">
        <v>0</v>
      </c>
      <c r="Z7065">
        <v>0</v>
      </c>
      <c r="AA7065">
        <v>0</v>
      </c>
      <c r="AB7065">
        <v>18.082639620966301</v>
      </c>
      <c r="AC7065">
        <v>0</v>
      </c>
      <c r="AD7065">
        <v>0</v>
      </c>
      <c r="AE7065">
        <v>51.498327010153758</v>
      </c>
    </row>
    <row r="7066" spans="1:31" x14ac:dyDescent="0.25">
      <c r="A7066">
        <v>2099715</v>
      </c>
      <c r="B7066">
        <v>1</v>
      </c>
      <c r="C7066" t="s">
        <v>81</v>
      </c>
      <c r="D7066" t="s">
        <v>127</v>
      </c>
      <c r="E7066" t="s">
        <v>140</v>
      </c>
      <c r="F7066" t="s">
        <v>1949</v>
      </c>
      <c r="G7066" t="s">
        <v>142</v>
      </c>
      <c r="H7066" t="s">
        <v>143</v>
      </c>
      <c r="I7066" t="s">
        <v>135</v>
      </c>
      <c r="J7066" t="s">
        <v>136</v>
      </c>
      <c r="K7066" t="s">
        <v>137</v>
      </c>
      <c r="L7066" t="s">
        <v>20211</v>
      </c>
      <c r="M7066" t="s">
        <v>20212</v>
      </c>
      <c r="N7066">
        <v>1.5049999999999999</v>
      </c>
      <c r="O7066">
        <v>0</v>
      </c>
      <c r="P7066">
        <v>17</v>
      </c>
      <c r="Q7066">
        <v>0</v>
      </c>
      <c r="R7066">
        <v>3</v>
      </c>
      <c r="S7066">
        <v>0</v>
      </c>
      <c r="T7066">
        <v>9</v>
      </c>
      <c r="U7066">
        <v>0</v>
      </c>
      <c r="V7066">
        <v>0</v>
      </c>
      <c r="W7066">
        <v>0</v>
      </c>
      <c r="X7066">
        <v>6.9892963365631067</v>
      </c>
      <c r="Y7066">
        <v>0</v>
      </c>
      <c r="Z7066">
        <v>0.66562438905580457</v>
      </c>
      <c r="AA7066">
        <v>0</v>
      </c>
      <c r="AB7066">
        <v>19.4460121178397</v>
      </c>
      <c r="AC7066">
        <v>0</v>
      </c>
      <c r="AD7066">
        <v>0</v>
      </c>
      <c r="AE7066">
        <v>27.100932843458612</v>
      </c>
    </row>
    <row r="7067" spans="1:31" x14ac:dyDescent="0.25">
      <c r="A7067">
        <v>2099709</v>
      </c>
      <c r="B7067">
        <v>1</v>
      </c>
      <c r="C7067" t="s">
        <v>80</v>
      </c>
      <c r="D7067" t="s">
        <v>99</v>
      </c>
      <c r="E7067" t="s">
        <v>177</v>
      </c>
      <c r="F7067" t="s">
        <v>20213</v>
      </c>
      <c r="G7067" t="s">
        <v>179</v>
      </c>
      <c r="H7067" t="s">
        <v>143</v>
      </c>
      <c r="I7067" t="s">
        <v>135</v>
      </c>
      <c r="J7067" t="s">
        <v>136</v>
      </c>
      <c r="K7067" t="s">
        <v>137</v>
      </c>
      <c r="L7067" t="s">
        <v>20214</v>
      </c>
      <c r="M7067" t="s">
        <v>20215</v>
      </c>
      <c r="N7067">
        <v>4.8777777770000004</v>
      </c>
      <c r="O7067">
        <v>0</v>
      </c>
      <c r="P7067">
        <v>1</v>
      </c>
      <c r="Q7067">
        <v>0</v>
      </c>
      <c r="R7067">
        <v>0</v>
      </c>
      <c r="S7067">
        <v>0</v>
      </c>
      <c r="T7067">
        <v>0</v>
      </c>
      <c r="U7067">
        <v>0</v>
      </c>
      <c r="V7067">
        <v>0</v>
      </c>
      <c r="W7067">
        <v>0</v>
      </c>
      <c r="X7067">
        <v>0.5725619018410667</v>
      </c>
      <c r="Y7067">
        <v>0</v>
      </c>
      <c r="Z7067">
        <v>0</v>
      </c>
      <c r="AA7067">
        <v>0</v>
      </c>
      <c r="AB7067">
        <v>0</v>
      </c>
      <c r="AC7067">
        <v>0</v>
      </c>
      <c r="AD7067">
        <v>0</v>
      </c>
      <c r="AE7067">
        <v>0.5725619018410667</v>
      </c>
    </row>
    <row r="7068" spans="1:31" x14ac:dyDescent="0.25">
      <c r="A7068">
        <v>2099815</v>
      </c>
      <c r="B7068">
        <v>1</v>
      </c>
      <c r="C7068" t="s">
        <v>81</v>
      </c>
      <c r="D7068" t="s">
        <v>123</v>
      </c>
      <c r="E7068" t="s">
        <v>169</v>
      </c>
      <c r="F7068" t="s">
        <v>20216</v>
      </c>
      <c r="G7068" t="s">
        <v>133</v>
      </c>
      <c r="H7068" t="s">
        <v>134</v>
      </c>
      <c r="I7068" t="s">
        <v>135</v>
      </c>
      <c r="J7068" t="s">
        <v>136</v>
      </c>
      <c r="K7068" t="s">
        <v>137</v>
      </c>
      <c r="L7068" t="s">
        <v>20217</v>
      </c>
      <c r="M7068" t="s">
        <v>20218</v>
      </c>
      <c r="N7068">
        <v>1.038611111</v>
      </c>
      <c r="O7068">
        <v>9</v>
      </c>
      <c r="P7068">
        <v>1564</v>
      </c>
      <c r="Q7068">
        <v>43</v>
      </c>
      <c r="R7068">
        <v>157</v>
      </c>
      <c r="S7068">
        <v>23</v>
      </c>
      <c r="T7068">
        <v>155</v>
      </c>
      <c r="U7068">
        <v>5</v>
      </c>
      <c r="V7068">
        <v>0</v>
      </c>
      <c r="W7068">
        <v>1.8703577037309849</v>
      </c>
      <c r="X7068">
        <v>275.4699983436729</v>
      </c>
      <c r="Y7068">
        <v>49.722648750467059</v>
      </c>
      <c r="Z7068">
        <v>83.230850290549967</v>
      </c>
      <c r="AA7068">
        <v>144.85277693988121</v>
      </c>
      <c r="AB7068">
        <v>79.510700450026135</v>
      </c>
      <c r="AC7068">
        <v>58.92546319170026</v>
      </c>
      <c r="AD7068">
        <v>0</v>
      </c>
      <c r="AE7068">
        <v>693.58279567002842</v>
      </c>
    </row>
    <row r="7069" spans="1:31" x14ac:dyDescent="0.25">
      <c r="A7069">
        <v>2099858</v>
      </c>
      <c r="B7069">
        <v>1</v>
      </c>
      <c r="C7069" t="s">
        <v>80</v>
      </c>
      <c r="D7069" t="s">
        <v>83</v>
      </c>
      <c r="E7069" t="s">
        <v>169</v>
      </c>
      <c r="F7069" t="s">
        <v>3116</v>
      </c>
      <c r="G7069" t="s">
        <v>133</v>
      </c>
      <c r="H7069" t="s">
        <v>134</v>
      </c>
      <c r="I7069" t="s">
        <v>135</v>
      </c>
      <c r="J7069" t="s">
        <v>136</v>
      </c>
      <c r="K7069" t="s">
        <v>137</v>
      </c>
      <c r="L7069" t="s">
        <v>20219</v>
      </c>
      <c r="M7069" t="s">
        <v>20220</v>
      </c>
      <c r="N7069">
        <v>1.1569444440000001</v>
      </c>
      <c r="O7069">
        <v>0</v>
      </c>
      <c r="P7069">
        <v>149</v>
      </c>
      <c r="Q7069">
        <v>0</v>
      </c>
      <c r="R7069">
        <v>0</v>
      </c>
      <c r="S7069">
        <v>0</v>
      </c>
      <c r="T7069">
        <v>45</v>
      </c>
      <c r="U7069">
        <v>1</v>
      </c>
      <c r="V7069">
        <v>1</v>
      </c>
      <c r="W7069">
        <v>0</v>
      </c>
      <c r="X7069">
        <v>51.656345380034665</v>
      </c>
      <c r="Y7069">
        <v>0</v>
      </c>
      <c r="Z7069">
        <v>0</v>
      </c>
      <c r="AA7069">
        <v>0</v>
      </c>
      <c r="AB7069">
        <v>31.842639175937322</v>
      </c>
      <c r="AC7069">
        <v>0</v>
      </c>
      <c r="AD7069">
        <v>24.580982391443602</v>
      </c>
      <c r="AE7069">
        <v>108.07996694741558</v>
      </c>
    </row>
    <row r="7070" spans="1:31" x14ac:dyDescent="0.25">
      <c r="A7070">
        <v>2099666</v>
      </c>
      <c r="B7070">
        <v>1</v>
      </c>
      <c r="C7070" t="s">
        <v>80</v>
      </c>
      <c r="D7070" t="s">
        <v>84</v>
      </c>
      <c r="E7070" t="s">
        <v>177</v>
      </c>
      <c r="F7070" t="s">
        <v>20221</v>
      </c>
      <c r="G7070" t="s">
        <v>183</v>
      </c>
      <c r="H7070" t="s">
        <v>143</v>
      </c>
      <c r="I7070" t="s">
        <v>135</v>
      </c>
      <c r="J7070" t="s">
        <v>136</v>
      </c>
      <c r="K7070" t="s">
        <v>137</v>
      </c>
      <c r="L7070" t="s">
        <v>20222</v>
      </c>
      <c r="M7070" t="s">
        <v>20223</v>
      </c>
      <c r="N7070">
        <v>7.4877777769999998</v>
      </c>
      <c r="O7070">
        <v>0</v>
      </c>
      <c r="P7070">
        <v>7</v>
      </c>
      <c r="Q7070">
        <v>0</v>
      </c>
      <c r="R7070">
        <v>0</v>
      </c>
      <c r="S7070">
        <v>0</v>
      </c>
      <c r="T7070">
        <v>0</v>
      </c>
      <c r="U7070">
        <v>0</v>
      </c>
      <c r="V7070">
        <v>0</v>
      </c>
      <c r="W7070">
        <v>0</v>
      </c>
      <c r="X7070">
        <v>13.925306182866251</v>
      </c>
      <c r="Y7070">
        <v>0</v>
      </c>
      <c r="Z7070">
        <v>0</v>
      </c>
      <c r="AA7070">
        <v>0</v>
      </c>
      <c r="AB7070">
        <v>0</v>
      </c>
      <c r="AC7070">
        <v>0</v>
      </c>
      <c r="AD7070">
        <v>0</v>
      </c>
      <c r="AE7070">
        <v>13.925306182866251</v>
      </c>
    </row>
    <row r="7071" spans="1:31" x14ac:dyDescent="0.25">
      <c r="A7071">
        <v>2099566</v>
      </c>
      <c r="B7071">
        <v>1</v>
      </c>
      <c r="C7071" t="s">
        <v>81</v>
      </c>
      <c r="D7071" t="s">
        <v>128</v>
      </c>
      <c r="E7071" t="s">
        <v>169</v>
      </c>
      <c r="F7071" t="s">
        <v>20224</v>
      </c>
      <c r="G7071" t="s">
        <v>133</v>
      </c>
      <c r="H7071" t="s">
        <v>134</v>
      </c>
      <c r="I7071" t="s">
        <v>259</v>
      </c>
      <c r="J7071" t="s">
        <v>136</v>
      </c>
      <c r="K7071" t="s">
        <v>137</v>
      </c>
      <c r="L7071" t="s">
        <v>20225</v>
      </c>
      <c r="M7071" t="s">
        <v>20226</v>
      </c>
      <c r="N7071">
        <v>3.8888888000000003E-2</v>
      </c>
      <c r="O7071">
        <v>0</v>
      </c>
      <c r="P7071">
        <v>507</v>
      </c>
      <c r="Q7071">
        <v>1</v>
      </c>
      <c r="R7071">
        <v>63</v>
      </c>
      <c r="S7071">
        <v>3</v>
      </c>
      <c r="T7071">
        <v>106</v>
      </c>
      <c r="U7071">
        <v>1</v>
      </c>
      <c r="V7071">
        <v>0</v>
      </c>
      <c r="W7071">
        <v>0</v>
      </c>
      <c r="X7071">
        <v>3.9705900561720178</v>
      </c>
      <c r="Y7071">
        <v>0.99435044993515009</v>
      </c>
      <c r="Z7071">
        <v>1.2691490430978334</v>
      </c>
      <c r="AA7071">
        <v>0.31512084890019998</v>
      </c>
      <c r="AB7071">
        <v>2.6680769306191015</v>
      </c>
      <c r="AC7071">
        <v>0.95914042128379995</v>
      </c>
      <c r="AD7071">
        <v>0</v>
      </c>
      <c r="AE7071">
        <v>10.176427750008104</v>
      </c>
    </row>
    <row r="7072" spans="1:31" x14ac:dyDescent="0.25">
      <c r="A7072">
        <v>2099924</v>
      </c>
      <c r="B7072">
        <v>1</v>
      </c>
      <c r="C7072" t="s">
        <v>81</v>
      </c>
      <c r="D7072" t="s">
        <v>116</v>
      </c>
      <c r="E7072" t="s">
        <v>177</v>
      </c>
      <c r="F7072" t="s">
        <v>20227</v>
      </c>
      <c r="G7072" t="s">
        <v>183</v>
      </c>
      <c r="H7072" t="s">
        <v>143</v>
      </c>
      <c r="I7072" t="s">
        <v>135</v>
      </c>
      <c r="J7072" t="s">
        <v>136</v>
      </c>
      <c r="K7072" t="s">
        <v>137</v>
      </c>
      <c r="L7072" t="s">
        <v>20228</v>
      </c>
      <c r="M7072" t="s">
        <v>20229</v>
      </c>
      <c r="N7072">
        <v>1.4158333329999999</v>
      </c>
      <c r="O7072">
        <v>0</v>
      </c>
      <c r="P7072">
        <v>0</v>
      </c>
      <c r="Q7072">
        <v>0</v>
      </c>
      <c r="R7072">
        <v>1</v>
      </c>
      <c r="S7072">
        <v>0</v>
      </c>
      <c r="T7072">
        <v>1</v>
      </c>
      <c r="U7072">
        <v>0</v>
      </c>
      <c r="V7072">
        <v>0</v>
      </c>
      <c r="W7072">
        <v>0</v>
      </c>
      <c r="X7072">
        <v>0</v>
      </c>
      <c r="Y7072">
        <v>0</v>
      </c>
      <c r="Z7072">
        <v>5.6871084839757655</v>
      </c>
      <c r="AA7072">
        <v>0</v>
      </c>
      <c r="AB7072">
        <v>4.0872080412892503E-2</v>
      </c>
      <c r="AC7072">
        <v>0</v>
      </c>
      <c r="AD7072">
        <v>0</v>
      </c>
      <c r="AE7072">
        <v>5.7279805643886581</v>
      </c>
    </row>
    <row r="7073" spans="1:31" x14ac:dyDescent="0.25">
      <c r="A7073">
        <v>2099552</v>
      </c>
      <c r="B7073">
        <v>1</v>
      </c>
      <c r="C7073" t="s">
        <v>80</v>
      </c>
      <c r="D7073" t="s">
        <v>98</v>
      </c>
      <c r="E7073" t="s">
        <v>177</v>
      </c>
      <c r="F7073" t="s">
        <v>20230</v>
      </c>
      <c r="G7073" t="s">
        <v>324</v>
      </c>
      <c r="H7073" t="s">
        <v>143</v>
      </c>
      <c r="I7073" t="s">
        <v>135</v>
      </c>
      <c r="J7073" t="s">
        <v>136</v>
      </c>
      <c r="K7073" t="s">
        <v>137</v>
      </c>
      <c r="L7073" t="s">
        <v>20231</v>
      </c>
      <c r="M7073" t="s">
        <v>20232</v>
      </c>
      <c r="N7073">
        <v>2.0944444440000001</v>
      </c>
      <c r="O7073">
        <v>0</v>
      </c>
      <c r="P7073">
        <v>0</v>
      </c>
      <c r="Q7073">
        <v>0</v>
      </c>
      <c r="R7073">
        <v>0</v>
      </c>
      <c r="S7073">
        <v>0</v>
      </c>
      <c r="T7073">
        <v>1</v>
      </c>
      <c r="U7073">
        <v>0</v>
      </c>
      <c r="V7073">
        <v>0</v>
      </c>
      <c r="W7073">
        <v>0</v>
      </c>
      <c r="X7073">
        <v>0</v>
      </c>
      <c r="Y7073">
        <v>0</v>
      </c>
      <c r="Z7073">
        <v>0</v>
      </c>
      <c r="AA7073">
        <v>0</v>
      </c>
      <c r="AB7073">
        <v>8.8543345174461677E-2</v>
      </c>
      <c r="AC7073">
        <v>0</v>
      </c>
      <c r="AD7073">
        <v>0</v>
      </c>
      <c r="AE7073">
        <v>8.8543345174461677E-2</v>
      </c>
    </row>
    <row r="7074" spans="1:31" x14ac:dyDescent="0.25">
      <c r="A7074">
        <v>2099446</v>
      </c>
      <c r="B7074">
        <v>1</v>
      </c>
      <c r="C7074" t="s">
        <v>81</v>
      </c>
      <c r="D7074" t="s">
        <v>116</v>
      </c>
      <c r="E7074" t="s">
        <v>146</v>
      </c>
      <c r="F7074" t="s">
        <v>20233</v>
      </c>
      <c r="G7074" t="s">
        <v>133</v>
      </c>
      <c r="H7074" t="s">
        <v>134</v>
      </c>
      <c r="I7074" t="s">
        <v>135</v>
      </c>
      <c r="J7074" t="s">
        <v>136</v>
      </c>
      <c r="K7074" t="s">
        <v>137</v>
      </c>
      <c r="L7074" t="s">
        <v>20234</v>
      </c>
      <c r="M7074" t="s">
        <v>20235</v>
      </c>
      <c r="N7074">
        <v>2.915277777</v>
      </c>
      <c r="O7074">
        <v>8</v>
      </c>
      <c r="P7074">
        <v>2806</v>
      </c>
      <c r="Q7074">
        <v>209</v>
      </c>
      <c r="R7074">
        <v>222</v>
      </c>
      <c r="S7074">
        <v>9</v>
      </c>
      <c r="T7074">
        <v>388</v>
      </c>
      <c r="U7074">
        <v>0</v>
      </c>
      <c r="V7074">
        <v>0</v>
      </c>
      <c r="W7074">
        <v>2.5183509470511298</v>
      </c>
      <c r="X7074">
        <v>895.29211220814159</v>
      </c>
      <c r="Y7074">
        <v>195.6895501901277</v>
      </c>
      <c r="Z7074">
        <v>255.0604177188192</v>
      </c>
      <c r="AA7074">
        <v>225.68779944625243</v>
      </c>
      <c r="AB7074">
        <v>242.90546146473275</v>
      </c>
      <c r="AC7074">
        <v>0</v>
      </c>
      <c r="AD7074">
        <v>0</v>
      </c>
      <c r="AE7074">
        <v>1817.153691975125</v>
      </c>
    </row>
    <row r="7075" spans="1:31" x14ac:dyDescent="0.25">
      <c r="A7075">
        <v>2099598</v>
      </c>
      <c r="B7075">
        <v>1</v>
      </c>
      <c r="C7075" t="s">
        <v>80</v>
      </c>
      <c r="D7075" t="s">
        <v>84</v>
      </c>
      <c r="E7075" t="s">
        <v>140</v>
      </c>
      <c r="F7075" t="s">
        <v>20236</v>
      </c>
      <c r="G7075" t="s">
        <v>979</v>
      </c>
      <c r="H7075" t="s">
        <v>143</v>
      </c>
      <c r="I7075" t="s">
        <v>135</v>
      </c>
      <c r="J7075" t="s">
        <v>136</v>
      </c>
      <c r="K7075" t="s">
        <v>137</v>
      </c>
      <c r="L7075" t="s">
        <v>20237</v>
      </c>
      <c r="M7075" t="s">
        <v>20238</v>
      </c>
      <c r="N7075">
        <v>0.55888888800000003</v>
      </c>
      <c r="O7075">
        <v>0</v>
      </c>
      <c r="P7075">
        <v>1274</v>
      </c>
      <c r="Q7075">
        <v>0</v>
      </c>
      <c r="R7075">
        <v>0</v>
      </c>
      <c r="S7075">
        <v>0</v>
      </c>
      <c r="T7075">
        <v>35</v>
      </c>
      <c r="U7075">
        <v>0</v>
      </c>
      <c r="V7075">
        <v>0</v>
      </c>
      <c r="W7075">
        <v>0</v>
      </c>
      <c r="X7075">
        <v>122.48725740564542</v>
      </c>
      <c r="Y7075">
        <v>0</v>
      </c>
      <c r="Z7075">
        <v>0</v>
      </c>
      <c r="AA7075">
        <v>0</v>
      </c>
      <c r="AB7075">
        <v>22.785286174531382</v>
      </c>
      <c r="AC7075">
        <v>0</v>
      </c>
      <c r="AD7075">
        <v>0</v>
      </c>
      <c r="AE7075">
        <v>145.2725435801768</v>
      </c>
    </row>
    <row r="7076" spans="1:31" x14ac:dyDescent="0.25">
      <c r="A7076">
        <v>2099930</v>
      </c>
      <c r="B7076">
        <v>1</v>
      </c>
      <c r="C7076" t="s">
        <v>80</v>
      </c>
      <c r="D7076" t="s">
        <v>94</v>
      </c>
      <c r="E7076" t="s">
        <v>158</v>
      </c>
      <c r="F7076" t="s">
        <v>20239</v>
      </c>
      <c r="G7076" t="s">
        <v>1552</v>
      </c>
      <c r="H7076" t="s">
        <v>143</v>
      </c>
      <c r="I7076" t="s">
        <v>135</v>
      </c>
      <c r="J7076" t="s">
        <v>136</v>
      </c>
      <c r="K7076" t="s">
        <v>137</v>
      </c>
      <c r="L7076" t="s">
        <v>20240</v>
      </c>
      <c r="M7076" t="s">
        <v>20241</v>
      </c>
      <c r="N7076">
        <v>1.6333333329999999</v>
      </c>
      <c r="O7076">
        <v>0</v>
      </c>
      <c r="P7076">
        <v>38</v>
      </c>
      <c r="Q7076">
        <v>0</v>
      </c>
      <c r="R7076">
        <v>0</v>
      </c>
      <c r="S7076">
        <v>0</v>
      </c>
      <c r="T7076">
        <v>0</v>
      </c>
      <c r="U7076">
        <v>0</v>
      </c>
      <c r="V7076">
        <v>0</v>
      </c>
      <c r="W7076">
        <v>0</v>
      </c>
      <c r="X7076">
        <v>12.457325688885518</v>
      </c>
      <c r="Y7076">
        <v>0</v>
      </c>
      <c r="Z7076">
        <v>0</v>
      </c>
      <c r="AA7076">
        <v>0</v>
      </c>
      <c r="AB7076">
        <v>0</v>
      </c>
      <c r="AC7076">
        <v>0</v>
      </c>
      <c r="AD7076">
        <v>0</v>
      </c>
      <c r="AE7076">
        <v>12.457325688885518</v>
      </c>
    </row>
    <row r="7077" spans="1:31" x14ac:dyDescent="0.25">
      <c r="A7077">
        <v>2099638</v>
      </c>
      <c r="B7077">
        <v>1</v>
      </c>
      <c r="C7077" t="s">
        <v>80</v>
      </c>
      <c r="D7077" t="s">
        <v>89</v>
      </c>
      <c r="E7077" t="s">
        <v>140</v>
      </c>
      <c r="F7077" t="s">
        <v>20242</v>
      </c>
      <c r="G7077" t="s">
        <v>324</v>
      </c>
      <c r="H7077" t="s">
        <v>143</v>
      </c>
      <c r="I7077" t="s">
        <v>135</v>
      </c>
      <c r="J7077" t="s">
        <v>136</v>
      </c>
      <c r="K7077" t="s">
        <v>137</v>
      </c>
      <c r="L7077" t="s">
        <v>20243</v>
      </c>
      <c r="M7077" t="s">
        <v>20244</v>
      </c>
      <c r="N7077">
        <v>1.698055555</v>
      </c>
      <c r="O7077">
        <v>0</v>
      </c>
      <c r="P7077">
        <v>49</v>
      </c>
      <c r="Q7077">
        <v>0</v>
      </c>
      <c r="R7077">
        <v>52</v>
      </c>
      <c r="S7077">
        <v>0</v>
      </c>
      <c r="T7077">
        <v>7</v>
      </c>
      <c r="U7077">
        <v>0</v>
      </c>
      <c r="V7077">
        <v>0</v>
      </c>
      <c r="W7077">
        <v>0</v>
      </c>
      <c r="X7077">
        <v>28.835581939306202</v>
      </c>
      <c r="Y7077">
        <v>0</v>
      </c>
      <c r="Z7077">
        <v>24.45236483070369</v>
      </c>
      <c r="AA7077">
        <v>0</v>
      </c>
      <c r="AB7077">
        <v>13.202301304542095</v>
      </c>
      <c r="AC7077">
        <v>0</v>
      </c>
      <c r="AD7077">
        <v>0</v>
      </c>
      <c r="AE7077">
        <v>66.490248074551985</v>
      </c>
    </row>
    <row r="7078" spans="1:31" x14ac:dyDescent="0.25">
      <c r="A7078">
        <v>2099592</v>
      </c>
      <c r="B7078">
        <v>1</v>
      </c>
      <c r="C7078" t="s">
        <v>80</v>
      </c>
      <c r="D7078" t="s">
        <v>92</v>
      </c>
      <c r="E7078" t="s">
        <v>177</v>
      </c>
      <c r="F7078" t="s">
        <v>20245</v>
      </c>
      <c r="G7078" t="s">
        <v>179</v>
      </c>
      <c r="H7078" t="s">
        <v>143</v>
      </c>
      <c r="I7078" t="s">
        <v>135</v>
      </c>
      <c r="J7078" t="s">
        <v>136</v>
      </c>
      <c r="K7078" t="s">
        <v>137</v>
      </c>
      <c r="L7078" t="s">
        <v>20246</v>
      </c>
      <c r="M7078" t="s">
        <v>20247</v>
      </c>
      <c r="N7078">
        <v>4.176111111</v>
      </c>
      <c r="O7078">
        <v>0</v>
      </c>
      <c r="P7078">
        <v>11</v>
      </c>
      <c r="Q7078">
        <v>0</v>
      </c>
      <c r="R7078">
        <v>0</v>
      </c>
      <c r="S7078">
        <v>0</v>
      </c>
      <c r="T7078">
        <v>0</v>
      </c>
      <c r="U7078">
        <v>0</v>
      </c>
      <c r="V7078">
        <v>0</v>
      </c>
      <c r="W7078">
        <v>0</v>
      </c>
      <c r="X7078">
        <v>6.9840064886943507</v>
      </c>
      <c r="Y7078">
        <v>0</v>
      </c>
      <c r="Z7078">
        <v>0</v>
      </c>
      <c r="AA7078">
        <v>0</v>
      </c>
      <c r="AB7078">
        <v>0</v>
      </c>
      <c r="AC7078">
        <v>0</v>
      </c>
      <c r="AD7078">
        <v>0</v>
      </c>
      <c r="AE7078">
        <v>6.9840064886943507</v>
      </c>
    </row>
    <row r="7079" spans="1:31" x14ac:dyDescent="0.25">
      <c r="A7079">
        <v>2099512</v>
      </c>
      <c r="B7079">
        <v>1</v>
      </c>
      <c r="C7079" t="s">
        <v>80</v>
      </c>
      <c r="D7079" t="s">
        <v>107</v>
      </c>
      <c r="E7079" t="s">
        <v>177</v>
      </c>
      <c r="F7079" t="s">
        <v>6942</v>
      </c>
      <c r="G7079" t="s">
        <v>196</v>
      </c>
      <c r="H7079" t="s">
        <v>143</v>
      </c>
      <c r="I7079" t="s">
        <v>135</v>
      </c>
      <c r="J7079" t="s">
        <v>136</v>
      </c>
      <c r="K7079" t="s">
        <v>137</v>
      </c>
      <c r="L7079" t="s">
        <v>20248</v>
      </c>
      <c r="M7079" t="s">
        <v>20249</v>
      </c>
      <c r="N7079">
        <v>1.500277777</v>
      </c>
      <c r="O7079">
        <v>0</v>
      </c>
      <c r="P7079">
        <v>6</v>
      </c>
      <c r="Q7079">
        <v>0</v>
      </c>
      <c r="R7079">
        <v>0</v>
      </c>
      <c r="S7079">
        <v>0</v>
      </c>
      <c r="T7079">
        <v>0</v>
      </c>
      <c r="U7079">
        <v>0</v>
      </c>
      <c r="V7079">
        <v>0</v>
      </c>
      <c r="W7079">
        <v>0</v>
      </c>
      <c r="X7079">
        <v>2.1554827461975776</v>
      </c>
      <c r="Y7079">
        <v>0</v>
      </c>
      <c r="Z7079">
        <v>0</v>
      </c>
      <c r="AA7079">
        <v>0</v>
      </c>
      <c r="AB7079">
        <v>0</v>
      </c>
      <c r="AC7079">
        <v>0</v>
      </c>
      <c r="AD7079">
        <v>0</v>
      </c>
      <c r="AE7079">
        <v>2.1554827461975776</v>
      </c>
    </row>
    <row r="7080" spans="1:31" x14ac:dyDescent="0.25">
      <c r="A7080">
        <v>2099867</v>
      </c>
      <c r="B7080">
        <v>1</v>
      </c>
      <c r="C7080" t="s">
        <v>80</v>
      </c>
      <c r="D7080" t="s">
        <v>97</v>
      </c>
      <c r="E7080" t="s">
        <v>177</v>
      </c>
      <c r="F7080" t="s">
        <v>20250</v>
      </c>
      <c r="G7080" t="s">
        <v>179</v>
      </c>
      <c r="H7080" t="s">
        <v>143</v>
      </c>
      <c r="I7080" t="s">
        <v>135</v>
      </c>
      <c r="J7080" t="s">
        <v>136</v>
      </c>
      <c r="K7080" t="s">
        <v>137</v>
      </c>
      <c r="L7080" t="s">
        <v>20251</v>
      </c>
      <c r="M7080" t="s">
        <v>20252</v>
      </c>
      <c r="N7080">
        <v>2.2541666660000002</v>
      </c>
      <c r="O7080">
        <v>0</v>
      </c>
      <c r="P7080">
        <v>1</v>
      </c>
      <c r="Q7080">
        <v>0</v>
      </c>
      <c r="R7080">
        <v>0</v>
      </c>
      <c r="S7080">
        <v>0</v>
      </c>
      <c r="T7080">
        <v>0</v>
      </c>
      <c r="U7080">
        <v>0</v>
      </c>
      <c r="V7080">
        <v>0</v>
      </c>
      <c r="W7080">
        <v>0</v>
      </c>
      <c r="X7080">
        <v>8.9412319810741686E-2</v>
      </c>
      <c r="Y7080">
        <v>0</v>
      </c>
      <c r="Z7080">
        <v>0</v>
      </c>
      <c r="AA7080">
        <v>0</v>
      </c>
      <c r="AB7080">
        <v>0</v>
      </c>
      <c r="AC7080">
        <v>0</v>
      </c>
      <c r="AD7080">
        <v>0</v>
      </c>
      <c r="AE7080">
        <v>8.9412319810741686E-2</v>
      </c>
    </row>
    <row r="7081" spans="1:31" x14ac:dyDescent="0.25">
      <c r="A7081">
        <v>2099675</v>
      </c>
      <c r="B7081">
        <v>1</v>
      </c>
      <c r="C7081" t="s">
        <v>80</v>
      </c>
      <c r="D7081" t="s">
        <v>82</v>
      </c>
      <c r="E7081" t="s">
        <v>177</v>
      </c>
      <c r="F7081" t="s">
        <v>20253</v>
      </c>
      <c r="G7081" t="s">
        <v>183</v>
      </c>
      <c r="H7081" t="s">
        <v>143</v>
      </c>
      <c r="I7081" t="s">
        <v>135</v>
      </c>
      <c r="J7081" t="s">
        <v>136</v>
      </c>
      <c r="K7081" t="s">
        <v>137</v>
      </c>
      <c r="L7081" t="s">
        <v>20254</v>
      </c>
      <c r="M7081" t="s">
        <v>20255</v>
      </c>
      <c r="N7081">
        <v>1.749166666</v>
      </c>
      <c r="O7081">
        <v>0</v>
      </c>
      <c r="P7081">
        <v>1</v>
      </c>
      <c r="Q7081">
        <v>0</v>
      </c>
      <c r="R7081">
        <v>0</v>
      </c>
      <c r="S7081">
        <v>0</v>
      </c>
      <c r="T7081">
        <v>0</v>
      </c>
      <c r="U7081">
        <v>0</v>
      </c>
      <c r="V7081">
        <v>0</v>
      </c>
      <c r="W7081">
        <v>0</v>
      </c>
      <c r="X7081">
        <v>0.17658278483987749</v>
      </c>
      <c r="Y7081">
        <v>0</v>
      </c>
      <c r="Z7081">
        <v>0</v>
      </c>
      <c r="AA7081">
        <v>0</v>
      </c>
      <c r="AB7081">
        <v>0</v>
      </c>
      <c r="AC7081">
        <v>0</v>
      </c>
      <c r="AD7081">
        <v>0</v>
      </c>
      <c r="AE7081">
        <v>0.17658278483987749</v>
      </c>
    </row>
    <row r="7082" spans="1:31" x14ac:dyDescent="0.25">
      <c r="A7082">
        <v>2099718</v>
      </c>
      <c r="B7082">
        <v>1</v>
      </c>
      <c r="C7082" t="s">
        <v>81</v>
      </c>
      <c r="D7082" t="s">
        <v>112</v>
      </c>
      <c r="E7082" t="s">
        <v>177</v>
      </c>
      <c r="F7082" t="s">
        <v>20256</v>
      </c>
      <c r="G7082" t="s">
        <v>183</v>
      </c>
      <c r="H7082" t="s">
        <v>143</v>
      </c>
      <c r="I7082" t="s">
        <v>135</v>
      </c>
      <c r="J7082" t="s">
        <v>136</v>
      </c>
      <c r="K7082" t="s">
        <v>137</v>
      </c>
      <c r="L7082" t="s">
        <v>20257</v>
      </c>
      <c r="M7082" t="s">
        <v>20258</v>
      </c>
      <c r="N7082">
        <v>2.0119444440000001</v>
      </c>
      <c r="O7082">
        <v>0</v>
      </c>
      <c r="P7082">
        <v>1</v>
      </c>
      <c r="Q7082">
        <v>0</v>
      </c>
      <c r="R7082">
        <v>0</v>
      </c>
      <c r="S7082">
        <v>0</v>
      </c>
      <c r="T7082">
        <v>0</v>
      </c>
      <c r="U7082">
        <v>0</v>
      </c>
      <c r="V7082">
        <v>0</v>
      </c>
      <c r="W7082">
        <v>0</v>
      </c>
      <c r="X7082">
        <v>0.43740419451895107</v>
      </c>
      <c r="Y7082">
        <v>0</v>
      </c>
      <c r="Z7082">
        <v>0</v>
      </c>
      <c r="AA7082">
        <v>0</v>
      </c>
      <c r="AB7082">
        <v>0</v>
      </c>
      <c r="AC7082">
        <v>0</v>
      </c>
      <c r="AD7082">
        <v>0</v>
      </c>
      <c r="AE7082">
        <v>0.43740419451895107</v>
      </c>
    </row>
    <row r="7083" spans="1:31" x14ac:dyDescent="0.25">
      <c r="A7083">
        <v>2099575</v>
      </c>
      <c r="B7083">
        <v>1</v>
      </c>
      <c r="C7083" t="s">
        <v>80</v>
      </c>
      <c r="D7083" t="s">
        <v>107</v>
      </c>
      <c r="E7083" t="s">
        <v>177</v>
      </c>
      <c r="F7083" t="s">
        <v>20259</v>
      </c>
      <c r="G7083" t="s">
        <v>179</v>
      </c>
      <c r="H7083" t="s">
        <v>143</v>
      </c>
      <c r="I7083" t="s">
        <v>135</v>
      </c>
      <c r="J7083" t="s">
        <v>136</v>
      </c>
      <c r="K7083" t="s">
        <v>137</v>
      </c>
      <c r="L7083" t="s">
        <v>20260</v>
      </c>
      <c r="M7083" t="s">
        <v>20261</v>
      </c>
      <c r="N7083">
        <v>8.5250000000000004</v>
      </c>
      <c r="O7083">
        <v>0</v>
      </c>
      <c r="P7083">
        <v>9</v>
      </c>
      <c r="Q7083">
        <v>0</v>
      </c>
      <c r="R7083">
        <v>0</v>
      </c>
      <c r="S7083">
        <v>0</v>
      </c>
      <c r="T7083">
        <v>0</v>
      </c>
      <c r="U7083">
        <v>0</v>
      </c>
      <c r="V7083">
        <v>0</v>
      </c>
      <c r="W7083">
        <v>0</v>
      </c>
      <c r="X7083">
        <v>15.682906636496403</v>
      </c>
      <c r="Y7083">
        <v>0</v>
      </c>
      <c r="Z7083">
        <v>0</v>
      </c>
      <c r="AA7083">
        <v>0</v>
      </c>
      <c r="AB7083">
        <v>0</v>
      </c>
      <c r="AC7083">
        <v>0</v>
      </c>
      <c r="AD7083">
        <v>0</v>
      </c>
      <c r="AE7083">
        <v>15.682906636496403</v>
      </c>
    </row>
    <row r="7084" spans="1:31" x14ac:dyDescent="0.25">
      <c r="A7084">
        <v>2099910</v>
      </c>
      <c r="B7084">
        <v>1</v>
      </c>
      <c r="C7084" t="s">
        <v>80</v>
      </c>
      <c r="D7084" t="s">
        <v>83</v>
      </c>
      <c r="E7084" t="s">
        <v>177</v>
      </c>
      <c r="F7084" t="s">
        <v>20262</v>
      </c>
      <c r="G7084" t="s">
        <v>183</v>
      </c>
      <c r="H7084" t="s">
        <v>143</v>
      </c>
      <c r="I7084" t="s">
        <v>135</v>
      </c>
      <c r="J7084" t="s">
        <v>136</v>
      </c>
      <c r="K7084" t="s">
        <v>137</v>
      </c>
      <c r="L7084" t="s">
        <v>20263</v>
      </c>
      <c r="M7084" t="s">
        <v>20264</v>
      </c>
      <c r="N7084">
        <v>1.513055555</v>
      </c>
      <c r="O7084">
        <v>0</v>
      </c>
      <c r="P7084">
        <v>2</v>
      </c>
      <c r="Q7084">
        <v>0</v>
      </c>
      <c r="R7084">
        <v>0</v>
      </c>
      <c r="S7084">
        <v>0</v>
      </c>
      <c r="T7084">
        <v>0</v>
      </c>
      <c r="U7084">
        <v>0</v>
      </c>
      <c r="V7084">
        <v>0</v>
      </c>
      <c r="W7084">
        <v>0</v>
      </c>
      <c r="X7084">
        <v>0.82416760475610562</v>
      </c>
      <c r="Y7084">
        <v>0</v>
      </c>
      <c r="Z7084">
        <v>0</v>
      </c>
      <c r="AA7084">
        <v>0</v>
      </c>
      <c r="AB7084">
        <v>0</v>
      </c>
      <c r="AC7084">
        <v>0</v>
      </c>
      <c r="AD7084">
        <v>0</v>
      </c>
      <c r="AE7084">
        <v>0.82416760475610562</v>
      </c>
    </row>
    <row r="7085" spans="1:31" x14ac:dyDescent="0.25">
      <c r="A7085">
        <v>2099618</v>
      </c>
      <c r="B7085">
        <v>1</v>
      </c>
      <c r="C7085" t="s">
        <v>80</v>
      </c>
      <c r="D7085" t="s">
        <v>85</v>
      </c>
      <c r="E7085" t="s">
        <v>177</v>
      </c>
      <c r="F7085" t="s">
        <v>20265</v>
      </c>
      <c r="G7085" t="s">
        <v>179</v>
      </c>
      <c r="H7085" t="s">
        <v>143</v>
      </c>
      <c r="I7085" t="s">
        <v>135</v>
      </c>
      <c r="J7085" t="s">
        <v>136</v>
      </c>
      <c r="K7085" t="s">
        <v>137</v>
      </c>
      <c r="L7085" t="s">
        <v>20266</v>
      </c>
      <c r="M7085" t="s">
        <v>20267</v>
      </c>
      <c r="N7085">
        <v>8.0538888879999995</v>
      </c>
      <c r="O7085">
        <v>0</v>
      </c>
      <c r="P7085">
        <v>8</v>
      </c>
      <c r="Q7085">
        <v>0</v>
      </c>
      <c r="R7085">
        <v>0</v>
      </c>
      <c r="S7085">
        <v>0</v>
      </c>
      <c r="T7085">
        <v>2</v>
      </c>
      <c r="U7085">
        <v>0</v>
      </c>
      <c r="V7085">
        <v>0</v>
      </c>
      <c r="W7085">
        <v>0</v>
      </c>
      <c r="X7085">
        <v>26.241699903355116</v>
      </c>
      <c r="Y7085">
        <v>0</v>
      </c>
      <c r="Z7085">
        <v>0</v>
      </c>
      <c r="AA7085">
        <v>0</v>
      </c>
      <c r="AB7085">
        <v>105.10501099376604</v>
      </c>
      <c r="AC7085">
        <v>0</v>
      </c>
      <c r="AD7085">
        <v>0</v>
      </c>
      <c r="AE7085">
        <v>131.34671089712117</v>
      </c>
    </row>
    <row r="7086" spans="1:31" x14ac:dyDescent="0.25">
      <c r="A7086">
        <v>2099595</v>
      </c>
      <c r="B7086">
        <v>1</v>
      </c>
      <c r="C7086" t="s">
        <v>81</v>
      </c>
      <c r="D7086" t="s">
        <v>113</v>
      </c>
      <c r="E7086" t="s">
        <v>146</v>
      </c>
      <c r="F7086" t="s">
        <v>20268</v>
      </c>
      <c r="G7086" t="s">
        <v>154</v>
      </c>
      <c r="H7086" t="s">
        <v>134</v>
      </c>
      <c r="I7086" t="s">
        <v>135</v>
      </c>
      <c r="J7086" t="s">
        <v>136</v>
      </c>
      <c r="K7086" t="s">
        <v>155</v>
      </c>
      <c r="L7086" t="s">
        <v>20269</v>
      </c>
      <c r="M7086" t="s">
        <v>20270</v>
      </c>
      <c r="N7086">
        <v>1.9513888880000001</v>
      </c>
      <c r="O7086">
        <v>0</v>
      </c>
      <c r="P7086">
        <v>380</v>
      </c>
      <c r="Q7086">
        <v>43</v>
      </c>
      <c r="R7086">
        <v>243</v>
      </c>
      <c r="S7086">
        <v>8</v>
      </c>
      <c r="T7086">
        <v>26</v>
      </c>
      <c r="U7086">
        <v>0</v>
      </c>
      <c r="V7086">
        <v>0</v>
      </c>
      <c r="W7086">
        <v>0</v>
      </c>
      <c r="X7086">
        <v>145.63272992020376</v>
      </c>
      <c r="Y7086">
        <v>79.765288722344053</v>
      </c>
      <c r="Z7086">
        <v>183.35065190780401</v>
      </c>
      <c r="AA7086">
        <v>1012.2887964422048</v>
      </c>
      <c r="AB7086">
        <v>35.074164343738659</v>
      </c>
      <c r="AC7086">
        <v>0</v>
      </c>
      <c r="AD7086">
        <v>0</v>
      </c>
      <c r="AE7086">
        <v>1456.1116313362952</v>
      </c>
    </row>
    <row r="7087" spans="1:31" x14ac:dyDescent="0.25">
      <c r="A7087">
        <v>2099572</v>
      </c>
      <c r="B7087">
        <v>1</v>
      </c>
      <c r="C7087" t="s">
        <v>81</v>
      </c>
      <c r="D7087" t="s">
        <v>123</v>
      </c>
      <c r="E7087" t="s">
        <v>158</v>
      </c>
      <c r="F7087" t="s">
        <v>20271</v>
      </c>
      <c r="G7087" t="s">
        <v>154</v>
      </c>
      <c r="H7087" t="s">
        <v>143</v>
      </c>
      <c r="I7087" t="s">
        <v>135</v>
      </c>
      <c r="J7087" t="s">
        <v>136</v>
      </c>
      <c r="K7087" t="s">
        <v>155</v>
      </c>
      <c r="L7087" t="s">
        <v>20272</v>
      </c>
      <c r="M7087" t="s">
        <v>20273</v>
      </c>
      <c r="N7087">
        <v>1.0161841659999999</v>
      </c>
      <c r="O7087">
        <v>0</v>
      </c>
      <c r="P7087">
        <v>170</v>
      </c>
      <c r="Q7087">
        <v>0</v>
      </c>
      <c r="R7087">
        <v>0</v>
      </c>
      <c r="S7087">
        <v>0</v>
      </c>
      <c r="T7087">
        <v>3</v>
      </c>
      <c r="U7087">
        <v>0</v>
      </c>
      <c r="V7087">
        <v>0</v>
      </c>
      <c r="W7087">
        <v>0</v>
      </c>
      <c r="X7087">
        <v>43.707897376968681</v>
      </c>
      <c r="Y7087">
        <v>0</v>
      </c>
      <c r="Z7087">
        <v>0</v>
      </c>
      <c r="AA7087">
        <v>0</v>
      </c>
      <c r="AB7087">
        <v>1.6924155561417071</v>
      </c>
      <c r="AC7087">
        <v>0</v>
      </c>
      <c r="AD7087">
        <v>0</v>
      </c>
      <c r="AE7087">
        <v>45.400312933110385</v>
      </c>
    </row>
    <row r="7088" spans="1:31" x14ac:dyDescent="0.25">
      <c r="A7088">
        <v>2099904</v>
      </c>
      <c r="B7088">
        <v>1</v>
      </c>
      <c r="C7088" t="s">
        <v>80</v>
      </c>
      <c r="D7088" t="s">
        <v>98</v>
      </c>
      <c r="E7088" t="s">
        <v>177</v>
      </c>
      <c r="F7088" t="s">
        <v>20274</v>
      </c>
      <c r="G7088" t="s">
        <v>183</v>
      </c>
      <c r="H7088" t="s">
        <v>143</v>
      </c>
      <c r="I7088" t="s">
        <v>135</v>
      </c>
      <c r="J7088" t="s">
        <v>136</v>
      </c>
      <c r="K7088" t="s">
        <v>137</v>
      </c>
      <c r="L7088" t="s">
        <v>20275</v>
      </c>
      <c r="M7088" t="s">
        <v>20276</v>
      </c>
      <c r="N7088">
        <v>1.8763888879999999</v>
      </c>
      <c r="O7088">
        <v>0</v>
      </c>
      <c r="P7088">
        <v>0</v>
      </c>
      <c r="Q7088">
        <v>0</v>
      </c>
      <c r="R7088">
        <v>0</v>
      </c>
      <c r="S7088">
        <v>0</v>
      </c>
      <c r="T7088">
        <v>1</v>
      </c>
      <c r="U7088">
        <v>0</v>
      </c>
      <c r="V7088">
        <v>0</v>
      </c>
      <c r="W7088">
        <v>0</v>
      </c>
      <c r="X7088">
        <v>0</v>
      </c>
      <c r="Y7088">
        <v>0</v>
      </c>
      <c r="Z7088">
        <v>0</v>
      </c>
      <c r="AA7088">
        <v>0</v>
      </c>
      <c r="AB7088">
        <v>7.7257282224247228E-2</v>
      </c>
      <c r="AC7088">
        <v>0</v>
      </c>
      <c r="AD7088">
        <v>0</v>
      </c>
      <c r="AE7088">
        <v>7.7257282224247228E-2</v>
      </c>
    </row>
    <row r="7089" spans="1:31" x14ac:dyDescent="0.25">
      <c r="A7089">
        <v>2099449</v>
      </c>
      <c r="B7089">
        <v>1</v>
      </c>
      <c r="C7089" t="s">
        <v>80</v>
      </c>
      <c r="D7089" t="s">
        <v>105</v>
      </c>
      <c r="E7089" t="s">
        <v>131</v>
      </c>
      <c r="F7089" t="s">
        <v>20277</v>
      </c>
      <c r="G7089" t="s">
        <v>133</v>
      </c>
      <c r="H7089" t="s">
        <v>134</v>
      </c>
      <c r="I7089" t="s">
        <v>135</v>
      </c>
      <c r="J7089" t="s">
        <v>136</v>
      </c>
      <c r="K7089" t="s">
        <v>137</v>
      </c>
      <c r="L7089" t="s">
        <v>20278</v>
      </c>
      <c r="M7089" t="s">
        <v>20279</v>
      </c>
      <c r="N7089">
        <v>1.4580555550000001</v>
      </c>
      <c r="O7089">
        <v>1</v>
      </c>
      <c r="P7089">
        <v>240</v>
      </c>
      <c r="Q7089">
        <v>1</v>
      </c>
      <c r="R7089">
        <v>2</v>
      </c>
      <c r="S7089">
        <v>3</v>
      </c>
      <c r="T7089">
        <v>19</v>
      </c>
      <c r="U7089">
        <v>0</v>
      </c>
      <c r="V7089">
        <v>0</v>
      </c>
      <c r="W7089">
        <v>0.82775767004058143</v>
      </c>
      <c r="X7089">
        <v>44.800379920943044</v>
      </c>
      <c r="Y7089">
        <v>1.380215053069378</v>
      </c>
      <c r="Z7089">
        <v>2.7947682422858868</v>
      </c>
      <c r="AA7089">
        <v>16.605695268650688</v>
      </c>
      <c r="AB7089">
        <v>7.225092006320569</v>
      </c>
      <c r="AC7089">
        <v>0</v>
      </c>
      <c r="AD7089">
        <v>0</v>
      </c>
      <c r="AE7089">
        <v>73.633908161310146</v>
      </c>
    </row>
    <row r="7090" spans="1:31" x14ac:dyDescent="0.25">
      <c r="A7090">
        <v>2099781</v>
      </c>
      <c r="B7090">
        <v>1</v>
      </c>
      <c r="C7090" t="s">
        <v>80</v>
      </c>
      <c r="D7090" t="s">
        <v>105</v>
      </c>
      <c r="E7090" t="s">
        <v>505</v>
      </c>
      <c r="F7090" t="s">
        <v>20280</v>
      </c>
      <c r="G7090" t="s">
        <v>366</v>
      </c>
      <c r="H7090" t="s">
        <v>143</v>
      </c>
      <c r="I7090" t="s">
        <v>135</v>
      </c>
      <c r="J7090" t="s">
        <v>136</v>
      </c>
      <c r="K7090" t="s">
        <v>137</v>
      </c>
      <c r="L7090" t="s">
        <v>20281</v>
      </c>
      <c r="M7090" t="s">
        <v>20282</v>
      </c>
      <c r="N7090">
        <v>2.2880555550000001</v>
      </c>
      <c r="O7090">
        <v>0</v>
      </c>
      <c r="P7090">
        <v>62</v>
      </c>
      <c r="Q7090">
        <v>0</v>
      </c>
      <c r="R7090">
        <v>0</v>
      </c>
      <c r="S7090">
        <v>0</v>
      </c>
      <c r="T7090">
        <v>0</v>
      </c>
      <c r="U7090">
        <v>0</v>
      </c>
      <c r="V7090">
        <v>0</v>
      </c>
      <c r="W7090">
        <v>0</v>
      </c>
      <c r="X7090">
        <v>27.690210532065638</v>
      </c>
      <c r="Y7090">
        <v>0</v>
      </c>
      <c r="Z7090">
        <v>0</v>
      </c>
      <c r="AA7090">
        <v>0</v>
      </c>
      <c r="AB7090">
        <v>0</v>
      </c>
      <c r="AC7090">
        <v>0</v>
      </c>
      <c r="AD7090">
        <v>0</v>
      </c>
      <c r="AE7090">
        <v>27.690210532065638</v>
      </c>
    </row>
    <row r="7091" spans="1:31" x14ac:dyDescent="0.25">
      <c r="A7091">
        <v>2099549</v>
      </c>
      <c r="B7091">
        <v>1</v>
      </c>
      <c r="C7091" t="s">
        <v>80</v>
      </c>
      <c r="D7091" t="s">
        <v>83</v>
      </c>
      <c r="E7091" t="s">
        <v>140</v>
      </c>
      <c r="F7091" t="s">
        <v>20283</v>
      </c>
      <c r="G7091" t="s">
        <v>154</v>
      </c>
      <c r="H7091" t="s">
        <v>143</v>
      </c>
      <c r="I7091" t="s">
        <v>135</v>
      </c>
      <c r="J7091" t="s">
        <v>136</v>
      </c>
      <c r="K7091" t="s">
        <v>155</v>
      </c>
      <c r="L7091" t="s">
        <v>20284</v>
      </c>
      <c r="M7091" t="s">
        <v>20285</v>
      </c>
      <c r="N7091">
        <v>9.4361111110000007</v>
      </c>
      <c r="O7091">
        <v>0</v>
      </c>
      <c r="P7091">
        <v>43</v>
      </c>
      <c r="Q7091">
        <v>0</v>
      </c>
      <c r="R7091">
        <v>1</v>
      </c>
      <c r="S7091">
        <v>0</v>
      </c>
      <c r="T7091">
        <v>4</v>
      </c>
      <c r="U7091">
        <v>0</v>
      </c>
      <c r="V7091">
        <v>0</v>
      </c>
      <c r="W7091">
        <v>0</v>
      </c>
      <c r="X7091">
        <v>103.44285577627295</v>
      </c>
      <c r="Y7091">
        <v>0</v>
      </c>
      <c r="Z7091">
        <v>5.3519373228707776</v>
      </c>
      <c r="AA7091">
        <v>0</v>
      </c>
      <c r="AB7091">
        <v>28.896672001019649</v>
      </c>
      <c r="AC7091">
        <v>0</v>
      </c>
      <c r="AD7091">
        <v>0</v>
      </c>
      <c r="AE7091">
        <v>137.69146510016338</v>
      </c>
    </row>
    <row r="7092" spans="1:31" x14ac:dyDescent="0.25">
      <c r="A7092">
        <v>2099827</v>
      </c>
      <c r="B7092">
        <v>1</v>
      </c>
      <c r="C7092" t="s">
        <v>81</v>
      </c>
      <c r="D7092" t="s">
        <v>112</v>
      </c>
      <c r="E7092" t="s">
        <v>146</v>
      </c>
      <c r="F7092" t="s">
        <v>2640</v>
      </c>
      <c r="G7092" t="s">
        <v>133</v>
      </c>
      <c r="H7092" t="s">
        <v>134</v>
      </c>
      <c r="I7092" t="s">
        <v>135</v>
      </c>
      <c r="J7092" t="s">
        <v>136</v>
      </c>
      <c r="K7092" t="s">
        <v>137</v>
      </c>
      <c r="L7092" t="s">
        <v>20286</v>
      </c>
      <c r="M7092" t="s">
        <v>20287</v>
      </c>
      <c r="N7092">
        <v>2.531111111</v>
      </c>
      <c r="O7092">
        <v>1</v>
      </c>
      <c r="P7092">
        <v>13</v>
      </c>
      <c r="Q7092">
        <v>89</v>
      </c>
      <c r="R7092">
        <v>0</v>
      </c>
      <c r="S7092">
        <v>0</v>
      </c>
      <c r="T7092">
        <v>0</v>
      </c>
      <c r="U7092">
        <v>0</v>
      </c>
      <c r="V7092">
        <v>0</v>
      </c>
      <c r="W7092">
        <v>0.84494465092837223</v>
      </c>
      <c r="X7092">
        <v>6.2536641270718709</v>
      </c>
      <c r="Y7092">
        <v>120.90074986501975</v>
      </c>
      <c r="Z7092">
        <v>0</v>
      </c>
      <c r="AA7092">
        <v>0</v>
      </c>
      <c r="AB7092">
        <v>0</v>
      </c>
      <c r="AC7092">
        <v>0</v>
      </c>
      <c r="AD7092">
        <v>0</v>
      </c>
      <c r="AE7092">
        <v>127.99935864301999</v>
      </c>
    </row>
    <row r="7093" spans="1:31" x14ac:dyDescent="0.25">
      <c r="A7093">
        <v>2099695</v>
      </c>
      <c r="B7093">
        <v>1</v>
      </c>
      <c r="C7093" t="s">
        <v>81</v>
      </c>
      <c r="D7093" t="s">
        <v>123</v>
      </c>
      <c r="E7093" t="s">
        <v>158</v>
      </c>
      <c r="F7093" t="s">
        <v>20288</v>
      </c>
      <c r="G7093" t="s">
        <v>154</v>
      </c>
      <c r="H7093" t="s">
        <v>143</v>
      </c>
      <c r="I7093" t="s">
        <v>135</v>
      </c>
      <c r="J7093" t="s">
        <v>136</v>
      </c>
      <c r="K7093" t="s">
        <v>155</v>
      </c>
      <c r="L7093" t="s">
        <v>20289</v>
      </c>
      <c r="M7093" t="s">
        <v>20290</v>
      </c>
      <c r="N7093">
        <v>2.6578499999999998</v>
      </c>
      <c r="O7093">
        <v>0</v>
      </c>
      <c r="P7093">
        <v>107</v>
      </c>
      <c r="Q7093">
        <v>0</v>
      </c>
      <c r="R7093">
        <v>0</v>
      </c>
      <c r="S7093">
        <v>0</v>
      </c>
      <c r="T7093">
        <v>5</v>
      </c>
      <c r="U7093">
        <v>0</v>
      </c>
      <c r="V7093">
        <v>0</v>
      </c>
      <c r="W7093">
        <v>0</v>
      </c>
      <c r="X7093">
        <v>61.23350273644985</v>
      </c>
      <c r="Y7093">
        <v>0</v>
      </c>
      <c r="Z7093">
        <v>0</v>
      </c>
      <c r="AA7093">
        <v>0</v>
      </c>
      <c r="AB7093">
        <v>8.2908550295730912</v>
      </c>
      <c r="AC7093">
        <v>0</v>
      </c>
      <c r="AD7093">
        <v>0</v>
      </c>
      <c r="AE7093">
        <v>69.524357766022945</v>
      </c>
    </row>
    <row r="7094" spans="1:31" x14ac:dyDescent="0.25">
      <c r="A7094">
        <v>2099489</v>
      </c>
      <c r="B7094">
        <v>1</v>
      </c>
      <c r="C7094" t="s">
        <v>80</v>
      </c>
      <c r="D7094" t="s">
        <v>96</v>
      </c>
      <c r="E7094" t="s">
        <v>169</v>
      </c>
      <c r="F7094" t="s">
        <v>20291</v>
      </c>
      <c r="G7094" t="s">
        <v>171</v>
      </c>
      <c r="H7094" t="s">
        <v>134</v>
      </c>
      <c r="I7094" t="s">
        <v>135</v>
      </c>
      <c r="J7094" t="s">
        <v>136</v>
      </c>
      <c r="K7094" t="s">
        <v>137</v>
      </c>
      <c r="L7094" t="s">
        <v>20292</v>
      </c>
      <c r="M7094" t="s">
        <v>20293</v>
      </c>
      <c r="N7094">
        <v>4.4386111110000002</v>
      </c>
      <c r="O7094">
        <v>1</v>
      </c>
      <c r="P7094">
        <v>264</v>
      </c>
      <c r="Q7094">
        <v>2</v>
      </c>
      <c r="R7094">
        <v>0</v>
      </c>
      <c r="S7094">
        <v>4</v>
      </c>
      <c r="T7094">
        <v>2</v>
      </c>
      <c r="U7094">
        <v>0</v>
      </c>
      <c r="V7094">
        <v>0</v>
      </c>
      <c r="W7094">
        <v>149.4312808336044</v>
      </c>
      <c r="X7094">
        <v>240.36573487724212</v>
      </c>
      <c r="Y7094">
        <v>34.701236597008496</v>
      </c>
      <c r="Z7094">
        <v>0</v>
      </c>
      <c r="AA7094">
        <v>31.730296467296366</v>
      </c>
      <c r="AB7094">
        <v>0.40001047913475668</v>
      </c>
      <c r="AC7094">
        <v>0</v>
      </c>
      <c r="AD7094">
        <v>0</v>
      </c>
      <c r="AE7094">
        <v>456.62855925428613</v>
      </c>
    </row>
    <row r="7095" spans="1:31" x14ac:dyDescent="0.25">
      <c r="A7095">
        <v>2099535</v>
      </c>
      <c r="B7095">
        <v>1</v>
      </c>
      <c r="C7095" t="s">
        <v>81</v>
      </c>
      <c r="D7095" t="s">
        <v>119</v>
      </c>
      <c r="E7095" t="s">
        <v>140</v>
      </c>
      <c r="F7095" t="s">
        <v>20294</v>
      </c>
      <c r="G7095" t="s">
        <v>142</v>
      </c>
      <c r="H7095" t="s">
        <v>143</v>
      </c>
      <c r="I7095" t="s">
        <v>135</v>
      </c>
      <c r="J7095" t="s">
        <v>136</v>
      </c>
      <c r="K7095" t="s">
        <v>137</v>
      </c>
      <c r="L7095" t="s">
        <v>20295</v>
      </c>
      <c r="M7095" t="s">
        <v>20296</v>
      </c>
      <c r="N7095">
        <v>1.4272222219999999</v>
      </c>
      <c r="O7095">
        <v>0</v>
      </c>
      <c r="P7095">
        <v>0</v>
      </c>
      <c r="Q7095">
        <v>0</v>
      </c>
      <c r="R7095">
        <v>5</v>
      </c>
      <c r="S7095">
        <v>0</v>
      </c>
      <c r="T7095">
        <v>0</v>
      </c>
      <c r="U7095">
        <v>0</v>
      </c>
      <c r="V7095">
        <v>0</v>
      </c>
      <c r="W7095">
        <v>0</v>
      </c>
      <c r="X7095">
        <v>0</v>
      </c>
      <c r="Y7095">
        <v>0</v>
      </c>
      <c r="Z7095">
        <v>6.8861942077793392</v>
      </c>
      <c r="AA7095">
        <v>0</v>
      </c>
      <c r="AB7095">
        <v>0</v>
      </c>
      <c r="AC7095">
        <v>0</v>
      </c>
      <c r="AD7095">
        <v>0</v>
      </c>
      <c r="AE7095">
        <v>6.8861942077793392</v>
      </c>
    </row>
    <row r="7096" spans="1:31" x14ac:dyDescent="0.25">
      <c r="A7096">
        <v>2099529</v>
      </c>
      <c r="B7096">
        <v>1</v>
      </c>
      <c r="C7096" t="s">
        <v>81</v>
      </c>
      <c r="D7096" t="s">
        <v>128</v>
      </c>
      <c r="E7096" t="s">
        <v>131</v>
      </c>
      <c r="F7096" t="s">
        <v>20297</v>
      </c>
      <c r="G7096" t="s">
        <v>273</v>
      </c>
      <c r="H7096" t="s">
        <v>134</v>
      </c>
      <c r="I7096" t="s">
        <v>135</v>
      </c>
      <c r="J7096" t="s">
        <v>136</v>
      </c>
      <c r="K7096" t="s">
        <v>155</v>
      </c>
      <c r="L7096" t="s">
        <v>20298</v>
      </c>
      <c r="M7096" t="s">
        <v>20299</v>
      </c>
      <c r="N7096">
        <v>8.6449999999999996</v>
      </c>
      <c r="O7096">
        <v>1</v>
      </c>
      <c r="P7096">
        <v>553</v>
      </c>
      <c r="Q7096">
        <v>2</v>
      </c>
      <c r="R7096">
        <v>3</v>
      </c>
      <c r="S7096">
        <v>3</v>
      </c>
      <c r="T7096">
        <v>38</v>
      </c>
      <c r="U7096">
        <v>0</v>
      </c>
      <c r="V7096">
        <v>0</v>
      </c>
      <c r="W7096">
        <v>2.0970597110326668</v>
      </c>
      <c r="X7096">
        <v>522.43764431690545</v>
      </c>
      <c r="Y7096">
        <v>46.61314517676302</v>
      </c>
      <c r="Z7096">
        <v>2.9316611029423068</v>
      </c>
      <c r="AA7096">
        <v>210.85919406447834</v>
      </c>
      <c r="AB7096">
        <v>208.12596053734646</v>
      </c>
      <c r="AC7096">
        <v>0</v>
      </c>
      <c r="AD7096">
        <v>0</v>
      </c>
      <c r="AE7096">
        <v>993.06466490946821</v>
      </c>
    </row>
    <row r="7097" spans="1:31" x14ac:dyDescent="0.25">
      <c r="A7097">
        <v>2099907</v>
      </c>
      <c r="B7097">
        <v>1</v>
      </c>
      <c r="C7097" t="s">
        <v>80</v>
      </c>
      <c r="D7097" t="s">
        <v>98</v>
      </c>
      <c r="E7097" t="s">
        <v>177</v>
      </c>
      <c r="F7097" t="s">
        <v>20300</v>
      </c>
      <c r="G7097" t="s">
        <v>183</v>
      </c>
      <c r="H7097" t="s">
        <v>143</v>
      </c>
      <c r="I7097" t="s">
        <v>135</v>
      </c>
      <c r="J7097" t="s">
        <v>136</v>
      </c>
      <c r="K7097" t="s">
        <v>137</v>
      </c>
      <c r="L7097" t="s">
        <v>20301</v>
      </c>
      <c r="M7097" t="s">
        <v>20302</v>
      </c>
      <c r="N7097">
        <v>2.8444444440000001</v>
      </c>
      <c r="O7097">
        <v>0</v>
      </c>
      <c r="P7097">
        <v>0</v>
      </c>
      <c r="Q7097">
        <v>0</v>
      </c>
      <c r="R7097">
        <v>1</v>
      </c>
      <c r="S7097">
        <v>0</v>
      </c>
      <c r="T7097">
        <v>0</v>
      </c>
      <c r="U7097">
        <v>0</v>
      </c>
      <c r="V7097">
        <v>0</v>
      </c>
      <c r="W7097">
        <v>0</v>
      </c>
      <c r="X7097">
        <v>0</v>
      </c>
      <c r="Y7097">
        <v>0</v>
      </c>
      <c r="Z7097">
        <v>6.7295783365087782</v>
      </c>
      <c r="AA7097">
        <v>0</v>
      </c>
      <c r="AB7097">
        <v>0</v>
      </c>
      <c r="AC7097">
        <v>0</v>
      </c>
      <c r="AD7097">
        <v>0</v>
      </c>
      <c r="AE7097">
        <v>6.7295783365087782</v>
      </c>
    </row>
    <row r="7098" spans="1:31" x14ac:dyDescent="0.25">
      <c r="A7098">
        <v>2099472</v>
      </c>
      <c r="B7098">
        <v>1</v>
      </c>
      <c r="C7098" t="s">
        <v>80</v>
      </c>
      <c r="D7098" t="s">
        <v>103</v>
      </c>
      <c r="E7098" t="s">
        <v>146</v>
      </c>
      <c r="F7098" t="s">
        <v>20303</v>
      </c>
      <c r="G7098" t="s">
        <v>133</v>
      </c>
      <c r="H7098" t="s">
        <v>134</v>
      </c>
      <c r="I7098" t="s">
        <v>135</v>
      </c>
      <c r="J7098" t="s">
        <v>136</v>
      </c>
      <c r="K7098" t="s">
        <v>137</v>
      </c>
      <c r="L7098" t="s">
        <v>20304</v>
      </c>
      <c r="M7098" t="s">
        <v>20305</v>
      </c>
      <c r="N7098">
        <v>0.133611111</v>
      </c>
      <c r="O7098">
        <v>0</v>
      </c>
      <c r="P7098">
        <v>0</v>
      </c>
      <c r="Q7098">
        <v>6</v>
      </c>
      <c r="R7098">
        <v>5</v>
      </c>
      <c r="S7098">
        <v>2</v>
      </c>
      <c r="T7098">
        <v>1</v>
      </c>
      <c r="U7098">
        <v>2</v>
      </c>
      <c r="V7098">
        <v>0</v>
      </c>
      <c r="W7098">
        <v>0</v>
      </c>
      <c r="X7098">
        <v>0</v>
      </c>
      <c r="Y7098">
        <v>4.9908261878633073</v>
      </c>
      <c r="Z7098">
        <v>0.25069916786720003</v>
      </c>
      <c r="AA7098">
        <v>0.40266370583717431</v>
      </c>
      <c r="AB7098">
        <v>1.2928439416245963</v>
      </c>
      <c r="AC7098">
        <v>11.357983477683776</v>
      </c>
      <c r="AD7098">
        <v>0</v>
      </c>
      <c r="AE7098">
        <v>18.295016480876054</v>
      </c>
    </row>
    <row r="7099" spans="1:31" x14ac:dyDescent="0.25">
      <c r="A7099">
        <v>2099515</v>
      </c>
      <c r="B7099">
        <v>1</v>
      </c>
      <c r="C7099" t="s">
        <v>81</v>
      </c>
      <c r="D7099" t="s">
        <v>112</v>
      </c>
      <c r="E7099" t="s">
        <v>169</v>
      </c>
      <c r="F7099" t="s">
        <v>20306</v>
      </c>
      <c r="G7099" t="s">
        <v>273</v>
      </c>
      <c r="H7099" t="s">
        <v>134</v>
      </c>
      <c r="I7099" t="s">
        <v>135</v>
      </c>
      <c r="J7099" t="s">
        <v>136</v>
      </c>
      <c r="K7099" t="s">
        <v>155</v>
      </c>
      <c r="L7099" t="s">
        <v>20307</v>
      </c>
      <c r="M7099" t="s">
        <v>20308</v>
      </c>
      <c r="N7099">
        <v>0.34916666600000001</v>
      </c>
      <c r="O7099">
        <v>0</v>
      </c>
      <c r="P7099">
        <v>541</v>
      </c>
      <c r="Q7099">
        <v>0</v>
      </c>
      <c r="R7099">
        <v>11</v>
      </c>
      <c r="S7099">
        <v>0</v>
      </c>
      <c r="T7099">
        <v>64</v>
      </c>
      <c r="U7099">
        <v>0</v>
      </c>
      <c r="V7099">
        <v>0</v>
      </c>
      <c r="W7099">
        <v>0</v>
      </c>
      <c r="X7099">
        <v>37.670468496018437</v>
      </c>
      <c r="Y7099">
        <v>0</v>
      </c>
      <c r="Z7099">
        <v>2.4839164055859375</v>
      </c>
      <c r="AA7099">
        <v>0</v>
      </c>
      <c r="AB7099">
        <v>9.3019525632013984</v>
      </c>
      <c r="AC7099">
        <v>0</v>
      </c>
      <c r="AD7099">
        <v>0</v>
      </c>
      <c r="AE7099">
        <v>49.45633746480577</v>
      </c>
    </row>
    <row r="7100" spans="1:31" x14ac:dyDescent="0.25">
      <c r="A7100">
        <v>2099475</v>
      </c>
      <c r="B7100">
        <v>1</v>
      </c>
      <c r="C7100" t="s">
        <v>80</v>
      </c>
      <c r="D7100" t="s">
        <v>101</v>
      </c>
      <c r="E7100" t="s">
        <v>140</v>
      </c>
      <c r="F7100" t="s">
        <v>20309</v>
      </c>
      <c r="G7100" t="s">
        <v>1007</v>
      </c>
      <c r="H7100" t="s">
        <v>143</v>
      </c>
      <c r="I7100" t="s">
        <v>135</v>
      </c>
      <c r="J7100" t="s">
        <v>136</v>
      </c>
      <c r="K7100" t="s">
        <v>137</v>
      </c>
      <c r="L7100" t="s">
        <v>20310</v>
      </c>
      <c r="M7100" t="s">
        <v>20311</v>
      </c>
      <c r="N7100">
        <v>4.03</v>
      </c>
      <c r="O7100">
        <v>0</v>
      </c>
      <c r="P7100">
        <v>8</v>
      </c>
      <c r="Q7100">
        <v>0</v>
      </c>
      <c r="R7100">
        <v>7</v>
      </c>
      <c r="S7100">
        <v>0</v>
      </c>
      <c r="T7100">
        <v>4</v>
      </c>
      <c r="U7100">
        <v>0</v>
      </c>
      <c r="V7100">
        <v>0</v>
      </c>
      <c r="W7100">
        <v>0</v>
      </c>
      <c r="X7100">
        <v>8.4966295599781461</v>
      </c>
      <c r="Y7100">
        <v>0</v>
      </c>
      <c r="Z7100">
        <v>6.2008460778335381</v>
      </c>
      <c r="AA7100">
        <v>0</v>
      </c>
      <c r="AB7100">
        <v>36.67798804714667</v>
      </c>
      <c r="AC7100">
        <v>0</v>
      </c>
      <c r="AD7100">
        <v>0</v>
      </c>
      <c r="AE7100">
        <v>51.375463684958355</v>
      </c>
    </row>
    <row r="7101" spans="1:31" x14ac:dyDescent="0.25">
      <c r="A7101">
        <v>2099807</v>
      </c>
      <c r="B7101">
        <v>1</v>
      </c>
      <c r="C7101" t="s">
        <v>80</v>
      </c>
      <c r="D7101" t="s">
        <v>99</v>
      </c>
      <c r="E7101" t="s">
        <v>177</v>
      </c>
      <c r="F7101" t="s">
        <v>20312</v>
      </c>
      <c r="G7101" t="s">
        <v>179</v>
      </c>
      <c r="H7101" t="s">
        <v>143</v>
      </c>
      <c r="I7101" t="s">
        <v>135</v>
      </c>
      <c r="J7101" t="s">
        <v>136</v>
      </c>
      <c r="K7101" t="s">
        <v>137</v>
      </c>
      <c r="L7101" t="s">
        <v>20313</v>
      </c>
      <c r="M7101" t="s">
        <v>20314</v>
      </c>
      <c r="N7101">
        <v>2.4188888880000001</v>
      </c>
      <c r="O7101">
        <v>0</v>
      </c>
      <c r="P7101">
        <v>0</v>
      </c>
      <c r="Q7101">
        <v>0</v>
      </c>
      <c r="R7101">
        <v>0</v>
      </c>
      <c r="S7101">
        <v>0</v>
      </c>
      <c r="T7101">
        <v>5</v>
      </c>
      <c r="U7101">
        <v>0</v>
      </c>
      <c r="V7101">
        <v>0</v>
      </c>
      <c r="W7101">
        <v>0</v>
      </c>
      <c r="X7101">
        <v>0</v>
      </c>
      <c r="Y7101">
        <v>0</v>
      </c>
      <c r="Z7101">
        <v>0</v>
      </c>
      <c r="AA7101">
        <v>0</v>
      </c>
      <c r="AB7101">
        <v>11.992943738456225</v>
      </c>
      <c r="AC7101">
        <v>0</v>
      </c>
      <c r="AD7101">
        <v>0</v>
      </c>
      <c r="AE7101">
        <v>11.992943738456225</v>
      </c>
    </row>
    <row r="7102" spans="1:31" x14ac:dyDescent="0.25">
      <c r="A7102">
        <v>2099830</v>
      </c>
      <c r="B7102">
        <v>1</v>
      </c>
      <c r="C7102" t="s">
        <v>81</v>
      </c>
      <c r="D7102" t="s">
        <v>128</v>
      </c>
      <c r="E7102" t="s">
        <v>177</v>
      </c>
      <c r="F7102" t="s">
        <v>20315</v>
      </c>
      <c r="G7102" t="s">
        <v>179</v>
      </c>
      <c r="H7102" t="s">
        <v>143</v>
      </c>
      <c r="I7102" t="s">
        <v>135</v>
      </c>
      <c r="J7102" t="s">
        <v>136</v>
      </c>
      <c r="K7102" t="s">
        <v>137</v>
      </c>
      <c r="L7102" t="s">
        <v>20316</v>
      </c>
      <c r="M7102" t="s">
        <v>20317</v>
      </c>
      <c r="N7102">
        <v>0.83555555500000001</v>
      </c>
      <c r="O7102">
        <v>0</v>
      </c>
      <c r="P7102">
        <v>5</v>
      </c>
      <c r="Q7102">
        <v>0</v>
      </c>
      <c r="R7102">
        <v>0</v>
      </c>
      <c r="S7102">
        <v>0</v>
      </c>
      <c r="T7102">
        <v>2</v>
      </c>
      <c r="U7102">
        <v>0</v>
      </c>
      <c r="V7102">
        <v>0</v>
      </c>
      <c r="W7102">
        <v>0</v>
      </c>
      <c r="X7102">
        <v>0.64506656301043841</v>
      </c>
      <c r="Y7102">
        <v>0</v>
      </c>
      <c r="Z7102">
        <v>0</v>
      </c>
      <c r="AA7102">
        <v>0</v>
      </c>
      <c r="AB7102">
        <v>0.12023989639037334</v>
      </c>
      <c r="AC7102">
        <v>0</v>
      </c>
      <c r="AD7102">
        <v>0</v>
      </c>
      <c r="AE7102">
        <v>0.76530645940081177</v>
      </c>
    </row>
    <row r="7103" spans="1:31" x14ac:dyDescent="0.25">
      <c r="A7103">
        <v>2099498</v>
      </c>
      <c r="B7103">
        <v>1</v>
      </c>
      <c r="C7103" t="s">
        <v>80</v>
      </c>
      <c r="D7103" t="s">
        <v>99</v>
      </c>
      <c r="E7103" t="s">
        <v>177</v>
      </c>
      <c r="F7103" t="s">
        <v>20318</v>
      </c>
      <c r="G7103" t="s">
        <v>183</v>
      </c>
      <c r="H7103" t="s">
        <v>143</v>
      </c>
      <c r="I7103" t="s">
        <v>135</v>
      </c>
      <c r="J7103" t="s">
        <v>136</v>
      </c>
      <c r="K7103" t="s">
        <v>137</v>
      </c>
      <c r="L7103" t="s">
        <v>20319</v>
      </c>
      <c r="M7103" t="s">
        <v>20320</v>
      </c>
      <c r="N7103">
        <v>2.7608333329999999</v>
      </c>
      <c r="O7103">
        <v>0</v>
      </c>
      <c r="P7103">
        <v>1</v>
      </c>
      <c r="Q7103">
        <v>0</v>
      </c>
      <c r="R7103">
        <v>0</v>
      </c>
      <c r="S7103">
        <v>0</v>
      </c>
      <c r="T7103">
        <v>0</v>
      </c>
      <c r="U7103">
        <v>0</v>
      </c>
      <c r="V7103">
        <v>0</v>
      </c>
      <c r="W7103">
        <v>0</v>
      </c>
      <c r="X7103">
        <v>0.67774328613119339</v>
      </c>
      <c r="Y7103">
        <v>0</v>
      </c>
      <c r="Z7103">
        <v>0</v>
      </c>
      <c r="AA7103">
        <v>0</v>
      </c>
      <c r="AB7103">
        <v>0</v>
      </c>
      <c r="AC7103">
        <v>0</v>
      </c>
      <c r="AD7103">
        <v>0</v>
      </c>
      <c r="AE7103">
        <v>0.67774328613119339</v>
      </c>
    </row>
    <row r="7104" spans="1:31" x14ac:dyDescent="0.25">
      <c r="A7104">
        <v>2099876</v>
      </c>
      <c r="B7104">
        <v>1</v>
      </c>
      <c r="C7104" t="s">
        <v>80</v>
      </c>
      <c r="D7104" t="s">
        <v>93</v>
      </c>
      <c r="E7104" t="s">
        <v>131</v>
      </c>
      <c r="F7104" t="s">
        <v>20321</v>
      </c>
      <c r="G7104" t="s">
        <v>133</v>
      </c>
      <c r="H7104" t="s">
        <v>134</v>
      </c>
      <c r="I7104" t="s">
        <v>135</v>
      </c>
      <c r="J7104" t="s">
        <v>136</v>
      </c>
      <c r="K7104" t="s">
        <v>137</v>
      </c>
      <c r="L7104" t="s">
        <v>20322</v>
      </c>
      <c r="M7104" t="s">
        <v>20323</v>
      </c>
      <c r="N7104">
        <v>1.2369444439999999</v>
      </c>
      <c r="O7104">
        <v>2</v>
      </c>
      <c r="P7104">
        <v>347</v>
      </c>
      <c r="Q7104">
        <v>19</v>
      </c>
      <c r="R7104">
        <v>70</v>
      </c>
      <c r="S7104">
        <v>5</v>
      </c>
      <c r="T7104">
        <v>72</v>
      </c>
      <c r="U7104">
        <v>0</v>
      </c>
      <c r="V7104">
        <v>0</v>
      </c>
      <c r="W7104">
        <v>1.3412719351238314</v>
      </c>
      <c r="X7104">
        <v>111.50277027006705</v>
      </c>
      <c r="Y7104">
        <v>145.0584903002943</v>
      </c>
      <c r="Z7104">
        <v>430.53809500134264</v>
      </c>
      <c r="AA7104">
        <v>5.7195833397062454</v>
      </c>
      <c r="AB7104">
        <v>143.9028260512782</v>
      </c>
      <c r="AC7104">
        <v>0</v>
      </c>
      <c r="AD7104">
        <v>0</v>
      </c>
      <c r="AE7104">
        <v>838.06303689781225</v>
      </c>
    </row>
    <row r="7105" spans="1:31" x14ac:dyDescent="0.25">
      <c r="A7105">
        <v>2099481</v>
      </c>
      <c r="B7105">
        <v>1</v>
      </c>
      <c r="C7105" t="s">
        <v>81</v>
      </c>
      <c r="D7105" t="s">
        <v>124</v>
      </c>
      <c r="E7105" t="s">
        <v>146</v>
      </c>
      <c r="F7105" t="s">
        <v>20324</v>
      </c>
      <c r="G7105" t="s">
        <v>133</v>
      </c>
      <c r="H7105" t="s">
        <v>134</v>
      </c>
      <c r="I7105" t="s">
        <v>135</v>
      </c>
      <c r="J7105" t="s">
        <v>136</v>
      </c>
      <c r="K7105" t="s">
        <v>137</v>
      </c>
      <c r="L7105" t="s">
        <v>20325</v>
      </c>
      <c r="M7105" t="s">
        <v>20326</v>
      </c>
      <c r="N7105">
        <v>0.25555555499999999</v>
      </c>
      <c r="O7105">
        <v>0</v>
      </c>
      <c r="P7105">
        <v>3331</v>
      </c>
      <c r="Q7105">
        <v>4</v>
      </c>
      <c r="R7105">
        <v>75</v>
      </c>
      <c r="S7105">
        <v>6</v>
      </c>
      <c r="T7105">
        <v>519</v>
      </c>
      <c r="U7105">
        <v>3</v>
      </c>
      <c r="V7105">
        <v>1</v>
      </c>
      <c r="W7105">
        <v>0</v>
      </c>
      <c r="X7105">
        <v>129.67731624004736</v>
      </c>
      <c r="Y7105">
        <v>6.7489688712067002</v>
      </c>
      <c r="Z7105">
        <v>6.2580914293453338</v>
      </c>
      <c r="AA7105">
        <v>5.2072590227985671</v>
      </c>
      <c r="AB7105">
        <v>61.633013764091828</v>
      </c>
      <c r="AC7105">
        <v>85.604891625014091</v>
      </c>
      <c r="AD7105">
        <v>0.25880391894088883</v>
      </c>
      <c r="AE7105">
        <v>295.38834487144481</v>
      </c>
    </row>
    <row r="7106" spans="1:31" x14ac:dyDescent="0.25">
      <c r="A7106">
        <v>2099730</v>
      </c>
      <c r="B7106">
        <v>1</v>
      </c>
      <c r="C7106" t="s">
        <v>80</v>
      </c>
      <c r="D7106" t="s">
        <v>105</v>
      </c>
      <c r="E7106" t="s">
        <v>146</v>
      </c>
      <c r="F7106" t="s">
        <v>15008</v>
      </c>
      <c r="G7106" t="s">
        <v>133</v>
      </c>
      <c r="H7106" t="s">
        <v>134</v>
      </c>
      <c r="I7106" t="s">
        <v>135</v>
      </c>
      <c r="J7106" t="s">
        <v>136</v>
      </c>
      <c r="K7106" t="s">
        <v>137</v>
      </c>
      <c r="L7106" t="s">
        <v>20327</v>
      </c>
      <c r="M7106" t="s">
        <v>20328</v>
      </c>
      <c r="N7106">
        <v>0.91722222200000003</v>
      </c>
      <c r="O7106">
        <v>7</v>
      </c>
      <c r="P7106">
        <v>1033</v>
      </c>
      <c r="Q7106">
        <v>17</v>
      </c>
      <c r="R7106">
        <v>628</v>
      </c>
      <c r="S7106">
        <v>17</v>
      </c>
      <c r="T7106">
        <v>120</v>
      </c>
      <c r="U7106">
        <v>0</v>
      </c>
      <c r="V7106">
        <v>1</v>
      </c>
      <c r="W7106">
        <v>1.4396840074603068</v>
      </c>
      <c r="X7106">
        <v>191.37498359785289</v>
      </c>
      <c r="Y7106">
        <v>18.58154549146672</v>
      </c>
      <c r="Z7106">
        <v>253.08918794967892</v>
      </c>
      <c r="AA7106">
        <v>68.380210203812595</v>
      </c>
      <c r="AB7106">
        <v>89.102420419485796</v>
      </c>
      <c r="AC7106">
        <v>0</v>
      </c>
      <c r="AD7106">
        <v>6.0003773884214029</v>
      </c>
      <c r="AE7106">
        <v>627.96840905817862</v>
      </c>
    </row>
    <row r="7107" spans="1:31" x14ac:dyDescent="0.25">
      <c r="A7107">
        <v>2099684</v>
      </c>
      <c r="B7107">
        <v>1</v>
      </c>
      <c r="C7107" t="s">
        <v>80</v>
      </c>
      <c r="D7107" t="s">
        <v>84</v>
      </c>
      <c r="E7107" t="s">
        <v>158</v>
      </c>
      <c r="F7107" t="s">
        <v>20329</v>
      </c>
      <c r="G7107" t="s">
        <v>160</v>
      </c>
      <c r="H7107" t="s">
        <v>143</v>
      </c>
      <c r="I7107" t="s">
        <v>135</v>
      </c>
      <c r="J7107" t="s">
        <v>136</v>
      </c>
      <c r="K7107" t="s">
        <v>137</v>
      </c>
      <c r="L7107" t="s">
        <v>20330</v>
      </c>
      <c r="M7107" t="s">
        <v>20331</v>
      </c>
      <c r="N7107">
        <v>2.19</v>
      </c>
      <c r="O7107">
        <v>0</v>
      </c>
      <c r="P7107">
        <v>163</v>
      </c>
      <c r="Q7107">
        <v>0</v>
      </c>
      <c r="R7107">
        <v>0</v>
      </c>
      <c r="S7107">
        <v>0</v>
      </c>
      <c r="T7107">
        <v>3</v>
      </c>
      <c r="U7107">
        <v>0</v>
      </c>
      <c r="V7107">
        <v>0</v>
      </c>
      <c r="W7107">
        <v>0</v>
      </c>
      <c r="X7107">
        <v>71.685163278014784</v>
      </c>
      <c r="Y7107">
        <v>0</v>
      </c>
      <c r="Z7107">
        <v>0</v>
      </c>
      <c r="AA7107">
        <v>0</v>
      </c>
      <c r="AB7107">
        <v>23.696043509954826</v>
      </c>
      <c r="AC7107">
        <v>0</v>
      </c>
      <c r="AD7107">
        <v>0</v>
      </c>
      <c r="AE7107">
        <v>95.381206787969603</v>
      </c>
    </row>
    <row r="7108" spans="1:31" x14ac:dyDescent="0.25">
      <c r="A7108">
        <v>2099538</v>
      </c>
      <c r="B7108">
        <v>1</v>
      </c>
      <c r="C7108" t="s">
        <v>80</v>
      </c>
      <c r="D7108" t="s">
        <v>85</v>
      </c>
      <c r="E7108" t="s">
        <v>169</v>
      </c>
      <c r="F7108" t="s">
        <v>20332</v>
      </c>
      <c r="G7108" t="s">
        <v>273</v>
      </c>
      <c r="H7108" t="s">
        <v>134</v>
      </c>
      <c r="I7108" t="s">
        <v>135</v>
      </c>
      <c r="J7108" t="s">
        <v>136</v>
      </c>
      <c r="K7108" t="s">
        <v>155</v>
      </c>
      <c r="L7108" t="s">
        <v>20333</v>
      </c>
      <c r="M7108" t="s">
        <v>20334</v>
      </c>
      <c r="N7108">
        <v>9.0172222219999991</v>
      </c>
      <c r="O7108">
        <v>0</v>
      </c>
      <c r="P7108">
        <v>277</v>
      </c>
      <c r="Q7108">
        <v>0</v>
      </c>
      <c r="R7108">
        <v>0</v>
      </c>
      <c r="S7108">
        <v>0</v>
      </c>
      <c r="T7108">
        <v>26</v>
      </c>
      <c r="U7108">
        <v>0</v>
      </c>
      <c r="V7108">
        <v>0</v>
      </c>
      <c r="W7108">
        <v>0</v>
      </c>
      <c r="X7108">
        <v>583.70566849473573</v>
      </c>
      <c r="Y7108">
        <v>0</v>
      </c>
      <c r="Z7108">
        <v>0</v>
      </c>
      <c r="AA7108">
        <v>0</v>
      </c>
      <c r="AB7108">
        <v>326.55874099247393</v>
      </c>
      <c r="AC7108">
        <v>0</v>
      </c>
      <c r="AD7108">
        <v>0</v>
      </c>
      <c r="AE7108">
        <v>910.2644094872096</v>
      </c>
    </row>
    <row r="7109" spans="1:31" x14ac:dyDescent="0.25">
      <c r="A7109">
        <v>2099936</v>
      </c>
      <c r="B7109">
        <v>1</v>
      </c>
      <c r="C7109" t="s">
        <v>80</v>
      </c>
      <c r="D7109" t="s">
        <v>94</v>
      </c>
      <c r="E7109" t="s">
        <v>177</v>
      </c>
      <c r="F7109" t="s">
        <v>20335</v>
      </c>
      <c r="G7109" t="s">
        <v>183</v>
      </c>
      <c r="H7109" t="s">
        <v>143</v>
      </c>
      <c r="I7109" t="s">
        <v>135</v>
      </c>
      <c r="J7109" t="s">
        <v>136</v>
      </c>
      <c r="K7109" t="s">
        <v>137</v>
      </c>
      <c r="L7109" t="s">
        <v>20336</v>
      </c>
      <c r="M7109" t="s">
        <v>20337</v>
      </c>
      <c r="N7109">
        <v>2.1891666660000002</v>
      </c>
      <c r="O7109">
        <v>0</v>
      </c>
      <c r="P7109">
        <v>4</v>
      </c>
      <c r="Q7109">
        <v>0</v>
      </c>
      <c r="R7109">
        <v>0</v>
      </c>
      <c r="S7109">
        <v>0</v>
      </c>
      <c r="T7109">
        <v>0</v>
      </c>
      <c r="U7109">
        <v>0</v>
      </c>
      <c r="V7109">
        <v>0</v>
      </c>
      <c r="W7109">
        <v>0</v>
      </c>
      <c r="X7109">
        <v>1.315771311154907</v>
      </c>
      <c r="Y7109">
        <v>0</v>
      </c>
      <c r="Z7109">
        <v>0</v>
      </c>
      <c r="AA7109">
        <v>0</v>
      </c>
      <c r="AB7109">
        <v>0</v>
      </c>
      <c r="AC7109">
        <v>0</v>
      </c>
      <c r="AD7109">
        <v>0</v>
      </c>
      <c r="AE7109">
        <v>1.315771311154907</v>
      </c>
    </row>
    <row r="7110" spans="1:31" x14ac:dyDescent="0.25">
      <c r="A7110">
        <v>2099890</v>
      </c>
      <c r="B7110">
        <v>1</v>
      </c>
      <c r="C7110" t="s">
        <v>80</v>
      </c>
      <c r="D7110" t="s">
        <v>84</v>
      </c>
      <c r="E7110" t="s">
        <v>158</v>
      </c>
      <c r="F7110" t="s">
        <v>20329</v>
      </c>
      <c r="G7110" t="s">
        <v>160</v>
      </c>
      <c r="H7110" t="s">
        <v>143</v>
      </c>
      <c r="I7110" t="s">
        <v>135</v>
      </c>
      <c r="J7110" t="s">
        <v>136</v>
      </c>
      <c r="K7110" t="s">
        <v>137</v>
      </c>
      <c r="L7110" t="s">
        <v>20338</v>
      </c>
      <c r="M7110" t="s">
        <v>20339</v>
      </c>
      <c r="N7110">
        <v>2.7466666659999999</v>
      </c>
      <c r="O7110">
        <v>0</v>
      </c>
      <c r="P7110">
        <v>163</v>
      </c>
      <c r="Q7110">
        <v>0</v>
      </c>
      <c r="R7110">
        <v>0</v>
      </c>
      <c r="S7110">
        <v>0</v>
      </c>
      <c r="T7110">
        <v>3</v>
      </c>
      <c r="U7110">
        <v>0</v>
      </c>
      <c r="V7110">
        <v>0</v>
      </c>
      <c r="W7110">
        <v>0</v>
      </c>
      <c r="X7110">
        <v>106.48581934944337</v>
      </c>
      <c r="Y7110">
        <v>0</v>
      </c>
      <c r="Z7110">
        <v>0</v>
      </c>
      <c r="AA7110">
        <v>0</v>
      </c>
      <c r="AB7110">
        <v>26.037652588872547</v>
      </c>
      <c r="AC7110">
        <v>0</v>
      </c>
      <c r="AD7110">
        <v>0</v>
      </c>
      <c r="AE7110">
        <v>132.52347193831594</v>
      </c>
    </row>
    <row r="7111" spans="1:31" x14ac:dyDescent="0.25">
      <c r="A7111">
        <v>2099724</v>
      </c>
      <c r="B7111">
        <v>1</v>
      </c>
      <c r="C7111" t="s">
        <v>80</v>
      </c>
      <c r="D7111" t="s">
        <v>85</v>
      </c>
      <c r="E7111" t="s">
        <v>505</v>
      </c>
      <c r="F7111" t="s">
        <v>20340</v>
      </c>
      <c r="G7111" t="s">
        <v>160</v>
      </c>
      <c r="H7111" t="s">
        <v>143</v>
      </c>
      <c r="I7111" t="s">
        <v>135</v>
      </c>
      <c r="J7111" t="s">
        <v>136</v>
      </c>
      <c r="K7111" t="s">
        <v>137</v>
      </c>
      <c r="L7111" t="s">
        <v>20341</v>
      </c>
      <c r="M7111" t="s">
        <v>20342</v>
      </c>
      <c r="N7111">
        <v>3.798888888</v>
      </c>
      <c r="O7111">
        <v>0</v>
      </c>
      <c r="P7111">
        <v>8</v>
      </c>
      <c r="Q7111">
        <v>0</v>
      </c>
      <c r="R7111">
        <v>0</v>
      </c>
      <c r="S7111">
        <v>0</v>
      </c>
      <c r="T7111">
        <v>0</v>
      </c>
      <c r="U7111">
        <v>0</v>
      </c>
      <c r="V7111">
        <v>0</v>
      </c>
      <c r="W7111">
        <v>0</v>
      </c>
      <c r="X7111">
        <v>17.716294300697516</v>
      </c>
      <c r="Y7111">
        <v>0</v>
      </c>
      <c r="Z7111">
        <v>0</v>
      </c>
      <c r="AA7111">
        <v>0</v>
      </c>
      <c r="AB7111">
        <v>0</v>
      </c>
      <c r="AC7111">
        <v>0</v>
      </c>
      <c r="AD7111">
        <v>0</v>
      </c>
      <c r="AE7111">
        <v>17.716294300697516</v>
      </c>
    </row>
    <row r="7112" spans="1:31" x14ac:dyDescent="0.25">
      <c r="A7112">
        <v>2099581</v>
      </c>
      <c r="B7112">
        <v>1</v>
      </c>
      <c r="C7112" t="s">
        <v>81</v>
      </c>
      <c r="D7112" t="s">
        <v>116</v>
      </c>
      <c r="E7112" t="s">
        <v>140</v>
      </c>
      <c r="F7112" t="s">
        <v>2218</v>
      </c>
      <c r="G7112" t="s">
        <v>154</v>
      </c>
      <c r="H7112" t="s">
        <v>143</v>
      </c>
      <c r="I7112" t="s">
        <v>135</v>
      </c>
      <c r="J7112" t="s">
        <v>136</v>
      </c>
      <c r="K7112" t="s">
        <v>155</v>
      </c>
      <c r="L7112" t="s">
        <v>20343</v>
      </c>
      <c r="M7112" t="s">
        <v>20344</v>
      </c>
      <c r="N7112">
        <v>7.4076877769999996</v>
      </c>
      <c r="O7112">
        <v>0</v>
      </c>
      <c r="P7112">
        <v>41</v>
      </c>
      <c r="Q7112">
        <v>0</v>
      </c>
      <c r="R7112">
        <v>2</v>
      </c>
      <c r="S7112">
        <v>0</v>
      </c>
      <c r="T7112">
        <v>6</v>
      </c>
      <c r="U7112">
        <v>0</v>
      </c>
      <c r="V7112">
        <v>0</v>
      </c>
      <c r="W7112">
        <v>0</v>
      </c>
      <c r="X7112">
        <v>55.912501050140875</v>
      </c>
      <c r="Y7112">
        <v>0</v>
      </c>
      <c r="Z7112">
        <v>4.2929341122734757</v>
      </c>
      <c r="AA7112">
        <v>0</v>
      </c>
      <c r="AB7112">
        <v>9.9338131710292057</v>
      </c>
      <c r="AC7112">
        <v>0</v>
      </c>
      <c r="AD7112">
        <v>0</v>
      </c>
      <c r="AE7112">
        <v>70.139248333443561</v>
      </c>
    </row>
    <row r="7113" spans="1:31" x14ac:dyDescent="0.25">
      <c r="A7113">
        <v>2099939</v>
      </c>
      <c r="B7113">
        <v>1</v>
      </c>
      <c r="C7113" t="s">
        <v>80</v>
      </c>
      <c r="D7113" t="s">
        <v>104</v>
      </c>
      <c r="E7113" t="s">
        <v>177</v>
      </c>
      <c r="F7113" t="s">
        <v>20345</v>
      </c>
      <c r="G7113" t="s">
        <v>183</v>
      </c>
      <c r="H7113" t="s">
        <v>143</v>
      </c>
      <c r="I7113" t="s">
        <v>135</v>
      </c>
      <c r="J7113" t="s">
        <v>136</v>
      </c>
      <c r="K7113" t="s">
        <v>137</v>
      </c>
      <c r="L7113" t="s">
        <v>20346</v>
      </c>
      <c r="M7113" t="s">
        <v>20347</v>
      </c>
      <c r="N7113">
        <v>2.5363888879999998</v>
      </c>
      <c r="O7113">
        <v>0</v>
      </c>
      <c r="P7113">
        <v>1</v>
      </c>
      <c r="Q7113">
        <v>0</v>
      </c>
      <c r="R7113">
        <v>0</v>
      </c>
      <c r="S7113">
        <v>0</v>
      </c>
      <c r="T7113">
        <v>0</v>
      </c>
      <c r="U7113">
        <v>0</v>
      </c>
      <c r="V7113">
        <v>0</v>
      </c>
      <c r="W7113">
        <v>0</v>
      </c>
      <c r="X7113">
        <v>0.63721673393703115</v>
      </c>
      <c r="Y7113">
        <v>0</v>
      </c>
      <c r="Z7113">
        <v>0</v>
      </c>
      <c r="AA7113">
        <v>0</v>
      </c>
      <c r="AB7113">
        <v>0</v>
      </c>
      <c r="AC7113">
        <v>0</v>
      </c>
      <c r="AD7113">
        <v>0</v>
      </c>
      <c r="AE7113">
        <v>0.63721673393703115</v>
      </c>
    </row>
    <row r="7114" spans="1:31" x14ac:dyDescent="0.25">
      <c r="A7114">
        <v>2099916</v>
      </c>
      <c r="B7114">
        <v>1</v>
      </c>
      <c r="C7114" t="s">
        <v>80</v>
      </c>
      <c r="D7114" t="s">
        <v>95</v>
      </c>
      <c r="E7114" t="s">
        <v>177</v>
      </c>
      <c r="F7114" t="s">
        <v>20348</v>
      </c>
      <c r="G7114" t="s">
        <v>196</v>
      </c>
      <c r="H7114" t="s">
        <v>143</v>
      </c>
      <c r="I7114" t="s">
        <v>135</v>
      </c>
      <c r="J7114" t="s">
        <v>136</v>
      </c>
      <c r="K7114" t="s">
        <v>137</v>
      </c>
      <c r="L7114" t="s">
        <v>20349</v>
      </c>
      <c r="M7114" t="s">
        <v>20350</v>
      </c>
      <c r="N7114">
        <v>0.568333333</v>
      </c>
      <c r="O7114">
        <v>0</v>
      </c>
      <c r="P7114">
        <v>6</v>
      </c>
      <c r="Q7114">
        <v>0</v>
      </c>
      <c r="R7114">
        <v>0</v>
      </c>
      <c r="S7114">
        <v>0</v>
      </c>
      <c r="T7114">
        <v>0</v>
      </c>
      <c r="U7114">
        <v>0</v>
      </c>
      <c r="V7114">
        <v>0</v>
      </c>
      <c r="W7114">
        <v>0</v>
      </c>
      <c r="X7114">
        <v>0.9875884421514709</v>
      </c>
      <c r="Y7114">
        <v>0</v>
      </c>
      <c r="Z7114">
        <v>0</v>
      </c>
      <c r="AA7114">
        <v>0</v>
      </c>
      <c r="AB7114">
        <v>0</v>
      </c>
      <c r="AC7114">
        <v>0</v>
      </c>
      <c r="AD7114">
        <v>0</v>
      </c>
      <c r="AE7114">
        <v>0.9875884421514709</v>
      </c>
    </row>
    <row r="7115" spans="1:31" x14ac:dyDescent="0.25">
      <c r="A7115">
        <v>2099604</v>
      </c>
      <c r="B7115">
        <v>1</v>
      </c>
      <c r="C7115" t="s">
        <v>81</v>
      </c>
      <c r="D7115" t="s">
        <v>124</v>
      </c>
      <c r="E7115" t="s">
        <v>177</v>
      </c>
      <c r="F7115" t="s">
        <v>20351</v>
      </c>
      <c r="G7115" t="s">
        <v>183</v>
      </c>
      <c r="H7115" t="s">
        <v>143</v>
      </c>
      <c r="I7115" t="s">
        <v>135</v>
      </c>
      <c r="J7115" t="s">
        <v>136</v>
      </c>
      <c r="K7115" t="s">
        <v>137</v>
      </c>
      <c r="L7115" t="s">
        <v>20352</v>
      </c>
      <c r="M7115" t="s">
        <v>20353</v>
      </c>
      <c r="N7115">
        <v>0.69555555499999999</v>
      </c>
      <c r="O7115">
        <v>0</v>
      </c>
      <c r="P7115">
        <v>3</v>
      </c>
      <c r="Q7115">
        <v>0</v>
      </c>
      <c r="R7115">
        <v>0</v>
      </c>
      <c r="S7115">
        <v>0</v>
      </c>
      <c r="T7115">
        <v>1</v>
      </c>
      <c r="U7115">
        <v>0</v>
      </c>
      <c r="V7115">
        <v>0</v>
      </c>
      <c r="W7115">
        <v>0</v>
      </c>
      <c r="X7115">
        <v>0.37092524112962</v>
      </c>
      <c r="Y7115">
        <v>0</v>
      </c>
      <c r="Z7115">
        <v>0</v>
      </c>
      <c r="AA7115">
        <v>0</v>
      </c>
      <c r="AB7115">
        <v>9.2166965611966672E-3</v>
      </c>
      <c r="AC7115">
        <v>0</v>
      </c>
      <c r="AD7115">
        <v>0</v>
      </c>
      <c r="AE7115">
        <v>0.38014193769081667</v>
      </c>
    </row>
    <row r="7116" spans="1:31" x14ac:dyDescent="0.25">
      <c r="A7116">
        <v>2099624</v>
      </c>
      <c r="B7116">
        <v>1</v>
      </c>
      <c r="C7116" t="s">
        <v>81</v>
      </c>
      <c r="D7116" t="s">
        <v>117</v>
      </c>
      <c r="E7116" t="s">
        <v>177</v>
      </c>
      <c r="F7116" t="s">
        <v>20354</v>
      </c>
      <c r="G7116" t="s">
        <v>196</v>
      </c>
      <c r="H7116" t="s">
        <v>143</v>
      </c>
      <c r="I7116" t="s">
        <v>135</v>
      </c>
      <c r="J7116" t="s">
        <v>136</v>
      </c>
      <c r="K7116" t="s">
        <v>137</v>
      </c>
      <c r="L7116" t="s">
        <v>20355</v>
      </c>
      <c r="M7116" t="s">
        <v>20356</v>
      </c>
      <c r="N7116">
        <v>1.2719444440000001</v>
      </c>
      <c r="O7116">
        <v>0</v>
      </c>
      <c r="P7116">
        <v>1</v>
      </c>
      <c r="Q7116">
        <v>0</v>
      </c>
      <c r="R7116">
        <v>0</v>
      </c>
      <c r="S7116">
        <v>0</v>
      </c>
      <c r="T7116">
        <v>0</v>
      </c>
      <c r="U7116">
        <v>0</v>
      </c>
      <c r="V7116">
        <v>0</v>
      </c>
      <c r="W7116">
        <v>0</v>
      </c>
      <c r="X7116">
        <v>0.29292135870691949</v>
      </c>
      <c r="Y7116">
        <v>0</v>
      </c>
      <c r="Z7116">
        <v>0</v>
      </c>
      <c r="AA7116">
        <v>0</v>
      </c>
      <c r="AB7116">
        <v>0</v>
      </c>
      <c r="AC7116">
        <v>0</v>
      </c>
      <c r="AD7116">
        <v>0</v>
      </c>
      <c r="AE7116">
        <v>0.29292135870691949</v>
      </c>
    </row>
    <row r="7117" spans="1:31" x14ac:dyDescent="0.25">
      <c r="A7117">
        <v>2099767</v>
      </c>
      <c r="B7117">
        <v>1</v>
      </c>
      <c r="C7117" t="s">
        <v>80</v>
      </c>
      <c r="D7117" t="s">
        <v>103</v>
      </c>
      <c r="E7117" t="s">
        <v>158</v>
      </c>
      <c r="F7117" t="s">
        <v>20357</v>
      </c>
      <c r="G7117" t="s">
        <v>385</v>
      </c>
      <c r="H7117" t="s">
        <v>143</v>
      </c>
      <c r="I7117" t="s">
        <v>135</v>
      </c>
      <c r="J7117" t="s">
        <v>136</v>
      </c>
      <c r="K7117" t="s">
        <v>137</v>
      </c>
      <c r="L7117" t="s">
        <v>20358</v>
      </c>
      <c r="M7117" t="s">
        <v>20359</v>
      </c>
      <c r="N7117">
        <v>1.018333333</v>
      </c>
      <c r="O7117">
        <v>0</v>
      </c>
      <c r="P7117">
        <v>25</v>
      </c>
      <c r="Q7117">
        <v>0</v>
      </c>
      <c r="R7117">
        <v>2</v>
      </c>
      <c r="S7117">
        <v>0</v>
      </c>
      <c r="T7117">
        <v>1</v>
      </c>
      <c r="U7117">
        <v>0</v>
      </c>
      <c r="V7117">
        <v>0</v>
      </c>
      <c r="W7117">
        <v>0</v>
      </c>
      <c r="X7117">
        <v>6.120770065180638</v>
      </c>
      <c r="Y7117">
        <v>0</v>
      </c>
      <c r="Z7117">
        <v>0.47685321198560499</v>
      </c>
      <c r="AA7117">
        <v>0</v>
      </c>
      <c r="AB7117">
        <v>0</v>
      </c>
      <c r="AC7117">
        <v>0</v>
      </c>
      <c r="AD7117">
        <v>0</v>
      </c>
      <c r="AE7117">
        <v>6.5976232771662433</v>
      </c>
    </row>
    <row r="7118" spans="1:31" x14ac:dyDescent="0.25">
      <c r="A7118">
        <v>2099953</v>
      </c>
      <c r="B7118">
        <v>1</v>
      </c>
      <c r="C7118" t="s">
        <v>80</v>
      </c>
      <c r="D7118" t="s">
        <v>97</v>
      </c>
      <c r="E7118" t="s">
        <v>177</v>
      </c>
      <c r="F7118" t="s">
        <v>20360</v>
      </c>
      <c r="G7118" t="s">
        <v>196</v>
      </c>
      <c r="H7118" t="s">
        <v>143</v>
      </c>
      <c r="I7118" t="s">
        <v>135</v>
      </c>
      <c r="J7118" t="s">
        <v>136</v>
      </c>
      <c r="K7118" t="s">
        <v>137</v>
      </c>
      <c r="L7118" t="s">
        <v>20361</v>
      </c>
      <c r="M7118" t="s">
        <v>20362</v>
      </c>
      <c r="N7118">
        <v>0.53027777700000001</v>
      </c>
      <c r="O7118">
        <v>0</v>
      </c>
      <c r="P7118">
        <v>2</v>
      </c>
      <c r="Q7118">
        <v>0</v>
      </c>
      <c r="R7118">
        <v>0</v>
      </c>
      <c r="S7118">
        <v>0</v>
      </c>
      <c r="T7118">
        <v>2</v>
      </c>
      <c r="U7118">
        <v>0</v>
      </c>
      <c r="V7118">
        <v>0</v>
      </c>
      <c r="W7118">
        <v>0</v>
      </c>
      <c r="X7118">
        <v>0.14497779599212002</v>
      </c>
      <c r="Y7118">
        <v>0</v>
      </c>
      <c r="Z7118">
        <v>0</v>
      </c>
      <c r="AA7118">
        <v>0</v>
      </c>
      <c r="AB7118">
        <v>0.24656471801518495</v>
      </c>
      <c r="AC7118">
        <v>0</v>
      </c>
      <c r="AD7118">
        <v>0</v>
      </c>
      <c r="AE7118">
        <v>0.391542514007305</v>
      </c>
    </row>
    <row r="7119" spans="1:31" x14ac:dyDescent="0.25">
      <c r="A7119">
        <v>2099810</v>
      </c>
      <c r="B7119">
        <v>1</v>
      </c>
      <c r="C7119" t="s">
        <v>81</v>
      </c>
      <c r="D7119" t="s">
        <v>124</v>
      </c>
      <c r="E7119" t="s">
        <v>177</v>
      </c>
      <c r="F7119" t="s">
        <v>20363</v>
      </c>
      <c r="G7119" t="s">
        <v>183</v>
      </c>
      <c r="H7119" t="s">
        <v>143</v>
      </c>
      <c r="I7119" t="s">
        <v>135</v>
      </c>
      <c r="J7119" t="s">
        <v>136</v>
      </c>
      <c r="K7119" t="s">
        <v>137</v>
      </c>
      <c r="L7119" t="s">
        <v>20364</v>
      </c>
      <c r="M7119" t="s">
        <v>20365</v>
      </c>
      <c r="N7119">
        <v>1.0888888880000001</v>
      </c>
      <c r="O7119">
        <v>0</v>
      </c>
      <c r="P7119">
        <v>0</v>
      </c>
      <c r="Q7119">
        <v>0</v>
      </c>
      <c r="R7119">
        <v>0</v>
      </c>
      <c r="S7119">
        <v>0</v>
      </c>
      <c r="T7119">
        <v>2</v>
      </c>
      <c r="U7119">
        <v>0</v>
      </c>
      <c r="V7119">
        <v>0</v>
      </c>
      <c r="W7119">
        <v>0</v>
      </c>
      <c r="X7119">
        <v>0</v>
      </c>
      <c r="Y7119">
        <v>0</v>
      </c>
      <c r="Z7119">
        <v>0</v>
      </c>
      <c r="AA7119">
        <v>0</v>
      </c>
      <c r="AB7119">
        <v>2.55114972744544</v>
      </c>
      <c r="AC7119">
        <v>0</v>
      </c>
      <c r="AD7119">
        <v>0</v>
      </c>
      <c r="AE7119">
        <v>2.55114972744544</v>
      </c>
    </row>
    <row r="7120" spans="1:31" x14ac:dyDescent="0.25">
      <c r="A7120">
        <v>2099661</v>
      </c>
      <c r="B7120">
        <v>1</v>
      </c>
      <c r="C7120" t="s">
        <v>80</v>
      </c>
      <c r="D7120" t="s">
        <v>95</v>
      </c>
      <c r="E7120" t="s">
        <v>177</v>
      </c>
      <c r="F7120" t="s">
        <v>20366</v>
      </c>
      <c r="G7120" t="s">
        <v>196</v>
      </c>
      <c r="H7120" t="s">
        <v>143</v>
      </c>
      <c r="I7120" t="s">
        <v>135</v>
      </c>
      <c r="J7120" t="s">
        <v>136</v>
      </c>
      <c r="K7120" t="s">
        <v>137</v>
      </c>
      <c r="L7120" t="s">
        <v>20367</v>
      </c>
      <c r="M7120" t="s">
        <v>20368</v>
      </c>
      <c r="N7120">
        <v>0.92333333299999998</v>
      </c>
      <c r="O7120">
        <v>0</v>
      </c>
      <c r="P7120">
        <v>1</v>
      </c>
      <c r="Q7120">
        <v>0</v>
      </c>
      <c r="R7120">
        <v>0</v>
      </c>
      <c r="S7120">
        <v>0</v>
      </c>
      <c r="T7120">
        <v>0</v>
      </c>
      <c r="U7120">
        <v>0</v>
      </c>
      <c r="V7120">
        <v>0</v>
      </c>
      <c r="W7120">
        <v>0</v>
      </c>
      <c r="X7120">
        <v>5.6364042226963895E-2</v>
      </c>
      <c r="Y7120">
        <v>0</v>
      </c>
      <c r="Z7120">
        <v>0</v>
      </c>
      <c r="AA7120">
        <v>0</v>
      </c>
      <c r="AB7120">
        <v>0</v>
      </c>
      <c r="AC7120">
        <v>0</v>
      </c>
      <c r="AD7120">
        <v>0</v>
      </c>
      <c r="AE7120">
        <v>5.6364042226963895E-2</v>
      </c>
    </row>
    <row r="7121" spans="1:31" x14ac:dyDescent="0.25">
      <c r="A7121">
        <v>2099959</v>
      </c>
      <c r="B7121">
        <v>1</v>
      </c>
      <c r="C7121" t="s">
        <v>81</v>
      </c>
      <c r="D7121" t="s">
        <v>127</v>
      </c>
      <c r="E7121" t="s">
        <v>131</v>
      </c>
      <c r="F7121" t="s">
        <v>20369</v>
      </c>
      <c r="G7121" t="s">
        <v>133</v>
      </c>
      <c r="H7121" t="s">
        <v>134</v>
      </c>
      <c r="I7121" t="s">
        <v>135</v>
      </c>
      <c r="J7121" t="s">
        <v>136</v>
      </c>
      <c r="K7121" t="s">
        <v>137</v>
      </c>
      <c r="L7121" t="s">
        <v>20370</v>
      </c>
      <c r="M7121" t="s">
        <v>20371</v>
      </c>
      <c r="N7121">
        <v>7.2222222000000003E-2</v>
      </c>
      <c r="O7121">
        <v>2</v>
      </c>
      <c r="P7121">
        <v>1266</v>
      </c>
      <c r="Q7121">
        <v>25</v>
      </c>
      <c r="R7121">
        <v>68</v>
      </c>
      <c r="S7121">
        <v>6</v>
      </c>
      <c r="T7121">
        <v>88</v>
      </c>
      <c r="U7121">
        <v>2</v>
      </c>
      <c r="V7121">
        <v>0</v>
      </c>
      <c r="W7121">
        <v>3.2747806651733331E-2</v>
      </c>
      <c r="X7121">
        <v>16.028284952217764</v>
      </c>
      <c r="Y7121">
        <v>1.8788465733247164</v>
      </c>
      <c r="Z7121">
        <v>2.4598219900989955</v>
      </c>
      <c r="AA7121">
        <v>2.159930959075933</v>
      </c>
      <c r="AB7121">
        <v>2.0875732076573836</v>
      </c>
      <c r="AC7121">
        <v>0.20350356328986666</v>
      </c>
      <c r="AD7121">
        <v>0</v>
      </c>
      <c r="AE7121">
        <v>24.850709052316393</v>
      </c>
    </row>
    <row r="7122" spans="1:31" x14ac:dyDescent="0.25">
      <c r="A7122">
        <v>2099478</v>
      </c>
      <c r="B7122">
        <v>1</v>
      </c>
      <c r="C7122" t="s">
        <v>80</v>
      </c>
      <c r="D7122" t="s">
        <v>96</v>
      </c>
      <c r="E7122" t="s">
        <v>177</v>
      </c>
      <c r="F7122" t="s">
        <v>20372</v>
      </c>
      <c r="G7122" t="s">
        <v>179</v>
      </c>
      <c r="H7122" t="s">
        <v>143</v>
      </c>
      <c r="I7122" t="s">
        <v>135</v>
      </c>
      <c r="J7122" t="s">
        <v>136</v>
      </c>
      <c r="K7122" t="s">
        <v>137</v>
      </c>
      <c r="L7122" t="s">
        <v>20373</v>
      </c>
      <c r="M7122" t="s">
        <v>20374</v>
      </c>
      <c r="N7122">
        <v>2.1155555549999998</v>
      </c>
      <c r="O7122">
        <v>0</v>
      </c>
      <c r="P7122">
        <v>1</v>
      </c>
      <c r="Q7122">
        <v>0</v>
      </c>
      <c r="R7122">
        <v>0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1.0848455532849346</v>
      </c>
      <c r="Y7122">
        <v>0</v>
      </c>
      <c r="Z7122">
        <v>0</v>
      </c>
      <c r="AA7122">
        <v>0</v>
      </c>
      <c r="AB7122">
        <v>0</v>
      </c>
      <c r="AC7122">
        <v>0</v>
      </c>
      <c r="AD7122">
        <v>0</v>
      </c>
      <c r="AE7122">
        <v>1.0848455532849346</v>
      </c>
    </row>
    <row r="7123" spans="1:31" x14ac:dyDescent="0.25">
      <c r="A7123">
        <v>2099501</v>
      </c>
      <c r="B7123">
        <v>1</v>
      </c>
      <c r="C7123" t="s">
        <v>80</v>
      </c>
      <c r="D7123" t="s">
        <v>95</v>
      </c>
      <c r="E7123" t="s">
        <v>131</v>
      </c>
      <c r="F7123" t="s">
        <v>9562</v>
      </c>
      <c r="G7123" t="s">
        <v>133</v>
      </c>
      <c r="H7123" t="s">
        <v>134</v>
      </c>
      <c r="I7123" t="s">
        <v>135</v>
      </c>
      <c r="J7123" t="s">
        <v>136</v>
      </c>
      <c r="K7123" t="s">
        <v>137</v>
      </c>
      <c r="L7123" t="s">
        <v>20375</v>
      </c>
      <c r="M7123" t="s">
        <v>20376</v>
      </c>
      <c r="N7123">
        <v>0.3725</v>
      </c>
      <c r="O7123">
        <v>0</v>
      </c>
      <c r="P7123">
        <v>0</v>
      </c>
      <c r="Q7123">
        <v>0</v>
      </c>
      <c r="R7123">
        <v>0</v>
      </c>
      <c r="S7123">
        <v>24</v>
      </c>
      <c r="T7123">
        <v>0</v>
      </c>
      <c r="U7123">
        <v>0</v>
      </c>
      <c r="V7123">
        <v>0</v>
      </c>
      <c r="W7123">
        <v>0</v>
      </c>
      <c r="X7123">
        <v>0</v>
      </c>
      <c r="Y7123">
        <v>0</v>
      </c>
      <c r="Z7123">
        <v>0</v>
      </c>
      <c r="AA7123">
        <v>33.367877575081287</v>
      </c>
      <c r="AB7123">
        <v>0</v>
      </c>
      <c r="AC7123">
        <v>0</v>
      </c>
      <c r="AD7123">
        <v>0</v>
      </c>
      <c r="AE7123">
        <v>33.367877575081287</v>
      </c>
    </row>
    <row r="7124" spans="1:31" x14ac:dyDescent="0.25">
      <c r="A7124">
        <v>2099432</v>
      </c>
      <c r="B7124">
        <v>1</v>
      </c>
      <c r="C7124" t="s">
        <v>81</v>
      </c>
      <c r="D7124" t="s">
        <v>121</v>
      </c>
      <c r="E7124" t="s">
        <v>169</v>
      </c>
      <c r="F7124" t="s">
        <v>11702</v>
      </c>
      <c r="G7124" t="s">
        <v>171</v>
      </c>
      <c r="H7124" t="s">
        <v>134</v>
      </c>
      <c r="I7124" t="s">
        <v>135</v>
      </c>
      <c r="J7124" t="s">
        <v>136</v>
      </c>
      <c r="K7124" t="s">
        <v>137</v>
      </c>
      <c r="L7124" t="s">
        <v>20377</v>
      </c>
      <c r="M7124" t="s">
        <v>20378</v>
      </c>
      <c r="N7124">
        <v>3.7994444440000001</v>
      </c>
      <c r="O7124">
        <v>0</v>
      </c>
      <c r="P7124">
        <v>238</v>
      </c>
      <c r="Q7124">
        <v>1</v>
      </c>
      <c r="R7124">
        <v>25</v>
      </c>
      <c r="S7124">
        <v>6</v>
      </c>
      <c r="T7124">
        <v>10</v>
      </c>
      <c r="U7124">
        <v>0</v>
      </c>
      <c r="V7124">
        <v>0</v>
      </c>
      <c r="W7124">
        <v>0</v>
      </c>
      <c r="X7124">
        <v>109.43392511414228</v>
      </c>
      <c r="Y7124">
        <v>1.3385445615327023</v>
      </c>
      <c r="Z7124">
        <v>16.980458161967888</v>
      </c>
      <c r="AA7124">
        <v>65.111651861244994</v>
      </c>
      <c r="AB7124">
        <v>21.954432930888125</v>
      </c>
      <c r="AC7124">
        <v>0</v>
      </c>
      <c r="AD7124">
        <v>0</v>
      </c>
      <c r="AE7124">
        <v>214.81901262977598</v>
      </c>
    </row>
    <row r="7125" spans="1:31" x14ac:dyDescent="0.25">
      <c r="A7125">
        <v>2099873</v>
      </c>
      <c r="B7125">
        <v>1</v>
      </c>
      <c r="C7125" t="s">
        <v>80</v>
      </c>
      <c r="D7125" t="s">
        <v>100</v>
      </c>
      <c r="E7125" t="s">
        <v>169</v>
      </c>
      <c r="F7125" t="s">
        <v>20379</v>
      </c>
      <c r="G7125" t="s">
        <v>171</v>
      </c>
      <c r="H7125" t="s">
        <v>134</v>
      </c>
      <c r="I7125" t="s">
        <v>135</v>
      </c>
      <c r="J7125" t="s">
        <v>136</v>
      </c>
      <c r="K7125" t="s">
        <v>137</v>
      </c>
      <c r="L7125" t="s">
        <v>20380</v>
      </c>
      <c r="M7125" t="s">
        <v>20381</v>
      </c>
      <c r="N7125">
        <v>1.248888888</v>
      </c>
      <c r="O7125">
        <v>0</v>
      </c>
      <c r="P7125">
        <v>0</v>
      </c>
      <c r="Q7125">
        <v>3</v>
      </c>
      <c r="R7125">
        <v>0</v>
      </c>
      <c r="S7125">
        <v>0</v>
      </c>
      <c r="T7125">
        <v>0</v>
      </c>
      <c r="U7125">
        <v>0</v>
      </c>
      <c r="V7125">
        <v>0</v>
      </c>
      <c r="W7125">
        <v>0</v>
      </c>
      <c r="X7125">
        <v>0</v>
      </c>
      <c r="Y7125">
        <v>2.432880821376</v>
      </c>
      <c r="Z7125">
        <v>0</v>
      </c>
      <c r="AA7125">
        <v>0</v>
      </c>
      <c r="AB7125">
        <v>0</v>
      </c>
      <c r="AC7125">
        <v>0</v>
      </c>
      <c r="AD7125">
        <v>0</v>
      </c>
      <c r="AE7125">
        <v>2.432880821376</v>
      </c>
    </row>
    <row r="7126" spans="1:31" x14ac:dyDescent="0.25">
      <c r="A7126">
        <v>2099647</v>
      </c>
      <c r="B7126">
        <v>1</v>
      </c>
      <c r="C7126" t="s">
        <v>80</v>
      </c>
      <c r="D7126" t="s">
        <v>85</v>
      </c>
      <c r="E7126" t="s">
        <v>177</v>
      </c>
      <c r="F7126" t="s">
        <v>20382</v>
      </c>
      <c r="G7126" t="s">
        <v>1007</v>
      </c>
      <c r="H7126" t="s">
        <v>143</v>
      </c>
      <c r="I7126" t="s">
        <v>135</v>
      </c>
      <c r="J7126" t="s">
        <v>3</v>
      </c>
      <c r="K7126" t="s">
        <v>137</v>
      </c>
      <c r="L7126" t="s">
        <v>20383</v>
      </c>
      <c r="M7126" t="s">
        <v>20384</v>
      </c>
      <c r="N7126">
        <v>1.615555555</v>
      </c>
      <c r="O7126">
        <v>0</v>
      </c>
      <c r="P7126">
        <v>9</v>
      </c>
      <c r="Q7126">
        <v>0</v>
      </c>
      <c r="R7126">
        <v>0</v>
      </c>
      <c r="S7126">
        <v>0</v>
      </c>
      <c r="T7126">
        <v>2</v>
      </c>
      <c r="U7126">
        <v>0</v>
      </c>
      <c r="V7126">
        <v>0</v>
      </c>
      <c r="W7126">
        <v>0</v>
      </c>
      <c r="X7126">
        <v>2.86134611445424</v>
      </c>
      <c r="Y7126">
        <v>0</v>
      </c>
      <c r="Z7126">
        <v>0</v>
      </c>
      <c r="AA7126">
        <v>0</v>
      </c>
      <c r="AB7126">
        <v>0.89720029185944172</v>
      </c>
      <c r="AC7126">
        <v>0</v>
      </c>
      <c r="AD7126">
        <v>0</v>
      </c>
      <c r="AE7126">
        <v>3.7585464063136818</v>
      </c>
    </row>
    <row r="7127" spans="1:31" x14ac:dyDescent="0.25">
      <c r="A7127">
        <v>2099495</v>
      </c>
      <c r="B7127">
        <v>1</v>
      </c>
      <c r="C7127" t="s">
        <v>80</v>
      </c>
      <c r="D7127" t="s">
        <v>83</v>
      </c>
      <c r="E7127" t="s">
        <v>131</v>
      </c>
      <c r="F7127" t="s">
        <v>5238</v>
      </c>
      <c r="G7127" t="s">
        <v>133</v>
      </c>
      <c r="H7127" t="s">
        <v>134</v>
      </c>
      <c r="I7127" t="s">
        <v>135</v>
      </c>
      <c r="J7127" t="s">
        <v>136</v>
      </c>
      <c r="K7127" t="s">
        <v>137</v>
      </c>
      <c r="L7127" t="s">
        <v>20204</v>
      </c>
      <c r="M7127" t="s">
        <v>20385</v>
      </c>
      <c r="N7127">
        <v>1.213055555</v>
      </c>
      <c r="O7127">
        <v>0</v>
      </c>
      <c r="P7127">
        <v>502</v>
      </c>
      <c r="Q7127">
        <v>0</v>
      </c>
      <c r="R7127">
        <v>0</v>
      </c>
      <c r="S7127">
        <v>4</v>
      </c>
      <c r="T7127">
        <v>38</v>
      </c>
      <c r="U7127">
        <v>2</v>
      </c>
      <c r="V7127">
        <v>0</v>
      </c>
      <c r="W7127">
        <v>0</v>
      </c>
      <c r="X7127">
        <v>146.86163036214685</v>
      </c>
      <c r="Y7127">
        <v>0</v>
      </c>
      <c r="Z7127">
        <v>0</v>
      </c>
      <c r="AA7127">
        <v>37.590346756878226</v>
      </c>
      <c r="AB7127">
        <v>27.642928414811699</v>
      </c>
      <c r="AC7127">
        <v>30.947318513574398</v>
      </c>
      <c r="AD7127">
        <v>0</v>
      </c>
      <c r="AE7127">
        <v>243.0422240474112</v>
      </c>
    </row>
    <row r="7128" spans="1:31" x14ac:dyDescent="0.25">
      <c r="A7128">
        <v>2099687</v>
      </c>
      <c r="B7128">
        <v>1</v>
      </c>
      <c r="C7128" t="s">
        <v>81</v>
      </c>
      <c r="D7128" t="s">
        <v>123</v>
      </c>
      <c r="E7128" t="s">
        <v>177</v>
      </c>
      <c r="F7128" t="s">
        <v>20386</v>
      </c>
      <c r="G7128" t="s">
        <v>183</v>
      </c>
      <c r="H7128" t="s">
        <v>143</v>
      </c>
      <c r="I7128" t="s">
        <v>135</v>
      </c>
      <c r="J7128" t="s">
        <v>136</v>
      </c>
      <c r="K7128" t="s">
        <v>137</v>
      </c>
      <c r="L7128" t="s">
        <v>20387</v>
      </c>
      <c r="M7128" t="s">
        <v>20388</v>
      </c>
      <c r="N7128">
        <v>2.3586111110000001</v>
      </c>
      <c r="O7128">
        <v>0</v>
      </c>
      <c r="P7128">
        <v>1</v>
      </c>
      <c r="Q7128">
        <v>0</v>
      </c>
      <c r="R7128">
        <v>0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1.3293828604739726</v>
      </c>
      <c r="Y7128">
        <v>0</v>
      </c>
      <c r="Z7128">
        <v>0</v>
      </c>
      <c r="AA7128">
        <v>0</v>
      </c>
      <c r="AB7128">
        <v>0</v>
      </c>
      <c r="AC7128">
        <v>0</v>
      </c>
      <c r="AD7128">
        <v>0</v>
      </c>
      <c r="AE7128">
        <v>1.3293828604739726</v>
      </c>
    </row>
    <row r="7129" spans="1:31" x14ac:dyDescent="0.25">
      <c r="A7129">
        <v>2099541</v>
      </c>
      <c r="B7129">
        <v>1</v>
      </c>
      <c r="C7129" t="s">
        <v>81</v>
      </c>
      <c r="D7129" t="s">
        <v>112</v>
      </c>
      <c r="E7129" t="s">
        <v>169</v>
      </c>
      <c r="F7129" t="s">
        <v>20306</v>
      </c>
      <c r="G7129" t="s">
        <v>273</v>
      </c>
      <c r="H7129" t="s">
        <v>134</v>
      </c>
      <c r="I7129" t="s">
        <v>135</v>
      </c>
      <c r="J7129" t="s">
        <v>136</v>
      </c>
      <c r="K7129" t="s">
        <v>155</v>
      </c>
      <c r="L7129" t="s">
        <v>20389</v>
      </c>
      <c r="M7129" t="s">
        <v>20390</v>
      </c>
      <c r="N7129">
        <v>8.1869444439999999</v>
      </c>
      <c r="O7129">
        <v>0</v>
      </c>
      <c r="P7129">
        <v>541</v>
      </c>
      <c r="Q7129">
        <v>0</v>
      </c>
      <c r="R7129">
        <v>11</v>
      </c>
      <c r="S7129">
        <v>0</v>
      </c>
      <c r="T7129">
        <v>64</v>
      </c>
      <c r="U7129">
        <v>0</v>
      </c>
      <c r="V7129">
        <v>0</v>
      </c>
      <c r="W7129">
        <v>0</v>
      </c>
      <c r="X7129">
        <v>876.77734796425591</v>
      </c>
      <c r="Y7129">
        <v>0</v>
      </c>
      <c r="Z7129">
        <v>60.041446588616964</v>
      </c>
      <c r="AA7129">
        <v>0</v>
      </c>
      <c r="AB7129">
        <v>231.92229938539816</v>
      </c>
      <c r="AC7129">
        <v>0</v>
      </c>
      <c r="AD7129">
        <v>0</v>
      </c>
      <c r="AE7129">
        <v>1168.741093938271</v>
      </c>
    </row>
    <row r="7130" spans="1:31" x14ac:dyDescent="0.25">
      <c r="A7130">
        <v>2099913</v>
      </c>
      <c r="B7130">
        <v>1</v>
      </c>
      <c r="C7130" t="s">
        <v>81</v>
      </c>
      <c r="D7130" t="s">
        <v>128</v>
      </c>
      <c r="E7130" t="s">
        <v>140</v>
      </c>
      <c r="F7130" t="s">
        <v>20391</v>
      </c>
      <c r="G7130" t="s">
        <v>142</v>
      </c>
      <c r="H7130" t="s">
        <v>143</v>
      </c>
      <c r="I7130" t="s">
        <v>135</v>
      </c>
      <c r="J7130" t="s">
        <v>136</v>
      </c>
      <c r="K7130" t="s">
        <v>137</v>
      </c>
      <c r="L7130" t="s">
        <v>20392</v>
      </c>
      <c r="M7130" t="s">
        <v>20393</v>
      </c>
      <c r="N7130">
        <v>1.5480555549999999</v>
      </c>
      <c r="O7130">
        <v>0</v>
      </c>
      <c r="P7130">
        <v>58</v>
      </c>
      <c r="Q7130">
        <v>0</v>
      </c>
      <c r="R7130">
        <v>3</v>
      </c>
      <c r="S7130">
        <v>0</v>
      </c>
      <c r="T7130">
        <v>10</v>
      </c>
      <c r="U7130">
        <v>0</v>
      </c>
      <c r="V7130">
        <v>0</v>
      </c>
      <c r="W7130">
        <v>0</v>
      </c>
      <c r="X7130">
        <v>27.925441236575193</v>
      </c>
      <c r="Y7130">
        <v>0</v>
      </c>
      <c r="Z7130">
        <v>0.95309185503644622</v>
      </c>
      <c r="AA7130">
        <v>0</v>
      </c>
      <c r="AB7130">
        <v>9.0712557499034183</v>
      </c>
      <c r="AC7130">
        <v>0</v>
      </c>
      <c r="AD7130">
        <v>0</v>
      </c>
      <c r="AE7130">
        <v>37.949788841515058</v>
      </c>
    </row>
    <row r="7131" spans="1:31" x14ac:dyDescent="0.25">
      <c r="A7131">
        <v>2099770</v>
      </c>
      <c r="B7131">
        <v>1</v>
      </c>
      <c r="C7131" t="s">
        <v>80</v>
      </c>
      <c r="D7131" t="s">
        <v>85</v>
      </c>
      <c r="E7131" t="s">
        <v>158</v>
      </c>
      <c r="F7131" t="s">
        <v>20394</v>
      </c>
      <c r="G7131" t="s">
        <v>273</v>
      </c>
      <c r="H7131" t="s">
        <v>143</v>
      </c>
      <c r="I7131" t="s">
        <v>135</v>
      </c>
      <c r="J7131" t="s">
        <v>136</v>
      </c>
      <c r="K7131" t="s">
        <v>155</v>
      </c>
      <c r="L7131" t="s">
        <v>20395</v>
      </c>
      <c r="M7131" t="s">
        <v>20396</v>
      </c>
      <c r="N7131">
        <v>1.4172222219999999</v>
      </c>
      <c r="O7131">
        <v>0</v>
      </c>
      <c r="P7131">
        <v>154</v>
      </c>
      <c r="Q7131">
        <v>0</v>
      </c>
      <c r="R7131">
        <v>0</v>
      </c>
      <c r="S7131">
        <v>0</v>
      </c>
      <c r="T7131">
        <v>26</v>
      </c>
      <c r="U7131">
        <v>0</v>
      </c>
      <c r="V7131">
        <v>0</v>
      </c>
      <c r="W7131">
        <v>0</v>
      </c>
      <c r="X7131">
        <v>54.107007106612301</v>
      </c>
      <c r="Y7131">
        <v>0</v>
      </c>
      <c r="Z7131">
        <v>0</v>
      </c>
      <c r="AA7131">
        <v>0</v>
      </c>
      <c r="AB7131">
        <v>19.816799377174377</v>
      </c>
      <c r="AC7131">
        <v>0</v>
      </c>
      <c r="AD7131">
        <v>0</v>
      </c>
      <c r="AE7131">
        <v>73.923806483786677</v>
      </c>
    </row>
    <row r="7132" spans="1:31" x14ac:dyDescent="0.25">
      <c r="A7132">
        <v>2099793</v>
      </c>
      <c r="B7132">
        <v>1</v>
      </c>
      <c r="C7132" t="s">
        <v>80</v>
      </c>
      <c r="D7132" t="s">
        <v>106</v>
      </c>
      <c r="E7132" t="s">
        <v>177</v>
      </c>
      <c r="F7132" t="s">
        <v>20397</v>
      </c>
      <c r="G7132" t="s">
        <v>183</v>
      </c>
      <c r="H7132" t="s">
        <v>143</v>
      </c>
      <c r="I7132" t="s">
        <v>135</v>
      </c>
      <c r="J7132" t="s">
        <v>136</v>
      </c>
      <c r="K7132" t="s">
        <v>137</v>
      </c>
      <c r="L7132" t="s">
        <v>20398</v>
      </c>
      <c r="M7132" t="s">
        <v>20399</v>
      </c>
      <c r="N7132">
        <v>2.1563888879999999</v>
      </c>
      <c r="O7132">
        <v>0</v>
      </c>
      <c r="P7132">
        <v>0</v>
      </c>
      <c r="Q7132">
        <v>0</v>
      </c>
      <c r="R7132">
        <v>0</v>
      </c>
      <c r="S7132">
        <v>0</v>
      </c>
      <c r="T7132">
        <v>1</v>
      </c>
      <c r="U7132">
        <v>0</v>
      </c>
      <c r="V7132">
        <v>0</v>
      </c>
      <c r="W7132">
        <v>0</v>
      </c>
      <c r="X7132">
        <v>0</v>
      </c>
      <c r="Y7132">
        <v>0</v>
      </c>
      <c r="Z7132">
        <v>0</v>
      </c>
      <c r="AA7132">
        <v>0</v>
      </c>
      <c r="AB7132">
        <v>0.70628182989038191</v>
      </c>
      <c r="AC7132">
        <v>0</v>
      </c>
      <c r="AD7132">
        <v>0</v>
      </c>
      <c r="AE7132">
        <v>0.70628182989038191</v>
      </c>
    </row>
    <row r="7133" spans="1:31" x14ac:dyDescent="0.25">
      <c r="A7133">
        <v>2099893</v>
      </c>
      <c r="B7133">
        <v>1</v>
      </c>
      <c r="C7133" t="s">
        <v>80</v>
      </c>
      <c r="D7133" t="s">
        <v>96</v>
      </c>
      <c r="E7133" t="s">
        <v>177</v>
      </c>
      <c r="F7133" t="s">
        <v>20400</v>
      </c>
      <c r="G7133" t="s">
        <v>183</v>
      </c>
      <c r="H7133" t="s">
        <v>143</v>
      </c>
      <c r="I7133" t="s">
        <v>135</v>
      </c>
      <c r="J7133" t="s">
        <v>136</v>
      </c>
      <c r="K7133" t="s">
        <v>137</v>
      </c>
      <c r="L7133" t="s">
        <v>20401</v>
      </c>
      <c r="M7133" t="s">
        <v>20402</v>
      </c>
      <c r="N7133">
        <v>4.590833333</v>
      </c>
      <c r="O7133">
        <v>0</v>
      </c>
      <c r="P7133">
        <v>0</v>
      </c>
      <c r="Q7133">
        <v>0</v>
      </c>
      <c r="R7133">
        <v>0</v>
      </c>
      <c r="S7133">
        <v>0</v>
      </c>
      <c r="T7133">
        <v>1</v>
      </c>
      <c r="U7133">
        <v>0</v>
      </c>
      <c r="V7133">
        <v>0</v>
      </c>
      <c r="W7133">
        <v>0</v>
      </c>
      <c r="X7133">
        <v>0</v>
      </c>
      <c r="Y7133">
        <v>0</v>
      </c>
      <c r="Z7133">
        <v>0</v>
      </c>
      <c r="AA7133">
        <v>0</v>
      </c>
      <c r="AB7133">
        <v>0.51821127245070009</v>
      </c>
      <c r="AC7133">
        <v>0</v>
      </c>
      <c r="AD7133">
        <v>0</v>
      </c>
      <c r="AE7133">
        <v>0.51821127245070009</v>
      </c>
    </row>
    <row r="7134" spans="1:31" x14ac:dyDescent="0.25">
      <c r="A7134">
        <v>2099870</v>
      </c>
      <c r="B7134">
        <v>1</v>
      </c>
      <c r="C7134" t="s">
        <v>80</v>
      </c>
      <c r="D7134" t="s">
        <v>100</v>
      </c>
      <c r="E7134" t="s">
        <v>177</v>
      </c>
      <c r="F7134" t="s">
        <v>20403</v>
      </c>
      <c r="G7134" t="s">
        <v>196</v>
      </c>
      <c r="H7134" t="s">
        <v>143</v>
      </c>
      <c r="I7134" t="s">
        <v>135</v>
      </c>
      <c r="J7134" t="s">
        <v>136</v>
      </c>
      <c r="K7134" t="s">
        <v>137</v>
      </c>
      <c r="L7134" t="s">
        <v>20404</v>
      </c>
      <c r="M7134" t="s">
        <v>20405</v>
      </c>
      <c r="N7134">
        <v>0.85083333299999997</v>
      </c>
      <c r="O7134">
        <v>0</v>
      </c>
      <c r="P7134">
        <v>1</v>
      </c>
      <c r="Q7134">
        <v>0</v>
      </c>
      <c r="R7134">
        <v>0</v>
      </c>
      <c r="S7134">
        <v>0</v>
      </c>
      <c r="T7134">
        <v>0</v>
      </c>
      <c r="U7134">
        <v>0</v>
      </c>
      <c r="V7134">
        <v>0</v>
      </c>
      <c r="W7134">
        <v>0</v>
      </c>
      <c r="X7134">
        <v>0.19115614173153003</v>
      </c>
      <c r="Y7134">
        <v>0</v>
      </c>
      <c r="Z7134">
        <v>0</v>
      </c>
      <c r="AA7134">
        <v>0</v>
      </c>
      <c r="AB7134">
        <v>0</v>
      </c>
      <c r="AC7134">
        <v>0</v>
      </c>
      <c r="AD7134">
        <v>0</v>
      </c>
      <c r="AE7134">
        <v>0.19115614173153003</v>
      </c>
    </row>
    <row r="7135" spans="1:31" x14ac:dyDescent="0.25">
      <c r="A7135">
        <v>2099601</v>
      </c>
      <c r="B7135">
        <v>1</v>
      </c>
      <c r="C7135" t="s">
        <v>80</v>
      </c>
      <c r="D7135" t="s">
        <v>83</v>
      </c>
      <c r="E7135" t="s">
        <v>158</v>
      </c>
      <c r="F7135" t="s">
        <v>20406</v>
      </c>
      <c r="G7135" t="s">
        <v>160</v>
      </c>
      <c r="H7135" t="s">
        <v>143</v>
      </c>
      <c r="I7135" t="s">
        <v>135</v>
      </c>
      <c r="J7135" t="s">
        <v>136</v>
      </c>
      <c r="K7135" t="s">
        <v>137</v>
      </c>
      <c r="L7135" t="s">
        <v>20407</v>
      </c>
      <c r="M7135" t="s">
        <v>20408</v>
      </c>
      <c r="N7135">
        <v>2.7397222220000002</v>
      </c>
      <c r="O7135">
        <v>0</v>
      </c>
      <c r="P7135">
        <v>72</v>
      </c>
      <c r="Q7135">
        <v>0</v>
      </c>
      <c r="R7135">
        <v>0</v>
      </c>
      <c r="S7135">
        <v>0</v>
      </c>
      <c r="T7135">
        <v>15</v>
      </c>
      <c r="U7135">
        <v>0</v>
      </c>
      <c r="V7135">
        <v>0</v>
      </c>
      <c r="W7135">
        <v>0</v>
      </c>
      <c r="X7135">
        <v>63.949329976991116</v>
      </c>
      <c r="Y7135">
        <v>0</v>
      </c>
      <c r="Z7135">
        <v>0</v>
      </c>
      <c r="AA7135">
        <v>0</v>
      </c>
      <c r="AB7135">
        <v>43.445481935213486</v>
      </c>
      <c r="AC7135">
        <v>0</v>
      </c>
      <c r="AD7135">
        <v>0</v>
      </c>
      <c r="AE7135">
        <v>107.3948119122046</v>
      </c>
    </row>
    <row r="7136" spans="1:31" x14ac:dyDescent="0.25">
      <c r="A7136">
        <v>2136956</v>
      </c>
      <c r="B7136">
        <v>1</v>
      </c>
      <c r="C7136" t="s">
        <v>80</v>
      </c>
      <c r="D7136" t="s">
        <v>104</v>
      </c>
      <c r="E7136" t="s">
        <v>295</v>
      </c>
      <c r="F7136" t="s">
        <v>20409</v>
      </c>
      <c r="G7136" t="s">
        <v>133</v>
      </c>
      <c r="H7136" t="s">
        <v>134</v>
      </c>
      <c r="I7136" t="s">
        <v>135</v>
      </c>
      <c r="J7136" t="s">
        <v>136</v>
      </c>
      <c r="K7136" t="s">
        <v>137</v>
      </c>
      <c r="L7136" t="s">
        <v>20410</v>
      </c>
      <c r="M7136" t="s">
        <v>20411</v>
      </c>
      <c r="N7136">
        <v>2.366666666</v>
      </c>
      <c r="O7136">
        <v>0</v>
      </c>
      <c r="P7136">
        <v>129</v>
      </c>
      <c r="Q7136">
        <v>1</v>
      </c>
      <c r="R7136">
        <v>6</v>
      </c>
      <c r="S7136">
        <v>15</v>
      </c>
      <c r="T7136">
        <v>150</v>
      </c>
      <c r="U7136">
        <v>20</v>
      </c>
      <c r="V7136">
        <v>2</v>
      </c>
      <c r="W7136">
        <v>0</v>
      </c>
      <c r="X7136">
        <v>123.2631557038156</v>
      </c>
      <c r="Y7136">
        <v>3.8976266739345666</v>
      </c>
      <c r="Z7136">
        <v>40.473635412496606</v>
      </c>
      <c r="AA7136">
        <v>783.71071014385336</v>
      </c>
      <c r="AB7136">
        <v>347.65790612120918</v>
      </c>
      <c r="AC7136">
        <v>6727.7963004401563</v>
      </c>
      <c r="AD7136">
        <v>3.3331094510761337</v>
      </c>
      <c r="AE7136">
        <v>8030.1324439465416</v>
      </c>
    </row>
    <row r="7137" spans="1:31" x14ac:dyDescent="0.25">
      <c r="A7137">
        <v>2099813</v>
      </c>
      <c r="B7137">
        <v>1</v>
      </c>
      <c r="C7137" t="s">
        <v>80</v>
      </c>
      <c r="D7137" t="s">
        <v>103</v>
      </c>
      <c r="E7137" t="s">
        <v>177</v>
      </c>
      <c r="F7137" t="s">
        <v>20412</v>
      </c>
      <c r="G7137" t="s">
        <v>1007</v>
      </c>
      <c r="H7137" t="s">
        <v>143</v>
      </c>
      <c r="I7137" t="s">
        <v>135</v>
      </c>
      <c r="J7137" t="s">
        <v>3</v>
      </c>
      <c r="K7137" t="s">
        <v>137</v>
      </c>
      <c r="L7137" t="s">
        <v>20413</v>
      </c>
      <c r="M7137" t="s">
        <v>20414</v>
      </c>
      <c r="N7137">
        <v>4.5597222220000004</v>
      </c>
      <c r="O7137">
        <v>0</v>
      </c>
      <c r="P7137">
        <v>6</v>
      </c>
      <c r="Q7137">
        <v>0</v>
      </c>
      <c r="R7137">
        <v>0</v>
      </c>
      <c r="S7137">
        <v>0</v>
      </c>
      <c r="T7137">
        <v>0</v>
      </c>
      <c r="U7137">
        <v>0</v>
      </c>
      <c r="V7137">
        <v>0</v>
      </c>
      <c r="W7137">
        <v>0</v>
      </c>
      <c r="X7137">
        <v>4.939172869689</v>
      </c>
      <c r="Y7137">
        <v>0</v>
      </c>
      <c r="Z7137">
        <v>0</v>
      </c>
      <c r="AA7137">
        <v>0</v>
      </c>
      <c r="AB7137">
        <v>0</v>
      </c>
      <c r="AC7137">
        <v>0</v>
      </c>
      <c r="AD7137">
        <v>0</v>
      </c>
      <c r="AE7137">
        <v>4.939172869689</v>
      </c>
    </row>
    <row r="7138" spans="1:31" x14ac:dyDescent="0.25">
      <c r="A7138">
        <v>2099956</v>
      </c>
      <c r="B7138">
        <v>1</v>
      </c>
      <c r="C7138" t="s">
        <v>80</v>
      </c>
      <c r="D7138" t="s">
        <v>97</v>
      </c>
      <c r="E7138" t="s">
        <v>177</v>
      </c>
      <c r="F7138" t="s">
        <v>20415</v>
      </c>
      <c r="G7138" t="s">
        <v>183</v>
      </c>
      <c r="H7138" t="s">
        <v>143</v>
      </c>
      <c r="I7138" t="s">
        <v>135</v>
      </c>
      <c r="J7138" t="s">
        <v>136</v>
      </c>
      <c r="K7138" t="s">
        <v>137</v>
      </c>
      <c r="L7138" t="s">
        <v>20416</v>
      </c>
      <c r="M7138" t="s">
        <v>20417</v>
      </c>
      <c r="N7138">
        <v>0.83611111100000002</v>
      </c>
      <c r="O7138">
        <v>0</v>
      </c>
      <c r="P7138">
        <v>0</v>
      </c>
      <c r="Q7138">
        <v>0</v>
      </c>
      <c r="R7138">
        <v>1</v>
      </c>
      <c r="S7138">
        <v>0</v>
      </c>
      <c r="T7138">
        <v>0</v>
      </c>
      <c r="U7138">
        <v>0</v>
      </c>
      <c r="V7138">
        <v>0</v>
      </c>
      <c r="W7138">
        <v>0</v>
      </c>
      <c r="X7138">
        <v>0</v>
      </c>
      <c r="Y7138">
        <v>0</v>
      </c>
      <c r="Z7138">
        <v>0.16429685698560556</v>
      </c>
      <c r="AA7138">
        <v>0</v>
      </c>
      <c r="AB7138">
        <v>0</v>
      </c>
      <c r="AC7138">
        <v>0</v>
      </c>
      <c r="AD7138">
        <v>0</v>
      </c>
      <c r="AE7138">
        <v>0.16429685698560556</v>
      </c>
    </row>
    <row r="7139" spans="1:31" x14ac:dyDescent="0.25">
      <c r="A7139">
        <v>2099707</v>
      </c>
      <c r="B7139">
        <v>1</v>
      </c>
      <c r="C7139" t="s">
        <v>80</v>
      </c>
      <c r="D7139" t="s">
        <v>107</v>
      </c>
      <c r="E7139" t="s">
        <v>131</v>
      </c>
      <c r="F7139" t="s">
        <v>20418</v>
      </c>
      <c r="G7139" t="s">
        <v>133</v>
      </c>
      <c r="H7139" t="s">
        <v>134</v>
      </c>
      <c r="I7139" t="s">
        <v>135</v>
      </c>
      <c r="J7139" t="s">
        <v>136</v>
      </c>
      <c r="K7139" t="s">
        <v>137</v>
      </c>
      <c r="L7139" t="s">
        <v>20419</v>
      </c>
      <c r="M7139" t="s">
        <v>20420</v>
      </c>
      <c r="N7139">
        <v>1.2597222219999999</v>
      </c>
      <c r="O7139">
        <v>1</v>
      </c>
      <c r="P7139">
        <v>1077</v>
      </c>
      <c r="Q7139">
        <v>8</v>
      </c>
      <c r="R7139">
        <v>10</v>
      </c>
      <c r="S7139">
        <v>0</v>
      </c>
      <c r="T7139">
        <v>26</v>
      </c>
      <c r="U7139">
        <v>0</v>
      </c>
      <c r="V7139">
        <v>3</v>
      </c>
      <c r="W7139">
        <v>0</v>
      </c>
      <c r="X7139">
        <v>191.22921544143523</v>
      </c>
      <c r="Y7139">
        <v>21.252103710721141</v>
      </c>
      <c r="Z7139">
        <v>13.795120203055861</v>
      </c>
      <c r="AA7139">
        <v>0</v>
      </c>
      <c r="AB7139">
        <v>52.494111059322812</v>
      </c>
      <c r="AC7139">
        <v>0</v>
      </c>
      <c r="AD7139">
        <v>34.909637942230084</v>
      </c>
      <c r="AE7139">
        <v>313.68018835676509</v>
      </c>
    </row>
    <row r="7140" spans="1:31" x14ac:dyDescent="0.25">
      <c r="A7140">
        <v>2099759</v>
      </c>
      <c r="B7140">
        <v>1</v>
      </c>
      <c r="C7140" t="s">
        <v>80</v>
      </c>
      <c r="D7140" t="s">
        <v>107</v>
      </c>
      <c r="E7140" t="s">
        <v>177</v>
      </c>
      <c r="F7140" t="s">
        <v>20421</v>
      </c>
      <c r="G7140" t="s">
        <v>196</v>
      </c>
      <c r="H7140" t="s">
        <v>143</v>
      </c>
      <c r="I7140" t="s">
        <v>135</v>
      </c>
      <c r="J7140" t="s">
        <v>136</v>
      </c>
      <c r="K7140" t="s">
        <v>137</v>
      </c>
      <c r="L7140" t="s">
        <v>20422</v>
      </c>
      <c r="M7140" t="s">
        <v>20423</v>
      </c>
      <c r="N7140">
        <v>1.583611111</v>
      </c>
      <c r="O7140">
        <v>0</v>
      </c>
      <c r="P7140">
        <v>1</v>
      </c>
      <c r="Q7140">
        <v>0</v>
      </c>
      <c r="R7140">
        <v>0</v>
      </c>
      <c r="S7140">
        <v>0</v>
      </c>
      <c r="T7140">
        <v>0</v>
      </c>
      <c r="U7140">
        <v>0</v>
      </c>
      <c r="V7140">
        <v>0</v>
      </c>
      <c r="W7140">
        <v>0</v>
      </c>
      <c r="X7140">
        <v>0.25310865033639168</v>
      </c>
      <c r="Y7140">
        <v>0</v>
      </c>
      <c r="Z7140">
        <v>0</v>
      </c>
      <c r="AA7140">
        <v>0</v>
      </c>
      <c r="AB7140">
        <v>0</v>
      </c>
      <c r="AC7140">
        <v>0</v>
      </c>
      <c r="AD7140">
        <v>0</v>
      </c>
      <c r="AE7140">
        <v>0.25310865033639168</v>
      </c>
    </row>
    <row r="7141" spans="1:31" x14ac:dyDescent="0.25">
      <c r="A7141">
        <v>2099899</v>
      </c>
      <c r="B7141">
        <v>1</v>
      </c>
      <c r="C7141" t="s">
        <v>80</v>
      </c>
      <c r="D7141" t="s">
        <v>98</v>
      </c>
      <c r="E7141" t="s">
        <v>177</v>
      </c>
      <c r="F7141" t="s">
        <v>20424</v>
      </c>
      <c r="G7141" t="s">
        <v>183</v>
      </c>
      <c r="H7141" t="s">
        <v>143</v>
      </c>
      <c r="I7141" t="s">
        <v>135</v>
      </c>
      <c r="J7141" t="s">
        <v>136</v>
      </c>
      <c r="K7141" t="s">
        <v>137</v>
      </c>
      <c r="L7141" t="s">
        <v>20425</v>
      </c>
      <c r="M7141" t="s">
        <v>20426</v>
      </c>
      <c r="N7141">
        <v>1.121388888</v>
      </c>
      <c r="O7141">
        <v>0</v>
      </c>
      <c r="P7141">
        <v>1</v>
      </c>
      <c r="Q7141">
        <v>0</v>
      </c>
      <c r="R7141">
        <v>0</v>
      </c>
      <c r="S7141">
        <v>0</v>
      </c>
      <c r="T7141">
        <v>0</v>
      </c>
      <c r="U7141">
        <v>0</v>
      </c>
      <c r="V7141">
        <v>0</v>
      </c>
      <c r="W7141">
        <v>0</v>
      </c>
      <c r="X7141">
        <v>0.16344447040961113</v>
      </c>
      <c r="Y7141">
        <v>0</v>
      </c>
      <c r="Z7141">
        <v>0</v>
      </c>
      <c r="AA7141">
        <v>0</v>
      </c>
      <c r="AB7141">
        <v>0</v>
      </c>
      <c r="AC7141">
        <v>0</v>
      </c>
      <c r="AD7141">
        <v>0</v>
      </c>
      <c r="AE7141">
        <v>0.16344447040961113</v>
      </c>
    </row>
    <row r="7142" spans="1:31" x14ac:dyDescent="0.25">
      <c r="A7142">
        <v>2099550</v>
      </c>
      <c r="B7142">
        <v>1</v>
      </c>
      <c r="C7142" t="s">
        <v>81</v>
      </c>
      <c r="D7142" t="s">
        <v>127</v>
      </c>
      <c r="E7142" t="s">
        <v>140</v>
      </c>
      <c r="F7142" t="s">
        <v>20427</v>
      </c>
      <c r="G7142" t="s">
        <v>142</v>
      </c>
      <c r="H7142" t="s">
        <v>143</v>
      </c>
      <c r="I7142" t="s">
        <v>135</v>
      </c>
      <c r="J7142" t="s">
        <v>136</v>
      </c>
      <c r="K7142" t="s">
        <v>137</v>
      </c>
      <c r="L7142" t="s">
        <v>20428</v>
      </c>
      <c r="M7142" t="s">
        <v>20429</v>
      </c>
      <c r="N7142">
        <v>3.0105555549999998</v>
      </c>
      <c r="O7142">
        <v>0</v>
      </c>
      <c r="P7142">
        <v>190</v>
      </c>
      <c r="Q7142">
        <v>0</v>
      </c>
      <c r="R7142">
        <v>3</v>
      </c>
      <c r="S7142">
        <v>0</v>
      </c>
      <c r="T7142">
        <v>7</v>
      </c>
      <c r="U7142">
        <v>0</v>
      </c>
      <c r="V7142">
        <v>0</v>
      </c>
      <c r="W7142">
        <v>0</v>
      </c>
      <c r="X7142">
        <v>95.215109914093361</v>
      </c>
      <c r="Y7142">
        <v>0</v>
      </c>
      <c r="Z7142">
        <v>8.9342219504324145</v>
      </c>
      <c r="AA7142">
        <v>0</v>
      </c>
      <c r="AB7142">
        <v>20.853376733596676</v>
      </c>
      <c r="AC7142">
        <v>0</v>
      </c>
      <c r="AD7142">
        <v>0</v>
      </c>
      <c r="AE7142">
        <v>125.00270859812245</v>
      </c>
    </row>
    <row r="7143" spans="1:31" x14ac:dyDescent="0.25">
      <c r="A7143">
        <v>2099527</v>
      </c>
      <c r="B7143">
        <v>1</v>
      </c>
      <c r="C7143" t="s">
        <v>80</v>
      </c>
      <c r="D7143" t="s">
        <v>94</v>
      </c>
      <c r="E7143" t="s">
        <v>131</v>
      </c>
      <c r="F7143" t="s">
        <v>20430</v>
      </c>
      <c r="G7143" t="s">
        <v>154</v>
      </c>
      <c r="H7143" t="s">
        <v>134</v>
      </c>
      <c r="I7143" t="s">
        <v>135</v>
      </c>
      <c r="J7143" t="s">
        <v>136</v>
      </c>
      <c r="K7143" t="s">
        <v>155</v>
      </c>
      <c r="L7143" t="s">
        <v>20431</v>
      </c>
      <c r="M7143" t="s">
        <v>20432</v>
      </c>
      <c r="N7143">
        <v>8.0292822220000009</v>
      </c>
      <c r="O7143">
        <v>1</v>
      </c>
      <c r="P7143">
        <v>108</v>
      </c>
      <c r="Q7143">
        <v>3</v>
      </c>
      <c r="R7143">
        <v>31</v>
      </c>
      <c r="S7143">
        <v>2</v>
      </c>
      <c r="T7143">
        <v>12</v>
      </c>
      <c r="U7143">
        <v>3</v>
      </c>
      <c r="V7143">
        <v>0</v>
      </c>
      <c r="W7143">
        <v>7.2750088748913919</v>
      </c>
      <c r="X7143">
        <v>93.069402829186416</v>
      </c>
      <c r="Y7143">
        <v>18.453984893682598</v>
      </c>
      <c r="Z7143">
        <v>52.566931505867444</v>
      </c>
      <c r="AA7143">
        <v>28.099541333365643</v>
      </c>
      <c r="AB7143">
        <v>54.550767401954914</v>
      </c>
      <c r="AC7143">
        <v>4263.7667234121363</v>
      </c>
      <c r="AD7143">
        <v>0</v>
      </c>
      <c r="AE7143">
        <v>4517.7823602510844</v>
      </c>
    </row>
    <row r="7144" spans="1:31" x14ac:dyDescent="0.25">
      <c r="A7144">
        <v>2099945</v>
      </c>
      <c r="B7144">
        <v>1</v>
      </c>
      <c r="C7144" t="s">
        <v>81</v>
      </c>
      <c r="D7144" t="s">
        <v>118</v>
      </c>
      <c r="E7144" t="s">
        <v>140</v>
      </c>
      <c r="F7144" t="s">
        <v>4144</v>
      </c>
      <c r="G7144" t="s">
        <v>1552</v>
      </c>
      <c r="H7144" t="s">
        <v>143</v>
      </c>
      <c r="I7144" t="s">
        <v>135</v>
      </c>
      <c r="J7144" t="s">
        <v>136</v>
      </c>
      <c r="K7144" t="s">
        <v>137</v>
      </c>
      <c r="L7144" t="s">
        <v>20433</v>
      </c>
      <c r="M7144" t="s">
        <v>20434</v>
      </c>
      <c r="N7144">
        <v>1.1588888879999999</v>
      </c>
      <c r="O7144">
        <v>0</v>
      </c>
      <c r="P7144">
        <v>387</v>
      </c>
      <c r="Q7144">
        <v>0</v>
      </c>
      <c r="R7144">
        <v>0</v>
      </c>
      <c r="S7144">
        <v>0</v>
      </c>
      <c r="T7144">
        <v>35</v>
      </c>
      <c r="U7144">
        <v>0</v>
      </c>
      <c r="V7144">
        <v>0</v>
      </c>
      <c r="W7144">
        <v>0</v>
      </c>
      <c r="X7144">
        <v>94.375315809578012</v>
      </c>
      <c r="Y7144">
        <v>0</v>
      </c>
      <c r="Z7144">
        <v>0</v>
      </c>
      <c r="AA7144">
        <v>0</v>
      </c>
      <c r="AB7144">
        <v>35.473596851545196</v>
      </c>
      <c r="AC7144">
        <v>0</v>
      </c>
      <c r="AD7144">
        <v>0</v>
      </c>
      <c r="AE7144">
        <v>129.84891266112322</v>
      </c>
    </row>
    <row r="7145" spans="1:31" x14ac:dyDescent="0.25">
      <c r="A7145">
        <v>2099504</v>
      </c>
      <c r="B7145">
        <v>1</v>
      </c>
      <c r="C7145" t="s">
        <v>81</v>
      </c>
      <c r="D7145" t="s">
        <v>128</v>
      </c>
      <c r="E7145" t="s">
        <v>169</v>
      </c>
      <c r="F7145" t="s">
        <v>20435</v>
      </c>
      <c r="G7145" t="s">
        <v>154</v>
      </c>
      <c r="H7145" t="s">
        <v>134</v>
      </c>
      <c r="I7145" t="s">
        <v>135</v>
      </c>
      <c r="J7145" t="s">
        <v>136</v>
      </c>
      <c r="K7145" t="s">
        <v>155</v>
      </c>
      <c r="L7145" t="s">
        <v>20436</v>
      </c>
      <c r="M7145" t="s">
        <v>20437</v>
      </c>
      <c r="N7145">
        <v>9.2316666660000006</v>
      </c>
      <c r="O7145">
        <v>0</v>
      </c>
      <c r="P7145">
        <v>660</v>
      </c>
      <c r="Q7145">
        <v>0</v>
      </c>
      <c r="R7145">
        <v>0</v>
      </c>
      <c r="S7145">
        <v>0</v>
      </c>
      <c r="T7145">
        <v>51</v>
      </c>
      <c r="U7145">
        <v>0</v>
      </c>
      <c r="V7145">
        <v>0</v>
      </c>
      <c r="W7145">
        <v>0</v>
      </c>
      <c r="X7145">
        <v>1233.7390385979834</v>
      </c>
      <c r="Y7145">
        <v>0</v>
      </c>
      <c r="Z7145">
        <v>0</v>
      </c>
      <c r="AA7145">
        <v>0</v>
      </c>
      <c r="AB7145">
        <v>587.65590936565206</v>
      </c>
      <c r="AC7145">
        <v>0</v>
      </c>
      <c r="AD7145">
        <v>0</v>
      </c>
      <c r="AE7145">
        <v>1821.3949479636353</v>
      </c>
    </row>
    <row r="7146" spans="1:31" x14ac:dyDescent="0.25">
      <c r="A7146">
        <v>2099696</v>
      </c>
      <c r="B7146">
        <v>1</v>
      </c>
      <c r="C7146" t="s">
        <v>80</v>
      </c>
      <c r="D7146" t="s">
        <v>89</v>
      </c>
      <c r="E7146" t="s">
        <v>169</v>
      </c>
      <c r="F7146" t="s">
        <v>20438</v>
      </c>
      <c r="G7146" t="s">
        <v>1338</v>
      </c>
      <c r="H7146" t="s">
        <v>134</v>
      </c>
      <c r="I7146" t="s">
        <v>135</v>
      </c>
      <c r="J7146" t="s">
        <v>136</v>
      </c>
      <c r="K7146" t="s">
        <v>137</v>
      </c>
      <c r="L7146" t="s">
        <v>20439</v>
      </c>
      <c r="M7146" t="s">
        <v>20440</v>
      </c>
      <c r="N7146">
        <v>1.298888888</v>
      </c>
      <c r="O7146">
        <v>0</v>
      </c>
      <c r="P7146">
        <v>19</v>
      </c>
      <c r="Q7146">
        <v>0</v>
      </c>
      <c r="R7146">
        <v>21</v>
      </c>
      <c r="S7146">
        <v>0</v>
      </c>
      <c r="T7146">
        <v>13</v>
      </c>
      <c r="U7146">
        <v>0</v>
      </c>
      <c r="V7146">
        <v>0</v>
      </c>
      <c r="W7146">
        <v>0</v>
      </c>
      <c r="X7146">
        <v>10.358304335683735</v>
      </c>
      <c r="Y7146">
        <v>0</v>
      </c>
      <c r="Z7146">
        <v>10.242048616050951</v>
      </c>
      <c r="AA7146">
        <v>0</v>
      </c>
      <c r="AB7146">
        <v>6.3638475620737349</v>
      </c>
      <c r="AC7146">
        <v>0</v>
      </c>
      <c r="AD7146">
        <v>0</v>
      </c>
      <c r="AE7146">
        <v>26.964200513808422</v>
      </c>
    </row>
    <row r="7147" spans="1:31" x14ac:dyDescent="0.25">
      <c r="A7147">
        <v>2099544</v>
      </c>
      <c r="B7147">
        <v>1</v>
      </c>
      <c r="C7147" t="s">
        <v>80</v>
      </c>
      <c r="D7147" t="s">
        <v>104</v>
      </c>
      <c r="E7147" t="s">
        <v>169</v>
      </c>
      <c r="F7147" t="s">
        <v>20441</v>
      </c>
      <c r="G7147" t="s">
        <v>171</v>
      </c>
      <c r="H7147" t="s">
        <v>134</v>
      </c>
      <c r="I7147" t="s">
        <v>135</v>
      </c>
      <c r="J7147" t="s">
        <v>136</v>
      </c>
      <c r="K7147" t="s">
        <v>137</v>
      </c>
      <c r="L7147" t="s">
        <v>20442</v>
      </c>
      <c r="M7147" t="s">
        <v>20443</v>
      </c>
      <c r="N7147">
        <v>1.9775</v>
      </c>
      <c r="O7147">
        <v>0</v>
      </c>
      <c r="P7147">
        <v>0</v>
      </c>
      <c r="Q7147">
        <v>0</v>
      </c>
      <c r="R7147">
        <v>2</v>
      </c>
      <c r="S7147">
        <v>0</v>
      </c>
      <c r="T7147">
        <v>0</v>
      </c>
      <c r="U7147">
        <v>0</v>
      </c>
      <c r="V7147">
        <v>0</v>
      </c>
      <c r="W7147">
        <v>0</v>
      </c>
      <c r="X7147">
        <v>0</v>
      </c>
      <c r="Y7147">
        <v>0</v>
      </c>
      <c r="Z7147">
        <v>1.0990476887793725</v>
      </c>
      <c r="AA7147">
        <v>0</v>
      </c>
      <c r="AB7147">
        <v>0</v>
      </c>
      <c r="AC7147">
        <v>0</v>
      </c>
      <c r="AD7147">
        <v>0</v>
      </c>
      <c r="AE7147">
        <v>1.0990476887793725</v>
      </c>
    </row>
    <row r="7148" spans="1:31" x14ac:dyDescent="0.25">
      <c r="A7148">
        <v>2099444</v>
      </c>
      <c r="B7148">
        <v>1</v>
      </c>
      <c r="C7148" t="s">
        <v>80</v>
      </c>
      <c r="D7148" t="s">
        <v>103</v>
      </c>
      <c r="E7148" t="s">
        <v>131</v>
      </c>
      <c r="F7148" t="s">
        <v>362</v>
      </c>
      <c r="G7148" t="s">
        <v>133</v>
      </c>
      <c r="H7148" t="s">
        <v>134</v>
      </c>
      <c r="I7148" t="s">
        <v>135</v>
      </c>
      <c r="J7148" t="s">
        <v>136</v>
      </c>
      <c r="K7148" t="s">
        <v>137</v>
      </c>
      <c r="L7148" t="s">
        <v>20444</v>
      </c>
      <c r="M7148" t="s">
        <v>20445</v>
      </c>
      <c r="N7148">
        <v>3.4222222219999998</v>
      </c>
      <c r="O7148">
        <v>0</v>
      </c>
      <c r="P7148">
        <v>0</v>
      </c>
      <c r="Q7148">
        <v>4</v>
      </c>
      <c r="R7148">
        <v>18</v>
      </c>
      <c r="S7148">
        <v>5</v>
      </c>
      <c r="T7148">
        <v>5</v>
      </c>
      <c r="U7148">
        <v>3</v>
      </c>
      <c r="V7148">
        <v>0</v>
      </c>
      <c r="W7148">
        <v>0</v>
      </c>
      <c r="X7148">
        <v>0</v>
      </c>
      <c r="Y7148">
        <v>7.7351081124707504</v>
      </c>
      <c r="Z7148">
        <v>100.93568376877354</v>
      </c>
      <c r="AA7148">
        <v>94.283424807067462</v>
      </c>
      <c r="AB7148">
        <v>44.68880520279891</v>
      </c>
      <c r="AC7148">
        <v>156.44374436187911</v>
      </c>
      <c r="AD7148">
        <v>0</v>
      </c>
      <c r="AE7148">
        <v>404.08676625298978</v>
      </c>
    </row>
    <row r="7149" spans="1:31" x14ac:dyDescent="0.25">
      <c r="A7149">
        <v>2099590</v>
      </c>
      <c r="B7149">
        <v>1</v>
      </c>
      <c r="C7149" t="s">
        <v>80</v>
      </c>
      <c r="D7149" t="s">
        <v>85</v>
      </c>
      <c r="E7149" t="s">
        <v>158</v>
      </c>
      <c r="F7149" t="s">
        <v>20446</v>
      </c>
      <c r="G7149" t="s">
        <v>273</v>
      </c>
      <c r="H7149" t="s">
        <v>143</v>
      </c>
      <c r="I7149" t="s">
        <v>135</v>
      </c>
      <c r="J7149" t="s">
        <v>136</v>
      </c>
      <c r="K7149" t="s">
        <v>155</v>
      </c>
      <c r="L7149" t="s">
        <v>20447</v>
      </c>
      <c r="M7149" t="s">
        <v>20448</v>
      </c>
      <c r="N7149">
        <v>0.89416666600000005</v>
      </c>
      <c r="O7149">
        <v>0</v>
      </c>
      <c r="P7149">
        <v>187</v>
      </c>
      <c r="Q7149">
        <v>0</v>
      </c>
      <c r="R7149">
        <v>0</v>
      </c>
      <c r="S7149">
        <v>0</v>
      </c>
      <c r="T7149">
        <v>21</v>
      </c>
      <c r="U7149">
        <v>0</v>
      </c>
      <c r="V7149">
        <v>0</v>
      </c>
      <c r="W7149">
        <v>0</v>
      </c>
      <c r="X7149">
        <v>44.06589831659663</v>
      </c>
      <c r="Y7149">
        <v>0</v>
      </c>
      <c r="Z7149">
        <v>0</v>
      </c>
      <c r="AA7149">
        <v>0</v>
      </c>
      <c r="AB7149">
        <v>13.479709648551271</v>
      </c>
      <c r="AC7149">
        <v>0</v>
      </c>
      <c r="AD7149">
        <v>0</v>
      </c>
      <c r="AE7149">
        <v>57.545607965147902</v>
      </c>
    </row>
    <row r="7150" spans="1:31" x14ac:dyDescent="0.25">
      <c r="A7150">
        <v>2099653</v>
      </c>
      <c r="B7150">
        <v>1</v>
      </c>
      <c r="C7150" t="s">
        <v>80</v>
      </c>
      <c r="D7150" t="s">
        <v>94</v>
      </c>
      <c r="E7150" t="s">
        <v>177</v>
      </c>
      <c r="F7150" t="s">
        <v>20449</v>
      </c>
      <c r="G7150" t="s">
        <v>1007</v>
      </c>
      <c r="H7150" t="s">
        <v>143</v>
      </c>
      <c r="I7150" t="s">
        <v>135</v>
      </c>
      <c r="J7150" t="s">
        <v>136</v>
      </c>
      <c r="K7150" t="s">
        <v>137</v>
      </c>
      <c r="L7150" t="s">
        <v>20450</v>
      </c>
      <c r="M7150" t="s">
        <v>20451</v>
      </c>
      <c r="N7150">
        <v>3.2966666660000001</v>
      </c>
      <c r="O7150">
        <v>0</v>
      </c>
      <c r="P7150">
        <v>2</v>
      </c>
      <c r="Q7150">
        <v>0</v>
      </c>
      <c r="R7150">
        <v>0</v>
      </c>
      <c r="S7150">
        <v>0</v>
      </c>
      <c r="T7150">
        <v>0</v>
      </c>
      <c r="U7150">
        <v>0</v>
      </c>
      <c r="V7150">
        <v>0</v>
      </c>
      <c r="W7150">
        <v>0</v>
      </c>
      <c r="X7150">
        <v>0.62006413607776789</v>
      </c>
      <c r="Y7150">
        <v>0</v>
      </c>
      <c r="Z7150">
        <v>0</v>
      </c>
      <c r="AA7150">
        <v>0</v>
      </c>
      <c r="AB7150">
        <v>0</v>
      </c>
      <c r="AC7150">
        <v>0</v>
      </c>
      <c r="AD7150">
        <v>0</v>
      </c>
      <c r="AE7150">
        <v>0.62006413607776789</v>
      </c>
    </row>
    <row r="7151" spans="1:31" x14ac:dyDescent="0.25">
      <c r="A7151">
        <v>2099796</v>
      </c>
      <c r="B7151">
        <v>1</v>
      </c>
      <c r="C7151" t="s">
        <v>80</v>
      </c>
      <c r="D7151" t="s">
        <v>103</v>
      </c>
      <c r="E7151" t="s">
        <v>146</v>
      </c>
      <c r="F7151" t="s">
        <v>20452</v>
      </c>
      <c r="G7151" t="s">
        <v>133</v>
      </c>
      <c r="H7151" t="s">
        <v>134</v>
      </c>
      <c r="I7151" t="s">
        <v>135</v>
      </c>
      <c r="J7151" t="s">
        <v>136</v>
      </c>
      <c r="K7151" t="s">
        <v>137</v>
      </c>
      <c r="L7151" t="s">
        <v>20453</v>
      </c>
      <c r="M7151" t="s">
        <v>20454</v>
      </c>
      <c r="N7151">
        <v>0.88</v>
      </c>
      <c r="O7151">
        <v>0</v>
      </c>
      <c r="P7151">
        <v>13</v>
      </c>
      <c r="Q7151">
        <v>13</v>
      </c>
      <c r="R7151">
        <v>69</v>
      </c>
      <c r="S7151">
        <v>5</v>
      </c>
      <c r="T7151">
        <v>8</v>
      </c>
      <c r="U7151">
        <v>1</v>
      </c>
      <c r="V7151">
        <v>0</v>
      </c>
      <c r="W7151">
        <v>0</v>
      </c>
      <c r="X7151">
        <v>4.603542927634555</v>
      </c>
      <c r="Y7151">
        <v>17.843467931527698</v>
      </c>
      <c r="Z7151">
        <v>145.21589904181221</v>
      </c>
      <c r="AA7151">
        <v>82.820284598959248</v>
      </c>
      <c r="AB7151">
        <v>16.32889956197808</v>
      </c>
      <c r="AC7151">
        <v>127.75277113730412</v>
      </c>
      <c r="AD7151">
        <v>0</v>
      </c>
      <c r="AE7151">
        <v>394.56486519921589</v>
      </c>
    </row>
    <row r="7152" spans="1:31" x14ac:dyDescent="0.25">
      <c r="A7152">
        <v>2099630</v>
      </c>
      <c r="B7152">
        <v>1</v>
      </c>
      <c r="C7152" t="s">
        <v>81</v>
      </c>
      <c r="D7152" t="s">
        <v>123</v>
      </c>
      <c r="E7152" t="s">
        <v>177</v>
      </c>
      <c r="F7152" t="s">
        <v>20455</v>
      </c>
      <c r="G7152" t="s">
        <v>196</v>
      </c>
      <c r="H7152" t="s">
        <v>143</v>
      </c>
      <c r="I7152" t="s">
        <v>135</v>
      </c>
      <c r="J7152" t="s">
        <v>136</v>
      </c>
      <c r="K7152" t="s">
        <v>137</v>
      </c>
      <c r="L7152" t="s">
        <v>20456</v>
      </c>
      <c r="M7152" t="s">
        <v>20457</v>
      </c>
      <c r="N7152">
        <v>1.0208333329999999</v>
      </c>
      <c r="O7152">
        <v>0</v>
      </c>
      <c r="P7152">
        <v>3</v>
      </c>
      <c r="Q7152">
        <v>0</v>
      </c>
      <c r="R7152">
        <v>0</v>
      </c>
      <c r="S7152">
        <v>0</v>
      </c>
      <c r="T7152">
        <v>2</v>
      </c>
      <c r="U7152">
        <v>0</v>
      </c>
      <c r="V7152">
        <v>0</v>
      </c>
      <c r="W7152">
        <v>0</v>
      </c>
      <c r="X7152">
        <v>0.57609104022098745</v>
      </c>
      <c r="Y7152">
        <v>0</v>
      </c>
      <c r="Z7152">
        <v>0</v>
      </c>
      <c r="AA7152">
        <v>0</v>
      </c>
      <c r="AB7152">
        <v>0.51581915133935141</v>
      </c>
      <c r="AC7152">
        <v>0</v>
      </c>
      <c r="AD7152">
        <v>0</v>
      </c>
      <c r="AE7152">
        <v>1.0919101915603389</v>
      </c>
    </row>
    <row r="7153" spans="1:31" x14ac:dyDescent="0.25">
      <c r="A7153">
        <v>2099461</v>
      </c>
      <c r="B7153">
        <v>1</v>
      </c>
      <c r="C7153" t="s">
        <v>81</v>
      </c>
      <c r="D7153" t="s">
        <v>118</v>
      </c>
      <c r="E7153" t="s">
        <v>295</v>
      </c>
      <c r="F7153" t="s">
        <v>6344</v>
      </c>
      <c r="G7153" t="s">
        <v>133</v>
      </c>
      <c r="H7153" t="s">
        <v>134</v>
      </c>
      <c r="I7153" t="s">
        <v>135</v>
      </c>
      <c r="J7153" t="s">
        <v>136</v>
      </c>
      <c r="K7153" t="s">
        <v>137</v>
      </c>
      <c r="L7153" t="s">
        <v>20458</v>
      </c>
      <c r="M7153" t="s">
        <v>20459</v>
      </c>
      <c r="N7153">
        <v>0.256111111</v>
      </c>
      <c r="O7153">
        <v>2</v>
      </c>
      <c r="P7153">
        <v>1141</v>
      </c>
      <c r="Q7153">
        <v>142</v>
      </c>
      <c r="R7153">
        <v>266</v>
      </c>
      <c r="S7153">
        <v>17</v>
      </c>
      <c r="T7153">
        <v>131</v>
      </c>
      <c r="U7153">
        <v>2</v>
      </c>
      <c r="V7153">
        <v>1</v>
      </c>
      <c r="W7153">
        <v>7.3915730276310002E-2</v>
      </c>
      <c r="X7153">
        <v>38.077423864868052</v>
      </c>
      <c r="Y7153">
        <v>57.449824883858589</v>
      </c>
      <c r="Z7153">
        <v>52.851862815234341</v>
      </c>
      <c r="AA7153">
        <v>20.147377074248034</v>
      </c>
      <c r="AB7153">
        <v>12.723858933029389</v>
      </c>
      <c r="AC7153">
        <v>47.166239673197019</v>
      </c>
      <c r="AD7153">
        <v>3.9461252612107973</v>
      </c>
      <c r="AE7153">
        <v>232.43662823592254</v>
      </c>
    </row>
    <row r="7154" spans="1:31" x14ac:dyDescent="0.25">
      <c r="A7154">
        <v>2099673</v>
      </c>
      <c r="B7154">
        <v>1</v>
      </c>
      <c r="C7154" t="s">
        <v>81</v>
      </c>
      <c r="D7154" t="s">
        <v>112</v>
      </c>
      <c r="E7154" t="s">
        <v>177</v>
      </c>
      <c r="F7154" t="s">
        <v>20460</v>
      </c>
      <c r="G7154" t="s">
        <v>183</v>
      </c>
      <c r="H7154" t="s">
        <v>143</v>
      </c>
      <c r="I7154" t="s">
        <v>135</v>
      </c>
      <c r="J7154" t="s">
        <v>136</v>
      </c>
      <c r="K7154" t="s">
        <v>137</v>
      </c>
      <c r="L7154" t="s">
        <v>20461</v>
      </c>
      <c r="M7154" t="s">
        <v>20462</v>
      </c>
      <c r="N7154">
        <v>1.8719444439999999</v>
      </c>
      <c r="O7154">
        <v>0</v>
      </c>
      <c r="P7154">
        <v>1</v>
      </c>
      <c r="Q7154">
        <v>0</v>
      </c>
      <c r="R7154">
        <v>0</v>
      </c>
      <c r="S7154">
        <v>0</v>
      </c>
      <c r="T7154">
        <v>0</v>
      </c>
      <c r="U7154">
        <v>0</v>
      </c>
      <c r="V7154">
        <v>0</v>
      </c>
      <c r="W7154">
        <v>0</v>
      </c>
      <c r="X7154">
        <v>0.28558159944682504</v>
      </c>
      <c r="Y7154">
        <v>0</v>
      </c>
      <c r="Z7154">
        <v>0</v>
      </c>
      <c r="AA7154">
        <v>0</v>
      </c>
      <c r="AB7154">
        <v>0</v>
      </c>
      <c r="AC7154">
        <v>0</v>
      </c>
      <c r="AD7154">
        <v>0</v>
      </c>
      <c r="AE7154">
        <v>0.28558159944682504</v>
      </c>
    </row>
    <row r="7155" spans="1:31" x14ac:dyDescent="0.25">
      <c r="A7155">
        <v>2099530</v>
      </c>
      <c r="B7155">
        <v>1</v>
      </c>
      <c r="C7155" t="s">
        <v>80</v>
      </c>
      <c r="D7155" t="s">
        <v>96</v>
      </c>
      <c r="E7155" t="s">
        <v>140</v>
      </c>
      <c r="F7155" t="s">
        <v>20463</v>
      </c>
      <c r="G7155" t="s">
        <v>154</v>
      </c>
      <c r="H7155" t="s">
        <v>143</v>
      </c>
      <c r="I7155" t="s">
        <v>135</v>
      </c>
      <c r="J7155" t="s">
        <v>136</v>
      </c>
      <c r="K7155" t="s">
        <v>155</v>
      </c>
      <c r="L7155" t="s">
        <v>20464</v>
      </c>
      <c r="M7155" t="s">
        <v>20465</v>
      </c>
      <c r="N7155">
        <v>5.7541666659999997</v>
      </c>
      <c r="O7155">
        <v>0</v>
      </c>
      <c r="P7155">
        <v>183</v>
      </c>
      <c r="Q7155">
        <v>0</v>
      </c>
      <c r="R7155">
        <v>0</v>
      </c>
      <c r="S7155">
        <v>0</v>
      </c>
      <c r="T7155">
        <v>10</v>
      </c>
      <c r="U7155">
        <v>0</v>
      </c>
      <c r="V7155">
        <v>0</v>
      </c>
      <c r="W7155">
        <v>0</v>
      </c>
      <c r="X7155">
        <v>443.39897312068638</v>
      </c>
      <c r="Y7155">
        <v>0</v>
      </c>
      <c r="Z7155">
        <v>0</v>
      </c>
      <c r="AA7155">
        <v>0</v>
      </c>
      <c r="AB7155">
        <v>98.522862159924173</v>
      </c>
      <c r="AC7155">
        <v>0</v>
      </c>
      <c r="AD7155">
        <v>0</v>
      </c>
      <c r="AE7155">
        <v>541.92183528061059</v>
      </c>
    </row>
    <row r="7156" spans="1:31" x14ac:dyDescent="0.25">
      <c r="A7156">
        <v>2099610</v>
      </c>
      <c r="B7156">
        <v>1</v>
      </c>
      <c r="C7156" t="s">
        <v>80</v>
      </c>
      <c r="D7156" t="s">
        <v>87</v>
      </c>
      <c r="E7156" t="s">
        <v>505</v>
      </c>
      <c r="F7156" t="s">
        <v>13741</v>
      </c>
      <c r="G7156" t="s">
        <v>160</v>
      </c>
      <c r="H7156" t="s">
        <v>143</v>
      </c>
      <c r="I7156" t="s">
        <v>135</v>
      </c>
      <c r="J7156" t="s">
        <v>136</v>
      </c>
      <c r="K7156" t="s">
        <v>137</v>
      </c>
      <c r="L7156" t="s">
        <v>20466</v>
      </c>
      <c r="M7156" t="s">
        <v>20467</v>
      </c>
      <c r="N7156">
        <v>1.282777777</v>
      </c>
      <c r="O7156">
        <v>0</v>
      </c>
      <c r="P7156">
        <v>13</v>
      </c>
      <c r="Q7156">
        <v>0</v>
      </c>
      <c r="R7156">
        <v>0</v>
      </c>
      <c r="S7156">
        <v>0</v>
      </c>
      <c r="T7156">
        <v>7</v>
      </c>
      <c r="U7156">
        <v>0</v>
      </c>
      <c r="V7156">
        <v>0</v>
      </c>
      <c r="W7156">
        <v>0</v>
      </c>
      <c r="X7156">
        <v>4.2393566490256331</v>
      </c>
      <c r="Y7156">
        <v>0</v>
      </c>
      <c r="Z7156">
        <v>0</v>
      </c>
      <c r="AA7156">
        <v>0</v>
      </c>
      <c r="AB7156">
        <v>16.575018489205831</v>
      </c>
      <c r="AC7156">
        <v>0</v>
      </c>
      <c r="AD7156">
        <v>0</v>
      </c>
      <c r="AE7156">
        <v>20.814375138231465</v>
      </c>
    </row>
    <row r="7157" spans="1:31" x14ac:dyDescent="0.25">
      <c r="A7157">
        <v>2099965</v>
      </c>
      <c r="B7157">
        <v>1</v>
      </c>
      <c r="C7157" t="s">
        <v>80</v>
      </c>
      <c r="D7157" t="s">
        <v>83</v>
      </c>
      <c r="E7157" t="s">
        <v>158</v>
      </c>
      <c r="F7157" t="s">
        <v>20468</v>
      </c>
      <c r="G7157" t="s">
        <v>1378</v>
      </c>
      <c r="H7157" t="s">
        <v>143</v>
      </c>
      <c r="I7157" t="s">
        <v>135</v>
      </c>
      <c r="J7157" t="s">
        <v>136</v>
      </c>
      <c r="K7157" t="s">
        <v>137</v>
      </c>
      <c r="L7157" t="s">
        <v>20469</v>
      </c>
      <c r="M7157" t="s">
        <v>20470</v>
      </c>
      <c r="N7157">
        <v>1.4822222220000001</v>
      </c>
      <c r="O7157">
        <v>0</v>
      </c>
      <c r="P7157">
        <v>30</v>
      </c>
      <c r="Q7157">
        <v>0</v>
      </c>
      <c r="R7157">
        <v>0</v>
      </c>
      <c r="S7157">
        <v>0</v>
      </c>
      <c r="T7157">
        <v>3</v>
      </c>
      <c r="U7157">
        <v>0</v>
      </c>
      <c r="V7157">
        <v>0</v>
      </c>
      <c r="W7157">
        <v>0</v>
      </c>
      <c r="X7157">
        <v>13.116686213923696</v>
      </c>
      <c r="Y7157">
        <v>0</v>
      </c>
      <c r="Z7157">
        <v>0</v>
      </c>
      <c r="AA7157">
        <v>0</v>
      </c>
      <c r="AB7157">
        <v>5.603698066635606</v>
      </c>
      <c r="AC7157">
        <v>0</v>
      </c>
      <c r="AD7157">
        <v>0</v>
      </c>
      <c r="AE7157">
        <v>18.720384280559301</v>
      </c>
    </row>
    <row r="7158" spans="1:31" x14ac:dyDescent="0.25">
      <c r="A7158">
        <v>2099567</v>
      </c>
      <c r="B7158">
        <v>1</v>
      </c>
      <c r="C7158" t="s">
        <v>81</v>
      </c>
      <c r="D7158" t="s">
        <v>113</v>
      </c>
      <c r="E7158" t="s">
        <v>140</v>
      </c>
      <c r="F7158" t="s">
        <v>20471</v>
      </c>
      <c r="G7158" t="s">
        <v>1552</v>
      </c>
      <c r="H7158" t="s">
        <v>143</v>
      </c>
      <c r="I7158" t="s">
        <v>135</v>
      </c>
      <c r="J7158" t="s">
        <v>136</v>
      </c>
      <c r="K7158" t="s">
        <v>137</v>
      </c>
      <c r="L7158" t="s">
        <v>20472</v>
      </c>
      <c r="M7158" t="s">
        <v>20473</v>
      </c>
      <c r="N7158">
        <v>1.8263888880000001</v>
      </c>
      <c r="O7158">
        <v>0</v>
      </c>
      <c r="P7158">
        <v>25</v>
      </c>
      <c r="Q7158">
        <v>0</v>
      </c>
      <c r="R7158">
        <v>20</v>
      </c>
      <c r="S7158">
        <v>0</v>
      </c>
      <c r="T7158">
        <v>0</v>
      </c>
      <c r="U7158">
        <v>0</v>
      </c>
      <c r="V7158">
        <v>0</v>
      </c>
      <c r="W7158">
        <v>0</v>
      </c>
      <c r="X7158">
        <v>4.1205018871004961</v>
      </c>
      <c r="Y7158">
        <v>0</v>
      </c>
      <c r="Z7158">
        <v>7.9014794325166555</v>
      </c>
      <c r="AA7158">
        <v>0</v>
      </c>
      <c r="AB7158">
        <v>0</v>
      </c>
      <c r="AC7158">
        <v>0</v>
      </c>
      <c r="AD7158">
        <v>0</v>
      </c>
      <c r="AE7158">
        <v>12.021981319617151</v>
      </c>
    </row>
    <row r="7159" spans="1:31" x14ac:dyDescent="0.25">
      <c r="A7159">
        <v>2099716</v>
      </c>
      <c r="B7159">
        <v>1</v>
      </c>
      <c r="C7159" t="s">
        <v>80</v>
      </c>
      <c r="D7159" t="s">
        <v>97</v>
      </c>
      <c r="E7159" t="s">
        <v>177</v>
      </c>
      <c r="F7159" t="s">
        <v>20474</v>
      </c>
      <c r="G7159" t="s">
        <v>183</v>
      </c>
      <c r="H7159" t="s">
        <v>143</v>
      </c>
      <c r="I7159" t="s">
        <v>135</v>
      </c>
      <c r="J7159" t="s">
        <v>136</v>
      </c>
      <c r="K7159" t="s">
        <v>137</v>
      </c>
      <c r="L7159" t="s">
        <v>20475</v>
      </c>
      <c r="M7159" t="s">
        <v>20476</v>
      </c>
      <c r="N7159">
        <v>1.554166666</v>
      </c>
      <c r="O7159">
        <v>0</v>
      </c>
      <c r="P7159">
        <v>0</v>
      </c>
      <c r="Q7159">
        <v>0</v>
      </c>
      <c r="R7159">
        <v>0</v>
      </c>
      <c r="S7159">
        <v>0</v>
      </c>
      <c r="T7159">
        <v>1</v>
      </c>
      <c r="U7159">
        <v>0</v>
      </c>
      <c r="V7159">
        <v>0</v>
      </c>
      <c r="W7159">
        <v>0</v>
      </c>
      <c r="X7159">
        <v>0</v>
      </c>
      <c r="Y7159">
        <v>0</v>
      </c>
      <c r="Z7159">
        <v>0</v>
      </c>
      <c r="AA7159">
        <v>0</v>
      </c>
      <c r="AB7159">
        <v>0.84529176777899262</v>
      </c>
      <c r="AC7159">
        <v>0</v>
      </c>
      <c r="AD7159">
        <v>0</v>
      </c>
      <c r="AE7159">
        <v>0.84529176777899262</v>
      </c>
    </row>
    <row r="7160" spans="1:31" x14ac:dyDescent="0.25">
      <c r="A7160">
        <v>2099467</v>
      </c>
      <c r="B7160">
        <v>1</v>
      </c>
      <c r="C7160" t="s">
        <v>81</v>
      </c>
      <c r="D7160" t="s">
        <v>128</v>
      </c>
      <c r="E7160" t="s">
        <v>177</v>
      </c>
      <c r="F7160" t="s">
        <v>20477</v>
      </c>
      <c r="G7160" t="s">
        <v>196</v>
      </c>
      <c r="H7160" t="s">
        <v>143</v>
      </c>
      <c r="I7160" t="s">
        <v>135</v>
      </c>
      <c r="J7160" t="s">
        <v>136</v>
      </c>
      <c r="K7160" t="s">
        <v>137</v>
      </c>
      <c r="L7160" t="s">
        <v>20478</v>
      </c>
      <c r="M7160" t="s">
        <v>20479</v>
      </c>
      <c r="N7160">
        <v>3.0327777770000002</v>
      </c>
      <c r="O7160">
        <v>0</v>
      </c>
      <c r="P7160">
        <v>5</v>
      </c>
      <c r="Q7160">
        <v>0</v>
      </c>
      <c r="R7160">
        <v>0</v>
      </c>
      <c r="S7160">
        <v>0</v>
      </c>
      <c r="T7160">
        <v>0</v>
      </c>
      <c r="U7160">
        <v>0</v>
      </c>
      <c r="V7160">
        <v>0</v>
      </c>
      <c r="W7160">
        <v>0</v>
      </c>
      <c r="X7160">
        <v>0.41633387456014448</v>
      </c>
      <c r="Y7160">
        <v>0</v>
      </c>
      <c r="Z7160">
        <v>0</v>
      </c>
      <c r="AA7160">
        <v>0</v>
      </c>
      <c r="AB7160">
        <v>0</v>
      </c>
      <c r="AC7160">
        <v>0</v>
      </c>
      <c r="AD7160">
        <v>0</v>
      </c>
      <c r="AE7160">
        <v>0.41633387456014448</v>
      </c>
    </row>
    <row r="7161" spans="1:31" x14ac:dyDescent="0.25">
      <c r="A7161">
        <v>2099570</v>
      </c>
      <c r="B7161">
        <v>1</v>
      </c>
      <c r="C7161" t="s">
        <v>80</v>
      </c>
      <c r="D7161" t="s">
        <v>92</v>
      </c>
      <c r="E7161" t="s">
        <v>177</v>
      </c>
      <c r="F7161" t="s">
        <v>20480</v>
      </c>
      <c r="G7161" t="s">
        <v>179</v>
      </c>
      <c r="H7161" t="s">
        <v>143</v>
      </c>
      <c r="I7161" t="s">
        <v>135</v>
      </c>
      <c r="J7161" t="s">
        <v>136</v>
      </c>
      <c r="K7161" t="s">
        <v>137</v>
      </c>
      <c r="L7161" t="s">
        <v>20481</v>
      </c>
      <c r="M7161" t="s">
        <v>20482</v>
      </c>
      <c r="N7161">
        <v>5.1163888880000004</v>
      </c>
      <c r="O7161">
        <v>0</v>
      </c>
      <c r="P7161">
        <v>2</v>
      </c>
      <c r="Q7161">
        <v>0</v>
      </c>
      <c r="R7161">
        <v>0</v>
      </c>
      <c r="S7161">
        <v>0</v>
      </c>
      <c r="T7161">
        <v>0</v>
      </c>
      <c r="U7161">
        <v>0</v>
      </c>
      <c r="V7161">
        <v>0</v>
      </c>
      <c r="W7161">
        <v>0</v>
      </c>
      <c r="X7161">
        <v>3.538865475525125</v>
      </c>
      <c r="Y7161">
        <v>0</v>
      </c>
      <c r="Z7161">
        <v>0</v>
      </c>
      <c r="AA7161">
        <v>0</v>
      </c>
      <c r="AB7161">
        <v>0</v>
      </c>
      <c r="AC7161">
        <v>0</v>
      </c>
      <c r="AD7161">
        <v>0</v>
      </c>
      <c r="AE7161">
        <v>3.538865475525125</v>
      </c>
    </row>
    <row r="7162" spans="1:31" x14ac:dyDescent="0.25">
      <c r="A7162">
        <v>2099902</v>
      </c>
      <c r="B7162">
        <v>1</v>
      </c>
      <c r="C7162" t="s">
        <v>80</v>
      </c>
      <c r="D7162" t="s">
        <v>110</v>
      </c>
      <c r="E7162" t="s">
        <v>177</v>
      </c>
      <c r="F7162" t="s">
        <v>20483</v>
      </c>
      <c r="G7162" t="s">
        <v>196</v>
      </c>
      <c r="H7162" t="s">
        <v>143</v>
      </c>
      <c r="I7162" t="s">
        <v>135</v>
      </c>
      <c r="J7162" t="s">
        <v>136</v>
      </c>
      <c r="K7162" t="s">
        <v>137</v>
      </c>
      <c r="L7162" t="s">
        <v>20484</v>
      </c>
      <c r="M7162" t="s">
        <v>20485</v>
      </c>
      <c r="N7162">
        <v>1.1477777769999999</v>
      </c>
      <c r="O7162">
        <v>0</v>
      </c>
      <c r="P7162">
        <v>9</v>
      </c>
      <c r="Q7162">
        <v>0</v>
      </c>
      <c r="R7162">
        <v>0</v>
      </c>
      <c r="S7162">
        <v>0</v>
      </c>
      <c r="T7162">
        <v>0</v>
      </c>
      <c r="U7162">
        <v>0</v>
      </c>
      <c r="V7162">
        <v>0</v>
      </c>
      <c r="W7162">
        <v>0</v>
      </c>
      <c r="X7162">
        <v>3.2826047186214402</v>
      </c>
      <c r="Y7162">
        <v>0</v>
      </c>
      <c r="Z7162">
        <v>0</v>
      </c>
      <c r="AA7162">
        <v>0</v>
      </c>
      <c r="AB7162">
        <v>0</v>
      </c>
      <c r="AC7162">
        <v>0</v>
      </c>
      <c r="AD7162">
        <v>0</v>
      </c>
      <c r="AE7162">
        <v>3.2826047186214402</v>
      </c>
    </row>
    <row r="7163" spans="1:31" x14ac:dyDescent="0.25">
      <c r="A7163">
        <v>2099524</v>
      </c>
      <c r="B7163">
        <v>1</v>
      </c>
      <c r="C7163" t="s">
        <v>80</v>
      </c>
      <c r="D7163" t="s">
        <v>104</v>
      </c>
      <c r="E7163" t="s">
        <v>146</v>
      </c>
      <c r="F7163" t="s">
        <v>20486</v>
      </c>
      <c r="G7163" t="s">
        <v>154</v>
      </c>
      <c r="H7163" t="s">
        <v>134</v>
      </c>
      <c r="I7163" t="s">
        <v>135</v>
      </c>
      <c r="J7163" t="s">
        <v>136</v>
      </c>
      <c r="K7163" t="s">
        <v>155</v>
      </c>
      <c r="L7163" t="s">
        <v>20487</v>
      </c>
      <c r="M7163" t="s">
        <v>20488</v>
      </c>
      <c r="N7163">
        <v>8.0440500000000004</v>
      </c>
      <c r="O7163">
        <v>9</v>
      </c>
      <c r="P7163">
        <v>94</v>
      </c>
      <c r="Q7163">
        <v>12</v>
      </c>
      <c r="R7163">
        <v>19</v>
      </c>
      <c r="S7163">
        <v>13</v>
      </c>
      <c r="T7163">
        <v>24</v>
      </c>
      <c r="U7163">
        <v>2</v>
      </c>
      <c r="V7163">
        <v>0</v>
      </c>
      <c r="W7163">
        <v>18.956403033847032</v>
      </c>
      <c r="X7163">
        <v>145.06332386284052</v>
      </c>
      <c r="Y7163">
        <v>102.16191811729466</v>
      </c>
      <c r="Z7163">
        <v>54.602429014726418</v>
      </c>
      <c r="AA7163">
        <v>168.88434765847344</v>
      </c>
      <c r="AB7163">
        <v>94.77351082721286</v>
      </c>
      <c r="AC7163">
        <v>412.19030973729224</v>
      </c>
      <c r="AD7163">
        <v>0</v>
      </c>
      <c r="AE7163">
        <v>996.6322422516871</v>
      </c>
    </row>
    <row r="7164" spans="1:31" x14ac:dyDescent="0.25">
      <c r="A7164">
        <v>2099587</v>
      </c>
      <c r="B7164">
        <v>1</v>
      </c>
      <c r="C7164" t="s">
        <v>80</v>
      </c>
      <c r="D7164" t="s">
        <v>104</v>
      </c>
      <c r="E7164" t="s">
        <v>140</v>
      </c>
      <c r="F7164" t="s">
        <v>20489</v>
      </c>
      <c r="G7164" t="s">
        <v>142</v>
      </c>
      <c r="H7164" t="s">
        <v>143</v>
      </c>
      <c r="I7164" t="s">
        <v>135</v>
      </c>
      <c r="J7164" t="s">
        <v>136</v>
      </c>
      <c r="K7164" t="s">
        <v>137</v>
      </c>
      <c r="L7164" t="s">
        <v>20490</v>
      </c>
      <c r="M7164" t="s">
        <v>20491</v>
      </c>
      <c r="N7164">
        <v>2.4230555549999999</v>
      </c>
      <c r="O7164">
        <v>0</v>
      </c>
      <c r="P7164">
        <v>1</v>
      </c>
      <c r="Q7164">
        <v>0</v>
      </c>
      <c r="R7164">
        <v>8</v>
      </c>
      <c r="S7164">
        <v>0</v>
      </c>
      <c r="T7164">
        <v>40</v>
      </c>
      <c r="U7164">
        <v>0</v>
      </c>
      <c r="V7164">
        <v>0</v>
      </c>
      <c r="W7164">
        <v>0</v>
      </c>
      <c r="X7164">
        <v>0.56567107296241115</v>
      </c>
      <c r="Y7164">
        <v>0</v>
      </c>
      <c r="Z7164">
        <v>5.100476596741597</v>
      </c>
      <c r="AA7164">
        <v>0</v>
      </c>
      <c r="AB7164">
        <v>26.615553021607553</v>
      </c>
      <c r="AC7164">
        <v>0</v>
      </c>
      <c r="AD7164">
        <v>0</v>
      </c>
      <c r="AE7164">
        <v>32.281700691311563</v>
      </c>
    </row>
    <row r="7165" spans="1:31" x14ac:dyDescent="0.25">
      <c r="A7165">
        <v>2099447</v>
      </c>
      <c r="B7165">
        <v>1</v>
      </c>
      <c r="C7165" t="s">
        <v>81</v>
      </c>
      <c r="D7165" t="s">
        <v>118</v>
      </c>
      <c r="E7165" t="s">
        <v>295</v>
      </c>
      <c r="F7165" t="s">
        <v>6344</v>
      </c>
      <c r="G7165" t="s">
        <v>133</v>
      </c>
      <c r="H7165" t="s">
        <v>134</v>
      </c>
      <c r="I7165" t="s">
        <v>135</v>
      </c>
      <c r="J7165" t="s">
        <v>136</v>
      </c>
      <c r="K7165" t="s">
        <v>137</v>
      </c>
      <c r="L7165" t="s">
        <v>20492</v>
      </c>
      <c r="M7165" t="s">
        <v>20493</v>
      </c>
      <c r="N7165">
        <v>1.0205555550000001</v>
      </c>
      <c r="O7165">
        <v>2</v>
      </c>
      <c r="P7165">
        <v>1140</v>
      </c>
      <c r="Q7165">
        <v>142</v>
      </c>
      <c r="R7165">
        <v>266</v>
      </c>
      <c r="S7165">
        <v>17</v>
      </c>
      <c r="T7165">
        <v>131</v>
      </c>
      <c r="U7165">
        <v>2</v>
      </c>
      <c r="V7165">
        <v>1</v>
      </c>
      <c r="W7165">
        <v>0.26880237989532751</v>
      </c>
      <c r="X7165">
        <v>138.26820688909783</v>
      </c>
      <c r="Y7165">
        <v>208.36673747184525</v>
      </c>
      <c r="Z7165">
        <v>166.91503249615769</v>
      </c>
      <c r="AA7165">
        <v>68.238001982848075</v>
      </c>
      <c r="AB7165">
        <v>41.955327992487774</v>
      </c>
      <c r="AC7165">
        <v>153.48416547408604</v>
      </c>
      <c r="AD7165">
        <v>10.476235988790014</v>
      </c>
      <c r="AE7165">
        <v>787.97251067520801</v>
      </c>
    </row>
    <row r="7166" spans="1:31" x14ac:dyDescent="0.25">
      <c r="A7166">
        <v>2099733</v>
      </c>
      <c r="B7166">
        <v>1</v>
      </c>
      <c r="C7166" t="s">
        <v>81</v>
      </c>
      <c r="D7166" t="s">
        <v>128</v>
      </c>
      <c r="E7166" t="s">
        <v>177</v>
      </c>
      <c r="F7166" t="s">
        <v>20494</v>
      </c>
      <c r="G7166" t="s">
        <v>196</v>
      </c>
      <c r="H7166" t="s">
        <v>143</v>
      </c>
      <c r="I7166" t="s">
        <v>135</v>
      </c>
      <c r="J7166" t="s">
        <v>136</v>
      </c>
      <c r="K7166" t="s">
        <v>137</v>
      </c>
      <c r="L7166" t="s">
        <v>20495</v>
      </c>
      <c r="M7166" t="s">
        <v>20496</v>
      </c>
      <c r="N7166">
        <v>2.1316666660000001</v>
      </c>
      <c r="O7166">
        <v>0</v>
      </c>
      <c r="P7166">
        <v>1</v>
      </c>
      <c r="Q7166">
        <v>0</v>
      </c>
      <c r="R7166">
        <v>0</v>
      </c>
      <c r="S7166">
        <v>0</v>
      </c>
      <c r="T7166">
        <v>0</v>
      </c>
      <c r="U7166">
        <v>0</v>
      </c>
      <c r="V7166">
        <v>0</v>
      </c>
      <c r="W7166">
        <v>0</v>
      </c>
      <c r="X7166">
        <v>0</v>
      </c>
      <c r="Y7166">
        <v>0</v>
      </c>
      <c r="Z7166">
        <v>0</v>
      </c>
      <c r="AA7166">
        <v>0</v>
      </c>
      <c r="AB7166">
        <v>0</v>
      </c>
      <c r="AC7166">
        <v>0</v>
      </c>
      <c r="AD7166">
        <v>0</v>
      </c>
      <c r="AE7166">
        <v>0</v>
      </c>
    </row>
    <row r="7167" spans="1:31" x14ac:dyDescent="0.25">
      <c r="A7167">
        <v>2099962</v>
      </c>
      <c r="B7167">
        <v>1</v>
      </c>
      <c r="C7167" t="s">
        <v>80</v>
      </c>
      <c r="D7167" t="s">
        <v>103</v>
      </c>
      <c r="E7167" t="s">
        <v>177</v>
      </c>
      <c r="F7167" t="s">
        <v>20497</v>
      </c>
      <c r="G7167" t="s">
        <v>196</v>
      </c>
      <c r="H7167" t="s">
        <v>143</v>
      </c>
      <c r="I7167" t="s">
        <v>135</v>
      </c>
      <c r="J7167" t="s">
        <v>136</v>
      </c>
      <c r="K7167" t="s">
        <v>137</v>
      </c>
      <c r="L7167" t="s">
        <v>20498</v>
      </c>
      <c r="M7167" t="s">
        <v>20499</v>
      </c>
      <c r="N7167">
        <v>0.70750000000000002</v>
      </c>
      <c r="O7167">
        <v>0</v>
      </c>
      <c r="P7167">
        <v>1</v>
      </c>
      <c r="Q7167">
        <v>0</v>
      </c>
      <c r="R7167">
        <v>0</v>
      </c>
      <c r="S7167">
        <v>0</v>
      </c>
      <c r="T7167">
        <v>0</v>
      </c>
      <c r="U7167">
        <v>0</v>
      </c>
      <c r="V7167">
        <v>0</v>
      </c>
      <c r="W7167">
        <v>0</v>
      </c>
      <c r="X7167">
        <v>3.4874022145919996E-2</v>
      </c>
      <c r="Y7167">
        <v>0</v>
      </c>
      <c r="Z7167">
        <v>0</v>
      </c>
      <c r="AA7167">
        <v>0</v>
      </c>
      <c r="AB7167">
        <v>0</v>
      </c>
      <c r="AC7167">
        <v>0</v>
      </c>
      <c r="AD7167">
        <v>0</v>
      </c>
      <c r="AE7167">
        <v>3.4874022145919996E-2</v>
      </c>
    </row>
    <row r="7168" spans="1:31" x14ac:dyDescent="0.25">
      <c r="A7168">
        <v>2099842</v>
      </c>
      <c r="B7168">
        <v>1</v>
      </c>
      <c r="C7168" t="s">
        <v>80</v>
      </c>
      <c r="D7168" t="s">
        <v>97</v>
      </c>
      <c r="E7168" t="s">
        <v>177</v>
      </c>
      <c r="F7168" t="s">
        <v>20500</v>
      </c>
      <c r="G7168" t="s">
        <v>183</v>
      </c>
      <c r="H7168" t="s">
        <v>143</v>
      </c>
      <c r="I7168" t="s">
        <v>135</v>
      </c>
      <c r="J7168" t="s">
        <v>136</v>
      </c>
      <c r="K7168" t="s">
        <v>137</v>
      </c>
      <c r="L7168" t="s">
        <v>20501</v>
      </c>
      <c r="M7168" t="s">
        <v>20502</v>
      </c>
      <c r="N7168">
        <v>1.096944444</v>
      </c>
      <c r="O7168">
        <v>0</v>
      </c>
      <c r="P7168">
        <v>0</v>
      </c>
      <c r="Q7168">
        <v>0</v>
      </c>
      <c r="R7168">
        <v>0</v>
      </c>
      <c r="S7168">
        <v>0</v>
      </c>
      <c r="T7168">
        <v>1</v>
      </c>
      <c r="U7168">
        <v>0</v>
      </c>
      <c r="V7168">
        <v>0</v>
      </c>
      <c r="W7168">
        <v>0</v>
      </c>
      <c r="X7168">
        <v>0</v>
      </c>
      <c r="Y7168">
        <v>0</v>
      </c>
      <c r="Z7168">
        <v>0</v>
      </c>
      <c r="AA7168">
        <v>0</v>
      </c>
      <c r="AB7168">
        <v>0.22866245189903361</v>
      </c>
      <c r="AC7168">
        <v>0</v>
      </c>
      <c r="AD7168">
        <v>0</v>
      </c>
      <c r="AE7168">
        <v>0.22866245189903361</v>
      </c>
    </row>
    <row r="7169" spans="1:31" x14ac:dyDescent="0.25">
      <c r="A7169">
        <v>2099484</v>
      </c>
      <c r="B7169">
        <v>1</v>
      </c>
      <c r="C7169" t="s">
        <v>81</v>
      </c>
      <c r="D7169" t="s">
        <v>112</v>
      </c>
      <c r="E7169" t="s">
        <v>169</v>
      </c>
      <c r="F7169" t="s">
        <v>20503</v>
      </c>
      <c r="G7169" t="s">
        <v>273</v>
      </c>
      <c r="H7169" t="s">
        <v>134</v>
      </c>
      <c r="I7169" t="s">
        <v>135</v>
      </c>
      <c r="J7169" t="s">
        <v>136</v>
      </c>
      <c r="K7169" t="s">
        <v>155</v>
      </c>
      <c r="L7169" t="s">
        <v>20504</v>
      </c>
      <c r="M7169" t="s">
        <v>20505</v>
      </c>
      <c r="N7169">
        <v>0.41994166599999999</v>
      </c>
      <c r="O7169">
        <v>0</v>
      </c>
      <c r="P7169">
        <v>541</v>
      </c>
      <c r="Q7169">
        <v>0</v>
      </c>
      <c r="R7169">
        <v>11</v>
      </c>
      <c r="S7169">
        <v>0</v>
      </c>
      <c r="T7169">
        <v>64</v>
      </c>
      <c r="U7169">
        <v>0</v>
      </c>
      <c r="V7169">
        <v>0</v>
      </c>
      <c r="W7169">
        <v>0</v>
      </c>
      <c r="X7169">
        <v>41.478287807612141</v>
      </c>
      <c r="Y7169">
        <v>0</v>
      </c>
      <c r="Z7169">
        <v>2.9116073999446286</v>
      </c>
      <c r="AA7169">
        <v>0</v>
      </c>
      <c r="AB7169">
        <v>10.326887124838958</v>
      </c>
      <c r="AC7169">
        <v>0</v>
      </c>
      <c r="AD7169">
        <v>0</v>
      </c>
      <c r="AE7169">
        <v>54.716782332395724</v>
      </c>
    </row>
    <row r="7170" spans="1:31" x14ac:dyDescent="0.25">
      <c r="A7170">
        <v>2099507</v>
      </c>
      <c r="B7170">
        <v>1</v>
      </c>
      <c r="C7170" t="s">
        <v>80</v>
      </c>
      <c r="D7170" t="s">
        <v>85</v>
      </c>
      <c r="E7170" t="s">
        <v>158</v>
      </c>
      <c r="F7170" t="s">
        <v>20506</v>
      </c>
      <c r="G7170" t="s">
        <v>273</v>
      </c>
      <c r="H7170" t="s">
        <v>143</v>
      </c>
      <c r="I7170" t="s">
        <v>135</v>
      </c>
      <c r="J7170" t="s">
        <v>136</v>
      </c>
      <c r="K7170" t="s">
        <v>155</v>
      </c>
      <c r="L7170" t="s">
        <v>20507</v>
      </c>
      <c r="M7170" t="s">
        <v>20508</v>
      </c>
      <c r="N7170">
        <v>1.0094444440000001</v>
      </c>
      <c r="O7170">
        <v>0</v>
      </c>
      <c r="P7170">
        <v>145</v>
      </c>
      <c r="Q7170">
        <v>0</v>
      </c>
      <c r="R7170">
        <v>0</v>
      </c>
      <c r="S7170">
        <v>0</v>
      </c>
      <c r="T7170">
        <v>4</v>
      </c>
      <c r="U7170">
        <v>0</v>
      </c>
      <c r="V7170">
        <v>0</v>
      </c>
      <c r="W7170">
        <v>0</v>
      </c>
      <c r="X7170">
        <v>32.883684206938895</v>
      </c>
      <c r="Y7170">
        <v>0</v>
      </c>
      <c r="Z7170">
        <v>0</v>
      </c>
      <c r="AA7170">
        <v>0</v>
      </c>
      <c r="AB7170">
        <v>0.45227323305719397</v>
      </c>
      <c r="AC7170">
        <v>0</v>
      </c>
      <c r="AD7170">
        <v>0</v>
      </c>
      <c r="AE7170">
        <v>33.335957439996086</v>
      </c>
    </row>
    <row r="7171" spans="1:31" x14ac:dyDescent="0.25">
      <c r="A7171">
        <v>2099776</v>
      </c>
      <c r="B7171">
        <v>1</v>
      </c>
      <c r="C7171" t="s">
        <v>80</v>
      </c>
      <c r="D7171" t="s">
        <v>96</v>
      </c>
      <c r="E7171" t="s">
        <v>177</v>
      </c>
      <c r="F7171" t="s">
        <v>20509</v>
      </c>
      <c r="G7171" t="s">
        <v>183</v>
      </c>
      <c r="H7171" t="s">
        <v>143</v>
      </c>
      <c r="I7171" t="s">
        <v>135</v>
      </c>
      <c r="J7171" t="s">
        <v>136</v>
      </c>
      <c r="K7171" t="s">
        <v>137</v>
      </c>
      <c r="L7171" t="s">
        <v>20510</v>
      </c>
      <c r="M7171" t="s">
        <v>20511</v>
      </c>
      <c r="N7171">
        <v>6.2983333330000004</v>
      </c>
      <c r="O7171">
        <v>0</v>
      </c>
      <c r="P7171">
        <v>1</v>
      </c>
      <c r="Q7171">
        <v>0</v>
      </c>
      <c r="R7171">
        <v>0</v>
      </c>
      <c r="S7171">
        <v>0</v>
      </c>
      <c r="T7171">
        <v>0</v>
      </c>
      <c r="U7171">
        <v>0</v>
      </c>
      <c r="V7171">
        <v>0</v>
      </c>
      <c r="W7171">
        <v>0</v>
      </c>
      <c r="X7171">
        <v>0</v>
      </c>
      <c r="Y7171">
        <v>0</v>
      </c>
      <c r="Z7171">
        <v>0</v>
      </c>
      <c r="AA7171">
        <v>0</v>
      </c>
      <c r="AB7171">
        <v>0</v>
      </c>
      <c r="AC7171">
        <v>0</v>
      </c>
      <c r="AD7171">
        <v>0</v>
      </c>
      <c r="AE7171">
        <v>0</v>
      </c>
    </row>
    <row r="7172" spans="1:31" x14ac:dyDescent="0.25">
      <c r="A7172">
        <v>2099676</v>
      </c>
      <c r="B7172">
        <v>1</v>
      </c>
      <c r="C7172" t="s">
        <v>81</v>
      </c>
      <c r="D7172" t="s">
        <v>113</v>
      </c>
      <c r="E7172" t="s">
        <v>131</v>
      </c>
      <c r="F7172" t="s">
        <v>20512</v>
      </c>
      <c r="G7172" t="s">
        <v>154</v>
      </c>
      <c r="H7172" t="s">
        <v>134</v>
      </c>
      <c r="I7172" t="s">
        <v>135</v>
      </c>
      <c r="J7172" t="s">
        <v>136</v>
      </c>
      <c r="K7172" t="s">
        <v>155</v>
      </c>
      <c r="L7172" t="s">
        <v>20513</v>
      </c>
      <c r="M7172" t="s">
        <v>20514</v>
      </c>
      <c r="N7172">
        <v>1.7719444440000001</v>
      </c>
      <c r="O7172">
        <v>0</v>
      </c>
      <c r="P7172">
        <v>713</v>
      </c>
      <c r="Q7172">
        <v>5</v>
      </c>
      <c r="R7172">
        <v>147</v>
      </c>
      <c r="S7172">
        <v>4</v>
      </c>
      <c r="T7172">
        <v>34</v>
      </c>
      <c r="U7172">
        <v>0</v>
      </c>
      <c r="V7172">
        <v>0</v>
      </c>
      <c r="W7172">
        <v>0</v>
      </c>
      <c r="X7172">
        <v>221.55496568002781</v>
      </c>
      <c r="Y7172">
        <v>4.8885928305766271</v>
      </c>
      <c r="Z7172">
        <v>122.03913269627743</v>
      </c>
      <c r="AA7172">
        <v>181.05926339003614</v>
      </c>
      <c r="AB7172">
        <v>38.495040014091728</v>
      </c>
      <c r="AC7172">
        <v>0</v>
      </c>
      <c r="AD7172">
        <v>0</v>
      </c>
      <c r="AE7172">
        <v>568.03699461100973</v>
      </c>
    </row>
    <row r="7173" spans="1:31" x14ac:dyDescent="0.25">
      <c r="A7173">
        <v>2099919</v>
      </c>
      <c r="B7173">
        <v>1</v>
      </c>
      <c r="C7173" t="s">
        <v>80</v>
      </c>
      <c r="D7173" t="s">
        <v>105</v>
      </c>
      <c r="E7173" t="s">
        <v>505</v>
      </c>
      <c r="F7173" t="s">
        <v>20280</v>
      </c>
      <c r="G7173" t="s">
        <v>366</v>
      </c>
      <c r="H7173" t="s">
        <v>143</v>
      </c>
      <c r="I7173" t="s">
        <v>135</v>
      </c>
      <c r="J7173" t="s">
        <v>136</v>
      </c>
      <c r="K7173" t="s">
        <v>137</v>
      </c>
      <c r="L7173" t="s">
        <v>20515</v>
      </c>
      <c r="M7173" t="s">
        <v>20516</v>
      </c>
      <c r="N7173">
        <v>7.1069444439999998</v>
      </c>
      <c r="O7173">
        <v>0</v>
      </c>
      <c r="P7173">
        <v>62</v>
      </c>
      <c r="Q7173">
        <v>0</v>
      </c>
      <c r="R7173">
        <v>0</v>
      </c>
      <c r="S7173">
        <v>0</v>
      </c>
      <c r="T7173">
        <v>0</v>
      </c>
      <c r="U7173">
        <v>0</v>
      </c>
      <c r="V7173">
        <v>0</v>
      </c>
      <c r="W7173">
        <v>0</v>
      </c>
      <c r="X7173">
        <v>92.71391987460575</v>
      </c>
      <c r="Y7173">
        <v>0</v>
      </c>
      <c r="Z7173">
        <v>0</v>
      </c>
      <c r="AA7173">
        <v>0</v>
      </c>
      <c r="AB7173">
        <v>0</v>
      </c>
      <c r="AC7173">
        <v>0</v>
      </c>
      <c r="AD7173">
        <v>0</v>
      </c>
      <c r="AE7173">
        <v>92.71391987460575</v>
      </c>
    </row>
    <row r="7174" spans="1:31" x14ac:dyDescent="0.25">
      <c r="A7174">
        <v>2099905</v>
      </c>
      <c r="B7174">
        <v>1</v>
      </c>
      <c r="C7174" t="s">
        <v>81</v>
      </c>
      <c r="D7174" t="s">
        <v>118</v>
      </c>
      <c r="E7174" t="s">
        <v>177</v>
      </c>
      <c r="F7174" t="s">
        <v>20517</v>
      </c>
      <c r="G7174" t="s">
        <v>183</v>
      </c>
      <c r="H7174" t="s">
        <v>143</v>
      </c>
      <c r="I7174" t="s">
        <v>135</v>
      </c>
      <c r="J7174" t="s">
        <v>136</v>
      </c>
      <c r="K7174" t="s">
        <v>137</v>
      </c>
      <c r="L7174" t="s">
        <v>20518</v>
      </c>
      <c r="M7174" t="s">
        <v>20519</v>
      </c>
      <c r="N7174">
        <v>0.569722222</v>
      </c>
      <c r="O7174">
        <v>0</v>
      </c>
      <c r="P7174">
        <v>1</v>
      </c>
      <c r="Q7174">
        <v>0</v>
      </c>
      <c r="R7174">
        <v>0</v>
      </c>
      <c r="S7174">
        <v>0</v>
      </c>
      <c r="T7174">
        <v>0</v>
      </c>
      <c r="U7174">
        <v>0</v>
      </c>
      <c r="V7174">
        <v>0</v>
      </c>
      <c r="W7174">
        <v>0</v>
      </c>
      <c r="X7174">
        <v>1.3946703685258056E-2</v>
      </c>
      <c r="Y7174">
        <v>0</v>
      </c>
      <c r="Z7174">
        <v>0</v>
      </c>
      <c r="AA7174">
        <v>0</v>
      </c>
      <c r="AB7174">
        <v>0</v>
      </c>
      <c r="AC7174">
        <v>0</v>
      </c>
      <c r="AD7174">
        <v>0</v>
      </c>
      <c r="AE7174">
        <v>1.3946703685258056E-2</v>
      </c>
    </row>
    <row r="7175" spans="1:31" x14ac:dyDescent="0.25">
      <c r="A7175">
        <v>2099642</v>
      </c>
      <c r="B7175">
        <v>1</v>
      </c>
      <c r="C7175" t="s">
        <v>80</v>
      </c>
      <c r="D7175" t="s">
        <v>106</v>
      </c>
      <c r="E7175" t="s">
        <v>177</v>
      </c>
      <c r="F7175" t="s">
        <v>20520</v>
      </c>
      <c r="G7175" t="s">
        <v>196</v>
      </c>
      <c r="H7175" t="s">
        <v>143</v>
      </c>
      <c r="I7175" t="s">
        <v>135</v>
      </c>
      <c r="J7175" t="s">
        <v>136</v>
      </c>
      <c r="K7175" t="s">
        <v>137</v>
      </c>
      <c r="L7175" t="s">
        <v>20521</v>
      </c>
      <c r="M7175" t="s">
        <v>20522</v>
      </c>
      <c r="N7175">
        <v>2.545833333</v>
      </c>
      <c r="O7175">
        <v>0</v>
      </c>
      <c r="P7175">
        <v>13</v>
      </c>
      <c r="Q7175">
        <v>0</v>
      </c>
      <c r="R7175">
        <v>0</v>
      </c>
      <c r="S7175">
        <v>0</v>
      </c>
      <c r="T7175">
        <v>0</v>
      </c>
      <c r="U7175">
        <v>0</v>
      </c>
      <c r="V7175">
        <v>0</v>
      </c>
      <c r="W7175">
        <v>0</v>
      </c>
      <c r="X7175">
        <v>6.3779385824289507</v>
      </c>
      <c r="Y7175">
        <v>0</v>
      </c>
      <c r="Z7175">
        <v>0</v>
      </c>
      <c r="AA7175">
        <v>0</v>
      </c>
      <c r="AB7175">
        <v>0</v>
      </c>
      <c r="AC7175">
        <v>0</v>
      </c>
      <c r="AD7175">
        <v>0</v>
      </c>
      <c r="AE7175">
        <v>6.3779385824289507</v>
      </c>
    </row>
    <row r="7176" spans="1:31" x14ac:dyDescent="0.25">
      <c r="A7176">
        <v>2099450</v>
      </c>
      <c r="B7176">
        <v>1</v>
      </c>
      <c r="C7176" t="s">
        <v>80</v>
      </c>
      <c r="D7176" t="s">
        <v>105</v>
      </c>
      <c r="E7176" t="s">
        <v>177</v>
      </c>
      <c r="F7176" t="s">
        <v>20523</v>
      </c>
      <c r="G7176" t="s">
        <v>196</v>
      </c>
      <c r="H7176" t="s">
        <v>143</v>
      </c>
      <c r="I7176" t="s">
        <v>135</v>
      </c>
      <c r="J7176" t="s">
        <v>136</v>
      </c>
      <c r="K7176" t="s">
        <v>137</v>
      </c>
      <c r="L7176" t="s">
        <v>20524</v>
      </c>
      <c r="M7176" t="s">
        <v>20525</v>
      </c>
      <c r="N7176">
        <v>1.0977777769999999</v>
      </c>
      <c r="O7176">
        <v>0</v>
      </c>
      <c r="P7176">
        <v>2</v>
      </c>
      <c r="Q7176">
        <v>0</v>
      </c>
      <c r="R7176">
        <v>0</v>
      </c>
      <c r="S7176">
        <v>0</v>
      </c>
      <c r="T7176">
        <v>1</v>
      </c>
      <c r="U7176">
        <v>0</v>
      </c>
      <c r="V7176">
        <v>0</v>
      </c>
      <c r="W7176">
        <v>0</v>
      </c>
      <c r="X7176">
        <v>0.75326181306484896</v>
      </c>
      <c r="Y7176">
        <v>0</v>
      </c>
      <c r="Z7176">
        <v>0</v>
      </c>
      <c r="AA7176">
        <v>0</v>
      </c>
      <c r="AB7176">
        <v>1.0099411602354778</v>
      </c>
      <c r="AC7176">
        <v>0</v>
      </c>
      <c r="AD7176">
        <v>0</v>
      </c>
      <c r="AE7176">
        <v>1.7632029733003267</v>
      </c>
    </row>
    <row r="7177" spans="1:31" x14ac:dyDescent="0.25">
      <c r="A7177">
        <v>2099951</v>
      </c>
      <c r="B7177">
        <v>1</v>
      </c>
      <c r="C7177" t="s">
        <v>80</v>
      </c>
      <c r="D7177" t="s">
        <v>101</v>
      </c>
      <c r="E7177" t="s">
        <v>177</v>
      </c>
      <c r="F7177" t="s">
        <v>20526</v>
      </c>
      <c r="G7177" t="s">
        <v>183</v>
      </c>
      <c r="H7177" t="s">
        <v>143</v>
      </c>
      <c r="I7177" t="s">
        <v>135</v>
      </c>
      <c r="J7177" t="s">
        <v>136</v>
      </c>
      <c r="K7177" t="s">
        <v>137</v>
      </c>
      <c r="L7177" t="s">
        <v>20527</v>
      </c>
      <c r="M7177" t="s">
        <v>20528</v>
      </c>
      <c r="N7177">
        <v>4.1461111109999997</v>
      </c>
      <c r="O7177">
        <v>0</v>
      </c>
      <c r="P7177">
        <v>1</v>
      </c>
      <c r="Q7177">
        <v>0</v>
      </c>
      <c r="R7177">
        <v>0</v>
      </c>
      <c r="S7177">
        <v>0</v>
      </c>
      <c r="T7177">
        <v>0</v>
      </c>
      <c r="U7177">
        <v>0</v>
      </c>
      <c r="V7177">
        <v>0</v>
      </c>
      <c r="W7177">
        <v>0</v>
      </c>
      <c r="X7177">
        <v>2.2091736549898968</v>
      </c>
      <c r="Y7177">
        <v>0</v>
      </c>
      <c r="Z7177">
        <v>0</v>
      </c>
      <c r="AA7177">
        <v>0</v>
      </c>
      <c r="AB7177">
        <v>0</v>
      </c>
      <c r="AC7177">
        <v>0</v>
      </c>
      <c r="AD7177">
        <v>0</v>
      </c>
      <c r="AE7177">
        <v>2.2091736549898968</v>
      </c>
    </row>
    <row r="7178" spans="1:31" x14ac:dyDescent="0.25">
      <c r="A7178">
        <v>2099473</v>
      </c>
      <c r="B7178">
        <v>1</v>
      </c>
      <c r="C7178" t="s">
        <v>81</v>
      </c>
      <c r="D7178" t="s">
        <v>122</v>
      </c>
      <c r="E7178" t="s">
        <v>146</v>
      </c>
      <c r="F7178" t="s">
        <v>20529</v>
      </c>
      <c r="G7178" t="s">
        <v>133</v>
      </c>
      <c r="H7178" t="s">
        <v>134</v>
      </c>
      <c r="I7178" t="s">
        <v>135</v>
      </c>
      <c r="J7178" t="s">
        <v>136</v>
      </c>
      <c r="K7178" t="s">
        <v>137</v>
      </c>
      <c r="L7178" t="s">
        <v>20530</v>
      </c>
      <c r="M7178" t="s">
        <v>20531</v>
      </c>
      <c r="N7178">
        <v>0.55972222199999999</v>
      </c>
      <c r="O7178">
        <v>0</v>
      </c>
      <c r="P7178">
        <v>155</v>
      </c>
      <c r="Q7178">
        <v>0</v>
      </c>
      <c r="R7178">
        <v>0</v>
      </c>
      <c r="S7178">
        <v>4</v>
      </c>
      <c r="T7178">
        <v>23</v>
      </c>
      <c r="U7178">
        <v>3</v>
      </c>
      <c r="V7178">
        <v>0</v>
      </c>
      <c r="W7178">
        <v>0</v>
      </c>
      <c r="X7178">
        <v>9.9829177512495164</v>
      </c>
      <c r="Y7178">
        <v>0</v>
      </c>
      <c r="Z7178">
        <v>0</v>
      </c>
      <c r="AA7178">
        <v>4.0337087286994517</v>
      </c>
      <c r="AB7178">
        <v>9.2145892041178126</v>
      </c>
      <c r="AC7178">
        <v>100.4861998701126</v>
      </c>
      <c r="AD7178">
        <v>0</v>
      </c>
      <c r="AE7178">
        <v>123.71741555417938</v>
      </c>
    </row>
    <row r="7179" spans="1:31" x14ac:dyDescent="0.25">
      <c r="A7179">
        <v>2099928</v>
      </c>
      <c r="B7179">
        <v>1</v>
      </c>
      <c r="C7179" t="s">
        <v>80</v>
      </c>
      <c r="D7179" t="s">
        <v>106</v>
      </c>
      <c r="E7179" t="s">
        <v>177</v>
      </c>
      <c r="F7179" t="s">
        <v>20532</v>
      </c>
      <c r="G7179" t="s">
        <v>183</v>
      </c>
      <c r="H7179" t="s">
        <v>143</v>
      </c>
      <c r="I7179" t="s">
        <v>135</v>
      </c>
      <c r="J7179" t="s">
        <v>136</v>
      </c>
      <c r="K7179" t="s">
        <v>137</v>
      </c>
      <c r="L7179" t="s">
        <v>20533</v>
      </c>
      <c r="M7179" t="s">
        <v>20534</v>
      </c>
      <c r="N7179">
        <v>1.9741666659999999</v>
      </c>
      <c r="O7179">
        <v>0</v>
      </c>
      <c r="P7179">
        <v>1</v>
      </c>
      <c r="Q7179">
        <v>0</v>
      </c>
      <c r="R7179">
        <v>0</v>
      </c>
      <c r="S7179">
        <v>0</v>
      </c>
      <c r="T7179">
        <v>0</v>
      </c>
      <c r="U7179">
        <v>0</v>
      </c>
      <c r="V7179">
        <v>0</v>
      </c>
      <c r="W7179">
        <v>0</v>
      </c>
      <c r="X7179">
        <v>0.59087161132788069</v>
      </c>
      <c r="Y7179">
        <v>0</v>
      </c>
      <c r="Z7179">
        <v>0</v>
      </c>
      <c r="AA7179">
        <v>0</v>
      </c>
      <c r="AB7179">
        <v>0</v>
      </c>
      <c r="AC7179">
        <v>0</v>
      </c>
      <c r="AD7179">
        <v>0</v>
      </c>
      <c r="AE7179">
        <v>0.59087161132788069</v>
      </c>
    </row>
    <row r="7180" spans="1:31" x14ac:dyDescent="0.25">
      <c r="A7180">
        <v>2099573</v>
      </c>
      <c r="B7180">
        <v>1</v>
      </c>
      <c r="C7180" t="s">
        <v>80</v>
      </c>
      <c r="D7180" t="s">
        <v>110</v>
      </c>
      <c r="E7180" t="s">
        <v>158</v>
      </c>
      <c r="F7180" t="s">
        <v>20535</v>
      </c>
      <c r="G7180" t="s">
        <v>273</v>
      </c>
      <c r="H7180" t="s">
        <v>143</v>
      </c>
      <c r="I7180" t="s">
        <v>135</v>
      </c>
      <c r="J7180" t="s">
        <v>136</v>
      </c>
      <c r="K7180" t="s">
        <v>155</v>
      </c>
      <c r="L7180" t="s">
        <v>20536</v>
      </c>
      <c r="M7180" t="s">
        <v>20537</v>
      </c>
      <c r="N7180">
        <v>1.223430555</v>
      </c>
      <c r="O7180">
        <v>0</v>
      </c>
      <c r="P7180">
        <v>232</v>
      </c>
      <c r="Q7180">
        <v>0</v>
      </c>
      <c r="R7180">
        <v>0</v>
      </c>
      <c r="S7180">
        <v>0</v>
      </c>
      <c r="T7180">
        <v>16</v>
      </c>
      <c r="U7180">
        <v>0</v>
      </c>
      <c r="V7180">
        <v>0</v>
      </c>
      <c r="W7180">
        <v>0</v>
      </c>
      <c r="X7180">
        <v>83.178359877192207</v>
      </c>
      <c r="Y7180">
        <v>0</v>
      </c>
      <c r="Z7180">
        <v>0</v>
      </c>
      <c r="AA7180">
        <v>0</v>
      </c>
      <c r="AB7180">
        <v>12.940238593204379</v>
      </c>
      <c r="AC7180">
        <v>0</v>
      </c>
      <c r="AD7180">
        <v>0</v>
      </c>
      <c r="AE7180">
        <v>96.118598470396591</v>
      </c>
    </row>
    <row r="7181" spans="1:31" x14ac:dyDescent="0.25">
      <c r="A7181">
        <v>2099636</v>
      </c>
      <c r="B7181">
        <v>1</v>
      </c>
      <c r="C7181" t="s">
        <v>80</v>
      </c>
      <c r="D7181" t="s">
        <v>107</v>
      </c>
      <c r="E7181" t="s">
        <v>177</v>
      </c>
      <c r="F7181" t="s">
        <v>20538</v>
      </c>
      <c r="G7181" t="s">
        <v>324</v>
      </c>
      <c r="H7181" t="s">
        <v>143</v>
      </c>
      <c r="I7181" t="s">
        <v>135</v>
      </c>
      <c r="J7181" t="s">
        <v>136</v>
      </c>
      <c r="K7181" t="s">
        <v>137</v>
      </c>
      <c r="L7181" t="s">
        <v>20539</v>
      </c>
      <c r="M7181" t="s">
        <v>20540</v>
      </c>
      <c r="N7181">
        <v>1.3333333329999999</v>
      </c>
      <c r="O7181">
        <v>0</v>
      </c>
      <c r="P7181">
        <v>0</v>
      </c>
      <c r="Q7181">
        <v>0</v>
      </c>
      <c r="R7181">
        <v>0</v>
      </c>
      <c r="S7181">
        <v>0</v>
      </c>
      <c r="T7181">
        <v>1</v>
      </c>
      <c r="U7181">
        <v>0</v>
      </c>
      <c r="V7181">
        <v>0</v>
      </c>
      <c r="W7181">
        <v>0</v>
      </c>
      <c r="X7181">
        <v>0</v>
      </c>
      <c r="Y7181">
        <v>0</v>
      </c>
      <c r="Z7181">
        <v>0</v>
      </c>
      <c r="AA7181">
        <v>0</v>
      </c>
      <c r="AB7181">
        <v>9.3913744062123911E-2</v>
      </c>
      <c r="AC7181">
        <v>0</v>
      </c>
      <c r="AD7181">
        <v>0</v>
      </c>
      <c r="AE7181">
        <v>9.3913744062123911E-2</v>
      </c>
    </row>
    <row r="7182" spans="1:31" x14ac:dyDescent="0.25">
      <c r="A7182">
        <v>2099682</v>
      </c>
      <c r="B7182">
        <v>1</v>
      </c>
      <c r="C7182" t="s">
        <v>80</v>
      </c>
      <c r="D7182" t="s">
        <v>83</v>
      </c>
      <c r="E7182" t="s">
        <v>177</v>
      </c>
      <c r="F7182" t="s">
        <v>20541</v>
      </c>
      <c r="G7182" t="s">
        <v>183</v>
      </c>
      <c r="H7182" t="s">
        <v>143</v>
      </c>
      <c r="I7182" t="s">
        <v>135</v>
      </c>
      <c r="J7182" t="s">
        <v>136</v>
      </c>
      <c r="K7182" t="s">
        <v>137</v>
      </c>
      <c r="L7182" t="s">
        <v>20542</v>
      </c>
      <c r="M7182" t="s">
        <v>20543</v>
      </c>
      <c r="N7182">
        <v>1.780277777</v>
      </c>
      <c r="O7182">
        <v>0</v>
      </c>
      <c r="P7182">
        <v>3</v>
      </c>
      <c r="Q7182">
        <v>0</v>
      </c>
      <c r="R7182">
        <v>0</v>
      </c>
      <c r="S7182">
        <v>0</v>
      </c>
      <c r="T7182">
        <v>0</v>
      </c>
      <c r="U7182">
        <v>0</v>
      </c>
      <c r="V7182">
        <v>0</v>
      </c>
      <c r="W7182">
        <v>0</v>
      </c>
      <c r="X7182">
        <v>0.55178402463205001</v>
      </c>
      <c r="Y7182">
        <v>0</v>
      </c>
      <c r="Z7182">
        <v>0</v>
      </c>
      <c r="AA7182">
        <v>0</v>
      </c>
      <c r="AB7182">
        <v>0</v>
      </c>
      <c r="AC7182">
        <v>0</v>
      </c>
      <c r="AD7182">
        <v>0</v>
      </c>
      <c r="AE7182">
        <v>0.55178402463205001</v>
      </c>
    </row>
    <row r="7183" spans="1:31" x14ac:dyDescent="0.25">
      <c r="A7183">
        <v>2099496</v>
      </c>
      <c r="B7183">
        <v>1</v>
      </c>
      <c r="C7183" t="s">
        <v>80</v>
      </c>
      <c r="D7183" t="s">
        <v>95</v>
      </c>
      <c r="E7183" t="s">
        <v>158</v>
      </c>
      <c r="F7183" t="s">
        <v>15981</v>
      </c>
      <c r="G7183" t="s">
        <v>979</v>
      </c>
      <c r="H7183" t="s">
        <v>143</v>
      </c>
      <c r="I7183" t="s">
        <v>135</v>
      </c>
      <c r="J7183" t="s">
        <v>136</v>
      </c>
      <c r="K7183" t="s">
        <v>137</v>
      </c>
      <c r="L7183" t="s">
        <v>20544</v>
      </c>
      <c r="M7183" t="s">
        <v>20545</v>
      </c>
      <c r="N7183">
        <v>0.72638888800000001</v>
      </c>
      <c r="O7183">
        <v>0</v>
      </c>
      <c r="P7183">
        <v>103</v>
      </c>
      <c r="Q7183">
        <v>0</v>
      </c>
      <c r="R7183">
        <v>0</v>
      </c>
      <c r="S7183">
        <v>0</v>
      </c>
      <c r="T7183">
        <v>5</v>
      </c>
      <c r="U7183">
        <v>0</v>
      </c>
      <c r="V7183">
        <v>0</v>
      </c>
      <c r="W7183">
        <v>0</v>
      </c>
      <c r="X7183">
        <v>16.709739704013138</v>
      </c>
      <c r="Y7183">
        <v>0</v>
      </c>
      <c r="Z7183">
        <v>0</v>
      </c>
      <c r="AA7183">
        <v>0</v>
      </c>
      <c r="AB7183">
        <v>6.1804748599898156</v>
      </c>
      <c r="AC7183">
        <v>0</v>
      </c>
      <c r="AD7183">
        <v>0</v>
      </c>
      <c r="AE7183">
        <v>22.890214564002953</v>
      </c>
    </row>
    <row r="7184" spans="1:31" x14ac:dyDescent="0.25">
      <c r="A7184">
        <v>2099888</v>
      </c>
      <c r="B7184">
        <v>1</v>
      </c>
      <c r="C7184" t="s">
        <v>80</v>
      </c>
      <c r="D7184" t="s">
        <v>83</v>
      </c>
      <c r="E7184" t="s">
        <v>177</v>
      </c>
      <c r="F7184" t="s">
        <v>16243</v>
      </c>
      <c r="G7184" t="s">
        <v>196</v>
      </c>
      <c r="H7184" t="s">
        <v>143</v>
      </c>
      <c r="I7184" t="s">
        <v>135</v>
      </c>
      <c r="J7184" t="s">
        <v>136</v>
      </c>
      <c r="K7184" t="s">
        <v>137</v>
      </c>
      <c r="L7184" t="s">
        <v>20546</v>
      </c>
      <c r="M7184" t="s">
        <v>20547</v>
      </c>
      <c r="N7184">
        <v>2.2541666660000002</v>
      </c>
      <c r="O7184">
        <v>0</v>
      </c>
      <c r="P7184">
        <v>21</v>
      </c>
      <c r="Q7184">
        <v>0</v>
      </c>
      <c r="R7184">
        <v>0</v>
      </c>
      <c r="S7184">
        <v>0</v>
      </c>
      <c r="T7184">
        <v>0</v>
      </c>
      <c r="U7184">
        <v>0</v>
      </c>
      <c r="V7184">
        <v>0</v>
      </c>
      <c r="W7184">
        <v>0</v>
      </c>
      <c r="X7184">
        <v>15.484921126964803</v>
      </c>
      <c r="Y7184">
        <v>0</v>
      </c>
      <c r="Z7184">
        <v>0</v>
      </c>
      <c r="AA7184">
        <v>0</v>
      </c>
      <c r="AB7184">
        <v>0</v>
      </c>
      <c r="AC7184">
        <v>0</v>
      </c>
      <c r="AD7184">
        <v>0</v>
      </c>
      <c r="AE7184">
        <v>15.484921126964803</v>
      </c>
    </row>
    <row r="7185" spans="1:31" x14ac:dyDescent="0.25">
      <c r="A7185">
        <v>2099788</v>
      </c>
      <c r="B7185">
        <v>1</v>
      </c>
      <c r="C7185" t="s">
        <v>81</v>
      </c>
      <c r="D7185" t="s">
        <v>118</v>
      </c>
      <c r="E7185" t="s">
        <v>146</v>
      </c>
      <c r="F7185" t="s">
        <v>20548</v>
      </c>
      <c r="G7185" t="s">
        <v>133</v>
      </c>
      <c r="H7185" t="s">
        <v>134</v>
      </c>
      <c r="I7185" t="s">
        <v>135</v>
      </c>
      <c r="J7185" t="s">
        <v>136</v>
      </c>
      <c r="K7185" t="s">
        <v>137</v>
      </c>
      <c r="L7185" t="s">
        <v>20549</v>
      </c>
      <c r="M7185" t="s">
        <v>20550</v>
      </c>
      <c r="N7185">
        <v>0.68861111100000005</v>
      </c>
      <c r="O7185">
        <v>3</v>
      </c>
      <c r="P7185">
        <v>3448</v>
      </c>
      <c r="Q7185">
        <v>84</v>
      </c>
      <c r="R7185">
        <v>228</v>
      </c>
      <c r="S7185">
        <v>28</v>
      </c>
      <c r="T7185">
        <v>378</v>
      </c>
      <c r="U7185">
        <v>13</v>
      </c>
      <c r="V7185">
        <v>1</v>
      </c>
      <c r="W7185">
        <v>0.88552351078355485</v>
      </c>
      <c r="X7185">
        <v>420.46057293050836</v>
      </c>
      <c r="Y7185">
        <v>126.27326450205119</v>
      </c>
      <c r="Z7185">
        <v>105.77897637054468</v>
      </c>
      <c r="AA7185">
        <v>167.39281112565044</v>
      </c>
      <c r="AB7185">
        <v>180.28299537466924</v>
      </c>
      <c r="AC7185">
        <v>924.2381061870052</v>
      </c>
      <c r="AD7185">
        <v>27.873385236080921</v>
      </c>
      <c r="AE7185">
        <v>1953.1856352372936</v>
      </c>
    </row>
    <row r="7186" spans="1:31" x14ac:dyDescent="0.25">
      <c r="A7186">
        <v>2099865</v>
      </c>
      <c r="B7186">
        <v>1</v>
      </c>
      <c r="C7186" t="s">
        <v>81</v>
      </c>
      <c r="D7186" t="s">
        <v>127</v>
      </c>
      <c r="E7186" t="s">
        <v>131</v>
      </c>
      <c r="F7186" t="s">
        <v>20551</v>
      </c>
      <c r="G7186" t="s">
        <v>133</v>
      </c>
      <c r="H7186" t="s">
        <v>134</v>
      </c>
      <c r="I7186" t="s">
        <v>135</v>
      </c>
      <c r="J7186" t="s">
        <v>136</v>
      </c>
      <c r="K7186" t="s">
        <v>137</v>
      </c>
      <c r="L7186" t="s">
        <v>20552</v>
      </c>
      <c r="M7186" t="s">
        <v>20553</v>
      </c>
      <c r="N7186">
        <v>3.9736111109999999</v>
      </c>
      <c r="O7186">
        <v>0</v>
      </c>
      <c r="P7186">
        <v>348</v>
      </c>
      <c r="Q7186">
        <v>0</v>
      </c>
      <c r="R7186">
        <v>18</v>
      </c>
      <c r="S7186">
        <v>0</v>
      </c>
      <c r="T7186">
        <v>37</v>
      </c>
      <c r="U7186">
        <v>0</v>
      </c>
      <c r="V7186">
        <v>0</v>
      </c>
      <c r="W7186">
        <v>0</v>
      </c>
      <c r="X7186">
        <v>339.17366047801966</v>
      </c>
      <c r="Y7186">
        <v>0</v>
      </c>
      <c r="Z7186">
        <v>35.7255400490928</v>
      </c>
      <c r="AA7186">
        <v>0</v>
      </c>
      <c r="AB7186">
        <v>83.527074748769124</v>
      </c>
      <c r="AC7186">
        <v>0</v>
      </c>
      <c r="AD7186">
        <v>0</v>
      </c>
      <c r="AE7186">
        <v>458.42627527588155</v>
      </c>
    </row>
    <row r="7187" spans="1:31" x14ac:dyDescent="0.25">
      <c r="A7187">
        <v>2099510</v>
      </c>
      <c r="B7187">
        <v>1</v>
      </c>
      <c r="C7187" t="s">
        <v>80</v>
      </c>
      <c r="D7187" t="s">
        <v>94</v>
      </c>
      <c r="E7187" t="s">
        <v>140</v>
      </c>
      <c r="F7187" t="s">
        <v>20554</v>
      </c>
      <c r="G7187" t="s">
        <v>273</v>
      </c>
      <c r="H7187" t="s">
        <v>143</v>
      </c>
      <c r="I7187" t="s">
        <v>135</v>
      </c>
      <c r="J7187" t="s">
        <v>136</v>
      </c>
      <c r="K7187" t="s">
        <v>155</v>
      </c>
      <c r="L7187" t="s">
        <v>20555</v>
      </c>
      <c r="M7187" t="s">
        <v>20556</v>
      </c>
      <c r="N7187">
        <v>3.2791100000000002</v>
      </c>
      <c r="O7187">
        <v>0</v>
      </c>
      <c r="P7187">
        <v>59</v>
      </c>
      <c r="Q7187">
        <v>0</v>
      </c>
      <c r="R7187">
        <v>8</v>
      </c>
      <c r="S7187">
        <v>0</v>
      </c>
      <c r="T7187">
        <v>21</v>
      </c>
      <c r="U7187">
        <v>0</v>
      </c>
      <c r="V7187">
        <v>2</v>
      </c>
      <c r="W7187">
        <v>0</v>
      </c>
      <c r="X7187">
        <v>31.182942915258803</v>
      </c>
      <c r="Y7187">
        <v>0</v>
      </c>
      <c r="Z7187">
        <v>13.066084126331857</v>
      </c>
      <c r="AA7187">
        <v>0</v>
      </c>
      <c r="AB7187">
        <v>31.709638689929207</v>
      </c>
      <c r="AC7187">
        <v>0</v>
      </c>
      <c r="AD7187">
        <v>61.323806593771401</v>
      </c>
      <c r="AE7187">
        <v>137.28247232529125</v>
      </c>
    </row>
    <row r="7188" spans="1:31" x14ac:dyDescent="0.25">
      <c r="A7188">
        <v>2099559</v>
      </c>
      <c r="B7188">
        <v>1</v>
      </c>
      <c r="C7188" t="s">
        <v>80</v>
      </c>
      <c r="D7188" t="s">
        <v>103</v>
      </c>
      <c r="E7188" t="s">
        <v>295</v>
      </c>
      <c r="F7188" t="s">
        <v>20557</v>
      </c>
      <c r="G7188" t="s">
        <v>273</v>
      </c>
      <c r="H7188" t="s">
        <v>134</v>
      </c>
      <c r="I7188" t="s">
        <v>135</v>
      </c>
      <c r="J7188" t="s">
        <v>136</v>
      </c>
      <c r="K7188" t="s">
        <v>155</v>
      </c>
      <c r="L7188" t="s">
        <v>20558</v>
      </c>
      <c r="M7188" t="s">
        <v>20559</v>
      </c>
      <c r="N7188">
        <v>1.420833333</v>
      </c>
      <c r="O7188">
        <v>0</v>
      </c>
      <c r="P7188">
        <v>84</v>
      </c>
      <c r="Q7188">
        <v>0</v>
      </c>
      <c r="R7188">
        <v>118</v>
      </c>
      <c r="S7188">
        <v>0</v>
      </c>
      <c r="T7188">
        <v>50</v>
      </c>
      <c r="U7188">
        <v>0</v>
      </c>
      <c r="V7188">
        <v>0</v>
      </c>
      <c r="W7188">
        <v>0</v>
      </c>
      <c r="X7188">
        <v>42.817439774861171</v>
      </c>
      <c r="Y7188">
        <v>0</v>
      </c>
      <c r="Z7188">
        <v>161.49201745618012</v>
      </c>
      <c r="AA7188">
        <v>0</v>
      </c>
      <c r="AB7188">
        <v>107.62849409910248</v>
      </c>
      <c r="AC7188">
        <v>0</v>
      </c>
      <c r="AD7188">
        <v>0</v>
      </c>
      <c r="AE7188">
        <v>311.93795133014373</v>
      </c>
    </row>
    <row r="7189" spans="1:31" x14ac:dyDescent="0.25">
      <c r="A7189">
        <v>2099722</v>
      </c>
      <c r="B7189">
        <v>1</v>
      </c>
      <c r="C7189" t="s">
        <v>80</v>
      </c>
      <c r="D7189" t="s">
        <v>83</v>
      </c>
      <c r="E7189" t="s">
        <v>177</v>
      </c>
      <c r="F7189" t="s">
        <v>20560</v>
      </c>
      <c r="G7189" t="s">
        <v>183</v>
      </c>
      <c r="H7189" t="s">
        <v>143</v>
      </c>
      <c r="I7189" t="s">
        <v>135</v>
      </c>
      <c r="J7189" t="s">
        <v>136</v>
      </c>
      <c r="K7189" t="s">
        <v>137</v>
      </c>
      <c r="L7189" t="s">
        <v>20561</v>
      </c>
      <c r="M7189" t="s">
        <v>20562</v>
      </c>
      <c r="N7189">
        <v>4.551666666</v>
      </c>
      <c r="O7189">
        <v>0</v>
      </c>
      <c r="P7189">
        <v>0</v>
      </c>
      <c r="Q7189">
        <v>0</v>
      </c>
      <c r="R7189">
        <v>0</v>
      </c>
      <c r="S7189">
        <v>0</v>
      </c>
      <c r="T7189">
        <v>0</v>
      </c>
      <c r="U7189">
        <v>0</v>
      </c>
      <c r="V7189">
        <v>1</v>
      </c>
      <c r="W7189">
        <v>0</v>
      </c>
      <c r="X7189">
        <v>0</v>
      </c>
      <c r="Y7189">
        <v>0</v>
      </c>
      <c r="Z7189">
        <v>0</v>
      </c>
      <c r="AA7189">
        <v>0</v>
      </c>
      <c r="AB7189">
        <v>0</v>
      </c>
      <c r="AC7189">
        <v>0</v>
      </c>
      <c r="AD7189">
        <v>73.372923494666722</v>
      </c>
      <c r="AE7189">
        <v>73.372923494666722</v>
      </c>
    </row>
    <row r="7190" spans="1:31" x14ac:dyDescent="0.25">
      <c r="A7190">
        <v>2099679</v>
      </c>
      <c r="B7190">
        <v>1</v>
      </c>
      <c r="C7190" t="s">
        <v>81</v>
      </c>
      <c r="D7190" t="s">
        <v>113</v>
      </c>
      <c r="E7190" t="s">
        <v>177</v>
      </c>
      <c r="F7190" t="s">
        <v>20563</v>
      </c>
      <c r="G7190" t="s">
        <v>183</v>
      </c>
      <c r="H7190" t="s">
        <v>143</v>
      </c>
      <c r="I7190" t="s">
        <v>135</v>
      </c>
      <c r="J7190" t="s">
        <v>136</v>
      </c>
      <c r="K7190" t="s">
        <v>137</v>
      </c>
      <c r="L7190" t="s">
        <v>20564</v>
      </c>
      <c r="M7190" t="s">
        <v>20565</v>
      </c>
      <c r="N7190">
        <v>2.0594444439999999</v>
      </c>
      <c r="O7190">
        <v>0</v>
      </c>
      <c r="P7190">
        <v>1</v>
      </c>
      <c r="Q7190">
        <v>0</v>
      </c>
      <c r="R7190">
        <v>0</v>
      </c>
      <c r="S7190">
        <v>0</v>
      </c>
      <c r="T7190">
        <v>0</v>
      </c>
      <c r="U7190">
        <v>0</v>
      </c>
      <c r="V7190">
        <v>0</v>
      </c>
      <c r="W7190">
        <v>0</v>
      </c>
      <c r="X7190">
        <v>0.37371989732503885</v>
      </c>
      <c r="Y7190">
        <v>0</v>
      </c>
      <c r="Z7190">
        <v>0</v>
      </c>
      <c r="AA7190">
        <v>0</v>
      </c>
      <c r="AB7190">
        <v>0</v>
      </c>
      <c r="AC7190">
        <v>0</v>
      </c>
      <c r="AD7190">
        <v>0</v>
      </c>
      <c r="AE7190">
        <v>0.37371989732503885</v>
      </c>
    </row>
    <row r="7191" spans="1:31" x14ac:dyDescent="0.25">
      <c r="A7191">
        <v>2099845</v>
      </c>
      <c r="B7191">
        <v>1</v>
      </c>
      <c r="C7191" t="s">
        <v>80</v>
      </c>
      <c r="D7191" t="s">
        <v>82</v>
      </c>
      <c r="E7191" t="s">
        <v>177</v>
      </c>
      <c r="F7191" t="s">
        <v>20566</v>
      </c>
      <c r="G7191" t="s">
        <v>183</v>
      </c>
      <c r="H7191" t="s">
        <v>143</v>
      </c>
      <c r="I7191" t="s">
        <v>135</v>
      </c>
      <c r="J7191" t="s">
        <v>136</v>
      </c>
      <c r="K7191" t="s">
        <v>137</v>
      </c>
      <c r="L7191" t="s">
        <v>20567</v>
      </c>
      <c r="M7191" t="s">
        <v>20568</v>
      </c>
      <c r="N7191">
        <v>1.975833333</v>
      </c>
      <c r="O7191">
        <v>0</v>
      </c>
      <c r="P7191">
        <v>1</v>
      </c>
      <c r="Q7191">
        <v>0</v>
      </c>
      <c r="R7191">
        <v>0</v>
      </c>
      <c r="S7191">
        <v>0</v>
      </c>
      <c r="T7191">
        <v>0</v>
      </c>
      <c r="U7191">
        <v>0</v>
      </c>
      <c r="V7191">
        <v>0</v>
      </c>
      <c r="W7191">
        <v>0</v>
      </c>
      <c r="X7191">
        <v>0.77301948936152409</v>
      </c>
      <c r="Y7191">
        <v>0</v>
      </c>
      <c r="Z7191">
        <v>0</v>
      </c>
      <c r="AA7191">
        <v>0</v>
      </c>
      <c r="AB7191">
        <v>0</v>
      </c>
      <c r="AC7191">
        <v>0</v>
      </c>
      <c r="AD7191">
        <v>0</v>
      </c>
      <c r="AE7191">
        <v>0.77301948936152409</v>
      </c>
    </row>
    <row r="7192" spans="1:31" x14ac:dyDescent="0.25">
      <c r="A7192">
        <v>2099871</v>
      </c>
      <c r="B7192">
        <v>1</v>
      </c>
      <c r="C7192" t="s">
        <v>81</v>
      </c>
      <c r="D7192" t="s">
        <v>112</v>
      </c>
      <c r="E7192" t="s">
        <v>177</v>
      </c>
      <c r="F7192" t="s">
        <v>20569</v>
      </c>
      <c r="G7192" t="s">
        <v>196</v>
      </c>
      <c r="H7192" t="s">
        <v>143</v>
      </c>
      <c r="I7192" t="s">
        <v>135</v>
      </c>
      <c r="J7192" t="s">
        <v>136</v>
      </c>
      <c r="K7192" t="s">
        <v>137</v>
      </c>
      <c r="L7192" t="s">
        <v>20570</v>
      </c>
      <c r="M7192" t="s">
        <v>20571</v>
      </c>
      <c r="N7192">
        <v>2.0436111110000001</v>
      </c>
      <c r="O7192">
        <v>0</v>
      </c>
      <c r="P7192">
        <v>2</v>
      </c>
      <c r="Q7192">
        <v>0</v>
      </c>
      <c r="R7192">
        <v>0</v>
      </c>
      <c r="S7192">
        <v>0</v>
      </c>
      <c r="T7192">
        <v>0</v>
      </c>
      <c r="U7192">
        <v>0</v>
      </c>
      <c r="V7192">
        <v>0</v>
      </c>
      <c r="W7192">
        <v>0</v>
      </c>
      <c r="X7192">
        <v>0.78330665678667111</v>
      </c>
      <c r="Y7192">
        <v>0</v>
      </c>
      <c r="Z7192">
        <v>0</v>
      </c>
      <c r="AA7192">
        <v>0</v>
      </c>
      <c r="AB7192">
        <v>0</v>
      </c>
      <c r="AC7192">
        <v>0</v>
      </c>
      <c r="AD7192">
        <v>0</v>
      </c>
      <c r="AE7192">
        <v>0.78330665678667111</v>
      </c>
    </row>
    <row r="7193" spans="1:31" x14ac:dyDescent="0.25">
      <c r="A7193">
        <v>2099659</v>
      </c>
      <c r="B7193">
        <v>1</v>
      </c>
      <c r="C7193" t="s">
        <v>80</v>
      </c>
      <c r="D7193" t="s">
        <v>104</v>
      </c>
      <c r="E7193" t="s">
        <v>177</v>
      </c>
      <c r="F7193" t="s">
        <v>20572</v>
      </c>
      <c r="G7193" t="s">
        <v>183</v>
      </c>
      <c r="H7193" t="s">
        <v>143</v>
      </c>
      <c r="I7193" t="s">
        <v>135</v>
      </c>
      <c r="J7193" t="s">
        <v>136</v>
      </c>
      <c r="K7193" t="s">
        <v>137</v>
      </c>
      <c r="L7193" t="s">
        <v>20573</v>
      </c>
      <c r="M7193" t="s">
        <v>20574</v>
      </c>
      <c r="N7193">
        <v>2.2972222219999998</v>
      </c>
      <c r="O7193">
        <v>0</v>
      </c>
      <c r="P7193">
        <v>0</v>
      </c>
      <c r="Q7193">
        <v>0</v>
      </c>
      <c r="R7193">
        <v>0</v>
      </c>
      <c r="S7193">
        <v>0</v>
      </c>
      <c r="T7193">
        <v>1</v>
      </c>
      <c r="U7193">
        <v>0</v>
      </c>
      <c r="V7193">
        <v>0</v>
      </c>
      <c r="W7193">
        <v>0</v>
      </c>
      <c r="X7193">
        <v>0</v>
      </c>
      <c r="Y7193">
        <v>0</v>
      </c>
      <c r="Z7193">
        <v>0</v>
      </c>
      <c r="AA7193">
        <v>0</v>
      </c>
      <c r="AB7193">
        <v>0.27657532707319665</v>
      </c>
      <c r="AC7193">
        <v>0</v>
      </c>
      <c r="AD7193">
        <v>0</v>
      </c>
      <c r="AE7193">
        <v>0.27657532707319665</v>
      </c>
    </row>
    <row r="7194" spans="1:31" x14ac:dyDescent="0.25">
      <c r="A7194">
        <v>2099908</v>
      </c>
      <c r="B7194">
        <v>1</v>
      </c>
      <c r="C7194" t="s">
        <v>81</v>
      </c>
      <c r="D7194" t="s">
        <v>116</v>
      </c>
      <c r="E7194" t="s">
        <v>177</v>
      </c>
      <c r="F7194" t="s">
        <v>20575</v>
      </c>
      <c r="G7194" t="s">
        <v>196</v>
      </c>
      <c r="H7194" t="s">
        <v>143</v>
      </c>
      <c r="I7194" t="s">
        <v>135</v>
      </c>
      <c r="J7194" t="s">
        <v>136</v>
      </c>
      <c r="K7194" t="s">
        <v>137</v>
      </c>
      <c r="L7194" t="s">
        <v>20576</v>
      </c>
      <c r="M7194" t="s">
        <v>20577</v>
      </c>
      <c r="N7194">
        <v>2.3277777770000001</v>
      </c>
      <c r="O7194">
        <v>0</v>
      </c>
      <c r="P7194">
        <v>1</v>
      </c>
      <c r="Q7194">
        <v>0</v>
      </c>
      <c r="R7194">
        <v>0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3.3331753884836113E-2</v>
      </c>
      <c r="Y7194">
        <v>0</v>
      </c>
      <c r="Z7194">
        <v>0</v>
      </c>
      <c r="AA7194">
        <v>0</v>
      </c>
      <c r="AB7194">
        <v>0</v>
      </c>
      <c r="AC7194">
        <v>0</v>
      </c>
      <c r="AD7194">
        <v>0</v>
      </c>
      <c r="AE7194">
        <v>3.3331753884836113E-2</v>
      </c>
    </row>
    <row r="7195" spans="1:31" x14ac:dyDescent="0.25">
      <c r="A7195">
        <v>2099765</v>
      </c>
      <c r="B7195">
        <v>1</v>
      </c>
      <c r="C7195" t="s">
        <v>80</v>
      </c>
      <c r="D7195" t="s">
        <v>104</v>
      </c>
      <c r="E7195" t="s">
        <v>177</v>
      </c>
      <c r="F7195" t="s">
        <v>20578</v>
      </c>
      <c r="G7195" t="s">
        <v>183</v>
      </c>
      <c r="H7195" t="s">
        <v>143</v>
      </c>
      <c r="I7195" t="s">
        <v>135</v>
      </c>
      <c r="J7195" t="s">
        <v>136</v>
      </c>
      <c r="K7195" t="s">
        <v>137</v>
      </c>
      <c r="L7195" t="s">
        <v>20579</v>
      </c>
      <c r="M7195" t="s">
        <v>20580</v>
      </c>
      <c r="N7195">
        <v>1.149444444</v>
      </c>
      <c r="O7195">
        <v>0</v>
      </c>
      <c r="P7195">
        <v>0</v>
      </c>
      <c r="Q7195">
        <v>0</v>
      </c>
      <c r="R7195">
        <v>0</v>
      </c>
      <c r="S7195">
        <v>0</v>
      </c>
      <c r="T7195">
        <v>1</v>
      </c>
      <c r="U7195">
        <v>0</v>
      </c>
      <c r="V7195">
        <v>0</v>
      </c>
      <c r="W7195">
        <v>0</v>
      </c>
      <c r="X7195">
        <v>0</v>
      </c>
      <c r="Y7195">
        <v>0</v>
      </c>
      <c r="Z7195">
        <v>0</v>
      </c>
      <c r="AA7195">
        <v>0</v>
      </c>
      <c r="AB7195">
        <v>3.9804381814031668E-2</v>
      </c>
      <c r="AC7195">
        <v>0</v>
      </c>
      <c r="AD7195">
        <v>0</v>
      </c>
      <c r="AE7195">
        <v>3.9804381814031668E-2</v>
      </c>
    </row>
    <row r="7196" spans="1:31" x14ac:dyDescent="0.25">
      <c r="A7196">
        <v>2099516</v>
      </c>
      <c r="B7196">
        <v>1</v>
      </c>
      <c r="C7196" t="s">
        <v>80</v>
      </c>
      <c r="D7196" t="s">
        <v>105</v>
      </c>
      <c r="E7196" t="s">
        <v>169</v>
      </c>
      <c r="F7196" t="s">
        <v>20581</v>
      </c>
      <c r="G7196" t="s">
        <v>273</v>
      </c>
      <c r="H7196" t="s">
        <v>134</v>
      </c>
      <c r="I7196" t="s">
        <v>135</v>
      </c>
      <c r="J7196" t="s">
        <v>136</v>
      </c>
      <c r="K7196" t="s">
        <v>155</v>
      </c>
      <c r="L7196" t="s">
        <v>20582</v>
      </c>
      <c r="M7196" t="s">
        <v>20583</v>
      </c>
      <c r="N7196">
        <v>8.7576638879999997</v>
      </c>
      <c r="O7196">
        <v>0</v>
      </c>
      <c r="P7196">
        <v>100</v>
      </c>
      <c r="Q7196">
        <v>0</v>
      </c>
      <c r="R7196">
        <v>0</v>
      </c>
      <c r="S7196">
        <v>0</v>
      </c>
      <c r="T7196">
        <v>4</v>
      </c>
      <c r="U7196">
        <v>0</v>
      </c>
      <c r="V7196">
        <v>0</v>
      </c>
      <c r="W7196">
        <v>0</v>
      </c>
      <c r="X7196">
        <v>379.72305666118871</v>
      </c>
      <c r="Y7196">
        <v>0</v>
      </c>
      <c r="Z7196">
        <v>0</v>
      </c>
      <c r="AA7196">
        <v>0</v>
      </c>
      <c r="AB7196">
        <v>28.980041784036572</v>
      </c>
      <c r="AC7196">
        <v>0</v>
      </c>
      <c r="AD7196">
        <v>0</v>
      </c>
      <c r="AE7196">
        <v>408.70309844522529</v>
      </c>
    </row>
    <row r="7197" spans="1:31" x14ac:dyDescent="0.25">
      <c r="A7197">
        <v>2099808</v>
      </c>
      <c r="B7197">
        <v>1</v>
      </c>
      <c r="C7197" t="s">
        <v>81</v>
      </c>
      <c r="D7197" t="s">
        <v>123</v>
      </c>
      <c r="E7197" t="s">
        <v>146</v>
      </c>
      <c r="F7197" t="s">
        <v>20584</v>
      </c>
      <c r="G7197" t="s">
        <v>133</v>
      </c>
      <c r="H7197" t="s">
        <v>134</v>
      </c>
      <c r="I7197" t="s">
        <v>135</v>
      </c>
      <c r="J7197" t="s">
        <v>136</v>
      </c>
      <c r="K7197" t="s">
        <v>137</v>
      </c>
      <c r="L7197" t="s">
        <v>20585</v>
      </c>
      <c r="M7197" t="s">
        <v>20586</v>
      </c>
      <c r="N7197">
        <v>1.6311111110000001</v>
      </c>
      <c r="O7197">
        <v>0</v>
      </c>
      <c r="P7197">
        <v>0</v>
      </c>
      <c r="Q7197">
        <v>2</v>
      </c>
      <c r="R7197">
        <v>1</v>
      </c>
      <c r="S7197">
        <v>9</v>
      </c>
      <c r="T7197">
        <v>0</v>
      </c>
      <c r="U7197">
        <v>1</v>
      </c>
      <c r="V7197">
        <v>0</v>
      </c>
      <c r="W7197">
        <v>0</v>
      </c>
      <c r="X7197">
        <v>0</v>
      </c>
      <c r="Y7197">
        <v>0.14889519390720002</v>
      </c>
      <c r="Z7197">
        <v>0.14810007016998666</v>
      </c>
      <c r="AA7197">
        <v>176.44750205249022</v>
      </c>
      <c r="AB7197">
        <v>0</v>
      </c>
      <c r="AC7197">
        <v>202.61761598954914</v>
      </c>
      <c r="AD7197">
        <v>0</v>
      </c>
      <c r="AE7197">
        <v>379.36211330611656</v>
      </c>
    </row>
    <row r="7198" spans="1:31" x14ac:dyDescent="0.25">
      <c r="A7198">
        <v>2099971</v>
      </c>
      <c r="B7198">
        <v>1</v>
      </c>
      <c r="C7198" t="s">
        <v>80</v>
      </c>
      <c r="D7198" t="s">
        <v>103</v>
      </c>
      <c r="E7198" t="s">
        <v>177</v>
      </c>
      <c r="F7198" t="s">
        <v>20587</v>
      </c>
      <c r="G7198" t="s">
        <v>183</v>
      </c>
      <c r="H7198" t="s">
        <v>143</v>
      </c>
      <c r="I7198" t="s">
        <v>135</v>
      </c>
      <c r="J7198" t="s">
        <v>136</v>
      </c>
      <c r="K7198" t="s">
        <v>137</v>
      </c>
      <c r="L7198" t="s">
        <v>20588</v>
      </c>
      <c r="M7198" t="s">
        <v>20589</v>
      </c>
      <c r="N7198">
        <v>1.665</v>
      </c>
      <c r="O7198">
        <v>0</v>
      </c>
      <c r="P7198">
        <v>1</v>
      </c>
      <c r="Q7198">
        <v>0</v>
      </c>
      <c r="R7198">
        <v>0</v>
      </c>
      <c r="S7198">
        <v>0</v>
      </c>
      <c r="T7198">
        <v>0</v>
      </c>
      <c r="U7198">
        <v>0</v>
      </c>
      <c r="V7198">
        <v>0</v>
      </c>
      <c r="W7198">
        <v>0</v>
      </c>
      <c r="X7198">
        <v>0.22295966936638223</v>
      </c>
      <c r="Y7198">
        <v>0</v>
      </c>
      <c r="Z7198">
        <v>0</v>
      </c>
      <c r="AA7198">
        <v>0</v>
      </c>
      <c r="AB7198">
        <v>0</v>
      </c>
      <c r="AC7198">
        <v>0</v>
      </c>
      <c r="AD7198">
        <v>0</v>
      </c>
      <c r="AE7198">
        <v>0.22295966936638223</v>
      </c>
    </row>
    <row r="7199" spans="1:31" x14ac:dyDescent="0.25">
      <c r="A7199">
        <v>2099825</v>
      </c>
      <c r="B7199">
        <v>1</v>
      </c>
      <c r="C7199" t="s">
        <v>81</v>
      </c>
      <c r="D7199" t="s">
        <v>123</v>
      </c>
      <c r="E7199" t="s">
        <v>146</v>
      </c>
      <c r="F7199" t="s">
        <v>17371</v>
      </c>
      <c r="G7199" t="s">
        <v>133</v>
      </c>
      <c r="H7199" t="s">
        <v>134</v>
      </c>
      <c r="I7199" t="s">
        <v>135</v>
      </c>
      <c r="J7199" t="s">
        <v>136</v>
      </c>
      <c r="K7199" t="s">
        <v>137</v>
      </c>
      <c r="L7199" t="s">
        <v>20590</v>
      </c>
      <c r="M7199" t="s">
        <v>20591</v>
      </c>
      <c r="N7199">
        <v>2.6597222220000001</v>
      </c>
      <c r="O7199">
        <v>4</v>
      </c>
      <c r="P7199">
        <v>554</v>
      </c>
      <c r="Q7199">
        <v>311</v>
      </c>
      <c r="R7199">
        <v>502</v>
      </c>
      <c r="S7199">
        <v>29</v>
      </c>
      <c r="T7199">
        <v>81</v>
      </c>
      <c r="U7199">
        <v>1</v>
      </c>
      <c r="V7199">
        <v>0</v>
      </c>
      <c r="W7199">
        <v>2.703616506741807</v>
      </c>
      <c r="X7199">
        <v>380.92416110510777</v>
      </c>
      <c r="Y7199">
        <v>1002.0487546077453</v>
      </c>
      <c r="Z7199">
        <v>787.61516472514666</v>
      </c>
      <c r="AA7199">
        <v>214.94693380937147</v>
      </c>
      <c r="AB7199">
        <v>151.01033463509575</v>
      </c>
      <c r="AC7199">
        <v>0</v>
      </c>
      <c r="AD7199">
        <v>0</v>
      </c>
      <c r="AE7199">
        <v>2539.2489653892085</v>
      </c>
    </row>
    <row r="7200" spans="1:31" x14ac:dyDescent="0.25">
      <c r="A7200">
        <v>2099931</v>
      </c>
      <c r="B7200">
        <v>1</v>
      </c>
      <c r="C7200" t="s">
        <v>81</v>
      </c>
      <c r="D7200" t="s">
        <v>113</v>
      </c>
      <c r="E7200" t="s">
        <v>177</v>
      </c>
      <c r="F7200" t="s">
        <v>20592</v>
      </c>
      <c r="G7200" t="s">
        <v>183</v>
      </c>
      <c r="H7200" t="s">
        <v>143</v>
      </c>
      <c r="I7200" t="s">
        <v>135</v>
      </c>
      <c r="J7200" t="s">
        <v>136</v>
      </c>
      <c r="K7200" t="s">
        <v>137</v>
      </c>
      <c r="L7200" t="s">
        <v>20593</v>
      </c>
      <c r="M7200" t="s">
        <v>20594</v>
      </c>
      <c r="N7200">
        <v>3.7608333329999999</v>
      </c>
      <c r="O7200">
        <v>0</v>
      </c>
      <c r="P7200">
        <v>1</v>
      </c>
      <c r="Q7200">
        <v>0</v>
      </c>
      <c r="R7200">
        <v>0</v>
      </c>
      <c r="S7200">
        <v>0</v>
      </c>
      <c r="T7200">
        <v>1</v>
      </c>
      <c r="U7200">
        <v>0</v>
      </c>
      <c r="V7200">
        <v>0</v>
      </c>
      <c r="W7200">
        <v>0</v>
      </c>
      <c r="X7200">
        <v>0.28236836484363997</v>
      </c>
      <c r="Y7200">
        <v>0</v>
      </c>
      <c r="Z7200">
        <v>0</v>
      </c>
      <c r="AA7200">
        <v>0</v>
      </c>
      <c r="AB7200">
        <v>0.25687086130217418</v>
      </c>
      <c r="AC7200">
        <v>0</v>
      </c>
      <c r="AD7200">
        <v>0</v>
      </c>
      <c r="AE7200">
        <v>0.5392392261458141</v>
      </c>
    </row>
    <row r="7201" spans="1:31" x14ac:dyDescent="0.25">
      <c r="A7201">
        <v>2099885</v>
      </c>
      <c r="B7201">
        <v>1</v>
      </c>
      <c r="C7201" t="s">
        <v>80</v>
      </c>
      <c r="D7201" t="s">
        <v>103</v>
      </c>
      <c r="E7201" t="s">
        <v>169</v>
      </c>
      <c r="F7201" t="s">
        <v>20595</v>
      </c>
      <c r="G7201" t="s">
        <v>1007</v>
      </c>
      <c r="H7201" t="s">
        <v>134</v>
      </c>
      <c r="I7201" t="s">
        <v>135</v>
      </c>
      <c r="J7201" t="s">
        <v>136</v>
      </c>
      <c r="K7201" t="s">
        <v>137</v>
      </c>
      <c r="L7201" t="s">
        <v>20596</v>
      </c>
      <c r="M7201" t="s">
        <v>20597</v>
      </c>
      <c r="N7201">
        <v>1.7694444439999999</v>
      </c>
      <c r="O7201">
        <v>0</v>
      </c>
      <c r="P7201">
        <v>0</v>
      </c>
      <c r="Q7201">
        <v>0</v>
      </c>
      <c r="R7201">
        <v>12</v>
      </c>
      <c r="S7201">
        <v>0</v>
      </c>
      <c r="T7201">
        <v>0</v>
      </c>
      <c r="U7201">
        <v>0</v>
      </c>
      <c r="V7201">
        <v>0</v>
      </c>
      <c r="W7201">
        <v>0</v>
      </c>
      <c r="X7201">
        <v>0</v>
      </c>
      <c r="Y7201">
        <v>0</v>
      </c>
      <c r="Z7201">
        <v>32.752163256401118</v>
      </c>
      <c r="AA7201">
        <v>0</v>
      </c>
      <c r="AB7201">
        <v>0</v>
      </c>
      <c r="AC7201">
        <v>0</v>
      </c>
      <c r="AD7201">
        <v>0</v>
      </c>
      <c r="AE7201">
        <v>32.752163256401118</v>
      </c>
    </row>
    <row r="7202" spans="1:31" x14ac:dyDescent="0.25">
      <c r="A7202">
        <v>2099533</v>
      </c>
      <c r="B7202">
        <v>1</v>
      </c>
      <c r="C7202" t="s">
        <v>81</v>
      </c>
      <c r="D7202" t="s">
        <v>121</v>
      </c>
      <c r="E7202" t="s">
        <v>177</v>
      </c>
      <c r="F7202" t="s">
        <v>20598</v>
      </c>
      <c r="G7202" t="s">
        <v>183</v>
      </c>
      <c r="H7202" t="s">
        <v>143</v>
      </c>
      <c r="I7202" t="s">
        <v>135</v>
      </c>
      <c r="J7202" t="s">
        <v>136</v>
      </c>
      <c r="K7202" t="s">
        <v>137</v>
      </c>
      <c r="L7202" t="s">
        <v>20599</v>
      </c>
      <c r="M7202" t="s">
        <v>20600</v>
      </c>
      <c r="N7202">
        <v>2.2919444439999999</v>
      </c>
      <c r="O7202">
        <v>0</v>
      </c>
      <c r="P7202">
        <v>1</v>
      </c>
      <c r="Q7202">
        <v>0</v>
      </c>
      <c r="R7202">
        <v>0</v>
      </c>
      <c r="S7202">
        <v>0</v>
      </c>
      <c r="T7202">
        <v>0</v>
      </c>
      <c r="U7202">
        <v>0</v>
      </c>
      <c r="V7202">
        <v>0</v>
      </c>
      <c r="W7202">
        <v>0</v>
      </c>
      <c r="X7202">
        <v>0.37106896711960252</v>
      </c>
      <c r="Y7202">
        <v>0</v>
      </c>
      <c r="Z7202">
        <v>0</v>
      </c>
      <c r="AA7202">
        <v>0</v>
      </c>
      <c r="AB7202">
        <v>0</v>
      </c>
      <c r="AC7202">
        <v>0</v>
      </c>
      <c r="AD7202">
        <v>0</v>
      </c>
      <c r="AE7202">
        <v>0.37106896711960252</v>
      </c>
    </row>
    <row r="7203" spans="1:31" x14ac:dyDescent="0.25">
      <c r="A7203">
        <v>2099891</v>
      </c>
      <c r="B7203">
        <v>1</v>
      </c>
      <c r="C7203" t="s">
        <v>81</v>
      </c>
      <c r="D7203" t="s">
        <v>128</v>
      </c>
      <c r="E7203" t="s">
        <v>177</v>
      </c>
      <c r="F7203" t="s">
        <v>20601</v>
      </c>
      <c r="G7203" t="s">
        <v>1007</v>
      </c>
      <c r="H7203" t="s">
        <v>143</v>
      </c>
      <c r="I7203" t="s">
        <v>135</v>
      </c>
      <c r="J7203" t="s">
        <v>3</v>
      </c>
      <c r="K7203" t="s">
        <v>137</v>
      </c>
      <c r="L7203" t="s">
        <v>20602</v>
      </c>
      <c r="M7203" t="s">
        <v>20603</v>
      </c>
      <c r="N7203">
        <v>1.8186111110000001</v>
      </c>
      <c r="O7203">
        <v>0</v>
      </c>
      <c r="P7203">
        <v>7</v>
      </c>
      <c r="Q7203">
        <v>0</v>
      </c>
      <c r="R7203">
        <v>0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3.4056429508127</v>
      </c>
      <c r="Y7203">
        <v>0</v>
      </c>
      <c r="Z7203">
        <v>0</v>
      </c>
      <c r="AA7203">
        <v>0</v>
      </c>
      <c r="AB7203">
        <v>0</v>
      </c>
      <c r="AC7203">
        <v>0</v>
      </c>
      <c r="AD7203">
        <v>0</v>
      </c>
      <c r="AE7203">
        <v>3.4056429508127</v>
      </c>
    </row>
    <row r="7204" spans="1:31" x14ac:dyDescent="0.25">
      <c r="A7204">
        <v>2099699</v>
      </c>
      <c r="B7204">
        <v>1</v>
      </c>
      <c r="C7204" t="s">
        <v>80</v>
      </c>
      <c r="D7204" t="s">
        <v>83</v>
      </c>
      <c r="E7204" t="s">
        <v>177</v>
      </c>
      <c r="F7204" t="s">
        <v>20604</v>
      </c>
      <c r="G7204" t="s">
        <v>183</v>
      </c>
      <c r="H7204" t="s">
        <v>143</v>
      </c>
      <c r="I7204" t="s">
        <v>135</v>
      </c>
      <c r="J7204" t="s">
        <v>136</v>
      </c>
      <c r="K7204" t="s">
        <v>137</v>
      </c>
      <c r="L7204" t="s">
        <v>20605</v>
      </c>
      <c r="M7204" t="s">
        <v>20606</v>
      </c>
      <c r="N7204">
        <v>5.8869444440000001</v>
      </c>
      <c r="O7204">
        <v>0</v>
      </c>
      <c r="P7204">
        <v>2</v>
      </c>
      <c r="Q7204">
        <v>0</v>
      </c>
      <c r="R7204">
        <v>0</v>
      </c>
      <c r="S7204">
        <v>0</v>
      </c>
      <c r="T7204">
        <v>0</v>
      </c>
      <c r="U7204">
        <v>0</v>
      </c>
      <c r="V7204">
        <v>0</v>
      </c>
      <c r="W7204">
        <v>0</v>
      </c>
      <c r="X7204">
        <v>2.6863294998866274</v>
      </c>
      <c r="Y7204">
        <v>0</v>
      </c>
      <c r="Z7204">
        <v>0</v>
      </c>
      <c r="AA7204">
        <v>0</v>
      </c>
      <c r="AB7204">
        <v>0</v>
      </c>
      <c r="AC7204">
        <v>0</v>
      </c>
      <c r="AD7204">
        <v>0</v>
      </c>
      <c r="AE7204">
        <v>2.6863294998866274</v>
      </c>
    </row>
    <row r="7205" spans="1:31" x14ac:dyDescent="0.25">
      <c r="A7205">
        <v>2099725</v>
      </c>
      <c r="B7205">
        <v>1</v>
      </c>
      <c r="C7205" t="s">
        <v>81</v>
      </c>
      <c r="D7205" t="s">
        <v>112</v>
      </c>
      <c r="E7205" t="s">
        <v>158</v>
      </c>
      <c r="F7205" t="s">
        <v>20607</v>
      </c>
      <c r="G7205" t="s">
        <v>1283</v>
      </c>
      <c r="H7205" t="s">
        <v>143</v>
      </c>
      <c r="I7205" t="s">
        <v>135</v>
      </c>
      <c r="J7205" t="s">
        <v>136</v>
      </c>
      <c r="K7205" t="s">
        <v>137</v>
      </c>
      <c r="L7205" t="s">
        <v>20608</v>
      </c>
      <c r="M7205" t="s">
        <v>20609</v>
      </c>
      <c r="N7205">
        <v>3.6555555549999998</v>
      </c>
      <c r="O7205">
        <v>0</v>
      </c>
      <c r="P7205">
        <v>10</v>
      </c>
      <c r="Q7205">
        <v>0</v>
      </c>
      <c r="R7205">
        <v>6</v>
      </c>
      <c r="S7205">
        <v>0</v>
      </c>
      <c r="T7205">
        <v>0</v>
      </c>
      <c r="U7205">
        <v>0</v>
      </c>
      <c r="V7205">
        <v>0</v>
      </c>
      <c r="W7205">
        <v>0</v>
      </c>
      <c r="X7205">
        <v>5.0293438156721466</v>
      </c>
      <c r="Y7205">
        <v>0</v>
      </c>
      <c r="Z7205">
        <v>17.207921797469684</v>
      </c>
      <c r="AA7205">
        <v>0</v>
      </c>
      <c r="AB7205">
        <v>0</v>
      </c>
      <c r="AC7205">
        <v>0</v>
      </c>
      <c r="AD7205">
        <v>0</v>
      </c>
      <c r="AE7205">
        <v>22.23726561314183</v>
      </c>
    </row>
    <row r="7206" spans="1:31" x14ac:dyDescent="0.25">
      <c r="A7206">
        <v>2099848</v>
      </c>
      <c r="B7206">
        <v>1</v>
      </c>
      <c r="C7206" t="s">
        <v>81</v>
      </c>
      <c r="D7206" t="s">
        <v>128</v>
      </c>
      <c r="E7206" t="s">
        <v>177</v>
      </c>
      <c r="F7206" t="s">
        <v>20610</v>
      </c>
      <c r="G7206" t="s">
        <v>179</v>
      </c>
      <c r="H7206" t="s">
        <v>143</v>
      </c>
      <c r="I7206" t="s">
        <v>135</v>
      </c>
      <c r="J7206" t="s">
        <v>136</v>
      </c>
      <c r="K7206" t="s">
        <v>137</v>
      </c>
      <c r="L7206" t="s">
        <v>20611</v>
      </c>
      <c r="M7206" t="s">
        <v>20612</v>
      </c>
      <c r="N7206">
        <v>1.661944444</v>
      </c>
      <c r="O7206">
        <v>0</v>
      </c>
      <c r="P7206">
        <v>12</v>
      </c>
      <c r="Q7206">
        <v>0</v>
      </c>
      <c r="R7206">
        <v>0</v>
      </c>
      <c r="S7206">
        <v>0</v>
      </c>
      <c r="T7206">
        <v>0</v>
      </c>
      <c r="U7206">
        <v>0</v>
      </c>
      <c r="V7206">
        <v>0</v>
      </c>
      <c r="W7206">
        <v>0</v>
      </c>
      <c r="X7206">
        <v>3.5643594809930601</v>
      </c>
      <c r="Y7206">
        <v>0</v>
      </c>
      <c r="Z7206">
        <v>0</v>
      </c>
      <c r="AA7206">
        <v>0</v>
      </c>
      <c r="AB7206">
        <v>0</v>
      </c>
      <c r="AC7206">
        <v>0</v>
      </c>
      <c r="AD7206">
        <v>0</v>
      </c>
      <c r="AE7206">
        <v>3.5643594809930601</v>
      </c>
    </row>
    <row r="7207" spans="1:31" x14ac:dyDescent="0.25">
      <c r="A7207">
        <v>2099576</v>
      </c>
      <c r="B7207">
        <v>1</v>
      </c>
      <c r="C7207" t="s">
        <v>80</v>
      </c>
      <c r="D7207" t="s">
        <v>103</v>
      </c>
      <c r="E7207" t="s">
        <v>169</v>
      </c>
      <c r="F7207" t="s">
        <v>20613</v>
      </c>
      <c r="G7207" t="s">
        <v>273</v>
      </c>
      <c r="H7207" t="s">
        <v>134</v>
      </c>
      <c r="I7207" t="s">
        <v>135</v>
      </c>
      <c r="J7207" t="s">
        <v>136</v>
      </c>
      <c r="K7207" t="s">
        <v>155</v>
      </c>
      <c r="L7207" t="s">
        <v>20614</v>
      </c>
      <c r="M7207" t="s">
        <v>20615</v>
      </c>
      <c r="N7207">
        <v>7.6260166659999999</v>
      </c>
      <c r="O7207">
        <v>0</v>
      </c>
      <c r="P7207">
        <v>440</v>
      </c>
      <c r="Q7207">
        <v>0</v>
      </c>
      <c r="R7207">
        <v>0</v>
      </c>
      <c r="S7207">
        <v>1</v>
      </c>
      <c r="T7207">
        <v>46</v>
      </c>
      <c r="U7207">
        <v>0</v>
      </c>
      <c r="V7207">
        <v>0</v>
      </c>
      <c r="W7207">
        <v>0</v>
      </c>
      <c r="X7207">
        <v>736.88583082935713</v>
      </c>
      <c r="Y7207">
        <v>0</v>
      </c>
      <c r="Z7207">
        <v>0</v>
      </c>
      <c r="AA7207">
        <v>2454.1251387932111</v>
      </c>
      <c r="AB7207">
        <v>183.28214616662314</v>
      </c>
      <c r="AC7207">
        <v>0</v>
      </c>
      <c r="AD7207">
        <v>0</v>
      </c>
      <c r="AE7207">
        <v>3374.2931157891912</v>
      </c>
    </row>
    <row r="7208" spans="1:31" x14ac:dyDescent="0.25">
      <c r="A7208">
        <v>2099470</v>
      </c>
      <c r="B7208">
        <v>1</v>
      </c>
      <c r="C7208" t="s">
        <v>80</v>
      </c>
      <c r="D7208" t="s">
        <v>96</v>
      </c>
      <c r="E7208" t="s">
        <v>177</v>
      </c>
      <c r="F7208" t="s">
        <v>20616</v>
      </c>
      <c r="G7208" t="s">
        <v>179</v>
      </c>
      <c r="H7208" t="s">
        <v>143</v>
      </c>
      <c r="I7208" t="s">
        <v>135</v>
      </c>
      <c r="J7208" t="s">
        <v>136</v>
      </c>
      <c r="K7208" t="s">
        <v>137</v>
      </c>
      <c r="L7208" t="s">
        <v>20617</v>
      </c>
      <c r="M7208" t="s">
        <v>20618</v>
      </c>
      <c r="N7208">
        <v>4.7933333329999996</v>
      </c>
      <c r="O7208">
        <v>0</v>
      </c>
      <c r="P7208">
        <v>1</v>
      </c>
      <c r="Q7208">
        <v>0</v>
      </c>
      <c r="R7208">
        <v>0</v>
      </c>
      <c r="S7208">
        <v>0</v>
      </c>
      <c r="T7208">
        <v>0</v>
      </c>
      <c r="U7208">
        <v>0</v>
      </c>
      <c r="V7208">
        <v>0</v>
      </c>
      <c r="W7208">
        <v>0</v>
      </c>
      <c r="X7208">
        <v>1.3409155727589919</v>
      </c>
      <c r="Y7208">
        <v>0</v>
      </c>
      <c r="Z7208">
        <v>0</v>
      </c>
      <c r="AA7208">
        <v>0</v>
      </c>
      <c r="AB7208">
        <v>0</v>
      </c>
      <c r="AC7208">
        <v>0</v>
      </c>
      <c r="AD7208">
        <v>0</v>
      </c>
      <c r="AE7208">
        <v>1.3409155727589919</v>
      </c>
    </row>
    <row r="7209" spans="1:31" x14ac:dyDescent="0.25">
      <c r="A7209">
        <v>2099954</v>
      </c>
      <c r="B7209">
        <v>1</v>
      </c>
      <c r="C7209" t="s">
        <v>80</v>
      </c>
      <c r="D7209" t="s">
        <v>84</v>
      </c>
      <c r="E7209" t="s">
        <v>177</v>
      </c>
      <c r="F7209" t="s">
        <v>20619</v>
      </c>
      <c r="G7209" t="s">
        <v>196</v>
      </c>
      <c r="H7209" t="s">
        <v>143</v>
      </c>
      <c r="I7209" t="s">
        <v>135</v>
      </c>
      <c r="J7209" t="s">
        <v>136</v>
      </c>
      <c r="K7209" t="s">
        <v>137</v>
      </c>
      <c r="L7209" t="s">
        <v>20620</v>
      </c>
      <c r="M7209" t="s">
        <v>20621</v>
      </c>
      <c r="N7209">
        <v>0.83694444400000001</v>
      </c>
      <c r="O7209">
        <v>0</v>
      </c>
      <c r="P7209">
        <v>6</v>
      </c>
      <c r="Q7209">
        <v>0</v>
      </c>
      <c r="R7209">
        <v>0</v>
      </c>
      <c r="S7209">
        <v>0</v>
      </c>
      <c r="T7209">
        <v>0</v>
      </c>
      <c r="U7209">
        <v>0</v>
      </c>
      <c r="V7209">
        <v>0</v>
      </c>
      <c r="W7209">
        <v>0</v>
      </c>
      <c r="X7209">
        <v>1.060172345749951</v>
      </c>
      <c r="Y7209">
        <v>0</v>
      </c>
      <c r="Z7209">
        <v>0</v>
      </c>
      <c r="AA7209">
        <v>0</v>
      </c>
      <c r="AB7209">
        <v>0</v>
      </c>
      <c r="AC7209">
        <v>0</v>
      </c>
      <c r="AD7209">
        <v>0</v>
      </c>
      <c r="AE7209">
        <v>1.060172345749951</v>
      </c>
    </row>
    <row r="7210" spans="1:31" x14ac:dyDescent="0.25">
      <c r="A7210">
        <v>2099719</v>
      </c>
      <c r="B7210">
        <v>1</v>
      </c>
      <c r="C7210" t="s">
        <v>80</v>
      </c>
      <c r="D7210" t="s">
        <v>96</v>
      </c>
      <c r="E7210" t="s">
        <v>177</v>
      </c>
      <c r="F7210" t="s">
        <v>20622</v>
      </c>
      <c r="G7210" t="s">
        <v>179</v>
      </c>
      <c r="H7210" t="s">
        <v>143</v>
      </c>
      <c r="I7210" t="s">
        <v>135</v>
      </c>
      <c r="J7210" t="s">
        <v>136</v>
      </c>
      <c r="K7210" t="s">
        <v>137</v>
      </c>
      <c r="L7210" t="s">
        <v>20623</v>
      </c>
      <c r="M7210" t="s">
        <v>20624</v>
      </c>
      <c r="N7210">
        <v>4.2883333329999997</v>
      </c>
      <c r="O7210">
        <v>0</v>
      </c>
      <c r="P7210">
        <v>1</v>
      </c>
      <c r="Q7210">
        <v>0</v>
      </c>
      <c r="R7210">
        <v>0</v>
      </c>
      <c r="S7210">
        <v>0</v>
      </c>
      <c r="T7210">
        <v>0</v>
      </c>
      <c r="U7210">
        <v>0</v>
      </c>
      <c r="V7210">
        <v>0</v>
      </c>
      <c r="W7210">
        <v>0</v>
      </c>
      <c r="X7210">
        <v>0.61265282996419068</v>
      </c>
      <c r="Y7210">
        <v>0</v>
      </c>
      <c r="Z7210">
        <v>0</v>
      </c>
      <c r="AA7210">
        <v>0</v>
      </c>
      <c r="AB7210">
        <v>0</v>
      </c>
      <c r="AC7210">
        <v>0</v>
      </c>
      <c r="AD7210">
        <v>0</v>
      </c>
      <c r="AE7210">
        <v>0.61265282996419068</v>
      </c>
    </row>
    <row r="7211" spans="1:31" x14ac:dyDescent="0.25">
      <c r="A7211">
        <v>2099911</v>
      </c>
      <c r="B7211">
        <v>1</v>
      </c>
      <c r="C7211" t="s">
        <v>81</v>
      </c>
      <c r="D7211" t="s">
        <v>122</v>
      </c>
      <c r="E7211" t="s">
        <v>177</v>
      </c>
      <c r="F7211" t="s">
        <v>20625</v>
      </c>
      <c r="G7211" t="s">
        <v>183</v>
      </c>
      <c r="H7211" t="s">
        <v>143</v>
      </c>
      <c r="I7211" t="s">
        <v>135</v>
      </c>
      <c r="J7211" t="s">
        <v>136</v>
      </c>
      <c r="K7211" t="s">
        <v>137</v>
      </c>
      <c r="L7211" t="s">
        <v>20626</v>
      </c>
      <c r="M7211" t="s">
        <v>20627</v>
      </c>
      <c r="N7211">
        <v>4.6566666659999996</v>
      </c>
      <c r="O7211">
        <v>0</v>
      </c>
      <c r="P7211">
        <v>1</v>
      </c>
      <c r="Q7211">
        <v>0</v>
      </c>
      <c r="R7211">
        <v>0</v>
      </c>
      <c r="S7211">
        <v>0</v>
      </c>
      <c r="T7211">
        <v>0</v>
      </c>
      <c r="U7211">
        <v>0</v>
      </c>
      <c r="V7211">
        <v>0</v>
      </c>
      <c r="W7211">
        <v>0</v>
      </c>
      <c r="X7211">
        <v>0.61345480970478661</v>
      </c>
      <c r="Y7211">
        <v>0</v>
      </c>
      <c r="Z7211">
        <v>0</v>
      </c>
      <c r="AA7211">
        <v>0</v>
      </c>
      <c r="AB7211">
        <v>0</v>
      </c>
      <c r="AC7211">
        <v>0</v>
      </c>
      <c r="AD7211">
        <v>0</v>
      </c>
      <c r="AE7211">
        <v>0.61345480970478661</v>
      </c>
    </row>
    <row r="7212" spans="1:31" x14ac:dyDescent="0.25">
      <c r="A7212">
        <v>2099513</v>
      </c>
      <c r="B7212">
        <v>1</v>
      </c>
      <c r="C7212" t="s">
        <v>80</v>
      </c>
      <c r="D7212" t="s">
        <v>106</v>
      </c>
      <c r="E7212" t="s">
        <v>140</v>
      </c>
      <c r="F7212" t="s">
        <v>18307</v>
      </c>
      <c r="G7212" t="s">
        <v>154</v>
      </c>
      <c r="H7212" t="s">
        <v>143</v>
      </c>
      <c r="I7212" t="s">
        <v>135</v>
      </c>
      <c r="J7212" t="s">
        <v>136</v>
      </c>
      <c r="K7212" t="s">
        <v>155</v>
      </c>
      <c r="L7212" t="s">
        <v>20628</v>
      </c>
      <c r="M7212" t="s">
        <v>20629</v>
      </c>
      <c r="N7212">
        <v>9.2953527769999997</v>
      </c>
      <c r="O7212">
        <v>0</v>
      </c>
      <c r="P7212">
        <v>115</v>
      </c>
      <c r="Q7212">
        <v>0</v>
      </c>
      <c r="R7212">
        <v>18</v>
      </c>
      <c r="S7212">
        <v>0</v>
      </c>
      <c r="T7212">
        <v>11</v>
      </c>
      <c r="U7212">
        <v>0</v>
      </c>
      <c r="V7212">
        <v>0</v>
      </c>
      <c r="W7212">
        <v>0</v>
      </c>
      <c r="X7212">
        <v>184.35737658747712</v>
      </c>
      <c r="Y7212">
        <v>0</v>
      </c>
      <c r="Z7212">
        <v>178.18126983896678</v>
      </c>
      <c r="AA7212">
        <v>0</v>
      </c>
      <c r="AB7212">
        <v>87.408070103641947</v>
      </c>
      <c r="AC7212">
        <v>0</v>
      </c>
      <c r="AD7212">
        <v>0</v>
      </c>
      <c r="AE7212">
        <v>449.94671653008584</v>
      </c>
    </row>
    <row r="7213" spans="1:31" x14ac:dyDescent="0.25">
      <c r="A7213">
        <v>2099762</v>
      </c>
      <c r="B7213">
        <v>1</v>
      </c>
      <c r="C7213" t="s">
        <v>80</v>
      </c>
      <c r="D7213" t="s">
        <v>103</v>
      </c>
      <c r="E7213" t="s">
        <v>177</v>
      </c>
      <c r="F7213" t="s">
        <v>20630</v>
      </c>
      <c r="G7213" t="s">
        <v>196</v>
      </c>
      <c r="H7213" t="s">
        <v>143</v>
      </c>
      <c r="I7213" t="s">
        <v>135</v>
      </c>
      <c r="J7213" t="s">
        <v>136</v>
      </c>
      <c r="K7213" t="s">
        <v>137</v>
      </c>
      <c r="L7213" t="s">
        <v>20631</v>
      </c>
      <c r="M7213" t="s">
        <v>20632</v>
      </c>
      <c r="N7213">
        <v>1.540277777</v>
      </c>
      <c r="O7213">
        <v>0</v>
      </c>
      <c r="P7213">
        <v>8</v>
      </c>
      <c r="Q7213">
        <v>0</v>
      </c>
      <c r="R7213">
        <v>0</v>
      </c>
      <c r="S7213">
        <v>0</v>
      </c>
      <c r="T7213">
        <v>0</v>
      </c>
      <c r="U7213">
        <v>0</v>
      </c>
      <c r="V7213">
        <v>0</v>
      </c>
      <c r="W7213">
        <v>0</v>
      </c>
      <c r="X7213">
        <v>2.4554087933388704</v>
      </c>
      <c r="Y7213">
        <v>0</v>
      </c>
      <c r="Z7213">
        <v>0</v>
      </c>
      <c r="AA7213">
        <v>0</v>
      </c>
      <c r="AB7213">
        <v>0</v>
      </c>
      <c r="AC7213">
        <v>0</v>
      </c>
      <c r="AD7213">
        <v>0</v>
      </c>
      <c r="AE7213">
        <v>2.4554087933388704</v>
      </c>
    </row>
    <row r="7214" spans="1:31" x14ac:dyDescent="0.25">
      <c r="A7214">
        <v>2099665</v>
      </c>
      <c r="B7214">
        <v>1</v>
      </c>
      <c r="C7214" t="s">
        <v>80</v>
      </c>
      <c r="D7214" t="s">
        <v>84</v>
      </c>
      <c r="E7214" t="s">
        <v>177</v>
      </c>
      <c r="F7214" t="s">
        <v>20633</v>
      </c>
      <c r="G7214" t="s">
        <v>183</v>
      </c>
      <c r="H7214" t="s">
        <v>143</v>
      </c>
      <c r="I7214" t="s">
        <v>135</v>
      </c>
      <c r="J7214" t="s">
        <v>136</v>
      </c>
      <c r="K7214" t="s">
        <v>137</v>
      </c>
      <c r="L7214" t="s">
        <v>20634</v>
      </c>
      <c r="M7214" t="s">
        <v>20635</v>
      </c>
      <c r="N7214">
        <v>0.56305555500000004</v>
      </c>
      <c r="O7214">
        <v>0</v>
      </c>
      <c r="P7214">
        <v>1</v>
      </c>
      <c r="Q7214">
        <v>0</v>
      </c>
      <c r="R7214">
        <v>0</v>
      </c>
      <c r="S7214">
        <v>0</v>
      </c>
      <c r="T7214">
        <v>0</v>
      </c>
      <c r="U7214">
        <v>0</v>
      </c>
      <c r="V7214">
        <v>0</v>
      </c>
      <c r="W7214">
        <v>0</v>
      </c>
      <c r="X7214">
        <v>9.237410405357141E-2</v>
      </c>
      <c r="Y7214">
        <v>0</v>
      </c>
      <c r="Z7214">
        <v>0</v>
      </c>
      <c r="AA7214">
        <v>0</v>
      </c>
      <c r="AB7214">
        <v>0</v>
      </c>
      <c r="AC7214">
        <v>0</v>
      </c>
      <c r="AD7214">
        <v>0</v>
      </c>
      <c r="AE7214">
        <v>9.237410405357141E-2</v>
      </c>
    </row>
    <row r="7215" spans="1:31" x14ac:dyDescent="0.25">
      <c r="A7215">
        <v>2099502</v>
      </c>
      <c r="B7215">
        <v>1</v>
      </c>
      <c r="C7215" t="s">
        <v>80</v>
      </c>
      <c r="D7215" t="s">
        <v>98</v>
      </c>
      <c r="E7215" t="s">
        <v>158</v>
      </c>
      <c r="F7215" t="s">
        <v>20636</v>
      </c>
      <c r="G7215" t="s">
        <v>154</v>
      </c>
      <c r="H7215" t="s">
        <v>143</v>
      </c>
      <c r="I7215" t="s">
        <v>135</v>
      </c>
      <c r="J7215" t="s">
        <v>136</v>
      </c>
      <c r="K7215" t="s">
        <v>155</v>
      </c>
      <c r="L7215" t="s">
        <v>20637</v>
      </c>
      <c r="M7215" t="s">
        <v>20638</v>
      </c>
      <c r="N7215">
        <v>8.3715583329999994</v>
      </c>
      <c r="O7215">
        <v>0</v>
      </c>
      <c r="P7215">
        <v>17</v>
      </c>
      <c r="Q7215">
        <v>0</v>
      </c>
      <c r="R7215">
        <v>6</v>
      </c>
      <c r="S7215">
        <v>0</v>
      </c>
      <c r="T7215">
        <v>11</v>
      </c>
      <c r="U7215">
        <v>0</v>
      </c>
      <c r="V7215">
        <v>0</v>
      </c>
      <c r="W7215">
        <v>0</v>
      </c>
      <c r="X7215">
        <v>40.63499398588317</v>
      </c>
      <c r="Y7215">
        <v>0</v>
      </c>
      <c r="Z7215">
        <v>25.948240328235798</v>
      </c>
      <c r="AA7215">
        <v>0</v>
      </c>
      <c r="AB7215">
        <v>138.57163437143893</v>
      </c>
      <c r="AC7215">
        <v>0</v>
      </c>
      <c r="AD7215">
        <v>0</v>
      </c>
      <c r="AE7215">
        <v>205.15486868555791</v>
      </c>
    </row>
    <row r="7216" spans="1:31" x14ac:dyDescent="0.25">
      <c r="A7216">
        <v>2099525</v>
      </c>
      <c r="B7216">
        <v>1</v>
      </c>
      <c r="C7216" t="s">
        <v>80</v>
      </c>
      <c r="D7216" t="s">
        <v>103</v>
      </c>
      <c r="E7216" t="s">
        <v>177</v>
      </c>
      <c r="F7216" t="s">
        <v>20639</v>
      </c>
      <c r="G7216" t="s">
        <v>183</v>
      </c>
      <c r="H7216" t="s">
        <v>143</v>
      </c>
      <c r="I7216" t="s">
        <v>135</v>
      </c>
      <c r="J7216" t="s">
        <v>136</v>
      </c>
      <c r="K7216" t="s">
        <v>137</v>
      </c>
      <c r="L7216" t="s">
        <v>20640</v>
      </c>
      <c r="M7216" t="s">
        <v>20641</v>
      </c>
      <c r="N7216">
        <v>2.9619444439999998</v>
      </c>
      <c r="O7216">
        <v>0</v>
      </c>
      <c r="P7216">
        <v>1</v>
      </c>
      <c r="Q7216">
        <v>0</v>
      </c>
      <c r="R7216">
        <v>0</v>
      </c>
      <c r="S7216">
        <v>0</v>
      </c>
      <c r="T7216">
        <v>0</v>
      </c>
      <c r="U7216">
        <v>0</v>
      </c>
      <c r="V7216">
        <v>0</v>
      </c>
      <c r="W7216">
        <v>0</v>
      </c>
      <c r="X7216">
        <v>0.44616467130931337</v>
      </c>
      <c r="Y7216">
        <v>0</v>
      </c>
      <c r="Z7216">
        <v>0</v>
      </c>
      <c r="AA7216">
        <v>0</v>
      </c>
      <c r="AB7216">
        <v>0</v>
      </c>
      <c r="AC7216">
        <v>0</v>
      </c>
      <c r="AD7216">
        <v>0</v>
      </c>
      <c r="AE7216">
        <v>0.44616467130931337</v>
      </c>
    </row>
    <row r="7217" spans="1:31" x14ac:dyDescent="0.25">
      <c r="A7217">
        <v>2099456</v>
      </c>
      <c r="B7217">
        <v>1</v>
      </c>
      <c r="C7217" t="s">
        <v>81</v>
      </c>
      <c r="D7217" t="s">
        <v>116</v>
      </c>
      <c r="E7217" t="s">
        <v>146</v>
      </c>
      <c r="F7217" t="s">
        <v>20642</v>
      </c>
      <c r="G7217" t="s">
        <v>222</v>
      </c>
      <c r="H7217" t="s">
        <v>134</v>
      </c>
      <c r="I7217" t="s">
        <v>135</v>
      </c>
      <c r="J7217" t="s">
        <v>136</v>
      </c>
      <c r="K7217" t="s">
        <v>137</v>
      </c>
      <c r="L7217" t="s">
        <v>20234</v>
      </c>
      <c r="M7217" t="s">
        <v>20643</v>
      </c>
      <c r="N7217">
        <v>5.2302777770000004</v>
      </c>
      <c r="O7217">
        <v>2</v>
      </c>
      <c r="P7217">
        <v>1272</v>
      </c>
      <c r="Q7217">
        <v>13</v>
      </c>
      <c r="R7217">
        <v>65</v>
      </c>
      <c r="S7217">
        <v>8</v>
      </c>
      <c r="T7217">
        <v>62</v>
      </c>
      <c r="U7217">
        <v>0</v>
      </c>
      <c r="V7217">
        <v>0</v>
      </c>
      <c r="W7217">
        <v>1.6068828598262224</v>
      </c>
      <c r="X7217">
        <v>671.49547240474669</v>
      </c>
      <c r="Y7217">
        <v>106.56415311461092</v>
      </c>
      <c r="Z7217">
        <v>82.651068902524528</v>
      </c>
      <c r="AA7217">
        <v>127.08011699131126</v>
      </c>
      <c r="AB7217">
        <v>73.901482558845657</v>
      </c>
      <c r="AC7217">
        <v>0</v>
      </c>
      <c r="AD7217">
        <v>0</v>
      </c>
      <c r="AE7217">
        <v>1063.2991768318652</v>
      </c>
    </row>
    <row r="7218" spans="1:31" x14ac:dyDescent="0.25">
      <c r="A7218">
        <v>2099897</v>
      </c>
      <c r="B7218">
        <v>1</v>
      </c>
      <c r="C7218" t="s">
        <v>80</v>
      </c>
      <c r="D7218" t="s">
        <v>82</v>
      </c>
      <c r="E7218" t="s">
        <v>177</v>
      </c>
      <c r="F7218" t="s">
        <v>2496</v>
      </c>
      <c r="G7218" t="s">
        <v>179</v>
      </c>
      <c r="H7218" t="s">
        <v>143</v>
      </c>
      <c r="I7218" t="s">
        <v>135</v>
      </c>
      <c r="J7218" t="s">
        <v>136</v>
      </c>
      <c r="K7218" t="s">
        <v>137</v>
      </c>
      <c r="L7218" t="s">
        <v>20644</v>
      </c>
      <c r="M7218" t="s">
        <v>20645</v>
      </c>
      <c r="N7218">
        <v>7.0816666660000003</v>
      </c>
      <c r="O7218">
        <v>0</v>
      </c>
      <c r="P7218">
        <v>6</v>
      </c>
      <c r="Q7218">
        <v>0</v>
      </c>
      <c r="R7218">
        <v>0</v>
      </c>
      <c r="S7218">
        <v>0</v>
      </c>
      <c r="T7218">
        <v>0</v>
      </c>
      <c r="U7218">
        <v>0</v>
      </c>
      <c r="V7218">
        <v>0</v>
      </c>
      <c r="W7218">
        <v>0</v>
      </c>
      <c r="X7218">
        <v>7.3591131300531654</v>
      </c>
      <c r="Y7218">
        <v>0</v>
      </c>
      <c r="Z7218">
        <v>0</v>
      </c>
      <c r="AA7218">
        <v>0</v>
      </c>
      <c r="AB7218">
        <v>0</v>
      </c>
      <c r="AC7218">
        <v>0</v>
      </c>
      <c r="AD7218">
        <v>0</v>
      </c>
      <c r="AE7218">
        <v>7.3591131300531654</v>
      </c>
    </row>
    <row r="7219" spans="1:31" x14ac:dyDescent="0.25">
      <c r="A7219">
        <v>2099479</v>
      </c>
      <c r="B7219">
        <v>1</v>
      </c>
      <c r="C7219" t="s">
        <v>81</v>
      </c>
      <c r="D7219" t="s">
        <v>128</v>
      </c>
      <c r="E7219" t="s">
        <v>177</v>
      </c>
      <c r="F7219" t="s">
        <v>20646</v>
      </c>
      <c r="G7219" t="s">
        <v>196</v>
      </c>
      <c r="H7219" t="s">
        <v>143</v>
      </c>
      <c r="I7219" t="s">
        <v>135</v>
      </c>
      <c r="J7219" t="s">
        <v>136</v>
      </c>
      <c r="K7219" t="s">
        <v>137</v>
      </c>
      <c r="L7219" t="s">
        <v>20647</v>
      </c>
      <c r="M7219" t="s">
        <v>20648</v>
      </c>
      <c r="N7219">
        <v>3.5652777769999999</v>
      </c>
      <c r="O7219">
        <v>0</v>
      </c>
      <c r="P7219">
        <v>2</v>
      </c>
      <c r="Q7219">
        <v>0</v>
      </c>
      <c r="R7219">
        <v>0</v>
      </c>
      <c r="S7219">
        <v>0</v>
      </c>
      <c r="T7219">
        <v>1</v>
      </c>
      <c r="U7219">
        <v>0</v>
      </c>
      <c r="V7219">
        <v>0</v>
      </c>
      <c r="W7219">
        <v>0</v>
      </c>
      <c r="X7219">
        <v>1.0524436624911302</v>
      </c>
      <c r="Y7219">
        <v>0</v>
      </c>
      <c r="Z7219">
        <v>0</v>
      </c>
      <c r="AA7219">
        <v>0</v>
      </c>
      <c r="AB7219">
        <v>2.7883420613682879</v>
      </c>
      <c r="AC7219">
        <v>0</v>
      </c>
      <c r="AD7219">
        <v>0</v>
      </c>
      <c r="AE7219">
        <v>3.8407857238594181</v>
      </c>
    </row>
    <row r="7220" spans="1:31" x14ac:dyDescent="0.25">
      <c r="A7220">
        <v>2099648</v>
      </c>
      <c r="B7220">
        <v>1</v>
      </c>
      <c r="C7220" t="s">
        <v>80</v>
      </c>
      <c r="D7220" t="s">
        <v>96</v>
      </c>
      <c r="E7220" t="s">
        <v>177</v>
      </c>
      <c r="F7220" t="s">
        <v>20649</v>
      </c>
      <c r="G7220" t="s">
        <v>179</v>
      </c>
      <c r="H7220" t="s">
        <v>143</v>
      </c>
      <c r="I7220" t="s">
        <v>135</v>
      </c>
      <c r="J7220" t="s">
        <v>136</v>
      </c>
      <c r="K7220" t="s">
        <v>137</v>
      </c>
      <c r="L7220" t="s">
        <v>20650</v>
      </c>
      <c r="M7220" t="s">
        <v>20651</v>
      </c>
      <c r="N7220">
        <v>2.6602777770000001</v>
      </c>
      <c r="O7220">
        <v>0</v>
      </c>
      <c r="P7220">
        <v>1</v>
      </c>
      <c r="Q7220">
        <v>0</v>
      </c>
      <c r="R7220">
        <v>0</v>
      </c>
      <c r="S7220">
        <v>0</v>
      </c>
      <c r="T7220">
        <v>0</v>
      </c>
      <c r="U7220">
        <v>0</v>
      </c>
      <c r="V7220">
        <v>0</v>
      </c>
      <c r="W7220">
        <v>0</v>
      </c>
      <c r="X7220">
        <v>2.2930274778039226</v>
      </c>
      <c r="Y7220">
        <v>0</v>
      </c>
      <c r="Z7220">
        <v>0</v>
      </c>
      <c r="AA7220">
        <v>0</v>
      </c>
      <c r="AB7220">
        <v>0</v>
      </c>
      <c r="AC7220">
        <v>0</v>
      </c>
      <c r="AD7220">
        <v>0</v>
      </c>
      <c r="AE7220">
        <v>2.2930274778039226</v>
      </c>
    </row>
    <row r="7221" spans="1:31" x14ac:dyDescent="0.25">
      <c r="A7221">
        <v>2099934</v>
      </c>
      <c r="B7221">
        <v>1</v>
      </c>
      <c r="C7221" t="s">
        <v>80</v>
      </c>
      <c r="D7221" t="s">
        <v>82</v>
      </c>
      <c r="E7221" t="s">
        <v>177</v>
      </c>
      <c r="F7221" t="s">
        <v>20652</v>
      </c>
      <c r="G7221" t="s">
        <v>183</v>
      </c>
      <c r="H7221" t="s">
        <v>143</v>
      </c>
      <c r="I7221" t="s">
        <v>135</v>
      </c>
      <c r="J7221" t="s">
        <v>136</v>
      </c>
      <c r="K7221" t="s">
        <v>137</v>
      </c>
      <c r="L7221" t="s">
        <v>20653</v>
      </c>
      <c r="M7221" t="s">
        <v>20654</v>
      </c>
      <c r="N7221">
        <v>3.148055555</v>
      </c>
      <c r="O7221">
        <v>0</v>
      </c>
      <c r="P7221">
        <v>1</v>
      </c>
      <c r="Q7221">
        <v>0</v>
      </c>
      <c r="R7221">
        <v>0</v>
      </c>
      <c r="S7221">
        <v>0</v>
      </c>
      <c r="T7221">
        <v>0</v>
      </c>
      <c r="U7221">
        <v>0</v>
      </c>
      <c r="V7221">
        <v>0</v>
      </c>
      <c r="W7221">
        <v>0</v>
      </c>
      <c r="X7221">
        <v>8.2508320876346658E-2</v>
      </c>
      <c r="Y7221">
        <v>0</v>
      </c>
      <c r="Z7221">
        <v>0</v>
      </c>
      <c r="AA7221">
        <v>0</v>
      </c>
      <c r="AB7221">
        <v>0</v>
      </c>
      <c r="AC7221">
        <v>0</v>
      </c>
      <c r="AD7221">
        <v>0</v>
      </c>
      <c r="AE7221">
        <v>8.2508320876346658E-2</v>
      </c>
    </row>
    <row r="7222" spans="1:31" x14ac:dyDescent="0.25">
      <c r="A7222">
        <v>2099914</v>
      </c>
      <c r="B7222">
        <v>1</v>
      </c>
      <c r="C7222" t="s">
        <v>81</v>
      </c>
      <c r="D7222" t="s">
        <v>123</v>
      </c>
      <c r="E7222" t="s">
        <v>131</v>
      </c>
      <c r="F7222" t="s">
        <v>11272</v>
      </c>
      <c r="G7222" t="s">
        <v>133</v>
      </c>
      <c r="H7222" t="s">
        <v>134</v>
      </c>
      <c r="I7222" t="s">
        <v>135</v>
      </c>
      <c r="J7222" t="s">
        <v>136</v>
      </c>
      <c r="K7222" t="s">
        <v>137</v>
      </c>
      <c r="L7222" t="s">
        <v>20655</v>
      </c>
      <c r="M7222" t="s">
        <v>20656</v>
      </c>
      <c r="N7222">
        <v>2.270277777</v>
      </c>
      <c r="O7222">
        <v>0</v>
      </c>
      <c r="P7222">
        <v>4</v>
      </c>
      <c r="Q7222">
        <v>24</v>
      </c>
      <c r="R7222">
        <v>76</v>
      </c>
      <c r="S7222">
        <v>1</v>
      </c>
      <c r="T7222">
        <v>6</v>
      </c>
      <c r="U7222">
        <v>0</v>
      </c>
      <c r="V7222">
        <v>0</v>
      </c>
      <c r="W7222">
        <v>0</v>
      </c>
      <c r="X7222">
        <v>2.0155878605843696</v>
      </c>
      <c r="Y7222">
        <v>43.51396821088278</v>
      </c>
      <c r="Z7222">
        <v>87.683815814259717</v>
      </c>
      <c r="AA7222">
        <v>3.7423626692367677</v>
      </c>
      <c r="AB7222">
        <v>7.6992616516408221</v>
      </c>
      <c r="AC7222">
        <v>0</v>
      </c>
      <c r="AD7222">
        <v>0</v>
      </c>
      <c r="AE7222">
        <v>144.65499620660447</v>
      </c>
    </row>
    <row r="7223" spans="1:31" x14ac:dyDescent="0.25">
      <c r="A7223">
        <v>2099608</v>
      </c>
      <c r="B7223">
        <v>1</v>
      </c>
      <c r="C7223" t="s">
        <v>80</v>
      </c>
      <c r="D7223" t="s">
        <v>83</v>
      </c>
      <c r="E7223" t="s">
        <v>169</v>
      </c>
      <c r="F7223" t="s">
        <v>20657</v>
      </c>
      <c r="G7223" t="s">
        <v>171</v>
      </c>
      <c r="H7223" t="s">
        <v>134</v>
      </c>
      <c r="I7223" t="s">
        <v>135</v>
      </c>
      <c r="J7223" t="s">
        <v>136</v>
      </c>
      <c r="K7223" t="s">
        <v>137</v>
      </c>
      <c r="L7223" t="s">
        <v>20658</v>
      </c>
      <c r="M7223" t="s">
        <v>20659</v>
      </c>
      <c r="N7223">
        <v>3.5669444440000002</v>
      </c>
      <c r="O7223">
        <v>0</v>
      </c>
      <c r="P7223">
        <v>92</v>
      </c>
      <c r="Q7223">
        <v>0</v>
      </c>
      <c r="R7223">
        <v>2</v>
      </c>
      <c r="S7223">
        <v>0</v>
      </c>
      <c r="T7223">
        <v>5</v>
      </c>
      <c r="U7223">
        <v>0</v>
      </c>
      <c r="V7223">
        <v>0</v>
      </c>
      <c r="W7223">
        <v>0</v>
      </c>
      <c r="X7223">
        <v>72.192583368785492</v>
      </c>
      <c r="Y7223">
        <v>0</v>
      </c>
      <c r="Z7223">
        <v>0.1405007388709375</v>
      </c>
      <c r="AA7223">
        <v>0</v>
      </c>
      <c r="AB7223">
        <v>6.1724874632382969</v>
      </c>
      <c r="AC7223">
        <v>0</v>
      </c>
      <c r="AD7223">
        <v>0</v>
      </c>
      <c r="AE7223">
        <v>78.50557157089473</v>
      </c>
    </row>
    <row r="7224" spans="1:31" x14ac:dyDescent="0.25">
      <c r="A7224">
        <v>2099894</v>
      </c>
      <c r="B7224">
        <v>1</v>
      </c>
      <c r="C7224" t="s">
        <v>80</v>
      </c>
      <c r="D7224" t="s">
        <v>103</v>
      </c>
      <c r="E7224" t="s">
        <v>177</v>
      </c>
      <c r="F7224" t="s">
        <v>20660</v>
      </c>
      <c r="G7224" t="s">
        <v>183</v>
      </c>
      <c r="H7224" t="s">
        <v>143</v>
      </c>
      <c r="I7224" t="s">
        <v>135</v>
      </c>
      <c r="J7224" t="s">
        <v>136</v>
      </c>
      <c r="K7224" t="s">
        <v>137</v>
      </c>
      <c r="L7224" t="s">
        <v>20661</v>
      </c>
      <c r="M7224" t="s">
        <v>20662</v>
      </c>
      <c r="N7224">
        <v>5.0877777770000003</v>
      </c>
      <c r="O7224">
        <v>0</v>
      </c>
      <c r="P7224">
        <v>2</v>
      </c>
      <c r="Q7224">
        <v>0</v>
      </c>
      <c r="R7224">
        <v>0</v>
      </c>
      <c r="S7224">
        <v>0</v>
      </c>
      <c r="T7224">
        <v>0</v>
      </c>
      <c r="U7224">
        <v>0</v>
      </c>
      <c r="V7224">
        <v>0</v>
      </c>
      <c r="W7224">
        <v>0</v>
      </c>
      <c r="X7224">
        <v>2.3292326097718927</v>
      </c>
      <c r="Y7224">
        <v>0</v>
      </c>
      <c r="Z7224">
        <v>0</v>
      </c>
      <c r="AA7224">
        <v>0</v>
      </c>
      <c r="AB7224">
        <v>0</v>
      </c>
      <c r="AC7224">
        <v>0</v>
      </c>
      <c r="AD7224">
        <v>0</v>
      </c>
      <c r="AE7224">
        <v>2.3292326097718927</v>
      </c>
    </row>
    <row r="7225" spans="1:31" x14ac:dyDescent="0.25">
      <c r="A7225">
        <v>2099920</v>
      </c>
      <c r="B7225">
        <v>1</v>
      </c>
      <c r="C7225" t="s">
        <v>80</v>
      </c>
      <c r="D7225" t="s">
        <v>83</v>
      </c>
      <c r="E7225" t="s">
        <v>158</v>
      </c>
      <c r="F7225" t="s">
        <v>20663</v>
      </c>
      <c r="G7225" t="s">
        <v>1007</v>
      </c>
      <c r="H7225" t="s">
        <v>143</v>
      </c>
      <c r="I7225" t="s">
        <v>135</v>
      </c>
      <c r="J7225" t="s">
        <v>136</v>
      </c>
      <c r="K7225" t="s">
        <v>137</v>
      </c>
      <c r="L7225" t="s">
        <v>20664</v>
      </c>
      <c r="M7225" t="s">
        <v>20665</v>
      </c>
      <c r="N7225">
        <v>1.5191666660000001</v>
      </c>
      <c r="O7225">
        <v>0</v>
      </c>
      <c r="P7225">
        <v>16</v>
      </c>
      <c r="Q7225">
        <v>0</v>
      </c>
      <c r="R7225">
        <v>0</v>
      </c>
      <c r="S7225">
        <v>0</v>
      </c>
      <c r="T7225">
        <v>7</v>
      </c>
      <c r="U7225">
        <v>0</v>
      </c>
      <c r="V7225">
        <v>1</v>
      </c>
      <c r="W7225">
        <v>0</v>
      </c>
      <c r="X7225">
        <v>9.7337620665540499</v>
      </c>
      <c r="Y7225">
        <v>0</v>
      </c>
      <c r="Z7225">
        <v>0</v>
      </c>
      <c r="AA7225">
        <v>0</v>
      </c>
      <c r="AB7225">
        <v>51.870880960478928</v>
      </c>
      <c r="AC7225">
        <v>0</v>
      </c>
      <c r="AD7225">
        <v>52.999036784921984</v>
      </c>
      <c r="AE7225">
        <v>114.60367981195496</v>
      </c>
    </row>
    <row r="7226" spans="1:31" x14ac:dyDescent="0.25">
      <c r="A7226">
        <v>2099814</v>
      </c>
      <c r="B7226">
        <v>1</v>
      </c>
      <c r="C7226" t="s">
        <v>80</v>
      </c>
      <c r="D7226" t="s">
        <v>87</v>
      </c>
      <c r="E7226" t="s">
        <v>177</v>
      </c>
      <c r="F7226" t="s">
        <v>20666</v>
      </c>
      <c r="G7226" t="s">
        <v>196</v>
      </c>
      <c r="H7226" t="s">
        <v>143</v>
      </c>
      <c r="I7226" t="s">
        <v>135</v>
      </c>
      <c r="J7226" t="s">
        <v>136</v>
      </c>
      <c r="K7226" t="s">
        <v>137</v>
      </c>
      <c r="L7226" t="s">
        <v>20667</v>
      </c>
      <c r="M7226" t="s">
        <v>20668</v>
      </c>
      <c r="N7226">
        <v>4.1336111109999996</v>
      </c>
      <c r="O7226">
        <v>0</v>
      </c>
      <c r="P7226">
        <v>0</v>
      </c>
      <c r="Q7226">
        <v>0</v>
      </c>
      <c r="R7226">
        <v>0</v>
      </c>
      <c r="S7226">
        <v>0</v>
      </c>
      <c r="T7226">
        <v>0</v>
      </c>
      <c r="U7226">
        <v>0</v>
      </c>
      <c r="V7226">
        <v>1</v>
      </c>
      <c r="W7226">
        <v>0</v>
      </c>
      <c r="X7226">
        <v>0</v>
      </c>
      <c r="Y7226">
        <v>0</v>
      </c>
      <c r="Z7226">
        <v>0</v>
      </c>
      <c r="AA7226">
        <v>0</v>
      </c>
      <c r="AB7226">
        <v>0</v>
      </c>
      <c r="AC7226">
        <v>0</v>
      </c>
      <c r="AD7226">
        <v>367.48232575854178</v>
      </c>
      <c r="AE7226">
        <v>367.48232575854178</v>
      </c>
    </row>
    <row r="7227" spans="1:31" x14ac:dyDescent="0.25">
      <c r="A7227">
        <v>2099459</v>
      </c>
      <c r="B7227">
        <v>1</v>
      </c>
      <c r="C7227" t="s">
        <v>81</v>
      </c>
      <c r="D7227" t="s">
        <v>123</v>
      </c>
      <c r="E7227" t="s">
        <v>177</v>
      </c>
      <c r="F7227" t="s">
        <v>20669</v>
      </c>
      <c r="G7227" t="s">
        <v>179</v>
      </c>
      <c r="H7227" t="s">
        <v>143</v>
      </c>
      <c r="I7227" t="s">
        <v>135</v>
      </c>
      <c r="J7227" t="s">
        <v>136</v>
      </c>
      <c r="K7227" t="s">
        <v>137</v>
      </c>
      <c r="L7227" t="s">
        <v>20670</v>
      </c>
      <c r="M7227" t="s">
        <v>20671</v>
      </c>
      <c r="N7227">
        <v>6.4977777769999996</v>
      </c>
      <c r="O7227">
        <v>0</v>
      </c>
      <c r="P7227">
        <v>1</v>
      </c>
      <c r="Q7227">
        <v>0</v>
      </c>
      <c r="R7227">
        <v>0</v>
      </c>
      <c r="S7227">
        <v>0</v>
      </c>
      <c r="T7227">
        <v>0</v>
      </c>
      <c r="U7227">
        <v>0</v>
      </c>
      <c r="V7227">
        <v>0</v>
      </c>
      <c r="W7227">
        <v>0</v>
      </c>
      <c r="X7227">
        <v>1.4008504394732684</v>
      </c>
      <c r="Y7227">
        <v>0</v>
      </c>
      <c r="Z7227">
        <v>0</v>
      </c>
      <c r="AA7227">
        <v>0</v>
      </c>
      <c r="AB7227">
        <v>0</v>
      </c>
      <c r="AC7227">
        <v>0</v>
      </c>
      <c r="AD7227">
        <v>0</v>
      </c>
      <c r="AE7227">
        <v>1.4008504394732684</v>
      </c>
    </row>
    <row r="7228" spans="1:31" x14ac:dyDescent="0.25">
      <c r="A7228">
        <v>2099708</v>
      </c>
      <c r="B7228">
        <v>1</v>
      </c>
      <c r="C7228" t="s">
        <v>80</v>
      </c>
      <c r="D7228" t="s">
        <v>105</v>
      </c>
      <c r="E7228" t="s">
        <v>158</v>
      </c>
      <c r="F7228" t="s">
        <v>20672</v>
      </c>
      <c r="G7228" t="s">
        <v>160</v>
      </c>
      <c r="H7228" t="s">
        <v>143</v>
      </c>
      <c r="I7228" t="s">
        <v>135</v>
      </c>
      <c r="J7228" t="s">
        <v>136</v>
      </c>
      <c r="K7228" t="s">
        <v>137</v>
      </c>
      <c r="L7228" t="s">
        <v>20673</v>
      </c>
      <c r="M7228" t="s">
        <v>20674</v>
      </c>
      <c r="N7228">
        <v>1.3205555550000001</v>
      </c>
      <c r="O7228">
        <v>0</v>
      </c>
      <c r="P7228">
        <v>35</v>
      </c>
      <c r="Q7228">
        <v>0</v>
      </c>
      <c r="R7228">
        <v>0</v>
      </c>
      <c r="S7228">
        <v>0</v>
      </c>
      <c r="T7228">
        <v>4</v>
      </c>
      <c r="U7228">
        <v>0</v>
      </c>
      <c r="V7228">
        <v>0</v>
      </c>
      <c r="W7228">
        <v>0</v>
      </c>
      <c r="X7228">
        <v>9.1315752366735143</v>
      </c>
      <c r="Y7228">
        <v>0</v>
      </c>
      <c r="Z7228">
        <v>0</v>
      </c>
      <c r="AA7228">
        <v>0</v>
      </c>
      <c r="AB7228">
        <v>12.807411839435909</v>
      </c>
      <c r="AC7228">
        <v>0</v>
      </c>
      <c r="AD7228">
        <v>0</v>
      </c>
      <c r="AE7228">
        <v>21.938987076109424</v>
      </c>
    </row>
    <row r="7229" spans="1:31" x14ac:dyDescent="0.25">
      <c r="A7229">
        <v>2099565</v>
      </c>
      <c r="B7229">
        <v>1</v>
      </c>
      <c r="C7229" t="s">
        <v>80</v>
      </c>
      <c r="D7229" t="s">
        <v>90</v>
      </c>
      <c r="E7229" t="s">
        <v>169</v>
      </c>
      <c r="F7229" t="s">
        <v>20675</v>
      </c>
      <c r="G7229" t="s">
        <v>273</v>
      </c>
      <c r="H7229" t="s">
        <v>134</v>
      </c>
      <c r="I7229" t="s">
        <v>135</v>
      </c>
      <c r="J7229" t="s">
        <v>136</v>
      </c>
      <c r="K7229" t="s">
        <v>155</v>
      </c>
      <c r="L7229" t="s">
        <v>20676</v>
      </c>
      <c r="M7229" t="s">
        <v>20677</v>
      </c>
      <c r="N7229">
        <v>8.4597222219999999</v>
      </c>
      <c r="O7229">
        <v>0</v>
      </c>
      <c r="P7229">
        <v>573</v>
      </c>
      <c r="Q7229">
        <v>0</v>
      </c>
      <c r="R7229">
        <v>0</v>
      </c>
      <c r="S7229">
        <v>0</v>
      </c>
      <c r="T7229">
        <v>40</v>
      </c>
      <c r="U7229">
        <v>0</v>
      </c>
      <c r="V7229">
        <v>0</v>
      </c>
      <c r="W7229">
        <v>0</v>
      </c>
      <c r="X7229">
        <v>1420.9296289601841</v>
      </c>
      <c r="Y7229">
        <v>0</v>
      </c>
      <c r="Z7229">
        <v>0</v>
      </c>
      <c r="AA7229">
        <v>0</v>
      </c>
      <c r="AB7229">
        <v>645.28272685980721</v>
      </c>
      <c r="AC7229">
        <v>0</v>
      </c>
      <c r="AD7229">
        <v>0</v>
      </c>
      <c r="AE7229">
        <v>2066.2123558199914</v>
      </c>
    </row>
    <row r="7230" spans="1:31" x14ac:dyDescent="0.25">
      <c r="A7230">
        <v>2099499</v>
      </c>
      <c r="B7230">
        <v>1</v>
      </c>
      <c r="C7230" t="s">
        <v>81</v>
      </c>
      <c r="D7230" t="s">
        <v>115</v>
      </c>
      <c r="E7230" t="s">
        <v>131</v>
      </c>
      <c r="F7230" t="s">
        <v>5843</v>
      </c>
      <c r="G7230" t="s">
        <v>273</v>
      </c>
      <c r="H7230" t="s">
        <v>134</v>
      </c>
      <c r="I7230" t="s">
        <v>135</v>
      </c>
      <c r="J7230" t="s">
        <v>136</v>
      </c>
      <c r="K7230" t="s">
        <v>155</v>
      </c>
      <c r="L7230" t="s">
        <v>20678</v>
      </c>
      <c r="M7230" t="s">
        <v>20679</v>
      </c>
      <c r="N7230">
        <v>8.1148944440000008</v>
      </c>
      <c r="O7230">
        <v>0</v>
      </c>
      <c r="P7230">
        <v>418</v>
      </c>
      <c r="Q7230">
        <v>3</v>
      </c>
      <c r="R7230">
        <v>16</v>
      </c>
      <c r="S7230">
        <v>0</v>
      </c>
      <c r="T7230">
        <v>29</v>
      </c>
      <c r="U7230">
        <v>0</v>
      </c>
      <c r="V7230">
        <v>1</v>
      </c>
      <c r="W7230">
        <v>0</v>
      </c>
      <c r="X7230">
        <v>348.34925932247114</v>
      </c>
      <c r="Y7230">
        <v>14.249518482864005</v>
      </c>
      <c r="Z7230">
        <v>58.216964063539585</v>
      </c>
      <c r="AA7230">
        <v>0</v>
      </c>
      <c r="AB7230">
        <v>44.386956533938864</v>
      </c>
      <c r="AC7230">
        <v>0</v>
      </c>
      <c r="AD7230">
        <v>6.4896874874909999E-2</v>
      </c>
      <c r="AE7230">
        <v>465.26759527768854</v>
      </c>
    </row>
    <row r="7231" spans="1:31" x14ac:dyDescent="0.25">
      <c r="A7231">
        <v>2099476</v>
      </c>
      <c r="B7231">
        <v>1</v>
      </c>
      <c r="C7231" t="s">
        <v>80</v>
      </c>
      <c r="D7231" t="s">
        <v>100</v>
      </c>
      <c r="E7231" t="s">
        <v>131</v>
      </c>
      <c r="F7231" t="s">
        <v>6933</v>
      </c>
      <c r="G7231" t="s">
        <v>263</v>
      </c>
      <c r="H7231" t="s">
        <v>134</v>
      </c>
      <c r="I7231" t="s">
        <v>135</v>
      </c>
      <c r="J7231" t="s">
        <v>136</v>
      </c>
      <c r="K7231" t="s">
        <v>137</v>
      </c>
      <c r="L7231" t="s">
        <v>20680</v>
      </c>
      <c r="M7231" t="s">
        <v>20681</v>
      </c>
      <c r="N7231">
        <v>2.571666666</v>
      </c>
      <c r="O7231">
        <v>1</v>
      </c>
      <c r="P7231">
        <v>18</v>
      </c>
      <c r="Q7231">
        <v>2</v>
      </c>
      <c r="R7231">
        <v>12</v>
      </c>
      <c r="S7231">
        <v>4</v>
      </c>
      <c r="T7231">
        <v>10</v>
      </c>
      <c r="U7231">
        <v>4</v>
      </c>
      <c r="V7231">
        <v>0</v>
      </c>
      <c r="W7231">
        <v>0.94537886795094672</v>
      </c>
      <c r="X7231">
        <v>10.792195451379181</v>
      </c>
      <c r="Y7231">
        <v>101.11190499010451</v>
      </c>
      <c r="Z7231">
        <v>53.379520627759611</v>
      </c>
      <c r="AA7231">
        <v>23.2517646625693</v>
      </c>
      <c r="AB7231">
        <v>1.4860150251369035</v>
      </c>
      <c r="AC7231">
        <v>268.71942182856611</v>
      </c>
      <c r="AD7231">
        <v>0</v>
      </c>
      <c r="AE7231">
        <v>459.68620145346654</v>
      </c>
    </row>
    <row r="7232" spans="1:31" x14ac:dyDescent="0.25">
      <c r="A7232">
        <v>2099545</v>
      </c>
      <c r="B7232">
        <v>1</v>
      </c>
      <c r="C7232" t="s">
        <v>80</v>
      </c>
      <c r="D7232" t="s">
        <v>93</v>
      </c>
      <c r="E7232" t="s">
        <v>158</v>
      </c>
      <c r="F7232" t="s">
        <v>20682</v>
      </c>
      <c r="G7232" t="s">
        <v>154</v>
      </c>
      <c r="H7232" t="s">
        <v>143</v>
      </c>
      <c r="I7232" t="s">
        <v>135</v>
      </c>
      <c r="J7232" t="s">
        <v>136</v>
      </c>
      <c r="K7232" t="s">
        <v>155</v>
      </c>
      <c r="L7232" t="s">
        <v>20683</v>
      </c>
      <c r="M7232" t="s">
        <v>20684</v>
      </c>
      <c r="N7232">
        <v>7.6381044439999997</v>
      </c>
      <c r="O7232">
        <v>0</v>
      </c>
      <c r="P7232">
        <v>48</v>
      </c>
      <c r="Q7232">
        <v>0</v>
      </c>
      <c r="R7232">
        <v>1</v>
      </c>
      <c r="S7232">
        <v>0</v>
      </c>
      <c r="T7232">
        <v>5</v>
      </c>
      <c r="U7232">
        <v>0</v>
      </c>
      <c r="V7232">
        <v>0</v>
      </c>
      <c r="W7232">
        <v>0</v>
      </c>
      <c r="X7232">
        <v>65.889293534114927</v>
      </c>
      <c r="Y7232">
        <v>0</v>
      </c>
      <c r="Z7232">
        <v>6.3964550891432559</v>
      </c>
      <c r="AA7232">
        <v>0</v>
      </c>
      <c r="AB7232">
        <v>21.98215218295978</v>
      </c>
      <c r="AC7232">
        <v>0</v>
      </c>
      <c r="AD7232">
        <v>0</v>
      </c>
      <c r="AE7232">
        <v>94.267900806217966</v>
      </c>
    </row>
    <row r="7233" spans="1:31" x14ac:dyDescent="0.25">
      <c r="A7233">
        <v>2099854</v>
      </c>
      <c r="B7233">
        <v>1</v>
      </c>
      <c r="C7233" t="s">
        <v>81</v>
      </c>
      <c r="D7233" t="s">
        <v>128</v>
      </c>
      <c r="E7233" t="s">
        <v>158</v>
      </c>
      <c r="F7233" t="s">
        <v>20685</v>
      </c>
      <c r="G7233" t="s">
        <v>160</v>
      </c>
      <c r="H7233" t="s">
        <v>143</v>
      </c>
      <c r="I7233" t="s">
        <v>135</v>
      </c>
      <c r="J7233" t="s">
        <v>136</v>
      </c>
      <c r="K7233" t="s">
        <v>137</v>
      </c>
      <c r="L7233" t="s">
        <v>20686</v>
      </c>
      <c r="M7233" t="s">
        <v>20687</v>
      </c>
      <c r="N7233">
        <v>2.6077777769999999</v>
      </c>
      <c r="O7233">
        <v>0</v>
      </c>
      <c r="P7233">
        <v>67</v>
      </c>
      <c r="Q7233">
        <v>0</v>
      </c>
      <c r="R7233">
        <v>0</v>
      </c>
      <c r="S7233">
        <v>0</v>
      </c>
      <c r="T7233">
        <v>5</v>
      </c>
      <c r="U7233">
        <v>0</v>
      </c>
      <c r="V7233">
        <v>0</v>
      </c>
      <c r="W7233">
        <v>0</v>
      </c>
      <c r="X7233">
        <v>18.968684660051377</v>
      </c>
      <c r="Y7233">
        <v>0</v>
      </c>
      <c r="Z7233">
        <v>0</v>
      </c>
      <c r="AA7233">
        <v>0</v>
      </c>
      <c r="AB7233">
        <v>3.9856025193083275</v>
      </c>
      <c r="AC7233">
        <v>0</v>
      </c>
      <c r="AD7233">
        <v>0</v>
      </c>
      <c r="AE7233">
        <v>22.954287179359703</v>
      </c>
    </row>
    <row r="7234" spans="1:31" x14ac:dyDescent="0.25">
      <c r="A7234">
        <v>2099900</v>
      </c>
      <c r="B7234">
        <v>1</v>
      </c>
      <c r="C7234" t="s">
        <v>80</v>
      </c>
      <c r="D7234" t="s">
        <v>84</v>
      </c>
      <c r="E7234" t="s">
        <v>177</v>
      </c>
      <c r="F7234" t="s">
        <v>20688</v>
      </c>
      <c r="G7234" t="s">
        <v>183</v>
      </c>
      <c r="H7234" t="s">
        <v>143</v>
      </c>
      <c r="I7234" t="s">
        <v>135</v>
      </c>
      <c r="J7234" t="s">
        <v>136</v>
      </c>
      <c r="K7234" t="s">
        <v>137</v>
      </c>
      <c r="L7234" t="s">
        <v>20689</v>
      </c>
      <c r="M7234" t="s">
        <v>20690</v>
      </c>
      <c r="N7234">
        <v>3.3880555550000002</v>
      </c>
      <c r="O7234">
        <v>0</v>
      </c>
      <c r="P7234">
        <v>1</v>
      </c>
      <c r="Q7234">
        <v>0</v>
      </c>
      <c r="R7234">
        <v>0</v>
      </c>
      <c r="S7234">
        <v>0</v>
      </c>
      <c r="T7234">
        <v>0</v>
      </c>
      <c r="U7234">
        <v>0</v>
      </c>
      <c r="V7234">
        <v>0</v>
      </c>
      <c r="W7234">
        <v>0</v>
      </c>
      <c r="X7234">
        <v>0.93826946393816457</v>
      </c>
      <c r="Y7234">
        <v>0</v>
      </c>
      <c r="Z7234">
        <v>0</v>
      </c>
      <c r="AA7234">
        <v>0</v>
      </c>
      <c r="AB7234">
        <v>0</v>
      </c>
      <c r="AC7234">
        <v>0</v>
      </c>
      <c r="AD7234">
        <v>0</v>
      </c>
      <c r="AE7234">
        <v>0.93826946393816457</v>
      </c>
    </row>
    <row r="7235" spans="1:31" x14ac:dyDescent="0.25">
      <c r="A7235">
        <v>2099837</v>
      </c>
      <c r="B7235">
        <v>1</v>
      </c>
      <c r="C7235" t="s">
        <v>80</v>
      </c>
      <c r="D7235" t="s">
        <v>93</v>
      </c>
      <c r="E7235" t="s">
        <v>158</v>
      </c>
      <c r="F7235" t="s">
        <v>20691</v>
      </c>
      <c r="G7235" t="s">
        <v>385</v>
      </c>
      <c r="H7235" t="s">
        <v>143</v>
      </c>
      <c r="I7235" t="s">
        <v>135</v>
      </c>
      <c r="J7235" t="s">
        <v>136</v>
      </c>
      <c r="K7235" t="s">
        <v>137</v>
      </c>
      <c r="L7235" t="s">
        <v>20692</v>
      </c>
      <c r="M7235" t="s">
        <v>20693</v>
      </c>
      <c r="N7235">
        <v>3.0158333329999998</v>
      </c>
      <c r="O7235">
        <v>0</v>
      </c>
      <c r="P7235">
        <v>0</v>
      </c>
      <c r="Q7235">
        <v>0</v>
      </c>
      <c r="R7235">
        <v>4</v>
      </c>
      <c r="S7235">
        <v>0</v>
      </c>
      <c r="T7235">
        <v>1</v>
      </c>
      <c r="U7235">
        <v>0</v>
      </c>
      <c r="V7235">
        <v>0</v>
      </c>
      <c r="W7235">
        <v>0</v>
      </c>
      <c r="X7235">
        <v>0</v>
      </c>
      <c r="Y7235">
        <v>0</v>
      </c>
      <c r="Z7235">
        <v>8.0423980526022323</v>
      </c>
      <c r="AA7235">
        <v>0</v>
      </c>
      <c r="AB7235">
        <v>1.4727106731987885</v>
      </c>
      <c r="AC7235">
        <v>0</v>
      </c>
      <c r="AD7235">
        <v>0</v>
      </c>
      <c r="AE7235">
        <v>9.5151087258010207</v>
      </c>
    </row>
    <row r="7236" spans="1:31" x14ac:dyDescent="0.25">
      <c r="A7236">
        <v>2099645</v>
      </c>
      <c r="B7236">
        <v>1</v>
      </c>
      <c r="C7236" t="s">
        <v>80</v>
      </c>
      <c r="D7236" t="s">
        <v>96</v>
      </c>
      <c r="E7236" t="s">
        <v>146</v>
      </c>
      <c r="F7236" t="s">
        <v>378</v>
      </c>
      <c r="G7236" t="s">
        <v>1007</v>
      </c>
      <c r="H7236" t="s">
        <v>134</v>
      </c>
      <c r="I7236" t="s">
        <v>135</v>
      </c>
      <c r="J7236" t="s">
        <v>3</v>
      </c>
      <c r="K7236" t="s">
        <v>137</v>
      </c>
      <c r="L7236" t="s">
        <v>20694</v>
      </c>
      <c r="M7236" t="s">
        <v>20695</v>
      </c>
      <c r="N7236">
        <v>0.69388888800000004</v>
      </c>
      <c r="O7236">
        <v>3</v>
      </c>
      <c r="P7236">
        <v>806</v>
      </c>
      <c r="Q7236">
        <v>0</v>
      </c>
      <c r="R7236">
        <v>19</v>
      </c>
      <c r="S7236">
        <v>1</v>
      </c>
      <c r="T7236">
        <v>170</v>
      </c>
      <c r="U7236">
        <v>0</v>
      </c>
      <c r="V7236">
        <v>0</v>
      </c>
      <c r="W7236">
        <v>17.027288035154381</v>
      </c>
      <c r="X7236">
        <v>302.68426451769096</v>
      </c>
      <c r="Y7236">
        <v>0</v>
      </c>
      <c r="Z7236">
        <v>10.152256785759034</v>
      </c>
      <c r="AA7236">
        <v>1.0793498398641221</v>
      </c>
      <c r="AB7236">
        <v>149.39859420131532</v>
      </c>
      <c r="AC7236">
        <v>0</v>
      </c>
      <c r="AD7236">
        <v>0</v>
      </c>
      <c r="AE7236">
        <v>480.34175337978377</v>
      </c>
    </row>
    <row r="7237" spans="1:31" x14ac:dyDescent="0.25">
      <c r="A7237">
        <v>2099436</v>
      </c>
      <c r="B7237">
        <v>1</v>
      </c>
      <c r="C7237" t="s">
        <v>80</v>
      </c>
      <c r="D7237" t="s">
        <v>90</v>
      </c>
      <c r="E7237" t="s">
        <v>177</v>
      </c>
      <c r="F7237" t="s">
        <v>20696</v>
      </c>
      <c r="G7237" t="s">
        <v>183</v>
      </c>
      <c r="H7237" t="s">
        <v>143</v>
      </c>
      <c r="I7237" t="s">
        <v>135</v>
      </c>
      <c r="J7237" t="s">
        <v>136</v>
      </c>
      <c r="K7237" t="s">
        <v>137</v>
      </c>
      <c r="L7237" t="s">
        <v>20697</v>
      </c>
      <c r="M7237" t="s">
        <v>20698</v>
      </c>
      <c r="N7237">
        <v>1.4524999999999999</v>
      </c>
      <c r="O7237">
        <v>0</v>
      </c>
      <c r="P7237">
        <v>2</v>
      </c>
      <c r="Q7237">
        <v>0</v>
      </c>
      <c r="R7237">
        <v>0</v>
      </c>
      <c r="S7237">
        <v>0</v>
      </c>
      <c r="T7237">
        <v>0</v>
      </c>
      <c r="U7237">
        <v>0</v>
      </c>
      <c r="V7237">
        <v>0</v>
      </c>
      <c r="W7237">
        <v>0</v>
      </c>
      <c r="X7237">
        <v>0.5301274876110299</v>
      </c>
      <c r="Y7237">
        <v>0</v>
      </c>
      <c r="Z7237">
        <v>0</v>
      </c>
      <c r="AA7237">
        <v>0</v>
      </c>
      <c r="AB7237">
        <v>0</v>
      </c>
      <c r="AC7237">
        <v>0</v>
      </c>
      <c r="AD7237">
        <v>0</v>
      </c>
      <c r="AE7237">
        <v>0.5301274876110299</v>
      </c>
    </row>
    <row r="7238" spans="1:31" x14ac:dyDescent="0.25">
      <c r="A7238">
        <v>2099691</v>
      </c>
      <c r="B7238">
        <v>1</v>
      </c>
      <c r="C7238" t="s">
        <v>81</v>
      </c>
      <c r="D7238" t="s">
        <v>112</v>
      </c>
      <c r="E7238" t="s">
        <v>177</v>
      </c>
      <c r="F7238" t="s">
        <v>20699</v>
      </c>
      <c r="G7238" t="s">
        <v>183</v>
      </c>
      <c r="H7238" t="s">
        <v>143</v>
      </c>
      <c r="I7238" t="s">
        <v>135</v>
      </c>
      <c r="J7238" t="s">
        <v>136</v>
      </c>
      <c r="K7238" t="s">
        <v>137</v>
      </c>
      <c r="L7238" t="s">
        <v>20700</v>
      </c>
      <c r="M7238" t="s">
        <v>20701</v>
      </c>
      <c r="N7238">
        <v>2.6911111110000001</v>
      </c>
      <c r="O7238">
        <v>0</v>
      </c>
      <c r="P7238">
        <v>0</v>
      </c>
      <c r="Q7238">
        <v>0</v>
      </c>
      <c r="R7238">
        <v>0</v>
      </c>
      <c r="S7238">
        <v>0</v>
      </c>
      <c r="T7238">
        <v>1</v>
      </c>
      <c r="U7238">
        <v>0</v>
      </c>
      <c r="V7238">
        <v>0</v>
      </c>
      <c r="W7238">
        <v>0</v>
      </c>
      <c r="X7238">
        <v>0</v>
      </c>
      <c r="Y7238">
        <v>0</v>
      </c>
      <c r="Z7238">
        <v>0</v>
      </c>
      <c r="AA7238">
        <v>0</v>
      </c>
      <c r="AB7238">
        <v>1.9307819287268466</v>
      </c>
      <c r="AC7238">
        <v>0</v>
      </c>
      <c r="AD7238">
        <v>0</v>
      </c>
      <c r="AE7238">
        <v>1.9307819287268466</v>
      </c>
    </row>
    <row r="7239" spans="1:31" x14ac:dyDescent="0.25">
      <c r="A7239">
        <v>2099685</v>
      </c>
      <c r="B7239">
        <v>1</v>
      </c>
      <c r="C7239" t="s">
        <v>81</v>
      </c>
      <c r="D7239" t="s">
        <v>128</v>
      </c>
      <c r="E7239" t="s">
        <v>177</v>
      </c>
      <c r="F7239" t="s">
        <v>20702</v>
      </c>
      <c r="G7239" t="s">
        <v>183</v>
      </c>
      <c r="H7239" t="s">
        <v>143</v>
      </c>
      <c r="I7239" t="s">
        <v>135</v>
      </c>
      <c r="J7239" t="s">
        <v>136</v>
      </c>
      <c r="K7239" t="s">
        <v>137</v>
      </c>
      <c r="L7239" t="s">
        <v>20703</v>
      </c>
      <c r="M7239" t="s">
        <v>20704</v>
      </c>
      <c r="N7239">
        <v>3.2194444440000001</v>
      </c>
      <c r="O7239">
        <v>0</v>
      </c>
      <c r="P7239">
        <v>1</v>
      </c>
      <c r="Q7239">
        <v>0</v>
      </c>
      <c r="R7239">
        <v>0</v>
      </c>
      <c r="S7239">
        <v>0</v>
      </c>
      <c r="T7239">
        <v>0</v>
      </c>
      <c r="U7239">
        <v>0</v>
      </c>
      <c r="V7239">
        <v>0</v>
      </c>
      <c r="W7239">
        <v>0</v>
      </c>
      <c r="X7239">
        <v>0.72424346289322228</v>
      </c>
      <c r="Y7239">
        <v>0</v>
      </c>
      <c r="Z7239">
        <v>0</v>
      </c>
      <c r="AA7239">
        <v>0</v>
      </c>
      <c r="AB7239">
        <v>0</v>
      </c>
      <c r="AC7239">
        <v>0</v>
      </c>
      <c r="AD7239">
        <v>0</v>
      </c>
      <c r="AE7239">
        <v>0.72424346289322228</v>
      </c>
    </row>
    <row r="7240" spans="1:31" x14ac:dyDescent="0.25">
      <c r="A7240">
        <v>2099539</v>
      </c>
      <c r="B7240">
        <v>1</v>
      </c>
      <c r="C7240" t="s">
        <v>80</v>
      </c>
      <c r="D7240" t="s">
        <v>110</v>
      </c>
      <c r="E7240" t="s">
        <v>177</v>
      </c>
      <c r="F7240" t="s">
        <v>20705</v>
      </c>
      <c r="G7240" t="s">
        <v>179</v>
      </c>
      <c r="H7240" t="s">
        <v>143</v>
      </c>
      <c r="I7240" t="s">
        <v>135</v>
      </c>
      <c r="J7240" t="s">
        <v>136</v>
      </c>
      <c r="K7240" t="s">
        <v>137</v>
      </c>
      <c r="L7240" t="s">
        <v>20706</v>
      </c>
      <c r="M7240" t="s">
        <v>20707</v>
      </c>
      <c r="N7240">
        <v>3.36</v>
      </c>
      <c r="O7240">
        <v>0</v>
      </c>
      <c r="P7240">
        <v>1</v>
      </c>
      <c r="Q7240">
        <v>0</v>
      </c>
      <c r="R7240">
        <v>0</v>
      </c>
      <c r="S7240">
        <v>0</v>
      </c>
      <c r="T7240">
        <v>0</v>
      </c>
      <c r="U7240">
        <v>0</v>
      </c>
      <c r="V7240">
        <v>0</v>
      </c>
      <c r="W7240">
        <v>0</v>
      </c>
      <c r="X7240">
        <v>0.78184947143582229</v>
      </c>
      <c r="Y7240">
        <v>0</v>
      </c>
      <c r="Z7240">
        <v>0</v>
      </c>
      <c r="AA7240">
        <v>0</v>
      </c>
      <c r="AB7240">
        <v>0</v>
      </c>
      <c r="AC7240">
        <v>0</v>
      </c>
      <c r="AD7240">
        <v>0</v>
      </c>
      <c r="AE7240">
        <v>0.78184947143582229</v>
      </c>
    </row>
    <row r="7241" spans="1:31" x14ac:dyDescent="0.25">
      <c r="A7241">
        <v>2099462</v>
      </c>
      <c r="B7241">
        <v>1</v>
      </c>
      <c r="C7241" t="s">
        <v>81</v>
      </c>
      <c r="D7241" t="s">
        <v>117</v>
      </c>
      <c r="E7241" t="s">
        <v>177</v>
      </c>
      <c r="F7241" t="s">
        <v>20708</v>
      </c>
      <c r="G7241" t="s">
        <v>196</v>
      </c>
      <c r="H7241" t="s">
        <v>143</v>
      </c>
      <c r="I7241" t="s">
        <v>135</v>
      </c>
      <c r="J7241" t="s">
        <v>136</v>
      </c>
      <c r="K7241" t="s">
        <v>137</v>
      </c>
      <c r="L7241" t="s">
        <v>20709</v>
      </c>
      <c r="M7241" t="s">
        <v>20710</v>
      </c>
      <c r="N7241">
        <v>1.5175000000000001</v>
      </c>
      <c r="O7241">
        <v>0</v>
      </c>
      <c r="P7241">
        <v>1</v>
      </c>
      <c r="Q7241">
        <v>0</v>
      </c>
      <c r="R7241">
        <v>0</v>
      </c>
      <c r="S7241">
        <v>0</v>
      </c>
      <c r="T7241">
        <v>0</v>
      </c>
      <c r="U7241">
        <v>0</v>
      </c>
      <c r="V7241">
        <v>0</v>
      </c>
      <c r="W7241">
        <v>0</v>
      </c>
      <c r="X7241">
        <v>9.1880761119999987E-2</v>
      </c>
      <c r="Y7241">
        <v>0</v>
      </c>
      <c r="Z7241">
        <v>0</v>
      </c>
      <c r="AA7241">
        <v>0</v>
      </c>
      <c r="AB7241">
        <v>0</v>
      </c>
      <c r="AC7241">
        <v>0</v>
      </c>
      <c r="AD7241">
        <v>0</v>
      </c>
      <c r="AE7241">
        <v>9.1880761119999987E-2</v>
      </c>
    </row>
    <row r="7242" spans="1:31" x14ac:dyDescent="0.25">
      <c r="A7242">
        <v>2099940</v>
      </c>
      <c r="B7242">
        <v>1</v>
      </c>
      <c r="C7242" t="s">
        <v>80</v>
      </c>
      <c r="D7242" t="s">
        <v>83</v>
      </c>
      <c r="E7242" t="s">
        <v>177</v>
      </c>
      <c r="F7242" t="s">
        <v>20711</v>
      </c>
      <c r="G7242" t="s">
        <v>183</v>
      </c>
      <c r="H7242" t="s">
        <v>143</v>
      </c>
      <c r="I7242" t="s">
        <v>135</v>
      </c>
      <c r="J7242" t="s">
        <v>136</v>
      </c>
      <c r="K7242" t="s">
        <v>137</v>
      </c>
      <c r="L7242" t="s">
        <v>20712</v>
      </c>
      <c r="M7242" t="s">
        <v>20713</v>
      </c>
      <c r="N7242">
        <v>1.096666666</v>
      </c>
      <c r="O7242">
        <v>0</v>
      </c>
      <c r="P7242">
        <v>6</v>
      </c>
      <c r="Q7242">
        <v>0</v>
      </c>
      <c r="R7242">
        <v>0</v>
      </c>
      <c r="S7242">
        <v>0</v>
      </c>
      <c r="T7242">
        <v>0</v>
      </c>
      <c r="U7242">
        <v>0</v>
      </c>
      <c r="V7242">
        <v>0</v>
      </c>
      <c r="W7242">
        <v>0</v>
      </c>
      <c r="X7242">
        <v>1.4791849862935467</v>
      </c>
      <c r="Y7242">
        <v>0</v>
      </c>
      <c r="Z7242">
        <v>0</v>
      </c>
      <c r="AA7242">
        <v>0</v>
      </c>
      <c r="AB7242">
        <v>0</v>
      </c>
      <c r="AC7242">
        <v>0</v>
      </c>
      <c r="AD7242">
        <v>0</v>
      </c>
      <c r="AE7242">
        <v>1.4791849862935467</v>
      </c>
    </row>
    <row r="7243" spans="1:31" x14ac:dyDescent="0.25">
      <c r="A7243">
        <v>2099917</v>
      </c>
      <c r="B7243">
        <v>1</v>
      </c>
      <c r="C7243" t="s">
        <v>80</v>
      </c>
      <c r="D7243" t="s">
        <v>108</v>
      </c>
      <c r="E7243" t="s">
        <v>158</v>
      </c>
      <c r="F7243" t="s">
        <v>12256</v>
      </c>
      <c r="G7243" t="s">
        <v>160</v>
      </c>
      <c r="H7243" t="s">
        <v>143</v>
      </c>
      <c r="I7243" t="s">
        <v>135</v>
      </c>
      <c r="J7243" t="s">
        <v>136</v>
      </c>
      <c r="K7243" t="s">
        <v>137</v>
      </c>
      <c r="L7243" t="s">
        <v>20714</v>
      </c>
      <c r="M7243" t="s">
        <v>20715</v>
      </c>
      <c r="N7243">
        <v>1.2250000000000001</v>
      </c>
      <c r="O7243">
        <v>0</v>
      </c>
      <c r="P7243">
        <v>23</v>
      </c>
      <c r="Q7243">
        <v>0</v>
      </c>
      <c r="R7243">
        <v>3</v>
      </c>
      <c r="S7243">
        <v>0</v>
      </c>
      <c r="T7243">
        <v>0</v>
      </c>
      <c r="U7243">
        <v>0</v>
      </c>
      <c r="V7243">
        <v>0</v>
      </c>
      <c r="W7243">
        <v>0</v>
      </c>
      <c r="X7243">
        <v>4.043556501759781</v>
      </c>
      <c r="Y7243">
        <v>0</v>
      </c>
      <c r="Z7243">
        <v>0.23282638389556004</v>
      </c>
      <c r="AA7243">
        <v>0</v>
      </c>
      <c r="AB7243">
        <v>0</v>
      </c>
      <c r="AC7243">
        <v>0</v>
      </c>
      <c r="AD7243">
        <v>0</v>
      </c>
      <c r="AE7243">
        <v>4.276382885655341</v>
      </c>
    </row>
    <row r="7244" spans="1:31" x14ac:dyDescent="0.25">
      <c r="A7244">
        <v>2099625</v>
      </c>
      <c r="B7244">
        <v>1</v>
      </c>
      <c r="C7244" t="s">
        <v>80</v>
      </c>
      <c r="D7244" t="s">
        <v>84</v>
      </c>
      <c r="E7244" t="s">
        <v>177</v>
      </c>
      <c r="F7244" t="s">
        <v>20716</v>
      </c>
      <c r="G7244" t="s">
        <v>183</v>
      </c>
      <c r="H7244" t="s">
        <v>143</v>
      </c>
      <c r="I7244" t="s">
        <v>135</v>
      </c>
      <c r="J7244" t="s">
        <v>136</v>
      </c>
      <c r="K7244" t="s">
        <v>137</v>
      </c>
      <c r="L7244" t="s">
        <v>20717</v>
      </c>
      <c r="M7244" t="s">
        <v>20718</v>
      </c>
      <c r="N7244">
        <v>0.711388888</v>
      </c>
      <c r="O7244">
        <v>0</v>
      </c>
      <c r="P7244">
        <v>3</v>
      </c>
      <c r="Q7244">
        <v>0</v>
      </c>
      <c r="R7244">
        <v>0</v>
      </c>
      <c r="S7244">
        <v>0</v>
      </c>
      <c r="T7244">
        <v>0</v>
      </c>
      <c r="U7244">
        <v>0</v>
      </c>
      <c r="V7244">
        <v>0</v>
      </c>
      <c r="W7244">
        <v>0</v>
      </c>
      <c r="X7244">
        <v>0.38564267109765332</v>
      </c>
      <c r="Y7244">
        <v>0</v>
      </c>
      <c r="Z7244">
        <v>0</v>
      </c>
      <c r="AA7244">
        <v>0</v>
      </c>
      <c r="AB7244">
        <v>0</v>
      </c>
      <c r="AC7244">
        <v>0</v>
      </c>
      <c r="AD7244">
        <v>0</v>
      </c>
      <c r="AE7244">
        <v>0.38564267109765332</v>
      </c>
    </row>
    <row r="7245" spans="1:31" x14ac:dyDescent="0.25">
      <c r="A7245">
        <v>2099768</v>
      </c>
      <c r="B7245">
        <v>1</v>
      </c>
      <c r="C7245" t="s">
        <v>81</v>
      </c>
      <c r="D7245" t="s">
        <v>122</v>
      </c>
      <c r="E7245" t="s">
        <v>146</v>
      </c>
      <c r="F7245" t="s">
        <v>2719</v>
      </c>
      <c r="G7245" t="s">
        <v>133</v>
      </c>
      <c r="H7245" t="s">
        <v>134</v>
      </c>
      <c r="I7245" t="s">
        <v>135</v>
      </c>
      <c r="J7245" t="s">
        <v>136</v>
      </c>
      <c r="K7245" t="s">
        <v>137</v>
      </c>
      <c r="L7245" t="s">
        <v>20719</v>
      </c>
      <c r="M7245" t="s">
        <v>20720</v>
      </c>
      <c r="N7245">
        <v>0.29083333300000003</v>
      </c>
      <c r="O7245">
        <v>23</v>
      </c>
      <c r="P7245">
        <v>692</v>
      </c>
      <c r="Q7245">
        <v>66</v>
      </c>
      <c r="R7245">
        <v>21</v>
      </c>
      <c r="S7245">
        <v>18</v>
      </c>
      <c r="T7245">
        <v>45</v>
      </c>
      <c r="U7245">
        <v>0</v>
      </c>
      <c r="V7245">
        <v>1</v>
      </c>
      <c r="W7245">
        <v>1.59795614157931</v>
      </c>
      <c r="X7245">
        <v>27.190162040720438</v>
      </c>
      <c r="Y7245">
        <v>23.978142192771628</v>
      </c>
      <c r="Z7245">
        <v>3.2127148382593895</v>
      </c>
      <c r="AA7245">
        <v>17.798844033739496</v>
      </c>
      <c r="AB7245">
        <v>8.5999324380658546</v>
      </c>
      <c r="AC7245">
        <v>0</v>
      </c>
      <c r="AD7245">
        <v>2.0994580987753029</v>
      </c>
      <c r="AE7245">
        <v>84.477209783911405</v>
      </c>
    </row>
    <row r="7246" spans="1:31" x14ac:dyDescent="0.25">
      <c r="A7246">
        <v>2099668</v>
      </c>
      <c r="B7246">
        <v>1</v>
      </c>
      <c r="C7246" t="s">
        <v>81</v>
      </c>
      <c r="D7246" t="s">
        <v>128</v>
      </c>
      <c r="E7246" t="s">
        <v>177</v>
      </c>
      <c r="F7246" t="s">
        <v>20721</v>
      </c>
      <c r="G7246" t="s">
        <v>196</v>
      </c>
      <c r="H7246" t="s">
        <v>143</v>
      </c>
      <c r="I7246" t="s">
        <v>135</v>
      </c>
      <c r="J7246" t="s">
        <v>136</v>
      </c>
      <c r="K7246" t="s">
        <v>137</v>
      </c>
      <c r="L7246" t="s">
        <v>20722</v>
      </c>
      <c r="M7246" t="s">
        <v>20723</v>
      </c>
      <c r="N7246">
        <v>3.4311111109999999</v>
      </c>
      <c r="O7246">
        <v>0</v>
      </c>
      <c r="P7246">
        <v>11</v>
      </c>
      <c r="Q7246">
        <v>0</v>
      </c>
      <c r="R7246">
        <v>0</v>
      </c>
      <c r="S7246">
        <v>0</v>
      </c>
      <c r="T7246">
        <v>0</v>
      </c>
      <c r="U7246">
        <v>0</v>
      </c>
      <c r="V7246">
        <v>0</v>
      </c>
      <c r="W7246">
        <v>0</v>
      </c>
      <c r="X7246">
        <v>9.4001072709358588</v>
      </c>
      <c r="Y7246">
        <v>0</v>
      </c>
      <c r="Z7246">
        <v>0</v>
      </c>
      <c r="AA7246">
        <v>0</v>
      </c>
      <c r="AB7246">
        <v>0</v>
      </c>
      <c r="AC7246">
        <v>0</v>
      </c>
      <c r="AD7246">
        <v>0</v>
      </c>
      <c r="AE7246">
        <v>9.4001072709358588</v>
      </c>
    </row>
    <row r="7247" spans="1:31" x14ac:dyDescent="0.25">
      <c r="A7247">
        <v>2099711</v>
      </c>
      <c r="B7247">
        <v>1</v>
      </c>
      <c r="C7247" t="s">
        <v>80</v>
      </c>
      <c r="D7247" t="s">
        <v>99</v>
      </c>
      <c r="E7247" t="s">
        <v>140</v>
      </c>
      <c r="F7247" t="s">
        <v>20724</v>
      </c>
      <c r="G7247" t="s">
        <v>1378</v>
      </c>
      <c r="H7247" t="s">
        <v>143</v>
      </c>
      <c r="I7247" t="s">
        <v>135</v>
      </c>
      <c r="J7247" t="s">
        <v>136</v>
      </c>
      <c r="K7247" t="s">
        <v>137</v>
      </c>
      <c r="L7247" t="s">
        <v>20170</v>
      </c>
      <c r="M7247" t="s">
        <v>20725</v>
      </c>
      <c r="N7247">
        <v>0.81333333299999999</v>
      </c>
      <c r="O7247">
        <v>0</v>
      </c>
      <c r="P7247">
        <v>129</v>
      </c>
      <c r="Q7247">
        <v>0</v>
      </c>
      <c r="R7247">
        <v>0</v>
      </c>
      <c r="S7247">
        <v>0</v>
      </c>
      <c r="T7247">
        <v>13</v>
      </c>
      <c r="U7247">
        <v>0</v>
      </c>
      <c r="V7247">
        <v>0</v>
      </c>
      <c r="W7247">
        <v>0</v>
      </c>
      <c r="X7247">
        <v>19.031430170870514</v>
      </c>
      <c r="Y7247">
        <v>0</v>
      </c>
      <c r="Z7247">
        <v>0</v>
      </c>
      <c r="AA7247">
        <v>0</v>
      </c>
      <c r="AB7247">
        <v>21.981603255394518</v>
      </c>
      <c r="AC7247">
        <v>0</v>
      </c>
      <c r="AD7247">
        <v>0</v>
      </c>
      <c r="AE7247">
        <v>41.013033426265032</v>
      </c>
    </row>
    <row r="7248" spans="1:31" x14ac:dyDescent="0.25">
      <c r="A7248">
        <v>2099926</v>
      </c>
      <c r="B7248">
        <v>1</v>
      </c>
      <c r="C7248" t="s">
        <v>81</v>
      </c>
      <c r="D7248" t="s">
        <v>112</v>
      </c>
      <c r="E7248" t="s">
        <v>158</v>
      </c>
      <c r="F7248" t="s">
        <v>20726</v>
      </c>
      <c r="G7248" t="s">
        <v>160</v>
      </c>
      <c r="H7248" t="s">
        <v>143</v>
      </c>
      <c r="I7248" t="s">
        <v>135</v>
      </c>
      <c r="J7248" t="s">
        <v>136</v>
      </c>
      <c r="K7248" t="s">
        <v>137</v>
      </c>
      <c r="L7248" t="s">
        <v>20727</v>
      </c>
      <c r="M7248" t="s">
        <v>20728</v>
      </c>
      <c r="N7248">
        <v>3.49</v>
      </c>
      <c r="O7248">
        <v>0</v>
      </c>
      <c r="P7248">
        <v>3</v>
      </c>
      <c r="Q7248">
        <v>0</v>
      </c>
      <c r="R7248">
        <v>0</v>
      </c>
      <c r="S7248">
        <v>0</v>
      </c>
      <c r="T7248">
        <v>0</v>
      </c>
      <c r="U7248">
        <v>0</v>
      </c>
      <c r="V7248">
        <v>0</v>
      </c>
      <c r="W7248">
        <v>0</v>
      </c>
      <c r="X7248">
        <v>1.8169615198151203</v>
      </c>
      <c r="Y7248">
        <v>0</v>
      </c>
      <c r="Z7248">
        <v>0</v>
      </c>
      <c r="AA7248">
        <v>0</v>
      </c>
      <c r="AB7248">
        <v>0</v>
      </c>
      <c r="AC7248">
        <v>0</v>
      </c>
      <c r="AD7248">
        <v>0</v>
      </c>
      <c r="AE7248">
        <v>1.8169615198151203</v>
      </c>
    </row>
    <row r="7249" spans="1:31" x14ac:dyDescent="0.25">
      <c r="A7249">
        <v>2099949</v>
      </c>
      <c r="B7249">
        <v>1</v>
      </c>
      <c r="C7249" t="s">
        <v>81</v>
      </c>
      <c r="D7249" t="s">
        <v>128</v>
      </c>
      <c r="E7249" t="s">
        <v>177</v>
      </c>
      <c r="F7249" t="s">
        <v>20729</v>
      </c>
      <c r="G7249" t="s">
        <v>183</v>
      </c>
      <c r="H7249" t="s">
        <v>143</v>
      </c>
      <c r="I7249" t="s">
        <v>135</v>
      </c>
      <c r="J7249" t="s">
        <v>136</v>
      </c>
      <c r="K7249" t="s">
        <v>137</v>
      </c>
      <c r="L7249" t="s">
        <v>20730</v>
      </c>
      <c r="M7249" t="s">
        <v>20731</v>
      </c>
      <c r="N7249">
        <v>2.6883333330000001</v>
      </c>
      <c r="O7249">
        <v>0</v>
      </c>
      <c r="P7249">
        <v>0</v>
      </c>
      <c r="Q7249">
        <v>0</v>
      </c>
      <c r="R7249">
        <v>1</v>
      </c>
      <c r="S7249">
        <v>0</v>
      </c>
      <c r="T7249">
        <v>1</v>
      </c>
      <c r="U7249">
        <v>0</v>
      </c>
      <c r="V7249">
        <v>0</v>
      </c>
      <c r="W7249">
        <v>0</v>
      </c>
      <c r="X7249">
        <v>0</v>
      </c>
      <c r="Y7249">
        <v>0</v>
      </c>
      <c r="Z7249">
        <v>0</v>
      </c>
      <c r="AA7249">
        <v>0</v>
      </c>
      <c r="AB7249">
        <v>2.0892697287930001E-2</v>
      </c>
      <c r="AC7249">
        <v>0</v>
      </c>
      <c r="AD7249">
        <v>0</v>
      </c>
      <c r="AE7249">
        <v>2.0892697287930001E-2</v>
      </c>
    </row>
    <row r="7250" spans="1:31" x14ac:dyDescent="0.25">
      <c r="A7250">
        <v>2099548</v>
      </c>
      <c r="B7250">
        <v>1</v>
      </c>
      <c r="C7250" t="s">
        <v>81</v>
      </c>
      <c r="D7250" t="s">
        <v>128</v>
      </c>
      <c r="E7250" t="s">
        <v>169</v>
      </c>
      <c r="F7250" t="s">
        <v>20732</v>
      </c>
      <c r="G7250" t="s">
        <v>154</v>
      </c>
      <c r="H7250" t="s">
        <v>134</v>
      </c>
      <c r="I7250" t="s">
        <v>135</v>
      </c>
      <c r="J7250" t="s">
        <v>136</v>
      </c>
      <c r="K7250" t="s">
        <v>155</v>
      </c>
      <c r="L7250" t="s">
        <v>20733</v>
      </c>
      <c r="M7250" t="s">
        <v>20734</v>
      </c>
      <c r="N7250">
        <v>8.2305555550000005</v>
      </c>
      <c r="O7250">
        <v>0</v>
      </c>
      <c r="P7250">
        <v>478</v>
      </c>
      <c r="Q7250">
        <v>0</v>
      </c>
      <c r="R7250">
        <v>10</v>
      </c>
      <c r="S7250">
        <v>0</v>
      </c>
      <c r="T7250">
        <v>35</v>
      </c>
      <c r="U7250">
        <v>0</v>
      </c>
      <c r="V7250">
        <v>0</v>
      </c>
      <c r="W7250">
        <v>0</v>
      </c>
      <c r="X7250">
        <v>601.05438161397649</v>
      </c>
      <c r="Y7250">
        <v>0</v>
      </c>
      <c r="Z7250">
        <v>18.34359419778815</v>
      </c>
      <c r="AA7250">
        <v>0</v>
      </c>
      <c r="AB7250">
        <v>97.374233486446045</v>
      </c>
      <c r="AC7250">
        <v>0</v>
      </c>
      <c r="AD7250">
        <v>0</v>
      </c>
      <c r="AE7250">
        <v>716.77220929821067</v>
      </c>
    </row>
    <row r="7251" spans="1:31" x14ac:dyDescent="0.25">
      <c r="A7251">
        <v>2099903</v>
      </c>
      <c r="B7251">
        <v>1</v>
      </c>
      <c r="C7251" t="s">
        <v>80</v>
      </c>
      <c r="D7251" t="s">
        <v>98</v>
      </c>
      <c r="E7251" t="s">
        <v>177</v>
      </c>
      <c r="F7251" t="s">
        <v>20735</v>
      </c>
      <c r="G7251" t="s">
        <v>183</v>
      </c>
      <c r="H7251" t="s">
        <v>143</v>
      </c>
      <c r="I7251" t="s">
        <v>135</v>
      </c>
      <c r="J7251" t="s">
        <v>136</v>
      </c>
      <c r="K7251" t="s">
        <v>137</v>
      </c>
      <c r="L7251" t="s">
        <v>20736</v>
      </c>
      <c r="M7251" t="s">
        <v>20737</v>
      </c>
      <c r="N7251">
        <v>3.5052777769999999</v>
      </c>
      <c r="O7251">
        <v>0</v>
      </c>
      <c r="P7251">
        <v>1</v>
      </c>
      <c r="Q7251">
        <v>0</v>
      </c>
      <c r="R7251">
        <v>0</v>
      </c>
      <c r="S7251">
        <v>0</v>
      </c>
      <c r="T7251">
        <v>0</v>
      </c>
      <c r="U7251">
        <v>0</v>
      </c>
      <c r="V7251">
        <v>0</v>
      </c>
      <c r="W7251">
        <v>0</v>
      </c>
      <c r="X7251">
        <v>0.4877595401884911</v>
      </c>
      <c r="Y7251">
        <v>0</v>
      </c>
      <c r="Z7251">
        <v>0</v>
      </c>
      <c r="AA7251">
        <v>0</v>
      </c>
      <c r="AB7251">
        <v>0</v>
      </c>
      <c r="AC7251">
        <v>0</v>
      </c>
      <c r="AD7251">
        <v>0</v>
      </c>
      <c r="AE7251">
        <v>0.4877595401884911</v>
      </c>
    </row>
    <row r="7252" spans="1:31" x14ac:dyDescent="0.25">
      <c r="A7252">
        <v>2099588</v>
      </c>
      <c r="B7252">
        <v>1</v>
      </c>
      <c r="C7252" t="s">
        <v>80</v>
      </c>
      <c r="D7252" t="s">
        <v>90</v>
      </c>
      <c r="E7252" t="s">
        <v>177</v>
      </c>
      <c r="F7252" t="s">
        <v>20738</v>
      </c>
      <c r="G7252" t="s">
        <v>196</v>
      </c>
      <c r="H7252" t="s">
        <v>143</v>
      </c>
      <c r="I7252" t="s">
        <v>135</v>
      </c>
      <c r="J7252" t="s">
        <v>136</v>
      </c>
      <c r="K7252" t="s">
        <v>137</v>
      </c>
      <c r="L7252" t="s">
        <v>20739</v>
      </c>
      <c r="M7252" t="s">
        <v>20740</v>
      </c>
      <c r="N7252">
        <v>1.261111111</v>
      </c>
      <c r="O7252">
        <v>0</v>
      </c>
      <c r="P7252">
        <v>0</v>
      </c>
      <c r="Q7252">
        <v>0</v>
      </c>
      <c r="R7252">
        <v>0</v>
      </c>
      <c r="S7252">
        <v>0</v>
      </c>
      <c r="T7252">
        <v>1</v>
      </c>
      <c r="U7252">
        <v>0</v>
      </c>
      <c r="V7252">
        <v>0</v>
      </c>
      <c r="W7252">
        <v>0</v>
      </c>
      <c r="X7252">
        <v>0</v>
      </c>
      <c r="Y7252">
        <v>0</v>
      </c>
      <c r="Z7252">
        <v>0</v>
      </c>
      <c r="AA7252">
        <v>0</v>
      </c>
      <c r="AB7252">
        <v>1.7938502990458314</v>
      </c>
      <c r="AC7252">
        <v>0</v>
      </c>
      <c r="AD7252">
        <v>0</v>
      </c>
      <c r="AE7252">
        <v>1.7938502990458314</v>
      </c>
    </row>
    <row r="7253" spans="1:31" x14ac:dyDescent="0.25">
      <c r="A7253">
        <v>2099634</v>
      </c>
      <c r="B7253">
        <v>1</v>
      </c>
      <c r="C7253" t="s">
        <v>80</v>
      </c>
      <c r="D7253" t="s">
        <v>111</v>
      </c>
      <c r="E7253" t="s">
        <v>140</v>
      </c>
      <c r="F7253" t="s">
        <v>20741</v>
      </c>
      <c r="G7253" t="s">
        <v>1296</v>
      </c>
      <c r="H7253" t="s">
        <v>143</v>
      </c>
      <c r="I7253" t="s">
        <v>135</v>
      </c>
      <c r="J7253" t="s">
        <v>136</v>
      </c>
      <c r="K7253" t="s">
        <v>155</v>
      </c>
      <c r="L7253" t="s">
        <v>20742</v>
      </c>
      <c r="M7253" t="s">
        <v>20743</v>
      </c>
      <c r="N7253">
        <v>1.166666666</v>
      </c>
      <c r="O7253">
        <v>0</v>
      </c>
      <c r="P7253">
        <v>22</v>
      </c>
      <c r="Q7253">
        <v>0</v>
      </c>
      <c r="R7253">
        <v>13</v>
      </c>
      <c r="S7253">
        <v>0</v>
      </c>
      <c r="T7253">
        <v>20</v>
      </c>
      <c r="U7253">
        <v>0</v>
      </c>
      <c r="V7253">
        <v>0</v>
      </c>
      <c r="W7253">
        <v>0</v>
      </c>
      <c r="X7253">
        <v>14.902936350284433</v>
      </c>
      <c r="Y7253">
        <v>0</v>
      </c>
      <c r="Z7253">
        <v>9.641184709155068</v>
      </c>
      <c r="AA7253">
        <v>0</v>
      </c>
      <c r="AB7253">
        <v>51.316396465522352</v>
      </c>
      <c r="AC7253">
        <v>0</v>
      </c>
      <c r="AD7253">
        <v>0</v>
      </c>
      <c r="AE7253">
        <v>75.86051752496185</v>
      </c>
    </row>
    <row r="7254" spans="1:31" x14ac:dyDescent="0.25">
      <c r="A7254">
        <v>2099448</v>
      </c>
      <c r="B7254">
        <v>1</v>
      </c>
      <c r="C7254" t="s">
        <v>80</v>
      </c>
      <c r="D7254" t="s">
        <v>108</v>
      </c>
      <c r="E7254" t="s">
        <v>131</v>
      </c>
      <c r="F7254" t="s">
        <v>9523</v>
      </c>
      <c r="G7254" t="s">
        <v>133</v>
      </c>
      <c r="H7254" t="s">
        <v>134</v>
      </c>
      <c r="I7254" t="s">
        <v>135</v>
      </c>
      <c r="J7254" t="s">
        <v>136</v>
      </c>
      <c r="K7254" t="s">
        <v>137</v>
      </c>
      <c r="L7254" t="s">
        <v>20744</v>
      </c>
      <c r="M7254" t="s">
        <v>20745</v>
      </c>
      <c r="N7254">
        <v>0.31888888799999998</v>
      </c>
      <c r="O7254">
        <v>0</v>
      </c>
      <c r="P7254">
        <v>446</v>
      </c>
      <c r="Q7254">
        <v>0</v>
      </c>
      <c r="R7254">
        <v>49</v>
      </c>
      <c r="S7254">
        <v>1</v>
      </c>
      <c r="T7254">
        <v>47</v>
      </c>
      <c r="U7254">
        <v>0</v>
      </c>
      <c r="V7254">
        <v>0</v>
      </c>
      <c r="W7254">
        <v>0</v>
      </c>
      <c r="X7254">
        <v>12.874568898715133</v>
      </c>
      <c r="Y7254">
        <v>0</v>
      </c>
      <c r="Z7254">
        <v>1.3395232373492667</v>
      </c>
      <c r="AA7254">
        <v>1.20639222148564</v>
      </c>
      <c r="AB7254">
        <v>4.3962058929924019</v>
      </c>
      <c r="AC7254">
        <v>0</v>
      </c>
      <c r="AD7254">
        <v>0</v>
      </c>
      <c r="AE7254">
        <v>19.816690250542443</v>
      </c>
    </row>
    <row r="7255" spans="1:31" x14ac:dyDescent="0.25">
      <c r="A7255">
        <v>2099740</v>
      </c>
      <c r="B7255">
        <v>1</v>
      </c>
      <c r="C7255" t="s">
        <v>81</v>
      </c>
      <c r="D7255" t="s">
        <v>127</v>
      </c>
      <c r="E7255" t="s">
        <v>169</v>
      </c>
      <c r="F7255" t="s">
        <v>20746</v>
      </c>
      <c r="G7255" t="s">
        <v>171</v>
      </c>
      <c r="H7255" t="s">
        <v>134</v>
      </c>
      <c r="I7255" t="s">
        <v>135</v>
      </c>
      <c r="J7255" t="s">
        <v>136</v>
      </c>
      <c r="K7255" t="s">
        <v>137</v>
      </c>
      <c r="L7255" t="s">
        <v>20747</v>
      </c>
      <c r="M7255" t="s">
        <v>20748</v>
      </c>
      <c r="N7255">
        <v>7.7355555550000004</v>
      </c>
      <c r="O7255">
        <v>0</v>
      </c>
      <c r="P7255">
        <v>44</v>
      </c>
      <c r="Q7255">
        <v>0</v>
      </c>
      <c r="R7255">
        <v>29</v>
      </c>
      <c r="S7255">
        <v>0</v>
      </c>
      <c r="T7255">
        <v>9</v>
      </c>
      <c r="U7255">
        <v>0</v>
      </c>
      <c r="V7255">
        <v>0</v>
      </c>
      <c r="W7255">
        <v>0</v>
      </c>
      <c r="X7255">
        <v>68.349216433582285</v>
      </c>
      <c r="Y7255">
        <v>0</v>
      </c>
      <c r="Z7255">
        <v>80.936734587319947</v>
      </c>
      <c r="AA7255">
        <v>0</v>
      </c>
      <c r="AB7255">
        <v>58.277724876985168</v>
      </c>
      <c r="AC7255">
        <v>0</v>
      </c>
      <c r="AD7255">
        <v>0</v>
      </c>
      <c r="AE7255">
        <v>207.56367589788741</v>
      </c>
    </row>
    <row r="7256" spans="1:31" x14ac:dyDescent="0.25">
      <c r="A7256">
        <v>2099886</v>
      </c>
      <c r="B7256">
        <v>1</v>
      </c>
      <c r="C7256" t="s">
        <v>81</v>
      </c>
      <c r="D7256" t="s">
        <v>127</v>
      </c>
      <c r="E7256" t="s">
        <v>169</v>
      </c>
      <c r="F7256" t="s">
        <v>20749</v>
      </c>
      <c r="G7256" t="s">
        <v>133</v>
      </c>
      <c r="H7256" t="s">
        <v>134</v>
      </c>
      <c r="I7256" t="s">
        <v>259</v>
      </c>
      <c r="J7256" t="s">
        <v>136</v>
      </c>
      <c r="K7256" t="s">
        <v>137</v>
      </c>
      <c r="L7256" t="s">
        <v>20750</v>
      </c>
      <c r="M7256" t="s">
        <v>20751</v>
      </c>
      <c r="N7256">
        <v>5.5555550000000002E-3</v>
      </c>
      <c r="O7256">
        <v>0</v>
      </c>
      <c r="P7256">
        <v>415</v>
      </c>
      <c r="Q7256">
        <v>102</v>
      </c>
      <c r="R7256">
        <v>60</v>
      </c>
      <c r="S7256">
        <v>5</v>
      </c>
      <c r="T7256">
        <v>43</v>
      </c>
      <c r="U7256">
        <v>0</v>
      </c>
      <c r="V7256">
        <v>0</v>
      </c>
      <c r="W7256">
        <v>0</v>
      </c>
      <c r="X7256">
        <v>0.56458170445533362</v>
      </c>
      <c r="Y7256">
        <v>0.24462771294967223</v>
      </c>
      <c r="Z7256">
        <v>0.14654219317717782</v>
      </c>
      <c r="AA7256">
        <v>0.2141427974597889</v>
      </c>
      <c r="AB7256">
        <v>0.10203290713133333</v>
      </c>
      <c r="AC7256">
        <v>0</v>
      </c>
      <c r="AD7256">
        <v>0</v>
      </c>
      <c r="AE7256">
        <v>1.2719273151733059</v>
      </c>
    </row>
    <row r="7257" spans="1:31" x14ac:dyDescent="0.25">
      <c r="A7257">
        <v>2099485</v>
      </c>
      <c r="B7257">
        <v>1</v>
      </c>
      <c r="C7257" t="s">
        <v>80</v>
      </c>
      <c r="D7257" t="s">
        <v>103</v>
      </c>
      <c r="E7257" t="s">
        <v>131</v>
      </c>
      <c r="F7257" t="s">
        <v>362</v>
      </c>
      <c r="G7257" t="s">
        <v>133</v>
      </c>
      <c r="H7257" t="s">
        <v>134</v>
      </c>
      <c r="I7257" t="s">
        <v>135</v>
      </c>
      <c r="J7257" t="s">
        <v>136</v>
      </c>
      <c r="K7257" t="s">
        <v>137</v>
      </c>
      <c r="L7257" t="s">
        <v>20752</v>
      </c>
      <c r="M7257" t="s">
        <v>20753</v>
      </c>
      <c r="N7257">
        <v>1.1288888880000001</v>
      </c>
      <c r="O7257">
        <v>0</v>
      </c>
      <c r="P7257">
        <v>0</v>
      </c>
      <c r="Q7257">
        <v>4</v>
      </c>
      <c r="R7257">
        <v>18</v>
      </c>
      <c r="S7257">
        <v>5</v>
      </c>
      <c r="T7257">
        <v>5</v>
      </c>
      <c r="U7257">
        <v>3</v>
      </c>
      <c r="V7257">
        <v>0</v>
      </c>
      <c r="W7257">
        <v>0</v>
      </c>
      <c r="X7257">
        <v>0</v>
      </c>
      <c r="Y7257">
        <v>3.2392276975445506</v>
      </c>
      <c r="Z7257">
        <v>40.320411259941238</v>
      </c>
      <c r="AA7257">
        <v>42.664947256452074</v>
      </c>
      <c r="AB7257">
        <v>22.818087767343616</v>
      </c>
      <c r="AC7257">
        <v>88.9299278300048</v>
      </c>
      <c r="AD7257">
        <v>0</v>
      </c>
      <c r="AE7257">
        <v>197.97260181128627</v>
      </c>
    </row>
    <row r="7258" spans="1:31" x14ac:dyDescent="0.25">
      <c r="A7258">
        <v>2099508</v>
      </c>
      <c r="B7258">
        <v>1</v>
      </c>
      <c r="C7258" t="s">
        <v>80</v>
      </c>
      <c r="D7258" t="s">
        <v>108</v>
      </c>
      <c r="E7258" t="s">
        <v>131</v>
      </c>
      <c r="F7258" t="s">
        <v>20754</v>
      </c>
      <c r="G7258" t="s">
        <v>154</v>
      </c>
      <c r="H7258" t="s">
        <v>134</v>
      </c>
      <c r="I7258" t="s">
        <v>135</v>
      </c>
      <c r="J7258" t="s">
        <v>136</v>
      </c>
      <c r="K7258" t="s">
        <v>155</v>
      </c>
      <c r="L7258" t="s">
        <v>20755</v>
      </c>
      <c r="M7258" t="s">
        <v>20756</v>
      </c>
      <c r="N7258">
        <v>7.5666666659999997</v>
      </c>
      <c r="O7258">
        <v>0</v>
      </c>
      <c r="P7258">
        <v>354</v>
      </c>
      <c r="Q7258">
        <v>0</v>
      </c>
      <c r="R7258">
        <v>70</v>
      </c>
      <c r="S7258">
        <v>3</v>
      </c>
      <c r="T7258">
        <v>36</v>
      </c>
      <c r="U7258">
        <v>0</v>
      </c>
      <c r="V7258">
        <v>0</v>
      </c>
      <c r="W7258">
        <v>0</v>
      </c>
      <c r="X7258">
        <v>575.97157440753756</v>
      </c>
      <c r="Y7258">
        <v>0</v>
      </c>
      <c r="Z7258">
        <v>494.02012482533064</v>
      </c>
      <c r="AA7258">
        <v>67.182279431997372</v>
      </c>
      <c r="AB7258">
        <v>184.39472134975088</v>
      </c>
      <c r="AC7258">
        <v>0</v>
      </c>
      <c r="AD7258">
        <v>0</v>
      </c>
      <c r="AE7258">
        <v>1321.5687000146163</v>
      </c>
    </row>
    <row r="7259" spans="1:31" x14ac:dyDescent="0.25">
      <c r="A7259">
        <v>2099800</v>
      </c>
      <c r="B7259">
        <v>1</v>
      </c>
      <c r="C7259" t="s">
        <v>80</v>
      </c>
      <c r="D7259" t="s">
        <v>108</v>
      </c>
      <c r="E7259" t="s">
        <v>177</v>
      </c>
      <c r="F7259" t="s">
        <v>20757</v>
      </c>
      <c r="G7259" t="s">
        <v>183</v>
      </c>
      <c r="H7259" t="s">
        <v>143</v>
      </c>
      <c r="I7259" t="s">
        <v>135</v>
      </c>
      <c r="J7259" t="s">
        <v>136</v>
      </c>
      <c r="K7259" t="s">
        <v>137</v>
      </c>
      <c r="L7259" t="s">
        <v>20758</v>
      </c>
      <c r="M7259" t="s">
        <v>20759</v>
      </c>
      <c r="N7259">
        <v>4.8191666660000001</v>
      </c>
      <c r="O7259">
        <v>0</v>
      </c>
      <c r="P7259">
        <v>1</v>
      </c>
      <c r="Q7259">
        <v>0</v>
      </c>
      <c r="R7259">
        <v>0</v>
      </c>
      <c r="S7259">
        <v>0</v>
      </c>
      <c r="T7259">
        <v>0</v>
      </c>
      <c r="U7259">
        <v>0</v>
      </c>
      <c r="V7259">
        <v>0</v>
      </c>
      <c r="W7259">
        <v>0</v>
      </c>
      <c r="X7259">
        <v>1.1430801688345082</v>
      </c>
      <c r="Y7259">
        <v>0</v>
      </c>
      <c r="Z7259">
        <v>0</v>
      </c>
      <c r="AA7259">
        <v>0</v>
      </c>
      <c r="AB7259">
        <v>0</v>
      </c>
      <c r="AC7259">
        <v>0</v>
      </c>
      <c r="AD7259">
        <v>0</v>
      </c>
      <c r="AE7259">
        <v>1.1430801688345082</v>
      </c>
    </row>
    <row r="7260" spans="1:31" x14ac:dyDescent="0.25">
      <c r="A7260">
        <v>2099720</v>
      </c>
      <c r="B7260">
        <v>1</v>
      </c>
      <c r="C7260" t="s">
        <v>80</v>
      </c>
      <c r="D7260" t="s">
        <v>89</v>
      </c>
      <c r="E7260" t="s">
        <v>146</v>
      </c>
      <c r="F7260" t="s">
        <v>7444</v>
      </c>
      <c r="G7260" t="s">
        <v>133</v>
      </c>
      <c r="H7260" t="s">
        <v>134</v>
      </c>
      <c r="I7260" t="s">
        <v>135</v>
      </c>
      <c r="J7260" t="s">
        <v>136</v>
      </c>
      <c r="K7260" t="s">
        <v>137</v>
      </c>
      <c r="L7260" t="s">
        <v>20760</v>
      </c>
      <c r="M7260" t="s">
        <v>20761</v>
      </c>
      <c r="N7260">
        <v>0.218611111</v>
      </c>
      <c r="O7260">
        <v>1</v>
      </c>
      <c r="P7260">
        <v>272</v>
      </c>
      <c r="Q7260">
        <v>1</v>
      </c>
      <c r="R7260">
        <v>51</v>
      </c>
      <c r="S7260">
        <v>1</v>
      </c>
      <c r="T7260">
        <v>138</v>
      </c>
      <c r="U7260">
        <v>0</v>
      </c>
      <c r="V7260">
        <v>0</v>
      </c>
      <c r="W7260">
        <v>0.75486443698411509</v>
      </c>
      <c r="X7260">
        <v>22.668246289692448</v>
      </c>
      <c r="Y7260">
        <v>1.007766005844924</v>
      </c>
      <c r="Z7260">
        <v>5.1691762209273913</v>
      </c>
      <c r="AA7260">
        <v>0.10463856272927084</v>
      </c>
      <c r="AB7260">
        <v>38.338257590567551</v>
      </c>
      <c r="AC7260">
        <v>0</v>
      </c>
      <c r="AD7260">
        <v>0</v>
      </c>
      <c r="AE7260">
        <v>68.042949106745695</v>
      </c>
    </row>
    <row r="7261" spans="1:31" x14ac:dyDescent="0.25">
      <c r="A7261">
        <v>2099657</v>
      </c>
      <c r="B7261">
        <v>1</v>
      </c>
      <c r="C7261" t="s">
        <v>80</v>
      </c>
      <c r="D7261" t="s">
        <v>107</v>
      </c>
      <c r="E7261" t="s">
        <v>177</v>
      </c>
      <c r="F7261" t="s">
        <v>20762</v>
      </c>
      <c r="G7261" t="s">
        <v>183</v>
      </c>
      <c r="H7261" t="s">
        <v>143</v>
      </c>
      <c r="I7261" t="s">
        <v>135</v>
      </c>
      <c r="J7261" t="s">
        <v>136</v>
      </c>
      <c r="K7261" t="s">
        <v>137</v>
      </c>
      <c r="L7261" t="s">
        <v>20763</v>
      </c>
      <c r="M7261" t="s">
        <v>20764</v>
      </c>
      <c r="N7261">
        <v>8.2258333330000006</v>
      </c>
      <c r="O7261">
        <v>0</v>
      </c>
      <c r="P7261">
        <v>1</v>
      </c>
      <c r="Q7261">
        <v>0</v>
      </c>
      <c r="R7261">
        <v>0</v>
      </c>
      <c r="S7261">
        <v>0</v>
      </c>
      <c r="T7261">
        <v>0</v>
      </c>
      <c r="U7261">
        <v>0</v>
      </c>
      <c r="V7261">
        <v>0</v>
      </c>
      <c r="W7261">
        <v>0</v>
      </c>
      <c r="X7261">
        <v>1.6395557535437033</v>
      </c>
      <c r="Y7261">
        <v>0</v>
      </c>
      <c r="Z7261">
        <v>0</v>
      </c>
      <c r="AA7261">
        <v>0</v>
      </c>
      <c r="AB7261">
        <v>0</v>
      </c>
      <c r="AC7261">
        <v>0</v>
      </c>
      <c r="AD7261">
        <v>0</v>
      </c>
      <c r="AE7261">
        <v>1.6395557535437033</v>
      </c>
    </row>
    <row r="7262" spans="1:31" x14ac:dyDescent="0.25">
      <c r="A7262">
        <v>2099906</v>
      </c>
      <c r="B7262">
        <v>1</v>
      </c>
      <c r="C7262" t="s">
        <v>81</v>
      </c>
      <c r="D7262" t="s">
        <v>112</v>
      </c>
      <c r="E7262" t="s">
        <v>177</v>
      </c>
      <c r="F7262" t="s">
        <v>20765</v>
      </c>
      <c r="G7262" t="s">
        <v>179</v>
      </c>
      <c r="H7262" t="s">
        <v>143</v>
      </c>
      <c r="I7262" t="s">
        <v>135</v>
      </c>
      <c r="J7262" t="s">
        <v>136</v>
      </c>
      <c r="K7262" t="s">
        <v>137</v>
      </c>
      <c r="L7262" t="s">
        <v>20766</v>
      </c>
      <c r="M7262" t="s">
        <v>20767</v>
      </c>
      <c r="N7262">
        <v>4.9591666659999998</v>
      </c>
      <c r="O7262">
        <v>0</v>
      </c>
      <c r="P7262">
        <v>0</v>
      </c>
      <c r="Q7262">
        <v>0</v>
      </c>
      <c r="R7262">
        <v>0</v>
      </c>
      <c r="S7262">
        <v>0</v>
      </c>
      <c r="T7262">
        <v>1</v>
      </c>
      <c r="U7262">
        <v>0</v>
      </c>
      <c r="V7262">
        <v>0</v>
      </c>
      <c r="W7262">
        <v>0</v>
      </c>
      <c r="X7262">
        <v>0</v>
      </c>
      <c r="Y7262">
        <v>0</v>
      </c>
      <c r="Z7262">
        <v>0</v>
      </c>
      <c r="AA7262">
        <v>0</v>
      </c>
      <c r="AB7262">
        <v>9.0830999386605509</v>
      </c>
      <c r="AC7262">
        <v>0</v>
      </c>
      <c r="AD7262">
        <v>0</v>
      </c>
      <c r="AE7262">
        <v>9.0830999386605509</v>
      </c>
    </row>
    <row r="7263" spans="1:31" x14ac:dyDescent="0.25">
      <c r="A7263">
        <v>2099465</v>
      </c>
      <c r="B7263">
        <v>1</v>
      </c>
      <c r="C7263" t="s">
        <v>80</v>
      </c>
      <c r="D7263" t="s">
        <v>83</v>
      </c>
      <c r="E7263" t="s">
        <v>177</v>
      </c>
      <c r="F7263" t="s">
        <v>20768</v>
      </c>
      <c r="G7263" t="s">
        <v>179</v>
      </c>
      <c r="H7263" t="s">
        <v>143</v>
      </c>
      <c r="I7263" t="s">
        <v>135</v>
      </c>
      <c r="J7263" t="s">
        <v>136</v>
      </c>
      <c r="K7263" t="s">
        <v>137</v>
      </c>
      <c r="L7263" t="s">
        <v>20769</v>
      </c>
      <c r="M7263" t="s">
        <v>20770</v>
      </c>
      <c r="N7263">
        <v>4.2108333330000001</v>
      </c>
      <c r="O7263">
        <v>0</v>
      </c>
      <c r="P7263">
        <v>5</v>
      </c>
      <c r="Q7263">
        <v>0</v>
      </c>
      <c r="R7263">
        <v>0</v>
      </c>
      <c r="S7263">
        <v>0</v>
      </c>
      <c r="T7263">
        <v>0</v>
      </c>
      <c r="U7263">
        <v>0</v>
      </c>
      <c r="V7263">
        <v>0</v>
      </c>
      <c r="W7263">
        <v>0</v>
      </c>
      <c r="X7263">
        <v>3.8538430632725142</v>
      </c>
      <c r="Y7263">
        <v>0</v>
      </c>
      <c r="Z7263">
        <v>0</v>
      </c>
      <c r="AA7263">
        <v>0</v>
      </c>
      <c r="AB7263">
        <v>0</v>
      </c>
      <c r="AC7263">
        <v>0</v>
      </c>
      <c r="AD7263">
        <v>0</v>
      </c>
      <c r="AE7263">
        <v>3.8538430632725142</v>
      </c>
    </row>
    <row r="7264" spans="1:31" x14ac:dyDescent="0.25">
      <c r="A7264">
        <v>2099574</v>
      </c>
      <c r="B7264">
        <v>1</v>
      </c>
      <c r="C7264" t="s">
        <v>80</v>
      </c>
      <c r="D7264" t="s">
        <v>103</v>
      </c>
      <c r="E7264" t="s">
        <v>131</v>
      </c>
      <c r="F7264" t="s">
        <v>362</v>
      </c>
      <c r="G7264" t="s">
        <v>133</v>
      </c>
      <c r="H7264" t="s">
        <v>134</v>
      </c>
      <c r="I7264" t="s">
        <v>135</v>
      </c>
      <c r="J7264" t="s">
        <v>136</v>
      </c>
      <c r="K7264" t="s">
        <v>137</v>
      </c>
      <c r="L7264" t="s">
        <v>20771</v>
      </c>
      <c r="M7264" t="s">
        <v>20772</v>
      </c>
      <c r="N7264">
        <v>0.74361111099999999</v>
      </c>
      <c r="O7264">
        <v>0</v>
      </c>
      <c r="P7264">
        <v>0</v>
      </c>
      <c r="Q7264">
        <v>4</v>
      </c>
      <c r="R7264">
        <v>18</v>
      </c>
      <c r="S7264">
        <v>5</v>
      </c>
      <c r="T7264">
        <v>5</v>
      </c>
      <c r="U7264">
        <v>3</v>
      </c>
      <c r="V7264">
        <v>0</v>
      </c>
      <c r="W7264">
        <v>0</v>
      </c>
      <c r="X7264">
        <v>0</v>
      </c>
      <c r="Y7264">
        <v>2.2356775429207585</v>
      </c>
      <c r="Z7264">
        <v>28.931133019366147</v>
      </c>
      <c r="AA7264">
        <v>30.83008939016042</v>
      </c>
      <c r="AB7264">
        <v>16.902881412933436</v>
      </c>
      <c r="AC7264">
        <v>61.139840405001593</v>
      </c>
      <c r="AD7264">
        <v>0</v>
      </c>
      <c r="AE7264">
        <v>140.03962177038235</v>
      </c>
    </row>
    <row r="7265" spans="1:31" x14ac:dyDescent="0.25">
      <c r="A7265">
        <v>2099551</v>
      </c>
      <c r="B7265">
        <v>1</v>
      </c>
      <c r="C7265" t="s">
        <v>80</v>
      </c>
      <c r="D7265" t="s">
        <v>103</v>
      </c>
      <c r="E7265" t="s">
        <v>140</v>
      </c>
      <c r="F7265" t="s">
        <v>20773</v>
      </c>
      <c r="G7265" t="s">
        <v>385</v>
      </c>
      <c r="H7265" t="s">
        <v>143</v>
      </c>
      <c r="I7265" t="s">
        <v>135</v>
      </c>
      <c r="J7265" t="s">
        <v>136</v>
      </c>
      <c r="K7265" t="s">
        <v>137</v>
      </c>
      <c r="L7265" t="s">
        <v>20774</v>
      </c>
      <c r="M7265" t="s">
        <v>20775</v>
      </c>
      <c r="N7265">
        <v>0.93277777699999997</v>
      </c>
      <c r="O7265">
        <v>0</v>
      </c>
      <c r="P7265">
        <v>5</v>
      </c>
      <c r="Q7265">
        <v>0</v>
      </c>
      <c r="R7265">
        <v>7</v>
      </c>
      <c r="S7265">
        <v>0</v>
      </c>
      <c r="T7265">
        <v>10</v>
      </c>
      <c r="U7265">
        <v>0</v>
      </c>
      <c r="V7265">
        <v>0</v>
      </c>
      <c r="W7265">
        <v>0</v>
      </c>
      <c r="X7265">
        <v>0.845349646942405</v>
      </c>
      <c r="Y7265">
        <v>0</v>
      </c>
      <c r="Z7265">
        <v>10.966635338993797</v>
      </c>
      <c r="AA7265">
        <v>0</v>
      </c>
      <c r="AB7265">
        <v>18.972254462713003</v>
      </c>
      <c r="AC7265">
        <v>0</v>
      </c>
      <c r="AD7265">
        <v>0</v>
      </c>
      <c r="AE7265">
        <v>30.784239448649203</v>
      </c>
    </row>
    <row r="7266" spans="1:31" x14ac:dyDescent="0.25">
      <c r="A7266">
        <v>2099969</v>
      </c>
      <c r="B7266">
        <v>1</v>
      </c>
      <c r="C7266" t="s">
        <v>81</v>
      </c>
      <c r="D7266" t="s">
        <v>123</v>
      </c>
      <c r="E7266" t="s">
        <v>177</v>
      </c>
      <c r="F7266" t="s">
        <v>20776</v>
      </c>
      <c r="G7266" t="s">
        <v>283</v>
      </c>
      <c r="H7266" t="s">
        <v>143</v>
      </c>
      <c r="I7266" t="s">
        <v>135</v>
      </c>
      <c r="J7266" t="s">
        <v>136</v>
      </c>
      <c r="K7266" t="s">
        <v>137</v>
      </c>
      <c r="L7266" t="s">
        <v>20777</v>
      </c>
      <c r="M7266" t="s">
        <v>20778</v>
      </c>
      <c r="N7266">
        <v>1.7050000000000001</v>
      </c>
      <c r="O7266">
        <v>0</v>
      </c>
      <c r="P7266">
        <v>1</v>
      </c>
      <c r="Q7266">
        <v>0</v>
      </c>
      <c r="R7266">
        <v>0</v>
      </c>
      <c r="S7266">
        <v>0</v>
      </c>
      <c r="T7266">
        <v>0</v>
      </c>
      <c r="U7266">
        <v>0</v>
      </c>
      <c r="V7266">
        <v>0</v>
      </c>
      <c r="W7266">
        <v>0</v>
      </c>
      <c r="X7266">
        <v>0.30816012464357589</v>
      </c>
      <c r="Y7266">
        <v>0</v>
      </c>
      <c r="Z7266">
        <v>0</v>
      </c>
      <c r="AA7266">
        <v>0</v>
      </c>
      <c r="AB7266">
        <v>0</v>
      </c>
      <c r="AC7266">
        <v>0</v>
      </c>
      <c r="AD7266">
        <v>0</v>
      </c>
      <c r="AE7266">
        <v>0.30816012464357589</v>
      </c>
    </row>
    <row r="7267" spans="1:31" x14ac:dyDescent="0.25">
      <c r="A7267">
        <v>2099445</v>
      </c>
      <c r="B7267">
        <v>1</v>
      </c>
      <c r="C7267" t="s">
        <v>80</v>
      </c>
      <c r="D7267" t="s">
        <v>105</v>
      </c>
      <c r="E7267" t="s">
        <v>169</v>
      </c>
      <c r="F7267" t="s">
        <v>14564</v>
      </c>
      <c r="G7267" t="s">
        <v>1338</v>
      </c>
      <c r="H7267" t="s">
        <v>134</v>
      </c>
      <c r="I7267" t="s">
        <v>135</v>
      </c>
      <c r="J7267" t="s">
        <v>136</v>
      </c>
      <c r="K7267" t="s">
        <v>137</v>
      </c>
      <c r="L7267" t="s">
        <v>20779</v>
      </c>
      <c r="M7267" t="s">
        <v>20780</v>
      </c>
      <c r="N7267">
        <v>0.49055555499999998</v>
      </c>
      <c r="O7267">
        <v>0</v>
      </c>
      <c r="P7267">
        <v>85</v>
      </c>
      <c r="Q7267">
        <v>0</v>
      </c>
      <c r="R7267">
        <v>6</v>
      </c>
      <c r="S7267">
        <v>0</v>
      </c>
      <c r="T7267">
        <v>9</v>
      </c>
      <c r="U7267">
        <v>0</v>
      </c>
      <c r="V7267">
        <v>0</v>
      </c>
      <c r="W7267">
        <v>0</v>
      </c>
      <c r="X7267">
        <v>5.053605688292989</v>
      </c>
      <c r="Y7267">
        <v>0</v>
      </c>
      <c r="Z7267">
        <v>0.40571860577756669</v>
      </c>
      <c r="AA7267">
        <v>0</v>
      </c>
      <c r="AB7267">
        <v>1.79178173963135</v>
      </c>
      <c r="AC7267">
        <v>0</v>
      </c>
      <c r="AD7267">
        <v>0</v>
      </c>
      <c r="AE7267">
        <v>7.2511060337019062</v>
      </c>
    </row>
    <row r="7268" spans="1:31" x14ac:dyDescent="0.25">
      <c r="A7268">
        <v>2099777</v>
      </c>
      <c r="B7268">
        <v>1</v>
      </c>
      <c r="C7268" t="s">
        <v>80</v>
      </c>
      <c r="D7268" t="s">
        <v>104</v>
      </c>
      <c r="E7268" t="s">
        <v>177</v>
      </c>
      <c r="F7268" t="s">
        <v>20781</v>
      </c>
      <c r="G7268" t="s">
        <v>183</v>
      </c>
      <c r="H7268" t="s">
        <v>143</v>
      </c>
      <c r="I7268" t="s">
        <v>135</v>
      </c>
      <c r="J7268" t="s">
        <v>136</v>
      </c>
      <c r="K7268" t="s">
        <v>137</v>
      </c>
      <c r="L7268" t="s">
        <v>20782</v>
      </c>
      <c r="M7268" t="s">
        <v>20783</v>
      </c>
      <c r="N7268">
        <v>1.5349999999999999</v>
      </c>
      <c r="O7268">
        <v>0</v>
      </c>
      <c r="P7268">
        <v>1</v>
      </c>
      <c r="Q7268">
        <v>0</v>
      </c>
      <c r="R7268">
        <v>0</v>
      </c>
      <c r="S7268">
        <v>0</v>
      </c>
      <c r="T7268">
        <v>0</v>
      </c>
      <c r="U7268">
        <v>0</v>
      </c>
      <c r="V7268">
        <v>0</v>
      </c>
      <c r="W7268">
        <v>0</v>
      </c>
      <c r="X7268">
        <v>0.26545827667962169</v>
      </c>
      <c r="Y7268">
        <v>0</v>
      </c>
      <c r="Z7268">
        <v>0</v>
      </c>
      <c r="AA7268">
        <v>0</v>
      </c>
      <c r="AB7268">
        <v>0</v>
      </c>
      <c r="AC7268">
        <v>0</v>
      </c>
      <c r="AD7268">
        <v>0</v>
      </c>
      <c r="AE7268">
        <v>0.26545827667962169</v>
      </c>
    </row>
    <row r="7269" spans="1:31" x14ac:dyDescent="0.25">
      <c r="A7269">
        <v>2099591</v>
      </c>
      <c r="B7269">
        <v>1</v>
      </c>
      <c r="C7269" t="s">
        <v>81</v>
      </c>
      <c r="D7269" t="s">
        <v>128</v>
      </c>
      <c r="E7269" t="s">
        <v>158</v>
      </c>
      <c r="F7269" t="s">
        <v>20784</v>
      </c>
      <c r="G7269" t="s">
        <v>154</v>
      </c>
      <c r="H7269" t="s">
        <v>143</v>
      </c>
      <c r="I7269" t="s">
        <v>135</v>
      </c>
      <c r="J7269" t="s">
        <v>136</v>
      </c>
      <c r="K7269" t="s">
        <v>155</v>
      </c>
      <c r="L7269" t="s">
        <v>20785</v>
      </c>
      <c r="M7269" t="s">
        <v>20786</v>
      </c>
      <c r="N7269">
        <v>6.4883833329999998</v>
      </c>
      <c r="O7269">
        <v>0</v>
      </c>
      <c r="P7269">
        <v>191</v>
      </c>
      <c r="Q7269">
        <v>0</v>
      </c>
      <c r="R7269">
        <v>2</v>
      </c>
      <c r="S7269">
        <v>0</v>
      </c>
      <c r="T7269">
        <v>5</v>
      </c>
      <c r="U7269">
        <v>0</v>
      </c>
      <c r="V7269">
        <v>0</v>
      </c>
      <c r="W7269">
        <v>0</v>
      </c>
      <c r="X7269">
        <v>317.73412531765752</v>
      </c>
      <c r="Y7269">
        <v>0</v>
      </c>
      <c r="Z7269">
        <v>1.1746741561787778E-2</v>
      </c>
      <c r="AA7269">
        <v>0</v>
      </c>
      <c r="AB7269">
        <v>12.137019992290808</v>
      </c>
      <c r="AC7269">
        <v>0</v>
      </c>
      <c r="AD7269">
        <v>0</v>
      </c>
      <c r="AE7269">
        <v>329.88289205151011</v>
      </c>
    </row>
    <row r="7270" spans="1:31" x14ac:dyDescent="0.25">
      <c r="A7270">
        <v>2099637</v>
      </c>
      <c r="B7270">
        <v>1</v>
      </c>
      <c r="C7270" t="s">
        <v>80</v>
      </c>
      <c r="D7270" t="s">
        <v>96</v>
      </c>
      <c r="E7270" t="s">
        <v>177</v>
      </c>
      <c r="F7270" t="s">
        <v>20787</v>
      </c>
      <c r="G7270" t="s">
        <v>196</v>
      </c>
      <c r="H7270" t="s">
        <v>143</v>
      </c>
      <c r="I7270" t="s">
        <v>135</v>
      </c>
      <c r="J7270" t="s">
        <v>136</v>
      </c>
      <c r="K7270" t="s">
        <v>137</v>
      </c>
      <c r="L7270" t="s">
        <v>20788</v>
      </c>
      <c r="M7270" t="s">
        <v>20789</v>
      </c>
      <c r="N7270">
        <v>7.7169444440000001</v>
      </c>
      <c r="O7270">
        <v>0</v>
      </c>
      <c r="P7270">
        <v>1</v>
      </c>
      <c r="Q7270">
        <v>0</v>
      </c>
      <c r="R7270">
        <v>0</v>
      </c>
      <c r="S7270">
        <v>0</v>
      </c>
      <c r="T7270">
        <v>0</v>
      </c>
      <c r="U7270">
        <v>0</v>
      </c>
      <c r="V7270">
        <v>0</v>
      </c>
      <c r="W7270">
        <v>0</v>
      </c>
      <c r="X7270">
        <v>4.3636236822275558</v>
      </c>
      <c r="Y7270">
        <v>0</v>
      </c>
      <c r="Z7270">
        <v>0</v>
      </c>
      <c r="AA7270">
        <v>0</v>
      </c>
      <c r="AB7270">
        <v>0</v>
      </c>
      <c r="AC7270">
        <v>0</v>
      </c>
      <c r="AD7270">
        <v>0</v>
      </c>
      <c r="AE7270">
        <v>4.3636236822275558</v>
      </c>
    </row>
    <row r="7271" spans="1:31" x14ac:dyDescent="0.25">
      <c r="A7271">
        <v>2099511</v>
      </c>
      <c r="B7271">
        <v>1</v>
      </c>
      <c r="C7271" t="s">
        <v>81</v>
      </c>
      <c r="D7271" t="s">
        <v>112</v>
      </c>
      <c r="E7271" t="s">
        <v>131</v>
      </c>
      <c r="F7271" t="s">
        <v>20790</v>
      </c>
      <c r="G7271" t="s">
        <v>133</v>
      </c>
      <c r="H7271" t="s">
        <v>134</v>
      </c>
      <c r="I7271" t="s">
        <v>135</v>
      </c>
      <c r="J7271" t="s">
        <v>136</v>
      </c>
      <c r="K7271" t="s">
        <v>137</v>
      </c>
      <c r="L7271" t="s">
        <v>20791</v>
      </c>
      <c r="M7271" t="s">
        <v>20792</v>
      </c>
      <c r="N7271">
        <v>1.2188888879999999</v>
      </c>
      <c r="O7271">
        <v>0</v>
      </c>
      <c r="P7271">
        <v>0</v>
      </c>
      <c r="Q7271">
        <v>0</v>
      </c>
      <c r="R7271">
        <v>0</v>
      </c>
      <c r="S7271">
        <v>1</v>
      </c>
      <c r="T7271">
        <v>0</v>
      </c>
      <c r="U7271">
        <v>0</v>
      </c>
      <c r="V7271">
        <v>0</v>
      </c>
      <c r="W7271">
        <v>0</v>
      </c>
      <c r="X7271">
        <v>0</v>
      </c>
      <c r="Y7271">
        <v>0</v>
      </c>
      <c r="Z7271">
        <v>0</v>
      </c>
      <c r="AA7271">
        <v>186.73241831916496</v>
      </c>
      <c r="AB7271">
        <v>0</v>
      </c>
      <c r="AC7271">
        <v>0</v>
      </c>
      <c r="AD7271">
        <v>0</v>
      </c>
      <c r="AE7271">
        <v>186.73241831916496</v>
      </c>
    </row>
    <row r="7272" spans="1:31" x14ac:dyDescent="0.25">
      <c r="A7272">
        <v>2099654</v>
      </c>
      <c r="B7272">
        <v>1</v>
      </c>
      <c r="C7272" t="s">
        <v>80</v>
      </c>
      <c r="D7272" t="s">
        <v>93</v>
      </c>
      <c r="E7272" t="s">
        <v>177</v>
      </c>
      <c r="F7272" t="s">
        <v>20793</v>
      </c>
      <c r="G7272" t="s">
        <v>179</v>
      </c>
      <c r="H7272" t="s">
        <v>143</v>
      </c>
      <c r="I7272" t="s">
        <v>135</v>
      </c>
      <c r="J7272" t="s">
        <v>136</v>
      </c>
      <c r="K7272" t="s">
        <v>137</v>
      </c>
      <c r="L7272" t="s">
        <v>20794</v>
      </c>
      <c r="M7272" t="s">
        <v>20795</v>
      </c>
      <c r="N7272">
        <v>2.3816666660000001</v>
      </c>
      <c r="O7272">
        <v>0</v>
      </c>
      <c r="P7272">
        <v>4</v>
      </c>
      <c r="Q7272">
        <v>0</v>
      </c>
      <c r="R7272">
        <v>0</v>
      </c>
      <c r="S7272">
        <v>0</v>
      </c>
      <c r="T7272">
        <v>0</v>
      </c>
      <c r="U7272">
        <v>0</v>
      </c>
      <c r="V7272">
        <v>0</v>
      </c>
      <c r="W7272">
        <v>0</v>
      </c>
      <c r="X7272">
        <v>2.5484270718466804</v>
      </c>
      <c r="Y7272">
        <v>0</v>
      </c>
      <c r="Z7272">
        <v>0</v>
      </c>
      <c r="AA7272">
        <v>0</v>
      </c>
      <c r="AB7272">
        <v>0</v>
      </c>
      <c r="AC7272">
        <v>0</v>
      </c>
      <c r="AD7272">
        <v>0</v>
      </c>
      <c r="AE7272">
        <v>2.5484270718466804</v>
      </c>
    </row>
    <row r="7273" spans="1:31" x14ac:dyDescent="0.25">
      <c r="A7273">
        <v>2099631</v>
      </c>
      <c r="B7273">
        <v>1</v>
      </c>
      <c r="C7273" t="s">
        <v>80</v>
      </c>
      <c r="D7273" t="s">
        <v>92</v>
      </c>
      <c r="E7273" t="s">
        <v>505</v>
      </c>
      <c r="F7273" t="s">
        <v>1540</v>
      </c>
      <c r="G7273" t="s">
        <v>366</v>
      </c>
      <c r="H7273" t="s">
        <v>143</v>
      </c>
      <c r="I7273" t="s">
        <v>135</v>
      </c>
      <c r="J7273" t="s">
        <v>136</v>
      </c>
      <c r="K7273" t="s">
        <v>137</v>
      </c>
      <c r="L7273" t="s">
        <v>20796</v>
      </c>
      <c r="M7273" t="s">
        <v>20797</v>
      </c>
      <c r="N7273">
        <v>3.2913888880000002</v>
      </c>
      <c r="O7273">
        <v>0</v>
      </c>
      <c r="P7273">
        <v>39</v>
      </c>
      <c r="Q7273">
        <v>0</v>
      </c>
      <c r="R7273">
        <v>0</v>
      </c>
      <c r="S7273">
        <v>0</v>
      </c>
      <c r="T7273">
        <v>2</v>
      </c>
      <c r="U7273">
        <v>0</v>
      </c>
      <c r="V7273">
        <v>0</v>
      </c>
      <c r="W7273">
        <v>0</v>
      </c>
      <c r="X7273">
        <v>30.183987449511299</v>
      </c>
      <c r="Y7273">
        <v>0</v>
      </c>
      <c r="Z7273">
        <v>0</v>
      </c>
      <c r="AA7273">
        <v>0</v>
      </c>
      <c r="AB7273">
        <v>4.4360348693111114</v>
      </c>
      <c r="AC7273">
        <v>0</v>
      </c>
      <c r="AD7273">
        <v>0</v>
      </c>
      <c r="AE7273">
        <v>34.620022318822407</v>
      </c>
    </row>
    <row r="7274" spans="1:31" x14ac:dyDescent="0.25">
      <c r="A7274">
        <v>2099817</v>
      </c>
      <c r="B7274">
        <v>1</v>
      </c>
      <c r="C7274" t="s">
        <v>81</v>
      </c>
      <c r="D7274" t="s">
        <v>118</v>
      </c>
      <c r="E7274" t="s">
        <v>177</v>
      </c>
      <c r="F7274" t="s">
        <v>20798</v>
      </c>
      <c r="G7274" t="s">
        <v>183</v>
      </c>
      <c r="H7274" t="s">
        <v>143</v>
      </c>
      <c r="I7274" t="s">
        <v>135</v>
      </c>
      <c r="J7274" t="s">
        <v>136</v>
      </c>
      <c r="K7274" t="s">
        <v>137</v>
      </c>
      <c r="L7274" t="s">
        <v>20799</v>
      </c>
      <c r="M7274" t="s">
        <v>20800</v>
      </c>
      <c r="N7274">
        <v>1.9130555549999999</v>
      </c>
      <c r="O7274">
        <v>0</v>
      </c>
      <c r="P7274">
        <v>2</v>
      </c>
      <c r="Q7274">
        <v>0</v>
      </c>
      <c r="R7274">
        <v>0</v>
      </c>
      <c r="S7274">
        <v>0</v>
      </c>
      <c r="T7274">
        <v>0</v>
      </c>
      <c r="U7274">
        <v>0</v>
      </c>
      <c r="V7274">
        <v>0</v>
      </c>
      <c r="W7274">
        <v>0</v>
      </c>
      <c r="X7274">
        <v>0.72974820697341114</v>
      </c>
      <c r="Y7274">
        <v>0</v>
      </c>
      <c r="Z7274">
        <v>0</v>
      </c>
      <c r="AA7274">
        <v>0</v>
      </c>
      <c r="AB7274">
        <v>0</v>
      </c>
      <c r="AC7274">
        <v>0</v>
      </c>
      <c r="AD7274">
        <v>0</v>
      </c>
      <c r="AE7274">
        <v>0.72974820697341114</v>
      </c>
    </row>
    <row r="7275" spans="1:31" x14ac:dyDescent="0.25">
      <c r="A7275">
        <v>2099866</v>
      </c>
      <c r="B7275">
        <v>1</v>
      </c>
      <c r="C7275" t="s">
        <v>80</v>
      </c>
      <c r="D7275" t="s">
        <v>88</v>
      </c>
      <c r="E7275" t="s">
        <v>505</v>
      </c>
      <c r="F7275" t="s">
        <v>20801</v>
      </c>
      <c r="G7275" t="s">
        <v>569</v>
      </c>
      <c r="H7275" t="s">
        <v>143</v>
      </c>
      <c r="I7275" t="s">
        <v>135</v>
      </c>
      <c r="J7275" t="s">
        <v>136</v>
      </c>
      <c r="K7275" t="s">
        <v>137</v>
      </c>
      <c r="L7275" t="s">
        <v>20802</v>
      </c>
      <c r="M7275" t="s">
        <v>20803</v>
      </c>
      <c r="N7275">
        <v>3.4272222220000002</v>
      </c>
      <c r="O7275">
        <v>0</v>
      </c>
      <c r="P7275">
        <v>69</v>
      </c>
      <c r="Q7275">
        <v>0</v>
      </c>
      <c r="R7275">
        <v>0</v>
      </c>
      <c r="S7275">
        <v>0</v>
      </c>
      <c r="T7275">
        <v>0</v>
      </c>
      <c r="U7275">
        <v>0</v>
      </c>
      <c r="V7275">
        <v>0</v>
      </c>
      <c r="W7275">
        <v>0</v>
      </c>
      <c r="X7275">
        <v>68.474763213414164</v>
      </c>
      <c r="Y7275">
        <v>0</v>
      </c>
      <c r="Z7275">
        <v>0</v>
      </c>
      <c r="AA7275">
        <v>0</v>
      </c>
      <c r="AB7275">
        <v>0</v>
      </c>
      <c r="AC7275">
        <v>0</v>
      </c>
      <c r="AD7275">
        <v>0</v>
      </c>
      <c r="AE7275">
        <v>68.474763213414164</v>
      </c>
    </row>
    <row r="7276" spans="1:31" x14ac:dyDescent="0.25">
      <c r="A7276">
        <v>2099531</v>
      </c>
      <c r="B7276">
        <v>1</v>
      </c>
      <c r="C7276" t="s">
        <v>81</v>
      </c>
      <c r="D7276" t="s">
        <v>128</v>
      </c>
      <c r="E7276" t="s">
        <v>158</v>
      </c>
      <c r="F7276" t="s">
        <v>20804</v>
      </c>
      <c r="G7276" t="s">
        <v>1552</v>
      </c>
      <c r="H7276" t="s">
        <v>143</v>
      </c>
      <c r="I7276" t="s">
        <v>135</v>
      </c>
      <c r="J7276" t="s">
        <v>136</v>
      </c>
      <c r="K7276" t="s">
        <v>137</v>
      </c>
      <c r="L7276" t="s">
        <v>20805</v>
      </c>
      <c r="M7276" t="s">
        <v>20806</v>
      </c>
      <c r="N7276">
        <v>3.4566666659999998</v>
      </c>
      <c r="O7276">
        <v>0</v>
      </c>
      <c r="P7276">
        <v>0</v>
      </c>
      <c r="Q7276">
        <v>0</v>
      </c>
      <c r="R7276">
        <v>0</v>
      </c>
      <c r="S7276">
        <v>0</v>
      </c>
      <c r="T7276">
        <v>25</v>
      </c>
      <c r="U7276">
        <v>0</v>
      </c>
      <c r="V7276">
        <v>2</v>
      </c>
      <c r="W7276">
        <v>0</v>
      </c>
      <c r="X7276">
        <v>0</v>
      </c>
      <c r="Y7276">
        <v>0</v>
      </c>
      <c r="Z7276">
        <v>0</v>
      </c>
      <c r="AA7276">
        <v>0</v>
      </c>
      <c r="AB7276">
        <v>96.829111877347984</v>
      </c>
      <c r="AC7276">
        <v>0</v>
      </c>
      <c r="AD7276">
        <v>184.41360236468168</v>
      </c>
      <c r="AE7276">
        <v>281.24271424202965</v>
      </c>
    </row>
    <row r="7277" spans="1:31" x14ac:dyDescent="0.25">
      <c r="A7277">
        <v>2099797</v>
      </c>
      <c r="B7277">
        <v>1</v>
      </c>
      <c r="C7277" t="s">
        <v>81</v>
      </c>
      <c r="D7277" t="s">
        <v>120</v>
      </c>
      <c r="E7277" t="s">
        <v>131</v>
      </c>
      <c r="F7277" t="s">
        <v>20117</v>
      </c>
      <c r="G7277" t="s">
        <v>133</v>
      </c>
      <c r="H7277" t="s">
        <v>134</v>
      </c>
      <c r="I7277" t="s">
        <v>135</v>
      </c>
      <c r="J7277" t="s">
        <v>136</v>
      </c>
      <c r="K7277" t="s">
        <v>137</v>
      </c>
      <c r="L7277" t="s">
        <v>20807</v>
      </c>
      <c r="M7277" t="s">
        <v>20808</v>
      </c>
      <c r="N7277">
        <v>1.995833333</v>
      </c>
      <c r="O7277">
        <v>1</v>
      </c>
      <c r="P7277">
        <v>122</v>
      </c>
      <c r="Q7277">
        <v>23</v>
      </c>
      <c r="R7277">
        <v>11</v>
      </c>
      <c r="S7277">
        <v>1</v>
      </c>
      <c r="T7277">
        <v>7</v>
      </c>
      <c r="U7277">
        <v>0</v>
      </c>
      <c r="V7277">
        <v>0</v>
      </c>
      <c r="W7277">
        <v>1.4761620340539989</v>
      </c>
      <c r="X7277">
        <v>48.486198600790338</v>
      </c>
      <c r="Y7277">
        <v>89.544368423330127</v>
      </c>
      <c r="Z7277">
        <v>45.473567468354112</v>
      </c>
      <c r="AA7277">
        <v>1.4294081242351051</v>
      </c>
      <c r="AB7277">
        <v>1.2935193064209354</v>
      </c>
      <c r="AC7277">
        <v>0</v>
      </c>
      <c r="AD7277">
        <v>0</v>
      </c>
      <c r="AE7277">
        <v>187.7032239571846</v>
      </c>
    </row>
    <row r="7278" spans="1:31" x14ac:dyDescent="0.25">
      <c r="A7278">
        <v>2099505</v>
      </c>
      <c r="B7278">
        <v>1</v>
      </c>
      <c r="C7278" t="s">
        <v>80</v>
      </c>
      <c r="D7278" t="s">
        <v>85</v>
      </c>
      <c r="E7278" t="s">
        <v>169</v>
      </c>
      <c r="F7278" t="s">
        <v>20809</v>
      </c>
      <c r="G7278" t="s">
        <v>273</v>
      </c>
      <c r="H7278" t="s">
        <v>134</v>
      </c>
      <c r="I7278" t="s">
        <v>135</v>
      </c>
      <c r="J7278" t="s">
        <v>136</v>
      </c>
      <c r="K7278" t="s">
        <v>155</v>
      </c>
      <c r="L7278" t="s">
        <v>20810</v>
      </c>
      <c r="M7278" t="s">
        <v>20811</v>
      </c>
      <c r="N7278">
        <v>8.9327777770000001</v>
      </c>
      <c r="O7278">
        <v>0</v>
      </c>
      <c r="P7278">
        <v>1912</v>
      </c>
      <c r="Q7278">
        <v>0</v>
      </c>
      <c r="R7278">
        <v>0</v>
      </c>
      <c r="S7278">
        <v>1</v>
      </c>
      <c r="T7278">
        <v>294</v>
      </c>
      <c r="U7278">
        <v>0</v>
      </c>
      <c r="V7278">
        <v>1</v>
      </c>
      <c r="W7278">
        <v>0</v>
      </c>
      <c r="X7278">
        <v>4931.9100649083848</v>
      </c>
      <c r="Y7278">
        <v>0</v>
      </c>
      <c r="Z7278">
        <v>0</v>
      </c>
      <c r="AA7278">
        <v>841.78759441202305</v>
      </c>
      <c r="AB7278">
        <v>3673.868353424511</v>
      </c>
      <c r="AC7278">
        <v>0</v>
      </c>
      <c r="AD7278">
        <v>153.14086376611996</v>
      </c>
      <c r="AE7278">
        <v>9600.7068765110398</v>
      </c>
    </row>
    <row r="7279" spans="1:31" x14ac:dyDescent="0.25">
      <c r="A7279">
        <v>2099611</v>
      </c>
      <c r="B7279">
        <v>1</v>
      </c>
      <c r="C7279" t="s">
        <v>80</v>
      </c>
      <c r="D7279" t="s">
        <v>95</v>
      </c>
      <c r="E7279" t="s">
        <v>158</v>
      </c>
      <c r="F7279" t="s">
        <v>20812</v>
      </c>
      <c r="G7279" t="s">
        <v>324</v>
      </c>
      <c r="H7279" t="s">
        <v>143</v>
      </c>
      <c r="I7279" t="s">
        <v>135</v>
      </c>
      <c r="J7279" t="s">
        <v>136</v>
      </c>
      <c r="K7279" t="s">
        <v>137</v>
      </c>
      <c r="L7279" t="s">
        <v>20813</v>
      </c>
      <c r="M7279" t="s">
        <v>20814</v>
      </c>
      <c r="N7279">
        <v>0.32277777699999999</v>
      </c>
      <c r="O7279">
        <v>0</v>
      </c>
      <c r="P7279">
        <v>57</v>
      </c>
      <c r="Q7279">
        <v>0</v>
      </c>
      <c r="R7279">
        <v>0</v>
      </c>
      <c r="S7279">
        <v>0</v>
      </c>
      <c r="T7279">
        <v>0</v>
      </c>
      <c r="U7279">
        <v>0</v>
      </c>
      <c r="V7279">
        <v>0</v>
      </c>
      <c r="W7279">
        <v>0</v>
      </c>
      <c r="X7279">
        <v>3.2172831256206584</v>
      </c>
      <c r="Y7279">
        <v>0</v>
      </c>
      <c r="Z7279">
        <v>0</v>
      </c>
      <c r="AA7279">
        <v>0</v>
      </c>
      <c r="AB7279">
        <v>0</v>
      </c>
      <c r="AC7279">
        <v>0</v>
      </c>
      <c r="AD7279">
        <v>0</v>
      </c>
      <c r="AE7279">
        <v>3.2172831256206584</v>
      </c>
    </row>
    <row r="7280" spans="1:31" x14ac:dyDescent="0.25">
      <c r="A7280">
        <v>2099717</v>
      </c>
      <c r="B7280">
        <v>1</v>
      </c>
      <c r="C7280" t="s">
        <v>80</v>
      </c>
      <c r="D7280" t="s">
        <v>99</v>
      </c>
      <c r="E7280" t="s">
        <v>158</v>
      </c>
      <c r="F7280" t="s">
        <v>6532</v>
      </c>
      <c r="G7280" t="s">
        <v>385</v>
      </c>
      <c r="H7280" t="s">
        <v>143</v>
      </c>
      <c r="I7280" t="s">
        <v>135</v>
      </c>
      <c r="J7280" t="s">
        <v>136</v>
      </c>
      <c r="K7280" t="s">
        <v>137</v>
      </c>
      <c r="L7280" t="s">
        <v>20815</v>
      </c>
      <c r="M7280" t="s">
        <v>20816</v>
      </c>
      <c r="N7280">
        <v>1.5819444439999999</v>
      </c>
      <c r="O7280">
        <v>0</v>
      </c>
      <c r="P7280">
        <v>58</v>
      </c>
      <c r="Q7280">
        <v>0</v>
      </c>
      <c r="R7280">
        <v>0</v>
      </c>
      <c r="S7280">
        <v>0</v>
      </c>
      <c r="T7280">
        <v>1</v>
      </c>
      <c r="U7280">
        <v>0</v>
      </c>
      <c r="V7280">
        <v>0</v>
      </c>
      <c r="W7280">
        <v>0</v>
      </c>
      <c r="X7280">
        <v>17.684384706511111</v>
      </c>
      <c r="Y7280">
        <v>0</v>
      </c>
      <c r="Z7280">
        <v>0</v>
      </c>
      <c r="AA7280">
        <v>0</v>
      </c>
      <c r="AB7280">
        <v>0.19557817921362</v>
      </c>
      <c r="AC7280">
        <v>0</v>
      </c>
      <c r="AD7280">
        <v>0</v>
      </c>
      <c r="AE7280">
        <v>17.87996288572473</v>
      </c>
    </row>
    <row r="7281" spans="1:31" x14ac:dyDescent="0.25">
      <c r="A7281">
        <v>2099468</v>
      </c>
      <c r="B7281">
        <v>1</v>
      </c>
      <c r="C7281" t="s">
        <v>81</v>
      </c>
      <c r="D7281" t="s">
        <v>124</v>
      </c>
      <c r="E7281" t="s">
        <v>177</v>
      </c>
      <c r="F7281" t="s">
        <v>20351</v>
      </c>
      <c r="G7281" t="s">
        <v>183</v>
      </c>
      <c r="H7281" t="s">
        <v>143</v>
      </c>
      <c r="I7281" t="s">
        <v>135</v>
      </c>
      <c r="J7281" t="s">
        <v>136</v>
      </c>
      <c r="K7281" t="s">
        <v>137</v>
      </c>
      <c r="L7281" t="s">
        <v>20817</v>
      </c>
      <c r="M7281" t="s">
        <v>20818</v>
      </c>
      <c r="N7281">
        <v>1.0475000000000001</v>
      </c>
      <c r="O7281">
        <v>0</v>
      </c>
      <c r="P7281">
        <v>3</v>
      </c>
      <c r="Q7281">
        <v>0</v>
      </c>
      <c r="R7281">
        <v>0</v>
      </c>
      <c r="S7281">
        <v>0</v>
      </c>
      <c r="T7281">
        <v>1</v>
      </c>
      <c r="U7281">
        <v>0</v>
      </c>
      <c r="V7281">
        <v>0</v>
      </c>
      <c r="W7281">
        <v>0</v>
      </c>
      <c r="X7281">
        <v>0.49236193344050994</v>
      </c>
      <c r="Y7281">
        <v>0</v>
      </c>
      <c r="Z7281">
        <v>0</v>
      </c>
      <c r="AA7281">
        <v>0</v>
      </c>
      <c r="AB7281">
        <v>1.1643519031100001E-2</v>
      </c>
      <c r="AC7281">
        <v>0</v>
      </c>
      <c r="AD7281">
        <v>0</v>
      </c>
      <c r="AE7281">
        <v>0.50400545247160988</v>
      </c>
    </row>
    <row r="7282" spans="1:31" x14ac:dyDescent="0.25">
      <c r="A7282">
        <v>2099431</v>
      </c>
      <c r="B7282">
        <v>1</v>
      </c>
      <c r="C7282" t="s">
        <v>81</v>
      </c>
      <c r="D7282" t="s">
        <v>127</v>
      </c>
      <c r="E7282" t="s">
        <v>131</v>
      </c>
      <c r="F7282" t="s">
        <v>20819</v>
      </c>
      <c r="G7282" t="s">
        <v>133</v>
      </c>
      <c r="H7282" t="s">
        <v>134</v>
      </c>
      <c r="I7282" t="s">
        <v>135</v>
      </c>
      <c r="J7282" t="s">
        <v>136</v>
      </c>
      <c r="K7282" t="s">
        <v>137</v>
      </c>
      <c r="L7282" t="s">
        <v>20820</v>
      </c>
      <c r="M7282" t="s">
        <v>20821</v>
      </c>
      <c r="N7282">
        <v>3.3333333330000001</v>
      </c>
      <c r="O7282">
        <v>3</v>
      </c>
      <c r="P7282">
        <v>7</v>
      </c>
      <c r="Q7282">
        <v>33</v>
      </c>
      <c r="R7282">
        <v>42</v>
      </c>
      <c r="S7282">
        <v>3</v>
      </c>
      <c r="T7282">
        <v>1</v>
      </c>
      <c r="U7282">
        <v>0</v>
      </c>
      <c r="V7282">
        <v>0</v>
      </c>
      <c r="W7282">
        <v>2.1394142202260249</v>
      </c>
      <c r="X7282">
        <v>3.5384921857401741</v>
      </c>
      <c r="Y7282">
        <v>40.686729122764255</v>
      </c>
      <c r="Z7282">
        <v>17.790083399193971</v>
      </c>
      <c r="AA7282">
        <v>0.61414058212000011</v>
      </c>
      <c r="AB7282">
        <v>4.6757823710125004E-2</v>
      </c>
      <c r="AC7282">
        <v>0</v>
      </c>
      <c r="AD7282">
        <v>0</v>
      </c>
      <c r="AE7282">
        <v>64.815617333754545</v>
      </c>
    </row>
    <row r="7283" spans="1:31" x14ac:dyDescent="0.25">
      <c r="A7283">
        <v>2099477</v>
      </c>
      <c r="B7283">
        <v>1</v>
      </c>
      <c r="C7283" t="s">
        <v>81</v>
      </c>
      <c r="D7283" t="s">
        <v>118</v>
      </c>
      <c r="E7283" t="s">
        <v>177</v>
      </c>
      <c r="F7283" t="s">
        <v>20822</v>
      </c>
      <c r="G7283" t="s">
        <v>183</v>
      </c>
      <c r="H7283" t="s">
        <v>143</v>
      </c>
      <c r="I7283" t="s">
        <v>135</v>
      </c>
      <c r="J7283" t="s">
        <v>136</v>
      </c>
      <c r="K7283" t="s">
        <v>137</v>
      </c>
      <c r="L7283" t="s">
        <v>20823</v>
      </c>
      <c r="M7283" t="s">
        <v>20824</v>
      </c>
      <c r="N7283">
        <v>0.90500000000000003</v>
      </c>
      <c r="O7283">
        <v>0</v>
      </c>
      <c r="P7283">
        <v>2</v>
      </c>
      <c r="Q7283">
        <v>0</v>
      </c>
      <c r="R7283">
        <v>0</v>
      </c>
      <c r="S7283">
        <v>0</v>
      </c>
      <c r="T7283">
        <v>0</v>
      </c>
      <c r="U7283">
        <v>0</v>
      </c>
      <c r="V7283">
        <v>0</v>
      </c>
      <c r="W7283">
        <v>0</v>
      </c>
      <c r="X7283">
        <v>0.37626464426907003</v>
      </c>
      <c r="Y7283">
        <v>0</v>
      </c>
      <c r="Z7283">
        <v>0</v>
      </c>
      <c r="AA7283">
        <v>0</v>
      </c>
      <c r="AB7283">
        <v>0</v>
      </c>
      <c r="AC7283">
        <v>0</v>
      </c>
      <c r="AD7283">
        <v>0</v>
      </c>
      <c r="AE7283">
        <v>0.37626464426907003</v>
      </c>
    </row>
    <row r="7284" spans="1:31" x14ac:dyDescent="0.25">
      <c r="A7284">
        <v>2099932</v>
      </c>
      <c r="B7284">
        <v>1</v>
      </c>
      <c r="C7284" t="s">
        <v>80</v>
      </c>
      <c r="D7284" t="s">
        <v>93</v>
      </c>
      <c r="E7284" t="s">
        <v>140</v>
      </c>
      <c r="F7284" t="s">
        <v>20825</v>
      </c>
      <c r="G7284" t="s">
        <v>160</v>
      </c>
      <c r="H7284" t="s">
        <v>143</v>
      </c>
      <c r="I7284" t="s">
        <v>135</v>
      </c>
      <c r="J7284" t="s">
        <v>136</v>
      </c>
      <c r="K7284" t="s">
        <v>137</v>
      </c>
      <c r="L7284" t="s">
        <v>20826</v>
      </c>
      <c r="M7284" t="s">
        <v>20827</v>
      </c>
      <c r="N7284">
        <v>2.3833333329999999</v>
      </c>
      <c r="O7284">
        <v>0</v>
      </c>
      <c r="P7284">
        <v>0</v>
      </c>
      <c r="Q7284">
        <v>0</v>
      </c>
      <c r="R7284">
        <v>2</v>
      </c>
      <c r="S7284">
        <v>0</v>
      </c>
      <c r="T7284">
        <v>0</v>
      </c>
      <c r="U7284">
        <v>0</v>
      </c>
      <c r="V7284">
        <v>0</v>
      </c>
      <c r="W7284">
        <v>0</v>
      </c>
      <c r="X7284">
        <v>0</v>
      </c>
      <c r="Y7284">
        <v>0</v>
      </c>
      <c r="Z7284">
        <v>27.554238304057716</v>
      </c>
      <c r="AA7284">
        <v>0</v>
      </c>
      <c r="AB7284">
        <v>0</v>
      </c>
      <c r="AC7284">
        <v>0</v>
      </c>
      <c r="AD7284">
        <v>0</v>
      </c>
      <c r="AE7284">
        <v>27.554238304057716</v>
      </c>
    </row>
    <row r="7285" spans="1:31" x14ac:dyDescent="0.25">
      <c r="A7285">
        <v>2099494</v>
      </c>
      <c r="B7285">
        <v>1</v>
      </c>
      <c r="C7285" t="s">
        <v>80</v>
      </c>
      <c r="D7285" t="s">
        <v>106</v>
      </c>
      <c r="E7285" t="s">
        <v>146</v>
      </c>
      <c r="F7285" t="s">
        <v>14371</v>
      </c>
      <c r="G7285" t="s">
        <v>133</v>
      </c>
      <c r="H7285" t="s">
        <v>134</v>
      </c>
      <c r="I7285" t="s">
        <v>259</v>
      </c>
      <c r="J7285" t="s">
        <v>136</v>
      </c>
      <c r="K7285" t="s">
        <v>137</v>
      </c>
      <c r="L7285" t="s">
        <v>20828</v>
      </c>
      <c r="M7285" t="s">
        <v>20829</v>
      </c>
      <c r="N7285">
        <v>3.7499999999999999E-2</v>
      </c>
      <c r="O7285">
        <v>1</v>
      </c>
      <c r="P7285">
        <v>38</v>
      </c>
      <c r="Q7285">
        <v>36</v>
      </c>
      <c r="R7285">
        <v>156</v>
      </c>
      <c r="S7285">
        <v>6</v>
      </c>
      <c r="T7285">
        <v>27</v>
      </c>
      <c r="U7285">
        <v>0</v>
      </c>
      <c r="V7285">
        <v>0</v>
      </c>
      <c r="W7285">
        <v>1.3112943084000002E-2</v>
      </c>
      <c r="X7285">
        <v>0.68213255520329996</v>
      </c>
      <c r="Y7285">
        <v>8.9057377616931763</v>
      </c>
      <c r="Z7285">
        <v>18.753068686733545</v>
      </c>
      <c r="AA7285">
        <v>5.9560564692090754</v>
      </c>
      <c r="AB7285">
        <v>1.8177862291772253</v>
      </c>
      <c r="AC7285">
        <v>0</v>
      </c>
      <c r="AD7285">
        <v>0</v>
      </c>
      <c r="AE7285">
        <v>36.127894645100319</v>
      </c>
    </row>
    <row r="7286" spans="1:31" x14ac:dyDescent="0.25">
      <c r="A7286">
        <v>2099686</v>
      </c>
      <c r="B7286">
        <v>1</v>
      </c>
      <c r="C7286" t="s">
        <v>80</v>
      </c>
      <c r="D7286" t="s">
        <v>96</v>
      </c>
      <c r="E7286" t="s">
        <v>177</v>
      </c>
      <c r="F7286" t="s">
        <v>20830</v>
      </c>
      <c r="G7286" t="s">
        <v>179</v>
      </c>
      <c r="H7286" t="s">
        <v>143</v>
      </c>
      <c r="I7286" t="s">
        <v>135</v>
      </c>
      <c r="J7286" t="s">
        <v>136</v>
      </c>
      <c r="K7286" t="s">
        <v>137</v>
      </c>
      <c r="L7286" t="s">
        <v>20831</v>
      </c>
      <c r="M7286" t="s">
        <v>20832</v>
      </c>
      <c r="N7286">
        <v>5.3930555550000001</v>
      </c>
      <c r="O7286">
        <v>0</v>
      </c>
      <c r="P7286">
        <v>1</v>
      </c>
      <c r="Q7286">
        <v>0</v>
      </c>
      <c r="R7286">
        <v>0</v>
      </c>
      <c r="S7286">
        <v>0</v>
      </c>
      <c r="T7286">
        <v>0</v>
      </c>
      <c r="U7286">
        <v>0</v>
      </c>
      <c r="V7286">
        <v>0</v>
      </c>
      <c r="W7286">
        <v>0</v>
      </c>
      <c r="X7286">
        <v>1.5600127154026058</v>
      </c>
      <c r="Y7286">
        <v>0</v>
      </c>
      <c r="Z7286">
        <v>0</v>
      </c>
      <c r="AA7286">
        <v>0</v>
      </c>
      <c r="AB7286">
        <v>0</v>
      </c>
      <c r="AC7286">
        <v>0</v>
      </c>
      <c r="AD7286">
        <v>0</v>
      </c>
      <c r="AE7286">
        <v>1.5600127154026058</v>
      </c>
    </row>
    <row r="7287" spans="1:31" x14ac:dyDescent="0.25">
      <c r="A7287">
        <v>2099557</v>
      </c>
      <c r="B7287">
        <v>1</v>
      </c>
      <c r="C7287" t="s">
        <v>80</v>
      </c>
      <c r="D7287" t="s">
        <v>88</v>
      </c>
      <c r="E7287" t="s">
        <v>131</v>
      </c>
      <c r="F7287" t="s">
        <v>14912</v>
      </c>
      <c r="G7287" t="s">
        <v>133</v>
      </c>
      <c r="H7287" t="s">
        <v>134</v>
      </c>
      <c r="I7287" t="s">
        <v>135</v>
      </c>
      <c r="J7287" t="s">
        <v>136</v>
      </c>
      <c r="K7287" t="s">
        <v>137</v>
      </c>
      <c r="L7287" t="s">
        <v>20833</v>
      </c>
      <c r="M7287" t="s">
        <v>20834</v>
      </c>
      <c r="N7287">
        <v>1.6983333329999999</v>
      </c>
      <c r="O7287">
        <v>0</v>
      </c>
      <c r="P7287">
        <v>618</v>
      </c>
      <c r="Q7287">
        <v>0</v>
      </c>
      <c r="R7287">
        <v>0</v>
      </c>
      <c r="S7287">
        <v>1</v>
      </c>
      <c r="T7287">
        <v>97</v>
      </c>
      <c r="U7287">
        <v>0</v>
      </c>
      <c r="V7287">
        <v>0</v>
      </c>
      <c r="W7287">
        <v>0</v>
      </c>
      <c r="X7287">
        <v>327.15561423699847</v>
      </c>
      <c r="Y7287">
        <v>0</v>
      </c>
      <c r="Z7287">
        <v>0</v>
      </c>
      <c r="AA7287">
        <v>183.31731394200557</v>
      </c>
      <c r="AB7287">
        <v>164.18949328503086</v>
      </c>
      <c r="AC7287">
        <v>0</v>
      </c>
      <c r="AD7287">
        <v>0</v>
      </c>
      <c r="AE7287">
        <v>674.66242146403488</v>
      </c>
    </row>
    <row r="7288" spans="1:31" x14ac:dyDescent="0.25">
      <c r="A7288">
        <v>2099892</v>
      </c>
      <c r="B7288">
        <v>1</v>
      </c>
      <c r="C7288" t="s">
        <v>81</v>
      </c>
      <c r="D7288" t="s">
        <v>115</v>
      </c>
      <c r="E7288" t="s">
        <v>177</v>
      </c>
      <c r="F7288" t="s">
        <v>20835</v>
      </c>
      <c r="G7288" t="s">
        <v>183</v>
      </c>
      <c r="H7288" t="s">
        <v>143</v>
      </c>
      <c r="I7288" t="s">
        <v>135</v>
      </c>
      <c r="J7288" t="s">
        <v>136</v>
      </c>
      <c r="K7288" t="s">
        <v>137</v>
      </c>
      <c r="L7288" t="s">
        <v>20836</v>
      </c>
      <c r="M7288" t="s">
        <v>20837</v>
      </c>
      <c r="N7288">
        <v>1.4375</v>
      </c>
      <c r="O7288">
        <v>0</v>
      </c>
      <c r="P7288">
        <v>1</v>
      </c>
      <c r="Q7288">
        <v>0</v>
      </c>
      <c r="R7288">
        <v>0</v>
      </c>
      <c r="S7288">
        <v>0</v>
      </c>
      <c r="T7288">
        <v>0</v>
      </c>
      <c r="U7288">
        <v>0</v>
      </c>
      <c r="V7288">
        <v>0</v>
      </c>
      <c r="W7288">
        <v>0</v>
      </c>
      <c r="X7288">
        <v>0.12833940114923334</v>
      </c>
      <c r="Y7288">
        <v>0</v>
      </c>
      <c r="Z7288">
        <v>0</v>
      </c>
      <c r="AA7288">
        <v>0</v>
      </c>
      <c r="AB7288">
        <v>0</v>
      </c>
      <c r="AC7288">
        <v>0</v>
      </c>
      <c r="AD7288">
        <v>0</v>
      </c>
      <c r="AE7288">
        <v>0.12833940114923334</v>
      </c>
    </row>
    <row r="7289" spans="1:31" x14ac:dyDescent="0.25">
      <c r="A7289">
        <v>2099534</v>
      </c>
      <c r="B7289">
        <v>1</v>
      </c>
      <c r="C7289" t="s">
        <v>80</v>
      </c>
      <c r="D7289" t="s">
        <v>94</v>
      </c>
      <c r="E7289" t="s">
        <v>177</v>
      </c>
      <c r="F7289" t="s">
        <v>20838</v>
      </c>
      <c r="G7289" t="s">
        <v>196</v>
      </c>
      <c r="H7289" t="s">
        <v>143</v>
      </c>
      <c r="I7289" t="s">
        <v>135</v>
      </c>
      <c r="J7289" t="s">
        <v>136</v>
      </c>
      <c r="K7289" t="s">
        <v>137</v>
      </c>
      <c r="L7289" t="s">
        <v>20839</v>
      </c>
      <c r="M7289" t="s">
        <v>20840</v>
      </c>
      <c r="N7289">
        <v>3.4725000000000001</v>
      </c>
      <c r="O7289">
        <v>0</v>
      </c>
      <c r="P7289">
        <v>0</v>
      </c>
      <c r="Q7289">
        <v>0</v>
      </c>
      <c r="R7289">
        <v>1</v>
      </c>
      <c r="S7289">
        <v>0</v>
      </c>
      <c r="T7289">
        <v>0</v>
      </c>
      <c r="U7289">
        <v>0</v>
      </c>
      <c r="V7289">
        <v>0</v>
      </c>
      <c r="W7289">
        <v>0</v>
      </c>
      <c r="X7289">
        <v>0</v>
      </c>
      <c r="Y7289">
        <v>0</v>
      </c>
      <c r="Z7289">
        <v>0.37329156522446244</v>
      </c>
      <c r="AA7289">
        <v>0</v>
      </c>
      <c r="AB7289">
        <v>0</v>
      </c>
      <c r="AC7289">
        <v>0</v>
      </c>
      <c r="AD7289">
        <v>0</v>
      </c>
      <c r="AE7289">
        <v>0.37329156522446244</v>
      </c>
    </row>
    <row r="7290" spans="1:31" x14ac:dyDescent="0.25">
      <c r="A7290">
        <v>2099726</v>
      </c>
      <c r="B7290">
        <v>1</v>
      </c>
      <c r="C7290" t="s">
        <v>80</v>
      </c>
      <c r="D7290" t="s">
        <v>104</v>
      </c>
      <c r="E7290" t="s">
        <v>158</v>
      </c>
      <c r="F7290" t="s">
        <v>20841</v>
      </c>
      <c r="G7290" t="s">
        <v>385</v>
      </c>
      <c r="H7290" t="s">
        <v>143</v>
      </c>
      <c r="I7290" t="s">
        <v>135</v>
      </c>
      <c r="J7290" t="s">
        <v>136</v>
      </c>
      <c r="K7290" t="s">
        <v>137</v>
      </c>
      <c r="L7290" t="s">
        <v>20842</v>
      </c>
      <c r="M7290" t="s">
        <v>20843</v>
      </c>
      <c r="N7290">
        <v>1.291666666</v>
      </c>
      <c r="O7290">
        <v>0</v>
      </c>
      <c r="P7290">
        <v>90</v>
      </c>
      <c r="Q7290">
        <v>0</v>
      </c>
      <c r="R7290">
        <v>0</v>
      </c>
      <c r="S7290">
        <v>0</v>
      </c>
      <c r="T7290">
        <v>5</v>
      </c>
      <c r="U7290">
        <v>0</v>
      </c>
      <c r="V7290">
        <v>0</v>
      </c>
      <c r="W7290">
        <v>0</v>
      </c>
      <c r="X7290">
        <v>19.046565844031466</v>
      </c>
      <c r="Y7290">
        <v>0</v>
      </c>
      <c r="Z7290">
        <v>0</v>
      </c>
      <c r="AA7290">
        <v>0</v>
      </c>
      <c r="AB7290">
        <v>2.0950131433779755</v>
      </c>
      <c r="AC7290">
        <v>0</v>
      </c>
      <c r="AD7290">
        <v>0</v>
      </c>
      <c r="AE7290">
        <v>21.141578987409442</v>
      </c>
    </row>
    <row r="7291" spans="1:31" x14ac:dyDescent="0.25">
      <c r="A7291">
        <v>2099577</v>
      </c>
      <c r="B7291">
        <v>1</v>
      </c>
      <c r="C7291" t="s">
        <v>80</v>
      </c>
      <c r="D7291" t="s">
        <v>98</v>
      </c>
      <c r="E7291" t="s">
        <v>140</v>
      </c>
      <c r="F7291" t="s">
        <v>20844</v>
      </c>
      <c r="G7291" t="s">
        <v>160</v>
      </c>
      <c r="H7291" t="s">
        <v>143</v>
      </c>
      <c r="I7291" t="s">
        <v>135</v>
      </c>
      <c r="J7291" t="s">
        <v>136</v>
      </c>
      <c r="K7291" t="s">
        <v>137</v>
      </c>
      <c r="L7291" t="s">
        <v>20845</v>
      </c>
      <c r="M7291" t="s">
        <v>20846</v>
      </c>
      <c r="N7291">
        <v>2.6155555549999998</v>
      </c>
      <c r="O7291">
        <v>0</v>
      </c>
      <c r="P7291">
        <v>0</v>
      </c>
      <c r="Q7291">
        <v>1</v>
      </c>
      <c r="R7291">
        <v>0</v>
      </c>
      <c r="S7291">
        <v>0</v>
      </c>
      <c r="T7291">
        <v>0</v>
      </c>
      <c r="U7291">
        <v>0</v>
      </c>
      <c r="V7291">
        <v>0</v>
      </c>
      <c r="W7291">
        <v>0</v>
      </c>
      <c r="X7291">
        <v>0</v>
      </c>
      <c r="Y7291">
        <v>20.099701042650139</v>
      </c>
      <c r="Z7291">
        <v>0</v>
      </c>
      <c r="AA7291">
        <v>0</v>
      </c>
      <c r="AB7291">
        <v>0</v>
      </c>
      <c r="AC7291">
        <v>0</v>
      </c>
      <c r="AD7291">
        <v>0</v>
      </c>
      <c r="AE7291">
        <v>20.099701042650139</v>
      </c>
    </row>
    <row r="7292" spans="1:31" x14ac:dyDescent="0.25">
      <c r="A7292">
        <v>2099457</v>
      </c>
      <c r="B7292">
        <v>1</v>
      </c>
      <c r="C7292" t="s">
        <v>80</v>
      </c>
      <c r="D7292" t="s">
        <v>110</v>
      </c>
      <c r="E7292" t="s">
        <v>169</v>
      </c>
      <c r="F7292" t="s">
        <v>20847</v>
      </c>
      <c r="G7292" t="s">
        <v>209</v>
      </c>
      <c r="H7292" t="s">
        <v>134</v>
      </c>
      <c r="I7292" t="s">
        <v>135</v>
      </c>
      <c r="J7292" t="s">
        <v>136</v>
      </c>
      <c r="K7292" t="s">
        <v>137</v>
      </c>
      <c r="L7292" t="s">
        <v>20848</v>
      </c>
      <c r="M7292" t="s">
        <v>20849</v>
      </c>
      <c r="N7292">
        <v>3.0755555550000002</v>
      </c>
      <c r="O7292">
        <v>0</v>
      </c>
      <c r="P7292">
        <v>332</v>
      </c>
      <c r="Q7292">
        <v>0</v>
      </c>
      <c r="R7292">
        <v>0</v>
      </c>
      <c r="S7292">
        <v>0</v>
      </c>
      <c r="T7292">
        <v>59</v>
      </c>
      <c r="U7292">
        <v>0</v>
      </c>
      <c r="V7292">
        <v>0</v>
      </c>
      <c r="W7292">
        <v>0</v>
      </c>
      <c r="X7292">
        <v>215.34302242850364</v>
      </c>
      <c r="Y7292">
        <v>0</v>
      </c>
      <c r="Z7292">
        <v>0</v>
      </c>
      <c r="AA7292">
        <v>0</v>
      </c>
      <c r="AB7292">
        <v>186.74695884550238</v>
      </c>
      <c r="AC7292">
        <v>0</v>
      </c>
      <c r="AD7292">
        <v>0</v>
      </c>
      <c r="AE7292">
        <v>402.08998127400605</v>
      </c>
    </row>
    <row r="7293" spans="1:31" x14ac:dyDescent="0.25">
      <c r="A7293">
        <v>2099706</v>
      </c>
      <c r="B7293">
        <v>1</v>
      </c>
      <c r="C7293" t="s">
        <v>80</v>
      </c>
      <c r="D7293" t="s">
        <v>96</v>
      </c>
      <c r="E7293" t="s">
        <v>177</v>
      </c>
      <c r="F7293" t="s">
        <v>20850</v>
      </c>
      <c r="G7293" t="s">
        <v>179</v>
      </c>
      <c r="H7293" t="s">
        <v>143</v>
      </c>
      <c r="I7293" t="s">
        <v>135</v>
      </c>
      <c r="J7293" t="s">
        <v>136</v>
      </c>
      <c r="K7293" t="s">
        <v>137</v>
      </c>
      <c r="L7293" t="s">
        <v>20851</v>
      </c>
      <c r="M7293" t="s">
        <v>20852</v>
      </c>
      <c r="N7293">
        <v>6.131388888</v>
      </c>
      <c r="O7293">
        <v>0</v>
      </c>
      <c r="P7293">
        <v>1</v>
      </c>
      <c r="Q7293">
        <v>0</v>
      </c>
      <c r="R7293">
        <v>0</v>
      </c>
      <c r="S7293">
        <v>0</v>
      </c>
      <c r="T7293">
        <v>0</v>
      </c>
      <c r="U7293">
        <v>0</v>
      </c>
      <c r="V7293">
        <v>0</v>
      </c>
      <c r="W7293">
        <v>0</v>
      </c>
      <c r="X7293">
        <v>1.1756394283124068</v>
      </c>
      <c r="Y7293">
        <v>0</v>
      </c>
      <c r="Z7293">
        <v>0</v>
      </c>
      <c r="AA7293">
        <v>0</v>
      </c>
      <c r="AB7293">
        <v>0</v>
      </c>
      <c r="AC7293">
        <v>0</v>
      </c>
      <c r="AD7293">
        <v>0</v>
      </c>
      <c r="AE7293">
        <v>1.1756394283124068</v>
      </c>
    </row>
    <row r="7294" spans="1:31" x14ac:dyDescent="0.25">
      <c r="A7294">
        <v>2099514</v>
      </c>
      <c r="B7294">
        <v>1</v>
      </c>
      <c r="C7294" t="s">
        <v>80</v>
      </c>
      <c r="D7294" t="s">
        <v>108</v>
      </c>
      <c r="E7294" t="s">
        <v>140</v>
      </c>
      <c r="F7294" t="s">
        <v>20853</v>
      </c>
      <c r="G7294" t="s">
        <v>154</v>
      </c>
      <c r="H7294" t="s">
        <v>143</v>
      </c>
      <c r="I7294" t="s">
        <v>135</v>
      </c>
      <c r="J7294" t="s">
        <v>136</v>
      </c>
      <c r="K7294" t="s">
        <v>155</v>
      </c>
      <c r="L7294" t="s">
        <v>20854</v>
      </c>
      <c r="M7294" t="s">
        <v>20855</v>
      </c>
      <c r="N7294">
        <v>8.2727777769999999</v>
      </c>
      <c r="O7294">
        <v>0</v>
      </c>
      <c r="P7294">
        <v>37</v>
      </c>
      <c r="Q7294">
        <v>0</v>
      </c>
      <c r="R7294">
        <v>6</v>
      </c>
      <c r="S7294">
        <v>0</v>
      </c>
      <c r="T7294">
        <v>1</v>
      </c>
      <c r="U7294">
        <v>0</v>
      </c>
      <c r="V7294">
        <v>0</v>
      </c>
      <c r="W7294">
        <v>0</v>
      </c>
      <c r="X7294">
        <v>73.835685454359961</v>
      </c>
      <c r="Y7294">
        <v>0</v>
      </c>
      <c r="Z7294">
        <v>99.898074473622685</v>
      </c>
      <c r="AA7294">
        <v>0</v>
      </c>
      <c r="AB7294">
        <v>13.093831372579656</v>
      </c>
      <c r="AC7294">
        <v>0</v>
      </c>
      <c r="AD7294">
        <v>0</v>
      </c>
      <c r="AE7294">
        <v>186.82759130056229</v>
      </c>
    </row>
    <row r="7295" spans="1:31" x14ac:dyDescent="0.25">
      <c r="A7295">
        <v>2099763</v>
      </c>
      <c r="B7295">
        <v>1</v>
      </c>
      <c r="C7295" t="s">
        <v>81</v>
      </c>
      <c r="D7295" t="s">
        <v>125</v>
      </c>
      <c r="E7295" t="s">
        <v>169</v>
      </c>
      <c r="F7295" t="s">
        <v>20856</v>
      </c>
      <c r="G7295" t="s">
        <v>171</v>
      </c>
      <c r="H7295" t="s">
        <v>134</v>
      </c>
      <c r="I7295" t="s">
        <v>135</v>
      </c>
      <c r="J7295" t="s">
        <v>136</v>
      </c>
      <c r="K7295" t="s">
        <v>137</v>
      </c>
      <c r="L7295" t="s">
        <v>20857</v>
      </c>
      <c r="M7295" t="s">
        <v>20858</v>
      </c>
      <c r="N7295">
        <v>2.5022222219999999</v>
      </c>
      <c r="O7295">
        <v>0</v>
      </c>
      <c r="P7295">
        <v>0</v>
      </c>
      <c r="Q7295">
        <v>10</v>
      </c>
      <c r="R7295">
        <v>23</v>
      </c>
      <c r="S7295">
        <v>0</v>
      </c>
      <c r="T7295">
        <v>0</v>
      </c>
      <c r="U7295">
        <v>0</v>
      </c>
      <c r="V7295">
        <v>0</v>
      </c>
      <c r="W7295">
        <v>0</v>
      </c>
      <c r="X7295">
        <v>0</v>
      </c>
      <c r="Y7295">
        <v>0.92958080035409385</v>
      </c>
      <c r="Z7295">
        <v>12.662548306204311</v>
      </c>
      <c r="AA7295">
        <v>0</v>
      </c>
      <c r="AB7295">
        <v>0</v>
      </c>
      <c r="AC7295">
        <v>0</v>
      </c>
      <c r="AD7295">
        <v>0</v>
      </c>
      <c r="AE7295">
        <v>13.592129106558405</v>
      </c>
    </row>
    <row r="7296" spans="1:31" x14ac:dyDescent="0.25">
      <c r="A7296">
        <v>2099912</v>
      </c>
      <c r="B7296">
        <v>1</v>
      </c>
      <c r="C7296" t="s">
        <v>80</v>
      </c>
      <c r="D7296" t="s">
        <v>98</v>
      </c>
      <c r="E7296" t="s">
        <v>177</v>
      </c>
      <c r="F7296" t="s">
        <v>20859</v>
      </c>
      <c r="G7296" t="s">
        <v>179</v>
      </c>
      <c r="H7296" t="s">
        <v>143</v>
      </c>
      <c r="I7296" t="s">
        <v>135</v>
      </c>
      <c r="J7296" t="s">
        <v>136</v>
      </c>
      <c r="K7296" t="s">
        <v>137</v>
      </c>
      <c r="L7296" t="s">
        <v>20860</v>
      </c>
      <c r="M7296" t="s">
        <v>20861</v>
      </c>
      <c r="N7296">
        <v>2.2572222219999998</v>
      </c>
      <c r="O7296">
        <v>0</v>
      </c>
      <c r="P7296">
        <v>0</v>
      </c>
      <c r="Q7296">
        <v>0</v>
      </c>
      <c r="R7296">
        <v>1</v>
      </c>
      <c r="S7296">
        <v>0</v>
      </c>
      <c r="T7296">
        <v>1</v>
      </c>
      <c r="U7296">
        <v>0</v>
      </c>
      <c r="V7296">
        <v>0</v>
      </c>
      <c r="W7296">
        <v>0</v>
      </c>
      <c r="X7296">
        <v>0</v>
      </c>
      <c r="Y7296">
        <v>0</v>
      </c>
      <c r="Z7296">
        <v>7.4570597143301907</v>
      </c>
      <c r="AA7296">
        <v>0</v>
      </c>
      <c r="AB7296">
        <v>1.344834321926355</v>
      </c>
      <c r="AC7296">
        <v>0</v>
      </c>
      <c r="AD7296">
        <v>0</v>
      </c>
      <c r="AE7296">
        <v>8.8018940362565452</v>
      </c>
    </row>
    <row r="7297" spans="1:31" x14ac:dyDescent="0.25">
      <c r="A7297">
        <v>2099663</v>
      </c>
      <c r="B7297">
        <v>1</v>
      </c>
      <c r="C7297" t="s">
        <v>81</v>
      </c>
      <c r="D7297" t="s">
        <v>120</v>
      </c>
      <c r="E7297" t="s">
        <v>158</v>
      </c>
      <c r="F7297" t="s">
        <v>20862</v>
      </c>
      <c r="G7297" t="s">
        <v>160</v>
      </c>
      <c r="H7297" t="s">
        <v>143</v>
      </c>
      <c r="I7297" t="s">
        <v>135</v>
      </c>
      <c r="J7297" t="s">
        <v>136</v>
      </c>
      <c r="K7297" t="s">
        <v>137</v>
      </c>
      <c r="L7297" t="s">
        <v>20863</v>
      </c>
      <c r="M7297" t="s">
        <v>20864</v>
      </c>
      <c r="N7297">
        <v>1.594166666</v>
      </c>
      <c r="O7297">
        <v>0</v>
      </c>
      <c r="P7297">
        <v>165</v>
      </c>
      <c r="Q7297">
        <v>0</v>
      </c>
      <c r="R7297">
        <v>0</v>
      </c>
      <c r="S7297">
        <v>0</v>
      </c>
      <c r="T7297">
        <v>15</v>
      </c>
      <c r="U7297">
        <v>0</v>
      </c>
      <c r="V7297">
        <v>0</v>
      </c>
      <c r="W7297">
        <v>0</v>
      </c>
      <c r="X7297">
        <v>32.975172258640889</v>
      </c>
      <c r="Y7297">
        <v>0</v>
      </c>
      <c r="Z7297">
        <v>0</v>
      </c>
      <c r="AA7297">
        <v>0</v>
      </c>
      <c r="AB7297">
        <v>7.9336033590528041</v>
      </c>
      <c r="AC7297">
        <v>0</v>
      </c>
      <c r="AD7297">
        <v>0</v>
      </c>
      <c r="AE7297">
        <v>40.908775617693692</v>
      </c>
    </row>
    <row r="7298" spans="1:31" x14ac:dyDescent="0.25">
      <c r="A7298">
        <v>2099474</v>
      </c>
      <c r="B7298">
        <v>1</v>
      </c>
      <c r="C7298" t="s">
        <v>81</v>
      </c>
      <c r="D7298" t="s">
        <v>127</v>
      </c>
      <c r="E7298" t="s">
        <v>146</v>
      </c>
      <c r="F7298" t="s">
        <v>20865</v>
      </c>
      <c r="G7298" t="s">
        <v>133</v>
      </c>
      <c r="H7298" t="s">
        <v>134</v>
      </c>
      <c r="I7298" t="s">
        <v>135</v>
      </c>
      <c r="J7298" t="s">
        <v>136</v>
      </c>
      <c r="K7298" t="s">
        <v>137</v>
      </c>
      <c r="L7298" t="s">
        <v>20866</v>
      </c>
      <c r="M7298" t="s">
        <v>20867</v>
      </c>
      <c r="N7298">
        <v>0.65194444399999996</v>
      </c>
      <c r="O7298">
        <v>9</v>
      </c>
      <c r="P7298">
        <v>4475</v>
      </c>
      <c r="Q7298">
        <v>578</v>
      </c>
      <c r="R7298">
        <v>405</v>
      </c>
      <c r="S7298">
        <v>52</v>
      </c>
      <c r="T7298">
        <v>475</v>
      </c>
      <c r="U7298">
        <v>15</v>
      </c>
      <c r="V7298">
        <v>2</v>
      </c>
      <c r="W7298">
        <v>3.0723829029093666</v>
      </c>
      <c r="X7298">
        <v>497.54768646270645</v>
      </c>
      <c r="Y7298">
        <v>314.8625353793131</v>
      </c>
      <c r="Z7298">
        <v>229.93791396568139</v>
      </c>
      <c r="AA7298">
        <v>449.09834536878935</v>
      </c>
      <c r="AB7298">
        <v>153.12718945083222</v>
      </c>
      <c r="AC7298">
        <v>684.64133035220914</v>
      </c>
      <c r="AD7298">
        <v>2.5693261689121467</v>
      </c>
      <c r="AE7298">
        <v>2334.8567100513533</v>
      </c>
    </row>
    <row r="7299" spans="1:31" x14ac:dyDescent="0.25">
      <c r="A7299">
        <v>2099806</v>
      </c>
      <c r="B7299">
        <v>1</v>
      </c>
      <c r="C7299" t="s">
        <v>80</v>
      </c>
      <c r="D7299" t="s">
        <v>96</v>
      </c>
      <c r="E7299" t="s">
        <v>177</v>
      </c>
      <c r="F7299" t="s">
        <v>20868</v>
      </c>
      <c r="G7299" t="s">
        <v>183</v>
      </c>
      <c r="H7299" t="s">
        <v>143</v>
      </c>
      <c r="I7299" t="s">
        <v>135</v>
      </c>
      <c r="J7299" t="s">
        <v>136</v>
      </c>
      <c r="K7299" t="s">
        <v>137</v>
      </c>
      <c r="L7299" t="s">
        <v>20869</v>
      </c>
      <c r="M7299" t="s">
        <v>20870</v>
      </c>
      <c r="N7299">
        <v>5.0175000000000001</v>
      </c>
      <c r="O7299">
        <v>0</v>
      </c>
      <c r="P7299">
        <v>1</v>
      </c>
      <c r="Q7299">
        <v>0</v>
      </c>
      <c r="R7299">
        <v>0</v>
      </c>
      <c r="S7299">
        <v>0</v>
      </c>
      <c r="T7299">
        <v>0</v>
      </c>
      <c r="U7299">
        <v>0</v>
      </c>
      <c r="V7299">
        <v>0</v>
      </c>
      <c r="W7299">
        <v>0</v>
      </c>
      <c r="X7299">
        <v>0.10385366885258333</v>
      </c>
      <c r="Y7299">
        <v>0</v>
      </c>
      <c r="Z7299">
        <v>0</v>
      </c>
      <c r="AA7299">
        <v>0</v>
      </c>
      <c r="AB7299">
        <v>0</v>
      </c>
      <c r="AC7299">
        <v>0</v>
      </c>
      <c r="AD7299">
        <v>0</v>
      </c>
      <c r="AE7299">
        <v>0.10385366885258333</v>
      </c>
    </row>
    <row r="7300" spans="1:31" x14ac:dyDescent="0.25">
      <c r="A7300">
        <v>2099829</v>
      </c>
      <c r="B7300">
        <v>1</v>
      </c>
      <c r="C7300" t="s">
        <v>80</v>
      </c>
      <c r="D7300" t="s">
        <v>92</v>
      </c>
      <c r="E7300" t="s">
        <v>169</v>
      </c>
      <c r="F7300" t="s">
        <v>20871</v>
      </c>
      <c r="G7300" t="s">
        <v>171</v>
      </c>
      <c r="H7300" t="s">
        <v>134</v>
      </c>
      <c r="I7300" t="s">
        <v>135</v>
      </c>
      <c r="J7300" t="s">
        <v>136</v>
      </c>
      <c r="K7300" t="s">
        <v>137</v>
      </c>
      <c r="L7300" t="s">
        <v>20872</v>
      </c>
      <c r="M7300" t="s">
        <v>20873</v>
      </c>
      <c r="N7300">
        <v>6.6947222220000002</v>
      </c>
      <c r="O7300">
        <v>0</v>
      </c>
      <c r="P7300">
        <v>22</v>
      </c>
      <c r="Q7300">
        <v>0</v>
      </c>
      <c r="R7300">
        <v>32</v>
      </c>
      <c r="S7300">
        <v>0</v>
      </c>
      <c r="T7300">
        <v>8</v>
      </c>
      <c r="U7300">
        <v>0</v>
      </c>
      <c r="V7300">
        <v>0</v>
      </c>
      <c r="W7300">
        <v>0</v>
      </c>
      <c r="X7300">
        <v>62.686758031576375</v>
      </c>
      <c r="Y7300">
        <v>0</v>
      </c>
      <c r="Z7300">
        <v>336.49563048160223</v>
      </c>
      <c r="AA7300">
        <v>0</v>
      </c>
      <c r="AB7300">
        <v>106.94084357522399</v>
      </c>
      <c r="AC7300">
        <v>0</v>
      </c>
      <c r="AD7300">
        <v>0</v>
      </c>
      <c r="AE7300">
        <v>506.12323208840257</v>
      </c>
    </row>
    <row r="7301" spans="1:31" x14ac:dyDescent="0.25">
      <c r="A7301">
        <v>2099497</v>
      </c>
      <c r="B7301">
        <v>1</v>
      </c>
      <c r="C7301" t="s">
        <v>80</v>
      </c>
      <c r="D7301" t="s">
        <v>83</v>
      </c>
      <c r="E7301" t="s">
        <v>177</v>
      </c>
      <c r="F7301" t="s">
        <v>20874</v>
      </c>
      <c r="G7301" t="s">
        <v>183</v>
      </c>
      <c r="H7301" t="s">
        <v>143</v>
      </c>
      <c r="I7301" t="s">
        <v>135</v>
      </c>
      <c r="J7301" t="s">
        <v>136</v>
      </c>
      <c r="K7301" t="s">
        <v>137</v>
      </c>
      <c r="L7301" t="s">
        <v>20875</v>
      </c>
      <c r="M7301" t="s">
        <v>20876</v>
      </c>
      <c r="N7301">
        <v>4.9408333329999996</v>
      </c>
      <c r="O7301">
        <v>0</v>
      </c>
      <c r="P7301">
        <v>2</v>
      </c>
      <c r="Q7301">
        <v>0</v>
      </c>
      <c r="R7301">
        <v>0</v>
      </c>
      <c r="S7301">
        <v>0</v>
      </c>
      <c r="T7301">
        <v>0</v>
      </c>
      <c r="U7301">
        <v>0</v>
      </c>
      <c r="V7301">
        <v>0</v>
      </c>
      <c r="W7301">
        <v>0</v>
      </c>
      <c r="X7301">
        <v>2.2742455292940522</v>
      </c>
      <c r="Y7301">
        <v>0</v>
      </c>
      <c r="Z7301">
        <v>0</v>
      </c>
      <c r="AA7301">
        <v>0</v>
      </c>
      <c r="AB7301">
        <v>0</v>
      </c>
      <c r="AC7301">
        <v>0</v>
      </c>
      <c r="AD7301">
        <v>0</v>
      </c>
      <c r="AE7301">
        <v>2.2742455292940522</v>
      </c>
    </row>
    <row r="7302" spans="1:31" x14ac:dyDescent="0.25">
      <c r="A7302">
        <v>2099852</v>
      </c>
      <c r="B7302">
        <v>1</v>
      </c>
      <c r="C7302" t="s">
        <v>80</v>
      </c>
      <c r="D7302" t="s">
        <v>97</v>
      </c>
      <c r="E7302" t="s">
        <v>146</v>
      </c>
      <c r="F7302" t="s">
        <v>20877</v>
      </c>
      <c r="G7302" t="s">
        <v>133</v>
      </c>
      <c r="H7302" t="s">
        <v>134</v>
      </c>
      <c r="I7302" t="s">
        <v>135</v>
      </c>
      <c r="J7302" t="s">
        <v>136</v>
      </c>
      <c r="K7302" t="s">
        <v>137</v>
      </c>
      <c r="L7302" t="s">
        <v>20878</v>
      </c>
      <c r="M7302" t="s">
        <v>20879</v>
      </c>
      <c r="N7302">
        <v>0.30777777699999997</v>
      </c>
      <c r="O7302">
        <v>4</v>
      </c>
      <c r="P7302">
        <v>1425</v>
      </c>
      <c r="Q7302">
        <v>5</v>
      </c>
      <c r="R7302">
        <v>62</v>
      </c>
      <c r="S7302">
        <v>15</v>
      </c>
      <c r="T7302">
        <v>120</v>
      </c>
      <c r="U7302">
        <v>0</v>
      </c>
      <c r="V7302">
        <v>0</v>
      </c>
      <c r="W7302">
        <v>9.6068794744060675</v>
      </c>
      <c r="X7302">
        <v>109.96134021705457</v>
      </c>
      <c r="Y7302">
        <v>0.94860981299957348</v>
      </c>
      <c r="Z7302">
        <v>8.080081475412408</v>
      </c>
      <c r="AA7302">
        <v>93.844212711660461</v>
      </c>
      <c r="AB7302">
        <v>42.449213799620942</v>
      </c>
      <c r="AC7302">
        <v>0</v>
      </c>
      <c r="AD7302">
        <v>0</v>
      </c>
      <c r="AE7302">
        <v>264.89033749115407</v>
      </c>
    </row>
    <row r="7303" spans="1:31" x14ac:dyDescent="0.25">
      <c r="A7303">
        <v>2099683</v>
      </c>
      <c r="B7303">
        <v>1</v>
      </c>
      <c r="C7303" t="s">
        <v>80</v>
      </c>
      <c r="D7303" t="s">
        <v>96</v>
      </c>
      <c r="E7303" t="s">
        <v>131</v>
      </c>
      <c r="F7303" t="s">
        <v>9419</v>
      </c>
      <c r="G7303" t="s">
        <v>133</v>
      </c>
      <c r="H7303" t="s">
        <v>134</v>
      </c>
      <c r="I7303" t="s">
        <v>135</v>
      </c>
      <c r="J7303" t="s">
        <v>136</v>
      </c>
      <c r="K7303" t="s">
        <v>137</v>
      </c>
      <c r="L7303" t="s">
        <v>20880</v>
      </c>
      <c r="M7303" t="s">
        <v>20881</v>
      </c>
      <c r="N7303">
        <v>0.60138888800000001</v>
      </c>
      <c r="O7303">
        <v>3</v>
      </c>
      <c r="P7303">
        <v>703</v>
      </c>
      <c r="Q7303">
        <v>4</v>
      </c>
      <c r="R7303">
        <v>0</v>
      </c>
      <c r="S7303">
        <v>9</v>
      </c>
      <c r="T7303">
        <v>9</v>
      </c>
      <c r="U7303">
        <v>1</v>
      </c>
      <c r="V7303">
        <v>0</v>
      </c>
      <c r="W7303">
        <v>79.686384803034457</v>
      </c>
      <c r="X7303">
        <v>89.370583235277721</v>
      </c>
      <c r="Y7303">
        <v>12.291247977121063</v>
      </c>
      <c r="Z7303">
        <v>0</v>
      </c>
      <c r="AA7303">
        <v>177.31254890510164</v>
      </c>
      <c r="AB7303">
        <v>11.680049297090436</v>
      </c>
      <c r="AC7303">
        <v>13.10132860209443</v>
      </c>
      <c r="AD7303">
        <v>0</v>
      </c>
      <c r="AE7303">
        <v>383.44214281971972</v>
      </c>
    </row>
    <row r="7304" spans="1:31" x14ac:dyDescent="0.25">
      <c r="A7304">
        <v>2099929</v>
      </c>
      <c r="B7304">
        <v>1</v>
      </c>
      <c r="C7304" t="s">
        <v>81</v>
      </c>
      <c r="D7304" t="s">
        <v>128</v>
      </c>
      <c r="E7304" t="s">
        <v>177</v>
      </c>
      <c r="F7304" t="s">
        <v>20882</v>
      </c>
      <c r="G7304" t="s">
        <v>324</v>
      </c>
      <c r="H7304" t="s">
        <v>143</v>
      </c>
      <c r="I7304" t="s">
        <v>135</v>
      </c>
      <c r="J7304" t="s">
        <v>136</v>
      </c>
      <c r="K7304" t="s">
        <v>137</v>
      </c>
      <c r="L7304" t="s">
        <v>20883</v>
      </c>
      <c r="M7304" t="s">
        <v>20884</v>
      </c>
      <c r="N7304">
        <v>0.84361111099999997</v>
      </c>
      <c r="O7304">
        <v>0</v>
      </c>
      <c r="P7304">
        <v>9</v>
      </c>
      <c r="Q7304">
        <v>0</v>
      </c>
      <c r="R7304">
        <v>0</v>
      </c>
      <c r="S7304">
        <v>0</v>
      </c>
      <c r="T7304">
        <v>0</v>
      </c>
      <c r="U7304">
        <v>0</v>
      </c>
      <c r="V7304">
        <v>0</v>
      </c>
      <c r="W7304">
        <v>0</v>
      </c>
      <c r="X7304">
        <v>1.8276952654601288</v>
      </c>
      <c r="Y7304">
        <v>0</v>
      </c>
      <c r="Z7304">
        <v>0</v>
      </c>
      <c r="AA7304">
        <v>0</v>
      </c>
      <c r="AB7304">
        <v>0</v>
      </c>
      <c r="AC7304">
        <v>0</v>
      </c>
      <c r="AD7304">
        <v>0</v>
      </c>
      <c r="AE7304">
        <v>1.8276952654601288</v>
      </c>
    </row>
    <row r="7305" spans="1:31" x14ac:dyDescent="0.25">
      <c r="A7305">
        <v>2099537</v>
      </c>
      <c r="B7305">
        <v>1</v>
      </c>
      <c r="C7305" t="s">
        <v>80</v>
      </c>
      <c r="D7305" t="s">
        <v>92</v>
      </c>
      <c r="E7305" t="s">
        <v>146</v>
      </c>
      <c r="F7305" t="s">
        <v>20885</v>
      </c>
      <c r="G7305" t="s">
        <v>273</v>
      </c>
      <c r="H7305" t="s">
        <v>134</v>
      </c>
      <c r="I7305" t="s">
        <v>135</v>
      </c>
      <c r="J7305" t="s">
        <v>136</v>
      </c>
      <c r="K7305" t="s">
        <v>155</v>
      </c>
      <c r="L7305" t="s">
        <v>20886</v>
      </c>
      <c r="M7305" t="s">
        <v>20887</v>
      </c>
      <c r="N7305">
        <v>0.74453499999999995</v>
      </c>
      <c r="O7305">
        <v>0</v>
      </c>
      <c r="P7305">
        <v>825</v>
      </c>
      <c r="Q7305">
        <v>2</v>
      </c>
      <c r="R7305">
        <v>234</v>
      </c>
      <c r="S7305">
        <v>7</v>
      </c>
      <c r="T7305">
        <v>75</v>
      </c>
      <c r="U7305">
        <v>0</v>
      </c>
      <c r="V7305">
        <v>1</v>
      </c>
      <c r="W7305">
        <v>0</v>
      </c>
      <c r="X7305">
        <v>122.00145955314868</v>
      </c>
      <c r="Y7305">
        <v>0.52511438829261592</v>
      </c>
      <c r="Z7305">
        <v>47.830958628302184</v>
      </c>
      <c r="AA7305">
        <v>9.4806999149918916</v>
      </c>
      <c r="AB7305">
        <v>41.645759624728889</v>
      </c>
      <c r="AC7305">
        <v>0</v>
      </c>
      <c r="AD7305">
        <v>0.33854290252895669</v>
      </c>
      <c r="AE7305">
        <v>221.82253501199324</v>
      </c>
    </row>
    <row r="7306" spans="1:31" x14ac:dyDescent="0.25">
      <c r="A7306">
        <v>2099889</v>
      </c>
      <c r="B7306">
        <v>1</v>
      </c>
      <c r="C7306" t="s">
        <v>80</v>
      </c>
      <c r="D7306" t="s">
        <v>107</v>
      </c>
      <c r="E7306" t="s">
        <v>177</v>
      </c>
      <c r="F7306" t="s">
        <v>20888</v>
      </c>
      <c r="G7306" t="s">
        <v>179</v>
      </c>
      <c r="H7306" t="s">
        <v>143</v>
      </c>
      <c r="I7306" t="s">
        <v>135</v>
      </c>
      <c r="J7306" t="s">
        <v>136</v>
      </c>
      <c r="K7306" t="s">
        <v>137</v>
      </c>
      <c r="L7306" t="s">
        <v>20889</v>
      </c>
      <c r="M7306" t="s">
        <v>20890</v>
      </c>
      <c r="N7306">
        <v>3.7938888880000001</v>
      </c>
      <c r="O7306">
        <v>0</v>
      </c>
      <c r="P7306">
        <v>1</v>
      </c>
      <c r="Q7306">
        <v>0</v>
      </c>
      <c r="R7306">
        <v>0</v>
      </c>
      <c r="S7306">
        <v>0</v>
      </c>
      <c r="T7306">
        <v>0</v>
      </c>
      <c r="U7306">
        <v>0</v>
      </c>
      <c r="V7306">
        <v>0</v>
      </c>
      <c r="W7306">
        <v>0</v>
      </c>
      <c r="X7306">
        <v>0.90298326253318006</v>
      </c>
      <c r="Y7306">
        <v>0</v>
      </c>
      <c r="Z7306">
        <v>0</v>
      </c>
      <c r="AA7306">
        <v>0</v>
      </c>
      <c r="AB7306">
        <v>0</v>
      </c>
      <c r="AC7306">
        <v>0</v>
      </c>
      <c r="AD7306">
        <v>0</v>
      </c>
      <c r="AE7306">
        <v>0.90298326253318006</v>
      </c>
    </row>
    <row r="7307" spans="1:31" x14ac:dyDescent="0.25">
      <c r="A7307">
        <v>2099560</v>
      </c>
      <c r="B7307">
        <v>1</v>
      </c>
      <c r="C7307" t="s">
        <v>81</v>
      </c>
      <c r="D7307" t="s">
        <v>126</v>
      </c>
      <c r="E7307" t="s">
        <v>177</v>
      </c>
      <c r="F7307" t="s">
        <v>20891</v>
      </c>
      <c r="G7307" t="s">
        <v>183</v>
      </c>
      <c r="H7307" t="s">
        <v>143</v>
      </c>
      <c r="I7307" t="s">
        <v>135</v>
      </c>
      <c r="J7307" t="s">
        <v>136</v>
      </c>
      <c r="K7307" t="s">
        <v>137</v>
      </c>
      <c r="L7307" t="s">
        <v>20892</v>
      </c>
      <c r="M7307" t="s">
        <v>20893</v>
      </c>
      <c r="N7307">
        <v>1.626666666</v>
      </c>
      <c r="O7307">
        <v>0</v>
      </c>
      <c r="P7307">
        <v>1</v>
      </c>
      <c r="Q7307">
        <v>0</v>
      </c>
      <c r="R7307">
        <v>0</v>
      </c>
      <c r="S7307">
        <v>0</v>
      </c>
      <c r="T7307">
        <v>0</v>
      </c>
      <c r="U7307">
        <v>0</v>
      </c>
      <c r="V7307">
        <v>0</v>
      </c>
      <c r="W7307">
        <v>0</v>
      </c>
      <c r="X7307">
        <v>2.0428874751388888E-2</v>
      </c>
      <c r="Y7307">
        <v>0</v>
      </c>
      <c r="Z7307">
        <v>0</v>
      </c>
      <c r="AA7307">
        <v>0</v>
      </c>
      <c r="AB7307">
        <v>0</v>
      </c>
      <c r="AC7307">
        <v>0</v>
      </c>
      <c r="AD7307">
        <v>0</v>
      </c>
      <c r="AE7307">
        <v>2.0428874751388888E-2</v>
      </c>
    </row>
    <row r="7308" spans="1:31" x14ac:dyDescent="0.25">
      <c r="A7308">
        <v>2099680</v>
      </c>
      <c r="B7308">
        <v>1</v>
      </c>
      <c r="C7308" t="s">
        <v>81</v>
      </c>
      <c r="D7308" t="s">
        <v>116</v>
      </c>
      <c r="E7308" t="s">
        <v>146</v>
      </c>
      <c r="F7308" t="s">
        <v>20894</v>
      </c>
      <c r="G7308" t="s">
        <v>1860</v>
      </c>
      <c r="H7308" t="s">
        <v>134</v>
      </c>
      <c r="I7308" t="s">
        <v>135</v>
      </c>
      <c r="J7308" t="s">
        <v>136</v>
      </c>
      <c r="K7308" t="s">
        <v>137</v>
      </c>
      <c r="L7308" t="s">
        <v>20895</v>
      </c>
      <c r="M7308" t="s">
        <v>20896</v>
      </c>
      <c r="N7308">
        <v>3.2875000000000001</v>
      </c>
      <c r="O7308">
        <v>0</v>
      </c>
      <c r="P7308">
        <v>0</v>
      </c>
      <c r="Q7308">
        <v>11</v>
      </c>
      <c r="R7308">
        <v>0</v>
      </c>
      <c r="S7308">
        <v>1</v>
      </c>
      <c r="T7308">
        <v>0</v>
      </c>
      <c r="U7308">
        <v>0</v>
      </c>
      <c r="V7308">
        <v>0</v>
      </c>
      <c r="W7308">
        <v>0</v>
      </c>
      <c r="X7308">
        <v>0</v>
      </c>
      <c r="Y7308">
        <v>11.118469508491954</v>
      </c>
      <c r="Z7308">
        <v>0</v>
      </c>
      <c r="AA7308">
        <v>205.02749649360854</v>
      </c>
      <c r="AB7308">
        <v>0</v>
      </c>
      <c r="AC7308">
        <v>0</v>
      </c>
      <c r="AD7308">
        <v>0</v>
      </c>
      <c r="AE7308">
        <v>216.14596600210049</v>
      </c>
    </row>
    <row r="7309" spans="1:31" x14ac:dyDescent="0.25">
      <c r="A7309">
        <v>2099846</v>
      </c>
      <c r="B7309">
        <v>1</v>
      </c>
      <c r="C7309" t="s">
        <v>81</v>
      </c>
      <c r="D7309" t="s">
        <v>127</v>
      </c>
      <c r="E7309" t="s">
        <v>169</v>
      </c>
      <c r="F7309" t="s">
        <v>10747</v>
      </c>
      <c r="G7309" t="s">
        <v>171</v>
      </c>
      <c r="H7309" t="s">
        <v>134</v>
      </c>
      <c r="I7309" t="s">
        <v>135</v>
      </c>
      <c r="J7309" t="s">
        <v>136</v>
      </c>
      <c r="K7309" t="s">
        <v>137</v>
      </c>
      <c r="L7309" t="s">
        <v>20897</v>
      </c>
      <c r="M7309" t="s">
        <v>20898</v>
      </c>
      <c r="N7309">
        <v>2.9933333329999998</v>
      </c>
      <c r="O7309">
        <v>0</v>
      </c>
      <c r="P7309">
        <v>1</v>
      </c>
      <c r="Q7309">
        <v>0</v>
      </c>
      <c r="R7309">
        <v>3</v>
      </c>
      <c r="S7309">
        <v>0</v>
      </c>
      <c r="T7309">
        <v>0</v>
      </c>
      <c r="U7309">
        <v>0</v>
      </c>
      <c r="V7309">
        <v>0</v>
      </c>
      <c r="W7309">
        <v>0</v>
      </c>
      <c r="X7309">
        <v>5.5859019368500809</v>
      </c>
      <c r="Y7309">
        <v>0</v>
      </c>
      <c r="Z7309">
        <v>0.50733499360930556</v>
      </c>
      <c r="AA7309">
        <v>0</v>
      </c>
      <c r="AB7309">
        <v>0</v>
      </c>
      <c r="AC7309">
        <v>0</v>
      </c>
      <c r="AD7309">
        <v>0</v>
      </c>
      <c r="AE7309">
        <v>6.0932369304593861</v>
      </c>
    </row>
    <row r="7310" spans="1:31" x14ac:dyDescent="0.25">
      <c r="A7310">
        <v>2099703</v>
      </c>
      <c r="B7310">
        <v>1</v>
      </c>
      <c r="C7310" t="s">
        <v>80</v>
      </c>
      <c r="D7310" t="s">
        <v>95</v>
      </c>
      <c r="E7310" t="s">
        <v>177</v>
      </c>
      <c r="F7310" t="s">
        <v>20899</v>
      </c>
      <c r="G7310" t="s">
        <v>1007</v>
      </c>
      <c r="H7310" t="s">
        <v>143</v>
      </c>
      <c r="I7310" t="s">
        <v>135</v>
      </c>
      <c r="J7310" t="s">
        <v>136</v>
      </c>
      <c r="K7310" t="s">
        <v>137</v>
      </c>
      <c r="L7310" t="s">
        <v>20900</v>
      </c>
      <c r="M7310" t="s">
        <v>20901</v>
      </c>
      <c r="N7310">
        <v>1.0069444439999999</v>
      </c>
      <c r="O7310">
        <v>0</v>
      </c>
      <c r="P7310">
        <v>0</v>
      </c>
      <c r="Q7310">
        <v>0</v>
      </c>
      <c r="R7310">
        <v>0</v>
      </c>
      <c r="S7310">
        <v>0</v>
      </c>
      <c r="T7310">
        <v>1</v>
      </c>
      <c r="U7310">
        <v>0</v>
      </c>
      <c r="V7310">
        <v>0</v>
      </c>
      <c r="W7310">
        <v>0</v>
      </c>
      <c r="X7310">
        <v>0</v>
      </c>
      <c r="Y7310">
        <v>0</v>
      </c>
      <c r="Z7310">
        <v>0</v>
      </c>
      <c r="AA7310">
        <v>0</v>
      </c>
      <c r="AB7310">
        <v>0.78910555594444176</v>
      </c>
      <c r="AC7310">
        <v>0</v>
      </c>
      <c r="AD7310">
        <v>0</v>
      </c>
      <c r="AE7310">
        <v>0.78910555594444176</v>
      </c>
    </row>
    <row r="7311" spans="1:31" x14ac:dyDescent="0.25">
      <c r="A7311">
        <v>2099766</v>
      </c>
      <c r="B7311">
        <v>1</v>
      </c>
      <c r="C7311" t="s">
        <v>80</v>
      </c>
      <c r="D7311" t="s">
        <v>107</v>
      </c>
      <c r="E7311" t="s">
        <v>177</v>
      </c>
      <c r="F7311" t="s">
        <v>20902</v>
      </c>
      <c r="G7311" t="s">
        <v>179</v>
      </c>
      <c r="H7311" t="s">
        <v>143</v>
      </c>
      <c r="I7311" t="s">
        <v>135</v>
      </c>
      <c r="J7311" t="s">
        <v>136</v>
      </c>
      <c r="K7311" t="s">
        <v>137</v>
      </c>
      <c r="L7311" t="s">
        <v>20903</v>
      </c>
      <c r="M7311" t="s">
        <v>20904</v>
      </c>
      <c r="N7311">
        <v>4.6305555549999999</v>
      </c>
      <c r="O7311">
        <v>0</v>
      </c>
      <c r="P7311">
        <v>2</v>
      </c>
      <c r="Q7311">
        <v>0</v>
      </c>
      <c r="R7311">
        <v>0</v>
      </c>
      <c r="S7311">
        <v>0</v>
      </c>
      <c r="T7311">
        <v>23</v>
      </c>
      <c r="U7311">
        <v>0</v>
      </c>
      <c r="V7311">
        <v>0</v>
      </c>
      <c r="W7311">
        <v>0</v>
      </c>
      <c r="X7311">
        <v>0</v>
      </c>
      <c r="Y7311">
        <v>0</v>
      </c>
      <c r="Z7311">
        <v>0</v>
      </c>
      <c r="AA7311">
        <v>0</v>
      </c>
      <c r="AB7311">
        <v>90.124942498020914</v>
      </c>
      <c r="AC7311">
        <v>0</v>
      </c>
      <c r="AD7311">
        <v>0</v>
      </c>
      <c r="AE7311">
        <v>90.124942498020914</v>
      </c>
    </row>
    <row r="7312" spans="1:31" x14ac:dyDescent="0.25">
      <c r="A7312">
        <v>2099809</v>
      </c>
      <c r="B7312">
        <v>1</v>
      </c>
      <c r="C7312" t="s">
        <v>80</v>
      </c>
      <c r="D7312" t="s">
        <v>97</v>
      </c>
      <c r="E7312" t="s">
        <v>177</v>
      </c>
      <c r="F7312" t="s">
        <v>20905</v>
      </c>
      <c r="G7312" t="s">
        <v>179</v>
      </c>
      <c r="H7312" t="s">
        <v>143</v>
      </c>
      <c r="I7312" t="s">
        <v>135</v>
      </c>
      <c r="J7312" t="s">
        <v>136</v>
      </c>
      <c r="K7312" t="s">
        <v>137</v>
      </c>
      <c r="L7312" t="s">
        <v>20906</v>
      </c>
      <c r="M7312" t="s">
        <v>20907</v>
      </c>
      <c r="N7312">
        <v>1.9624999999999999</v>
      </c>
      <c r="O7312">
        <v>0</v>
      </c>
      <c r="P7312">
        <v>0</v>
      </c>
      <c r="Q7312">
        <v>0</v>
      </c>
      <c r="R7312">
        <v>0</v>
      </c>
      <c r="S7312">
        <v>0</v>
      </c>
      <c r="T7312">
        <v>1</v>
      </c>
      <c r="U7312">
        <v>0</v>
      </c>
      <c r="V7312">
        <v>0</v>
      </c>
      <c r="W7312">
        <v>0</v>
      </c>
      <c r="X7312">
        <v>0</v>
      </c>
      <c r="Y7312">
        <v>0</v>
      </c>
      <c r="Z7312">
        <v>0</v>
      </c>
      <c r="AA7312">
        <v>0</v>
      </c>
      <c r="AB7312">
        <v>5.7495031377817502E-2</v>
      </c>
      <c r="AC7312">
        <v>0</v>
      </c>
      <c r="AD7312">
        <v>0</v>
      </c>
      <c r="AE7312">
        <v>5.7495031377817502E-2</v>
      </c>
    </row>
    <row r="7313" spans="1:31" x14ac:dyDescent="0.25">
      <c r="A7313">
        <v>2099909</v>
      </c>
      <c r="B7313">
        <v>1</v>
      </c>
      <c r="C7313" t="s">
        <v>81</v>
      </c>
      <c r="D7313" t="s">
        <v>113</v>
      </c>
      <c r="E7313" t="s">
        <v>177</v>
      </c>
      <c r="F7313" t="s">
        <v>20908</v>
      </c>
      <c r="G7313" t="s">
        <v>183</v>
      </c>
      <c r="H7313" t="s">
        <v>143</v>
      </c>
      <c r="I7313" t="s">
        <v>135</v>
      </c>
      <c r="J7313" t="s">
        <v>136</v>
      </c>
      <c r="K7313" t="s">
        <v>137</v>
      </c>
      <c r="L7313" t="s">
        <v>20909</v>
      </c>
      <c r="M7313" t="s">
        <v>20910</v>
      </c>
      <c r="N7313">
        <v>1.81</v>
      </c>
      <c r="O7313">
        <v>0</v>
      </c>
      <c r="P7313">
        <v>3</v>
      </c>
      <c r="Q7313">
        <v>0</v>
      </c>
      <c r="R7313">
        <v>0</v>
      </c>
      <c r="S7313">
        <v>0</v>
      </c>
      <c r="T7313">
        <v>0</v>
      </c>
      <c r="U7313">
        <v>0</v>
      </c>
      <c r="V7313">
        <v>0</v>
      </c>
      <c r="W7313">
        <v>0</v>
      </c>
      <c r="X7313">
        <v>0.849275939935485</v>
      </c>
      <c r="Y7313">
        <v>0</v>
      </c>
      <c r="Z7313">
        <v>0</v>
      </c>
      <c r="AA7313">
        <v>0</v>
      </c>
      <c r="AB7313">
        <v>0</v>
      </c>
      <c r="AC7313">
        <v>0</v>
      </c>
      <c r="AD7313">
        <v>0</v>
      </c>
      <c r="AE7313">
        <v>0.849275939935485</v>
      </c>
    </row>
    <row r="7314" spans="1:31" x14ac:dyDescent="0.25">
      <c r="A7314">
        <v>2100210</v>
      </c>
      <c r="B7314">
        <v>1</v>
      </c>
      <c r="C7314" t="s">
        <v>81</v>
      </c>
      <c r="D7314" t="s">
        <v>118</v>
      </c>
      <c r="E7314" t="s">
        <v>169</v>
      </c>
      <c r="F7314" t="s">
        <v>20911</v>
      </c>
      <c r="G7314" t="s">
        <v>263</v>
      </c>
      <c r="H7314" t="s">
        <v>134</v>
      </c>
      <c r="I7314" t="s">
        <v>135</v>
      </c>
      <c r="J7314" t="s">
        <v>136</v>
      </c>
      <c r="K7314" t="s">
        <v>137</v>
      </c>
      <c r="L7314" t="s">
        <v>20912</v>
      </c>
      <c r="M7314" t="s">
        <v>20913</v>
      </c>
      <c r="N7314">
        <v>1.8472222220000001</v>
      </c>
      <c r="O7314">
        <v>0</v>
      </c>
      <c r="P7314">
        <v>55</v>
      </c>
      <c r="Q7314">
        <v>0</v>
      </c>
      <c r="R7314">
        <v>47</v>
      </c>
      <c r="S7314">
        <v>0</v>
      </c>
      <c r="T7314">
        <v>8</v>
      </c>
      <c r="U7314">
        <v>0</v>
      </c>
      <c r="V7314">
        <v>0</v>
      </c>
      <c r="W7314">
        <v>0</v>
      </c>
      <c r="X7314">
        <v>19.605603151327607</v>
      </c>
      <c r="Y7314">
        <v>0</v>
      </c>
      <c r="Z7314">
        <v>33.975614141910555</v>
      </c>
      <c r="AA7314">
        <v>0</v>
      </c>
      <c r="AB7314">
        <v>5.9236431508005509</v>
      </c>
      <c r="AC7314">
        <v>0</v>
      </c>
      <c r="AD7314">
        <v>0</v>
      </c>
      <c r="AE7314">
        <v>59.504860444038712</v>
      </c>
    </row>
    <row r="7315" spans="1:31" x14ac:dyDescent="0.25">
      <c r="A7315">
        <v>2100187</v>
      </c>
      <c r="B7315">
        <v>1</v>
      </c>
      <c r="C7315" t="s">
        <v>80</v>
      </c>
      <c r="D7315" t="s">
        <v>103</v>
      </c>
      <c r="E7315" t="s">
        <v>146</v>
      </c>
      <c r="F7315" t="s">
        <v>20914</v>
      </c>
      <c r="G7315" t="s">
        <v>133</v>
      </c>
      <c r="H7315" t="s">
        <v>134</v>
      </c>
      <c r="I7315" t="s">
        <v>135</v>
      </c>
      <c r="J7315" t="s">
        <v>136</v>
      </c>
      <c r="K7315" t="s">
        <v>137</v>
      </c>
      <c r="L7315" t="s">
        <v>20915</v>
      </c>
      <c r="M7315" t="s">
        <v>20916</v>
      </c>
      <c r="N7315">
        <v>0.54361111100000004</v>
      </c>
      <c r="O7315">
        <v>0</v>
      </c>
      <c r="P7315">
        <v>4828</v>
      </c>
      <c r="Q7315">
        <v>0</v>
      </c>
      <c r="R7315">
        <v>0</v>
      </c>
      <c r="S7315">
        <v>0</v>
      </c>
      <c r="T7315">
        <v>875</v>
      </c>
      <c r="U7315">
        <v>0</v>
      </c>
      <c r="V7315">
        <v>0</v>
      </c>
      <c r="W7315">
        <v>0</v>
      </c>
      <c r="X7315">
        <v>644.53208237617275</v>
      </c>
      <c r="Y7315">
        <v>0</v>
      </c>
      <c r="Z7315">
        <v>0</v>
      </c>
      <c r="AA7315">
        <v>0</v>
      </c>
      <c r="AB7315">
        <v>463.57504800587634</v>
      </c>
      <c r="AC7315">
        <v>0</v>
      </c>
      <c r="AD7315">
        <v>0</v>
      </c>
      <c r="AE7315">
        <v>1108.107130382049</v>
      </c>
    </row>
    <row r="7316" spans="1:31" x14ac:dyDescent="0.25">
      <c r="A7316">
        <v>2100041</v>
      </c>
      <c r="B7316">
        <v>1</v>
      </c>
      <c r="C7316" t="s">
        <v>80</v>
      </c>
      <c r="D7316" t="s">
        <v>103</v>
      </c>
      <c r="E7316" t="s">
        <v>169</v>
      </c>
      <c r="F7316" t="s">
        <v>20917</v>
      </c>
      <c r="G7316" t="s">
        <v>513</v>
      </c>
      <c r="H7316" t="s">
        <v>134</v>
      </c>
      <c r="I7316" t="s">
        <v>135</v>
      </c>
      <c r="J7316" t="s">
        <v>136</v>
      </c>
      <c r="K7316" t="s">
        <v>137</v>
      </c>
      <c r="L7316" t="s">
        <v>20918</v>
      </c>
      <c r="M7316" t="s">
        <v>20919</v>
      </c>
      <c r="N7316">
        <v>6.4722221999999996E-2</v>
      </c>
      <c r="O7316">
        <v>0</v>
      </c>
      <c r="P7316">
        <v>1802</v>
      </c>
      <c r="Q7316">
        <v>0</v>
      </c>
      <c r="R7316">
        <v>0</v>
      </c>
      <c r="S7316">
        <v>0</v>
      </c>
      <c r="T7316">
        <v>260</v>
      </c>
      <c r="U7316">
        <v>0</v>
      </c>
      <c r="V7316">
        <v>0</v>
      </c>
      <c r="W7316">
        <v>0</v>
      </c>
      <c r="X7316">
        <v>26.640635055251337</v>
      </c>
      <c r="Y7316">
        <v>0</v>
      </c>
      <c r="Z7316">
        <v>0</v>
      </c>
      <c r="AA7316">
        <v>0</v>
      </c>
      <c r="AB7316">
        <v>12.76039655230001</v>
      </c>
      <c r="AC7316">
        <v>0</v>
      </c>
      <c r="AD7316">
        <v>0</v>
      </c>
      <c r="AE7316">
        <v>39.401031607551346</v>
      </c>
    </row>
    <row r="7317" spans="1:31" x14ac:dyDescent="0.25">
      <c r="A7317">
        <v>2100047</v>
      </c>
      <c r="B7317">
        <v>1</v>
      </c>
      <c r="C7317" t="s">
        <v>80</v>
      </c>
      <c r="D7317" t="s">
        <v>103</v>
      </c>
      <c r="E7317" t="s">
        <v>177</v>
      </c>
      <c r="F7317" t="s">
        <v>20920</v>
      </c>
      <c r="G7317" t="s">
        <v>183</v>
      </c>
      <c r="H7317" t="s">
        <v>143</v>
      </c>
      <c r="I7317" t="s">
        <v>135</v>
      </c>
      <c r="J7317" t="s">
        <v>136</v>
      </c>
      <c r="K7317" t="s">
        <v>137</v>
      </c>
      <c r="L7317" t="s">
        <v>20921</v>
      </c>
      <c r="M7317" t="s">
        <v>20922</v>
      </c>
      <c r="N7317">
        <v>1.141388888</v>
      </c>
      <c r="O7317">
        <v>0</v>
      </c>
      <c r="P7317">
        <v>1</v>
      </c>
      <c r="Q7317">
        <v>0</v>
      </c>
      <c r="R7317">
        <v>0</v>
      </c>
      <c r="S7317">
        <v>0</v>
      </c>
      <c r="T7317">
        <v>0</v>
      </c>
      <c r="U7317">
        <v>0</v>
      </c>
      <c r="V7317">
        <v>0</v>
      </c>
      <c r="W7317">
        <v>0</v>
      </c>
      <c r="X7317">
        <v>0.34025972217278999</v>
      </c>
      <c r="Y7317">
        <v>0</v>
      </c>
      <c r="Z7317">
        <v>0</v>
      </c>
      <c r="AA7317">
        <v>0</v>
      </c>
      <c r="AB7317">
        <v>0</v>
      </c>
      <c r="AC7317">
        <v>0</v>
      </c>
      <c r="AD7317">
        <v>0</v>
      </c>
      <c r="AE7317">
        <v>0.34025972217278999</v>
      </c>
    </row>
    <row r="7318" spans="1:31" x14ac:dyDescent="0.25">
      <c r="A7318">
        <v>2100024</v>
      </c>
      <c r="B7318">
        <v>1</v>
      </c>
      <c r="C7318" t="s">
        <v>80</v>
      </c>
      <c r="D7318" t="s">
        <v>105</v>
      </c>
      <c r="E7318" t="s">
        <v>131</v>
      </c>
      <c r="F7318" t="s">
        <v>20923</v>
      </c>
      <c r="G7318" t="s">
        <v>133</v>
      </c>
      <c r="H7318" t="s">
        <v>134</v>
      </c>
      <c r="I7318" t="s">
        <v>135</v>
      </c>
      <c r="J7318" t="s">
        <v>136</v>
      </c>
      <c r="K7318" t="s">
        <v>137</v>
      </c>
      <c r="L7318" t="s">
        <v>20924</v>
      </c>
      <c r="M7318" t="s">
        <v>20925</v>
      </c>
      <c r="N7318">
        <v>0.48749999999999999</v>
      </c>
      <c r="O7318">
        <v>1</v>
      </c>
      <c r="P7318">
        <v>2177</v>
      </c>
      <c r="Q7318">
        <v>2</v>
      </c>
      <c r="R7318">
        <v>233</v>
      </c>
      <c r="S7318">
        <v>15</v>
      </c>
      <c r="T7318">
        <v>274</v>
      </c>
      <c r="U7318">
        <v>2</v>
      </c>
      <c r="V7318">
        <v>3</v>
      </c>
      <c r="W7318">
        <v>0.41245433229887912</v>
      </c>
      <c r="X7318">
        <v>239.65216938649453</v>
      </c>
      <c r="Y7318">
        <v>0.96348652426090409</v>
      </c>
      <c r="Z7318">
        <v>52.770394380102786</v>
      </c>
      <c r="AA7318">
        <v>33.506793537844267</v>
      </c>
      <c r="AB7318">
        <v>117.76622939125905</v>
      </c>
      <c r="AC7318">
        <v>87.335852652298101</v>
      </c>
      <c r="AD7318">
        <v>1.6241603737357584</v>
      </c>
      <c r="AE7318">
        <v>534.03154057829431</v>
      </c>
    </row>
    <row r="7319" spans="1:31" x14ac:dyDescent="0.25">
      <c r="A7319">
        <v>2100333</v>
      </c>
      <c r="B7319">
        <v>1</v>
      </c>
      <c r="C7319" t="s">
        <v>80</v>
      </c>
      <c r="D7319" t="s">
        <v>89</v>
      </c>
      <c r="E7319" t="s">
        <v>140</v>
      </c>
      <c r="F7319" t="s">
        <v>20926</v>
      </c>
      <c r="G7319" t="s">
        <v>142</v>
      </c>
      <c r="H7319" t="s">
        <v>143</v>
      </c>
      <c r="I7319" t="s">
        <v>135</v>
      </c>
      <c r="J7319" t="s">
        <v>136</v>
      </c>
      <c r="K7319" t="s">
        <v>137</v>
      </c>
      <c r="L7319" t="s">
        <v>20927</v>
      </c>
      <c r="M7319" t="s">
        <v>20928</v>
      </c>
      <c r="N7319">
        <v>0.87472222200000005</v>
      </c>
      <c r="O7319">
        <v>0</v>
      </c>
      <c r="P7319">
        <v>0</v>
      </c>
      <c r="Q7319">
        <v>0</v>
      </c>
      <c r="R7319">
        <v>0</v>
      </c>
      <c r="S7319">
        <v>1</v>
      </c>
      <c r="T7319">
        <v>0</v>
      </c>
      <c r="U7319">
        <v>0</v>
      </c>
      <c r="V7319">
        <v>0</v>
      </c>
      <c r="W7319">
        <v>0</v>
      </c>
      <c r="X7319">
        <v>0</v>
      </c>
      <c r="Y7319">
        <v>0</v>
      </c>
      <c r="Z7319">
        <v>0</v>
      </c>
      <c r="AA7319">
        <v>4.1542530239018074</v>
      </c>
      <c r="AB7319">
        <v>0</v>
      </c>
      <c r="AC7319">
        <v>0</v>
      </c>
      <c r="AD7319">
        <v>0</v>
      </c>
      <c r="AE7319">
        <v>4.1542530239018074</v>
      </c>
    </row>
    <row r="7320" spans="1:31" x14ac:dyDescent="0.25">
      <c r="A7320">
        <v>2100419</v>
      </c>
      <c r="B7320">
        <v>1</v>
      </c>
      <c r="C7320" t="s">
        <v>80</v>
      </c>
      <c r="D7320" t="s">
        <v>90</v>
      </c>
      <c r="E7320" t="s">
        <v>158</v>
      </c>
      <c r="F7320" t="s">
        <v>20929</v>
      </c>
      <c r="G7320" t="s">
        <v>283</v>
      </c>
      <c r="H7320" t="s">
        <v>143</v>
      </c>
      <c r="I7320" t="s">
        <v>135</v>
      </c>
      <c r="J7320" t="s">
        <v>136</v>
      </c>
      <c r="K7320" t="s">
        <v>137</v>
      </c>
      <c r="L7320" t="s">
        <v>20930</v>
      </c>
      <c r="M7320" t="s">
        <v>20931</v>
      </c>
      <c r="N7320">
        <v>2.8805555549999999</v>
      </c>
      <c r="O7320">
        <v>0</v>
      </c>
      <c r="P7320">
        <v>148</v>
      </c>
      <c r="Q7320">
        <v>0</v>
      </c>
      <c r="R7320">
        <v>0</v>
      </c>
      <c r="S7320">
        <v>0</v>
      </c>
      <c r="T7320">
        <v>5</v>
      </c>
      <c r="U7320">
        <v>0</v>
      </c>
      <c r="V7320">
        <v>0</v>
      </c>
      <c r="W7320">
        <v>0</v>
      </c>
      <c r="X7320">
        <v>113.25093804885134</v>
      </c>
      <c r="Y7320">
        <v>0</v>
      </c>
      <c r="Z7320">
        <v>0</v>
      </c>
      <c r="AA7320">
        <v>0</v>
      </c>
      <c r="AB7320">
        <v>4.2560919483101545</v>
      </c>
      <c r="AC7320">
        <v>0</v>
      </c>
      <c r="AD7320">
        <v>0</v>
      </c>
      <c r="AE7320">
        <v>117.5070299971615</v>
      </c>
    </row>
    <row r="7321" spans="1:31" x14ac:dyDescent="0.25">
      <c r="A7321">
        <v>2100273</v>
      </c>
      <c r="B7321">
        <v>1</v>
      </c>
      <c r="C7321" t="s">
        <v>81</v>
      </c>
      <c r="D7321" t="s">
        <v>113</v>
      </c>
      <c r="E7321" t="s">
        <v>158</v>
      </c>
      <c r="F7321" t="s">
        <v>20932</v>
      </c>
      <c r="G7321" t="s">
        <v>160</v>
      </c>
      <c r="H7321" t="s">
        <v>143</v>
      </c>
      <c r="I7321" t="s">
        <v>135</v>
      </c>
      <c r="J7321" t="s">
        <v>136</v>
      </c>
      <c r="K7321" t="s">
        <v>137</v>
      </c>
      <c r="L7321" t="s">
        <v>20933</v>
      </c>
      <c r="M7321" t="s">
        <v>20934</v>
      </c>
      <c r="N7321">
        <v>2.568333333</v>
      </c>
      <c r="O7321">
        <v>0</v>
      </c>
      <c r="P7321">
        <v>1</v>
      </c>
      <c r="Q7321">
        <v>0</v>
      </c>
      <c r="R7321">
        <v>1</v>
      </c>
      <c r="S7321">
        <v>0</v>
      </c>
      <c r="T7321">
        <v>0</v>
      </c>
      <c r="U7321">
        <v>0</v>
      </c>
      <c r="V7321">
        <v>0</v>
      </c>
      <c r="W7321">
        <v>0</v>
      </c>
      <c r="X7321">
        <v>4.3165321660999997E-2</v>
      </c>
      <c r="Y7321">
        <v>0</v>
      </c>
      <c r="Z7321">
        <v>2.0704441004699998E-3</v>
      </c>
      <c r="AA7321">
        <v>0</v>
      </c>
      <c r="AB7321">
        <v>0</v>
      </c>
      <c r="AC7321">
        <v>0</v>
      </c>
      <c r="AD7321">
        <v>0</v>
      </c>
      <c r="AE7321">
        <v>4.5235765761469995E-2</v>
      </c>
    </row>
    <row r="7322" spans="1:31" x14ac:dyDescent="0.25">
      <c r="A7322">
        <v>2099984</v>
      </c>
      <c r="B7322">
        <v>1</v>
      </c>
      <c r="C7322" t="s">
        <v>80</v>
      </c>
      <c r="D7322" t="s">
        <v>82</v>
      </c>
      <c r="E7322" t="s">
        <v>169</v>
      </c>
      <c r="F7322" t="s">
        <v>20935</v>
      </c>
      <c r="G7322" t="s">
        <v>513</v>
      </c>
      <c r="H7322" t="s">
        <v>134</v>
      </c>
      <c r="I7322" t="s">
        <v>135</v>
      </c>
      <c r="J7322" t="s">
        <v>136</v>
      </c>
      <c r="K7322" t="s">
        <v>155</v>
      </c>
      <c r="L7322" t="s">
        <v>20936</v>
      </c>
      <c r="M7322" t="s">
        <v>20937</v>
      </c>
      <c r="N7322">
        <v>0.215277777</v>
      </c>
      <c r="O7322">
        <v>0</v>
      </c>
      <c r="P7322">
        <v>220</v>
      </c>
      <c r="Q7322">
        <v>0</v>
      </c>
      <c r="R7322">
        <v>0</v>
      </c>
      <c r="S7322">
        <v>2</v>
      </c>
      <c r="T7322">
        <v>118</v>
      </c>
      <c r="U7322">
        <v>0</v>
      </c>
      <c r="V7322">
        <v>0</v>
      </c>
      <c r="W7322">
        <v>0</v>
      </c>
      <c r="X7322">
        <v>7.0426152363481522</v>
      </c>
      <c r="Y7322">
        <v>0</v>
      </c>
      <c r="Z7322">
        <v>0</v>
      </c>
      <c r="AA7322">
        <v>76.10677354939962</v>
      </c>
      <c r="AB7322">
        <v>11.998045116559069</v>
      </c>
      <c r="AC7322">
        <v>0</v>
      </c>
      <c r="AD7322">
        <v>0</v>
      </c>
      <c r="AE7322">
        <v>95.147433902306844</v>
      </c>
    </row>
    <row r="7323" spans="1:31" x14ac:dyDescent="0.25">
      <c r="A7323">
        <v>2100104</v>
      </c>
      <c r="B7323">
        <v>1</v>
      </c>
      <c r="C7323" t="s">
        <v>81</v>
      </c>
      <c r="D7323" t="s">
        <v>128</v>
      </c>
      <c r="E7323" t="s">
        <v>131</v>
      </c>
      <c r="F7323" t="s">
        <v>6006</v>
      </c>
      <c r="G7323" t="s">
        <v>273</v>
      </c>
      <c r="H7323" t="s">
        <v>134</v>
      </c>
      <c r="I7323" t="s">
        <v>135</v>
      </c>
      <c r="J7323" t="s">
        <v>136</v>
      </c>
      <c r="K7323" t="s">
        <v>155</v>
      </c>
      <c r="L7323" t="s">
        <v>20938</v>
      </c>
      <c r="M7323" t="s">
        <v>20939</v>
      </c>
      <c r="N7323">
        <v>6.7313888879999997</v>
      </c>
      <c r="O7323">
        <v>6</v>
      </c>
      <c r="P7323">
        <v>1248</v>
      </c>
      <c r="Q7323">
        <v>21</v>
      </c>
      <c r="R7323">
        <v>16</v>
      </c>
      <c r="S7323">
        <v>11</v>
      </c>
      <c r="T7323">
        <v>88</v>
      </c>
      <c r="U7323">
        <v>0</v>
      </c>
      <c r="V7323">
        <v>0</v>
      </c>
      <c r="W7323">
        <v>15.005038401187999</v>
      </c>
      <c r="X7323">
        <v>1308.3934409907026</v>
      </c>
      <c r="Y7323">
        <v>699.53478017521911</v>
      </c>
      <c r="Z7323">
        <v>179.21361110392451</v>
      </c>
      <c r="AA7323">
        <v>447.14755464599159</v>
      </c>
      <c r="AB7323">
        <v>159.45710993769421</v>
      </c>
      <c r="AC7323">
        <v>0</v>
      </c>
      <c r="AD7323">
        <v>0</v>
      </c>
      <c r="AE7323">
        <v>2808.7515352547198</v>
      </c>
    </row>
    <row r="7324" spans="1:31" x14ac:dyDescent="0.25">
      <c r="A7324">
        <v>2100124</v>
      </c>
      <c r="B7324">
        <v>1</v>
      </c>
      <c r="C7324" t="s">
        <v>80</v>
      </c>
      <c r="D7324" t="s">
        <v>99</v>
      </c>
      <c r="E7324" t="s">
        <v>169</v>
      </c>
      <c r="F7324" t="s">
        <v>20940</v>
      </c>
      <c r="G7324" t="s">
        <v>171</v>
      </c>
      <c r="H7324" t="s">
        <v>134</v>
      </c>
      <c r="I7324" t="s">
        <v>135</v>
      </c>
      <c r="J7324" t="s">
        <v>136</v>
      </c>
      <c r="K7324" t="s">
        <v>137</v>
      </c>
      <c r="L7324" t="s">
        <v>20941</v>
      </c>
      <c r="M7324" t="s">
        <v>20942</v>
      </c>
      <c r="N7324">
        <v>1.6825000000000001</v>
      </c>
      <c r="O7324">
        <v>0</v>
      </c>
      <c r="P7324">
        <v>8</v>
      </c>
      <c r="Q7324">
        <v>0</v>
      </c>
      <c r="R7324">
        <v>17</v>
      </c>
      <c r="S7324">
        <v>0</v>
      </c>
      <c r="T7324">
        <v>1</v>
      </c>
      <c r="U7324">
        <v>0</v>
      </c>
      <c r="V7324">
        <v>0</v>
      </c>
      <c r="W7324">
        <v>0</v>
      </c>
      <c r="X7324">
        <v>4.2094744985760144</v>
      </c>
      <c r="Y7324">
        <v>0</v>
      </c>
      <c r="Z7324">
        <v>11.791050560372563</v>
      </c>
      <c r="AA7324">
        <v>0</v>
      </c>
      <c r="AB7324">
        <v>0.18412165935995001</v>
      </c>
      <c r="AC7324">
        <v>0</v>
      </c>
      <c r="AD7324">
        <v>0</v>
      </c>
      <c r="AE7324">
        <v>16.184646718308525</v>
      </c>
    </row>
    <row r="7325" spans="1:31" x14ac:dyDescent="0.25">
      <c r="A7325">
        <v>2100296</v>
      </c>
      <c r="B7325">
        <v>1</v>
      </c>
      <c r="C7325" t="s">
        <v>80</v>
      </c>
      <c r="D7325" t="s">
        <v>96</v>
      </c>
      <c r="E7325" t="s">
        <v>177</v>
      </c>
      <c r="F7325" t="s">
        <v>20943</v>
      </c>
      <c r="G7325" t="s">
        <v>179</v>
      </c>
      <c r="H7325" t="s">
        <v>143</v>
      </c>
      <c r="I7325" t="s">
        <v>135</v>
      </c>
      <c r="J7325" t="s">
        <v>136</v>
      </c>
      <c r="K7325" t="s">
        <v>137</v>
      </c>
      <c r="L7325" t="s">
        <v>20944</v>
      </c>
      <c r="M7325" t="s">
        <v>20945</v>
      </c>
      <c r="N7325">
        <v>2.7013888879999999</v>
      </c>
      <c r="O7325">
        <v>0</v>
      </c>
      <c r="P7325">
        <v>1</v>
      </c>
      <c r="Q7325">
        <v>0</v>
      </c>
      <c r="R7325">
        <v>0</v>
      </c>
      <c r="S7325">
        <v>0</v>
      </c>
      <c r="T7325">
        <v>0</v>
      </c>
      <c r="U7325">
        <v>0</v>
      </c>
      <c r="V7325">
        <v>0</v>
      </c>
      <c r="W7325">
        <v>0</v>
      </c>
      <c r="X7325">
        <v>1.1449386593012501</v>
      </c>
      <c r="Y7325">
        <v>0</v>
      </c>
      <c r="Z7325">
        <v>0</v>
      </c>
      <c r="AA7325">
        <v>0</v>
      </c>
      <c r="AB7325">
        <v>0</v>
      </c>
      <c r="AC7325">
        <v>0</v>
      </c>
      <c r="AD7325">
        <v>0</v>
      </c>
      <c r="AE7325">
        <v>1.1449386593012501</v>
      </c>
    </row>
    <row r="7326" spans="1:31" x14ac:dyDescent="0.25">
      <c r="A7326">
        <v>2100147</v>
      </c>
      <c r="B7326">
        <v>1</v>
      </c>
      <c r="C7326" t="s">
        <v>80</v>
      </c>
      <c r="D7326" t="s">
        <v>101</v>
      </c>
      <c r="E7326" t="s">
        <v>169</v>
      </c>
      <c r="F7326" t="s">
        <v>20946</v>
      </c>
      <c r="G7326" t="s">
        <v>171</v>
      </c>
      <c r="H7326" t="s">
        <v>134</v>
      </c>
      <c r="I7326" t="s">
        <v>135</v>
      </c>
      <c r="J7326" t="s">
        <v>136</v>
      </c>
      <c r="K7326" t="s">
        <v>137</v>
      </c>
      <c r="L7326" t="s">
        <v>20947</v>
      </c>
      <c r="M7326" t="s">
        <v>20948</v>
      </c>
      <c r="N7326">
        <v>2.1225000000000001</v>
      </c>
      <c r="O7326">
        <v>0</v>
      </c>
      <c r="P7326">
        <v>0</v>
      </c>
      <c r="Q7326">
        <v>0</v>
      </c>
      <c r="R7326">
        <v>0</v>
      </c>
      <c r="S7326">
        <v>0</v>
      </c>
      <c r="T7326">
        <v>0</v>
      </c>
      <c r="U7326">
        <v>1</v>
      </c>
      <c r="V7326">
        <v>0</v>
      </c>
      <c r="W7326">
        <v>0</v>
      </c>
      <c r="X7326">
        <v>0</v>
      </c>
      <c r="Y7326">
        <v>0</v>
      </c>
      <c r="Z7326">
        <v>0</v>
      </c>
      <c r="AA7326">
        <v>0</v>
      </c>
      <c r="AB7326">
        <v>0</v>
      </c>
      <c r="AC7326">
        <v>135.16296501014881</v>
      </c>
      <c r="AD7326">
        <v>0</v>
      </c>
      <c r="AE7326">
        <v>135.16296501014881</v>
      </c>
    </row>
    <row r="7327" spans="1:31" x14ac:dyDescent="0.25">
      <c r="A7327">
        <v>2100339</v>
      </c>
      <c r="B7327">
        <v>1</v>
      </c>
      <c r="C7327" t="s">
        <v>81</v>
      </c>
      <c r="D7327" t="s">
        <v>120</v>
      </c>
      <c r="E7327" t="s">
        <v>295</v>
      </c>
      <c r="F7327" t="s">
        <v>20949</v>
      </c>
      <c r="G7327" t="s">
        <v>273</v>
      </c>
      <c r="H7327" t="s">
        <v>134</v>
      </c>
      <c r="I7327" t="s">
        <v>135</v>
      </c>
      <c r="J7327" t="s">
        <v>136</v>
      </c>
      <c r="K7327" t="s">
        <v>155</v>
      </c>
      <c r="L7327" t="s">
        <v>20950</v>
      </c>
      <c r="M7327" t="s">
        <v>20951</v>
      </c>
      <c r="N7327">
        <v>1.795833333</v>
      </c>
      <c r="O7327">
        <v>3</v>
      </c>
      <c r="P7327">
        <v>8267</v>
      </c>
      <c r="Q7327">
        <v>517</v>
      </c>
      <c r="R7327">
        <v>421</v>
      </c>
      <c r="S7327">
        <v>83</v>
      </c>
      <c r="T7327">
        <v>762</v>
      </c>
      <c r="U7327">
        <v>10</v>
      </c>
      <c r="V7327">
        <v>3</v>
      </c>
      <c r="W7327">
        <v>9.5266710029035995</v>
      </c>
      <c r="X7327">
        <v>3309.1686247359798</v>
      </c>
      <c r="Y7327">
        <v>1866.8902967482625</v>
      </c>
      <c r="Z7327">
        <v>610.68572386739982</v>
      </c>
      <c r="AA7327">
        <v>832.1787371067893</v>
      </c>
      <c r="AB7327">
        <v>652.79370959032508</v>
      </c>
      <c r="AC7327">
        <v>4898.8854689456584</v>
      </c>
      <c r="AD7327">
        <v>5.9071950580832588</v>
      </c>
      <c r="AE7327">
        <v>12186.036427055402</v>
      </c>
    </row>
    <row r="7328" spans="1:31" x14ac:dyDescent="0.25">
      <c r="A7328">
        <v>2100416</v>
      </c>
      <c r="B7328">
        <v>1</v>
      </c>
      <c r="C7328" t="s">
        <v>80</v>
      </c>
      <c r="D7328" t="s">
        <v>89</v>
      </c>
      <c r="E7328" t="s">
        <v>177</v>
      </c>
      <c r="F7328" t="s">
        <v>20952</v>
      </c>
      <c r="G7328" t="s">
        <v>183</v>
      </c>
      <c r="H7328" t="s">
        <v>143</v>
      </c>
      <c r="I7328" t="s">
        <v>135</v>
      </c>
      <c r="J7328" t="s">
        <v>136</v>
      </c>
      <c r="K7328" t="s">
        <v>137</v>
      </c>
      <c r="L7328" t="s">
        <v>20953</v>
      </c>
      <c r="M7328" t="s">
        <v>20954</v>
      </c>
      <c r="N7328">
        <v>1.068888888</v>
      </c>
      <c r="O7328">
        <v>0</v>
      </c>
      <c r="P7328">
        <v>1</v>
      </c>
      <c r="Q7328">
        <v>0</v>
      </c>
      <c r="R7328">
        <v>0</v>
      </c>
      <c r="S7328">
        <v>0</v>
      </c>
      <c r="T7328">
        <v>0</v>
      </c>
      <c r="U7328">
        <v>0</v>
      </c>
      <c r="V7328">
        <v>0</v>
      </c>
      <c r="W7328">
        <v>0</v>
      </c>
      <c r="X7328">
        <v>0</v>
      </c>
      <c r="Y7328">
        <v>0</v>
      </c>
      <c r="Z7328">
        <v>0</v>
      </c>
      <c r="AA7328">
        <v>0</v>
      </c>
      <c r="AB7328">
        <v>0</v>
      </c>
      <c r="AC7328">
        <v>0</v>
      </c>
      <c r="AD7328">
        <v>0</v>
      </c>
      <c r="AE7328">
        <v>0</v>
      </c>
    </row>
    <row r="7329" spans="1:31" x14ac:dyDescent="0.25">
      <c r="A7329">
        <v>2100316</v>
      </c>
      <c r="B7329">
        <v>1</v>
      </c>
      <c r="C7329" t="s">
        <v>80</v>
      </c>
      <c r="D7329" t="s">
        <v>83</v>
      </c>
      <c r="E7329" t="s">
        <v>177</v>
      </c>
      <c r="F7329" t="s">
        <v>20955</v>
      </c>
      <c r="G7329" t="s">
        <v>183</v>
      </c>
      <c r="H7329" t="s">
        <v>143</v>
      </c>
      <c r="I7329" t="s">
        <v>135</v>
      </c>
      <c r="J7329" t="s">
        <v>136</v>
      </c>
      <c r="K7329" t="s">
        <v>137</v>
      </c>
      <c r="L7329" t="s">
        <v>20956</v>
      </c>
      <c r="M7329" t="s">
        <v>20957</v>
      </c>
      <c r="N7329">
        <v>1.635</v>
      </c>
      <c r="O7329">
        <v>0</v>
      </c>
      <c r="P7329">
        <v>1</v>
      </c>
      <c r="Q7329">
        <v>0</v>
      </c>
      <c r="R7329">
        <v>0</v>
      </c>
      <c r="S7329">
        <v>0</v>
      </c>
      <c r="T7329">
        <v>0</v>
      </c>
      <c r="U7329">
        <v>0</v>
      </c>
      <c r="V7329">
        <v>0</v>
      </c>
      <c r="W7329">
        <v>0</v>
      </c>
      <c r="X7329">
        <v>1.6192394812559168</v>
      </c>
      <c r="Y7329">
        <v>0</v>
      </c>
      <c r="Z7329">
        <v>0</v>
      </c>
      <c r="AA7329">
        <v>0</v>
      </c>
      <c r="AB7329">
        <v>0</v>
      </c>
      <c r="AC7329">
        <v>0</v>
      </c>
      <c r="AD7329">
        <v>0</v>
      </c>
      <c r="AE7329">
        <v>1.6192394812559168</v>
      </c>
    </row>
    <row r="7330" spans="1:31" x14ac:dyDescent="0.25">
      <c r="A7330">
        <v>2100004</v>
      </c>
      <c r="B7330">
        <v>1</v>
      </c>
      <c r="C7330" t="s">
        <v>81</v>
      </c>
      <c r="D7330" t="s">
        <v>126</v>
      </c>
      <c r="E7330" t="s">
        <v>169</v>
      </c>
      <c r="F7330" t="s">
        <v>20958</v>
      </c>
      <c r="G7330" t="s">
        <v>171</v>
      </c>
      <c r="H7330" t="s">
        <v>134</v>
      </c>
      <c r="I7330" t="s">
        <v>135</v>
      </c>
      <c r="J7330" t="s">
        <v>136</v>
      </c>
      <c r="K7330" t="s">
        <v>137</v>
      </c>
      <c r="L7330" t="s">
        <v>20959</v>
      </c>
      <c r="M7330" t="s">
        <v>20960</v>
      </c>
      <c r="N7330">
        <v>2.2233333329999998</v>
      </c>
      <c r="O7330">
        <v>0</v>
      </c>
      <c r="P7330">
        <v>178</v>
      </c>
      <c r="Q7330">
        <v>3</v>
      </c>
      <c r="R7330">
        <v>2</v>
      </c>
      <c r="S7330">
        <v>0</v>
      </c>
      <c r="T7330">
        <v>19</v>
      </c>
      <c r="U7330">
        <v>0</v>
      </c>
      <c r="V7330">
        <v>0</v>
      </c>
      <c r="W7330">
        <v>0</v>
      </c>
      <c r="X7330">
        <v>66.875116807223733</v>
      </c>
      <c r="Y7330">
        <v>3.3017501283888033</v>
      </c>
      <c r="Z7330">
        <v>7.7213122810421622</v>
      </c>
      <c r="AA7330">
        <v>0</v>
      </c>
      <c r="AB7330">
        <v>31.767155427593149</v>
      </c>
      <c r="AC7330">
        <v>0</v>
      </c>
      <c r="AD7330">
        <v>0</v>
      </c>
      <c r="AE7330">
        <v>109.66533464424785</v>
      </c>
    </row>
    <row r="7331" spans="1:31" x14ac:dyDescent="0.25">
      <c r="A7331">
        <v>2100359</v>
      </c>
      <c r="B7331">
        <v>1</v>
      </c>
      <c r="C7331" t="s">
        <v>80</v>
      </c>
      <c r="D7331" t="s">
        <v>106</v>
      </c>
      <c r="E7331" t="s">
        <v>146</v>
      </c>
      <c r="F7331" t="s">
        <v>3227</v>
      </c>
      <c r="G7331" t="s">
        <v>133</v>
      </c>
      <c r="H7331" t="s">
        <v>134</v>
      </c>
      <c r="I7331" t="s">
        <v>135</v>
      </c>
      <c r="J7331" t="s">
        <v>136</v>
      </c>
      <c r="K7331" t="s">
        <v>137</v>
      </c>
      <c r="L7331" t="s">
        <v>20961</v>
      </c>
      <c r="M7331" t="s">
        <v>20962</v>
      </c>
      <c r="N7331">
        <v>0.11694444399999999</v>
      </c>
      <c r="O7331">
        <v>0</v>
      </c>
      <c r="P7331">
        <v>7</v>
      </c>
      <c r="Q7331">
        <v>29</v>
      </c>
      <c r="R7331">
        <v>54</v>
      </c>
      <c r="S7331">
        <v>9</v>
      </c>
      <c r="T7331">
        <v>12</v>
      </c>
      <c r="U7331">
        <v>1</v>
      </c>
      <c r="V7331">
        <v>0</v>
      </c>
      <c r="W7331">
        <v>0</v>
      </c>
      <c r="X7331">
        <v>0.79187523586711805</v>
      </c>
      <c r="Y7331">
        <v>15.380969409093305</v>
      </c>
      <c r="Z7331">
        <v>20.771704153057623</v>
      </c>
      <c r="AA7331">
        <v>4.3155894694738759</v>
      </c>
      <c r="AB7331">
        <v>6.544297353268675</v>
      </c>
      <c r="AC7331">
        <v>1.2246476261776378</v>
      </c>
      <c r="AD7331">
        <v>0</v>
      </c>
      <c r="AE7331">
        <v>49.029083246938235</v>
      </c>
    </row>
    <row r="7332" spans="1:31" x14ac:dyDescent="0.25">
      <c r="A7332">
        <v>2100253</v>
      </c>
      <c r="B7332">
        <v>1</v>
      </c>
      <c r="C7332" t="s">
        <v>80</v>
      </c>
      <c r="D7332" t="s">
        <v>100</v>
      </c>
      <c r="E7332" t="s">
        <v>140</v>
      </c>
      <c r="F7332" t="s">
        <v>20963</v>
      </c>
      <c r="G7332" t="s">
        <v>154</v>
      </c>
      <c r="H7332" t="s">
        <v>143</v>
      </c>
      <c r="I7332" t="s">
        <v>135</v>
      </c>
      <c r="J7332" t="s">
        <v>136</v>
      </c>
      <c r="K7332" t="s">
        <v>155</v>
      </c>
      <c r="L7332" t="s">
        <v>20964</v>
      </c>
      <c r="M7332" t="s">
        <v>20965</v>
      </c>
      <c r="N7332">
        <v>3.3019444440000001</v>
      </c>
      <c r="O7332">
        <v>0</v>
      </c>
      <c r="P7332">
        <v>42</v>
      </c>
      <c r="Q7332">
        <v>0</v>
      </c>
      <c r="R7332">
        <v>0</v>
      </c>
      <c r="S7332">
        <v>0</v>
      </c>
      <c r="T7332">
        <v>15</v>
      </c>
      <c r="U7332">
        <v>0</v>
      </c>
      <c r="V7332">
        <v>0</v>
      </c>
      <c r="W7332">
        <v>0</v>
      </c>
      <c r="X7332">
        <v>45.909317869924934</v>
      </c>
      <c r="Y7332">
        <v>0</v>
      </c>
      <c r="Z7332">
        <v>0</v>
      </c>
      <c r="AA7332">
        <v>0</v>
      </c>
      <c r="AB7332">
        <v>39.028080143146873</v>
      </c>
      <c r="AC7332">
        <v>0</v>
      </c>
      <c r="AD7332">
        <v>0</v>
      </c>
      <c r="AE7332">
        <v>84.9373980130718</v>
      </c>
    </row>
    <row r="7333" spans="1:31" x14ac:dyDescent="0.25">
      <c r="A7333">
        <v>2100402</v>
      </c>
      <c r="B7333">
        <v>1</v>
      </c>
      <c r="C7333" t="s">
        <v>80</v>
      </c>
      <c r="D7333" t="s">
        <v>95</v>
      </c>
      <c r="E7333" t="s">
        <v>158</v>
      </c>
      <c r="F7333" t="s">
        <v>16014</v>
      </c>
      <c r="G7333" t="s">
        <v>160</v>
      </c>
      <c r="H7333" t="s">
        <v>143</v>
      </c>
      <c r="I7333" t="s">
        <v>135</v>
      </c>
      <c r="J7333" t="s">
        <v>136</v>
      </c>
      <c r="K7333" t="s">
        <v>137</v>
      </c>
      <c r="L7333" t="s">
        <v>20966</v>
      </c>
      <c r="M7333" t="s">
        <v>20967</v>
      </c>
      <c r="N7333">
        <v>3.7752777769999999</v>
      </c>
      <c r="O7333">
        <v>0</v>
      </c>
      <c r="P7333">
        <v>279</v>
      </c>
      <c r="Q7333">
        <v>0</v>
      </c>
      <c r="R7333">
        <v>0</v>
      </c>
      <c r="S7333">
        <v>0</v>
      </c>
      <c r="T7333">
        <v>10</v>
      </c>
      <c r="U7333">
        <v>0</v>
      </c>
      <c r="V7333">
        <v>0</v>
      </c>
      <c r="W7333">
        <v>0</v>
      </c>
      <c r="X7333">
        <v>286.24876066491828</v>
      </c>
      <c r="Y7333">
        <v>0</v>
      </c>
      <c r="Z7333">
        <v>0</v>
      </c>
      <c r="AA7333">
        <v>0</v>
      </c>
      <c r="AB7333">
        <v>12.208733183056369</v>
      </c>
      <c r="AC7333">
        <v>0</v>
      </c>
      <c r="AD7333">
        <v>0</v>
      </c>
      <c r="AE7333">
        <v>298.45749384797466</v>
      </c>
    </row>
    <row r="7334" spans="1:31" x14ac:dyDescent="0.25">
      <c r="A7334">
        <v>2100353</v>
      </c>
      <c r="B7334">
        <v>1</v>
      </c>
      <c r="C7334" t="s">
        <v>80</v>
      </c>
      <c r="D7334" t="s">
        <v>87</v>
      </c>
      <c r="E7334" t="s">
        <v>140</v>
      </c>
      <c r="F7334" t="s">
        <v>1240</v>
      </c>
      <c r="G7334" t="s">
        <v>142</v>
      </c>
      <c r="H7334" t="s">
        <v>143</v>
      </c>
      <c r="I7334" t="s">
        <v>135</v>
      </c>
      <c r="J7334" t="s">
        <v>136</v>
      </c>
      <c r="K7334" t="s">
        <v>137</v>
      </c>
      <c r="L7334" t="s">
        <v>20968</v>
      </c>
      <c r="M7334" t="s">
        <v>20969</v>
      </c>
      <c r="N7334">
        <v>3.0161111109999998</v>
      </c>
      <c r="O7334">
        <v>0</v>
      </c>
      <c r="P7334">
        <v>117</v>
      </c>
      <c r="Q7334">
        <v>0</v>
      </c>
      <c r="R7334">
        <v>0</v>
      </c>
      <c r="S7334">
        <v>0</v>
      </c>
      <c r="T7334">
        <v>56</v>
      </c>
      <c r="U7334">
        <v>0</v>
      </c>
      <c r="V7334">
        <v>0</v>
      </c>
      <c r="W7334">
        <v>0</v>
      </c>
      <c r="X7334">
        <v>105.9684076624695</v>
      </c>
      <c r="Y7334">
        <v>0</v>
      </c>
      <c r="Z7334">
        <v>0</v>
      </c>
      <c r="AA7334">
        <v>0</v>
      </c>
      <c r="AB7334">
        <v>422.31731807022697</v>
      </c>
      <c r="AC7334">
        <v>0</v>
      </c>
      <c r="AD7334">
        <v>0</v>
      </c>
      <c r="AE7334">
        <v>528.28572573269651</v>
      </c>
    </row>
    <row r="7335" spans="1:31" x14ac:dyDescent="0.25">
      <c r="A7335">
        <v>2100044</v>
      </c>
      <c r="B7335">
        <v>1</v>
      </c>
      <c r="C7335" t="s">
        <v>80</v>
      </c>
      <c r="D7335" t="s">
        <v>108</v>
      </c>
      <c r="E7335" t="s">
        <v>169</v>
      </c>
      <c r="F7335" t="s">
        <v>20970</v>
      </c>
      <c r="G7335" t="s">
        <v>154</v>
      </c>
      <c r="H7335" t="s">
        <v>134</v>
      </c>
      <c r="I7335" t="s">
        <v>135</v>
      </c>
      <c r="J7335" t="s">
        <v>136</v>
      </c>
      <c r="K7335" t="s">
        <v>155</v>
      </c>
      <c r="L7335" t="s">
        <v>20971</v>
      </c>
      <c r="M7335" t="s">
        <v>20972</v>
      </c>
      <c r="N7335">
        <v>8.0366666660000003</v>
      </c>
      <c r="O7335">
        <v>0</v>
      </c>
      <c r="P7335">
        <v>25</v>
      </c>
      <c r="Q7335">
        <v>0</v>
      </c>
      <c r="R7335">
        <v>6</v>
      </c>
      <c r="S7335">
        <v>0</v>
      </c>
      <c r="T7335">
        <v>2</v>
      </c>
      <c r="U7335">
        <v>0</v>
      </c>
      <c r="V7335">
        <v>0</v>
      </c>
      <c r="W7335">
        <v>0</v>
      </c>
      <c r="X7335">
        <v>28.549516771575803</v>
      </c>
      <c r="Y7335">
        <v>0</v>
      </c>
      <c r="Z7335">
        <v>11.19145033159192</v>
      </c>
      <c r="AA7335">
        <v>0</v>
      </c>
      <c r="AB7335">
        <v>10.981143810976471</v>
      </c>
      <c r="AC7335">
        <v>0</v>
      </c>
      <c r="AD7335">
        <v>0</v>
      </c>
      <c r="AE7335">
        <v>50.722110914144189</v>
      </c>
    </row>
    <row r="7336" spans="1:31" x14ac:dyDescent="0.25">
      <c r="A7336">
        <v>2100067</v>
      </c>
      <c r="B7336">
        <v>1</v>
      </c>
      <c r="C7336" t="s">
        <v>80</v>
      </c>
      <c r="D7336" t="s">
        <v>100</v>
      </c>
      <c r="E7336" t="s">
        <v>146</v>
      </c>
      <c r="F7336" t="s">
        <v>20973</v>
      </c>
      <c r="G7336" t="s">
        <v>154</v>
      </c>
      <c r="H7336" t="s">
        <v>134</v>
      </c>
      <c r="I7336" t="s">
        <v>135</v>
      </c>
      <c r="J7336" t="s">
        <v>136</v>
      </c>
      <c r="K7336" t="s">
        <v>155</v>
      </c>
      <c r="L7336" t="s">
        <v>20974</v>
      </c>
      <c r="M7336" t="s">
        <v>20975</v>
      </c>
      <c r="N7336">
        <v>6.1527777769999998</v>
      </c>
      <c r="O7336">
        <v>0</v>
      </c>
      <c r="P7336">
        <v>370</v>
      </c>
      <c r="Q7336">
        <v>0</v>
      </c>
      <c r="R7336">
        <v>0</v>
      </c>
      <c r="S7336">
        <v>0</v>
      </c>
      <c r="T7336">
        <v>17</v>
      </c>
      <c r="U7336">
        <v>0</v>
      </c>
      <c r="V7336">
        <v>0</v>
      </c>
      <c r="W7336">
        <v>0</v>
      </c>
      <c r="X7336">
        <v>575.15716755505275</v>
      </c>
      <c r="Y7336">
        <v>0</v>
      </c>
      <c r="Z7336">
        <v>0</v>
      </c>
      <c r="AA7336">
        <v>0</v>
      </c>
      <c r="AB7336">
        <v>35.547441093061565</v>
      </c>
      <c r="AC7336">
        <v>0</v>
      </c>
      <c r="AD7336">
        <v>0</v>
      </c>
      <c r="AE7336">
        <v>610.70460864811434</v>
      </c>
    </row>
    <row r="7337" spans="1:31" x14ac:dyDescent="0.25">
      <c r="A7337">
        <v>2100213</v>
      </c>
      <c r="B7337">
        <v>1</v>
      </c>
      <c r="C7337" t="s">
        <v>80</v>
      </c>
      <c r="D7337" t="s">
        <v>96</v>
      </c>
      <c r="E7337" t="s">
        <v>505</v>
      </c>
      <c r="F7337" t="s">
        <v>20976</v>
      </c>
      <c r="G7337" t="s">
        <v>569</v>
      </c>
      <c r="H7337" t="s">
        <v>143</v>
      </c>
      <c r="I7337" t="s">
        <v>135</v>
      </c>
      <c r="J7337" t="s">
        <v>136</v>
      </c>
      <c r="K7337" t="s">
        <v>137</v>
      </c>
      <c r="L7337" t="s">
        <v>20977</v>
      </c>
      <c r="M7337" t="s">
        <v>20978</v>
      </c>
      <c r="N7337">
        <v>3.540277777</v>
      </c>
      <c r="O7337">
        <v>0</v>
      </c>
      <c r="P7337">
        <v>50</v>
      </c>
      <c r="Q7337">
        <v>0</v>
      </c>
      <c r="R7337">
        <v>0</v>
      </c>
      <c r="S7337">
        <v>0</v>
      </c>
      <c r="T7337">
        <v>51</v>
      </c>
      <c r="U7337">
        <v>0</v>
      </c>
      <c r="V7337">
        <v>0</v>
      </c>
      <c r="W7337">
        <v>0</v>
      </c>
      <c r="X7337">
        <v>53.458674043217748</v>
      </c>
      <c r="Y7337">
        <v>0</v>
      </c>
      <c r="Z7337">
        <v>0</v>
      </c>
      <c r="AA7337">
        <v>0</v>
      </c>
      <c r="AB7337">
        <v>129.41719309407139</v>
      </c>
      <c r="AC7337">
        <v>0</v>
      </c>
      <c r="AD7337">
        <v>0</v>
      </c>
      <c r="AE7337">
        <v>182.87586713728913</v>
      </c>
    </row>
    <row r="7338" spans="1:31" x14ac:dyDescent="0.25">
      <c r="A7338">
        <v>2100190</v>
      </c>
      <c r="B7338">
        <v>1</v>
      </c>
      <c r="C7338" t="s">
        <v>81</v>
      </c>
      <c r="D7338" t="s">
        <v>112</v>
      </c>
      <c r="E7338" t="s">
        <v>177</v>
      </c>
      <c r="F7338" t="s">
        <v>20979</v>
      </c>
      <c r="G7338" t="s">
        <v>324</v>
      </c>
      <c r="H7338" t="s">
        <v>143</v>
      </c>
      <c r="I7338" t="s">
        <v>135</v>
      </c>
      <c r="J7338" t="s">
        <v>136</v>
      </c>
      <c r="K7338" t="s">
        <v>137</v>
      </c>
      <c r="L7338" t="s">
        <v>20980</v>
      </c>
      <c r="M7338" t="s">
        <v>20981</v>
      </c>
      <c r="N7338">
        <v>2.3152777769999999</v>
      </c>
      <c r="O7338">
        <v>0</v>
      </c>
      <c r="P7338">
        <v>1</v>
      </c>
      <c r="Q7338">
        <v>0</v>
      </c>
      <c r="R7338">
        <v>0</v>
      </c>
      <c r="S7338">
        <v>0</v>
      </c>
      <c r="T7338">
        <v>0</v>
      </c>
      <c r="U7338">
        <v>0</v>
      </c>
      <c r="V7338">
        <v>0</v>
      </c>
      <c r="W7338">
        <v>0</v>
      </c>
      <c r="X7338">
        <v>0.69304791582371006</v>
      </c>
      <c r="Y7338">
        <v>0</v>
      </c>
      <c r="Z7338">
        <v>0</v>
      </c>
      <c r="AA7338">
        <v>0</v>
      </c>
      <c r="AB7338">
        <v>0</v>
      </c>
      <c r="AC7338">
        <v>0</v>
      </c>
      <c r="AD7338">
        <v>0</v>
      </c>
      <c r="AE7338">
        <v>0.69304791582371006</v>
      </c>
    </row>
    <row r="7339" spans="1:31" x14ac:dyDescent="0.25">
      <c r="A7339">
        <v>2100167</v>
      </c>
      <c r="B7339">
        <v>1</v>
      </c>
      <c r="C7339" t="s">
        <v>80</v>
      </c>
      <c r="D7339" t="s">
        <v>105</v>
      </c>
      <c r="E7339" t="s">
        <v>146</v>
      </c>
      <c r="F7339" t="s">
        <v>20982</v>
      </c>
      <c r="G7339" t="s">
        <v>133</v>
      </c>
      <c r="H7339" t="s">
        <v>134</v>
      </c>
      <c r="I7339" t="s">
        <v>135</v>
      </c>
      <c r="J7339" t="s">
        <v>136</v>
      </c>
      <c r="K7339" t="s">
        <v>137</v>
      </c>
      <c r="L7339" t="s">
        <v>20983</v>
      </c>
      <c r="M7339" t="s">
        <v>20984</v>
      </c>
      <c r="N7339">
        <v>1.636111111</v>
      </c>
      <c r="O7339">
        <v>0</v>
      </c>
      <c r="P7339">
        <v>0</v>
      </c>
      <c r="Q7339">
        <v>0</v>
      </c>
      <c r="R7339">
        <v>0</v>
      </c>
      <c r="S7339">
        <v>1</v>
      </c>
      <c r="T7339">
        <v>0</v>
      </c>
      <c r="U7339">
        <v>0</v>
      </c>
      <c r="V7339">
        <v>0</v>
      </c>
      <c r="W7339">
        <v>0</v>
      </c>
      <c r="X7339">
        <v>0</v>
      </c>
      <c r="Y7339">
        <v>0</v>
      </c>
      <c r="Z7339">
        <v>0</v>
      </c>
      <c r="AA7339">
        <v>515.47402156801866</v>
      </c>
      <c r="AB7339">
        <v>0</v>
      </c>
      <c r="AC7339">
        <v>0</v>
      </c>
      <c r="AD7339">
        <v>0</v>
      </c>
      <c r="AE7339">
        <v>515.47402156801866</v>
      </c>
    </row>
    <row r="7340" spans="1:31" x14ac:dyDescent="0.25">
      <c r="A7340">
        <v>2100021</v>
      </c>
      <c r="B7340">
        <v>1</v>
      </c>
      <c r="C7340" t="s">
        <v>81</v>
      </c>
      <c r="D7340" t="s">
        <v>122</v>
      </c>
      <c r="E7340" t="s">
        <v>169</v>
      </c>
      <c r="F7340" t="s">
        <v>20985</v>
      </c>
      <c r="G7340" t="s">
        <v>133</v>
      </c>
      <c r="H7340" t="s">
        <v>134</v>
      </c>
      <c r="I7340" t="s">
        <v>135</v>
      </c>
      <c r="J7340" t="s">
        <v>136</v>
      </c>
      <c r="K7340" t="s">
        <v>137</v>
      </c>
      <c r="L7340" t="s">
        <v>20986</v>
      </c>
      <c r="M7340" t="s">
        <v>20987</v>
      </c>
      <c r="N7340">
        <v>0.21666666600000001</v>
      </c>
      <c r="O7340">
        <v>0</v>
      </c>
      <c r="P7340">
        <v>3484</v>
      </c>
      <c r="Q7340">
        <v>0</v>
      </c>
      <c r="R7340">
        <v>0</v>
      </c>
      <c r="S7340">
        <v>2</v>
      </c>
      <c r="T7340">
        <v>156</v>
      </c>
      <c r="U7340">
        <v>0</v>
      </c>
      <c r="V7340">
        <v>0</v>
      </c>
      <c r="W7340">
        <v>0</v>
      </c>
      <c r="X7340">
        <v>127.50595613542001</v>
      </c>
      <c r="Y7340">
        <v>0</v>
      </c>
      <c r="Z7340">
        <v>0</v>
      </c>
      <c r="AA7340">
        <v>33.095101806174782</v>
      </c>
      <c r="AB7340">
        <v>26.893189401538397</v>
      </c>
      <c r="AC7340">
        <v>0</v>
      </c>
      <c r="AD7340">
        <v>0</v>
      </c>
      <c r="AE7340">
        <v>187.49424734313317</v>
      </c>
    </row>
    <row r="7341" spans="1:31" x14ac:dyDescent="0.25">
      <c r="A7341">
        <v>2100276</v>
      </c>
      <c r="B7341">
        <v>1</v>
      </c>
      <c r="C7341" t="s">
        <v>80</v>
      </c>
      <c r="D7341" t="s">
        <v>82</v>
      </c>
      <c r="E7341" t="s">
        <v>177</v>
      </c>
      <c r="F7341" t="s">
        <v>20988</v>
      </c>
      <c r="G7341" t="s">
        <v>183</v>
      </c>
      <c r="H7341" t="s">
        <v>143</v>
      </c>
      <c r="I7341" t="s">
        <v>135</v>
      </c>
      <c r="J7341" t="s">
        <v>136</v>
      </c>
      <c r="K7341" t="s">
        <v>137</v>
      </c>
      <c r="L7341" t="s">
        <v>20989</v>
      </c>
      <c r="M7341" t="s">
        <v>20990</v>
      </c>
      <c r="N7341">
        <v>1.2097222219999999</v>
      </c>
      <c r="O7341">
        <v>0</v>
      </c>
      <c r="P7341">
        <v>2</v>
      </c>
      <c r="Q7341">
        <v>0</v>
      </c>
      <c r="R7341">
        <v>0</v>
      </c>
      <c r="S7341">
        <v>0</v>
      </c>
      <c r="T7341">
        <v>0</v>
      </c>
      <c r="U7341">
        <v>0</v>
      </c>
      <c r="V7341">
        <v>0</v>
      </c>
      <c r="W7341">
        <v>0</v>
      </c>
      <c r="X7341">
        <v>0</v>
      </c>
      <c r="Y7341">
        <v>0</v>
      </c>
      <c r="Z7341">
        <v>0</v>
      </c>
      <c r="AA7341">
        <v>0</v>
      </c>
      <c r="AB7341">
        <v>0</v>
      </c>
      <c r="AC7341">
        <v>0</v>
      </c>
      <c r="AD7341">
        <v>0</v>
      </c>
      <c r="AE7341">
        <v>0</v>
      </c>
    </row>
    <row r="7342" spans="1:31" x14ac:dyDescent="0.25">
      <c r="A7342">
        <v>2100336</v>
      </c>
      <c r="B7342">
        <v>1</v>
      </c>
      <c r="C7342" t="s">
        <v>81</v>
      </c>
      <c r="D7342" t="s">
        <v>128</v>
      </c>
      <c r="E7342" t="s">
        <v>177</v>
      </c>
      <c r="F7342" t="s">
        <v>20991</v>
      </c>
      <c r="G7342" t="s">
        <v>196</v>
      </c>
      <c r="H7342" t="s">
        <v>143</v>
      </c>
      <c r="I7342" t="s">
        <v>135</v>
      </c>
      <c r="J7342" t="s">
        <v>136</v>
      </c>
      <c r="K7342" t="s">
        <v>137</v>
      </c>
      <c r="L7342" t="s">
        <v>20992</v>
      </c>
      <c r="M7342" t="s">
        <v>20993</v>
      </c>
      <c r="N7342">
        <v>0.71111111100000002</v>
      </c>
      <c r="O7342">
        <v>0</v>
      </c>
      <c r="P7342">
        <v>1</v>
      </c>
      <c r="Q7342">
        <v>0</v>
      </c>
      <c r="R7342">
        <v>0</v>
      </c>
      <c r="S7342">
        <v>0</v>
      </c>
      <c r="T7342">
        <v>0</v>
      </c>
      <c r="U7342">
        <v>0</v>
      </c>
      <c r="V7342">
        <v>0</v>
      </c>
      <c r="W7342">
        <v>0</v>
      </c>
      <c r="X7342">
        <v>0.15477329387520003</v>
      </c>
      <c r="Y7342">
        <v>0</v>
      </c>
      <c r="Z7342">
        <v>0</v>
      </c>
      <c r="AA7342">
        <v>0</v>
      </c>
      <c r="AB7342">
        <v>0</v>
      </c>
      <c r="AC7342">
        <v>0</v>
      </c>
      <c r="AD7342">
        <v>0</v>
      </c>
      <c r="AE7342">
        <v>0.15477329387520003</v>
      </c>
    </row>
    <row r="7343" spans="1:31" x14ac:dyDescent="0.25">
      <c r="A7343">
        <v>2100027</v>
      </c>
      <c r="B7343">
        <v>1</v>
      </c>
      <c r="C7343" t="s">
        <v>81</v>
      </c>
      <c r="D7343" t="s">
        <v>115</v>
      </c>
      <c r="E7343" t="s">
        <v>131</v>
      </c>
      <c r="F7343" t="s">
        <v>20994</v>
      </c>
      <c r="G7343" t="s">
        <v>273</v>
      </c>
      <c r="H7343" t="s">
        <v>134</v>
      </c>
      <c r="I7343" t="s">
        <v>135</v>
      </c>
      <c r="J7343" t="s">
        <v>136</v>
      </c>
      <c r="K7343" t="s">
        <v>155</v>
      </c>
      <c r="L7343" t="s">
        <v>20995</v>
      </c>
      <c r="M7343" t="s">
        <v>20996</v>
      </c>
      <c r="N7343">
        <v>8.511111111</v>
      </c>
      <c r="O7343">
        <v>0</v>
      </c>
      <c r="P7343">
        <v>530</v>
      </c>
      <c r="Q7343">
        <v>2</v>
      </c>
      <c r="R7343">
        <v>20</v>
      </c>
      <c r="S7343">
        <v>4</v>
      </c>
      <c r="T7343">
        <v>28</v>
      </c>
      <c r="U7343">
        <v>0</v>
      </c>
      <c r="V7343">
        <v>0</v>
      </c>
      <c r="W7343">
        <v>0</v>
      </c>
      <c r="X7343">
        <v>887.67047080261909</v>
      </c>
      <c r="Y7343">
        <v>53.711183909573528</v>
      </c>
      <c r="Z7343">
        <v>185.11879401522992</v>
      </c>
      <c r="AA7343">
        <v>240.74209938418576</v>
      </c>
      <c r="AB7343">
        <v>104.99442815131896</v>
      </c>
      <c r="AC7343">
        <v>0</v>
      </c>
      <c r="AD7343">
        <v>0</v>
      </c>
      <c r="AE7343">
        <v>1472.2369762629273</v>
      </c>
    </row>
    <row r="7344" spans="1:31" x14ac:dyDescent="0.25">
      <c r="A7344">
        <v>2100130</v>
      </c>
      <c r="B7344">
        <v>1</v>
      </c>
      <c r="C7344" t="s">
        <v>81</v>
      </c>
      <c r="D7344" t="s">
        <v>123</v>
      </c>
      <c r="E7344" t="s">
        <v>158</v>
      </c>
      <c r="F7344" t="s">
        <v>20997</v>
      </c>
      <c r="G7344" t="s">
        <v>273</v>
      </c>
      <c r="H7344" t="s">
        <v>143</v>
      </c>
      <c r="I7344" t="s">
        <v>135</v>
      </c>
      <c r="J7344" t="s">
        <v>136</v>
      </c>
      <c r="K7344" t="s">
        <v>155</v>
      </c>
      <c r="L7344" t="s">
        <v>20998</v>
      </c>
      <c r="M7344" t="s">
        <v>20999</v>
      </c>
      <c r="N7344">
        <v>1.1392194440000001</v>
      </c>
      <c r="O7344">
        <v>0</v>
      </c>
      <c r="P7344">
        <v>27</v>
      </c>
      <c r="Q7344">
        <v>0</v>
      </c>
      <c r="R7344">
        <v>0</v>
      </c>
      <c r="S7344">
        <v>0</v>
      </c>
      <c r="T7344">
        <v>2</v>
      </c>
      <c r="U7344">
        <v>0</v>
      </c>
      <c r="V7344">
        <v>0</v>
      </c>
      <c r="W7344">
        <v>0</v>
      </c>
      <c r="X7344">
        <v>6.5359363957596059</v>
      </c>
      <c r="Y7344">
        <v>0</v>
      </c>
      <c r="Z7344">
        <v>0</v>
      </c>
      <c r="AA7344">
        <v>0</v>
      </c>
      <c r="AB7344">
        <v>1.7070060530073601</v>
      </c>
      <c r="AC7344">
        <v>0</v>
      </c>
      <c r="AD7344">
        <v>0</v>
      </c>
      <c r="AE7344">
        <v>8.242942448766966</v>
      </c>
    </row>
    <row r="7345" spans="1:31" x14ac:dyDescent="0.25">
      <c r="A7345">
        <v>2100127</v>
      </c>
      <c r="B7345">
        <v>1</v>
      </c>
      <c r="C7345" t="s">
        <v>81</v>
      </c>
      <c r="D7345" t="s">
        <v>127</v>
      </c>
      <c r="E7345" t="s">
        <v>177</v>
      </c>
      <c r="F7345" t="s">
        <v>21000</v>
      </c>
      <c r="G7345" t="s">
        <v>1007</v>
      </c>
      <c r="H7345" t="s">
        <v>143</v>
      </c>
      <c r="I7345" t="s">
        <v>135</v>
      </c>
      <c r="J7345" t="s">
        <v>136</v>
      </c>
      <c r="K7345" t="s">
        <v>137</v>
      </c>
      <c r="L7345" t="s">
        <v>21001</v>
      </c>
      <c r="M7345" t="s">
        <v>21002</v>
      </c>
      <c r="N7345">
        <v>8.2633333330000003</v>
      </c>
      <c r="O7345">
        <v>0</v>
      </c>
      <c r="P7345">
        <v>1</v>
      </c>
      <c r="Q7345">
        <v>0</v>
      </c>
      <c r="R7345">
        <v>0</v>
      </c>
      <c r="S7345">
        <v>0</v>
      </c>
      <c r="T7345">
        <v>0</v>
      </c>
      <c r="U7345">
        <v>0</v>
      </c>
      <c r="V7345">
        <v>0</v>
      </c>
      <c r="W7345">
        <v>0</v>
      </c>
      <c r="X7345">
        <v>0.56942008136084254</v>
      </c>
      <c r="Y7345">
        <v>0</v>
      </c>
      <c r="Z7345">
        <v>0</v>
      </c>
      <c r="AA7345">
        <v>0</v>
      </c>
      <c r="AB7345">
        <v>0</v>
      </c>
      <c r="AC7345">
        <v>0</v>
      </c>
      <c r="AD7345">
        <v>0</v>
      </c>
      <c r="AE7345">
        <v>0.56942008136084254</v>
      </c>
    </row>
    <row r="7346" spans="1:31" x14ac:dyDescent="0.25">
      <c r="A7346">
        <v>2100270</v>
      </c>
      <c r="B7346">
        <v>1</v>
      </c>
      <c r="C7346" t="s">
        <v>80</v>
      </c>
      <c r="D7346" t="s">
        <v>98</v>
      </c>
      <c r="E7346" t="s">
        <v>140</v>
      </c>
      <c r="F7346" t="s">
        <v>21003</v>
      </c>
      <c r="G7346" t="s">
        <v>636</v>
      </c>
      <c r="H7346" t="s">
        <v>143</v>
      </c>
      <c r="I7346" t="s">
        <v>135</v>
      </c>
      <c r="J7346" t="s">
        <v>136</v>
      </c>
      <c r="K7346" t="s">
        <v>137</v>
      </c>
      <c r="L7346" t="s">
        <v>21004</v>
      </c>
      <c r="M7346" t="s">
        <v>21005</v>
      </c>
      <c r="N7346">
        <v>6.801388888</v>
      </c>
      <c r="O7346">
        <v>0</v>
      </c>
      <c r="P7346">
        <v>0</v>
      </c>
      <c r="Q7346">
        <v>0</v>
      </c>
      <c r="R7346">
        <v>14</v>
      </c>
      <c r="S7346">
        <v>0</v>
      </c>
      <c r="T7346">
        <v>4</v>
      </c>
      <c r="U7346">
        <v>0</v>
      </c>
      <c r="V7346">
        <v>0</v>
      </c>
      <c r="W7346">
        <v>0</v>
      </c>
      <c r="X7346">
        <v>0</v>
      </c>
      <c r="Y7346">
        <v>0</v>
      </c>
      <c r="Z7346">
        <v>128.60932360859945</v>
      </c>
      <c r="AA7346">
        <v>0</v>
      </c>
      <c r="AB7346">
        <v>48.022206132233556</v>
      </c>
      <c r="AC7346">
        <v>0</v>
      </c>
      <c r="AD7346">
        <v>0</v>
      </c>
      <c r="AE7346">
        <v>176.631529740833</v>
      </c>
    </row>
    <row r="7347" spans="1:31" x14ac:dyDescent="0.25">
      <c r="A7347">
        <v>2100313</v>
      </c>
      <c r="B7347">
        <v>1</v>
      </c>
      <c r="C7347" t="s">
        <v>80</v>
      </c>
      <c r="D7347" t="s">
        <v>93</v>
      </c>
      <c r="E7347" t="s">
        <v>169</v>
      </c>
      <c r="F7347" t="s">
        <v>7820</v>
      </c>
      <c r="G7347" t="s">
        <v>133</v>
      </c>
      <c r="H7347" t="s">
        <v>134</v>
      </c>
      <c r="I7347" t="s">
        <v>135</v>
      </c>
      <c r="J7347" t="s">
        <v>136</v>
      </c>
      <c r="K7347" t="s">
        <v>137</v>
      </c>
      <c r="L7347" t="s">
        <v>21006</v>
      </c>
      <c r="M7347" t="s">
        <v>21007</v>
      </c>
      <c r="N7347">
        <v>0.134444444</v>
      </c>
      <c r="O7347">
        <v>0</v>
      </c>
      <c r="P7347">
        <v>2789</v>
      </c>
      <c r="Q7347">
        <v>2</v>
      </c>
      <c r="R7347">
        <v>14</v>
      </c>
      <c r="S7347">
        <v>1</v>
      </c>
      <c r="T7347">
        <v>332</v>
      </c>
      <c r="U7347">
        <v>2</v>
      </c>
      <c r="V7347">
        <v>1</v>
      </c>
      <c r="W7347">
        <v>0</v>
      </c>
      <c r="X7347">
        <v>72.897981367795197</v>
      </c>
      <c r="Y7347">
        <v>1.3029090646739692</v>
      </c>
      <c r="Z7347">
        <v>2.7271062692126002</v>
      </c>
      <c r="AA7347">
        <v>0.18266495111247777</v>
      </c>
      <c r="AB7347">
        <v>30.199044589773749</v>
      </c>
      <c r="AC7347">
        <v>131.79155113001872</v>
      </c>
      <c r="AD7347">
        <v>1.8740813548038022</v>
      </c>
      <c r="AE7347">
        <v>240.97533872739049</v>
      </c>
    </row>
    <row r="7348" spans="1:31" x14ac:dyDescent="0.25">
      <c r="A7348">
        <v>2100170</v>
      </c>
      <c r="B7348">
        <v>1</v>
      </c>
      <c r="C7348" t="s">
        <v>81</v>
      </c>
      <c r="D7348" t="s">
        <v>113</v>
      </c>
      <c r="E7348" t="s">
        <v>140</v>
      </c>
      <c r="F7348" t="s">
        <v>21008</v>
      </c>
      <c r="G7348" t="s">
        <v>385</v>
      </c>
      <c r="H7348" t="s">
        <v>143</v>
      </c>
      <c r="I7348" t="s">
        <v>135</v>
      </c>
      <c r="J7348" t="s">
        <v>136</v>
      </c>
      <c r="K7348" t="s">
        <v>137</v>
      </c>
      <c r="L7348" t="s">
        <v>21009</v>
      </c>
      <c r="M7348" t="s">
        <v>21010</v>
      </c>
      <c r="N7348">
        <v>3.7197222220000001</v>
      </c>
      <c r="O7348">
        <v>0</v>
      </c>
      <c r="P7348">
        <v>0</v>
      </c>
      <c r="Q7348">
        <v>0</v>
      </c>
      <c r="R7348">
        <v>0</v>
      </c>
      <c r="S7348">
        <v>0</v>
      </c>
      <c r="T7348">
        <v>11</v>
      </c>
      <c r="U7348">
        <v>0</v>
      </c>
      <c r="V7348">
        <v>0</v>
      </c>
      <c r="W7348">
        <v>0</v>
      </c>
      <c r="X7348">
        <v>0</v>
      </c>
      <c r="Y7348">
        <v>0</v>
      </c>
      <c r="Z7348">
        <v>0</v>
      </c>
      <c r="AA7348">
        <v>0</v>
      </c>
      <c r="AB7348">
        <v>34.905328752667778</v>
      </c>
      <c r="AC7348">
        <v>0</v>
      </c>
      <c r="AD7348">
        <v>0</v>
      </c>
      <c r="AE7348">
        <v>34.905328752667778</v>
      </c>
    </row>
    <row r="7349" spans="1:31" x14ac:dyDescent="0.25">
      <c r="A7349">
        <v>2100193</v>
      </c>
      <c r="B7349">
        <v>1</v>
      </c>
      <c r="C7349" t="s">
        <v>81</v>
      </c>
      <c r="D7349" t="s">
        <v>112</v>
      </c>
      <c r="E7349" t="s">
        <v>158</v>
      </c>
      <c r="F7349" t="s">
        <v>18248</v>
      </c>
      <c r="G7349" t="s">
        <v>160</v>
      </c>
      <c r="H7349" t="s">
        <v>143</v>
      </c>
      <c r="I7349" t="s">
        <v>135</v>
      </c>
      <c r="J7349" t="s">
        <v>136</v>
      </c>
      <c r="K7349" t="s">
        <v>137</v>
      </c>
      <c r="L7349" t="s">
        <v>21011</v>
      </c>
      <c r="M7349" t="s">
        <v>21012</v>
      </c>
      <c r="N7349">
        <v>3.2847222220000001</v>
      </c>
      <c r="O7349">
        <v>0</v>
      </c>
      <c r="P7349">
        <v>4</v>
      </c>
      <c r="Q7349">
        <v>0</v>
      </c>
      <c r="R7349">
        <v>2</v>
      </c>
      <c r="S7349">
        <v>0</v>
      </c>
      <c r="T7349">
        <v>0</v>
      </c>
      <c r="U7349">
        <v>0</v>
      </c>
      <c r="V7349">
        <v>0</v>
      </c>
      <c r="W7349">
        <v>0</v>
      </c>
      <c r="X7349">
        <v>4.6422779814359663</v>
      </c>
      <c r="Y7349">
        <v>0</v>
      </c>
      <c r="Z7349">
        <v>0.39238336562152498</v>
      </c>
      <c r="AA7349">
        <v>0</v>
      </c>
      <c r="AB7349">
        <v>0</v>
      </c>
      <c r="AC7349">
        <v>0</v>
      </c>
      <c r="AD7349">
        <v>0</v>
      </c>
      <c r="AE7349">
        <v>5.034661347057491</v>
      </c>
    </row>
    <row r="7350" spans="1:31" x14ac:dyDescent="0.25">
      <c r="A7350">
        <v>2100064</v>
      </c>
      <c r="B7350">
        <v>1</v>
      </c>
      <c r="C7350" t="s">
        <v>80</v>
      </c>
      <c r="D7350" t="s">
        <v>105</v>
      </c>
      <c r="E7350" t="s">
        <v>169</v>
      </c>
      <c r="F7350" t="s">
        <v>21013</v>
      </c>
      <c r="G7350" t="s">
        <v>273</v>
      </c>
      <c r="H7350" t="s">
        <v>134</v>
      </c>
      <c r="I7350" t="s">
        <v>135</v>
      </c>
      <c r="J7350" t="s">
        <v>136</v>
      </c>
      <c r="K7350" t="s">
        <v>155</v>
      </c>
      <c r="L7350" t="s">
        <v>21014</v>
      </c>
      <c r="M7350" t="s">
        <v>21015</v>
      </c>
      <c r="N7350">
        <v>8.3164933330000004</v>
      </c>
      <c r="O7350">
        <v>0</v>
      </c>
      <c r="P7350">
        <v>118</v>
      </c>
      <c r="Q7350">
        <v>0</v>
      </c>
      <c r="R7350">
        <v>0</v>
      </c>
      <c r="S7350">
        <v>0</v>
      </c>
      <c r="T7350">
        <v>1</v>
      </c>
      <c r="U7350">
        <v>0</v>
      </c>
      <c r="V7350">
        <v>0</v>
      </c>
      <c r="W7350">
        <v>0</v>
      </c>
      <c r="X7350">
        <v>437.39919525095019</v>
      </c>
      <c r="Y7350">
        <v>0</v>
      </c>
      <c r="Z7350">
        <v>0</v>
      </c>
      <c r="AA7350">
        <v>0</v>
      </c>
      <c r="AB7350">
        <v>13.181600878017743</v>
      </c>
      <c r="AC7350">
        <v>0</v>
      </c>
      <c r="AD7350">
        <v>0</v>
      </c>
      <c r="AE7350">
        <v>450.5807961289679</v>
      </c>
    </row>
    <row r="7351" spans="1:31" x14ac:dyDescent="0.25">
      <c r="A7351">
        <v>2100207</v>
      </c>
      <c r="B7351">
        <v>1</v>
      </c>
      <c r="C7351" t="s">
        <v>80</v>
      </c>
      <c r="D7351" t="s">
        <v>93</v>
      </c>
      <c r="E7351" t="s">
        <v>158</v>
      </c>
      <c r="F7351" t="s">
        <v>21016</v>
      </c>
      <c r="G7351" t="s">
        <v>160</v>
      </c>
      <c r="H7351" t="s">
        <v>143</v>
      </c>
      <c r="I7351" t="s">
        <v>135</v>
      </c>
      <c r="J7351" t="s">
        <v>136</v>
      </c>
      <c r="K7351" t="s">
        <v>137</v>
      </c>
      <c r="L7351" t="s">
        <v>21017</v>
      </c>
      <c r="M7351" t="s">
        <v>21018</v>
      </c>
      <c r="N7351">
        <v>1.673333333</v>
      </c>
      <c r="O7351">
        <v>0</v>
      </c>
      <c r="P7351">
        <v>70</v>
      </c>
      <c r="Q7351">
        <v>0</v>
      </c>
      <c r="R7351">
        <v>9</v>
      </c>
      <c r="S7351">
        <v>0</v>
      </c>
      <c r="T7351">
        <v>4</v>
      </c>
      <c r="U7351">
        <v>0</v>
      </c>
      <c r="V7351">
        <v>0</v>
      </c>
      <c r="W7351">
        <v>0</v>
      </c>
      <c r="X7351">
        <v>24.167650114341612</v>
      </c>
      <c r="Y7351">
        <v>0</v>
      </c>
      <c r="Z7351">
        <v>18.625204882286496</v>
      </c>
      <c r="AA7351">
        <v>0</v>
      </c>
      <c r="AB7351">
        <v>4.1024709727276711</v>
      </c>
      <c r="AC7351">
        <v>0</v>
      </c>
      <c r="AD7351">
        <v>0</v>
      </c>
      <c r="AE7351">
        <v>46.895325969355781</v>
      </c>
    </row>
    <row r="7352" spans="1:31" x14ac:dyDescent="0.25">
      <c r="A7352">
        <v>2100356</v>
      </c>
      <c r="B7352">
        <v>1</v>
      </c>
      <c r="C7352" t="s">
        <v>81</v>
      </c>
      <c r="D7352" t="s">
        <v>120</v>
      </c>
      <c r="E7352" t="s">
        <v>146</v>
      </c>
      <c r="F7352" t="s">
        <v>21019</v>
      </c>
      <c r="G7352" t="s">
        <v>133</v>
      </c>
      <c r="H7352" t="s">
        <v>134</v>
      </c>
      <c r="I7352" t="s">
        <v>259</v>
      </c>
      <c r="J7352" t="s">
        <v>136</v>
      </c>
      <c r="K7352" t="s">
        <v>137</v>
      </c>
      <c r="L7352" t="s">
        <v>21020</v>
      </c>
      <c r="M7352" t="s">
        <v>21021</v>
      </c>
      <c r="N7352">
        <v>1.1111111E-2</v>
      </c>
      <c r="O7352">
        <v>12</v>
      </c>
      <c r="P7352">
        <v>8432</v>
      </c>
      <c r="Q7352">
        <v>662</v>
      </c>
      <c r="R7352">
        <v>312</v>
      </c>
      <c r="S7352">
        <v>66</v>
      </c>
      <c r="T7352">
        <v>1234</v>
      </c>
      <c r="U7352">
        <v>20</v>
      </c>
      <c r="V7352">
        <v>8</v>
      </c>
      <c r="W7352">
        <v>6.3263473751111118E-2</v>
      </c>
      <c r="X7352">
        <v>22.367587791867908</v>
      </c>
      <c r="Y7352">
        <v>12.314604060782031</v>
      </c>
      <c r="Z7352">
        <v>1.9324616217230215</v>
      </c>
      <c r="AA7352">
        <v>4.4526961870311004</v>
      </c>
      <c r="AB7352">
        <v>8.5374669582008504</v>
      </c>
      <c r="AC7352">
        <v>12.842729526157862</v>
      </c>
      <c r="AD7352">
        <v>0.54365854437106675</v>
      </c>
      <c r="AE7352">
        <v>63.054468163884955</v>
      </c>
    </row>
    <row r="7353" spans="1:31" x14ac:dyDescent="0.25">
      <c r="A7353">
        <v>2100256</v>
      </c>
      <c r="B7353">
        <v>1</v>
      </c>
      <c r="C7353" t="s">
        <v>80</v>
      </c>
      <c r="D7353" t="s">
        <v>100</v>
      </c>
      <c r="E7353" t="s">
        <v>177</v>
      </c>
      <c r="F7353" t="s">
        <v>21022</v>
      </c>
      <c r="G7353" t="s">
        <v>196</v>
      </c>
      <c r="H7353" t="s">
        <v>143</v>
      </c>
      <c r="I7353" t="s">
        <v>135</v>
      </c>
      <c r="J7353" t="s">
        <v>136</v>
      </c>
      <c r="K7353" t="s">
        <v>137</v>
      </c>
      <c r="L7353" t="s">
        <v>21023</v>
      </c>
      <c r="M7353" t="s">
        <v>21024</v>
      </c>
      <c r="N7353">
        <v>1.7422222220000001</v>
      </c>
      <c r="O7353">
        <v>0</v>
      </c>
      <c r="P7353">
        <v>1</v>
      </c>
      <c r="Q7353">
        <v>0</v>
      </c>
      <c r="R7353">
        <v>0</v>
      </c>
      <c r="S7353">
        <v>0</v>
      </c>
      <c r="T7353">
        <v>0</v>
      </c>
      <c r="U7353">
        <v>0</v>
      </c>
      <c r="V7353">
        <v>0</v>
      </c>
      <c r="W7353">
        <v>0</v>
      </c>
      <c r="X7353">
        <v>0</v>
      </c>
      <c r="Y7353">
        <v>0</v>
      </c>
      <c r="Z7353">
        <v>0</v>
      </c>
      <c r="AA7353">
        <v>0</v>
      </c>
      <c r="AB7353">
        <v>0</v>
      </c>
      <c r="AC7353">
        <v>0</v>
      </c>
      <c r="AD7353">
        <v>0</v>
      </c>
      <c r="AE7353">
        <v>0</v>
      </c>
    </row>
    <row r="7354" spans="1:31" x14ac:dyDescent="0.25">
      <c r="A7354">
        <v>2100116</v>
      </c>
      <c r="B7354">
        <v>1</v>
      </c>
      <c r="C7354" t="s">
        <v>80</v>
      </c>
      <c r="D7354" t="s">
        <v>90</v>
      </c>
      <c r="E7354" t="s">
        <v>158</v>
      </c>
      <c r="F7354" t="s">
        <v>21025</v>
      </c>
      <c r="G7354" t="s">
        <v>273</v>
      </c>
      <c r="H7354" t="s">
        <v>143</v>
      </c>
      <c r="I7354" t="s">
        <v>135</v>
      </c>
      <c r="J7354" t="s">
        <v>136</v>
      </c>
      <c r="K7354" t="s">
        <v>155</v>
      </c>
      <c r="L7354" t="s">
        <v>21026</v>
      </c>
      <c r="M7354" t="s">
        <v>21027</v>
      </c>
      <c r="N7354">
        <v>2.7580452769999999</v>
      </c>
      <c r="O7354">
        <v>0</v>
      </c>
      <c r="P7354">
        <v>92</v>
      </c>
      <c r="Q7354">
        <v>0</v>
      </c>
      <c r="R7354">
        <v>0</v>
      </c>
      <c r="S7354">
        <v>0</v>
      </c>
      <c r="T7354">
        <v>1</v>
      </c>
      <c r="U7354">
        <v>0</v>
      </c>
      <c r="V7354">
        <v>0</v>
      </c>
      <c r="W7354">
        <v>0</v>
      </c>
      <c r="X7354">
        <v>57.477947203411453</v>
      </c>
      <c r="Y7354">
        <v>0</v>
      </c>
      <c r="Z7354">
        <v>0</v>
      </c>
      <c r="AA7354">
        <v>0</v>
      </c>
      <c r="AB7354">
        <v>0.82555230188828443</v>
      </c>
      <c r="AC7354">
        <v>0</v>
      </c>
      <c r="AD7354">
        <v>0</v>
      </c>
      <c r="AE7354">
        <v>58.30349950529974</v>
      </c>
    </row>
    <row r="7355" spans="1:31" x14ac:dyDescent="0.25">
      <c r="A7355">
        <v>2100093</v>
      </c>
      <c r="B7355">
        <v>1</v>
      </c>
      <c r="C7355" t="s">
        <v>80</v>
      </c>
      <c r="D7355" t="s">
        <v>106</v>
      </c>
      <c r="E7355" t="s">
        <v>177</v>
      </c>
      <c r="F7355" t="s">
        <v>21028</v>
      </c>
      <c r="G7355" t="s">
        <v>196</v>
      </c>
      <c r="H7355" t="s">
        <v>143</v>
      </c>
      <c r="I7355" t="s">
        <v>135</v>
      </c>
      <c r="J7355" t="s">
        <v>136</v>
      </c>
      <c r="K7355" t="s">
        <v>137</v>
      </c>
      <c r="L7355" t="s">
        <v>21029</v>
      </c>
      <c r="M7355" t="s">
        <v>21030</v>
      </c>
      <c r="N7355">
        <v>2.4550000000000001</v>
      </c>
      <c r="O7355">
        <v>0</v>
      </c>
      <c r="P7355">
        <v>4</v>
      </c>
      <c r="Q7355">
        <v>0</v>
      </c>
      <c r="R7355">
        <v>0</v>
      </c>
      <c r="S7355">
        <v>0</v>
      </c>
      <c r="T7355">
        <v>0</v>
      </c>
      <c r="U7355">
        <v>0</v>
      </c>
      <c r="V7355">
        <v>0</v>
      </c>
      <c r="W7355">
        <v>0</v>
      </c>
      <c r="X7355">
        <v>1.9409492591204054</v>
      </c>
      <c r="Y7355">
        <v>0</v>
      </c>
      <c r="Z7355">
        <v>0</v>
      </c>
      <c r="AA7355">
        <v>0</v>
      </c>
      <c r="AB7355">
        <v>0</v>
      </c>
      <c r="AC7355">
        <v>0</v>
      </c>
      <c r="AD7355">
        <v>0</v>
      </c>
      <c r="AE7355">
        <v>1.9409492591204054</v>
      </c>
    </row>
    <row r="7356" spans="1:31" x14ac:dyDescent="0.25">
      <c r="A7356">
        <v>2100133</v>
      </c>
      <c r="B7356">
        <v>1</v>
      </c>
      <c r="C7356" t="s">
        <v>81</v>
      </c>
      <c r="D7356" t="s">
        <v>123</v>
      </c>
      <c r="E7356" t="s">
        <v>140</v>
      </c>
      <c r="F7356" t="s">
        <v>21031</v>
      </c>
      <c r="G7356" t="s">
        <v>636</v>
      </c>
      <c r="H7356" t="s">
        <v>143</v>
      </c>
      <c r="I7356" t="s">
        <v>135</v>
      </c>
      <c r="J7356" t="s">
        <v>136</v>
      </c>
      <c r="K7356" t="s">
        <v>137</v>
      </c>
      <c r="L7356" t="s">
        <v>21032</v>
      </c>
      <c r="M7356" t="s">
        <v>21033</v>
      </c>
      <c r="N7356">
        <v>1.6586111109999999</v>
      </c>
      <c r="O7356">
        <v>0</v>
      </c>
      <c r="P7356">
        <v>548</v>
      </c>
      <c r="Q7356">
        <v>0</v>
      </c>
      <c r="R7356">
        <v>0</v>
      </c>
      <c r="S7356">
        <v>0</v>
      </c>
      <c r="T7356">
        <v>31</v>
      </c>
      <c r="U7356">
        <v>0</v>
      </c>
      <c r="V7356">
        <v>0</v>
      </c>
      <c r="W7356">
        <v>0</v>
      </c>
      <c r="X7356">
        <v>212.83646362837771</v>
      </c>
      <c r="Y7356">
        <v>0</v>
      </c>
      <c r="Z7356">
        <v>0</v>
      </c>
      <c r="AA7356">
        <v>0</v>
      </c>
      <c r="AB7356">
        <v>23.64310860190966</v>
      </c>
      <c r="AC7356">
        <v>0</v>
      </c>
      <c r="AD7356">
        <v>0</v>
      </c>
      <c r="AE7356">
        <v>236.47957223028737</v>
      </c>
    </row>
    <row r="7357" spans="1:31" x14ac:dyDescent="0.25">
      <c r="A7357">
        <v>2100239</v>
      </c>
      <c r="B7357">
        <v>1</v>
      </c>
      <c r="C7357" t="s">
        <v>80</v>
      </c>
      <c r="D7357" t="s">
        <v>83</v>
      </c>
      <c r="E7357" t="s">
        <v>177</v>
      </c>
      <c r="F7357" t="s">
        <v>21034</v>
      </c>
      <c r="G7357" t="s">
        <v>196</v>
      </c>
      <c r="H7357" t="s">
        <v>143</v>
      </c>
      <c r="I7357" t="s">
        <v>135</v>
      </c>
      <c r="J7357" t="s">
        <v>136</v>
      </c>
      <c r="K7357" t="s">
        <v>137</v>
      </c>
      <c r="L7357" t="s">
        <v>21035</v>
      </c>
      <c r="M7357" t="s">
        <v>21036</v>
      </c>
      <c r="N7357">
        <v>1.7116666659999999</v>
      </c>
      <c r="O7357">
        <v>0</v>
      </c>
      <c r="P7357">
        <v>1</v>
      </c>
      <c r="Q7357">
        <v>0</v>
      </c>
      <c r="R7357">
        <v>0</v>
      </c>
      <c r="S7357">
        <v>0</v>
      </c>
      <c r="T7357">
        <v>0</v>
      </c>
      <c r="U7357">
        <v>0</v>
      </c>
      <c r="V7357">
        <v>0</v>
      </c>
      <c r="W7357">
        <v>0</v>
      </c>
      <c r="X7357">
        <v>0.54973891773644423</v>
      </c>
      <c r="Y7357">
        <v>0</v>
      </c>
      <c r="Z7357">
        <v>0</v>
      </c>
      <c r="AA7357">
        <v>0</v>
      </c>
      <c r="AB7357">
        <v>0</v>
      </c>
      <c r="AC7357">
        <v>0</v>
      </c>
      <c r="AD7357">
        <v>0</v>
      </c>
      <c r="AE7357">
        <v>0.54973891773644423</v>
      </c>
    </row>
    <row r="7358" spans="1:31" x14ac:dyDescent="0.25">
      <c r="A7358">
        <v>2100076</v>
      </c>
      <c r="B7358">
        <v>1</v>
      </c>
      <c r="C7358" t="s">
        <v>81</v>
      </c>
      <c r="D7358" t="s">
        <v>128</v>
      </c>
      <c r="E7358" t="s">
        <v>146</v>
      </c>
      <c r="F7358" t="s">
        <v>279</v>
      </c>
      <c r="G7358" t="s">
        <v>133</v>
      </c>
      <c r="H7358" t="s">
        <v>134</v>
      </c>
      <c r="I7358" t="s">
        <v>135</v>
      </c>
      <c r="J7358" t="s">
        <v>136</v>
      </c>
      <c r="K7358" t="s">
        <v>137</v>
      </c>
      <c r="L7358" t="s">
        <v>21037</v>
      </c>
      <c r="M7358" t="s">
        <v>21038</v>
      </c>
      <c r="N7358">
        <v>0.96083333299999996</v>
      </c>
      <c r="O7358">
        <v>0</v>
      </c>
      <c r="P7358">
        <v>507</v>
      </c>
      <c r="Q7358">
        <v>1</v>
      </c>
      <c r="R7358">
        <v>63</v>
      </c>
      <c r="S7358">
        <v>3</v>
      </c>
      <c r="T7358">
        <v>106</v>
      </c>
      <c r="U7358">
        <v>1</v>
      </c>
      <c r="V7358">
        <v>0</v>
      </c>
      <c r="W7358">
        <v>0</v>
      </c>
      <c r="X7358">
        <v>104.61980301281947</v>
      </c>
      <c r="Y7358">
        <v>24.871455019841704</v>
      </c>
      <c r="Z7358">
        <v>32.039766050857956</v>
      </c>
      <c r="AA7358">
        <v>6.8069442783287588</v>
      </c>
      <c r="AB7358">
        <v>57.1647055342507</v>
      </c>
      <c r="AC7358">
        <v>19.355233929743335</v>
      </c>
      <c r="AD7358">
        <v>0</v>
      </c>
      <c r="AE7358">
        <v>244.85790782584195</v>
      </c>
    </row>
    <row r="7359" spans="1:31" x14ac:dyDescent="0.25">
      <c r="A7359">
        <v>2100030</v>
      </c>
      <c r="B7359">
        <v>1</v>
      </c>
      <c r="C7359" t="s">
        <v>81</v>
      </c>
      <c r="D7359" t="s">
        <v>113</v>
      </c>
      <c r="E7359" t="s">
        <v>169</v>
      </c>
      <c r="F7359" t="s">
        <v>21039</v>
      </c>
      <c r="G7359" t="s">
        <v>154</v>
      </c>
      <c r="H7359" t="s">
        <v>134</v>
      </c>
      <c r="I7359" t="s">
        <v>135</v>
      </c>
      <c r="J7359" t="s">
        <v>136</v>
      </c>
      <c r="K7359" t="s">
        <v>155</v>
      </c>
      <c r="L7359" t="s">
        <v>21040</v>
      </c>
      <c r="M7359" t="s">
        <v>21041</v>
      </c>
      <c r="N7359">
        <v>8.2949999999999999</v>
      </c>
      <c r="O7359">
        <v>0</v>
      </c>
      <c r="P7359">
        <v>4</v>
      </c>
      <c r="Q7359">
        <v>0</v>
      </c>
      <c r="R7359">
        <v>3</v>
      </c>
      <c r="S7359">
        <v>0</v>
      </c>
      <c r="T7359">
        <v>1</v>
      </c>
      <c r="U7359">
        <v>0</v>
      </c>
      <c r="V7359">
        <v>0</v>
      </c>
      <c r="W7359">
        <v>0</v>
      </c>
      <c r="X7359">
        <v>9.1735355339769633</v>
      </c>
      <c r="Y7359">
        <v>0</v>
      </c>
      <c r="Z7359">
        <v>7.9354711549276375</v>
      </c>
      <c r="AA7359">
        <v>0</v>
      </c>
      <c r="AB7359">
        <v>11.358098814822135</v>
      </c>
      <c r="AC7359">
        <v>0</v>
      </c>
      <c r="AD7359">
        <v>0</v>
      </c>
      <c r="AE7359">
        <v>28.467105503726735</v>
      </c>
    </row>
    <row r="7360" spans="1:31" x14ac:dyDescent="0.25">
      <c r="A7360">
        <v>2099987</v>
      </c>
      <c r="B7360">
        <v>1</v>
      </c>
      <c r="C7360" t="s">
        <v>81</v>
      </c>
      <c r="D7360" t="s">
        <v>127</v>
      </c>
      <c r="E7360" t="s">
        <v>177</v>
      </c>
      <c r="F7360" t="s">
        <v>21042</v>
      </c>
      <c r="G7360" t="s">
        <v>196</v>
      </c>
      <c r="H7360" t="s">
        <v>143</v>
      </c>
      <c r="I7360" t="s">
        <v>135</v>
      </c>
      <c r="J7360" t="s">
        <v>136</v>
      </c>
      <c r="K7360" t="s">
        <v>137</v>
      </c>
      <c r="L7360" t="s">
        <v>21043</v>
      </c>
      <c r="M7360" t="s">
        <v>21044</v>
      </c>
      <c r="N7360">
        <v>0.72083333299999997</v>
      </c>
      <c r="O7360">
        <v>0</v>
      </c>
      <c r="P7360">
        <v>7</v>
      </c>
      <c r="Q7360">
        <v>0</v>
      </c>
      <c r="R7360">
        <v>0</v>
      </c>
      <c r="S7360">
        <v>0</v>
      </c>
      <c r="T7360">
        <v>8</v>
      </c>
      <c r="U7360">
        <v>0</v>
      </c>
      <c r="V7360">
        <v>0</v>
      </c>
      <c r="W7360">
        <v>0</v>
      </c>
      <c r="X7360">
        <v>1.1400744315739002</v>
      </c>
      <c r="Y7360">
        <v>0</v>
      </c>
      <c r="Z7360">
        <v>0</v>
      </c>
      <c r="AA7360">
        <v>0</v>
      </c>
      <c r="AB7360">
        <v>1.8476632628508751</v>
      </c>
      <c r="AC7360">
        <v>0</v>
      </c>
      <c r="AD7360">
        <v>0</v>
      </c>
      <c r="AE7360">
        <v>2.9877376944247755</v>
      </c>
    </row>
    <row r="7361" spans="1:31" x14ac:dyDescent="0.25">
      <c r="A7361">
        <v>2100325</v>
      </c>
      <c r="B7361">
        <v>1</v>
      </c>
      <c r="C7361" t="s">
        <v>80</v>
      </c>
      <c r="D7361" t="s">
        <v>101</v>
      </c>
      <c r="E7361" t="s">
        <v>158</v>
      </c>
      <c r="F7361" t="s">
        <v>21045</v>
      </c>
      <c r="G7361" t="s">
        <v>160</v>
      </c>
      <c r="H7361" t="s">
        <v>143</v>
      </c>
      <c r="I7361" t="s">
        <v>135</v>
      </c>
      <c r="J7361" t="s">
        <v>136</v>
      </c>
      <c r="K7361" t="s">
        <v>137</v>
      </c>
      <c r="L7361" t="s">
        <v>21046</v>
      </c>
      <c r="M7361" t="s">
        <v>21047</v>
      </c>
      <c r="N7361">
        <v>2.005833333</v>
      </c>
      <c r="O7361">
        <v>0</v>
      </c>
      <c r="P7361">
        <v>40</v>
      </c>
      <c r="Q7361">
        <v>0</v>
      </c>
      <c r="R7361">
        <v>0</v>
      </c>
      <c r="S7361">
        <v>0</v>
      </c>
      <c r="T7361">
        <v>0</v>
      </c>
      <c r="U7361">
        <v>0</v>
      </c>
      <c r="V7361">
        <v>0</v>
      </c>
      <c r="W7361">
        <v>0</v>
      </c>
      <c r="X7361">
        <v>17.060009422961198</v>
      </c>
      <c r="Y7361">
        <v>0</v>
      </c>
      <c r="Z7361">
        <v>0</v>
      </c>
      <c r="AA7361">
        <v>0</v>
      </c>
      <c r="AB7361">
        <v>0</v>
      </c>
      <c r="AC7361">
        <v>0</v>
      </c>
      <c r="AD7361">
        <v>0</v>
      </c>
      <c r="AE7361">
        <v>17.060009422961198</v>
      </c>
    </row>
    <row r="7362" spans="1:31" x14ac:dyDescent="0.25">
      <c r="A7362">
        <v>2100425</v>
      </c>
      <c r="B7362">
        <v>1</v>
      </c>
      <c r="C7362" t="s">
        <v>80</v>
      </c>
      <c r="D7362" t="s">
        <v>84</v>
      </c>
      <c r="E7362" t="s">
        <v>158</v>
      </c>
      <c r="F7362" t="s">
        <v>21048</v>
      </c>
      <c r="G7362" t="s">
        <v>160</v>
      </c>
      <c r="H7362" t="s">
        <v>143</v>
      </c>
      <c r="I7362" t="s">
        <v>135</v>
      </c>
      <c r="J7362" t="s">
        <v>136</v>
      </c>
      <c r="K7362" t="s">
        <v>137</v>
      </c>
      <c r="L7362" t="s">
        <v>21049</v>
      </c>
      <c r="M7362" t="s">
        <v>21050</v>
      </c>
      <c r="N7362">
        <v>2.3344444439999998</v>
      </c>
      <c r="O7362">
        <v>0</v>
      </c>
      <c r="P7362">
        <v>2</v>
      </c>
      <c r="Q7362">
        <v>0</v>
      </c>
      <c r="R7362">
        <v>0</v>
      </c>
      <c r="S7362">
        <v>0</v>
      </c>
      <c r="T7362">
        <v>34</v>
      </c>
      <c r="U7362">
        <v>0</v>
      </c>
      <c r="V7362">
        <v>0</v>
      </c>
      <c r="W7362">
        <v>0</v>
      </c>
      <c r="X7362">
        <v>2.1832919793559276</v>
      </c>
      <c r="Y7362">
        <v>0</v>
      </c>
      <c r="Z7362">
        <v>0</v>
      </c>
      <c r="AA7362">
        <v>0</v>
      </c>
      <c r="AB7362">
        <v>41.26458137491899</v>
      </c>
      <c r="AC7362">
        <v>0</v>
      </c>
      <c r="AD7362">
        <v>0</v>
      </c>
      <c r="AE7362">
        <v>43.447873354274918</v>
      </c>
    </row>
    <row r="7363" spans="1:31" x14ac:dyDescent="0.25">
      <c r="A7363">
        <v>2100033</v>
      </c>
      <c r="B7363">
        <v>1</v>
      </c>
      <c r="C7363" t="s">
        <v>80</v>
      </c>
      <c r="D7363" t="s">
        <v>94</v>
      </c>
      <c r="E7363" t="s">
        <v>131</v>
      </c>
      <c r="F7363" t="s">
        <v>21051</v>
      </c>
      <c r="G7363" t="s">
        <v>154</v>
      </c>
      <c r="H7363" t="s">
        <v>134</v>
      </c>
      <c r="I7363" t="s">
        <v>135</v>
      </c>
      <c r="J7363" t="s">
        <v>136</v>
      </c>
      <c r="K7363" t="s">
        <v>155</v>
      </c>
      <c r="L7363" t="s">
        <v>21052</v>
      </c>
      <c r="M7363" t="s">
        <v>21053</v>
      </c>
      <c r="N7363">
        <v>6.2098591660000002</v>
      </c>
      <c r="O7363">
        <v>0</v>
      </c>
      <c r="P7363">
        <v>155</v>
      </c>
      <c r="Q7363">
        <v>0</v>
      </c>
      <c r="R7363">
        <v>0</v>
      </c>
      <c r="S7363">
        <v>2</v>
      </c>
      <c r="T7363">
        <v>7</v>
      </c>
      <c r="U7363">
        <v>0</v>
      </c>
      <c r="V7363">
        <v>0</v>
      </c>
      <c r="W7363">
        <v>0</v>
      </c>
      <c r="X7363">
        <v>121.51891482810463</v>
      </c>
      <c r="Y7363">
        <v>0</v>
      </c>
      <c r="Z7363">
        <v>0</v>
      </c>
      <c r="AA7363">
        <v>20.467462313797796</v>
      </c>
      <c r="AB7363">
        <v>28.615498060024109</v>
      </c>
      <c r="AC7363">
        <v>0</v>
      </c>
      <c r="AD7363">
        <v>0</v>
      </c>
      <c r="AE7363">
        <v>170.60187520192653</v>
      </c>
    </row>
    <row r="7364" spans="1:31" x14ac:dyDescent="0.25">
      <c r="A7364">
        <v>2100279</v>
      </c>
      <c r="B7364">
        <v>1</v>
      </c>
      <c r="C7364" t="s">
        <v>80</v>
      </c>
      <c r="D7364" t="s">
        <v>90</v>
      </c>
      <c r="E7364" t="s">
        <v>177</v>
      </c>
      <c r="F7364" t="s">
        <v>21054</v>
      </c>
      <c r="G7364" t="s">
        <v>183</v>
      </c>
      <c r="H7364" t="s">
        <v>143</v>
      </c>
      <c r="I7364" t="s">
        <v>135</v>
      </c>
      <c r="J7364" t="s">
        <v>136</v>
      </c>
      <c r="K7364" t="s">
        <v>137</v>
      </c>
      <c r="L7364" t="s">
        <v>21055</v>
      </c>
      <c r="M7364" t="s">
        <v>21056</v>
      </c>
      <c r="N7364">
        <v>4.1794444439999996</v>
      </c>
      <c r="O7364">
        <v>0</v>
      </c>
      <c r="P7364">
        <v>1</v>
      </c>
      <c r="Q7364">
        <v>0</v>
      </c>
      <c r="R7364">
        <v>0</v>
      </c>
      <c r="S7364">
        <v>0</v>
      </c>
      <c r="T7364">
        <v>0</v>
      </c>
      <c r="U7364">
        <v>0</v>
      </c>
      <c r="V7364">
        <v>0</v>
      </c>
      <c r="W7364">
        <v>0</v>
      </c>
      <c r="X7364">
        <v>1.5863574713971216</v>
      </c>
      <c r="Y7364">
        <v>0</v>
      </c>
      <c r="Z7364">
        <v>0</v>
      </c>
      <c r="AA7364">
        <v>0</v>
      </c>
      <c r="AB7364">
        <v>0</v>
      </c>
      <c r="AC7364">
        <v>0</v>
      </c>
      <c r="AD7364">
        <v>0</v>
      </c>
      <c r="AE7364">
        <v>1.5863574713971216</v>
      </c>
    </row>
    <row r="7365" spans="1:31" x14ac:dyDescent="0.25">
      <c r="A7365">
        <v>2100388</v>
      </c>
      <c r="B7365">
        <v>1</v>
      </c>
      <c r="C7365" t="s">
        <v>80</v>
      </c>
      <c r="D7365" t="s">
        <v>110</v>
      </c>
      <c r="E7365" t="s">
        <v>177</v>
      </c>
      <c r="F7365" t="s">
        <v>21057</v>
      </c>
      <c r="G7365" t="s">
        <v>183</v>
      </c>
      <c r="H7365" t="s">
        <v>143</v>
      </c>
      <c r="I7365" t="s">
        <v>135</v>
      </c>
      <c r="J7365" t="s">
        <v>136</v>
      </c>
      <c r="K7365" t="s">
        <v>137</v>
      </c>
      <c r="L7365" t="s">
        <v>21058</v>
      </c>
      <c r="M7365" t="s">
        <v>21059</v>
      </c>
      <c r="N7365">
        <v>1.0647222220000001</v>
      </c>
      <c r="O7365">
        <v>0</v>
      </c>
      <c r="P7365">
        <v>1</v>
      </c>
      <c r="Q7365">
        <v>0</v>
      </c>
      <c r="R7365">
        <v>0</v>
      </c>
      <c r="S7365">
        <v>0</v>
      </c>
      <c r="T7365">
        <v>0</v>
      </c>
      <c r="U7365">
        <v>0</v>
      </c>
      <c r="V7365">
        <v>0</v>
      </c>
      <c r="W7365">
        <v>0</v>
      </c>
      <c r="X7365">
        <v>0.41768649817403058</v>
      </c>
      <c r="Y7365">
        <v>0</v>
      </c>
      <c r="Z7365">
        <v>0</v>
      </c>
      <c r="AA7365">
        <v>0</v>
      </c>
      <c r="AB7365">
        <v>0</v>
      </c>
      <c r="AC7365">
        <v>0</v>
      </c>
      <c r="AD7365">
        <v>0</v>
      </c>
      <c r="AE7365">
        <v>0.41768649817403058</v>
      </c>
    </row>
    <row r="7366" spans="1:31" x14ac:dyDescent="0.25">
      <c r="A7366">
        <v>2100365</v>
      </c>
      <c r="B7366">
        <v>1</v>
      </c>
      <c r="C7366" t="s">
        <v>80</v>
      </c>
      <c r="D7366" t="s">
        <v>98</v>
      </c>
      <c r="E7366" t="s">
        <v>177</v>
      </c>
      <c r="F7366" t="s">
        <v>21060</v>
      </c>
      <c r="G7366" t="s">
        <v>183</v>
      </c>
      <c r="H7366" t="s">
        <v>143</v>
      </c>
      <c r="I7366" t="s">
        <v>135</v>
      </c>
      <c r="J7366" t="s">
        <v>136</v>
      </c>
      <c r="K7366" t="s">
        <v>137</v>
      </c>
      <c r="L7366" t="s">
        <v>21061</v>
      </c>
      <c r="M7366" t="s">
        <v>21062</v>
      </c>
      <c r="N7366">
        <v>4.244444444</v>
      </c>
      <c r="O7366">
        <v>0</v>
      </c>
      <c r="P7366">
        <v>0</v>
      </c>
      <c r="Q7366">
        <v>0</v>
      </c>
      <c r="R7366">
        <v>1</v>
      </c>
      <c r="S7366">
        <v>0</v>
      </c>
      <c r="T7366">
        <v>0</v>
      </c>
      <c r="U7366">
        <v>0</v>
      </c>
      <c r="V7366">
        <v>0</v>
      </c>
      <c r="W7366">
        <v>0</v>
      </c>
      <c r="X7366">
        <v>0</v>
      </c>
      <c r="Y7366">
        <v>0</v>
      </c>
      <c r="Z7366">
        <v>19.738374190436602</v>
      </c>
      <c r="AA7366">
        <v>0</v>
      </c>
      <c r="AB7366">
        <v>0</v>
      </c>
      <c r="AC7366">
        <v>0</v>
      </c>
      <c r="AD7366">
        <v>0</v>
      </c>
      <c r="AE7366">
        <v>19.738374190436602</v>
      </c>
    </row>
    <row r="7367" spans="1:31" x14ac:dyDescent="0.25">
      <c r="A7367">
        <v>2100345</v>
      </c>
      <c r="B7367">
        <v>1</v>
      </c>
      <c r="C7367" t="s">
        <v>80</v>
      </c>
      <c r="D7367" t="s">
        <v>103</v>
      </c>
      <c r="E7367" t="s">
        <v>146</v>
      </c>
      <c r="F7367" t="s">
        <v>21063</v>
      </c>
      <c r="G7367" t="s">
        <v>513</v>
      </c>
      <c r="H7367" t="s">
        <v>134</v>
      </c>
      <c r="I7367" t="s">
        <v>259</v>
      </c>
      <c r="J7367" t="s">
        <v>136</v>
      </c>
      <c r="K7367" t="s">
        <v>137</v>
      </c>
      <c r="L7367" t="s">
        <v>21064</v>
      </c>
      <c r="M7367" t="s">
        <v>21065</v>
      </c>
      <c r="N7367">
        <v>1.9722222000000001E-2</v>
      </c>
      <c r="O7367">
        <v>0</v>
      </c>
      <c r="P7367">
        <v>362</v>
      </c>
      <c r="Q7367">
        <v>0</v>
      </c>
      <c r="R7367">
        <v>0</v>
      </c>
      <c r="S7367">
        <v>0</v>
      </c>
      <c r="T7367">
        <v>206</v>
      </c>
      <c r="U7367">
        <v>0</v>
      </c>
      <c r="V7367">
        <v>0</v>
      </c>
      <c r="W7367">
        <v>0</v>
      </c>
      <c r="X7367">
        <v>2.0789522895164776</v>
      </c>
      <c r="Y7367">
        <v>0</v>
      </c>
      <c r="Z7367">
        <v>0</v>
      </c>
      <c r="AA7367">
        <v>0</v>
      </c>
      <c r="AB7367">
        <v>5.4559307296840789</v>
      </c>
      <c r="AC7367">
        <v>0</v>
      </c>
      <c r="AD7367">
        <v>0</v>
      </c>
      <c r="AE7367">
        <v>7.5348830192005565</v>
      </c>
    </row>
    <row r="7368" spans="1:31" x14ac:dyDescent="0.25">
      <c r="A7368">
        <v>2100053</v>
      </c>
      <c r="B7368">
        <v>1</v>
      </c>
      <c r="C7368" t="s">
        <v>80</v>
      </c>
      <c r="D7368" t="s">
        <v>84</v>
      </c>
      <c r="E7368" t="s">
        <v>158</v>
      </c>
      <c r="F7368" t="s">
        <v>5859</v>
      </c>
      <c r="G7368" t="s">
        <v>154</v>
      </c>
      <c r="H7368" t="s">
        <v>143</v>
      </c>
      <c r="I7368" t="s">
        <v>135</v>
      </c>
      <c r="J7368" t="s">
        <v>136</v>
      </c>
      <c r="K7368" t="s">
        <v>155</v>
      </c>
      <c r="L7368" t="s">
        <v>21066</v>
      </c>
      <c r="M7368" t="s">
        <v>21067</v>
      </c>
      <c r="N7368">
        <v>6.9547861109999998</v>
      </c>
      <c r="O7368">
        <v>0</v>
      </c>
      <c r="P7368">
        <v>22</v>
      </c>
      <c r="Q7368">
        <v>0</v>
      </c>
      <c r="R7368">
        <v>0</v>
      </c>
      <c r="S7368">
        <v>0</v>
      </c>
      <c r="T7368">
        <v>14</v>
      </c>
      <c r="U7368">
        <v>0</v>
      </c>
      <c r="V7368">
        <v>0</v>
      </c>
      <c r="W7368">
        <v>0</v>
      </c>
      <c r="X7368">
        <v>46.116030645489779</v>
      </c>
      <c r="Y7368">
        <v>0</v>
      </c>
      <c r="Z7368">
        <v>0</v>
      </c>
      <c r="AA7368">
        <v>0</v>
      </c>
      <c r="AB7368">
        <v>79.633493642635102</v>
      </c>
      <c r="AC7368">
        <v>0</v>
      </c>
      <c r="AD7368">
        <v>0</v>
      </c>
      <c r="AE7368">
        <v>125.74952428812489</v>
      </c>
    </row>
    <row r="7369" spans="1:31" x14ac:dyDescent="0.25">
      <c r="A7369">
        <v>2100153</v>
      </c>
      <c r="B7369">
        <v>1</v>
      </c>
      <c r="C7369" t="s">
        <v>80</v>
      </c>
      <c r="D7369" t="s">
        <v>101</v>
      </c>
      <c r="E7369" t="s">
        <v>131</v>
      </c>
      <c r="F7369" t="s">
        <v>21068</v>
      </c>
      <c r="G7369" t="s">
        <v>513</v>
      </c>
      <c r="H7369" t="s">
        <v>134</v>
      </c>
      <c r="I7369" t="s">
        <v>135</v>
      </c>
      <c r="J7369" t="s">
        <v>136</v>
      </c>
      <c r="K7369" t="s">
        <v>137</v>
      </c>
      <c r="L7369" t="s">
        <v>21069</v>
      </c>
      <c r="M7369" t="s">
        <v>21070</v>
      </c>
      <c r="N7369">
        <v>0.58555555500000001</v>
      </c>
      <c r="O7369">
        <v>17</v>
      </c>
      <c r="P7369">
        <v>1</v>
      </c>
      <c r="Q7369">
        <v>34</v>
      </c>
      <c r="R7369">
        <v>2</v>
      </c>
      <c r="S7369">
        <v>23</v>
      </c>
      <c r="T7369">
        <v>0</v>
      </c>
      <c r="U7369">
        <v>4</v>
      </c>
      <c r="V7369">
        <v>0</v>
      </c>
      <c r="W7369">
        <v>12.402193288552635</v>
      </c>
      <c r="X7369">
        <v>8.7362687735783331E-2</v>
      </c>
      <c r="Y7369">
        <v>95.727422748942956</v>
      </c>
      <c r="Z7369">
        <v>1.6448450194971735</v>
      </c>
      <c r="AA7369">
        <v>45.435924065673852</v>
      </c>
      <c r="AB7369">
        <v>0</v>
      </c>
      <c r="AC7369">
        <v>128.28735138390996</v>
      </c>
      <c r="AD7369">
        <v>0</v>
      </c>
      <c r="AE7369">
        <v>283.58509919431236</v>
      </c>
    </row>
    <row r="7370" spans="1:31" x14ac:dyDescent="0.25">
      <c r="A7370">
        <v>2100159</v>
      </c>
      <c r="B7370">
        <v>1</v>
      </c>
      <c r="C7370" t="s">
        <v>81</v>
      </c>
      <c r="D7370" t="s">
        <v>113</v>
      </c>
      <c r="E7370" t="s">
        <v>177</v>
      </c>
      <c r="F7370" t="s">
        <v>21071</v>
      </c>
      <c r="G7370" t="s">
        <v>183</v>
      </c>
      <c r="H7370" t="s">
        <v>143</v>
      </c>
      <c r="I7370" t="s">
        <v>135</v>
      </c>
      <c r="J7370" t="s">
        <v>136</v>
      </c>
      <c r="K7370" t="s">
        <v>137</v>
      </c>
      <c r="L7370" t="s">
        <v>21072</v>
      </c>
      <c r="M7370" t="s">
        <v>21073</v>
      </c>
      <c r="N7370">
        <v>1.6641666660000001</v>
      </c>
      <c r="O7370">
        <v>0</v>
      </c>
      <c r="P7370">
        <v>1</v>
      </c>
      <c r="Q7370">
        <v>0</v>
      </c>
      <c r="R7370">
        <v>0</v>
      </c>
      <c r="S7370">
        <v>0</v>
      </c>
      <c r="T7370">
        <v>0</v>
      </c>
      <c r="U7370">
        <v>0</v>
      </c>
      <c r="V7370">
        <v>0</v>
      </c>
      <c r="W7370">
        <v>0</v>
      </c>
      <c r="X7370">
        <v>0.19849331814897003</v>
      </c>
      <c r="Y7370">
        <v>0</v>
      </c>
      <c r="Z7370">
        <v>0</v>
      </c>
      <c r="AA7370">
        <v>0</v>
      </c>
      <c r="AB7370">
        <v>0</v>
      </c>
      <c r="AC7370">
        <v>0</v>
      </c>
      <c r="AD7370">
        <v>0</v>
      </c>
      <c r="AE7370">
        <v>0.19849331814897003</v>
      </c>
    </row>
    <row r="7371" spans="1:31" x14ac:dyDescent="0.25">
      <c r="A7371">
        <v>2100010</v>
      </c>
      <c r="B7371">
        <v>1</v>
      </c>
      <c r="C7371" t="s">
        <v>81</v>
      </c>
      <c r="D7371" t="s">
        <v>127</v>
      </c>
      <c r="E7371" t="s">
        <v>505</v>
      </c>
      <c r="F7371" t="s">
        <v>21074</v>
      </c>
      <c r="G7371" t="s">
        <v>4889</v>
      </c>
      <c r="H7371" t="s">
        <v>143</v>
      </c>
      <c r="I7371" t="s">
        <v>135</v>
      </c>
      <c r="J7371" t="s">
        <v>136</v>
      </c>
      <c r="K7371" t="s">
        <v>137</v>
      </c>
      <c r="L7371" t="s">
        <v>21075</v>
      </c>
      <c r="M7371" t="s">
        <v>21076</v>
      </c>
      <c r="N7371">
        <v>4.4230555550000004</v>
      </c>
      <c r="O7371">
        <v>0</v>
      </c>
      <c r="P7371">
        <v>20</v>
      </c>
      <c r="Q7371">
        <v>0</v>
      </c>
      <c r="R7371">
        <v>0</v>
      </c>
      <c r="S7371">
        <v>0</v>
      </c>
      <c r="T7371">
        <v>0</v>
      </c>
      <c r="U7371">
        <v>0</v>
      </c>
      <c r="V7371">
        <v>0</v>
      </c>
      <c r="W7371">
        <v>0</v>
      </c>
      <c r="X7371">
        <v>17.749707572696732</v>
      </c>
      <c r="Y7371">
        <v>0</v>
      </c>
      <c r="Z7371">
        <v>0</v>
      </c>
      <c r="AA7371">
        <v>0</v>
      </c>
      <c r="AB7371">
        <v>0</v>
      </c>
      <c r="AC7371">
        <v>0</v>
      </c>
      <c r="AD7371">
        <v>0</v>
      </c>
      <c r="AE7371">
        <v>17.749707572696732</v>
      </c>
    </row>
    <row r="7372" spans="1:31" x14ac:dyDescent="0.25">
      <c r="A7372">
        <v>2100282</v>
      </c>
      <c r="B7372">
        <v>1</v>
      </c>
      <c r="C7372" t="s">
        <v>81</v>
      </c>
      <c r="D7372" t="s">
        <v>128</v>
      </c>
      <c r="E7372" t="s">
        <v>177</v>
      </c>
      <c r="F7372" t="s">
        <v>21077</v>
      </c>
      <c r="G7372" t="s">
        <v>196</v>
      </c>
      <c r="H7372" t="s">
        <v>143</v>
      </c>
      <c r="I7372" t="s">
        <v>135</v>
      </c>
      <c r="J7372" t="s">
        <v>136</v>
      </c>
      <c r="K7372" t="s">
        <v>137</v>
      </c>
      <c r="L7372" t="s">
        <v>21078</v>
      </c>
      <c r="M7372" t="s">
        <v>21079</v>
      </c>
      <c r="N7372">
        <v>1.580833333</v>
      </c>
      <c r="O7372">
        <v>0</v>
      </c>
      <c r="P7372">
        <v>10</v>
      </c>
      <c r="Q7372">
        <v>0</v>
      </c>
      <c r="R7372">
        <v>0</v>
      </c>
      <c r="S7372">
        <v>0</v>
      </c>
      <c r="T7372">
        <v>0</v>
      </c>
      <c r="U7372">
        <v>0</v>
      </c>
      <c r="V7372">
        <v>0</v>
      </c>
      <c r="W7372">
        <v>0</v>
      </c>
      <c r="X7372">
        <v>2.9398827046072751</v>
      </c>
      <c r="Y7372">
        <v>0</v>
      </c>
      <c r="Z7372">
        <v>0</v>
      </c>
      <c r="AA7372">
        <v>0</v>
      </c>
      <c r="AB7372">
        <v>0</v>
      </c>
      <c r="AC7372">
        <v>0</v>
      </c>
      <c r="AD7372">
        <v>0</v>
      </c>
      <c r="AE7372">
        <v>2.9398827046072751</v>
      </c>
    </row>
    <row r="7373" spans="1:31" x14ac:dyDescent="0.25">
      <c r="A7373">
        <v>2100090</v>
      </c>
      <c r="B7373">
        <v>1</v>
      </c>
      <c r="C7373" t="s">
        <v>81</v>
      </c>
      <c r="D7373" t="s">
        <v>127</v>
      </c>
      <c r="E7373" t="s">
        <v>505</v>
      </c>
      <c r="F7373" t="s">
        <v>21080</v>
      </c>
      <c r="G7373" t="s">
        <v>366</v>
      </c>
      <c r="H7373" t="s">
        <v>143</v>
      </c>
      <c r="I7373" t="s">
        <v>135</v>
      </c>
      <c r="J7373" t="s">
        <v>136</v>
      </c>
      <c r="K7373" t="s">
        <v>137</v>
      </c>
      <c r="L7373" t="s">
        <v>21081</v>
      </c>
      <c r="M7373" t="s">
        <v>21082</v>
      </c>
      <c r="N7373">
        <v>4.58</v>
      </c>
      <c r="O7373">
        <v>0</v>
      </c>
      <c r="P7373">
        <v>59</v>
      </c>
      <c r="Q7373">
        <v>0</v>
      </c>
      <c r="R7373">
        <v>0</v>
      </c>
      <c r="S7373">
        <v>0</v>
      </c>
      <c r="T7373">
        <v>34</v>
      </c>
      <c r="U7373">
        <v>0</v>
      </c>
      <c r="V7373">
        <v>0</v>
      </c>
      <c r="W7373">
        <v>0</v>
      </c>
      <c r="X7373">
        <v>47.577274532473282</v>
      </c>
      <c r="Y7373">
        <v>0</v>
      </c>
      <c r="Z7373">
        <v>0</v>
      </c>
      <c r="AA7373">
        <v>0</v>
      </c>
      <c r="AB7373">
        <v>93.665866192308798</v>
      </c>
      <c r="AC7373">
        <v>0</v>
      </c>
      <c r="AD7373">
        <v>0</v>
      </c>
      <c r="AE7373">
        <v>141.24314072478208</v>
      </c>
    </row>
    <row r="7374" spans="1:31" x14ac:dyDescent="0.25">
      <c r="A7374">
        <v>2100236</v>
      </c>
      <c r="B7374">
        <v>1</v>
      </c>
      <c r="C7374" t="s">
        <v>80</v>
      </c>
      <c r="D7374" t="s">
        <v>87</v>
      </c>
      <c r="E7374" t="s">
        <v>140</v>
      </c>
      <c r="F7374" t="s">
        <v>1240</v>
      </c>
      <c r="G7374" t="s">
        <v>142</v>
      </c>
      <c r="H7374" t="s">
        <v>143</v>
      </c>
      <c r="I7374" t="s">
        <v>135</v>
      </c>
      <c r="J7374" t="s">
        <v>136</v>
      </c>
      <c r="K7374" t="s">
        <v>137</v>
      </c>
      <c r="L7374" t="s">
        <v>21083</v>
      </c>
      <c r="M7374" t="s">
        <v>21084</v>
      </c>
      <c r="N7374">
        <v>2.0661111110000001</v>
      </c>
      <c r="O7374">
        <v>0</v>
      </c>
      <c r="P7374">
        <v>117</v>
      </c>
      <c r="Q7374">
        <v>0</v>
      </c>
      <c r="R7374">
        <v>0</v>
      </c>
      <c r="S7374">
        <v>0</v>
      </c>
      <c r="T7374">
        <v>56</v>
      </c>
      <c r="U7374">
        <v>0</v>
      </c>
      <c r="V7374">
        <v>0</v>
      </c>
      <c r="W7374">
        <v>0</v>
      </c>
      <c r="X7374">
        <v>59.908037681201861</v>
      </c>
      <c r="Y7374">
        <v>0</v>
      </c>
      <c r="Z7374">
        <v>0</v>
      </c>
      <c r="AA7374">
        <v>0</v>
      </c>
      <c r="AB7374">
        <v>313.69393090064972</v>
      </c>
      <c r="AC7374">
        <v>0</v>
      </c>
      <c r="AD7374">
        <v>0</v>
      </c>
      <c r="AE7374">
        <v>373.60196858185157</v>
      </c>
    </row>
    <row r="7375" spans="1:31" x14ac:dyDescent="0.25">
      <c r="A7375">
        <v>2100096</v>
      </c>
      <c r="B7375">
        <v>1</v>
      </c>
      <c r="C7375" t="s">
        <v>80</v>
      </c>
      <c r="D7375" t="s">
        <v>96</v>
      </c>
      <c r="E7375" t="s">
        <v>177</v>
      </c>
      <c r="F7375" t="s">
        <v>21085</v>
      </c>
      <c r="G7375" t="s">
        <v>183</v>
      </c>
      <c r="H7375" t="s">
        <v>143</v>
      </c>
      <c r="I7375" t="s">
        <v>135</v>
      </c>
      <c r="J7375" t="s">
        <v>136</v>
      </c>
      <c r="K7375" t="s">
        <v>137</v>
      </c>
      <c r="L7375" t="s">
        <v>21086</v>
      </c>
      <c r="M7375" t="s">
        <v>21087</v>
      </c>
      <c r="N7375">
        <v>3.9641666660000001</v>
      </c>
      <c r="O7375">
        <v>0</v>
      </c>
      <c r="P7375">
        <v>1</v>
      </c>
      <c r="Q7375">
        <v>0</v>
      </c>
      <c r="R7375">
        <v>0</v>
      </c>
      <c r="S7375">
        <v>0</v>
      </c>
      <c r="T7375">
        <v>0</v>
      </c>
      <c r="U7375">
        <v>0</v>
      </c>
      <c r="V7375">
        <v>0</v>
      </c>
      <c r="W7375">
        <v>0</v>
      </c>
      <c r="X7375">
        <v>2.938239902385138</v>
      </c>
      <c r="Y7375">
        <v>0</v>
      </c>
      <c r="Z7375">
        <v>0</v>
      </c>
      <c r="AA7375">
        <v>0</v>
      </c>
      <c r="AB7375">
        <v>0</v>
      </c>
      <c r="AC7375">
        <v>0</v>
      </c>
      <c r="AD7375">
        <v>0</v>
      </c>
      <c r="AE7375">
        <v>2.938239902385138</v>
      </c>
    </row>
    <row r="7376" spans="1:31" x14ac:dyDescent="0.25">
      <c r="A7376">
        <v>2100073</v>
      </c>
      <c r="B7376">
        <v>1</v>
      </c>
      <c r="C7376" t="s">
        <v>80</v>
      </c>
      <c r="D7376" t="s">
        <v>103</v>
      </c>
      <c r="E7376" t="s">
        <v>169</v>
      </c>
      <c r="F7376" t="s">
        <v>21088</v>
      </c>
      <c r="G7376" t="s">
        <v>171</v>
      </c>
      <c r="H7376" t="s">
        <v>134</v>
      </c>
      <c r="I7376" t="s">
        <v>135</v>
      </c>
      <c r="J7376" t="s">
        <v>136</v>
      </c>
      <c r="K7376" t="s">
        <v>137</v>
      </c>
      <c r="L7376" t="s">
        <v>21089</v>
      </c>
      <c r="M7376" t="s">
        <v>21090</v>
      </c>
      <c r="N7376">
        <v>1.5561111110000001</v>
      </c>
      <c r="O7376">
        <v>0</v>
      </c>
      <c r="P7376">
        <v>83</v>
      </c>
      <c r="Q7376">
        <v>0</v>
      </c>
      <c r="R7376">
        <v>5</v>
      </c>
      <c r="S7376">
        <v>0</v>
      </c>
      <c r="T7376">
        <v>6</v>
      </c>
      <c r="U7376">
        <v>0</v>
      </c>
      <c r="V7376">
        <v>0</v>
      </c>
      <c r="W7376">
        <v>0</v>
      </c>
      <c r="X7376">
        <v>30.290467663257932</v>
      </c>
      <c r="Y7376">
        <v>0</v>
      </c>
      <c r="Z7376">
        <v>0.17067081327488309</v>
      </c>
      <c r="AA7376">
        <v>0</v>
      </c>
      <c r="AB7376">
        <v>2.9684564343131723</v>
      </c>
      <c r="AC7376">
        <v>0</v>
      </c>
      <c r="AD7376">
        <v>0</v>
      </c>
      <c r="AE7376">
        <v>33.429594910845985</v>
      </c>
    </row>
    <row r="7377" spans="1:31" x14ac:dyDescent="0.25">
      <c r="A7377">
        <v>2100428</v>
      </c>
      <c r="B7377">
        <v>1</v>
      </c>
      <c r="C7377" t="s">
        <v>80</v>
      </c>
      <c r="D7377" t="s">
        <v>103</v>
      </c>
      <c r="E7377" t="s">
        <v>140</v>
      </c>
      <c r="F7377" t="s">
        <v>21091</v>
      </c>
      <c r="G7377" t="s">
        <v>1007</v>
      </c>
      <c r="H7377" t="s">
        <v>143</v>
      </c>
      <c r="I7377" t="s">
        <v>135</v>
      </c>
      <c r="J7377" t="s">
        <v>3</v>
      </c>
      <c r="K7377" t="s">
        <v>137</v>
      </c>
      <c r="L7377" t="s">
        <v>21092</v>
      </c>
      <c r="M7377" t="s">
        <v>21093</v>
      </c>
      <c r="N7377">
        <v>2.8872222220000001</v>
      </c>
      <c r="O7377">
        <v>0</v>
      </c>
      <c r="P7377">
        <v>15</v>
      </c>
      <c r="Q7377">
        <v>0</v>
      </c>
      <c r="R7377">
        <v>2</v>
      </c>
      <c r="S7377">
        <v>0</v>
      </c>
      <c r="T7377">
        <v>8</v>
      </c>
      <c r="U7377">
        <v>0</v>
      </c>
      <c r="V7377">
        <v>0</v>
      </c>
      <c r="W7377">
        <v>0</v>
      </c>
      <c r="X7377">
        <v>17.758519246609158</v>
      </c>
      <c r="Y7377">
        <v>0</v>
      </c>
      <c r="Z7377">
        <v>18.75931654155514</v>
      </c>
      <c r="AA7377">
        <v>0</v>
      </c>
      <c r="AB7377">
        <v>21.487156607198948</v>
      </c>
      <c r="AC7377">
        <v>0</v>
      </c>
      <c r="AD7377">
        <v>0</v>
      </c>
      <c r="AE7377">
        <v>58.004992395363246</v>
      </c>
    </row>
    <row r="7378" spans="1:31" x14ac:dyDescent="0.25">
      <c r="A7378">
        <v>2100199</v>
      </c>
      <c r="B7378">
        <v>1</v>
      </c>
      <c r="C7378" t="s">
        <v>81</v>
      </c>
      <c r="D7378" t="s">
        <v>120</v>
      </c>
      <c r="E7378" t="s">
        <v>146</v>
      </c>
      <c r="F7378" t="s">
        <v>21094</v>
      </c>
      <c r="G7378" t="s">
        <v>133</v>
      </c>
      <c r="H7378" t="s">
        <v>134</v>
      </c>
      <c r="I7378" t="s">
        <v>135</v>
      </c>
      <c r="J7378" t="s">
        <v>136</v>
      </c>
      <c r="K7378" t="s">
        <v>137</v>
      </c>
      <c r="L7378" t="s">
        <v>21095</v>
      </c>
      <c r="M7378" t="s">
        <v>21096</v>
      </c>
      <c r="N7378">
        <v>3.8644444440000001</v>
      </c>
      <c r="O7378">
        <v>0</v>
      </c>
      <c r="P7378">
        <v>337</v>
      </c>
      <c r="Q7378">
        <v>75</v>
      </c>
      <c r="R7378">
        <v>37</v>
      </c>
      <c r="S7378">
        <v>9</v>
      </c>
      <c r="T7378">
        <v>39</v>
      </c>
      <c r="U7378">
        <v>4</v>
      </c>
      <c r="V7378">
        <v>0</v>
      </c>
      <c r="W7378">
        <v>0</v>
      </c>
      <c r="X7378">
        <v>234.6453210477946</v>
      </c>
      <c r="Y7378">
        <v>260.89661302852534</v>
      </c>
      <c r="Z7378">
        <v>21.886815694145984</v>
      </c>
      <c r="AA7378">
        <v>76.421019362462516</v>
      </c>
      <c r="AB7378">
        <v>40.616077069696871</v>
      </c>
      <c r="AC7378">
        <v>888.16338096631421</v>
      </c>
      <c r="AD7378">
        <v>0</v>
      </c>
      <c r="AE7378">
        <v>1522.6292271689395</v>
      </c>
    </row>
    <row r="7379" spans="1:31" x14ac:dyDescent="0.25">
      <c r="A7379">
        <v>2100219</v>
      </c>
      <c r="B7379">
        <v>1</v>
      </c>
      <c r="C7379" t="s">
        <v>80</v>
      </c>
      <c r="D7379" t="s">
        <v>93</v>
      </c>
      <c r="E7379" t="s">
        <v>505</v>
      </c>
      <c r="F7379" t="s">
        <v>21097</v>
      </c>
      <c r="G7379" t="s">
        <v>160</v>
      </c>
      <c r="H7379" t="s">
        <v>143</v>
      </c>
      <c r="I7379" t="s">
        <v>135</v>
      </c>
      <c r="J7379" t="s">
        <v>136</v>
      </c>
      <c r="K7379" t="s">
        <v>137</v>
      </c>
      <c r="L7379" t="s">
        <v>21098</v>
      </c>
      <c r="M7379" t="s">
        <v>21099</v>
      </c>
      <c r="N7379">
        <v>0.43888888799999998</v>
      </c>
      <c r="O7379">
        <v>0</v>
      </c>
      <c r="P7379">
        <v>10</v>
      </c>
      <c r="Q7379">
        <v>0</v>
      </c>
      <c r="R7379">
        <v>0</v>
      </c>
      <c r="S7379">
        <v>0</v>
      </c>
      <c r="T7379">
        <v>1</v>
      </c>
      <c r="U7379">
        <v>0</v>
      </c>
      <c r="V7379">
        <v>0</v>
      </c>
      <c r="W7379">
        <v>0</v>
      </c>
      <c r="X7379">
        <v>0.69137850268922207</v>
      </c>
      <c r="Y7379">
        <v>0</v>
      </c>
      <c r="Z7379">
        <v>0</v>
      </c>
      <c r="AA7379">
        <v>0</v>
      </c>
      <c r="AB7379">
        <v>4.5107229758803324E-2</v>
      </c>
      <c r="AC7379">
        <v>0</v>
      </c>
      <c r="AD7379">
        <v>0</v>
      </c>
      <c r="AE7379">
        <v>0.7364857324480254</v>
      </c>
    </row>
    <row r="7380" spans="1:31" x14ac:dyDescent="0.25">
      <c r="A7380">
        <v>2100385</v>
      </c>
      <c r="B7380">
        <v>1</v>
      </c>
      <c r="C7380" t="s">
        <v>80</v>
      </c>
      <c r="D7380" t="s">
        <v>98</v>
      </c>
      <c r="E7380" t="s">
        <v>140</v>
      </c>
      <c r="F7380" t="s">
        <v>21100</v>
      </c>
      <c r="G7380" t="s">
        <v>142</v>
      </c>
      <c r="H7380" t="s">
        <v>143</v>
      </c>
      <c r="I7380" t="s">
        <v>135</v>
      </c>
      <c r="J7380" t="s">
        <v>136</v>
      </c>
      <c r="K7380" t="s">
        <v>137</v>
      </c>
      <c r="L7380" t="s">
        <v>21101</v>
      </c>
      <c r="M7380" t="s">
        <v>21102</v>
      </c>
      <c r="N7380">
        <v>2.267222222</v>
      </c>
      <c r="O7380">
        <v>0</v>
      </c>
      <c r="P7380">
        <v>0</v>
      </c>
      <c r="Q7380">
        <v>0</v>
      </c>
      <c r="R7380">
        <v>13</v>
      </c>
      <c r="S7380">
        <v>0</v>
      </c>
      <c r="T7380">
        <v>1</v>
      </c>
      <c r="U7380">
        <v>0</v>
      </c>
      <c r="V7380">
        <v>0</v>
      </c>
      <c r="W7380">
        <v>0</v>
      </c>
      <c r="X7380">
        <v>0</v>
      </c>
      <c r="Y7380">
        <v>0</v>
      </c>
      <c r="Z7380">
        <v>25.18579957609786</v>
      </c>
      <c r="AA7380">
        <v>0</v>
      </c>
      <c r="AB7380">
        <v>8.0205653836120909</v>
      </c>
      <c r="AC7380">
        <v>0</v>
      </c>
      <c r="AD7380">
        <v>0</v>
      </c>
      <c r="AE7380">
        <v>33.206364959709951</v>
      </c>
    </row>
    <row r="7381" spans="1:31" x14ac:dyDescent="0.25">
      <c r="A7381">
        <v>2100362</v>
      </c>
      <c r="B7381">
        <v>1</v>
      </c>
      <c r="C7381" t="s">
        <v>81</v>
      </c>
      <c r="D7381" t="s">
        <v>128</v>
      </c>
      <c r="E7381" t="s">
        <v>158</v>
      </c>
      <c r="F7381" t="s">
        <v>4963</v>
      </c>
      <c r="G7381" t="s">
        <v>160</v>
      </c>
      <c r="H7381" t="s">
        <v>143</v>
      </c>
      <c r="I7381" t="s">
        <v>135</v>
      </c>
      <c r="J7381" t="s">
        <v>136</v>
      </c>
      <c r="K7381" t="s">
        <v>137</v>
      </c>
      <c r="L7381" t="s">
        <v>21103</v>
      </c>
      <c r="M7381" t="s">
        <v>21104</v>
      </c>
      <c r="N7381">
        <v>1.704722222</v>
      </c>
      <c r="O7381">
        <v>0</v>
      </c>
      <c r="P7381">
        <v>18</v>
      </c>
      <c r="Q7381">
        <v>0</v>
      </c>
      <c r="R7381">
        <v>0</v>
      </c>
      <c r="S7381">
        <v>0</v>
      </c>
      <c r="T7381">
        <v>0</v>
      </c>
      <c r="U7381">
        <v>0</v>
      </c>
      <c r="V7381">
        <v>0</v>
      </c>
      <c r="W7381">
        <v>0</v>
      </c>
      <c r="X7381">
        <v>9.6429482479068742</v>
      </c>
      <c r="Y7381">
        <v>0</v>
      </c>
      <c r="Z7381">
        <v>0</v>
      </c>
      <c r="AA7381">
        <v>0</v>
      </c>
      <c r="AB7381">
        <v>0</v>
      </c>
      <c r="AC7381">
        <v>0</v>
      </c>
      <c r="AD7381">
        <v>0</v>
      </c>
      <c r="AE7381">
        <v>9.6429482479068742</v>
      </c>
    </row>
    <row r="7382" spans="1:31" x14ac:dyDescent="0.25">
      <c r="A7382">
        <v>2100342</v>
      </c>
      <c r="B7382">
        <v>1</v>
      </c>
      <c r="C7382" t="s">
        <v>80</v>
      </c>
      <c r="D7382" t="s">
        <v>104</v>
      </c>
      <c r="E7382" t="s">
        <v>177</v>
      </c>
      <c r="F7382" t="s">
        <v>21105</v>
      </c>
      <c r="G7382" t="s">
        <v>183</v>
      </c>
      <c r="H7382" t="s">
        <v>143</v>
      </c>
      <c r="I7382" t="s">
        <v>135</v>
      </c>
      <c r="J7382" t="s">
        <v>136</v>
      </c>
      <c r="K7382" t="s">
        <v>137</v>
      </c>
      <c r="L7382" t="s">
        <v>21106</v>
      </c>
      <c r="M7382" t="s">
        <v>21107</v>
      </c>
      <c r="N7382">
        <v>1.808333333</v>
      </c>
      <c r="O7382">
        <v>0</v>
      </c>
      <c r="P7382">
        <v>4</v>
      </c>
      <c r="Q7382">
        <v>0</v>
      </c>
      <c r="R7382">
        <v>0</v>
      </c>
      <c r="S7382">
        <v>0</v>
      </c>
      <c r="T7382">
        <v>0</v>
      </c>
      <c r="U7382">
        <v>0</v>
      </c>
      <c r="V7382">
        <v>0</v>
      </c>
      <c r="W7382">
        <v>0</v>
      </c>
      <c r="X7382">
        <v>0.44886951196995006</v>
      </c>
      <c r="Y7382">
        <v>0</v>
      </c>
      <c r="Z7382">
        <v>0</v>
      </c>
      <c r="AA7382">
        <v>0</v>
      </c>
      <c r="AB7382">
        <v>0</v>
      </c>
      <c r="AC7382">
        <v>0</v>
      </c>
      <c r="AD7382">
        <v>0</v>
      </c>
      <c r="AE7382">
        <v>0.44886951196995006</v>
      </c>
    </row>
    <row r="7383" spans="1:31" x14ac:dyDescent="0.25">
      <c r="A7383">
        <v>2100242</v>
      </c>
      <c r="B7383">
        <v>1</v>
      </c>
      <c r="C7383" t="s">
        <v>81</v>
      </c>
      <c r="D7383" t="s">
        <v>122</v>
      </c>
      <c r="E7383" t="s">
        <v>140</v>
      </c>
      <c r="F7383" t="s">
        <v>21108</v>
      </c>
      <c r="G7383" t="s">
        <v>160</v>
      </c>
      <c r="H7383" t="s">
        <v>143</v>
      </c>
      <c r="I7383" t="s">
        <v>135</v>
      </c>
      <c r="J7383" t="s">
        <v>136</v>
      </c>
      <c r="K7383" t="s">
        <v>137</v>
      </c>
      <c r="L7383" t="s">
        <v>21109</v>
      </c>
      <c r="M7383" t="s">
        <v>21110</v>
      </c>
      <c r="N7383">
        <v>1.251944444</v>
      </c>
      <c r="O7383">
        <v>0</v>
      </c>
      <c r="P7383">
        <v>424</v>
      </c>
      <c r="Q7383">
        <v>0</v>
      </c>
      <c r="R7383">
        <v>0</v>
      </c>
      <c r="S7383">
        <v>0</v>
      </c>
      <c r="T7383">
        <v>60</v>
      </c>
      <c r="U7383">
        <v>0</v>
      </c>
      <c r="V7383">
        <v>0</v>
      </c>
      <c r="W7383">
        <v>0</v>
      </c>
      <c r="X7383">
        <v>111.81755217621557</v>
      </c>
      <c r="Y7383">
        <v>0</v>
      </c>
      <c r="Z7383">
        <v>0</v>
      </c>
      <c r="AA7383">
        <v>0</v>
      </c>
      <c r="AB7383">
        <v>39.05290624288665</v>
      </c>
      <c r="AC7383">
        <v>0</v>
      </c>
      <c r="AD7383">
        <v>0</v>
      </c>
      <c r="AE7383">
        <v>150.87045841910222</v>
      </c>
    </row>
    <row r="7384" spans="1:31" x14ac:dyDescent="0.25">
      <c r="A7384">
        <v>2100050</v>
      </c>
      <c r="B7384">
        <v>1</v>
      </c>
      <c r="C7384" t="s">
        <v>81</v>
      </c>
      <c r="D7384" t="s">
        <v>113</v>
      </c>
      <c r="E7384" t="s">
        <v>131</v>
      </c>
      <c r="F7384" t="s">
        <v>21111</v>
      </c>
      <c r="G7384" t="s">
        <v>133</v>
      </c>
      <c r="H7384" t="s">
        <v>134</v>
      </c>
      <c r="I7384" t="s">
        <v>135</v>
      </c>
      <c r="J7384" t="s">
        <v>136</v>
      </c>
      <c r="K7384" t="s">
        <v>137</v>
      </c>
      <c r="L7384" t="s">
        <v>21112</v>
      </c>
      <c r="M7384" t="s">
        <v>21113</v>
      </c>
      <c r="N7384">
        <v>0.73499999999999999</v>
      </c>
      <c r="O7384">
        <v>0</v>
      </c>
      <c r="P7384">
        <v>972</v>
      </c>
      <c r="Q7384">
        <v>28</v>
      </c>
      <c r="R7384">
        <v>86</v>
      </c>
      <c r="S7384">
        <v>0</v>
      </c>
      <c r="T7384">
        <v>106</v>
      </c>
      <c r="U7384">
        <v>0</v>
      </c>
      <c r="V7384">
        <v>0</v>
      </c>
      <c r="W7384">
        <v>0</v>
      </c>
      <c r="X7384">
        <v>138.06423066922542</v>
      </c>
      <c r="Y7384">
        <v>27.293660188947513</v>
      </c>
      <c r="Z7384">
        <v>53.989318411167247</v>
      </c>
      <c r="AA7384">
        <v>0</v>
      </c>
      <c r="AB7384">
        <v>29.353533255699926</v>
      </c>
      <c r="AC7384">
        <v>0</v>
      </c>
      <c r="AD7384">
        <v>0</v>
      </c>
      <c r="AE7384">
        <v>248.70074252504008</v>
      </c>
    </row>
    <row r="7385" spans="1:31" x14ac:dyDescent="0.25">
      <c r="A7385">
        <v>2100299</v>
      </c>
      <c r="B7385">
        <v>1</v>
      </c>
      <c r="C7385" t="s">
        <v>80</v>
      </c>
      <c r="D7385" t="s">
        <v>82</v>
      </c>
      <c r="E7385" t="s">
        <v>295</v>
      </c>
      <c r="F7385" t="s">
        <v>21114</v>
      </c>
      <c r="G7385" t="s">
        <v>2153</v>
      </c>
      <c r="H7385" t="s">
        <v>134</v>
      </c>
      <c r="I7385" t="s">
        <v>135</v>
      </c>
      <c r="J7385" t="s">
        <v>136</v>
      </c>
      <c r="K7385" t="s">
        <v>137</v>
      </c>
      <c r="L7385" t="s">
        <v>21115</v>
      </c>
      <c r="M7385" t="s">
        <v>21116</v>
      </c>
      <c r="N7385">
        <v>1.2608333329999999</v>
      </c>
      <c r="O7385">
        <v>0</v>
      </c>
      <c r="P7385">
        <v>395</v>
      </c>
      <c r="Q7385">
        <v>0</v>
      </c>
      <c r="R7385">
        <v>0</v>
      </c>
      <c r="S7385">
        <v>8</v>
      </c>
      <c r="T7385">
        <v>366</v>
      </c>
      <c r="U7385">
        <v>0</v>
      </c>
      <c r="V7385">
        <v>0</v>
      </c>
      <c r="W7385">
        <v>0</v>
      </c>
      <c r="X7385">
        <v>204.65542998534818</v>
      </c>
      <c r="Y7385">
        <v>0</v>
      </c>
      <c r="Z7385">
        <v>0</v>
      </c>
      <c r="AA7385">
        <v>139.36508932895242</v>
      </c>
      <c r="AB7385">
        <v>680.05430313082138</v>
      </c>
      <c r="AC7385">
        <v>0</v>
      </c>
      <c r="AD7385">
        <v>0</v>
      </c>
      <c r="AE7385">
        <v>1024.074822445122</v>
      </c>
    </row>
    <row r="7386" spans="1:31" x14ac:dyDescent="0.25">
      <c r="A7386">
        <v>2100405</v>
      </c>
      <c r="B7386">
        <v>1</v>
      </c>
      <c r="C7386" t="s">
        <v>81</v>
      </c>
      <c r="D7386" t="s">
        <v>118</v>
      </c>
      <c r="E7386" t="s">
        <v>158</v>
      </c>
      <c r="F7386" t="s">
        <v>21117</v>
      </c>
      <c r="G7386" t="s">
        <v>385</v>
      </c>
      <c r="H7386" t="s">
        <v>143</v>
      </c>
      <c r="I7386" t="s">
        <v>135</v>
      </c>
      <c r="J7386" t="s">
        <v>136</v>
      </c>
      <c r="K7386" t="s">
        <v>137</v>
      </c>
      <c r="L7386" t="s">
        <v>21118</v>
      </c>
      <c r="M7386" t="s">
        <v>21119</v>
      </c>
      <c r="N7386">
        <v>1.7933333330000001</v>
      </c>
      <c r="O7386">
        <v>0</v>
      </c>
      <c r="P7386">
        <v>9</v>
      </c>
      <c r="Q7386">
        <v>0</v>
      </c>
      <c r="R7386">
        <v>1</v>
      </c>
      <c r="S7386">
        <v>0</v>
      </c>
      <c r="T7386">
        <v>0</v>
      </c>
      <c r="U7386">
        <v>0</v>
      </c>
      <c r="V7386">
        <v>0</v>
      </c>
      <c r="W7386">
        <v>0</v>
      </c>
      <c r="X7386">
        <v>3.649378812645101</v>
      </c>
      <c r="Y7386">
        <v>0</v>
      </c>
      <c r="Z7386">
        <v>0.27363801849921332</v>
      </c>
      <c r="AA7386">
        <v>0</v>
      </c>
      <c r="AB7386">
        <v>0</v>
      </c>
      <c r="AC7386">
        <v>0</v>
      </c>
      <c r="AD7386">
        <v>0</v>
      </c>
      <c r="AE7386">
        <v>3.9230168311443143</v>
      </c>
    </row>
    <row r="7387" spans="1:31" x14ac:dyDescent="0.25">
      <c r="A7387">
        <v>2100262</v>
      </c>
      <c r="B7387">
        <v>1</v>
      </c>
      <c r="C7387" t="s">
        <v>80</v>
      </c>
      <c r="D7387" t="s">
        <v>107</v>
      </c>
      <c r="E7387" t="s">
        <v>177</v>
      </c>
      <c r="F7387" t="s">
        <v>21120</v>
      </c>
      <c r="G7387" t="s">
        <v>196</v>
      </c>
      <c r="H7387" t="s">
        <v>143</v>
      </c>
      <c r="I7387" t="s">
        <v>135</v>
      </c>
      <c r="J7387" t="s">
        <v>136</v>
      </c>
      <c r="K7387" t="s">
        <v>137</v>
      </c>
      <c r="L7387" t="s">
        <v>21121</v>
      </c>
      <c r="M7387" t="s">
        <v>21122</v>
      </c>
      <c r="N7387">
        <v>2.7650000000000001</v>
      </c>
      <c r="O7387">
        <v>0</v>
      </c>
      <c r="P7387">
        <v>6</v>
      </c>
      <c r="Q7387">
        <v>0</v>
      </c>
      <c r="R7387">
        <v>0</v>
      </c>
      <c r="S7387">
        <v>0</v>
      </c>
      <c r="T7387">
        <v>1</v>
      </c>
      <c r="U7387">
        <v>0</v>
      </c>
      <c r="V7387">
        <v>0</v>
      </c>
      <c r="W7387">
        <v>0</v>
      </c>
      <c r="X7387">
        <v>2.534621098864493</v>
      </c>
      <c r="Y7387">
        <v>0</v>
      </c>
      <c r="Z7387">
        <v>0</v>
      </c>
      <c r="AA7387">
        <v>0</v>
      </c>
      <c r="AB7387">
        <v>0.73033998458030003</v>
      </c>
      <c r="AC7387">
        <v>0</v>
      </c>
      <c r="AD7387">
        <v>0</v>
      </c>
      <c r="AE7387">
        <v>3.2649610834447929</v>
      </c>
    </row>
    <row r="7388" spans="1:31" x14ac:dyDescent="0.25">
      <c r="A7388">
        <v>2100007</v>
      </c>
      <c r="B7388">
        <v>1</v>
      </c>
      <c r="C7388" t="s">
        <v>80</v>
      </c>
      <c r="D7388" t="s">
        <v>83</v>
      </c>
      <c r="E7388" t="s">
        <v>177</v>
      </c>
      <c r="F7388" t="s">
        <v>21123</v>
      </c>
      <c r="G7388" t="s">
        <v>183</v>
      </c>
      <c r="H7388" t="s">
        <v>143</v>
      </c>
      <c r="I7388" t="s">
        <v>135</v>
      </c>
      <c r="J7388" t="s">
        <v>136</v>
      </c>
      <c r="K7388" t="s">
        <v>137</v>
      </c>
      <c r="L7388" t="s">
        <v>21124</v>
      </c>
      <c r="M7388" t="s">
        <v>21125</v>
      </c>
      <c r="N7388">
        <v>0.95222222199999995</v>
      </c>
      <c r="O7388">
        <v>0</v>
      </c>
      <c r="P7388">
        <v>4</v>
      </c>
      <c r="Q7388">
        <v>0</v>
      </c>
      <c r="R7388">
        <v>0</v>
      </c>
      <c r="S7388">
        <v>0</v>
      </c>
      <c r="T7388">
        <v>0</v>
      </c>
      <c r="U7388">
        <v>0</v>
      </c>
      <c r="V7388">
        <v>0</v>
      </c>
      <c r="W7388">
        <v>0</v>
      </c>
      <c r="X7388">
        <v>0.53292709990552078</v>
      </c>
      <c r="Y7388">
        <v>0</v>
      </c>
      <c r="Z7388">
        <v>0</v>
      </c>
      <c r="AA7388">
        <v>0</v>
      </c>
      <c r="AB7388">
        <v>0</v>
      </c>
      <c r="AC7388">
        <v>0</v>
      </c>
      <c r="AD7388">
        <v>0</v>
      </c>
      <c r="AE7388">
        <v>0.53292709990552078</v>
      </c>
    </row>
    <row r="7389" spans="1:31" x14ac:dyDescent="0.25">
      <c r="A7389">
        <v>2100185</v>
      </c>
      <c r="B7389">
        <v>1</v>
      </c>
      <c r="C7389" t="s">
        <v>80</v>
      </c>
      <c r="D7389" t="s">
        <v>105</v>
      </c>
      <c r="E7389" t="s">
        <v>140</v>
      </c>
      <c r="F7389" t="s">
        <v>21126</v>
      </c>
      <c r="G7389" t="s">
        <v>1744</v>
      </c>
      <c r="H7389" t="s">
        <v>143</v>
      </c>
      <c r="I7389" t="s">
        <v>135</v>
      </c>
      <c r="J7389" t="s">
        <v>136</v>
      </c>
      <c r="K7389" t="s">
        <v>137</v>
      </c>
      <c r="L7389" t="s">
        <v>21127</v>
      </c>
      <c r="M7389" t="s">
        <v>21128</v>
      </c>
      <c r="N7389">
        <v>1.150833333</v>
      </c>
      <c r="O7389">
        <v>0</v>
      </c>
      <c r="P7389">
        <v>146</v>
      </c>
      <c r="Q7389">
        <v>0</v>
      </c>
      <c r="R7389">
        <v>0</v>
      </c>
      <c r="S7389">
        <v>0</v>
      </c>
      <c r="T7389">
        <v>6</v>
      </c>
      <c r="U7389">
        <v>0</v>
      </c>
      <c r="V7389">
        <v>0</v>
      </c>
      <c r="W7389">
        <v>0</v>
      </c>
      <c r="X7389">
        <v>69.269462725409539</v>
      </c>
      <c r="Y7389">
        <v>0</v>
      </c>
      <c r="Z7389">
        <v>0</v>
      </c>
      <c r="AA7389">
        <v>0</v>
      </c>
      <c r="AB7389">
        <v>21.326099026614393</v>
      </c>
      <c r="AC7389">
        <v>0</v>
      </c>
      <c r="AD7389">
        <v>0</v>
      </c>
      <c r="AE7389">
        <v>90.59556175202394</v>
      </c>
    </row>
    <row r="7390" spans="1:31" x14ac:dyDescent="0.25">
      <c r="A7390">
        <v>2100162</v>
      </c>
      <c r="B7390">
        <v>1</v>
      </c>
      <c r="C7390" t="s">
        <v>81</v>
      </c>
      <c r="D7390" t="s">
        <v>120</v>
      </c>
      <c r="E7390" t="s">
        <v>158</v>
      </c>
      <c r="F7390" t="s">
        <v>21129</v>
      </c>
      <c r="G7390" t="s">
        <v>160</v>
      </c>
      <c r="H7390" t="s">
        <v>143</v>
      </c>
      <c r="I7390" t="s">
        <v>135</v>
      </c>
      <c r="J7390" t="s">
        <v>136</v>
      </c>
      <c r="K7390" t="s">
        <v>137</v>
      </c>
      <c r="L7390" t="s">
        <v>21130</v>
      </c>
      <c r="M7390" t="s">
        <v>21131</v>
      </c>
      <c r="N7390">
        <v>1.5177777770000001</v>
      </c>
      <c r="O7390">
        <v>0</v>
      </c>
      <c r="P7390">
        <v>79</v>
      </c>
      <c r="Q7390">
        <v>0</v>
      </c>
      <c r="R7390">
        <v>1</v>
      </c>
      <c r="S7390">
        <v>0</v>
      </c>
      <c r="T7390">
        <v>2</v>
      </c>
      <c r="U7390">
        <v>0</v>
      </c>
      <c r="V7390">
        <v>0</v>
      </c>
      <c r="W7390">
        <v>0</v>
      </c>
      <c r="X7390">
        <v>25.77388112024412</v>
      </c>
      <c r="Y7390">
        <v>0</v>
      </c>
      <c r="Z7390">
        <v>3.954477990670667E-2</v>
      </c>
      <c r="AA7390">
        <v>0</v>
      </c>
      <c r="AB7390">
        <v>2.3718918466009495</v>
      </c>
      <c r="AC7390">
        <v>0</v>
      </c>
      <c r="AD7390">
        <v>0</v>
      </c>
      <c r="AE7390">
        <v>28.185317746751775</v>
      </c>
    </row>
    <row r="7391" spans="1:31" x14ac:dyDescent="0.25">
      <c r="A7391">
        <v>2099976</v>
      </c>
      <c r="B7391">
        <v>1</v>
      </c>
      <c r="C7391" t="s">
        <v>80</v>
      </c>
      <c r="D7391" t="s">
        <v>82</v>
      </c>
      <c r="E7391" t="s">
        <v>177</v>
      </c>
      <c r="F7391" t="s">
        <v>21132</v>
      </c>
      <c r="G7391" t="s">
        <v>179</v>
      </c>
      <c r="H7391" t="s">
        <v>143</v>
      </c>
      <c r="I7391" t="s">
        <v>135</v>
      </c>
      <c r="J7391" t="s">
        <v>136</v>
      </c>
      <c r="K7391" t="s">
        <v>137</v>
      </c>
      <c r="L7391" t="s">
        <v>21133</v>
      </c>
      <c r="M7391" t="s">
        <v>21134</v>
      </c>
      <c r="N7391">
        <v>1.2580555550000001</v>
      </c>
      <c r="O7391">
        <v>0</v>
      </c>
      <c r="P7391">
        <v>0</v>
      </c>
      <c r="Q7391">
        <v>0</v>
      </c>
      <c r="R7391">
        <v>0</v>
      </c>
      <c r="S7391">
        <v>0</v>
      </c>
      <c r="T7391">
        <v>1</v>
      </c>
      <c r="U7391">
        <v>0</v>
      </c>
      <c r="V7391">
        <v>0</v>
      </c>
      <c r="W7391">
        <v>0</v>
      </c>
      <c r="X7391">
        <v>0</v>
      </c>
      <c r="Y7391">
        <v>0</v>
      </c>
      <c r="Z7391">
        <v>0</v>
      </c>
      <c r="AA7391">
        <v>0</v>
      </c>
      <c r="AB7391">
        <v>1.1471947665773388</v>
      </c>
      <c r="AC7391">
        <v>0</v>
      </c>
      <c r="AD7391">
        <v>0</v>
      </c>
      <c r="AE7391">
        <v>1.1471947665773388</v>
      </c>
    </row>
    <row r="7392" spans="1:31" x14ac:dyDescent="0.25">
      <c r="A7392">
        <v>2100022</v>
      </c>
      <c r="B7392">
        <v>1</v>
      </c>
      <c r="C7392" t="s">
        <v>80</v>
      </c>
      <c r="D7392" t="s">
        <v>111</v>
      </c>
      <c r="E7392" t="s">
        <v>169</v>
      </c>
      <c r="F7392" t="s">
        <v>21135</v>
      </c>
      <c r="G7392" t="s">
        <v>154</v>
      </c>
      <c r="H7392" t="s">
        <v>134</v>
      </c>
      <c r="I7392" t="s">
        <v>135</v>
      </c>
      <c r="J7392" t="s">
        <v>136</v>
      </c>
      <c r="K7392" t="s">
        <v>155</v>
      </c>
      <c r="L7392" t="s">
        <v>21136</v>
      </c>
      <c r="M7392" t="s">
        <v>21137</v>
      </c>
      <c r="N7392">
        <v>3.9902777770000002</v>
      </c>
      <c r="O7392">
        <v>0</v>
      </c>
      <c r="P7392">
        <v>12</v>
      </c>
      <c r="Q7392">
        <v>0</v>
      </c>
      <c r="R7392">
        <v>14</v>
      </c>
      <c r="S7392">
        <v>0</v>
      </c>
      <c r="T7392">
        <v>11</v>
      </c>
      <c r="U7392">
        <v>0</v>
      </c>
      <c r="V7392">
        <v>0</v>
      </c>
      <c r="W7392">
        <v>0</v>
      </c>
      <c r="X7392">
        <v>10.742192747013693</v>
      </c>
      <c r="Y7392">
        <v>0</v>
      </c>
      <c r="Z7392">
        <v>27.483584317465876</v>
      </c>
      <c r="AA7392">
        <v>0</v>
      </c>
      <c r="AB7392">
        <v>47.533232878533148</v>
      </c>
      <c r="AC7392">
        <v>0</v>
      </c>
      <c r="AD7392">
        <v>0</v>
      </c>
      <c r="AE7392">
        <v>85.759009943012728</v>
      </c>
    </row>
    <row r="7393" spans="1:31" x14ac:dyDescent="0.25">
      <c r="A7393">
        <v>2100122</v>
      </c>
      <c r="B7393">
        <v>1</v>
      </c>
      <c r="C7393" t="s">
        <v>81</v>
      </c>
      <c r="D7393" t="s">
        <v>123</v>
      </c>
      <c r="E7393" t="s">
        <v>140</v>
      </c>
      <c r="F7393" t="s">
        <v>21138</v>
      </c>
      <c r="G7393" t="s">
        <v>142</v>
      </c>
      <c r="H7393" t="s">
        <v>143</v>
      </c>
      <c r="I7393" t="s">
        <v>135</v>
      </c>
      <c r="J7393" t="s">
        <v>136</v>
      </c>
      <c r="K7393" t="s">
        <v>137</v>
      </c>
      <c r="L7393" t="s">
        <v>21139</v>
      </c>
      <c r="M7393" t="s">
        <v>21140</v>
      </c>
      <c r="N7393">
        <v>0.393055555</v>
      </c>
      <c r="O7393">
        <v>0</v>
      </c>
      <c r="P7393">
        <v>3</v>
      </c>
      <c r="Q7393">
        <v>0</v>
      </c>
      <c r="R7393">
        <v>0</v>
      </c>
      <c r="S7393">
        <v>0</v>
      </c>
      <c r="T7393">
        <v>105</v>
      </c>
      <c r="U7393">
        <v>0</v>
      </c>
      <c r="V7393">
        <v>1</v>
      </c>
      <c r="W7393">
        <v>0</v>
      </c>
      <c r="X7393">
        <v>0.425590490834869</v>
      </c>
      <c r="Y7393">
        <v>0</v>
      </c>
      <c r="Z7393">
        <v>0</v>
      </c>
      <c r="AA7393">
        <v>0</v>
      </c>
      <c r="AB7393">
        <v>48.528006987689928</v>
      </c>
      <c r="AC7393">
        <v>0</v>
      </c>
      <c r="AD7393">
        <v>1.2314050166781558</v>
      </c>
      <c r="AE7393">
        <v>50.185002495202951</v>
      </c>
    </row>
    <row r="7394" spans="1:31" x14ac:dyDescent="0.25">
      <c r="A7394">
        <v>2100431</v>
      </c>
      <c r="B7394">
        <v>1</v>
      </c>
      <c r="C7394" t="s">
        <v>80</v>
      </c>
      <c r="D7394" t="s">
        <v>101</v>
      </c>
      <c r="E7394" t="s">
        <v>158</v>
      </c>
      <c r="F7394" t="s">
        <v>13770</v>
      </c>
      <c r="G7394" t="s">
        <v>1378</v>
      </c>
      <c r="H7394" t="s">
        <v>143</v>
      </c>
      <c r="I7394" t="s">
        <v>135</v>
      </c>
      <c r="J7394" t="s">
        <v>136</v>
      </c>
      <c r="K7394" t="s">
        <v>137</v>
      </c>
      <c r="L7394" t="s">
        <v>21141</v>
      </c>
      <c r="M7394" t="s">
        <v>21142</v>
      </c>
      <c r="N7394">
        <v>1.3372222220000001</v>
      </c>
      <c r="O7394">
        <v>0</v>
      </c>
      <c r="P7394">
        <v>10</v>
      </c>
      <c r="Q7394">
        <v>0</v>
      </c>
      <c r="R7394">
        <v>0</v>
      </c>
      <c r="S7394">
        <v>0</v>
      </c>
      <c r="T7394">
        <v>0</v>
      </c>
      <c r="U7394">
        <v>0</v>
      </c>
      <c r="V7394">
        <v>0</v>
      </c>
      <c r="W7394">
        <v>0</v>
      </c>
      <c r="X7394">
        <v>6.7456674063648103</v>
      </c>
      <c r="Y7394">
        <v>0</v>
      </c>
      <c r="Z7394">
        <v>0</v>
      </c>
      <c r="AA7394">
        <v>0</v>
      </c>
      <c r="AB7394">
        <v>0</v>
      </c>
      <c r="AC7394">
        <v>0</v>
      </c>
      <c r="AD7394">
        <v>0</v>
      </c>
      <c r="AE7394">
        <v>6.7456674063648103</v>
      </c>
    </row>
    <row r="7395" spans="1:31" x14ac:dyDescent="0.25">
      <c r="A7395">
        <v>2100039</v>
      </c>
      <c r="B7395">
        <v>1</v>
      </c>
      <c r="C7395" t="s">
        <v>80</v>
      </c>
      <c r="D7395" t="s">
        <v>101</v>
      </c>
      <c r="E7395" t="s">
        <v>158</v>
      </c>
      <c r="F7395" t="s">
        <v>21143</v>
      </c>
      <c r="G7395" t="s">
        <v>154</v>
      </c>
      <c r="H7395" t="s">
        <v>143</v>
      </c>
      <c r="I7395" t="s">
        <v>135</v>
      </c>
      <c r="J7395" t="s">
        <v>136</v>
      </c>
      <c r="K7395" t="s">
        <v>155</v>
      </c>
      <c r="L7395" t="s">
        <v>21144</v>
      </c>
      <c r="M7395" t="s">
        <v>21145</v>
      </c>
      <c r="N7395">
        <v>2.893963888</v>
      </c>
      <c r="O7395">
        <v>0</v>
      </c>
      <c r="P7395">
        <v>13</v>
      </c>
      <c r="Q7395">
        <v>0</v>
      </c>
      <c r="R7395">
        <v>8</v>
      </c>
      <c r="S7395">
        <v>0</v>
      </c>
      <c r="T7395">
        <v>7</v>
      </c>
      <c r="U7395">
        <v>0</v>
      </c>
      <c r="V7395">
        <v>0</v>
      </c>
      <c r="W7395">
        <v>0</v>
      </c>
      <c r="X7395">
        <v>6.2248710938790044</v>
      </c>
      <c r="Y7395">
        <v>0</v>
      </c>
      <c r="Z7395">
        <v>8.7582869185878245</v>
      </c>
      <c r="AA7395">
        <v>0</v>
      </c>
      <c r="AB7395">
        <v>16.789320367405743</v>
      </c>
      <c r="AC7395">
        <v>0</v>
      </c>
      <c r="AD7395">
        <v>0</v>
      </c>
      <c r="AE7395">
        <v>31.772478379872574</v>
      </c>
    </row>
    <row r="7396" spans="1:31" x14ac:dyDescent="0.25">
      <c r="A7396">
        <v>2100371</v>
      </c>
      <c r="B7396">
        <v>1</v>
      </c>
      <c r="C7396" t="s">
        <v>80</v>
      </c>
      <c r="D7396" t="s">
        <v>90</v>
      </c>
      <c r="E7396" t="s">
        <v>177</v>
      </c>
      <c r="F7396" t="s">
        <v>17392</v>
      </c>
      <c r="G7396" t="s">
        <v>183</v>
      </c>
      <c r="H7396" t="s">
        <v>143</v>
      </c>
      <c r="I7396" t="s">
        <v>135</v>
      </c>
      <c r="J7396" t="s">
        <v>136</v>
      </c>
      <c r="K7396" t="s">
        <v>137</v>
      </c>
      <c r="L7396" t="s">
        <v>21146</v>
      </c>
      <c r="M7396" t="s">
        <v>21147</v>
      </c>
      <c r="N7396">
        <v>3.0352777770000001</v>
      </c>
      <c r="O7396">
        <v>0</v>
      </c>
      <c r="P7396">
        <v>2</v>
      </c>
      <c r="Q7396">
        <v>0</v>
      </c>
      <c r="R7396">
        <v>0</v>
      </c>
      <c r="S7396">
        <v>0</v>
      </c>
      <c r="T7396">
        <v>0</v>
      </c>
      <c r="U7396">
        <v>0</v>
      </c>
      <c r="V7396">
        <v>0</v>
      </c>
      <c r="W7396">
        <v>0</v>
      </c>
      <c r="X7396">
        <v>1.5147937815391892</v>
      </c>
      <c r="Y7396">
        <v>0</v>
      </c>
      <c r="Z7396">
        <v>0</v>
      </c>
      <c r="AA7396">
        <v>0</v>
      </c>
      <c r="AB7396">
        <v>0</v>
      </c>
      <c r="AC7396">
        <v>0</v>
      </c>
      <c r="AD7396">
        <v>0</v>
      </c>
      <c r="AE7396">
        <v>1.5147937815391892</v>
      </c>
    </row>
    <row r="7397" spans="1:31" x14ac:dyDescent="0.25">
      <c r="A7397">
        <v>2100225</v>
      </c>
      <c r="B7397">
        <v>1</v>
      </c>
      <c r="C7397" t="s">
        <v>80</v>
      </c>
      <c r="D7397" t="s">
        <v>101</v>
      </c>
      <c r="E7397" t="s">
        <v>158</v>
      </c>
      <c r="F7397" t="s">
        <v>21148</v>
      </c>
      <c r="G7397" t="s">
        <v>154</v>
      </c>
      <c r="H7397" t="s">
        <v>143</v>
      </c>
      <c r="I7397" t="s">
        <v>135</v>
      </c>
      <c r="J7397" t="s">
        <v>136</v>
      </c>
      <c r="K7397" t="s">
        <v>155</v>
      </c>
      <c r="L7397" t="s">
        <v>21149</v>
      </c>
      <c r="M7397" t="s">
        <v>21150</v>
      </c>
      <c r="N7397">
        <v>0.89472222199999996</v>
      </c>
      <c r="O7397">
        <v>0</v>
      </c>
      <c r="P7397">
        <v>59</v>
      </c>
      <c r="Q7397">
        <v>0</v>
      </c>
      <c r="R7397">
        <v>1</v>
      </c>
      <c r="S7397">
        <v>0</v>
      </c>
      <c r="T7397">
        <v>1</v>
      </c>
      <c r="U7397">
        <v>0</v>
      </c>
      <c r="V7397">
        <v>0</v>
      </c>
      <c r="W7397">
        <v>0</v>
      </c>
      <c r="X7397">
        <v>11.629967654286466</v>
      </c>
      <c r="Y7397">
        <v>0</v>
      </c>
      <c r="Z7397">
        <v>2.3683973348008331E-2</v>
      </c>
      <c r="AA7397">
        <v>0</v>
      </c>
      <c r="AB7397">
        <v>1.3421591238818</v>
      </c>
      <c r="AC7397">
        <v>0</v>
      </c>
      <c r="AD7397">
        <v>0</v>
      </c>
      <c r="AE7397">
        <v>12.995810751516274</v>
      </c>
    </row>
    <row r="7398" spans="1:31" x14ac:dyDescent="0.25">
      <c r="A7398">
        <v>2100245</v>
      </c>
      <c r="B7398">
        <v>1</v>
      </c>
      <c r="C7398" t="s">
        <v>80</v>
      </c>
      <c r="D7398" t="s">
        <v>100</v>
      </c>
      <c r="E7398" t="s">
        <v>146</v>
      </c>
      <c r="F7398" t="s">
        <v>4364</v>
      </c>
      <c r="G7398" t="s">
        <v>154</v>
      </c>
      <c r="H7398" t="s">
        <v>134</v>
      </c>
      <c r="I7398" t="s">
        <v>135</v>
      </c>
      <c r="J7398" t="s">
        <v>136</v>
      </c>
      <c r="K7398" t="s">
        <v>155</v>
      </c>
      <c r="L7398" t="s">
        <v>21151</v>
      </c>
      <c r="M7398" t="s">
        <v>21152</v>
      </c>
      <c r="N7398">
        <v>0.29305555500000002</v>
      </c>
      <c r="O7398">
        <v>1</v>
      </c>
      <c r="P7398">
        <v>1243</v>
      </c>
      <c r="Q7398">
        <v>15</v>
      </c>
      <c r="R7398">
        <v>137</v>
      </c>
      <c r="S7398">
        <v>29</v>
      </c>
      <c r="T7398">
        <v>88</v>
      </c>
      <c r="U7398">
        <v>2</v>
      </c>
      <c r="V7398">
        <v>0</v>
      </c>
      <c r="W7398">
        <v>9.5349449252842222E-2</v>
      </c>
      <c r="X7398">
        <v>167.65796662179795</v>
      </c>
      <c r="Y7398">
        <v>5.5711288142735595</v>
      </c>
      <c r="Z7398">
        <v>42.806952227102855</v>
      </c>
      <c r="AA7398">
        <v>44.979118843274811</v>
      </c>
      <c r="AB7398">
        <v>31.164835330705234</v>
      </c>
      <c r="AC7398">
        <v>34.675207642500453</v>
      </c>
      <c r="AD7398">
        <v>0</v>
      </c>
      <c r="AE7398">
        <v>326.95055892890764</v>
      </c>
    </row>
    <row r="7399" spans="1:31" x14ac:dyDescent="0.25">
      <c r="A7399">
        <v>2100271</v>
      </c>
      <c r="B7399">
        <v>1</v>
      </c>
      <c r="C7399" t="s">
        <v>80</v>
      </c>
      <c r="D7399" t="s">
        <v>105</v>
      </c>
      <c r="E7399" t="s">
        <v>158</v>
      </c>
      <c r="F7399" t="s">
        <v>21153</v>
      </c>
      <c r="G7399" t="s">
        <v>160</v>
      </c>
      <c r="H7399" t="s">
        <v>143</v>
      </c>
      <c r="I7399" t="s">
        <v>135</v>
      </c>
      <c r="J7399" t="s">
        <v>136</v>
      </c>
      <c r="K7399" t="s">
        <v>137</v>
      </c>
      <c r="L7399" t="s">
        <v>21154</v>
      </c>
      <c r="M7399" t="s">
        <v>21155</v>
      </c>
      <c r="N7399">
        <v>1.966111111</v>
      </c>
      <c r="O7399">
        <v>0</v>
      </c>
      <c r="P7399">
        <v>227</v>
      </c>
      <c r="Q7399">
        <v>0</v>
      </c>
      <c r="R7399">
        <v>0</v>
      </c>
      <c r="S7399">
        <v>0</v>
      </c>
      <c r="T7399">
        <v>4</v>
      </c>
      <c r="U7399">
        <v>0</v>
      </c>
      <c r="V7399">
        <v>0</v>
      </c>
      <c r="W7399">
        <v>0</v>
      </c>
      <c r="X7399">
        <v>100.1129452080322</v>
      </c>
      <c r="Y7399">
        <v>0</v>
      </c>
      <c r="Z7399">
        <v>0</v>
      </c>
      <c r="AA7399">
        <v>0</v>
      </c>
      <c r="AB7399">
        <v>6.4867185149398825</v>
      </c>
      <c r="AC7399">
        <v>0</v>
      </c>
      <c r="AD7399">
        <v>0</v>
      </c>
      <c r="AE7399">
        <v>106.59966372297208</v>
      </c>
    </row>
    <row r="7400" spans="1:31" x14ac:dyDescent="0.25">
      <c r="A7400">
        <v>2100102</v>
      </c>
      <c r="B7400">
        <v>1</v>
      </c>
      <c r="C7400" t="s">
        <v>81</v>
      </c>
      <c r="D7400" t="s">
        <v>112</v>
      </c>
      <c r="E7400" t="s">
        <v>177</v>
      </c>
      <c r="F7400" t="s">
        <v>21156</v>
      </c>
      <c r="G7400" t="s">
        <v>196</v>
      </c>
      <c r="H7400" t="s">
        <v>143</v>
      </c>
      <c r="I7400" t="s">
        <v>135</v>
      </c>
      <c r="J7400" t="s">
        <v>136</v>
      </c>
      <c r="K7400" t="s">
        <v>137</v>
      </c>
      <c r="L7400" t="s">
        <v>21157</v>
      </c>
      <c r="M7400" t="s">
        <v>21158</v>
      </c>
      <c r="N7400">
        <v>0.57250000000000001</v>
      </c>
      <c r="O7400">
        <v>0</v>
      </c>
      <c r="P7400">
        <v>5</v>
      </c>
      <c r="Q7400">
        <v>0</v>
      </c>
      <c r="R7400">
        <v>0</v>
      </c>
      <c r="S7400">
        <v>0</v>
      </c>
      <c r="T7400">
        <v>0</v>
      </c>
      <c r="U7400">
        <v>0</v>
      </c>
      <c r="V7400">
        <v>0</v>
      </c>
      <c r="W7400">
        <v>0</v>
      </c>
      <c r="X7400">
        <v>0.81052194157919999</v>
      </c>
      <c r="Y7400">
        <v>0</v>
      </c>
      <c r="Z7400">
        <v>0</v>
      </c>
      <c r="AA7400">
        <v>0</v>
      </c>
      <c r="AB7400">
        <v>0</v>
      </c>
      <c r="AC7400">
        <v>0</v>
      </c>
      <c r="AD7400">
        <v>0</v>
      </c>
      <c r="AE7400">
        <v>0.81052194157919999</v>
      </c>
    </row>
    <row r="7401" spans="1:31" x14ac:dyDescent="0.25">
      <c r="A7401">
        <v>2100265</v>
      </c>
      <c r="B7401">
        <v>1</v>
      </c>
      <c r="C7401" t="s">
        <v>80</v>
      </c>
      <c r="D7401" t="s">
        <v>103</v>
      </c>
      <c r="E7401" t="s">
        <v>177</v>
      </c>
      <c r="F7401" t="s">
        <v>21159</v>
      </c>
      <c r="G7401" t="s">
        <v>1007</v>
      </c>
      <c r="H7401" t="s">
        <v>143</v>
      </c>
      <c r="I7401" t="s">
        <v>135</v>
      </c>
      <c r="J7401" t="s">
        <v>3</v>
      </c>
      <c r="K7401" t="s">
        <v>137</v>
      </c>
      <c r="L7401" t="s">
        <v>21160</v>
      </c>
      <c r="M7401" t="s">
        <v>21161</v>
      </c>
      <c r="N7401">
        <v>3.7466666659999999</v>
      </c>
      <c r="O7401">
        <v>0</v>
      </c>
      <c r="P7401">
        <v>6</v>
      </c>
      <c r="Q7401">
        <v>0</v>
      </c>
      <c r="R7401">
        <v>0</v>
      </c>
      <c r="S7401">
        <v>0</v>
      </c>
      <c r="T7401">
        <v>0</v>
      </c>
      <c r="U7401">
        <v>0</v>
      </c>
      <c r="V7401">
        <v>0</v>
      </c>
      <c r="W7401">
        <v>0</v>
      </c>
      <c r="X7401">
        <v>4.3669295839514009</v>
      </c>
      <c r="Y7401">
        <v>0</v>
      </c>
      <c r="Z7401">
        <v>0</v>
      </c>
      <c r="AA7401">
        <v>0</v>
      </c>
      <c r="AB7401">
        <v>0</v>
      </c>
      <c r="AC7401">
        <v>0</v>
      </c>
      <c r="AD7401">
        <v>0</v>
      </c>
      <c r="AE7401">
        <v>4.3669295839514009</v>
      </c>
    </row>
    <row r="7402" spans="1:31" x14ac:dyDescent="0.25">
      <c r="A7402">
        <v>2100394</v>
      </c>
      <c r="B7402">
        <v>1</v>
      </c>
      <c r="C7402" t="s">
        <v>80</v>
      </c>
      <c r="D7402" t="s">
        <v>106</v>
      </c>
      <c r="E7402" t="s">
        <v>146</v>
      </c>
      <c r="F7402" t="s">
        <v>3227</v>
      </c>
      <c r="G7402" t="s">
        <v>513</v>
      </c>
      <c r="H7402" t="s">
        <v>134</v>
      </c>
      <c r="I7402" t="s">
        <v>135</v>
      </c>
      <c r="J7402" t="s">
        <v>136</v>
      </c>
      <c r="K7402" t="s">
        <v>137</v>
      </c>
      <c r="L7402" t="s">
        <v>21162</v>
      </c>
      <c r="M7402" t="s">
        <v>21163</v>
      </c>
      <c r="N7402">
        <v>7.6944444000000001E-2</v>
      </c>
      <c r="O7402">
        <v>0</v>
      </c>
      <c r="P7402">
        <v>7</v>
      </c>
      <c r="Q7402">
        <v>29</v>
      </c>
      <c r="R7402">
        <v>54</v>
      </c>
      <c r="S7402">
        <v>9</v>
      </c>
      <c r="T7402">
        <v>12</v>
      </c>
      <c r="U7402">
        <v>1</v>
      </c>
      <c r="V7402">
        <v>0</v>
      </c>
      <c r="W7402">
        <v>0</v>
      </c>
      <c r="X7402">
        <v>0.57194317983057641</v>
      </c>
      <c r="Y7402">
        <v>9.6243967153239041</v>
      </c>
      <c r="Z7402">
        <v>13.210240905743364</v>
      </c>
      <c r="AA7402">
        <v>2.8527206589990692</v>
      </c>
      <c r="AB7402">
        <v>4.2432150763168828</v>
      </c>
      <c r="AC7402">
        <v>0.76945793336609591</v>
      </c>
      <c r="AD7402">
        <v>0</v>
      </c>
      <c r="AE7402">
        <v>31.271974469579888</v>
      </c>
    </row>
    <row r="7403" spans="1:31" x14ac:dyDescent="0.25">
      <c r="A7403">
        <v>2100016</v>
      </c>
      <c r="B7403">
        <v>1</v>
      </c>
      <c r="C7403" t="s">
        <v>80</v>
      </c>
      <c r="D7403" t="s">
        <v>93</v>
      </c>
      <c r="E7403" t="s">
        <v>177</v>
      </c>
      <c r="F7403" t="s">
        <v>21164</v>
      </c>
      <c r="G7403" t="s">
        <v>183</v>
      </c>
      <c r="H7403" t="s">
        <v>143</v>
      </c>
      <c r="I7403" t="s">
        <v>135</v>
      </c>
      <c r="J7403" t="s">
        <v>136</v>
      </c>
      <c r="K7403" t="s">
        <v>137</v>
      </c>
      <c r="L7403" t="s">
        <v>21165</v>
      </c>
      <c r="M7403" t="s">
        <v>21166</v>
      </c>
      <c r="N7403">
        <v>4.7066666660000003</v>
      </c>
      <c r="O7403">
        <v>0</v>
      </c>
      <c r="P7403">
        <v>1</v>
      </c>
      <c r="Q7403">
        <v>0</v>
      </c>
      <c r="R7403">
        <v>0</v>
      </c>
      <c r="S7403">
        <v>0</v>
      </c>
      <c r="T7403">
        <v>0</v>
      </c>
      <c r="U7403">
        <v>0</v>
      </c>
      <c r="V7403">
        <v>0</v>
      </c>
      <c r="W7403">
        <v>0</v>
      </c>
      <c r="X7403">
        <v>0.22402924725619003</v>
      </c>
      <c r="Y7403">
        <v>0</v>
      </c>
      <c r="Z7403">
        <v>0</v>
      </c>
      <c r="AA7403">
        <v>0</v>
      </c>
      <c r="AB7403">
        <v>0</v>
      </c>
      <c r="AC7403">
        <v>0</v>
      </c>
      <c r="AD7403">
        <v>0</v>
      </c>
      <c r="AE7403">
        <v>0.22402924725619003</v>
      </c>
    </row>
    <row r="7404" spans="1:31" x14ac:dyDescent="0.25">
      <c r="A7404">
        <v>2100308</v>
      </c>
      <c r="B7404">
        <v>1</v>
      </c>
      <c r="C7404" t="s">
        <v>80</v>
      </c>
      <c r="D7404" t="s">
        <v>98</v>
      </c>
      <c r="E7404" t="s">
        <v>177</v>
      </c>
      <c r="F7404" t="s">
        <v>21167</v>
      </c>
      <c r="G7404" t="s">
        <v>1007</v>
      </c>
      <c r="H7404" t="s">
        <v>143</v>
      </c>
      <c r="I7404" t="s">
        <v>135</v>
      </c>
      <c r="J7404" t="s">
        <v>136</v>
      </c>
      <c r="K7404" t="s">
        <v>137</v>
      </c>
      <c r="L7404" t="s">
        <v>21168</v>
      </c>
      <c r="M7404" t="s">
        <v>21169</v>
      </c>
      <c r="N7404">
        <v>2.1063888880000001</v>
      </c>
      <c r="O7404">
        <v>0</v>
      </c>
      <c r="P7404">
        <v>0</v>
      </c>
      <c r="Q7404">
        <v>0</v>
      </c>
      <c r="R7404">
        <v>0</v>
      </c>
      <c r="S7404">
        <v>0</v>
      </c>
      <c r="T7404">
        <v>1</v>
      </c>
      <c r="U7404">
        <v>0</v>
      </c>
      <c r="V7404">
        <v>0</v>
      </c>
      <c r="W7404">
        <v>0</v>
      </c>
      <c r="X7404">
        <v>0</v>
      </c>
      <c r="Y7404">
        <v>0</v>
      </c>
      <c r="Z7404">
        <v>0</v>
      </c>
      <c r="AA7404">
        <v>0</v>
      </c>
      <c r="AB7404">
        <v>0</v>
      </c>
      <c r="AC7404">
        <v>0</v>
      </c>
      <c r="AD7404">
        <v>0</v>
      </c>
      <c r="AE7404">
        <v>0</v>
      </c>
    </row>
    <row r="7405" spans="1:31" x14ac:dyDescent="0.25">
      <c r="A7405">
        <v>2100202</v>
      </c>
      <c r="B7405">
        <v>1</v>
      </c>
      <c r="C7405" t="s">
        <v>80</v>
      </c>
      <c r="D7405" t="s">
        <v>98</v>
      </c>
      <c r="E7405" t="s">
        <v>177</v>
      </c>
      <c r="F7405" t="s">
        <v>21170</v>
      </c>
      <c r="G7405" t="s">
        <v>183</v>
      </c>
      <c r="H7405" t="s">
        <v>143</v>
      </c>
      <c r="I7405" t="s">
        <v>135</v>
      </c>
      <c r="J7405" t="s">
        <v>136</v>
      </c>
      <c r="K7405" t="s">
        <v>137</v>
      </c>
      <c r="L7405" t="s">
        <v>21171</v>
      </c>
      <c r="M7405" t="s">
        <v>21172</v>
      </c>
      <c r="N7405">
        <v>2.5691666660000001</v>
      </c>
      <c r="O7405">
        <v>0</v>
      </c>
      <c r="P7405">
        <v>0</v>
      </c>
      <c r="Q7405">
        <v>0</v>
      </c>
      <c r="R7405">
        <v>0</v>
      </c>
      <c r="S7405">
        <v>0</v>
      </c>
      <c r="T7405">
        <v>1</v>
      </c>
      <c r="U7405">
        <v>0</v>
      </c>
      <c r="V7405">
        <v>0</v>
      </c>
      <c r="W7405">
        <v>0</v>
      </c>
      <c r="X7405">
        <v>0</v>
      </c>
      <c r="Y7405">
        <v>0</v>
      </c>
      <c r="Z7405">
        <v>0</v>
      </c>
      <c r="AA7405">
        <v>0</v>
      </c>
      <c r="AB7405">
        <v>0.49394654636263507</v>
      </c>
      <c r="AC7405">
        <v>0</v>
      </c>
      <c r="AD7405">
        <v>0</v>
      </c>
      <c r="AE7405">
        <v>0.49394654636263507</v>
      </c>
    </row>
    <row r="7406" spans="1:31" x14ac:dyDescent="0.25">
      <c r="A7406">
        <v>2099973</v>
      </c>
      <c r="B7406">
        <v>1</v>
      </c>
      <c r="C7406" t="s">
        <v>81</v>
      </c>
      <c r="D7406" t="s">
        <v>128</v>
      </c>
      <c r="E7406" t="s">
        <v>177</v>
      </c>
      <c r="F7406" t="s">
        <v>21173</v>
      </c>
      <c r="G7406" t="s">
        <v>179</v>
      </c>
      <c r="H7406" t="s">
        <v>143</v>
      </c>
      <c r="I7406" t="s">
        <v>135</v>
      </c>
      <c r="J7406" t="s">
        <v>136</v>
      </c>
      <c r="K7406" t="s">
        <v>137</v>
      </c>
      <c r="L7406" t="s">
        <v>21174</v>
      </c>
      <c r="M7406" t="s">
        <v>21175</v>
      </c>
      <c r="N7406">
        <v>0.99805555499999998</v>
      </c>
      <c r="O7406">
        <v>0</v>
      </c>
      <c r="P7406">
        <v>1</v>
      </c>
      <c r="Q7406">
        <v>0</v>
      </c>
      <c r="R7406">
        <v>0</v>
      </c>
      <c r="S7406">
        <v>0</v>
      </c>
      <c r="T7406">
        <v>1</v>
      </c>
      <c r="U7406">
        <v>0</v>
      </c>
      <c r="V7406">
        <v>0</v>
      </c>
      <c r="W7406">
        <v>0</v>
      </c>
      <c r="X7406">
        <v>0.13205514485750003</v>
      </c>
      <c r="Y7406">
        <v>0</v>
      </c>
      <c r="Z7406">
        <v>0</v>
      </c>
      <c r="AA7406">
        <v>0</v>
      </c>
      <c r="AB7406">
        <v>2.2678217065144888</v>
      </c>
      <c r="AC7406">
        <v>0</v>
      </c>
      <c r="AD7406">
        <v>0</v>
      </c>
      <c r="AE7406">
        <v>2.3998768513719888</v>
      </c>
    </row>
    <row r="7407" spans="1:31" x14ac:dyDescent="0.25">
      <c r="A7407">
        <v>2100042</v>
      </c>
      <c r="B7407">
        <v>1</v>
      </c>
      <c r="C7407" t="s">
        <v>81</v>
      </c>
      <c r="D7407" t="s">
        <v>113</v>
      </c>
      <c r="E7407" t="s">
        <v>140</v>
      </c>
      <c r="F7407" t="s">
        <v>21176</v>
      </c>
      <c r="G7407" t="s">
        <v>154</v>
      </c>
      <c r="H7407" t="s">
        <v>143</v>
      </c>
      <c r="I7407" t="s">
        <v>135</v>
      </c>
      <c r="J7407" t="s">
        <v>136</v>
      </c>
      <c r="K7407" t="s">
        <v>155</v>
      </c>
      <c r="L7407" t="s">
        <v>20919</v>
      </c>
      <c r="M7407" t="s">
        <v>21177</v>
      </c>
      <c r="N7407">
        <v>8.483136944</v>
      </c>
      <c r="O7407">
        <v>0</v>
      </c>
      <c r="P7407">
        <v>27</v>
      </c>
      <c r="Q7407">
        <v>0</v>
      </c>
      <c r="R7407">
        <v>1</v>
      </c>
      <c r="S7407">
        <v>0</v>
      </c>
      <c r="T7407">
        <v>4</v>
      </c>
      <c r="U7407">
        <v>0</v>
      </c>
      <c r="V7407">
        <v>0</v>
      </c>
      <c r="W7407">
        <v>0</v>
      </c>
      <c r="X7407">
        <v>34.907267772455306</v>
      </c>
      <c r="Y7407">
        <v>0</v>
      </c>
      <c r="Z7407">
        <v>1.4238964759210502</v>
      </c>
      <c r="AA7407">
        <v>0</v>
      </c>
      <c r="AB7407">
        <v>137.53818542965772</v>
      </c>
      <c r="AC7407">
        <v>0</v>
      </c>
      <c r="AD7407">
        <v>0</v>
      </c>
      <c r="AE7407">
        <v>173.86934967803407</v>
      </c>
    </row>
    <row r="7408" spans="1:31" x14ac:dyDescent="0.25">
      <c r="A7408">
        <v>2100165</v>
      </c>
      <c r="B7408">
        <v>1</v>
      </c>
      <c r="C7408" t="s">
        <v>80</v>
      </c>
      <c r="D7408" t="s">
        <v>92</v>
      </c>
      <c r="E7408" t="s">
        <v>177</v>
      </c>
      <c r="F7408" t="s">
        <v>21178</v>
      </c>
      <c r="G7408" t="s">
        <v>183</v>
      </c>
      <c r="H7408" t="s">
        <v>143</v>
      </c>
      <c r="I7408" t="s">
        <v>135</v>
      </c>
      <c r="J7408" t="s">
        <v>136</v>
      </c>
      <c r="K7408" t="s">
        <v>137</v>
      </c>
      <c r="L7408" t="s">
        <v>21179</v>
      </c>
      <c r="M7408" t="s">
        <v>21180</v>
      </c>
      <c r="N7408">
        <v>6.3608333330000004</v>
      </c>
      <c r="O7408">
        <v>0</v>
      </c>
      <c r="P7408">
        <v>1</v>
      </c>
      <c r="Q7408">
        <v>0</v>
      </c>
      <c r="R7408">
        <v>0</v>
      </c>
      <c r="S7408">
        <v>0</v>
      </c>
      <c r="T7408">
        <v>0</v>
      </c>
      <c r="U7408">
        <v>0</v>
      </c>
      <c r="V7408">
        <v>0</v>
      </c>
      <c r="W7408">
        <v>0</v>
      </c>
      <c r="X7408">
        <v>1.6049066397965417</v>
      </c>
      <c r="Y7408">
        <v>0</v>
      </c>
      <c r="Z7408">
        <v>0</v>
      </c>
      <c r="AA7408">
        <v>0</v>
      </c>
      <c r="AB7408">
        <v>0</v>
      </c>
      <c r="AC7408">
        <v>0</v>
      </c>
      <c r="AD7408">
        <v>0</v>
      </c>
      <c r="AE7408">
        <v>1.6049066397965417</v>
      </c>
    </row>
    <row r="7409" spans="1:31" x14ac:dyDescent="0.25">
      <c r="A7409">
        <v>2100119</v>
      </c>
      <c r="B7409">
        <v>1</v>
      </c>
      <c r="C7409" t="s">
        <v>81</v>
      </c>
      <c r="D7409" t="s">
        <v>113</v>
      </c>
      <c r="E7409" t="s">
        <v>131</v>
      </c>
      <c r="F7409" t="s">
        <v>2355</v>
      </c>
      <c r="G7409" t="s">
        <v>133</v>
      </c>
      <c r="H7409" t="s">
        <v>134</v>
      </c>
      <c r="I7409" t="s">
        <v>259</v>
      </c>
      <c r="J7409" t="s">
        <v>136</v>
      </c>
      <c r="K7409" t="s">
        <v>137</v>
      </c>
      <c r="L7409" t="s">
        <v>21181</v>
      </c>
      <c r="M7409" t="s">
        <v>21182</v>
      </c>
      <c r="N7409">
        <v>9.1666660000000004E-3</v>
      </c>
      <c r="O7409">
        <v>1</v>
      </c>
      <c r="P7409">
        <v>1502</v>
      </c>
      <c r="Q7409">
        <v>15</v>
      </c>
      <c r="R7409">
        <v>377</v>
      </c>
      <c r="S7409">
        <v>4</v>
      </c>
      <c r="T7409">
        <v>103</v>
      </c>
      <c r="U7409">
        <v>0</v>
      </c>
      <c r="V7409">
        <v>1</v>
      </c>
      <c r="W7409">
        <v>4.1066443063800008E-3</v>
      </c>
      <c r="X7409">
        <v>2.9479964172038406</v>
      </c>
      <c r="Y7409">
        <v>0.12996784888021001</v>
      </c>
      <c r="Z7409">
        <v>2.5320351139664079</v>
      </c>
      <c r="AA7409">
        <v>0.32324950292103333</v>
      </c>
      <c r="AB7409">
        <v>0.60441911512058999</v>
      </c>
      <c r="AC7409">
        <v>0</v>
      </c>
      <c r="AD7409">
        <v>7.3387504414583341E-3</v>
      </c>
      <c r="AE7409">
        <v>6.5491133928399199</v>
      </c>
    </row>
    <row r="7410" spans="1:31" x14ac:dyDescent="0.25">
      <c r="A7410">
        <v>2099996</v>
      </c>
      <c r="B7410">
        <v>1</v>
      </c>
      <c r="C7410" t="s">
        <v>81</v>
      </c>
      <c r="D7410" t="s">
        <v>118</v>
      </c>
      <c r="E7410" t="s">
        <v>295</v>
      </c>
      <c r="F7410" t="s">
        <v>4185</v>
      </c>
      <c r="G7410" t="s">
        <v>133</v>
      </c>
      <c r="H7410" t="s">
        <v>134</v>
      </c>
      <c r="I7410" t="s">
        <v>135</v>
      </c>
      <c r="J7410" t="s">
        <v>136</v>
      </c>
      <c r="K7410" t="s">
        <v>137</v>
      </c>
      <c r="L7410" t="s">
        <v>21183</v>
      </c>
      <c r="M7410" t="s">
        <v>21184</v>
      </c>
      <c r="N7410">
        <v>0.203333333</v>
      </c>
      <c r="O7410">
        <v>7</v>
      </c>
      <c r="P7410">
        <v>1033</v>
      </c>
      <c r="Q7410">
        <v>156</v>
      </c>
      <c r="R7410">
        <v>64</v>
      </c>
      <c r="S7410">
        <v>34</v>
      </c>
      <c r="T7410">
        <v>87</v>
      </c>
      <c r="U7410">
        <v>0</v>
      </c>
      <c r="V7410">
        <v>0</v>
      </c>
      <c r="W7410">
        <v>0.3591898168937967</v>
      </c>
      <c r="X7410">
        <v>27.340379269803442</v>
      </c>
      <c r="Y7410">
        <v>107.83806043257492</v>
      </c>
      <c r="Z7410">
        <v>14.11495214538893</v>
      </c>
      <c r="AA7410">
        <v>21.112974022869359</v>
      </c>
      <c r="AB7410">
        <v>10.560380918918803</v>
      </c>
      <c r="AC7410">
        <v>0</v>
      </c>
      <c r="AD7410">
        <v>0</v>
      </c>
      <c r="AE7410">
        <v>181.32593660644929</v>
      </c>
    </row>
    <row r="7411" spans="1:31" x14ac:dyDescent="0.25">
      <c r="A7411">
        <v>2100228</v>
      </c>
      <c r="B7411">
        <v>1</v>
      </c>
      <c r="C7411" t="s">
        <v>80</v>
      </c>
      <c r="D7411" t="s">
        <v>108</v>
      </c>
      <c r="E7411" t="s">
        <v>158</v>
      </c>
      <c r="F7411" t="s">
        <v>357</v>
      </c>
      <c r="G7411" t="s">
        <v>1378</v>
      </c>
      <c r="H7411" t="s">
        <v>143</v>
      </c>
      <c r="I7411" t="s">
        <v>135</v>
      </c>
      <c r="J7411" t="s">
        <v>136</v>
      </c>
      <c r="K7411" t="s">
        <v>137</v>
      </c>
      <c r="L7411" t="s">
        <v>21185</v>
      </c>
      <c r="M7411" t="s">
        <v>21186</v>
      </c>
      <c r="N7411">
        <v>1.05</v>
      </c>
      <c r="O7411">
        <v>0</v>
      </c>
      <c r="P7411">
        <v>20</v>
      </c>
      <c r="Q7411">
        <v>0</v>
      </c>
      <c r="R7411">
        <v>4</v>
      </c>
      <c r="S7411">
        <v>0</v>
      </c>
      <c r="T7411">
        <v>1</v>
      </c>
      <c r="U7411">
        <v>0</v>
      </c>
      <c r="V7411">
        <v>0</v>
      </c>
      <c r="W7411">
        <v>0</v>
      </c>
      <c r="X7411">
        <v>2.7203918769713336</v>
      </c>
      <c r="Y7411">
        <v>0</v>
      </c>
      <c r="Z7411">
        <v>1.3854140653020668</v>
      </c>
      <c r="AA7411">
        <v>0</v>
      </c>
      <c r="AB7411">
        <v>0.18502809793756669</v>
      </c>
      <c r="AC7411">
        <v>0</v>
      </c>
      <c r="AD7411">
        <v>0</v>
      </c>
      <c r="AE7411">
        <v>4.2908340402109673</v>
      </c>
    </row>
    <row r="7412" spans="1:31" x14ac:dyDescent="0.25">
      <c r="A7412">
        <v>2100288</v>
      </c>
      <c r="B7412">
        <v>1</v>
      </c>
      <c r="C7412" t="s">
        <v>81</v>
      </c>
      <c r="D7412" t="s">
        <v>127</v>
      </c>
      <c r="E7412" t="s">
        <v>177</v>
      </c>
      <c r="F7412" t="s">
        <v>21187</v>
      </c>
      <c r="G7412" t="s">
        <v>183</v>
      </c>
      <c r="H7412" t="s">
        <v>143</v>
      </c>
      <c r="I7412" t="s">
        <v>135</v>
      </c>
      <c r="J7412" t="s">
        <v>136</v>
      </c>
      <c r="K7412" t="s">
        <v>137</v>
      </c>
      <c r="L7412" t="s">
        <v>21188</v>
      </c>
      <c r="M7412" t="s">
        <v>21189</v>
      </c>
      <c r="N7412">
        <v>2.3311111109999998</v>
      </c>
      <c r="O7412">
        <v>0</v>
      </c>
      <c r="P7412">
        <v>1</v>
      </c>
      <c r="Q7412">
        <v>0</v>
      </c>
      <c r="R7412">
        <v>7</v>
      </c>
      <c r="S7412">
        <v>0</v>
      </c>
      <c r="T7412">
        <v>0</v>
      </c>
      <c r="U7412">
        <v>0</v>
      </c>
      <c r="V7412">
        <v>0</v>
      </c>
      <c r="W7412">
        <v>0</v>
      </c>
      <c r="X7412">
        <v>0.23603913997222226</v>
      </c>
      <c r="Y7412">
        <v>0</v>
      </c>
      <c r="Z7412">
        <v>6.3665240782042689</v>
      </c>
      <c r="AA7412">
        <v>0</v>
      </c>
      <c r="AB7412">
        <v>0</v>
      </c>
      <c r="AC7412">
        <v>0</v>
      </c>
      <c r="AD7412">
        <v>0</v>
      </c>
      <c r="AE7412">
        <v>6.6025632181764911</v>
      </c>
    </row>
    <row r="7413" spans="1:31" x14ac:dyDescent="0.25">
      <c r="A7413">
        <v>2100334</v>
      </c>
      <c r="B7413">
        <v>1</v>
      </c>
      <c r="C7413" t="s">
        <v>81</v>
      </c>
      <c r="D7413" t="s">
        <v>128</v>
      </c>
      <c r="E7413" t="s">
        <v>177</v>
      </c>
      <c r="F7413" t="s">
        <v>21190</v>
      </c>
      <c r="G7413" t="s">
        <v>196</v>
      </c>
      <c r="H7413" t="s">
        <v>143</v>
      </c>
      <c r="I7413" t="s">
        <v>135</v>
      </c>
      <c r="J7413" t="s">
        <v>136</v>
      </c>
      <c r="K7413" t="s">
        <v>137</v>
      </c>
      <c r="L7413" t="s">
        <v>20992</v>
      </c>
      <c r="M7413" t="s">
        <v>21191</v>
      </c>
      <c r="N7413">
        <v>1.562777777</v>
      </c>
      <c r="O7413">
        <v>0</v>
      </c>
      <c r="P7413">
        <v>13</v>
      </c>
      <c r="Q7413">
        <v>0</v>
      </c>
      <c r="R7413">
        <v>0</v>
      </c>
      <c r="S7413">
        <v>0</v>
      </c>
      <c r="T7413">
        <v>1</v>
      </c>
      <c r="U7413">
        <v>0</v>
      </c>
      <c r="V7413">
        <v>0</v>
      </c>
      <c r="W7413">
        <v>0</v>
      </c>
      <c r="X7413">
        <v>5.0950637402918542</v>
      </c>
      <c r="Y7413">
        <v>0</v>
      </c>
      <c r="Z7413">
        <v>0</v>
      </c>
      <c r="AA7413">
        <v>0</v>
      </c>
      <c r="AB7413">
        <v>1.1145780769980149</v>
      </c>
      <c r="AC7413">
        <v>0</v>
      </c>
      <c r="AD7413">
        <v>0</v>
      </c>
      <c r="AE7413">
        <v>6.2096418172898691</v>
      </c>
    </row>
    <row r="7414" spans="1:31" x14ac:dyDescent="0.25">
      <c r="A7414">
        <v>2100374</v>
      </c>
      <c r="B7414">
        <v>1</v>
      </c>
      <c r="C7414" t="s">
        <v>80</v>
      </c>
      <c r="D7414" t="s">
        <v>97</v>
      </c>
      <c r="E7414" t="s">
        <v>131</v>
      </c>
      <c r="F7414" t="s">
        <v>21192</v>
      </c>
      <c r="G7414" t="s">
        <v>133</v>
      </c>
      <c r="H7414" t="s">
        <v>134</v>
      </c>
      <c r="I7414" t="s">
        <v>135</v>
      </c>
      <c r="J7414" t="s">
        <v>136</v>
      </c>
      <c r="K7414" t="s">
        <v>137</v>
      </c>
      <c r="L7414" t="s">
        <v>21193</v>
      </c>
      <c r="M7414" t="s">
        <v>21194</v>
      </c>
      <c r="N7414">
        <v>0.11388888799999999</v>
      </c>
      <c r="O7414">
        <v>5</v>
      </c>
      <c r="P7414">
        <v>570</v>
      </c>
      <c r="Q7414">
        <v>9</v>
      </c>
      <c r="R7414">
        <v>73</v>
      </c>
      <c r="S7414">
        <v>11</v>
      </c>
      <c r="T7414">
        <v>79</v>
      </c>
      <c r="U7414">
        <v>0</v>
      </c>
      <c r="V7414">
        <v>0</v>
      </c>
      <c r="W7414">
        <v>0.79053713359111122</v>
      </c>
      <c r="X7414">
        <v>18.655528022861933</v>
      </c>
      <c r="Y7414">
        <v>2.0322400294606218</v>
      </c>
      <c r="Z7414">
        <v>2.6821152041906506</v>
      </c>
      <c r="AA7414">
        <v>37.926310498637626</v>
      </c>
      <c r="AB7414">
        <v>6.9480761407006302</v>
      </c>
      <c r="AC7414">
        <v>0</v>
      </c>
      <c r="AD7414">
        <v>0</v>
      </c>
      <c r="AE7414">
        <v>69.034807029442575</v>
      </c>
    </row>
    <row r="7415" spans="1:31" x14ac:dyDescent="0.25">
      <c r="A7415">
        <v>2100082</v>
      </c>
      <c r="B7415">
        <v>1</v>
      </c>
      <c r="C7415" t="s">
        <v>80</v>
      </c>
      <c r="D7415" t="s">
        <v>96</v>
      </c>
      <c r="E7415" t="s">
        <v>177</v>
      </c>
      <c r="F7415" t="s">
        <v>21195</v>
      </c>
      <c r="G7415" t="s">
        <v>183</v>
      </c>
      <c r="H7415" t="s">
        <v>143</v>
      </c>
      <c r="I7415" t="s">
        <v>135</v>
      </c>
      <c r="J7415" t="s">
        <v>136</v>
      </c>
      <c r="K7415" t="s">
        <v>137</v>
      </c>
      <c r="L7415" t="s">
        <v>21196</v>
      </c>
      <c r="M7415" t="s">
        <v>21197</v>
      </c>
      <c r="N7415">
        <v>1.388055555</v>
      </c>
      <c r="O7415">
        <v>0</v>
      </c>
      <c r="P7415">
        <v>1</v>
      </c>
      <c r="Q7415">
        <v>0</v>
      </c>
      <c r="R7415">
        <v>0</v>
      </c>
      <c r="S7415">
        <v>0</v>
      </c>
      <c r="T7415">
        <v>0</v>
      </c>
      <c r="U7415">
        <v>0</v>
      </c>
      <c r="V7415">
        <v>0</v>
      </c>
      <c r="W7415">
        <v>0</v>
      </c>
      <c r="X7415">
        <v>0.98274862002050845</v>
      </c>
      <c r="Y7415">
        <v>0</v>
      </c>
      <c r="Z7415">
        <v>0</v>
      </c>
      <c r="AA7415">
        <v>0</v>
      </c>
      <c r="AB7415">
        <v>0</v>
      </c>
      <c r="AC7415">
        <v>0</v>
      </c>
      <c r="AD7415">
        <v>0</v>
      </c>
      <c r="AE7415">
        <v>0.98274862002050845</v>
      </c>
    </row>
    <row r="7416" spans="1:31" x14ac:dyDescent="0.25">
      <c r="A7416">
        <v>2100328</v>
      </c>
      <c r="B7416">
        <v>1</v>
      </c>
      <c r="C7416" t="s">
        <v>80</v>
      </c>
      <c r="D7416" t="s">
        <v>88</v>
      </c>
      <c r="E7416" t="s">
        <v>505</v>
      </c>
      <c r="F7416" t="s">
        <v>21198</v>
      </c>
      <c r="G7416" t="s">
        <v>160</v>
      </c>
      <c r="H7416" t="s">
        <v>143</v>
      </c>
      <c r="I7416" t="s">
        <v>135</v>
      </c>
      <c r="J7416" t="s">
        <v>136</v>
      </c>
      <c r="K7416" t="s">
        <v>137</v>
      </c>
      <c r="L7416" t="s">
        <v>21199</v>
      </c>
      <c r="M7416" t="s">
        <v>21200</v>
      </c>
      <c r="N7416">
        <v>1.9113888880000001</v>
      </c>
      <c r="O7416">
        <v>0</v>
      </c>
      <c r="P7416">
        <v>107</v>
      </c>
      <c r="Q7416">
        <v>0</v>
      </c>
      <c r="R7416">
        <v>0</v>
      </c>
      <c r="S7416">
        <v>0</v>
      </c>
      <c r="T7416">
        <v>0</v>
      </c>
      <c r="U7416">
        <v>0</v>
      </c>
      <c r="V7416">
        <v>0</v>
      </c>
      <c r="W7416">
        <v>0</v>
      </c>
      <c r="X7416">
        <v>51.157476233955663</v>
      </c>
      <c r="Y7416">
        <v>0</v>
      </c>
      <c r="Z7416">
        <v>0</v>
      </c>
      <c r="AA7416">
        <v>0</v>
      </c>
      <c r="AB7416">
        <v>0</v>
      </c>
      <c r="AC7416">
        <v>0</v>
      </c>
      <c r="AD7416">
        <v>0</v>
      </c>
      <c r="AE7416">
        <v>51.157476233955663</v>
      </c>
    </row>
    <row r="7417" spans="1:31" x14ac:dyDescent="0.25">
      <c r="A7417">
        <v>2100411</v>
      </c>
      <c r="B7417">
        <v>1</v>
      </c>
      <c r="C7417" t="s">
        <v>81</v>
      </c>
      <c r="D7417" t="s">
        <v>128</v>
      </c>
      <c r="E7417" t="s">
        <v>158</v>
      </c>
      <c r="F7417" t="s">
        <v>4963</v>
      </c>
      <c r="G7417" t="s">
        <v>283</v>
      </c>
      <c r="H7417" t="s">
        <v>143</v>
      </c>
      <c r="I7417" t="s">
        <v>135</v>
      </c>
      <c r="J7417" t="s">
        <v>136</v>
      </c>
      <c r="K7417" t="s">
        <v>137</v>
      </c>
      <c r="L7417" t="s">
        <v>21201</v>
      </c>
      <c r="M7417" t="s">
        <v>21202</v>
      </c>
      <c r="N7417">
        <v>2.7947222219999999</v>
      </c>
      <c r="O7417">
        <v>0</v>
      </c>
      <c r="P7417">
        <v>18</v>
      </c>
      <c r="Q7417">
        <v>0</v>
      </c>
      <c r="R7417">
        <v>0</v>
      </c>
      <c r="S7417">
        <v>0</v>
      </c>
      <c r="T7417">
        <v>0</v>
      </c>
      <c r="U7417">
        <v>0</v>
      </c>
      <c r="V7417">
        <v>0</v>
      </c>
      <c r="W7417">
        <v>0</v>
      </c>
      <c r="X7417">
        <v>14.064170394431345</v>
      </c>
      <c r="Y7417">
        <v>0</v>
      </c>
      <c r="Z7417">
        <v>0</v>
      </c>
      <c r="AA7417">
        <v>0</v>
      </c>
      <c r="AB7417">
        <v>0</v>
      </c>
      <c r="AC7417">
        <v>0</v>
      </c>
      <c r="AD7417">
        <v>0</v>
      </c>
      <c r="AE7417">
        <v>14.064170394431345</v>
      </c>
    </row>
    <row r="7418" spans="1:31" x14ac:dyDescent="0.25">
      <c r="A7418">
        <v>2100125</v>
      </c>
      <c r="B7418">
        <v>1</v>
      </c>
      <c r="C7418" t="s">
        <v>81</v>
      </c>
      <c r="D7418" t="s">
        <v>117</v>
      </c>
      <c r="E7418" t="s">
        <v>140</v>
      </c>
      <c r="F7418" t="s">
        <v>19949</v>
      </c>
      <c r="G7418" t="s">
        <v>142</v>
      </c>
      <c r="H7418" t="s">
        <v>143</v>
      </c>
      <c r="I7418" t="s">
        <v>135</v>
      </c>
      <c r="J7418" t="s">
        <v>136</v>
      </c>
      <c r="K7418" t="s">
        <v>137</v>
      </c>
      <c r="L7418" t="s">
        <v>21203</v>
      </c>
      <c r="M7418" t="s">
        <v>21204</v>
      </c>
      <c r="N7418">
        <v>1.3177777770000001</v>
      </c>
      <c r="O7418">
        <v>0</v>
      </c>
      <c r="P7418">
        <v>190</v>
      </c>
      <c r="Q7418">
        <v>0</v>
      </c>
      <c r="R7418">
        <v>0</v>
      </c>
      <c r="S7418">
        <v>0</v>
      </c>
      <c r="T7418">
        <v>3</v>
      </c>
      <c r="U7418">
        <v>0</v>
      </c>
      <c r="V7418">
        <v>0</v>
      </c>
      <c r="W7418">
        <v>0</v>
      </c>
      <c r="X7418">
        <v>44.337822690445584</v>
      </c>
      <c r="Y7418">
        <v>0</v>
      </c>
      <c r="Z7418">
        <v>0</v>
      </c>
      <c r="AA7418">
        <v>0</v>
      </c>
      <c r="AB7418">
        <v>1.27791365545656</v>
      </c>
      <c r="AC7418">
        <v>0</v>
      </c>
      <c r="AD7418">
        <v>0</v>
      </c>
      <c r="AE7418">
        <v>45.615736345902143</v>
      </c>
    </row>
    <row r="7419" spans="1:31" x14ac:dyDescent="0.25">
      <c r="A7419">
        <v>2100248</v>
      </c>
      <c r="B7419">
        <v>1</v>
      </c>
      <c r="C7419" t="s">
        <v>80</v>
      </c>
      <c r="D7419" t="s">
        <v>98</v>
      </c>
      <c r="E7419" t="s">
        <v>177</v>
      </c>
      <c r="F7419" t="s">
        <v>21205</v>
      </c>
      <c r="G7419" t="s">
        <v>183</v>
      </c>
      <c r="H7419" t="s">
        <v>143</v>
      </c>
      <c r="I7419" t="s">
        <v>135</v>
      </c>
      <c r="J7419" t="s">
        <v>136</v>
      </c>
      <c r="K7419" t="s">
        <v>137</v>
      </c>
      <c r="L7419" t="s">
        <v>21206</v>
      </c>
      <c r="M7419" t="s">
        <v>21207</v>
      </c>
      <c r="N7419">
        <v>4.7652777769999997</v>
      </c>
      <c r="O7419">
        <v>0</v>
      </c>
      <c r="P7419">
        <v>1</v>
      </c>
      <c r="Q7419">
        <v>0</v>
      </c>
      <c r="R7419">
        <v>0</v>
      </c>
      <c r="S7419">
        <v>0</v>
      </c>
      <c r="T7419">
        <v>0</v>
      </c>
      <c r="U7419">
        <v>0</v>
      </c>
      <c r="V7419">
        <v>0</v>
      </c>
      <c r="W7419">
        <v>0</v>
      </c>
      <c r="X7419">
        <v>0.15199478092892002</v>
      </c>
      <c r="Y7419">
        <v>0</v>
      </c>
      <c r="Z7419">
        <v>0</v>
      </c>
      <c r="AA7419">
        <v>0</v>
      </c>
      <c r="AB7419">
        <v>0</v>
      </c>
      <c r="AC7419">
        <v>0</v>
      </c>
      <c r="AD7419">
        <v>0</v>
      </c>
      <c r="AE7419">
        <v>0.15199478092892002</v>
      </c>
    </row>
    <row r="7420" spans="1:31" x14ac:dyDescent="0.25">
      <c r="A7420">
        <v>2100268</v>
      </c>
      <c r="B7420">
        <v>1</v>
      </c>
      <c r="C7420" t="s">
        <v>80</v>
      </c>
      <c r="D7420" t="s">
        <v>90</v>
      </c>
      <c r="E7420" t="s">
        <v>158</v>
      </c>
      <c r="F7420" t="s">
        <v>21208</v>
      </c>
      <c r="G7420" t="s">
        <v>160</v>
      </c>
      <c r="H7420" t="s">
        <v>143</v>
      </c>
      <c r="I7420" t="s">
        <v>135</v>
      </c>
      <c r="J7420" t="s">
        <v>136</v>
      </c>
      <c r="K7420" t="s">
        <v>137</v>
      </c>
      <c r="L7420" t="s">
        <v>21209</v>
      </c>
      <c r="M7420" t="s">
        <v>21210</v>
      </c>
      <c r="N7420">
        <v>1.2183333329999999</v>
      </c>
      <c r="O7420">
        <v>0</v>
      </c>
      <c r="P7420">
        <v>40</v>
      </c>
      <c r="Q7420">
        <v>0</v>
      </c>
      <c r="R7420">
        <v>0</v>
      </c>
      <c r="S7420">
        <v>0</v>
      </c>
      <c r="T7420">
        <v>7</v>
      </c>
      <c r="U7420">
        <v>0</v>
      </c>
      <c r="V7420">
        <v>0</v>
      </c>
      <c r="W7420">
        <v>0</v>
      </c>
      <c r="X7420">
        <v>26.281341903262906</v>
      </c>
      <c r="Y7420">
        <v>0</v>
      </c>
      <c r="Z7420">
        <v>0</v>
      </c>
      <c r="AA7420">
        <v>0</v>
      </c>
      <c r="AB7420">
        <v>8.0020148120318453</v>
      </c>
      <c r="AC7420">
        <v>0</v>
      </c>
      <c r="AD7420">
        <v>0</v>
      </c>
      <c r="AE7420">
        <v>34.283356715294751</v>
      </c>
    </row>
    <row r="7421" spans="1:31" x14ac:dyDescent="0.25">
      <c r="A7421">
        <v>2100062</v>
      </c>
      <c r="B7421">
        <v>1</v>
      </c>
      <c r="C7421" t="s">
        <v>80</v>
      </c>
      <c r="D7421" t="s">
        <v>97</v>
      </c>
      <c r="E7421" t="s">
        <v>140</v>
      </c>
      <c r="F7421" t="s">
        <v>21211</v>
      </c>
      <c r="G7421" t="s">
        <v>154</v>
      </c>
      <c r="H7421" t="s">
        <v>143</v>
      </c>
      <c r="I7421" t="s">
        <v>135</v>
      </c>
      <c r="J7421" t="s">
        <v>136</v>
      </c>
      <c r="K7421" t="s">
        <v>155</v>
      </c>
      <c r="L7421" t="s">
        <v>21212</v>
      </c>
      <c r="M7421" t="s">
        <v>21213</v>
      </c>
      <c r="N7421">
        <v>4.5415766660000001</v>
      </c>
      <c r="O7421">
        <v>0</v>
      </c>
      <c r="P7421">
        <v>36</v>
      </c>
      <c r="Q7421">
        <v>0</v>
      </c>
      <c r="R7421">
        <v>0</v>
      </c>
      <c r="S7421">
        <v>0</v>
      </c>
      <c r="T7421">
        <v>0</v>
      </c>
      <c r="U7421">
        <v>0</v>
      </c>
      <c r="V7421">
        <v>0</v>
      </c>
      <c r="W7421">
        <v>0</v>
      </c>
      <c r="X7421">
        <v>57.913847476844275</v>
      </c>
      <c r="Y7421">
        <v>0</v>
      </c>
      <c r="Z7421">
        <v>0</v>
      </c>
      <c r="AA7421">
        <v>0</v>
      </c>
      <c r="AB7421">
        <v>0</v>
      </c>
      <c r="AC7421">
        <v>0</v>
      </c>
      <c r="AD7421">
        <v>0</v>
      </c>
      <c r="AE7421">
        <v>57.913847476844275</v>
      </c>
    </row>
    <row r="7422" spans="1:31" x14ac:dyDescent="0.25">
      <c r="A7422">
        <v>2100311</v>
      </c>
      <c r="B7422">
        <v>1</v>
      </c>
      <c r="C7422" t="s">
        <v>80</v>
      </c>
      <c r="D7422" t="s">
        <v>84</v>
      </c>
      <c r="E7422" t="s">
        <v>177</v>
      </c>
      <c r="F7422" t="s">
        <v>21214</v>
      </c>
      <c r="G7422" t="s">
        <v>1007</v>
      </c>
      <c r="H7422" t="s">
        <v>143</v>
      </c>
      <c r="I7422" t="s">
        <v>135</v>
      </c>
      <c r="J7422" t="s">
        <v>3</v>
      </c>
      <c r="K7422" t="s">
        <v>137</v>
      </c>
      <c r="L7422" t="s">
        <v>21215</v>
      </c>
      <c r="M7422" t="s">
        <v>21216</v>
      </c>
      <c r="N7422">
        <v>3.1661111110000002</v>
      </c>
      <c r="O7422">
        <v>0</v>
      </c>
      <c r="P7422">
        <v>6</v>
      </c>
      <c r="Q7422">
        <v>0</v>
      </c>
      <c r="R7422">
        <v>0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5.8983057448698668</v>
      </c>
      <c r="Y7422">
        <v>0</v>
      </c>
      <c r="Z7422">
        <v>0</v>
      </c>
      <c r="AA7422">
        <v>0</v>
      </c>
      <c r="AB7422">
        <v>0</v>
      </c>
      <c r="AC7422">
        <v>0</v>
      </c>
      <c r="AD7422">
        <v>0</v>
      </c>
      <c r="AE7422">
        <v>5.8983057448698668</v>
      </c>
    </row>
    <row r="7423" spans="1:31" x14ac:dyDescent="0.25">
      <c r="A7423">
        <v>2100348</v>
      </c>
      <c r="B7423">
        <v>1</v>
      </c>
      <c r="C7423" t="s">
        <v>80</v>
      </c>
      <c r="D7423" t="s">
        <v>96</v>
      </c>
      <c r="E7423" t="s">
        <v>177</v>
      </c>
      <c r="F7423" t="s">
        <v>21217</v>
      </c>
      <c r="G7423" t="s">
        <v>183</v>
      </c>
      <c r="H7423" t="s">
        <v>143</v>
      </c>
      <c r="I7423" t="s">
        <v>135</v>
      </c>
      <c r="J7423" t="s">
        <v>136</v>
      </c>
      <c r="K7423" t="s">
        <v>137</v>
      </c>
      <c r="L7423" t="s">
        <v>21218</v>
      </c>
      <c r="M7423" t="s">
        <v>21219</v>
      </c>
      <c r="N7423">
        <v>1.9683333329999999</v>
      </c>
      <c r="O7423">
        <v>0</v>
      </c>
      <c r="P7423">
        <v>1</v>
      </c>
      <c r="Q7423">
        <v>0</v>
      </c>
      <c r="R7423">
        <v>0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2.6873683330666672E-4</v>
      </c>
      <c r="Y7423">
        <v>0</v>
      </c>
      <c r="Z7423">
        <v>0</v>
      </c>
      <c r="AA7423">
        <v>0</v>
      </c>
      <c r="AB7423">
        <v>0</v>
      </c>
      <c r="AC7423">
        <v>0</v>
      </c>
      <c r="AD7423">
        <v>0</v>
      </c>
      <c r="AE7423">
        <v>2.6873683330666672E-4</v>
      </c>
    </row>
    <row r="7424" spans="1:31" x14ac:dyDescent="0.25">
      <c r="A7424">
        <v>2100205</v>
      </c>
      <c r="B7424">
        <v>1</v>
      </c>
      <c r="C7424" t="s">
        <v>80</v>
      </c>
      <c r="D7424" t="s">
        <v>85</v>
      </c>
      <c r="E7424" t="s">
        <v>177</v>
      </c>
      <c r="F7424" t="s">
        <v>21220</v>
      </c>
      <c r="G7424" t="s">
        <v>183</v>
      </c>
      <c r="H7424" t="s">
        <v>143</v>
      </c>
      <c r="I7424" t="s">
        <v>135</v>
      </c>
      <c r="J7424" t="s">
        <v>136</v>
      </c>
      <c r="K7424" t="s">
        <v>137</v>
      </c>
      <c r="L7424" t="s">
        <v>21221</v>
      </c>
      <c r="M7424" t="s">
        <v>21222</v>
      </c>
      <c r="N7424">
        <v>2.9730555550000002</v>
      </c>
      <c r="O7424">
        <v>0</v>
      </c>
      <c r="P7424">
        <v>25</v>
      </c>
      <c r="Q7424">
        <v>0</v>
      </c>
      <c r="R7424">
        <v>0</v>
      </c>
      <c r="S7424">
        <v>0</v>
      </c>
      <c r="T7424">
        <v>1</v>
      </c>
      <c r="U7424">
        <v>0</v>
      </c>
      <c r="V7424">
        <v>0</v>
      </c>
      <c r="W7424">
        <v>0</v>
      </c>
      <c r="X7424">
        <v>17.056555062972844</v>
      </c>
      <c r="Y7424">
        <v>0</v>
      </c>
      <c r="Z7424">
        <v>0</v>
      </c>
      <c r="AA7424">
        <v>0</v>
      </c>
      <c r="AB7424">
        <v>0</v>
      </c>
      <c r="AC7424">
        <v>0</v>
      </c>
      <c r="AD7424">
        <v>0</v>
      </c>
      <c r="AE7424">
        <v>17.056555062972844</v>
      </c>
    </row>
    <row r="7425" spans="1:31" x14ac:dyDescent="0.25">
      <c r="A7425">
        <v>2100068</v>
      </c>
      <c r="B7425">
        <v>1</v>
      </c>
      <c r="C7425" t="s">
        <v>81</v>
      </c>
      <c r="D7425" t="s">
        <v>116</v>
      </c>
      <c r="E7425" t="s">
        <v>140</v>
      </c>
      <c r="F7425" t="s">
        <v>2218</v>
      </c>
      <c r="G7425" t="s">
        <v>154</v>
      </c>
      <c r="H7425" t="s">
        <v>143</v>
      </c>
      <c r="I7425" t="s">
        <v>135</v>
      </c>
      <c r="J7425" t="s">
        <v>136</v>
      </c>
      <c r="K7425" t="s">
        <v>155</v>
      </c>
      <c r="L7425" t="s">
        <v>21223</v>
      </c>
      <c r="M7425" t="s">
        <v>21224</v>
      </c>
      <c r="N7425">
        <v>6.827786111</v>
      </c>
      <c r="O7425">
        <v>0</v>
      </c>
      <c r="P7425">
        <v>41</v>
      </c>
      <c r="Q7425">
        <v>0</v>
      </c>
      <c r="R7425">
        <v>2</v>
      </c>
      <c r="S7425">
        <v>0</v>
      </c>
      <c r="T7425">
        <v>6</v>
      </c>
      <c r="U7425">
        <v>0</v>
      </c>
      <c r="V7425">
        <v>0</v>
      </c>
      <c r="W7425">
        <v>0</v>
      </c>
      <c r="X7425">
        <v>56.506166769428589</v>
      </c>
      <c r="Y7425">
        <v>0</v>
      </c>
      <c r="Z7425">
        <v>4.2181675381717874</v>
      </c>
      <c r="AA7425">
        <v>0</v>
      </c>
      <c r="AB7425">
        <v>8.1146856129882021</v>
      </c>
      <c r="AC7425">
        <v>0</v>
      </c>
      <c r="AD7425">
        <v>0</v>
      </c>
      <c r="AE7425">
        <v>68.839019920588569</v>
      </c>
    </row>
    <row r="7426" spans="1:31" x14ac:dyDescent="0.25">
      <c r="A7426">
        <v>2100423</v>
      </c>
      <c r="B7426">
        <v>1</v>
      </c>
      <c r="C7426" t="s">
        <v>81</v>
      </c>
      <c r="D7426" t="s">
        <v>113</v>
      </c>
      <c r="E7426" t="s">
        <v>158</v>
      </c>
      <c r="F7426" t="s">
        <v>21225</v>
      </c>
      <c r="G7426" t="s">
        <v>160</v>
      </c>
      <c r="H7426" t="s">
        <v>143</v>
      </c>
      <c r="I7426" t="s">
        <v>135</v>
      </c>
      <c r="J7426" t="s">
        <v>136</v>
      </c>
      <c r="K7426" t="s">
        <v>137</v>
      </c>
      <c r="L7426" t="s">
        <v>21226</v>
      </c>
      <c r="M7426" t="s">
        <v>21227</v>
      </c>
      <c r="N7426">
        <v>1.1672222219999999</v>
      </c>
      <c r="O7426">
        <v>0</v>
      </c>
      <c r="P7426">
        <v>40</v>
      </c>
      <c r="Q7426">
        <v>0</v>
      </c>
      <c r="R7426">
        <v>0</v>
      </c>
      <c r="S7426">
        <v>0</v>
      </c>
      <c r="T7426">
        <v>1</v>
      </c>
      <c r="U7426">
        <v>0</v>
      </c>
      <c r="V7426">
        <v>0</v>
      </c>
      <c r="W7426">
        <v>0</v>
      </c>
      <c r="X7426">
        <v>12.868851910235506</v>
      </c>
      <c r="Y7426">
        <v>0</v>
      </c>
      <c r="Z7426">
        <v>0</v>
      </c>
      <c r="AA7426">
        <v>0</v>
      </c>
      <c r="AB7426">
        <v>0.22110545011793026</v>
      </c>
      <c r="AC7426">
        <v>0</v>
      </c>
      <c r="AD7426">
        <v>0</v>
      </c>
      <c r="AE7426">
        <v>13.089957360353436</v>
      </c>
    </row>
    <row r="7427" spans="1:31" x14ac:dyDescent="0.25">
      <c r="A7427">
        <v>2100237</v>
      </c>
      <c r="B7427">
        <v>1</v>
      </c>
      <c r="C7427" t="s">
        <v>81</v>
      </c>
      <c r="D7427" t="s">
        <v>112</v>
      </c>
      <c r="E7427" t="s">
        <v>146</v>
      </c>
      <c r="F7427" t="s">
        <v>21228</v>
      </c>
      <c r="G7427" t="s">
        <v>133</v>
      </c>
      <c r="H7427" t="s">
        <v>134</v>
      </c>
      <c r="I7427" t="s">
        <v>135</v>
      </c>
      <c r="J7427" t="s">
        <v>136</v>
      </c>
      <c r="K7427" t="s">
        <v>137</v>
      </c>
      <c r="L7427" t="s">
        <v>21229</v>
      </c>
      <c r="M7427" t="s">
        <v>21230</v>
      </c>
      <c r="N7427">
        <v>0.49805555499999998</v>
      </c>
      <c r="O7427">
        <v>0</v>
      </c>
      <c r="P7427">
        <v>0</v>
      </c>
      <c r="Q7427">
        <v>22</v>
      </c>
      <c r="R7427">
        <v>15</v>
      </c>
      <c r="S7427">
        <v>2</v>
      </c>
      <c r="T7427">
        <v>1</v>
      </c>
      <c r="U7427">
        <v>0</v>
      </c>
      <c r="V7427">
        <v>0</v>
      </c>
      <c r="W7427">
        <v>0</v>
      </c>
      <c r="X7427">
        <v>0</v>
      </c>
      <c r="Y7427">
        <v>5.42269188987731</v>
      </c>
      <c r="Z7427">
        <v>11.847480642010945</v>
      </c>
      <c r="AA7427">
        <v>11.295724879925274</v>
      </c>
      <c r="AB7427">
        <v>0.79648574310779818</v>
      </c>
      <c r="AC7427">
        <v>0</v>
      </c>
      <c r="AD7427">
        <v>0</v>
      </c>
      <c r="AE7427">
        <v>29.362383154921329</v>
      </c>
    </row>
    <row r="7428" spans="1:31" x14ac:dyDescent="0.25">
      <c r="A7428">
        <v>2100191</v>
      </c>
      <c r="B7428">
        <v>1</v>
      </c>
      <c r="C7428" t="s">
        <v>81</v>
      </c>
      <c r="D7428" t="s">
        <v>115</v>
      </c>
      <c r="E7428" t="s">
        <v>505</v>
      </c>
      <c r="F7428" t="s">
        <v>21231</v>
      </c>
      <c r="G7428" t="s">
        <v>283</v>
      </c>
      <c r="H7428" t="s">
        <v>143</v>
      </c>
      <c r="I7428" t="s">
        <v>135</v>
      </c>
      <c r="J7428" t="s">
        <v>136</v>
      </c>
      <c r="K7428" t="s">
        <v>137</v>
      </c>
      <c r="L7428" t="s">
        <v>21232</v>
      </c>
      <c r="M7428" t="s">
        <v>21233</v>
      </c>
      <c r="N7428">
        <v>1.9197222220000001</v>
      </c>
      <c r="O7428">
        <v>0</v>
      </c>
      <c r="P7428">
        <v>2</v>
      </c>
      <c r="Q7428">
        <v>0</v>
      </c>
      <c r="R7428">
        <v>0</v>
      </c>
      <c r="S7428">
        <v>0</v>
      </c>
      <c r="T7428">
        <v>98</v>
      </c>
      <c r="U7428">
        <v>0</v>
      </c>
      <c r="V7428">
        <v>0</v>
      </c>
      <c r="W7428">
        <v>0</v>
      </c>
      <c r="X7428">
        <v>0.51678073579494077</v>
      </c>
      <c r="Y7428">
        <v>0</v>
      </c>
      <c r="Z7428">
        <v>0</v>
      </c>
      <c r="AA7428">
        <v>0</v>
      </c>
      <c r="AB7428">
        <v>54.89300470840741</v>
      </c>
      <c r="AC7428">
        <v>0</v>
      </c>
      <c r="AD7428">
        <v>0</v>
      </c>
      <c r="AE7428">
        <v>55.409785444202349</v>
      </c>
    </row>
    <row r="7429" spans="1:31" x14ac:dyDescent="0.25">
      <c r="A7429">
        <v>2100045</v>
      </c>
      <c r="B7429">
        <v>1</v>
      </c>
      <c r="C7429" t="s">
        <v>81</v>
      </c>
      <c r="D7429" t="s">
        <v>114</v>
      </c>
      <c r="E7429" t="s">
        <v>146</v>
      </c>
      <c r="F7429" t="s">
        <v>21234</v>
      </c>
      <c r="G7429" t="s">
        <v>273</v>
      </c>
      <c r="H7429" t="s">
        <v>134</v>
      </c>
      <c r="I7429" t="s">
        <v>135</v>
      </c>
      <c r="J7429" t="s">
        <v>136</v>
      </c>
      <c r="K7429" t="s">
        <v>155</v>
      </c>
      <c r="L7429" t="s">
        <v>21235</v>
      </c>
      <c r="M7429" t="s">
        <v>21236</v>
      </c>
      <c r="N7429">
        <v>7.7433333329999998</v>
      </c>
      <c r="O7429">
        <v>0</v>
      </c>
      <c r="P7429">
        <v>1610</v>
      </c>
      <c r="Q7429">
        <v>0</v>
      </c>
      <c r="R7429">
        <v>44</v>
      </c>
      <c r="S7429">
        <v>2</v>
      </c>
      <c r="T7429">
        <v>139</v>
      </c>
      <c r="U7429">
        <v>0</v>
      </c>
      <c r="V7429">
        <v>1</v>
      </c>
      <c r="W7429">
        <v>0</v>
      </c>
      <c r="X7429">
        <v>1362.6046630845312</v>
      </c>
      <c r="Y7429">
        <v>0</v>
      </c>
      <c r="Z7429">
        <v>16.732029493890316</v>
      </c>
      <c r="AA7429">
        <v>27.211122924736497</v>
      </c>
      <c r="AB7429">
        <v>258.16608460283544</v>
      </c>
      <c r="AC7429">
        <v>0</v>
      </c>
      <c r="AD7429">
        <v>0</v>
      </c>
      <c r="AE7429">
        <v>1664.7139001059936</v>
      </c>
    </row>
    <row r="7430" spans="1:31" x14ac:dyDescent="0.25">
      <c r="A7430">
        <v>2100168</v>
      </c>
      <c r="B7430">
        <v>1</v>
      </c>
      <c r="C7430" t="s">
        <v>80</v>
      </c>
      <c r="D7430" t="s">
        <v>110</v>
      </c>
      <c r="E7430" t="s">
        <v>158</v>
      </c>
      <c r="F7430" t="s">
        <v>21237</v>
      </c>
      <c r="G7430" t="s">
        <v>154</v>
      </c>
      <c r="H7430" t="s">
        <v>143</v>
      </c>
      <c r="I7430" t="s">
        <v>135</v>
      </c>
      <c r="J7430" t="s">
        <v>136</v>
      </c>
      <c r="K7430" t="s">
        <v>155</v>
      </c>
      <c r="L7430" t="s">
        <v>21238</v>
      </c>
      <c r="M7430" t="s">
        <v>21239</v>
      </c>
      <c r="N7430">
        <v>5.3255055550000003</v>
      </c>
      <c r="O7430">
        <v>0</v>
      </c>
      <c r="P7430">
        <v>345</v>
      </c>
      <c r="Q7430">
        <v>0</v>
      </c>
      <c r="R7430">
        <v>0</v>
      </c>
      <c r="S7430">
        <v>0</v>
      </c>
      <c r="T7430">
        <v>25</v>
      </c>
      <c r="U7430">
        <v>0</v>
      </c>
      <c r="V7430">
        <v>0</v>
      </c>
      <c r="W7430">
        <v>0</v>
      </c>
      <c r="X7430">
        <v>495.3241572531872</v>
      </c>
      <c r="Y7430">
        <v>0</v>
      </c>
      <c r="Z7430">
        <v>0</v>
      </c>
      <c r="AA7430">
        <v>0</v>
      </c>
      <c r="AB7430">
        <v>144.36869496659773</v>
      </c>
      <c r="AC7430">
        <v>0</v>
      </c>
      <c r="AD7430">
        <v>0</v>
      </c>
      <c r="AE7430">
        <v>639.69285221978498</v>
      </c>
    </row>
    <row r="7431" spans="1:31" x14ac:dyDescent="0.25">
      <c r="A7431">
        <v>2100085</v>
      </c>
      <c r="B7431">
        <v>1</v>
      </c>
      <c r="C7431" t="s">
        <v>81</v>
      </c>
      <c r="D7431" t="s">
        <v>123</v>
      </c>
      <c r="E7431" t="s">
        <v>169</v>
      </c>
      <c r="F7431" t="s">
        <v>21240</v>
      </c>
      <c r="G7431" t="s">
        <v>133</v>
      </c>
      <c r="H7431" t="s">
        <v>134</v>
      </c>
      <c r="I7431" t="s">
        <v>135</v>
      </c>
      <c r="J7431" t="s">
        <v>136</v>
      </c>
      <c r="K7431" t="s">
        <v>137</v>
      </c>
      <c r="L7431" t="s">
        <v>21241</v>
      </c>
      <c r="M7431" t="s">
        <v>21242</v>
      </c>
      <c r="N7431">
        <v>0.93305555500000004</v>
      </c>
      <c r="O7431">
        <v>0</v>
      </c>
      <c r="P7431">
        <v>1051</v>
      </c>
      <c r="Q7431">
        <v>0</v>
      </c>
      <c r="R7431">
        <v>0</v>
      </c>
      <c r="S7431">
        <v>1</v>
      </c>
      <c r="T7431">
        <v>49</v>
      </c>
      <c r="U7431">
        <v>0</v>
      </c>
      <c r="V7431">
        <v>0</v>
      </c>
      <c r="W7431">
        <v>0</v>
      </c>
      <c r="X7431">
        <v>176.59649998571268</v>
      </c>
      <c r="Y7431">
        <v>0</v>
      </c>
      <c r="Z7431">
        <v>0</v>
      </c>
      <c r="AA7431">
        <v>9.4160612317941368</v>
      </c>
      <c r="AB7431">
        <v>17.76941557760464</v>
      </c>
      <c r="AC7431">
        <v>0</v>
      </c>
      <c r="AD7431">
        <v>0</v>
      </c>
      <c r="AE7431">
        <v>203.78197679511146</v>
      </c>
    </row>
    <row r="7432" spans="1:31" x14ac:dyDescent="0.25">
      <c r="A7432">
        <v>2100383</v>
      </c>
      <c r="B7432">
        <v>1</v>
      </c>
      <c r="C7432" t="s">
        <v>80</v>
      </c>
      <c r="D7432" t="s">
        <v>89</v>
      </c>
      <c r="E7432" t="s">
        <v>140</v>
      </c>
      <c r="F7432" t="s">
        <v>21243</v>
      </c>
      <c r="G7432" t="s">
        <v>324</v>
      </c>
      <c r="H7432" t="s">
        <v>143</v>
      </c>
      <c r="I7432" t="s">
        <v>135</v>
      </c>
      <c r="J7432" t="s">
        <v>136</v>
      </c>
      <c r="K7432" t="s">
        <v>137</v>
      </c>
      <c r="L7432" t="s">
        <v>21244</v>
      </c>
      <c r="M7432" t="s">
        <v>21245</v>
      </c>
      <c r="N7432">
        <v>0.42333333299999998</v>
      </c>
      <c r="O7432">
        <v>0</v>
      </c>
      <c r="P7432">
        <v>306</v>
      </c>
      <c r="Q7432">
        <v>0</v>
      </c>
      <c r="R7432">
        <v>0</v>
      </c>
      <c r="S7432">
        <v>0</v>
      </c>
      <c r="T7432">
        <v>92</v>
      </c>
      <c r="U7432">
        <v>0</v>
      </c>
      <c r="V7432">
        <v>0</v>
      </c>
      <c r="W7432">
        <v>0</v>
      </c>
      <c r="X7432">
        <v>51.838346346777023</v>
      </c>
      <c r="Y7432">
        <v>0</v>
      </c>
      <c r="Z7432">
        <v>0</v>
      </c>
      <c r="AA7432">
        <v>0</v>
      </c>
      <c r="AB7432">
        <v>26.05188959303219</v>
      </c>
      <c r="AC7432">
        <v>0</v>
      </c>
      <c r="AD7432">
        <v>0</v>
      </c>
      <c r="AE7432">
        <v>77.890235939809216</v>
      </c>
    </row>
    <row r="7433" spans="1:31" x14ac:dyDescent="0.25">
      <c r="A7433">
        <v>2100128</v>
      </c>
      <c r="B7433">
        <v>1</v>
      </c>
      <c r="C7433" t="s">
        <v>81</v>
      </c>
      <c r="D7433" t="s">
        <v>119</v>
      </c>
      <c r="E7433" t="s">
        <v>177</v>
      </c>
      <c r="F7433" t="s">
        <v>21246</v>
      </c>
      <c r="G7433" t="s">
        <v>183</v>
      </c>
      <c r="H7433" t="s">
        <v>143</v>
      </c>
      <c r="I7433" t="s">
        <v>135</v>
      </c>
      <c r="J7433" t="s">
        <v>136</v>
      </c>
      <c r="K7433" t="s">
        <v>137</v>
      </c>
      <c r="L7433" t="s">
        <v>21247</v>
      </c>
      <c r="M7433" t="s">
        <v>21248</v>
      </c>
      <c r="N7433">
        <v>3.4052777769999998</v>
      </c>
      <c r="O7433">
        <v>0</v>
      </c>
      <c r="P7433">
        <v>1</v>
      </c>
      <c r="Q7433">
        <v>0</v>
      </c>
      <c r="R7433">
        <v>0</v>
      </c>
      <c r="S7433">
        <v>0</v>
      </c>
      <c r="T7433">
        <v>0</v>
      </c>
      <c r="U7433">
        <v>0</v>
      </c>
      <c r="V7433">
        <v>0</v>
      </c>
      <c r="W7433">
        <v>0</v>
      </c>
      <c r="X7433">
        <v>0.43707159158432773</v>
      </c>
      <c r="Y7433">
        <v>0</v>
      </c>
      <c r="Z7433">
        <v>0</v>
      </c>
      <c r="AA7433">
        <v>0</v>
      </c>
      <c r="AB7433">
        <v>0</v>
      </c>
      <c r="AC7433">
        <v>0</v>
      </c>
      <c r="AD7433">
        <v>0</v>
      </c>
      <c r="AE7433">
        <v>0.43707159158432773</v>
      </c>
    </row>
    <row r="7434" spans="1:31" x14ac:dyDescent="0.25">
      <c r="A7434">
        <v>2100294</v>
      </c>
      <c r="B7434">
        <v>1</v>
      </c>
      <c r="C7434" t="s">
        <v>81</v>
      </c>
      <c r="D7434" t="s">
        <v>113</v>
      </c>
      <c r="E7434" t="s">
        <v>177</v>
      </c>
      <c r="F7434" t="s">
        <v>21249</v>
      </c>
      <c r="G7434" t="s">
        <v>196</v>
      </c>
      <c r="H7434" t="s">
        <v>143</v>
      </c>
      <c r="I7434" t="s">
        <v>135</v>
      </c>
      <c r="J7434" t="s">
        <v>136</v>
      </c>
      <c r="K7434" t="s">
        <v>137</v>
      </c>
      <c r="L7434" t="s">
        <v>21250</v>
      </c>
      <c r="M7434" t="s">
        <v>21251</v>
      </c>
      <c r="N7434">
        <v>2.0169444439999999</v>
      </c>
      <c r="O7434">
        <v>0</v>
      </c>
      <c r="P7434">
        <v>1</v>
      </c>
      <c r="Q7434">
        <v>0</v>
      </c>
      <c r="R7434">
        <v>0</v>
      </c>
      <c r="S7434">
        <v>0</v>
      </c>
      <c r="T7434">
        <v>0</v>
      </c>
      <c r="U7434">
        <v>0</v>
      </c>
      <c r="V7434">
        <v>0</v>
      </c>
      <c r="W7434">
        <v>0</v>
      </c>
      <c r="X7434">
        <v>0.34365039002457232</v>
      </c>
      <c r="Y7434">
        <v>0</v>
      </c>
      <c r="Z7434">
        <v>0</v>
      </c>
      <c r="AA7434">
        <v>0</v>
      </c>
      <c r="AB7434">
        <v>0</v>
      </c>
      <c r="AC7434">
        <v>0</v>
      </c>
      <c r="AD7434">
        <v>0</v>
      </c>
      <c r="AE7434">
        <v>0.34365039002457232</v>
      </c>
    </row>
    <row r="7435" spans="1:31" x14ac:dyDescent="0.25">
      <c r="A7435">
        <v>2100314</v>
      </c>
      <c r="B7435">
        <v>1</v>
      </c>
      <c r="C7435" t="s">
        <v>80</v>
      </c>
      <c r="D7435" t="s">
        <v>83</v>
      </c>
      <c r="E7435" t="s">
        <v>177</v>
      </c>
      <c r="F7435" t="s">
        <v>21252</v>
      </c>
      <c r="G7435" t="s">
        <v>183</v>
      </c>
      <c r="H7435" t="s">
        <v>143</v>
      </c>
      <c r="I7435" t="s">
        <v>135</v>
      </c>
      <c r="J7435" t="s">
        <v>136</v>
      </c>
      <c r="K7435" t="s">
        <v>137</v>
      </c>
      <c r="L7435" t="s">
        <v>21253</v>
      </c>
      <c r="M7435" t="s">
        <v>21254</v>
      </c>
      <c r="N7435">
        <v>1.5663888880000001</v>
      </c>
      <c r="O7435">
        <v>0</v>
      </c>
      <c r="P7435">
        <v>4</v>
      </c>
      <c r="Q7435">
        <v>0</v>
      </c>
      <c r="R7435">
        <v>0</v>
      </c>
      <c r="S7435">
        <v>0</v>
      </c>
      <c r="T7435">
        <v>0</v>
      </c>
      <c r="U7435">
        <v>0</v>
      </c>
      <c r="V7435">
        <v>0</v>
      </c>
      <c r="W7435">
        <v>0</v>
      </c>
      <c r="X7435">
        <v>2.1624177598649776</v>
      </c>
      <c r="Y7435">
        <v>0</v>
      </c>
      <c r="Z7435">
        <v>0</v>
      </c>
      <c r="AA7435">
        <v>0</v>
      </c>
      <c r="AB7435">
        <v>0</v>
      </c>
      <c r="AC7435">
        <v>0</v>
      </c>
      <c r="AD7435">
        <v>0</v>
      </c>
      <c r="AE7435">
        <v>2.1624177598649776</v>
      </c>
    </row>
    <row r="7436" spans="1:31" x14ac:dyDescent="0.25">
      <c r="A7436">
        <v>2100171</v>
      </c>
      <c r="B7436">
        <v>1</v>
      </c>
      <c r="C7436" t="s">
        <v>80</v>
      </c>
      <c r="D7436" t="s">
        <v>110</v>
      </c>
      <c r="E7436" t="s">
        <v>505</v>
      </c>
      <c r="F7436" t="s">
        <v>21255</v>
      </c>
      <c r="G7436" t="s">
        <v>154</v>
      </c>
      <c r="H7436" t="s">
        <v>143</v>
      </c>
      <c r="I7436" t="s">
        <v>135</v>
      </c>
      <c r="J7436" t="s">
        <v>136</v>
      </c>
      <c r="K7436" t="s">
        <v>155</v>
      </c>
      <c r="L7436" t="s">
        <v>21256</v>
      </c>
      <c r="M7436" t="s">
        <v>21257</v>
      </c>
      <c r="N7436">
        <v>5.4718055550000004</v>
      </c>
      <c r="O7436">
        <v>0</v>
      </c>
      <c r="P7436">
        <v>91</v>
      </c>
      <c r="Q7436">
        <v>0</v>
      </c>
      <c r="R7436">
        <v>0</v>
      </c>
      <c r="S7436">
        <v>0</v>
      </c>
      <c r="T7436">
        <v>19</v>
      </c>
      <c r="U7436">
        <v>0</v>
      </c>
      <c r="V7436">
        <v>0</v>
      </c>
      <c r="W7436">
        <v>0</v>
      </c>
      <c r="X7436">
        <v>134.56288644791059</v>
      </c>
      <c r="Y7436">
        <v>0</v>
      </c>
      <c r="Z7436">
        <v>0</v>
      </c>
      <c r="AA7436">
        <v>0</v>
      </c>
      <c r="AB7436">
        <v>35.166500530441965</v>
      </c>
      <c r="AC7436">
        <v>0</v>
      </c>
      <c r="AD7436">
        <v>0</v>
      </c>
      <c r="AE7436">
        <v>169.72938697835255</v>
      </c>
    </row>
    <row r="7437" spans="1:31" x14ac:dyDescent="0.25">
      <c r="A7437">
        <v>2100357</v>
      </c>
      <c r="B7437">
        <v>1</v>
      </c>
      <c r="C7437" t="s">
        <v>80</v>
      </c>
      <c r="D7437" t="s">
        <v>106</v>
      </c>
      <c r="E7437" t="s">
        <v>169</v>
      </c>
      <c r="F7437" t="s">
        <v>11729</v>
      </c>
      <c r="G7437" t="s">
        <v>209</v>
      </c>
      <c r="H7437" t="s">
        <v>134</v>
      </c>
      <c r="I7437" t="s">
        <v>135</v>
      </c>
      <c r="J7437" t="s">
        <v>136</v>
      </c>
      <c r="K7437" t="s">
        <v>137</v>
      </c>
      <c r="L7437" t="s">
        <v>21258</v>
      </c>
      <c r="M7437" t="s">
        <v>21259</v>
      </c>
      <c r="N7437">
        <v>2.227777777</v>
      </c>
      <c r="O7437">
        <v>0</v>
      </c>
      <c r="P7437">
        <v>0</v>
      </c>
      <c r="Q7437">
        <v>0</v>
      </c>
      <c r="R7437">
        <v>1</v>
      </c>
      <c r="S7437">
        <v>0</v>
      </c>
      <c r="T7437">
        <v>0</v>
      </c>
      <c r="U7437">
        <v>0</v>
      </c>
      <c r="V7437">
        <v>0</v>
      </c>
      <c r="W7437">
        <v>0</v>
      </c>
      <c r="X7437">
        <v>0</v>
      </c>
      <c r="Y7437">
        <v>0</v>
      </c>
      <c r="Z7437">
        <v>5.3775653936262993</v>
      </c>
      <c r="AA7437">
        <v>0</v>
      </c>
      <c r="AB7437">
        <v>0</v>
      </c>
      <c r="AC7437">
        <v>0</v>
      </c>
      <c r="AD7437">
        <v>0</v>
      </c>
      <c r="AE7437">
        <v>5.3775653936262993</v>
      </c>
    </row>
    <row r="7438" spans="1:31" x14ac:dyDescent="0.25">
      <c r="A7438">
        <v>2100002</v>
      </c>
      <c r="B7438">
        <v>1</v>
      </c>
      <c r="C7438" t="s">
        <v>80</v>
      </c>
      <c r="D7438" t="s">
        <v>101</v>
      </c>
      <c r="E7438" t="s">
        <v>131</v>
      </c>
      <c r="F7438" t="s">
        <v>21260</v>
      </c>
      <c r="G7438" t="s">
        <v>171</v>
      </c>
      <c r="H7438" t="s">
        <v>134</v>
      </c>
      <c r="I7438" t="s">
        <v>135</v>
      </c>
      <c r="J7438" t="s">
        <v>136</v>
      </c>
      <c r="K7438" t="s">
        <v>137</v>
      </c>
      <c r="L7438" t="s">
        <v>21261</v>
      </c>
      <c r="M7438" t="s">
        <v>21262</v>
      </c>
      <c r="N7438">
        <v>2.0302777769999998</v>
      </c>
      <c r="O7438">
        <v>17</v>
      </c>
      <c r="P7438">
        <v>1</v>
      </c>
      <c r="Q7438">
        <v>34</v>
      </c>
      <c r="R7438">
        <v>2</v>
      </c>
      <c r="S7438">
        <v>23</v>
      </c>
      <c r="T7438">
        <v>0</v>
      </c>
      <c r="U7438">
        <v>4</v>
      </c>
      <c r="V7438">
        <v>0</v>
      </c>
      <c r="W7438">
        <v>38.176026458702324</v>
      </c>
      <c r="X7438">
        <v>0.2689169730633858</v>
      </c>
      <c r="Y7438">
        <v>311.27129127193388</v>
      </c>
      <c r="Z7438">
        <v>5.3955785188529299</v>
      </c>
      <c r="AA7438">
        <v>144.78059193255211</v>
      </c>
      <c r="AB7438">
        <v>0</v>
      </c>
      <c r="AC7438">
        <v>487.48497796951477</v>
      </c>
      <c r="AD7438">
        <v>0</v>
      </c>
      <c r="AE7438">
        <v>987.37738312461943</v>
      </c>
    </row>
    <row r="7439" spans="1:31" x14ac:dyDescent="0.25">
      <c r="A7439">
        <v>2100008</v>
      </c>
      <c r="B7439">
        <v>1</v>
      </c>
      <c r="C7439" t="s">
        <v>80</v>
      </c>
      <c r="D7439" t="s">
        <v>84</v>
      </c>
      <c r="E7439" t="s">
        <v>177</v>
      </c>
      <c r="F7439" t="s">
        <v>21263</v>
      </c>
      <c r="G7439" t="s">
        <v>179</v>
      </c>
      <c r="H7439" t="s">
        <v>143</v>
      </c>
      <c r="I7439" t="s">
        <v>135</v>
      </c>
      <c r="J7439" t="s">
        <v>136</v>
      </c>
      <c r="K7439" t="s">
        <v>137</v>
      </c>
      <c r="L7439" t="s">
        <v>21264</v>
      </c>
      <c r="M7439" t="s">
        <v>21265</v>
      </c>
      <c r="N7439">
        <v>8.2008333330000003</v>
      </c>
      <c r="O7439">
        <v>0</v>
      </c>
      <c r="P7439">
        <v>5</v>
      </c>
      <c r="Q7439">
        <v>0</v>
      </c>
      <c r="R7439">
        <v>0</v>
      </c>
      <c r="S7439">
        <v>0</v>
      </c>
      <c r="T7439">
        <v>0</v>
      </c>
      <c r="U7439">
        <v>0</v>
      </c>
      <c r="V7439">
        <v>0</v>
      </c>
      <c r="W7439">
        <v>0</v>
      </c>
      <c r="X7439">
        <v>6.084600469732707</v>
      </c>
      <c r="Y7439">
        <v>0</v>
      </c>
      <c r="Z7439">
        <v>0</v>
      </c>
      <c r="AA7439">
        <v>0</v>
      </c>
      <c r="AB7439">
        <v>0</v>
      </c>
      <c r="AC7439">
        <v>0</v>
      </c>
      <c r="AD7439">
        <v>0</v>
      </c>
      <c r="AE7439">
        <v>6.084600469732707</v>
      </c>
    </row>
    <row r="7440" spans="1:31" x14ac:dyDescent="0.25">
      <c r="A7440">
        <v>2100257</v>
      </c>
      <c r="B7440">
        <v>1</v>
      </c>
      <c r="C7440" t="s">
        <v>80</v>
      </c>
      <c r="D7440" t="s">
        <v>84</v>
      </c>
      <c r="E7440" t="s">
        <v>158</v>
      </c>
      <c r="F7440" t="s">
        <v>21266</v>
      </c>
      <c r="G7440" t="s">
        <v>160</v>
      </c>
      <c r="H7440" t="s">
        <v>143</v>
      </c>
      <c r="I7440" t="s">
        <v>135</v>
      </c>
      <c r="J7440" t="s">
        <v>136</v>
      </c>
      <c r="K7440" t="s">
        <v>137</v>
      </c>
      <c r="L7440" t="s">
        <v>21267</v>
      </c>
      <c r="M7440" t="s">
        <v>21268</v>
      </c>
      <c r="N7440">
        <v>6.8727777769999996</v>
      </c>
      <c r="O7440">
        <v>0</v>
      </c>
      <c r="P7440">
        <v>3</v>
      </c>
      <c r="Q7440">
        <v>0</v>
      </c>
      <c r="R7440">
        <v>0</v>
      </c>
      <c r="S7440">
        <v>0</v>
      </c>
      <c r="T7440">
        <v>50</v>
      </c>
      <c r="U7440">
        <v>0</v>
      </c>
      <c r="V7440">
        <v>2</v>
      </c>
      <c r="W7440">
        <v>0</v>
      </c>
      <c r="X7440">
        <v>0.29579842976575332</v>
      </c>
      <c r="Y7440">
        <v>0</v>
      </c>
      <c r="Z7440">
        <v>0</v>
      </c>
      <c r="AA7440">
        <v>0</v>
      </c>
      <c r="AB7440">
        <v>239.84229115340662</v>
      </c>
      <c r="AC7440">
        <v>0</v>
      </c>
      <c r="AD7440">
        <v>118.26182452498084</v>
      </c>
      <c r="AE7440">
        <v>358.39991410815321</v>
      </c>
    </row>
    <row r="7441" spans="1:31" x14ac:dyDescent="0.25">
      <c r="A7441">
        <v>2100048</v>
      </c>
      <c r="B7441">
        <v>1</v>
      </c>
      <c r="C7441" t="s">
        <v>80</v>
      </c>
      <c r="D7441" t="s">
        <v>92</v>
      </c>
      <c r="E7441" t="s">
        <v>146</v>
      </c>
      <c r="F7441" t="s">
        <v>2984</v>
      </c>
      <c r="G7441" t="s">
        <v>133</v>
      </c>
      <c r="H7441" t="s">
        <v>134</v>
      </c>
      <c r="I7441" t="s">
        <v>135</v>
      </c>
      <c r="J7441" t="s">
        <v>136</v>
      </c>
      <c r="K7441" t="s">
        <v>137</v>
      </c>
      <c r="L7441" t="s">
        <v>21269</v>
      </c>
      <c r="M7441" t="s">
        <v>21270</v>
      </c>
      <c r="N7441">
        <v>0.55472222199999999</v>
      </c>
      <c r="O7441">
        <v>0</v>
      </c>
      <c r="P7441">
        <v>825</v>
      </c>
      <c r="Q7441">
        <v>2</v>
      </c>
      <c r="R7441">
        <v>234</v>
      </c>
      <c r="S7441">
        <v>7</v>
      </c>
      <c r="T7441">
        <v>75</v>
      </c>
      <c r="U7441">
        <v>0</v>
      </c>
      <c r="V7441">
        <v>1</v>
      </c>
      <c r="W7441">
        <v>0</v>
      </c>
      <c r="X7441">
        <v>94.28758879952386</v>
      </c>
      <c r="Y7441">
        <v>0.39613050675061834</v>
      </c>
      <c r="Z7441">
        <v>37.57777107522287</v>
      </c>
      <c r="AA7441">
        <v>6.0918645413185413</v>
      </c>
      <c r="AB7441">
        <v>26.485083946819998</v>
      </c>
      <c r="AC7441">
        <v>0</v>
      </c>
      <c r="AD7441">
        <v>0.19096577706703444</v>
      </c>
      <c r="AE7441">
        <v>165.02940464670291</v>
      </c>
    </row>
    <row r="7442" spans="1:31" x14ac:dyDescent="0.25">
      <c r="A7442">
        <v>2100025</v>
      </c>
      <c r="B7442">
        <v>1</v>
      </c>
      <c r="C7442" t="s">
        <v>81</v>
      </c>
      <c r="D7442" t="s">
        <v>119</v>
      </c>
      <c r="E7442" t="s">
        <v>169</v>
      </c>
      <c r="F7442" t="s">
        <v>21271</v>
      </c>
      <c r="G7442" t="s">
        <v>273</v>
      </c>
      <c r="H7442" t="s">
        <v>134</v>
      </c>
      <c r="I7442" t="s">
        <v>135</v>
      </c>
      <c r="J7442" t="s">
        <v>136</v>
      </c>
      <c r="K7442" t="s">
        <v>155</v>
      </c>
      <c r="L7442" t="s">
        <v>21272</v>
      </c>
      <c r="M7442" t="s">
        <v>21273</v>
      </c>
      <c r="N7442">
        <v>2.36016</v>
      </c>
      <c r="O7442">
        <v>0</v>
      </c>
      <c r="P7442">
        <v>297</v>
      </c>
      <c r="Q7442">
        <v>0</v>
      </c>
      <c r="R7442">
        <v>1</v>
      </c>
      <c r="S7442">
        <v>0</v>
      </c>
      <c r="T7442">
        <v>58</v>
      </c>
      <c r="U7442">
        <v>0</v>
      </c>
      <c r="V7442">
        <v>0</v>
      </c>
      <c r="W7442">
        <v>0</v>
      </c>
      <c r="X7442">
        <v>156.26484433193681</v>
      </c>
      <c r="Y7442">
        <v>0</v>
      </c>
      <c r="Z7442">
        <v>0.1209467830523889</v>
      </c>
      <c r="AA7442">
        <v>0</v>
      </c>
      <c r="AB7442">
        <v>132.13551506621479</v>
      </c>
      <c r="AC7442">
        <v>0</v>
      </c>
      <c r="AD7442">
        <v>0</v>
      </c>
      <c r="AE7442">
        <v>288.52130618120395</v>
      </c>
    </row>
    <row r="7443" spans="1:31" x14ac:dyDescent="0.25">
      <c r="A7443">
        <v>2100088</v>
      </c>
      <c r="B7443">
        <v>1</v>
      </c>
      <c r="C7443" t="s">
        <v>80</v>
      </c>
      <c r="D7443" t="s">
        <v>103</v>
      </c>
      <c r="E7443" t="s">
        <v>177</v>
      </c>
      <c r="F7443" t="s">
        <v>21274</v>
      </c>
      <c r="G7443" t="s">
        <v>1007</v>
      </c>
      <c r="H7443" t="s">
        <v>143</v>
      </c>
      <c r="I7443" t="s">
        <v>135</v>
      </c>
      <c r="J7443" t="s">
        <v>3</v>
      </c>
      <c r="K7443" t="s">
        <v>137</v>
      </c>
      <c r="L7443" t="s">
        <v>21275</v>
      </c>
      <c r="M7443" t="s">
        <v>21276</v>
      </c>
      <c r="N7443">
        <v>1.8847222219999999</v>
      </c>
      <c r="O7443">
        <v>0</v>
      </c>
      <c r="P7443">
        <v>1</v>
      </c>
      <c r="Q7443">
        <v>0</v>
      </c>
      <c r="R7443">
        <v>0</v>
      </c>
      <c r="S7443">
        <v>0</v>
      </c>
      <c r="T7443">
        <v>0</v>
      </c>
      <c r="U7443">
        <v>0</v>
      </c>
      <c r="V7443">
        <v>0</v>
      </c>
      <c r="W7443">
        <v>0</v>
      </c>
      <c r="X7443">
        <v>0.30062796643640832</v>
      </c>
      <c r="Y7443">
        <v>0</v>
      </c>
      <c r="Z7443">
        <v>0</v>
      </c>
      <c r="AA7443">
        <v>0</v>
      </c>
      <c r="AB7443">
        <v>0</v>
      </c>
      <c r="AC7443">
        <v>0</v>
      </c>
      <c r="AD7443">
        <v>0</v>
      </c>
      <c r="AE7443">
        <v>0.30062796643640832</v>
      </c>
    </row>
    <row r="7444" spans="1:31" x14ac:dyDescent="0.25">
      <c r="A7444">
        <v>2099985</v>
      </c>
      <c r="B7444">
        <v>1</v>
      </c>
      <c r="C7444" t="s">
        <v>80</v>
      </c>
      <c r="D7444" t="s">
        <v>83</v>
      </c>
      <c r="E7444" t="s">
        <v>177</v>
      </c>
      <c r="F7444" t="s">
        <v>21277</v>
      </c>
      <c r="G7444" t="s">
        <v>196</v>
      </c>
      <c r="H7444" t="s">
        <v>143</v>
      </c>
      <c r="I7444" t="s">
        <v>135</v>
      </c>
      <c r="J7444" t="s">
        <v>136</v>
      </c>
      <c r="K7444" t="s">
        <v>137</v>
      </c>
      <c r="L7444" t="s">
        <v>21278</v>
      </c>
      <c r="M7444" t="s">
        <v>21279</v>
      </c>
      <c r="N7444">
        <v>0.90916666599999996</v>
      </c>
      <c r="O7444">
        <v>0</v>
      </c>
      <c r="P7444">
        <v>4</v>
      </c>
      <c r="Q7444">
        <v>0</v>
      </c>
      <c r="R7444">
        <v>0</v>
      </c>
      <c r="S7444">
        <v>0</v>
      </c>
      <c r="T7444">
        <v>1</v>
      </c>
      <c r="U7444">
        <v>0</v>
      </c>
      <c r="V7444">
        <v>0</v>
      </c>
      <c r="W7444">
        <v>0</v>
      </c>
      <c r="X7444">
        <v>0.38516274043248006</v>
      </c>
      <c r="Y7444">
        <v>0</v>
      </c>
      <c r="Z7444">
        <v>0</v>
      </c>
      <c r="AA7444">
        <v>0</v>
      </c>
      <c r="AB7444">
        <v>4.5831039876511111E-2</v>
      </c>
      <c r="AC7444">
        <v>0</v>
      </c>
      <c r="AD7444">
        <v>0</v>
      </c>
      <c r="AE7444">
        <v>0.43099378030899116</v>
      </c>
    </row>
    <row r="7445" spans="1:31" x14ac:dyDescent="0.25">
      <c r="A7445">
        <v>2100174</v>
      </c>
      <c r="B7445">
        <v>1</v>
      </c>
      <c r="C7445" t="s">
        <v>80</v>
      </c>
      <c r="D7445" t="s">
        <v>110</v>
      </c>
      <c r="E7445" t="s">
        <v>158</v>
      </c>
      <c r="F7445" t="s">
        <v>21280</v>
      </c>
      <c r="G7445" t="s">
        <v>154</v>
      </c>
      <c r="H7445" t="s">
        <v>143</v>
      </c>
      <c r="I7445" t="s">
        <v>135</v>
      </c>
      <c r="J7445" t="s">
        <v>136</v>
      </c>
      <c r="K7445" t="s">
        <v>155</v>
      </c>
      <c r="L7445" t="s">
        <v>21281</v>
      </c>
      <c r="M7445" t="s">
        <v>21282</v>
      </c>
      <c r="N7445">
        <v>5.6363305549999998</v>
      </c>
      <c r="O7445">
        <v>0</v>
      </c>
      <c r="P7445">
        <v>155</v>
      </c>
      <c r="Q7445">
        <v>0</v>
      </c>
      <c r="R7445">
        <v>0</v>
      </c>
      <c r="S7445">
        <v>0</v>
      </c>
      <c r="T7445">
        <v>11</v>
      </c>
      <c r="U7445">
        <v>0</v>
      </c>
      <c r="V7445">
        <v>0</v>
      </c>
      <c r="W7445">
        <v>0</v>
      </c>
      <c r="X7445">
        <v>221.58099854906331</v>
      </c>
      <c r="Y7445">
        <v>0</v>
      </c>
      <c r="Z7445">
        <v>0</v>
      </c>
      <c r="AA7445">
        <v>0</v>
      </c>
      <c r="AB7445">
        <v>26.640602246437858</v>
      </c>
      <c r="AC7445">
        <v>0</v>
      </c>
      <c r="AD7445">
        <v>0</v>
      </c>
      <c r="AE7445">
        <v>248.22160079550116</v>
      </c>
    </row>
    <row r="7446" spans="1:31" x14ac:dyDescent="0.25">
      <c r="A7446">
        <v>2100217</v>
      </c>
      <c r="B7446">
        <v>1</v>
      </c>
      <c r="C7446" t="s">
        <v>80</v>
      </c>
      <c r="D7446" t="s">
        <v>106</v>
      </c>
      <c r="E7446" t="s">
        <v>177</v>
      </c>
      <c r="F7446" t="s">
        <v>21283</v>
      </c>
      <c r="G7446" t="s">
        <v>183</v>
      </c>
      <c r="H7446" t="s">
        <v>143</v>
      </c>
      <c r="I7446" t="s">
        <v>135</v>
      </c>
      <c r="J7446" t="s">
        <v>136</v>
      </c>
      <c r="K7446" t="s">
        <v>137</v>
      </c>
      <c r="L7446" t="s">
        <v>21284</v>
      </c>
      <c r="M7446" t="s">
        <v>21285</v>
      </c>
      <c r="N7446">
        <v>3.6</v>
      </c>
      <c r="O7446">
        <v>0</v>
      </c>
      <c r="P7446">
        <v>1</v>
      </c>
      <c r="Q7446">
        <v>0</v>
      </c>
      <c r="R7446">
        <v>0</v>
      </c>
      <c r="S7446">
        <v>0</v>
      </c>
      <c r="T7446">
        <v>0</v>
      </c>
      <c r="U7446">
        <v>0</v>
      </c>
      <c r="V7446">
        <v>0</v>
      </c>
      <c r="W7446">
        <v>0</v>
      </c>
      <c r="X7446">
        <v>0.50103543968110009</v>
      </c>
      <c r="Y7446">
        <v>0</v>
      </c>
      <c r="Z7446">
        <v>0</v>
      </c>
      <c r="AA7446">
        <v>0</v>
      </c>
      <c r="AB7446">
        <v>0</v>
      </c>
      <c r="AC7446">
        <v>0</v>
      </c>
      <c r="AD7446">
        <v>0</v>
      </c>
      <c r="AE7446">
        <v>0.50103543968110009</v>
      </c>
    </row>
    <row r="7447" spans="1:31" x14ac:dyDescent="0.25">
      <c r="A7447">
        <v>2100340</v>
      </c>
      <c r="B7447">
        <v>1</v>
      </c>
      <c r="C7447" t="s">
        <v>80</v>
      </c>
      <c r="D7447" t="s">
        <v>107</v>
      </c>
      <c r="E7447" t="s">
        <v>177</v>
      </c>
      <c r="F7447" t="s">
        <v>21286</v>
      </c>
      <c r="G7447" t="s">
        <v>179</v>
      </c>
      <c r="H7447" t="s">
        <v>143</v>
      </c>
      <c r="I7447" t="s">
        <v>135</v>
      </c>
      <c r="J7447" t="s">
        <v>136</v>
      </c>
      <c r="K7447" t="s">
        <v>137</v>
      </c>
      <c r="L7447" t="s">
        <v>21287</v>
      </c>
      <c r="M7447" t="s">
        <v>21288</v>
      </c>
      <c r="N7447">
        <v>1.5636111109999999</v>
      </c>
      <c r="O7447">
        <v>0</v>
      </c>
      <c r="P7447">
        <v>7</v>
      </c>
      <c r="Q7447">
        <v>0</v>
      </c>
      <c r="R7447">
        <v>0</v>
      </c>
      <c r="S7447">
        <v>0</v>
      </c>
      <c r="T7447">
        <v>0</v>
      </c>
      <c r="U7447">
        <v>0</v>
      </c>
      <c r="V7447">
        <v>0</v>
      </c>
      <c r="W7447">
        <v>0</v>
      </c>
      <c r="X7447">
        <v>2.5146216349660726</v>
      </c>
      <c r="Y7447">
        <v>0</v>
      </c>
      <c r="Z7447">
        <v>0</v>
      </c>
      <c r="AA7447">
        <v>0</v>
      </c>
      <c r="AB7447">
        <v>0</v>
      </c>
      <c r="AC7447">
        <v>0</v>
      </c>
      <c r="AD7447">
        <v>0</v>
      </c>
      <c r="AE7447">
        <v>2.5146216349660726</v>
      </c>
    </row>
    <row r="7448" spans="1:31" x14ac:dyDescent="0.25">
      <c r="A7448">
        <v>2100360</v>
      </c>
      <c r="B7448">
        <v>1</v>
      </c>
      <c r="C7448" t="s">
        <v>80</v>
      </c>
      <c r="D7448" t="s">
        <v>100</v>
      </c>
      <c r="E7448" t="s">
        <v>158</v>
      </c>
      <c r="F7448" t="s">
        <v>21289</v>
      </c>
      <c r="G7448" t="s">
        <v>160</v>
      </c>
      <c r="H7448" t="s">
        <v>143</v>
      </c>
      <c r="I7448" t="s">
        <v>135</v>
      </c>
      <c r="J7448" t="s">
        <v>136</v>
      </c>
      <c r="K7448" t="s">
        <v>137</v>
      </c>
      <c r="L7448" t="s">
        <v>21290</v>
      </c>
      <c r="M7448" t="s">
        <v>21291</v>
      </c>
      <c r="N7448">
        <v>1.4597222219999999</v>
      </c>
      <c r="O7448">
        <v>0</v>
      </c>
      <c r="P7448">
        <v>3</v>
      </c>
      <c r="Q7448">
        <v>0</v>
      </c>
      <c r="R7448">
        <v>5</v>
      </c>
      <c r="S7448">
        <v>0</v>
      </c>
      <c r="T7448">
        <v>3</v>
      </c>
      <c r="U7448">
        <v>0</v>
      </c>
      <c r="V7448">
        <v>1</v>
      </c>
      <c r="W7448">
        <v>0</v>
      </c>
      <c r="X7448">
        <v>4.8092314865220187</v>
      </c>
      <c r="Y7448">
        <v>0</v>
      </c>
      <c r="Z7448">
        <v>1.8575292891486224</v>
      </c>
      <c r="AA7448">
        <v>0</v>
      </c>
      <c r="AB7448">
        <v>5.04261504668042</v>
      </c>
      <c r="AC7448">
        <v>0</v>
      </c>
      <c r="AD7448">
        <v>5.8323667138712061</v>
      </c>
      <c r="AE7448">
        <v>17.541742536222266</v>
      </c>
    </row>
    <row r="7449" spans="1:31" x14ac:dyDescent="0.25">
      <c r="A7449">
        <v>2100297</v>
      </c>
      <c r="B7449">
        <v>1</v>
      </c>
      <c r="C7449" t="s">
        <v>80</v>
      </c>
      <c r="D7449" t="s">
        <v>96</v>
      </c>
      <c r="E7449" t="s">
        <v>177</v>
      </c>
      <c r="F7449" t="s">
        <v>21292</v>
      </c>
      <c r="G7449" t="s">
        <v>183</v>
      </c>
      <c r="H7449" t="s">
        <v>143</v>
      </c>
      <c r="I7449" t="s">
        <v>135</v>
      </c>
      <c r="J7449" t="s">
        <v>136</v>
      </c>
      <c r="K7449" t="s">
        <v>137</v>
      </c>
      <c r="L7449" t="s">
        <v>21293</v>
      </c>
      <c r="M7449" t="s">
        <v>21294</v>
      </c>
      <c r="N7449">
        <v>4.238611111</v>
      </c>
      <c r="O7449">
        <v>0</v>
      </c>
      <c r="P7449">
        <v>0</v>
      </c>
      <c r="Q7449">
        <v>0</v>
      </c>
      <c r="R7449">
        <v>0</v>
      </c>
      <c r="S7449">
        <v>0</v>
      </c>
      <c r="T7449">
        <v>2</v>
      </c>
      <c r="U7449">
        <v>0</v>
      </c>
      <c r="V7449">
        <v>0</v>
      </c>
      <c r="W7449">
        <v>0</v>
      </c>
      <c r="X7449">
        <v>0</v>
      </c>
      <c r="Y7449">
        <v>0</v>
      </c>
      <c r="Z7449">
        <v>0</v>
      </c>
      <c r="AA7449">
        <v>0</v>
      </c>
      <c r="AB7449">
        <v>8.4903460510131197</v>
      </c>
      <c r="AC7449">
        <v>0</v>
      </c>
      <c r="AD7449">
        <v>0</v>
      </c>
      <c r="AE7449">
        <v>8.4903460510131197</v>
      </c>
    </row>
    <row r="7450" spans="1:31" x14ac:dyDescent="0.25">
      <c r="A7450">
        <v>2100154</v>
      </c>
      <c r="B7450">
        <v>1</v>
      </c>
      <c r="C7450" t="s">
        <v>81</v>
      </c>
      <c r="D7450" t="s">
        <v>127</v>
      </c>
      <c r="E7450" t="s">
        <v>140</v>
      </c>
      <c r="F7450" t="s">
        <v>21295</v>
      </c>
      <c r="G7450" t="s">
        <v>142</v>
      </c>
      <c r="H7450" t="s">
        <v>143</v>
      </c>
      <c r="I7450" t="s">
        <v>135</v>
      </c>
      <c r="J7450" t="s">
        <v>136</v>
      </c>
      <c r="K7450" t="s">
        <v>137</v>
      </c>
      <c r="L7450" t="s">
        <v>21296</v>
      </c>
      <c r="M7450" t="s">
        <v>21297</v>
      </c>
      <c r="N7450">
        <v>3.1375000000000002</v>
      </c>
      <c r="O7450">
        <v>0</v>
      </c>
      <c r="P7450">
        <v>235</v>
      </c>
      <c r="Q7450">
        <v>0</v>
      </c>
      <c r="R7450">
        <v>0</v>
      </c>
      <c r="S7450">
        <v>0</v>
      </c>
      <c r="T7450">
        <v>157</v>
      </c>
      <c r="U7450">
        <v>0</v>
      </c>
      <c r="V7450">
        <v>0</v>
      </c>
      <c r="W7450">
        <v>0</v>
      </c>
      <c r="X7450">
        <v>143.48475319577042</v>
      </c>
      <c r="Y7450">
        <v>0</v>
      </c>
      <c r="Z7450">
        <v>0</v>
      </c>
      <c r="AA7450">
        <v>0</v>
      </c>
      <c r="AB7450">
        <v>598.57888712409169</v>
      </c>
      <c r="AC7450">
        <v>0</v>
      </c>
      <c r="AD7450">
        <v>0</v>
      </c>
      <c r="AE7450">
        <v>742.06364031986209</v>
      </c>
    </row>
    <row r="7451" spans="1:31" x14ac:dyDescent="0.25">
      <c r="A7451">
        <v>2100397</v>
      </c>
      <c r="B7451">
        <v>1</v>
      </c>
      <c r="C7451" t="s">
        <v>80</v>
      </c>
      <c r="D7451" t="s">
        <v>82</v>
      </c>
      <c r="E7451" t="s">
        <v>177</v>
      </c>
      <c r="F7451" t="s">
        <v>21298</v>
      </c>
      <c r="G7451" t="s">
        <v>183</v>
      </c>
      <c r="H7451" t="s">
        <v>143</v>
      </c>
      <c r="I7451" t="s">
        <v>135</v>
      </c>
      <c r="J7451" t="s">
        <v>136</v>
      </c>
      <c r="K7451" t="s">
        <v>137</v>
      </c>
      <c r="L7451" t="s">
        <v>21299</v>
      </c>
      <c r="M7451" t="s">
        <v>21300</v>
      </c>
      <c r="N7451">
        <v>4.9063888880000004</v>
      </c>
      <c r="O7451">
        <v>0</v>
      </c>
      <c r="P7451">
        <v>1</v>
      </c>
      <c r="Q7451">
        <v>0</v>
      </c>
      <c r="R7451">
        <v>0</v>
      </c>
      <c r="S7451">
        <v>0</v>
      </c>
      <c r="T7451">
        <v>0</v>
      </c>
      <c r="U7451">
        <v>0</v>
      </c>
      <c r="V7451">
        <v>0</v>
      </c>
      <c r="W7451">
        <v>0</v>
      </c>
      <c r="X7451">
        <v>1.321545988800009</v>
      </c>
      <c r="Y7451">
        <v>0</v>
      </c>
      <c r="Z7451">
        <v>0</v>
      </c>
      <c r="AA7451">
        <v>0</v>
      </c>
      <c r="AB7451">
        <v>0</v>
      </c>
      <c r="AC7451">
        <v>0</v>
      </c>
      <c r="AD7451">
        <v>0</v>
      </c>
      <c r="AE7451">
        <v>1.321545988800009</v>
      </c>
    </row>
    <row r="7452" spans="1:31" x14ac:dyDescent="0.25">
      <c r="A7452">
        <v>2100306</v>
      </c>
      <c r="B7452">
        <v>1</v>
      </c>
      <c r="C7452" t="s">
        <v>80</v>
      </c>
      <c r="D7452" t="s">
        <v>88</v>
      </c>
      <c r="E7452" t="s">
        <v>505</v>
      </c>
      <c r="F7452" t="s">
        <v>21301</v>
      </c>
      <c r="G7452" t="s">
        <v>1007</v>
      </c>
      <c r="H7452" t="s">
        <v>143</v>
      </c>
      <c r="I7452" t="s">
        <v>135</v>
      </c>
      <c r="J7452" t="s">
        <v>3</v>
      </c>
      <c r="K7452" t="s">
        <v>137</v>
      </c>
      <c r="L7452" t="s">
        <v>21302</v>
      </c>
      <c r="M7452" t="s">
        <v>20934</v>
      </c>
      <c r="N7452">
        <v>1.603611111</v>
      </c>
      <c r="O7452">
        <v>0</v>
      </c>
      <c r="P7452">
        <v>71</v>
      </c>
      <c r="Q7452">
        <v>0</v>
      </c>
      <c r="R7452">
        <v>0</v>
      </c>
      <c r="S7452">
        <v>0</v>
      </c>
      <c r="T7452">
        <v>2</v>
      </c>
      <c r="U7452">
        <v>0</v>
      </c>
      <c r="V7452">
        <v>0</v>
      </c>
      <c r="W7452">
        <v>0</v>
      </c>
      <c r="X7452">
        <v>33.552609175452417</v>
      </c>
      <c r="Y7452">
        <v>0</v>
      </c>
      <c r="Z7452">
        <v>0</v>
      </c>
      <c r="AA7452">
        <v>0</v>
      </c>
      <c r="AB7452">
        <v>3.6565442479799162E-2</v>
      </c>
      <c r="AC7452">
        <v>0</v>
      </c>
      <c r="AD7452">
        <v>0</v>
      </c>
      <c r="AE7452">
        <v>33.589174617932215</v>
      </c>
    </row>
    <row r="7453" spans="1:31" x14ac:dyDescent="0.25">
      <c r="A7453">
        <v>2099974</v>
      </c>
      <c r="B7453">
        <v>1</v>
      </c>
      <c r="C7453" t="s">
        <v>81</v>
      </c>
      <c r="D7453" t="s">
        <v>113</v>
      </c>
      <c r="E7453" t="s">
        <v>177</v>
      </c>
      <c r="F7453" t="s">
        <v>21303</v>
      </c>
      <c r="G7453" t="s">
        <v>183</v>
      </c>
      <c r="H7453" t="s">
        <v>143</v>
      </c>
      <c r="I7453" t="s">
        <v>135</v>
      </c>
      <c r="J7453" t="s">
        <v>136</v>
      </c>
      <c r="K7453" t="s">
        <v>137</v>
      </c>
      <c r="L7453" t="s">
        <v>21304</v>
      </c>
      <c r="M7453" t="s">
        <v>21305</v>
      </c>
      <c r="N7453">
        <v>1.4172222219999999</v>
      </c>
      <c r="O7453">
        <v>0</v>
      </c>
      <c r="P7453">
        <v>0</v>
      </c>
      <c r="Q7453">
        <v>0</v>
      </c>
      <c r="R7453">
        <v>2</v>
      </c>
      <c r="S7453">
        <v>0</v>
      </c>
      <c r="T7453">
        <v>0</v>
      </c>
      <c r="U7453">
        <v>0</v>
      </c>
      <c r="V7453">
        <v>0</v>
      </c>
      <c r="W7453">
        <v>0</v>
      </c>
      <c r="X7453">
        <v>0</v>
      </c>
      <c r="Y7453">
        <v>0</v>
      </c>
      <c r="Z7453">
        <v>1.4714445799024003</v>
      </c>
      <c r="AA7453">
        <v>0</v>
      </c>
      <c r="AB7453">
        <v>0</v>
      </c>
      <c r="AC7453">
        <v>0</v>
      </c>
      <c r="AD7453">
        <v>0</v>
      </c>
      <c r="AE7453">
        <v>1.4714445799024003</v>
      </c>
    </row>
    <row r="7454" spans="1:31" x14ac:dyDescent="0.25">
      <c r="A7454">
        <v>2100283</v>
      </c>
      <c r="B7454">
        <v>1</v>
      </c>
      <c r="C7454" t="s">
        <v>80</v>
      </c>
      <c r="D7454" t="s">
        <v>99</v>
      </c>
      <c r="E7454" t="s">
        <v>177</v>
      </c>
      <c r="F7454" t="s">
        <v>21306</v>
      </c>
      <c r="G7454" t="s">
        <v>183</v>
      </c>
      <c r="H7454" t="s">
        <v>143</v>
      </c>
      <c r="I7454" t="s">
        <v>135</v>
      </c>
      <c r="J7454" t="s">
        <v>136</v>
      </c>
      <c r="K7454" t="s">
        <v>137</v>
      </c>
      <c r="L7454" t="s">
        <v>21307</v>
      </c>
      <c r="M7454" t="s">
        <v>21308</v>
      </c>
      <c r="N7454">
        <v>4.415277777</v>
      </c>
      <c r="O7454">
        <v>0</v>
      </c>
      <c r="P7454">
        <v>0</v>
      </c>
      <c r="Q7454">
        <v>0</v>
      </c>
      <c r="R7454">
        <v>1</v>
      </c>
      <c r="S7454">
        <v>0</v>
      </c>
      <c r="T7454">
        <v>0</v>
      </c>
      <c r="U7454">
        <v>0</v>
      </c>
      <c r="V7454">
        <v>0</v>
      </c>
      <c r="W7454">
        <v>0</v>
      </c>
      <c r="X7454">
        <v>0</v>
      </c>
      <c r="Y7454">
        <v>0</v>
      </c>
      <c r="Z7454">
        <v>0.51204061908202669</v>
      </c>
      <c r="AA7454">
        <v>0</v>
      </c>
      <c r="AB7454">
        <v>0</v>
      </c>
      <c r="AC7454">
        <v>0</v>
      </c>
      <c r="AD7454">
        <v>0</v>
      </c>
      <c r="AE7454">
        <v>0.51204061908202669</v>
      </c>
    </row>
    <row r="7455" spans="1:31" x14ac:dyDescent="0.25">
      <c r="A7455">
        <v>2100260</v>
      </c>
      <c r="B7455">
        <v>1</v>
      </c>
      <c r="C7455" t="s">
        <v>81</v>
      </c>
      <c r="D7455" t="s">
        <v>112</v>
      </c>
      <c r="E7455" t="s">
        <v>158</v>
      </c>
      <c r="F7455" t="s">
        <v>21309</v>
      </c>
      <c r="G7455" t="s">
        <v>160</v>
      </c>
      <c r="H7455" t="s">
        <v>143</v>
      </c>
      <c r="I7455" t="s">
        <v>135</v>
      </c>
      <c r="J7455" t="s">
        <v>136</v>
      </c>
      <c r="K7455" t="s">
        <v>137</v>
      </c>
      <c r="L7455" t="s">
        <v>21310</v>
      </c>
      <c r="M7455" t="s">
        <v>21311</v>
      </c>
      <c r="N7455">
        <v>2.2324999999999999</v>
      </c>
      <c r="O7455">
        <v>0</v>
      </c>
      <c r="P7455">
        <v>94</v>
      </c>
      <c r="Q7455">
        <v>0</v>
      </c>
      <c r="R7455">
        <v>1</v>
      </c>
      <c r="S7455">
        <v>0</v>
      </c>
      <c r="T7455">
        <v>45</v>
      </c>
      <c r="U7455">
        <v>0</v>
      </c>
      <c r="V7455">
        <v>0</v>
      </c>
      <c r="W7455">
        <v>0</v>
      </c>
      <c r="X7455">
        <v>38.63422663018072</v>
      </c>
      <c r="Y7455">
        <v>0</v>
      </c>
      <c r="Z7455">
        <v>0.33153013635776996</v>
      </c>
      <c r="AA7455">
        <v>0</v>
      </c>
      <c r="AB7455">
        <v>42.411953438979502</v>
      </c>
      <c r="AC7455">
        <v>0</v>
      </c>
      <c r="AD7455">
        <v>0</v>
      </c>
      <c r="AE7455">
        <v>81.377710205517985</v>
      </c>
    </row>
    <row r="7456" spans="1:31" x14ac:dyDescent="0.25">
      <c r="A7456">
        <v>2100137</v>
      </c>
      <c r="B7456">
        <v>1</v>
      </c>
      <c r="C7456" t="s">
        <v>80</v>
      </c>
      <c r="D7456" t="s">
        <v>102</v>
      </c>
      <c r="E7456" t="s">
        <v>177</v>
      </c>
      <c r="F7456" t="s">
        <v>21312</v>
      </c>
      <c r="G7456" t="s">
        <v>183</v>
      </c>
      <c r="H7456" t="s">
        <v>143</v>
      </c>
      <c r="I7456" t="s">
        <v>135</v>
      </c>
      <c r="J7456" t="s">
        <v>136</v>
      </c>
      <c r="K7456" t="s">
        <v>137</v>
      </c>
      <c r="L7456" t="s">
        <v>21313</v>
      </c>
      <c r="M7456" t="s">
        <v>21314</v>
      </c>
      <c r="N7456">
        <v>2.489166666</v>
      </c>
      <c r="O7456">
        <v>0</v>
      </c>
      <c r="P7456">
        <v>1</v>
      </c>
      <c r="Q7456">
        <v>0</v>
      </c>
      <c r="R7456">
        <v>0</v>
      </c>
      <c r="S7456">
        <v>0</v>
      </c>
      <c r="T7456">
        <v>0</v>
      </c>
      <c r="U7456">
        <v>0</v>
      </c>
      <c r="V7456">
        <v>0</v>
      </c>
      <c r="W7456">
        <v>0</v>
      </c>
      <c r="X7456">
        <v>0.78262880967411552</v>
      </c>
      <c r="Y7456">
        <v>0</v>
      </c>
      <c r="Z7456">
        <v>0</v>
      </c>
      <c r="AA7456">
        <v>0</v>
      </c>
      <c r="AB7456">
        <v>0</v>
      </c>
      <c r="AC7456">
        <v>0</v>
      </c>
      <c r="AD7456">
        <v>0</v>
      </c>
      <c r="AE7456">
        <v>0.78262880967411552</v>
      </c>
    </row>
    <row r="7457" spans="1:31" x14ac:dyDescent="0.25">
      <c r="A7457">
        <v>2100120</v>
      </c>
      <c r="B7457">
        <v>1</v>
      </c>
      <c r="C7457" t="s">
        <v>81</v>
      </c>
      <c r="D7457" t="s">
        <v>119</v>
      </c>
      <c r="E7457" t="s">
        <v>158</v>
      </c>
      <c r="F7457" t="s">
        <v>21315</v>
      </c>
      <c r="G7457" t="s">
        <v>160</v>
      </c>
      <c r="H7457" t="s">
        <v>143</v>
      </c>
      <c r="I7457" t="s">
        <v>135</v>
      </c>
      <c r="J7457" t="s">
        <v>136</v>
      </c>
      <c r="K7457" t="s">
        <v>137</v>
      </c>
      <c r="L7457" t="s">
        <v>21316</v>
      </c>
      <c r="M7457" t="s">
        <v>21317</v>
      </c>
      <c r="N7457">
        <v>1.8261111109999999</v>
      </c>
      <c r="O7457">
        <v>0</v>
      </c>
      <c r="P7457">
        <v>24</v>
      </c>
      <c r="Q7457">
        <v>0</v>
      </c>
      <c r="R7457">
        <v>0</v>
      </c>
      <c r="S7457">
        <v>0</v>
      </c>
      <c r="T7457">
        <v>3</v>
      </c>
      <c r="U7457">
        <v>0</v>
      </c>
      <c r="V7457">
        <v>0</v>
      </c>
      <c r="W7457">
        <v>0</v>
      </c>
      <c r="X7457">
        <v>9.9547030866510315</v>
      </c>
      <c r="Y7457">
        <v>0</v>
      </c>
      <c r="Z7457">
        <v>0</v>
      </c>
      <c r="AA7457">
        <v>0</v>
      </c>
      <c r="AB7457">
        <v>0.39034289504540393</v>
      </c>
      <c r="AC7457">
        <v>0</v>
      </c>
      <c r="AD7457">
        <v>0</v>
      </c>
      <c r="AE7457">
        <v>10.345045981696435</v>
      </c>
    </row>
    <row r="7458" spans="1:31" x14ac:dyDescent="0.25">
      <c r="A7458">
        <v>2099991</v>
      </c>
      <c r="B7458">
        <v>1</v>
      </c>
      <c r="C7458" t="s">
        <v>81</v>
      </c>
      <c r="D7458" t="s">
        <v>120</v>
      </c>
      <c r="E7458" t="s">
        <v>169</v>
      </c>
      <c r="F7458" t="s">
        <v>21318</v>
      </c>
      <c r="G7458" t="s">
        <v>133</v>
      </c>
      <c r="H7458" t="s">
        <v>134</v>
      </c>
      <c r="I7458" t="s">
        <v>259</v>
      </c>
      <c r="J7458" t="s">
        <v>136</v>
      </c>
      <c r="K7458" t="s">
        <v>137</v>
      </c>
      <c r="L7458" t="s">
        <v>21319</v>
      </c>
      <c r="M7458" t="s">
        <v>21320</v>
      </c>
      <c r="N7458">
        <v>5.5555550000000002E-3</v>
      </c>
      <c r="O7458">
        <v>0</v>
      </c>
      <c r="P7458">
        <v>3405</v>
      </c>
      <c r="Q7458">
        <v>6</v>
      </c>
      <c r="R7458">
        <v>24</v>
      </c>
      <c r="S7458">
        <v>5</v>
      </c>
      <c r="T7458">
        <v>568</v>
      </c>
      <c r="U7458">
        <v>5</v>
      </c>
      <c r="V7458">
        <v>1</v>
      </c>
      <c r="W7458">
        <v>0</v>
      </c>
      <c r="X7458">
        <v>2.7039992803565847</v>
      </c>
      <c r="Y7458">
        <v>2.6069609302283338E-2</v>
      </c>
      <c r="Z7458">
        <v>7.6766276117666669E-3</v>
      </c>
      <c r="AA7458">
        <v>0.18556840017293333</v>
      </c>
      <c r="AB7458">
        <v>1.4549859885972869</v>
      </c>
      <c r="AC7458">
        <v>1.2942284563195665</v>
      </c>
      <c r="AD7458">
        <v>0.14453584359904445</v>
      </c>
      <c r="AE7458">
        <v>5.8170642059594657</v>
      </c>
    </row>
    <row r="7459" spans="1:31" x14ac:dyDescent="0.25">
      <c r="A7459">
        <v>2100429</v>
      </c>
      <c r="B7459">
        <v>1</v>
      </c>
      <c r="C7459" t="s">
        <v>80</v>
      </c>
      <c r="D7459" t="s">
        <v>88</v>
      </c>
      <c r="E7459" t="s">
        <v>505</v>
      </c>
      <c r="F7459" t="s">
        <v>21198</v>
      </c>
      <c r="G7459" t="s">
        <v>160</v>
      </c>
      <c r="H7459" t="s">
        <v>143</v>
      </c>
      <c r="I7459" t="s">
        <v>135</v>
      </c>
      <c r="J7459" t="s">
        <v>136</v>
      </c>
      <c r="K7459" t="s">
        <v>137</v>
      </c>
      <c r="L7459" t="s">
        <v>21321</v>
      </c>
      <c r="M7459" t="s">
        <v>21322</v>
      </c>
      <c r="N7459">
        <v>2.313055555</v>
      </c>
      <c r="O7459">
        <v>0</v>
      </c>
      <c r="P7459">
        <v>107</v>
      </c>
      <c r="Q7459">
        <v>0</v>
      </c>
      <c r="R7459">
        <v>0</v>
      </c>
      <c r="S7459">
        <v>0</v>
      </c>
      <c r="T7459">
        <v>0</v>
      </c>
      <c r="U7459">
        <v>0</v>
      </c>
      <c r="V7459">
        <v>0</v>
      </c>
      <c r="W7459">
        <v>0</v>
      </c>
      <c r="X7459">
        <v>47.834187630623362</v>
      </c>
      <c r="Y7459">
        <v>0</v>
      </c>
      <c r="Z7459">
        <v>0</v>
      </c>
      <c r="AA7459">
        <v>0</v>
      </c>
      <c r="AB7459">
        <v>0</v>
      </c>
      <c r="AC7459">
        <v>0</v>
      </c>
      <c r="AD7459">
        <v>0</v>
      </c>
      <c r="AE7459">
        <v>47.834187630623362</v>
      </c>
    </row>
    <row r="7460" spans="1:31" x14ac:dyDescent="0.25">
      <c r="A7460">
        <v>2100037</v>
      </c>
      <c r="B7460">
        <v>1</v>
      </c>
      <c r="C7460" t="s">
        <v>81</v>
      </c>
      <c r="D7460" t="s">
        <v>114</v>
      </c>
      <c r="E7460" t="s">
        <v>146</v>
      </c>
      <c r="F7460" t="s">
        <v>21323</v>
      </c>
      <c r="G7460" t="s">
        <v>273</v>
      </c>
      <c r="H7460" t="s">
        <v>134</v>
      </c>
      <c r="I7460" t="s">
        <v>135</v>
      </c>
      <c r="J7460" t="s">
        <v>136</v>
      </c>
      <c r="K7460" t="s">
        <v>155</v>
      </c>
      <c r="L7460" t="s">
        <v>21324</v>
      </c>
      <c r="M7460" t="s">
        <v>21325</v>
      </c>
      <c r="N7460">
        <v>7.8702777770000001</v>
      </c>
      <c r="O7460">
        <v>0</v>
      </c>
      <c r="P7460">
        <v>701</v>
      </c>
      <c r="Q7460">
        <v>1</v>
      </c>
      <c r="R7460">
        <v>17</v>
      </c>
      <c r="S7460">
        <v>2</v>
      </c>
      <c r="T7460">
        <v>70</v>
      </c>
      <c r="U7460">
        <v>0</v>
      </c>
      <c r="V7460">
        <v>0</v>
      </c>
      <c r="W7460">
        <v>0</v>
      </c>
      <c r="X7460">
        <v>683.47488188304612</v>
      </c>
      <c r="Y7460">
        <v>3.9713676501082604</v>
      </c>
      <c r="Z7460">
        <v>17.247344179566191</v>
      </c>
      <c r="AA7460">
        <v>232.76440880101529</v>
      </c>
      <c r="AB7460">
        <v>134.68403753400898</v>
      </c>
      <c r="AC7460">
        <v>0</v>
      </c>
      <c r="AD7460">
        <v>0</v>
      </c>
      <c r="AE7460">
        <v>1072.1420400477448</v>
      </c>
    </row>
    <row r="7461" spans="1:31" x14ac:dyDescent="0.25">
      <c r="A7461">
        <v>2100177</v>
      </c>
      <c r="B7461">
        <v>1</v>
      </c>
      <c r="C7461" t="s">
        <v>80</v>
      </c>
      <c r="D7461" t="s">
        <v>100</v>
      </c>
      <c r="E7461" t="s">
        <v>158</v>
      </c>
      <c r="F7461" t="s">
        <v>21326</v>
      </c>
      <c r="G7461" t="s">
        <v>385</v>
      </c>
      <c r="H7461" t="s">
        <v>143</v>
      </c>
      <c r="I7461" t="s">
        <v>135</v>
      </c>
      <c r="J7461" t="s">
        <v>136</v>
      </c>
      <c r="K7461" t="s">
        <v>137</v>
      </c>
      <c r="L7461" t="s">
        <v>20915</v>
      </c>
      <c r="M7461" t="s">
        <v>21327</v>
      </c>
      <c r="N7461">
        <v>1.5861111109999999</v>
      </c>
      <c r="O7461">
        <v>0</v>
      </c>
      <c r="P7461">
        <v>16</v>
      </c>
      <c r="Q7461">
        <v>0</v>
      </c>
      <c r="R7461">
        <v>6</v>
      </c>
      <c r="S7461">
        <v>0</v>
      </c>
      <c r="T7461">
        <v>3</v>
      </c>
      <c r="U7461">
        <v>0</v>
      </c>
      <c r="V7461">
        <v>0</v>
      </c>
      <c r="W7461">
        <v>0</v>
      </c>
      <c r="X7461">
        <v>12.291818603750412</v>
      </c>
      <c r="Y7461">
        <v>0</v>
      </c>
      <c r="Z7461">
        <v>4.3351674753545444</v>
      </c>
      <c r="AA7461">
        <v>0</v>
      </c>
      <c r="AB7461">
        <v>8.4579833907897228</v>
      </c>
      <c r="AC7461">
        <v>0</v>
      </c>
      <c r="AD7461">
        <v>0</v>
      </c>
      <c r="AE7461">
        <v>25.084969469894681</v>
      </c>
    </row>
    <row r="7462" spans="1:31" x14ac:dyDescent="0.25">
      <c r="A7462">
        <v>2100183</v>
      </c>
      <c r="B7462">
        <v>1</v>
      </c>
      <c r="C7462" t="s">
        <v>80</v>
      </c>
      <c r="D7462" t="s">
        <v>103</v>
      </c>
      <c r="E7462" t="s">
        <v>177</v>
      </c>
      <c r="F7462" t="s">
        <v>21328</v>
      </c>
      <c r="G7462" t="s">
        <v>183</v>
      </c>
      <c r="H7462" t="s">
        <v>143</v>
      </c>
      <c r="I7462" t="s">
        <v>135</v>
      </c>
      <c r="J7462" t="s">
        <v>136</v>
      </c>
      <c r="K7462" t="s">
        <v>137</v>
      </c>
      <c r="L7462" t="s">
        <v>21329</v>
      </c>
      <c r="M7462" t="s">
        <v>21330</v>
      </c>
      <c r="N7462">
        <v>2.0874999999999999</v>
      </c>
      <c r="O7462">
        <v>0</v>
      </c>
      <c r="P7462">
        <v>1</v>
      </c>
      <c r="Q7462">
        <v>0</v>
      </c>
      <c r="R7462">
        <v>0</v>
      </c>
      <c r="S7462">
        <v>0</v>
      </c>
      <c r="T7462">
        <v>0</v>
      </c>
      <c r="U7462">
        <v>0</v>
      </c>
      <c r="V7462">
        <v>0</v>
      </c>
      <c r="W7462">
        <v>0</v>
      </c>
      <c r="X7462">
        <v>0.21768495865878087</v>
      </c>
      <c r="Y7462">
        <v>0</v>
      </c>
      <c r="Z7462">
        <v>0</v>
      </c>
      <c r="AA7462">
        <v>0</v>
      </c>
      <c r="AB7462">
        <v>0</v>
      </c>
      <c r="AC7462">
        <v>0</v>
      </c>
      <c r="AD7462">
        <v>0</v>
      </c>
      <c r="AE7462">
        <v>0.21768495865878087</v>
      </c>
    </row>
    <row r="7463" spans="1:31" x14ac:dyDescent="0.25">
      <c r="A7463">
        <v>2100412</v>
      </c>
      <c r="B7463">
        <v>1</v>
      </c>
      <c r="C7463" t="s">
        <v>80</v>
      </c>
      <c r="D7463" t="s">
        <v>110</v>
      </c>
      <c r="E7463" t="s">
        <v>177</v>
      </c>
      <c r="F7463" t="s">
        <v>4439</v>
      </c>
      <c r="G7463" t="s">
        <v>196</v>
      </c>
      <c r="H7463" t="s">
        <v>143</v>
      </c>
      <c r="I7463" t="s">
        <v>135</v>
      </c>
      <c r="J7463" t="s">
        <v>136</v>
      </c>
      <c r="K7463" t="s">
        <v>137</v>
      </c>
      <c r="L7463" t="s">
        <v>21331</v>
      </c>
      <c r="M7463" t="s">
        <v>21332</v>
      </c>
      <c r="N7463">
        <v>1.0561111110000001</v>
      </c>
      <c r="O7463">
        <v>0</v>
      </c>
      <c r="P7463">
        <v>0</v>
      </c>
      <c r="Q7463">
        <v>0</v>
      </c>
      <c r="R7463">
        <v>0</v>
      </c>
      <c r="S7463">
        <v>0</v>
      </c>
      <c r="T7463">
        <v>1</v>
      </c>
      <c r="U7463">
        <v>0</v>
      </c>
      <c r="V7463">
        <v>0</v>
      </c>
      <c r="W7463">
        <v>0</v>
      </c>
      <c r="X7463">
        <v>0</v>
      </c>
      <c r="Y7463">
        <v>0</v>
      </c>
      <c r="Z7463">
        <v>0</v>
      </c>
      <c r="AA7463">
        <v>0</v>
      </c>
      <c r="AB7463">
        <v>1.2946692535049997</v>
      </c>
      <c r="AC7463">
        <v>0</v>
      </c>
      <c r="AD7463">
        <v>0</v>
      </c>
      <c r="AE7463">
        <v>1.2946692535049997</v>
      </c>
    </row>
    <row r="7464" spans="1:31" x14ac:dyDescent="0.25">
      <c r="A7464">
        <v>2100200</v>
      </c>
      <c r="B7464">
        <v>1</v>
      </c>
      <c r="C7464" t="s">
        <v>80</v>
      </c>
      <c r="D7464" t="s">
        <v>97</v>
      </c>
      <c r="E7464" t="s">
        <v>177</v>
      </c>
      <c r="F7464" t="s">
        <v>21333</v>
      </c>
      <c r="G7464" t="s">
        <v>196</v>
      </c>
      <c r="H7464" t="s">
        <v>143</v>
      </c>
      <c r="I7464" t="s">
        <v>135</v>
      </c>
      <c r="J7464" t="s">
        <v>136</v>
      </c>
      <c r="K7464" t="s">
        <v>137</v>
      </c>
      <c r="L7464" t="s">
        <v>21334</v>
      </c>
      <c r="M7464" t="s">
        <v>21335</v>
      </c>
      <c r="N7464">
        <v>5.9133333329999997</v>
      </c>
      <c r="O7464">
        <v>0</v>
      </c>
      <c r="P7464">
        <v>11</v>
      </c>
      <c r="Q7464">
        <v>0</v>
      </c>
      <c r="R7464">
        <v>0</v>
      </c>
      <c r="S7464">
        <v>0</v>
      </c>
      <c r="T7464">
        <v>5</v>
      </c>
      <c r="U7464">
        <v>0</v>
      </c>
      <c r="V7464">
        <v>0</v>
      </c>
      <c r="W7464">
        <v>0</v>
      </c>
      <c r="X7464">
        <v>20.988727205152379</v>
      </c>
      <c r="Y7464">
        <v>0</v>
      </c>
      <c r="Z7464">
        <v>0</v>
      </c>
      <c r="AA7464">
        <v>0</v>
      </c>
      <c r="AB7464">
        <v>5.0137703274754211</v>
      </c>
      <c r="AC7464">
        <v>0</v>
      </c>
      <c r="AD7464">
        <v>0</v>
      </c>
      <c r="AE7464">
        <v>26.0024975326278</v>
      </c>
    </row>
    <row r="7465" spans="1:31" x14ac:dyDescent="0.25">
      <c r="A7465">
        <v>2100243</v>
      </c>
      <c r="B7465">
        <v>1</v>
      </c>
      <c r="C7465" t="s">
        <v>81</v>
      </c>
      <c r="D7465" t="s">
        <v>112</v>
      </c>
      <c r="E7465" t="s">
        <v>158</v>
      </c>
      <c r="F7465" t="s">
        <v>21336</v>
      </c>
      <c r="G7465" t="s">
        <v>160</v>
      </c>
      <c r="H7465" t="s">
        <v>143</v>
      </c>
      <c r="I7465" t="s">
        <v>135</v>
      </c>
      <c r="J7465" t="s">
        <v>136</v>
      </c>
      <c r="K7465" t="s">
        <v>137</v>
      </c>
      <c r="L7465" t="s">
        <v>21337</v>
      </c>
      <c r="M7465" t="s">
        <v>21338</v>
      </c>
      <c r="N7465">
        <v>1.551111111</v>
      </c>
      <c r="O7465">
        <v>0</v>
      </c>
      <c r="P7465">
        <v>2</v>
      </c>
      <c r="Q7465">
        <v>0</v>
      </c>
      <c r="R7465">
        <v>5</v>
      </c>
      <c r="S7465">
        <v>0</v>
      </c>
      <c r="T7465">
        <v>0</v>
      </c>
      <c r="U7465">
        <v>0</v>
      </c>
      <c r="V7465">
        <v>0</v>
      </c>
      <c r="W7465">
        <v>0</v>
      </c>
      <c r="X7465">
        <v>0.22766498504852556</v>
      </c>
      <c r="Y7465">
        <v>0</v>
      </c>
      <c r="Z7465">
        <v>7.6264349147145909</v>
      </c>
      <c r="AA7465">
        <v>0</v>
      </c>
      <c r="AB7465">
        <v>0</v>
      </c>
      <c r="AC7465">
        <v>0</v>
      </c>
      <c r="AD7465">
        <v>0</v>
      </c>
      <c r="AE7465">
        <v>7.8540998997631162</v>
      </c>
    </row>
    <row r="7466" spans="1:31" x14ac:dyDescent="0.25">
      <c r="A7466">
        <v>2100386</v>
      </c>
      <c r="B7466">
        <v>1</v>
      </c>
      <c r="C7466" t="s">
        <v>80</v>
      </c>
      <c r="D7466" t="s">
        <v>106</v>
      </c>
      <c r="E7466" t="s">
        <v>146</v>
      </c>
      <c r="F7466" t="s">
        <v>12605</v>
      </c>
      <c r="G7466" t="s">
        <v>513</v>
      </c>
      <c r="H7466" t="s">
        <v>134</v>
      </c>
      <c r="I7466" t="s">
        <v>135</v>
      </c>
      <c r="J7466" t="s">
        <v>136</v>
      </c>
      <c r="K7466" t="s">
        <v>137</v>
      </c>
      <c r="L7466" t="s">
        <v>21339</v>
      </c>
      <c r="M7466" t="s">
        <v>21340</v>
      </c>
      <c r="N7466">
        <v>2.1152777770000002</v>
      </c>
      <c r="O7466">
        <v>1</v>
      </c>
      <c r="P7466">
        <v>0</v>
      </c>
      <c r="Q7466">
        <v>20</v>
      </c>
      <c r="R7466">
        <v>219</v>
      </c>
      <c r="S7466">
        <v>5</v>
      </c>
      <c r="T7466">
        <v>44</v>
      </c>
      <c r="U7466">
        <v>0</v>
      </c>
      <c r="V7466">
        <v>0</v>
      </c>
      <c r="W7466">
        <v>1.686926438218646</v>
      </c>
      <c r="X7466">
        <v>0</v>
      </c>
      <c r="Y7466">
        <v>132.87946349848866</v>
      </c>
      <c r="Z7466">
        <v>1419.5960746599972</v>
      </c>
      <c r="AA7466">
        <v>98.259184968798067</v>
      </c>
      <c r="AB7466">
        <v>126.70413572895643</v>
      </c>
      <c r="AC7466">
        <v>0</v>
      </c>
      <c r="AD7466">
        <v>0</v>
      </c>
      <c r="AE7466">
        <v>1779.1257852944591</v>
      </c>
    </row>
    <row r="7467" spans="1:31" x14ac:dyDescent="0.25">
      <c r="A7467">
        <v>2100343</v>
      </c>
      <c r="B7467">
        <v>1</v>
      </c>
      <c r="C7467" t="s">
        <v>80</v>
      </c>
      <c r="D7467" t="s">
        <v>103</v>
      </c>
      <c r="E7467" t="s">
        <v>146</v>
      </c>
      <c r="F7467" t="s">
        <v>21063</v>
      </c>
      <c r="G7467" t="s">
        <v>513</v>
      </c>
      <c r="H7467" t="s">
        <v>134</v>
      </c>
      <c r="I7467" t="s">
        <v>259</v>
      </c>
      <c r="J7467" t="s">
        <v>136</v>
      </c>
      <c r="K7467" t="s">
        <v>137</v>
      </c>
      <c r="L7467" t="s">
        <v>21341</v>
      </c>
      <c r="M7467" t="s">
        <v>21342</v>
      </c>
      <c r="N7467">
        <v>4.1666660000000003E-3</v>
      </c>
      <c r="O7467">
        <v>0</v>
      </c>
      <c r="P7467">
        <v>362</v>
      </c>
      <c r="Q7467">
        <v>0</v>
      </c>
      <c r="R7467">
        <v>0</v>
      </c>
      <c r="S7467">
        <v>0</v>
      </c>
      <c r="T7467">
        <v>206</v>
      </c>
      <c r="U7467">
        <v>0</v>
      </c>
      <c r="V7467">
        <v>0</v>
      </c>
      <c r="W7467">
        <v>0</v>
      </c>
      <c r="X7467">
        <v>0.43921527243305847</v>
      </c>
      <c r="Y7467">
        <v>0</v>
      </c>
      <c r="Z7467">
        <v>0</v>
      </c>
      <c r="AA7467">
        <v>0</v>
      </c>
      <c r="AB7467">
        <v>1.1526614217642412</v>
      </c>
      <c r="AC7467">
        <v>0</v>
      </c>
      <c r="AD7467">
        <v>0</v>
      </c>
      <c r="AE7467">
        <v>1.5918766941972997</v>
      </c>
    </row>
    <row r="7468" spans="1:31" x14ac:dyDescent="0.25">
      <c r="A7468">
        <v>2100100</v>
      </c>
      <c r="B7468">
        <v>1</v>
      </c>
      <c r="C7468" t="s">
        <v>80</v>
      </c>
      <c r="D7468" t="s">
        <v>105</v>
      </c>
      <c r="E7468" t="s">
        <v>131</v>
      </c>
      <c r="F7468" t="s">
        <v>21343</v>
      </c>
      <c r="G7468" t="s">
        <v>133</v>
      </c>
      <c r="H7468" t="s">
        <v>134</v>
      </c>
      <c r="I7468" t="s">
        <v>135</v>
      </c>
      <c r="J7468" t="s">
        <v>136</v>
      </c>
      <c r="K7468" t="s">
        <v>137</v>
      </c>
      <c r="L7468" t="s">
        <v>21344</v>
      </c>
      <c r="M7468" t="s">
        <v>21345</v>
      </c>
      <c r="N7468">
        <v>0.67333333299999998</v>
      </c>
      <c r="O7468">
        <v>0</v>
      </c>
      <c r="P7468">
        <v>1228</v>
      </c>
      <c r="Q7468">
        <v>0</v>
      </c>
      <c r="R7468">
        <v>191</v>
      </c>
      <c r="S7468">
        <v>1</v>
      </c>
      <c r="T7468">
        <v>176</v>
      </c>
      <c r="U7468">
        <v>0</v>
      </c>
      <c r="V7468">
        <v>1</v>
      </c>
      <c r="W7468">
        <v>0</v>
      </c>
      <c r="X7468">
        <v>215.12759439583817</v>
      </c>
      <c r="Y7468">
        <v>0</v>
      </c>
      <c r="Z7468">
        <v>62.57767082556326</v>
      </c>
      <c r="AA7468">
        <v>8.4014299050578405</v>
      </c>
      <c r="AB7468">
        <v>121.57269038195231</v>
      </c>
      <c r="AC7468">
        <v>0</v>
      </c>
      <c r="AD7468">
        <v>1.9771967791793676</v>
      </c>
      <c r="AE7468">
        <v>409.65658228759099</v>
      </c>
    </row>
    <row r="7469" spans="1:31" x14ac:dyDescent="0.25">
      <c r="A7469">
        <v>2100014</v>
      </c>
      <c r="B7469">
        <v>1</v>
      </c>
      <c r="C7469" t="s">
        <v>80</v>
      </c>
      <c r="D7469" t="s">
        <v>93</v>
      </c>
      <c r="E7469" t="s">
        <v>158</v>
      </c>
      <c r="F7469" t="s">
        <v>14514</v>
      </c>
      <c r="G7469" t="s">
        <v>1283</v>
      </c>
      <c r="H7469" t="s">
        <v>143</v>
      </c>
      <c r="I7469" t="s">
        <v>135</v>
      </c>
      <c r="J7469" t="s">
        <v>136</v>
      </c>
      <c r="K7469" t="s">
        <v>137</v>
      </c>
      <c r="L7469" t="s">
        <v>21346</v>
      </c>
      <c r="M7469" t="s">
        <v>21347</v>
      </c>
      <c r="N7469">
        <v>2.5747222220000001</v>
      </c>
      <c r="O7469">
        <v>0</v>
      </c>
      <c r="P7469">
        <v>25</v>
      </c>
      <c r="Q7469">
        <v>0</v>
      </c>
      <c r="R7469">
        <v>3</v>
      </c>
      <c r="S7469">
        <v>0</v>
      </c>
      <c r="T7469">
        <v>7</v>
      </c>
      <c r="U7469">
        <v>0</v>
      </c>
      <c r="V7469">
        <v>0</v>
      </c>
      <c r="W7469">
        <v>0</v>
      </c>
      <c r="X7469">
        <v>10.552181559176622</v>
      </c>
      <c r="Y7469">
        <v>0</v>
      </c>
      <c r="Z7469">
        <v>2.0647049436955003</v>
      </c>
      <c r="AA7469">
        <v>0</v>
      </c>
      <c r="AB7469">
        <v>1.6062588152390318</v>
      </c>
      <c r="AC7469">
        <v>0</v>
      </c>
      <c r="AD7469">
        <v>0</v>
      </c>
      <c r="AE7469">
        <v>14.223145318111156</v>
      </c>
    </row>
    <row r="7470" spans="1:31" x14ac:dyDescent="0.25">
      <c r="A7470">
        <v>2100051</v>
      </c>
      <c r="B7470">
        <v>1</v>
      </c>
      <c r="C7470" t="s">
        <v>81</v>
      </c>
      <c r="D7470" t="s">
        <v>120</v>
      </c>
      <c r="E7470" t="s">
        <v>140</v>
      </c>
      <c r="F7470" t="s">
        <v>21348</v>
      </c>
      <c r="G7470" t="s">
        <v>154</v>
      </c>
      <c r="H7470" t="s">
        <v>143</v>
      </c>
      <c r="I7470" t="s">
        <v>135</v>
      </c>
      <c r="J7470" t="s">
        <v>136</v>
      </c>
      <c r="K7470" t="s">
        <v>155</v>
      </c>
      <c r="L7470" t="s">
        <v>21349</v>
      </c>
      <c r="M7470" t="s">
        <v>21350</v>
      </c>
      <c r="N7470">
        <v>7.8499488880000001</v>
      </c>
      <c r="O7470">
        <v>0</v>
      </c>
      <c r="P7470">
        <v>133</v>
      </c>
      <c r="Q7470">
        <v>0</v>
      </c>
      <c r="R7470">
        <v>14</v>
      </c>
      <c r="S7470">
        <v>0</v>
      </c>
      <c r="T7470">
        <v>8</v>
      </c>
      <c r="U7470">
        <v>0</v>
      </c>
      <c r="V7470">
        <v>0</v>
      </c>
      <c r="W7470">
        <v>0</v>
      </c>
      <c r="X7470">
        <v>209.62506162648981</v>
      </c>
      <c r="Y7470">
        <v>0</v>
      </c>
      <c r="Z7470">
        <v>182.58608327802318</v>
      </c>
      <c r="AA7470">
        <v>0</v>
      </c>
      <c r="AB7470">
        <v>33.608198604257929</v>
      </c>
      <c r="AC7470">
        <v>0</v>
      </c>
      <c r="AD7470">
        <v>0</v>
      </c>
      <c r="AE7470">
        <v>425.81934350877094</v>
      </c>
    </row>
    <row r="7471" spans="1:31" x14ac:dyDescent="0.25">
      <c r="A7471">
        <v>2100349</v>
      </c>
      <c r="B7471">
        <v>1</v>
      </c>
      <c r="C7471" t="s">
        <v>80</v>
      </c>
      <c r="D7471" t="s">
        <v>108</v>
      </c>
      <c r="E7471" t="s">
        <v>177</v>
      </c>
      <c r="F7471" t="s">
        <v>21351</v>
      </c>
      <c r="G7471" t="s">
        <v>183</v>
      </c>
      <c r="H7471" t="s">
        <v>143</v>
      </c>
      <c r="I7471" t="s">
        <v>135</v>
      </c>
      <c r="J7471" t="s">
        <v>136</v>
      </c>
      <c r="K7471" t="s">
        <v>137</v>
      </c>
      <c r="L7471" t="s">
        <v>21352</v>
      </c>
      <c r="M7471" t="s">
        <v>21353</v>
      </c>
      <c r="N7471">
        <v>0.83972222200000002</v>
      </c>
      <c r="O7471">
        <v>0</v>
      </c>
      <c r="P7471">
        <v>0</v>
      </c>
      <c r="Q7471">
        <v>0</v>
      </c>
      <c r="R7471">
        <v>0</v>
      </c>
      <c r="S7471">
        <v>0</v>
      </c>
      <c r="T7471">
        <v>1</v>
      </c>
      <c r="U7471">
        <v>0</v>
      </c>
      <c r="V7471">
        <v>0</v>
      </c>
      <c r="W7471">
        <v>0</v>
      </c>
      <c r="X7471">
        <v>0</v>
      </c>
      <c r="Y7471">
        <v>0</v>
      </c>
      <c r="Z7471">
        <v>0</v>
      </c>
      <c r="AA7471">
        <v>0</v>
      </c>
      <c r="AB7471">
        <v>0.1229848241874778</v>
      </c>
      <c r="AC7471">
        <v>0</v>
      </c>
      <c r="AD7471">
        <v>0</v>
      </c>
      <c r="AE7471">
        <v>0.1229848241874778</v>
      </c>
    </row>
    <row r="7472" spans="1:31" x14ac:dyDescent="0.25">
      <c r="A7472">
        <v>2100140</v>
      </c>
      <c r="B7472">
        <v>1</v>
      </c>
      <c r="C7472" t="s">
        <v>80</v>
      </c>
      <c r="D7472" t="s">
        <v>105</v>
      </c>
      <c r="E7472" t="s">
        <v>169</v>
      </c>
      <c r="F7472" t="s">
        <v>21354</v>
      </c>
      <c r="G7472" t="s">
        <v>171</v>
      </c>
      <c r="H7472" t="s">
        <v>134</v>
      </c>
      <c r="I7472" t="s">
        <v>135</v>
      </c>
      <c r="J7472" t="s">
        <v>136</v>
      </c>
      <c r="K7472" t="s">
        <v>137</v>
      </c>
      <c r="L7472" t="s">
        <v>21355</v>
      </c>
      <c r="M7472" t="s">
        <v>21356</v>
      </c>
      <c r="N7472">
        <v>1.775833333</v>
      </c>
      <c r="O7472">
        <v>0</v>
      </c>
      <c r="P7472">
        <v>17</v>
      </c>
      <c r="Q7472">
        <v>0</v>
      </c>
      <c r="R7472">
        <v>1</v>
      </c>
      <c r="S7472">
        <v>0</v>
      </c>
      <c r="T7472">
        <v>2</v>
      </c>
      <c r="U7472">
        <v>0</v>
      </c>
      <c r="V7472">
        <v>0</v>
      </c>
      <c r="W7472">
        <v>0</v>
      </c>
      <c r="X7472">
        <v>8.7059898219171004</v>
      </c>
      <c r="Y7472">
        <v>0</v>
      </c>
      <c r="Z7472">
        <v>0.89149079398541664</v>
      </c>
      <c r="AA7472">
        <v>0</v>
      </c>
      <c r="AB7472">
        <v>4.1781388003437003</v>
      </c>
      <c r="AC7472">
        <v>0</v>
      </c>
      <c r="AD7472">
        <v>0</v>
      </c>
      <c r="AE7472">
        <v>13.775619416246219</v>
      </c>
    </row>
    <row r="7473" spans="1:31" x14ac:dyDescent="0.25">
      <c r="A7473">
        <v>2099994</v>
      </c>
      <c r="B7473">
        <v>1</v>
      </c>
      <c r="C7473" t="s">
        <v>81</v>
      </c>
      <c r="D7473" t="s">
        <v>123</v>
      </c>
      <c r="E7473" t="s">
        <v>169</v>
      </c>
      <c r="F7473" t="s">
        <v>199</v>
      </c>
      <c r="G7473" t="s">
        <v>133</v>
      </c>
      <c r="H7473" t="s">
        <v>134</v>
      </c>
      <c r="I7473" t="s">
        <v>135</v>
      </c>
      <c r="J7473" t="s">
        <v>136</v>
      </c>
      <c r="K7473" t="s">
        <v>137</v>
      </c>
      <c r="L7473" t="s">
        <v>21357</v>
      </c>
      <c r="M7473" t="s">
        <v>21358</v>
      </c>
      <c r="N7473">
        <v>0.67777777699999997</v>
      </c>
      <c r="O7473">
        <v>5</v>
      </c>
      <c r="P7473">
        <v>7</v>
      </c>
      <c r="Q7473">
        <v>176</v>
      </c>
      <c r="R7473">
        <v>128</v>
      </c>
      <c r="S7473">
        <v>30</v>
      </c>
      <c r="T7473">
        <v>15</v>
      </c>
      <c r="U7473">
        <v>0</v>
      </c>
      <c r="V7473">
        <v>0</v>
      </c>
      <c r="W7473">
        <v>0.9965385506686113</v>
      </c>
      <c r="X7473">
        <v>2.5439387682699337</v>
      </c>
      <c r="Y7473">
        <v>41.340572372433421</v>
      </c>
      <c r="Z7473">
        <v>32.207150803872011</v>
      </c>
      <c r="AA7473">
        <v>9.4682688151884662</v>
      </c>
      <c r="AB7473">
        <v>7.0950331041677774</v>
      </c>
      <c r="AC7473">
        <v>0</v>
      </c>
      <c r="AD7473">
        <v>0</v>
      </c>
      <c r="AE7473">
        <v>93.651502414600216</v>
      </c>
    </row>
    <row r="7474" spans="1:31" x14ac:dyDescent="0.25">
      <c r="A7474">
        <v>2100017</v>
      </c>
      <c r="B7474">
        <v>1</v>
      </c>
      <c r="C7474" t="s">
        <v>80</v>
      </c>
      <c r="D7474" t="s">
        <v>100</v>
      </c>
      <c r="E7474" t="s">
        <v>146</v>
      </c>
      <c r="F7474" t="s">
        <v>851</v>
      </c>
      <c r="G7474" t="s">
        <v>133</v>
      </c>
      <c r="H7474" t="s">
        <v>134</v>
      </c>
      <c r="I7474" t="s">
        <v>135</v>
      </c>
      <c r="J7474" t="s">
        <v>136</v>
      </c>
      <c r="K7474" t="s">
        <v>137</v>
      </c>
      <c r="L7474" t="s">
        <v>21359</v>
      </c>
      <c r="M7474" t="s">
        <v>21360</v>
      </c>
      <c r="N7474">
        <v>1.000277777</v>
      </c>
      <c r="O7474">
        <v>0</v>
      </c>
      <c r="P7474">
        <v>0</v>
      </c>
      <c r="Q7474">
        <v>14</v>
      </c>
      <c r="R7474">
        <v>0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0</v>
      </c>
      <c r="Y7474">
        <v>44.824660405063504</v>
      </c>
      <c r="Z7474">
        <v>0</v>
      </c>
      <c r="AA7474">
        <v>0</v>
      </c>
      <c r="AB7474">
        <v>0</v>
      </c>
      <c r="AC7474">
        <v>0</v>
      </c>
      <c r="AD7474">
        <v>0</v>
      </c>
      <c r="AE7474">
        <v>44.824660405063504</v>
      </c>
    </row>
    <row r="7475" spans="1:31" x14ac:dyDescent="0.25">
      <c r="A7475">
        <v>2100094</v>
      </c>
      <c r="B7475">
        <v>1</v>
      </c>
      <c r="C7475" t="s">
        <v>80</v>
      </c>
      <c r="D7475" t="s">
        <v>100</v>
      </c>
      <c r="E7475" t="s">
        <v>146</v>
      </c>
      <c r="F7475" t="s">
        <v>4364</v>
      </c>
      <c r="G7475" t="s">
        <v>154</v>
      </c>
      <c r="H7475" t="s">
        <v>134</v>
      </c>
      <c r="I7475" t="s">
        <v>135</v>
      </c>
      <c r="J7475" t="s">
        <v>136</v>
      </c>
      <c r="K7475" t="s">
        <v>155</v>
      </c>
      <c r="L7475" t="s">
        <v>21361</v>
      </c>
      <c r="M7475" t="s">
        <v>21362</v>
      </c>
      <c r="N7475">
        <v>0.50277777700000004</v>
      </c>
      <c r="O7475">
        <v>1</v>
      </c>
      <c r="P7475">
        <v>1243</v>
      </c>
      <c r="Q7475">
        <v>15</v>
      </c>
      <c r="R7475">
        <v>137</v>
      </c>
      <c r="S7475">
        <v>29</v>
      </c>
      <c r="T7475">
        <v>88</v>
      </c>
      <c r="U7475">
        <v>2</v>
      </c>
      <c r="V7475">
        <v>0</v>
      </c>
      <c r="W7475">
        <v>0.16997444719160001</v>
      </c>
      <c r="X7475">
        <v>298.87478139656469</v>
      </c>
      <c r="Y7475">
        <v>8.7002993722026112</v>
      </c>
      <c r="Z7475">
        <v>75.134129894821143</v>
      </c>
      <c r="AA7475">
        <v>74.829408729567163</v>
      </c>
      <c r="AB7475">
        <v>51.420846141819247</v>
      </c>
      <c r="AC7475">
        <v>63.049270615618497</v>
      </c>
      <c r="AD7475">
        <v>0</v>
      </c>
      <c r="AE7475">
        <v>572.17871059778486</v>
      </c>
    </row>
    <row r="7476" spans="1:31" x14ac:dyDescent="0.25">
      <c r="A7476">
        <v>2100432</v>
      </c>
      <c r="B7476">
        <v>1</v>
      </c>
      <c r="C7476" t="s">
        <v>80</v>
      </c>
      <c r="D7476" t="s">
        <v>90</v>
      </c>
      <c r="E7476" t="s">
        <v>140</v>
      </c>
      <c r="F7476" t="s">
        <v>21363</v>
      </c>
      <c r="G7476" t="s">
        <v>324</v>
      </c>
      <c r="H7476" t="s">
        <v>143</v>
      </c>
      <c r="I7476" t="s">
        <v>135</v>
      </c>
      <c r="J7476" t="s">
        <v>136</v>
      </c>
      <c r="K7476" t="s">
        <v>137</v>
      </c>
      <c r="L7476" t="s">
        <v>21364</v>
      </c>
      <c r="M7476" t="s">
        <v>21365</v>
      </c>
      <c r="N7476">
        <v>0.83194444400000001</v>
      </c>
      <c r="O7476">
        <v>0</v>
      </c>
      <c r="P7476">
        <v>1225</v>
      </c>
      <c r="Q7476">
        <v>0</v>
      </c>
      <c r="R7476">
        <v>0</v>
      </c>
      <c r="S7476">
        <v>0</v>
      </c>
      <c r="T7476">
        <v>85</v>
      </c>
      <c r="U7476">
        <v>0</v>
      </c>
      <c r="V7476">
        <v>0</v>
      </c>
      <c r="W7476">
        <v>0</v>
      </c>
      <c r="X7476">
        <v>234.04465366936466</v>
      </c>
      <c r="Y7476">
        <v>0</v>
      </c>
      <c r="Z7476">
        <v>0</v>
      </c>
      <c r="AA7476">
        <v>0</v>
      </c>
      <c r="AB7476">
        <v>33.247026022586958</v>
      </c>
      <c r="AC7476">
        <v>0</v>
      </c>
      <c r="AD7476">
        <v>0</v>
      </c>
      <c r="AE7476">
        <v>267.29167969195163</v>
      </c>
    </row>
    <row r="7477" spans="1:31" x14ac:dyDescent="0.25">
      <c r="A7477">
        <v>2100326</v>
      </c>
      <c r="B7477">
        <v>1</v>
      </c>
      <c r="C7477" t="s">
        <v>80</v>
      </c>
      <c r="D7477" t="s">
        <v>94</v>
      </c>
      <c r="E7477" t="s">
        <v>140</v>
      </c>
      <c r="F7477" t="s">
        <v>21366</v>
      </c>
      <c r="G7477" t="s">
        <v>160</v>
      </c>
      <c r="H7477" t="s">
        <v>143</v>
      </c>
      <c r="I7477" t="s">
        <v>135</v>
      </c>
      <c r="J7477" t="s">
        <v>136</v>
      </c>
      <c r="K7477" t="s">
        <v>137</v>
      </c>
      <c r="L7477" t="s">
        <v>21367</v>
      </c>
      <c r="M7477" t="s">
        <v>21368</v>
      </c>
      <c r="N7477">
        <v>0.91194444399999997</v>
      </c>
      <c r="O7477">
        <v>0</v>
      </c>
      <c r="P7477">
        <v>74</v>
      </c>
      <c r="Q7477">
        <v>0</v>
      </c>
      <c r="R7477">
        <v>1</v>
      </c>
      <c r="S7477">
        <v>0</v>
      </c>
      <c r="T7477">
        <v>5</v>
      </c>
      <c r="U7477">
        <v>0</v>
      </c>
      <c r="V7477">
        <v>0</v>
      </c>
      <c r="W7477">
        <v>0</v>
      </c>
      <c r="X7477">
        <v>8.4868005632707213</v>
      </c>
      <c r="Y7477">
        <v>0</v>
      </c>
      <c r="Z7477">
        <v>0.1763448068669225</v>
      </c>
      <c r="AA7477">
        <v>0</v>
      </c>
      <c r="AB7477">
        <v>0.39851324880849665</v>
      </c>
      <c r="AC7477">
        <v>0</v>
      </c>
      <c r="AD7477">
        <v>0</v>
      </c>
      <c r="AE7477">
        <v>9.0616586189461401</v>
      </c>
    </row>
    <row r="7478" spans="1:31" x14ac:dyDescent="0.25">
      <c r="A7478">
        <v>2100031</v>
      </c>
      <c r="B7478">
        <v>1</v>
      </c>
      <c r="C7478" t="s">
        <v>80</v>
      </c>
      <c r="D7478" t="s">
        <v>98</v>
      </c>
      <c r="E7478" t="s">
        <v>169</v>
      </c>
      <c r="F7478" t="s">
        <v>21369</v>
      </c>
      <c r="G7478" t="s">
        <v>154</v>
      </c>
      <c r="H7478" t="s">
        <v>134</v>
      </c>
      <c r="I7478" t="s">
        <v>135</v>
      </c>
      <c r="J7478" t="s">
        <v>136</v>
      </c>
      <c r="K7478" t="s">
        <v>155</v>
      </c>
      <c r="L7478" t="s">
        <v>21370</v>
      </c>
      <c r="M7478" t="s">
        <v>21371</v>
      </c>
      <c r="N7478">
        <v>7.8022786110000002</v>
      </c>
      <c r="O7478">
        <v>0</v>
      </c>
      <c r="P7478">
        <v>129</v>
      </c>
      <c r="Q7478">
        <v>0</v>
      </c>
      <c r="R7478">
        <v>2</v>
      </c>
      <c r="S7478">
        <v>0</v>
      </c>
      <c r="T7478">
        <v>18</v>
      </c>
      <c r="U7478">
        <v>0</v>
      </c>
      <c r="V7478">
        <v>0</v>
      </c>
      <c r="W7478">
        <v>0</v>
      </c>
      <c r="X7478">
        <v>144.1541904112228</v>
      </c>
      <c r="Y7478">
        <v>0</v>
      </c>
      <c r="Z7478">
        <v>10.433242801273936</v>
      </c>
      <c r="AA7478">
        <v>0</v>
      </c>
      <c r="AB7478">
        <v>69.992035054346943</v>
      </c>
      <c r="AC7478">
        <v>0</v>
      </c>
      <c r="AD7478">
        <v>0</v>
      </c>
      <c r="AE7478">
        <v>224.57946826684366</v>
      </c>
    </row>
    <row r="7479" spans="1:31" x14ac:dyDescent="0.25">
      <c r="A7479">
        <v>2100034</v>
      </c>
      <c r="B7479">
        <v>1</v>
      </c>
      <c r="C7479" t="s">
        <v>81</v>
      </c>
      <c r="D7479" t="s">
        <v>126</v>
      </c>
      <c r="E7479" t="s">
        <v>158</v>
      </c>
      <c r="F7479" t="s">
        <v>21372</v>
      </c>
      <c r="G7479" t="s">
        <v>273</v>
      </c>
      <c r="H7479" t="s">
        <v>143</v>
      </c>
      <c r="I7479" t="s">
        <v>135</v>
      </c>
      <c r="J7479" t="s">
        <v>136</v>
      </c>
      <c r="K7479" t="s">
        <v>155</v>
      </c>
      <c r="L7479" t="s">
        <v>21373</v>
      </c>
      <c r="M7479" t="s">
        <v>21374</v>
      </c>
      <c r="N7479">
        <v>6.707412777</v>
      </c>
      <c r="O7479">
        <v>0</v>
      </c>
      <c r="P7479">
        <v>20</v>
      </c>
      <c r="Q7479">
        <v>0</v>
      </c>
      <c r="R7479">
        <v>0</v>
      </c>
      <c r="S7479">
        <v>0</v>
      </c>
      <c r="T7479">
        <v>0</v>
      </c>
      <c r="U7479">
        <v>0</v>
      </c>
      <c r="V7479">
        <v>0</v>
      </c>
      <c r="W7479">
        <v>0</v>
      </c>
      <c r="X7479">
        <v>17.58136987778936</v>
      </c>
      <c r="Y7479">
        <v>0</v>
      </c>
      <c r="Z7479">
        <v>0</v>
      </c>
      <c r="AA7479">
        <v>0</v>
      </c>
      <c r="AB7479">
        <v>0</v>
      </c>
      <c r="AC7479">
        <v>0</v>
      </c>
      <c r="AD7479">
        <v>0</v>
      </c>
      <c r="AE7479">
        <v>17.58136987778936</v>
      </c>
    </row>
    <row r="7480" spans="1:31" x14ac:dyDescent="0.25">
      <c r="A7480">
        <v>2100266</v>
      </c>
      <c r="B7480">
        <v>1</v>
      </c>
      <c r="C7480" t="s">
        <v>80</v>
      </c>
      <c r="D7480" t="s">
        <v>98</v>
      </c>
      <c r="E7480" t="s">
        <v>177</v>
      </c>
      <c r="F7480" t="s">
        <v>21375</v>
      </c>
      <c r="G7480" t="s">
        <v>183</v>
      </c>
      <c r="H7480" t="s">
        <v>143</v>
      </c>
      <c r="I7480" t="s">
        <v>135</v>
      </c>
      <c r="J7480" t="s">
        <v>136</v>
      </c>
      <c r="K7480" t="s">
        <v>137</v>
      </c>
      <c r="L7480" t="s">
        <v>21376</v>
      </c>
      <c r="M7480" t="s">
        <v>21377</v>
      </c>
      <c r="N7480">
        <v>2.37</v>
      </c>
      <c r="O7480">
        <v>0</v>
      </c>
      <c r="P7480">
        <v>1</v>
      </c>
      <c r="Q7480">
        <v>0</v>
      </c>
      <c r="R7480">
        <v>0</v>
      </c>
      <c r="S7480">
        <v>0</v>
      </c>
      <c r="T7480">
        <v>0</v>
      </c>
      <c r="U7480">
        <v>0</v>
      </c>
      <c r="V7480">
        <v>0</v>
      </c>
      <c r="W7480">
        <v>0</v>
      </c>
      <c r="X7480">
        <v>3.1174752771920997</v>
      </c>
      <c r="Y7480">
        <v>0</v>
      </c>
      <c r="Z7480">
        <v>0</v>
      </c>
      <c r="AA7480">
        <v>0</v>
      </c>
      <c r="AB7480">
        <v>0</v>
      </c>
      <c r="AC7480">
        <v>0</v>
      </c>
      <c r="AD7480">
        <v>0</v>
      </c>
      <c r="AE7480">
        <v>3.1174752771920997</v>
      </c>
    </row>
    <row r="7481" spans="1:31" x14ac:dyDescent="0.25">
      <c r="A7481">
        <v>2100346</v>
      </c>
      <c r="B7481">
        <v>1</v>
      </c>
      <c r="C7481" t="s">
        <v>80</v>
      </c>
      <c r="D7481" t="s">
        <v>105</v>
      </c>
      <c r="E7481" t="s">
        <v>505</v>
      </c>
      <c r="F7481" t="s">
        <v>21378</v>
      </c>
      <c r="G7481" t="s">
        <v>160</v>
      </c>
      <c r="H7481" t="s">
        <v>143</v>
      </c>
      <c r="I7481" t="s">
        <v>135</v>
      </c>
      <c r="J7481" t="s">
        <v>136</v>
      </c>
      <c r="K7481" t="s">
        <v>137</v>
      </c>
      <c r="L7481" t="s">
        <v>21379</v>
      </c>
      <c r="M7481" t="s">
        <v>21380</v>
      </c>
      <c r="N7481">
        <v>2.380833333</v>
      </c>
      <c r="O7481">
        <v>0</v>
      </c>
      <c r="P7481">
        <v>35</v>
      </c>
      <c r="Q7481">
        <v>0</v>
      </c>
      <c r="R7481">
        <v>0</v>
      </c>
      <c r="S7481">
        <v>0</v>
      </c>
      <c r="T7481">
        <v>0</v>
      </c>
      <c r="U7481">
        <v>0</v>
      </c>
      <c r="V7481">
        <v>0</v>
      </c>
      <c r="W7481">
        <v>0</v>
      </c>
      <c r="X7481">
        <v>22.174610470021729</v>
      </c>
      <c r="Y7481">
        <v>0</v>
      </c>
      <c r="Z7481">
        <v>0</v>
      </c>
      <c r="AA7481">
        <v>0</v>
      </c>
      <c r="AB7481">
        <v>0</v>
      </c>
      <c r="AC7481">
        <v>0</v>
      </c>
      <c r="AD7481">
        <v>0</v>
      </c>
      <c r="AE7481">
        <v>22.174610470021729</v>
      </c>
    </row>
    <row r="7482" spans="1:31" x14ac:dyDescent="0.25">
      <c r="A7482">
        <v>2100160</v>
      </c>
      <c r="B7482">
        <v>1</v>
      </c>
      <c r="C7482" t="s">
        <v>80</v>
      </c>
      <c r="D7482" t="s">
        <v>98</v>
      </c>
      <c r="E7482" t="s">
        <v>177</v>
      </c>
      <c r="F7482" t="s">
        <v>21381</v>
      </c>
      <c r="G7482" t="s">
        <v>183</v>
      </c>
      <c r="H7482" t="s">
        <v>143</v>
      </c>
      <c r="I7482" t="s">
        <v>135</v>
      </c>
      <c r="J7482" t="s">
        <v>136</v>
      </c>
      <c r="K7482" t="s">
        <v>137</v>
      </c>
      <c r="L7482" t="s">
        <v>21382</v>
      </c>
      <c r="M7482" t="s">
        <v>21383</v>
      </c>
      <c r="N7482">
        <v>3.8091666659999999</v>
      </c>
      <c r="O7482">
        <v>0</v>
      </c>
      <c r="P7482">
        <v>1</v>
      </c>
      <c r="Q7482">
        <v>0</v>
      </c>
      <c r="R7482">
        <v>0</v>
      </c>
      <c r="S7482">
        <v>0</v>
      </c>
      <c r="T7482">
        <v>0</v>
      </c>
      <c r="U7482">
        <v>0</v>
      </c>
      <c r="V7482">
        <v>0</v>
      </c>
      <c r="W7482">
        <v>0</v>
      </c>
      <c r="X7482">
        <v>0.76806517968383337</v>
      </c>
      <c r="Y7482">
        <v>0</v>
      </c>
      <c r="Z7482">
        <v>0</v>
      </c>
      <c r="AA7482">
        <v>0</v>
      </c>
      <c r="AB7482">
        <v>0</v>
      </c>
      <c r="AC7482">
        <v>0</v>
      </c>
      <c r="AD7482">
        <v>0</v>
      </c>
      <c r="AE7482">
        <v>0.76806517968383337</v>
      </c>
    </row>
    <row r="7483" spans="1:31" x14ac:dyDescent="0.25">
      <c r="A7483">
        <v>2100011</v>
      </c>
      <c r="B7483">
        <v>1</v>
      </c>
      <c r="C7483" t="s">
        <v>80</v>
      </c>
      <c r="D7483" t="s">
        <v>98</v>
      </c>
      <c r="E7483" t="s">
        <v>146</v>
      </c>
      <c r="F7483" t="s">
        <v>12944</v>
      </c>
      <c r="G7483" t="s">
        <v>133</v>
      </c>
      <c r="H7483" t="s">
        <v>134</v>
      </c>
      <c r="I7483" t="s">
        <v>135</v>
      </c>
      <c r="J7483" t="s">
        <v>136</v>
      </c>
      <c r="K7483" t="s">
        <v>137</v>
      </c>
      <c r="L7483" t="s">
        <v>21384</v>
      </c>
      <c r="M7483" t="s">
        <v>21385</v>
      </c>
      <c r="N7483">
        <v>0.38666666599999999</v>
      </c>
      <c r="O7483">
        <v>0</v>
      </c>
      <c r="P7483">
        <v>0</v>
      </c>
      <c r="Q7483">
        <v>9</v>
      </c>
      <c r="R7483">
        <v>78</v>
      </c>
      <c r="S7483">
        <v>3</v>
      </c>
      <c r="T7483">
        <v>12</v>
      </c>
      <c r="U7483">
        <v>1</v>
      </c>
      <c r="V7483">
        <v>0</v>
      </c>
      <c r="W7483">
        <v>0</v>
      </c>
      <c r="X7483">
        <v>0</v>
      </c>
      <c r="Y7483">
        <v>25.913942240233915</v>
      </c>
      <c r="Z7483">
        <v>61.526336912230335</v>
      </c>
      <c r="AA7483">
        <v>1.3317002245327201</v>
      </c>
      <c r="AB7483">
        <v>20.02227318758732</v>
      </c>
      <c r="AC7483">
        <v>12.912402929974986</v>
      </c>
      <c r="AD7483">
        <v>0</v>
      </c>
      <c r="AE7483">
        <v>121.70665549455929</v>
      </c>
    </row>
    <row r="7484" spans="1:31" x14ac:dyDescent="0.25">
      <c r="A7484">
        <v>2100303</v>
      </c>
      <c r="B7484">
        <v>1</v>
      </c>
      <c r="C7484" t="s">
        <v>80</v>
      </c>
      <c r="D7484" t="s">
        <v>106</v>
      </c>
      <c r="E7484" t="s">
        <v>146</v>
      </c>
      <c r="F7484" t="s">
        <v>3227</v>
      </c>
      <c r="G7484" t="s">
        <v>133</v>
      </c>
      <c r="H7484" t="s">
        <v>134</v>
      </c>
      <c r="I7484" t="s">
        <v>135</v>
      </c>
      <c r="J7484" t="s">
        <v>136</v>
      </c>
      <c r="K7484" t="s">
        <v>137</v>
      </c>
      <c r="L7484" t="s">
        <v>21386</v>
      </c>
      <c r="M7484" t="s">
        <v>21387</v>
      </c>
      <c r="N7484">
        <v>0.35388888800000001</v>
      </c>
      <c r="O7484">
        <v>0</v>
      </c>
      <c r="P7484">
        <v>7</v>
      </c>
      <c r="Q7484">
        <v>29</v>
      </c>
      <c r="R7484">
        <v>55</v>
      </c>
      <c r="S7484">
        <v>9</v>
      </c>
      <c r="T7484">
        <v>12</v>
      </c>
      <c r="U7484">
        <v>1</v>
      </c>
      <c r="V7484">
        <v>0</v>
      </c>
      <c r="W7484">
        <v>0</v>
      </c>
      <c r="X7484">
        <v>2.080252572816069</v>
      </c>
      <c r="Y7484">
        <v>48.387305650275408</v>
      </c>
      <c r="Z7484">
        <v>65.137586772179858</v>
      </c>
      <c r="AA7484">
        <v>13.48917949993389</v>
      </c>
      <c r="AB7484">
        <v>20.343668067119371</v>
      </c>
      <c r="AC7484">
        <v>4.3454567659726706</v>
      </c>
      <c r="AD7484">
        <v>0</v>
      </c>
      <c r="AE7484">
        <v>153.78344932829728</v>
      </c>
    </row>
    <row r="7485" spans="1:31" x14ac:dyDescent="0.25">
      <c r="A7485">
        <v>2099997</v>
      </c>
      <c r="B7485">
        <v>1</v>
      </c>
      <c r="C7485" t="s">
        <v>81</v>
      </c>
      <c r="D7485" t="s">
        <v>127</v>
      </c>
      <c r="E7485" t="s">
        <v>169</v>
      </c>
      <c r="F7485" t="s">
        <v>21388</v>
      </c>
      <c r="G7485" t="s">
        <v>133</v>
      </c>
      <c r="H7485" t="s">
        <v>134</v>
      </c>
      <c r="I7485" t="s">
        <v>135</v>
      </c>
      <c r="J7485" t="s">
        <v>136</v>
      </c>
      <c r="K7485" t="s">
        <v>137</v>
      </c>
      <c r="L7485" t="s">
        <v>21389</v>
      </c>
      <c r="M7485" t="s">
        <v>21390</v>
      </c>
      <c r="N7485">
        <v>1.0375000000000001</v>
      </c>
      <c r="O7485">
        <v>0</v>
      </c>
      <c r="P7485">
        <v>1063</v>
      </c>
      <c r="Q7485">
        <v>127</v>
      </c>
      <c r="R7485">
        <v>77</v>
      </c>
      <c r="S7485">
        <v>7</v>
      </c>
      <c r="T7485">
        <v>102</v>
      </c>
      <c r="U7485">
        <v>2</v>
      </c>
      <c r="V7485">
        <v>0</v>
      </c>
      <c r="W7485">
        <v>0</v>
      </c>
      <c r="X7485">
        <v>201.57360577100306</v>
      </c>
      <c r="Y7485">
        <v>52.309149955352773</v>
      </c>
      <c r="Z7485">
        <v>39.761034311663657</v>
      </c>
      <c r="AA7485">
        <v>31.499408145566051</v>
      </c>
      <c r="AB7485">
        <v>42.898033826851226</v>
      </c>
      <c r="AC7485">
        <v>119.26013541125684</v>
      </c>
      <c r="AD7485">
        <v>0</v>
      </c>
      <c r="AE7485">
        <v>487.30136742169367</v>
      </c>
    </row>
    <row r="7486" spans="1:31" x14ac:dyDescent="0.25">
      <c r="A7486">
        <v>2100212</v>
      </c>
      <c r="B7486">
        <v>1</v>
      </c>
      <c r="C7486" t="s">
        <v>80</v>
      </c>
      <c r="D7486" t="s">
        <v>82</v>
      </c>
      <c r="E7486" t="s">
        <v>169</v>
      </c>
      <c r="F7486" t="s">
        <v>21391</v>
      </c>
      <c r="G7486" t="s">
        <v>1338</v>
      </c>
      <c r="H7486" t="s">
        <v>134</v>
      </c>
      <c r="I7486" t="s">
        <v>135</v>
      </c>
      <c r="J7486" t="s">
        <v>136</v>
      </c>
      <c r="K7486" t="s">
        <v>137</v>
      </c>
      <c r="L7486" t="s">
        <v>21392</v>
      </c>
      <c r="M7486" t="s">
        <v>21393</v>
      </c>
      <c r="N7486">
        <v>0.82027777700000004</v>
      </c>
      <c r="O7486">
        <v>0</v>
      </c>
      <c r="P7486">
        <v>522</v>
      </c>
      <c r="Q7486">
        <v>0</v>
      </c>
      <c r="R7486">
        <v>0</v>
      </c>
      <c r="S7486">
        <v>0</v>
      </c>
      <c r="T7486">
        <v>107</v>
      </c>
      <c r="U7486">
        <v>0</v>
      </c>
      <c r="V7486">
        <v>0</v>
      </c>
      <c r="W7486">
        <v>0</v>
      </c>
      <c r="X7486">
        <v>98.515415548503924</v>
      </c>
      <c r="Y7486">
        <v>0</v>
      </c>
      <c r="Z7486">
        <v>0</v>
      </c>
      <c r="AA7486">
        <v>0</v>
      </c>
      <c r="AB7486">
        <v>57.063300893806968</v>
      </c>
      <c r="AC7486">
        <v>0</v>
      </c>
      <c r="AD7486">
        <v>0</v>
      </c>
      <c r="AE7486">
        <v>155.57871644231091</v>
      </c>
    </row>
    <row r="7487" spans="1:31" x14ac:dyDescent="0.25">
      <c r="A7487">
        <v>2100166</v>
      </c>
      <c r="B7487">
        <v>1</v>
      </c>
      <c r="C7487" t="s">
        <v>81</v>
      </c>
      <c r="D7487" t="s">
        <v>118</v>
      </c>
      <c r="E7487" t="s">
        <v>177</v>
      </c>
      <c r="F7487" t="s">
        <v>21394</v>
      </c>
      <c r="G7487" t="s">
        <v>324</v>
      </c>
      <c r="H7487" t="s">
        <v>143</v>
      </c>
      <c r="I7487" t="s">
        <v>135</v>
      </c>
      <c r="J7487" t="s">
        <v>136</v>
      </c>
      <c r="K7487" t="s">
        <v>137</v>
      </c>
      <c r="L7487" t="s">
        <v>21395</v>
      </c>
      <c r="M7487" t="s">
        <v>21396</v>
      </c>
      <c r="N7487">
        <v>1.5758333330000001</v>
      </c>
      <c r="O7487">
        <v>0</v>
      </c>
      <c r="P7487">
        <v>1</v>
      </c>
      <c r="Q7487">
        <v>0</v>
      </c>
      <c r="R7487">
        <v>0</v>
      </c>
      <c r="S7487">
        <v>0</v>
      </c>
      <c r="T7487">
        <v>0</v>
      </c>
      <c r="U7487">
        <v>0</v>
      </c>
      <c r="V7487">
        <v>0</v>
      </c>
      <c r="W7487">
        <v>0</v>
      </c>
      <c r="X7487">
        <v>0.65987050993704011</v>
      </c>
      <c r="Y7487">
        <v>0</v>
      </c>
      <c r="Z7487">
        <v>0</v>
      </c>
      <c r="AA7487">
        <v>0</v>
      </c>
      <c r="AB7487">
        <v>0</v>
      </c>
      <c r="AC7487">
        <v>0</v>
      </c>
      <c r="AD7487">
        <v>0</v>
      </c>
      <c r="AE7487">
        <v>0.65987050993704011</v>
      </c>
    </row>
    <row r="7488" spans="1:31" x14ac:dyDescent="0.25">
      <c r="A7488">
        <v>2100189</v>
      </c>
      <c r="B7488">
        <v>1</v>
      </c>
      <c r="C7488" t="s">
        <v>81</v>
      </c>
      <c r="D7488" t="s">
        <v>112</v>
      </c>
      <c r="E7488" t="s">
        <v>177</v>
      </c>
      <c r="F7488" t="s">
        <v>21397</v>
      </c>
      <c r="G7488" t="s">
        <v>183</v>
      </c>
      <c r="H7488" t="s">
        <v>143</v>
      </c>
      <c r="I7488" t="s">
        <v>135</v>
      </c>
      <c r="J7488" t="s">
        <v>136</v>
      </c>
      <c r="K7488" t="s">
        <v>137</v>
      </c>
      <c r="L7488" t="s">
        <v>21398</v>
      </c>
      <c r="M7488" t="s">
        <v>21399</v>
      </c>
      <c r="N7488">
        <v>2.5608333330000002</v>
      </c>
      <c r="O7488">
        <v>0</v>
      </c>
      <c r="P7488">
        <v>9</v>
      </c>
      <c r="Q7488">
        <v>0</v>
      </c>
      <c r="R7488">
        <v>0</v>
      </c>
      <c r="S7488">
        <v>0</v>
      </c>
      <c r="T7488">
        <v>0</v>
      </c>
      <c r="U7488">
        <v>0</v>
      </c>
      <c r="V7488">
        <v>0</v>
      </c>
      <c r="W7488">
        <v>0</v>
      </c>
      <c r="X7488">
        <v>2.6994358526530333</v>
      </c>
      <c r="Y7488">
        <v>0</v>
      </c>
      <c r="Z7488">
        <v>0</v>
      </c>
      <c r="AA7488">
        <v>0</v>
      </c>
      <c r="AB7488">
        <v>0</v>
      </c>
      <c r="AC7488">
        <v>0</v>
      </c>
      <c r="AD7488">
        <v>0</v>
      </c>
      <c r="AE7488">
        <v>2.6994358526530333</v>
      </c>
    </row>
    <row r="7489" spans="1:31" x14ac:dyDescent="0.25">
      <c r="A7489">
        <v>2100066</v>
      </c>
      <c r="B7489">
        <v>1</v>
      </c>
      <c r="C7489" t="s">
        <v>80</v>
      </c>
      <c r="D7489" t="s">
        <v>82</v>
      </c>
      <c r="E7489" t="s">
        <v>169</v>
      </c>
      <c r="F7489" t="s">
        <v>21400</v>
      </c>
      <c r="G7489" t="s">
        <v>273</v>
      </c>
      <c r="H7489" t="s">
        <v>134</v>
      </c>
      <c r="I7489" t="s">
        <v>135</v>
      </c>
      <c r="J7489" t="s">
        <v>136</v>
      </c>
      <c r="K7489" t="s">
        <v>155</v>
      </c>
      <c r="L7489" t="s">
        <v>21401</v>
      </c>
      <c r="M7489" t="s">
        <v>21402</v>
      </c>
      <c r="N7489">
        <v>0.91944444400000003</v>
      </c>
      <c r="O7489">
        <v>0</v>
      </c>
      <c r="P7489">
        <v>493</v>
      </c>
      <c r="Q7489">
        <v>0</v>
      </c>
      <c r="R7489">
        <v>0</v>
      </c>
      <c r="S7489">
        <v>0</v>
      </c>
      <c r="T7489">
        <v>116</v>
      </c>
      <c r="U7489">
        <v>0</v>
      </c>
      <c r="V7489">
        <v>0</v>
      </c>
      <c r="W7489">
        <v>0</v>
      </c>
      <c r="X7489">
        <v>97.972446213997713</v>
      </c>
      <c r="Y7489">
        <v>0</v>
      </c>
      <c r="Z7489">
        <v>0</v>
      </c>
      <c r="AA7489">
        <v>0</v>
      </c>
      <c r="AB7489">
        <v>101.12307104988049</v>
      </c>
      <c r="AC7489">
        <v>0</v>
      </c>
      <c r="AD7489">
        <v>0</v>
      </c>
      <c r="AE7489">
        <v>199.09551726387821</v>
      </c>
    </row>
    <row r="7490" spans="1:31" x14ac:dyDescent="0.25">
      <c r="A7490">
        <v>2100043</v>
      </c>
      <c r="B7490">
        <v>1</v>
      </c>
      <c r="C7490" t="s">
        <v>80</v>
      </c>
      <c r="D7490" t="s">
        <v>85</v>
      </c>
      <c r="E7490" t="s">
        <v>169</v>
      </c>
      <c r="F7490" t="s">
        <v>21403</v>
      </c>
      <c r="G7490" t="s">
        <v>273</v>
      </c>
      <c r="H7490" t="s">
        <v>134</v>
      </c>
      <c r="I7490" t="s">
        <v>135</v>
      </c>
      <c r="J7490" t="s">
        <v>136</v>
      </c>
      <c r="K7490" t="s">
        <v>155</v>
      </c>
      <c r="L7490" t="s">
        <v>21404</v>
      </c>
      <c r="M7490" t="s">
        <v>21405</v>
      </c>
      <c r="N7490">
        <v>1.4683333329999999</v>
      </c>
      <c r="O7490">
        <v>0</v>
      </c>
      <c r="P7490">
        <v>621</v>
      </c>
      <c r="Q7490">
        <v>0</v>
      </c>
      <c r="R7490">
        <v>0</v>
      </c>
      <c r="S7490">
        <v>0</v>
      </c>
      <c r="T7490">
        <v>72</v>
      </c>
      <c r="U7490">
        <v>0</v>
      </c>
      <c r="V7490">
        <v>0</v>
      </c>
      <c r="W7490">
        <v>0</v>
      </c>
      <c r="X7490">
        <v>193.49371555515424</v>
      </c>
      <c r="Y7490">
        <v>0</v>
      </c>
      <c r="Z7490">
        <v>0</v>
      </c>
      <c r="AA7490">
        <v>0</v>
      </c>
      <c r="AB7490">
        <v>40.719975890031506</v>
      </c>
      <c r="AC7490">
        <v>0</v>
      </c>
      <c r="AD7490">
        <v>0</v>
      </c>
      <c r="AE7490">
        <v>234.21369144518576</v>
      </c>
    </row>
    <row r="7491" spans="1:31" x14ac:dyDescent="0.25">
      <c r="A7491">
        <v>2100020</v>
      </c>
      <c r="B7491">
        <v>1</v>
      </c>
      <c r="C7491" t="s">
        <v>80</v>
      </c>
      <c r="D7491" t="s">
        <v>103</v>
      </c>
      <c r="E7491" t="s">
        <v>131</v>
      </c>
      <c r="F7491" t="s">
        <v>21406</v>
      </c>
      <c r="G7491" t="s">
        <v>133</v>
      </c>
      <c r="H7491" t="s">
        <v>134</v>
      </c>
      <c r="I7491" t="s">
        <v>135</v>
      </c>
      <c r="J7491" t="s">
        <v>136</v>
      </c>
      <c r="K7491" t="s">
        <v>137</v>
      </c>
      <c r="L7491" t="s">
        <v>21407</v>
      </c>
      <c r="M7491" t="s">
        <v>21408</v>
      </c>
      <c r="N7491">
        <v>0.61750000000000005</v>
      </c>
      <c r="O7491">
        <v>0</v>
      </c>
      <c r="P7491">
        <v>505</v>
      </c>
      <c r="Q7491">
        <v>19</v>
      </c>
      <c r="R7491">
        <v>2</v>
      </c>
      <c r="S7491">
        <v>1</v>
      </c>
      <c r="T7491">
        <v>48</v>
      </c>
      <c r="U7491">
        <v>1</v>
      </c>
      <c r="V7491">
        <v>5</v>
      </c>
      <c r="W7491">
        <v>0</v>
      </c>
      <c r="X7491">
        <v>67.387555735293986</v>
      </c>
      <c r="Y7491">
        <v>4.0819250327209229</v>
      </c>
      <c r="Z7491">
        <v>0.59850620180518499</v>
      </c>
      <c r="AA7491">
        <v>59.243463076354885</v>
      </c>
      <c r="AB7491">
        <v>6.630408074973821</v>
      </c>
      <c r="AC7491">
        <v>64.168180478240231</v>
      </c>
      <c r="AD7491">
        <v>91.640831488612477</v>
      </c>
      <c r="AE7491">
        <v>293.75087008800148</v>
      </c>
    </row>
    <row r="7492" spans="1:31" x14ac:dyDescent="0.25">
      <c r="A7492">
        <v>2100143</v>
      </c>
      <c r="B7492">
        <v>1</v>
      </c>
      <c r="C7492" t="s">
        <v>80</v>
      </c>
      <c r="D7492" t="s">
        <v>90</v>
      </c>
      <c r="E7492" t="s">
        <v>177</v>
      </c>
      <c r="F7492" t="s">
        <v>21409</v>
      </c>
      <c r="G7492" t="s">
        <v>183</v>
      </c>
      <c r="H7492" t="s">
        <v>143</v>
      </c>
      <c r="I7492" t="s">
        <v>135</v>
      </c>
      <c r="J7492" t="s">
        <v>136</v>
      </c>
      <c r="K7492" t="s">
        <v>137</v>
      </c>
      <c r="L7492" t="s">
        <v>21410</v>
      </c>
      <c r="M7492" t="s">
        <v>21411</v>
      </c>
      <c r="N7492">
        <v>2.938055555</v>
      </c>
      <c r="O7492">
        <v>0</v>
      </c>
      <c r="P7492">
        <v>1</v>
      </c>
      <c r="Q7492">
        <v>0</v>
      </c>
      <c r="R7492">
        <v>0</v>
      </c>
      <c r="S7492">
        <v>0</v>
      </c>
      <c r="T7492">
        <v>0</v>
      </c>
      <c r="U7492">
        <v>0</v>
      </c>
      <c r="V7492">
        <v>0</v>
      </c>
      <c r="W7492">
        <v>0</v>
      </c>
      <c r="X7492">
        <v>1.5651765539085909</v>
      </c>
      <c r="Y7492">
        <v>0</v>
      </c>
      <c r="Z7492">
        <v>0</v>
      </c>
      <c r="AA7492">
        <v>0</v>
      </c>
      <c r="AB7492">
        <v>0</v>
      </c>
      <c r="AC7492">
        <v>0</v>
      </c>
      <c r="AD7492">
        <v>0</v>
      </c>
      <c r="AE7492">
        <v>1.5651765539085909</v>
      </c>
    </row>
    <row r="7493" spans="1:31" x14ac:dyDescent="0.25">
      <c r="A7493">
        <v>2100335</v>
      </c>
      <c r="B7493">
        <v>1</v>
      </c>
      <c r="C7493" t="s">
        <v>80</v>
      </c>
      <c r="D7493" t="s">
        <v>103</v>
      </c>
      <c r="E7493" t="s">
        <v>146</v>
      </c>
      <c r="F7493" t="s">
        <v>21063</v>
      </c>
      <c r="G7493" t="s">
        <v>513</v>
      </c>
      <c r="H7493" t="s">
        <v>134</v>
      </c>
      <c r="I7493" t="s">
        <v>135</v>
      </c>
      <c r="J7493" t="s">
        <v>136</v>
      </c>
      <c r="K7493" t="s">
        <v>137</v>
      </c>
      <c r="L7493" t="s">
        <v>21412</v>
      </c>
      <c r="M7493" t="s">
        <v>21413</v>
      </c>
      <c r="N7493">
        <v>0.198333333</v>
      </c>
      <c r="O7493">
        <v>0</v>
      </c>
      <c r="P7493">
        <v>362</v>
      </c>
      <c r="Q7493">
        <v>0</v>
      </c>
      <c r="R7493">
        <v>0</v>
      </c>
      <c r="S7493">
        <v>0</v>
      </c>
      <c r="T7493">
        <v>206</v>
      </c>
      <c r="U7493">
        <v>0</v>
      </c>
      <c r="V7493">
        <v>0</v>
      </c>
      <c r="W7493">
        <v>0</v>
      </c>
      <c r="X7493">
        <v>20.906646967813558</v>
      </c>
      <c r="Y7493">
        <v>0</v>
      </c>
      <c r="Z7493">
        <v>0</v>
      </c>
      <c r="AA7493">
        <v>0</v>
      </c>
      <c r="AB7493">
        <v>54.86668367597791</v>
      </c>
      <c r="AC7493">
        <v>0</v>
      </c>
      <c r="AD7493">
        <v>0</v>
      </c>
      <c r="AE7493">
        <v>75.773330643791468</v>
      </c>
    </row>
    <row r="7494" spans="1:31" x14ac:dyDescent="0.25">
      <c r="A7494">
        <v>2100083</v>
      </c>
      <c r="B7494">
        <v>1</v>
      </c>
      <c r="C7494" t="s">
        <v>81</v>
      </c>
      <c r="D7494" t="s">
        <v>116</v>
      </c>
      <c r="E7494" t="s">
        <v>158</v>
      </c>
      <c r="F7494" t="s">
        <v>21414</v>
      </c>
      <c r="G7494" t="s">
        <v>366</v>
      </c>
      <c r="H7494" t="s">
        <v>143</v>
      </c>
      <c r="I7494" t="s">
        <v>135</v>
      </c>
      <c r="J7494" t="s">
        <v>136</v>
      </c>
      <c r="K7494" t="s">
        <v>137</v>
      </c>
      <c r="L7494" t="s">
        <v>21415</v>
      </c>
      <c r="M7494" t="s">
        <v>21416</v>
      </c>
      <c r="N7494">
        <v>6.0272222219999998</v>
      </c>
      <c r="O7494">
        <v>0</v>
      </c>
      <c r="P7494">
        <v>77</v>
      </c>
      <c r="Q7494">
        <v>0</v>
      </c>
      <c r="R7494">
        <v>0</v>
      </c>
      <c r="S7494">
        <v>0</v>
      </c>
      <c r="T7494">
        <v>2</v>
      </c>
      <c r="U7494">
        <v>0</v>
      </c>
      <c r="V7494">
        <v>0</v>
      </c>
      <c r="W7494">
        <v>0</v>
      </c>
      <c r="X7494">
        <v>80.042925515830561</v>
      </c>
      <c r="Y7494">
        <v>0</v>
      </c>
      <c r="Z7494">
        <v>0</v>
      </c>
      <c r="AA7494">
        <v>0</v>
      </c>
      <c r="AB7494">
        <v>1.3253336126864679</v>
      </c>
      <c r="AC7494">
        <v>0</v>
      </c>
      <c r="AD7494">
        <v>0</v>
      </c>
      <c r="AE7494">
        <v>81.368259128517025</v>
      </c>
    </row>
    <row r="7495" spans="1:31" x14ac:dyDescent="0.25">
      <c r="A7495">
        <v>2100375</v>
      </c>
      <c r="B7495">
        <v>1</v>
      </c>
      <c r="C7495" t="s">
        <v>80</v>
      </c>
      <c r="D7495" t="s">
        <v>105</v>
      </c>
      <c r="E7495" t="s">
        <v>177</v>
      </c>
      <c r="F7495" t="s">
        <v>21417</v>
      </c>
      <c r="G7495" t="s">
        <v>183</v>
      </c>
      <c r="H7495" t="s">
        <v>143</v>
      </c>
      <c r="I7495" t="s">
        <v>135</v>
      </c>
      <c r="J7495" t="s">
        <v>136</v>
      </c>
      <c r="K7495" t="s">
        <v>137</v>
      </c>
      <c r="L7495" t="s">
        <v>21418</v>
      </c>
      <c r="M7495" t="s">
        <v>21419</v>
      </c>
      <c r="N7495">
        <v>4.0238888880000001</v>
      </c>
      <c r="O7495">
        <v>0</v>
      </c>
      <c r="P7495">
        <v>2</v>
      </c>
      <c r="Q7495">
        <v>0</v>
      </c>
      <c r="R7495">
        <v>0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1.2769791320338999</v>
      </c>
      <c r="Y7495">
        <v>0</v>
      </c>
      <c r="Z7495">
        <v>0</v>
      </c>
      <c r="AA7495">
        <v>0</v>
      </c>
      <c r="AB7495">
        <v>0</v>
      </c>
      <c r="AC7495">
        <v>0</v>
      </c>
      <c r="AD7495">
        <v>0</v>
      </c>
      <c r="AE7495">
        <v>1.2769791320338999</v>
      </c>
    </row>
    <row r="7496" spans="1:31" x14ac:dyDescent="0.25">
      <c r="A7496">
        <v>2100269</v>
      </c>
      <c r="B7496">
        <v>1</v>
      </c>
      <c r="C7496" t="s">
        <v>80</v>
      </c>
      <c r="D7496" t="s">
        <v>93</v>
      </c>
      <c r="E7496" t="s">
        <v>177</v>
      </c>
      <c r="F7496" t="s">
        <v>21420</v>
      </c>
      <c r="G7496" t="s">
        <v>183</v>
      </c>
      <c r="H7496" t="s">
        <v>143</v>
      </c>
      <c r="I7496" t="s">
        <v>135</v>
      </c>
      <c r="J7496" t="s">
        <v>136</v>
      </c>
      <c r="K7496" t="s">
        <v>137</v>
      </c>
      <c r="L7496" t="s">
        <v>21421</v>
      </c>
      <c r="M7496" t="s">
        <v>21422</v>
      </c>
      <c r="N7496">
        <v>1.6130555550000001</v>
      </c>
      <c r="O7496">
        <v>0</v>
      </c>
      <c r="P7496">
        <v>5</v>
      </c>
      <c r="Q7496">
        <v>0</v>
      </c>
      <c r="R7496">
        <v>0</v>
      </c>
      <c r="S7496">
        <v>0</v>
      </c>
      <c r="T7496">
        <v>0</v>
      </c>
      <c r="U7496">
        <v>0</v>
      </c>
      <c r="V7496">
        <v>0</v>
      </c>
      <c r="W7496">
        <v>0</v>
      </c>
      <c r="X7496">
        <v>2.1972932019526401</v>
      </c>
      <c r="Y7496">
        <v>0</v>
      </c>
      <c r="Z7496">
        <v>0</v>
      </c>
      <c r="AA7496">
        <v>0</v>
      </c>
      <c r="AB7496">
        <v>0</v>
      </c>
      <c r="AC7496">
        <v>0</v>
      </c>
      <c r="AD7496">
        <v>0</v>
      </c>
      <c r="AE7496">
        <v>2.1972932019526401</v>
      </c>
    </row>
    <row r="7497" spans="1:31" x14ac:dyDescent="0.25">
      <c r="A7497">
        <v>2100392</v>
      </c>
      <c r="B7497">
        <v>1</v>
      </c>
      <c r="C7497" t="s">
        <v>80</v>
      </c>
      <c r="D7497" t="s">
        <v>93</v>
      </c>
      <c r="E7497" t="s">
        <v>177</v>
      </c>
      <c r="F7497" t="s">
        <v>21423</v>
      </c>
      <c r="G7497" t="s">
        <v>183</v>
      </c>
      <c r="H7497" t="s">
        <v>143</v>
      </c>
      <c r="I7497" t="s">
        <v>135</v>
      </c>
      <c r="J7497" t="s">
        <v>136</v>
      </c>
      <c r="K7497" t="s">
        <v>137</v>
      </c>
      <c r="L7497" t="s">
        <v>21424</v>
      </c>
      <c r="M7497" t="s">
        <v>21425</v>
      </c>
      <c r="N7497">
        <v>1.541666666</v>
      </c>
      <c r="O7497">
        <v>0</v>
      </c>
      <c r="P7497">
        <v>1</v>
      </c>
      <c r="Q7497">
        <v>0</v>
      </c>
      <c r="R7497">
        <v>0</v>
      </c>
      <c r="S7497">
        <v>0</v>
      </c>
      <c r="T7497">
        <v>0</v>
      </c>
      <c r="U7497">
        <v>0</v>
      </c>
      <c r="V7497">
        <v>0</v>
      </c>
      <c r="W7497">
        <v>0</v>
      </c>
      <c r="X7497">
        <v>0.52143237587201108</v>
      </c>
      <c r="Y7497">
        <v>0</v>
      </c>
      <c r="Z7497">
        <v>0</v>
      </c>
      <c r="AA7497">
        <v>0</v>
      </c>
      <c r="AB7497">
        <v>0</v>
      </c>
      <c r="AC7497">
        <v>0</v>
      </c>
      <c r="AD7497">
        <v>0</v>
      </c>
      <c r="AE7497">
        <v>0.52143237587201108</v>
      </c>
    </row>
    <row r="7498" spans="1:31" x14ac:dyDescent="0.25">
      <c r="A7498">
        <v>2100292</v>
      </c>
      <c r="B7498">
        <v>1</v>
      </c>
      <c r="C7498" t="s">
        <v>81</v>
      </c>
      <c r="D7498" t="s">
        <v>118</v>
      </c>
      <c r="E7498" t="s">
        <v>177</v>
      </c>
      <c r="F7498" t="s">
        <v>21426</v>
      </c>
      <c r="G7498" t="s">
        <v>1007</v>
      </c>
      <c r="H7498" t="s">
        <v>143</v>
      </c>
      <c r="I7498" t="s">
        <v>135</v>
      </c>
      <c r="J7498" t="s">
        <v>136</v>
      </c>
      <c r="K7498" t="s">
        <v>137</v>
      </c>
      <c r="L7498" t="s">
        <v>21427</v>
      </c>
      <c r="M7498" t="s">
        <v>21428</v>
      </c>
      <c r="N7498">
        <v>3.358055555</v>
      </c>
      <c r="O7498">
        <v>0</v>
      </c>
      <c r="P7498">
        <v>2</v>
      </c>
      <c r="Q7498">
        <v>0</v>
      </c>
      <c r="R7498">
        <v>0</v>
      </c>
      <c r="S7498">
        <v>0</v>
      </c>
      <c r="T7498">
        <v>0</v>
      </c>
      <c r="U7498">
        <v>0</v>
      </c>
      <c r="V7498">
        <v>0</v>
      </c>
      <c r="W7498">
        <v>0</v>
      </c>
      <c r="X7498">
        <v>1.1691663628400835</v>
      </c>
      <c r="Y7498">
        <v>0</v>
      </c>
      <c r="Z7498">
        <v>0</v>
      </c>
      <c r="AA7498">
        <v>0</v>
      </c>
      <c r="AB7498">
        <v>0</v>
      </c>
      <c r="AC7498">
        <v>0</v>
      </c>
      <c r="AD7498">
        <v>0</v>
      </c>
      <c r="AE7498">
        <v>1.1691663628400835</v>
      </c>
    </row>
    <row r="7499" spans="1:31" x14ac:dyDescent="0.25">
      <c r="A7499">
        <v>2100312</v>
      </c>
      <c r="B7499">
        <v>1</v>
      </c>
      <c r="C7499" t="s">
        <v>80</v>
      </c>
      <c r="D7499" t="s">
        <v>93</v>
      </c>
      <c r="E7499" t="s">
        <v>169</v>
      </c>
      <c r="F7499" t="s">
        <v>8143</v>
      </c>
      <c r="G7499" t="s">
        <v>133</v>
      </c>
      <c r="H7499" t="s">
        <v>134</v>
      </c>
      <c r="I7499" t="s">
        <v>135</v>
      </c>
      <c r="J7499" t="s">
        <v>136</v>
      </c>
      <c r="K7499" t="s">
        <v>137</v>
      </c>
      <c r="L7499" t="s">
        <v>21429</v>
      </c>
      <c r="M7499" t="s">
        <v>21430</v>
      </c>
      <c r="N7499">
        <v>0.36361111099999999</v>
      </c>
      <c r="O7499">
        <v>0</v>
      </c>
      <c r="P7499">
        <v>18</v>
      </c>
      <c r="Q7499">
        <v>0</v>
      </c>
      <c r="R7499">
        <v>5</v>
      </c>
      <c r="S7499">
        <v>7</v>
      </c>
      <c r="T7499">
        <v>905</v>
      </c>
      <c r="U7499">
        <v>5</v>
      </c>
      <c r="V7499">
        <v>14</v>
      </c>
      <c r="W7499">
        <v>0</v>
      </c>
      <c r="X7499">
        <v>0.67989857825389499</v>
      </c>
      <c r="Y7499">
        <v>0</v>
      </c>
      <c r="Z7499">
        <v>3.1068569362984997</v>
      </c>
      <c r="AA7499">
        <v>14.188657621191366</v>
      </c>
      <c r="AB7499">
        <v>195.90615153489455</v>
      </c>
      <c r="AC7499">
        <v>43.568650811596164</v>
      </c>
      <c r="AD7499">
        <v>20.030738988741547</v>
      </c>
      <c r="AE7499">
        <v>277.48095447097603</v>
      </c>
    </row>
    <row r="7500" spans="1:31" x14ac:dyDescent="0.25">
      <c r="A7500">
        <v>2100355</v>
      </c>
      <c r="B7500">
        <v>1</v>
      </c>
      <c r="C7500" t="s">
        <v>80</v>
      </c>
      <c r="D7500" t="s">
        <v>90</v>
      </c>
      <c r="E7500" t="s">
        <v>177</v>
      </c>
      <c r="F7500" t="s">
        <v>21431</v>
      </c>
      <c r="G7500" t="s">
        <v>183</v>
      </c>
      <c r="H7500" t="s">
        <v>143</v>
      </c>
      <c r="I7500" t="s">
        <v>135</v>
      </c>
      <c r="J7500" t="s">
        <v>136</v>
      </c>
      <c r="K7500" t="s">
        <v>137</v>
      </c>
      <c r="L7500" t="s">
        <v>21432</v>
      </c>
      <c r="M7500" t="s">
        <v>21433</v>
      </c>
      <c r="N7500">
        <v>3.0274999999999999</v>
      </c>
      <c r="O7500">
        <v>0</v>
      </c>
      <c r="P7500">
        <v>8</v>
      </c>
      <c r="Q7500">
        <v>0</v>
      </c>
      <c r="R7500">
        <v>0</v>
      </c>
      <c r="S7500">
        <v>0</v>
      </c>
      <c r="T7500">
        <v>1</v>
      </c>
      <c r="U7500">
        <v>0</v>
      </c>
      <c r="V7500">
        <v>0</v>
      </c>
      <c r="W7500">
        <v>0</v>
      </c>
      <c r="X7500">
        <v>6.1953251034689245</v>
      </c>
      <c r="Y7500">
        <v>0</v>
      </c>
      <c r="Z7500">
        <v>0</v>
      </c>
      <c r="AA7500">
        <v>0</v>
      </c>
      <c r="AB7500">
        <v>0.2014856658956711</v>
      </c>
      <c r="AC7500">
        <v>0</v>
      </c>
      <c r="AD7500">
        <v>0</v>
      </c>
      <c r="AE7500">
        <v>6.3968107693645955</v>
      </c>
    </row>
    <row r="7501" spans="1:31" x14ac:dyDescent="0.25">
      <c r="A7501">
        <v>2100106</v>
      </c>
      <c r="B7501">
        <v>1</v>
      </c>
      <c r="C7501" t="s">
        <v>80</v>
      </c>
      <c r="D7501" t="s">
        <v>92</v>
      </c>
      <c r="E7501" t="s">
        <v>169</v>
      </c>
      <c r="F7501" t="s">
        <v>21434</v>
      </c>
      <c r="G7501" t="s">
        <v>273</v>
      </c>
      <c r="H7501" t="s">
        <v>134</v>
      </c>
      <c r="I7501" t="s">
        <v>135</v>
      </c>
      <c r="J7501" t="s">
        <v>136</v>
      </c>
      <c r="K7501" t="s">
        <v>155</v>
      </c>
      <c r="L7501" t="s">
        <v>21435</v>
      </c>
      <c r="M7501" t="s">
        <v>21436</v>
      </c>
      <c r="N7501">
        <v>1.0133980549999999</v>
      </c>
      <c r="O7501">
        <v>1</v>
      </c>
      <c r="P7501">
        <v>55</v>
      </c>
      <c r="Q7501">
        <v>0</v>
      </c>
      <c r="R7501">
        <v>0</v>
      </c>
      <c r="S7501">
        <v>0</v>
      </c>
      <c r="T7501">
        <v>0</v>
      </c>
      <c r="U7501">
        <v>0</v>
      </c>
      <c r="V7501">
        <v>0</v>
      </c>
      <c r="W7501">
        <v>0</v>
      </c>
      <c r="X7501">
        <v>12.572702744940472</v>
      </c>
      <c r="Y7501">
        <v>0</v>
      </c>
      <c r="Z7501">
        <v>0</v>
      </c>
      <c r="AA7501">
        <v>0</v>
      </c>
      <c r="AB7501">
        <v>0</v>
      </c>
      <c r="AC7501">
        <v>0</v>
      </c>
      <c r="AD7501">
        <v>0</v>
      </c>
      <c r="AE7501">
        <v>12.572702744940472</v>
      </c>
    </row>
    <row r="7502" spans="1:31" x14ac:dyDescent="0.25">
      <c r="A7502">
        <v>2100163</v>
      </c>
      <c r="B7502">
        <v>1</v>
      </c>
      <c r="C7502" t="s">
        <v>80</v>
      </c>
      <c r="D7502" t="s">
        <v>97</v>
      </c>
      <c r="E7502" t="s">
        <v>177</v>
      </c>
      <c r="F7502" t="s">
        <v>21437</v>
      </c>
      <c r="G7502" t="s">
        <v>183</v>
      </c>
      <c r="H7502" t="s">
        <v>143</v>
      </c>
      <c r="I7502" t="s">
        <v>135</v>
      </c>
      <c r="J7502" t="s">
        <v>136</v>
      </c>
      <c r="K7502" t="s">
        <v>137</v>
      </c>
      <c r="L7502" t="s">
        <v>21438</v>
      </c>
      <c r="M7502" t="s">
        <v>21439</v>
      </c>
      <c r="N7502">
        <v>8.3988888880000001</v>
      </c>
      <c r="O7502">
        <v>0</v>
      </c>
      <c r="P7502">
        <v>1</v>
      </c>
      <c r="Q7502">
        <v>0</v>
      </c>
      <c r="R7502">
        <v>0</v>
      </c>
      <c r="S7502">
        <v>0</v>
      </c>
      <c r="T7502">
        <v>0</v>
      </c>
      <c r="U7502">
        <v>0</v>
      </c>
      <c r="V7502">
        <v>0</v>
      </c>
      <c r="W7502">
        <v>0</v>
      </c>
      <c r="X7502">
        <v>4.9188058440191487</v>
      </c>
      <c r="Y7502">
        <v>0</v>
      </c>
      <c r="Z7502">
        <v>0</v>
      </c>
      <c r="AA7502">
        <v>0</v>
      </c>
      <c r="AB7502">
        <v>0</v>
      </c>
      <c r="AC7502">
        <v>0</v>
      </c>
      <c r="AD7502">
        <v>0</v>
      </c>
      <c r="AE7502">
        <v>4.9188058440191487</v>
      </c>
    </row>
    <row r="7503" spans="1:31" x14ac:dyDescent="0.25">
      <c r="A7503">
        <v>2100209</v>
      </c>
      <c r="B7503">
        <v>1</v>
      </c>
      <c r="C7503" t="s">
        <v>80</v>
      </c>
      <c r="D7503" t="s">
        <v>97</v>
      </c>
      <c r="E7503" t="s">
        <v>177</v>
      </c>
      <c r="F7503" t="s">
        <v>21440</v>
      </c>
      <c r="G7503" t="s">
        <v>183</v>
      </c>
      <c r="H7503" t="s">
        <v>143</v>
      </c>
      <c r="I7503" t="s">
        <v>135</v>
      </c>
      <c r="J7503" t="s">
        <v>136</v>
      </c>
      <c r="K7503" t="s">
        <v>137</v>
      </c>
      <c r="L7503" t="s">
        <v>21441</v>
      </c>
      <c r="M7503" t="s">
        <v>21442</v>
      </c>
      <c r="N7503">
        <v>4.3313888880000002</v>
      </c>
      <c r="O7503">
        <v>0</v>
      </c>
      <c r="P7503">
        <v>7</v>
      </c>
      <c r="Q7503">
        <v>0</v>
      </c>
      <c r="R7503">
        <v>0</v>
      </c>
      <c r="S7503">
        <v>0</v>
      </c>
      <c r="T7503">
        <v>0</v>
      </c>
      <c r="U7503">
        <v>0</v>
      </c>
      <c r="V7503">
        <v>0</v>
      </c>
      <c r="W7503">
        <v>0</v>
      </c>
      <c r="X7503">
        <v>8.4330669418717683</v>
      </c>
      <c r="Y7503">
        <v>0</v>
      </c>
      <c r="Z7503">
        <v>0</v>
      </c>
      <c r="AA7503">
        <v>0</v>
      </c>
      <c r="AB7503">
        <v>0</v>
      </c>
      <c r="AC7503">
        <v>0</v>
      </c>
      <c r="AD7503">
        <v>0</v>
      </c>
      <c r="AE7503">
        <v>8.4330669418717683</v>
      </c>
    </row>
    <row r="7504" spans="1:31" x14ac:dyDescent="0.25">
      <c r="A7504">
        <v>2100186</v>
      </c>
      <c r="B7504">
        <v>1</v>
      </c>
      <c r="C7504" t="s">
        <v>80</v>
      </c>
      <c r="D7504" t="s">
        <v>98</v>
      </c>
      <c r="E7504" t="s">
        <v>177</v>
      </c>
      <c r="F7504" t="s">
        <v>21443</v>
      </c>
      <c r="G7504" t="s">
        <v>183</v>
      </c>
      <c r="H7504" t="s">
        <v>143</v>
      </c>
      <c r="I7504" t="s">
        <v>135</v>
      </c>
      <c r="J7504" t="s">
        <v>136</v>
      </c>
      <c r="K7504" t="s">
        <v>137</v>
      </c>
      <c r="L7504" t="s">
        <v>21444</v>
      </c>
      <c r="M7504" t="s">
        <v>21445</v>
      </c>
      <c r="N7504">
        <v>1.3186111110000001</v>
      </c>
      <c r="O7504">
        <v>0</v>
      </c>
      <c r="P7504">
        <v>1</v>
      </c>
      <c r="Q7504">
        <v>0</v>
      </c>
      <c r="R7504">
        <v>0</v>
      </c>
      <c r="S7504">
        <v>0</v>
      </c>
      <c r="T7504">
        <v>0</v>
      </c>
      <c r="U7504">
        <v>0</v>
      </c>
      <c r="V7504">
        <v>0</v>
      </c>
      <c r="W7504">
        <v>0</v>
      </c>
      <c r="X7504">
        <v>1.6555789398738707</v>
      </c>
      <c r="Y7504">
        <v>0</v>
      </c>
      <c r="Z7504">
        <v>0</v>
      </c>
      <c r="AA7504">
        <v>0</v>
      </c>
      <c r="AB7504">
        <v>0</v>
      </c>
      <c r="AC7504">
        <v>0</v>
      </c>
      <c r="AD7504">
        <v>0</v>
      </c>
      <c r="AE7504">
        <v>1.6555789398738707</v>
      </c>
    </row>
    <row r="7505" spans="1:31" x14ac:dyDescent="0.25">
      <c r="A7505">
        <v>2100000</v>
      </c>
      <c r="B7505">
        <v>1</v>
      </c>
      <c r="C7505" t="s">
        <v>80</v>
      </c>
      <c r="D7505" t="s">
        <v>97</v>
      </c>
      <c r="E7505" t="s">
        <v>146</v>
      </c>
      <c r="F7505" t="s">
        <v>8310</v>
      </c>
      <c r="G7505" t="s">
        <v>154</v>
      </c>
      <c r="H7505" t="s">
        <v>134</v>
      </c>
      <c r="I7505" t="s">
        <v>135</v>
      </c>
      <c r="J7505" t="s">
        <v>136</v>
      </c>
      <c r="K7505" t="s">
        <v>155</v>
      </c>
      <c r="L7505" t="s">
        <v>21446</v>
      </c>
      <c r="M7505" t="s">
        <v>21447</v>
      </c>
      <c r="N7505">
        <v>0.77333333299999996</v>
      </c>
      <c r="O7505">
        <v>8</v>
      </c>
      <c r="P7505">
        <v>4821</v>
      </c>
      <c r="Q7505">
        <v>4</v>
      </c>
      <c r="R7505">
        <v>496</v>
      </c>
      <c r="S7505">
        <v>28</v>
      </c>
      <c r="T7505">
        <v>1010</v>
      </c>
      <c r="U7505">
        <v>5</v>
      </c>
      <c r="V7505">
        <v>2</v>
      </c>
      <c r="W7505">
        <v>51.262790601175126</v>
      </c>
      <c r="X7505">
        <v>909.08793767436566</v>
      </c>
      <c r="Y7505">
        <v>11.694585824858081</v>
      </c>
      <c r="Z7505">
        <v>169.19640678241882</v>
      </c>
      <c r="AA7505">
        <v>398.65885937211203</v>
      </c>
      <c r="AB7505">
        <v>442.95682541508222</v>
      </c>
      <c r="AC7505">
        <v>59.604391942943302</v>
      </c>
      <c r="AD7505">
        <v>6.3285954133548792</v>
      </c>
      <c r="AE7505">
        <v>2048.7903930263101</v>
      </c>
    </row>
    <row r="7506" spans="1:31" x14ac:dyDescent="0.25">
      <c r="A7506">
        <v>2100418</v>
      </c>
      <c r="B7506">
        <v>1</v>
      </c>
      <c r="C7506" t="s">
        <v>80</v>
      </c>
      <c r="D7506" t="s">
        <v>98</v>
      </c>
      <c r="E7506" t="s">
        <v>146</v>
      </c>
      <c r="F7506" t="s">
        <v>12944</v>
      </c>
      <c r="G7506" t="s">
        <v>513</v>
      </c>
      <c r="H7506" t="s">
        <v>134</v>
      </c>
      <c r="I7506" t="s">
        <v>135</v>
      </c>
      <c r="J7506" t="s">
        <v>136</v>
      </c>
      <c r="K7506" t="s">
        <v>137</v>
      </c>
      <c r="L7506" t="s">
        <v>21448</v>
      </c>
      <c r="M7506" t="s">
        <v>21449</v>
      </c>
      <c r="N7506">
        <v>0.57638888799999999</v>
      </c>
      <c r="O7506">
        <v>0</v>
      </c>
      <c r="P7506">
        <v>0</v>
      </c>
      <c r="Q7506">
        <v>9</v>
      </c>
      <c r="R7506">
        <v>78</v>
      </c>
      <c r="S7506">
        <v>3</v>
      </c>
      <c r="T7506">
        <v>12</v>
      </c>
      <c r="U7506">
        <v>1</v>
      </c>
      <c r="V7506">
        <v>0</v>
      </c>
      <c r="W7506">
        <v>0</v>
      </c>
      <c r="X7506">
        <v>0</v>
      </c>
      <c r="Y7506">
        <v>33.620542187911667</v>
      </c>
      <c r="Z7506">
        <v>76.185551221059015</v>
      </c>
      <c r="AA7506">
        <v>2.0125947193727636</v>
      </c>
      <c r="AB7506">
        <v>29.451826401213665</v>
      </c>
      <c r="AC7506">
        <v>13.300336337750192</v>
      </c>
      <c r="AD7506">
        <v>0</v>
      </c>
      <c r="AE7506">
        <v>154.57085086730729</v>
      </c>
    </row>
    <row r="7507" spans="1:31" x14ac:dyDescent="0.25">
      <c r="A7507">
        <v>2100086</v>
      </c>
      <c r="B7507">
        <v>1</v>
      </c>
      <c r="C7507" t="s">
        <v>81</v>
      </c>
      <c r="D7507" t="s">
        <v>125</v>
      </c>
      <c r="E7507" t="s">
        <v>177</v>
      </c>
      <c r="F7507" t="s">
        <v>21450</v>
      </c>
      <c r="G7507" t="s">
        <v>183</v>
      </c>
      <c r="H7507" t="s">
        <v>143</v>
      </c>
      <c r="I7507" t="s">
        <v>135</v>
      </c>
      <c r="J7507" t="s">
        <v>136</v>
      </c>
      <c r="K7507" t="s">
        <v>137</v>
      </c>
      <c r="L7507" t="s">
        <v>21451</v>
      </c>
      <c r="M7507" t="s">
        <v>21452</v>
      </c>
      <c r="N7507">
        <v>4.3936111110000002</v>
      </c>
      <c r="O7507">
        <v>0</v>
      </c>
      <c r="P7507">
        <v>1</v>
      </c>
      <c r="Q7507">
        <v>0</v>
      </c>
      <c r="R7507">
        <v>0</v>
      </c>
      <c r="S7507">
        <v>0</v>
      </c>
      <c r="T7507">
        <v>0</v>
      </c>
      <c r="U7507">
        <v>0</v>
      </c>
      <c r="V7507">
        <v>0</v>
      </c>
      <c r="W7507">
        <v>0</v>
      </c>
      <c r="X7507">
        <v>1.5884315224269261</v>
      </c>
      <c r="Y7507">
        <v>0</v>
      </c>
      <c r="Z7507">
        <v>0</v>
      </c>
      <c r="AA7507">
        <v>0</v>
      </c>
      <c r="AB7507">
        <v>0</v>
      </c>
      <c r="AC7507">
        <v>0</v>
      </c>
      <c r="AD7507">
        <v>0</v>
      </c>
      <c r="AE7507">
        <v>1.5884315224269261</v>
      </c>
    </row>
    <row r="7508" spans="1:31" x14ac:dyDescent="0.25">
      <c r="A7508">
        <v>2100169</v>
      </c>
      <c r="B7508">
        <v>1</v>
      </c>
      <c r="C7508" t="s">
        <v>81</v>
      </c>
      <c r="D7508" t="s">
        <v>123</v>
      </c>
      <c r="E7508" t="s">
        <v>158</v>
      </c>
      <c r="F7508" t="s">
        <v>21453</v>
      </c>
      <c r="G7508" t="s">
        <v>385</v>
      </c>
      <c r="H7508" t="s">
        <v>143</v>
      </c>
      <c r="I7508" t="s">
        <v>135</v>
      </c>
      <c r="J7508" t="s">
        <v>136</v>
      </c>
      <c r="K7508" t="s">
        <v>137</v>
      </c>
      <c r="L7508" t="s">
        <v>21454</v>
      </c>
      <c r="M7508" t="s">
        <v>21455</v>
      </c>
      <c r="N7508">
        <v>1.395</v>
      </c>
      <c r="O7508">
        <v>0</v>
      </c>
      <c r="P7508">
        <v>212</v>
      </c>
      <c r="Q7508">
        <v>0</v>
      </c>
      <c r="R7508">
        <v>0</v>
      </c>
      <c r="S7508">
        <v>0</v>
      </c>
      <c r="T7508">
        <v>15</v>
      </c>
      <c r="U7508">
        <v>0</v>
      </c>
      <c r="V7508">
        <v>1</v>
      </c>
      <c r="W7508">
        <v>0</v>
      </c>
      <c r="X7508">
        <v>58.767109995296032</v>
      </c>
      <c r="Y7508">
        <v>0</v>
      </c>
      <c r="Z7508">
        <v>0</v>
      </c>
      <c r="AA7508">
        <v>0</v>
      </c>
      <c r="AB7508">
        <v>16.068447385077047</v>
      </c>
      <c r="AC7508">
        <v>0</v>
      </c>
      <c r="AD7508">
        <v>5.3413291634796591</v>
      </c>
      <c r="AE7508">
        <v>80.176886543852731</v>
      </c>
    </row>
    <row r="7509" spans="1:31" x14ac:dyDescent="0.25">
      <c r="A7509">
        <v>2100040</v>
      </c>
      <c r="B7509">
        <v>1</v>
      </c>
      <c r="C7509" t="s">
        <v>80</v>
      </c>
      <c r="D7509" t="s">
        <v>98</v>
      </c>
      <c r="E7509" t="s">
        <v>158</v>
      </c>
      <c r="F7509" t="s">
        <v>20636</v>
      </c>
      <c r="G7509" t="s">
        <v>154</v>
      </c>
      <c r="H7509" t="s">
        <v>143</v>
      </c>
      <c r="I7509" t="s">
        <v>135</v>
      </c>
      <c r="J7509" t="s">
        <v>136</v>
      </c>
      <c r="K7509" t="s">
        <v>155</v>
      </c>
      <c r="L7509" t="s">
        <v>21456</v>
      </c>
      <c r="M7509" t="s">
        <v>21457</v>
      </c>
      <c r="N7509">
        <v>7.9293980550000001</v>
      </c>
      <c r="O7509">
        <v>0</v>
      </c>
      <c r="P7509">
        <v>17</v>
      </c>
      <c r="Q7509">
        <v>0</v>
      </c>
      <c r="R7509">
        <v>6</v>
      </c>
      <c r="S7509">
        <v>0</v>
      </c>
      <c r="T7509">
        <v>11</v>
      </c>
      <c r="U7509">
        <v>0</v>
      </c>
      <c r="V7509">
        <v>0</v>
      </c>
      <c r="W7509">
        <v>0</v>
      </c>
      <c r="X7509">
        <v>41.967863335505733</v>
      </c>
      <c r="Y7509">
        <v>0</v>
      </c>
      <c r="Z7509">
        <v>26.189693688652305</v>
      </c>
      <c r="AA7509">
        <v>0</v>
      </c>
      <c r="AB7509">
        <v>115.95442560675744</v>
      </c>
      <c r="AC7509">
        <v>0</v>
      </c>
      <c r="AD7509">
        <v>0</v>
      </c>
      <c r="AE7509">
        <v>184.11198263091546</v>
      </c>
    </row>
    <row r="7510" spans="1:31" x14ac:dyDescent="0.25">
      <c r="A7510">
        <v>2099977</v>
      </c>
      <c r="B7510">
        <v>1</v>
      </c>
      <c r="C7510" t="s">
        <v>80</v>
      </c>
      <c r="D7510" t="s">
        <v>94</v>
      </c>
      <c r="E7510" t="s">
        <v>295</v>
      </c>
      <c r="F7510" t="s">
        <v>12683</v>
      </c>
      <c r="G7510" t="s">
        <v>12680</v>
      </c>
      <c r="H7510" t="s">
        <v>680</v>
      </c>
      <c r="I7510" t="s">
        <v>135</v>
      </c>
      <c r="J7510" t="s">
        <v>136</v>
      </c>
      <c r="K7510" t="s">
        <v>155</v>
      </c>
      <c r="L7510" t="s">
        <v>21458</v>
      </c>
      <c r="M7510" t="s">
        <v>21459</v>
      </c>
      <c r="N7510">
        <v>6.55</v>
      </c>
      <c r="O7510">
        <v>1</v>
      </c>
      <c r="P7510">
        <v>2907</v>
      </c>
      <c r="Q7510">
        <v>47</v>
      </c>
      <c r="R7510">
        <v>94</v>
      </c>
      <c r="S7510">
        <v>32</v>
      </c>
      <c r="T7510">
        <v>573</v>
      </c>
      <c r="U7510">
        <v>15</v>
      </c>
      <c r="V7510">
        <v>0</v>
      </c>
      <c r="W7510">
        <v>3.1843096743159167</v>
      </c>
      <c r="X7510">
        <v>2069.8137232009212</v>
      </c>
      <c r="Y7510">
        <v>113.15333728627236</v>
      </c>
      <c r="Z7510">
        <v>166.39571773820163</v>
      </c>
      <c r="AA7510">
        <v>1423.123155029615</v>
      </c>
      <c r="AB7510">
        <v>913.68765849861484</v>
      </c>
      <c r="AC7510">
        <v>4282.3561950167377</v>
      </c>
      <c r="AD7510">
        <v>0</v>
      </c>
      <c r="AE7510">
        <v>8971.7140964446789</v>
      </c>
    </row>
    <row r="7511" spans="1:31" x14ac:dyDescent="0.25">
      <c r="A7511">
        <v>2100332</v>
      </c>
      <c r="B7511">
        <v>1</v>
      </c>
      <c r="C7511" t="s">
        <v>80</v>
      </c>
      <c r="D7511" t="s">
        <v>97</v>
      </c>
      <c r="E7511" t="s">
        <v>146</v>
      </c>
      <c r="F7511" t="s">
        <v>8310</v>
      </c>
      <c r="G7511" t="s">
        <v>154</v>
      </c>
      <c r="H7511" t="s">
        <v>134</v>
      </c>
      <c r="I7511" t="s">
        <v>135</v>
      </c>
      <c r="J7511" t="s">
        <v>136</v>
      </c>
      <c r="K7511" t="s">
        <v>155</v>
      </c>
      <c r="L7511" t="s">
        <v>21460</v>
      </c>
      <c r="M7511" t="s">
        <v>21461</v>
      </c>
      <c r="N7511">
        <v>0.25388888799999998</v>
      </c>
      <c r="O7511">
        <v>8</v>
      </c>
      <c r="P7511">
        <v>4821</v>
      </c>
      <c r="Q7511">
        <v>4</v>
      </c>
      <c r="R7511">
        <v>496</v>
      </c>
      <c r="S7511">
        <v>28</v>
      </c>
      <c r="T7511">
        <v>1010</v>
      </c>
      <c r="U7511">
        <v>5</v>
      </c>
      <c r="V7511">
        <v>2</v>
      </c>
      <c r="W7511">
        <v>26.650445218375125</v>
      </c>
      <c r="X7511">
        <v>465.91087736877921</v>
      </c>
      <c r="Y7511">
        <v>4.6811285299489525</v>
      </c>
      <c r="Z7511">
        <v>57.96744499112566</v>
      </c>
      <c r="AA7511">
        <v>169.79037070609294</v>
      </c>
      <c r="AB7511">
        <v>205.45262255465946</v>
      </c>
      <c r="AC7511">
        <v>20.988433734076768</v>
      </c>
      <c r="AD7511">
        <v>1.7489807528422534</v>
      </c>
      <c r="AE7511">
        <v>953.19030385590054</v>
      </c>
    </row>
    <row r="7512" spans="1:31" x14ac:dyDescent="0.25">
      <c r="A7512">
        <v>2100226</v>
      </c>
      <c r="B7512">
        <v>1</v>
      </c>
      <c r="C7512" t="s">
        <v>81</v>
      </c>
      <c r="D7512" t="s">
        <v>118</v>
      </c>
      <c r="E7512" t="s">
        <v>177</v>
      </c>
      <c r="F7512" t="s">
        <v>21462</v>
      </c>
      <c r="G7512" t="s">
        <v>196</v>
      </c>
      <c r="H7512" t="s">
        <v>143</v>
      </c>
      <c r="I7512" t="s">
        <v>135</v>
      </c>
      <c r="J7512" t="s">
        <v>136</v>
      </c>
      <c r="K7512" t="s">
        <v>137</v>
      </c>
      <c r="L7512" t="s">
        <v>21463</v>
      </c>
      <c r="M7512" t="s">
        <v>21464</v>
      </c>
      <c r="N7512">
        <v>2.0047222219999998</v>
      </c>
      <c r="O7512">
        <v>0</v>
      </c>
      <c r="P7512">
        <v>7</v>
      </c>
      <c r="Q7512">
        <v>0</v>
      </c>
      <c r="R7512">
        <v>0</v>
      </c>
      <c r="S7512">
        <v>0</v>
      </c>
      <c r="T7512">
        <v>0</v>
      </c>
      <c r="U7512">
        <v>0</v>
      </c>
      <c r="V7512">
        <v>0</v>
      </c>
      <c r="W7512">
        <v>0</v>
      </c>
      <c r="X7512">
        <v>1.1773179556605793</v>
      </c>
      <c r="Y7512">
        <v>0</v>
      </c>
      <c r="Z7512">
        <v>0</v>
      </c>
      <c r="AA7512">
        <v>0</v>
      </c>
      <c r="AB7512">
        <v>0</v>
      </c>
      <c r="AC7512">
        <v>0</v>
      </c>
      <c r="AD7512">
        <v>0</v>
      </c>
      <c r="AE7512">
        <v>1.1773179556605793</v>
      </c>
    </row>
    <row r="7513" spans="1:31" x14ac:dyDescent="0.25">
      <c r="A7513">
        <v>2100378</v>
      </c>
      <c r="B7513">
        <v>1</v>
      </c>
      <c r="C7513" t="s">
        <v>81</v>
      </c>
      <c r="D7513" t="s">
        <v>128</v>
      </c>
      <c r="E7513" t="s">
        <v>505</v>
      </c>
      <c r="F7513" t="s">
        <v>21465</v>
      </c>
      <c r="G7513" t="s">
        <v>569</v>
      </c>
      <c r="H7513" t="s">
        <v>143</v>
      </c>
      <c r="I7513" t="s">
        <v>135</v>
      </c>
      <c r="J7513" t="s">
        <v>136</v>
      </c>
      <c r="K7513" t="s">
        <v>137</v>
      </c>
      <c r="L7513" t="s">
        <v>21466</v>
      </c>
      <c r="M7513" t="s">
        <v>21467</v>
      </c>
      <c r="N7513">
        <v>1.71</v>
      </c>
      <c r="O7513">
        <v>0</v>
      </c>
      <c r="P7513">
        <v>90</v>
      </c>
      <c r="Q7513">
        <v>0</v>
      </c>
      <c r="R7513">
        <v>0</v>
      </c>
      <c r="S7513">
        <v>0</v>
      </c>
      <c r="T7513">
        <v>9</v>
      </c>
      <c r="U7513">
        <v>0</v>
      </c>
      <c r="V7513">
        <v>0</v>
      </c>
      <c r="W7513">
        <v>0</v>
      </c>
      <c r="X7513">
        <v>37.034184572713592</v>
      </c>
      <c r="Y7513">
        <v>0</v>
      </c>
      <c r="Z7513">
        <v>0</v>
      </c>
      <c r="AA7513">
        <v>0</v>
      </c>
      <c r="AB7513">
        <v>3.6752221236621483</v>
      </c>
      <c r="AC7513">
        <v>0</v>
      </c>
      <c r="AD7513">
        <v>0</v>
      </c>
      <c r="AE7513">
        <v>40.709406696375737</v>
      </c>
    </row>
    <row r="7514" spans="1:31" x14ac:dyDescent="0.25">
      <c r="A7514">
        <v>2099983</v>
      </c>
      <c r="B7514">
        <v>1</v>
      </c>
      <c r="C7514" t="s">
        <v>81</v>
      </c>
      <c r="D7514" t="s">
        <v>122</v>
      </c>
      <c r="E7514" t="s">
        <v>158</v>
      </c>
      <c r="F7514" t="s">
        <v>1493</v>
      </c>
      <c r="G7514" t="s">
        <v>160</v>
      </c>
      <c r="H7514" t="s">
        <v>143</v>
      </c>
      <c r="I7514" t="s">
        <v>135</v>
      </c>
      <c r="J7514" t="s">
        <v>136</v>
      </c>
      <c r="K7514" t="s">
        <v>137</v>
      </c>
      <c r="L7514" t="s">
        <v>21468</v>
      </c>
      <c r="M7514" t="s">
        <v>21469</v>
      </c>
      <c r="N7514">
        <v>3.148055555</v>
      </c>
      <c r="O7514">
        <v>0</v>
      </c>
      <c r="P7514">
        <v>297</v>
      </c>
      <c r="Q7514">
        <v>0</v>
      </c>
      <c r="R7514">
        <v>0</v>
      </c>
      <c r="S7514">
        <v>0</v>
      </c>
      <c r="T7514">
        <v>20</v>
      </c>
      <c r="U7514">
        <v>0</v>
      </c>
      <c r="V7514">
        <v>0</v>
      </c>
      <c r="W7514">
        <v>0</v>
      </c>
      <c r="X7514">
        <v>146.23470118815999</v>
      </c>
      <c r="Y7514">
        <v>0</v>
      </c>
      <c r="Z7514">
        <v>0</v>
      </c>
      <c r="AA7514">
        <v>0</v>
      </c>
      <c r="AB7514">
        <v>25.646445471781806</v>
      </c>
      <c r="AC7514">
        <v>0</v>
      </c>
      <c r="AD7514">
        <v>0</v>
      </c>
      <c r="AE7514">
        <v>171.88114665994181</v>
      </c>
    </row>
    <row r="7515" spans="1:31" x14ac:dyDescent="0.25">
      <c r="A7515">
        <v>2100315</v>
      </c>
      <c r="B7515">
        <v>1</v>
      </c>
      <c r="C7515" t="s">
        <v>80</v>
      </c>
      <c r="D7515" t="s">
        <v>103</v>
      </c>
      <c r="E7515" t="s">
        <v>177</v>
      </c>
      <c r="F7515" t="s">
        <v>21470</v>
      </c>
      <c r="G7515" t="s">
        <v>183</v>
      </c>
      <c r="H7515" t="s">
        <v>143</v>
      </c>
      <c r="I7515" t="s">
        <v>135</v>
      </c>
      <c r="J7515" t="s">
        <v>136</v>
      </c>
      <c r="K7515" t="s">
        <v>137</v>
      </c>
      <c r="L7515" t="s">
        <v>21471</v>
      </c>
      <c r="M7515" t="s">
        <v>21472</v>
      </c>
      <c r="N7515">
        <v>1.6844444439999999</v>
      </c>
      <c r="O7515">
        <v>0</v>
      </c>
      <c r="P7515">
        <v>1</v>
      </c>
      <c r="Q7515">
        <v>0</v>
      </c>
      <c r="R7515">
        <v>0</v>
      </c>
      <c r="S7515">
        <v>0</v>
      </c>
      <c r="T7515">
        <v>0</v>
      </c>
      <c r="U7515">
        <v>0</v>
      </c>
      <c r="V7515">
        <v>0</v>
      </c>
      <c r="W7515">
        <v>0</v>
      </c>
      <c r="X7515">
        <v>0.39210604130193166</v>
      </c>
      <c r="Y7515">
        <v>0</v>
      </c>
      <c r="Z7515">
        <v>0</v>
      </c>
      <c r="AA7515">
        <v>0</v>
      </c>
      <c r="AB7515">
        <v>0</v>
      </c>
      <c r="AC7515">
        <v>0</v>
      </c>
      <c r="AD7515">
        <v>0</v>
      </c>
      <c r="AE7515">
        <v>0.39210604130193166</v>
      </c>
    </row>
    <row r="7516" spans="1:31" x14ac:dyDescent="0.25">
      <c r="A7516">
        <v>2100146</v>
      </c>
      <c r="B7516">
        <v>1</v>
      </c>
      <c r="C7516" t="s">
        <v>80</v>
      </c>
      <c r="D7516" t="s">
        <v>90</v>
      </c>
      <c r="E7516" t="s">
        <v>177</v>
      </c>
      <c r="F7516" t="s">
        <v>21473</v>
      </c>
      <c r="G7516" t="s">
        <v>183</v>
      </c>
      <c r="H7516" t="s">
        <v>143</v>
      </c>
      <c r="I7516" t="s">
        <v>135</v>
      </c>
      <c r="J7516" t="s">
        <v>136</v>
      </c>
      <c r="K7516" t="s">
        <v>137</v>
      </c>
      <c r="L7516" t="s">
        <v>21474</v>
      </c>
      <c r="M7516" t="s">
        <v>21475</v>
      </c>
      <c r="N7516">
        <v>5.8886111110000003</v>
      </c>
      <c r="O7516">
        <v>0</v>
      </c>
      <c r="P7516">
        <v>3</v>
      </c>
      <c r="Q7516">
        <v>0</v>
      </c>
      <c r="R7516">
        <v>0</v>
      </c>
      <c r="S7516">
        <v>0</v>
      </c>
      <c r="T7516">
        <v>0</v>
      </c>
      <c r="U7516">
        <v>0</v>
      </c>
      <c r="V7516">
        <v>0</v>
      </c>
      <c r="W7516">
        <v>0</v>
      </c>
      <c r="X7516">
        <v>5.9159177846685891</v>
      </c>
      <c r="Y7516">
        <v>0</v>
      </c>
      <c r="Z7516">
        <v>0</v>
      </c>
      <c r="AA7516">
        <v>0</v>
      </c>
      <c r="AB7516">
        <v>0</v>
      </c>
      <c r="AC7516">
        <v>0</v>
      </c>
      <c r="AD7516">
        <v>0</v>
      </c>
      <c r="AE7516">
        <v>5.9159177846685891</v>
      </c>
    </row>
    <row r="7517" spans="1:31" x14ac:dyDescent="0.25">
      <c r="A7517">
        <v>2100309</v>
      </c>
      <c r="B7517">
        <v>1</v>
      </c>
      <c r="C7517" t="s">
        <v>81</v>
      </c>
      <c r="D7517" t="s">
        <v>127</v>
      </c>
      <c r="E7517" t="s">
        <v>177</v>
      </c>
      <c r="F7517" t="s">
        <v>21476</v>
      </c>
      <c r="G7517" t="s">
        <v>196</v>
      </c>
      <c r="H7517" t="s">
        <v>143</v>
      </c>
      <c r="I7517" t="s">
        <v>135</v>
      </c>
      <c r="J7517" t="s">
        <v>136</v>
      </c>
      <c r="K7517" t="s">
        <v>137</v>
      </c>
      <c r="L7517" t="s">
        <v>21477</v>
      </c>
      <c r="M7517" t="s">
        <v>21478</v>
      </c>
      <c r="N7517">
        <v>1.1575</v>
      </c>
      <c r="O7517">
        <v>0</v>
      </c>
      <c r="P7517">
        <v>10</v>
      </c>
      <c r="Q7517">
        <v>0</v>
      </c>
      <c r="R7517">
        <v>0</v>
      </c>
      <c r="S7517">
        <v>0</v>
      </c>
      <c r="T7517">
        <v>2</v>
      </c>
      <c r="U7517">
        <v>0</v>
      </c>
      <c r="V7517">
        <v>0</v>
      </c>
      <c r="W7517">
        <v>0</v>
      </c>
      <c r="X7517">
        <v>1.3407992257408232</v>
      </c>
      <c r="Y7517">
        <v>0</v>
      </c>
      <c r="Z7517">
        <v>0</v>
      </c>
      <c r="AA7517">
        <v>0</v>
      </c>
      <c r="AB7517">
        <v>0.21458743957302251</v>
      </c>
      <c r="AC7517">
        <v>0</v>
      </c>
      <c r="AD7517">
        <v>0</v>
      </c>
      <c r="AE7517">
        <v>1.5553866653138457</v>
      </c>
    </row>
    <row r="7518" spans="1:31" x14ac:dyDescent="0.25">
      <c r="A7518">
        <v>2100395</v>
      </c>
      <c r="B7518">
        <v>1</v>
      </c>
      <c r="C7518" t="s">
        <v>80</v>
      </c>
      <c r="D7518" t="s">
        <v>93</v>
      </c>
      <c r="E7518" t="s">
        <v>177</v>
      </c>
      <c r="F7518" t="s">
        <v>21479</v>
      </c>
      <c r="G7518" t="s">
        <v>183</v>
      </c>
      <c r="H7518" t="s">
        <v>143</v>
      </c>
      <c r="I7518" t="s">
        <v>135</v>
      </c>
      <c r="J7518" t="s">
        <v>136</v>
      </c>
      <c r="K7518" t="s">
        <v>137</v>
      </c>
      <c r="L7518" t="s">
        <v>21480</v>
      </c>
      <c r="M7518" t="s">
        <v>21481</v>
      </c>
      <c r="N7518">
        <v>1.939166666</v>
      </c>
      <c r="O7518">
        <v>0</v>
      </c>
      <c r="P7518">
        <v>0</v>
      </c>
      <c r="Q7518">
        <v>0</v>
      </c>
      <c r="R7518">
        <v>0</v>
      </c>
      <c r="S7518">
        <v>0</v>
      </c>
      <c r="T7518">
        <v>1</v>
      </c>
      <c r="U7518">
        <v>0</v>
      </c>
      <c r="V7518">
        <v>0</v>
      </c>
      <c r="W7518">
        <v>0</v>
      </c>
      <c r="X7518">
        <v>0</v>
      </c>
      <c r="Y7518">
        <v>0</v>
      </c>
      <c r="Z7518">
        <v>0</v>
      </c>
      <c r="AA7518">
        <v>0</v>
      </c>
      <c r="AB7518">
        <v>2.4961800743781835</v>
      </c>
      <c r="AC7518">
        <v>0</v>
      </c>
      <c r="AD7518">
        <v>0</v>
      </c>
      <c r="AE7518">
        <v>2.4961800743781835</v>
      </c>
    </row>
    <row r="7519" spans="1:31" x14ac:dyDescent="0.25">
      <c r="A7519">
        <v>2100060</v>
      </c>
      <c r="B7519">
        <v>1</v>
      </c>
      <c r="C7519" t="s">
        <v>80</v>
      </c>
      <c r="D7519" t="s">
        <v>94</v>
      </c>
      <c r="E7519" t="s">
        <v>146</v>
      </c>
      <c r="F7519" t="s">
        <v>15265</v>
      </c>
      <c r="G7519" t="s">
        <v>133</v>
      </c>
      <c r="H7519" t="s">
        <v>134</v>
      </c>
      <c r="I7519" t="s">
        <v>259</v>
      </c>
      <c r="J7519" t="s">
        <v>136</v>
      </c>
      <c r="K7519" t="s">
        <v>137</v>
      </c>
      <c r="L7519" t="s">
        <v>21482</v>
      </c>
      <c r="M7519" t="s">
        <v>21483</v>
      </c>
      <c r="N7519">
        <v>0.01</v>
      </c>
      <c r="O7519">
        <v>3</v>
      </c>
      <c r="P7519">
        <v>3194</v>
      </c>
      <c r="Q7519">
        <v>64</v>
      </c>
      <c r="R7519">
        <v>379</v>
      </c>
      <c r="S7519">
        <v>29</v>
      </c>
      <c r="T7519">
        <v>287</v>
      </c>
      <c r="U7519">
        <v>0</v>
      </c>
      <c r="V7519">
        <v>0</v>
      </c>
      <c r="W7519">
        <v>1.728549258312E-2</v>
      </c>
      <c r="X7519">
        <v>3.9072836120403527</v>
      </c>
      <c r="Y7519">
        <v>0.65398561299179991</v>
      </c>
      <c r="Z7519">
        <v>0.85704224993377998</v>
      </c>
      <c r="AA7519">
        <v>1.0772748480052798</v>
      </c>
      <c r="AB7519">
        <v>0.8260543645483297</v>
      </c>
      <c r="AC7519">
        <v>0</v>
      </c>
      <c r="AD7519">
        <v>0</v>
      </c>
      <c r="AE7519">
        <v>7.3389261801026615</v>
      </c>
    </row>
    <row r="7520" spans="1:31" x14ac:dyDescent="0.25">
      <c r="A7520">
        <v>2100352</v>
      </c>
      <c r="B7520">
        <v>1</v>
      </c>
      <c r="C7520" t="s">
        <v>80</v>
      </c>
      <c r="D7520" t="s">
        <v>99</v>
      </c>
      <c r="E7520" t="s">
        <v>131</v>
      </c>
      <c r="F7520" t="s">
        <v>21484</v>
      </c>
      <c r="G7520" t="s">
        <v>133</v>
      </c>
      <c r="H7520" t="s">
        <v>134</v>
      </c>
      <c r="I7520" t="s">
        <v>135</v>
      </c>
      <c r="J7520" t="s">
        <v>136</v>
      </c>
      <c r="K7520" t="s">
        <v>137</v>
      </c>
      <c r="L7520" t="s">
        <v>21485</v>
      </c>
      <c r="M7520" t="s">
        <v>21486</v>
      </c>
      <c r="N7520">
        <v>2.488611111</v>
      </c>
      <c r="O7520">
        <v>0</v>
      </c>
      <c r="P7520">
        <v>0</v>
      </c>
      <c r="Q7520">
        <v>0</v>
      </c>
      <c r="R7520">
        <v>0</v>
      </c>
      <c r="S7520">
        <v>4</v>
      </c>
      <c r="T7520">
        <v>0</v>
      </c>
      <c r="U7520">
        <v>0</v>
      </c>
      <c r="V7520">
        <v>0</v>
      </c>
      <c r="W7520">
        <v>0</v>
      </c>
      <c r="X7520">
        <v>0</v>
      </c>
      <c r="Y7520">
        <v>0</v>
      </c>
      <c r="Z7520">
        <v>0</v>
      </c>
      <c r="AA7520">
        <v>512.36868895459008</v>
      </c>
      <c r="AB7520">
        <v>0</v>
      </c>
      <c r="AC7520">
        <v>0</v>
      </c>
      <c r="AD7520">
        <v>0</v>
      </c>
      <c r="AE7520">
        <v>512.36868895459008</v>
      </c>
    </row>
    <row r="7521" spans="1:31" x14ac:dyDescent="0.25">
      <c r="A7521">
        <v>2100258</v>
      </c>
      <c r="B7521">
        <v>1</v>
      </c>
      <c r="C7521" t="s">
        <v>80</v>
      </c>
      <c r="D7521" t="s">
        <v>85</v>
      </c>
      <c r="E7521" t="s">
        <v>177</v>
      </c>
      <c r="F7521" t="s">
        <v>21487</v>
      </c>
      <c r="G7521" t="s">
        <v>179</v>
      </c>
      <c r="H7521" t="s">
        <v>143</v>
      </c>
      <c r="I7521" t="s">
        <v>135</v>
      </c>
      <c r="J7521" t="s">
        <v>136</v>
      </c>
      <c r="K7521" t="s">
        <v>137</v>
      </c>
      <c r="L7521" t="s">
        <v>21488</v>
      </c>
      <c r="M7521" t="s">
        <v>21489</v>
      </c>
      <c r="N7521">
        <v>4.8802777769999999</v>
      </c>
      <c r="O7521">
        <v>0</v>
      </c>
      <c r="P7521">
        <v>8</v>
      </c>
      <c r="Q7521">
        <v>0</v>
      </c>
      <c r="R7521">
        <v>0</v>
      </c>
      <c r="S7521">
        <v>0</v>
      </c>
      <c r="T7521">
        <v>0</v>
      </c>
      <c r="U7521">
        <v>0</v>
      </c>
      <c r="V7521">
        <v>0</v>
      </c>
      <c r="W7521">
        <v>0</v>
      </c>
      <c r="X7521">
        <v>10.13631150724909</v>
      </c>
      <c r="Y7521">
        <v>0</v>
      </c>
      <c r="Z7521">
        <v>0</v>
      </c>
      <c r="AA7521">
        <v>0</v>
      </c>
      <c r="AB7521">
        <v>0</v>
      </c>
      <c r="AC7521">
        <v>0</v>
      </c>
      <c r="AD7521">
        <v>0</v>
      </c>
      <c r="AE7521">
        <v>10.13631150724909</v>
      </c>
    </row>
    <row r="7522" spans="1:31" x14ac:dyDescent="0.25">
      <c r="A7522">
        <v>2100235</v>
      </c>
      <c r="B7522">
        <v>1</v>
      </c>
      <c r="C7522" t="s">
        <v>80</v>
      </c>
      <c r="D7522" t="s">
        <v>106</v>
      </c>
      <c r="E7522" t="s">
        <v>146</v>
      </c>
      <c r="F7522" t="s">
        <v>12605</v>
      </c>
      <c r="G7522" t="s">
        <v>133</v>
      </c>
      <c r="H7522" t="s">
        <v>134</v>
      </c>
      <c r="I7522" t="s">
        <v>135</v>
      </c>
      <c r="J7522" t="s">
        <v>136</v>
      </c>
      <c r="K7522" t="s">
        <v>137</v>
      </c>
      <c r="L7522" t="s">
        <v>21490</v>
      </c>
      <c r="M7522" t="s">
        <v>21491</v>
      </c>
      <c r="N7522">
        <v>0.37083333299999999</v>
      </c>
      <c r="O7522">
        <v>1</v>
      </c>
      <c r="P7522">
        <v>0</v>
      </c>
      <c r="Q7522">
        <v>20</v>
      </c>
      <c r="R7522">
        <v>219</v>
      </c>
      <c r="S7522">
        <v>5</v>
      </c>
      <c r="T7522">
        <v>44</v>
      </c>
      <c r="U7522">
        <v>0</v>
      </c>
      <c r="V7522">
        <v>0</v>
      </c>
      <c r="W7522">
        <v>0.24738769164831254</v>
      </c>
      <c r="X7522">
        <v>0</v>
      </c>
      <c r="Y7522">
        <v>28.408338367746751</v>
      </c>
      <c r="Z7522">
        <v>278.61904349551008</v>
      </c>
      <c r="AA7522">
        <v>19.050890244587602</v>
      </c>
      <c r="AB7522">
        <v>25.471609163666464</v>
      </c>
      <c r="AC7522">
        <v>0</v>
      </c>
      <c r="AD7522">
        <v>0</v>
      </c>
      <c r="AE7522">
        <v>351.79726896315924</v>
      </c>
    </row>
    <row r="7523" spans="1:31" x14ac:dyDescent="0.25">
      <c r="A7523">
        <v>2100381</v>
      </c>
      <c r="B7523">
        <v>1</v>
      </c>
      <c r="C7523" t="s">
        <v>80</v>
      </c>
      <c r="D7523" t="s">
        <v>98</v>
      </c>
      <c r="E7523" t="s">
        <v>177</v>
      </c>
      <c r="F7523" t="s">
        <v>21492</v>
      </c>
      <c r="G7523" t="s">
        <v>183</v>
      </c>
      <c r="H7523" t="s">
        <v>143</v>
      </c>
      <c r="I7523" t="s">
        <v>135</v>
      </c>
      <c r="J7523" t="s">
        <v>136</v>
      </c>
      <c r="K7523" t="s">
        <v>137</v>
      </c>
      <c r="L7523" t="s">
        <v>21493</v>
      </c>
      <c r="M7523" t="s">
        <v>21494</v>
      </c>
      <c r="N7523">
        <v>4.5427777770000004</v>
      </c>
      <c r="O7523">
        <v>0</v>
      </c>
      <c r="P7523">
        <v>1</v>
      </c>
      <c r="Q7523">
        <v>0</v>
      </c>
      <c r="R7523">
        <v>0</v>
      </c>
      <c r="S7523">
        <v>0</v>
      </c>
      <c r="T7523">
        <v>0</v>
      </c>
      <c r="U7523">
        <v>0</v>
      </c>
      <c r="V7523">
        <v>0</v>
      </c>
      <c r="W7523">
        <v>0</v>
      </c>
      <c r="X7523">
        <v>0</v>
      </c>
      <c r="Y7523">
        <v>0</v>
      </c>
      <c r="Z7523">
        <v>0</v>
      </c>
      <c r="AA7523">
        <v>0</v>
      </c>
      <c r="AB7523">
        <v>0</v>
      </c>
      <c r="AC7523">
        <v>0</v>
      </c>
      <c r="AD7523">
        <v>0</v>
      </c>
      <c r="AE7523">
        <v>0</v>
      </c>
    </row>
    <row r="7524" spans="1:31" x14ac:dyDescent="0.25">
      <c r="A7524">
        <v>2100321</v>
      </c>
      <c r="B7524">
        <v>1</v>
      </c>
      <c r="C7524" t="s">
        <v>80</v>
      </c>
      <c r="D7524" t="s">
        <v>91</v>
      </c>
      <c r="E7524" t="s">
        <v>158</v>
      </c>
      <c r="F7524" t="s">
        <v>21495</v>
      </c>
      <c r="G7524" t="s">
        <v>1283</v>
      </c>
      <c r="H7524" t="s">
        <v>143</v>
      </c>
      <c r="I7524" t="s">
        <v>135</v>
      </c>
      <c r="J7524" t="s">
        <v>136</v>
      </c>
      <c r="K7524" t="s">
        <v>137</v>
      </c>
      <c r="L7524" t="s">
        <v>21496</v>
      </c>
      <c r="M7524" t="s">
        <v>21497</v>
      </c>
      <c r="N7524">
        <v>1.678055555</v>
      </c>
      <c r="O7524">
        <v>0</v>
      </c>
      <c r="P7524">
        <v>1</v>
      </c>
      <c r="Q7524">
        <v>0</v>
      </c>
      <c r="R7524">
        <v>6</v>
      </c>
      <c r="S7524">
        <v>0</v>
      </c>
      <c r="T7524">
        <v>6</v>
      </c>
      <c r="U7524">
        <v>0</v>
      </c>
      <c r="V7524">
        <v>0</v>
      </c>
      <c r="W7524">
        <v>0</v>
      </c>
      <c r="X7524">
        <v>0.1244255224058889</v>
      </c>
      <c r="Y7524">
        <v>0</v>
      </c>
      <c r="Z7524">
        <v>2.8007133834748519</v>
      </c>
      <c r="AA7524">
        <v>0</v>
      </c>
      <c r="AB7524">
        <v>5.7039301223895436</v>
      </c>
      <c r="AC7524">
        <v>0</v>
      </c>
      <c r="AD7524">
        <v>0</v>
      </c>
      <c r="AE7524">
        <v>8.6290690282702833</v>
      </c>
    </row>
    <row r="7525" spans="1:31" x14ac:dyDescent="0.25">
      <c r="A7525">
        <v>2100026</v>
      </c>
      <c r="B7525">
        <v>1</v>
      </c>
      <c r="C7525" t="s">
        <v>80</v>
      </c>
      <c r="D7525" t="s">
        <v>96</v>
      </c>
      <c r="E7525" t="s">
        <v>177</v>
      </c>
      <c r="F7525" t="s">
        <v>21498</v>
      </c>
      <c r="G7525" t="s">
        <v>179</v>
      </c>
      <c r="H7525" t="s">
        <v>143</v>
      </c>
      <c r="I7525" t="s">
        <v>135</v>
      </c>
      <c r="J7525" t="s">
        <v>136</v>
      </c>
      <c r="K7525" t="s">
        <v>137</v>
      </c>
      <c r="L7525" t="s">
        <v>21499</v>
      </c>
      <c r="M7525" t="s">
        <v>21500</v>
      </c>
      <c r="N7525">
        <v>1.816944444</v>
      </c>
      <c r="O7525">
        <v>0</v>
      </c>
      <c r="P7525">
        <v>1</v>
      </c>
      <c r="Q7525">
        <v>0</v>
      </c>
      <c r="R7525">
        <v>0</v>
      </c>
      <c r="S7525">
        <v>0</v>
      </c>
      <c r="T7525">
        <v>0</v>
      </c>
      <c r="U7525">
        <v>0</v>
      </c>
      <c r="V7525">
        <v>0</v>
      </c>
      <c r="W7525">
        <v>0</v>
      </c>
      <c r="X7525">
        <v>1.4583426217231668</v>
      </c>
      <c r="Y7525">
        <v>0</v>
      </c>
      <c r="Z7525">
        <v>0</v>
      </c>
      <c r="AA7525">
        <v>0</v>
      </c>
      <c r="AB7525">
        <v>0</v>
      </c>
      <c r="AC7525">
        <v>0</v>
      </c>
      <c r="AD7525">
        <v>0</v>
      </c>
      <c r="AE7525">
        <v>1.4583426217231668</v>
      </c>
    </row>
    <row r="7526" spans="1:31" x14ac:dyDescent="0.25">
      <c r="A7526">
        <v>2100421</v>
      </c>
      <c r="B7526">
        <v>1</v>
      </c>
      <c r="C7526" t="s">
        <v>80</v>
      </c>
      <c r="D7526" t="s">
        <v>106</v>
      </c>
      <c r="E7526" t="s">
        <v>177</v>
      </c>
      <c r="F7526" t="s">
        <v>21501</v>
      </c>
      <c r="G7526" t="s">
        <v>183</v>
      </c>
      <c r="H7526" t="s">
        <v>143</v>
      </c>
      <c r="I7526" t="s">
        <v>135</v>
      </c>
      <c r="J7526" t="s">
        <v>136</v>
      </c>
      <c r="K7526" t="s">
        <v>137</v>
      </c>
      <c r="L7526" t="s">
        <v>21502</v>
      </c>
      <c r="M7526" t="s">
        <v>21503</v>
      </c>
      <c r="N7526">
        <v>1.43</v>
      </c>
      <c r="O7526">
        <v>0</v>
      </c>
      <c r="P7526">
        <v>0</v>
      </c>
      <c r="Q7526">
        <v>0</v>
      </c>
      <c r="R7526">
        <v>0</v>
      </c>
      <c r="S7526">
        <v>0</v>
      </c>
      <c r="T7526">
        <v>1</v>
      </c>
      <c r="U7526">
        <v>0</v>
      </c>
      <c r="V7526">
        <v>0</v>
      </c>
      <c r="W7526">
        <v>0</v>
      </c>
      <c r="X7526">
        <v>0</v>
      </c>
      <c r="Y7526">
        <v>0</v>
      </c>
      <c r="Z7526">
        <v>0</v>
      </c>
      <c r="AA7526">
        <v>0</v>
      </c>
      <c r="AB7526">
        <v>1.1543447763471979</v>
      </c>
      <c r="AC7526">
        <v>0</v>
      </c>
      <c r="AD7526">
        <v>0</v>
      </c>
      <c r="AE7526">
        <v>1.1543447763471979</v>
      </c>
    </row>
    <row r="7527" spans="1:31" x14ac:dyDescent="0.25">
      <c r="A7527">
        <v>2100129</v>
      </c>
      <c r="B7527">
        <v>1</v>
      </c>
      <c r="C7527" t="s">
        <v>81</v>
      </c>
      <c r="D7527" t="s">
        <v>112</v>
      </c>
      <c r="E7527" t="s">
        <v>146</v>
      </c>
      <c r="F7527" t="s">
        <v>2640</v>
      </c>
      <c r="G7527" t="s">
        <v>133</v>
      </c>
      <c r="H7527" t="s">
        <v>134</v>
      </c>
      <c r="I7527" t="s">
        <v>135</v>
      </c>
      <c r="J7527" t="s">
        <v>136</v>
      </c>
      <c r="K7527" t="s">
        <v>137</v>
      </c>
      <c r="L7527" t="s">
        <v>21504</v>
      </c>
      <c r="M7527" t="s">
        <v>21505</v>
      </c>
      <c r="N7527">
        <v>5.1808333329999998</v>
      </c>
      <c r="O7527">
        <v>1</v>
      </c>
      <c r="P7527">
        <v>13</v>
      </c>
      <c r="Q7527">
        <v>89</v>
      </c>
      <c r="R7527">
        <v>0</v>
      </c>
      <c r="S7527">
        <v>0</v>
      </c>
      <c r="T7527">
        <v>0</v>
      </c>
      <c r="U7527">
        <v>0</v>
      </c>
      <c r="V7527">
        <v>0</v>
      </c>
      <c r="W7527">
        <v>1.8615420618054066</v>
      </c>
      <c r="X7527">
        <v>13.777776804855765</v>
      </c>
      <c r="Y7527">
        <v>258.75925393889941</v>
      </c>
      <c r="Z7527">
        <v>0</v>
      </c>
      <c r="AA7527">
        <v>0</v>
      </c>
      <c r="AB7527">
        <v>0</v>
      </c>
      <c r="AC7527">
        <v>0</v>
      </c>
      <c r="AD7527">
        <v>0</v>
      </c>
      <c r="AE7527">
        <v>274.3985728055606</v>
      </c>
    </row>
    <row r="7528" spans="1:31" x14ac:dyDescent="0.25">
      <c r="A7528">
        <v>2100032</v>
      </c>
      <c r="B7528">
        <v>1</v>
      </c>
      <c r="C7528" t="s">
        <v>80</v>
      </c>
      <c r="D7528" t="s">
        <v>84</v>
      </c>
      <c r="E7528" t="s">
        <v>158</v>
      </c>
      <c r="F7528" t="s">
        <v>21506</v>
      </c>
      <c r="G7528" t="s">
        <v>979</v>
      </c>
      <c r="H7528" t="s">
        <v>143</v>
      </c>
      <c r="I7528" t="s">
        <v>135</v>
      </c>
      <c r="J7528" t="s">
        <v>136</v>
      </c>
      <c r="K7528" t="s">
        <v>137</v>
      </c>
      <c r="L7528" t="s">
        <v>21507</v>
      </c>
      <c r="M7528" t="s">
        <v>21508</v>
      </c>
      <c r="N7528">
        <v>0.79861111100000004</v>
      </c>
      <c r="O7528">
        <v>0</v>
      </c>
      <c r="P7528">
        <v>155</v>
      </c>
      <c r="Q7528">
        <v>0</v>
      </c>
      <c r="R7528">
        <v>0</v>
      </c>
      <c r="S7528">
        <v>0</v>
      </c>
      <c r="T7528">
        <v>29</v>
      </c>
      <c r="U7528">
        <v>0</v>
      </c>
      <c r="V7528">
        <v>0</v>
      </c>
      <c r="W7528">
        <v>0</v>
      </c>
      <c r="X7528">
        <v>28.750441199622717</v>
      </c>
      <c r="Y7528">
        <v>0</v>
      </c>
      <c r="Z7528">
        <v>0</v>
      </c>
      <c r="AA7528">
        <v>0</v>
      </c>
      <c r="AB7528">
        <v>49.102153683507645</v>
      </c>
      <c r="AC7528">
        <v>0</v>
      </c>
      <c r="AD7528">
        <v>0</v>
      </c>
      <c r="AE7528">
        <v>77.852594883130365</v>
      </c>
    </row>
    <row r="7529" spans="1:31" x14ac:dyDescent="0.25">
      <c r="A7529">
        <v>2100341</v>
      </c>
      <c r="B7529">
        <v>1</v>
      </c>
      <c r="C7529" t="s">
        <v>80</v>
      </c>
      <c r="D7529" t="s">
        <v>104</v>
      </c>
      <c r="E7529" t="s">
        <v>131</v>
      </c>
      <c r="F7529" t="s">
        <v>6229</v>
      </c>
      <c r="G7529" t="s">
        <v>133</v>
      </c>
      <c r="H7529" t="s">
        <v>134</v>
      </c>
      <c r="I7529" t="s">
        <v>135</v>
      </c>
      <c r="J7529" t="s">
        <v>136</v>
      </c>
      <c r="K7529" t="s">
        <v>137</v>
      </c>
      <c r="L7529" t="s">
        <v>21509</v>
      </c>
      <c r="M7529" t="s">
        <v>21510</v>
      </c>
      <c r="N7529">
        <v>0.109444444</v>
      </c>
      <c r="O7529">
        <v>4</v>
      </c>
      <c r="P7529">
        <v>1662</v>
      </c>
      <c r="Q7529">
        <v>10</v>
      </c>
      <c r="R7529">
        <v>17</v>
      </c>
      <c r="S7529">
        <v>15</v>
      </c>
      <c r="T7529">
        <v>181</v>
      </c>
      <c r="U7529">
        <v>3</v>
      </c>
      <c r="V7529">
        <v>0</v>
      </c>
      <c r="W7529">
        <v>4.8221594030610007E-2</v>
      </c>
      <c r="X7529">
        <v>40.769862953362086</v>
      </c>
      <c r="Y7529">
        <v>1.1632733534694446</v>
      </c>
      <c r="Z7529">
        <v>0.53881916019820009</v>
      </c>
      <c r="AA7529">
        <v>38.727483685848796</v>
      </c>
      <c r="AB7529">
        <v>11.556824997405919</v>
      </c>
      <c r="AC7529">
        <v>3.2316850774465831</v>
      </c>
      <c r="AD7529">
        <v>0</v>
      </c>
      <c r="AE7529">
        <v>96.036170821761644</v>
      </c>
    </row>
    <row r="7530" spans="1:31" x14ac:dyDescent="0.25">
      <c r="A7530">
        <v>2100198</v>
      </c>
      <c r="B7530">
        <v>1</v>
      </c>
      <c r="C7530" t="s">
        <v>80</v>
      </c>
      <c r="D7530" t="s">
        <v>91</v>
      </c>
      <c r="E7530" t="s">
        <v>146</v>
      </c>
      <c r="F7530" t="s">
        <v>10924</v>
      </c>
      <c r="G7530" t="s">
        <v>133</v>
      </c>
      <c r="H7530" t="s">
        <v>134</v>
      </c>
      <c r="I7530" t="s">
        <v>135</v>
      </c>
      <c r="J7530" t="s">
        <v>136</v>
      </c>
      <c r="K7530" t="s">
        <v>137</v>
      </c>
      <c r="L7530" t="s">
        <v>21511</v>
      </c>
      <c r="M7530" t="s">
        <v>21512</v>
      </c>
      <c r="N7530">
        <v>0.21249999999999999</v>
      </c>
      <c r="O7530">
        <v>23</v>
      </c>
      <c r="P7530">
        <v>210</v>
      </c>
      <c r="Q7530">
        <v>41</v>
      </c>
      <c r="R7530">
        <v>56</v>
      </c>
      <c r="S7530">
        <v>25</v>
      </c>
      <c r="T7530">
        <v>181</v>
      </c>
      <c r="U7530">
        <v>1</v>
      </c>
      <c r="V7530">
        <v>0</v>
      </c>
      <c r="W7530">
        <v>5.4493569285089496</v>
      </c>
      <c r="X7530">
        <v>12.224727269100754</v>
      </c>
      <c r="Y7530">
        <v>10.170905532564275</v>
      </c>
      <c r="Z7530">
        <v>6.0964560231828253</v>
      </c>
      <c r="AA7530">
        <v>16.923720715644826</v>
      </c>
      <c r="AB7530">
        <v>51.056350875800199</v>
      </c>
      <c r="AC7530">
        <v>0.99430664873625008</v>
      </c>
      <c r="AD7530">
        <v>0</v>
      </c>
      <c r="AE7530">
        <v>102.91582399353808</v>
      </c>
    </row>
    <row r="7531" spans="1:31" x14ac:dyDescent="0.25">
      <c r="A7531">
        <v>2100361</v>
      </c>
      <c r="B7531">
        <v>1</v>
      </c>
      <c r="C7531" t="s">
        <v>81</v>
      </c>
      <c r="D7531" t="s">
        <v>123</v>
      </c>
      <c r="E7531" t="s">
        <v>146</v>
      </c>
      <c r="F7531" t="s">
        <v>12089</v>
      </c>
      <c r="G7531" t="s">
        <v>133</v>
      </c>
      <c r="H7531" t="s">
        <v>134</v>
      </c>
      <c r="I7531" t="s">
        <v>135</v>
      </c>
      <c r="J7531" t="s">
        <v>136</v>
      </c>
      <c r="K7531" t="s">
        <v>137</v>
      </c>
      <c r="L7531" t="s">
        <v>21513</v>
      </c>
      <c r="M7531" t="s">
        <v>21514</v>
      </c>
      <c r="N7531">
        <v>1.9225000000000001</v>
      </c>
      <c r="O7531">
        <v>1</v>
      </c>
      <c r="P7531">
        <v>1</v>
      </c>
      <c r="Q7531">
        <v>62</v>
      </c>
      <c r="R7531">
        <v>62</v>
      </c>
      <c r="S7531">
        <v>9</v>
      </c>
      <c r="T7531">
        <v>7</v>
      </c>
      <c r="U7531">
        <v>0</v>
      </c>
      <c r="V7531">
        <v>0</v>
      </c>
      <c r="W7531">
        <v>0.15501402538618753</v>
      </c>
      <c r="X7531">
        <v>0.60015662665796499</v>
      </c>
      <c r="Y7531">
        <v>106.60622386398083</v>
      </c>
      <c r="Z7531">
        <v>131.28538643621997</v>
      </c>
      <c r="AA7531">
        <v>67.707028816289039</v>
      </c>
      <c r="AB7531">
        <v>14.51909503151564</v>
      </c>
      <c r="AC7531">
        <v>0</v>
      </c>
      <c r="AD7531">
        <v>0</v>
      </c>
      <c r="AE7531">
        <v>320.87290480004964</v>
      </c>
    </row>
    <row r="7532" spans="1:31" x14ac:dyDescent="0.25">
      <c r="A7532">
        <v>2100218</v>
      </c>
      <c r="B7532">
        <v>1</v>
      </c>
      <c r="C7532" t="s">
        <v>80</v>
      </c>
      <c r="D7532" t="s">
        <v>105</v>
      </c>
      <c r="E7532" t="s">
        <v>158</v>
      </c>
      <c r="F7532" t="s">
        <v>21515</v>
      </c>
      <c r="G7532" t="s">
        <v>979</v>
      </c>
      <c r="H7532" t="s">
        <v>143</v>
      </c>
      <c r="I7532" t="s">
        <v>135</v>
      </c>
      <c r="J7532" t="s">
        <v>136</v>
      </c>
      <c r="K7532" t="s">
        <v>137</v>
      </c>
      <c r="L7532" t="s">
        <v>21516</v>
      </c>
      <c r="M7532" t="s">
        <v>21517</v>
      </c>
      <c r="N7532">
        <v>1.0552777769999999</v>
      </c>
      <c r="O7532">
        <v>0</v>
      </c>
      <c r="P7532">
        <v>20</v>
      </c>
      <c r="Q7532">
        <v>0</v>
      </c>
      <c r="R7532">
        <v>2</v>
      </c>
      <c r="S7532">
        <v>0</v>
      </c>
      <c r="T7532">
        <v>2</v>
      </c>
      <c r="U7532">
        <v>0</v>
      </c>
      <c r="V7532">
        <v>0</v>
      </c>
      <c r="W7532">
        <v>0</v>
      </c>
      <c r="X7532">
        <v>4.2880273743650976</v>
      </c>
      <c r="Y7532">
        <v>0</v>
      </c>
      <c r="Z7532">
        <v>0.74134972830857615</v>
      </c>
      <c r="AA7532">
        <v>0</v>
      </c>
      <c r="AB7532">
        <v>4.650922208073542</v>
      </c>
      <c r="AC7532">
        <v>0</v>
      </c>
      <c r="AD7532">
        <v>0</v>
      </c>
      <c r="AE7532">
        <v>9.6802993107472162</v>
      </c>
    </row>
    <row r="7533" spans="1:31" x14ac:dyDescent="0.25">
      <c r="A7533">
        <v>2100049</v>
      </c>
      <c r="B7533">
        <v>1</v>
      </c>
      <c r="C7533" t="s">
        <v>80</v>
      </c>
      <c r="D7533" t="s">
        <v>103</v>
      </c>
      <c r="E7533" t="s">
        <v>169</v>
      </c>
      <c r="F7533" t="s">
        <v>21518</v>
      </c>
      <c r="G7533" t="s">
        <v>273</v>
      </c>
      <c r="H7533" t="s">
        <v>134</v>
      </c>
      <c r="I7533" t="s">
        <v>135</v>
      </c>
      <c r="J7533" t="s">
        <v>136</v>
      </c>
      <c r="K7533" t="s">
        <v>155</v>
      </c>
      <c r="L7533" t="s">
        <v>21519</v>
      </c>
      <c r="M7533" t="s">
        <v>21520</v>
      </c>
      <c r="N7533">
        <v>8.8769444439999994</v>
      </c>
      <c r="O7533">
        <v>0</v>
      </c>
      <c r="P7533">
        <v>3471</v>
      </c>
      <c r="Q7533">
        <v>0</v>
      </c>
      <c r="R7533">
        <v>0</v>
      </c>
      <c r="S7533">
        <v>0</v>
      </c>
      <c r="T7533">
        <v>782</v>
      </c>
      <c r="U7533">
        <v>0</v>
      </c>
      <c r="V7533">
        <v>0</v>
      </c>
      <c r="W7533">
        <v>0</v>
      </c>
      <c r="X7533">
        <v>7381.5579544779393</v>
      </c>
      <c r="Y7533">
        <v>0</v>
      </c>
      <c r="Z7533">
        <v>0</v>
      </c>
      <c r="AA7533">
        <v>0</v>
      </c>
      <c r="AB7533">
        <v>6088.0256403485337</v>
      </c>
      <c r="AC7533">
        <v>0</v>
      </c>
      <c r="AD7533">
        <v>0</v>
      </c>
      <c r="AE7533">
        <v>13469.583594826472</v>
      </c>
    </row>
    <row r="7534" spans="1:31" x14ac:dyDescent="0.25">
      <c r="A7534">
        <v>2100298</v>
      </c>
      <c r="B7534">
        <v>1</v>
      </c>
      <c r="C7534" t="s">
        <v>81</v>
      </c>
      <c r="D7534" t="s">
        <v>118</v>
      </c>
      <c r="E7534" t="s">
        <v>158</v>
      </c>
      <c r="F7534" t="s">
        <v>21521</v>
      </c>
      <c r="G7534" t="s">
        <v>1007</v>
      </c>
      <c r="H7534" t="s">
        <v>143</v>
      </c>
      <c r="I7534" t="s">
        <v>135</v>
      </c>
      <c r="J7534" t="s">
        <v>136</v>
      </c>
      <c r="K7534" t="s">
        <v>137</v>
      </c>
      <c r="L7534" t="s">
        <v>21522</v>
      </c>
      <c r="M7534" t="s">
        <v>21523</v>
      </c>
      <c r="N7534">
        <v>1.7905555550000001</v>
      </c>
      <c r="O7534">
        <v>0</v>
      </c>
      <c r="P7534">
        <v>6</v>
      </c>
      <c r="Q7534">
        <v>0</v>
      </c>
      <c r="R7534">
        <v>3</v>
      </c>
      <c r="S7534">
        <v>0</v>
      </c>
      <c r="T7534">
        <v>1</v>
      </c>
      <c r="U7534">
        <v>0</v>
      </c>
      <c r="V7534">
        <v>0</v>
      </c>
      <c r="W7534">
        <v>0</v>
      </c>
      <c r="X7534">
        <v>2.9205903538698164</v>
      </c>
      <c r="Y7534">
        <v>0</v>
      </c>
      <c r="Z7534">
        <v>8.4142556566163336</v>
      </c>
      <c r="AA7534">
        <v>0</v>
      </c>
      <c r="AB7534">
        <v>0.55753542621383345</v>
      </c>
      <c r="AC7534">
        <v>0</v>
      </c>
      <c r="AD7534">
        <v>0</v>
      </c>
      <c r="AE7534">
        <v>11.892381436699983</v>
      </c>
    </row>
    <row r="7535" spans="1:31" x14ac:dyDescent="0.25">
      <c r="A7535">
        <v>2100112</v>
      </c>
      <c r="B7535">
        <v>1</v>
      </c>
      <c r="C7535" t="s">
        <v>80</v>
      </c>
      <c r="D7535" t="s">
        <v>83</v>
      </c>
      <c r="E7535" t="s">
        <v>505</v>
      </c>
      <c r="F7535" t="s">
        <v>21524</v>
      </c>
      <c r="G7535" t="s">
        <v>569</v>
      </c>
      <c r="H7535" t="s">
        <v>143</v>
      </c>
      <c r="I7535" t="s">
        <v>135</v>
      </c>
      <c r="J7535" t="s">
        <v>136</v>
      </c>
      <c r="K7535" t="s">
        <v>137</v>
      </c>
      <c r="L7535" t="s">
        <v>21525</v>
      </c>
      <c r="M7535" t="s">
        <v>21526</v>
      </c>
      <c r="N7535">
        <v>2.1869444439999999</v>
      </c>
      <c r="O7535">
        <v>0</v>
      </c>
      <c r="P7535">
        <v>0</v>
      </c>
      <c r="Q7535">
        <v>0</v>
      </c>
      <c r="R7535">
        <v>0</v>
      </c>
      <c r="S7535">
        <v>0</v>
      </c>
      <c r="T7535">
        <v>13</v>
      </c>
      <c r="U7535">
        <v>0</v>
      </c>
      <c r="V7535">
        <v>1</v>
      </c>
      <c r="W7535">
        <v>0</v>
      </c>
      <c r="X7535">
        <v>0</v>
      </c>
      <c r="Y7535">
        <v>0</v>
      </c>
      <c r="Z7535">
        <v>0</v>
      </c>
      <c r="AA7535">
        <v>0</v>
      </c>
      <c r="AB7535">
        <v>34.326663860350266</v>
      </c>
      <c r="AC7535">
        <v>0</v>
      </c>
      <c r="AD7535">
        <v>297.27687094430172</v>
      </c>
      <c r="AE7535">
        <v>331.60353480465199</v>
      </c>
    </row>
    <row r="7536" spans="1:31" x14ac:dyDescent="0.25">
      <c r="A7536">
        <v>2100255</v>
      </c>
      <c r="B7536">
        <v>1</v>
      </c>
      <c r="C7536" t="s">
        <v>80</v>
      </c>
      <c r="D7536" t="s">
        <v>100</v>
      </c>
      <c r="E7536" t="s">
        <v>140</v>
      </c>
      <c r="F7536" t="s">
        <v>21527</v>
      </c>
      <c r="G7536" t="s">
        <v>154</v>
      </c>
      <c r="H7536" t="s">
        <v>143</v>
      </c>
      <c r="I7536" t="s">
        <v>135</v>
      </c>
      <c r="J7536" t="s">
        <v>136</v>
      </c>
      <c r="K7536" t="s">
        <v>155</v>
      </c>
      <c r="L7536" t="s">
        <v>21528</v>
      </c>
      <c r="M7536" t="s">
        <v>21529</v>
      </c>
      <c r="N7536">
        <v>2.2342388880000001</v>
      </c>
      <c r="O7536">
        <v>0</v>
      </c>
      <c r="P7536">
        <v>63</v>
      </c>
      <c r="Q7536">
        <v>0</v>
      </c>
      <c r="R7536">
        <v>5</v>
      </c>
      <c r="S7536">
        <v>0</v>
      </c>
      <c r="T7536">
        <v>8</v>
      </c>
      <c r="U7536">
        <v>0</v>
      </c>
      <c r="V7536">
        <v>3</v>
      </c>
      <c r="W7536">
        <v>0</v>
      </c>
      <c r="X7536">
        <v>43.1296707961274</v>
      </c>
      <c r="Y7536">
        <v>0</v>
      </c>
      <c r="Z7536">
        <v>2.9311653691928661</v>
      </c>
      <c r="AA7536">
        <v>0</v>
      </c>
      <c r="AB7536">
        <v>20.076582481198905</v>
      </c>
      <c r="AC7536">
        <v>0</v>
      </c>
      <c r="AD7536">
        <v>248.79922609046812</v>
      </c>
      <c r="AE7536">
        <v>314.93664473698732</v>
      </c>
    </row>
    <row r="7537" spans="1:31" x14ac:dyDescent="0.25">
      <c r="A7537">
        <v>2100404</v>
      </c>
      <c r="B7537">
        <v>1</v>
      </c>
      <c r="C7537" t="s">
        <v>80</v>
      </c>
      <c r="D7537" t="s">
        <v>102</v>
      </c>
      <c r="E7537" t="s">
        <v>177</v>
      </c>
      <c r="F7537" t="s">
        <v>21530</v>
      </c>
      <c r="G7537" t="s">
        <v>183</v>
      </c>
      <c r="H7537" t="s">
        <v>143</v>
      </c>
      <c r="I7537" t="s">
        <v>135</v>
      </c>
      <c r="J7537" t="s">
        <v>136</v>
      </c>
      <c r="K7537" t="s">
        <v>137</v>
      </c>
      <c r="L7537" t="s">
        <v>21531</v>
      </c>
      <c r="M7537" t="s">
        <v>21532</v>
      </c>
      <c r="N7537">
        <v>1.9694444440000001</v>
      </c>
      <c r="O7537">
        <v>0</v>
      </c>
      <c r="P7537">
        <v>0</v>
      </c>
      <c r="Q7537">
        <v>0</v>
      </c>
      <c r="R7537">
        <v>0</v>
      </c>
      <c r="S7537">
        <v>0</v>
      </c>
      <c r="T7537">
        <v>1</v>
      </c>
      <c r="U7537">
        <v>0</v>
      </c>
      <c r="V7537">
        <v>0</v>
      </c>
      <c r="W7537">
        <v>0</v>
      </c>
      <c r="X7537">
        <v>0</v>
      </c>
      <c r="Y7537">
        <v>0</v>
      </c>
      <c r="Z7537">
        <v>0</v>
      </c>
      <c r="AA7537">
        <v>0</v>
      </c>
      <c r="AB7537">
        <v>3.3255746968491669E-3</v>
      </c>
      <c r="AC7537">
        <v>0</v>
      </c>
      <c r="AD7537">
        <v>0</v>
      </c>
      <c r="AE7537">
        <v>3.3255746968491669E-3</v>
      </c>
    </row>
    <row r="7538" spans="1:31" x14ac:dyDescent="0.25">
      <c r="A7538">
        <v>2100424</v>
      </c>
      <c r="B7538">
        <v>1</v>
      </c>
      <c r="C7538" t="s">
        <v>80</v>
      </c>
      <c r="D7538" t="s">
        <v>97</v>
      </c>
      <c r="E7538" t="s">
        <v>177</v>
      </c>
      <c r="F7538" t="s">
        <v>21533</v>
      </c>
      <c r="G7538" t="s">
        <v>183</v>
      </c>
      <c r="H7538" t="s">
        <v>143</v>
      </c>
      <c r="I7538" t="s">
        <v>135</v>
      </c>
      <c r="J7538" t="s">
        <v>136</v>
      </c>
      <c r="K7538" t="s">
        <v>137</v>
      </c>
      <c r="L7538" t="s">
        <v>21534</v>
      </c>
      <c r="M7538" t="s">
        <v>21535</v>
      </c>
      <c r="N7538">
        <v>0.72722222199999997</v>
      </c>
      <c r="O7538">
        <v>0</v>
      </c>
      <c r="P7538">
        <v>2</v>
      </c>
      <c r="Q7538">
        <v>0</v>
      </c>
      <c r="R7538">
        <v>0</v>
      </c>
      <c r="S7538">
        <v>0</v>
      </c>
      <c r="T7538">
        <v>0</v>
      </c>
      <c r="U7538">
        <v>0</v>
      </c>
      <c r="V7538">
        <v>0</v>
      </c>
      <c r="W7538">
        <v>0</v>
      </c>
      <c r="X7538">
        <v>1.7795536978450002E-2</v>
      </c>
      <c r="Y7538">
        <v>0</v>
      </c>
      <c r="Z7538">
        <v>0</v>
      </c>
      <c r="AA7538">
        <v>0</v>
      </c>
      <c r="AB7538">
        <v>0</v>
      </c>
      <c r="AC7538">
        <v>0</v>
      </c>
      <c r="AD7538">
        <v>0</v>
      </c>
      <c r="AE7538">
        <v>1.7795536978450002E-2</v>
      </c>
    </row>
    <row r="7539" spans="1:31" x14ac:dyDescent="0.25">
      <c r="A7539">
        <v>2100115</v>
      </c>
      <c r="B7539">
        <v>1</v>
      </c>
      <c r="C7539" t="s">
        <v>80</v>
      </c>
      <c r="D7539" t="s">
        <v>90</v>
      </c>
      <c r="E7539" t="s">
        <v>158</v>
      </c>
      <c r="F7539" t="s">
        <v>7287</v>
      </c>
      <c r="G7539" t="s">
        <v>273</v>
      </c>
      <c r="H7539" t="s">
        <v>143</v>
      </c>
      <c r="I7539" t="s">
        <v>135</v>
      </c>
      <c r="J7539" t="s">
        <v>136</v>
      </c>
      <c r="K7539" t="s">
        <v>155</v>
      </c>
      <c r="L7539" t="s">
        <v>21536</v>
      </c>
      <c r="M7539" t="s">
        <v>21537</v>
      </c>
      <c r="N7539">
        <v>2.752958333</v>
      </c>
      <c r="O7539">
        <v>0</v>
      </c>
      <c r="P7539">
        <v>115</v>
      </c>
      <c r="Q7539">
        <v>0</v>
      </c>
      <c r="R7539">
        <v>0</v>
      </c>
      <c r="S7539">
        <v>0</v>
      </c>
      <c r="T7539">
        <v>6</v>
      </c>
      <c r="U7539">
        <v>0</v>
      </c>
      <c r="V7539">
        <v>0</v>
      </c>
      <c r="W7539">
        <v>0</v>
      </c>
      <c r="X7539">
        <v>94.34103882178961</v>
      </c>
      <c r="Y7539">
        <v>0</v>
      </c>
      <c r="Z7539">
        <v>0</v>
      </c>
      <c r="AA7539">
        <v>0</v>
      </c>
      <c r="AB7539">
        <v>7.5491169814653718</v>
      </c>
      <c r="AC7539">
        <v>0</v>
      </c>
      <c r="AD7539">
        <v>0</v>
      </c>
      <c r="AE7539">
        <v>101.89015580325498</v>
      </c>
    </row>
    <row r="7540" spans="1:31" x14ac:dyDescent="0.25">
      <c r="A7540">
        <v>2100261</v>
      </c>
      <c r="B7540">
        <v>1</v>
      </c>
      <c r="C7540" t="s">
        <v>80</v>
      </c>
      <c r="D7540" t="s">
        <v>97</v>
      </c>
      <c r="E7540" t="s">
        <v>177</v>
      </c>
      <c r="F7540" t="s">
        <v>21538</v>
      </c>
      <c r="G7540" t="s">
        <v>179</v>
      </c>
      <c r="H7540" t="s">
        <v>143</v>
      </c>
      <c r="I7540" t="s">
        <v>135</v>
      </c>
      <c r="J7540" t="s">
        <v>136</v>
      </c>
      <c r="K7540" t="s">
        <v>137</v>
      </c>
      <c r="L7540" t="s">
        <v>21539</v>
      </c>
      <c r="M7540" t="s">
        <v>21540</v>
      </c>
      <c r="N7540">
        <v>1.7877777770000001</v>
      </c>
      <c r="O7540">
        <v>0</v>
      </c>
      <c r="P7540">
        <v>0</v>
      </c>
      <c r="Q7540">
        <v>0</v>
      </c>
      <c r="R7540">
        <v>0</v>
      </c>
      <c r="S7540">
        <v>0</v>
      </c>
      <c r="T7540">
        <v>1</v>
      </c>
      <c r="U7540">
        <v>0</v>
      </c>
      <c r="V7540">
        <v>0</v>
      </c>
      <c r="W7540">
        <v>0</v>
      </c>
      <c r="X7540">
        <v>0</v>
      </c>
      <c r="Y7540">
        <v>0</v>
      </c>
      <c r="Z7540">
        <v>0</v>
      </c>
      <c r="AA7540">
        <v>0</v>
      </c>
      <c r="AB7540">
        <v>0.56731677011154003</v>
      </c>
      <c r="AC7540">
        <v>0</v>
      </c>
      <c r="AD7540">
        <v>0</v>
      </c>
      <c r="AE7540">
        <v>0.56731677011154003</v>
      </c>
    </row>
    <row r="7541" spans="1:31" x14ac:dyDescent="0.25">
      <c r="A7541">
        <v>2100046</v>
      </c>
      <c r="B7541">
        <v>1</v>
      </c>
      <c r="C7541" t="s">
        <v>80</v>
      </c>
      <c r="D7541" t="s">
        <v>92</v>
      </c>
      <c r="E7541" t="s">
        <v>158</v>
      </c>
      <c r="F7541" t="s">
        <v>21541</v>
      </c>
      <c r="G7541" t="s">
        <v>154</v>
      </c>
      <c r="H7541" t="s">
        <v>143</v>
      </c>
      <c r="I7541" t="s">
        <v>135</v>
      </c>
      <c r="J7541" t="s">
        <v>136</v>
      </c>
      <c r="K7541" t="s">
        <v>155</v>
      </c>
      <c r="L7541" t="s">
        <v>21542</v>
      </c>
      <c r="M7541" t="s">
        <v>21543</v>
      </c>
      <c r="N7541">
        <v>6.4214211109999999</v>
      </c>
      <c r="O7541">
        <v>0</v>
      </c>
      <c r="P7541">
        <v>19</v>
      </c>
      <c r="Q7541">
        <v>0</v>
      </c>
      <c r="R7541">
        <v>5</v>
      </c>
      <c r="S7541">
        <v>0</v>
      </c>
      <c r="T7541">
        <v>4</v>
      </c>
      <c r="U7541">
        <v>0</v>
      </c>
      <c r="V7541">
        <v>0</v>
      </c>
      <c r="W7541">
        <v>0</v>
      </c>
      <c r="X7541">
        <v>67.325520488909206</v>
      </c>
      <c r="Y7541">
        <v>0</v>
      </c>
      <c r="Z7541">
        <v>9.0165864038184615</v>
      </c>
      <c r="AA7541">
        <v>0</v>
      </c>
      <c r="AB7541">
        <v>20.949042860057332</v>
      </c>
      <c r="AC7541">
        <v>0</v>
      </c>
      <c r="AD7541">
        <v>0</v>
      </c>
      <c r="AE7541">
        <v>97.291149752785003</v>
      </c>
    </row>
    <row r="7542" spans="1:31" x14ac:dyDescent="0.25">
      <c r="A7542">
        <v>2100192</v>
      </c>
      <c r="B7542">
        <v>1</v>
      </c>
      <c r="C7542" t="s">
        <v>80</v>
      </c>
      <c r="D7542" t="s">
        <v>83</v>
      </c>
      <c r="E7542" t="s">
        <v>177</v>
      </c>
      <c r="F7542" t="s">
        <v>21544</v>
      </c>
      <c r="G7542" t="s">
        <v>196</v>
      </c>
      <c r="H7542" t="s">
        <v>143</v>
      </c>
      <c r="I7542" t="s">
        <v>135</v>
      </c>
      <c r="J7542" t="s">
        <v>136</v>
      </c>
      <c r="K7542" t="s">
        <v>137</v>
      </c>
      <c r="L7542" t="s">
        <v>21545</v>
      </c>
      <c r="M7542" t="s">
        <v>21546</v>
      </c>
      <c r="N7542">
        <v>0.70972222200000001</v>
      </c>
      <c r="O7542">
        <v>0</v>
      </c>
      <c r="P7542">
        <v>2</v>
      </c>
      <c r="Q7542">
        <v>0</v>
      </c>
      <c r="R7542">
        <v>0</v>
      </c>
      <c r="S7542">
        <v>0</v>
      </c>
      <c r="T7542">
        <v>0</v>
      </c>
      <c r="U7542">
        <v>0</v>
      </c>
      <c r="V7542">
        <v>0</v>
      </c>
      <c r="W7542">
        <v>0</v>
      </c>
      <c r="X7542">
        <v>0.87935851503231999</v>
      </c>
      <c r="Y7542">
        <v>0</v>
      </c>
      <c r="Z7542">
        <v>0</v>
      </c>
      <c r="AA7542">
        <v>0</v>
      </c>
      <c r="AB7542">
        <v>0</v>
      </c>
      <c r="AC7542">
        <v>0</v>
      </c>
      <c r="AD7542">
        <v>0</v>
      </c>
      <c r="AE7542">
        <v>0.87935851503231999</v>
      </c>
    </row>
    <row r="7543" spans="1:31" x14ac:dyDescent="0.25">
      <c r="A7543">
        <v>2100069</v>
      </c>
      <c r="B7543">
        <v>1</v>
      </c>
      <c r="C7543" t="s">
        <v>81</v>
      </c>
      <c r="D7543" t="s">
        <v>123</v>
      </c>
      <c r="E7543" t="s">
        <v>140</v>
      </c>
      <c r="F7543" t="s">
        <v>21547</v>
      </c>
      <c r="G7543" t="s">
        <v>154</v>
      </c>
      <c r="H7543" t="s">
        <v>143</v>
      </c>
      <c r="I7543" t="s">
        <v>135</v>
      </c>
      <c r="J7543" t="s">
        <v>136</v>
      </c>
      <c r="K7543" t="s">
        <v>155</v>
      </c>
      <c r="L7543" t="s">
        <v>21548</v>
      </c>
      <c r="M7543" t="s">
        <v>21549</v>
      </c>
      <c r="N7543">
        <v>8.1863888879999998</v>
      </c>
      <c r="O7543">
        <v>0</v>
      </c>
      <c r="P7543">
        <v>15</v>
      </c>
      <c r="Q7543">
        <v>0</v>
      </c>
      <c r="R7543">
        <v>6</v>
      </c>
      <c r="S7543">
        <v>0</v>
      </c>
      <c r="T7543">
        <v>1</v>
      </c>
      <c r="U7543">
        <v>0</v>
      </c>
      <c r="V7543">
        <v>0</v>
      </c>
      <c r="W7543">
        <v>0</v>
      </c>
      <c r="X7543">
        <v>21.859782522234322</v>
      </c>
      <c r="Y7543">
        <v>0</v>
      </c>
      <c r="Z7543">
        <v>16.170241210975203</v>
      </c>
      <c r="AA7543">
        <v>0</v>
      </c>
      <c r="AB7543">
        <v>29.169610697602376</v>
      </c>
      <c r="AC7543">
        <v>0</v>
      </c>
      <c r="AD7543">
        <v>0</v>
      </c>
      <c r="AE7543">
        <v>67.199634430811898</v>
      </c>
    </row>
    <row r="7544" spans="1:31" x14ac:dyDescent="0.25">
      <c r="A7544">
        <v>2100384</v>
      </c>
      <c r="B7544">
        <v>1</v>
      </c>
      <c r="C7544" t="s">
        <v>81</v>
      </c>
      <c r="D7544" t="s">
        <v>112</v>
      </c>
      <c r="E7544" t="s">
        <v>177</v>
      </c>
      <c r="F7544" t="s">
        <v>21550</v>
      </c>
      <c r="G7544" t="s">
        <v>183</v>
      </c>
      <c r="H7544" t="s">
        <v>143</v>
      </c>
      <c r="I7544" t="s">
        <v>135</v>
      </c>
      <c r="J7544" t="s">
        <v>136</v>
      </c>
      <c r="K7544" t="s">
        <v>137</v>
      </c>
      <c r="L7544" t="s">
        <v>21551</v>
      </c>
      <c r="M7544" t="s">
        <v>21552</v>
      </c>
      <c r="N7544">
        <v>1.5738888879999999</v>
      </c>
      <c r="O7544">
        <v>0</v>
      </c>
      <c r="P7544">
        <v>1</v>
      </c>
      <c r="Q7544">
        <v>0</v>
      </c>
      <c r="R7544">
        <v>0</v>
      </c>
      <c r="S7544">
        <v>0</v>
      </c>
      <c r="T7544">
        <v>0</v>
      </c>
      <c r="U7544">
        <v>0</v>
      </c>
      <c r="V7544">
        <v>0</v>
      </c>
      <c r="W7544">
        <v>0</v>
      </c>
      <c r="X7544">
        <v>4.5349094829861394E-2</v>
      </c>
      <c r="Y7544">
        <v>0</v>
      </c>
      <c r="Z7544">
        <v>0</v>
      </c>
      <c r="AA7544">
        <v>0</v>
      </c>
      <c r="AB7544">
        <v>0</v>
      </c>
      <c r="AC7544">
        <v>0</v>
      </c>
      <c r="AD7544">
        <v>0</v>
      </c>
      <c r="AE7544">
        <v>4.5349094829861394E-2</v>
      </c>
    </row>
    <row r="7545" spans="1:31" x14ac:dyDescent="0.25">
      <c r="A7545">
        <v>2100178</v>
      </c>
      <c r="B7545">
        <v>1</v>
      </c>
      <c r="C7545" t="s">
        <v>80</v>
      </c>
      <c r="D7545" t="s">
        <v>107</v>
      </c>
      <c r="E7545" t="s">
        <v>177</v>
      </c>
      <c r="F7545" t="s">
        <v>1289</v>
      </c>
      <c r="G7545" t="s">
        <v>1007</v>
      </c>
      <c r="H7545" t="s">
        <v>143</v>
      </c>
      <c r="I7545" t="s">
        <v>135</v>
      </c>
      <c r="J7545" t="s">
        <v>3</v>
      </c>
      <c r="K7545" t="s">
        <v>137</v>
      </c>
      <c r="L7545" t="s">
        <v>21553</v>
      </c>
      <c r="M7545" t="s">
        <v>21554</v>
      </c>
      <c r="N7545">
        <v>2.920555555</v>
      </c>
      <c r="O7545">
        <v>0</v>
      </c>
      <c r="P7545">
        <v>7</v>
      </c>
      <c r="Q7545">
        <v>0</v>
      </c>
      <c r="R7545">
        <v>0</v>
      </c>
      <c r="S7545">
        <v>0</v>
      </c>
      <c r="T7545">
        <v>0</v>
      </c>
      <c r="U7545">
        <v>0</v>
      </c>
      <c r="V7545">
        <v>0</v>
      </c>
      <c r="W7545">
        <v>0</v>
      </c>
      <c r="X7545">
        <v>2.6240222300633058</v>
      </c>
      <c r="Y7545">
        <v>0</v>
      </c>
      <c r="Z7545">
        <v>0</v>
      </c>
      <c r="AA7545">
        <v>0</v>
      </c>
      <c r="AB7545">
        <v>0</v>
      </c>
      <c r="AC7545">
        <v>0</v>
      </c>
      <c r="AD7545">
        <v>0</v>
      </c>
      <c r="AE7545">
        <v>2.6240222300633058</v>
      </c>
    </row>
    <row r="7546" spans="1:31" x14ac:dyDescent="0.25">
      <c r="A7546">
        <v>2100029</v>
      </c>
      <c r="B7546">
        <v>1</v>
      </c>
      <c r="C7546" t="s">
        <v>81</v>
      </c>
      <c r="D7546" t="s">
        <v>128</v>
      </c>
      <c r="E7546" t="s">
        <v>158</v>
      </c>
      <c r="F7546" t="s">
        <v>21555</v>
      </c>
      <c r="G7546" t="s">
        <v>154</v>
      </c>
      <c r="H7546" t="s">
        <v>143</v>
      </c>
      <c r="I7546" t="s">
        <v>135</v>
      </c>
      <c r="J7546" t="s">
        <v>136</v>
      </c>
      <c r="K7546" t="s">
        <v>155</v>
      </c>
      <c r="L7546" t="s">
        <v>21556</v>
      </c>
      <c r="M7546" t="s">
        <v>21557</v>
      </c>
      <c r="N7546">
        <v>7.6174952769999997</v>
      </c>
      <c r="O7546">
        <v>0</v>
      </c>
      <c r="P7546">
        <v>227</v>
      </c>
      <c r="Q7546">
        <v>0</v>
      </c>
      <c r="R7546">
        <v>0</v>
      </c>
      <c r="S7546">
        <v>0</v>
      </c>
      <c r="T7546">
        <v>15</v>
      </c>
      <c r="U7546">
        <v>0</v>
      </c>
      <c r="V7546">
        <v>0</v>
      </c>
      <c r="W7546">
        <v>0</v>
      </c>
      <c r="X7546">
        <v>336.99550323392077</v>
      </c>
      <c r="Y7546">
        <v>0</v>
      </c>
      <c r="Z7546">
        <v>0</v>
      </c>
      <c r="AA7546">
        <v>0</v>
      </c>
      <c r="AB7546">
        <v>63.78007332973857</v>
      </c>
      <c r="AC7546">
        <v>0</v>
      </c>
      <c r="AD7546">
        <v>0</v>
      </c>
      <c r="AE7546">
        <v>400.77557656365934</v>
      </c>
    </row>
    <row r="7547" spans="1:31" x14ac:dyDescent="0.25">
      <c r="A7547">
        <v>2100278</v>
      </c>
      <c r="B7547">
        <v>1</v>
      </c>
      <c r="C7547" t="s">
        <v>80</v>
      </c>
      <c r="D7547" t="s">
        <v>93</v>
      </c>
      <c r="E7547" t="s">
        <v>177</v>
      </c>
      <c r="F7547" t="s">
        <v>21558</v>
      </c>
      <c r="G7547" t="s">
        <v>179</v>
      </c>
      <c r="H7547" t="s">
        <v>143</v>
      </c>
      <c r="I7547" t="s">
        <v>135</v>
      </c>
      <c r="J7547" t="s">
        <v>136</v>
      </c>
      <c r="K7547" t="s">
        <v>137</v>
      </c>
      <c r="L7547" t="s">
        <v>21559</v>
      </c>
      <c r="M7547" t="s">
        <v>21560</v>
      </c>
      <c r="N7547">
        <v>2.4222222219999998</v>
      </c>
      <c r="O7547">
        <v>0</v>
      </c>
      <c r="P7547">
        <v>1</v>
      </c>
      <c r="Q7547">
        <v>0</v>
      </c>
      <c r="R7547">
        <v>0</v>
      </c>
      <c r="S7547">
        <v>0</v>
      </c>
      <c r="T7547">
        <v>0</v>
      </c>
      <c r="U7547">
        <v>0</v>
      </c>
      <c r="V7547">
        <v>0</v>
      </c>
      <c r="W7547">
        <v>0</v>
      </c>
      <c r="X7547">
        <v>0.49766419823399999</v>
      </c>
      <c r="Y7547">
        <v>0</v>
      </c>
      <c r="Z7547">
        <v>0</v>
      </c>
      <c r="AA7547">
        <v>0</v>
      </c>
      <c r="AB7547">
        <v>0</v>
      </c>
      <c r="AC7547">
        <v>0</v>
      </c>
      <c r="AD7547">
        <v>0</v>
      </c>
      <c r="AE7547">
        <v>0.49766419823399999</v>
      </c>
    </row>
    <row r="7548" spans="1:31" x14ac:dyDescent="0.25">
      <c r="A7548">
        <v>2100009</v>
      </c>
      <c r="B7548">
        <v>1</v>
      </c>
      <c r="C7548" t="s">
        <v>80</v>
      </c>
      <c r="D7548" t="s">
        <v>99</v>
      </c>
      <c r="E7548" t="s">
        <v>177</v>
      </c>
      <c r="F7548" t="s">
        <v>21561</v>
      </c>
      <c r="G7548" t="s">
        <v>1007</v>
      </c>
      <c r="H7548" t="s">
        <v>143</v>
      </c>
      <c r="I7548" t="s">
        <v>135</v>
      </c>
      <c r="J7548" t="s">
        <v>136</v>
      </c>
      <c r="K7548" t="s">
        <v>137</v>
      </c>
      <c r="L7548" t="s">
        <v>21562</v>
      </c>
      <c r="M7548" t="s">
        <v>21563</v>
      </c>
      <c r="N7548">
        <v>8.1605555550000002</v>
      </c>
      <c r="O7548">
        <v>0</v>
      </c>
      <c r="P7548">
        <v>2</v>
      </c>
      <c r="Q7548">
        <v>0</v>
      </c>
      <c r="R7548">
        <v>0</v>
      </c>
      <c r="S7548">
        <v>0</v>
      </c>
      <c r="T7548">
        <v>0</v>
      </c>
      <c r="U7548">
        <v>0</v>
      </c>
      <c r="V7548">
        <v>0</v>
      </c>
      <c r="W7548">
        <v>0</v>
      </c>
      <c r="X7548">
        <v>6.0318226978519602</v>
      </c>
      <c r="Y7548">
        <v>0</v>
      </c>
      <c r="Z7548">
        <v>0</v>
      </c>
      <c r="AA7548">
        <v>0</v>
      </c>
      <c r="AB7548">
        <v>0</v>
      </c>
      <c r="AC7548">
        <v>0</v>
      </c>
      <c r="AD7548">
        <v>0</v>
      </c>
      <c r="AE7548">
        <v>6.0318226978519602</v>
      </c>
    </row>
    <row r="7549" spans="1:31" x14ac:dyDescent="0.25">
      <c r="A7549">
        <v>2100172</v>
      </c>
      <c r="B7549">
        <v>1</v>
      </c>
      <c r="C7549" t="s">
        <v>81</v>
      </c>
      <c r="D7549" t="s">
        <v>127</v>
      </c>
      <c r="E7549" t="s">
        <v>131</v>
      </c>
      <c r="F7549" t="s">
        <v>1103</v>
      </c>
      <c r="G7549" t="s">
        <v>3958</v>
      </c>
      <c r="H7549" t="s">
        <v>134</v>
      </c>
      <c r="I7549" t="s">
        <v>135</v>
      </c>
      <c r="J7549" t="s">
        <v>136</v>
      </c>
      <c r="K7549" t="s">
        <v>137</v>
      </c>
      <c r="L7549" t="s">
        <v>21564</v>
      </c>
      <c r="M7549" t="s">
        <v>21565</v>
      </c>
      <c r="N7549">
        <v>2.741944444</v>
      </c>
      <c r="O7549">
        <v>2</v>
      </c>
      <c r="P7549">
        <v>52</v>
      </c>
      <c r="Q7549">
        <v>79</v>
      </c>
      <c r="R7549">
        <v>74</v>
      </c>
      <c r="S7549">
        <v>0</v>
      </c>
      <c r="T7549">
        <v>5</v>
      </c>
      <c r="U7549">
        <v>1</v>
      </c>
      <c r="V7549">
        <v>0</v>
      </c>
      <c r="W7549">
        <v>1.079368563671643</v>
      </c>
      <c r="X7549">
        <v>37.253983896201959</v>
      </c>
      <c r="Y7549">
        <v>112.92851391936206</v>
      </c>
      <c r="Z7549">
        <v>62.372481200758855</v>
      </c>
      <c r="AA7549">
        <v>0</v>
      </c>
      <c r="AB7549">
        <v>9.1615869742949805</v>
      </c>
      <c r="AC7549">
        <v>454.41930353927654</v>
      </c>
      <c r="AD7549">
        <v>0</v>
      </c>
      <c r="AE7549">
        <v>677.21523809356609</v>
      </c>
    </row>
    <row r="7550" spans="1:31" x14ac:dyDescent="0.25">
      <c r="A7550">
        <v>2100338</v>
      </c>
      <c r="B7550">
        <v>1</v>
      </c>
      <c r="C7550" t="s">
        <v>80</v>
      </c>
      <c r="D7550" t="s">
        <v>104</v>
      </c>
      <c r="E7550" t="s">
        <v>177</v>
      </c>
      <c r="F7550" t="s">
        <v>21566</v>
      </c>
      <c r="G7550" t="s">
        <v>183</v>
      </c>
      <c r="H7550" t="s">
        <v>143</v>
      </c>
      <c r="I7550" t="s">
        <v>135</v>
      </c>
      <c r="J7550" t="s">
        <v>136</v>
      </c>
      <c r="K7550" t="s">
        <v>137</v>
      </c>
      <c r="L7550" t="s">
        <v>21567</v>
      </c>
      <c r="M7550" t="s">
        <v>21568</v>
      </c>
      <c r="N7550">
        <v>1.8474999999999999</v>
      </c>
      <c r="O7550">
        <v>0</v>
      </c>
      <c r="P7550">
        <v>8</v>
      </c>
      <c r="Q7550">
        <v>0</v>
      </c>
      <c r="R7550">
        <v>0</v>
      </c>
      <c r="S7550">
        <v>0</v>
      </c>
      <c r="T7550">
        <v>1</v>
      </c>
      <c r="U7550">
        <v>0</v>
      </c>
      <c r="V7550">
        <v>0</v>
      </c>
      <c r="W7550">
        <v>0</v>
      </c>
      <c r="X7550">
        <v>4.972356949876561</v>
      </c>
      <c r="Y7550">
        <v>0</v>
      </c>
      <c r="Z7550">
        <v>0</v>
      </c>
      <c r="AA7550">
        <v>0</v>
      </c>
      <c r="AB7550">
        <v>1.2862979630800003E-2</v>
      </c>
      <c r="AC7550">
        <v>0</v>
      </c>
      <c r="AD7550">
        <v>0</v>
      </c>
      <c r="AE7550">
        <v>4.9852199295073607</v>
      </c>
    </row>
    <row r="7551" spans="1:31" x14ac:dyDescent="0.25">
      <c r="A7551">
        <v>2100195</v>
      </c>
      <c r="B7551">
        <v>1</v>
      </c>
      <c r="C7551" t="s">
        <v>80</v>
      </c>
      <c r="D7551" t="s">
        <v>96</v>
      </c>
      <c r="E7551" t="s">
        <v>177</v>
      </c>
      <c r="F7551" t="s">
        <v>21569</v>
      </c>
      <c r="G7551" t="s">
        <v>196</v>
      </c>
      <c r="H7551" t="s">
        <v>143</v>
      </c>
      <c r="I7551" t="s">
        <v>135</v>
      </c>
      <c r="J7551" t="s">
        <v>136</v>
      </c>
      <c r="K7551" t="s">
        <v>137</v>
      </c>
      <c r="L7551" t="s">
        <v>21570</v>
      </c>
      <c r="M7551" t="s">
        <v>21571</v>
      </c>
      <c r="N7551">
        <v>2.5244444439999998</v>
      </c>
      <c r="O7551">
        <v>0</v>
      </c>
      <c r="P7551">
        <v>1</v>
      </c>
      <c r="Q7551">
        <v>0</v>
      </c>
      <c r="R7551">
        <v>0</v>
      </c>
      <c r="S7551">
        <v>0</v>
      </c>
      <c r="T7551">
        <v>0</v>
      </c>
      <c r="U7551">
        <v>0</v>
      </c>
      <c r="V7551">
        <v>0</v>
      </c>
      <c r="W7551">
        <v>0</v>
      </c>
      <c r="X7551">
        <v>0</v>
      </c>
      <c r="Y7551">
        <v>0</v>
      </c>
      <c r="Z7551">
        <v>0</v>
      </c>
      <c r="AA7551">
        <v>0</v>
      </c>
      <c r="AB7551">
        <v>0</v>
      </c>
      <c r="AC7551">
        <v>0</v>
      </c>
      <c r="AD7551">
        <v>0</v>
      </c>
      <c r="AE7551">
        <v>0</v>
      </c>
    </row>
    <row r="7552" spans="1:31" x14ac:dyDescent="0.25">
      <c r="A7552">
        <v>2100364</v>
      </c>
      <c r="B7552">
        <v>1</v>
      </c>
      <c r="C7552" t="s">
        <v>81</v>
      </c>
      <c r="D7552" t="s">
        <v>120</v>
      </c>
      <c r="E7552" t="s">
        <v>131</v>
      </c>
      <c r="F7552" t="s">
        <v>21572</v>
      </c>
      <c r="G7552" t="s">
        <v>133</v>
      </c>
      <c r="H7552" t="s">
        <v>134</v>
      </c>
      <c r="I7552" t="s">
        <v>259</v>
      </c>
      <c r="J7552" t="s">
        <v>136</v>
      </c>
      <c r="K7552" t="s">
        <v>137</v>
      </c>
      <c r="L7552" t="s">
        <v>21573</v>
      </c>
      <c r="M7552" t="s">
        <v>21574</v>
      </c>
      <c r="N7552">
        <v>7.2222220000000004E-3</v>
      </c>
      <c r="O7552">
        <v>3</v>
      </c>
      <c r="P7552">
        <v>1725</v>
      </c>
      <c r="Q7552">
        <v>58</v>
      </c>
      <c r="R7552">
        <v>83</v>
      </c>
      <c r="S7552">
        <v>8</v>
      </c>
      <c r="T7552">
        <v>160</v>
      </c>
      <c r="U7552">
        <v>4</v>
      </c>
      <c r="V7552">
        <v>3</v>
      </c>
      <c r="W7552">
        <v>5.2959630648888893E-3</v>
      </c>
      <c r="X7552">
        <v>2.779603598694723</v>
      </c>
      <c r="Y7552">
        <v>0.603653809500726</v>
      </c>
      <c r="Z7552">
        <v>0.38633488321144899</v>
      </c>
      <c r="AA7552">
        <v>0.31467978509983885</v>
      </c>
      <c r="AB7552">
        <v>0.66241744125340296</v>
      </c>
      <c r="AC7552">
        <v>1.8376593676754949</v>
      </c>
      <c r="AD7552">
        <v>6.353229984726444E-2</v>
      </c>
      <c r="AE7552">
        <v>6.6531771483477886</v>
      </c>
    </row>
    <row r="7553" spans="1:31" x14ac:dyDescent="0.25">
      <c r="A7553">
        <v>2100358</v>
      </c>
      <c r="B7553">
        <v>1</v>
      </c>
      <c r="C7553" t="s">
        <v>81</v>
      </c>
      <c r="D7553" t="s">
        <v>120</v>
      </c>
      <c r="E7553" t="s">
        <v>169</v>
      </c>
      <c r="F7553" t="s">
        <v>21575</v>
      </c>
      <c r="G7553" t="s">
        <v>133</v>
      </c>
      <c r="H7553" t="s">
        <v>134</v>
      </c>
      <c r="I7553" t="s">
        <v>259</v>
      </c>
      <c r="J7553" t="s">
        <v>136</v>
      </c>
      <c r="K7553" t="s">
        <v>137</v>
      </c>
      <c r="L7553" t="s">
        <v>21576</v>
      </c>
      <c r="M7553" t="s">
        <v>21577</v>
      </c>
      <c r="N7553">
        <v>2.2222222E-2</v>
      </c>
      <c r="O7553">
        <v>0</v>
      </c>
      <c r="P7553">
        <v>1888</v>
      </c>
      <c r="Q7553">
        <v>20</v>
      </c>
      <c r="R7553">
        <v>24</v>
      </c>
      <c r="S7553">
        <v>8</v>
      </c>
      <c r="T7553">
        <v>362</v>
      </c>
      <c r="U7553">
        <v>2</v>
      </c>
      <c r="V7553">
        <v>4</v>
      </c>
      <c r="W7553">
        <v>0</v>
      </c>
      <c r="X7553">
        <v>9.6352052809660975</v>
      </c>
      <c r="Y7553">
        <v>0.70832102042775547</v>
      </c>
      <c r="Z7553">
        <v>0.18515481042275556</v>
      </c>
      <c r="AA7553">
        <v>1.5532767801453333</v>
      </c>
      <c r="AB7553">
        <v>5.4548347633391154</v>
      </c>
      <c r="AC7553">
        <v>2.0036508318103334</v>
      </c>
      <c r="AD7553">
        <v>0.47651013633377792</v>
      </c>
      <c r="AE7553">
        <v>20.016953623445168</v>
      </c>
    </row>
    <row r="7554" spans="1:31" x14ac:dyDescent="0.25">
      <c r="A7554">
        <v>2100407</v>
      </c>
      <c r="B7554">
        <v>1</v>
      </c>
      <c r="C7554" t="s">
        <v>81</v>
      </c>
      <c r="D7554" t="s">
        <v>128</v>
      </c>
      <c r="E7554" t="s">
        <v>177</v>
      </c>
      <c r="F7554" t="s">
        <v>21578</v>
      </c>
      <c r="G7554" t="s">
        <v>183</v>
      </c>
      <c r="H7554" t="s">
        <v>143</v>
      </c>
      <c r="I7554" t="s">
        <v>135</v>
      </c>
      <c r="J7554" t="s">
        <v>136</v>
      </c>
      <c r="K7554" t="s">
        <v>137</v>
      </c>
      <c r="L7554" t="s">
        <v>21579</v>
      </c>
      <c r="M7554" t="s">
        <v>21580</v>
      </c>
      <c r="N7554">
        <v>2.8194444440000002</v>
      </c>
      <c r="O7554">
        <v>0</v>
      </c>
      <c r="P7554">
        <v>2</v>
      </c>
      <c r="Q7554">
        <v>0</v>
      </c>
      <c r="R7554">
        <v>0</v>
      </c>
      <c r="S7554">
        <v>0</v>
      </c>
      <c r="T7554">
        <v>0</v>
      </c>
      <c r="U7554">
        <v>0</v>
      </c>
      <c r="V7554">
        <v>0</v>
      </c>
      <c r="W7554">
        <v>0</v>
      </c>
      <c r="X7554">
        <v>1.8780997257754557</v>
      </c>
      <c r="Y7554">
        <v>0</v>
      </c>
      <c r="Z7554">
        <v>0</v>
      </c>
      <c r="AA7554">
        <v>0</v>
      </c>
      <c r="AB7554">
        <v>0</v>
      </c>
      <c r="AC7554">
        <v>0</v>
      </c>
      <c r="AD7554">
        <v>0</v>
      </c>
      <c r="AE7554">
        <v>1.8780997257754557</v>
      </c>
    </row>
    <row r="7555" spans="1:31" x14ac:dyDescent="0.25">
      <c r="A7555">
        <v>2100401</v>
      </c>
      <c r="B7555">
        <v>1</v>
      </c>
      <c r="C7555" t="s">
        <v>80</v>
      </c>
      <c r="D7555" t="s">
        <v>95</v>
      </c>
      <c r="E7555" t="s">
        <v>169</v>
      </c>
      <c r="F7555" t="s">
        <v>21581</v>
      </c>
      <c r="G7555" t="s">
        <v>464</v>
      </c>
      <c r="H7555" t="s">
        <v>134</v>
      </c>
      <c r="I7555" t="s">
        <v>135</v>
      </c>
      <c r="J7555" t="s">
        <v>136</v>
      </c>
      <c r="K7555" t="s">
        <v>137</v>
      </c>
      <c r="L7555" t="s">
        <v>21582</v>
      </c>
      <c r="M7555" t="s">
        <v>21583</v>
      </c>
      <c r="N7555">
        <v>0.78666666600000001</v>
      </c>
      <c r="O7555">
        <v>0</v>
      </c>
      <c r="P7555">
        <v>137</v>
      </c>
      <c r="Q7555">
        <v>0</v>
      </c>
      <c r="R7555">
        <v>1</v>
      </c>
      <c r="S7555">
        <v>0</v>
      </c>
      <c r="T7555">
        <v>8</v>
      </c>
      <c r="U7555">
        <v>0</v>
      </c>
      <c r="V7555">
        <v>0</v>
      </c>
      <c r="W7555">
        <v>0</v>
      </c>
      <c r="X7555">
        <v>29.237207844609415</v>
      </c>
      <c r="Y7555">
        <v>0</v>
      </c>
      <c r="Z7555">
        <v>1.2454658674033335E-3</v>
      </c>
      <c r="AA7555">
        <v>0</v>
      </c>
      <c r="AB7555">
        <v>5.6243146195264258</v>
      </c>
      <c r="AC7555">
        <v>0</v>
      </c>
      <c r="AD7555">
        <v>0</v>
      </c>
      <c r="AE7555">
        <v>34.862767930003244</v>
      </c>
    </row>
    <row r="7556" spans="1:31" x14ac:dyDescent="0.25">
      <c r="A7556">
        <v>2100164</v>
      </c>
      <c r="B7556">
        <v>1</v>
      </c>
      <c r="C7556" t="s">
        <v>80</v>
      </c>
      <c r="D7556" t="s">
        <v>110</v>
      </c>
      <c r="E7556" t="s">
        <v>158</v>
      </c>
      <c r="F7556" t="s">
        <v>21584</v>
      </c>
      <c r="G7556" t="s">
        <v>154</v>
      </c>
      <c r="H7556" t="s">
        <v>143</v>
      </c>
      <c r="I7556" t="s">
        <v>135</v>
      </c>
      <c r="J7556" t="s">
        <v>136</v>
      </c>
      <c r="K7556" t="s">
        <v>155</v>
      </c>
      <c r="L7556" t="s">
        <v>21585</v>
      </c>
      <c r="M7556" t="s">
        <v>21586</v>
      </c>
      <c r="N7556">
        <v>5.3648175</v>
      </c>
      <c r="O7556">
        <v>0</v>
      </c>
      <c r="P7556">
        <v>149</v>
      </c>
      <c r="Q7556">
        <v>0</v>
      </c>
      <c r="R7556">
        <v>0</v>
      </c>
      <c r="S7556">
        <v>0</v>
      </c>
      <c r="T7556">
        <v>7</v>
      </c>
      <c r="U7556">
        <v>0</v>
      </c>
      <c r="V7556">
        <v>0</v>
      </c>
      <c r="W7556">
        <v>0</v>
      </c>
      <c r="X7556">
        <v>219.04846612834831</v>
      </c>
      <c r="Y7556">
        <v>0</v>
      </c>
      <c r="Z7556">
        <v>0</v>
      </c>
      <c r="AA7556">
        <v>0</v>
      </c>
      <c r="AB7556">
        <v>24.999591609493535</v>
      </c>
      <c r="AC7556">
        <v>0</v>
      </c>
      <c r="AD7556">
        <v>0</v>
      </c>
      <c r="AE7556">
        <v>244.04805773784184</v>
      </c>
    </row>
    <row r="7557" spans="1:31" x14ac:dyDescent="0.25">
      <c r="A7557">
        <v>2100018</v>
      </c>
      <c r="B7557">
        <v>1</v>
      </c>
      <c r="C7557" t="s">
        <v>81</v>
      </c>
      <c r="D7557" t="s">
        <v>128</v>
      </c>
      <c r="E7557" t="s">
        <v>131</v>
      </c>
      <c r="F7557" t="s">
        <v>2704</v>
      </c>
      <c r="G7557" t="s">
        <v>133</v>
      </c>
      <c r="H7557" t="s">
        <v>134</v>
      </c>
      <c r="I7557" t="s">
        <v>135</v>
      </c>
      <c r="J7557" t="s">
        <v>136</v>
      </c>
      <c r="K7557" t="s">
        <v>137</v>
      </c>
      <c r="L7557" t="s">
        <v>21587</v>
      </c>
      <c r="M7557" t="s">
        <v>21588</v>
      </c>
      <c r="N7557">
        <v>1.3997222220000001</v>
      </c>
      <c r="O7557">
        <v>0</v>
      </c>
      <c r="P7557">
        <v>270</v>
      </c>
      <c r="Q7557">
        <v>3</v>
      </c>
      <c r="R7557">
        <v>5</v>
      </c>
      <c r="S7557">
        <v>8</v>
      </c>
      <c r="T7557">
        <v>25</v>
      </c>
      <c r="U7557">
        <v>1</v>
      </c>
      <c r="V7557">
        <v>0</v>
      </c>
      <c r="W7557">
        <v>0</v>
      </c>
      <c r="X7557">
        <v>90.990724003433996</v>
      </c>
      <c r="Y7557">
        <v>5.4135187316610445</v>
      </c>
      <c r="Z7557">
        <v>3.7806178887623965</v>
      </c>
      <c r="AA7557">
        <v>22.903383005701755</v>
      </c>
      <c r="AB7557">
        <v>25.299385226990903</v>
      </c>
      <c r="AC7557">
        <v>721.10463829605874</v>
      </c>
      <c r="AD7557">
        <v>0</v>
      </c>
      <c r="AE7557">
        <v>869.49226715260886</v>
      </c>
    </row>
    <row r="7558" spans="1:31" x14ac:dyDescent="0.25">
      <c r="A7558">
        <v>2100118</v>
      </c>
      <c r="B7558">
        <v>1</v>
      </c>
      <c r="C7558" t="s">
        <v>80</v>
      </c>
      <c r="D7558" t="s">
        <v>93</v>
      </c>
      <c r="E7558" t="s">
        <v>177</v>
      </c>
      <c r="F7558" t="s">
        <v>21589</v>
      </c>
      <c r="G7558" t="s">
        <v>183</v>
      </c>
      <c r="H7558" t="s">
        <v>143</v>
      </c>
      <c r="I7558" t="s">
        <v>135</v>
      </c>
      <c r="J7558" t="s">
        <v>136</v>
      </c>
      <c r="K7558" t="s">
        <v>137</v>
      </c>
      <c r="L7558" t="s">
        <v>21590</v>
      </c>
      <c r="M7558" t="s">
        <v>21591</v>
      </c>
      <c r="N7558">
        <v>1.5794444439999999</v>
      </c>
      <c r="O7558">
        <v>0</v>
      </c>
      <c r="P7558">
        <v>1</v>
      </c>
      <c r="Q7558">
        <v>0</v>
      </c>
      <c r="R7558">
        <v>0</v>
      </c>
      <c r="S7558">
        <v>0</v>
      </c>
      <c r="T7558">
        <v>0</v>
      </c>
      <c r="U7558">
        <v>0</v>
      </c>
      <c r="V7558">
        <v>0</v>
      </c>
      <c r="W7558">
        <v>0</v>
      </c>
      <c r="X7558">
        <v>0.37260985183082923</v>
      </c>
      <c r="Y7558">
        <v>0</v>
      </c>
      <c r="Z7558">
        <v>0</v>
      </c>
      <c r="AA7558">
        <v>0</v>
      </c>
      <c r="AB7558">
        <v>0</v>
      </c>
      <c r="AC7558">
        <v>0</v>
      </c>
      <c r="AD7558">
        <v>0</v>
      </c>
      <c r="AE7558">
        <v>0.37260985183082923</v>
      </c>
    </row>
    <row r="7559" spans="1:31" x14ac:dyDescent="0.25">
      <c r="A7559">
        <v>2100181</v>
      </c>
      <c r="B7559">
        <v>1</v>
      </c>
      <c r="C7559" t="s">
        <v>80</v>
      </c>
      <c r="D7559" t="s">
        <v>105</v>
      </c>
      <c r="E7559" t="s">
        <v>177</v>
      </c>
      <c r="F7559" t="s">
        <v>21592</v>
      </c>
      <c r="G7559" t="s">
        <v>1007</v>
      </c>
      <c r="H7559" t="s">
        <v>143</v>
      </c>
      <c r="I7559" t="s">
        <v>135</v>
      </c>
      <c r="J7559" t="s">
        <v>136</v>
      </c>
      <c r="K7559" t="s">
        <v>137</v>
      </c>
      <c r="L7559" t="s">
        <v>21593</v>
      </c>
      <c r="M7559" t="s">
        <v>21594</v>
      </c>
      <c r="N7559">
        <v>7.6783333330000003</v>
      </c>
      <c r="O7559">
        <v>0</v>
      </c>
      <c r="P7559">
        <v>1</v>
      </c>
      <c r="Q7559">
        <v>0</v>
      </c>
      <c r="R7559">
        <v>0</v>
      </c>
      <c r="S7559">
        <v>0</v>
      </c>
      <c r="T7559">
        <v>0</v>
      </c>
      <c r="U7559">
        <v>0</v>
      </c>
      <c r="V7559">
        <v>0</v>
      </c>
      <c r="W7559">
        <v>0</v>
      </c>
      <c r="X7559">
        <v>4.9891456784226751</v>
      </c>
      <c r="Y7559">
        <v>0</v>
      </c>
      <c r="Z7559">
        <v>0</v>
      </c>
      <c r="AA7559">
        <v>0</v>
      </c>
      <c r="AB7559">
        <v>0</v>
      </c>
      <c r="AC7559">
        <v>0</v>
      </c>
      <c r="AD7559">
        <v>0</v>
      </c>
      <c r="AE7559">
        <v>4.9891456784226751</v>
      </c>
    </row>
    <row r="7560" spans="1:31" x14ac:dyDescent="0.25">
      <c r="A7560">
        <v>2100287</v>
      </c>
      <c r="B7560">
        <v>1</v>
      </c>
      <c r="C7560" t="s">
        <v>80</v>
      </c>
      <c r="D7560" t="s">
        <v>100</v>
      </c>
      <c r="E7560" t="s">
        <v>177</v>
      </c>
      <c r="F7560" t="s">
        <v>21595</v>
      </c>
      <c r="G7560" t="s">
        <v>183</v>
      </c>
      <c r="H7560" t="s">
        <v>143</v>
      </c>
      <c r="I7560" t="s">
        <v>135</v>
      </c>
      <c r="J7560" t="s">
        <v>136</v>
      </c>
      <c r="K7560" t="s">
        <v>137</v>
      </c>
      <c r="L7560" t="s">
        <v>21596</v>
      </c>
      <c r="M7560" t="s">
        <v>21597</v>
      </c>
      <c r="N7560">
        <v>1.9627777769999999</v>
      </c>
      <c r="O7560">
        <v>0</v>
      </c>
      <c r="P7560">
        <v>0</v>
      </c>
      <c r="Q7560">
        <v>0</v>
      </c>
      <c r="R7560">
        <v>0</v>
      </c>
      <c r="S7560">
        <v>0</v>
      </c>
      <c r="T7560">
        <v>1</v>
      </c>
      <c r="U7560">
        <v>0</v>
      </c>
      <c r="V7560">
        <v>0</v>
      </c>
      <c r="W7560">
        <v>0</v>
      </c>
      <c r="X7560">
        <v>0</v>
      </c>
      <c r="Y7560">
        <v>0</v>
      </c>
      <c r="Z7560">
        <v>0</v>
      </c>
      <c r="AA7560">
        <v>0</v>
      </c>
      <c r="AB7560">
        <v>2.2988309595799032</v>
      </c>
      <c r="AC7560">
        <v>0</v>
      </c>
      <c r="AD7560">
        <v>0</v>
      </c>
      <c r="AE7560">
        <v>2.2988309595799032</v>
      </c>
    </row>
    <row r="7561" spans="1:31" x14ac:dyDescent="0.25">
      <c r="A7561">
        <v>2099978</v>
      </c>
      <c r="B7561">
        <v>1</v>
      </c>
      <c r="C7561" t="s">
        <v>80</v>
      </c>
      <c r="D7561" t="s">
        <v>94</v>
      </c>
      <c r="E7561" t="s">
        <v>295</v>
      </c>
      <c r="F7561" t="s">
        <v>8376</v>
      </c>
      <c r="G7561" t="s">
        <v>12680</v>
      </c>
      <c r="H7561" t="s">
        <v>680</v>
      </c>
      <c r="I7561" t="s">
        <v>135</v>
      </c>
      <c r="J7561" t="s">
        <v>136</v>
      </c>
      <c r="K7561" t="s">
        <v>155</v>
      </c>
      <c r="L7561" t="s">
        <v>21598</v>
      </c>
      <c r="M7561" t="s">
        <v>21599</v>
      </c>
      <c r="N7561">
        <v>6.3905555549999997</v>
      </c>
      <c r="O7561">
        <v>5</v>
      </c>
      <c r="P7561">
        <v>14</v>
      </c>
      <c r="Q7561">
        <v>43</v>
      </c>
      <c r="R7561">
        <v>122</v>
      </c>
      <c r="S7561">
        <v>4</v>
      </c>
      <c r="T7561">
        <v>31</v>
      </c>
      <c r="U7561">
        <v>2</v>
      </c>
      <c r="V7561">
        <v>0</v>
      </c>
      <c r="W7561">
        <v>8.8521868131835504</v>
      </c>
      <c r="X7561">
        <v>23.912722548211153</v>
      </c>
      <c r="Y7561">
        <v>130.41288415201387</v>
      </c>
      <c r="Z7561">
        <v>181.2974427437608</v>
      </c>
      <c r="AA7561">
        <v>27.490877571304328</v>
      </c>
      <c r="AB7561">
        <v>37.207680077664001</v>
      </c>
      <c r="AC7561">
        <v>395.6346003739859</v>
      </c>
      <c r="AD7561">
        <v>0</v>
      </c>
      <c r="AE7561">
        <v>804.80839428012359</v>
      </c>
    </row>
    <row r="7562" spans="1:31" x14ac:dyDescent="0.25">
      <c r="A7562">
        <v>2100078</v>
      </c>
      <c r="B7562">
        <v>1</v>
      </c>
      <c r="C7562" t="s">
        <v>80</v>
      </c>
      <c r="D7562" t="s">
        <v>103</v>
      </c>
      <c r="E7562" t="s">
        <v>131</v>
      </c>
      <c r="F7562" t="s">
        <v>21600</v>
      </c>
      <c r="G7562" t="s">
        <v>133</v>
      </c>
      <c r="H7562" t="s">
        <v>134</v>
      </c>
      <c r="I7562" t="s">
        <v>135</v>
      </c>
      <c r="J7562" t="s">
        <v>136</v>
      </c>
      <c r="K7562" t="s">
        <v>137</v>
      </c>
      <c r="L7562" t="s">
        <v>21601</v>
      </c>
      <c r="M7562" t="s">
        <v>21602</v>
      </c>
      <c r="N7562">
        <v>1.3066666659999999</v>
      </c>
      <c r="O7562">
        <v>0</v>
      </c>
      <c r="P7562">
        <v>0</v>
      </c>
      <c r="Q7562">
        <v>0</v>
      </c>
      <c r="R7562">
        <v>0</v>
      </c>
      <c r="S7562">
        <v>3</v>
      </c>
      <c r="T7562">
        <v>0</v>
      </c>
      <c r="U7562">
        <v>6</v>
      </c>
      <c r="V7562">
        <v>0</v>
      </c>
      <c r="W7562">
        <v>0</v>
      </c>
      <c r="X7562">
        <v>0</v>
      </c>
      <c r="Y7562">
        <v>0</v>
      </c>
      <c r="Z7562">
        <v>0</v>
      </c>
      <c r="AA7562">
        <v>21.889284098065623</v>
      </c>
      <c r="AB7562">
        <v>0</v>
      </c>
      <c r="AC7562">
        <v>294.51598591295885</v>
      </c>
      <c r="AD7562">
        <v>0</v>
      </c>
      <c r="AE7562">
        <v>316.40527001102447</v>
      </c>
    </row>
    <row r="7563" spans="1:31" x14ac:dyDescent="0.25">
      <c r="A7563">
        <v>2100227</v>
      </c>
      <c r="B7563">
        <v>1</v>
      </c>
      <c r="C7563" t="s">
        <v>80</v>
      </c>
      <c r="D7563" t="s">
        <v>110</v>
      </c>
      <c r="E7563" t="s">
        <v>177</v>
      </c>
      <c r="F7563" t="s">
        <v>21603</v>
      </c>
      <c r="G7563" t="s">
        <v>179</v>
      </c>
      <c r="H7563" t="s">
        <v>143</v>
      </c>
      <c r="I7563" t="s">
        <v>135</v>
      </c>
      <c r="J7563" t="s">
        <v>136</v>
      </c>
      <c r="K7563" t="s">
        <v>137</v>
      </c>
      <c r="L7563" t="s">
        <v>21604</v>
      </c>
      <c r="M7563" t="s">
        <v>21605</v>
      </c>
      <c r="N7563">
        <v>2.9783333330000001</v>
      </c>
      <c r="O7563">
        <v>0</v>
      </c>
      <c r="P7563">
        <v>22</v>
      </c>
      <c r="Q7563">
        <v>0</v>
      </c>
      <c r="R7563">
        <v>0</v>
      </c>
      <c r="S7563">
        <v>0</v>
      </c>
      <c r="T7563">
        <v>1</v>
      </c>
      <c r="U7563">
        <v>0</v>
      </c>
      <c r="V7563">
        <v>0</v>
      </c>
      <c r="W7563">
        <v>0</v>
      </c>
      <c r="X7563">
        <v>21.700800091031581</v>
      </c>
      <c r="Y7563">
        <v>0</v>
      </c>
      <c r="Z7563">
        <v>0</v>
      </c>
      <c r="AA7563">
        <v>0</v>
      </c>
      <c r="AB7563">
        <v>0.71083142089644424</v>
      </c>
      <c r="AC7563">
        <v>0</v>
      </c>
      <c r="AD7563">
        <v>0</v>
      </c>
      <c r="AE7563">
        <v>22.411631511928025</v>
      </c>
    </row>
    <row r="7564" spans="1:31" x14ac:dyDescent="0.25">
      <c r="A7564">
        <v>2100081</v>
      </c>
      <c r="B7564">
        <v>1</v>
      </c>
      <c r="C7564" t="s">
        <v>81</v>
      </c>
      <c r="D7564" t="s">
        <v>122</v>
      </c>
      <c r="E7564" t="s">
        <v>169</v>
      </c>
      <c r="F7564" t="s">
        <v>21606</v>
      </c>
      <c r="G7564" t="s">
        <v>133</v>
      </c>
      <c r="H7564" t="s">
        <v>134</v>
      </c>
      <c r="I7564" t="s">
        <v>135</v>
      </c>
      <c r="J7564" t="s">
        <v>136</v>
      </c>
      <c r="K7564" t="s">
        <v>137</v>
      </c>
      <c r="L7564" t="s">
        <v>21607</v>
      </c>
      <c r="M7564" t="s">
        <v>21608</v>
      </c>
      <c r="N7564">
        <v>1.676111111</v>
      </c>
      <c r="O7564">
        <v>0</v>
      </c>
      <c r="P7564">
        <v>245</v>
      </c>
      <c r="Q7564">
        <v>0</v>
      </c>
      <c r="R7564">
        <v>0</v>
      </c>
      <c r="S7564">
        <v>0</v>
      </c>
      <c r="T7564">
        <v>8</v>
      </c>
      <c r="U7564">
        <v>0</v>
      </c>
      <c r="V7564">
        <v>0</v>
      </c>
      <c r="W7564">
        <v>0</v>
      </c>
      <c r="X7564">
        <v>82.859937070644179</v>
      </c>
      <c r="Y7564">
        <v>0</v>
      </c>
      <c r="Z7564">
        <v>0</v>
      </c>
      <c r="AA7564">
        <v>0</v>
      </c>
      <c r="AB7564">
        <v>2.8944861468526133</v>
      </c>
      <c r="AC7564">
        <v>0</v>
      </c>
      <c r="AD7564">
        <v>0</v>
      </c>
      <c r="AE7564">
        <v>85.754423217496793</v>
      </c>
    </row>
    <row r="7565" spans="1:31" x14ac:dyDescent="0.25">
      <c r="A7565">
        <v>2100224</v>
      </c>
      <c r="B7565">
        <v>1</v>
      </c>
      <c r="C7565" t="s">
        <v>80</v>
      </c>
      <c r="D7565" t="s">
        <v>104</v>
      </c>
      <c r="E7565" t="s">
        <v>131</v>
      </c>
      <c r="F7565" t="s">
        <v>21609</v>
      </c>
      <c r="G7565" t="s">
        <v>133</v>
      </c>
      <c r="H7565" t="s">
        <v>134</v>
      </c>
      <c r="I7565" t="s">
        <v>135</v>
      </c>
      <c r="J7565" t="s">
        <v>136</v>
      </c>
      <c r="K7565" t="s">
        <v>137</v>
      </c>
      <c r="L7565" t="s">
        <v>21610</v>
      </c>
      <c r="M7565" t="s">
        <v>21611</v>
      </c>
      <c r="N7565">
        <v>0.65694444399999996</v>
      </c>
      <c r="O7565">
        <v>15</v>
      </c>
      <c r="P7565">
        <v>299</v>
      </c>
      <c r="Q7565">
        <v>24</v>
      </c>
      <c r="R7565">
        <v>22</v>
      </c>
      <c r="S7565">
        <v>35</v>
      </c>
      <c r="T7565">
        <v>30</v>
      </c>
      <c r="U7565">
        <v>14</v>
      </c>
      <c r="V7565">
        <v>2</v>
      </c>
      <c r="W7565">
        <v>9.8523277872916726</v>
      </c>
      <c r="X7565">
        <v>71.775984251455881</v>
      </c>
      <c r="Y7565">
        <v>37.079927989573953</v>
      </c>
      <c r="Z7565">
        <v>15.263062097013627</v>
      </c>
      <c r="AA7565">
        <v>402.41731870740205</v>
      </c>
      <c r="AB7565">
        <v>28.592920690953665</v>
      </c>
      <c r="AC7565">
        <v>2184.1684965516638</v>
      </c>
      <c r="AD7565">
        <v>83.908941646656658</v>
      </c>
      <c r="AE7565">
        <v>2833.0589797220114</v>
      </c>
    </row>
    <row r="7566" spans="1:31" x14ac:dyDescent="0.25">
      <c r="A7566">
        <v>2100247</v>
      </c>
      <c r="B7566">
        <v>1</v>
      </c>
      <c r="C7566" t="s">
        <v>80</v>
      </c>
      <c r="D7566" t="s">
        <v>104</v>
      </c>
      <c r="E7566" t="s">
        <v>177</v>
      </c>
      <c r="F7566" t="s">
        <v>21612</v>
      </c>
      <c r="G7566" t="s">
        <v>183</v>
      </c>
      <c r="H7566" t="s">
        <v>143</v>
      </c>
      <c r="I7566" t="s">
        <v>135</v>
      </c>
      <c r="J7566" t="s">
        <v>136</v>
      </c>
      <c r="K7566" t="s">
        <v>137</v>
      </c>
      <c r="L7566" t="s">
        <v>21613</v>
      </c>
      <c r="M7566" t="s">
        <v>21614</v>
      </c>
      <c r="N7566">
        <v>1.1316666660000001</v>
      </c>
      <c r="O7566">
        <v>0</v>
      </c>
      <c r="P7566">
        <v>1</v>
      </c>
      <c r="Q7566">
        <v>0</v>
      </c>
      <c r="R7566">
        <v>0</v>
      </c>
      <c r="S7566">
        <v>0</v>
      </c>
      <c r="T7566">
        <v>0</v>
      </c>
      <c r="U7566">
        <v>0</v>
      </c>
      <c r="V7566">
        <v>0</v>
      </c>
      <c r="W7566">
        <v>0</v>
      </c>
      <c r="X7566">
        <v>1.5263799357949999E-3</v>
      </c>
      <c r="Y7566">
        <v>0</v>
      </c>
      <c r="Z7566">
        <v>0</v>
      </c>
      <c r="AA7566">
        <v>0</v>
      </c>
      <c r="AB7566">
        <v>0</v>
      </c>
      <c r="AC7566">
        <v>0</v>
      </c>
      <c r="AD7566">
        <v>0</v>
      </c>
      <c r="AE7566">
        <v>1.5263799357949999E-3</v>
      </c>
    </row>
    <row r="7567" spans="1:31" x14ac:dyDescent="0.25">
      <c r="A7567">
        <v>2100390</v>
      </c>
      <c r="B7567">
        <v>1</v>
      </c>
      <c r="C7567" t="s">
        <v>80</v>
      </c>
      <c r="D7567" t="s">
        <v>96</v>
      </c>
      <c r="E7567" t="s">
        <v>177</v>
      </c>
      <c r="F7567" t="s">
        <v>21615</v>
      </c>
      <c r="G7567" t="s">
        <v>183</v>
      </c>
      <c r="H7567" t="s">
        <v>143</v>
      </c>
      <c r="I7567" t="s">
        <v>135</v>
      </c>
      <c r="J7567" t="s">
        <v>136</v>
      </c>
      <c r="K7567" t="s">
        <v>137</v>
      </c>
      <c r="L7567" t="s">
        <v>21616</v>
      </c>
      <c r="M7567" t="s">
        <v>21617</v>
      </c>
      <c r="N7567">
        <v>0.80861111100000005</v>
      </c>
      <c r="O7567">
        <v>0</v>
      </c>
      <c r="P7567">
        <v>1</v>
      </c>
      <c r="Q7567">
        <v>0</v>
      </c>
      <c r="R7567">
        <v>0</v>
      </c>
      <c r="S7567">
        <v>0</v>
      </c>
      <c r="T7567">
        <v>0</v>
      </c>
      <c r="U7567">
        <v>0</v>
      </c>
      <c r="V7567">
        <v>0</v>
      </c>
      <c r="W7567">
        <v>0</v>
      </c>
      <c r="X7567">
        <v>1.0847181179881078</v>
      </c>
      <c r="Y7567">
        <v>0</v>
      </c>
      <c r="Z7567">
        <v>0</v>
      </c>
      <c r="AA7567">
        <v>0</v>
      </c>
      <c r="AB7567">
        <v>0</v>
      </c>
      <c r="AC7567">
        <v>0</v>
      </c>
      <c r="AD7567">
        <v>0</v>
      </c>
      <c r="AE7567">
        <v>1.0847181179881078</v>
      </c>
    </row>
    <row r="7568" spans="1:31" x14ac:dyDescent="0.25">
      <c r="A7568">
        <v>2100290</v>
      </c>
      <c r="B7568">
        <v>1</v>
      </c>
      <c r="C7568" t="s">
        <v>80</v>
      </c>
      <c r="D7568" t="s">
        <v>88</v>
      </c>
      <c r="E7568" t="s">
        <v>295</v>
      </c>
      <c r="F7568" t="s">
        <v>21618</v>
      </c>
      <c r="G7568" t="s">
        <v>133</v>
      </c>
      <c r="H7568" t="s">
        <v>134</v>
      </c>
      <c r="I7568" t="s">
        <v>135</v>
      </c>
      <c r="J7568" t="s">
        <v>136</v>
      </c>
      <c r="K7568" t="s">
        <v>137</v>
      </c>
      <c r="L7568" t="s">
        <v>21619</v>
      </c>
      <c r="M7568" t="s">
        <v>21620</v>
      </c>
      <c r="N7568">
        <v>0.21805555500000001</v>
      </c>
      <c r="O7568">
        <v>0</v>
      </c>
      <c r="P7568">
        <v>0</v>
      </c>
      <c r="Q7568">
        <v>0</v>
      </c>
      <c r="R7568">
        <v>0</v>
      </c>
      <c r="S7568">
        <v>1</v>
      </c>
      <c r="T7568">
        <v>0</v>
      </c>
      <c r="U7568">
        <v>0</v>
      </c>
      <c r="V7568">
        <v>0</v>
      </c>
      <c r="W7568">
        <v>0</v>
      </c>
      <c r="X7568">
        <v>0</v>
      </c>
      <c r="Y7568">
        <v>0</v>
      </c>
      <c r="Z7568">
        <v>0</v>
      </c>
      <c r="AA7568">
        <v>1.13008994646975</v>
      </c>
      <c r="AB7568">
        <v>0</v>
      </c>
      <c r="AC7568">
        <v>0</v>
      </c>
      <c r="AD7568">
        <v>0</v>
      </c>
      <c r="AE7568">
        <v>1.13008994646975</v>
      </c>
    </row>
    <row r="7569" spans="1:31" x14ac:dyDescent="0.25">
      <c r="A7569">
        <v>2100347</v>
      </c>
      <c r="B7569">
        <v>1</v>
      </c>
      <c r="C7569" t="s">
        <v>80</v>
      </c>
      <c r="D7569" t="s">
        <v>97</v>
      </c>
      <c r="E7569" t="s">
        <v>169</v>
      </c>
      <c r="F7569" t="s">
        <v>21621</v>
      </c>
      <c r="G7569" t="s">
        <v>171</v>
      </c>
      <c r="H7569" t="s">
        <v>134</v>
      </c>
      <c r="I7569" t="s">
        <v>135</v>
      </c>
      <c r="J7569" t="s">
        <v>136</v>
      </c>
      <c r="K7569" t="s">
        <v>137</v>
      </c>
      <c r="L7569" t="s">
        <v>21622</v>
      </c>
      <c r="M7569" t="s">
        <v>21623</v>
      </c>
      <c r="N7569">
        <v>1.1286111109999999</v>
      </c>
      <c r="O7569">
        <v>0</v>
      </c>
      <c r="P7569">
        <v>52</v>
      </c>
      <c r="Q7569">
        <v>0</v>
      </c>
      <c r="R7569">
        <v>6</v>
      </c>
      <c r="S7569">
        <v>0</v>
      </c>
      <c r="T7569">
        <v>10</v>
      </c>
      <c r="U7569">
        <v>0</v>
      </c>
      <c r="V7569">
        <v>0</v>
      </c>
      <c r="W7569">
        <v>0</v>
      </c>
      <c r="X7569">
        <v>16.306115219950723</v>
      </c>
      <c r="Y7569">
        <v>0</v>
      </c>
      <c r="Z7569">
        <v>2.3072281099356302</v>
      </c>
      <c r="AA7569">
        <v>0</v>
      </c>
      <c r="AB7569">
        <v>19.504841711104248</v>
      </c>
      <c r="AC7569">
        <v>0</v>
      </c>
      <c r="AD7569">
        <v>0</v>
      </c>
      <c r="AE7569">
        <v>38.118185040990596</v>
      </c>
    </row>
    <row r="7570" spans="1:31" x14ac:dyDescent="0.25">
      <c r="A7570">
        <v>2100061</v>
      </c>
      <c r="B7570">
        <v>1</v>
      </c>
      <c r="C7570" t="s">
        <v>80</v>
      </c>
      <c r="D7570" t="s">
        <v>104</v>
      </c>
      <c r="E7570" t="s">
        <v>146</v>
      </c>
      <c r="F7570" t="s">
        <v>21624</v>
      </c>
      <c r="G7570" t="s">
        <v>133</v>
      </c>
      <c r="H7570" t="s">
        <v>134</v>
      </c>
      <c r="I7570" t="s">
        <v>135</v>
      </c>
      <c r="J7570" t="s">
        <v>136</v>
      </c>
      <c r="K7570" t="s">
        <v>137</v>
      </c>
      <c r="L7570" t="s">
        <v>21625</v>
      </c>
      <c r="M7570" t="s">
        <v>21626</v>
      </c>
      <c r="N7570">
        <v>1.4044444439999999</v>
      </c>
      <c r="O7570">
        <v>0</v>
      </c>
      <c r="P7570">
        <v>0</v>
      </c>
      <c r="Q7570">
        <v>1</v>
      </c>
      <c r="R7570">
        <v>0</v>
      </c>
      <c r="S7570">
        <v>13</v>
      </c>
      <c r="T7570">
        <v>14</v>
      </c>
      <c r="U7570">
        <v>13</v>
      </c>
      <c r="V7570">
        <v>0</v>
      </c>
      <c r="W7570">
        <v>0</v>
      </c>
      <c r="X7570">
        <v>0</v>
      </c>
      <c r="Y7570">
        <v>6.8775995091626685E-2</v>
      </c>
      <c r="Z7570">
        <v>0</v>
      </c>
      <c r="AA7570">
        <v>133.58251487368486</v>
      </c>
      <c r="AB7570">
        <v>30.67459474119622</v>
      </c>
      <c r="AC7570">
        <v>808.55059949285612</v>
      </c>
      <c r="AD7570">
        <v>0</v>
      </c>
      <c r="AE7570">
        <v>972.87648510282884</v>
      </c>
    </row>
    <row r="7571" spans="1:31" x14ac:dyDescent="0.25">
      <c r="A7571">
        <v>2100055</v>
      </c>
      <c r="B7571">
        <v>1</v>
      </c>
      <c r="C7571" t="s">
        <v>80</v>
      </c>
      <c r="D7571" t="s">
        <v>110</v>
      </c>
      <c r="E7571" t="s">
        <v>158</v>
      </c>
      <c r="F7571" t="s">
        <v>12929</v>
      </c>
      <c r="G7571" t="s">
        <v>154</v>
      </c>
      <c r="H7571" t="s">
        <v>143</v>
      </c>
      <c r="I7571" t="s">
        <v>135</v>
      </c>
      <c r="J7571" t="s">
        <v>136</v>
      </c>
      <c r="K7571" t="s">
        <v>155</v>
      </c>
      <c r="L7571" t="s">
        <v>21627</v>
      </c>
      <c r="M7571" t="s">
        <v>21628</v>
      </c>
      <c r="N7571">
        <v>8.9761555550000001</v>
      </c>
      <c r="O7571">
        <v>0</v>
      </c>
      <c r="P7571">
        <v>139</v>
      </c>
      <c r="Q7571">
        <v>0</v>
      </c>
      <c r="R7571">
        <v>0</v>
      </c>
      <c r="S7571">
        <v>0</v>
      </c>
      <c r="T7571">
        <v>17</v>
      </c>
      <c r="U7571">
        <v>0</v>
      </c>
      <c r="V7571">
        <v>0</v>
      </c>
      <c r="W7571">
        <v>0</v>
      </c>
      <c r="X7571">
        <v>334.62025035721422</v>
      </c>
      <c r="Y7571">
        <v>0</v>
      </c>
      <c r="Z7571">
        <v>0</v>
      </c>
      <c r="AA7571">
        <v>0</v>
      </c>
      <c r="AB7571">
        <v>39.268818629015612</v>
      </c>
      <c r="AC7571">
        <v>0</v>
      </c>
      <c r="AD7571">
        <v>0</v>
      </c>
      <c r="AE7571">
        <v>373.88906898622986</v>
      </c>
    </row>
    <row r="7572" spans="1:31" x14ac:dyDescent="0.25">
      <c r="A7572">
        <v>2100304</v>
      </c>
      <c r="B7572">
        <v>1</v>
      </c>
      <c r="C7572" t="s">
        <v>81</v>
      </c>
      <c r="D7572" t="s">
        <v>119</v>
      </c>
      <c r="E7572" t="s">
        <v>146</v>
      </c>
      <c r="F7572" t="s">
        <v>1121</v>
      </c>
      <c r="G7572" t="s">
        <v>133</v>
      </c>
      <c r="H7572" t="s">
        <v>134</v>
      </c>
      <c r="I7572" t="s">
        <v>259</v>
      </c>
      <c r="J7572" t="s">
        <v>136</v>
      </c>
      <c r="K7572" t="s">
        <v>137</v>
      </c>
      <c r="L7572" t="s">
        <v>21629</v>
      </c>
      <c r="M7572" t="s">
        <v>21630</v>
      </c>
      <c r="N7572">
        <v>1.0833333000000001E-2</v>
      </c>
      <c r="O7572">
        <v>0</v>
      </c>
      <c r="P7572">
        <v>470</v>
      </c>
      <c r="Q7572">
        <v>45</v>
      </c>
      <c r="R7572">
        <v>109</v>
      </c>
      <c r="S7572">
        <v>2</v>
      </c>
      <c r="T7572">
        <v>17</v>
      </c>
      <c r="U7572">
        <v>0</v>
      </c>
      <c r="V7572">
        <v>0</v>
      </c>
      <c r="W7572">
        <v>0</v>
      </c>
      <c r="X7572">
        <v>0.89082803453884618</v>
      </c>
      <c r="Y7572">
        <v>0.86298741192830852</v>
      </c>
      <c r="Z7572">
        <v>1.9037207428134244</v>
      </c>
      <c r="AA7572">
        <v>9.1104114897033336E-2</v>
      </c>
      <c r="AB7572">
        <v>0.10249594038784751</v>
      </c>
      <c r="AC7572">
        <v>0</v>
      </c>
      <c r="AD7572">
        <v>0</v>
      </c>
      <c r="AE7572">
        <v>3.8511362445654598</v>
      </c>
    </row>
    <row r="7573" spans="1:31" x14ac:dyDescent="0.25">
      <c r="A7573">
        <v>2100330</v>
      </c>
      <c r="B7573">
        <v>1</v>
      </c>
      <c r="C7573" t="s">
        <v>80</v>
      </c>
      <c r="D7573" t="s">
        <v>97</v>
      </c>
      <c r="E7573" t="s">
        <v>146</v>
      </c>
      <c r="F7573" t="s">
        <v>21631</v>
      </c>
      <c r="G7573" t="s">
        <v>154</v>
      </c>
      <c r="H7573" t="s">
        <v>134</v>
      </c>
      <c r="I7573" t="s">
        <v>135</v>
      </c>
      <c r="J7573" t="s">
        <v>136</v>
      </c>
      <c r="K7573" t="s">
        <v>155</v>
      </c>
      <c r="L7573" t="s">
        <v>21632</v>
      </c>
      <c r="M7573" t="s">
        <v>21633</v>
      </c>
      <c r="N7573">
        <v>0.143055555</v>
      </c>
      <c r="O7573">
        <v>11</v>
      </c>
      <c r="P7573">
        <v>5883</v>
      </c>
      <c r="Q7573">
        <v>0</v>
      </c>
      <c r="R7573">
        <v>148</v>
      </c>
      <c r="S7573">
        <v>15</v>
      </c>
      <c r="T7573">
        <v>505</v>
      </c>
      <c r="U7573">
        <v>0</v>
      </c>
      <c r="V7573">
        <v>2</v>
      </c>
      <c r="W7573">
        <v>13.801324516454475</v>
      </c>
      <c r="X7573">
        <v>327.08024819943756</v>
      </c>
      <c r="Y7573">
        <v>0</v>
      </c>
      <c r="Z7573">
        <v>11.058188027354323</v>
      </c>
      <c r="AA7573">
        <v>42.896159065818686</v>
      </c>
      <c r="AB7573">
        <v>98.982724023274343</v>
      </c>
      <c r="AC7573">
        <v>0</v>
      </c>
      <c r="AD7573">
        <v>0.69089393473231386</v>
      </c>
      <c r="AE7573">
        <v>494.50953776707166</v>
      </c>
    </row>
    <row r="7574" spans="1:31" x14ac:dyDescent="0.25">
      <c r="A7574">
        <v>2100138</v>
      </c>
      <c r="B7574">
        <v>1</v>
      </c>
      <c r="C7574" t="s">
        <v>80</v>
      </c>
      <c r="D7574" t="s">
        <v>93</v>
      </c>
      <c r="E7574" t="s">
        <v>158</v>
      </c>
      <c r="F7574" t="s">
        <v>21634</v>
      </c>
      <c r="G7574" t="s">
        <v>385</v>
      </c>
      <c r="H7574" t="s">
        <v>143</v>
      </c>
      <c r="I7574" t="s">
        <v>135</v>
      </c>
      <c r="J7574" t="s">
        <v>136</v>
      </c>
      <c r="K7574" t="s">
        <v>137</v>
      </c>
      <c r="L7574" t="s">
        <v>21635</v>
      </c>
      <c r="M7574" t="s">
        <v>21636</v>
      </c>
      <c r="N7574">
        <v>4.4252777769999998</v>
      </c>
      <c r="O7574">
        <v>0</v>
      </c>
      <c r="P7574">
        <v>35</v>
      </c>
      <c r="Q7574">
        <v>0</v>
      </c>
      <c r="R7574">
        <v>0</v>
      </c>
      <c r="S7574">
        <v>0</v>
      </c>
      <c r="T7574">
        <v>1</v>
      </c>
      <c r="U7574">
        <v>0</v>
      </c>
      <c r="V7574">
        <v>0</v>
      </c>
      <c r="W7574">
        <v>0</v>
      </c>
      <c r="X7574">
        <v>18.865197747132292</v>
      </c>
      <c r="Y7574">
        <v>0</v>
      </c>
      <c r="Z7574">
        <v>0</v>
      </c>
      <c r="AA7574">
        <v>0</v>
      </c>
      <c r="AB7574">
        <v>7.698325193410116</v>
      </c>
      <c r="AC7574">
        <v>0</v>
      </c>
      <c r="AD7574">
        <v>0</v>
      </c>
      <c r="AE7574">
        <v>26.563522940542409</v>
      </c>
    </row>
    <row r="7575" spans="1:31" x14ac:dyDescent="0.25">
      <c r="A7575">
        <v>2100161</v>
      </c>
      <c r="B7575">
        <v>1</v>
      </c>
      <c r="C7575" t="s">
        <v>80</v>
      </c>
      <c r="D7575" t="s">
        <v>110</v>
      </c>
      <c r="E7575" t="s">
        <v>158</v>
      </c>
      <c r="F7575" t="s">
        <v>21637</v>
      </c>
      <c r="G7575" t="s">
        <v>154</v>
      </c>
      <c r="H7575" t="s">
        <v>143</v>
      </c>
      <c r="I7575" t="s">
        <v>135</v>
      </c>
      <c r="J7575" t="s">
        <v>136</v>
      </c>
      <c r="K7575" t="s">
        <v>155</v>
      </c>
      <c r="L7575" t="s">
        <v>21638</v>
      </c>
      <c r="M7575" t="s">
        <v>21639</v>
      </c>
      <c r="N7575">
        <v>5.4536111109999998</v>
      </c>
      <c r="O7575">
        <v>0</v>
      </c>
      <c r="P7575">
        <v>275</v>
      </c>
      <c r="Q7575">
        <v>0</v>
      </c>
      <c r="R7575">
        <v>0</v>
      </c>
      <c r="S7575">
        <v>0</v>
      </c>
      <c r="T7575">
        <v>20</v>
      </c>
      <c r="U7575">
        <v>0</v>
      </c>
      <c r="V7575">
        <v>0</v>
      </c>
      <c r="W7575">
        <v>0</v>
      </c>
      <c r="X7575">
        <v>398.47178067041676</v>
      </c>
      <c r="Y7575">
        <v>0</v>
      </c>
      <c r="Z7575">
        <v>0</v>
      </c>
      <c r="AA7575">
        <v>0</v>
      </c>
      <c r="AB7575">
        <v>67.606186018645516</v>
      </c>
      <c r="AC7575">
        <v>0</v>
      </c>
      <c r="AD7575">
        <v>0</v>
      </c>
      <c r="AE7575">
        <v>466.07796668906229</v>
      </c>
    </row>
    <row r="7576" spans="1:31" x14ac:dyDescent="0.25">
      <c r="A7576">
        <v>2100284</v>
      </c>
      <c r="B7576">
        <v>1</v>
      </c>
      <c r="C7576" t="s">
        <v>80</v>
      </c>
      <c r="D7576" t="s">
        <v>96</v>
      </c>
      <c r="E7576" t="s">
        <v>177</v>
      </c>
      <c r="F7576" t="s">
        <v>21640</v>
      </c>
      <c r="G7576" t="s">
        <v>196</v>
      </c>
      <c r="H7576" t="s">
        <v>143</v>
      </c>
      <c r="I7576" t="s">
        <v>135</v>
      </c>
      <c r="J7576" t="s">
        <v>136</v>
      </c>
      <c r="K7576" t="s">
        <v>137</v>
      </c>
      <c r="L7576" t="s">
        <v>21641</v>
      </c>
      <c r="M7576" t="s">
        <v>21642</v>
      </c>
      <c r="N7576">
        <v>0.56222222200000005</v>
      </c>
      <c r="O7576">
        <v>0</v>
      </c>
      <c r="P7576">
        <v>0</v>
      </c>
      <c r="Q7576">
        <v>0</v>
      </c>
      <c r="R7576">
        <v>0</v>
      </c>
      <c r="S7576">
        <v>0</v>
      </c>
      <c r="T7576">
        <v>1</v>
      </c>
      <c r="U7576">
        <v>0</v>
      </c>
      <c r="V7576">
        <v>0</v>
      </c>
      <c r="W7576">
        <v>0</v>
      </c>
      <c r="X7576">
        <v>0</v>
      </c>
      <c r="Y7576">
        <v>0</v>
      </c>
      <c r="Z7576">
        <v>0</v>
      </c>
      <c r="AA7576">
        <v>0</v>
      </c>
      <c r="AB7576">
        <v>2.7079330085478244</v>
      </c>
      <c r="AC7576">
        <v>0</v>
      </c>
      <c r="AD7576">
        <v>0</v>
      </c>
      <c r="AE7576">
        <v>2.7079330085478244</v>
      </c>
    </row>
    <row r="7577" spans="1:31" x14ac:dyDescent="0.25">
      <c r="A7577">
        <v>2099992</v>
      </c>
      <c r="B7577">
        <v>1</v>
      </c>
      <c r="C7577" t="s">
        <v>81</v>
      </c>
      <c r="D7577" t="s">
        <v>120</v>
      </c>
      <c r="E7577" t="s">
        <v>295</v>
      </c>
      <c r="F7577" t="s">
        <v>20949</v>
      </c>
      <c r="G7577" t="s">
        <v>273</v>
      </c>
      <c r="H7577" t="s">
        <v>134</v>
      </c>
      <c r="I7577" t="s">
        <v>135</v>
      </c>
      <c r="J7577" t="s">
        <v>136</v>
      </c>
      <c r="K7577" t="s">
        <v>155</v>
      </c>
      <c r="L7577" t="s">
        <v>21643</v>
      </c>
      <c r="M7577" t="s">
        <v>21644</v>
      </c>
      <c r="N7577">
        <v>3.5413888880000002</v>
      </c>
      <c r="O7577">
        <v>3</v>
      </c>
      <c r="P7577">
        <v>8267</v>
      </c>
      <c r="Q7577">
        <v>517</v>
      </c>
      <c r="R7577">
        <v>421</v>
      </c>
      <c r="S7577">
        <v>83</v>
      </c>
      <c r="T7577">
        <v>762</v>
      </c>
      <c r="U7577">
        <v>10</v>
      </c>
      <c r="V7577">
        <v>3</v>
      </c>
      <c r="W7577">
        <v>14.739581189268133</v>
      </c>
      <c r="X7577">
        <v>5121.4749400955197</v>
      </c>
      <c r="Y7577">
        <v>3539.2643045174814</v>
      </c>
      <c r="Z7577">
        <v>1200.3904173750789</v>
      </c>
      <c r="AA7577">
        <v>1549.1344431995867</v>
      </c>
      <c r="AB7577">
        <v>1185.6761888332007</v>
      </c>
      <c r="AC7577">
        <v>13157.261448052823</v>
      </c>
      <c r="AD7577">
        <v>24.27376887360926</v>
      </c>
      <c r="AE7577">
        <v>25792.215092136568</v>
      </c>
    </row>
    <row r="7578" spans="1:31" x14ac:dyDescent="0.25">
      <c r="A7578">
        <v>2100121</v>
      </c>
      <c r="B7578">
        <v>1</v>
      </c>
      <c r="C7578" t="s">
        <v>80</v>
      </c>
      <c r="D7578" t="s">
        <v>93</v>
      </c>
      <c r="E7578" t="s">
        <v>177</v>
      </c>
      <c r="F7578" t="s">
        <v>21645</v>
      </c>
      <c r="G7578" t="s">
        <v>183</v>
      </c>
      <c r="H7578" t="s">
        <v>143</v>
      </c>
      <c r="I7578" t="s">
        <v>135</v>
      </c>
      <c r="J7578" t="s">
        <v>136</v>
      </c>
      <c r="K7578" t="s">
        <v>137</v>
      </c>
      <c r="L7578" t="s">
        <v>21646</v>
      </c>
      <c r="M7578" t="s">
        <v>21647</v>
      </c>
      <c r="N7578">
        <v>3.0141666659999999</v>
      </c>
      <c r="O7578">
        <v>0</v>
      </c>
      <c r="P7578">
        <v>1</v>
      </c>
      <c r="Q7578">
        <v>0</v>
      </c>
      <c r="R7578">
        <v>0</v>
      </c>
      <c r="S7578">
        <v>0</v>
      </c>
      <c r="T7578">
        <v>0</v>
      </c>
      <c r="U7578">
        <v>0</v>
      </c>
      <c r="V7578">
        <v>0</v>
      </c>
      <c r="W7578">
        <v>0</v>
      </c>
      <c r="X7578">
        <v>0.33816396855167002</v>
      </c>
      <c r="Y7578">
        <v>0</v>
      </c>
      <c r="Z7578">
        <v>0</v>
      </c>
      <c r="AA7578">
        <v>0</v>
      </c>
      <c r="AB7578">
        <v>0</v>
      </c>
      <c r="AC7578">
        <v>0</v>
      </c>
      <c r="AD7578">
        <v>0</v>
      </c>
      <c r="AE7578">
        <v>0.33816396855167002</v>
      </c>
    </row>
    <row r="7579" spans="1:31" x14ac:dyDescent="0.25">
      <c r="A7579">
        <v>2100075</v>
      </c>
      <c r="B7579">
        <v>1</v>
      </c>
      <c r="C7579" t="s">
        <v>80</v>
      </c>
      <c r="D7579" t="s">
        <v>105</v>
      </c>
      <c r="E7579" t="s">
        <v>295</v>
      </c>
      <c r="F7579" t="s">
        <v>15523</v>
      </c>
      <c r="G7579" t="s">
        <v>133</v>
      </c>
      <c r="H7579" t="s">
        <v>134</v>
      </c>
      <c r="I7579" t="s">
        <v>135</v>
      </c>
      <c r="J7579" t="s">
        <v>136</v>
      </c>
      <c r="K7579" t="s">
        <v>137</v>
      </c>
      <c r="L7579" t="s">
        <v>21648</v>
      </c>
      <c r="M7579" t="s">
        <v>21649</v>
      </c>
      <c r="N7579">
        <v>0.24222222199999999</v>
      </c>
      <c r="O7579">
        <v>1</v>
      </c>
      <c r="P7579">
        <v>4272</v>
      </c>
      <c r="Q7579">
        <v>8</v>
      </c>
      <c r="R7579">
        <v>7</v>
      </c>
      <c r="S7579">
        <v>27</v>
      </c>
      <c r="T7579">
        <v>295</v>
      </c>
      <c r="U7579">
        <v>10</v>
      </c>
      <c r="V7579">
        <v>17</v>
      </c>
      <c r="W7579">
        <v>0.12807616087508666</v>
      </c>
      <c r="X7579">
        <v>252.09794399117291</v>
      </c>
      <c r="Y7579">
        <v>20.719181390097955</v>
      </c>
      <c r="Z7579">
        <v>0.3533320115757923</v>
      </c>
      <c r="AA7579">
        <v>88.049349580715898</v>
      </c>
      <c r="AB7579">
        <v>71.809954516870022</v>
      </c>
      <c r="AC7579">
        <v>572.37998877434438</v>
      </c>
      <c r="AD7579">
        <v>91.358581773161831</v>
      </c>
      <c r="AE7579">
        <v>1096.8964081988138</v>
      </c>
    </row>
    <row r="7580" spans="1:31" x14ac:dyDescent="0.25">
      <c r="A7580">
        <v>2100370</v>
      </c>
      <c r="B7580">
        <v>1</v>
      </c>
      <c r="C7580" t="s">
        <v>81</v>
      </c>
      <c r="D7580" t="s">
        <v>118</v>
      </c>
      <c r="E7580" t="s">
        <v>158</v>
      </c>
      <c r="F7580" t="s">
        <v>21650</v>
      </c>
      <c r="G7580" t="s">
        <v>160</v>
      </c>
      <c r="H7580" t="s">
        <v>143</v>
      </c>
      <c r="I7580" t="s">
        <v>135</v>
      </c>
      <c r="J7580" t="s">
        <v>136</v>
      </c>
      <c r="K7580" t="s">
        <v>137</v>
      </c>
      <c r="L7580" t="s">
        <v>21651</v>
      </c>
      <c r="M7580" t="s">
        <v>21652</v>
      </c>
      <c r="N7580">
        <v>1.6772222219999999</v>
      </c>
      <c r="O7580">
        <v>0</v>
      </c>
      <c r="P7580">
        <v>43</v>
      </c>
      <c r="Q7580">
        <v>0</v>
      </c>
      <c r="R7580">
        <v>6</v>
      </c>
      <c r="S7580">
        <v>0</v>
      </c>
      <c r="T7580">
        <v>12</v>
      </c>
      <c r="U7580">
        <v>0</v>
      </c>
      <c r="V7580">
        <v>0</v>
      </c>
      <c r="W7580">
        <v>0</v>
      </c>
      <c r="X7580">
        <v>17.948900202619978</v>
      </c>
      <c r="Y7580">
        <v>0</v>
      </c>
      <c r="Z7580">
        <v>3.7652914723415751</v>
      </c>
      <c r="AA7580">
        <v>0</v>
      </c>
      <c r="AB7580">
        <v>3.5600978619488797</v>
      </c>
      <c r="AC7580">
        <v>0</v>
      </c>
      <c r="AD7580">
        <v>0</v>
      </c>
      <c r="AE7580">
        <v>25.274289536910434</v>
      </c>
    </row>
    <row r="7581" spans="1:31" x14ac:dyDescent="0.25">
      <c r="A7581">
        <v>2100038</v>
      </c>
      <c r="B7581">
        <v>1</v>
      </c>
      <c r="C7581" t="s">
        <v>80</v>
      </c>
      <c r="D7581" t="s">
        <v>106</v>
      </c>
      <c r="E7581" t="s">
        <v>158</v>
      </c>
      <c r="F7581" t="s">
        <v>1826</v>
      </c>
      <c r="G7581" t="s">
        <v>154</v>
      </c>
      <c r="H7581" t="s">
        <v>143</v>
      </c>
      <c r="I7581" t="s">
        <v>135</v>
      </c>
      <c r="J7581" t="s">
        <v>136</v>
      </c>
      <c r="K7581" t="s">
        <v>155</v>
      </c>
      <c r="L7581" t="s">
        <v>21653</v>
      </c>
      <c r="M7581" t="s">
        <v>21654</v>
      </c>
      <c r="N7581">
        <v>7.421248888</v>
      </c>
      <c r="O7581">
        <v>0</v>
      </c>
      <c r="P7581">
        <v>37</v>
      </c>
      <c r="Q7581">
        <v>0</v>
      </c>
      <c r="R7581">
        <v>1</v>
      </c>
      <c r="S7581">
        <v>0</v>
      </c>
      <c r="T7581">
        <v>2</v>
      </c>
      <c r="U7581">
        <v>0</v>
      </c>
      <c r="V7581">
        <v>0</v>
      </c>
      <c r="W7581">
        <v>0</v>
      </c>
      <c r="X7581">
        <v>53.047795451272115</v>
      </c>
      <c r="Y7581">
        <v>0</v>
      </c>
      <c r="Z7581">
        <v>16.338131477886357</v>
      </c>
      <c r="AA7581">
        <v>0</v>
      </c>
      <c r="AB7581">
        <v>12.878521330895262</v>
      </c>
      <c r="AC7581">
        <v>0</v>
      </c>
      <c r="AD7581">
        <v>0</v>
      </c>
      <c r="AE7581">
        <v>82.26444826005374</v>
      </c>
    </row>
    <row r="7582" spans="1:31" x14ac:dyDescent="0.25">
      <c r="A7582">
        <v>2100387</v>
      </c>
      <c r="B7582">
        <v>1</v>
      </c>
      <c r="C7582" t="s">
        <v>80</v>
      </c>
      <c r="D7582" t="s">
        <v>97</v>
      </c>
      <c r="E7582" t="s">
        <v>177</v>
      </c>
      <c r="F7582" t="s">
        <v>21655</v>
      </c>
      <c r="G7582" t="s">
        <v>183</v>
      </c>
      <c r="H7582" t="s">
        <v>143</v>
      </c>
      <c r="I7582" t="s">
        <v>135</v>
      </c>
      <c r="J7582" t="s">
        <v>136</v>
      </c>
      <c r="K7582" t="s">
        <v>137</v>
      </c>
      <c r="L7582" t="s">
        <v>21656</v>
      </c>
      <c r="M7582" t="s">
        <v>21657</v>
      </c>
      <c r="N7582">
        <v>2.665277777</v>
      </c>
      <c r="O7582">
        <v>0</v>
      </c>
      <c r="P7582">
        <v>1</v>
      </c>
      <c r="Q7582">
        <v>0</v>
      </c>
      <c r="R7582">
        <v>0</v>
      </c>
      <c r="S7582">
        <v>0</v>
      </c>
      <c r="T7582">
        <v>0</v>
      </c>
      <c r="U7582">
        <v>0</v>
      </c>
      <c r="V7582">
        <v>0</v>
      </c>
      <c r="W7582">
        <v>0</v>
      </c>
      <c r="X7582">
        <v>0.21997765247868059</v>
      </c>
      <c r="Y7582">
        <v>0</v>
      </c>
      <c r="Z7582">
        <v>0</v>
      </c>
      <c r="AA7582">
        <v>0</v>
      </c>
      <c r="AB7582">
        <v>0</v>
      </c>
      <c r="AC7582">
        <v>0</v>
      </c>
      <c r="AD7582">
        <v>0</v>
      </c>
      <c r="AE7582">
        <v>0.21997765247868059</v>
      </c>
    </row>
    <row r="7583" spans="1:31" x14ac:dyDescent="0.25">
      <c r="A7583">
        <v>2100015</v>
      </c>
      <c r="B7583">
        <v>1</v>
      </c>
      <c r="C7583" t="s">
        <v>81</v>
      </c>
      <c r="D7583" t="s">
        <v>127</v>
      </c>
      <c r="E7583" t="s">
        <v>177</v>
      </c>
      <c r="F7583" t="s">
        <v>21658</v>
      </c>
      <c r="G7583" t="s">
        <v>179</v>
      </c>
      <c r="H7583" t="s">
        <v>143</v>
      </c>
      <c r="I7583" t="s">
        <v>135</v>
      </c>
      <c r="J7583" t="s">
        <v>136</v>
      </c>
      <c r="K7583" t="s">
        <v>137</v>
      </c>
      <c r="L7583" t="s">
        <v>21659</v>
      </c>
      <c r="M7583" t="s">
        <v>21660</v>
      </c>
      <c r="N7583">
        <v>2.8833333329999999</v>
      </c>
      <c r="O7583">
        <v>0</v>
      </c>
      <c r="P7583">
        <v>0</v>
      </c>
      <c r="Q7583">
        <v>0</v>
      </c>
      <c r="R7583">
        <v>0</v>
      </c>
      <c r="S7583">
        <v>0</v>
      </c>
      <c r="T7583">
        <v>3</v>
      </c>
      <c r="U7583">
        <v>0</v>
      </c>
      <c r="V7583">
        <v>0</v>
      </c>
      <c r="W7583">
        <v>0</v>
      </c>
      <c r="X7583">
        <v>0</v>
      </c>
      <c r="Y7583">
        <v>0</v>
      </c>
      <c r="Z7583">
        <v>0</v>
      </c>
      <c r="AA7583">
        <v>0</v>
      </c>
      <c r="AB7583">
        <v>0</v>
      </c>
      <c r="AC7583">
        <v>0</v>
      </c>
      <c r="AD7583">
        <v>0</v>
      </c>
      <c r="AE7583">
        <v>0</v>
      </c>
    </row>
    <row r="7584" spans="1:31" x14ac:dyDescent="0.25">
      <c r="A7584">
        <v>2100158</v>
      </c>
      <c r="B7584">
        <v>1</v>
      </c>
      <c r="C7584" t="s">
        <v>80</v>
      </c>
      <c r="D7584" t="s">
        <v>97</v>
      </c>
      <c r="E7584" t="s">
        <v>146</v>
      </c>
      <c r="F7584" t="s">
        <v>21661</v>
      </c>
      <c r="G7584" t="s">
        <v>154</v>
      </c>
      <c r="H7584" t="s">
        <v>134</v>
      </c>
      <c r="I7584" t="s">
        <v>135</v>
      </c>
      <c r="J7584" t="s">
        <v>136</v>
      </c>
      <c r="K7584" t="s">
        <v>155</v>
      </c>
      <c r="L7584" t="s">
        <v>21662</v>
      </c>
      <c r="M7584" t="s">
        <v>21663</v>
      </c>
      <c r="N7584">
        <v>0.9375</v>
      </c>
      <c r="O7584">
        <v>11</v>
      </c>
      <c r="P7584">
        <v>5883</v>
      </c>
      <c r="Q7584">
        <v>0</v>
      </c>
      <c r="R7584">
        <v>148</v>
      </c>
      <c r="S7584">
        <v>15</v>
      </c>
      <c r="T7584">
        <v>505</v>
      </c>
      <c r="U7584">
        <v>0</v>
      </c>
      <c r="V7584">
        <v>2</v>
      </c>
      <c r="W7584">
        <v>85.566949259957809</v>
      </c>
      <c r="X7584">
        <v>2026.4200705372064</v>
      </c>
      <c r="Y7584">
        <v>0</v>
      </c>
      <c r="Z7584">
        <v>74.955674660759996</v>
      </c>
      <c r="AA7584">
        <v>281.39074471770465</v>
      </c>
      <c r="AB7584">
        <v>671.59485586873006</v>
      </c>
      <c r="AC7584">
        <v>0</v>
      </c>
      <c r="AD7584">
        <v>7.8757032622078125</v>
      </c>
      <c r="AE7584">
        <v>3147.8039983065669</v>
      </c>
    </row>
    <row r="7585" spans="1:31" x14ac:dyDescent="0.25">
      <c r="A7585">
        <v>2100201</v>
      </c>
      <c r="B7585">
        <v>1</v>
      </c>
      <c r="C7585" t="s">
        <v>81</v>
      </c>
      <c r="D7585" t="s">
        <v>123</v>
      </c>
      <c r="E7585" t="s">
        <v>177</v>
      </c>
      <c r="F7585" t="s">
        <v>21664</v>
      </c>
      <c r="G7585" t="s">
        <v>183</v>
      </c>
      <c r="H7585" t="s">
        <v>143</v>
      </c>
      <c r="I7585" t="s">
        <v>135</v>
      </c>
      <c r="J7585" t="s">
        <v>136</v>
      </c>
      <c r="K7585" t="s">
        <v>137</v>
      </c>
      <c r="L7585" t="s">
        <v>21665</v>
      </c>
      <c r="M7585" t="s">
        <v>21666</v>
      </c>
      <c r="N7585">
        <v>2.7838888879999999</v>
      </c>
      <c r="O7585">
        <v>0</v>
      </c>
      <c r="P7585">
        <v>1</v>
      </c>
      <c r="Q7585">
        <v>0</v>
      </c>
      <c r="R7585">
        <v>0</v>
      </c>
      <c r="S7585">
        <v>0</v>
      </c>
      <c r="T7585">
        <v>0</v>
      </c>
      <c r="U7585">
        <v>0</v>
      </c>
      <c r="V7585">
        <v>0</v>
      </c>
      <c r="W7585">
        <v>0</v>
      </c>
      <c r="X7585">
        <v>0.25465476665131115</v>
      </c>
      <c r="Y7585">
        <v>0</v>
      </c>
      <c r="Z7585">
        <v>0</v>
      </c>
      <c r="AA7585">
        <v>0</v>
      </c>
      <c r="AB7585">
        <v>0</v>
      </c>
      <c r="AC7585">
        <v>0</v>
      </c>
      <c r="AD7585">
        <v>0</v>
      </c>
      <c r="AE7585">
        <v>0.25465476665131115</v>
      </c>
    </row>
    <row r="7586" spans="1:31" x14ac:dyDescent="0.25">
      <c r="A7586">
        <v>2100542</v>
      </c>
      <c r="B7586">
        <v>1</v>
      </c>
      <c r="C7586" t="s">
        <v>80</v>
      </c>
      <c r="D7586" t="s">
        <v>104</v>
      </c>
      <c r="E7586" t="s">
        <v>131</v>
      </c>
      <c r="F7586" t="s">
        <v>21667</v>
      </c>
      <c r="G7586" t="s">
        <v>133</v>
      </c>
      <c r="H7586" t="s">
        <v>134</v>
      </c>
      <c r="I7586" t="s">
        <v>135</v>
      </c>
      <c r="J7586" t="s">
        <v>136</v>
      </c>
      <c r="K7586" t="s">
        <v>137</v>
      </c>
      <c r="L7586" t="s">
        <v>21668</v>
      </c>
      <c r="M7586" t="s">
        <v>21669</v>
      </c>
      <c r="N7586">
        <v>0.28222222200000002</v>
      </c>
      <c r="O7586">
        <v>9</v>
      </c>
      <c r="P7586">
        <v>202</v>
      </c>
      <c r="Q7586">
        <v>32</v>
      </c>
      <c r="R7586">
        <v>13</v>
      </c>
      <c r="S7586">
        <v>35</v>
      </c>
      <c r="T7586">
        <v>37</v>
      </c>
      <c r="U7586">
        <v>9</v>
      </c>
      <c r="V7586">
        <v>0</v>
      </c>
      <c r="W7586">
        <v>0.93934341170312008</v>
      </c>
      <c r="X7586">
        <v>15.291487057467629</v>
      </c>
      <c r="Y7586">
        <v>4.4817630554523769</v>
      </c>
      <c r="Z7586">
        <v>1.3986838060476157</v>
      </c>
      <c r="AA7586">
        <v>48.618785093547103</v>
      </c>
      <c r="AB7586">
        <v>8.5266468868177476</v>
      </c>
      <c r="AC7586">
        <v>270.16253596374247</v>
      </c>
      <c r="AD7586">
        <v>0</v>
      </c>
      <c r="AE7586">
        <v>349.41924527477806</v>
      </c>
    </row>
    <row r="7587" spans="1:31" x14ac:dyDescent="0.25">
      <c r="A7587">
        <v>2100565</v>
      </c>
      <c r="B7587">
        <v>1</v>
      </c>
      <c r="C7587" t="s">
        <v>80</v>
      </c>
      <c r="D7587" t="s">
        <v>94</v>
      </c>
      <c r="E7587" t="s">
        <v>177</v>
      </c>
      <c r="F7587" t="s">
        <v>21670</v>
      </c>
      <c r="G7587" t="s">
        <v>1007</v>
      </c>
      <c r="H7587" t="s">
        <v>143</v>
      </c>
      <c r="I7587" t="s">
        <v>135</v>
      </c>
      <c r="J7587" t="s">
        <v>136</v>
      </c>
      <c r="K7587" t="s">
        <v>137</v>
      </c>
      <c r="L7587" t="s">
        <v>21671</v>
      </c>
      <c r="M7587" t="s">
        <v>21672</v>
      </c>
      <c r="N7587">
        <v>1.8486111110000001</v>
      </c>
      <c r="O7587">
        <v>0</v>
      </c>
      <c r="P7587">
        <v>1</v>
      </c>
      <c r="Q7587">
        <v>0</v>
      </c>
      <c r="R7587">
        <v>0</v>
      </c>
      <c r="S7587">
        <v>0</v>
      </c>
      <c r="T7587">
        <v>1</v>
      </c>
      <c r="U7587">
        <v>0</v>
      </c>
      <c r="V7587">
        <v>0</v>
      </c>
      <c r="W7587">
        <v>0</v>
      </c>
      <c r="X7587">
        <v>0</v>
      </c>
      <c r="Y7587">
        <v>0</v>
      </c>
      <c r="Z7587">
        <v>0</v>
      </c>
      <c r="AA7587">
        <v>0</v>
      </c>
      <c r="AB7587">
        <v>8.5221335494756545</v>
      </c>
      <c r="AC7587">
        <v>0</v>
      </c>
      <c r="AD7587">
        <v>0</v>
      </c>
      <c r="AE7587">
        <v>8.5221335494756545</v>
      </c>
    </row>
    <row r="7588" spans="1:31" x14ac:dyDescent="0.25">
      <c r="A7588">
        <v>2100711</v>
      </c>
      <c r="B7588">
        <v>1</v>
      </c>
      <c r="C7588" t="s">
        <v>80</v>
      </c>
      <c r="D7588" t="s">
        <v>105</v>
      </c>
      <c r="E7588" t="s">
        <v>177</v>
      </c>
      <c r="F7588" t="s">
        <v>21673</v>
      </c>
      <c r="G7588" t="s">
        <v>196</v>
      </c>
      <c r="H7588" t="s">
        <v>143</v>
      </c>
      <c r="I7588" t="s">
        <v>135</v>
      </c>
      <c r="J7588" t="s">
        <v>136</v>
      </c>
      <c r="K7588" t="s">
        <v>137</v>
      </c>
      <c r="L7588" t="s">
        <v>21674</v>
      </c>
      <c r="M7588" t="s">
        <v>21675</v>
      </c>
      <c r="N7588">
        <v>1.2652777770000001</v>
      </c>
      <c r="O7588">
        <v>0</v>
      </c>
      <c r="P7588">
        <v>9</v>
      </c>
      <c r="Q7588">
        <v>0</v>
      </c>
      <c r="R7588">
        <v>0</v>
      </c>
      <c r="S7588">
        <v>0</v>
      </c>
      <c r="T7588">
        <v>3</v>
      </c>
      <c r="U7588">
        <v>0</v>
      </c>
      <c r="V7588">
        <v>0</v>
      </c>
      <c r="W7588">
        <v>0</v>
      </c>
      <c r="X7588">
        <v>2.3702249679242917</v>
      </c>
      <c r="Y7588">
        <v>0</v>
      </c>
      <c r="Z7588">
        <v>0</v>
      </c>
      <c r="AA7588">
        <v>0</v>
      </c>
      <c r="AB7588">
        <v>0.24980194229049446</v>
      </c>
      <c r="AC7588">
        <v>0</v>
      </c>
      <c r="AD7588">
        <v>0</v>
      </c>
      <c r="AE7588">
        <v>2.6200269102147864</v>
      </c>
    </row>
    <row r="7589" spans="1:31" x14ac:dyDescent="0.25">
      <c r="A7589">
        <v>2100588</v>
      </c>
      <c r="B7589">
        <v>1</v>
      </c>
      <c r="C7589" t="s">
        <v>80</v>
      </c>
      <c r="D7589" t="s">
        <v>95</v>
      </c>
      <c r="E7589" t="s">
        <v>295</v>
      </c>
      <c r="F7589" t="s">
        <v>4586</v>
      </c>
      <c r="G7589" t="s">
        <v>133</v>
      </c>
      <c r="H7589" t="s">
        <v>134</v>
      </c>
      <c r="I7589" t="s">
        <v>135</v>
      </c>
      <c r="J7589" t="s">
        <v>136</v>
      </c>
      <c r="K7589" t="s">
        <v>137</v>
      </c>
      <c r="L7589" t="s">
        <v>21676</v>
      </c>
      <c r="M7589" t="s">
        <v>21677</v>
      </c>
      <c r="N7589">
        <v>9.1666665999999994E-2</v>
      </c>
      <c r="O7589">
        <v>7</v>
      </c>
      <c r="P7589">
        <v>3879</v>
      </c>
      <c r="Q7589">
        <v>2</v>
      </c>
      <c r="R7589">
        <v>45</v>
      </c>
      <c r="S7589">
        <v>17</v>
      </c>
      <c r="T7589">
        <v>223</v>
      </c>
      <c r="U7589">
        <v>3</v>
      </c>
      <c r="V7589">
        <v>1</v>
      </c>
      <c r="W7589">
        <v>1.4793221728496748</v>
      </c>
      <c r="X7589">
        <v>79.64527936431324</v>
      </c>
      <c r="Y7589">
        <v>0.10136332107815835</v>
      </c>
      <c r="Z7589">
        <v>1.0229357688666416</v>
      </c>
      <c r="AA7589">
        <v>7.4916526111980675</v>
      </c>
      <c r="AB7589">
        <v>16.919758235193189</v>
      </c>
      <c r="AC7589">
        <v>11.812555007729665</v>
      </c>
      <c r="AD7589">
        <v>6.60641053072E-2</v>
      </c>
      <c r="AE7589">
        <v>118.53893058653584</v>
      </c>
    </row>
    <row r="7590" spans="1:31" x14ac:dyDescent="0.25">
      <c r="A7590">
        <v>2100734</v>
      </c>
      <c r="B7590">
        <v>1</v>
      </c>
      <c r="C7590" t="s">
        <v>80</v>
      </c>
      <c r="D7590" t="s">
        <v>107</v>
      </c>
      <c r="E7590" t="s">
        <v>177</v>
      </c>
      <c r="F7590" t="s">
        <v>21678</v>
      </c>
      <c r="G7590" t="s">
        <v>196</v>
      </c>
      <c r="H7590" t="s">
        <v>143</v>
      </c>
      <c r="I7590" t="s">
        <v>135</v>
      </c>
      <c r="J7590" t="s">
        <v>136</v>
      </c>
      <c r="K7590" t="s">
        <v>137</v>
      </c>
      <c r="L7590" t="s">
        <v>21679</v>
      </c>
      <c r="M7590" t="s">
        <v>21680</v>
      </c>
      <c r="N7590">
        <v>3.1488888880000001</v>
      </c>
      <c r="O7590">
        <v>0</v>
      </c>
      <c r="P7590">
        <v>12</v>
      </c>
      <c r="Q7590">
        <v>0</v>
      </c>
      <c r="R7590">
        <v>0</v>
      </c>
      <c r="S7590">
        <v>0</v>
      </c>
      <c r="T7590">
        <v>1</v>
      </c>
      <c r="U7590">
        <v>0</v>
      </c>
      <c r="V7590">
        <v>0</v>
      </c>
      <c r="W7590">
        <v>0</v>
      </c>
      <c r="X7590">
        <v>7.7100379038303606</v>
      </c>
      <c r="Y7590">
        <v>0</v>
      </c>
      <c r="Z7590">
        <v>0</v>
      </c>
      <c r="AA7590">
        <v>0</v>
      </c>
      <c r="AB7590">
        <v>0.14356658856132168</v>
      </c>
      <c r="AC7590">
        <v>0</v>
      </c>
      <c r="AD7590">
        <v>0</v>
      </c>
      <c r="AE7590">
        <v>7.8536044923916819</v>
      </c>
    </row>
    <row r="7591" spans="1:31" x14ac:dyDescent="0.25">
      <c r="A7591">
        <v>2100665</v>
      </c>
      <c r="B7591">
        <v>1</v>
      </c>
      <c r="C7591" t="s">
        <v>80</v>
      </c>
      <c r="D7591" t="s">
        <v>85</v>
      </c>
      <c r="E7591" t="s">
        <v>505</v>
      </c>
      <c r="F7591" t="s">
        <v>21681</v>
      </c>
      <c r="G7591" t="s">
        <v>160</v>
      </c>
      <c r="H7591" t="s">
        <v>143</v>
      </c>
      <c r="I7591" t="s">
        <v>135</v>
      </c>
      <c r="J7591" t="s">
        <v>136</v>
      </c>
      <c r="K7591" t="s">
        <v>137</v>
      </c>
      <c r="L7591" t="s">
        <v>21682</v>
      </c>
      <c r="M7591" t="s">
        <v>21683</v>
      </c>
      <c r="N7591">
        <v>1.2861111110000001</v>
      </c>
      <c r="O7591">
        <v>0</v>
      </c>
      <c r="P7591">
        <v>133</v>
      </c>
      <c r="Q7591">
        <v>0</v>
      </c>
      <c r="R7591">
        <v>0</v>
      </c>
      <c r="S7591">
        <v>0</v>
      </c>
      <c r="T7591">
        <v>0</v>
      </c>
      <c r="U7591">
        <v>0</v>
      </c>
      <c r="V7591">
        <v>0</v>
      </c>
      <c r="W7591">
        <v>0</v>
      </c>
      <c r="X7591">
        <v>35.650550117341737</v>
      </c>
      <c r="Y7591">
        <v>0</v>
      </c>
      <c r="Z7591">
        <v>0</v>
      </c>
      <c r="AA7591">
        <v>0</v>
      </c>
      <c r="AB7591">
        <v>0</v>
      </c>
      <c r="AC7591">
        <v>0</v>
      </c>
      <c r="AD7591">
        <v>0</v>
      </c>
      <c r="AE7591">
        <v>35.650550117341737</v>
      </c>
    </row>
    <row r="7592" spans="1:31" x14ac:dyDescent="0.25">
      <c r="A7592">
        <v>2100728</v>
      </c>
      <c r="B7592">
        <v>1</v>
      </c>
      <c r="C7592" t="s">
        <v>80</v>
      </c>
      <c r="D7592" t="s">
        <v>96</v>
      </c>
      <c r="E7592" t="s">
        <v>177</v>
      </c>
      <c r="F7592" t="s">
        <v>21684</v>
      </c>
      <c r="G7592" t="s">
        <v>183</v>
      </c>
      <c r="H7592" t="s">
        <v>143</v>
      </c>
      <c r="I7592" t="s">
        <v>135</v>
      </c>
      <c r="J7592" t="s">
        <v>136</v>
      </c>
      <c r="K7592" t="s">
        <v>137</v>
      </c>
      <c r="L7592" t="s">
        <v>21685</v>
      </c>
      <c r="M7592" t="s">
        <v>21686</v>
      </c>
      <c r="N7592">
        <v>1.291666666</v>
      </c>
      <c r="O7592">
        <v>0</v>
      </c>
      <c r="P7592">
        <v>1</v>
      </c>
      <c r="Q7592">
        <v>0</v>
      </c>
      <c r="R7592">
        <v>0</v>
      </c>
      <c r="S7592">
        <v>0</v>
      </c>
      <c r="T7592">
        <v>0</v>
      </c>
      <c r="U7592">
        <v>0</v>
      </c>
      <c r="V7592">
        <v>0</v>
      </c>
      <c r="W7592">
        <v>0</v>
      </c>
      <c r="X7592">
        <v>0.52415701387867997</v>
      </c>
      <c r="Y7592">
        <v>0</v>
      </c>
      <c r="Z7592">
        <v>0</v>
      </c>
      <c r="AA7592">
        <v>0</v>
      </c>
      <c r="AB7592">
        <v>0</v>
      </c>
      <c r="AC7592">
        <v>0</v>
      </c>
      <c r="AD7592">
        <v>0</v>
      </c>
      <c r="AE7592">
        <v>0.52415701387867997</v>
      </c>
    </row>
    <row r="7593" spans="1:31" x14ac:dyDescent="0.25">
      <c r="A7593">
        <v>2100479</v>
      </c>
      <c r="B7593">
        <v>1</v>
      </c>
      <c r="C7593" t="s">
        <v>80</v>
      </c>
      <c r="D7593" t="s">
        <v>106</v>
      </c>
      <c r="E7593" t="s">
        <v>131</v>
      </c>
      <c r="F7593" t="s">
        <v>12376</v>
      </c>
      <c r="G7593" t="s">
        <v>133</v>
      </c>
      <c r="H7593" t="s">
        <v>134</v>
      </c>
      <c r="I7593" t="s">
        <v>135</v>
      </c>
      <c r="J7593" t="s">
        <v>136</v>
      </c>
      <c r="K7593" t="s">
        <v>137</v>
      </c>
      <c r="L7593" t="s">
        <v>21687</v>
      </c>
      <c r="M7593" t="s">
        <v>21688</v>
      </c>
      <c r="N7593">
        <v>2.6855555550000001</v>
      </c>
      <c r="O7593">
        <v>0</v>
      </c>
      <c r="P7593">
        <v>0</v>
      </c>
      <c r="Q7593">
        <v>8</v>
      </c>
      <c r="R7593">
        <v>0</v>
      </c>
      <c r="S7593">
        <v>1</v>
      </c>
      <c r="T7593">
        <v>0</v>
      </c>
      <c r="U7593">
        <v>0</v>
      </c>
      <c r="V7593">
        <v>0</v>
      </c>
      <c r="W7593">
        <v>0</v>
      </c>
      <c r="X7593">
        <v>0</v>
      </c>
      <c r="Y7593">
        <v>106.1403900665304</v>
      </c>
      <c r="Z7593">
        <v>0</v>
      </c>
      <c r="AA7593">
        <v>2.390802311571449</v>
      </c>
      <c r="AB7593">
        <v>0</v>
      </c>
      <c r="AC7593">
        <v>0</v>
      </c>
      <c r="AD7593">
        <v>0</v>
      </c>
      <c r="AE7593">
        <v>108.53119237810185</v>
      </c>
    </row>
    <row r="7594" spans="1:31" x14ac:dyDescent="0.25">
      <c r="A7594">
        <v>2100459</v>
      </c>
      <c r="B7594">
        <v>1</v>
      </c>
      <c r="C7594" t="s">
        <v>81</v>
      </c>
      <c r="D7594" t="s">
        <v>120</v>
      </c>
      <c r="E7594" t="s">
        <v>140</v>
      </c>
      <c r="F7594" t="s">
        <v>21689</v>
      </c>
      <c r="G7594" t="s">
        <v>142</v>
      </c>
      <c r="H7594" t="s">
        <v>143</v>
      </c>
      <c r="I7594" t="s">
        <v>135</v>
      </c>
      <c r="J7594" t="s">
        <v>136</v>
      </c>
      <c r="K7594" t="s">
        <v>137</v>
      </c>
      <c r="L7594" t="s">
        <v>21690</v>
      </c>
      <c r="M7594" t="s">
        <v>21691</v>
      </c>
      <c r="N7594">
        <v>1.5055555549999999</v>
      </c>
      <c r="O7594">
        <v>0</v>
      </c>
      <c r="P7594">
        <v>122</v>
      </c>
      <c r="Q7594">
        <v>0</v>
      </c>
      <c r="R7594">
        <v>5</v>
      </c>
      <c r="S7594">
        <v>0</v>
      </c>
      <c r="T7594">
        <v>7</v>
      </c>
      <c r="U7594">
        <v>0</v>
      </c>
      <c r="V7594">
        <v>0</v>
      </c>
      <c r="W7594">
        <v>0</v>
      </c>
      <c r="X7594">
        <v>26.709129880260178</v>
      </c>
      <c r="Y7594">
        <v>0</v>
      </c>
      <c r="Z7594">
        <v>10.481065989312244</v>
      </c>
      <c r="AA7594">
        <v>0</v>
      </c>
      <c r="AB7594">
        <v>0.61288849148544711</v>
      </c>
      <c r="AC7594">
        <v>0</v>
      </c>
      <c r="AD7594">
        <v>0</v>
      </c>
      <c r="AE7594">
        <v>37.80308436105787</v>
      </c>
    </row>
    <row r="7595" spans="1:31" x14ac:dyDescent="0.25">
      <c r="A7595">
        <v>2100625</v>
      </c>
      <c r="B7595">
        <v>1</v>
      </c>
      <c r="C7595" t="s">
        <v>80</v>
      </c>
      <c r="D7595" t="s">
        <v>93</v>
      </c>
      <c r="E7595" t="s">
        <v>177</v>
      </c>
      <c r="F7595" t="s">
        <v>21692</v>
      </c>
      <c r="G7595" t="s">
        <v>183</v>
      </c>
      <c r="H7595" t="s">
        <v>143</v>
      </c>
      <c r="I7595" t="s">
        <v>135</v>
      </c>
      <c r="J7595" t="s">
        <v>136</v>
      </c>
      <c r="K7595" t="s">
        <v>137</v>
      </c>
      <c r="L7595" t="s">
        <v>21693</v>
      </c>
      <c r="M7595" t="s">
        <v>21694</v>
      </c>
      <c r="N7595">
        <v>2.9049999999999998</v>
      </c>
      <c r="O7595">
        <v>0</v>
      </c>
      <c r="P7595">
        <v>1</v>
      </c>
      <c r="Q7595">
        <v>0</v>
      </c>
      <c r="R7595">
        <v>0</v>
      </c>
      <c r="S7595">
        <v>0</v>
      </c>
      <c r="T7595">
        <v>0</v>
      </c>
      <c r="U7595">
        <v>0</v>
      </c>
      <c r="V7595">
        <v>0</v>
      </c>
      <c r="W7595">
        <v>0</v>
      </c>
      <c r="X7595">
        <v>0.31524697207377</v>
      </c>
      <c r="Y7595">
        <v>0</v>
      </c>
      <c r="Z7595">
        <v>0</v>
      </c>
      <c r="AA7595">
        <v>0</v>
      </c>
      <c r="AB7595">
        <v>0</v>
      </c>
      <c r="AC7595">
        <v>0</v>
      </c>
      <c r="AD7595">
        <v>0</v>
      </c>
      <c r="AE7595">
        <v>0.31524697207377</v>
      </c>
    </row>
    <row r="7596" spans="1:31" x14ac:dyDescent="0.25">
      <c r="A7596">
        <v>2100837</v>
      </c>
      <c r="B7596">
        <v>1</v>
      </c>
      <c r="C7596" t="s">
        <v>81</v>
      </c>
      <c r="D7596" t="s">
        <v>112</v>
      </c>
      <c r="E7596" t="s">
        <v>177</v>
      </c>
      <c r="F7596" t="s">
        <v>21695</v>
      </c>
      <c r="G7596" t="s">
        <v>183</v>
      </c>
      <c r="H7596" t="s">
        <v>143</v>
      </c>
      <c r="I7596" t="s">
        <v>135</v>
      </c>
      <c r="J7596" t="s">
        <v>136</v>
      </c>
      <c r="K7596" t="s">
        <v>137</v>
      </c>
      <c r="L7596" t="s">
        <v>21696</v>
      </c>
      <c r="M7596" t="s">
        <v>21697</v>
      </c>
      <c r="N7596">
        <v>2.1605555550000002</v>
      </c>
      <c r="O7596">
        <v>0</v>
      </c>
      <c r="P7596">
        <v>1</v>
      </c>
      <c r="Q7596">
        <v>0</v>
      </c>
      <c r="R7596">
        <v>0</v>
      </c>
      <c r="S7596">
        <v>0</v>
      </c>
      <c r="T7596">
        <v>0</v>
      </c>
      <c r="U7596">
        <v>0</v>
      </c>
      <c r="V7596">
        <v>0</v>
      </c>
      <c r="W7596">
        <v>0</v>
      </c>
      <c r="X7596">
        <v>0.15834016586293445</v>
      </c>
      <c r="Y7596">
        <v>0</v>
      </c>
      <c r="Z7596">
        <v>0</v>
      </c>
      <c r="AA7596">
        <v>0</v>
      </c>
      <c r="AB7596">
        <v>0</v>
      </c>
      <c r="AC7596">
        <v>0</v>
      </c>
      <c r="AD7596">
        <v>0</v>
      </c>
      <c r="AE7596">
        <v>0.15834016586293445</v>
      </c>
    </row>
    <row r="7597" spans="1:31" x14ac:dyDescent="0.25">
      <c r="A7597">
        <v>2100482</v>
      </c>
      <c r="B7597">
        <v>1</v>
      </c>
      <c r="C7597" t="s">
        <v>81</v>
      </c>
      <c r="D7597" t="s">
        <v>117</v>
      </c>
      <c r="E7597" t="s">
        <v>169</v>
      </c>
      <c r="F7597" t="s">
        <v>21698</v>
      </c>
      <c r="G7597" t="s">
        <v>464</v>
      </c>
      <c r="H7597" t="s">
        <v>134</v>
      </c>
      <c r="I7597" t="s">
        <v>135</v>
      </c>
      <c r="J7597" t="s">
        <v>136</v>
      </c>
      <c r="K7597" t="s">
        <v>137</v>
      </c>
      <c r="L7597" t="s">
        <v>21699</v>
      </c>
      <c r="M7597" t="s">
        <v>21700</v>
      </c>
      <c r="N7597">
        <v>2.3791666660000002</v>
      </c>
      <c r="O7597">
        <v>0</v>
      </c>
      <c r="P7597">
        <v>58</v>
      </c>
      <c r="Q7597">
        <v>0</v>
      </c>
      <c r="R7597">
        <v>0</v>
      </c>
      <c r="S7597">
        <v>0</v>
      </c>
      <c r="T7597">
        <v>2</v>
      </c>
      <c r="U7597">
        <v>0</v>
      </c>
      <c r="V7597">
        <v>0</v>
      </c>
      <c r="W7597">
        <v>0</v>
      </c>
      <c r="X7597">
        <v>14.581338636748644</v>
      </c>
      <c r="Y7597">
        <v>0</v>
      </c>
      <c r="Z7597">
        <v>0</v>
      </c>
      <c r="AA7597">
        <v>0</v>
      </c>
      <c r="AB7597">
        <v>0.41357450505777998</v>
      </c>
      <c r="AC7597">
        <v>0</v>
      </c>
      <c r="AD7597">
        <v>0</v>
      </c>
      <c r="AE7597">
        <v>14.994913141806423</v>
      </c>
    </row>
    <row r="7598" spans="1:31" x14ac:dyDescent="0.25">
      <c r="A7598">
        <v>2100439</v>
      </c>
      <c r="B7598">
        <v>1</v>
      </c>
      <c r="C7598" t="s">
        <v>81</v>
      </c>
      <c r="D7598" t="s">
        <v>117</v>
      </c>
      <c r="E7598" t="s">
        <v>295</v>
      </c>
      <c r="F7598" t="s">
        <v>21701</v>
      </c>
      <c r="G7598" t="s">
        <v>679</v>
      </c>
      <c r="H7598" t="s">
        <v>680</v>
      </c>
      <c r="I7598" t="s">
        <v>135</v>
      </c>
      <c r="J7598" t="s">
        <v>136</v>
      </c>
      <c r="K7598" t="s">
        <v>155</v>
      </c>
      <c r="L7598" t="s">
        <v>21702</v>
      </c>
      <c r="M7598" t="s">
        <v>21703</v>
      </c>
      <c r="N7598">
        <v>7.642222222</v>
      </c>
      <c r="O7598">
        <v>0</v>
      </c>
      <c r="P7598">
        <v>375</v>
      </c>
      <c r="Q7598">
        <v>33</v>
      </c>
      <c r="R7598">
        <v>37</v>
      </c>
      <c r="S7598">
        <v>2</v>
      </c>
      <c r="T7598">
        <v>33</v>
      </c>
      <c r="U7598">
        <v>1</v>
      </c>
      <c r="V7598">
        <v>0</v>
      </c>
      <c r="W7598">
        <v>0</v>
      </c>
      <c r="X7598">
        <v>335.02349663506993</v>
      </c>
      <c r="Y7598">
        <v>288.56758228017128</v>
      </c>
      <c r="Z7598">
        <v>54.976395199323825</v>
      </c>
      <c r="AA7598">
        <v>554.70628288981084</v>
      </c>
      <c r="AB7598">
        <v>118.7405899612238</v>
      </c>
      <c r="AC7598">
        <v>308.59303676762511</v>
      </c>
      <c r="AD7598">
        <v>0</v>
      </c>
      <c r="AE7598">
        <v>1660.6073837332249</v>
      </c>
    </row>
    <row r="7599" spans="1:31" x14ac:dyDescent="0.25">
      <c r="A7599">
        <v>2100751</v>
      </c>
      <c r="B7599">
        <v>1</v>
      </c>
      <c r="C7599" t="s">
        <v>81</v>
      </c>
      <c r="D7599" t="s">
        <v>118</v>
      </c>
      <c r="E7599" t="s">
        <v>131</v>
      </c>
      <c r="F7599" t="s">
        <v>21704</v>
      </c>
      <c r="G7599" t="s">
        <v>464</v>
      </c>
      <c r="H7599" t="s">
        <v>134</v>
      </c>
      <c r="I7599" t="s">
        <v>135</v>
      </c>
      <c r="J7599" t="s">
        <v>136</v>
      </c>
      <c r="K7599" t="s">
        <v>137</v>
      </c>
      <c r="L7599" t="s">
        <v>21705</v>
      </c>
      <c r="M7599" t="s">
        <v>21706</v>
      </c>
      <c r="N7599">
        <v>0.775277777</v>
      </c>
      <c r="O7599">
        <v>0</v>
      </c>
      <c r="P7599">
        <v>221</v>
      </c>
      <c r="Q7599">
        <v>1</v>
      </c>
      <c r="R7599">
        <v>1</v>
      </c>
      <c r="S7599">
        <v>13</v>
      </c>
      <c r="T7599">
        <v>17</v>
      </c>
      <c r="U7599">
        <v>1</v>
      </c>
      <c r="V7599">
        <v>0</v>
      </c>
      <c r="W7599">
        <v>0</v>
      </c>
      <c r="X7599">
        <v>57.786219161352022</v>
      </c>
      <c r="Y7599">
        <v>0</v>
      </c>
      <c r="Z7599">
        <v>1.4368653230800033</v>
      </c>
      <c r="AA7599">
        <v>71.363798385348389</v>
      </c>
      <c r="AB7599">
        <v>5.3431095093621472</v>
      </c>
      <c r="AC7599">
        <v>43.036522483406372</v>
      </c>
      <c r="AD7599">
        <v>0</v>
      </c>
      <c r="AE7599">
        <v>178.96651486254893</v>
      </c>
    </row>
    <row r="7600" spans="1:31" x14ac:dyDescent="0.25">
      <c r="A7600">
        <v>2100545</v>
      </c>
      <c r="B7600">
        <v>1</v>
      </c>
      <c r="C7600" t="s">
        <v>80</v>
      </c>
      <c r="D7600" t="s">
        <v>103</v>
      </c>
      <c r="E7600" t="s">
        <v>169</v>
      </c>
      <c r="F7600" t="s">
        <v>21707</v>
      </c>
      <c r="G7600" t="s">
        <v>273</v>
      </c>
      <c r="H7600" t="s">
        <v>134</v>
      </c>
      <c r="I7600" t="s">
        <v>135</v>
      </c>
      <c r="J7600" t="s">
        <v>136</v>
      </c>
      <c r="K7600" t="s">
        <v>155</v>
      </c>
      <c r="L7600" t="s">
        <v>21708</v>
      </c>
      <c r="M7600" t="s">
        <v>21709</v>
      </c>
      <c r="N7600">
        <v>7.8819444440000002</v>
      </c>
      <c r="O7600">
        <v>0</v>
      </c>
      <c r="P7600">
        <v>0</v>
      </c>
      <c r="Q7600">
        <v>0</v>
      </c>
      <c r="R7600">
        <v>0</v>
      </c>
      <c r="S7600">
        <v>0</v>
      </c>
      <c r="T7600">
        <v>66</v>
      </c>
      <c r="U7600">
        <v>0</v>
      </c>
      <c r="V7600">
        <v>0</v>
      </c>
      <c r="W7600">
        <v>0</v>
      </c>
      <c r="X7600">
        <v>0</v>
      </c>
      <c r="Y7600">
        <v>0</v>
      </c>
      <c r="Z7600">
        <v>0</v>
      </c>
      <c r="AA7600">
        <v>0</v>
      </c>
      <c r="AB7600">
        <v>361.61507874189283</v>
      </c>
      <c r="AC7600">
        <v>0</v>
      </c>
      <c r="AD7600">
        <v>0</v>
      </c>
      <c r="AE7600">
        <v>361.61507874189283</v>
      </c>
    </row>
    <row r="7601" spans="1:31" x14ac:dyDescent="0.25">
      <c r="A7601">
        <v>2100645</v>
      </c>
      <c r="B7601">
        <v>1</v>
      </c>
      <c r="C7601" t="s">
        <v>80</v>
      </c>
      <c r="D7601" t="s">
        <v>95</v>
      </c>
      <c r="E7601" t="s">
        <v>131</v>
      </c>
      <c r="F7601" t="s">
        <v>21710</v>
      </c>
      <c r="G7601" t="s">
        <v>133</v>
      </c>
      <c r="H7601" t="s">
        <v>134</v>
      </c>
      <c r="I7601" t="s">
        <v>135</v>
      </c>
      <c r="J7601" t="s">
        <v>136</v>
      </c>
      <c r="K7601" t="s">
        <v>137</v>
      </c>
      <c r="L7601" t="s">
        <v>21711</v>
      </c>
      <c r="M7601" t="s">
        <v>21712</v>
      </c>
      <c r="N7601">
        <v>0.80638888799999997</v>
      </c>
      <c r="O7601">
        <v>0</v>
      </c>
      <c r="P7601">
        <v>227</v>
      </c>
      <c r="Q7601">
        <v>0</v>
      </c>
      <c r="R7601">
        <v>0</v>
      </c>
      <c r="S7601">
        <v>0</v>
      </c>
      <c r="T7601">
        <v>17</v>
      </c>
      <c r="U7601">
        <v>0</v>
      </c>
      <c r="V7601">
        <v>0</v>
      </c>
      <c r="W7601">
        <v>0</v>
      </c>
      <c r="X7601">
        <v>36.044005944062818</v>
      </c>
      <c r="Y7601">
        <v>0</v>
      </c>
      <c r="Z7601">
        <v>0</v>
      </c>
      <c r="AA7601">
        <v>0</v>
      </c>
      <c r="AB7601">
        <v>14.340291118314649</v>
      </c>
      <c r="AC7601">
        <v>0</v>
      </c>
      <c r="AD7601">
        <v>0</v>
      </c>
      <c r="AE7601">
        <v>50.38429706237747</v>
      </c>
    </row>
    <row r="7602" spans="1:31" x14ac:dyDescent="0.25">
      <c r="A7602">
        <v>2100731</v>
      </c>
      <c r="B7602">
        <v>1</v>
      </c>
      <c r="C7602" t="s">
        <v>81</v>
      </c>
      <c r="D7602" t="s">
        <v>112</v>
      </c>
      <c r="E7602" t="s">
        <v>131</v>
      </c>
      <c r="F7602" t="s">
        <v>17141</v>
      </c>
      <c r="G7602" t="s">
        <v>133</v>
      </c>
      <c r="H7602" t="s">
        <v>134</v>
      </c>
      <c r="I7602" t="s">
        <v>135</v>
      </c>
      <c r="J7602" t="s">
        <v>136</v>
      </c>
      <c r="K7602" t="s">
        <v>137</v>
      </c>
      <c r="L7602" t="s">
        <v>21713</v>
      </c>
      <c r="M7602" t="s">
        <v>21714</v>
      </c>
      <c r="N7602">
        <v>4.1247222219999999</v>
      </c>
      <c r="O7602">
        <v>0</v>
      </c>
      <c r="P7602">
        <v>22</v>
      </c>
      <c r="Q7602">
        <v>179</v>
      </c>
      <c r="R7602">
        <v>18</v>
      </c>
      <c r="S7602">
        <v>7</v>
      </c>
      <c r="T7602">
        <v>1</v>
      </c>
      <c r="U7602">
        <v>1</v>
      </c>
      <c r="V7602">
        <v>0</v>
      </c>
      <c r="W7602">
        <v>0</v>
      </c>
      <c r="X7602">
        <v>14.548668581553121</v>
      </c>
      <c r="Y7602">
        <v>833.42792138240929</v>
      </c>
      <c r="Z7602">
        <v>339.05644029007289</v>
      </c>
      <c r="AA7602">
        <v>114.83292797544759</v>
      </c>
      <c r="AB7602">
        <v>0.18482351250136667</v>
      </c>
      <c r="AC7602">
        <v>16.278820923104774</v>
      </c>
      <c r="AD7602">
        <v>0</v>
      </c>
      <c r="AE7602">
        <v>1318.3296026650892</v>
      </c>
    </row>
    <row r="7603" spans="1:31" x14ac:dyDescent="0.25">
      <c r="A7603">
        <v>2100754</v>
      </c>
      <c r="B7603">
        <v>1</v>
      </c>
      <c r="C7603" t="s">
        <v>80</v>
      </c>
      <c r="D7603" t="s">
        <v>103</v>
      </c>
      <c r="E7603" t="s">
        <v>169</v>
      </c>
      <c r="F7603" t="s">
        <v>21715</v>
      </c>
      <c r="G7603" t="s">
        <v>513</v>
      </c>
      <c r="H7603" t="s">
        <v>134</v>
      </c>
      <c r="I7603" t="s">
        <v>135</v>
      </c>
      <c r="J7603" t="s">
        <v>136</v>
      </c>
      <c r="K7603" t="s">
        <v>137</v>
      </c>
      <c r="L7603" t="s">
        <v>21716</v>
      </c>
      <c r="M7603" t="s">
        <v>21717</v>
      </c>
      <c r="N7603">
        <v>0.13388888800000001</v>
      </c>
      <c r="O7603">
        <v>0</v>
      </c>
      <c r="P7603">
        <v>10104</v>
      </c>
      <c r="Q7603">
        <v>0</v>
      </c>
      <c r="R7603">
        <v>43</v>
      </c>
      <c r="S7603">
        <v>4</v>
      </c>
      <c r="T7603">
        <v>503</v>
      </c>
      <c r="U7603">
        <v>0</v>
      </c>
      <c r="V7603">
        <v>1</v>
      </c>
      <c r="W7603">
        <v>0</v>
      </c>
      <c r="X7603">
        <v>352.1537518041917</v>
      </c>
      <c r="Y7603">
        <v>0</v>
      </c>
      <c r="Z7603">
        <v>13.064401521811943</v>
      </c>
      <c r="AA7603">
        <v>6.6394848902730246</v>
      </c>
      <c r="AB7603">
        <v>88.130454319208908</v>
      </c>
      <c r="AC7603">
        <v>0</v>
      </c>
      <c r="AD7603">
        <v>0.8719851920248638</v>
      </c>
      <c r="AE7603">
        <v>460.86007772751043</v>
      </c>
    </row>
    <row r="7604" spans="1:31" x14ac:dyDescent="0.25">
      <c r="A7604">
        <v>2100568</v>
      </c>
      <c r="B7604">
        <v>1</v>
      </c>
      <c r="C7604" t="s">
        <v>80</v>
      </c>
      <c r="D7604" t="s">
        <v>103</v>
      </c>
      <c r="E7604" t="s">
        <v>146</v>
      </c>
      <c r="F7604" t="s">
        <v>12059</v>
      </c>
      <c r="G7604" t="s">
        <v>133</v>
      </c>
      <c r="H7604" t="s">
        <v>134</v>
      </c>
      <c r="I7604" t="s">
        <v>135</v>
      </c>
      <c r="J7604" t="s">
        <v>136</v>
      </c>
      <c r="K7604" t="s">
        <v>137</v>
      </c>
      <c r="L7604" t="s">
        <v>21718</v>
      </c>
      <c r="M7604" t="s">
        <v>21719</v>
      </c>
      <c r="N7604">
        <v>1.9272222219999999</v>
      </c>
      <c r="O7604">
        <v>0</v>
      </c>
      <c r="P7604">
        <v>13</v>
      </c>
      <c r="Q7604">
        <v>13</v>
      </c>
      <c r="R7604">
        <v>69</v>
      </c>
      <c r="S7604">
        <v>5</v>
      </c>
      <c r="T7604">
        <v>8</v>
      </c>
      <c r="U7604">
        <v>1</v>
      </c>
      <c r="V7604">
        <v>0</v>
      </c>
      <c r="W7604">
        <v>0</v>
      </c>
      <c r="X7604">
        <v>10.626574896144559</v>
      </c>
      <c r="Y7604">
        <v>35.444949646732589</v>
      </c>
      <c r="Z7604">
        <v>324.14552870549926</v>
      </c>
      <c r="AA7604">
        <v>131.79372121079729</v>
      </c>
      <c r="AB7604">
        <v>25.681511106463862</v>
      </c>
      <c r="AC7604">
        <v>121.47126898253453</v>
      </c>
      <c r="AD7604">
        <v>0</v>
      </c>
      <c r="AE7604">
        <v>649.1635545481721</v>
      </c>
    </row>
    <row r="7605" spans="1:31" x14ac:dyDescent="0.25">
      <c r="A7605">
        <v>2100585</v>
      </c>
      <c r="B7605">
        <v>1</v>
      </c>
      <c r="C7605" t="s">
        <v>80</v>
      </c>
      <c r="D7605" t="s">
        <v>103</v>
      </c>
      <c r="E7605" t="s">
        <v>158</v>
      </c>
      <c r="F7605" t="s">
        <v>21720</v>
      </c>
      <c r="G7605" t="s">
        <v>160</v>
      </c>
      <c r="H7605" t="s">
        <v>143</v>
      </c>
      <c r="I7605" t="s">
        <v>135</v>
      </c>
      <c r="J7605" t="s">
        <v>136</v>
      </c>
      <c r="K7605" t="s">
        <v>137</v>
      </c>
      <c r="L7605" t="s">
        <v>21721</v>
      </c>
      <c r="M7605" t="s">
        <v>21722</v>
      </c>
      <c r="N7605">
        <v>0.60527777699999996</v>
      </c>
      <c r="O7605">
        <v>0</v>
      </c>
      <c r="P7605">
        <v>133</v>
      </c>
      <c r="Q7605">
        <v>0</v>
      </c>
      <c r="R7605">
        <v>0</v>
      </c>
      <c r="S7605">
        <v>0</v>
      </c>
      <c r="T7605">
        <v>11</v>
      </c>
      <c r="U7605">
        <v>0</v>
      </c>
      <c r="V7605">
        <v>0</v>
      </c>
      <c r="W7605">
        <v>0</v>
      </c>
      <c r="X7605">
        <v>19.853080979528666</v>
      </c>
      <c r="Y7605">
        <v>0</v>
      </c>
      <c r="Z7605">
        <v>0</v>
      </c>
      <c r="AA7605">
        <v>0</v>
      </c>
      <c r="AB7605">
        <v>1.5867010700581812</v>
      </c>
      <c r="AC7605">
        <v>0</v>
      </c>
      <c r="AD7605">
        <v>0</v>
      </c>
      <c r="AE7605">
        <v>21.439782049586846</v>
      </c>
    </row>
    <row r="7606" spans="1:31" x14ac:dyDescent="0.25">
      <c r="A7606">
        <v>2100668</v>
      </c>
      <c r="B7606">
        <v>1</v>
      </c>
      <c r="C7606" t="s">
        <v>80</v>
      </c>
      <c r="D7606" t="s">
        <v>98</v>
      </c>
      <c r="E7606" t="s">
        <v>177</v>
      </c>
      <c r="F7606" t="s">
        <v>21723</v>
      </c>
      <c r="G7606" t="s">
        <v>183</v>
      </c>
      <c r="H7606" t="s">
        <v>143</v>
      </c>
      <c r="I7606" t="s">
        <v>135</v>
      </c>
      <c r="J7606" t="s">
        <v>136</v>
      </c>
      <c r="K7606" t="s">
        <v>137</v>
      </c>
      <c r="L7606" t="s">
        <v>21724</v>
      </c>
      <c r="M7606" t="s">
        <v>21725</v>
      </c>
      <c r="N7606">
        <v>2.2400000000000002</v>
      </c>
      <c r="O7606">
        <v>0</v>
      </c>
      <c r="P7606">
        <v>1</v>
      </c>
      <c r="Q7606">
        <v>0</v>
      </c>
      <c r="R7606">
        <v>0</v>
      </c>
      <c r="S7606">
        <v>0</v>
      </c>
      <c r="T7606">
        <v>0</v>
      </c>
      <c r="U7606">
        <v>0</v>
      </c>
      <c r="V7606">
        <v>0</v>
      </c>
      <c r="W7606">
        <v>0</v>
      </c>
      <c r="X7606">
        <v>0.44699522893488336</v>
      </c>
      <c r="Y7606">
        <v>0</v>
      </c>
      <c r="Z7606">
        <v>0</v>
      </c>
      <c r="AA7606">
        <v>0</v>
      </c>
      <c r="AB7606">
        <v>0</v>
      </c>
      <c r="AC7606">
        <v>0</v>
      </c>
      <c r="AD7606">
        <v>0</v>
      </c>
      <c r="AE7606">
        <v>0.44699522893488336</v>
      </c>
    </row>
    <row r="7607" spans="1:31" x14ac:dyDescent="0.25">
      <c r="A7607">
        <v>2100817</v>
      </c>
      <c r="B7607">
        <v>1</v>
      </c>
      <c r="C7607" t="s">
        <v>80</v>
      </c>
      <c r="D7607" t="s">
        <v>90</v>
      </c>
      <c r="E7607" t="s">
        <v>177</v>
      </c>
      <c r="F7607" t="s">
        <v>21726</v>
      </c>
      <c r="G7607" t="s">
        <v>183</v>
      </c>
      <c r="H7607" t="s">
        <v>143</v>
      </c>
      <c r="I7607" t="s">
        <v>135</v>
      </c>
      <c r="J7607" t="s">
        <v>136</v>
      </c>
      <c r="K7607" t="s">
        <v>137</v>
      </c>
      <c r="L7607" t="s">
        <v>21727</v>
      </c>
      <c r="M7607" t="s">
        <v>21728</v>
      </c>
      <c r="N7607">
        <v>2.4952777770000001</v>
      </c>
      <c r="O7607">
        <v>0</v>
      </c>
      <c r="P7607">
        <v>1</v>
      </c>
      <c r="Q7607">
        <v>0</v>
      </c>
      <c r="R7607">
        <v>0</v>
      </c>
      <c r="S7607">
        <v>0</v>
      </c>
      <c r="T7607">
        <v>0</v>
      </c>
      <c r="U7607">
        <v>0</v>
      </c>
      <c r="V7607">
        <v>0</v>
      </c>
      <c r="W7607">
        <v>0</v>
      </c>
      <c r="X7607">
        <v>0.5110800444900151</v>
      </c>
      <c r="Y7607">
        <v>0</v>
      </c>
      <c r="Z7607">
        <v>0</v>
      </c>
      <c r="AA7607">
        <v>0</v>
      </c>
      <c r="AB7607">
        <v>0</v>
      </c>
      <c r="AC7607">
        <v>0</v>
      </c>
      <c r="AD7607">
        <v>0</v>
      </c>
      <c r="AE7607">
        <v>0.5110800444900151</v>
      </c>
    </row>
    <row r="7608" spans="1:31" x14ac:dyDescent="0.25">
      <c r="A7608">
        <v>2100522</v>
      </c>
      <c r="B7608">
        <v>1</v>
      </c>
      <c r="C7608" t="s">
        <v>81</v>
      </c>
      <c r="D7608" t="s">
        <v>123</v>
      </c>
      <c r="E7608" t="s">
        <v>169</v>
      </c>
      <c r="F7608" t="s">
        <v>21729</v>
      </c>
      <c r="G7608" t="s">
        <v>154</v>
      </c>
      <c r="H7608" t="s">
        <v>134</v>
      </c>
      <c r="I7608" t="s">
        <v>135</v>
      </c>
      <c r="J7608" t="s">
        <v>136</v>
      </c>
      <c r="K7608" t="s">
        <v>155</v>
      </c>
      <c r="L7608" t="s">
        <v>21730</v>
      </c>
      <c r="M7608" t="s">
        <v>21731</v>
      </c>
      <c r="N7608">
        <v>5.9103322220000001</v>
      </c>
      <c r="O7608">
        <v>0</v>
      </c>
      <c r="P7608">
        <v>2177</v>
      </c>
      <c r="Q7608">
        <v>0</v>
      </c>
      <c r="R7608">
        <v>1</v>
      </c>
      <c r="S7608">
        <v>0</v>
      </c>
      <c r="T7608">
        <v>90</v>
      </c>
      <c r="U7608">
        <v>0</v>
      </c>
      <c r="V7608">
        <v>0</v>
      </c>
      <c r="W7608">
        <v>0</v>
      </c>
      <c r="X7608">
        <v>3109.7961019144277</v>
      </c>
      <c r="Y7608">
        <v>0</v>
      </c>
      <c r="Z7608">
        <v>0</v>
      </c>
      <c r="AA7608">
        <v>0</v>
      </c>
      <c r="AB7608">
        <v>234.99141474434754</v>
      </c>
      <c r="AC7608">
        <v>0</v>
      </c>
      <c r="AD7608">
        <v>0</v>
      </c>
      <c r="AE7608">
        <v>3344.7875166587751</v>
      </c>
    </row>
    <row r="7609" spans="1:31" x14ac:dyDescent="0.25">
      <c r="A7609">
        <v>2100791</v>
      </c>
      <c r="B7609">
        <v>1</v>
      </c>
      <c r="C7609" t="s">
        <v>81</v>
      </c>
      <c r="D7609" t="s">
        <v>127</v>
      </c>
      <c r="E7609" t="s">
        <v>140</v>
      </c>
      <c r="F7609" t="s">
        <v>21732</v>
      </c>
      <c r="G7609" t="s">
        <v>160</v>
      </c>
      <c r="H7609" t="s">
        <v>143</v>
      </c>
      <c r="I7609" t="s">
        <v>135</v>
      </c>
      <c r="J7609" t="s">
        <v>136</v>
      </c>
      <c r="K7609" t="s">
        <v>137</v>
      </c>
      <c r="L7609" t="s">
        <v>21733</v>
      </c>
      <c r="M7609" t="s">
        <v>21734</v>
      </c>
      <c r="N7609">
        <v>4.9563888880000002</v>
      </c>
      <c r="O7609">
        <v>0</v>
      </c>
      <c r="P7609">
        <v>2</v>
      </c>
      <c r="Q7609">
        <v>0</v>
      </c>
      <c r="R7609">
        <v>7</v>
      </c>
      <c r="S7609">
        <v>0</v>
      </c>
      <c r="T7609">
        <v>0</v>
      </c>
      <c r="U7609">
        <v>0</v>
      </c>
      <c r="V7609">
        <v>0</v>
      </c>
      <c r="W7609">
        <v>0</v>
      </c>
      <c r="X7609">
        <v>0.50263894559765843</v>
      </c>
      <c r="Y7609">
        <v>0</v>
      </c>
      <c r="Z7609">
        <v>11.974345196648875</v>
      </c>
      <c r="AA7609">
        <v>0</v>
      </c>
      <c r="AB7609">
        <v>0</v>
      </c>
      <c r="AC7609">
        <v>0</v>
      </c>
      <c r="AD7609">
        <v>0</v>
      </c>
      <c r="AE7609">
        <v>12.476984142246533</v>
      </c>
    </row>
    <row r="7610" spans="1:31" x14ac:dyDescent="0.25">
      <c r="A7610">
        <v>2100505</v>
      </c>
      <c r="B7610">
        <v>1</v>
      </c>
      <c r="C7610" t="s">
        <v>81</v>
      </c>
      <c r="D7610" t="s">
        <v>115</v>
      </c>
      <c r="E7610" t="s">
        <v>169</v>
      </c>
      <c r="F7610" t="s">
        <v>21735</v>
      </c>
      <c r="G7610" t="s">
        <v>154</v>
      </c>
      <c r="H7610" t="s">
        <v>134</v>
      </c>
      <c r="I7610" t="s">
        <v>135</v>
      </c>
      <c r="J7610" t="s">
        <v>136</v>
      </c>
      <c r="K7610" t="s">
        <v>155</v>
      </c>
      <c r="L7610" t="s">
        <v>21736</v>
      </c>
      <c r="M7610" t="s">
        <v>21737</v>
      </c>
      <c r="N7610">
        <v>9.8086111109999994</v>
      </c>
      <c r="O7610">
        <v>0</v>
      </c>
      <c r="P7610">
        <v>368</v>
      </c>
      <c r="Q7610">
        <v>0</v>
      </c>
      <c r="R7610">
        <v>8</v>
      </c>
      <c r="S7610">
        <v>6</v>
      </c>
      <c r="T7610">
        <v>172</v>
      </c>
      <c r="U7610">
        <v>2</v>
      </c>
      <c r="V7610">
        <v>0</v>
      </c>
      <c r="W7610">
        <v>0</v>
      </c>
      <c r="X7610">
        <v>524.3730719845272</v>
      </c>
      <c r="Y7610">
        <v>0</v>
      </c>
      <c r="Z7610">
        <v>40.171445726042251</v>
      </c>
      <c r="AA7610">
        <v>237.52767817072203</v>
      </c>
      <c r="AB7610">
        <v>576.19908650108823</v>
      </c>
      <c r="AC7610">
        <v>156.71124740976708</v>
      </c>
      <c r="AD7610">
        <v>0</v>
      </c>
      <c r="AE7610">
        <v>1534.9825297921468</v>
      </c>
    </row>
    <row r="7611" spans="1:31" x14ac:dyDescent="0.25">
      <c r="A7611">
        <v>2100485</v>
      </c>
      <c r="B7611">
        <v>1</v>
      </c>
      <c r="C7611" t="s">
        <v>81</v>
      </c>
      <c r="D7611" t="s">
        <v>118</v>
      </c>
      <c r="E7611" t="s">
        <v>169</v>
      </c>
      <c r="F7611" t="s">
        <v>21738</v>
      </c>
      <c r="G7611" t="s">
        <v>133</v>
      </c>
      <c r="H7611" t="s">
        <v>134</v>
      </c>
      <c r="I7611" t="s">
        <v>135</v>
      </c>
      <c r="J7611" t="s">
        <v>136</v>
      </c>
      <c r="K7611" t="s">
        <v>137</v>
      </c>
      <c r="L7611" t="s">
        <v>21739</v>
      </c>
      <c r="M7611" t="s">
        <v>21740</v>
      </c>
      <c r="N7611">
        <v>2.3911111109999998</v>
      </c>
      <c r="O7611">
        <v>0</v>
      </c>
      <c r="P7611">
        <v>0</v>
      </c>
      <c r="Q7611">
        <v>0</v>
      </c>
      <c r="R7611">
        <v>0</v>
      </c>
      <c r="S7611">
        <v>1</v>
      </c>
      <c r="T7611">
        <v>0</v>
      </c>
      <c r="U7611">
        <v>0</v>
      </c>
      <c r="V7611">
        <v>0</v>
      </c>
      <c r="W7611">
        <v>0</v>
      </c>
      <c r="X7611">
        <v>0</v>
      </c>
      <c r="Y7611">
        <v>0</v>
      </c>
      <c r="Z7611">
        <v>0</v>
      </c>
      <c r="AA7611">
        <v>102.4358869949376</v>
      </c>
      <c r="AB7611">
        <v>0</v>
      </c>
      <c r="AC7611">
        <v>0</v>
      </c>
      <c r="AD7611">
        <v>0</v>
      </c>
      <c r="AE7611">
        <v>102.4358869949376</v>
      </c>
    </row>
    <row r="7612" spans="1:31" x14ac:dyDescent="0.25">
      <c r="A7612">
        <v>2100811</v>
      </c>
      <c r="B7612">
        <v>1</v>
      </c>
      <c r="C7612" t="s">
        <v>80</v>
      </c>
      <c r="D7612" t="s">
        <v>83</v>
      </c>
      <c r="E7612" t="s">
        <v>158</v>
      </c>
      <c r="F7612" t="s">
        <v>21741</v>
      </c>
      <c r="G7612" t="s">
        <v>160</v>
      </c>
      <c r="H7612" t="s">
        <v>143</v>
      </c>
      <c r="I7612" t="s">
        <v>135</v>
      </c>
      <c r="J7612" t="s">
        <v>136</v>
      </c>
      <c r="K7612" t="s">
        <v>137</v>
      </c>
      <c r="L7612" t="s">
        <v>21742</v>
      </c>
      <c r="M7612" t="s">
        <v>21743</v>
      </c>
      <c r="N7612">
        <v>1.723055555</v>
      </c>
      <c r="O7612">
        <v>0</v>
      </c>
      <c r="P7612">
        <v>66</v>
      </c>
      <c r="Q7612">
        <v>0</v>
      </c>
      <c r="R7612">
        <v>0</v>
      </c>
      <c r="S7612">
        <v>0</v>
      </c>
      <c r="T7612">
        <v>5</v>
      </c>
      <c r="U7612">
        <v>0</v>
      </c>
      <c r="V7612">
        <v>0</v>
      </c>
      <c r="W7612">
        <v>0</v>
      </c>
      <c r="X7612">
        <v>30.055101576462615</v>
      </c>
      <c r="Y7612">
        <v>0</v>
      </c>
      <c r="Z7612">
        <v>0</v>
      </c>
      <c r="AA7612">
        <v>0</v>
      </c>
      <c r="AB7612">
        <v>5.9769172391178182</v>
      </c>
      <c r="AC7612">
        <v>0</v>
      </c>
      <c r="AD7612">
        <v>0</v>
      </c>
      <c r="AE7612">
        <v>36.032018815580436</v>
      </c>
    </row>
    <row r="7613" spans="1:31" x14ac:dyDescent="0.25">
      <c r="A7613">
        <v>2100691</v>
      </c>
      <c r="B7613">
        <v>1</v>
      </c>
      <c r="C7613" t="s">
        <v>80</v>
      </c>
      <c r="D7613" t="s">
        <v>107</v>
      </c>
      <c r="E7613" t="s">
        <v>177</v>
      </c>
      <c r="F7613" t="s">
        <v>21744</v>
      </c>
      <c r="G7613" t="s">
        <v>1007</v>
      </c>
      <c r="H7613" t="s">
        <v>143</v>
      </c>
      <c r="I7613" t="s">
        <v>135</v>
      </c>
      <c r="J7613" t="s">
        <v>3</v>
      </c>
      <c r="K7613" t="s">
        <v>137</v>
      </c>
      <c r="L7613" t="s">
        <v>21745</v>
      </c>
      <c r="M7613" t="s">
        <v>21746</v>
      </c>
      <c r="N7613">
        <v>1.849722222</v>
      </c>
      <c r="O7613">
        <v>0</v>
      </c>
      <c r="P7613">
        <v>7</v>
      </c>
      <c r="Q7613">
        <v>0</v>
      </c>
      <c r="R7613">
        <v>0</v>
      </c>
      <c r="S7613">
        <v>0</v>
      </c>
      <c r="T7613">
        <v>0</v>
      </c>
      <c r="U7613">
        <v>0</v>
      </c>
      <c r="V7613">
        <v>0</v>
      </c>
      <c r="W7613">
        <v>0</v>
      </c>
      <c r="X7613">
        <v>1.8753662849647801</v>
      </c>
      <c r="Y7613">
        <v>0</v>
      </c>
      <c r="Z7613">
        <v>0</v>
      </c>
      <c r="AA7613">
        <v>0</v>
      </c>
      <c r="AB7613">
        <v>0</v>
      </c>
      <c r="AC7613">
        <v>0</v>
      </c>
      <c r="AD7613">
        <v>0</v>
      </c>
      <c r="AE7613">
        <v>1.8753662849647801</v>
      </c>
    </row>
    <row r="7614" spans="1:31" x14ac:dyDescent="0.25">
      <c r="A7614">
        <v>2100605</v>
      </c>
      <c r="B7614">
        <v>1</v>
      </c>
      <c r="C7614" t="s">
        <v>80</v>
      </c>
      <c r="D7614" t="s">
        <v>106</v>
      </c>
      <c r="E7614" t="s">
        <v>177</v>
      </c>
      <c r="F7614" t="s">
        <v>21747</v>
      </c>
      <c r="G7614" t="s">
        <v>179</v>
      </c>
      <c r="H7614" t="s">
        <v>143</v>
      </c>
      <c r="I7614" t="s">
        <v>135</v>
      </c>
      <c r="J7614" t="s">
        <v>136</v>
      </c>
      <c r="K7614" t="s">
        <v>137</v>
      </c>
      <c r="L7614" t="s">
        <v>21748</v>
      </c>
      <c r="M7614" t="s">
        <v>21749</v>
      </c>
      <c r="N7614">
        <v>3.1269444439999998</v>
      </c>
      <c r="O7614">
        <v>0</v>
      </c>
      <c r="P7614">
        <v>0</v>
      </c>
      <c r="Q7614">
        <v>0</v>
      </c>
      <c r="R7614">
        <v>0</v>
      </c>
      <c r="S7614">
        <v>0</v>
      </c>
      <c r="T7614">
        <v>1</v>
      </c>
      <c r="U7614">
        <v>0</v>
      </c>
      <c r="V7614">
        <v>0</v>
      </c>
      <c r="W7614">
        <v>0</v>
      </c>
      <c r="X7614">
        <v>0</v>
      </c>
      <c r="Y7614">
        <v>0</v>
      </c>
      <c r="Z7614">
        <v>0</v>
      </c>
      <c r="AA7614">
        <v>0</v>
      </c>
      <c r="AB7614">
        <v>25.338031031641194</v>
      </c>
      <c r="AC7614">
        <v>0</v>
      </c>
      <c r="AD7614">
        <v>0</v>
      </c>
      <c r="AE7614">
        <v>25.338031031641194</v>
      </c>
    </row>
    <row r="7615" spans="1:31" x14ac:dyDescent="0.25">
      <c r="A7615">
        <v>2100499</v>
      </c>
      <c r="B7615">
        <v>1</v>
      </c>
      <c r="C7615" t="s">
        <v>81</v>
      </c>
      <c r="D7615" t="s">
        <v>118</v>
      </c>
      <c r="E7615" t="s">
        <v>131</v>
      </c>
      <c r="F7615" t="s">
        <v>21750</v>
      </c>
      <c r="G7615" t="s">
        <v>273</v>
      </c>
      <c r="H7615" t="s">
        <v>134</v>
      </c>
      <c r="I7615" t="s">
        <v>135</v>
      </c>
      <c r="J7615" t="s">
        <v>136</v>
      </c>
      <c r="K7615" t="s">
        <v>155</v>
      </c>
      <c r="L7615" t="s">
        <v>21751</v>
      </c>
      <c r="M7615" t="s">
        <v>21752</v>
      </c>
      <c r="N7615">
        <v>1.012080555</v>
      </c>
      <c r="O7615">
        <v>0</v>
      </c>
      <c r="P7615">
        <v>221</v>
      </c>
      <c r="Q7615">
        <v>1</v>
      </c>
      <c r="R7615">
        <v>1</v>
      </c>
      <c r="S7615">
        <v>13</v>
      </c>
      <c r="T7615">
        <v>17</v>
      </c>
      <c r="U7615">
        <v>1</v>
      </c>
      <c r="V7615">
        <v>0</v>
      </c>
      <c r="W7615">
        <v>0</v>
      </c>
      <c r="X7615">
        <v>67.149267780913249</v>
      </c>
      <c r="Y7615">
        <v>0</v>
      </c>
      <c r="Z7615">
        <v>1.7555680828580933</v>
      </c>
      <c r="AA7615">
        <v>81.6652245825004</v>
      </c>
      <c r="AB7615">
        <v>5.8336146512250195</v>
      </c>
      <c r="AC7615">
        <v>64.339887559809938</v>
      </c>
      <c r="AD7615">
        <v>0</v>
      </c>
      <c r="AE7615">
        <v>220.74356265730668</v>
      </c>
    </row>
    <row r="7616" spans="1:31" x14ac:dyDescent="0.25">
      <c r="A7616">
        <v>2100648</v>
      </c>
      <c r="B7616">
        <v>1</v>
      </c>
      <c r="C7616" t="s">
        <v>81</v>
      </c>
      <c r="D7616" t="s">
        <v>112</v>
      </c>
      <c r="E7616" t="s">
        <v>131</v>
      </c>
      <c r="F7616" t="s">
        <v>17508</v>
      </c>
      <c r="G7616" t="s">
        <v>133</v>
      </c>
      <c r="H7616" t="s">
        <v>134</v>
      </c>
      <c r="I7616" t="s">
        <v>135</v>
      </c>
      <c r="J7616" t="s">
        <v>136</v>
      </c>
      <c r="K7616" t="s">
        <v>137</v>
      </c>
      <c r="L7616" t="s">
        <v>21753</v>
      </c>
      <c r="M7616" t="s">
        <v>21754</v>
      </c>
      <c r="N7616">
        <v>1.5963888879999999</v>
      </c>
      <c r="O7616">
        <v>0</v>
      </c>
      <c r="P7616">
        <v>22</v>
      </c>
      <c r="Q7616">
        <v>179</v>
      </c>
      <c r="R7616">
        <v>18</v>
      </c>
      <c r="S7616">
        <v>7</v>
      </c>
      <c r="T7616">
        <v>1</v>
      </c>
      <c r="U7616">
        <v>1</v>
      </c>
      <c r="V7616">
        <v>0</v>
      </c>
      <c r="W7616">
        <v>0</v>
      </c>
      <c r="X7616">
        <v>5.1865877355891987</v>
      </c>
      <c r="Y7616">
        <v>348.50867810810911</v>
      </c>
      <c r="Z7616">
        <v>133.51894484500767</v>
      </c>
      <c r="AA7616">
        <v>44.520859826185379</v>
      </c>
      <c r="AB7616">
        <v>7.2491166176263333E-2</v>
      </c>
      <c r="AC7616">
        <v>7.0359124734255998</v>
      </c>
      <c r="AD7616">
        <v>0</v>
      </c>
      <c r="AE7616">
        <v>538.84347415449326</v>
      </c>
    </row>
    <row r="7617" spans="1:31" x14ac:dyDescent="0.25">
      <c r="A7617">
        <v>2100471</v>
      </c>
      <c r="B7617">
        <v>1</v>
      </c>
      <c r="C7617" t="s">
        <v>81</v>
      </c>
      <c r="D7617" t="s">
        <v>113</v>
      </c>
      <c r="E7617" t="s">
        <v>169</v>
      </c>
      <c r="F7617" t="s">
        <v>10210</v>
      </c>
      <c r="G7617" t="s">
        <v>133</v>
      </c>
      <c r="H7617" t="s">
        <v>134</v>
      </c>
      <c r="I7617" t="s">
        <v>259</v>
      </c>
      <c r="J7617" t="s">
        <v>136</v>
      </c>
      <c r="K7617" t="s">
        <v>137</v>
      </c>
      <c r="L7617" t="s">
        <v>21755</v>
      </c>
      <c r="M7617" t="s">
        <v>21756</v>
      </c>
      <c r="N7617">
        <v>1.1111111E-2</v>
      </c>
      <c r="O7617">
        <v>0</v>
      </c>
      <c r="P7617">
        <v>320</v>
      </c>
      <c r="Q7617">
        <v>1</v>
      </c>
      <c r="R7617">
        <v>19</v>
      </c>
      <c r="S7617">
        <v>0</v>
      </c>
      <c r="T7617">
        <v>10</v>
      </c>
      <c r="U7617">
        <v>1</v>
      </c>
      <c r="V7617">
        <v>0</v>
      </c>
      <c r="W7617">
        <v>0</v>
      </c>
      <c r="X7617">
        <v>0.37579218719139978</v>
      </c>
      <c r="Y7617">
        <v>3.0216736716466665E-2</v>
      </c>
      <c r="Z7617">
        <v>4.8561427201666681E-2</v>
      </c>
      <c r="AA7617">
        <v>0</v>
      </c>
      <c r="AB7617">
        <v>2.7927194579500002E-2</v>
      </c>
      <c r="AC7617">
        <v>0.49444308811048898</v>
      </c>
      <c r="AD7617">
        <v>0</v>
      </c>
      <c r="AE7617">
        <v>0.97694063379952212</v>
      </c>
    </row>
    <row r="7618" spans="1:31" x14ac:dyDescent="0.25">
      <c r="A7618">
        <v>2100448</v>
      </c>
      <c r="B7618">
        <v>1</v>
      </c>
      <c r="C7618" t="s">
        <v>81</v>
      </c>
      <c r="D7618" t="s">
        <v>122</v>
      </c>
      <c r="E7618" t="s">
        <v>146</v>
      </c>
      <c r="F7618" t="s">
        <v>21757</v>
      </c>
      <c r="G7618" t="s">
        <v>133</v>
      </c>
      <c r="H7618" t="s">
        <v>134</v>
      </c>
      <c r="I7618" t="s">
        <v>135</v>
      </c>
      <c r="J7618" t="s">
        <v>136</v>
      </c>
      <c r="K7618" t="s">
        <v>137</v>
      </c>
      <c r="L7618" t="s">
        <v>2720</v>
      </c>
      <c r="M7618" t="s">
        <v>21758</v>
      </c>
      <c r="N7618">
        <v>0.57055555499999999</v>
      </c>
      <c r="O7618">
        <v>11</v>
      </c>
      <c r="P7618">
        <v>15598</v>
      </c>
      <c r="Q7618">
        <v>710</v>
      </c>
      <c r="R7618">
        <v>653</v>
      </c>
      <c r="S7618">
        <v>54</v>
      </c>
      <c r="T7618">
        <v>2119</v>
      </c>
      <c r="U7618">
        <v>6</v>
      </c>
      <c r="V7618">
        <v>2</v>
      </c>
      <c r="W7618">
        <v>1.0080291521360665</v>
      </c>
      <c r="X7618">
        <v>1211.8126818839455</v>
      </c>
      <c r="Y7618">
        <v>187.56444219245432</v>
      </c>
      <c r="Z7618">
        <v>104.52743483580898</v>
      </c>
      <c r="AA7618">
        <v>162.09107760821044</v>
      </c>
      <c r="AB7618">
        <v>321.6652534128479</v>
      </c>
      <c r="AC7618">
        <v>47.882677049459787</v>
      </c>
      <c r="AD7618">
        <v>1.2122025140796278</v>
      </c>
      <c r="AE7618">
        <v>2037.7637986489426</v>
      </c>
    </row>
    <row r="7619" spans="1:31" x14ac:dyDescent="0.25">
      <c r="A7619">
        <v>2100634</v>
      </c>
      <c r="B7619">
        <v>1</v>
      </c>
      <c r="C7619" t="s">
        <v>80</v>
      </c>
      <c r="D7619" t="s">
        <v>90</v>
      </c>
      <c r="E7619" t="s">
        <v>177</v>
      </c>
      <c r="F7619" t="s">
        <v>21759</v>
      </c>
      <c r="G7619" t="s">
        <v>183</v>
      </c>
      <c r="H7619" t="s">
        <v>143</v>
      </c>
      <c r="I7619" t="s">
        <v>135</v>
      </c>
      <c r="J7619" t="s">
        <v>136</v>
      </c>
      <c r="K7619" t="s">
        <v>137</v>
      </c>
      <c r="L7619" t="s">
        <v>21760</v>
      </c>
      <c r="M7619" t="s">
        <v>21761</v>
      </c>
      <c r="N7619">
        <v>1.249166666</v>
      </c>
      <c r="O7619">
        <v>0</v>
      </c>
      <c r="P7619">
        <v>1</v>
      </c>
      <c r="Q7619">
        <v>0</v>
      </c>
      <c r="R7619">
        <v>0</v>
      </c>
      <c r="S7619">
        <v>0</v>
      </c>
      <c r="T7619">
        <v>0</v>
      </c>
      <c r="U7619">
        <v>0</v>
      </c>
      <c r="V7619">
        <v>0</v>
      </c>
      <c r="W7619">
        <v>0</v>
      </c>
      <c r="X7619">
        <v>0</v>
      </c>
      <c r="Y7619">
        <v>0</v>
      </c>
      <c r="Z7619">
        <v>0</v>
      </c>
      <c r="AA7619">
        <v>0</v>
      </c>
      <c r="AB7619">
        <v>0</v>
      </c>
      <c r="AC7619">
        <v>0</v>
      </c>
      <c r="AD7619">
        <v>0</v>
      </c>
      <c r="AE7619">
        <v>0</v>
      </c>
    </row>
    <row r="7620" spans="1:31" x14ac:dyDescent="0.25">
      <c r="A7620">
        <v>2100657</v>
      </c>
      <c r="B7620">
        <v>1</v>
      </c>
      <c r="C7620" t="s">
        <v>80</v>
      </c>
      <c r="D7620" t="s">
        <v>94</v>
      </c>
      <c r="E7620" t="s">
        <v>158</v>
      </c>
      <c r="F7620" t="s">
        <v>21762</v>
      </c>
      <c r="G7620" t="s">
        <v>324</v>
      </c>
      <c r="H7620" t="s">
        <v>143</v>
      </c>
      <c r="I7620" t="s">
        <v>135</v>
      </c>
      <c r="J7620" t="s">
        <v>136</v>
      </c>
      <c r="K7620" t="s">
        <v>137</v>
      </c>
      <c r="L7620" t="s">
        <v>21763</v>
      </c>
      <c r="M7620" t="s">
        <v>21764</v>
      </c>
      <c r="N7620">
        <v>1.9966666660000001</v>
      </c>
      <c r="O7620">
        <v>0</v>
      </c>
      <c r="P7620">
        <v>19</v>
      </c>
      <c r="Q7620">
        <v>0</v>
      </c>
      <c r="R7620">
        <v>5</v>
      </c>
      <c r="S7620">
        <v>0</v>
      </c>
      <c r="T7620">
        <v>6</v>
      </c>
      <c r="U7620">
        <v>0</v>
      </c>
      <c r="V7620">
        <v>0</v>
      </c>
      <c r="W7620">
        <v>0</v>
      </c>
      <c r="X7620">
        <v>6.474325656952443</v>
      </c>
      <c r="Y7620">
        <v>0</v>
      </c>
      <c r="Z7620">
        <v>1.8569218891812977</v>
      </c>
      <c r="AA7620">
        <v>0</v>
      </c>
      <c r="AB7620">
        <v>3.762023250049491</v>
      </c>
      <c r="AC7620">
        <v>0</v>
      </c>
      <c r="AD7620">
        <v>0</v>
      </c>
      <c r="AE7620">
        <v>12.093270796183232</v>
      </c>
    </row>
    <row r="7621" spans="1:31" x14ac:dyDescent="0.25">
      <c r="A7621">
        <v>2100571</v>
      </c>
      <c r="B7621">
        <v>1</v>
      </c>
      <c r="C7621" t="s">
        <v>81</v>
      </c>
      <c r="D7621" t="s">
        <v>119</v>
      </c>
      <c r="E7621" t="s">
        <v>158</v>
      </c>
      <c r="F7621" t="s">
        <v>21765</v>
      </c>
      <c r="G7621" t="s">
        <v>160</v>
      </c>
      <c r="H7621" t="s">
        <v>143</v>
      </c>
      <c r="I7621" t="s">
        <v>135</v>
      </c>
      <c r="J7621" t="s">
        <v>136</v>
      </c>
      <c r="K7621" t="s">
        <v>137</v>
      </c>
      <c r="L7621" t="s">
        <v>21766</v>
      </c>
      <c r="M7621" t="s">
        <v>21767</v>
      </c>
      <c r="N7621">
        <v>1.1258333330000001</v>
      </c>
      <c r="O7621">
        <v>0</v>
      </c>
      <c r="P7621">
        <v>85</v>
      </c>
      <c r="Q7621">
        <v>0</v>
      </c>
      <c r="R7621">
        <v>0</v>
      </c>
      <c r="S7621">
        <v>0</v>
      </c>
      <c r="T7621">
        <v>1</v>
      </c>
      <c r="U7621">
        <v>0</v>
      </c>
      <c r="V7621">
        <v>0</v>
      </c>
      <c r="W7621">
        <v>0</v>
      </c>
      <c r="X7621">
        <v>13.613565901661627</v>
      </c>
      <c r="Y7621">
        <v>0</v>
      </c>
      <c r="Z7621">
        <v>0</v>
      </c>
      <c r="AA7621">
        <v>0</v>
      </c>
      <c r="AB7621">
        <v>2.1661388537966668E-3</v>
      </c>
      <c r="AC7621">
        <v>0</v>
      </c>
      <c r="AD7621">
        <v>0</v>
      </c>
      <c r="AE7621">
        <v>13.615732040515423</v>
      </c>
    </row>
    <row r="7622" spans="1:31" x14ac:dyDescent="0.25">
      <c r="A7622">
        <v>2100617</v>
      </c>
      <c r="B7622">
        <v>1</v>
      </c>
      <c r="C7622" t="s">
        <v>80</v>
      </c>
      <c r="D7622" t="s">
        <v>93</v>
      </c>
      <c r="E7622" t="s">
        <v>177</v>
      </c>
      <c r="F7622" t="s">
        <v>21768</v>
      </c>
      <c r="G7622" t="s">
        <v>179</v>
      </c>
      <c r="H7622" t="s">
        <v>143</v>
      </c>
      <c r="I7622" t="s">
        <v>135</v>
      </c>
      <c r="J7622" t="s">
        <v>136</v>
      </c>
      <c r="K7622" t="s">
        <v>137</v>
      </c>
      <c r="L7622" t="s">
        <v>21769</v>
      </c>
      <c r="M7622" t="s">
        <v>21770</v>
      </c>
      <c r="N7622">
        <v>0.53249999999999997</v>
      </c>
      <c r="O7622">
        <v>0</v>
      </c>
      <c r="P7622">
        <v>5</v>
      </c>
      <c r="Q7622">
        <v>0</v>
      </c>
      <c r="R7622">
        <v>0</v>
      </c>
      <c r="S7622">
        <v>0</v>
      </c>
      <c r="T7622">
        <v>0</v>
      </c>
      <c r="U7622">
        <v>0</v>
      </c>
      <c r="V7622">
        <v>0</v>
      </c>
      <c r="W7622">
        <v>0</v>
      </c>
      <c r="X7622">
        <v>0.54025782991656746</v>
      </c>
      <c r="Y7622">
        <v>0</v>
      </c>
      <c r="Z7622">
        <v>0</v>
      </c>
      <c r="AA7622">
        <v>0</v>
      </c>
      <c r="AB7622">
        <v>0</v>
      </c>
      <c r="AC7622">
        <v>0</v>
      </c>
      <c r="AD7622">
        <v>0</v>
      </c>
      <c r="AE7622">
        <v>0.54025782991656746</v>
      </c>
    </row>
    <row r="7623" spans="1:31" x14ac:dyDescent="0.25">
      <c r="A7623">
        <v>2100717</v>
      </c>
      <c r="B7623">
        <v>1</v>
      </c>
      <c r="C7623" t="s">
        <v>80</v>
      </c>
      <c r="D7623" t="s">
        <v>82</v>
      </c>
      <c r="E7623" t="s">
        <v>140</v>
      </c>
      <c r="F7623" t="s">
        <v>21771</v>
      </c>
      <c r="G7623" t="s">
        <v>324</v>
      </c>
      <c r="H7623" t="s">
        <v>143</v>
      </c>
      <c r="I7623" t="s">
        <v>135</v>
      </c>
      <c r="J7623" t="s">
        <v>136</v>
      </c>
      <c r="K7623" t="s">
        <v>137</v>
      </c>
      <c r="L7623" t="s">
        <v>21772</v>
      </c>
      <c r="M7623" t="s">
        <v>21773</v>
      </c>
      <c r="N7623">
        <v>0.84666666599999996</v>
      </c>
      <c r="O7623">
        <v>0</v>
      </c>
      <c r="P7623">
        <v>426</v>
      </c>
      <c r="Q7623">
        <v>0</v>
      </c>
      <c r="R7623">
        <v>0</v>
      </c>
      <c r="S7623">
        <v>0</v>
      </c>
      <c r="T7623">
        <v>112</v>
      </c>
      <c r="U7623">
        <v>0</v>
      </c>
      <c r="V7623">
        <v>0</v>
      </c>
      <c r="W7623">
        <v>0</v>
      </c>
      <c r="X7623">
        <v>470.6650656850469</v>
      </c>
      <c r="Y7623">
        <v>0</v>
      </c>
      <c r="Z7623">
        <v>0</v>
      </c>
      <c r="AA7623">
        <v>0</v>
      </c>
      <c r="AB7623">
        <v>31.079956077105564</v>
      </c>
      <c r="AC7623">
        <v>0</v>
      </c>
      <c r="AD7623">
        <v>0</v>
      </c>
      <c r="AE7623">
        <v>501.74502176215248</v>
      </c>
    </row>
    <row r="7624" spans="1:31" x14ac:dyDescent="0.25">
      <c r="A7624">
        <v>2100674</v>
      </c>
      <c r="B7624">
        <v>1</v>
      </c>
      <c r="C7624" t="s">
        <v>80</v>
      </c>
      <c r="D7624" t="s">
        <v>99</v>
      </c>
      <c r="E7624" t="s">
        <v>146</v>
      </c>
      <c r="F7624" t="s">
        <v>21774</v>
      </c>
      <c r="G7624" t="s">
        <v>513</v>
      </c>
      <c r="H7624" t="s">
        <v>134</v>
      </c>
      <c r="I7624" t="s">
        <v>135</v>
      </c>
      <c r="J7624" t="s">
        <v>136</v>
      </c>
      <c r="K7624" t="s">
        <v>155</v>
      </c>
      <c r="L7624" t="s">
        <v>21775</v>
      </c>
      <c r="M7624" t="s">
        <v>21776</v>
      </c>
      <c r="N7624">
        <v>0.24944444399999999</v>
      </c>
      <c r="O7624">
        <v>4</v>
      </c>
      <c r="P7624">
        <v>759</v>
      </c>
      <c r="Q7624">
        <v>1</v>
      </c>
      <c r="R7624">
        <v>33</v>
      </c>
      <c r="S7624">
        <v>2</v>
      </c>
      <c r="T7624">
        <v>59</v>
      </c>
      <c r="U7624">
        <v>0</v>
      </c>
      <c r="V7624">
        <v>1</v>
      </c>
      <c r="W7624">
        <v>10.438549135331714</v>
      </c>
      <c r="X7624">
        <v>39.865644149178578</v>
      </c>
      <c r="Y7624">
        <v>8.7404221592616668E-2</v>
      </c>
      <c r="Z7624">
        <v>1.4252468268995837</v>
      </c>
      <c r="AA7624">
        <v>11.559280856015814</v>
      </c>
      <c r="AB7624">
        <v>7.3601561076737285</v>
      </c>
      <c r="AC7624">
        <v>0</v>
      </c>
      <c r="AD7624">
        <v>0.39172062843233557</v>
      </c>
      <c r="AE7624">
        <v>71.128001925124366</v>
      </c>
    </row>
    <row r="7625" spans="1:31" x14ac:dyDescent="0.25">
      <c r="A7625">
        <v>2100820</v>
      </c>
      <c r="B7625">
        <v>1</v>
      </c>
      <c r="C7625" t="s">
        <v>81</v>
      </c>
      <c r="D7625" t="s">
        <v>122</v>
      </c>
      <c r="E7625" t="s">
        <v>158</v>
      </c>
      <c r="F7625" t="s">
        <v>21777</v>
      </c>
      <c r="G7625" t="s">
        <v>160</v>
      </c>
      <c r="H7625" t="s">
        <v>143</v>
      </c>
      <c r="I7625" t="s">
        <v>135</v>
      </c>
      <c r="J7625" t="s">
        <v>136</v>
      </c>
      <c r="K7625" t="s">
        <v>137</v>
      </c>
      <c r="L7625" t="s">
        <v>21778</v>
      </c>
      <c r="M7625" t="s">
        <v>21779</v>
      </c>
      <c r="N7625">
        <v>1.7625</v>
      </c>
      <c r="O7625">
        <v>0</v>
      </c>
      <c r="P7625">
        <v>65</v>
      </c>
      <c r="Q7625">
        <v>0</v>
      </c>
      <c r="R7625">
        <v>0</v>
      </c>
      <c r="S7625">
        <v>0</v>
      </c>
      <c r="T7625">
        <v>0</v>
      </c>
      <c r="U7625">
        <v>0</v>
      </c>
      <c r="V7625">
        <v>0</v>
      </c>
      <c r="W7625">
        <v>0</v>
      </c>
      <c r="X7625">
        <v>19.037601731663862</v>
      </c>
      <c r="Y7625">
        <v>0</v>
      </c>
      <c r="Z7625">
        <v>0</v>
      </c>
      <c r="AA7625">
        <v>0</v>
      </c>
      <c r="AB7625">
        <v>0</v>
      </c>
      <c r="AC7625">
        <v>0</v>
      </c>
      <c r="AD7625">
        <v>0</v>
      </c>
      <c r="AE7625">
        <v>19.037601731663862</v>
      </c>
    </row>
    <row r="7626" spans="1:31" x14ac:dyDescent="0.25">
      <c r="A7626">
        <v>2100720</v>
      </c>
      <c r="B7626">
        <v>1</v>
      </c>
      <c r="C7626" t="s">
        <v>80</v>
      </c>
      <c r="D7626" t="s">
        <v>84</v>
      </c>
      <c r="E7626" t="s">
        <v>177</v>
      </c>
      <c r="F7626" t="s">
        <v>21780</v>
      </c>
      <c r="G7626" t="s">
        <v>183</v>
      </c>
      <c r="H7626" t="s">
        <v>143</v>
      </c>
      <c r="I7626" t="s">
        <v>135</v>
      </c>
      <c r="J7626" t="s">
        <v>136</v>
      </c>
      <c r="K7626" t="s">
        <v>137</v>
      </c>
      <c r="L7626" t="s">
        <v>21781</v>
      </c>
      <c r="M7626" t="s">
        <v>21782</v>
      </c>
      <c r="N7626">
        <v>1.8174999999999999</v>
      </c>
      <c r="O7626">
        <v>0</v>
      </c>
      <c r="P7626">
        <v>3</v>
      </c>
      <c r="Q7626">
        <v>0</v>
      </c>
      <c r="R7626">
        <v>0</v>
      </c>
      <c r="S7626">
        <v>0</v>
      </c>
      <c r="T7626">
        <v>0</v>
      </c>
      <c r="U7626">
        <v>0</v>
      </c>
      <c r="V7626">
        <v>0</v>
      </c>
      <c r="W7626">
        <v>0</v>
      </c>
      <c r="X7626">
        <v>1.5074055917885385</v>
      </c>
      <c r="Y7626">
        <v>0</v>
      </c>
      <c r="Z7626">
        <v>0</v>
      </c>
      <c r="AA7626">
        <v>0</v>
      </c>
      <c r="AB7626">
        <v>0</v>
      </c>
      <c r="AC7626">
        <v>0</v>
      </c>
      <c r="AD7626">
        <v>0</v>
      </c>
      <c r="AE7626">
        <v>1.5074055917885385</v>
      </c>
    </row>
    <row r="7627" spans="1:31" x14ac:dyDescent="0.25">
      <c r="A7627">
        <v>2100508</v>
      </c>
      <c r="B7627">
        <v>1</v>
      </c>
      <c r="C7627" t="s">
        <v>81</v>
      </c>
      <c r="D7627" t="s">
        <v>113</v>
      </c>
      <c r="E7627" t="s">
        <v>177</v>
      </c>
      <c r="F7627" t="s">
        <v>21249</v>
      </c>
      <c r="G7627" t="s">
        <v>183</v>
      </c>
      <c r="H7627" t="s">
        <v>143</v>
      </c>
      <c r="I7627" t="s">
        <v>135</v>
      </c>
      <c r="J7627" t="s">
        <v>136</v>
      </c>
      <c r="K7627" t="s">
        <v>137</v>
      </c>
      <c r="L7627" t="s">
        <v>21783</v>
      </c>
      <c r="M7627" t="s">
        <v>21784</v>
      </c>
      <c r="N7627">
        <v>3.2772222219999998</v>
      </c>
      <c r="O7627">
        <v>0</v>
      </c>
      <c r="P7627">
        <v>1</v>
      </c>
      <c r="Q7627">
        <v>0</v>
      </c>
      <c r="R7627">
        <v>0</v>
      </c>
      <c r="S7627">
        <v>0</v>
      </c>
      <c r="T7627">
        <v>0</v>
      </c>
      <c r="U7627">
        <v>0</v>
      </c>
      <c r="V7627">
        <v>0</v>
      </c>
      <c r="W7627">
        <v>0</v>
      </c>
      <c r="X7627">
        <v>0.52958701737336777</v>
      </c>
      <c r="Y7627">
        <v>0</v>
      </c>
      <c r="Z7627">
        <v>0</v>
      </c>
      <c r="AA7627">
        <v>0</v>
      </c>
      <c r="AB7627">
        <v>0</v>
      </c>
      <c r="AC7627">
        <v>0</v>
      </c>
      <c r="AD7627">
        <v>0</v>
      </c>
      <c r="AE7627">
        <v>0.52958701737336777</v>
      </c>
    </row>
    <row r="7628" spans="1:31" x14ac:dyDescent="0.25">
      <c r="A7628">
        <v>2100531</v>
      </c>
      <c r="B7628">
        <v>1</v>
      </c>
      <c r="C7628" t="s">
        <v>81</v>
      </c>
      <c r="D7628" t="s">
        <v>112</v>
      </c>
      <c r="E7628" t="s">
        <v>131</v>
      </c>
      <c r="F7628" t="s">
        <v>17508</v>
      </c>
      <c r="G7628" t="s">
        <v>133</v>
      </c>
      <c r="H7628" t="s">
        <v>134</v>
      </c>
      <c r="I7628" t="s">
        <v>135</v>
      </c>
      <c r="J7628" t="s">
        <v>136</v>
      </c>
      <c r="K7628" t="s">
        <v>137</v>
      </c>
      <c r="L7628" t="s">
        <v>21785</v>
      </c>
      <c r="M7628" t="s">
        <v>21786</v>
      </c>
      <c r="N7628">
        <v>1.527222222</v>
      </c>
      <c r="O7628">
        <v>0</v>
      </c>
      <c r="P7628">
        <v>22</v>
      </c>
      <c r="Q7628">
        <v>179</v>
      </c>
      <c r="R7628">
        <v>18</v>
      </c>
      <c r="S7628">
        <v>7</v>
      </c>
      <c r="T7628">
        <v>1</v>
      </c>
      <c r="U7628">
        <v>1</v>
      </c>
      <c r="V7628">
        <v>0</v>
      </c>
      <c r="W7628">
        <v>0</v>
      </c>
      <c r="X7628">
        <v>4.9194645944997877</v>
      </c>
      <c r="Y7628">
        <v>294.01203089394352</v>
      </c>
      <c r="Z7628">
        <v>124.11639378336443</v>
      </c>
      <c r="AA7628">
        <v>38.704382061701949</v>
      </c>
      <c r="AB7628">
        <v>6.1147513583683338E-2</v>
      </c>
      <c r="AC7628">
        <v>6.8388815431756758</v>
      </c>
      <c r="AD7628">
        <v>0</v>
      </c>
      <c r="AE7628">
        <v>468.65230039026909</v>
      </c>
    </row>
    <row r="7629" spans="1:31" x14ac:dyDescent="0.25">
      <c r="A7629">
        <v>2100737</v>
      </c>
      <c r="B7629">
        <v>1</v>
      </c>
      <c r="C7629" t="s">
        <v>81</v>
      </c>
      <c r="D7629" t="s">
        <v>113</v>
      </c>
      <c r="E7629" t="s">
        <v>146</v>
      </c>
      <c r="F7629" t="s">
        <v>21787</v>
      </c>
      <c r="G7629" t="s">
        <v>133</v>
      </c>
      <c r="H7629" t="s">
        <v>134</v>
      </c>
      <c r="I7629" t="s">
        <v>135</v>
      </c>
      <c r="J7629" t="s">
        <v>136</v>
      </c>
      <c r="K7629" t="s">
        <v>137</v>
      </c>
      <c r="L7629" t="s">
        <v>21788</v>
      </c>
      <c r="M7629" t="s">
        <v>21789</v>
      </c>
      <c r="N7629">
        <v>0.62305555499999998</v>
      </c>
      <c r="O7629">
        <v>13</v>
      </c>
      <c r="P7629">
        <v>327</v>
      </c>
      <c r="Q7629">
        <v>136</v>
      </c>
      <c r="R7629">
        <v>158</v>
      </c>
      <c r="S7629">
        <v>17</v>
      </c>
      <c r="T7629">
        <v>23</v>
      </c>
      <c r="U7629">
        <v>0</v>
      </c>
      <c r="V7629">
        <v>0</v>
      </c>
      <c r="W7629">
        <v>1.2906354629934642</v>
      </c>
      <c r="X7629">
        <v>56.181048766954234</v>
      </c>
      <c r="Y7629">
        <v>78.541290882330912</v>
      </c>
      <c r="Z7629">
        <v>60.148676864890284</v>
      </c>
      <c r="AA7629">
        <v>13.943712153893133</v>
      </c>
      <c r="AB7629">
        <v>10.082401437194587</v>
      </c>
      <c r="AC7629">
        <v>0</v>
      </c>
      <c r="AD7629">
        <v>0</v>
      </c>
      <c r="AE7629">
        <v>220.18776556825662</v>
      </c>
    </row>
    <row r="7630" spans="1:31" x14ac:dyDescent="0.25">
      <c r="A7630">
        <v>2100594</v>
      </c>
      <c r="B7630">
        <v>1</v>
      </c>
      <c r="C7630" t="s">
        <v>80</v>
      </c>
      <c r="D7630" t="s">
        <v>83</v>
      </c>
      <c r="E7630" t="s">
        <v>169</v>
      </c>
      <c r="F7630" t="s">
        <v>21790</v>
      </c>
      <c r="G7630" t="s">
        <v>513</v>
      </c>
      <c r="H7630" t="s">
        <v>134</v>
      </c>
      <c r="I7630" t="s">
        <v>135</v>
      </c>
      <c r="J7630" t="s">
        <v>136</v>
      </c>
      <c r="K7630" t="s">
        <v>137</v>
      </c>
      <c r="L7630" t="s">
        <v>21791</v>
      </c>
      <c r="M7630" t="s">
        <v>21792</v>
      </c>
      <c r="N7630">
        <v>0.58750000000000002</v>
      </c>
      <c r="O7630">
        <v>0</v>
      </c>
      <c r="P7630">
        <v>296</v>
      </c>
      <c r="Q7630">
        <v>0</v>
      </c>
      <c r="R7630">
        <v>0</v>
      </c>
      <c r="S7630">
        <v>0</v>
      </c>
      <c r="T7630">
        <v>75</v>
      </c>
      <c r="U7630">
        <v>0</v>
      </c>
      <c r="V7630">
        <v>0</v>
      </c>
      <c r="W7630">
        <v>0</v>
      </c>
      <c r="X7630">
        <v>68.453293764052475</v>
      </c>
      <c r="Y7630">
        <v>0</v>
      </c>
      <c r="Z7630">
        <v>0</v>
      </c>
      <c r="AA7630">
        <v>0</v>
      </c>
      <c r="AB7630">
        <v>61.7639132945989</v>
      </c>
      <c r="AC7630">
        <v>0</v>
      </c>
      <c r="AD7630">
        <v>0</v>
      </c>
      <c r="AE7630">
        <v>130.21720705865138</v>
      </c>
    </row>
    <row r="7631" spans="1:31" x14ac:dyDescent="0.25">
      <c r="A7631">
        <v>2100800</v>
      </c>
      <c r="B7631">
        <v>1</v>
      </c>
      <c r="C7631" t="s">
        <v>80</v>
      </c>
      <c r="D7631" t="s">
        <v>105</v>
      </c>
      <c r="E7631" t="s">
        <v>505</v>
      </c>
      <c r="F7631" t="s">
        <v>21793</v>
      </c>
      <c r="G7631" t="s">
        <v>569</v>
      </c>
      <c r="H7631" t="s">
        <v>143</v>
      </c>
      <c r="I7631" t="s">
        <v>135</v>
      </c>
      <c r="J7631" t="s">
        <v>136</v>
      </c>
      <c r="K7631" t="s">
        <v>137</v>
      </c>
      <c r="L7631" t="s">
        <v>21794</v>
      </c>
      <c r="M7631" t="s">
        <v>21795</v>
      </c>
      <c r="N7631">
        <v>1.4736111110000001</v>
      </c>
      <c r="O7631">
        <v>0</v>
      </c>
      <c r="P7631">
        <v>6</v>
      </c>
      <c r="Q7631">
        <v>0</v>
      </c>
      <c r="R7631">
        <v>0</v>
      </c>
      <c r="S7631">
        <v>0</v>
      </c>
      <c r="T7631">
        <v>1</v>
      </c>
      <c r="U7631">
        <v>0</v>
      </c>
      <c r="V7631">
        <v>0</v>
      </c>
      <c r="W7631">
        <v>0</v>
      </c>
      <c r="X7631">
        <v>2.5571474179998939</v>
      </c>
      <c r="Y7631">
        <v>0</v>
      </c>
      <c r="Z7631">
        <v>0</v>
      </c>
      <c r="AA7631">
        <v>0</v>
      </c>
      <c r="AB7631">
        <v>0</v>
      </c>
      <c r="AC7631">
        <v>0</v>
      </c>
      <c r="AD7631">
        <v>0</v>
      </c>
      <c r="AE7631">
        <v>2.5571474179998939</v>
      </c>
    </row>
    <row r="7632" spans="1:31" x14ac:dyDescent="0.25">
      <c r="A7632">
        <v>2100694</v>
      </c>
      <c r="B7632">
        <v>1</v>
      </c>
      <c r="C7632" t="s">
        <v>80</v>
      </c>
      <c r="D7632" t="s">
        <v>93</v>
      </c>
      <c r="E7632" t="s">
        <v>158</v>
      </c>
      <c r="F7632" t="s">
        <v>21796</v>
      </c>
      <c r="G7632" t="s">
        <v>160</v>
      </c>
      <c r="H7632" t="s">
        <v>143</v>
      </c>
      <c r="I7632" t="s">
        <v>135</v>
      </c>
      <c r="J7632" t="s">
        <v>136</v>
      </c>
      <c r="K7632" t="s">
        <v>137</v>
      </c>
      <c r="L7632" t="s">
        <v>21797</v>
      </c>
      <c r="M7632" t="s">
        <v>21798</v>
      </c>
      <c r="N7632">
        <v>1.020277777</v>
      </c>
      <c r="O7632">
        <v>0</v>
      </c>
      <c r="P7632">
        <v>22</v>
      </c>
      <c r="Q7632">
        <v>0</v>
      </c>
      <c r="R7632">
        <v>1</v>
      </c>
      <c r="S7632">
        <v>0</v>
      </c>
      <c r="T7632">
        <v>2</v>
      </c>
      <c r="U7632">
        <v>0</v>
      </c>
      <c r="V7632">
        <v>0</v>
      </c>
      <c r="W7632">
        <v>0</v>
      </c>
      <c r="X7632">
        <v>5.5507704193120428</v>
      </c>
      <c r="Y7632">
        <v>0</v>
      </c>
      <c r="Z7632">
        <v>9.1448768507777778E-4</v>
      </c>
      <c r="AA7632">
        <v>0</v>
      </c>
      <c r="AB7632">
        <v>2.7448839608996631</v>
      </c>
      <c r="AC7632">
        <v>0</v>
      </c>
      <c r="AD7632">
        <v>0</v>
      </c>
      <c r="AE7632">
        <v>8.2965688678967844</v>
      </c>
    </row>
    <row r="7633" spans="1:31" x14ac:dyDescent="0.25">
      <c r="A7633">
        <v>2100637</v>
      </c>
      <c r="B7633">
        <v>1</v>
      </c>
      <c r="C7633" t="s">
        <v>80</v>
      </c>
      <c r="D7633" t="s">
        <v>101</v>
      </c>
      <c r="E7633" t="s">
        <v>169</v>
      </c>
      <c r="F7633" t="s">
        <v>21799</v>
      </c>
      <c r="G7633" t="s">
        <v>171</v>
      </c>
      <c r="H7633" t="s">
        <v>134</v>
      </c>
      <c r="I7633" t="s">
        <v>135</v>
      </c>
      <c r="J7633" t="s">
        <v>136</v>
      </c>
      <c r="K7633" t="s">
        <v>137</v>
      </c>
      <c r="L7633" t="s">
        <v>21800</v>
      </c>
      <c r="M7633" t="s">
        <v>21801</v>
      </c>
      <c r="N7633">
        <v>1.1202777770000001</v>
      </c>
      <c r="O7633">
        <v>0</v>
      </c>
      <c r="P7633">
        <v>0</v>
      </c>
      <c r="Q7633">
        <v>1</v>
      </c>
      <c r="R7633">
        <v>0</v>
      </c>
      <c r="S7633">
        <v>0</v>
      </c>
      <c r="T7633">
        <v>0</v>
      </c>
      <c r="U7633">
        <v>0</v>
      </c>
      <c r="V7633">
        <v>0</v>
      </c>
      <c r="W7633">
        <v>0</v>
      </c>
      <c r="X7633">
        <v>0</v>
      </c>
      <c r="Y7633">
        <v>2.6064989156004947</v>
      </c>
      <c r="Z7633">
        <v>0</v>
      </c>
      <c r="AA7633">
        <v>0</v>
      </c>
      <c r="AB7633">
        <v>0</v>
      </c>
      <c r="AC7633">
        <v>0</v>
      </c>
      <c r="AD7633">
        <v>0</v>
      </c>
      <c r="AE7633">
        <v>2.6064989156004947</v>
      </c>
    </row>
    <row r="7634" spans="1:31" x14ac:dyDescent="0.25">
      <c r="A7634">
        <v>2100614</v>
      </c>
      <c r="B7634">
        <v>1</v>
      </c>
      <c r="C7634" t="s">
        <v>81</v>
      </c>
      <c r="D7634" t="s">
        <v>116</v>
      </c>
      <c r="E7634" t="s">
        <v>158</v>
      </c>
      <c r="F7634" t="s">
        <v>2414</v>
      </c>
      <c r="G7634" t="s">
        <v>160</v>
      </c>
      <c r="H7634" t="s">
        <v>143</v>
      </c>
      <c r="I7634" t="s">
        <v>135</v>
      </c>
      <c r="J7634" t="s">
        <v>136</v>
      </c>
      <c r="K7634" t="s">
        <v>137</v>
      </c>
      <c r="L7634" t="s">
        <v>21802</v>
      </c>
      <c r="M7634" t="s">
        <v>21803</v>
      </c>
      <c r="N7634">
        <v>2.5719444440000001</v>
      </c>
      <c r="O7634">
        <v>0</v>
      </c>
      <c r="P7634">
        <v>10</v>
      </c>
      <c r="Q7634">
        <v>0</v>
      </c>
      <c r="R7634">
        <v>0</v>
      </c>
      <c r="S7634">
        <v>0</v>
      </c>
      <c r="T7634">
        <v>4</v>
      </c>
      <c r="U7634">
        <v>0</v>
      </c>
      <c r="V7634">
        <v>0</v>
      </c>
      <c r="W7634">
        <v>0</v>
      </c>
      <c r="X7634">
        <v>2.4387505261900828</v>
      </c>
      <c r="Y7634">
        <v>0</v>
      </c>
      <c r="Z7634">
        <v>0</v>
      </c>
      <c r="AA7634">
        <v>0</v>
      </c>
      <c r="AB7634">
        <v>3.3248160758979801</v>
      </c>
      <c r="AC7634">
        <v>0</v>
      </c>
      <c r="AD7634">
        <v>0</v>
      </c>
      <c r="AE7634">
        <v>5.7635666020880629</v>
      </c>
    </row>
    <row r="7635" spans="1:31" x14ac:dyDescent="0.25">
      <c r="A7635">
        <v>2100777</v>
      </c>
      <c r="B7635">
        <v>1</v>
      </c>
      <c r="C7635" t="s">
        <v>81</v>
      </c>
      <c r="D7635" t="s">
        <v>126</v>
      </c>
      <c r="E7635" t="s">
        <v>177</v>
      </c>
      <c r="F7635" t="s">
        <v>21804</v>
      </c>
      <c r="G7635" t="s">
        <v>196</v>
      </c>
      <c r="H7635" t="s">
        <v>143</v>
      </c>
      <c r="I7635" t="s">
        <v>135</v>
      </c>
      <c r="J7635" t="s">
        <v>136</v>
      </c>
      <c r="K7635" t="s">
        <v>137</v>
      </c>
      <c r="L7635" t="s">
        <v>21805</v>
      </c>
      <c r="M7635" t="s">
        <v>21806</v>
      </c>
      <c r="N7635">
        <v>1.665277777</v>
      </c>
      <c r="O7635">
        <v>0</v>
      </c>
      <c r="P7635">
        <v>0</v>
      </c>
      <c r="Q7635">
        <v>0</v>
      </c>
      <c r="R7635">
        <v>1</v>
      </c>
      <c r="S7635">
        <v>0</v>
      </c>
      <c r="T7635">
        <v>0</v>
      </c>
      <c r="U7635">
        <v>0</v>
      </c>
      <c r="V7635">
        <v>0</v>
      </c>
      <c r="W7635">
        <v>0</v>
      </c>
      <c r="X7635">
        <v>0</v>
      </c>
      <c r="Y7635">
        <v>0</v>
      </c>
      <c r="Z7635">
        <v>0</v>
      </c>
      <c r="AA7635">
        <v>0</v>
      </c>
      <c r="AB7635">
        <v>0</v>
      </c>
      <c r="AC7635">
        <v>0</v>
      </c>
      <c r="AD7635">
        <v>0</v>
      </c>
      <c r="AE7635">
        <v>0</v>
      </c>
    </row>
    <row r="7636" spans="1:31" x14ac:dyDescent="0.25">
      <c r="A7636">
        <v>2100468</v>
      </c>
      <c r="B7636">
        <v>1</v>
      </c>
      <c r="C7636" t="s">
        <v>80</v>
      </c>
      <c r="D7636" t="s">
        <v>95</v>
      </c>
      <c r="E7636" t="s">
        <v>146</v>
      </c>
      <c r="F7636" t="s">
        <v>5144</v>
      </c>
      <c r="G7636" t="s">
        <v>133</v>
      </c>
      <c r="H7636" t="s">
        <v>134</v>
      </c>
      <c r="I7636" t="s">
        <v>135</v>
      </c>
      <c r="J7636" t="s">
        <v>136</v>
      </c>
      <c r="K7636" t="s">
        <v>137</v>
      </c>
      <c r="L7636" t="s">
        <v>21807</v>
      </c>
      <c r="M7636" t="s">
        <v>21808</v>
      </c>
      <c r="N7636">
        <v>0.215277777</v>
      </c>
      <c r="O7636">
        <v>0</v>
      </c>
      <c r="P7636">
        <v>1857</v>
      </c>
      <c r="Q7636">
        <v>0</v>
      </c>
      <c r="R7636">
        <v>1</v>
      </c>
      <c r="S7636">
        <v>1</v>
      </c>
      <c r="T7636">
        <v>145</v>
      </c>
      <c r="U7636">
        <v>0</v>
      </c>
      <c r="V7636">
        <v>2</v>
      </c>
      <c r="W7636">
        <v>0</v>
      </c>
      <c r="X7636">
        <v>52.850097234984347</v>
      </c>
      <c r="Y7636">
        <v>0</v>
      </c>
      <c r="Z7636">
        <v>0.214354910275</v>
      </c>
      <c r="AA7636">
        <v>0.11686782367858334</v>
      </c>
      <c r="AB7636">
        <v>15.882848040376979</v>
      </c>
      <c r="AC7636">
        <v>0</v>
      </c>
      <c r="AD7636">
        <v>0.92088279892686808</v>
      </c>
      <c r="AE7636">
        <v>69.98505080824178</v>
      </c>
    </row>
    <row r="7637" spans="1:31" x14ac:dyDescent="0.25">
      <c r="A7637">
        <v>2100760</v>
      </c>
      <c r="B7637">
        <v>1</v>
      </c>
      <c r="C7637" t="s">
        <v>80</v>
      </c>
      <c r="D7637" t="s">
        <v>98</v>
      </c>
      <c r="E7637" t="s">
        <v>169</v>
      </c>
      <c r="F7637" t="s">
        <v>21809</v>
      </c>
      <c r="G7637" t="s">
        <v>464</v>
      </c>
      <c r="H7637" t="s">
        <v>134</v>
      </c>
      <c r="I7637" t="s">
        <v>135</v>
      </c>
      <c r="J7637" t="s">
        <v>136</v>
      </c>
      <c r="K7637" t="s">
        <v>137</v>
      </c>
      <c r="L7637" t="s">
        <v>21810</v>
      </c>
      <c r="M7637" t="s">
        <v>21811</v>
      </c>
      <c r="N7637">
        <v>1.332777777</v>
      </c>
      <c r="O7637">
        <v>0</v>
      </c>
      <c r="P7637">
        <v>337</v>
      </c>
      <c r="Q7637">
        <v>2</v>
      </c>
      <c r="R7637">
        <v>312</v>
      </c>
      <c r="S7637">
        <v>1</v>
      </c>
      <c r="T7637">
        <v>130</v>
      </c>
      <c r="U7637">
        <v>0</v>
      </c>
      <c r="V7637">
        <v>0</v>
      </c>
      <c r="W7637">
        <v>0</v>
      </c>
      <c r="X7637">
        <v>152.41237036128871</v>
      </c>
      <c r="Y7637">
        <v>14.435780784729433</v>
      </c>
      <c r="Z7637">
        <v>423.07947504661945</v>
      </c>
      <c r="AA7637">
        <v>26.812043355291166</v>
      </c>
      <c r="AB7637">
        <v>183.30598435141823</v>
      </c>
      <c r="AC7637">
        <v>0</v>
      </c>
      <c r="AD7637">
        <v>0</v>
      </c>
      <c r="AE7637">
        <v>800.04565389934703</v>
      </c>
    </row>
    <row r="7638" spans="1:31" x14ac:dyDescent="0.25">
      <c r="A7638">
        <v>2100783</v>
      </c>
      <c r="B7638">
        <v>1</v>
      </c>
      <c r="C7638" t="s">
        <v>80</v>
      </c>
      <c r="D7638" t="s">
        <v>98</v>
      </c>
      <c r="E7638" t="s">
        <v>131</v>
      </c>
      <c r="F7638" t="s">
        <v>21812</v>
      </c>
      <c r="G7638" t="s">
        <v>513</v>
      </c>
      <c r="H7638" t="s">
        <v>134</v>
      </c>
      <c r="I7638" t="s">
        <v>135</v>
      </c>
      <c r="J7638" t="s">
        <v>136</v>
      </c>
      <c r="K7638" t="s">
        <v>137</v>
      </c>
      <c r="L7638" t="s">
        <v>21813</v>
      </c>
      <c r="M7638" t="s">
        <v>21814</v>
      </c>
      <c r="N7638">
        <v>0.54</v>
      </c>
      <c r="O7638">
        <v>0</v>
      </c>
      <c r="P7638">
        <v>663</v>
      </c>
      <c r="Q7638">
        <v>6</v>
      </c>
      <c r="R7638">
        <v>319</v>
      </c>
      <c r="S7638">
        <v>2</v>
      </c>
      <c r="T7638">
        <v>177</v>
      </c>
      <c r="U7638">
        <v>0</v>
      </c>
      <c r="V7638">
        <v>0</v>
      </c>
      <c r="W7638">
        <v>0</v>
      </c>
      <c r="X7638">
        <v>98.845387212891225</v>
      </c>
      <c r="Y7638">
        <v>10.8295519777056</v>
      </c>
      <c r="Z7638">
        <v>175.74597998025831</v>
      </c>
      <c r="AA7638">
        <v>12.456212922749701</v>
      </c>
      <c r="AB7638">
        <v>88.643069208786457</v>
      </c>
      <c r="AC7638">
        <v>0</v>
      </c>
      <c r="AD7638">
        <v>0</v>
      </c>
      <c r="AE7638">
        <v>386.52020130239134</v>
      </c>
    </row>
    <row r="7639" spans="1:31" x14ac:dyDescent="0.25">
      <c r="A7639">
        <v>2100677</v>
      </c>
      <c r="B7639">
        <v>1</v>
      </c>
      <c r="C7639" t="s">
        <v>80</v>
      </c>
      <c r="D7639" t="s">
        <v>108</v>
      </c>
      <c r="E7639" t="s">
        <v>131</v>
      </c>
      <c r="F7639" t="s">
        <v>21815</v>
      </c>
      <c r="G7639" t="s">
        <v>133</v>
      </c>
      <c r="H7639" t="s">
        <v>134</v>
      </c>
      <c r="I7639" t="s">
        <v>135</v>
      </c>
      <c r="J7639" t="s">
        <v>136</v>
      </c>
      <c r="K7639" t="s">
        <v>137</v>
      </c>
      <c r="L7639" t="s">
        <v>21816</v>
      </c>
      <c r="M7639" t="s">
        <v>21817</v>
      </c>
      <c r="N7639">
        <v>0.82972222200000001</v>
      </c>
      <c r="O7639">
        <v>0</v>
      </c>
      <c r="P7639">
        <v>510</v>
      </c>
      <c r="Q7639">
        <v>0</v>
      </c>
      <c r="R7639">
        <v>66</v>
      </c>
      <c r="S7639">
        <v>2</v>
      </c>
      <c r="T7639">
        <v>73</v>
      </c>
      <c r="U7639">
        <v>0</v>
      </c>
      <c r="V7639">
        <v>0</v>
      </c>
      <c r="W7639">
        <v>0</v>
      </c>
      <c r="X7639">
        <v>78.18942220036385</v>
      </c>
      <c r="Y7639">
        <v>0</v>
      </c>
      <c r="Z7639">
        <v>50.393669819766579</v>
      </c>
      <c r="AA7639">
        <v>59.379536306183397</v>
      </c>
      <c r="AB7639">
        <v>59.535147984632651</v>
      </c>
      <c r="AC7639">
        <v>0</v>
      </c>
      <c r="AD7639">
        <v>0</v>
      </c>
      <c r="AE7639">
        <v>247.49777631094651</v>
      </c>
    </row>
    <row r="7640" spans="1:31" x14ac:dyDescent="0.25">
      <c r="A7640">
        <v>2100528</v>
      </c>
      <c r="B7640">
        <v>1</v>
      </c>
      <c r="C7640" t="s">
        <v>81</v>
      </c>
      <c r="D7640" t="s">
        <v>119</v>
      </c>
      <c r="E7640" t="s">
        <v>131</v>
      </c>
      <c r="F7640" t="s">
        <v>6483</v>
      </c>
      <c r="G7640" t="s">
        <v>133</v>
      </c>
      <c r="H7640" t="s">
        <v>134</v>
      </c>
      <c r="I7640" t="s">
        <v>259</v>
      </c>
      <c r="J7640" t="s">
        <v>136</v>
      </c>
      <c r="K7640" t="s">
        <v>137</v>
      </c>
      <c r="L7640" t="s">
        <v>21818</v>
      </c>
      <c r="M7640" t="s">
        <v>21819</v>
      </c>
      <c r="N7640">
        <v>1.3888888E-2</v>
      </c>
      <c r="O7640">
        <v>0</v>
      </c>
      <c r="P7640">
        <v>1498</v>
      </c>
      <c r="Q7640">
        <v>92</v>
      </c>
      <c r="R7640">
        <v>335</v>
      </c>
      <c r="S7640">
        <v>2</v>
      </c>
      <c r="T7640">
        <v>66</v>
      </c>
      <c r="U7640">
        <v>0</v>
      </c>
      <c r="V7640">
        <v>0</v>
      </c>
      <c r="W7640">
        <v>0</v>
      </c>
      <c r="X7640">
        <v>3.1206454900381235</v>
      </c>
      <c r="Y7640">
        <v>3.9598714472458743</v>
      </c>
      <c r="Z7640">
        <v>8.5572384135317989</v>
      </c>
      <c r="AA7640">
        <v>6.6506912260208342E-2</v>
      </c>
      <c r="AB7640">
        <v>0.39751884405541682</v>
      </c>
      <c r="AC7640">
        <v>0</v>
      </c>
      <c r="AD7640">
        <v>0</v>
      </c>
      <c r="AE7640">
        <v>16.101781107131423</v>
      </c>
    </row>
    <row r="7641" spans="1:31" x14ac:dyDescent="0.25">
      <c r="A7641">
        <v>2100554</v>
      </c>
      <c r="B7641">
        <v>1</v>
      </c>
      <c r="C7641" t="s">
        <v>81</v>
      </c>
      <c r="D7641" t="s">
        <v>115</v>
      </c>
      <c r="E7641" t="s">
        <v>131</v>
      </c>
      <c r="F7641" t="s">
        <v>942</v>
      </c>
      <c r="G7641" t="s">
        <v>273</v>
      </c>
      <c r="H7641" t="s">
        <v>134</v>
      </c>
      <c r="I7641" t="s">
        <v>135</v>
      </c>
      <c r="J7641" t="s">
        <v>136</v>
      </c>
      <c r="K7641" t="s">
        <v>155</v>
      </c>
      <c r="L7641" t="s">
        <v>21820</v>
      </c>
      <c r="M7641" t="s">
        <v>21821</v>
      </c>
      <c r="N7641">
        <v>6.9454647219999996</v>
      </c>
      <c r="O7641">
        <v>0</v>
      </c>
      <c r="P7641">
        <v>1031</v>
      </c>
      <c r="Q7641">
        <v>2</v>
      </c>
      <c r="R7641">
        <v>104</v>
      </c>
      <c r="S7641">
        <v>4</v>
      </c>
      <c r="T7641">
        <v>61</v>
      </c>
      <c r="U7641">
        <v>0</v>
      </c>
      <c r="V7641">
        <v>0</v>
      </c>
      <c r="W7641">
        <v>0</v>
      </c>
      <c r="X7641">
        <v>1116.8225477447897</v>
      </c>
      <c r="Y7641">
        <v>118.10543387395813</v>
      </c>
      <c r="Z7641">
        <v>298.78828168879375</v>
      </c>
      <c r="AA7641">
        <v>33.45447429278979</v>
      </c>
      <c r="AB7641">
        <v>169.53350925340141</v>
      </c>
      <c r="AC7641">
        <v>0</v>
      </c>
      <c r="AD7641">
        <v>0</v>
      </c>
      <c r="AE7641">
        <v>1736.7042468537331</v>
      </c>
    </row>
    <row r="7642" spans="1:31" x14ac:dyDescent="0.25">
      <c r="A7642">
        <v>2100840</v>
      </c>
      <c r="B7642">
        <v>1</v>
      </c>
      <c r="C7642" t="s">
        <v>81</v>
      </c>
      <c r="D7642" t="s">
        <v>123</v>
      </c>
      <c r="E7642" t="s">
        <v>177</v>
      </c>
      <c r="F7642" t="s">
        <v>21822</v>
      </c>
      <c r="G7642" t="s">
        <v>183</v>
      </c>
      <c r="H7642" t="s">
        <v>143</v>
      </c>
      <c r="I7642" t="s">
        <v>135</v>
      </c>
      <c r="J7642" t="s">
        <v>136</v>
      </c>
      <c r="K7642" t="s">
        <v>137</v>
      </c>
      <c r="L7642" t="s">
        <v>21823</v>
      </c>
      <c r="M7642" t="s">
        <v>21824</v>
      </c>
      <c r="N7642">
        <v>2.5530555549999998</v>
      </c>
      <c r="O7642">
        <v>0</v>
      </c>
      <c r="P7642">
        <v>9</v>
      </c>
      <c r="Q7642">
        <v>0</v>
      </c>
      <c r="R7642">
        <v>0</v>
      </c>
      <c r="S7642">
        <v>0</v>
      </c>
      <c r="T7642">
        <v>0</v>
      </c>
      <c r="U7642">
        <v>0</v>
      </c>
      <c r="V7642">
        <v>0</v>
      </c>
      <c r="W7642">
        <v>0</v>
      </c>
      <c r="X7642">
        <v>3.607172891943871</v>
      </c>
      <c r="Y7642">
        <v>0</v>
      </c>
      <c r="Z7642">
        <v>0</v>
      </c>
      <c r="AA7642">
        <v>0</v>
      </c>
      <c r="AB7642">
        <v>0</v>
      </c>
      <c r="AC7642">
        <v>0</v>
      </c>
      <c r="AD7642">
        <v>0</v>
      </c>
      <c r="AE7642">
        <v>3.607172891943871</v>
      </c>
    </row>
    <row r="7643" spans="1:31" x14ac:dyDescent="0.25">
      <c r="A7643">
        <v>2100534</v>
      </c>
      <c r="B7643">
        <v>1</v>
      </c>
      <c r="C7643" t="s">
        <v>81</v>
      </c>
      <c r="D7643" t="s">
        <v>127</v>
      </c>
      <c r="E7643" t="s">
        <v>169</v>
      </c>
      <c r="F7643" t="s">
        <v>21825</v>
      </c>
      <c r="G7643" t="s">
        <v>133</v>
      </c>
      <c r="H7643" t="s">
        <v>134</v>
      </c>
      <c r="I7643" t="s">
        <v>135</v>
      </c>
      <c r="J7643" t="s">
        <v>136</v>
      </c>
      <c r="K7643" t="s">
        <v>137</v>
      </c>
      <c r="L7643" t="s">
        <v>21826</v>
      </c>
      <c r="M7643" t="s">
        <v>21827</v>
      </c>
      <c r="N7643">
        <v>0.96722222199999996</v>
      </c>
      <c r="O7643">
        <v>0</v>
      </c>
      <c r="P7643">
        <v>0</v>
      </c>
      <c r="Q7643">
        <v>8</v>
      </c>
      <c r="R7643">
        <v>0</v>
      </c>
      <c r="S7643">
        <v>5</v>
      </c>
      <c r="T7643">
        <v>0</v>
      </c>
      <c r="U7643">
        <v>1</v>
      </c>
      <c r="V7643">
        <v>0</v>
      </c>
      <c r="W7643">
        <v>0</v>
      </c>
      <c r="X7643">
        <v>0</v>
      </c>
      <c r="Y7643">
        <v>6.214975881592256</v>
      </c>
      <c r="Z7643">
        <v>0</v>
      </c>
      <c r="AA7643">
        <v>43.411662248058065</v>
      </c>
      <c r="AB7643">
        <v>0</v>
      </c>
      <c r="AC7643">
        <v>20.782977356288487</v>
      </c>
      <c r="AD7643">
        <v>0</v>
      </c>
      <c r="AE7643">
        <v>70.409615485938801</v>
      </c>
    </row>
    <row r="7644" spans="1:31" x14ac:dyDescent="0.25">
      <c r="A7644">
        <v>2100511</v>
      </c>
      <c r="B7644">
        <v>1</v>
      </c>
      <c r="C7644" t="s">
        <v>81</v>
      </c>
      <c r="D7644" t="s">
        <v>128</v>
      </c>
      <c r="E7644" t="s">
        <v>131</v>
      </c>
      <c r="F7644" t="s">
        <v>6006</v>
      </c>
      <c r="G7644" t="s">
        <v>273</v>
      </c>
      <c r="H7644" t="s">
        <v>134</v>
      </c>
      <c r="I7644" t="s">
        <v>135</v>
      </c>
      <c r="J7644" t="s">
        <v>136</v>
      </c>
      <c r="K7644" t="s">
        <v>155</v>
      </c>
      <c r="L7644" t="s">
        <v>21828</v>
      </c>
      <c r="M7644" t="s">
        <v>21829</v>
      </c>
      <c r="N7644">
        <v>8.0281611109999993</v>
      </c>
      <c r="O7644">
        <v>6</v>
      </c>
      <c r="P7644">
        <v>1247</v>
      </c>
      <c r="Q7644">
        <v>21</v>
      </c>
      <c r="R7644">
        <v>16</v>
      </c>
      <c r="S7644">
        <v>11</v>
      </c>
      <c r="T7644">
        <v>88</v>
      </c>
      <c r="U7644">
        <v>0</v>
      </c>
      <c r="V7644">
        <v>0</v>
      </c>
      <c r="W7644">
        <v>17.564681921941478</v>
      </c>
      <c r="X7644">
        <v>1530.3959357302742</v>
      </c>
      <c r="Y7644">
        <v>843.18630176002705</v>
      </c>
      <c r="Z7644">
        <v>212.33471306182079</v>
      </c>
      <c r="AA7644">
        <v>486.64229150987194</v>
      </c>
      <c r="AB7644">
        <v>175.95087827508701</v>
      </c>
      <c r="AC7644">
        <v>0</v>
      </c>
      <c r="AD7644">
        <v>0</v>
      </c>
      <c r="AE7644">
        <v>3266.0748022590224</v>
      </c>
    </row>
    <row r="7645" spans="1:31" x14ac:dyDescent="0.25">
      <c r="A7645">
        <v>2100740</v>
      </c>
      <c r="B7645">
        <v>1</v>
      </c>
      <c r="C7645" t="s">
        <v>80</v>
      </c>
      <c r="D7645" t="s">
        <v>97</v>
      </c>
      <c r="E7645" t="s">
        <v>169</v>
      </c>
      <c r="F7645" t="s">
        <v>21830</v>
      </c>
      <c r="G7645" t="s">
        <v>171</v>
      </c>
      <c r="H7645" t="s">
        <v>134</v>
      </c>
      <c r="I7645" t="s">
        <v>135</v>
      </c>
      <c r="J7645" t="s">
        <v>136</v>
      </c>
      <c r="K7645" t="s">
        <v>137</v>
      </c>
      <c r="L7645" t="s">
        <v>21831</v>
      </c>
      <c r="M7645" t="s">
        <v>21832</v>
      </c>
      <c r="N7645">
        <v>1.1850000000000001</v>
      </c>
      <c r="O7645">
        <v>0</v>
      </c>
      <c r="P7645">
        <v>145</v>
      </c>
      <c r="Q7645">
        <v>0</v>
      </c>
      <c r="R7645">
        <v>12</v>
      </c>
      <c r="S7645">
        <v>0</v>
      </c>
      <c r="T7645">
        <v>20</v>
      </c>
      <c r="U7645">
        <v>0</v>
      </c>
      <c r="V7645">
        <v>0</v>
      </c>
      <c r="W7645">
        <v>0</v>
      </c>
      <c r="X7645">
        <v>43.970268862911468</v>
      </c>
      <c r="Y7645">
        <v>0</v>
      </c>
      <c r="Z7645">
        <v>2.0504793681539</v>
      </c>
      <c r="AA7645">
        <v>0</v>
      </c>
      <c r="AB7645">
        <v>10.932636110183665</v>
      </c>
      <c r="AC7645">
        <v>0</v>
      </c>
      <c r="AD7645">
        <v>0</v>
      </c>
      <c r="AE7645">
        <v>56.953384341249034</v>
      </c>
    </row>
    <row r="7646" spans="1:31" x14ac:dyDescent="0.25">
      <c r="A7646">
        <v>2100697</v>
      </c>
      <c r="B7646">
        <v>1</v>
      </c>
      <c r="C7646" t="s">
        <v>81</v>
      </c>
      <c r="D7646" t="s">
        <v>123</v>
      </c>
      <c r="E7646" t="s">
        <v>140</v>
      </c>
      <c r="F7646" t="s">
        <v>21833</v>
      </c>
      <c r="G7646" t="s">
        <v>142</v>
      </c>
      <c r="H7646" t="s">
        <v>143</v>
      </c>
      <c r="I7646" t="s">
        <v>135</v>
      </c>
      <c r="J7646" t="s">
        <v>136</v>
      </c>
      <c r="K7646" t="s">
        <v>137</v>
      </c>
      <c r="L7646" t="s">
        <v>21834</v>
      </c>
      <c r="M7646" t="s">
        <v>21835</v>
      </c>
      <c r="N7646">
        <v>0.60388888799999996</v>
      </c>
      <c r="O7646">
        <v>0</v>
      </c>
      <c r="P7646">
        <v>25</v>
      </c>
      <c r="Q7646">
        <v>0</v>
      </c>
      <c r="R7646">
        <v>6</v>
      </c>
      <c r="S7646">
        <v>0</v>
      </c>
      <c r="T7646">
        <v>5</v>
      </c>
      <c r="U7646">
        <v>0</v>
      </c>
      <c r="V7646">
        <v>0</v>
      </c>
      <c r="W7646">
        <v>0</v>
      </c>
      <c r="X7646">
        <v>2.640964096056678</v>
      </c>
      <c r="Y7646">
        <v>0</v>
      </c>
      <c r="Z7646">
        <v>1.261334426041667</v>
      </c>
      <c r="AA7646">
        <v>0</v>
      </c>
      <c r="AB7646">
        <v>2.3274979058873848</v>
      </c>
      <c r="AC7646">
        <v>0</v>
      </c>
      <c r="AD7646">
        <v>0</v>
      </c>
      <c r="AE7646">
        <v>6.2297964279857299</v>
      </c>
    </row>
    <row r="7647" spans="1:31" x14ac:dyDescent="0.25">
      <c r="A7647">
        <v>2100517</v>
      </c>
      <c r="B7647">
        <v>1</v>
      </c>
      <c r="C7647" t="s">
        <v>80</v>
      </c>
      <c r="D7647" t="s">
        <v>88</v>
      </c>
      <c r="E7647" t="s">
        <v>177</v>
      </c>
      <c r="F7647" t="s">
        <v>21836</v>
      </c>
      <c r="G7647" t="s">
        <v>183</v>
      </c>
      <c r="H7647" t="s">
        <v>143</v>
      </c>
      <c r="I7647" t="s">
        <v>135</v>
      </c>
      <c r="J7647" t="s">
        <v>136</v>
      </c>
      <c r="K7647" t="s">
        <v>137</v>
      </c>
      <c r="L7647" t="s">
        <v>21837</v>
      </c>
      <c r="M7647" t="s">
        <v>21838</v>
      </c>
      <c r="N7647">
        <v>0.74</v>
      </c>
      <c r="O7647">
        <v>0</v>
      </c>
      <c r="P7647">
        <v>2</v>
      </c>
      <c r="Q7647">
        <v>0</v>
      </c>
      <c r="R7647">
        <v>0</v>
      </c>
      <c r="S7647">
        <v>0</v>
      </c>
      <c r="T7647">
        <v>0</v>
      </c>
      <c r="U7647">
        <v>0</v>
      </c>
      <c r="V7647">
        <v>0</v>
      </c>
      <c r="W7647">
        <v>0</v>
      </c>
      <c r="X7647">
        <v>0.37114329922596001</v>
      </c>
      <c r="Y7647">
        <v>0</v>
      </c>
      <c r="Z7647">
        <v>0</v>
      </c>
      <c r="AA7647">
        <v>0</v>
      </c>
      <c r="AB7647">
        <v>0</v>
      </c>
      <c r="AC7647">
        <v>0</v>
      </c>
      <c r="AD7647">
        <v>0</v>
      </c>
      <c r="AE7647">
        <v>0.37114329922596001</v>
      </c>
    </row>
    <row r="7648" spans="1:31" x14ac:dyDescent="0.25">
      <c r="A7648">
        <v>2100849</v>
      </c>
      <c r="B7648">
        <v>1</v>
      </c>
      <c r="C7648" t="s">
        <v>80</v>
      </c>
      <c r="D7648" t="s">
        <v>103</v>
      </c>
      <c r="E7648" t="s">
        <v>177</v>
      </c>
      <c r="F7648" t="s">
        <v>21839</v>
      </c>
      <c r="G7648" t="s">
        <v>183</v>
      </c>
      <c r="H7648" t="s">
        <v>143</v>
      </c>
      <c r="I7648" t="s">
        <v>135</v>
      </c>
      <c r="J7648" t="s">
        <v>136</v>
      </c>
      <c r="K7648" t="s">
        <v>137</v>
      </c>
      <c r="L7648" t="s">
        <v>21840</v>
      </c>
      <c r="M7648" t="s">
        <v>21841</v>
      </c>
      <c r="N7648">
        <v>0.50444444399999999</v>
      </c>
      <c r="O7648">
        <v>0</v>
      </c>
      <c r="P7648">
        <v>2</v>
      </c>
      <c r="Q7648">
        <v>0</v>
      </c>
      <c r="R7648">
        <v>0</v>
      </c>
      <c r="S7648">
        <v>0</v>
      </c>
      <c r="T7648">
        <v>0</v>
      </c>
      <c r="U7648">
        <v>0</v>
      </c>
      <c r="V7648">
        <v>0</v>
      </c>
      <c r="W7648">
        <v>0</v>
      </c>
      <c r="X7648">
        <v>0.21055837125378224</v>
      </c>
      <c r="Y7648">
        <v>0</v>
      </c>
      <c r="Z7648">
        <v>0</v>
      </c>
      <c r="AA7648">
        <v>0</v>
      </c>
      <c r="AB7648">
        <v>0</v>
      </c>
      <c r="AC7648">
        <v>0</v>
      </c>
      <c r="AD7648">
        <v>0</v>
      </c>
      <c r="AE7648">
        <v>0.21055837125378224</v>
      </c>
    </row>
    <row r="7649" spans="1:31" x14ac:dyDescent="0.25">
      <c r="A7649">
        <v>2100640</v>
      </c>
      <c r="B7649">
        <v>1</v>
      </c>
      <c r="C7649" t="s">
        <v>80</v>
      </c>
      <c r="D7649" t="s">
        <v>95</v>
      </c>
      <c r="E7649" t="s">
        <v>146</v>
      </c>
      <c r="F7649" t="s">
        <v>13153</v>
      </c>
      <c r="G7649" t="s">
        <v>133</v>
      </c>
      <c r="H7649" t="s">
        <v>134</v>
      </c>
      <c r="I7649" t="s">
        <v>135</v>
      </c>
      <c r="J7649" t="s">
        <v>136</v>
      </c>
      <c r="K7649" t="s">
        <v>137</v>
      </c>
      <c r="L7649" t="s">
        <v>21842</v>
      </c>
      <c r="M7649" t="s">
        <v>21843</v>
      </c>
      <c r="N7649">
        <v>0.67972222199999999</v>
      </c>
      <c r="O7649">
        <v>5</v>
      </c>
      <c r="P7649">
        <v>2171</v>
      </c>
      <c r="Q7649">
        <v>26</v>
      </c>
      <c r="R7649">
        <v>21</v>
      </c>
      <c r="S7649">
        <v>23</v>
      </c>
      <c r="T7649">
        <v>105</v>
      </c>
      <c r="U7649">
        <v>1</v>
      </c>
      <c r="V7649">
        <v>0</v>
      </c>
      <c r="W7649">
        <v>5.4987082519055068</v>
      </c>
      <c r="X7649">
        <v>322.5053884724822</v>
      </c>
      <c r="Y7649">
        <v>59.105814093149249</v>
      </c>
      <c r="Z7649">
        <v>2.9021065957566003</v>
      </c>
      <c r="AA7649">
        <v>204.39565026872026</v>
      </c>
      <c r="AB7649">
        <v>51.667872205521611</v>
      </c>
      <c r="AC7649">
        <v>1.8006479166783607</v>
      </c>
      <c r="AD7649">
        <v>0</v>
      </c>
      <c r="AE7649">
        <v>647.87618780421383</v>
      </c>
    </row>
    <row r="7650" spans="1:31" x14ac:dyDescent="0.25">
      <c r="A7650">
        <v>2100540</v>
      </c>
      <c r="B7650">
        <v>1</v>
      </c>
      <c r="C7650" t="s">
        <v>80</v>
      </c>
      <c r="D7650" t="s">
        <v>84</v>
      </c>
      <c r="E7650" t="s">
        <v>169</v>
      </c>
      <c r="F7650" t="s">
        <v>21844</v>
      </c>
      <c r="G7650" t="s">
        <v>273</v>
      </c>
      <c r="H7650" t="s">
        <v>134</v>
      </c>
      <c r="I7650" t="s">
        <v>135</v>
      </c>
      <c r="J7650" t="s">
        <v>136</v>
      </c>
      <c r="K7650" t="s">
        <v>155</v>
      </c>
      <c r="L7650" t="s">
        <v>21845</v>
      </c>
      <c r="M7650" t="s">
        <v>21846</v>
      </c>
      <c r="N7650">
        <v>4.3833333330000004</v>
      </c>
      <c r="O7650">
        <v>0</v>
      </c>
      <c r="P7650">
        <v>0</v>
      </c>
      <c r="Q7650">
        <v>0</v>
      </c>
      <c r="R7650">
        <v>0</v>
      </c>
      <c r="S7650">
        <v>1</v>
      </c>
      <c r="T7650">
        <v>0</v>
      </c>
      <c r="U7650">
        <v>0</v>
      </c>
      <c r="V7650">
        <v>0</v>
      </c>
      <c r="W7650">
        <v>0</v>
      </c>
      <c r="X7650">
        <v>0</v>
      </c>
      <c r="Y7650">
        <v>0</v>
      </c>
      <c r="Z7650">
        <v>0</v>
      </c>
      <c r="AA7650">
        <v>228.28835134555669</v>
      </c>
      <c r="AB7650">
        <v>0</v>
      </c>
      <c r="AC7650">
        <v>0</v>
      </c>
      <c r="AD7650">
        <v>0</v>
      </c>
      <c r="AE7650">
        <v>228.28835134555669</v>
      </c>
    </row>
    <row r="7651" spans="1:31" x14ac:dyDescent="0.25">
      <c r="A7651">
        <v>2100663</v>
      </c>
      <c r="B7651">
        <v>1</v>
      </c>
      <c r="C7651" t="s">
        <v>81</v>
      </c>
      <c r="D7651" t="s">
        <v>112</v>
      </c>
      <c r="E7651" t="s">
        <v>177</v>
      </c>
      <c r="F7651" t="s">
        <v>21847</v>
      </c>
      <c r="G7651" t="s">
        <v>183</v>
      </c>
      <c r="H7651" t="s">
        <v>143</v>
      </c>
      <c r="I7651" t="s">
        <v>135</v>
      </c>
      <c r="J7651" t="s">
        <v>136</v>
      </c>
      <c r="K7651" t="s">
        <v>137</v>
      </c>
      <c r="L7651" t="s">
        <v>21848</v>
      </c>
      <c r="M7651" t="s">
        <v>21849</v>
      </c>
      <c r="N7651">
        <v>4.2866666660000003</v>
      </c>
      <c r="O7651">
        <v>0</v>
      </c>
      <c r="P7651">
        <v>5</v>
      </c>
      <c r="Q7651">
        <v>0</v>
      </c>
      <c r="R7651">
        <v>0</v>
      </c>
      <c r="S7651">
        <v>0</v>
      </c>
      <c r="T7651">
        <v>0</v>
      </c>
      <c r="U7651">
        <v>0</v>
      </c>
      <c r="V7651">
        <v>0</v>
      </c>
      <c r="W7651">
        <v>0</v>
      </c>
      <c r="X7651">
        <v>2.624088378377067</v>
      </c>
      <c r="Y7651">
        <v>0</v>
      </c>
      <c r="Z7651">
        <v>0</v>
      </c>
      <c r="AA7651">
        <v>0</v>
      </c>
      <c r="AB7651">
        <v>0</v>
      </c>
      <c r="AC7651">
        <v>0</v>
      </c>
      <c r="AD7651">
        <v>0</v>
      </c>
      <c r="AE7651">
        <v>2.624088378377067</v>
      </c>
    </row>
    <row r="7652" spans="1:31" x14ac:dyDescent="0.25">
      <c r="A7652">
        <v>2100709</v>
      </c>
      <c r="B7652">
        <v>1</v>
      </c>
      <c r="C7652" t="s">
        <v>81</v>
      </c>
      <c r="D7652" t="s">
        <v>123</v>
      </c>
      <c r="E7652" t="s">
        <v>177</v>
      </c>
      <c r="F7652" t="s">
        <v>21850</v>
      </c>
      <c r="G7652" t="s">
        <v>179</v>
      </c>
      <c r="H7652" t="s">
        <v>143</v>
      </c>
      <c r="I7652" t="s">
        <v>135</v>
      </c>
      <c r="J7652" t="s">
        <v>136</v>
      </c>
      <c r="K7652" t="s">
        <v>137</v>
      </c>
      <c r="L7652" t="s">
        <v>21851</v>
      </c>
      <c r="M7652" t="s">
        <v>21852</v>
      </c>
      <c r="N7652">
        <v>1.6044444440000001</v>
      </c>
      <c r="O7652">
        <v>0</v>
      </c>
      <c r="P7652">
        <v>4</v>
      </c>
      <c r="Q7652">
        <v>0</v>
      </c>
      <c r="R7652">
        <v>0</v>
      </c>
      <c r="S7652">
        <v>0</v>
      </c>
      <c r="T7652">
        <v>1</v>
      </c>
      <c r="U7652">
        <v>0</v>
      </c>
      <c r="V7652">
        <v>0</v>
      </c>
      <c r="W7652">
        <v>0</v>
      </c>
      <c r="X7652">
        <v>1.789111526013631</v>
      </c>
      <c r="Y7652">
        <v>0</v>
      </c>
      <c r="Z7652">
        <v>0</v>
      </c>
      <c r="AA7652">
        <v>0</v>
      </c>
      <c r="AB7652">
        <v>11.13589426334525</v>
      </c>
      <c r="AC7652">
        <v>0</v>
      </c>
      <c r="AD7652">
        <v>0</v>
      </c>
      <c r="AE7652">
        <v>12.925005789358881</v>
      </c>
    </row>
    <row r="7653" spans="1:31" x14ac:dyDescent="0.25">
      <c r="A7653">
        <v>2100477</v>
      </c>
      <c r="B7653">
        <v>1</v>
      </c>
      <c r="C7653" t="s">
        <v>80</v>
      </c>
      <c r="D7653" t="s">
        <v>102</v>
      </c>
      <c r="E7653" t="s">
        <v>146</v>
      </c>
      <c r="F7653" t="s">
        <v>21853</v>
      </c>
      <c r="G7653" t="s">
        <v>133</v>
      </c>
      <c r="H7653" t="s">
        <v>134</v>
      </c>
      <c r="I7653" t="s">
        <v>135</v>
      </c>
      <c r="J7653" t="s">
        <v>136</v>
      </c>
      <c r="K7653" t="s">
        <v>137</v>
      </c>
      <c r="L7653" t="s">
        <v>21854</v>
      </c>
      <c r="M7653" t="s">
        <v>21855</v>
      </c>
      <c r="N7653">
        <v>0.23</v>
      </c>
      <c r="O7653">
        <v>1</v>
      </c>
      <c r="P7653">
        <v>961</v>
      </c>
      <c r="Q7653">
        <v>2</v>
      </c>
      <c r="R7653">
        <v>11</v>
      </c>
      <c r="S7653">
        <v>5</v>
      </c>
      <c r="T7653">
        <v>59</v>
      </c>
      <c r="U7653">
        <v>0</v>
      </c>
      <c r="V7653">
        <v>0</v>
      </c>
      <c r="W7653">
        <v>0.10600452189375001</v>
      </c>
      <c r="X7653">
        <v>24.177190762621489</v>
      </c>
      <c r="Y7653">
        <v>0.27789110473500001</v>
      </c>
      <c r="Z7653">
        <v>0.90688175759097012</v>
      </c>
      <c r="AA7653">
        <v>3.9977461734048001</v>
      </c>
      <c r="AB7653">
        <v>3.4843686629270398</v>
      </c>
      <c r="AC7653">
        <v>0</v>
      </c>
      <c r="AD7653">
        <v>0</v>
      </c>
      <c r="AE7653">
        <v>32.950082983173054</v>
      </c>
    </row>
    <row r="7654" spans="1:31" x14ac:dyDescent="0.25">
      <c r="A7654">
        <v>2100743</v>
      </c>
      <c r="B7654">
        <v>1</v>
      </c>
      <c r="C7654" t="s">
        <v>81</v>
      </c>
      <c r="D7654" t="s">
        <v>114</v>
      </c>
      <c r="E7654" t="s">
        <v>169</v>
      </c>
      <c r="F7654" t="s">
        <v>21856</v>
      </c>
      <c r="G7654" t="s">
        <v>171</v>
      </c>
      <c r="H7654" t="s">
        <v>134</v>
      </c>
      <c r="I7654" t="s">
        <v>135</v>
      </c>
      <c r="J7654" t="s">
        <v>136</v>
      </c>
      <c r="K7654" t="s">
        <v>137</v>
      </c>
      <c r="L7654" t="s">
        <v>21857</v>
      </c>
      <c r="M7654" t="s">
        <v>21858</v>
      </c>
      <c r="N7654">
        <v>1.7613888879999999</v>
      </c>
      <c r="O7654">
        <v>0</v>
      </c>
      <c r="P7654">
        <v>201</v>
      </c>
      <c r="Q7654">
        <v>0</v>
      </c>
      <c r="R7654">
        <v>10</v>
      </c>
      <c r="S7654">
        <v>1</v>
      </c>
      <c r="T7654">
        <v>25</v>
      </c>
      <c r="U7654">
        <v>0</v>
      </c>
      <c r="V7654">
        <v>0</v>
      </c>
      <c r="W7654">
        <v>0</v>
      </c>
      <c r="X7654">
        <v>52.817384700861687</v>
      </c>
      <c r="Y7654">
        <v>0</v>
      </c>
      <c r="Z7654">
        <v>3.4945757354596134</v>
      </c>
      <c r="AA7654">
        <v>46.637521045489891</v>
      </c>
      <c r="AB7654">
        <v>16.6462050910404</v>
      </c>
      <c r="AC7654">
        <v>0</v>
      </c>
      <c r="AD7654">
        <v>0</v>
      </c>
      <c r="AE7654">
        <v>119.59568657285159</v>
      </c>
    </row>
    <row r="7655" spans="1:31" x14ac:dyDescent="0.25">
      <c r="A7655">
        <v>2100792</v>
      </c>
      <c r="B7655">
        <v>1</v>
      </c>
      <c r="C7655" t="s">
        <v>81</v>
      </c>
      <c r="D7655" t="s">
        <v>123</v>
      </c>
      <c r="E7655" t="s">
        <v>177</v>
      </c>
      <c r="F7655" t="s">
        <v>21859</v>
      </c>
      <c r="G7655" t="s">
        <v>183</v>
      </c>
      <c r="H7655" t="s">
        <v>143</v>
      </c>
      <c r="I7655" t="s">
        <v>135</v>
      </c>
      <c r="J7655" t="s">
        <v>136</v>
      </c>
      <c r="K7655" t="s">
        <v>137</v>
      </c>
      <c r="L7655" t="s">
        <v>21860</v>
      </c>
      <c r="M7655" t="s">
        <v>21861</v>
      </c>
      <c r="N7655">
        <v>1.5325</v>
      </c>
      <c r="O7655">
        <v>0</v>
      </c>
      <c r="P7655">
        <v>1</v>
      </c>
      <c r="Q7655">
        <v>0</v>
      </c>
      <c r="R7655">
        <v>0</v>
      </c>
      <c r="S7655">
        <v>0</v>
      </c>
      <c r="T7655">
        <v>0</v>
      </c>
      <c r="U7655">
        <v>0</v>
      </c>
      <c r="V7655">
        <v>0</v>
      </c>
      <c r="W7655">
        <v>0</v>
      </c>
      <c r="X7655">
        <v>4.4774349896633328E-2</v>
      </c>
      <c r="Y7655">
        <v>0</v>
      </c>
      <c r="Z7655">
        <v>0</v>
      </c>
      <c r="AA7655">
        <v>0</v>
      </c>
      <c r="AB7655">
        <v>0</v>
      </c>
      <c r="AC7655">
        <v>0</v>
      </c>
      <c r="AD7655">
        <v>0</v>
      </c>
      <c r="AE7655">
        <v>4.4774349896633328E-2</v>
      </c>
    </row>
    <row r="7656" spans="1:31" x14ac:dyDescent="0.25">
      <c r="A7656">
        <v>2100457</v>
      </c>
      <c r="B7656">
        <v>1</v>
      </c>
      <c r="C7656" t="s">
        <v>80</v>
      </c>
      <c r="D7656" t="s">
        <v>83</v>
      </c>
      <c r="E7656" t="s">
        <v>140</v>
      </c>
      <c r="F7656" t="s">
        <v>21862</v>
      </c>
      <c r="G7656" t="s">
        <v>385</v>
      </c>
      <c r="H7656" t="s">
        <v>143</v>
      </c>
      <c r="I7656" t="s">
        <v>135</v>
      </c>
      <c r="J7656" t="s">
        <v>136</v>
      </c>
      <c r="K7656" t="s">
        <v>137</v>
      </c>
      <c r="L7656" t="s">
        <v>21863</v>
      </c>
      <c r="M7656" t="s">
        <v>21864</v>
      </c>
      <c r="N7656">
        <v>0.50638888800000004</v>
      </c>
      <c r="O7656">
        <v>0</v>
      </c>
      <c r="P7656">
        <v>0</v>
      </c>
      <c r="Q7656">
        <v>0</v>
      </c>
      <c r="R7656">
        <v>0</v>
      </c>
      <c r="S7656">
        <v>0</v>
      </c>
      <c r="T7656">
        <v>13</v>
      </c>
      <c r="U7656">
        <v>0</v>
      </c>
      <c r="V7656">
        <v>0</v>
      </c>
      <c r="W7656">
        <v>0</v>
      </c>
      <c r="X7656">
        <v>0</v>
      </c>
      <c r="Y7656">
        <v>0</v>
      </c>
      <c r="Z7656">
        <v>0</v>
      </c>
      <c r="AA7656">
        <v>0</v>
      </c>
      <c r="AB7656">
        <v>30.386816860954806</v>
      </c>
      <c r="AC7656">
        <v>0</v>
      </c>
      <c r="AD7656">
        <v>0</v>
      </c>
      <c r="AE7656">
        <v>30.386816860954806</v>
      </c>
    </row>
    <row r="7657" spans="1:31" x14ac:dyDescent="0.25">
      <c r="A7657">
        <v>2100812</v>
      </c>
      <c r="B7657">
        <v>1</v>
      </c>
      <c r="C7657" t="s">
        <v>80</v>
      </c>
      <c r="D7657" t="s">
        <v>93</v>
      </c>
      <c r="E7657" t="s">
        <v>158</v>
      </c>
      <c r="F7657" t="s">
        <v>21865</v>
      </c>
      <c r="G7657" t="s">
        <v>160</v>
      </c>
      <c r="H7657" t="s">
        <v>143</v>
      </c>
      <c r="I7657" t="s">
        <v>135</v>
      </c>
      <c r="J7657" t="s">
        <v>136</v>
      </c>
      <c r="K7657" t="s">
        <v>137</v>
      </c>
      <c r="L7657" t="s">
        <v>21866</v>
      </c>
      <c r="M7657" t="s">
        <v>21867</v>
      </c>
      <c r="N7657">
        <v>3.6377777770000002</v>
      </c>
      <c r="O7657">
        <v>0</v>
      </c>
      <c r="P7657">
        <v>55</v>
      </c>
      <c r="Q7657">
        <v>0</v>
      </c>
      <c r="R7657">
        <v>0</v>
      </c>
      <c r="S7657">
        <v>0</v>
      </c>
      <c r="T7657">
        <v>4</v>
      </c>
      <c r="U7657">
        <v>0</v>
      </c>
      <c r="V7657">
        <v>0</v>
      </c>
      <c r="W7657">
        <v>0</v>
      </c>
      <c r="X7657">
        <v>26.750548567100825</v>
      </c>
      <c r="Y7657">
        <v>0</v>
      </c>
      <c r="Z7657">
        <v>0</v>
      </c>
      <c r="AA7657">
        <v>0</v>
      </c>
      <c r="AB7657">
        <v>5.4622705541682102</v>
      </c>
      <c r="AC7657">
        <v>0</v>
      </c>
      <c r="AD7657">
        <v>0</v>
      </c>
      <c r="AE7657">
        <v>32.212819121269035</v>
      </c>
    </row>
    <row r="7658" spans="1:31" x14ac:dyDescent="0.25">
      <c r="A7658">
        <v>2100557</v>
      </c>
      <c r="B7658">
        <v>1</v>
      </c>
      <c r="C7658" t="s">
        <v>80</v>
      </c>
      <c r="D7658" t="s">
        <v>93</v>
      </c>
      <c r="E7658" t="s">
        <v>177</v>
      </c>
      <c r="F7658" t="s">
        <v>21768</v>
      </c>
      <c r="G7658" t="s">
        <v>179</v>
      </c>
      <c r="H7658" t="s">
        <v>143</v>
      </c>
      <c r="I7658" t="s">
        <v>135</v>
      </c>
      <c r="J7658" t="s">
        <v>136</v>
      </c>
      <c r="K7658" t="s">
        <v>137</v>
      </c>
      <c r="L7658" t="s">
        <v>21868</v>
      </c>
      <c r="M7658" t="s">
        <v>21869</v>
      </c>
      <c r="N7658">
        <v>2.1644444439999999</v>
      </c>
      <c r="O7658">
        <v>0</v>
      </c>
      <c r="P7658">
        <v>5</v>
      </c>
      <c r="Q7658">
        <v>0</v>
      </c>
      <c r="R7658">
        <v>0</v>
      </c>
      <c r="S7658">
        <v>0</v>
      </c>
      <c r="T7658">
        <v>0</v>
      </c>
      <c r="U7658">
        <v>0</v>
      </c>
      <c r="V7658">
        <v>0</v>
      </c>
      <c r="W7658">
        <v>0</v>
      </c>
      <c r="X7658">
        <v>2.2019664255032514</v>
      </c>
      <c r="Y7658">
        <v>0</v>
      </c>
      <c r="Z7658">
        <v>0</v>
      </c>
      <c r="AA7658">
        <v>0</v>
      </c>
      <c r="AB7658">
        <v>0</v>
      </c>
      <c r="AC7658">
        <v>0</v>
      </c>
      <c r="AD7658">
        <v>0</v>
      </c>
      <c r="AE7658">
        <v>2.2019664255032514</v>
      </c>
    </row>
    <row r="7659" spans="1:31" x14ac:dyDescent="0.25">
      <c r="A7659">
        <v>2100437</v>
      </c>
      <c r="B7659">
        <v>1</v>
      </c>
      <c r="C7659" t="s">
        <v>81</v>
      </c>
      <c r="D7659" t="s">
        <v>117</v>
      </c>
      <c r="E7659" t="s">
        <v>295</v>
      </c>
      <c r="F7659" t="s">
        <v>21870</v>
      </c>
      <c r="G7659" t="s">
        <v>12680</v>
      </c>
      <c r="H7659" t="s">
        <v>680</v>
      </c>
      <c r="I7659" t="s">
        <v>135</v>
      </c>
      <c r="J7659" t="s">
        <v>136</v>
      </c>
      <c r="K7659" t="s">
        <v>155</v>
      </c>
      <c r="L7659" t="s">
        <v>21871</v>
      </c>
      <c r="M7659" t="s">
        <v>21872</v>
      </c>
      <c r="N7659">
        <v>7.8263888880000003</v>
      </c>
      <c r="O7659">
        <v>12</v>
      </c>
      <c r="P7659">
        <v>17729</v>
      </c>
      <c r="Q7659">
        <v>239</v>
      </c>
      <c r="R7659">
        <v>683</v>
      </c>
      <c r="S7659">
        <v>66</v>
      </c>
      <c r="T7659">
        <v>2143</v>
      </c>
      <c r="U7659">
        <v>13</v>
      </c>
      <c r="V7659">
        <v>22</v>
      </c>
      <c r="W7659">
        <v>36.750972235909018</v>
      </c>
      <c r="X7659">
        <v>17461.890670902092</v>
      </c>
      <c r="Y7659">
        <v>3560.3752634956691</v>
      </c>
      <c r="Z7659">
        <v>1543.973832875263</v>
      </c>
      <c r="AA7659">
        <v>2378.3927452933622</v>
      </c>
      <c r="AB7659">
        <v>5748.8415177804318</v>
      </c>
      <c r="AC7659">
        <v>3974.7424403445575</v>
      </c>
      <c r="AD7659">
        <v>862.7549332692189</v>
      </c>
      <c r="AE7659">
        <v>35567.722376196507</v>
      </c>
    </row>
    <row r="7660" spans="1:31" x14ac:dyDescent="0.25">
      <c r="A7660">
        <v>2100643</v>
      </c>
      <c r="B7660">
        <v>1</v>
      </c>
      <c r="C7660" t="s">
        <v>80</v>
      </c>
      <c r="D7660" t="s">
        <v>95</v>
      </c>
      <c r="E7660" t="s">
        <v>295</v>
      </c>
      <c r="F7660" t="s">
        <v>14090</v>
      </c>
      <c r="G7660" t="s">
        <v>133</v>
      </c>
      <c r="H7660" t="s">
        <v>134</v>
      </c>
      <c r="I7660" t="s">
        <v>135</v>
      </c>
      <c r="J7660" t="s">
        <v>136</v>
      </c>
      <c r="K7660" t="s">
        <v>137</v>
      </c>
      <c r="L7660" t="s">
        <v>21711</v>
      </c>
      <c r="M7660" t="s">
        <v>21873</v>
      </c>
      <c r="N7660">
        <v>0.33361111100000002</v>
      </c>
      <c r="O7660">
        <v>0</v>
      </c>
      <c r="P7660">
        <v>2812</v>
      </c>
      <c r="Q7660">
        <v>0</v>
      </c>
      <c r="R7660">
        <v>3</v>
      </c>
      <c r="S7660">
        <v>5</v>
      </c>
      <c r="T7660">
        <v>275</v>
      </c>
      <c r="U7660">
        <v>0</v>
      </c>
      <c r="V7660">
        <v>1</v>
      </c>
      <c r="W7660">
        <v>0</v>
      </c>
      <c r="X7660">
        <v>194.70435225308358</v>
      </c>
      <c r="Y7660">
        <v>0</v>
      </c>
      <c r="Z7660">
        <v>2.8787975736255557E-2</v>
      </c>
      <c r="AA7660">
        <v>4.8317263344597832</v>
      </c>
      <c r="AB7660">
        <v>91.990709418074758</v>
      </c>
      <c r="AC7660">
        <v>0</v>
      </c>
      <c r="AD7660">
        <v>0.24242757967733725</v>
      </c>
      <c r="AE7660">
        <v>291.79800356103169</v>
      </c>
    </row>
    <row r="7661" spans="1:31" x14ac:dyDescent="0.25">
      <c r="A7661">
        <v>2100749</v>
      </c>
      <c r="B7661">
        <v>1</v>
      </c>
      <c r="C7661" t="s">
        <v>80</v>
      </c>
      <c r="D7661" t="s">
        <v>97</v>
      </c>
      <c r="E7661" t="s">
        <v>158</v>
      </c>
      <c r="F7661" t="s">
        <v>21874</v>
      </c>
      <c r="G7661" t="s">
        <v>385</v>
      </c>
      <c r="H7661" t="s">
        <v>143</v>
      </c>
      <c r="I7661" t="s">
        <v>135</v>
      </c>
      <c r="J7661" t="s">
        <v>136</v>
      </c>
      <c r="K7661" t="s">
        <v>137</v>
      </c>
      <c r="L7661" t="s">
        <v>21875</v>
      </c>
      <c r="M7661" t="s">
        <v>21876</v>
      </c>
      <c r="N7661">
        <v>2.8019444440000001</v>
      </c>
      <c r="O7661">
        <v>0</v>
      </c>
      <c r="P7661">
        <v>74</v>
      </c>
      <c r="Q7661">
        <v>0</v>
      </c>
      <c r="R7661">
        <v>1</v>
      </c>
      <c r="S7661">
        <v>0</v>
      </c>
      <c r="T7661">
        <v>6</v>
      </c>
      <c r="U7661">
        <v>0</v>
      </c>
      <c r="V7661">
        <v>0</v>
      </c>
      <c r="W7661">
        <v>0</v>
      </c>
      <c r="X7661">
        <v>112.68394684753953</v>
      </c>
      <c r="Y7661">
        <v>0</v>
      </c>
      <c r="Z7661">
        <v>0.41377356229188</v>
      </c>
      <c r="AA7661">
        <v>0</v>
      </c>
      <c r="AB7661">
        <v>19.464134795488949</v>
      </c>
      <c r="AC7661">
        <v>0</v>
      </c>
      <c r="AD7661">
        <v>0</v>
      </c>
      <c r="AE7661">
        <v>132.56185520532037</v>
      </c>
    </row>
    <row r="7662" spans="1:31" x14ac:dyDescent="0.25">
      <c r="A7662">
        <v>2100520</v>
      </c>
      <c r="B7662">
        <v>1</v>
      </c>
      <c r="C7662" t="s">
        <v>80</v>
      </c>
      <c r="D7662" t="s">
        <v>95</v>
      </c>
      <c r="E7662" t="s">
        <v>169</v>
      </c>
      <c r="F7662" t="s">
        <v>21877</v>
      </c>
      <c r="G7662" t="s">
        <v>154</v>
      </c>
      <c r="H7662" t="s">
        <v>134</v>
      </c>
      <c r="I7662" t="s">
        <v>135</v>
      </c>
      <c r="J7662" t="s">
        <v>136</v>
      </c>
      <c r="K7662" t="s">
        <v>155</v>
      </c>
      <c r="L7662" t="s">
        <v>21878</v>
      </c>
      <c r="M7662" t="s">
        <v>21879</v>
      </c>
      <c r="N7662">
        <v>6.9055333330000002</v>
      </c>
      <c r="O7662">
        <v>0</v>
      </c>
      <c r="P7662">
        <v>0</v>
      </c>
      <c r="Q7662">
        <v>0</v>
      </c>
      <c r="R7662">
        <v>0</v>
      </c>
      <c r="S7662">
        <v>1</v>
      </c>
      <c r="T7662">
        <v>0</v>
      </c>
      <c r="U7662">
        <v>1</v>
      </c>
      <c r="V7662">
        <v>0</v>
      </c>
      <c r="W7662">
        <v>0</v>
      </c>
      <c r="X7662">
        <v>0</v>
      </c>
      <c r="Y7662">
        <v>0</v>
      </c>
      <c r="Z7662">
        <v>0</v>
      </c>
      <c r="AA7662">
        <v>1639.0059797098395</v>
      </c>
      <c r="AB7662">
        <v>0</v>
      </c>
      <c r="AC7662">
        <v>823.88244326466543</v>
      </c>
      <c r="AD7662">
        <v>0</v>
      </c>
      <c r="AE7662">
        <v>2462.8884229745049</v>
      </c>
    </row>
    <row r="7663" spans="1:31" x14ac:dyDescent="0.25">
      <c r="A7663">
        <v>2100706</v>
      </c>
      <c r="B7663">
        <v>1</v>
      </c>
      <c r="C7663" t="s">
        <v>80</v>
      </c>
      <c r="D7663" t="s">
        <v>96</v>
      </c>
      <c r="E7663" t="s">
        <v>177</v>
      </c>
      <c r="F7663" t="s">
        <v>21880</v>
      </c>
      <c r="G7663" t="s">
        <v>1007</v>
      </c>
      <c r="H7663" t="s">
        <v>143</v>
      </c>
      <c r="I7663" t="s">
        <v>135</v>
      </c>
      <c r="J7663" t="s">
        <v>136</v>
      </c>
      <c r="K7663" t="s">
        <v>137</v>
      </c>
      <c r="L7663" t="s">
        <v>21881</v>
      </c>
      <c r="M7663" t="s">
        <v>21882</v>
      </c>
      <c r="N7663">
        <v>1.6402777770000001</v>
      </c>
      <c r="O7663">
        <v>0</v>
      </c>
      <c r="P7663">
        <v>1</v>
      </c>
      <c r="Q7663">
        <v>0</v>
      </c>
      <c r="R7663">
        <v>0</v>
      </c>
      <c r="S7663">
        <v>0</v>
      </c>
      <c r="T7663">
        <v>0</v>
      </c>
      <c r="U7663">
        <v>0</v>
      </c>
      <c r="V7663">
        <v>0</v>
      </c>
      <c r="W7663">
        <v>0</v>
      </c>
      <c r="X7663">
        <v>2.3389866110766562</v>
      </c>
      <c r="Y7663">
        <v>0</v>
      </c>
      <c r="Z7663">
        <v>0</v>
      </c>
      <c r="AA7663">
        <v>0</v>
      </c>
      <c r="AB7663">
        <v>0</v>
      </c>
      <c r="AC7663">
        <v>0</v>
      </c>
      <c r="AD7663">
        <v>0</v>
      </c>
      <c r="AE7663">
        <v>2.3389866110766562</v>
      </c>
    </row>
    <row r="7664" spans="1:31" x14ac:dyDescent="0.25">
      <c r="A7664">
        <v>2100683</v>
      </c>
      <c r="B7664">
        <v>1</v>
      </c>
      <c r="C7664" t="s">
        <v>81</v>
      </c>
      <c r="D7664" t="s">
        <v>118</v>
      </c>
      <c r="E7664" t="s">
        <v>169</v>
      </c>
      <c r="F7664" t="s">
        <v>21883</v>
      </c>
      <c r="G7664" t="s">
        <v>8377</v>
      </c>
      <c r="H7664" t="s">
        <v>134</v>
      </c>
      <c r="I7664" t="s">
        <v>135</v>
      </c>
      <c r="J7664" t="s">
        <v>136</v>
      </c>
      <c r="K7664" t="s">
        <v>137</v>
      </c>
      <c r="L7664" t="s">
        <v>21884</v>
      </c>
      <c r="M7664" t="s">
        <v>21885</v>
      </c>
      <c r="N7664">
        <v>3.3319444439999999</v>
      </c>
      <c r="O7664">
        <v>0</v>
      </c>
      <c r="P7664">
        <v>135</v>
      </c>
      <c r="Q7664">
        <v>0</v>
      </c>
      <c r="R7664">
        <v>0</v>
      </c>
      <c r="S7664">
        <v>0</v>
      </c>
      <c r="T7664">
        <v>10</v>
      </c>
      <c r="U7664">
        <v>0</v>
      </c>
      <c r="V7664">
        <v>0</v>
      </c>
      <c r="W7664">
        <v>0</v>
      </c>
      <c r="X7664">
        <v>87.997740712102853</v>
      </c>
      <c r="Y7664">
        <v>0</v>
      </c>
      <c r="Z7664">
        <v>0</v>
      </c>
      <c r="AA7664">
        <v>0</v>
      </c>
      <c r="AB7664">
        <v>19.200836788712667</v>
      </c>
      <c r="AC7664">
        <v>0</v>
      </c>
      <c r="AD7664">
        <v>0</v>
      </c>
      <c r="AE7664">
        <v>107.19857750081552</v>
      </c>
    </row>
    <row r="7665" spans="1:31" x14ac:dyDescent="0.25">
      <c r="A7665">
        <v>2100537</v>
      </c>
      <c r="B7665">
        <v>1</v>
      </c>
      <c r="C7665" t="s">
        <v>80</v>
      </c>
      <c r="D7665" t="s">
        <v>103</v>
      </c>
      <c r="E7665" t="s">
        <v>295</v>
      </c>
      <c r="F7665" t="s">
        <v>17404</v>
      </c>
      <c r="G7665" t="s">
        <v>513</v>
      </c>
      <c r="H7665" t="s">
        <v>134</v>
      </c>
      <c r="I7665" t="s">
        <v>259</v>
      </c>
      <c r="J7665" t="s">
        <v>136</v>
      </c>
      <c r="K7665" t="s">
        <v>137</v>
      </c>
      <c r="L7665" t="s">
        <v>21886</v>
      </c>
      <c r="M7665" t="s">
        <v>21887</v>
      </c>
      <c r="N7665">
        <v>4.5538888E-2</v>
      </c>
      <c r="O7665">
        <v>0</v>
      </c>
      <c r="P7665">
        <v>11289</v>
      </c>
      <c r="Q7665">
        <v>30</v>
      </c>
      <c r="R7665">
        <v>62</v>
      </c>
      <c r="S7665">
        <v>43</v>
      </c>
      <c r="T7665">
        <v>1334</v>
      </c>
      <c r="U7665">
        <v>12</v>
      </c>
      <c r="V7665">
        <v>9</v>
      </c>
      <c r="W7665">
        <v>0</v>
      </c>
      <c r="X7665">
        <v>122.7914933452447</v>
      </c>
      <c r="Y7665">
        <v>7.8190268497237048</v>
      </c>
      <c r="Z7665">
        <v>6.0232328665334931</v>
      </c>
      <c r="AA7665">
        <v>44.623730258124951</v>
      </c>
      <c r="AB7665">
        <v>47.153194093592269</v>
      </c>
      <c r="AC7665">
        <v>11.400893301176867</v>
      </c>
      <c r="AD7665">
        <v>1.01435324010433</v>
      </c>
      <c r="AE7665">
        <v>240.82592395450035</v>
      </c>
    </row>
    <row r="7666" spans="1:31" x14ac:dyDescent="0.25">
      <c r="A7666">
        <v>2100660</v>
      </c>
      <c r="B7666">
        <v>1</v>
      </c>
      <c r="C7666" t="s">
        <v>81</v>
      </c>
      <c r="D7666" t="s">
        <v>112</v>
      </c>
      <c r="E7666" t="s">
        <v>177</v>
      </c>
      <c r="F7666" t="s">
        <v>21888</v>
      </c>
      <c r="G7666" t="s">
        <v>183</v>
      </c>
      <c r="H7666" t="s">
        <v>143</v>
      </c>
      <c r="I7666" t="s">
        <v>135</v>
      </c>
      <c r="J7666" t="s">
        <v>136</v>
      </c>
      <c r="K7666" t="s">
        <v>137</v>
      </c>
      <c r="L7666" t="s">
        <v>21889</v>
      </c>
      <c r="M7666" t="s">
        <v>21890</v>
      </c>
      <c r="N7666">
        <v>2.2663888879999998</v>
      </c>
      <c r="O7666">
        <v>0</v>
      </c>
      <c r="P7666">
        <v>1</v>
      </c>
      <c r="Q7666">
        <v>0</v>
      </c>
      <c r="R7666">
        <v>0</v>
      </c>
      <c r="S7666">
        <v>0</v>
      </c>
      <c r="T7666">
        <v>0</v>
      </c>
      <c r="U7666">
        <v>0</v>
      </c>
      <c r="V7666">
        <v>0</v>
      </c>
      <c r="W7666">
        <v>0</v>
      </c>
      <c r="X7666">
        <v>0.57737414529538333</v>
      </c>
      <c r="Y7666">
        <v>0</v>
      </c>
      <c r="Z7666">
        <v>0</v>
      </c>
      <c r="AA7666">
        <v>0</v>
      </c>
      <c r="AB7666">
        <v>0</v>
      </c>
      <c r="AC7666">
        <v>0</v>
      </c>
      <c r="AD7666">
        <v>0</v>
      </c>
      <c r="AE7666">
        <v>0.57737414529538333</v>
      </c>
    </row>
    <row r="7667" spans="1:31" x14ac:dyDescent="0.25">
      <c r="A7667">
        <v>2100620</v>
      </c>
      <c r="B7667">
        <v>1</v>
      </c>
      <c r="C7667" t="s">
        <v>80</v>
      </c>
      <c r="D7667" t="s">
        <v>82</v>
      </c>
      <c r="E7667" t="s">
        <v>177</v>
      </c>
      <c r="F7667" t="s">
        <v>21891</v>
      </c>
      <c r="G7667" t="s">
        <v>196</v>
      </c>
      <c r="H7667" t="s">
        <v>143</v>
      </c>
      <c r="I7667" t="s">
        <v>135</v>
      </c>
      <c r="J7667" t="s">
        <v>136</v>
      </c>
      <c r="K7667" t="s">
        <v>137</v>
      </c>
      <c r="L7667" t="s">
        <v>21892</v>
      </c>
      <c r="M7667" t="s">
        <v>21893</v>
      </c>
      <c r="N7667">
        <v>1.4694444440000001</v>
      </c>
      <c r="O7667">
        <v>0</v>
      </c>
      <c r="P7667">
        <v>14</v>
      </c>
      <c r="Q7667">
        <v>0</v>
      </c>
      <c r="R7667">
        <v>0</v>
      </c>
      <c r="S7667">
        <v>0</v>
      </c>
      <c r="T7667">
        <v>1</v>
      </c>
      <c r="U7667">
        <v>0</v>
      </c>
      <c r="V7667">
        <v>0</v>
      </c>
      <c r="W7667">
        <v>0</v>
      </c>
      <c r="X7667">
        <v>5.6847951292807659</v>
      </c>
      <c r="Y7667">
        <v>0</v>
      </c>
      <c r="Z7667">
        <v>0</v>
      </c>
      <c r="AA7667">
        <v>0</v>
      </c>
      <c r="AB7667">
        <v>0.63275017969289227</v>
      </c>
      <c r="AC7667">
        <v>0</v>
      </c>
      <c r="AD7667">
        <v>0</v>
      </c>
      <c r="AE7667">
        <v>6.3175453089736582</v>
      </c>
    </row>
    <row r="7668" spans="1:31" x14ac:dyDescent="0.25">
      <c r="A7668">
        <v>2100666</v>
      </c>
      <c r="B7668">
        <v>1</v>
      </c>
      <c r="C7668" t="s">
        <v>80</v>
      </c>
      <c r="D7668" t="s">
        <v>95</v>
      </c>
      <c r="E7668" t="s">
        <v>131</v>
      </c>
      <c r="F7668" t="s">
        <v>9562</v>
      </c>
      <c r="G7668" t="s">
        <v>133</v>
      </c>
      <c r="H7668" t="s">
        <v>134</v>
      </c>
      <c r="I7668" t="s">
        <v>135</v>
      </c>
      <c r="J7668" t="s">
        <v>136</v>
      </c>
      <c r="K7668" t="s">
        <v>137</v>
      </c>
      <c r="L7668" t="s">
        <v>21894</v>
      </c>
      <c r="M7668" t="s">
        <v>21895</v>
      </c>
      <c r="N7668">
        <v>1.183888888</v>
      </c>
      <c r="O7668">
        <v>0</v>
      </c>
      <c r="P7668">
        <v>0</v>
      </c>
      <c r="Q7668">
        <v>0</v>
      </c>
      <c r="R7668">
        <v>0</v>
      </c>
      <c r="S7668">
        <v>24</v>
      </c>
      <c r="T7668">
        <v>0</v>
      </c>
      <c r="U7668">
        <v>0</v>
      </c>
      <c r="V7668">
        <v>0</v>
      </c>
      <c r="W7668">
        <v>0</v>
      </c>
      <c r="X7668">
        <v>0</v>
      </c>
      <c r="Y7668">
        <v>0</v>
      </c>
      <c r="Z7668">
        <v>0</v>
      </c>
      <c r="AA7668">
        <v>93.312718664671522</v>
      </c>
      <c r="AB7668">
        <v>0</v>
      </c>
      <c r="AC7668">
        <v>0</v>
      </c>
      <c r="AD7668">
        <v>0</v>
      </c>
      <c r="AE7668">
        <v>93.312718664671522</v>
      </c>
    </row>
    <row r="7669" spans="1:31" x14ac:dyDescent="0.25">
      <c r="A7669">
        <v>2100474</v>
      </c>
      <c r="B7669">
        <v>1</v>
      </c>
      <c r="C7669" t="s">
        <v>80</v>
      </c>
      <c r="D7669" t="s">
        <v>100</v>
      </c>
      <c r="E7669" t="s">
        <v>177</v>
      </c>
      <c r="F7669" t="s">
        <v>21896</v>
      </c>
      <c r="G7669" t="s">
        <v>183</v>
      </c>
      <c r="H7669" t="s">
        <v>143</v>
      </c>
      <c r="I7669" t="s">
        <v>135</v>
      </c>
      <c r="J7669" t="s">
        <v>136</v>
      </c>
      <c r="K7669" t="s">
        <v>137</v>
      </c>
      <c r="L7669" t="s">
        <v>21897</v>
      </c>
      <c r="M7669" t="s">
        <v>21898</v>
      </c>
      <c r="N7669">
        <v>5.2469444440000004</v>
      </c>
      <c r="O7669">
        <v>0</v>
      </c>
      <c r="P7669">
        <v>0</v>
      </c>
      <c r="Q7669">
        <v>0</v>
      </c>
      <c r="R7669">
        <v>0</v>
      </c>
      <c r="S7669">
        <v>0</v>
      </c>
      <c r="T7669">
        <v>1</v>
      </c>
      <c r="U7669">
        <v>0</v>
      </c>
      <c r="V7669">
        <v>0</v>
      </c>
      <c r="W7669">
        <v>0</v>
      </c>
      <c r="X7669">
        <v>0</v>
      </c>
      <c r="Y7669">
        <v>0</v>
      </c>
      <c r="Z7669">
        <v>0</v>
      </c>
      <c r="AA7669">
        <v>0</v>
      </c>
      <c r="AB7669">
        <v>15.538065793286357</v>
      </c>
      <c r="AC7669">
        <v>0</v>
      </c>
      <c r="AD7669">
        <v>0</v>
      </c>
      <c r="AE7669">
        <v>15.538065793286357</v>
      </c>
    </row>
    <row r="7670" spans="1:31" x14ac:dyDescent="0.25">
      <c r="A7670">
        <v>2100723</v>
      </c>
      <c r="B7670">
        <v>1</v>
      </c>
      <c r="C7670" t="s">
        <v>80</v>
      </c>
      <c r="D7670" t="s">
        <v>95</v>
      </c>
      <c r="E7670" t="s">
        <v>158</v>
      </c>
      <c r="F7670" t="s">
        <v>21899</v>
      </c>
      <c r="G7670" t="s">
        <v>160</v>
      </c>
      <c r="H7670" t="s">
        <v>143</v>
      </c>
      <c r="I7670" t="s">
        <v>135</v>
      </c>
      <c r="J7670" t="s">
        <v>136</v>
      </c>
      <c r="K7670" t="s">
        <v>137</v>
      </c>
      <c r="L7670" t="s">
        <v>21900</v>
      </c>
      <c r="M7670" t="s">
        <v>21901</v>
      </c>
      <c r="N7670">
        <v>0.49444444399999998</v>
      </c>
      <c r="O7670">
        <v>0</v>
      </c>
      <c r="P7670">
        <v>63</v>
      </c>
      <c r="Q7670">
        <v>0</v>
      </c>
      <c r="R7670">
        <v>1</v>
      </c>
      <c r="S7670">
        <v>0</v>
      </c>
      <c r="T7670">
        <v>1</v>
      </c>
      <c r="U7670">
        <v>0</v>
      </c>
      <c r="V7670">
        <v>0</v>
      </c>
      <c r="W7670">
        <v>0</v>
      </c>
      <c r="X7670">
        <v>5.0048778174682562</v>
      </c>
      <c r="Y7670">
        <v>0</v>
      </c>
      <c r="Z7670">
        <v>6.1459913898183345E-2</v>
      </c>
      <c r="AA7670">
        <v>0</v>
      </c>
      <c r="AB7670">
        <v>0.69619263378633334</v>
      </c>
      <c r="AC7670">
        <v>0</v>
      </c>
      <c r="AD7670">
        <v>0</v>
      </c>
      <c r="AE7670">
        <v>5.7625303651527728</v>
      </c>
    </row>
    <row r="7671" spans="1:31" x14ac:dyDescent="0.25">
      <c r="A7671">
        <v>2100869</v>
      </c>
      <c r="B7671">
        <v>1</v>
      </c>
      <c r="C7671" t="s">
        <v>80</v>
      </c>
      <c r="D7671" t="s">
        <v>93</v>
      </c>
      <c r="E7671" t="s">
        <v>177</v>
      </c>
      <c r="F7671" t="s">
        <v>21902</v>
      </c>
      <c r="G7671" t="s">
        <v>183</v>
      </c>
      <c r="H7671" t="s">
        <v>143</v>
      </c>
      <c r="I7671" t="s">
        <v>135</v>
      </c>
      <c r="J7671" t="s">
        <v>136</v>
      </c>
      <c r="K7671" t="s">
        <v>137</v>
      </c>
      <c r="L7671" t="s">
        <v>21903</v>
      </c>
      <c r="M7671" t="s">
        <v>21904</v>
      </c>
      <c r="N7671">
        <v>2.4044444440000001</v>
      </c>
      <c r="O7671">
        <v>0</v>
      </c>
      <c r="P7671">
        <v>0</v>
      </c>
      <c r="Q7671">
        <v>0</v>
      </c>
      <c r="R7671">
        <v>0</v>
      </c>
      <c r="S7671">
        <v>0</v>
      </c>
      <c r="T7671">
        <v>2</v>
      </c>
      <c r="U7671">
        <v>0</v>
      </c>
      <c r="V7671">
        <v>0</v>
      </c>
      <c r="W7671">
        <v>0</v>
      </c>
      <c r="X7671">
        <v>0</v>
      </c>
      <c r="Y7671">
        <v>0</v>
      </c>
      <c r="Z7671">
        <v>0</v>
      </c>
      <c r="AA7671">
        <v>0</v>
      </c>
      <c r="AB7671">
        <v>0.26112446350067781</v>
      </c>
      <c r="AC7671">
        <v>0</v>
      </c>
      <c r="AD7671">
        <v>0</v>
      </c>
      <c r="AE7671">
        <v>0.26112446350067781</v>
      </c>
    </row>
    <row r="7672" spans="1:31" x14ac:dyDescent="0.25">
      <c r="A7672">
        <v>2100766</v>
      </c>
      <c r="B7672">
        <v>1</v>
      </c>
      <c r="C7672" t="s">
        <v>80</v>
      </c>
      <c r="D7672" t="s">
        <v>106</v>
      </c>
      <c r="E7672" t="s">
        <v>158</v>
      </c>
      <c r="F7672" t="s">
        <v>21905</v>
      </c>
      <c r="G7672" t="s">
        <v>160</v>
      </c>
      <c r="H7672" t="s">
        <v>143</v>
      </c>
      <c r="I7672" t="s">
        <v>135</v>
      </c>
      <c r="J7672" t="s">
        <v>136</v>
      </c>
      <c r="K7672" t="s">
        <v>137</v>
      </c>
      <c r="L7672" t="s">
        <v>21906</v>
      </c>
      <c r="M7672" t="s">
        <v>21907</v>
      </c>
      <c r="N7672">
        <v>0.72222222199999997</v>
      </c>
      <c r="O7672">
        <v>0</v>
      </c>
      <c r="P7672">
        <v>113</v>
      </c>
      <c r="Q7672">
        <v>0</v>
      </c>
      <c r="R7672">
        <v>0</v>
      </c>
      <c r="S7672">
        <v>0</v>
      </c>
      <c r="T7672">
        <v>2</v>
      </c>
      <c r="U7672">
        <v>0</v>
      </c>
      <c r="V7672">
        <v>0</v>
      </c>
      <c r="W7672">
        <v>0</v>
      </c>
      <c r="X7672">
        <v>17.939538016643837</v>
      </c>
      <c r="Y7672">
        <v>0</v>
      </c>
      <c r="Z7672">
        <v>0</v>
      </c>
      <c r="AA7672">
        <v>0</v>
      </c>
      <c r="AB7672">
        <v>7.4388767864033345E-3</v>
      </c>
      <c r="AC7672">
        <v>0</v>
      </c>
      <c r="AD7672">
        <v>0</v>
      </c>
      <c r="AE7672">
        <v>17.946976893430239</v>
      </c>
    </row>
    <row r="7673" spans="1:31" x14ac:dyDescent="0.25">
      <c r="A7673">
        <v>2100560</v>
      </c>
      <c r="B7673">
        <v>1</v>
      </c>
      <c r="C7673" t="s">
        <v>80</v>
      </c>
      <c r="D7673" t="s">
        <v>83</v>
      </c>
      <c r="E7673" t="s">
        <v>169</v>
      </c>
      <c r="F7673" t="s">
        <v>21908</v>
      </c>
      <c r="G7673" t="s">
        <v>513</v>
      </c>
      <c r="H7673" t="s">
        <v>134</v>
      </c>
      <c r="I7673" t="s">
        <v>135</v>
      </c>
      <c r="J7673" t="s">
        <v>136</v>
      </c>
      <c r="K7673" t="s">
        <v>137</v>
      </c>
      <c r="L7673" t="s">
        <v>21909</v>
      </c>
      <c r="M7673" t="s">
        <v>21910</v>
      </c>
      <c r="N7673">
        <v>0.61638888800000002</v>
      </c>
      <c r="O7673">
        <v>0</v>
      </c>
      <c r="P7673">
        <v>704</v>
      </c>
      <c r="Q7673">
        <v>0</v>
      </c>
      <c r="R7673">
        <v>8</v>
      </c>
      <c r="S7673">
        <v>9</v>
      </c>
      <c r="T7673">
        <v>40</v>
      </c>
      <c r="U7673">
        <v>1</v>
      </c>
      <c r="V7673">
        <v>4</v>
      </c>
      <c r="W7673">
        <v>0</v>
      </c>
      <c r="X7673">
        <v>138.45590359272708</v>
      </c>
      <c r="Y7673">
        <v>0</v>
      </c>
      <c r="Z7673">
        <v>7.4364787002164512</v>
      </c>
      <c r="AA7673">
        <v>61.20602803082577</v>
      </c>
      <c r="AB7673">
        <v>19.935612806495925</v>
      </c>
      <c r="AC7673">
        <v>3.8425375459564446</v>
      </c>
      <c r="AD7673">
        <v>26.97873575636714</v>
      </c>
      <c r="AE7673">
        <v>257.85529643258877</v>
      </c>
    </row>
    <row r="7674" spans="1:31" x14ac:dyDescent="0.25">
      <c r="A7674">
        <v>2100703</v>
      </c>
      <c r="B7674">
        <v>1</v>
      </c>
      <c r="C7674" t="s">
        <v>81</v>
      </c>
      <c r="D7674" t="s">
        <v>127</v>
      </c>
      <c r="E7674" t="s">
        <v>131</v>
      </c>
      <c r="F7674" t="s">
        <v>20369</v>
      </c>
      <c r="G7674" t="s">
        <v>133</v>
      </c>
      <c r="H7674" t="s">
        <v>134</v>
      </c>
      <c r="I7674" t="s">
        <v>259</v>
      </c>
      <c r="J7674" t="s">
        <v>136</v>
      </c>
      <c r="K7674" t="s">
        <v>137</v>
      </c>
      <c r="L7674" t="s">
        <v>21911</v>
      </c>
      <c r="M7674" t="s">
        <v>21912</v>
      </c>
      <c r="N7674">
        <v>1.6111111000000001E-2</v>
      </c>
      <c r="O7674">
        <v>2</v>
      </c>
      <c r="P7674">
        <v>1266</v>
      </c>
      <c r="Q7674">
        <v>25</v>
      </c>
      <c r="R7674">
        <v>68</v>
      </c>
      <c r="S7674">
        <v>6</v>
      </c>
      <c r="T7674">
        <v>88</v>
      </c>
      <c r="U7674">
        <v>2</v>
      </c>
      <c r="V7674">
        <v>0</v>
      </c>
      <c r="W7674">
        <v>7.0440126253200012E-3</v>
      </c>
      <c r="X7674">
        <v>3.4591962016888562</v>
      </c>
      <c r="Y7674">
        <v>0.58431502122453782</v>
      </c>
      <c r="Z7674">
        <v>0.76310295399531125</v>
      </c>
      <c r="AA7674">
        <v>0.51628630185999336</v>
      </c>
      <c r="AB7674">
        <v>0.60950626990951351</v>
      </c>
      <c r="AC7674">
        <v>3.1744295184824446E-2</v>
      </c>
      <c r="AD7674">
        <v>0</v>
      </c>
      <c r="AE7674">
        <v>5.971195056488356</v>
      </c>
    </row>
    <row r="7675" spans="1:31" x14ac:dyDescent="0.25">
      <c r="A7675">
        <v>2100646</v>
      </c>
      <c r="B7675">
        <v>1</v>
      </c>
      <c r="C7675" t="s">
        <v>81</v>
      </c>
      <c r="D7675" t="s">
        <v>115</v>
      </c>
      <c r="E7675" t="s">
        <v>158</v>
      </c>
      <c r="F7675" t="s">
        <v>21913</v>
      </c>
      <c r="G7675" t="s">
        <v>160</v>
      </c>
      <c r="H7675" t="s">
        <v>143</v>
      </c>
      <c r="I7675" t="s">
        <v>135</v>
      </c>
      <c r="J7675" t="s">
        <v>136</v>
      </c>
      <c r="K7675" t="s">
        <v>137</v>
      </c>
      <c r="L7675" t="s">
        <v>21914</v>
      </c>
      <c r="M7675" t="s">
        <v>21915</v>
      </c>
      <c r="N7675">
        <v>8.0408333330000001</v>
      </c>
      <c r="O7675">
        <v>0</v>
      </c>
      <c r="P7675">
        <v>7</v>
      </c>
      <c r="Q7675">
        <v>0</v>
      </c>
      <c r="R7675">
        <v>1</v>
      </c>
      <c r="S7675">
        <v>0</v>
      </c>
      <c r="T7675">
        <v>1</v>
      </c>
      <c r="U7675">
        <v>0</v>
      </c>
      <c r="V7675">
        <v>0</v>
      </c>
      <c r="W7675">
        <v>0</v>
      </c>
      <c r="X7675">
        <v>25.906800675955285</v>
      </c>
      <c r="Y7675">
        <v>0</v>
      </c>
      <c r="Z7675">
        <v>1.5574411949316491</v>
      </c>
      <c r="AA7675">
        <v>0</v>
      </c>
      <c r="AB7675">
        <v>8.0694182674707005</v>
      </c>
      <c r="AC7675">
        <v>0</v>
      </c>
      <c r="AD7675">
        <v>0</v>
      </c>
      <c r="AE7675">
        <v>35.533660138357632</v>
      </c>
    </row>
    <row r="7676" spans="1:31" x14ac:dyDescent="0.25">
      <c r="A7676">
        <v>2100497</v>
      </c>
      <c r="B7676">
        <v>1</v>
      </c>
      <c r="C7676" t="s">
        <v>81</v>
      </c>
      <c r="D7676" t="s">
        <v>114</v>
      </c>
      <c r="E7676" t="s">
        <v>131</v>
      </c>
      <c r="F7676" t="s">
        <v>19209</v>
      </c>
      <c r="G7676" t="s">
        <v>273</v>
      </c>
      <c r="H7676" t="s">
        <v>134</v>
      </c>
      <c r="I7676" t="s">
        <v>135</v>
      </c>
      <c r="J7676" t="s">
        <v>136</v>
      </c>
      <c r="K7676" t="s">
        <v>155</v>
      </c>
      <c r="L7676" t="s">
        <v>21916</v>
      </c>
      <c r="M7676" t="s">
        <v>21917</v>
      </c>
      <c r="N7676">
        <v>8.0247222219999994</v>
      </c>
      <c r="O7676">
        <v>0</v>
      </c>
      <c r="P7676">
        <v>805</v>
      </c>
      <c r="Q7676">
        <v>2</v>
      </c>
      <c r="R7676">
        <v>65</v>
      </c>
      <c r="S7676">
        <v>3</v>
      </c>
      <c r="T7676">
        <v>102</v>
      </c>
      <c r="U7676">
        <v>0</v>
      </c>
      <c r="V7676">
        <v>0</v>
      </c>
      <c r="W7676">
        <v>0</v>
      </c>
      <c r="X7676">
        <v>812.65993445654226</v>
      </c>
      <c r="Y7676">
        <v>25.344233782536161</v>
      </c>
      <c r="Z7676">
        <v>125.25033722319768</v>
      </c>
      <c r="AA7676">
        <v>56.359599147166534</v>
      </c>
      <c r="AB7676">
        <v>205.29376751765895</v>
      </c>
      <c r="AC7676">
        <v>0</v>
      </c>
      <c r="AD7676">
        <v>0</v>
      </c>
      <c r="AE7676">
        <v>1224.9078721271017</v>
      </c>
    </row>
    <row r="7677" spans="1:31" x14ac:dyDescent="0.25">
      <c r="A7677">
        <v>2100755</v>
      </c>
      <c r="B7677">
        <v>1</v>
      </c>
      <c r="C7677" t="s">
        <v>81</v>
      </c>
      <c r="D7677" t="s">
        <v>120</v>
      </c>
      <c r="E7677" t="s">
        <v>158</v>
      </c>
      <c r="F7677" t="s">
        <v>21918</v>
      </c>
      <c r="G7677" t="s">
        <v>160</v>
      </c>
      <c r="H7677" t="s">
        <v>143</v>
      </c>
      <c r="I7677" t="s">
        <v>135</v>
      </c>
      <c r="J7677" t="s">
        <v>136</v>
      </c>
      <c r="K7677" t="s">
        <v>137</v>
      </c>
      <c r="L7677" t="s">
        <v>21919</v>
      </c>
      <c r="M7677" t="s">
        <v>21920</v>
      </c>
      <c r="N7677">
        <v>0.96527777699999995</v>
      </c>
      <c r="O7677">
        <v>0</v>
      </c>
      <c r="P7677">
        <v>35</v>
      </c>
      <c r="Q7677">
        <v>0</v>
      </c>
      <c r="R7677">
        <v>1</v>
      </c>
      <c r="S7677">
        <v>0</v>
      </c>
      <c r="T7677">
        <v>0</v>
      </c>
      <c r="U7677">
        <v>0</v>
      </c>
      <c r="V7677">
        <v>0</v>
      </c>
      <c r="W7677">
        <v>0</v>
      </c>
      <c r="X7677">
        <v>4.2675787428570846</v>
      </c>
      <c r="Y7677">
        <v>0</v>
      </c>
      <c r="Z7677">
        <v>0.46391889121278473</v>
      </c>
      <c r="AA7677">
        <v>0</v>
      </c>
      <c r="AB7677">
        <v>0</v>
      </c>
      <c r="AC7677">
        <v>0</v>
      </c>
      <c r="AD7677">
        <v>0</v>
      </c>
      <c r="AE7677">
        <v>4.7314976340698696</v>
      </c>
    </row>
    <row r="7678" spans="1:31" x14ac:dyDescent="0.25">
      <c r="A7678">
        <v>2100778</v>
      </c>
      <c r="B7678">
        <v>1</v>
      </c>
      <c r="C7678" t="s">
        <v>81</v>
      </c>
      <c r="D7678" t="s">
        <v>127</v>
      </c>
      <c r="E7678" t="s">
        <v>177</v>
      </c>
      <c r="F7678" t="s">
        <v>21921</v>
      </c>
      <c r="G7678" t="s">
        <v>183</v>
      </c>
      <c r="H7678" t="s">
        <v>143</v>
      </c>
      <c r="I7678" t="s">
        <v>135</v>
      </c>
      <c r="J7678" t="s">
        <v>136</v>
      </c>
      <c r="K7678" t="s">
        <v>137</v>
      </c>
      <c r="L7678" t="s">
        <v>21922</v>
      </c>
      <c r="M7678" t="s">
        <v>21923</v>
      </c>
      <c r="N7678">
        <v>4.1186111109999999</v>
      </c>
      <c r="O7678">
        <v>0</v>
      </c>
      <c r="P7678">
        <v>2</v>
      </c>
      <c r="Q7678">
        <v>0</v>
      </c>
      <c r="R7678">
        <v>0</v>
      </c>
      <c r="S7678">
        <v>0</v>
      </c>
      <c r="T7678">
        <v>0</v>
      </c>
      <c r="U7678">
        <v>0</v>
      </c>
      <c r="V7678">
        <v>0</v>
      </c>
      <c r="W7678">
        <v>0</v>
      </c>
      <c r="X7678">
        <v>1.4895476841239201</v>
      </c>
      <c r="Y7678">
        <v>0</v>
      </c>
      <c r="Z7678">
        <v>0</v>
      </c>
      <c r="AA7678">
        <v>0</v>
      </c>
      <c r="AB7678">
        <v>0</v>
      </c>
      <c r="AC7678">
        <v>0</v>
      </c>
      <c r="AD7678">
        <v>0</v>
      </c>
      <c r="AE7678">
        <v>1.4895476841239201</v>
      </c>
    </row>
    <row r="7679" spans="1:31" x14ac:dyDescent="0.25">
      <c r="A7679">
        <v>2100632</v>
      </c>
      <c r="B7679">
        <v>1</v>
      </c>
      <c r="C7679" t="s">
        <v>81</v>
      </c>
      <c r="D7679" t="s">
        <v>112</v>
      </c>
      <c r="E7679" t="s">
        <v>177</v>
      </c>
      <c r="F7679" t="s">
        <v>21924</v>
      </c>
      <c r="G7679" t="s">
        <v>179</v>
      </c>
      <c r="H7679" t="s">
        <v>143</v>
      </c>
      <c r="I7679" t="s">
        <v>135</v>
      </c>
      <c r="J7679" t="s">
        <v>136</v>
      </c>
      <c r="K7679" t="s">
        <v>137</v>
      </c>
      <c r="L7679" t="s">
        <v>21925</v>
      </c>
      <c r="M7679" t="s">
        <v>21926</v>
      </c>
      <c r="N7679">
        <v>6.21</v>
      </c>
      <c r="O7679">
        <v>0</v>
      </c>
      <c r="P7679">
        <v>1</v>
      </c>
      <c r="Q7679">
        <v>0</v>
      </c>
      <c r="R7679">
        <v>0</v>
      </c>
      <c r="S7679">
        <v>0</v>
      </c>
      <c r="T7679">
        <v>0</v>
      </c>
      <c r="U7679">
        <v>0</v>
      </c>
      <c r="V7679">
        <v>0</v>
      </c>
      <c r="W7679">
        <v>0</v>
      </c>
      <c r="X7679">
        <v>2.3524221720570555</v>
      </c>
      <c r="Y7679">
        <v>0</v>
      </c>
      <c r="Z7679">
        <v>0</v>
      </c>
      <c r="AA7679">
        <v>0</v>
      </c>
      <c r="AB7679">
        <v>0</v>
      </c>
      <c r="AC7679">
        <v>0</v>
      </c>
      <c r="AD7679">
        <v>0</v>
      </c>
      <c r="AE7679">
        <v>2.3524221720570555</v>
      </c>
    </row>
    <row r="7680" spans="1:31" x14ac:dyDescent="0.25">
      <c r="A7680">
        <v>2100715</v>
      </c>
      <c r="B7680">
        <v>1</v>
      </c>
      <c r="C7680" t="s">
        <v>81</v>
      </c>
      <c r="D7680" t="s">
        <v>122</v>
      </c>
      <c r="E7680" t="s">
        <v>158</v>
      </c>
      <c r="F7680" t="s">
        <v>21927</v>
      </c>
      <c r="G7680" t="s">
        <v>1007</v>
      </c>
      <c r="H7680" t="s">
        <v>143</v>
      </c>
      <c r="I7680" t="s">
        <v>135</v>
      </c>
      <c r="J7680" t="s">
        <v>136</v>
      </c>
      <c r="K7680" t="s">
        <v>137</v>
      </c>
      <c r="L7680" t="s">
        <v>21928</v>
      </c>
      <c r="M7680" t="s">
        <v>21929</v>
      </c>
      <c r="N7680">
        <v>2.0588888879999998</v>
      </c>
      <c r="O7680">
        <v>0</v>
      </c>
      <c r="P7680">
        <v>118</v>
      </c>
      <c r="Q7680">
        <v>0</v>
      </c>
      <c r="R7680">
        <v>0</v>
      </c>
      <c r="S7680">
        <v>0</v>
      </c>
      <c r="T7680">
        <v>4</v>
      </c>
      <c r="U7680">
        <v>0</v>
      </c>
      <c r="V7680">
        <v>0</v>
      </c>
      <c r="W7680">
        <v>0</v>
      </c>
      <c r="X7680">
        <v>54.852459442680562</v>
      </c>
      <c r="Y7680">
        <v>0</v>
      </c>
      <c r="Z7680">
        <v>0</v>
      </c>
      <c r="AA7680">
        <v>0</v>
      </c>
      <c r="AB7680">
        <v>8.2189979914075941</v>
      </c>
      <c r="AC7680">
        <v>0</v>
      </c>
      <c r="AD7680">
        <v>0</v>
      </c>
      <c r="AE7680">
        <v>63.07145743408816</v>
      </c>
    </row>
    <row r="7681" spans="1:31" x14ac:dyDescent="0.25">
      <c r="A7681">
        <v>2100569</v>
      </c>
      <c r="B7681">
        <v>1</v>
      </c>
      <c r="C7681" t="s">
        <v>80</v>
      </c>
      <c r="D7681" t="s">
        <v>103</v>
      </c>
      <c r="E7681" t="s">
        <v>131</v>
      </c>
      <c r="F7681" t="s">
        <v>21930</v>
      </c>
      <c r="G7681" t="s">
        <v>133</v>
      </c>
      <c r="H7681" t="s">
        <v>134</v>
      </c>
      <c r="I7681" t="s">
        <v>135</v>
      </c>
      <c r="J7681" t="s">
        <v>136</v>
      </c>
      <c r="K7681" t="s">
        <v>137</v>
      </c>
      <c r="L7681" t="s">
        <v>21931</v>
      </c>
      <c r="M7681" t="s">
        <v>21932</v>
      </c>
      <c r="N7681">
        <v>0.518055555</v>
      </c>
      <c r="O7681">
        <v>14</v>
      </c>
      <c r="P7681">
        <v>313</v>
      </c>
      <c r="Q7681">
        <v>17</v>
      </c>
      <c r="R7681">
        <v>41</v>
      </c>
      <c r="S7681">
        <v>8</v>
      </c>
      <c r="T7681">
        <v>47</v>
      </c>
      <c r="U7681">
        <v>0</v>
      </c>
      <c r="V7681">
        <v>0</v>
      </c>
      <c r="W7681">
        <v>4.637382902820641</v>
      </c>
      <c r="X7681">
        <v>44.08231596237485</v>
      </c>
      <c r="Y7681">
        <v>12.709604114448933</v>
      </c>
      <c r="Z7681">
        <v>8.4890662038368134</v>
      </c>
      <c r="AA7681">
        <v>9.1851427413523137</v>
      </c>
      <c r="AB7681">
        <v>10.332005714298152</v>
      </c>
      <c r="AC7681">
        <v>0</v>
      </c>
      <c r="AD7681">
        <v>0</v>
      </c>
      <c r="AE7681">
        <v>89.435517639131689</v>
      </c>
    </row>
    <row r="7682" spans="1:31" x14ac:dyDescent="0.25">
      <c r="A7682">
        <v>2100818</v>
      </c>
      <c r="B7682">
        <v>1</v>
      </c>
      <c r="C7682" t="s">
        <v>80</v>
      </c>
      <c r="D7682" t="s">
        <v>87</v>
      </c>
      <c r="E7682" t="s">
        <v>140</v>
      </c>
      <c r="F7682" t="s">
        <v>21933</v>
      </c>
      <c r="G7682" t="s">
        <v>7265</v>
      </c>
      <c r="H7682" t="s">
        <v>143</v>
      </c>
      <c r="I7682" t="s">
        <v>135</v>
      </c>
      <c r="J7682" t="s">
        <v>136</v>
      </c>
      <c r="K7682" t="s">
        <v>137</v>
      </c>
      <c r="L7682" t="s">
        <v>21934</v>
      </c>
      <c r="M7682" t="s">
        <v>21935</v>
      </c>
      <c r="N7682">
        <v>4.2350000000000003</v>
      </c>
      <c r="O7682">
        <v>0</v>
      </c>
      <c r="P7682">
        <v>0</v>
      </c>
      <c r="Q7682">
        <v>0</v>
      </c>
      <c r="R7682">
        <v>0</v>
      </c>
      <c r="S7682">
        <v>0</v>
      </c>
      <c r="T7682">
        <v>6</v>
      </c>
      <c r="U7682">
        <v>0</v>
      </c>
      <c r="V7682">
        <v>0</v>
      </c>
      <c r="W7682">
        <v>0</v>
      </c>
      <c r="X7682">
        <v>0</v>
      </c>
      <c r="Y7682">
        <v>0</v>
      </c>
      <c r="Z7682">
        <v>0</v>
      </c>
      <c r="AA7682">
        <v>0</v>
      </c>
      <c r="AB7682">
        <v>199.83072099841087</v>
      </c>
      <c r="AC7682">
        <v>0</v>
      </c>
      <c r="AD7682">
        <v>0</v>
      </c>
      <c r="AE7682">
        <v>199.83072099841087</v>
      </c>
    </row>
    <row r="7683" spans="1:31" x14ac:dyDescent="0.25">
      <c r="A7683">
        <v>2100523</v>
      </c>
      <c r="B7683">
        <v>1</v>
      </c>
      <c r="C7683" t="s">
        <v>80</v>
      </c>
      <c r="D7683" t="s">
        <v>95</v>
      </c>
      <c r="E7683" t="s">
        <v>169</v>
      </c>
      <c r="F7683" t="s">
        <v>21936</v>
      </c>
      <c r="G7683" t="s">
        <v>154</v>
      </c>
      <c r="H7683" t="s">
        <v>134</v>
      </c>
      <c r="I7683" t="s">
        <v>135</v>
      </c>
      <c r="J7683" t="s">
        <v>136</v>
      </c>
      <c r="K7683" t="s">
        <v>155</v>
      </c>
      <c r="L7683" t="s">
        <v>21937</v>
      </c>
      <c r="M7683" t="s">
        <v>21938</v>
      </c>
      <c r="N7683">
        <v>6.8884361109999999</v>
      </c>
      <c r="O7683">
        <v>0</v>
      </c>
      <c r="P7683">
        <v>0</v>
      </c>
      <c r="Q7683">
        <v>0</v>
      </c>
      <c r="R7683">
        <v>0</v>
      </c>
      <c r="S7683">
        <v>1</v>
      </c>
      <c r="T7683">
        <v>0</v>
      </c>
      <c r="U7683">
        <v>1</v>
      </c>
      <c r="V7683">
        <v>0</v>
      </c>
      <c r="W7683">
        <v>0</v>
      </c>
      <c r="X7683">
        <v>0</v>
      </c>
      <c r="Y7683">
        <v>0</v>
      </c>
      <c r="Z7683">
        <v>0</v>
      </c>
      <c r="AA7683">
        <v>3.8795271672017178</v>
      </c>
      <c r="AB7683">
        <v>0</v>
      </c>
      <c r="AC7683">
        <v>43.749757283250673</v>
      </c>
      <c r="AD7683">
        <v>0</v>
      </c>
      <c r="AE7683">
        <v>47.629284450452388</v>
      </c>
    </row>
    <row r="7684" spans="1:31" x14ac:dyDescent="0.25">
      <c r="A7684">
        <v>2100649</v>
      </c>
      <c r="B7684">
        <v>1</v>
      </c>
      <c r="C7684" t="s">
        <v>80</v>
      </c>
      <c r="D7684" t="s">
        <v>93</v>
      </c>
      <c r="E7684" t="s">
        <v>158</v>
      </c>
      <c r="F7684" t="s">
        <v>21939</v>
      </c>
      <c r="G7684" t="s">
        <v>283</v>
      </c>
      <c r="H7684" t="s">
        <v>143</v>
      </c>
      <c r="I7684" t="s">
        <v>135</v>
      </c>
      <c r="J7684" t="s">
        <v>136</v>
      </c>
      <c r="K7684" t="s">
        <v>137</v>
      </c>
      <c r="L7684" t="s">
        <v>21940</v>
      </c>
      <c r="M7684" t="s">
        <v>21941</v>
      </c>
      <c r="N7684">
        <v>5.4255555549999999</v>
      </c>
      <c r="O7684">
        <v>0</v>
      </c>
      <c r="P7684">
        <v>0</v>
      </c>
      <c r="Q7684">
        <v>0</v>
      </c>
      <c r="R7684">
        <v>3</v>
      </c>
      <c r="S7684">
        <v>0</v>
      </c>
      <c r="T7684">
        <v>1</v>
      </c>
      <c r="U7684">
        <v>0</v>
      </c>
      <c r="V7684">
        <v>0</v>
      </c>
      <c r="W7684">
        <v>0</v>
      </c>
      <c r="X7684">
        <v>0</v>
      </c>
      <c r="Y7684">
        <v>0</v>
      </c>
      <c r="Z7684">
        <v>1.0765463152105978</v>
      </c>
      <c r="AA7684">
        <v>0</v>
      </c>
      <c r="AB7684">
        <v>1.6323647356979998E-2</v>
      </c>
      <c r="AC7684">
        <v>0</v>
      </c>
      <c r="AD7684">
        <v>0</v>
      </c>
      <c r="AE7684">
        <v>1.092869962567578</v>
      </c>
    </row>
    <row r="7685" spans="1:31" x14ac:dyDescent="0.25">
      <c r="A7685">
        <v>2100798</v>
      </c>
      <c r="B7685">
        <v>1</v>
      </c>
      <c r="C7685" t="s">
        <v>81</v>
      </c>
      <c r="D7685" t="s">
        <v>120</v>
      </c>
      <c r="E7685" t="s">
        <v>158</v>
      </c>
      <c r="F7685" t="s">
        <v>1047</v>
      </c>
      <c r="G7685" t="s">
        <v>160</v>
      </c>
      <c r="H7685" t="s">
        <v>143</v>
      </c>
      <c r="I7685" t="s">
        <v>135</v>
      </c>
      <c r="J7685" t="s">
        <v>136</v>
      </c>
      <c r="K7685" t="s">
        <v>137</v>
      </c>
      <c r="L7685" t="s">
        <v>21942</v>
      </c>
      <c r="M7685" t="s">
        <v>21943</v>
      </c>
      <c r="N7685">
        <v>1.823611111</v>
      </c>
      <c r="O7685">
        <v>0</v>
      </c>
      <c r="P7685">
        <v>67</v>
      </c>
      <c r="Q7685">
        <v>0</v>
      </c>
      <c r="R7685">
        <v>0</v>
      </c>
      <c r="S7685">
        <v>0</v>
      </c>
      <c r="T7685">
        <v>4</v>
      </c>
      <c r="U7685">
        <v>0</v>
      </c>
      <c r="V7685">
        <v>0</v>
      </c>
      <c r="W7685">
        <v>0</v>
      </c>
      <c r="X7685">
        <v>23.750560936462279</v>
      </c>
      <c r="Y7685">
        <v>0</v>
      </c>
      <c r="Z7685">
        <v>0</v>
      </c>
      <c r="AA7685">
        <v>0</v>
      </c>
      <c r="AB7685">
        <v>6.9945294449449996E-2</v>
      </c>
      <c r="AC7685">
        <v>0</v>
      </c>
      <c r="AD7685">
        <v>0</v>
      </c>
      <c r="AE7685">
        <v>23.820506230911729</v>
      </c>
    </row>
    <row r="7686" spans="1:31" x14ac:dyDescent="0.25">
      <c r="A7686">
        <v>2100606</v>
      </c>
      <c r="B7686">
        <v>1</v>
      </c>
      <c r="C7686" t="s">
        <v>80</v>
      </c>
      <c r="D7686" t="s">
        <v>103</v>
      </c>
      <c r="E7686" t="s">
        <v>158</v>
      </c>
      <c r="F7686" t="s">
        <v>21720</v>
      </c>
      <c r="G7686" t="s">
        <v>160</v>
      </c>
      <c r="H7686" t="s">
        <v>143</v>
      </c>
      <c r="I7686" t="s">
        <v>135</v>
      </c>
      <c r="J7686" t="s">
        <v>136</v>
      </c>
      <c r="K7686" t="s">
        <v>137</v>
      </c>
      <c r="L7686" t="s">
        <v>21944</v>
      </c>
      <c r="M7686" t="s">
        <v>21945</v>
      </c>
      <c r="N7686">
        <v>1.113611111</v>
      </c>
      <c r="O7686">
        <v>0</v>
      </c>
      <c r="P7686">
        <v>133</v>
      </c>
      <c r="Q7686">
        <v>0</v>
      </c>
      <c r="R7686">
        <v>0</v>
      </c>
      <c r="S7686">
        <v>0</v>
      </c>
      <c r="T7686">
        <v>11</v>
      </c>
      <c r="U7686">
        <v>0</v>
      </c>
      <c r="V7686">
        <v>0</v>
      </c>
      <c r="W7686">
        <v>0</v>
      </c>
      <c r="X7686">
        <v>36.3599474429178</v>
      </c>
      <c r="Y7686">
        <v>0</v>
      </c>
      <c r="Z7686">
        <v>0</v>
      </c>
      <c r="AA7686">
        <v>0</v>
      </c>
      <c r="AB7686">
        <v>3.0386659641232199</v>
      </c>
      <c r="AC7686">
        <v>0</v>
      </c>
      <c r="AD7686">
        <v>0</v>
      </c>
      <c r="AE7686">
        <v>39.398613407041019</v>
      </c>
    </row>
    <row r="7687" spans="1:31" x14ac:dyDescent="0.25">
      <c r="A7687">
        <v>2100443</v>
      </c>
      <c r="B7687">
        <v>1</v>
      </c>
      <c r="C7687" t="s">
        <v>81</v>
      </c>
      <c r="D7687" t="s">
        <v>123</v>
      </c>
      <c r="E7687" t="s">
        <v>177</v>
      </c>
      <c r="F7687" t="s">
        <v>21946</v>
      </c>
      <c r="G7687" t="s">
        <v>183</v>
      </c>
      <c r="H7687" t="s">
        <v>143</v>
      </c>
      <c r="I7687" t="s">
        <v>135</v>
      </c>
      <c r="J7687" t="s">
        <v>136</v>
      </c>
      <c r="K7687" t="s">
        <v>137</v>
      </c>
      <c r="L7687" t="s">
        <v>21947</v>
      </c>
      <c r="M7687" t="s">
        <v>21948</v>
      </c>
      <c r="N7687">
        <v>4.3455555549999998</v>
      </c>
      <c r="O7687">
        <v>0</v>
      </c>
      <c r="P7687">
        <v>1</v>
      </c>
      <c r="Q7687">
        <v>0</v>
      </c>
      <c r="R7687">
        <v>0</v>
      </c>
      <c r="S7687">
        <v>0</v>
      </c>
      <c r="T7687">
        <v>0</v>
      </c>
      <c r="U7687">
        <v>0</v>
      </c>
      <c r="V7687">
        <v>0</v>
      </c>
      <c r="W7687">
        <v>0</v>
      </c>
      <c r="X7687">
        <v>0.32562589565000005</v>
      </c>
      <c r="Y7687">
        <v>0</v>
      </c>
      <c r="Z7687">
        <v>0</v>
      </c>
      <c r="AA7687">
        <v>0</v>
      </c>
      <c r="AB7687">
        <v>0</v>
      </c>
      <c r="AC7687">
        <v>0</v>
      </c>
      <c r="AD7687">
        <v>0</v>
      </c>
      <c r="AE7687">
        <v>0.32562589565000005</v>
      </c>
    </row>
    <row r="7688" spans="1:31" x14ac:dyDescent="0.25">
      <c r="A7688">
        <v>2100841</v>
      </c>
      <c r="B7688">
        <v>1</v>
      </c>
      <c r="C7688" t="s">
        <v>80</v>
      </c>
      <c r="D7688" t="s">
        <v>84</v>
      </c>
      <c r="E7688" t="s">
        <v>158</v>
      </c>
      <c r="F7688" t="s">
        <v>21949</v>
      </c>
      <c r="G7688" t="s">
        <v>366</v>
      </c>
      <c r="H7688" t="s">
        <v>143</v>
      </c>
      <c r="I7688" t="s">
        <v>135</v>
      </c>
      <c r="J7688" t="s">
        <v>136</v>
      </c>
      <c r="K7688" t="s">
        <v>137</v>
      </c>
      <c r="L7688" t="s">
        <v>21950</v>
      </c>
      <c r="M7688" t="s">
        <v>21951</v>
      </c>
      <c r="N7688">
        <v>5.4847222220000003</v>
      </c>
      <c r="O7688">
        <v>0</v>
      </c>
      <c r="P7688">
        <v>0</v>
      </c>
      <c r="Q7688">
        <v>0</v>
      </c>
      <c r="R7688">
        <v>0</v>
      </c>
      <c r="S7688">
        <v>0</v>
      </c>
      <c r="T7688">
        <v>6</v>
      </c>
      <c r="U7688">
        <v>0</v>
      </c>
      <c r="V7688">
        <v>0</v>
      </c>
      <c r="W7688">
        <v>0</v>
      </c>
      <c r="X7688">
        <v>0</v>
      </c>
      <c r="Y7688">
        <v>0</v>
      </c>
      <c r="Z7688">
        <v>0</v>
      </c>
      <c r="AA7688">
        <v>0</v>
      </c>
      <c r="AB7688">
        <v>15.442486203117172</v>
      </c>
      <c r="AC7688">
        <v>0</v>
      </c>
      <c r="AD7688">
        <v>0</v>
      </c>
      <c r="AE7688">
        <v>15.442486203117172</v>
      </c>
    </row>
    <row r="7689" spans="1:31" x14ac:dyDescent="0.25">
      <c r="A7689">
        <v>2100566</v>
      </c>
      <c r="B7689">
        <v>1</v>
      </c>
      <c r="C7689" t="s">
        <v>80</v>
      </c>
      <c r="D7689" t="s">
        <v>105</v>
      </c>
      <c r="E7689" t="s">
        <v>169</v>
      </c>
      <c r="F7689" t="s">
        <v>21952</v>
      </c>
      <c r="G7689" t="s">
        <v>273</v>
      </c>
      <c r="H7689" t="s">
        <v>134</v>
      </c>
      <c r="I7689" t="s">
        <v>135</v>
      </c>
      <c r="J7689" t="s">
        <v>136</v>
      </c>
      <c r="K7689" t="s">
        <v>155</v>
      </c>
      <c r="L7689" t="s">
        <v>21953</v>
      </c>
      <c r="M7689" t="s">
        <v>21954</v>
      </c>
      <c r="N7689">
        <v>7.8027777770000002</v>
      </c>
      <c r="O7689">
        <v>0</v>
      </c>
      <c r="P7689">
        <v>134</v>
      </c>
      <c r="Q7689">
        <v>0</v>
      </c>
      <c r="R7689">
        <v>0</v>
      </c>
      <c r="S7689">
        <v>0</v>
      </c>
      <c r="T7689">
        <v>15</v>
      </c>
      <c r="U7689">
        <v>0</v>
      </c>
      <c r="V7689">
        <v>0</v>
      </c>
      <c r="W7689">
        <v>0</v>
      </c>
      <c r="X7689">
        <v>469.35254651865449</v>
      </c>
      <c r="Y7689">
        <v>0</v>
      </c>
      <c r="Z7689">
        <v>0</v>
      </c>
      <c r="AA7689">
        <v>0</v>
      </c>
      <c r="AB7689">
        <v>166.36149923059119</v>
      </c>
      <c r="AC7689">
        <v>0</v>
      </c>
      <c r="AD7689">
        <v>0</v>
      </c>
      <c r="AE7689">
        <v>635.71404574924566</v>
      </c>
    </row>
    <row r="7690" spans="1:31" x14ac:dyDescent="0.25">
      <c r="A7690">
        <v>2100589</v>
      </c>
      <c r="B7690">
        <v>1</v>
      </c>
      <c r="C7690" t="s">
        <v>80</v>
      </c>
      <c r="D7690" t="s">
        <v>88</v>
      </c>
      <c r="E7690" t="s">
        <v>505</v>
      </c>
      <c r="F7690" t="s">
        <v>21198</v>
      </c>
      <c r="G7690" t="s">
        <v>366</v>
      </c>
      <c r="H7690" t="s">
        <v>143</v>
      </c>
      <c r="I7690" t="s">
        <v>135</v>
      </c>
      <c r="J7690" t="s">
        <v>136</v>
      </c>
      <c r="K7690" t="s">
        <v>137</v>
      </c>
      <c r="L7690" t="s">
        <v>21955</v>
      </c>
      <c r="M7690" t="s">
        <v>21956</v>
      </c>
      <c r="N7690">
        <v>5.0975000000000001</v>
      </c>
      <c r="O7690">
        <v>0</v>
      </c>
      <c r="P7690">
        <v>107</v>
      </c>
      <c r="Q7690">
        <v>0</v>
      </c>
      <c r="R7690">
        <v>0</v>
      </c>
      <c r="S7690">
        <v>0</v>
      </c>
      <c r="T7690">
        <v>0</v>
      </c>
      <c r="U7690">
        <v>0</v>
      </c>
      <c r="V7690">
        <v>0</v>
      </c>
      <c r="W7690">
        <v>0</v>
      </c>
      <c r="X7690">
        <v>120.78038422372096</v>
      </c>
      <c r="Y7690">
        <v>0</v>
      </c>
      <c r="Z7690">
        <v>0</v>
      </c>
      <c r="AA7690">
        <v>0</v>
      </c>
      <c r="AB7690">
        <v>0</v>
      </c>
      <c r="AC7690">
        <v>0</v>
      </c>
      <c r="AD7690">
        <v>0</v>
      </c>
      <c r="AE7690">
        <v>120.78038422372096</v>
      </c>
    </row>
    <row r="7691" spans="1:31" x14ac:dyDescent="0.25">
      <c r="A7691">
        <v>2100735</v>
      </c>
      <c r="B7691">
        <v>1</v>
      </c>
      <c r="C7691" t="s">
        <v>80</v>
      </c>
      <c r="D7691" t="s">
        <v>109</v>
      </c>
      <c r="E7691" t="s">
        <v>177</v>
      </c>
      <c r="F7691" t="s">
        <v>21957</v>
      </c>
      <c r="G7691" t="s">
        <v>183</v>
      </c>
      <c r="H7691" t="s">
        <v>143</v>
      </c>
      <c r="I7691" t="s">
        <v>135</v>
      </c>
      <c r="J7691" t="s">
        <v>136</v>
      </c>
      <c r="K7691" t="s">
        <v>137</v>
      </c>
      <c r="L7691" t="s">
        <v>21958</v>
      </c>
      <c r="M7691" t="s">
        <v>21959</v>
      </c>
      <c r="N7691">
        <v>1.486388888</v>
      </c>
      <c r="O7691">
        <v>0</v>
      </c>
      <c r="P7691">
        <v>1</v>
      </c>
      <c r="Q7691">
        <v>0</v>
      </c>
      <c r="R7691">
        <v>0</v>
      </c>
      <c r="S7691">
        <v>0</v>
      </c>
      <c r="T7691">
        <v>0</v>
      </c>
      <c r="U7691">
        <v>0</v>
      </c>
      <c r="V7691">
        <v>0</v>
      </c>
      <c r="W7691">
        <v>0</v>
      </c>
      <c r="X7691">
        <v>0</v>
      </c>
      <c r="Y7691">
        <v>0</v>
      </c>
      <c r="Z7691">
        <v>0</v>
      </c>
      <c r="AA7691">
        <v>0</v>
      </c>
      <c r="AB7691">
        <v>0</v>
      </c>
      <c r="AC7691">
        <v>0</v>
      </c>
      <c r="AD7691">
        <v>0</v>
      </c>
      <c r="AE7691">
        <v>0</v>
      </c>
    </row>
    <row r="7692" spans="1:31" x14ac:dyDescent="0.25">
      <c r="A7692">
        <v>2100712</v>
      </c>
      <c r="B7692">
        <v>1</v>
      </c>
      <c r="C7692" t="s">
        <v>80</v>
      </c>
      <c r="D7692" t="s">
        <v>96</v>
      </c>
      <c r="E7692" t="s">
        <v>177</v>
      </c>
      <c r="F7692" t="s">
        <v>20509</v>
      </c>
      <c r="G7692" t="s">
        <v>183</v>
      </c>
      <c r="H7692" t="s">
        <v>143</v>
      </c>
      <c r="I7692" t="s">
        <v>135</v>
      </c>
      <c r="J7692" t="s">
        <v>136</v>
      </c>
      <c r="K7692" t="s">
        <v>137</v>
      </c>
      <c r="L7692" t="s">
        <v>21960</v>
      </c>
      <c r="M7692" t="s">
        <v>21961</v>
      </c>
      <c r="N7692">
        <v>2.8161111110000001</v>
      </c>
      <c r="O7692">
        <v>0</v>
      </c>
      <c r="P7692">
        <v>1</v>
      </c>
      <c r="Q7692">
        <v>0</v>
      </c>
      <c r="R7692">
        <v>0</v>
      </c>
      <c r="S7692">
        <v>0</v>
      </c>
      <c r="T7692">
        <v>0</v>
      </c>
      <c r="U7692">
        <v>0</v>
      </c>
      <c r="V7692">
        <v>0</v>
      </c>
      <c r="W7692">
        <v>0</v>
      </c>
      <c r="X7692">
        <v>0</v>
      </c>
      <c r="Y7692">
        <v>0</v>
      </c>
      <c r="Z7692">
        <v>0</v>
      </c>
      <c r="AA7692">
        <v>0</v>
      </c>
      <c r="AB7692">
        <v>0</v>
      </c>
      <c r="AC7692">
        <v>0</v>
      </c>
      <c r="AD7692">
        <v>0</v>
      </c>
      <c r="AE7692">
        <v>0</v>
      </c>
    </row>
    <row r="7693" spans="1:31" x14ac:dyDescent="0.25">
      <c r="A7693">
        <v>2100612</v>
      </c>
      <c r="B7693">
        <v>1</v>
      </c>
      <c r="C7693" t="s">
        <v>81</v>
      </c>
      <c r="D7693" t="s">
        <v>118</v>
      </c>
      <c r="E7693" t="s">
        <v>169</v>
      </c>
      <c r="F7693" t="s">
        <v>21962</v>
      </c>
      <c r="G7693" t="s">
        <v>273</v>
      </c>
      <c r="H7693" t="s">
        <v>134</v>
      </c>
      <c r="I7693" t="s">
        <v>135</v>
      </c>
      <c r="J7693" t="s">
        <v>136</v>
      </c>
      <c r="K7693" t="s">
        <v>155</v>
      </c>
      <c r="L7693" t="s">
        <v>21963</v>
      </c>
      <c r="M7693" t="s">
        <v>21964</v>
      </c>
      <c r="N7693">
        <v>1.608705555</v>
      </c>
      <c r="O7693">
        <v>2</v>
      </c>
      <c r="P7693">
        <v>0</v>
      </c>
      <c r="Q7693">
        <v>12</v>
      </c>
      <c r="R7693">
        <v>2</v>
      </c>
      <c r="S7693">
        <v>6</v>
      </c>
      <c r="T7693">
        <v>22</v>
      </c>
      <c r="U7693">
        <v>1</v>
      </c>
      <c r="V7693">
        <v>0</v>
      </c>
      <c r="W7693">
        <v>8.389412189723501</v>
      </c>
      <c r="X7693">
        <v>0</v>
      </c>
      <c r="Y7693">
        <v>13.153708896430436</v>
      </c>
      <c r="Z7693">
        <v>3.0633371962561551</v>
      </c>
      <c r="AA7693">
        <v>64.858782148276958</v>
      </c>
      <c r="AB7693">
        <v>26.718480614127738</v>
      </c>
      <c r="AC7693">
        <v>10.178868301319824</v>
      </c>
      <c r="AD7693">
        <v>0</v>
      </c>
      <c r="AE7693">
        <v>126.36258934613463</v>
      </c>
    </row>
    <row r="7694" spans="1:31" x14ac:dyDescent="0.25">
      <c r="A7694">
        <v>2100758</v>
      </c>
      <c r="B7694">
        <v>1</v>
      </c>
      <c r="C7694" t="s">
        <v>81</v>
      </c>
      <c r="D7694" t="s">
        <v>123</v>
      </c>
      <c r="E7694" t="s">
        <v>140</v>
      </c>
      <c r="F7694" t="s">
        <v>21965</v>
      </c>
      <c r="G7694" t="s">
        <v>142</v>
      </c>
      <c r="H7694" t="s">
        <v>143</v>
      </c>
      <c r="I7694" t="s">
        <v>135</v>
      </c>
      <c r="J7694" t="s">
        <v>136</v>
      </c>
      <c r="K7694" t="s">
        <v>137</v>
      </c>
      <c r="L7694" t="s">
        <v>21966</v>
      </c>
      <c r="M7694" t="s">
        <v>21967</v>
      </c>
      <c r="N7694">
        <v>3.5074999999999998</v>
      </c>
      <c r="O7694">
        <v>0</v>
      </c>
      <c r="P7694">
        <v>51</v>
      </c>
      <c r="Q7694">
        <v>0</v>
      </c>
      <c r="R7694">
        <v>4</v>
      </c>
      <c r="S7694">
        <v>0</v>
      </c>
      <c r="T7694">
        <v>7</v>
      </c>
      <c r="U7694">
        <v>0</v>
      </c>
      <c r="V7694">
        <v>0</v>
      </c>
      <c r="W7694">
        <v>0</v>
      </c>
      <c r="X7694">
        <v>31.139937177269665</v>
      </c>
      <c r="Y7694">
        <v>0</v>
      </c>
      <c r="Z7694">
        <v>6.1609254738340518</v>
      </c>
      <c r="AA7694">
        <v>0</v>
      </c>
      <c r="AB7694">
        <v>10.808721833140639</v>
      </c>
      <c r="AC7694">
        <v>0</v>
      </c>
      <c r="AD7694">
        <v>0</v>
      </c>
      <c r="AE7694">
        <v>48.109584484244351</v>
      </c>
    </row>
    <row r="7695" spans="1:31" x14ac:dyDescent="0.25">
      <c r="A7695">
        <v>2100466</v>
      </c>
      <c r="B7695">
        <v>1</v>
      </c>
      <c r="C7695" t="s">
        <v>80</v>
      </c>
      <c r="D7695" t="s">
        <v>107</v>
      </c>
      <c r="E7695" t="s">
        <v>131</v>
      </c>
      <c r="F7695" t="s">
        <v>10414</v>
      </c>
      <c r="G7695" t="s">
        <v>133</v>
      </c>
      <c r="H7695" t="s">
        <v>134</v>
      </c>
      <c r="I7695" t="s">
        <v>135</v>
      </c>
      <c r="J7695" t="s">
        <v>136</v>
      </c>
      <c r="K7695" t="s">
        <v>137</v>
      </c>
      <c r="L7695" t="s">
        <v>21968</v>
      </c>
      <c r="M7695" t="s">
        <v>21969</v>
      </c>
      <c r="N7695">
        <v>4.0727777769999998</v>
      </c>
      <c r="O7695">
        <v>0</v>
      </c>
      <c r="P7695">
        <v>131</v>
      </c>
      <c r="Q7695">
        <v>0</v>
      </c>
      <c r="R7695">
        <v>1</v>
      </c>
      <c r="S7695">
        <v>0</v>
      </c>
      <c r="T7695">
        <v>23</v>
      </c>
      <c r="U7695">
        <v>0</v>
      </c>
      <c r="V7695">
        <v>0</v>
      </c>
      <c r="W7695">
        <v>0</v>
      </c>
      <c r="X7695">
        <v>97.750664065911835</v>
      </c>
      <c r="Y7695">
        <v>0</v>
      </c>
      <c r="Z7695">
        <v>1.0774678446339911</v>
      </c>
      <c r="AA7695">
        <v>0</v>
      </c>
      <c r="AB7695">
        <v>13.304022882344468</v>
      </c>
      <c r="AC7695">
        <v>0</v>
      </c>
      <c r="AD7695">
        <v>0</v>
      </c>
      <c r="AE7695">
        <v>112.13215479289029</v>
      </c>
    </row>
    <row r="7696" spans="1:31" x14ac:dyDescent="0.25">
      <c r="A7696">
        <v>2100629</v>
      </c>
      <c r="B7696">
        <v>1</v>
      </c>
      <c r="C7696" t="s">
        <v>80</v>
      </c>
      <c r="D7696" t="s">
        <v>92</v>
      </c>
      <c r="E7696" t="s">
        <v>177</v>
      </c>
      <c r="F7696" t="s">
        <v>21970</v>
      </c>
      <c r="G7696" t="s">
        <v>179</v>
      </c>
      <c r="H7696" t="s">
        <v>143</v>
      </c>
      <c r="I7696" t="s">
        <v>135</v>
      </c>
      <c r="J7696" t="s">
        <v>136</v>
      </c>
      <c r="K7696" t="s">
        <v>137</v>
      </c>
      <c r="L7696" t="s">
        <v>21971</v>
      </c>
      <c r="M7696" t="s">
        <v>21972</v>
      </c>
      <c r="N7696">
        <v>3.4588888880000002</v>
      </c>
      <c r="O7696">
        <v>0</v>
      </c>
      <c r="P7696">
        <v>1</v>
      </c>
      <c r="Q7696">
        <v>0</v>
      </c>
      <c r="R7696">
        <v>0</v>
      </c>
      <c r="S7696">
        <v>0</v>
      </c>
      <c r="T7696">
        <v>0</v>
      </c>
      <c r="U7696">
        <v>0</v>
      </c>
      <c r="V7696">
        <v>0</v>
      </c>
      <c r="W7696">
        <v>0</v>
      </c>
      <c r="X7696">
        <v>0.19718681848068004</v>
      </c>
      <c r="Y7696">
        <v>0</v>
      </c>
      <c r="Z7696">
        <v>0</v>
      </c>
      <c r="AA7696">
        <v>0</v>
      </c>
      <c r="AB7696">
        <v>0</v>
      </c>
      <c r="AC7696">
        <v>0</v>
      </c>
      <c r="AD7696">
        <v>0</v>
      </c>
      <c r="AE7696">
        <v>0.19718681848068004</v>
      </c>
    </row>
    <row r="7697" spans="1:31" x14ac:dyDescent="0.25">
      <c r="A7697">
        <v>2100675</v>
      </c>
      <c r="B7697">
        <v>1</v>
      </c>
      <c r="C7697" t="s">
        <v>80</v>
      </c>
      <c r="D7697" t="s">
        <v>93</v>
      </c>
      <c r="E7697" t="s">
        <v>177</v>
      </c>
      <c r="F7697" t="s">
        <v>21973</v>
      </c>
      <c r="G7697" t="s">
        <v>196</v>
      </c>
      <c r="H7697" t="s">
        <v>143</v>
      </c>
      <c r="I7697" t="s">
        <v>135</v>
      </c>
      <c r="J7697" t="s">
        <v>136</v>
      </c>
      <c r="K7697" t="s">
        <v>137</v>
      </c>
      <c r="L7697" t="s">
        <v>21974</v>
      </c>
      <c r="M7697" t="s">
        <v>21975</v>
      </c>
      <c r="N7697">
        <v>0.691111111</v>
      </c>
      <c r="O7697">
        <v>0</v>
      </c>
      <c r="P7697">
        <v>7</v>
      </c>
      <c r="Q7697">
        <v>0</v>
      </c>
      <c r="R7697">
        <v>0</v>
      </c>
      <c r="S7697">
        <v>0</v>
      </c>
      <c r="T7697">
        <v>0</v>
      </c>
      <c r="U7697">
        <v>0</v>
      </c>
      <c r="V7697">
        <v>0</v>
      </c>
      <c r="W7697">
        <v>0</v>
      </c>
      <c r="X7697">
        <v>1.1037187783404536</v>
      </c>
      <c r="Y7697">
        <v>0</v>
      </c>
      <c r="Z7697">
        <v>0</v>
      </c>
      <c r="AA7697">
        <v>0</v>
      </c>
      <c r="AB7697">
        <v>0</v>
      </c>
      <c r="AC7697">
        <v>0</v>
      </c>
      <c r="AD7697">
        <v>0</v>
      </c>
      <c r="AE7697">
        <v>1.1037187783404536</v>
      </c>
    </row>
    <row r="7698" spans="1:31" x14ac:dyDescent="0.25">
      <c r="A7698">
        <v>2100526</v>
      </c>
      <c r="B7698">
        <v>1</v>
      </c>
      <c r="C7698" t="s">
        <v>80</v>
      </c>
      <c r="D7698" t="s">
        <v>95</v>
      </c>
      <c r="E7698" t="s">
        <v>295</v>
      </c>
      <c r="F7698" t="s">
        <v>21976</v>
      </c>
      <c r="G7698" t="s">
        <v>679</v>
      </c>
      <c r="H7698" t="s">
        <v>680</v>
      </c>
      <c r="I7698" t="s">
        <v>135</v>
      </c>
      <c r="J7698" t="s">
        <v>136</v>
      </c>
      <c r="K7698" t="s">
        <v>155</v>
      </c>
      <c r="L7698" t="s">
        <v>21977</v>
      </c>
      <c r="M7698" t="s">
        <v>21978</v>
      </c>
      <c r="N7698">
        <v>9.4299027770000006</v>
      </c>
      <c r="O7698">
        <v>2</v>
      </c>
      <c r="P7698">
        <v>163</v>
      </c>
      <c r="Q7698">
        <v>0</v>
      </c>
      <c r="R7698">
        <v>6</v>
      </c>
      <c r="S7698">
        <v>7</v>
      </c>
      <c r="T7698">
        <v>8</v>
      </c>
      <c r="U7698">
        <v>0</v>
      </c>
      <c r="V7698">
        <v>0</v>
      </c>
      <c r="W7698">
        <v>20.811669905115497</v>
      </c>
      <c r="X7698">
        <v>270.40261190038444</v>
      </c>
      <c r="Y7698">
        <v>0</v>
      </c>
      <c r="Z7698">
        <v>23.884303280657644</v>
      </c>
      <c r="AA7698">
        <v>163.32724535189905</v>
      </c>
      <c r="AB7698">
        <v>25.541138006648996</v>
      </c>
      <c r="AC7698">
        <v>0</v>
      </c>
      <c r="AD7698">
        <v>0</v>
      </c>
      <c r="AE7698">
        <v>503.96696844470569</v>
      </c>
    </row>
    <row r="7699" spans="1:31" x14ac:dyDescent="0.25">
      <c r="A7699">
        <v>2100672</v>
      </c>
      <c r="B7699">
        <v>1</v>
      </c>
      <c r="C7699" t="s">
        <v>80</v>
      </c>
      <c r="D7699" t="s">
        <v>98</v>
      </c>
      <c r="E7699" t="s">
        <v>177</v>
      </c>
      <c r="F7699" t="s">
        <v>21979</v>
      </c>
      <c r="G7699" t="s">
        <v>183</v>
      </c>
      <c r="H7699" t="s">
        <v>143</v>
      </c>
      <c r="I7699" t="s">
        <v>135</v>
      </c>
      <c r="J7699" t="s">
        <v>136</v>
      </c>
      <c r="K7699" t="s">
        <v>137</v>
      </c>
      <c r="L7699" t="s">
        <v>21980</v>
      </c>
      <c r="M7699" t="s">
        <v>21981</v>
      </c>
      <c r="N7699">
        <v>0.84222222199999996</v>
      </c>
      <c r="O7699">
        <v>0</v>
      </c>
      <c r="P7699">
        <v>1</v>
      </c>
      <c r="Q7699">
        <v>0</v>
      </c>
      <c r="R7699">
        <v>0</v>
      </c>
      <c r="S7699">
        <v>0</v>
      </c>
      <c r="T7699">
        <v>0</v>
      </c>
      <c r="U7699">
        <v>0</v>
      </c>
      <c r="V7699">
        <v>0</v>
      </c>
      <c r="W7699">
        <v>0</v>
      </c>
      <c r="X7699">
        <v>0.26641311809925555</v>
      </c>
      <c r="Y7699">
        <v>0</v>
      </c>
      <c r="Z7699">
        <v>0</v>
      </c>
      <c r="AA7699">
        <v>0</v>
      </c>
      <c r="AB7699">
        <v>0</v>
      </c>
      <c r="AC7699">
        <v>0</v>
      </c>
      <c r="AD7699">
        <v>0</v>
      </c>
      <c r="AE7699">
        <v>0.26641311809925555</v>
      </c>
    </row>
    <row r="7700" spans="1:31" x14ac:dyDescent="0.25">
      <c r="A7700">
        <v>2100483</v>
      </c>
      <c r="B7700">
        <v>1</v>
      </c>
      <c r="C7700" t="s">
        <v>81</v>
      </c>
      <c r="D7700" t="s">
        <v>127</v>
      </c>
      <c r="E7700" t="s">
        <v>131</v>
      </c>
      <c r="F7700" t="s">
        <v>21982</v>
      </c>
      <c r="G7700" t="s">
        <v>133</v>
      </c>
      <c r="H7700" t="s">
        <v>134</v>
      </c>
      <c r="I7700" t="s">
        <v>135</v>
      </c>
      <c r="J7700" t="s">
        <v>136</v>
      </c>
      <c r="K7700" t="s">
        <v>137</v>
      </c>
      <c r="L7700" t="s">
        <v>21983</v>
      </c>
      <c r="M7700" t="s">
        <v>21984</v>
      </c>
      <c r="N7700">
        <v>6.7722222219999999</v>
      </c>
      <c r="O7700">
        <v>0</v>
      </c>
      <c r="P7700">
        <v>0</v>
      </c>
      <c r="Q7700">
        <v>1</v>
      </c>
      <c r="R7700">
        <v>0</v>
      </c>
      <c r="S7700">
        <v>2</v>
      </c>
      <c r="T7700">
        <v>0</v>
      </c>
      <c r="U7700">
        <v>1</v>
      </c>
      <c r="V7700">
        <v>0</v>
      </c>
      <c r="W7700">
        <v>0</v>
      </c>
      <c r="X7700">
        <v>0</v>
      </c>
      <c r="Y7700">
        <v>1.807779609886667</v>
      </c>
      <c r="Z7700">
        <v>0</v>
      </c>
      <c r="AA7700">
        <v>44.072892257403474</v>
      </c>
      <c r="AB7700">
        <v>0</v>
      </c>
      <c r="AC7700">
        <v>421.55933632931112</v>
      </c>
      <c r="AD7700">
        <v>0</v>
      </c>
      <c r="AE7700">
        <v>467.44000819660124</v>
      </c>
    </row>
    <row r="7701" spans="1:31" x14ac:dyDescent="0.25">
      <c r="A7701">
        <v>2100815</v>
      </c>
      <c r="B7701">
        <v>1</v>
      </c>
      <c r="C7701" t="s">
        <v>81</v>
      </c>
      <c r="D7701" t="s">
        <v>118</v>
      </c>
      <c r="E7701" t="s">
        <v>177</v>
      </c>
      <c r="F7701" t="s">
        <v>21985</v>
      </c>
      <c r="G7701" t="s">
        <v>183</v>
      </c>
      <c r="H7701" t="s">
        <v>143</v>
      </c>
      <c r="I7701" t="s">
        <v>135</v>
      </c>
      <c r="J7701" t="s">
        <v>136</v>
      </c>
      <c r="K7701" t="s">
        <v>137</v>
      </c>
      <c r="L7701" t="s">
        <v>21986</v>
      </c>
      <c r="M7701" t="s">
        <v>21987</v>
      </c>
      <c r="N7701">
        <v>2.0694444440000002</v>
      </c>
      <c r="O7701">
        <v>0</v>
      </c>
      <c r="P7701">
        <v>2</v>
      </c>
      <c r="Q7701">
        <v>0</v>
      </c>
      <c r="R7701">
        <v>0</v>
      </c>
      <c r="S7701">
        <v>0</v>
      </c>
      <c r="T7701">
        <v>0</v>
      </c>
      <c r="U7701">
        <v>0</v>
      </c>
      <c r="V7701">
        <v>0</v>
      </c>
      <c r="W7701">
        <v>0</v>
      </c>
      <c r="X7701">
        <v>1.3362398427423723</v>
      </c>
      <c r="Y7701">
        <v>0</v>
      </c>
      <c r="Z7701">
        <v>0</v>
      </c>
      <c r="AA7701">
        <v>0</v>
      </c>
      <c r="AB7701">
        <v>0</v>
      </c>
      <c r="AC7701">
        <v>0</v>
      </c>
      <c r="AD7701">
        <v>0</v>
      </c>
      <c r="AE7701">
        <v>1.3362398427423723</v>
      </c>
    </row>
    <row r="7702" spans="1:31" x14ac:dyDescent="0.25">
      <c r="A7702">
        <v>2100858</v>
      </c>
      <c r="B7702">
        <v>1</v>
      </c>
      <c r="C7702" t="s">
        <v>81</v>
      </c>
      <c r="D7702" t="s">
        <v>115</v>
      </c>
      <c r="E7702" t="s">
        <v>158</v>
      </c>
      <c r="F7702" t="s">
        <v>21988</v>
      </c>
      <c r="G7702" t="s">
        <v>160</v>
      </c>
      <c r="H7702" t="s">
        <v>143</v>
      </c>
      <c r="I7702" t="s">
        <v>135</v>
      </c>
      <c r="J7702" t="s">
        <v>136</v>
      </c>
      <c r="K7702" t="s">
        <v>137</v>
      </c>
      <c r="L7702" t="s">
        <v>21989</v>
      </c>
      <c r="M7702" t="s">
        <v>21990</v>
      </c>
      <c r="N7702">
        <v>3.1666666659999998</v>
      </c>
      <c r="O7702">
        <v>0</v>
      </c>
      <c r="P7702">
        <v>4</v>
      </c>
      <c r="Q7702">
        <v>0</v>
      </c>
      <c r="R7702">
        <v>1</v>
      </c>
      <c r="S7702">
        <v>0</v>
      </c>
      <c r="T7702">
        <v>0</v>
      </c>
      <c r="U7702">
        <v>0</v>
      </c>
      <c r="V7702">
        <v>0</v>
      </c>
      <c r="W7702">
        <v>0</v>
      </c>
      <c r="X7702">
        <v>0.45650578910393452</v>
      </c>
      <c r="Y7702">
        <v>0</v>
      </c>
      <c r="Z7702">
        <v>2.4627436137226502</v>
      </c>
      <c r="AA7702">
        <v>0</v>
      </c>
      <c r="AB7702">
        <v>0</v>
      </c>
      <c r="AC7702">
        <v>0</v>
      </c>
      <c r="AD7702">
        <v>0</v>
      </c>
      <c r="AE7702">
        <v>2.9192494028265847</v>
      </c>
    </row>
    <row r="7703" spans="1:31" x14ac:dyDescent="0.25">
      <c r="A7703">
        <v>2100440</v>
      </c>
      <c r="B7703">
        <v>1</v>
      </c>
      <c r="C7703" t="s">
        <v>81</v>
      </c>
      <c r="D7703" t="s">
        <v>117</v>
      </c>
      <c r="E7703" t="s">
        <v>295</v>
      </c>
      <c r="F7703" t="s">
        <v>21991</v>
      </c>
      <c r="G7703" t="s">
        <v>12680</v>
      </c>
      <c r="H7703" t="s">
        <v>680</v>
      </c>
      <c r="I7703" t="s">
        <v>135</v>
      </c>
      <c r="J7703" t="s">
        <v>136</v>
      </c>
      <c r="K7703" t="s">
        <v>155</v>
      </c>
      <c r="L7703" t="s">
        <v>21992</v>
      </c>
      <c r="M7703" t="s">
        <v>21993</v>
      </c>
      <c r="N7703">
        <v>7.6702777769999999</v>
      </c>
      <c r="O7703">
        <v>0</v>
      </c>
      <c r="P7703">
        <v>8033</v>
      </c>
      <c r="Q7703">
        <v>9</v>
      </c>
      <c r="R7703">
        <v>588</v>
      </c>
      <c r="S7703">
        <v>31</v>
      </c>
      <c r="T7703">
        <v>794</v>
      </c>
      <c r="U7703">
        <v>0</v>
      </c>
      <c r="V7703">
        <v>0</v>
      </c>
      <c r="W7703">
        <v>0</v>
      </c>
      <c r="X7703">
        <v>7087.9775817588452</v>
      </c>
      <c r="Y7703">
        <v>45.276607851109688</v>
      </c>
      <c r="Z7703">
        <v>699.58960202680487</v>
      </c>
      <c r="AA7703">
        <v>908.5654700555408</v>
      </c>
      <c r="AB7703">
        <v>1674.3467791686171</v>
      </c>
      <c r="AC7703">
        <v>0</v>
      </c>
      <c r="AD7703">
        <v>0</v>
      </c>
      <c r="AE7703">
        <v>10415.756040860917</v>
      </c>
    </row>
    <row r="7704" spans="1:31" x14ac:dyDescent="0.25">
      <c r="A7704">
        <v>2100752</v>
      </c>
      <c r="B7704">
        <v>1</v>
      </c>
      <c r="C7704" t="s">
        <v>80</v>
      </c>
      <c r="D7704" t="s">
        <v>104</v>
      </c>
      <c r="E7704" t="s">
        <v>158</v>
      </c>
      <c r="F7704" t="s">
        <v>7656</v>
      </c>
      <c r="G7704" t="s">
        <v>160</v>
      </c>
      <c r="H7704" t="s">
        <v>143</v>
      </c>
      <c r="I7704" t="s">
        <v>135</v>
      </c>
      <c r="J7704" t="s">
        <v>136</v>
      </c>
      <c r="K7704" t="s">
        <v>137</v>
      </c>
      <c r="L7704" t="s">
        <v>21994</v>
      </c>
      <c r="M7704" t="s">
        <v>21995</v>
      </c>
      <c r="N7704">
        <v>2.2541666660000002</v>
      </c>
      <c r="O7704">
        <v>0</v>
      </c>
      <c r="P7704">
        <v>3</v>
      </c>
      <c r="Q7704">
        <v>0</v>
      </c>
      <c r="R7704">
        <v>0</v>
      </c>
      <c r="S7704">
        <v>0</v>
      </c>
      <c r="T7704">
        <v>0</v>
      </c>
      <c r="U7704">
        <v>0</v>
      </c>
      <c r="V7704">
        <v>0</v>
      </c>
      <c r="W7704">
        <v>0</v>
      </c>
      <c r="X7704">
        <v>2.6459058190628477</v>
      </c>
      <c r="Y7704">
        <v>0</v>
      </c>
      <c r="Z7704">
        <v>0</v>
      </c>
      <c r="AA7704">
        <v>0</v>
      </c>
      <c r="AB7704">
        <v>0</v>
      </c>
      <c r="AC7704">
        <v>0</v>
      </c>
      <c r="AD7704">
        <v>0</v>
      </c>
      <c r="AE7704">
        <v>2.6459058190628477</v>
      </c>
    </row>
    <row r="7705" spans="1:31" x14ac:dyDescent="0.25">
      <c r="A7705">
        <v>2100546</v>
      </c>
      <c r="B7705">
        <v>1</v>
      </c>
      <c r="C7705" t="s">
        <v>80</v>
      </c>
      <c r="D7705" t="s">
        <v>84</v>
      </c>
      <c r="E7705" t="s">
        <v>158</v>
      </c>
      <c r="F7705" t="s">
        <v>21996</v>
      </c>
      <c r="G7705" t="s">
        <v>273</v>
      </c>
      <c r="H7705" t="s">
        <v>143</v>
      </c>
      <c r="I7705" t="s">
        <v>135</v>
      </c>
      <c r="J7705" t="s">
        <v>136</v>
      </c>
      <c r="K7705" t="s">
        <v>155</v>
      </c>
      <c r="L7705" t="s">
        <v>21997</v>
      </c>
      <c r="M7705" t="s">
        <v>21998</v>
      </c>
      <c r="N7705">
        <v>5.6155591659999997</v>
      </c>
      <c r="O7705">
        <v>0</v>
      </c>
      <c r="P7705">
        <v>30</v>
      </c>
      <c r="Q7705">
        <v>0</v>
      </c>
      <c r="R7705">
        <v>0</v>
      </c>
      <c r="S7705">
        <v>0</v>
      </c>
      <c r="T7705">
        <v>49</v>
      </c>
      <c r="U7705">
        <v>0</v>
      </c>
      <c r="V7705">
        <v>0</v>
      </c>
      <c r="W7705">
        <v>0</v>
      </c>
      <c r="X7705">
        <v>31.844934769816511</v>
      </c>
      <c r="Y7705">
        <v>0</v>
      </c>
      <c r="Z7705">
        <v>0</v>
      </c>
      <c r="AA7705">
        <v>0</v>
      </c>
      <c r="AB7705">
        <v>127.70034750180329</v>
      </c>
      <c r="AC7705">
        <v>0</v>
      </c>
      <c r="AD7705">
        <v>0</v>
      </c>
      <c r="AE7705">
        <v>159.54528227161981</v>
      </c>
    </row>
    <row r="7706" spans="1:31" x14ac:dyDescent="0.25">
      <c r="A7706">
        <v>2100661</v>
      </c>
      <c r="B7706">
        <v>1</v>
      </c>
      <c r="C7706" t="s">
        <v>81</v>
      </c>
      <c r="D7706" t="s">
        <v>127</v>
      </c>
      <c r="E7706" t="s">
        <v>140</v>
      </c>
      <c r="F7706" t="s">
        <v>13958</v>
      </c>
      <c r="G7706" t="s">
        <v>160</v>
      </c>
      <c r="H7706" t="s">
        <v>143</v>
      </c>
      <c r="I7706" t="s">
        <v>135</v>
      </c>
      <c r="J7706" t="s">
        <v>136</v>
      </c>
      <c r="K7706" t="s">
        <v>137</v>
      </c>
      <c r="L7706" t="s">
        <v>21999</v>
      </c>
      <c r="M7706" t="s">
        <v>22000</v>
      </c>
      <c r="N7706">
        <v>7.9286111110000004</v>
      </c>
      <c r="O7706">
        <v>0</v>
      </c>
      <c r="P7706">
        <v>0</v>
      </c>
      <c r="Q7706">
        <v>0</v>
      </c>
      <c r="R7706">
        <v>3</v>
      </c>
      <c r="S7706">
        <v>0</v>
      </c>
      <c r="T7706">
        <v>1</v>
      </c>
      <c r="U7706">
        <v>0</v>
      </c>
      <c r="V7706">
        <v>0</v>
      </c>
      <c r="W7706">
        <v>0</v>
      </c>
      <c r="X7706">
        <v>0</v>
      </c>
      <c r="Y7706">
        <v>0</v>
      </c>
      <c r="Z7706">
        <v>0.17925961471728674</v>
      </c>
      <c r="AA7706">
        <v>0</v>
      </c>
      <c r="AB7706">
        <v>8.7645329581593785</v>
      </c>
      <c r="AC7706">
        <v>0</v>
      </c>
      <c r="AD7706">
        <v>0</v>
      </c>
      <c r="AE7706">
        <v>8.9437925728766654</v>
      </c>
    </row>
    <row r="7707" spans="1:31" x14ac:dyDescent="0.25">
      <c r="A7707">
        <v>2100638</v>
      </c>
      <c r="B7707">
        <v>1</v>
      </c>
      <c r="C7707" t="s">
        <v>80</v>
      </c>
      <c r="D7707" t="s">
        <v>102</v>
      </c>
      <c r="E7707" t="s">
        <v>177</v>
      </c>
      <c r="F7707" t="s">
        <v>22001</v>
      </c>
      <c r="G7707" t="s">
        <v>183</v>
      </c>
      <c r="H7707" t="s">
        <v>143</v>
      </c>
      <c r="I7707" t="s">
        <v>135</v>
      </c>
      <c r="J7707" t="s">
        <v>136</v>
      </c>
      <c r="K7707" t="s">
        <v>137</v>
      </c>
      <c r="L7707" t="s">
        <v>22002</v>
      </c>
      <c r="M7707" t="s">
        <v>22003</v>
      </c>
      <c r="N7707">
        <v>0.954166666</v>
      </c>
      <c r="O7707">
        <v>0</v>
      </c>
      <c r="P7707">
        <v>1</v>
      </c>
      <c r="Q7707">
        <v>0</v>
      </c>
      <c r="R7707">
        <v>0</v>
      </c>
      <c r="S7707">
        <v>0</v>
      </c>
      <c r="T7707">
        <v>0</v>
      </c>
      <c r="U7707">
        <v>0</v>
      </c>
      <c r="V7707">
        <v>0</v>
      </c>
      <c r="W7707">
        <v>0</v>
      </c>
      <c r="X7707">
        <v>7.0943874886100003E-2</v>
      </c>
      <c r="Y7707">
        <v>0</v>
      </c>
      <c r="Z7707">
        <v>0</v>
      </c>
      <c r="AA7707">
        <v>0</v>
      </c>
      <c r="AB7707">
        <v>0</v>
      </c>
      <c r="AC7707">
        <v>0</v>
      </c>
      <c r="AD7707">
        <v>0</v>
      </c>
      <c r="AE7707">
        <v>7.0943874886100003E-2</v>
      </c>
    </row>
    <row r="7708" spans="1:31" x14ac:dyDescent="0.25">
      <c r="A7708">
        <v>2100615</v>
      </c>
      <c r="B7708">
        <v>1</v>
      </c>
      <c r="C7708" t="s">
        <v>80</v>
      </c>
      <c r="D7708" t="s">
        <v>88</v>
      </c>
      <c r="E7708" t="s">
        <v>505</v>
      </c>
      <c r="F7708" t="s">
        <v>22004</v>
      </c>
      <c r="G7708" t="s">
        <v>366</v>
      </c>
      <c r="H7708" t="s">
        <v>143</v>
      </c>
      <c r="I7708" t="s">
        <v>135</v>
      </c>
      <c r="J7708" t="s">
        <v>136</v>
      </c>
      <c r="K7708" t="s">
        <v>137</v>
      </c>
      <c r="L7708" t="s">
        <v>22005</v>
      </c>
      <c r="M7708" t="s">
        <v>22006</v>
      </c>
      <c r="N7708">
        <v>6.4391666660000002</v>
      </c>
      <c r="O7708">
        <v>0</v>
      </c>
      <c r="P7708">
        <v>17</v>
      </c>
      <c r="Q7708">
        <v>0</v>
      </c>
      <c r="R7708">
        <v>0</v>
      </c>
      <c r="S7708">
        <v>0</v>
      </c>
      <c r="T7708">
        <v>7</v>
      </c>
      <c r="U7708">
        <v>0</v>
      </c>
      <c r="V7708">
        <v>0</v>
      </c>
      <c r="W7708">
        <v>0</v>
      </c>
      <c r="X7708">
        <v>28.165653906541419</v>
      </c>
      <c r="Y7708">
        <v>0</v>
      </c>
      <c r="Z7708">
        <v>0</v>
      </c>
      <c r="AA7708">
        <v>0</v>
      </c>
      <c r="AB7708">
        <v>72.968547589157836</v>
      </c>
      <c r="AC7708">
        <v>0</v>
      </c>
      <c r="AD7708">
        <v>0</v>
      </c>
      <c r="AE7708">
        <v>101.13420149569926</v>
      </c>
    </row>
    <row r="7709" spans="1:31" x14ac:dyDescent="0.25">
      <c r="A7709">
        <v>2100469</v>
      </c>
      <c r="B7709">
        <v>1</v>
      </c>
      <c r="C7709" t="s">
        <v>80</v>
      </c>
      <c r="D7709" t="s">
        <v>95</v>
      </c>
      <c r="E7709" t="s">
        <v>131</v>
      </c>
      <c r="F7709" t="s">
        <v>22007</v>
      </c>
      <c r="G7709" t="s">
        <v>133</v>
      </c>
      <c r="H7709" t="s">
        <v>134</v>
      </c>
      <c r="I7709" t="s">
        <v>135</v>
      </c>
      <c r="J7709" t="s">
        <v>136</v>
      </c>
      <c r="K7709" t="s">
        <v>137</v>
      </c>
      <c r="L7709" t="s">
        <v>22008</v>
      </c>
      <c r="M7709" t="s">
        <v>22009</v>
      </c>
      <c r="N7709">
        <v>1.1033333329999999</v>
      </c>
      <c r="O7709">
        <v>0</v>
      </c>
      <c r="P7709">
        <v>1</v>
      </c>
      <c r="Q7709">
        <v>0</v>
      </c>
      <c r="R7709">
        <v>0</v>
      </c>
      <c r="S7709">
        <v>15</v>
      </c>
      <c r="T7709">
        <v>467</v>
      </c>
      <c r="U7709">
        <v>5</v>
      </c>
      <c r="V7709">
        <v>4</v>
      </c>
      <c r="W7709">
        <v>0</v>
      </c>
      <c r="X7709">
        <v>0.19644636790263753</v>
      </c>
      <c r="Y7709">
        <v>0</v>
      </c>
      <c r="Z7709">
        <v>0</v>
      </c>
      <c r="AA7709">
        <v>94.355012858490056</v>
      </c>
      <c r="AB7709">
        <v>235.77576271397734</v>
      </c>
      <c r="AC7709">
        <v>325.26808987289155</v>
      </c>
      <c r="AD7709">
        <v>61.883478131027573</v>
      </c>
      <c r="AE7709">
        <v>717.47878994428913</v>
      </c>
    </row>
    <row r="7710" spans="1:31" x14ac:dyDescent="0.25">
      <c r="A7710">
        <v>2100801</v>
      </c>
      <c r="B7710">
        <v>1</v>
      </c>
      <c r="C7710" t="s">
        <v>80</v>
      </c>
      <c r="D7710" t="s">
        <v>82</v>
      </c>
      <c r="E7710" t="s">
        <v>177</v>
      </c>
      <c r="F7710" t="s">
        <v>22010</v>
      </c>
      <c r="G7710" t="s">
        <v>183</v>
      </c>
      <c r="H7710" t="s">
        <v>143</v>
      </c>
      <c r="I7710" t="s">
        <v>135</v>
      </c>
      <c r="J7710" t="s">
        <v>136</v>
      </c>
      <c r="K7710" t="s">
        <v>137</v>
      </c>
      <c r="L7710" t="s">
        <v>22011</v>
      </c>
      <c r="M7710" t="s">
        <v>22012</v>
      </c>
      <c r="N7710">
        <v>0.93361111100000005</v>
      </c>
      <c r="O7710">
        <v>0</v>
      </c>
      <c r="P7710">
        <v>8</v>
      </c>
      <c r="Q7710">
        <v>0</v>
      </c>
      <c r="R7710">
        <v>0</v>
      </c>
      <c r="S7710">
        <v>0</v>
      </c>
      <c r="T7710">
        <v>2</v>
      </c>
      <c r="U7710">
        <v>0</v>
      </c>
      <c r="V7710">
        <v>0</v>
      </c>
      <c r="W7710">
        <v>0</v>
      </c>
      <c r="X7710">
        <v>2.028032903403489</v>
      </c>
      <c r="Y7710">
        <v>0</v>
      </c>
      <c r="Z7710">
        <v>0</v>
      </c>
      <c r="AA7710">
        <v>0</v>
      </c>
      <c r="AB7710">
        <v>4.8139699420084652</v>
      </c>
      <c r="AC7710">
        <v>0</v>
      </c>
      <c r="AD7710">
        <v>0</v>
      </c>
      <c r="AE7710">
        <v>6.8420028454119546</v>
      </c>
    </row>
    <row r="7711" spans="1:31" x14ac:dyDescent="0.25">
      <c r="A7711">
        <v>2100592</v>
      </c>
      <c r="B7711">
        <v>1</v>
      </c>
      <c r="C7711" t="s">
        <v>81</v>
      </c>
      <c r="D7711" t="s">
        <v>116</v>
      </c>
      <c r="E7711" t="s">
        <v>177</v>
      </c>
      <c r="F7711" t="s">
        <v>22013</v>
      </c>
      <c r="G7711" t="s">
        <v>183</v>
      </c>
      <c r="H7711" t="s">
        <v>143</v>
      </c>
      <c r="I7711" t="s">
        <v>135</v>
      </c>
      <c r="J7711" t="s">
        <v>136</v>
      </c>
      <c r="K7711" t="s">
        <v>137</v>
      </c>
      <c r="L7711" t="s">
        <v>22014</v>
      </c>
      <c r="M7711" t="s">
        <v>22015</v>
      </c>
      <c r="N7711">
        <v>2.3483333329999998</v>
      </c>
      <c r="O7711">
        <v>0</v>
      </c>
      <c r="P7711">
        <v>1</v>
      </c>
      <c r="Q7711">
        <v>0</v>
      </c>
      <c r="R7711">
        <v>0</v>
      </c>
      <c r="S7711">
        <v>0</v>
      </c>
      <c r="T7711">
        <v>0</v>
      </c>
      <c r="U7711">
        <v>0</v>
      </c>
      <c r="V7711">
        <v>0</v>
      </c>
      <c r="W7711">
        <v>0</v>
      </c>
      <c r="X7711">
        <v>0.21976785328953502</v>
      </c>
      <c r="Y7711">
        <v>0</v>
      </c>
      <c r="Z7711">
        <v>0</v>
      </c>
      <c r="AA7711">
        <v>0</v>
      </c>
      <c r="AB7711">
        <v>0</v>
      </c>
      <c r="AC7711">
        <v>0</v>
      </c>
      <c r="AD7711">
        <v>0</v>
      </c>
      <c r="AE7711">
        <v>0.21976785328953502</v>
      </c>
    </row>
    <row r="7712" spans="1:31" x14ac:dyDescent="0.25">
      <c r="A7712">
        <v>2100492</v>
      </c>
      <c r="B7712">
        <v>1</v>
      </c>
      <c r="C7712" t="s">
        <v>80</v>
      </c>
      <c r="D7712" t="s">
        <v>98</v>
      </c>
      <c r="E7712" t="s">
        <v>146</v>
      </c>
      <c r="F7712" t="s">
        <v>14879</v>
      </c>
      <c r="G7712" t="s">
        <v>133</v>
      </c>
      <c r="H7712" t="s">
        <v>134</v>
      </c>
      <c r="I7712" t="s">
        <v>135</v>
      </c>
      <c r="J7712" t="s">
        <v>136</v>
      </c>
      <c r="K7712" t="s">
        <v>137</v>
      </c>
      <c r="L7712" t="s">
        <v>22016</v>
      </c>
      <c r="M7712" t="s">
        <v>22017</v>
      </c>
      <c r="N7712">
        <v>0.65638888799999995</v>
      </c>
      <c r="O7712">
        <v>0</v>
      </c>
      <c r="P7712">
        <v>357</v>
      </c>
      <c r="Q7712">
        <v>0</v>
      </c>
      <c r="R7712">
        <v>26</v>
      </c>
      <c r="S7712">
        <v>0</v>
      </c>
      <c r="T7712">
        <v>47</v>
      </c>
      <c r="U7712">
        <v>0</v>
      </c>
      <c r="V7712">
        <v>0</v>
      </c>
      <c r="W7712">
        <v>0</v>
      </c>
      <c r="X7712">
        <v>50.210280540059536</v>
      </c>
      <c r="Y7712">
        <v>0</v>
      </c>
      <c r="Z7712">
        <v>73.10410186646024</v>
      </c>
      <c r="AA7712">
        <v>0</v>
      </c>
      <c r="AB7712">
        <v>35.160120951592923</v>
      </c>
      <c r="AC7712">
        <v>0</v>
      </c>
      <c r="AD7712">
        <v>0</v>
      </c>
      <c r="AE7712">
        <v>158.47450335811268</v>
      </c>
    </row>
    <row r="7713" spans="1:31" x14ac:dyDescent="0.25">
      <c r="A7713">
        <v>2100784</v>
      </c>
      <c r="B7713">
        <v>1</v>
      </c>
      <c r="C7713" t="s">
        <v>80</v>
      </c>
      <c r="D7713" t="s">
        <v>106</v>
      </c>
      <c r="E7713" t="s">
        <v>177</v>
      </c>
      <c r="F7713" t="s">
        <v>22018</v>
      </c>
      <c r="G7713" t="s">
        <v>1007</v>
      </c>
      <c r="H7713" t="s">
        <v>143</v>
      </c>
      <c r="I7713" t="s">
        <v>135</v>
      </c>
      <c r="J7713" t="s">
        <v>3</v>
      </c>
      <c r="K7713" t="s">
        <v>137</v>
      </c>
      <c r="L7713" t="s">
        <v>22019</v>
      </c>
      <c r="M7713" t="s">
        <v>22020</v>
      </c>
      <c r="N7713">
        <v>1.4069444440000001</v>
      </c>
      <c r="O7713">
        <v>0</v>
      </c>
      <c r="P7713">
        <v>2</v>
      </c>
      <c r="Q7713">
        <v>0</v>
      </c>
      <c r="R7713">
        <v>0</v>
      </c>
      <c r="S7713">
        <v>0</v>
      </c>
      <c r="T7713">
        <v>1</v>
      </c>
      <c r="U7713">
        <v>0</v>
      </c>
      <c r="V7713">
        <v>0</v>
      </c>
      <c r="W7713">
        <v>0</v>
      </c>
      <c r="X7713">
        <v>0.95184086049665551</v>
      </c>
      <c r="Y7713">
        <v>0</v>
      </c>
      <c r="Z7713">
        <v>0</v>
      </c>
      <c r="AA7713">
        <v>0</v>
      </c>
      <c r="AB7713">
        <v>0.47156356584382086</v>
      </c>
      <c r="AC7713">
        <v>0</v>
      </c>
      <c r="AD7713">
        <v>0</v>
      </c>
      <c r="AE7713">
        <v>1.4234044263404764</v>
      </c>
    </row>
    <row r="7714" spans="1:31" x14ac:dyDescent="0.25">
      <c r="A7714">
        <v>2100575</v>
      </c>
      <c r="B7714">
        <v>1</v>
      </c>
      <c r="C7714" t="s">
        <v>81</v>
      </c>
      <c r="D7714" t="s">
        <v>118</v>
      </c>
      <c r="E7714" t="s">
        <v>177</v>
      </c>
      <c r="F7714" t="s">
        <v>22021</v>
      </c>
      <c r="G7714" t="s">
        <v>183</v>
      </c>
      <c r="H7714" t="s">
        <v>143</v>
      </c>
      <c r="I7714" t="s">
        <v>135</v>
      </c>
      <c r="J7714" t="s">
        <v>136</v>
      </c>
      <c r="K7714" t="s">
        <v>137</v>
      </c>
      <c r="L7714" t="s">
        <v>22022</v>
      </c>
      <c r="M7714" t="s">
        <v>22023</v>
      </c>
      <c r="N7714">
        <v>3.988611111</v>
      </c>
      <c r="O7714">
        <v>0</v>
      </c>
      <c r="P7714">
        <v>1</v>
      </c>
      <c r="Q7714">
        <v>0</v>
      </c>
      <c r="R7714">
        <v>0</v>
      </c>
      <c r="S7714">
        <v>0</v>
      </c>
      <c r="T7714">
        <v>0</v>
      </c>
      <c r="U7714">
        <v>0</v>
      </c>
      <c r="V7714">
        <v>0</v>
      </c>
      <c r="W7714">
        <v>0</v>
      </c>
      <c r="X7714">
        <v>0.36048294123781333</v>
      </c>
      <c r="Y7714">
        <v>0</v>
      </c>
      <c r="Z7714">
        <v>0</v>
      </c>
      <c r="AA7714">
        <v>0</v>
      </c>
      <c r="AB7714">
        <v>0</v>
      </c>
      <c r="AC7714">
        <v>0</v>
      </c>
      <c r="AD7714">
        <v>0</v>
      </c>
      <c r="AE7714">
        <v>0.36048294123781333</v>
      </c>
    </row>
    <row r="7715" spans="1:31" x14ac:dyDescent="0.25">
      <c r="A7715">
        <v>2100724</v>
      </c>
      <c r="B7715">
        <v>1</v>
      </c>
      <c r="C7715" t="s">
        <v>80</v>
      </c>
      <c r="D7715" t="s">
        <v>95</v>
      </c>
      <c r="E7715" t="s">
        <v>146</v>
      </c>
      <c r="F7715" t="s">
        <v>7465</v>
      </c>
      <c r="G7715" t="s">
        <v>133</v>
      </c>
      <c r="H7715" t="s">
        <v>134</v>
      </c>
      <c r="I7715" t="s">
        <v>135</v>
      </c>
      <c r="J7715" t="s">
        <v>136</v>
      </c>
      <c r="K7715" t="s">
        <v>137</v>
      </c>
      <c r="L7715" t="s">
        <v>22024</v>
      </c>
      <c r="M7715" t="s">
        <v>22025</v>
      </c>
      <c r="N7715">
        <v>0.13055555499999999</v>
      </c>
      <c r="O7715">
        <v>0</v>
      </c>
      <c r="P7715">
        <v>266</v>
      </c>
      <c r="Q7715">
        <v>0</v>
      </c>
      <c r="R7715">
        <v>4</v>
      </c>
      <c r="S7715">
        <v>0</v>
      </c>
      <c r="T7715">
        <v>1</v>
      </c>
      <c r="U7715">
        <v>0</v>
      </c>
      <c r="V7715">
        <v>0</v>
      </c>
      <c r="W7715">
        <v>0</v>
      </c>
      <c r="X7715">
        <v>7.3585309739556397</v>
      </c>
      <c r="Y7715">
        <v>0</v>
      </c>
      <c r="Z7715">
        <v>2.6133840504463893E-2</v>
      </c>
      <c r="AA7715">
        <v>0</v>
      </c>
      <c r="AB7715">
        <v>4.6137144583222225E-2</v>
      </c>
      <c r="AC7715">
        <v>0</v>
      </c>
      <c r="AD7715">
        <v>0</v>
      </c>
      <c r="AE7715">
        <v>7.4308019590433263</v>
      </c>
    </row>
    <row r="7716" spans="1:31" x14ac:dyDescent="0.25">
      <c r="A7716">
        <v>2100578</v>
      </c>
      <c r="B7716">
        <v>1</v>
      </c>
      <c r="C7716" t="s">
        <v>80</v>
      </c>
      <c r="D7716" t="s">
        <v>88</v>
      </c>
      <c r="E7716" t="s">
        <v>140</v>
      </c>
      <c r="F7716" t="s">
        <v>22026</v>
      </c>
      <c r="G7716" t="s">
        <v>324</v>
      </c>
      <c r="H7716" t="s">
        <v>143</v>
      </c>
      <c r="I7716" t="s">
        <v>135</v>
      </c>
      <c r="J7716" t="s">
        <v>136</v>
      </c>
      <c r="K7716" t="s">
        <v>137</v>
      </c>
      <c r="L7716" t="s">
        <v>22027</v>
      </c>
      <c r="M7716" t="s">
        <v>22028</v>
      </c>
      <c r="N7716">
        <v>0.62250000000000005</v>
      </c>
      <c r="O7716">
        <v>0</v>
      </c>
      <c r="P7716">
        <v>583</v>
      </c>
      <c r="Q7716">
        <v>0</v>
      </c>
      <c r="R7716">
        <v>0</v>
      </c>
      <c r="S7716">
        <v>0</v>
      </c>
      <c r="T7716">
        <v>18</v>
      </c>
      <c r="U7716">
        <v>0</v>
      </c>
      <c r="V7716">
        <v>0</v>
      </c>
      <c r="W7716">
        <v>0</v>
      </c>
      <c r="X7716">
        <v>82.789998832975598</v>
      </c>
      <c r="Y7716">
        <v>0</v>
      </c>
      <c r="Z7716">
        <v>0</v>
      </c>
      <c r="AA7716">
        <v>0</v>
      </c>
      <c r="AB7716">
        <v>4.720535109710756</v>
      </c>
      <c r="AC7716">
        <v>0</v>
      </c>
      <c r="AD7716">
        <v>0</v>
      </c>
      <c r="AE7716">
        <v>87.510533942686351</v>
      </c>
    </row>
    <row r="7717" spans="1:31" x14ac:dyDescent="0.25">
      <c r="A7717">
        <v>2100535</v>
      </c>
      <c r="B7717">
        <v>1</v>
      </c>
      <c r="C7717" t="s">
        <v>80</v>
      </c>
      <c r="D7717" t="s">
        <v>103</v>
      </c>
      <c r="E7717" t="s">
        <v>146</v>
      </c>
      <c r="F7717" t="s">
        <v>22029</v>
      </c>
      <c r="G7717" t="s">
        <v>513</v>
      </c>
      <c r="H7717" t="s">
        <v>134</v>
      </c>
      <c r="I7717" t="s">
        <v>135</v>
      </c>
      <c r="J7717" t="s">
        <v>136</v>
      </c>
      <c r="K7717" t="s">
        <v>137</v>
      </c>
      <c r="L7717" t="s">
        <v>22030</v>
      </c>
      <c r="M7717" t="s">
        <v>22031</v>
      </c>
      <c r="N7717">
        <v>7.7222221999999993E-2</v>
      </c>
      <c r="O7717">
        <v>0</v>
      </c>
      <c r="P7717">
        <v>1</v>
      </c>
      <c r="Q7717">
        <v>0</v>
      </c>
      <c r="R7717">
        <v>1</v>
      </c>
      <c r="S7717">
        <v>3</v>
      </c>
      <c r="T7717">
        <v>418</v>
      </c>
      <c r="U7717">
        <v>4</v>
      </c>
      <c r="V7717">
        <v>0</v>
      </c>
      <c r="W7717">
        <v>0</v>
      </c>
      <c r="X7717">
        <v>5.4321168359430003E-2</v>
      </c>
      <c r="Y7717">
        <v>0</v>
      </c>
      <c r="Z7717">
        <v>0</v>
      </c>
      <c r="AA7717">
        <v>2.3832132518478688</v>
      </c>
      <c r="AB7717">
        <v>15.040640911088028</v>
      </c>
      <c r="AC7717">
        <v>3.4092474670721806</v>
      </c>
      <c r="AD7717">
        <v>0</v>
      </c>
      <c r="AE7717">
        <v>20.887422798367506</v>
      </c>
    </row>
    <row r="7718" spans="1:31" x14ac:dyDescent="0.25">
      <c r="A7718">
        <v>2100512</v>
      </c>
      <c r="B7718">
        <v>1</v>
      </c>
      <c r="C7718" t="s">
        <v>80</v>
      </c>
      <c r="D7718" t="s">
        <v>83</v>
      </c>
      <c r="E7718" t="s">
        <v>177</v>
      </c>
      <c r="F7718" t="s">
        <v>22032</v>
      </c>
      <c r="G7718" t="s">
        <v>324</v>
      </c>
      <c r="H7718" t="s">
        <v>143</v>
      </c>
      <c r="I7718" t="s">
        <v>135</v>
      </c>
      <c r="J7718" t="s">
        <v>136</v>
      </c>
      <c r="K7718" t="s">
        <v>137</v>
      </c>
      <c r="L7718" t="s">
        <v>22033</v>
      </c>
      <c r="M7718" t="s">
        <v>22034</v>
      </c>
      <c r="N7718">
        <v>1.7124999999999999</v>
      </c>
      <c r="O7718">
        <v>0</v>
      </c>
      <c r="P7718">
        <v>0</v>
      </c>
      <c r="Q7718">
        <v>0</v>
      </c>
      <c r="R7718">
        <v>0</v>
      </c>
      <c r="S7718">
        <v>0</v>
      </c>
      <c r="T7718">
        <v>1</v>
      </c>
      <c r="U7718">
        <v>0</v>
      </c>
      <c r="V7718">
        <v>0</v>
      </c>
      <c r="W7718">
        <v>0</v>
      </c>
      <c r="X7718">
        <v>0</v>
      </c>
      <c r="Y7718">
        <v>0</v>
      </c>
      <c r="Z7718">
        <v>0</v>
      </c>
      <c r="AA7718">
        <v>0</v>
      </c>
      <c r="AB7718">
        <v>0.87099071450107501</v>
      </c>
      <c r="AC7718">
        <v>0</v>
      </c>
      <c r="AD7718">
        <v>0</v>
      </c>
      <c r="AE7718">
        <v>0.87099071450107501</v>
      </c>
    </row>
    <row r="7719" spans="1:31" x14ac:dyDescent="0.25">
      <c r="A7719">
        <v>2100641</v>
      </c>
      <c r="B7719">
        <v>1</v>
      </c>
      <c r="C7719" t="s">
        <v>80</v>
      </c>
      <c r="D7719" t="s">
        <v>89</v>
      </c>
      <c r="E7719" t="s">
        <v>131</v>
      </c>
      <c r="F7719" t="s">
        <v>8334</v>
      </c>
      <c r="G7719" t="s">
        <v>133</v>
      </c>
      <c r="H7719" t="s">
        <v>134</v>
      </c>
      <c r="I7719" t="s">
        <v>135</v>
      </c>
      <c r="J7719" t="s">
        <v>136</v>
      </c>
      <c r="K7719" t="s">
        <v>137</v>
      </c>
      <c r="L7719" t="s">
        <v>22035</v>
      </c>
      <c r="M7719" t="s">
        <v>22036</v>
      </c>
      <c r="N7719">
        <v>1.0786111110000001</v>
      </c>
      <c r="O7719">
        <v>0</v>
      </c>
      <c r="P7719">
        <v>308</v>
      </c>
      <c r="Q7719">
        <v>1</v>
      </c>
      <c r="R7719">
        <v>8</v>
      </c>
      <c r="S7719">
        <v>3</v>
      </c>
      <c r="T7719">
        <v>10</v>
      </c>
      <c r="U7719">
        <v>0</v>
      </c>
      <c r="V7719">
        <v>0</v>
      </c>
      <c r="W7719">
        <v>0</v>
      </c>
      <c r="X7719">
        <v>167.32778177009337</v>
      </c>
      <c r="Y7719">
        <v>0.84951856242510837</v>
      </c>
      <c r="Z7719">
        <v>2.413293592936343</v>
      </c>
      <c r="AA7719">
        <v>12.508950757701225</v>
      </c>
      <c r="AB7719">
        <v>13.476846527793393</v>
      </c>
      <c r="AC7719">
        <v>0</v>
      </c>
      <c r="AD7719">
        <v>0</v>
      </c>
      <c r="AE7719">
        <v>196.57639121094945</v>
      </c>
    </row>
    <row r="7720" spans="1:31" x14ac:dyDescent="0.25">
      <c r="A7720">
        <v>2100741</v>
      </c>
      <c r="B7720">
        <v>1</v>
      </c>
      <c r="C7720" t="s">
        <v>80</v>
      </c>
      <c r="D7720" t="s">
        <v>98</v>
      </c>
      <c r="E7720" t="s">
        <v>158</v>
      </c>
      <c r="F7720" t="s">
        <v>22037</v>
      </c>
      <c r="G7720" t="s">
        <v>636</v>
      </c>
      <c r="H7720" t="s">
        <v>143</v>
      </c>
      <c r="I7720" t="s">
        <v>135</v>
      </c>
      <c r="J7720" t="s">
        <v>136</v>
      </c>
      <c r="K7720" t="s">
        <v>137</v>
      </c>
      <c r="L7720" t="s">
        <v>22038</v>
      </c>
      <c r="M7720" t="s">
        <v>22039</v>
      </c>
      <c r="N7720">
        <v>1.01</v>
      </c>
      <c r="O7720">
        <v>0</v>
      </c>
      <c r="P7720">
        <v>11</v>
      </c>
      <c r="Q7720">
        <v>0</v>
      </c>
      <c r="R7720">
        <v>2</v>
      </c>
      <c r="S7720">
        <v>0</v>
      </c>
      <c r="T7720">
        <v>1</v>
      </c>
      <c r="U7720">
        <v>0</v>
      </c>
      <c r="V7720">
        <v>0</v>
      </c>
      <c r="W7720">
        <v>0</v>
      </c>
      <c r="X7720">
        <v>2.5588004641432591</v>
      </c>
      <c r="Y7720">
        <v>0</v>
      </c>
      <c r="Z7720">
        <v>3.3816265216313619</v>
      </c>
      <c r="AA7720">
        <v>0</v>
      </c>
      <c r="AB7720">
        <v>1.2230889883966666E-3</v>
      </c>
      <c r="AC7720">
        <v>0</v>
      </c>
      <c r="AD7720">
        <v>0</v>
      </c>
      <c r="AE7720">
        <v>5.9416500747630181</v>
      </c>
    </row>
    <row r="7721" spans="1:31" x14ac:dyDescent="0.25">
      <c r="A7721">
        <v>2100847</v>
      </c>
      <c r="B7721">
        <v>1</v>
      </c>
      <c r="C7721" t="s">
        <v>80</v>
      </c>
      <c r="D7721" t="s">
        <v>107</v>
      </c>
      <c r="E7721" t="s">
        <v>177</v>
      </c>
      <c r="F7721" t="s">
        <v>22040</v>
      </c>
      <c r="G7721" t="s">
        <v>179</v>
      </c>
      <c r="H7721" t="s">
        <v>143</v>
      </c>
      <c r="I7721" t="s">
        <v>135</v>
      </c>
      <c r="J7721" t="s">
        <v>136</v>
      </c>
      <c r="K7721" t="s">
        <v>137</v>
      </c>
      <c r="L7721" t="s">
        <v>22041</v>
      </c>
      <c r="M7721" t="s">
        <v>22042</v>
      </c>
      <c r="N7721">
        <v>2.4</v>
      </c>
      <c r="O7721">
        <v>0</v>
      </c>
      <c r="P7721">
        <v>3</v>
      </c>
      <c r="Q7721">
        <v>0</v>
      </c>
      <c r="R7721">
        <v>0</v>
      </c>
      <c r="S7721">
        <v>0</v>
      </c>
      <c r="T7721">
        <v>0</v>
      </c>
      <c r="U7721">
        <v>0</v>
      </c>
      <c r="V7721">
        <v>0</v>
      </c>
      <c r="W7721">
        <v>0</v>
      </c>
      <c r="X7721">
        <v>0.54985363801920162</v>
      </c>
      <c r="Y7721">
        <v>0</v>
      </c>
      <c r="Z7721">
        <v>0</v>
      </c>
      <c r="AA7721">
        <v>0</v>
      </c>
      <c r="AB7721">
        <v>0</v>
      </c>
      <c r="AC7721">
        <v>0</v>
      </c>
      <c r="AD7721">
        <v>0</v>
      </c>
      <c r="AE7721">
        <v>0.54985363801920162</v>
      </c>
    </row>
    <row r="7722" spans="1:31" x14ac:dyDescent="0.25">
      <c r="A7722">
        <v>2100681</v>
      </c>
      <c r="B7722">
        <v>1</v>
      </c>
      <c r="C7722" t="s">
        <v>81</v>
      </c>
      <c r="D7722" t="s">
        <v>115</v>
      </c>
      <c r="E7722" t="s">
        <v>146</v>
      </c>
      <c r="F7722" t="s">
        <v>22043</v>
      </c>
      <c r="G7722" t="s">
        <v>154</v>
      </c>
      <c r="H7722" t="s">
        <v>134</v>
      </c>
      <c r="I7722" t="s">
        <v>135</v>
      </c>
      <c r="J7722" t="s">
        <v>136</v>
      </c>
      <c r="K7722" t="s">
        <v>155</v>
      </c>
      <c r="L7722" t="s">
        <v>22044</v>
      </c>
      <c r="M7722" t="s">
        <v>22045</v>
      </c>
      <c r="N7722">
        <v>1.2722222219999999</v>
      </c>
      <c r="O7722">
        <v>0</v>
      </c>
      <c r="P7722">
        <v>4194</v>
      </c>
      <c r="Q7722">
        <v>2</v>
      </c>
      <c r="R7722">
        <v>134</v>
      </c>
      <c r="S7722">
        <v>8</v>
      </c>
      <c r="T7722">
        <v>415</v>
      </c>
      <c r="U7722">
        <v>2</v>
      </c>
      <c r="V7722">
        <v>0</v>
      </c>
      <c r="W7722">
        <v>0</v>
      </c>
      <c r="X7722">
        <v>658.05239496825743</v>
      </c>
      <c r="Y7722">
        <v>7.320571694544034</v>
      </c>
      <c r="Z7722">
        <v>78.52215450752982</v>
      </c>
      <c r="AA7722">
        <v>7.5842906446422562</v>
      </c>
      <c r="AB7722">
        <v>141.46128989570326</v>
      </c>
      <c r="AC7722">
        <v>47.26297081367791</v>
      </c>
      <c r="AD7722">
        <v>0</v>
      </c>
      <c r="AE7722">
        <v>940.20367252435483</v>
      </c>
    </row>
    <row r="7723" spans="1:31" x14ac:dyDescent="0.25">
      <c r="A7723">
        <v>2100572</v>
      </c>
      <c r="B7723">
        <v>1</v>
      </c>
      <c r="C7723" t="s">
        <v>80</v>
      </c>
      <c r="D7723" t="s">
        <v>95</v>
      </c>
      <c r="E7723" t="s">
        <v>169</v>
      </c>
      <c r="F7723" t="s">
        <v>22046</v>
      </c>
      <c r="G7723" t="s">
        <v>171</v>
      </c>
      <c r="H7723" t="s">
        <v>134</v>
      </c>
      <c r="I7723" t="s">
        <v>135</v>
      </c>
      <c r="J7723" t="s">
        <v>136</v>
      </c>
      <c r="K7723" t="s">
        <v>137</v>
      </c>
      <c r="L7723" t="s">
        <v>22047</v>
      </c>
      <c r="M7723" t="s">
        <v>22048</v>
      </c>
      <c r="N7723">
        <v>1.4638888880000001</v>
      </c>
      <c r="O7723">
        <v>0</v>
      </c>
      <c r="P7723">
        <v>97</v>
      </c>
      <c r="Q7723">
        <v>0</v>
      </c>
      <c r="R7723">
        <v>0</v>
      </c>
      <c r="S7723">
        <v>0</v>
      </c>
      <c r="T7723">
        <v>6</v>
      </c>
      <c r="U7723">
        <v>0</v>
      </c>
      <c r="V7723">
        <v>0</v>
      </c>
      <c r="W7723">
        <v>0</v>
      </c>
      <c r="X7723">
        <v>45.139048334112779</v>
      </c>
      <c r="Y7723">
        <v>0</v>
      </c>
      <c r="Z7723">
        <v>0</v>
      </c>
      <c r="AA7723">
        <v>0</v>
      </c>
      <c r="AB7723">
        <v>4.8884685730043778</v>
      </c>
      <c r="AC7723">
        <v>0</v>
      </c>
      <c r="AD7723">
        <v>0</v>
      </c>
      <c r="AE7723">
        <v>50.02751690711716</v>
      </c>
    </row>
    <row r="7724" spans="1:31" x14ac:dyDescent="0.25">
      <c r="A7724">
        <v>2100764</v>
      </c>
      <c r="B7724">
        <v>1</v>
      </c>
      <c r="C7724" t="s">
        <v>81</v>
      </c>
      <c r="D7724" t="s">
        <v>120</v>
      </c>
      <c r="E7724" t="s">
        <v>158</v>
      </c>
      <c r="F7724" t="s">
        <v>22049</v>
      </c>
      <c r="G7724" t="s">
        <v>160</v>
      </c>
      <c r="H7724" t="s">
        <v>143</v>
      </c>
      <c r="I7724" t="s">
        <v>135</v>
      </c>
      <c r="J7724" t="s">
        <v>136</v>
      </c>
      <c r="K7724" t="s">
        <v>137</v>
      </c>
      <c r="L7724" t="s">
        <v>22050</v>
      </c>
      <c r="M7724" t="s">
        <v>22051</v>
      </c>
      <c r="N7724">
        <v>2.2108333330000001</v>
      </c>
      <c r="O7724">
        <v>0</v>
      </c>
      <c r="P7724">
        <v>32</v>
      </c>
      <c r="Q7724">
        <v>0</v>
      </c>
      <c r="R7724">
        <v>1</v>
      </c>
      <c r="S7724">
        <v>0</v>
      </c>
      <c r="T7724">
        <v>1</v>
      </c>
      <c r="U7724">
        <v>0</v>
      </c>
      <c r="V7724">
        <v>1</v>
      </c>
      <c r="W7724">
        <v>0</v>
      </c>
      <c r="X7724">
        <v>13.807239318167015</v>
      </c>
      <c r="Y7724">
        <v>0</v>
      </c>
      <c r="Z7724">
        <v>0</v>
      </c>
      <c r="AA7724">
        <v>0</v>
      </c>
      <c r="AB7724">
        <v>5.3412751948835533</v>
      </c>
      <c r="AC7724">
        <v>0</v>
      </c>
      <c r="AD7724">
        <v>3.4675012357953348</v>
      </c>
      <c r="AE7724">
        <v>22.616015748845903</v>
      </c>
    </row>
    <row r="7725" spans="1:31" x14ac:dyDescent="0.25">
      <c r="A7725">
        <v>2100718</v>
      </c>
      <c r="B7725">
        <v>1</v>
      </c>
      <c r="C7725" t="s">
        <v>81</v>
      </c>
      <c r="D7725" t="s">
        <v>116</v>
      </c>
      <c r="E7725" t="s">
        <v>177</v>
      </c>
      <c r="F7725" t="s">
        <v>22052</v>
      </c>
      <c r="G7725" t="s">
        <v>183</v>
      </c>
      <c r="H7725" t="s">
        <v>143</v>
      </c>
      <c r="I7725" t="s">
        <v>135</v>
      </c>
      <c r="J7725" t="s">
        <v>136</v>
      </c>
      <c r="K7725" t="s">
        <v>137</v>
      </c>
      <c r="L7725" t="s">
        <v>22053</v>
      </c>
      <c r="M7725" t="s">
        <v>22054</v>
      </c>
      <c r="N7725">
        <v>1.579722222</v>
      </c>
      <c r="O7725">
        <v>0</v>
      </c>
      <c r="P7725">
        <v>0</v>
      </c>
      <c r="Q7725">
        <v>0</v>
      </c>
      <c r="R7725">
        <v>1</v>
      </c>
      <c r="S7725">
        <v>0</v>
      </c>
      <c r="T7725">
        <v>0</v>
      </c>
      <c r="U7725">
        <v>0</v>
      </c>
      <c r="V7725">
        <v>0</v>
      </c>
      <c r="W7725">
        <v>0</v>
      </c>
      <c r="X7725">
        <v>0</v>
      </c>
      <c r="Y7725">
        <v>0</v>
      </c>
      <c r="Z7725">
        <v>0.7664619356581166</v>
      </c>
      <c r="AA7725">
        <v>0</v>
      </c>
      <c r="AB7725">
        <v>0</v>
      </c>
      <c r="AC7725">
        <v>0</v>
      </c>
      <c r="AD7725">
        <v>0</v>
      </c>
      <c r="AE7725">
        <v>0.7664619356581166</v>
      </c>
    </row>
    <row r="7726" spans="1:31" x14ac:dyDescent="0.25">
      <c r="A7726">
        <v>2100721</v>
      </c>
      <c r="B7726">
        <v>1</v>
      </c>
      <c r="C7726" t="s">
        <v>80</v>
      </c>
      <c r="D7726" t="s">
        <v>106</v>
      </c>
      <c r="E7726" t="s">
        <v>146</v>
      </c>
      <c r="F7726" t="s">
        <v>11230</v>
      </c>
      <c r="G7726" t="s">
        <v>133</v>
      </c>
      <c r="H7726" t="s">
        <v>134</v>
      </c>
      <c r="I7726" t="s">
        <v>135</v>
      </c>
      <c r="J7726" t="s">
        <v>136</v>
      </c>
      <c r="K7726" t="s">
        <v>137</v>
      </c>
      <c r="L7726" t="s">
        <v>22055</v>
      </c>
      <c r="M7726" t="s">
        <v>22056</v>
      </c>
      <c r="N7726">
        <v>6.7777776999999997E-2</v>
      </c>
      <c r="O7726">
        <v>0</v>
      </c>
      <c r="P7726">
        <v>2</v>
      </c>
      <c r="Q7726">
        <v>50</v>
      </c>
      <c r="R7726">
        <v>202</v>
      </c>
      <c r="S7726">
        <v>14</v>
      </c>
      <c r="T7726">
        <v>32</v>
      </c>
      <c r="U7726">
        <v>0</v>
      </c>
      <c r="V7726">
        <v>0</v>
      </c>
      <c r="W7726">
        <v>0</v>
      </c>
      <c r="X7726">
        <v>0.11412508473199334</v>
      </c>
      <c r="Y7726">
        <v>21.43686305172999</v>
      </c>
      <c r="Z7726">
        <v>35.361390369298334</v>
      </c>
      <c r="AA7726">
        <v>3.7177804318567738</v>
      </c>
      <c r="AB7726">
        <v>8.41579758338567</v>
      </c>
      <c r="AC7726">
        <v>0</v>
      </c>
      <c r="AD7726">
        <v>0</v>
      </c>
      <c r="AE7726">
        <v>69.045956521002765</v>
      </c>
    </row>
    <row r="7727" spans="1:31" x14ac:dyDescent="0.25">
      <c r="A7727">
        <v>2100532</v>
      </c>
      <c r="B7727">
        <v>1</v>
      </c>
      <c r="C7727" t="s">
        <v>80</v>
      </c>
      <c r="D7727" t="s">
        <v>85</v>
      </c>
      <c r="E7727" t="s">
        <v>177</v>
      </c>
      <c r="F7727" t="s">
        <v>22057</v>
      </c>
      <c r="G7727" t="s">
        <v>196</v>
      </c>
      <c r="H7727" t="s">
        <v>143</v>
      </c>
      <c r="I7727" t="s">
        <v>135</v>
      </c>
      <c r="J7727" t="s">
        <v>136</v>
      </c>
      <c r="K7727" t="s">
        <v>137</v>
      </c>
      <c r="L7727" t="s">
        <v>22058</v>
      </c>
      <c r="M7727" t="s">
        <v>22059</v>
      </c>
      <c r="N7727">
        <v>1.0802777770000001</v>
      </c>
      <c r="O7727">
        <v>0</v>
      </c>
      <c r="P7727">
        <v>0</v>
      </c>
      <c r="Q7727">
        <v>0</v>
      </c>
      <c r="R7727">
        <v>0</v>
      </c>
      <c r="S7727">
        <v>0</v>
      </c>
      <c r="T7727">
        <v>1</v>
      </c>
      <c r="U7727">
        <v>0</v>
      </c>
      <c r="V7727">
        <v>0</v>
      </c>
      <c r="W7727">
        <v>0</v>
      </c>
      <c r="X7727">
        <v>0</v>
      </c>
      <c r="Y7727">
        <v>0</v>
      </c>
      <c r="Z7727">
        <v>0</v>
      </c>
      <c r="AA7727">
        <v>0</v>
      </c>
      <c r="AB7727">
        <v>11.901796003109101</v>
      </c>
      <c r="AC7727">
        <v>0</v>
      </c>
      <c r="AD7727">
        <v>0</v>
      </c>
      <c r="AE7727">
        <v>11.901796003109101</v>
      </c>
    </row>
    <row r="7728" spans="1:31" x14ac:dyDescent="0.25">
      <c r="A7728">
        <v>2100509</v>
      </c>
      <c r="B7728">
        <v>1</v>
      </c>
      <c r="C7728" t="s">
        <v>80</v>
      </c>
      <c r="D7728" t="s">
        <v>104</v>
      </c>
      <c r="E7728" t="s">
        <v>131</v>
      </c>
      <c r="F7728" t="s">
        <v>22060</v>
      </c>
      <c r="G7728" t="s">
        <v>154</v>
      </c>
      <c r="H7728" t="s">
        <v>134</v>
      </c>
      <c r="I7728" t="s">
        <v>135</v>
      </c>
      <c r="J7728" t="s">
        <v>136</v>
      </c>
      <c r="K7728" t="s">
        <v>155</v>
      </c>
      <c r="L7728" t="s">
        <v>22061</v>
      </c>
      <c r="M7728" t="s">
        <v>22062</v>
      </c>
      <c r="N7728">
        <v>2.809630555</v>
      </c>
      <c r="O7728">
        <v>0</v>
      </c>
      <c r="P7728">
        <v>0</v>
      </c>
      <c r="Q7728">
        <v>1</v>
      </c>
      <c r="R7728">
        <v>0</v>
      </c>
      <c r="S7728">
        <v>3</v>
      </c>
      <c r="T7728">
        <v>0</v>
      </c>
      <c r="U7728">
        <v>2</v>
      </c>
      <c r="V7728">
        <v>0</v>
      </c>
      <c r="W7728">
        <v>0</v>
      </c>
      <c r="X7728">
        <v>0</v>
      </c>
      <c r="Y7728">
        <v>31.129525302963778</v>
      </c>
      <c r="Z7728">
        <v>0</v>
      </c>
      <c r="AA7728">
        <v>40.027914572412627</v>
      </c>
      <c r="AB7728">
        <v>0</v>
      </c>
      <c r="AC7728">
        <v>181.94308626996641</v>
      </c>
      <c r="AD7728">
        <v>0</v>
      </c>
      <c r="AE7728">
        <v>253.10052614534283</v>
      </c>
    </row>
    <row r="7729" spans="1:31" x14ac:dyDescent="0.25">
      <c r="A7729">
        <v>2100558</v>
      </c>
      <c r="B7729">
        <v>1</v>
      </c>
      <c r="C7729" t="s">
        <v>80</v>
      </c>
      <c r="D7729" t="s">
        <v>103</v>
      </c>
      <c r="E7729" t="s">
        <v>505</v>
      </c>
      <c r="F7729" t="s">
        <v>22063</v>
      </c>
      <c r="G7729" t="s">
        <v>160</v>
      </c>
      <c r="H7729" t="s">
        <v>143</v>
      </c>
      <c r="I7729" t="s">
        <v>135</v>
      </c>
      <c r="J7729" t="s">
        <v>136</v>
      </c>
      <c r="K7729" t="s">
        <v>137</v>
      </c>
      <c r="L7729" t="s">
        <v>22064</v>
      </c>
      <c r="M7729" t="s">
        <v>22065</v>
      </c>
      <c r="N7729">
        <v>0.64972222199999996</v>
      </c>
      <c r="O7729">
        <v>0</v>
      </c>
      <c r="P7729">
        <v>130</v>
      </c>
      <c r="Q7729">
        <v>0</v>
      </c>
      <c r="R7729">
        <v>0</v>
      </c>
      <c r="S7729">
        <v>0</v>
      </c>
      <c r="T7729">
        <v>1</v>
      </c>
      <c r="U7729">
        <v>0</v>
      </c>
      <c r="V7729">
        <v>0</v>
      </c>
      <c r="W7729">
        <v>0</v>
      </c>
      <c r="X7729">
        <v>20.105006415417286</v>
      </c>
      <c r="Y7729">
        <v>0</v>
      </c>
      <c r="Z7729">
        <v>0</v>
      </c>
      <c r="AA7729">
        <v>0</v>
      </c>
      <c r="AB7729">
        <v>1.1439770041724633</v>
      </c>
      <c r="AC7729">
        <v>0</v>
      </c>
      <c r="AD7729">
        <v>0</v>
      </c>
      <c r="AE7729">
        <v>21.248983419589749</v>
      </c>
    </row>
    <row r="7730" spans="1:31" x14ac:dyDescent="0.25">
      <c r="A7730">
        <v>2100489</v>
      </c>
      <c r="B7730">
        <v>1</v>
      </c>
      <c r="C7730" t="s">
        <v>81</v>
      </c>
      <c r="D7730" t="s">
        <v>128</v>
      </c>
      <c r="E7730" t="s">
        <v>131</v>
      </c>
      <c r="F7730" t="s">
        <v>782</v>
      </c>
      <c r="G7730" t="s">
        <v>513</v>
      </c>
      <c r="H7730" t="s">
        <v>134</v>
      </c>
      <c r="I7730" t="s">
        <v>135</v>
      </c>
      <c r="J7730" t="s">
        <v>136</v>
      </c>
      <c r="K7730" t="s">
        <v>137</v>
      </c>
      <c r="L7730" t="s">
        <v>22066</v>
      </c>
      <c r="M7730" t="s">
        <v>22067</v>
      </c>
      <c r="N7730">
        <v>0.324722222</v>
      </c>
      <c r="O7730">
        <v>1</v>
      </c>
      <c r="P7730">
        <v>552</v>
      </c>
      <c r="Q7730">
        <v>2</v>
      </c>
      <c r="R7730">
        <v>3</v>
      </c>
      <c r="S7730">
        <v>3</v>
      </c>
      <c r="T7730">
        <v>38</v>
      </c>
      <c r="U7730">
        <v>0</v>
      </c>
      <c r="V7730">
        <v>0</v>
      </c>
      <c r="W7730">
        <v>6.5601660744666668E-2</v>
      </c>
      <c r="X7730">
        <v>16.313584083931442</v>
      </c>
      <c r="Y7730">
        <v>1.6281572480492508</v>
      </c>
      <c r="Z7730">
        <v>0.10481237042790166</v>
      </c>
      <c r="AA7730">
        <v>5.3605616554031821</v>
      </c>
      <c r="AB7730">
        <v>5.0280421376650066</v>
      </c>
      <c r="AC7730">
        <v>0</v>
      </c>
      <c r="AD7730">
        <v>0</v>
      </c>
      <c r="AE7730">
        <v>28.500759156221449</v>
      </c>
    </row>
    <row r="7731" spans="1:31" x14ac:dyDescent="0.25">
      <c r="A7731">
        <v>2100595</v>
      </c>
      <c r="B7731">
        <v>1</v>
      </c>
      <c r="C7731" t="s">
        <v>80</v>
      </c>
      <c r="D7731" t="s">
        <v>101</v>
      </c>
      <c r="E7731" t="s">
        <v>158</v>
      </c>
      <c r="F7731" t="s">
        <v>17907</v>
      </c>
      <c r="G7731" t="s">
        <v>160</v>
      </c>
      <c r="H7731" t="s">
        <v>143</v>
      </c>
      <c r="I7731" t="s">
        <v>135</v>
      </c>
      <c r="J7731" t="s">
        <v>136</v>
      </c>
      <c r="K7731" t="s">
        <v>137</v>
      </c>
      <c r="L7731" t="s">
        <v>22068</v>
      </c>
      <c r="M7731" t="s">
        <v>22069</v>
      </c>
      <c r="N7731">
        <v>1.2538888880000001</v>
      </c>
      <c r="O7731">
        <v>0</v>
      </c>
      <c r="P7731">
        <v>10</v>
      </c>
      <c r="Q7731">
        <v>0</v>
      </c>
      <c r="R7731">
        <v>0</v>
      </c>
      <c r="S7731">
        <v>0</v>
      </c>
      <c r="T7731">
        <v>1</v>
      </c>
      <c r="U7731">
        <v>0</v>
      </c>
      <c r="V7731">
        <v>0</v>
      </c>
      <c r="W7731">
        <v>0</v>
      </c>
      <c r="X7731">
        <v>12.236147427479494</v>
      </c>
      <c r="Y7731">
        <v>0</v>
      </c>
      <c r="Z7731">
        <v>0</v>
      </c>
      <c r="AA7731">
        <v>0</v>
      </c>
      <c r="AB7731">
        <v>5.2530764052412451</v>
      </c>
      <c r="AC7731">
        <v>0</v>
      </c>
      <c r="AD7731">
        <v>0</v>
      </c>
      <c r="AE7731">
        <v>17.489223832720739</v>
      </c>
    </row>
    <row r="7732" spans="1:31" x14ac:dyDescent="0.25">
      <c r="A7732">
        <v>2100787</v>
      </c>
      <c r="B7732">
        <v>1</v>
      </c>
      <c r="C7732" t="s">
        <v>80</v>
      </c>
      <c r="D7732" t="s">
        <v>84</v>
      </c>
      <c r="E7732" t="s">
        <v>158</v>
      </c>
      <c r="F7732" t="s">
        <v>22070</v>
      </c>
      <c r="G7732" t="s">
        <v>1283</v>
      </c>
      <c r="H7732" t="s">
        <v>143</v>
      </c>
      <c r="I7732" t="s">
        <v>135</v>
      </c>
      <c r="J7732" t="s">
        <v>136</v>
      </c>
      <c r="K7732" t="s">
        <v>137</v>
      </c>
      <c r="L7732" t="s">
        <v>22071</v>
      </c>
      <c r="M7732" t="s">
        <v>22072</v>
      </c>
      <c r="N7732">
        <v>2.9277777770000002</v>
      </c>
      <c r="O7732">
        <v>0</v>
      </c>
      <c r="P7732">
        <v>165</v>
      </c>
      <c r="Q7732">
        <v>0</v>
      </c>
      <c r="R7732">
        <v>0</v>
      </c>
      <c r="S7732">
        <v>0</v>
      </c>
      <c r="T7732">
        <v>6</v>
      </c>
      <c r="U7732">
        <v>0</v>
      </c>
      <c r="V7732">
        <v>0</v>
      </c>
      <c r="W7732">
        <v>0</v>
      </c>
      <c r="X7732">
        <v>145.19836277124315</v>
      </c>
      <c r="Y7732">
        <v>0</v>
      </c>
      <c r="Z7732">
        <v>0</v>
      </c>
      <c r="AA7732">
        <v>0</v>
      </c>
      <c r="AB7732">
        <v>11.579603761224583</v>
      </c>
      <c r="AC7732">
        <v>0</v>
      </c>
      <c r="AD7732">
        <v>0</v>
      </c>
      <c r="AE7732">
        <v>156.77796653246773</v>
      </c>
    </row>
    <row r="7733" spans="1:31" x14ac:dyDescent="0.25">
      <c r="A7733">
        <v>2100552</v>
      </c>
      <c r="B7733">
        <v>1</v>
      </c>
      <c r="C7733" t="s">
        <v>81</v>
      </c>
      <c r="D7733" t="s">
        <v>114</v>
      </c>
      <c r="E7733" t="s">
        <v>169</v>
      </c>
      <c r="F7733" t="s">
        <v>22073</v>
      </c>
      <c r="G7733" t="s">
        <v>171</v>
      </c>
      <c r="H7733" t="s">
        <v>134</v>
      </c>
      <c r="I7733" t="s">
        <v>135</v>
      </c>
      <c r="J7733" t="s">
        <v>136</v>
      </c>
      <c r="K7733" t="s">
        <v>137</v>
      </c>
      <c r="L7733" t="s">
        <v>22074</v>
      </c>
      <c r="M7733" t="s">
        <v>22075</v>
      </c>
      <c r="N7733">
        <v>1.253055555</v>
      </c>
      <c r="O7733">
        <v>0</v>
      </c>
      <c r="P7733">
        <v>0</v>
      </c>
      <c r="Q7733">
        <v>0</v>
      </c>
      <c r="R7733">
        <v>0</v>
      </c>
      <c r="S7733">
        <v>1</v>
      </c>
      <c r="T7733">
        <v>0</v>
      </c>
      <c r="U7733">
        <v>0</v>
      </c>
      <c r="V7733">
        <v>0</v>
      </c>
      <c r="W7733">
        <v>0</v>
      </c>
      <c r="X7733">
        <v>0</v>
      </c>
      <c r="Y7733">
        <v>0</v>
      </c>
      <c r="Z7733">
        <v>0</v>
      </c>
      <c r="AA7733">
        <v>3.6265766180908598</v>
      </c>
      <c r="AB7733">
        <v>0</v>
      </c>
      <c r="AC7733">
        <v>0</v>
      </c>
      <c r="AD7733">
        <v>0</v>
      </c>
      <c r="AE7733">
        <v>3.6265766180908598</v>
      </c>
    </row>
    <row r="7734" spans="1:31" x14ac:dyDescent="0.25">
      <c r="A7734">
        <v>2100544</v>
      </c>
      <c r="B7734">
        <v>1</v>
      </c>
      <c r="C7734" t="s">
        <v>80</v>
      </c>
      <c r="D7734" t="s">
        <v>82</v>
      </c>
      <c r="E7734" t="s">
        <v>169</v>
      </c>
      <c r="F7734" t="s">
        <v>22076</v>
      </c>
      <c r="G7734" t="s">
        <v>154</v>
      </c>
      <c r="H7734" t="s">
        <v>134</v>
      </c>
      <c r="I7734" t="s">
        <v>135</v>
      </c>
      <c r="J7734" t="s">
        <v>136</v>
      </c>
      <c r="K7734" t="s">
        <v>155</v>
      </c>
      <c r="L7734" t="s">
        <v>22077</v>
      </c>
      <c r="M7734" t="s">
        <v>22078</v>
      </c>
      <c r="N7734">
        <v>6.193333333</v>
      </c>
      <c r="O7734">
        <v>14</v>
      </c>
      <c r="P7734">
        <v>0</v>
      </c>
      <c r="Q7734">
        <v>0</v>
      </c>
      <c r="R7734">
        <v>0</v>
      </c>
      <c r="S7734">
        <v>72</v>
      </c>
      <c r="T7734">
        <v>0</v>
      </c>
      <c r="U7734">
        <v>0</v>
      </c>
      <c r="V7734">
        <v>0</v>
      </c>
      <c r="W7734">
        <v>14.558700346622883</v>
      </c>
      <c r="X7734">
        <v>0</v>
      </c>
      <c r="Y7734">
        <v>0</v>
      </c>
      <c r="Z7734">
        <v>0</v>
      </c>
      <c r="AA7734">
        <v>3960.0976381176347</v>
      </c>
      <c r="AB7734">
        <v>0</v>
      </c>
      <c r="AC7734">
        <v>0</v>
      </c>
      <c r="AD7734">
        <v>0</v>
      </c>
      <c r="AE7734">
        <v>3974.6563384642577</v>
      </c>
    </row>
    <row r="7735" spans="1:31" x14ac:dyDescent="0.25">
      <c r="A7735">
        <v>2100730</v>
      </c>
      <c r="B7735">
        <v>1</v>
      </c>
      <c r="C7735" t="s">
        <v>81</v>
      </c>
      <c r="D7735" t="s">
        <v>119</v>
      </c>
      <c r="E7735" t="s">
        <v>140</v>
      </c>
      <c r="F7735" t="s">
        <v>22079</v>
      </c>
      <c r="G7735" t="s">
        <v>142</v>
      </c>
      <c r="H7735" t="s">
        <v>143</v>
      </c>
      <c r="I7735" t="s">
        <v>135</v>
      </c>
      <c r="J7735" t="s">
        <v>136</v>
      </c>
      <c r="K7735" t="s">
        <v>137</v>
      </c>
      <c r="L7735" t="s">
        <v>22080</v>
      </c>
      <c r="M7735" t="s">
        <v>22081</v>
      </c>
      <c r="N7735">
        <v>1.76</v>
      </c>
      <c r="O7735">
        <v>0</v>
      </c>
      <c r="P7735">
        <v>0</v>
      </c>
      <c r="Q7735">
        <v>0</v>
      </c>
      <c r="R7735">
        <v>12</v>
      </c>
      <c r="S7735">
        <v>0</v>
      </c>
      <c r="T7735">
        <v>0</v>
      </c>
      <c r="U7735">
        <v>0</v>
      </c>
      <c r="V7735">
        <v>0</v>
      </c>
      <c r="W7735">
        <v>0</v>
      </c>
      <c r="X7735">
        <v>0</v>
      </c>
      <c r="Y7735">
        <v>0</v>
      </c>
      <c r="Z7735">
        <v>41.283841134126689</v>
      </c>
      <c r="AA7735">
        <v>0</v>
      </c>
      <c r="AB7735">
        <v>0</v>
      </c>
      <c r="AC7735">
        <v>0</v>
      </c>
      <c r="AD7735">
        <v>0</v>
      </c>
      <c r="AE7735">
        <v>41.283841134126689</v>
      </c>
    </row>
    <row r="7736" spans="1:31" x14ac:dyDescent="0.25">
      <c r="A7736">
        <v>2099210</v>
      </c>
      <c r="B7736">
        <v>1</v>
      </c>
      <c r="C7736" t="s">
        <v>80</v>
      </c>
      <c r="D7736" t="s">
        <v>84</v>
      </c>
      <c r="E7736" t="s">
        <v>169</v>
      </c>
      <c r="F7736" t="s">
        <v>22082</v>
      </c>
      <c r="G7736" t="s">
        <v>273</v>
      </c>
      <c r="H7736" t="s">
        <v>134</v>
      </c>
      <c r="I7736" t="s">
        <v>135</v>
      </c>
      <c r="J7736" t="s">
        <v>136</v>
      </c>
      <c r="K7736" t="s">
        <v>155</v>
      </c>
      <c r="L7736" t="s">
        <v>22083</v>
      </c>
      <c r="M7736" t="s">
        <v>22084</v>
      </c>
      <c r="N7736">
        <v>7.318333333</v>
      </c>
      <c r="O7736">
        <v>0</v>
      </c>
      <c r="P7736">
        <v>405</v>
      </c>
      <c r="Q7736">
        <v>0</v>
      </c>
      <c r="R7736">
        <v>0</v>
      </c>
      <c r="S7736">
        <v>0</v>
      </c>
      <c r="T7736">
        <v>29</v>
      </c>
      <c r="U7736">
        <v>0</v>
      </c>
      <c r="V7736">
        <v>0</v>
      </c>
      <c r="W7736">
        <v>0</v>
      </c>
      <c r="X7736">
        <v>731.93795995744676</v>
      </c>
      <c r="Y7736">
        <v>0</v>
      </c>
      <c r="Z7736">
        <v>0</v>
      </c>
      <c r="AA7736">
        <v>0</v>
      </c>
      <c r="AB7736">
        <v>191.03467722827858</v>
      </c>
      <c r="AC7736">
        <v>0</v>
      </c>
      <c r="AD7736">
        <v>0</v>
      </c>
      <c r="AE7736">
        <v>922.97263718572538</v>
      </c>
    </row>
    <row r="7737" spans="1:31" x14ac:dyDescent="0.25">
      <c r="A7737">
        <v>2100538</v>
      </c>
      <c r="B7737">
        <v>1</v>
      </c>
      <c r="C7737" t="s">
        <v>80</v>
      </c>
      <c r="D7737" t="s">
        <v>104</v>
      </c>
      <c r="E7737" t="s">
        <v>169</v>
      </c>
      <c r="F7737" t="s">
        <v>2454</v>
      </c>
      <c r="G7737" t="s">
        <v>513</v>
      </c>
      <c r="H7737" t="s">
        <v>134</v>
      </c>
      <c r="I7737" t="s">
        <v>135</v>
      </c>
      <c r="J7737" t="s">
        <v>136</v>
      </c>
      <c r="K7737" t="s">
        <v>137</v>
      </c>
      <c r="L7737" t="s">
        <v>22085</v>
      </c>
      <c r="M7737" t="s">
        <v>22086</v>
      </c>
      <c r="N7737">
        <v>7.0833332999999998E-2</v>
      </c>
      <c r="O7737">
        <v>3</v>
      </c>
      <c r="P7737">
        <v>0</v>
      </c>
      <c r="Q7737">
        <v>15</v>
      </c>
      <c r="R7737">
        <v>0</v>
      </c>
      <c r="S7737">
        <v>12</v>
      </c>
      <c r="T7737">
        <v>0</v>
      </c>
      <c r="U7737">
        <v>1</v>
      </c>
      <c r="V7737">
        <v>0</v>
      </c>
      <c r="W7737">
        <v>0.10115089773344998</v>
      </c>
      <c r="X7737">
        <v>0</v>
      </c>
      <c r="Y7737">
        <v>0.60879695956900004</v>
      </c>
      <c r="Z7737">
        <v>0</v>
      </c>
      <c r="AA7737">
        <v>3.9929242086322252</v>
      </c>
      <c r="AB7737">
        <v>0</v>
      </c>
      <c r="AC7737">
        <v>0.4757657904988542</v>
      </c>
      <c r="AD7737">
        <v>0</v>
      </c>
      <c r="AE7737">
        <v>5.1786378564335296</v>
      </c>
    </row>
    <row r="7738" spans="1:31" x14ac:dyDescent="0.25">
      <c r="A7738">
        <v>2100707</v>
      </c>
      <c r="B7738">
        <v>1</v>
      </c>
      <c r="C7738" t="s">
        <v>80</v>
      </c>
      <c r="D7738" t="s">
        <v>93</v>
      </c>
      <c r="E7738" t="s">
        <v>177</v>
      </c>
      <c r="F7738" t="s">
        <v>22087</v>
      </c>
      <c r="G7738" t="s">
        <v>179</v>
      </c>
      <c r="H7738" t="s">
        <v>143</v>
      </c>
      <c r="I7738" t="s">
        <v>135</v>
      </c>
      <c r="J7738" t="s">
        <v>136</v>
      </c>
      <c r="K7738" t="s">
        <v>137</v>
      </c>
      <c r="L7738" t="s">
        <v>22088</v>
      </c>
      <c r="M7738" t="s">
        <v>22089</v>
      </c>
      <c r="N7738">
        <v>0.88388888799999998</v>
      </c>
      <c r="O7738">
        <v>0</v>
      </c>
      <c r="P7738">
        <v>0</v>
      </c>
      <c r="Q7738">
        <v>0</v>
      </c>
      <c r="R7738">
        <v>0</v>
      </c>
      <c r="S7738">
        <v>0</v>
      </c>
      <c r="T7738">
        <v>1</v>
      </c>
      <c r="U7738">
        <v>0</v>
      </c>
      <c r="V7738">
        <v>0</v>
      </c>
      <c r="W7738">
        <v>0</v>
      </c>
      <c r="X7738">
        <v>0</v>
      </c>
      <c r="Y7738">
        <v>0</v>
      </c>
      <c r="Z7738">
        <v>0</v>
      </c>
      <c r="AA7738">
        <v>0</v>
      </c>
      <c r="AB7738">
        <v>0</v>
      </c>
      <c r="AC7738">
        <v>0</v>
      </c>
      <c r="AD7738">
        <v>0</v>
      </c>
      <c r="AE7738">
        <v>0</v>
      </c>
    </row>
    <row r="7739" spans="1:31" x14ac:dyDescent="0.25">
      <c r="A7739">
        <v>2100584</v>
      </c>
      <c r="B7739">
        <v>1</v>
      </c>
      <c r="C7739" t="s">
        <v>80</v>
      </c>
      <c r="D7739" t="s">
        <v>105</v>
      </c>
      <c r="E7739" t="s">
        <v>177</v>
      </c>
      <c r="F7739" t="s">
        <v>22090</v>
      </c>
      <c r="G7739" t="s">
        <v>1007</v>
      </c>
      <c r="H7739" t="s">
        <v>143</v>
      </c>
      <c r="I7739" t="s">
        <v>135</v>
      </c>
      <c r="J7739" t="s">
        <v>3</v>
      </c>
      <c r="K7739" t="s">
        <v>137</v>
      </c>
      <c r="L7739" t="s">
        <v>22091</v>
      </c>
      <c r="M7739" t="s">
        <v>22092</v>
      </c>
      <c r="N7739">
        <v>3.8811111110000001</v>
      </c>
      <c r="O7739">
        <v>0</v>
      </c>
      <c r="P7739">
        <v>7</v>
      </c>
      <c r="Q7739">
        <v>0</v>
      </c>
      <c r="R7739">
        <v>0</v>
      </c>
      <c r="S7739">
        <v>0</v>
      </c>
      <c r="T7739">
        <v>0</v>
      </c>
      <c r="U7739">
        <v>0</v>
      </c>
      <c r="V7739">
        <v>0</v>
      </c>
      <c r="W7739">
        <v>0</v>
      </c>
      <c r="X7739">
        <v>4.8764057834865344</v>
      </c>
      <c r="Y7739">
        <v>0</v>
      </c>
      <c r="Z7739">
        <v>0</v>
      </c>
      <c r="AA7739">
        <v>0</v>
      </c>
      <c r="AB7739">
        <v>0</v>
      </c>
      <c r="AC7739">
        <v>0</v>
      </c>
      <c r="AD7739">
        <v>0</v>
      </c>
      <c r="AE7739">
        <v>4.8764057834865344</v>
      </c>
    </row>
    <row r="7740" spans="1:31" x14ac:dyDescent="0.25">
      <c r="A7740">
        <v>2100521</v>
      </c>
      <c r="B7740">
        <v>1</v>
      </c>
      <c r="C7740" t="s">
        <v>80</v>
      </c>
      <c r="D7740" t="s">
        <v>105</v>
      </c>
      <c r="E7740" t="s">
        <v>169</v>
      </c>
      <c r="F7740" t="s">
        <v>22093</v>
      </c>
      <c r="G7740" t="s">
        <v>5970</v>
      </c>
      <c r="H7740" t="s">
        <v>134</v>
      </c>
      <c r="I7740" t="s">
        <v>135</v>
      </c>
      <c r="J7740" t="s">
        <v>136</v>
      </c>
      <c r="K7740" t="s">
        <v>137</v>
      </c>
      <c r="L7740" t="s">
        <v>22094</v>
      </c>
      <c r="M7740" t="s">
        <v>22095</v>
      </c>
      <c r="N7740">
        <v>0.50527777699999998</v>
      </c>
      <c r="O7740">
        <v>0</v>
      </c>
      <c r="P7740">
        <v>136</v>
      </c>
      <c r="Q7740">
        <v>0</v>
      </c>
      <c r="R7740">
        <v>0</v>
      </c>
      <c r="S7740">
        <v>13</v>
      </c>
      <c r="T7740">
        <v>23</v>
      </c>
      <c r="U7740">
        <v>9</v>
      </c>
      <c r="V7740">
        <v>3</v>
      </c>
      <c r="W7740">
        <v>0</v>
      </c>
      <c r="X7740">
        <v>15.053589873521364</v>
      </c>
      <c r="Y7740">
        <v>0</v>
      </c>
      <c r="Z7740">
        <v>0</v>
      </c>
      <c r="AA7740">
        <v>38.227377391262536</v>
      </c>
      <c r="AB7740">
        <v>13.442817142915745</v>
      </c>
      <c r="AC7740">
        <v>227.37929214108971</v>
      </c>
      <c r="AD7740">
        <v>17.734909728127342</v>
      </c>
      <c r="AE7740">
        <v>311.83798627691664</v>
      </c>
    </row>
    <row r="7741" spans="1:31" x14ac:dyDescent="0.25">
      <c r="A7741">
        <v>2100475</v>
      </c>
      <c r="B7741">
        <v>1</v>
      </c>
      <c r="C7741" t="s">
        <v>81</v>
      </c>
      <c r="D7741" t="s">
        <v>112</v>
      </c>
      <c r="E7741" t="s">
        <v>131</v>
      </c>
      <c r="F7741" t="s">
        <v>17508</v>
      </c>
      <c r="G7741" t="s">
        <v>133</v>
      </c>
      <c r="H7741" t="s">
        <v>134</v>
      </c>
      <c r="I7741" t="s">
        <v>135</v>
      </c>
      <c r="J7741" t="s">
        <v>136</v>
      </c>
      <c r="K7741" t="s">
        <v>137</v>
      </c>
      <c r="L7741" t="s">
        <v>22096</v>
      </c>
      <c r="M7741" t="s">
        <v>22097</v>
      </c>
      <c r="N7741">
        <v>1.5061111110000001</v>
      </c>
      <c r="O7741">
        <v>0</v>
      </c>
      <c r="P7741">
        <v>22</v>
      </c>
      <c r="Q7741">
        <v>179</v>
      </c>
      <c r="R7741">
        <v>18</v>
      </c>
      <c r="S7741">
        <v>7</v>
      </c>
      <c r="T7741">
        <v>1</v>
      </c>
      <c r="U7741">
        <v>1</v>
      </c>
      <c r="V7741">
        <v>0</v>
      </c>
      <c r="W7741">
        <v>0</v>
      </c>
      <c r="X7741">
        <v>3.7858897005009071</v>
      </c>
      <c r="Y7741">
        <v>262.5568701583374</v>
      </c>
      <c r="Z7741">
        <v>112.17948667259751</v>
      </c>
      <c r="AA7741">
        <v>33.813543744076249</v>
      </c>
      <c r="AB7741">
        <v>5.0910420160996665E-2</v>
      </c>
      <c r="AC7741">
        <v>6.4436459253479663</v>
      </c>
      <c r="AD7741">
        <v>0</v>
      </c>
      <c r="AE7741">
        <v>418.83034662102108</v>
      </c>
    </row>
    <row r="7742" spans="1:31" x14ac:dyDescent="0.25">
      <c r="A7742">
        <v>2100790</v>
      </c>
      <c r="B7742">
        <v>1</v>
      </c>
      <c r="C7742" t="s">
        <v>80</v>
      </c>
      <c r="D7742" t="s">
        <v>100</v>
      </c>
      <c r="E7742" t="s">
        <v>131</v>
      </c>
      <c r="F7742" t="s">
        <v>3618</v>
      </c>
      <c r="G7742" t="s">
        <v>133</v>
      </c>
      <c r="H7742" t="s">
        <v>134</v>
      </c>
      <c r="I7742" t="s">
        <v>135</v>
      </c>
      <c r="J7742" t="s">
        <v>136</v>
      </c>
      <c r="K7742" t="s">
        <v>137</v>
      </c>
      <c r="L7742" t="s">
        <v>22098</v>
      </c>
      <c r="M7742" t="s">
        <v>22099</v>
      </c>
      <c r="N7742">
        <v>0.56388888800000003</v>
      </c>
      <c r="O7742">
        <v>1</v>
      </c>
      <c r="P7742">
        <v>0</v>
      </c>
      <c r="Q7742">
        <v>73</v>
      </c>
      <c r="R7742">
        <v>18</v>
      </c>
      <c r="S7742">
        <v>2</v>
      </c>
      <c r="T7742">
        <v>0</v>
      </c>
      <c r="U7742">
        <v>0</v>
      </c>
      <c r="V7742">
        <v>0</v>
      </c>
      <c r="W7742">
        <v>0.26992196493795556</v>
      </c>
      <c r="X7742">
        <v>0</v>
      </c>
      <c r="Y7742">
        <v>74.661760609911369</v>
      </c>
      <c r="Z7742">
        <v>2.2530373512536555</v>
      </c>
      <c r="AA7742">
        <v>3.2032539940370279</v>
      </c>
      <c r="AB7742">
        <v>0</v>
      </c>
      <c r="AC7742">
        <v>0</v>
      </c>
      <c r="AD7742">
        <v>0</v>
      </c>
      <c r="AE7742">
        <v>80.387973920139999</v>
      </c>
    </row>
    <row r="7743" spans="1:31" x14ac:dyDescent="0.25">
      <c r="A7743">
        <v>2100461</v>
      </c>
      <c r="B7743">
        <v>1</v>
      </c>
      <c r="C7743" t="s">
        <v>80</v>
      </c>
      <c r="D7743" t="s">
        <v>84</v>
      </c>
      <c r="E7743" t="s">
        <v>295</v>
      </c>
      <c r="F7743" t="s">
        <v>22100</v>
      </c>
      <c r="G7743" t="s">
        <v>513</v>
      </c>
      <c r="H7743" t="s">
        <v>134</v>
      </c>
      <c r="I7743" t="s">
        <v>135</v>
      </c>
      <c r="J7743" t="s">
        <v>136</v>
      </c>
      <c r="K7743" t="s">
        <v>155</v>
      </c>
      <c r="L7743" t="s">
        <v>22101</v>
      </c>
      <c r="M7743" t="s">
        <v>22102</v>
      </c>
      <c r="N7743">
        <v>0.26527777699999999</v>
      </c>
      <c r="O7743">
        <v>0</v>
      </c>
      <c r="P7743">
        <v>5871</v>
      </c>
      <c r="Q7743">
        <v>0</v>
      </c>
      <c r="R7743">
        <v>0</v>
      </c>
      <c r="S7743">
        <v>3</v>
      </c>
      <c r="T7743">
        <v>409</v>
      </c>
      <c r="U7743">
        <v>0</v>
      </c>
      <c r="V7743">
        <v>1</v>
      </c>
      <c r="W7743">
        <v>0</v>
      </c>
      <c r="X7743">
        <v>217.66522182422395</v>
      </c>
      <c r="Y7743">
        <v>0</v>
      </c>
      <c r="Z7743">
        <v>0</v>
      </c>
      <c r="AA7743">
        <v>83.159450268077336</v>
      </c>
      <c r="AB7743">
        <v>80.658444348200661</v>
      </c>
      <c r="AC7743">
        <v>0</v>
      </c>
      <c r="AD7743">
        <v>0.65421651984660423</v>
      </c>
      <c r="AE7743">
        <v>382.13733296034854</v>
      </c>
    </row>
    <row r="7744" spans="1:31" x14ac:dyDescent="0.25">
      <c r="A7744">
        <v>2100833</v>
      </c>
      <c r="B7744">
        <v>1</v>
      </c>
      <c r="C7744" t="s">
        <v>80</v>
      </c>
      <c r="D7744" t="s">
        <v>101</v>
      </c>
      <c r="E7744" t="s">
        <v>177</v>
      </c>
      <c r="F7744" t="s">
        <v>22103</v>
      </c>
      <c r="G7744" t="s">
        <v>183</v>
      </c>
      <c r="H7744" t="s">
        <v>143</v>
      </c>
      <c r="I7744" t="s">
        <v>135</v>
      </c>
      <c r="J7744" t="s">
        <v>136</v>
      </c>
      <c r="K7744" t="s">
        <v>137</v>
      </c>
      <c r="L7744" t="s">
        <v>22104</v>
      </c>
      <c r="M7744" t="s">
        <v>22105</v>
      </c>
      <c r="N7744">
        <v>2.1377777770000002</v>
      </c>
      <c r="O7744">
        <v>0</v>
      </c>
      <c r="P7744">
        <v>1</v>
      </c>
      <c r="Q7744">
        <v>0</v>
      </c>
      <c r="R7744">
        <v>0</v>
      </c>
      <c r="S7744">
        <v>0</v>
      </c>
      <c r="T7744">
        <v>0</v>
      </c>
      <c r="U7744">
        <v>0</v>
      </c>
      <c r="V7744">
        <v>0</v>
      </c>
      <c r="W7744">
        <v>0</v>
      </c>
      <c r="X7744">
        <v>2.0229537513798226</v>
      </c>
      <c r="Y7744">
        <v>0</v>
      </c>
      <c r="Z7744">
        <v>0</v>
      </c>
      <c r="AA7744">
        <v>0</v>
      </c>
      <c r="AB7744">
        <v>0</v>
      </c>
      <c r="AC7744">
        <v>0</v>
      </c>
      <c r="AD7744">
        <v>0</v>
      </c>
      <c r="AE7744">
        <v>2.0229537513798226</v>
      </c>
    </row>
    <row r="7745" spans="1:31" x14ac:dyDescent="0.25">
      <c r="A7745">
        <v>2100704</v>
      </c>
      <c r="B7745">
        <v>1</v>
      </c>
      <c r="C7745" t="s">
        <v>80</v>
      </c>
      <c r="D7745" t="s">
        <v>104</v>
      </c>
      <c r="E7745" t="s">
        <v>177</v>
      </c>
      <c r="F7745" t="s">
        <v>22106</v>
      </c>
      <c r="G7745" t="s">
        <v>179</v>
      </c>
      <c r="H7745" t="s">
        <v>143</v>
      </c>
      <c r="I7745" t="s">
        <v>135</v>
      </c>
      <c r="J7745" t="s">
        <v>136</v>
      </c>
      <c r="K7745" t="s">
        <v>137</v>
      </c>
      <c r="L7745" t="s">
        <v>22107</v>
      </c>
      <c r="M7745" t="s">
        <v>22108</v>
      </c>
      <c r="N7745">
        <v>1.3516666660000001</v>
      </c>
      <c r="O7745">
        <v>0</v>
      </c>
      <c r="P7745">
        <v>1</v>
      </c>
      <c r="Q7745">
        <v>0</v>
      </c>
      <c r="R7745">
        <v>0</v>
      </c>
      <c r="S7745">
        <v>0</v>
      </c>
      <c r="T7745">
        <v>0</v>
      </c>
      <c r="U7745">
        <v>0</v>
      </c>
      <c r="V7745">
        <v>0</v>
      </c>
      <c r="W7745">
        <v>0</v>
      </c>
      <c r="X7745">
        <v>0.85528544930898232</v>
      </c>
      <c r="Y7745">
        <v>0</v>
      </c>
      <c r="Z7745">
        <v>0</v>
      </c>
      <c r="AA7745">
        <v>0</v>
      </c>
      <c r="AB7745">
        <v>0</v>
      </c>
      <c r="AC7745">
        <v>0</v>
      </c>
      <c r="AD7745">
        <v>0</v>
      </c>
      <c r="AE7745">
        <v>0.85528544930898232</v>
      </c>
    </row>
    <row r="7746" spans="1:31" x14ac:dyDescent="0.25">
      <c r="A7746">
        <v>2100873</v>
      </c>
      <c r="B7746">
        <v>1</v>
      </c>
      <c r="C7746" t="s">
        <v>80</v>
      </c>
      <c r="D7746" t="s">
        <v>85</v>
      </c>
      <c r="E7746" t="s">
        <v>177</v>
      </c>
      <c r="F7746" t="s">
        <v>22109</v>
      </c>
      <c r="G7746" t="s">
        <v>196</v>
      </c>
      <c r="H7746" t="s">
        <v>143</v>
      </c>
      <c r="I7746" t="s">
        <v>135</v>
      </c>
      <c r="J7746" t="s">
        <v>136</v>
      </c>
      <c r="K7746" t="s">
        <v>137</v>
      </c>
      <c r="L7746" t="s">
        <v>22110</v>
      </c>
      <c r="M7746" t="s">
        <v>22111</v>
      </c>
      <c r="N7746">
        <v>0.89222222200000001</v>
      </c>
      <c r="O7746">
        <v>0</v>
      </c>
      <c r="P7746">
        <v>11</v>
      </c>
      <c r="Q7746">
        <v>0</v>
      </c>
      <c r="R7746">
        <v>0</v>
      </c>
      <c r="S7746">
        <v>0</v>
      </c>
      <c r="T7746">
        <v>0</v>
      </c>
      <c r="U7746">
        <v>0</v>
      </c>
      <c r="V7746">
        <v>0</v>
      </c>
      <c r="W7746">
        <v>0</v>
      </c>
      <c r="X7746">
        <v>2.0608388415802925</v>
      </c>
      <c r="Y7746">
        <v>0</v>
      </c>
      <c r="Z7746">
        <v>0</v>
      </c>
      <c r="AA7746">
        <v>0</v>
      </c>
      <c r="AB7746">
        <v>0</v>
      </c>
      <c r="AC7746">
        <v>0</v>
      </c>
      <c r="AD7746">
        <v>0</v>
      </c>
      <c r="AE7746">
        <v>2.0608388415802925</v>
      </c>
    </row>
    <row r="7747" spans="1:31" x14ac:dyDescent="0.25">
      <c r="A7747">
        <v>2100874</v>
      </c>
      <c r="B7747">
        <v>1</v>
      </c>
      <c r="C7747" t="s">
        <v>80</v>
      </c>
      <c r="D7747" t="s">
        <v>96</v>
      </c>
      <c r="E7747" t="s">
        <v>169</v>
      </c>
      <c r="F7747" t="s">
        <v>22112</v>
      </c>
      <c r="G7747" t="s">
        <v>8377</v>
      </c>
      <c r="H7747" t="s">
        <v>134</v>
      </c>
      <c r="I7747" t="s">
        <v>135</v>
      </c>
      <c r="J7747" t="s">
        <v>136</v>
      </c>
      <c r="K7747" t="s">
        <v>137</v>
      </c>
      <c r="L7747" t="s">
        <v>22113</v>
      </c>
      <c r="M7747" t="s">
        <v>22114</v>
      </c>
      <c r="N7747">
        <v>1.9269444440000001</v>
      </c>
      <c r="O7747">
        <v>0</v>
      </c>
      <c r="P7747">
        <v>41</v>
      </c>
      <c r="Q7747">
        <v>0</v>
      </c>
      <c r="R7747">
        <v>0</v>
      </c>
      <c r="S7747">
        <v>0</v>
      </c>
      <c r="T7747">
        <v>2</v>
      </c>
      <c r="U7747">
        <v>0</v>
      </c>
      <c r="V7747">
        <v>0</v>
      </c>
      <c r="W7747">
        <v>0</v>
      </c>
      <c r="X7747">
        <v>12.214410275546243</v>
      </c>
      <c r="Y7747">
        <v>0</v>
      </c>
      <c r="Z7747">
        <v>0</v>
      </c>
      <c r="AA7747">
        <v>0</v>
      </c>
      <c r="AB7747">
        <v>9.4035097898438771</v>
      </c>
      <c r="AC7747">
        <v>0</v>
      </c>
      <c r="AD7747">
        <v>0</v>
      </c>
      <c r="AE7747">
        <v>21.61792006539012</v>
      </c>
    </row>
    <row r="7748" spans="1:31" x14ac:dyDescent="0.25">
      <c r="A7748">
        <v>2100875</v>
      </c>
      <c r="B7748">
        <v>1</v>
      </c>
      <c r="C7748" t="s">
        <v>80</v>
      </c>
      <c r="D7748" t="s">
        <v>96</v>
      </c>
      <c r="E7748" t="s">
        <v>158</v>
      </c>
      <c r="F7748" t="s">
        <v>22115</v>
      </c>
      <c r="G7748" t="s">
        <v>160</v>
      </c>
      <c r="H7748" t="s">
        <v>143</v>
      </c>
      <c r="I7748" t="s">
        <v>135</v>
      </c>
      <c r="J7748" t="s">
        <v>136</v>
      </c>
      <c r="K7748" t="s">
        <v>137</v>
      </c>
      <c r="L7748" t="s">
        <v>22116</v>
      </c>
      <c r="M7748" t="s">
        <v>22117</v>
      </c>
      <c r="N7748">
        <v>2.0833333330000001</v>
      </c>
      <c r="O7748">
        <v>0</v>
      </c>
      <c r="P7748">
        <v>50</v>
      </c>
      <c r="Q7748">
        <v>0</v>
      </c>
      <c r="R7748">
        <v>0</v>
      </c>
      <c r="S7748">
        <v>0</v>
      </c>
      <c r="T7748">
        <v>51</v>
      </c>
      <c r="U7748">
        <v>0</v>
      </c>
      <c r="V7748">
        <v>0</v>
      </c>
      <c r="W7748">
        <v>0</v>
      </c>
      <c r="X7748">
        <v>20.631764454664669</v>
      </c>
      <c r="Y7748">
        <v>0</v>
      </c>
      <c r="Z7748">
        <v>0</v>
      </c>
      <c r="AA7748">
        <v>0</v>
      </c>
      <c r="AB7748">
        <v>44.172235973504982</v>
      </c>
      <c r="AC7748">
        <v>0</v>
      </c>
      <c r="AD7748">
        <v>0</v>
      </c>
      <c r="AE7748">
        <v>64.804000428169644</v>
      </c>
    </row>
    <row r="7749" spans="1:31" x14ac:dyDescent="0.25">
      <c r="A7749">
        <v>2100877</v>
      </c>
      <c r="B7749">
        <v>1</v>
      </c>
      <c r="C7749" t="s">
        <v>80</v>
      </c>
      <c r="D7749" t="s">
        <v>82</v>
      </c>
      <c r="E7749" t="s">
        <v>177</v>
      </c>
      <c r="F7749" t="s">
        <v>22118</v>
      </c>
      <c r="G7749" t="s">
        <v>196</v>
      </c>
      <c r="H7749" t="s">
        <v>143</v>
      </c>
      <c r="I7749" t="s">
        <v>135</v>
      </c>
      <c r="J7749" t="s">
        <v>136</v>
      </c>
      <c r="K7749" t="s">
        <v>137</v>
      </c>
      <c r="L7749" t="s">
        <v>22119</v>
      </c>
      <c r="M7749" t="s">
        <v>22120</v>
      </c>
      <c r="N7749">
        <v>1.7111111109999999</v>
      </c>
      <c r="O7749">
        <v>0</v>
      </c>
      <c r="P7749">
        <v>4</v>
      </c>
      <c r="Q7749">
        <v>0</v>
      </c>
      <c r="R7749">
        <v>0</v>
      </c>
      <c r="S7749">
        <v>0</v>
      </c>
      <c r="T7749">
        <v>2</v>
      </c>
      <c r="U7749">
        <v>0</v>
      </c>
      <c r="V7749">
        <v>0</v>
      </c>
      <c r="W7749">
        <v>0</v>
      </c>
      <c r="X7749">
        <v>1.0947407896076689</v>
      </c>
      <c r="Y7749">
        <v>0</v>
      </c>
      <c r="Z7749">
        <v>0</v>
      </c>
      <c r="AA7749">
        <v>0</v>
      </c>
      <c r="AB7749">
        <v>0.70194025444689956</v>
      </c>
      <c r="AC7749">
        <v>0</v>
      </c>
      <c r="AD7749">
        <v>0</v>
      </c>
      <c r="AE7749">
        <v>1.7966810440545684</v>
      </c>
    </row>
    <row r="7750" spans="1:31" x14ac:dyDescent="0.25">
      <c r="A7750">
        <v>2100879</v>
      </c>
      <c r="B7750">
        <v>1</v>
      </c>
      <c r="C7750" t="s">
        <v>80</v>
      </c>
      <c r="D7750" t="s">
        <v>84</v>
      </c>
      <c r="E7750" t="s">
        <v>295</v>
      </c>
      <c r="F7750" t="s">
        <v>22100</v>
      </c>
      <c r="G7750" t="s">
        <v>513</v>
      </c>
      <c r="H7750" t="s">
        <v>134</v>
      </c>
      <c r="I7750" t="s">
        <v>135</v>
      </c>
      <c r="J7750" t="s">
        <v>136</v>
      </c>
      <c r="K7750" t="s">
        <v>155</v>
      </c>
      <c r="L7750" t="s">
        <v>22121</v>
      </c>
      <c r="M7750" t="s">
        <v>22122</v>
      </c>
      <c r="N7750">
        <v>0.24916666600000001</v>
      </c>
      <c r="O7750">
        <v>0</v>
      </c>
      <c r="P7750">
        <v>5871</v>
      </c>
      <c r="Q7750">
        <v>0</v>
      </c>
      <c r="R7750">
        <v>0</v>
      </c>
      <c r="S7750">
        <v>3</v>
      </c>
      <c r="T7750">
        <v>409</v>
      </c>
      <c r="U7750">
        <v>0</v>
      </c>
      <c r="V7750">
        <v>1</v>
      </c>
      <c r="W7750">
        <v>0</v>
      </c>
      <c r="X7750">
        <v>196.45140596812885</v>
      </c>
      <c r="Y7750">
        <v>0</v>
      </c>
      <c r="Z7750">
        <v>0</v>
      </c>
      <c r="AA7750">
        <v>76.035476676275351</v>
      </c>
      <c r="AB7750">
        <v>73.653984661578988</v>
      </c>
      <c r="AC7750">
        <v>0</v>
      </c>
      <c r="AD7750">
        <v>0.44484046292393509</v>
      </c>
      <c r="AE7750">
        <v>346.58570776890713</v>
      </c>
    </row>
    <row r="7751" spans="1:31" x14ac:dyDescent="0.25">
      <c r="A7751">
        <v>2100880</v>
      </c>
      <c r="B7751">
        <v>1</v>
      </c>
      <c r="C7751" t="s">
        <v>81</v>
      </c>
      <c r="D7751" t="s">
        <v>123</v>
      </c>
      <c r="E7751" t="s">
        <v>146</v>
      </c>
      <c r="F7751" t="s">
        <v>22123</v>
      </c>
      <c r="G7751" t="s">
        <v>133</v>
      </c>
      <c r="H7751" t="s">
        <v>134</v>
      </c>
      <c r="I7751" t="s">
        <v>135</v>
      </c>
      <c r="J7751" t="s">
        <v>136</v>
      </c>
      <c r="K7751" t="s">
        <v>137</v>
      </c>
      <c r="L7751" t="s">
        <v>22124</v>
      </c>
      <c r="M7751" t="s">
        <v>22125</v>
      </c>
      <c r="N7751">
        <v>0.76500000000000001</v>
      </c>
      <c r="O7751">
        <v>0</v>
      </c>
      <c r="P7751">
        <v>2156</v>
      </c>
      <c r="Q7751">
        <v>2</v>
      </c>
      <c r="R7751">
        <v>11</v>
      </c>
      <c r="S7751">
        <v>21</v>
      </c>
      <c r="T7751">
        <v>670</v>
      </c>
      <c r="U7751">
        <v>3</v>
      </c>
      <c r="V7751">
        <v>11</v>
      </c>
      <c r="W7751">
        <v>0</v>
      </c>
      <c r="X7751">
        <v>261.0640482814826</v>
      </c>
      <c r="Y7751">
        <v>1.549184654000366</v>
      </c>
      <c r="Z7751">
        <v>1.5515604304537498</v>
      </c>
      <c r="AA7751">
        <v>48.634336446645015</v>
      </c>
      <c r="AB7751">
        <v>208.43342320344084</v>
      </c>
      <c r="AC7751">
        <v>413.05119112178562</v>
      </c>
      <c r="AD7751">
        <v>70.365699596909053</v>
      </c>
      <c r="AE7751">
        <v>1004.6494437347174</v>
      </c>
    </row>
    <row r="7752" spans="1:31" x14ac:dyDescent="0.25">
      <c r="A7752">
        <v>2100883</v>
      </c>
      <c r="B7752">
        <v>1</v>
      </c>
      <c r="C7752" t="s">
        <v>80</v>
      </c>
      <c r="D7752" t="s">
        <v>95</v>
      </c>
      <c r="E7752" t="s">
        <v>140</v>
      </c>
      <c r="F7752" t="s">
        <v>2722</v>
      </c>
      <c r="G7752" t="s">
        <v>142</v>
      </c>
      <c r="H7752" t="s">
        <v>143</v>
      </c>
      <c r="I7752" t="s">
        <v>135</v>
      </c>
      <c r="J7752" t="s">
        <v>136</v>
      </c>
      <c r="K7752" t="s">
        <v>137</v>
      </c>
      <c r="L7752" t="s">
        <v>22126</v>
      </c>
      <c r="M7752" t="s">
        <v>22127</v>
      </c>
      <c r="N7752">
        <v>1.2475000000000001</v>
      </c>
      <c r="O7752">
        <v>0</v>
      </c>
      <c r="P7752">
        <v>361</v>
      </c>
      <c r="Q7752">
        <v>0</v>
      </c>
      <c r="R7752">
        <v>1</v>
      </c>
      <c r="S7752">
        <v>0</v>
      </c>
      <c r="T7752">
        <v>33</v>
      </c>
      <c r="U7752">
        <v>0</v>
      </c>
      <c r="V7752">
        <v>0</v>
      </c>
      <c r="W7752">
        <v>0</v>
      </c>
      <c r="X7752">
        <v>64.713628445453139</v>
      </c>
      <c r="Y7752">
        <v>0</v>
      </c>
      <c r="Z7752">
        <v>7.6427883836374996E-3</v>
      </c>
      <c r="AA7752">
        <v>0</v>
      </c>
      <c r="AB7752">
        <v>25.958044219664412</v>
      </c>
      <c r="AC7752">
        <v>0</v>
      </c>
      <c r="AD7752">
        <v>0</v>
      </c>
      <c r="AE7752">
        <v>90.679315453501189</v>
      </c>
    </row>
    <row r="7753" spans="1:31" x14ac:dyDescent="0.25">
      <c r="A7753">
        <v>2100885</v>
      </c>
      <c r="B7753">
        <v>1</v>
      </c>
      <c r="C7753" t="s">
        <v>80</v>
      </c>
      <c r="D7753" t="s">
        <v>90</v>
      </c>
      <c r="E7753" t="s">
        <v>158</v>
      </c>
      <c r="F7753" t="s">
        <v>15514</v>
      </c>
      <c r="G7753" t="s">
        <v>160</v>
      </c>
      <c r="H7753" t="s">
        <v>143</v>
      </c>
      <c r="I7753" t="s">
        <v>135</v>
      </c>
      <c r="J7753" t="s">
        <v>136</v>
      </c>
      <c r="K7753" t="s">
        <v>137</v>
      </c>
      <c r="L7753" t="s">
        <v>22128</v>
      </c>
      <c r="M7753" t="s">
        <v>22129</v>
      </c>
      <c r="N7753">
        <v>2.2772222219999998</v>
      </c>
      <c r="O7753">
        <v>0</v>
      </c>
      <c r="P7753">
        <v>43</v>
      </c>
      <c r="Q7753">
        <v>0</v>
      </c>
      <c r="R7753">
        <v>0</v>
      </c>
      <c r="S7753">
        <v>0</v>
      </c>
      <c r="T7753">
        <v>15</v>
      </c>
      <c r="U7753">
        <v>0</v>
      </c>
      <c r="V7753">
        <v>0</v>
      </c>
      <c r="W7753">
        <v>0</v>
      </c>
      <c r="X7753">
        <v>21.399116359132794</v>
      </c>
      <c r="Y7753">
        <v>0</v>
      </c>
      <c r="Z7753">
        <v>0</v>
      </c>
      <c r="AA7753">
        <v>0</v>
      </c>
      <c r="AB7753">
        <v>44.369299573433622</v>
      </c>
      <c r="AC7753">
        <v>0</v>
      </c>
      <c r="AD7753">
        <v>0</v>
      </c>
      <c r="AE7753">
        <v>65.768415932566413</v>
      </c>
    </row>
    <row r="7754" spans="1:31" x14ac:dyDescent="0.25">
      <c r="A7754">
        <v>2100886</v>
      </c>
      <c r="B7754">
        <v>1</v>
      </c>
      <c r="C7754" t="s">
        <v>80</v>
      </c>
      <c r="D7754" t="s">
        <v>110</v>
      </c>
      <c r="E7754" t="s">
        <v>158</v>
      </c>
      <c r="F7754" t="s">
        <v>22130</v>
      </c>
      <c r="G7754" t="s">
        <v>1378</v>
      </c>
      <c r="H7754" t="s">
        <v>143</v>
      </c>
      <c r="I7754" t="s">
        <v>135</v>
      </c>
      <c r="J7754" t="s">
        <v>136</v>
      </c>
      <c r="K7754" t="s">
        <v>137</v>
      </c>
      <c r="L7754" t="s">
        <v>22131</v>
      </c>
      <c r="M7754" t="s">
        <v>22132</v>
      </c>
      <c r="N7754">
        <v>3.548611111</v>
      </c>
      <c r="O7754">
        <v>0</v>
      </c>
      <c r="P7754">
        <v>0</v>
      </c>
      <c r="Q7754">
        <v>0</v>
      </c>
      <c r="R7754">
        <v>0</v>
      </c>
      <c r="S7754">
        <v>0</v>
      </c>
      <c r="T7754">
        <v>3</v>
      </c>
      <c r="U7754">
        <v>0</v>
      </c>
      <c r="V7754">
        <v>0</v>
      </c>
      <c r="W7754">
        <v>0</v>
      </c>
      <c r="X7754">
        <v>0</v>
      </c>
      <c r="Y7754">
        <v>0</v>
      </c>
      <c r="Z7754">
        <v>0</v>
      </c>
      <c r="AA7754">
        <v>0</v>
      </c>
      <c r="AB7754">
        <v>10.202267169925317</v>
      </c>
      <c r="AC7754">
        <v>0</v>
      </c>
      <c r="AD7754">
        <v>0</v>
      </c>
      <c r="AE7754">
        <v>10.202267169925317</v>
      </c>
    </row>
    <row r="7755" spans="1:31" x14ac:dyDescent="0.25">
      <c r="A7755">
        <v>2100890</v>
      </c>
      <c r="B7755">
        <v>1</v>
      </c>
      <c r="C7755" t="s">
        <v>81</v>
      </c>
      <c r="D7755" t="s">
        <v>123</v>
      </c>
      <c r="E7755" t="s">
        <v>158</v>
      </c>
      <c r="F7755" t="s">
        <v>22133</v>
      </c>
      <c r="G7755" t="s">
        <v>160</v>
      </c>
      <c r="H7755" t="s">
        <v>143</v>
      </c>
      <c r="I7755" t="s">
        <v>135</v>
      </c>
      <c r="J7755" t="s">
        <v>136</v>
      </c>
      <c r="K7755" t="s">
        <v>137</v>
      </c>
      <c r="L7755" t="s">
        <v>22134</v>
      </c>
      <c r="M7755" t="s">
        <v>22135</v>
      </c>
      <c r="N7755">
        <v>1.4311111110000001</v>
      </c>
      <c r="O7755">
        <v>0</v>
      </c>
      <c r="P7755">
        <v>91</v>
      </c>
      <c r="Q7755">
        <v>0</v>
      </c>
      <c r="R7755">
        <v>0</v>
      </c>
      <c r="S7755">
        <v>0</v>
      </c>
      <c r="T7755">
        <v>1</v>
      </c>
      <c r="U7755">
        <v>0</v>
      </c>
      <c r="V7755">
        <v>0</v>
      </c>
      <c r="W7755">
        <v>0</v>
      </c>
      <c r="X7755">
        <v>27.580579761833285</v>
      </c>
      <c r="Y7755">
        <v>0</v>
      </c>
      <c r="Z7755">
        <v>0</v>
      </c>
      <c r="AA7755">
        <v>0</v>
      </c>
      <c r="AB7755">
        <v>9.3096125783388897E-2</v>
      </c>
      <c r="AC7755">
        <v>0</v>
      </c>
      <c r="AD7755">
        <v>0</v>
      </c>
      <c r="AE7755">
        <v>27.673675887616675</v>
      </c>
    </row>
    <row r="7756" spans="1:31" x14ac:dyDescent="0.25">
      <c r="A7756">
        <v>2100892</v>
      </c>
      <c r="B7756">
        <v>1</v>
      </c>
      <c r="C7756" t="s">
        <v>80</v>
      </c>
      <c r="D7756" t="s">
        <v>96</v>
      </c>
      <c r="E7756" t="s">
        <v>131</v>
      </c>
      <c r="F7756" t="s">
        <v>7462</v>
      </c>
      <c r="G7756" t="s">
        <v>263</v>
      </c>
      <c r="H7756" t="s">
        <v>134</v>
      </c>
      <c r="I7756" t="s">
        <v>135</v>
      </c>
      <c r="J7756" t="s">
        <v>136</v>
      </c>
      <c r="K7756" t="s">
        <v>137</v>
      </c>
      <c r="L7756" t="s">
        <v>22136</v>
      </c>
      <c r="M7756" t="s">
        <v>22137</v>
      </c>
      <c r="N7756">
        <v>6.9349999999999996</v>
      </c>
      <c r="O7756">
        <v>0</v>
      </c>
      <c r="P7756">
        <v>425</v>
      </c>
      <c r="Q7756">
        <v>3</v>
      </c>
      <c r="R7756">
        <v>0</v>
      </c>
      <c r="S7756">
        <v>0</v>
      </c>
      <c r="T7756">
        <v>8</v>
      </c>
      <c r="U7756">
        <v>0</v>
      </c>
      <c r="V7756">
        <v>0</v>
      </c>
      <c r="W7756">
        <v>0</v>
      </c>
      <c r="X7756">
        <v>617.12921636261137</v>
      </c>
      <c r="Y7756">
        <v>5012.7821867585462</v>
      </c>
      <c r="Z7756">
        <v>0</v>
      </c>
      <c r="AA7756">
        <v>0</v>
      </c>
      <c r="AB7756">
        <v>142.28216055878337</v>
      </c>
      <c r="AC7756">
        <v>0</v>
      </c>
      <c r="AD7756">
        <v>0</v>
      </c>
      <c r="AE7756">
        <v>5772.1935636799408</v>
      </c>
    </row>
    <row r="7757" spans="1:31" x14ac:dyDescent="0.25">
      <c r="A7757">
        <v>2100893</v>
      </c>
      <c r="B7757">
        <v>1</v>
      </c>
      <c r="C7757" t="s">
        <v>80</v>
      </c>
      <c r="D7757" t="s">
        <v>100</v>
      </c>
      <c r="E7757" t="s">
        <v>169</v>
      </c>
      <c r="F7757" t="s">
        <v>22138</v>
      </c>
      <c r="G7757" t="s">
        <v>133</v>
      </c>
      <c r="H7757" t="s">
        <v>134</v>
      </c>
      <c r="I7757" t="s">
        <v>135</v>
      </c>
      <c r="J7757" t="s">
        <v>136</v>
      </c>
      <c r="K7757" t="s">
        <v>137</v>
      </c>
      <c r="L7757" t="s">
        <v>22139</v>
      </c>
      <c r="M7757" t="s">
        <v>22140</v>
      </c>
      <c r="N7757">
        <v>1.8863888879999999</v>
      </c>
      <c r="O7757">
        <v>0</v>
      </c>
      <c r="P7757">
        <v>0</v>
      </c>
      <c r="Q7757">
        <v>0</v>
      </c>
      <c r="R7757">
        <v>0</v>
      </c>
      <c r="S7757">
        <v>5</v>
      </c>
      <c r="T7757">
        <v>0</v>
      </c>
      <c r="U7757">
        <v>0</v>
      </c>
      <c r="V7757">
        <v>0</v>
      </c>
      <c r="W7757">
        <v>0</v>
      </c>
      <c r="X7757">
        <v>0</v>
      </c>
      <c r="Y7757">
        <v>0</v>
      </c>
      <c r="Z7757">
        <v>0</v>
      </c>
      <c r="AA7757">
        <v>81.695381117677854</v>
      </c>
      <c r="AB7757">
        <v>0</v>
      </c>
      <c r="AC7757">
        <v>0</v>
      </c>
      <c r="AD7757">
        <v>0</v>
      </c>
      <c r="AE7757">
        <v>81.695381117677854</v>
      </c>
    </row>
    <row r="7758" spans="1:31" x14ac:dyDescent="0.25">
      <c r="A7758">
        <v>2100894</v>
      </c>
      <c r="B7758">
        <v>1</v>
      </c>
      <c r="C7758" t="s">
        <v>81</v>
      </c>
      <c r="D7758" t="s">
        <v>128</v>
      </c>
      <c r="E7758" t="s">
        <v>169</v>
      </c>
      <c r="F7758" t="s">
        <v>22141</v>
      </c>
      <c r="G7758" t="s">
        <v>171</v>
      </c>
      <c r="H7758" t="s">
        <v>134</v>
      </c>
      <c r="I7758" t="s">
        <v>135</v>
      </c>
      <c r="J7758" t="s">
        <v>136</v>
      </c>
      <c r="K7758" t="s">
        <v>137</v>
      </c>
      <c r="L7758" t="s">
        <v>22142</v>
      </c>
      <c r="M7758" t="s">
        <v>22143</v>
      </c>
      <c r="N7758">
        <v>2.4849999999999999</v>
      </c>
      <c r="O7758">
        <v>0</v>
      </c>
      <c r="P7758">
        <v>123</v>
      </c>
      <c r="Q7758">
        <v>0</v>
      </c>
      <c r="R7758">
        <v>0</v>
      </c>
      <c r="S7758">
        <v>0</v>
      </c>
      <c r="T7758">
        <v>7</v>
      </c>
      <c r="U7758">
        <v>0</v>
      </c>
      <c r="V7758">
        <v>0</v>
      </c>
      <c r="W7758">
        <v>0</v>
      </c>
      <c r="X7758">
        <v>37.445172913502333</v>
      </c>
      <c r="Y7758">
        <v>0</v>
      </c>
      <c r="Z7758">
        <v>0</v>
      </c>
      <c r="AA7758">
        <v>0</v>
      </c>
      <c r="AB7758">
        <v>6.0524570450867987</v>
      </c>
      <c r="AC7758">
        <v>0</v>
      </c>
      <c r="AD7758">
        <v>0</v>
      </c>
      <c r="AE7758">
        <v>43.49762995858913</v>
      </c>
    </row>
    <row r="7759" spans="1:31" x14ac:dyDescent="0.25">
      <c r="A7759">
        <v>2100895</v>
      </c>
      <c r="B7759">
        <v>1</v>
      </c>
      <c r="C7759" t="s">
        <v>80</v>
      </c>
      <c r="D7759" t="s">
        <v>94</v>
      </c>
      <c r="E7759" t="s">
        <v>169</v>
      </c>
      <c r="F7759" t="s">
        <v>22144</v>
      </c>
      <c r="G7759" t="s">
        <v>171</v>
      </c>
      <c r="H7759" t="s">
        <v>134</v>
      </c>
      <c r="I7759" t="s">
        <v>135</v>
      </c>
      <c r="J7759" t="s">
        <v>136</v>
      </c>
      <c r="K7759" t="s">
        <v>137</v>
      </c>
      <c r="L7759" t="s">
        <v>22145</v>
      </c>
      <c r="M7759" t="s">
        <v>22146</v>
      </c>
      <c r="N7759">
        <v>2.931944444</v>
      </c>
      <c r="O7759">
        <v>0</v>
      </c>
      <c r="P7759">
        <v>181</v>
      </c>
      <c r="Q7759">
        <v>0</v>
      </c>
      <c r="R7759">
        <v>0</v>
      </c>
      <c r="S7759">
        <v>0</v>
      </c>
      <c r="T7759">
        <v>4</v>
      </c>
      <c r="U7759">
        <v>0</v>
      </c>
      <c r="V7759">
        <v>0</v>
      </c>
      <c r="W7759">
        <v>0</v>
      </c>
      <c r="X7759">
        <v>47.285642184641425</v>
      </c>
      <c r="Y7759">
        <v>0</v>
      </c>
      <c r="Z7759">
        <v>0</v>
      </c>
      <c r="AA7759">
        <v>0</v>
      </c>
      <c r="AB7759">
        <v>1.2030318105492361</v>
      </c>
      <c r="AC7759">
        <v>0</v>
      </c>
      <c r="AD7759">
        <v>0</v>
      </c>
      <c r="AE7759">
        <v>48.488673995190659</v>
      </c>
    </row>
    <row r="7760" spans="1:31" x14ac:dyDescent="0.25">
      <c r="A7760">
        <v>2100897</v>
      </c>
      <c r="B7760">
        <v>1</v>
      </c>
      <c r="C7760" t="s">
        <v>80</v>
      </c>
      <c r="D7760" t="s">
        <v>98</v>
      </c>
      <c r="E7760" t="s">
        <v>169</v>
      </c>
      <c r="F7760" t="s">
        <v>22147</v>
      </c>
      <c r="G7760" t="s">
        <v>3958</v>
      </c>
      <c r="H7760" t="s">
        <v>134</v>
      </c>
      <c r="I7760" t="s">
        <v>135</v>
      </c>
      <c r="J7760" t="s">
        <v>136</v>
      </c>
      <c r="K7760" t="s">
        <v>137</v>
      </c>
      <c r="L7760" t="s">
        <v>22148</v>
      </c>
      <c r="M7760" t="s">
        <v>22149</v>
      </c>
      <c r="N7760">
        <v>3.9652777769999998</v>
      </c>
      <c r="O7760">
        <v>0</v>
      </c>
      <c r="P7760">
        <v>3</v>
      </c>
      <c r="Q7760">
        <v>0</v>
      </c>
      <c r="R7760">
        <v>6</v>
      </c>
      <c r="S7760">
        <v>0</v>
      </c>
      <c r="T7760">
        <v>3</v>
      </c>
      <c r="U7760">
        <v>0</v>
      </c>
      <c r="V7760">
        <v>0</v>
      </c>
      <c r="W7760">
        <v>0</v>
      </c>
      <c r="X7760">
        <v>1.6882819567641651</v>
      </c>
      <c r="Y7760">
        <v>0</v>
      </c>
      <c r="Z7760">
        <v>14.394479347233542</v>
      </c>
      <c r="AA7760">
        <v>0</v>
      </c>
      <c r="AB7760">
        <v>1.4564183483465367</v>
      </c>
      <c r="AC7760">
        <v>0</v>
      </c>
      <c r="AD7760">
        <v>0</v>
      </c>
      <c r="AE7760">
        <v>17.539179652344245</v>
      </c>
    </row>
    <row r="7761" spans="1:31" x14ac:dyDescent="0.25">
      <c r="A7761">
        <v>2100900</v>
      </c>
      <c r="B7761">
        <v>1</v>
      </c>
      <c r="C7761" t="s">
        <v>80</v>
      </c>
      <c r="D7761" t="s">
        <v>82</v>
      </c>
      <c r="E7761" t="s">
        <v>146</v>
      </c>
      <c r="F7761" t="s">
        <v>22150</v>
      </c>
      <c r="G7761" t="s">
        <v>513</v>
      </c>
      <c r="H7761" t="s">
        <v>134</v>
      </c>
      <c r="I7761" t="s">
        <v>135</v>
      </c>
      <c r="J7761" t="s">
        <v>136</v>
      </c>
      <c r="K7761" t="s">
        <v>137</v>
      </c>
      <c r="L7761" t="s">
        <v>22151</v>
      </c>
      <c r="M7761" t="s">
        <v>22152</v>
      </c>
      <c r="N7761">
        <v>0.141666666</v>
      </c>
      <c r="O7761">
        <v>0</v>
      </c>
      <c r="P7761">
        <v>3066</v>
      </c>
      <c r="Q7761">
        <v>0</v>
      </c>
      <c r="R7761">
        <v>0</v>
      </c>
      <c r="S7761">
        <v>0</v>
      </c>
      <c r="T7761">
        <v>190</v>
      </c>
      <c r="U7761">
        <v>0</v>
      </c>
      <c r="V7761">
        <v>0</v>
      </c>
      <c r="W7761">
        <v>0</v>
      </c>
      <c r="X7761">
        <v>83.369511582097999</v>
      </c>
      <c r="Y7761">
        <v>0</v>
      </c>
      <c r="Z7761">
        <v>0</v>
      </c>
      <c r="AA7761">
        <v>0</v>
      </c>
      <c r="AB7761">
        <v>23.096034109568528</v>
      </c>
      <c r="AC7761">
        <v>0</v>
      </c>
      <c r="AD7761">
        <v>0</v>
      </c>
      <c r="AE7761">
        <v>106.46554569166653</v>
      </c>
    </row>
    <row r="7762" spans="1:31" x14ac:dyDescent="0.25">
      <c r="A7762">
        <v>2100902</v>
      </c>
      <c r="B7762">
        <v>1</v>
      </c>
      <c r="C7762" t="s">
        <v>80</v>
      </c>
      <c r="D7762" t="s">
        <v>100</v>
      </c>
      <c r="E7762" t="s">
        <v>177</v>
      </c>
      <c r="F7762" t="s">
        <v>22153</v>
      </c>
      <c r="G7762" t="s">
        <v>179</v>
      </c>
      <c r="H7762" t="s">
        <v>143</v>
      </c>
      <c r="I7762" t="s">
        <v>135</v>
      </c>
      <c r="J7762" t="s">
        <v>136</v>
      </c>
      <c r="K7762" t="s">
        <v>137</v>
      </c>
      <c r="L7762" t="s">
        <v>22154</v>
      </c>
      <c r="M7762" t="s">
        <v>22155</v>
      </c>
      <c r="N7762">
        <v>4.0347222220000001</v>
      </c>
      <c r="O7762">
        <v>0</v>
      </c>
      <c r="P7762">
        <v>2</v>
      </c>
      <c r="Q7762">
        <v>0</v>
      </c>
      <c r="R7762">
        <v>0</v>
      </c>
      <c r="S7762">
        <v>0</v>
      </c>
      <c r="T7762">
        <v>0</v>
      </c>
      <c r="U7762">
        <v>0</v>
      </c>
      <c r="V7762">
        <v>0</v>
      </c>
      <c r="W7762">
        <v>0</v>
      </c>
      <c r="X7762">
        <v>1.5038465158059666</v>
      </c>
      <c r="Y7762">
        <v>0</v>
      </c>
      <c r="Z7762">
        <v>0</v>
      </c>
      <c r="AA7762">
        <v>0</v>
      </c>
      <c r="AB7762">
        <v>0</v>
      </c>
      <c r="AC7762">
        <v>0</v>
      </c>
      <c r="AD7762">
        <v>0</v>
      </c>
      <c r="AE7762">
        <v>1.5038465158059666</v>
      </c>
    </row>
    <row r="7763" spans="1:31" x14ac:dyDescent="0.25">
      <c r="A7763">
        <v>2100906</v>
      </c>
      <c r="B7763">
        <v>1</v>
      </c>
      <c r="C7763" t="s">
        <v>80</v>
      </c>
      <c r="D7763" t="s">
        <v>86</v>
      </c>
      <c r="E7763" t="s">
        <v>146</v>
      </c>
      <c r="F7763" t="s">
        <v>22156</v>
      </c>
      <c r="G7763" t="s">
        <v>133</v>
      </c>
      <c r="H7763" t="s">
        <v>134</v>
      </c>
      <c r="I7763" t="s">
        <v>135</v>
      </c>
      <c r="J7763" t="s">
        <v>136</v>
      </c>
      <c r="K7763" t="s">
        <v>137</v>
      </c>
      <c r="L7763" t="s">
        <v>22157</v>
      </c>
      <c r="M7763" t="s">
        <v>22158</v>
      </c>
      <c r="N7763">
        <v>2.0352777770000001</v>
      </c>
      <c r="O7763">
        <v>0</v>
      </c>
      <c r="P7763">
        <v>5965</v>
      </c>
      <c r="Q7763">
        <v>0</v>
      </c>
      <c r="R7763">
        <v>1</v>
      </c>
      <c r="S7763">
        <v>14</v>
      </c>
      <c r="T7763">
        <v>459</v>
      </c>
      <c r="U7763">
        <v>0</v>
      </c>
      <c r="V7763">
        <v>3</v>
      </c>
      <c r="W7763">
        <v>0</v>
      </c>
      <c r="X7763">
        <v>2565.2430351210728</v>
      </c>
      <c r="Y7763">
        <v>0</v>
      </c>
      <c r="Z7763">
        <v>0.63893702760406224</v>
      </c>
      <c r="AA7763">
        <v>6287.1681874664037</v>
      </c>
      <c r="AB7763">
        <v>1237.4033528440937</v>
      </c>
      <c r="AC7763">
        <v>0</v>
      </c>
      <c r="AD7763">
        <v>38.261584394550283</v>
      </c>
      <c r="AE7763">
        <v>10128.715096853724</v>
      </c>
    </row>
    <row r="7764" spans="1:31" x14ac:dyDescent="0.25">
      <c r="A7764">
        <v>2100908</v>
      </c>
      <c r="B7764">
        <v>1</v>
      </c>
      <c r="C7764" t="s">
        <v>80</v>
      </c>
      <c r="D7764" t="s">
        <v>100</v>
      </c>
      <c r="E7764" t="s">
        <v>169</v>
      </c>
      <c r="F7764" t="s">
        <v>22159</v>
      </c>
      <c r="G7764" t="s">
        <v>171</v>
      </c>
      <c r="H7764" t="s">
        <v>134</v>
      </c>
      <c r="I7764" t="s">
        <v>135</v>
      </c>
      <c r="J7764" t="s">
        <v>136</v>
      </c>
      <c r="K7764" t="s">
        <v>137</v>
      </c>
      <c r="L7764" t="s">
        <v>22160</v>
      </c>
      <c r="M7764" t="s">
        <v>22161</v>
      </c>
      <c r="N7764">
        <v>4.676111111</v>
      </c>
      <c r="O7764">
        <v>0</v>
      </c>
      <c r="P7764">
        <v>223</v>
      </c>
      <c r="Q7764">
        <v>0</v>
      </c>
      <c r="R7764">
        <v>14</v>
      </c>
      <c r="S7764">
        <v>0</v>
      </c>
      <c r="T7764">
        <v>33</v>
      </c>
      <c r="U7764">
        <v>0</v>
      </c>
      <c r="V7764">
        <v>0</v>
      </c>
      <c r="W7764">
        <v>0</v>
      </c>
      <c r="X7764">
        <v>211.73516927683301</v>
      </c>
      <c r="Y7764">
        <v>0</v>
      </c>
      <c r="Z7764">
        <v>10.869878842148843</v>
      </c>
      <c r="AA7764">
        <v>0</v>
      </c>
      <c r="AB7764">
        <v>70.380079124585649</v>
      </c>
      <c r="AC7764">
        <v>0</v>
      </c>
      <c r="AD7764">
        <v>0</v>
      </c>
      <c r="AE7764">
        <v>292.98512724356749</v>
      </c>
    </row>
    <row r="7765" spans="1:31" x14ac:dyDescent="0.25">
      <c r="A7765">
        <v>2100910</v>
      </c>
      <c r="B7765">
        <v>1</v>
      </c>
      <c r="C7765" t="s">
        <v>80</v>
      </c>
      <c r="D7765" t="s">
        <v>100</v>
      </c>
      <c r="E7765" t="s">
        <v>131</v>
      </c>
      <c r="F7765" t="s">
        <v>22162</v>
      </c>
      <c r="G7765" t="s">
        <v>171</v>
      </c>
      <c r="H7765" t="s">
        <v>134</v>
      </c>
      <c r="I7765" t="s">
        <v>135</v>
      </c>
      <c r="J7765" t="s">
        <v>136</v>
      </c>
      <c r="K7765" t="s">
        <v>137</v>
      </c>
      <c r="L7765" t="s">
        <v>22163</v>
      </c>
      <c r="M7765" t="s">
        <v>22164</v>
      </c>
      <c r="N7765">
        <v>4.7169444440000001</v>
      </c>
      <c r="O7765">
        <v>1</v>
      </c>
      <c r="P7765">
        <v>0</v>
      </c>
      <c r="Q7765">
        <v>73</v>
      </c>
      <c r="R7765">
        <v>18</v>
      </c>
      <c r="S7765">
        <v>2</v>
      </c>
      <c r="T7765">
        <v>0</v>
      </c>
      <c r="U7765">
        <v>0</v>
      </c>
      <c r="V7765">
        <v>0</v>
      </c>
      <c r="W7765">
        <v>1.8493959139271607</v>
      </c>
      <c r="X7765">
        <v>0</v>
      </c>
      <c r="Y7765">
        <v>617.38159443919324</v>
      </c>
      <c r="Z7765">
        <v>19.915634071886121</v>
      </c>
      <c r="AA7765">
        <v>31.472464619795105</v>
      </c>
      <c r="AB7765">
        <v>0</v>
      </c>
      <c r="AC7765">
        <v>0</v>
      </c>
      <c r="AD7765">
        <v>0</v>
      </c>
      <c r="AE7765">
        <v>670.61908904480163</v>
      </c>
    </row>
    <row r="7766" spans="1:31" x14ac:dyDescent="0.25">
      <c r="A7766">
        <v>2100913</v>
      </c>
      <c r="B7766">
        <v>1</v>
      </c>
      <c r="C7766" t="s">
        <v>80</v>
      </c>
      <c r="D7766" t="s">
        <v>83</v>
      </c>
      <c r="E7766" t="s">
        <v>158</v>
      </c>
      <c r="F7766" t="s">
        <v>22165</v>
      </c>
      <c r="G7766" t="s">
        <v>160</v>
      </c>
      <c r="H7766" t="s">
        <v>143</v>
      </c>
      <c r="I7766" t="s">
        <v>135</v>
      </c>
      <c r="J7766" t="s">
        <v>136</v>
      </c>
      <c r="K7766" t="s">
        <v>137</v>
      </c>
      <c r="L7766" t="s">
        <v>22166</v>
      </c>
      <c r="M7766" t="s">
        <v>22167</v>
      </c>
      <c r="N7766">
        <v>1.4086111109999999</v>
      </c>
      <c r="O7766">
        <v>0</v>
      </c>
      <c r="P7766">
        <v>276</v>
      </c>
      <c r="Q7766">
        <v>0</v>
      </c>
      <c r="R7766">
        <v>0</v>
      </c>
      <c r="S7766">
        <v>0</v>
      </c>
      <c r="T7766">
        <v>6</v>
      </c>
      <c r="U7766">
        <v>0</v>
      </c>
      <c r="V7766">
        <v>0</v>
      </c>
      <c r="W7766">
        <v>0</v>
      </c>
      <c r="X7766">
        <v>90.444211825823075</v>
      </c>
      <c r="Y7766">
        <v>0</v>
      </c>
      <c r="Z7766">
        <v>0</v>
      </c>
      <c r="AA7766">
        <v>0</v>
      </c>
      <c r="AB7766">
        <v>1.6152629191071701</v>
      </c>
      <c r="AC7766">
        <v>0</v>
      </c>
      <c r="AD7766">
        <v>0</v>
      </c>
      <c r="AE7766">
        <v>92.059474744930242</v>
      </c>
    </row>
    <row r="7767" spans="1:31" x14ac:dyDescent="0.25">
      <c r="A7767">
        <v>2100915</v>
      </c>
      <c r="B7767">
        <v>1</v>
      </c>
      <c r="C7767" t="s">
        <v>80</v>
      </c>
      <c r="D7767" t="s">
        <v>83</v>
      </c>
      <c r="E7767" t="s">
        <v>177</v>
      </c>
      <c r="F7767" t="s">
        <v>22168</v>
      </c>
      <c r="G7767" t="s">
        <v>179</v>
      </c>
      <c r="H7767" t="s">
        <v>143</v>
      </c>
      <c r="I7767" t="s">
        <v>135</v>
      </c>
      <c r="J7767" t="s">
        <v>136</v>
      </c>
      <c r="K7767" t="s">
        <v>137</v>
      </c>
      <c r="L7767" t="s">
        <v>22169</v>
      </c>
      <c r="M7767" t="s">
        <v>22170</v>
      </c>
      <c r="N7767">
        <v>5.2455555550000001</v>
      </c>
      <c r="O7767">
        <v>0</v>
      </c>
      <c r="P7767">
        <v>0</v>
      </c>
      <c r="Q7767">
        <v>0</v>
      </c>
      <c r="R7767">
        <v>0</v>
      </c>
      <c r="S7767">
        <v>0</v>
      </c>
      <c r="T7767">
        <v>2</v>
      </c>
      <c r="U7767">
        <v>0</v>
      </c>
      <c r="V7767">
        <v>0</v>
      </c>
      <c r="W7767">
        <v>0</v>
      </c>
      <c r="X7767">
        <v>0</v>
      </c>
      <c r="Y7767">
        <v>0</v>
      </c>
      <c r="Z7767">
        <v>0</v>
      </c>
      <c r="AA7767">
        <v>0</v>
      </c>
      <c r="AB7767">
        <v>86.705510446992449</v>
      </c>
      <c r="AC7767">
        <v>0</v>
      </c>
      <c r="AD7767">
        <v>0</v>
      </c>
      <c r="AE7767">
        <v>86.705510446992449</v>
      </c>
    </row>
    <row r="7768" spans="1:31" x14ac:dyDescent="0.25">
      <c r="A7768">
        <v>2100917</v>
      </c>
      <c r="B7768">
        <v>1</v>
      </c>
      <c r="C7768" t="s">
        <v>80</v>
      </c>
      <c r="D7768" t="s">
        <v>97</v>
      </c>
      <c r="E7768" t="s">
        <v>177</v>
      </c>
      <c r="F7768" t="s">
        <v>22171</v>
      </c>
      <c r="G7768" t="s">
        <v>179</v>
      </c>
      <c r="H7768" t="s">
        <v>143</v>
      </c>
      <c r="I7768" t="s">
        <v>135</v>
      </c>
      <c r="J7768" t="s">
        <v>136</v>
      </c>
      <c r="K7768" t="s">
        <v>137</v>
      </c>
      <c r="L7768" t="s">
        <v>22172</v>
      </c>
      <c r="M7768" t="s">
        <v>22173</v>
      </c>
      <c r="N7768">
        <v>2.4500000000000002</v>
      </c>
      <c r="O7768">
        <v>0</v>
      </c>
      <c r="P7768">
        <v>1</v>
      </c>
      <c r="Q7768">
        <v>0</v>
      </c>
      <c r="R7768">
        <v>0</v>
      </c>
      <c r="S7768">
        <v>0</v>
      </c>
      <c r="T7768">
        <v>0</v>
      </c>
      <c r="U7768">
        <v>0</v>
      </c>
      <c r="V7768">
        <v>0</v>
      </c>
      <c r="W7768">
        <v>0</v>
      </c>
      <c r="X7768">
        <v>1.1459388485950168</v>
      </c>
      <c r="Y7768">
        <v>0</v>
      </c>
      <c r="Z7768">
        <v>0</v>
      </c>
      <c r="AA7768">
        <v>0</v>
      </c>
      <c r="AB7768">
        <v>0</v>
      </c>
      <c r="AC7768">
        <v>0</v>
      </c>
      <c r="AD7768">
        <v>0</v>
      </c>
      <c r="AE7768">
        <v>1.1459388485950168</v>
      </c>
    </row>
    <row r="7769" spans="1:31" x14ac:dyDescent="0.25">
      <c r="A7769">
        <v>2100919</v>
      </c>
      <c r="B7769">
        <v>1</v>
      </c>
      <c r="C7769" t="s">
        <v>81</v>
      </c>
      <c r="D7769" t="s">
        <v>122</v>
      </c>
      <c r="E7769" t="s">
        <v>140</v>
      </c>
      <c r="F7769" t="s">
        <v>22174</v>
      </c>
      <c r="G7769" t="s">
        <v>142</v>
      </c>
      <c r="H7769" t="s">
        <v>143</v>
      </c>
      <c r="I7769" t="s">
        <v>135</v>
      </c>
      <c r="J7769" t="s">
        <v>136</v>
      </c>
      <c r="K7769" t="s">
        <v>137</v>
      </c>
      <c r="L7769" t="s">
        <v>22175</v>
      </c>
      <c r="M7769" t="s">
        <v>22176</v>
      </c>
      <c r="N7769">
        <v>1.1102777770000001</v>
      </c>
      <c r="O7769">
        <v>0</v>
      </c>
      <c r="P7769">
        <v>2</v>
      </c>
      <c r="Q7769">
        <v>0</v>
      </c>
      <c r="R7769">
        <v>3</v>
      </c>
      <c r="S7769">
        <v>0</v>
      </c>
      <c r="T7769">
        <v>2</v>
      </c>
      <c r="U7769">
        <v>0</v>
      </c>
      <c r="V7769">
        <v>0</v>
      </c>
      <c r="W7769">
        <v>0</v>
      </c>
      <c r="X7769">
        <v>0.16910906248309165</v>
      </c>
      <c r="Y7769">
        <v>0</v>
      </c>
      <c r="Z7769">
        <v>34.087175365232476</v>
      </c>
      <c r="AA7769">
        <v>0</v>
      </c>
      <c r="AB7769">
        <v>2.6175266138768754</v>
      </c>
      <c r="AC7769">
        <v>0</v>
      </c>
      <c r="AD7769">
        <v>0</v>
      </c>
      <c r="AE7769">
        <v>36.873811041592447</v>
      </c>
    </row>
    <row r="7770" spans="1:31" x14ac:dyDescent="0.25">
      <c r="A7770">
        <v>2100920</v>
      </c>
      <c r="B7770">
        <v>1</v>
      </c>
      <c r="C7770" t="s">
        <v>80</v>
      </c>
      <c r="D7770" t="s">
        <v>93</v>
      </c>
      <c r="E7770" t="s">
        <v>158</v>
      </c>
      <c r="F7770" t="s">
        <v>22177</v>
      </c>
      <c r="G7770" t="s">
        <v>979</v>
      </c>
      <c r="H7770" t="s">
        <v>143</v>
      </c>
      <c r="I7770" t="s">
        <v>135</v>
      </c>
      <c r="J7770" t="s">
        <v>136</v>
      </c>
      <c r="K7770" t="s">
        <v>137</v>
      </c>
      <c r="L7770" t="s">
        <v>22178</v>
      </c>
      <c r="M7770" t="s">
        <v>22179</v>
      </c>
      <c r="N7770">
        <v>3.8819444440000002</v>
      </c>
      <c r="O7770">
        <v>0</v>
      </c>
      <c r="P7770">
        <v>80</v>
      </c>
      <c r="Q7770">
        <v>0</v>
      </c>
      <c r="R7770">
        <v>0</v>
      </c>
      <c r="S7770">
        <v>0</v>
      </c>
      <c r="T7770">
        <v>2</v>
      </c>
      <c r="U7770">
        <v>0</v>
      </c>
      <c r="V7770">
        <v>0</v>
      </c>
      <c r="W7770">
        <v>0</v>
      </c>
      <c r="X7770">
        <v>52.476092690648194</v>
      </c>
      <c r="Y7770">
        <v>0</v>
      </c>
      <c r="Z7770">
        <v>0</v>
      </c>
      <c r="AA7770">
        <v>0</v>
      </c>
      <c r="AB7770">
        <v>6.6457784094176038</v>
      </c>
      <c r="AC7770">
        <v>0</v>
      </c>
      <c r="AD7770">
        <v>0</v>
      </c>
      <c r="AE7770">
        <v>59.121871100065796</v>
      </c>
    </row>
    <row r="7771" spans="1:31" x14ac:dyDescent="0.25">
      <c r="A7771">
        <v>2100921</v>
      </c>
      <c r="B7771">
        <v>1</v>
      </c>
      <c r="C7771" t="s">
        <v>80</v>
      </c>
      <c r="D7771" t="s">
        <v>85</v>
      </c>
      <c r="E7771" t="s">
        <v>158</v>
      </c>
      <c r="F7771" t="s">
        <v>2517</v>
      </c>
      <c r="G7771" t="s">
        <v>324</v>
      </c>
      <c r="H7771" t="s">
        <v>143</v>
      </c>
      <c r="I7771" t="s">
        <v>135</v>
      </c>
      <c r="J7771" t="s">
        <v>136</v>
      </c>
      <c r="K7771" t="s">
        <v>137</v>
      </c>
      <c r="L7771" t="s">
        <v>22180</v>
      </c>
      <c r="M7771" t="s">
        <v>22181</v>
      </c>
      <c r="N7771">
        <v>1.2905555550000001</v>
      </c>
      <c r="O7771">
        <v>0</v>
      </c>
      <c r="P7771">
        <v>83</v>
      </c>
      <c r="Q7771">
        <v>0</v>
      </c>
      <c r="R7771">
        <v>0</v>
      </c>
      <c r="S7771">
        <v>0</v>
      </c>
      <c r="T7771">
        <v>2</v>
      </c>
      <c r="U7771">
        <v>0</v>
      </c>
      <c r="V7771">
        <v>0</v>
      </c>
      <c r="W7771">
        <v>0</v>
      </c>
      <c r="X7771">
        <v>31.261474735681649</v>
      </c>
      <c r="Y7771">
        <v>0</v>
      </c>
      <c r="Z7771">
        <v>0</v>
      </c>
      <c r="AA7771">
        <v>0</v>
      </c>
      <c r="AB7771">
        <v>4.5858250854408332E-2</v>
      </c>
      <c r="AC7771">
        <v>0</v>
      </c>
      <c r="AD7771">
        <v>0</v>
      </c>
      <c r="AE7771">
        <v>31.307332986536057</v>
      </c>
    </row>
    <row r="7772" spans="1:31" x14ac:dyDescent="0.25">
      <c r="A7772">
        <v>2100922</v>
      </c>
      <c r="B7772">
        <v>1</v>
      </c>
      <c r="C7772" t="s">
        <v>81</v>
      </c>
      <c r="D7772" t="s">
        <v>119</v>
      </c>
      <c r="E7772" t="s">
        <v>131</v>
      </c>
      <c r="F7772" t="s">
        <v>12014</v>
      </c>
      <c r="G7772" t="s">
        <v>133</v>
      </c>
      <c r="H7772" t="s">
        <v>134</v>
      </c>
      <c r="I7772" t="s">
        <v>259</v>
      </c>
      <c r="J7772" t="s">
        <v>136</v>
      </c>
      <c r="K7772" t="s">
        <v>137</v>
      </c>
      <c r="L7772" t="s">
        <v>22182</v>
      </c>
      <c r="M7772" t="s">
        <v>22183</v>
      </c>
      <c r="N7772">
        <v>8.3333330000000001E-3</v>
      </c>
      <c r="O7772">
        <v>0</v>
      </c>
      <c r="P7772">
        <v>897</v>
      </c>
      <c r="Q7772">
        <v>55</v>
      </c>
      <c r="R7772">
        <v>54</v>
      </c>
      <c r="S7772">
        <v>1</v>
      </c>
      <c r="T7772">
        <v>61</v>
      </c>
      <c r="U7772">
        <v>0</v>
      </c>
      <c r="V7772">
        <v>0</v>
      </c>
      <c r="W7772">
        <v>0</v>
      </c>
      <c r="X7772">
        <v>1.3398848767206666</v>
      </c>
      <c r="Y7772">
        <v>0.88848925497693354</v>
      </c>
      <c r="Z7772">
        <v>0.19615378796629995</v>
      </c>
      <c r="AA7772">
        <v>1.1551911412416667E-2</v>
      </c>
      <c r="AB7772">
        <v>0.1021459319142</v>
      </c>
      <c r="AC7772">
        <v>0</v>
      </c>
      <c r="AD7772">
        <v>0</v>
      </c>
      <c r="AE7772">
        <v>2.5382257629905167</v>
      </c>
    </row>
    <row r="7773" spans="1:31" x14ac:dyDescent="0.25">
      <c r="A7773">
        <v>2100924</v>
      </c>
      <c r="B7773">
        <v>1</v>
      </c>
      <c r="C7773" t="s">
        <v>80</v>
      </c>
      <c r="D7773" t="s">
        <v>110</v>
      </c>
      <c r="E7773" t="s">
        <v>295</v>
      </c>
      <c r="F7773" t="s">
        <v>22184</v>
      </c>
      <c r="G7773" t="s">
        <v>513</v>
      </c>
      <c r="H7773" t="s">
        <v>134</v>
      </c>
      <c r="I7773" t="s">
        <v>135</v>
      </c>
      <c r="J7773" t="s">
        <v>136</v>
      </c>
      <c r="K7773" t="s">
        <v>137</v>
      </c>
      <c r="L7773" t="s">
        <v>22185</v>
      </c>
      <c r="M7773" t="s">
        <v>22186</v>
      </c>
      <c r="N7773">
        <v>0.175277777</v>
      </c>
      <c r="O7773">
        <v>0</v>
      </c>
      <c r="P7773">
        <v>2370</v>
      </c>
      <c r="Q7773">
        <v>0</v>
      </c>
      <c r="R7773">
        <v>0</v>
      </c>
      <c r="S7773">
        <v>1</v>
      </c>
      <c r="T7773">
        <v>826</v>
      </c>
      <c r="U7773">
        <v>0</v>
      </c>
      <c r="V7773">
        <v>1</v>
      </c>
      <c r="W7773">
        <v>0</v>
      </c>
      <c r="X7773">
        <v>80.237532577907814</v>
      </c>
      <c r="Y7773">
        <v>0</v>
      </c>
      <c r="Z7773">
        <v>0</v>
      </c>
      <c r="AA7773">
        <v>21.395646059569341</v>
      </c>
      <c r="AB7773">
        <v>136.42685216013311</v>
      </c>
      <c r="AC7773">
        <v>0</v>
      </c>
      <c r="AD7773">
        <v>1.2885970869340218</v>
      </c>
      <c r="AE7773">
        <v>239.3486278845443</v>
      </c>
    </row>
    <row r="7774" spans="1:31" x14ac:dyDescent="0.25">
      <c r="A7774">
        <v>2100925</v>
      </c>
      <c r="B7774">
        <v>1</v>
      </c>
      <c r="C7774" t="s">
        <v>80</v>
      </c>
      <c r="D7774" t="s">
        <v>96</v>
      </c>
      <c r="E7774" t="s">
        <v>177</v>
      </c>
      <c r="F7774" t="s">
        <v>22187</v>
      </c>
      <c r="G7774" t="s">
        <v>179</v>
      </c>
      <c r="H7774" t="s">
        <v>143</v>
      </c>
      <c r="I7774" t="s">
        <v>135</v>
      </c>
      <c r="J7774" t="s">
        <v>136</v>
      </c>
      <c r="K7774" t="s">
        <v>137</v>
      </c>
      <c r="L7774" t="s">
        <v>22188</v>
      </c>
      <c r="M7774" t="s">
        <v>22189</v>
      </c>
      <c r="N7774">
        <v>6.1461111109999997</v>
      </c>
      <c r="O7774">
        <v>0</v>
      </c>
      <c r="P7774">
        <v>2</v>
      </c>
      <c r="Q7774">
        <v>0</v>
      </c>
      <c r="R7774">
        <v>0</v>
      </c>
      <c r="S7774">
        <v>0</v>
      </c>
      <c r="T7774">
        <v>0</v>
      </c>
      <c r="U7774">
        <v>0</v>
      </c>
      <c r="V7774">
        <v>0</v>
      </c>
      <c r="W7774">
        <v>0</v>
      </c>
      <c r="X7774">
        <v>10.685512150978131</v>
      </c>
      <c r="Y7774">
        <v>0</v>
      </c>
      <c r="Z7774">
        <v>0</v>
      </c>
      <c r="AA7774">
        <v>0</v>
      </c>
      <c r="AB7774">
        <v>0</v>
      </c>
      <c r="AC7774">
        <v>0</v>
      </c>
      <c r="AD7774">
        <v>0</v>
      </c>
      <c r="AE7774">
        <v>10.685512150978131</v>
      </c>
    </row>
    <row r="7775" spans="1:31" x14ac:dyDescent="0.25">
      <c r="A7775">
        <v>2100926</v>
      </c>
      <c r="B7775">
        <v>1</v>
      </c>
      <c r="C7775" t="s">
        <v>80</v>
      </c>
      <c r="D7775" t="s">
        <v>108</v>
      </c>
      <c r="E7775" t="s">
        <v>140</v>
      </c>
      <c r="F7775" t="s">
        <v>22190</v>
      </c>
      <c r="G7775" t="s">
        <v>142</v>
      </c>
      <c r="H7775" t="s">
        <v>143</v>
      </c>
      <c r="I7775" t="s">
        <v>135</v>
      </c>
      <c r="J7775" t="s">
        <v>136</v>
      </c>
      <c r="K7775" t="s">
        <v>137</v>
      </c>
      <c r="L7775" t="s">
        <v>22191</v>
      </c>
      <c r="M7775" t="s">
        <v>22192</v>
      </c>
      <c r="N7775">
        <v>2.0677777769999999</v>
      </c>
      <c r="O7775">
        <v>0</v>
      </c>
      <c r="P7775">
        <v>44</v>
      </c>
      <c r="Q7775">
        <v>0</v>
      </c>
      <c r="R7775">
        <v>24</v>
      </c>
      <c r="S7775">
        <v>0</v>
      </c>
      <c r="T7775">
        <v>7</v>
      </c>
      <c r="U7775">
        <v>0</v>
      </c>
      <c r="V7775">
        <v>0</v>
      </c>
      <c r="W7775">
        <v>0</v>
      </c>
      <c r="X7775">
        <v>17.370008590025808</v>
      </c>
      <c r="Y7775">
        <v>0</v>
      </c>
      <c r="Z7775">
        <v>54.508208000593108</v>
      </c>
      <c r="AA7775">
        <v>0</v>
      </c>
      <c r="AB7775">
        <v>10.701373424455682</v>
      </c>
      <c r="AC7775">
        <v>0</v>
      </c>
      <c r="AD7775">
        <v>0</v>
      </c>
      <c r="AE7775">
        <v>82.579590015074601</v>
      </c>
    </row>
    <row r="7776" spans="1:31" x14ac:dyDescent="0.25">
      <c r="A7776">
        <v>2100927</v>
      </c>
      <c r="B7776">
        <v>1</v>
      </c>
      <c r="C7776" t="s">
        <v>80</v>
      </c>
      <c r="D7776" t="s">
        <v>90</v>
      </c>
      <c r="E7776" t="s">
        <v>140</v>
      </c>
      <c r="F7776" t="s">
        <v>22193</v>
      </c>
      <c r="G7776" t="s">
        <v>160</v>
      </c>
      <c r="H7776" t="s">
        <v>143</v>
      </c>
      <c r="I7776" t="s">
        <v>135</v>
      </c>
      <c r="J7776" t="s">
        <v>136</v>
      </c>
      <c r="K7776" t="s">
        <v>137</v>
      </c>
      <c r="L7776" t="s">
        <v>22194</v>
      </c>
      <c r="M7776" t="s">
        <v>22195</v>
      </c>
      <c r="N7776">
        <v>0.99638888800000003</v>
      </c>
      <c r="O7776">
        <v>0</v>
      </c>
      <c r="P7776">
        <v>274</v>
      </c>
      <c r="Q7776">
        <v>0</v>
      </c>
      <c r="R7776">
        <v>0</v>
      </c>
      <c r="S7776">
        <v>0</v>
      </c>
      <c r="T7776">
        <v>20</v>
      </c>
      <c r="U7776">
        <v>0</v>
      </c>
      <c r="V7776">
        <v>0</v>
      </c>
      <c r="W7776">
        <v>0</v>
      </c>
      <c r="X7776">
        <v>68.189468159080405</v>
      </c>
      <c r="Y7776">
        <v>0</v>
      </c>
      <c r="Z7776">
        <v>0</v>
      </c>
      <c r="AA7776">
        <v>0</v>
      </c>
      <c r="AB7776">
        <v>25.8569983293905</v>
      </c>
      <c r="AC7776">
        <v>0</v>
      </c>
      <c r="AD7776">
        <v>0</v>
      </c>
      <c r="AE7776">
        <v>94.046466488470912</v>
      </c>
    </row>
    <row r="7777" spans="1:31" x14ac:dyDescent="0.25">
      <c r="A7777">
        <v>2100928</v>
      </c>
      <c r="B7777">
        <v>1</v>
      </c>
      <c r="C7777" t="s">
        <v>81</v>
      </c>
      <c r="D7777" t="s">
        <v>123</v>
      </c>
      <c r="E7777" t="s">
        <v>131</v>
      </c>
      <c r="F7777" t="s">
        <v>22196</v>
      </c>
      <c r="G7777" t="s">
        <v>154</v>
      </c>
      <c r="H7777" t="s">
        <v>134</v>
      </c>
      <c r="I7777" t="s">
        <v>135</v>
      </c>
      <c r="J7777" t="s">
        <v>136</v>
      </c>
      <c r="K7777" t="s">
        <v>155</v>
      </c>
      <c r="L7777" t="s">
        <v>22197</v>
      </c>
      <c r="M7777" t="s">
        <v>22198</v>
      </c>
      <c r="N7777">
        <v>8.52</v>
      </c>
      <c r="O7777">
        <v>0</v>
      </c>
      <c r="P7777">
        <v>290</v>
      </c>
      <c r="Q7777">
        <v>4</v>
      </c>
      <c r="R7777">
        <v>73</v>
      </c>
      <c r="S7777">
        <v>3</v>
      </c>
      <c r="T7777">
        <v>31</v>
      </c>
      <c r="U7777">
        <v>0</v>
      </c>
      <c r="V7777">
        <v>0</v>
      </c>
      <c r="W7777">
        <v>0</v>
      </c>
      <c r="X7777">
        <v>670.03592449586563</v>
      </c>
      <c r="Y7777">
        <v>237.06756130638965</v>
      </c>
      <c r="Z7777">
        <v>691.05205669057034</v>
      </c>
      <c r="AA7777">
        <v>160.53668600131749</v>
      </c>
      <c r="AB7777">
        <v>298.88960878302851</v>
      </c>
      <c r="AC7777">
        <v>0</v>
      </c>
      <c r="AD7777">
        <v>0</v>
      </c>
      <c r="AE7777">
        <v>2057.5818372771719</v>
      </c>
    </row>
    <row r="7778" spans="1:31" x14ac:dyDescent="0.25">
      <c r="A7778">
        <v>2100929</v>
      </c>
      <c r="B7778">
        <v>1</v>
      </c>
      <c r="C7778" t="s">
        <v>81</v>
      </c>
      <c r="D7778" t="s">
        <v>118</v>
      </c>
      <c r="E7778" t="s">
        <v>131</v>
      </c>
      <c r="F7778" t="s">
        <v>22199</v>
      </c>
      <c r="G7778" t="s">
        <v>133</v>
      </c>
      <c r="H7778" t="s">
        <v>134</v>
      </c>
      <c r="I7778" t="s">
        <v>259</v>
      </c>
      <c r="J7778" t="s">
        <v>136</v>
      </c>
      <c r="K7778" t="s">
        <v>137</v>
      </c>
      <c r="L7778" t="s">
        <v>22200</v>
      </c>
      <c r="M7778" t="s">
        <v>22201</v>
      </c>
      <c r="N7778">
        <v>8.3333330000000001E-3</v>
      </c>
      <c r="O7778">
        <v>1</v>
      </c>
      <c r="P7778">
        <v>442</v>
      </c>
      <c r="Q7778">
        <v>34</v>
      </c>
      <c r="R7778">
        <v>55</v>
      </c>
      <c r="S7778">
        <v>15</v>
      </c>
      <c r="T7778">
        <v>46</v>
      </c>
      <c r="U7778">
        <v>0</v>
      </c>
      <c r="V7778">
        <v>0</v>
      </c>
      <c r="W7778">
        <v>5.4140324557499994E-3</v>
      </c>
      <c r="X7778">
        <v>0.90094777551000071</v>
      </c>
      <c r="Y7778">
        <v>0.65413635764009992</v>
      </c>
      <c r="Z7778">
        <v>0.43859735048695847</v>
      </c>
      <c r="AA7778">
        <v>1.2651938033403085</v>
      </c>
      <c r="AB7778">
        <v>0.19596423517167499</v>
      </c>
      <c r="AC7778">
        <v>0</v>
      </c>
      <c r="AD7778">
        <v>0</v>
      </c>
      <c r="AE7778">
        <v>3.460253554604793</v>
      </c>
    </row>
    <row r="7779" spans="1:31" x14ac:dyDescent="0.25">
      <c r="A7779">
        <v>2100931</v>
      </c>
      <c r="B7779">
        <v>1</v>
      </c>
      <c r="C7779" t="s">
        <v>81</v>
      </c>
      <c r="D7779" t="s">
        <v>113</v>
      </c>
      <c r="E7779" t="s">
        <v>177</v>
      </c>
      <c r="F7779" t="s">
        <v>22202</v>
      </c>
      <c r="G7779" t="s">
        <v>183</v>
      </c>
      <c r="H7779" t="s">
        <v>143</v>
      </c>
      <c r="I7779" t="s">
        <v>135</v>
      </c>
      <c r="J7779" t="s">
        <v>136</v>
      </c>
      <c r="K7779" t="s">
        <v>137</v>
      </c>
      <c r="L7779" t="s">
        <v>22203</v>
      </c>
      <c r="M7779" t="s">
        <v>22204</v>
      </c>
      <c r="N7779">
        <v>1.738611111</v>
      </c>
      <c r="O7779">
        <v>0</v>
      </c>
      <c r="P7779">
        <v>1</v>
      </c>
      <c r="Q7779">
        <v>0</v>
      </c>
      <c r="R7779">
        <v>0</v>
      </c>
      <c r="S7779">
        <v>0</v>
      </c>
      <c r="T7779">
        <v>0</v>
      </c>
      <c r="U7779">
        <v>0</v>
      </c>
      <c r="V7779">
        <v>0</v>
      </c>
      <c r="W7779">
        <v>0</v>
      </c>
      <c r="X7779">
        <v>0.50543764535714453</v>
      </c>
      <c r="Y7779">
        <v>0</v>
      </c>
      <c r="Z7779">
        <v>0</v>
      </c>
      <c r="AA7779">
        <v>0</v>
      </c>
      <c r="AB7779">
        <v>0</v>
      </c>
      <c r="AC7779">
        <v>0</v>
      </c>
      <c r="AD7779">
        <v>0</v>
      </c>
      <c r="AE7779">
        <v>0.50543764535714453</v>
      </c>
    </row>
    <row r="7780" spans="1:31" x14ac:dyDescent="0.25">
      <c r="A7780">
        <v>2100932</v>
      </c>
      <c r="B7780">
        <v>1</v>
      </c>
      <c r="C7780" t="s">
        <v>80</v>
      </c>
      <c r="D7780" t="s">
        <v>93</v>
      </c>
      <c r="E7780" t="s">
        <v>177</v>
      </c>
      <c r="F7780" t="s">
        <v>22205</v>
      </c>
      <c r="G7780" t="s">
        <v>183</v>
      </c>
      <c r="H7780" t="s">
        <v>143</v>
      </c>
      <c r="I7780" t="s">
        <v>135</v>
      </c>
      <c r="J7780" t="s">
        <v>136</v>
      </c>
      <c r="K7780" t="s">
        <v>137</v>
      </c>
      <c r="L7780" t="s">
        <v>22206</v>
      </c>
      <c r="M7780" t="s">
        <v>22207</v>
      </c>
      <c r="N7780">
        <v>2.2802777769999998</v>
      </c>
      <c r="O7780">
        <v>0</v>
      </c>
      <c r="P7780">
        <v>2</v>
      </c>
      <c r="Q7780">
        <v>0</v>
      </c>
      <c r="R7780">
        <v>0</v>
      </c>
      <c r="S7780">
        <v>0</v>
      </c>
      <c r="T7780">
        <v>0</v>
      </c>
      <c r="U7780">
        <v>0</v>
      </c>
      <c r="V7780">
        <v>0</v>
      </c>
      <c r="W7780">
        <v>0</v>
      </c>
      <c r="X7780">
        <v>1.0037175642951552</v>
      </c>
      <c r="Y7780">
        <v>0</v>
      </c>
      <c r="Z7780">
        <v>0</v>
      </c>
      <c r="AA7780">
        <v>0</v>
      </c>
      <c r="AB7780">
        <v>0</v>
      </c>
      <c r="AC7780">
        <v>0</v>
      </c>
      <c r="AD7780">
        <v>0</v>
      </c>
      <c r="AE7780">
        <v>1.0037175642951552</v>
      </c>
    </row>
    <row r="7781" spans="1:31" x14ac:dyDescent="0.25">
      <c r="A7781">
        <v>2100934</v>
      </c>
      <c r="B7781">
        <v>1</v>
      </c>
      <c r="C7781" t="s">
        <v>80</v>
      </c>
      <c r="D7781" t="s">
        <v>83</v>
      </c>
      <c r="E7781" t="s">
        <v>177</v>
      </c>
      <c r="F7781" t="s">
        <v>22208</v>
      </c>
      <c r="G7781" t="s">
        <v>196</v>
      </c>
      <c r="H7781" t="s">
        <v>143</v>
      </c>
      <c r="I7781" t="s">
        <v>135</v>
      </c>
      <c r="J7781" t="s">
        <v>136</v>
      </c>
      <c r="K7781" t="s">
        <v>137</v>
      </c>
      <c r="L7781" t="s">
        <v>22209</v>
      </c>
      <c r="M7781" t="s">
        <v>22210</v>
      </c>
      <c r="N7781">
        <v>5.4633333329999996</v>
      </c>
      <c r="O7781">
        <v>0</v>
      </c>
      <c r="P7781">
        <v>0</v>
      </c>
      <c r="Q7781">
        <v>0</v>
      </c>
      <c r="R7781">
        <v>0</v>
      </c>
      <c r="S7781">
        <v>0</v>
      </c>
      <c r="T7781">
        <v>29</v>
      </c>
      <c r="U7781">
        <v>0</v>
      </c>
      <c r="V7781">
        <v>0</v>
      </c>
      <c r="W7781">
        <v>0</v>
      </c>
      <c r="X7781">
        <v>0</v>
      </c>
      <c r="Y7781">
        <v>0</v>
      </c>
      <c r="Z7781">
        <v>0</v>
      </c>
      <c r="AA7781">
        <v>0</v>
      </c>
      <c r="AB7781">
        <v>127.96549709331352</v>
      </c>
      <c r="AC7781">
        <v>0</v>
      </c>
      <c r="AD7781">
        <v>0</v>
      </c>
      <c r="AE7781">
        <v>127.96549709331352</v>
      </c>
    </row>
    <row r="7782" spans="1:31" x14ac:dyDescent="0.25">
      <c r="A7782">
        <v>2100935</v>
      </c>
      <c r="B7782">
        <v>1</v>
      </c>
      <c r="C7782" t="s">
        <v>81</v>
      </c>
      <c r="D7782" t="s">
        <v>114</v>
      </c>
      <c r="E7782" t="s">
        <v>131</v>
      </c>
      <c r="F7782" t="s">
        <v>22211</v>
      </c>
      <c r="G7782" t="s">
        <v>273</v>
      </c>
      <c r="H7782" t="s">
        <v>134</v>
      </c>
      <c r="I7782" t="s">
        <v>135</v>
      </c>
      <c r="J7782" t="s">
        <v>136</v>
      </c>
      <c r="K7782" t="s">
        <v>155</v>
      </c>
      <c r="L7782" t="s">
        <v>22212</v>
      </c>
      <c r="M7782" t="s">
        <v>22213</v>
      </c>
      <c r="N7782">
        <v>7.89</v>
      </c>
      <c r="O7782">
        <v>0</v>
      </c>
      <c r="P7782">
        <v>604</v>
      </c>
      <c r="Q7782">
        <v>0</v>
      </c>
      <c r="R7782">
        <v>32</v>
      </c>
      <c r="S7782">
        <v>1</v>
      </c>
      <c r="T7782">
        <v>47</v>
      </c>
      <c r="U7782">
        <v>0</v>
      </c>
      <c r="V7782">
        <v>0</v>
      </c>
      <c r="W7782">
        <v>0</v>
      </c>
      <c r="X7782">
        <v>482.0405046061374</v>
      </c>
      <c r="Y7782">
        <v>0</v>
      </c>
      <c r="Z7782">
        <v>31.389617239215767</v>
      </c>
      <c r="AA7782">
        <v>12.962559543634626</v>
      </c>
      <c r="AB7782">
        <v>82.1397822904202</v>
      </c>
      <c r="AC7782">
        <v>0</v>
      </c>
      <c r="AD7782">
        <v>0</v>
      </c>
      <c r="AE7782">
        <v>608.5324636794079</v>
      </c>
    </row>
    <row r="7783" spans="1:31" x14ac:dyDescent="0.25">
      <c r="A7783">
        <v>2100936</v>
      </c>
      <c r="B7783">
        <v>1</v>
      </c>
      <c r="C7783" t="s">
        <v>81</v>
      </c>
      <c r="D7783" t="s">
        <v>118</v>
      </c>
      <c r="E7783" t="s">
        <v>295</v>
      </c>
      <c r="F7783" t="s">
        <v>18353</v>
      </c>
      <c r="G7783" t="s">
        <v>273</v>
      </c>
      <c r="H7783" t="s">
        <v>134</v>
      </c>
      <c r="I7783" t="s">
        <v>135</v>
      </c>
      <c r="J7783" t="s">
        <v>136</v>
      </c>
      <c r="K7783" t="s">
        <v>155</v>
      </c>
      <c r="L7783" t="s">
        <v>22214</v>
      </c>
      <c r="M7783" t="s">
        <v>22215</v>
      </c>
      <c r="N7783">
        <v>6.65191</v>
      </c>
      <c r="O7783">
        <v>28</v>
      </c>
      <c r="P7783">
        <v>1069</v>
      </c>
      <c r="Q7783">
        <v>176</v>
      </c>
      <c r="R7783">
        <v>270</v>
      </c>
      <c r="S7783">
        <v>62</v>
      </c>
      <c r="T7783">
        <v>154</v>
      </c>
      <c r="U7783">
        <v>3</v>
      </c>
      <c r="V7783">
        <v>2</v>
      </c>
      <c r="W7783">
        <v>134.39041644820585</v>
      </c>
      <c r="X7783">
        <v>1822.848779351772</v>
      </c>
      <c r="Y7783">
        <v>1406.2646651970711</v>
      </c>
      <c r="Z7783">
        <v>1730.8871980239148</v>
      </c>
      <c r="AA7783">
        <v>5461.5183551458049</v>
      </c>
      <c r="AB7783">
        <v>1028.4801029526386</v>
      </c>
      <c r="AC7783">
        <v>8761.5223048511616</v>
      </c>
      <c r="AD7783">
        <v>241.95605014812369</v>
      </c>
      <c r="AE7783">
        <v>20587.867872118695</v>
      </c>
    </row>
    <row r="7784" spans="1:31" x14ac:dyDescent="0.25">
      <c r="A7784">
        <v>2100938</v>
      </c>
      <c r="B7784">
        <v>1</v>
      </c>
      <c r="C7784" t="s">
        <v>81</v>
      </c>
      <c r="D7784" t="s">
        <v>112</v>
      </c>
      <c r="E7784" t="s">
        <v>131</v>
      </c>
      <c r="F7784" t="s">
        <v>6578</v>
      </c>
      <c r="G7784" t="s">
        <v>273</v>
      </c>
      <c r="H7784" t="s">
        <v>134</v>
      </c>
      <c r="I7784" t="s">
        <v>135</v>
      </c>
      <c r="J7784" t="s">
        <v>136</v>
      </c>
      <c r="K7784" t="s">
        <v>155</v>
      </c>
      <c r="L7784" t="s">
        <v>22216</v>
      </c>
      <c r="M7784" t="s">
        <v>22217</v>
      </c>
      <c r="N7784">
        <v>8.7980555549999995</v>
      </c>
      <c r="O7784">
        <v>0</v>
      </c>
      <c r="P7784">
        <v>765</v>
      </c>
      <c r="Q7784">
        <v>18</v>
      </c>
      <c r="R7784">
        <v>131</v>
      </c>
      <c r="S7784">
        <v>8</v>
      </c>
      <c r="T7784">
        <v>24</v>
      </c>
      <c r="U7784">
        <v>1</v>
      </c>
      <c r="V7784">
        <v>0</v>
      </c>
      <c r="W7784">
        <v>0</v>
      </c>
      <c r="X7784">
        <v>980.2934794004974</v>
      </c>
      <c r="Y7784">
        <v>601.27253631240933</v>
      </c>
      <c r="Z7784">
        <v>486.62468187260134</v>
      </c>
      <c r="AA7784">
        <v>525.97939909894353</v>
      </c>
      <c r="AB7784">
        <v>81.885818406041523</v>
      </c>
      <c r="AC7784">
        <v>1611.6812168076012</v>
      </c>
      <c r="AD7784">
        <v>0</v>
      </c>
      <c r="AE7784">
        <v>4287.737131898095</v>
      </c>
    </row>
    <row r="7785" spans="1:31" x14ac:dyDescent="0.25">
      <c r="A7785">
        <v>2100941</v>
      </c>
      <c r="B7785">
        <v>1</v>
      </c>
      <c r="C7785" t="s">
        <v>80</v>
      </c>
      <c r="D7785" t="s">
        <v>96</v>
      </c>
      <c r="E7785" t="s">
        <v>158</v>
      </c>
      <c r="F7785" t="s">
        <v>22218</v>
      </c>
      <c r="G7785" t="s">
        <v>273</v>
      </c>
      <c r="H7785" t="s">
        <v>143</v>
      </c>
      <c r="I7785" t="s">
        <v>135</v>
      </c>
      <c r="J7785" t="s">
        <v>136</v>
      </c>
      <c r="K7785" t="s">
        <v>155</v>
      </c>
      <c r="L7785" t="s">
        <v>22219</v>
      </c>
      <c r="M7785" t="s">
        <v>22220</v>
      </c>
      <c r="N7785">
        <v>4.5998638879999998</v>
      </c>
      <c r="O7785">
        <v>0</v>
      </c>
      <c r="P7785">
        <v>18</v>
      </c>
      <c r="Q7785">
        <v>0</v>
      </c>
      <c r="R7785">
        <v>0</v>
      </c>
      <c r="S7785">
        <v>0</v>
      </c>
      <c r="T7785">
        <v>0</v>
      </c>
      <c r="U7785">
        <v>0</v>
      </c>
      <c r="V7785">
        <v>0</v>
      </c>
      <c r="W7785">
        <v>0</v>
      </c>
      <c r="X7785">
        <v>79.980475472392612</v>
      </c>
      <c r="Y7785">
        <v>0</v>
      </c>
      <c r="Z7785">
        <v>0</v>
      </c>
      <c r="AA7785">
        <v>0</v>
      </c>
      <c r="AB7785">
        <v>0</v>
      </c>
      <c r="AC7785">
        <v>0</v>
      </c>
      <c r="AD7785">
        <v>0</v>
      </c>
      <c r="AE7785">
        <v>79.980475472392612</v>
      </c>
    </row>
    <row r="7786" spans="1:31" x14ac:dyDescent="0.25">
      <c r="A7786">
        <v>2100942</v>
      </c>
      <c r="B7786">
        <v>1</v>
      </c>
      <c r="C7786" t="s">
        <v>80</v>
      </c>
      <c r="D7786" t="s">
        <v>100</v>
      </c>
      <c r="E7786" t="s">
        <v>146</v>
      </c>
      <c r="F7786" t="s">
        <v>22221</v>
      </c>
      <c r="G7786" t="s">
        <v>273</v>
      </c>
      <c r="H7786" t="s">
        <v>134</v>
      </c>
      <c r="I7786" t="s">
        <v>135</v>
      </c>
      <c r="J7786" t="s">
        <v>136</v>
      </c>
      <c r="K7786" t="s">
        <v>155</v>
      </c>
      <c r="L7786" t="s">
        <v>22222</v>
      </c>
      <c r="M7786" t="s">
        <v>22223</v>
      </c>
      <c r="N7786">
        <v>2.4557277769999999</v>
      </c>
      <c r="O7786">
        <v>4</v>
      </c>
      <c r="P7786">
        <v>338</v>
      </c>
      <c r="Q7786">
        <v>3</v>
      </c>
      <c r="R7786">
        <v>58</v>
      </c>
      <c r="S7786">
        <v>15</v>
      </c>
      <c r="T7786">
        <v>80</v>
      </c>
      <c r="U7786">
        <v>4</v>
      </c>
      <c r="V7786">
        <v>0</v>
      </c>
      <c r="W7786">
        <v>6.6453423980343871</v>
      </c>
      <c r="X7786">
        <v>397.99171684573491</v>
      </c>
      <c r="Y7786">
        <v>8.2477505155131858</v>
      </c>
      <c r="Z7786">
        <v>205.00298896827283</v>
      </c>
      <c r="AA7786">
        <v>177.93421954846923</v>
      </c>
      <c r="AB7786">
        <v>211.08886587683713</v>
      </c>
      <c r="AC7786">
        <v>520.92255406433412</v>
      </c>
      <c r="AD7786">
        <v>0</v>
      </c>
      <c r="AE7786">
        <v>1527.8334382171956</v>
      </c>
    </row>
    <row r="7787" spans="1:31" x14ac:dyDescent="0.25">
      <c r="A7787">
        <v>2100943</v>
      </c>
      <c r="B7787">
        <v>1</v>
      </c>
      <c r="C7787" t="s">
        <v>80</v>
      </c>
      <c r="D7787" t="s">
        <v>93</v>
      </c>
      <c r="E7787" t="s">
        <v>177</v>
      </c>
      <c r="F7787" t="s">
        <v>21973</v>
      </c>
      <c r="G7787" t="s">
        <v>179</v>
      </c>
      <c r="H7787" t="s">
        <v>143</v>
      </c>
      <c r="I7787" t="s">
        <v>135</v>
      </c>
      <c r="J7787" t="s">
        <v>136</v>
      </c>
      <c r="K7787" t="s">
        <v>137</v>
      </c>
      <c r="L7787" t="s">
        <v>22224</v>
      </c>
      <c r="M7787" t="s">
        <v>22225</v>
      </c>
      <c r="N7787">
        <v>1.544166666</v>
      </c>
      <c r="O7787">
        <v>0</v>
      </c>
      <c r="P7787">
        <v>7</v>
      </c>
      <c r="Q7787">
        <v>0</v>
      </c>
      <c r="R7787">
        <v>0</v>
      </c>
      <c r="S7787">
        <v>0</v>
      </c>
      <c r="T7787">
        <v>0</v>
      </c>
      <c r="U7787">
        <v>0</v>
      </c>
      <c r="V7787">
        <v>0</v>
      </c>
      <c r="W7787">
        <v>0</v>
      </c>
      <c r="X7787">
        <v>2.3412035248164615</v>
      </c>
      <c r="Y7787">
        <v>0</v>
      </c>
      <c r="Z7787">
        <v>0</v>
      </c>
      <c r="AA7787">
        <v>0</v>
      </c>
      <c r="AB7787">
        <v>0</v>
      </c>
      <c r="AC7787">
        <v>0</v>
      </c>
      <c r="AD7787">
        <v>0</v>
      </c>
      <c r="AE7787">
        <v>2.3412035248164615</v>
      </c>
    </row>
    <row r="7788" spans="1:31" x14ac:dyDescent="0.25">
      <c r="A7788">
        <v>2100944</v>
      </c>
      <c r="B7788">
        <v>1</v>
      </c>
      <c r="C7788" t="s">
        <v>81</v>
      </c>
      <c r="D7788" t="s">
        <v>115</v>
      </c>
      <c r="E7788" t="s">
        <v>131</v>
      </c>
      <c r="F7788" t="s">
        <v>2064</v>
      </c>
      <c r="G7788" t="s">
        <v>273</v>
      </c>
      <c r="H7788" t="s">
        <v>134</v>
      </c>
      <c r="I7788" t="s">
        <v>135</v>
      </c>
      <c r="J7788" t="s">
        <v>136</v>
      </c>
      <c r="K7788" t="s">
        <v>155</v>
      </c>
      <c r="L7788" t="s">
        <v>22226</v>
      </c>
      <c r="M7788" t="s">
        <v>22227</v>
      </c>
      <c r="N7788">
        <v>7.1997555550000003</v>
      </c>
      <c r="O7788">
        <v>0</v>
      </c>
      <c r="P7788">
        <v>358</v>
      </c>
      <c r="Q7788">
        <v>0</v>
      </c>
      <c r="R7788">
        <v>25</v>
      </c>
      <c r="S7788">
        <v>0</v>
      </c>
      <c r="T7788">
        <v>15</v>
      </c>
      <c r="U7788">
        <v>0</v>
      </c>
      <c r="V7788">
        <v>0</v>
      </c>
      <c r="W7788">
        <v>0</v>
      </c>
      <c r="X7788">
        <v>319.17093123949945</v>
      </c>
      <c r="Y7788">
        <v>0</v>
      </c>
      <c r="Z7788">
        <v>75.010004021786457</v>
      </c>
      <c r="AA7788">
        <v>0</v>
      </c>
      <c r="AB7788">
        <v>36.905488343216014</v>
      </c>
      <c r="AC7788">
        <v>0</v>
      </c>
      <c r="AD7788">
        <v>0</v>
      </c>
      <c r="AE7788">
        <v>431.08642360450193</v>
      </c>
    </row>
    <row r="7789" spans="1:31" x14ac:dyDescent="0.25">
      <c r="A7789">
        <v>2100945</v>
      </c>
      <c r="B7789">
        <v>1</v>
      </c>
      <c r="C7789" t="s">
        <v>81</v>
      </c>
      <c r="D7789" t="s">
        <v>112</v>
      </c>
      <c r="E7789" t="s">
        <v>140</v>
      </c>
      <c r="F7789" t="s">
        <v>22228</v>
      </c>
      <c r="G7789" t="s">
        <v>154</v>
      </c>
      <c r="H7789" t="s">
        <v>143</v>
      </c>
      <c r="I7789" t="s">
        <v>135</v>
      </c>
      <c r="J7789" t="s">
        <v>136</v>
      </c>
      <c r="K7789" t="s">
        <v>155</v>
      </c>
      <c r="L7789" t="s">
        <v>22229</v>
      </c>
      <c r="M7789" t="s">
        <v>22230</v>
      </c>
      <c r="N7789">
        <v>7.7655833330000004</v>
      </c>
      <c r="O7789">
        <v>0</v>
      </c>
      <c r="P7789">
        <v>217</v>
      </c>
      <c r="Q7789">
        <v>0</v>
      </c>
      <c r="R7789">
        <v>36</v>
      </c>
      <c r="S7789">
        <v>0</v>
      </c>
      <c r="T7789">
        <v>53</v>
      </c>
      <c r="U7789">
        <v>0</v>
      </c>
      <c r="V7789">
        <v>0</v>
      </c>
      <c r="W7789">
        <v>0</v>
      </c>
      <c r="X7789">
        <v>358.82668628401592</v>
      </c>
      <c r="Y7789">
        <v>0</v>
      </c>
      <c r="Z7789">
        <v>199.88670947977414</v>
      </c>
      <c r="AA7789">
        <v>0</v>
      </c>
      <c r="AB7789">
        <v>129.11830877530915</v>
      </c>
      <c r="AC7789">
        <v>0</v>
      </c>
      <c r="AD7789">
        <v>0</v>
      </c>
      <c r="AE7789">
        <v>687.83170453909918</v>
      </c>
    </row>
    <row r="7790" spans="1:31" x14ac:dyDescent="0.25">
      <c r="A7790">
        <v>2100946</v>
      </c>
      <c r="B7790">
        <v>1</v>
      </c>
      <c r="C7790" t="s">
        <v>80</v>
      </c>
      <c r="D7790" t="s">
        <v>82</v>
      </c>
      <c r="E7790" t="s">
        <v>158</v>
      </c>
      <c r="F7790" t="s">
        <v>22231</v>
      </c>
      <c r="G7790" t="s">
        <v>154</v>
      </c>
      <c r="H7790" t="s">
        <v>143</v>
      </c>
      <c r="I7790" t="s">
        <v>135</v>
      </c>
      <c r="J7790" t="s">
        <v>136</v>
      </c>
      <c r="K7790" t="s">
        <v>155</v>
      </c>
      <c r="L7790" t="s">
        <v>22232</v>
      </c>
      <c r="M7790" t="s">
        <v>22233</v>
      </c>
      <c r="N7790">
        <v>7.9452916660000001</v>
      </c>
      <c r="O7790">
        <v>0</v>
      </c>
      <c r="P7790">
        <v>96</v>
      </c>
      <c r="Q7790">
        <v>0</v>
      </c>
      <c r="R7790">
        <v>0</v>
      </c>
      <c r="S7790">
        <v>0</v>
      </c>
      <c r="T7790">
        <v>8</v>
      </c>
      <c r="U7790">
        <v>0</v>
      </c>
      <c r="V7790">
        <v>0</v>
      </c>
      <c r="W7790">
        <v>0</v>
      </c>
      <c r="X7790">
        <v>157.01167858500057</v>
      </c>
      <c r="Y7790">
        <v>0</v>
      </c>
      <c r="Z7790">
        <v>0</v>
      </c>
      <c r="AA7790">
        <v>0</v>
      </c>
      <c r="AB7790">
        <v>46.712307748035151</v>
      </c>
      <c r="AC7790">
        <v>0</v>
      </c>
      <c r="AD7790">
        <v>0</v>
      </c>
      <c r="AE7790">
        <v>203.72398633303573</v>
      </c>
    </row>
    <row r="7791" spans="1:31" x14ac:dyDescent="0.25">
      <c r="A7791">
        <v>2100950</v>
      </c>
      <c r="B7791">
        <v>1</v>
      </c>
      <c r="C7791" t="s">
        <v>81</v>
      </c>
      <c r="D7791" t="s">
        <v>116</v>
      </c>
      <c r="E7791" t="s">
        <v>158</v>
      </c>
      <c r="F7791" t="s">
        <v>9961</v>
      </c>
      <c r="G7791" t="s">
        <v>160</v>
      </c>
      <c r="H7791" t="s">
        <v>143</v>
      </c>
      <c r="I7791" t="s">
        <v>135</v>
      </c>
      <c r="J7791" t="s">
        <v>136</v>
      </c>
      <c r="K7791" t="s">
        <v>137</v>
      </c>
      <c r="L7791" t="s">
        <v>22234</v>
      </c>
      <c r="M7791" t="s">
        <v>22235</v>
      </c>
      <c r="N7791">
        <v>1.824166666</v>
      </c>
      <c r="O7791">
        <v>0</v>
      </c>
      <c r="P7791">
        <v>51</v>
      </c>
      <c r="Q7791">
        <v>0</v>
      </c>
      <c r="R7791">
        <v>1</v>
      </c>
      <c r="S7791">
        <v>0</v>
      </c>
      <c r="T7791">
        <v>3</v>
      </c>
      <c r="U7791">
        <v>0</v>
      </c>
      <c r="V7791">
        <v>0</v>
      </c>
      <c r="W7791">
        <v>0</v>
      </c>
      <c r="X7791">
        <v>12.126841650459975</v>
      </c>
      <c r="Y7791">
        <v>0</v>
      </c>
      <c r="Z7791">
        <v>0.61544212838723422</v>
      </c>
      <c r="AA7791">
        <v>0</v>
      </c>
      <c r="AB7791">
        <v>0.66684466422387012</v>
      </c>
      <c r="AC7791">
        <v>0</v>
      </c>
      <c r="AD7791">
        <v>0</v>
      </c>
      <c r="AE7791">
        <v>13.409128443071079</v>
      </c>
    </row>
    <row r="7792" spans="1:31" x14ac:dyDescent="0.25">
      <c r="A7792">
        <v>2100951</v>
      </c>
      <c r="B7792">
        <v>1</v>
      </c>
      <c r="C7792" t="s">
        <v>81</v>
      </c>
      <c r="D7792" t="s">
        <v>118</v>
      </c>
      <c r="E7792" t="s">
        <v>169</v>
      </c>
      <c r="F7792" t="s">
        <v>18938</v>
      </c>
      <c r="G7792" t="s">
        <v>171</v>
      </c>
      <c r="H7792" t="s">
        <v>134</v>
      </c>
      <c r="I7792" t="s">
        <v>135</v>
      </c>
      <c r="J7792" t="s">
        <v>136</v>
      </c>
      <c r="K7792" t="s">
        <v>137</v>
      </c>
      <c r="L7792" t="s">
        <v>22236</v>
      </c>
      <c r="M7792" t="s">
        <v>22237</v>
      </c>
      <c r="N7792">
        <v>1.713333333</v>
      </c>
      <c r="O7792">
        <v>0</v>
      </c>
      <c r="P7792">
        <v>83</v>
      </c>
      <c r="Q7792">
        <v>0</v>
      </c>
      <c r="R7792">
        <v>6</v>
      </c>
      <c r="S7792">
        <v>0</v>
      </c>
      <c r="T7792">
        <v>5</v>
      </c>
      <c r="U7792">
        <v>0</v>
      </c>
      <c r="V7792">
        <v>0</v>
      </c>
      <c r="W7792">
        <v>0</v>
      </c>
      <c r="X7792">
        <v>40.407738345787472</v>
      </c>
      <c r="Y7792">
        <v>0</v>
      </c>
      <c r="Z7792">
        <v>9.4878227082683821</v>
      </c>
      <c r="AA7792">
        <v>0</v>
      </c>
      <c r="AB7792">
        <v>4.6270652934751997</v>
      </c>
      <c r="AC7792">
        <v>0</v>
      </c>
      <c r="AD7792">
        <v>0</v>
      </c>
      <c r="AE7792">
        <v>54.522626347531052</v>
      </c>
    </row>
    <row r="7793" spans="1:31" x14ac:dyDescent="0.25">
      <c r="A7793">
        <v>2100952</v>
      </c>
      <c r="B7793">
        <v>1</v>
      </c>
      <c r="C7793" t="s">
        <v>80</v>
      </c>
      <c r="D7793" t="s">
        <v>95</v>
      </c>
      <c r="E7793" t="s">
        <v>177</v>
      </c>
      <c r="F7793" t="s">
        <v>22238</v>
      </c>
      <c r="G7793" t="s">
        <v>183</v>
      </c>
      <c r="H7793" t="s">
        <v>143</v>
      </c>
      <c r="I7793" t="s">
        <v>135</v>
      </c>
      <c r="J7793" t="s">
        <v>136</v>
      </c>
      <c r="K7793" t="s">
        <v>137</v>
      </c>
      <c r="L7793" t="s">
        <v>22239</v>
      </c>
      <c r="M7793" t="s">
        <v>22240</v>
      </c>
      <c r="N7793">
        <v>1.0241666659999999</v>
      </c>
      <c r="O7793">
        <v>0</v>
      </c>
      <c r="P7793">
        <v>2</v>
      </c>
      <c r="Q7793">
        <v>0</v>
      </c>
      <c r="R7793">
        <v>0</v>
      </c>
      <c r="S7793">
        <v>0</v>
      </c>
      <c r="T7793">
        <v>0</v>
      </c>
      <c r="U7793">
        <v>0</v>
      </c>
      <c r="V7793">
        <v>0</v>
      </c>
      <c r="W7793">
        <v>0</v>
      </c>
      <c r="X7793">
        <v>0.2788934596216</v>
      </c>
      <c r="Y7793">
        <v>0</v>
      </c>
      <c r="Z7793">
        <v>0</v>
      </c>
      <c r="AA7793">
        <v>0</v>
      </c>
      <c r="AB7793">
        <v>0</v>
      </c>
      <c r="AC7793">
        <v>0</v>
      </c>
      <c r="AD7793">
        <v>0</v>
      </c>
      <c r="AE7793">
        <v>0.2788934596216</v>
      </c>
    </row>
    <row r="7794" spans="1:31" x14ac:dyDescent="0.25">
      <c r="A7794">
        <v>2100953</v>
      </c>
      <c r="B7794">
        <v>1</v>
      </c>
      <c r="C7794" t="s">
        <v>80</v>
      </c>
      <c r="D7794" t="s">
        <v>97</v>
      </c>
      <c r="E7794" t="s">
        <v>177</v>
      </c>
      <c r="F7794" t="s">
        <v>22241</v>
      </c>
      <c r="G7794" t="s">
        <v>179</v>
      </c>
      <c r="H7794" t="s">
        <v>143</v>
      </c>
      <c r="I7794" t="s">
        <v>135</v>
      </c>
      <c r="J7794" t="s">
        <v>136</v>
      </c>
      <c r="K7794" t="s">
        <v>137</v>
      </c>
      <c r="L7794" t="s">
        <v>22242</v>
      </c>
      <c r="M7794" t="s">
        <v>22243</v>
      </c>
      <c r="N7794">
        <v>4.6658333330000001</v>
      </c>
      <c r="O7794">
        <v>0</v>
      </c>
      <c r="P7794">
        <v>0</v>
      </c>
      <c r="Q7794">
        <v>0</v>
      </c>
      <c r="R7794">
        <v>1</v>
      </c>
      <c r="S7794">
        <v>0</v>
      </c>
      <c r="T7794">
        <v>0</v>
      </c>
      <c r="U7794">
        <v>0</v>
      </c>
      <c r="V7794">
        <v>0</v>
      </c>
      <c r="W7794">
        <v>0</v>
      </c>
      <c r="X7794">
        <v>0</v>
      </c>
      <c r="Y7794">
        <v>0</v>
      </c>
      <c r="Z7794">
        <v>2.0833445136553768</v>
      </c>
      <c r="AA7794">
        <v>0</v>
      </c>
      <c r="AB7794">
        <v>0</v>
      </c>
      <c r="AC7794">
        <v>0</v>
      </c>
      <c r="AD7794">
        <v>0</v>
      </c>
      <c r="AE7794">
        <v>2.0833445136553768</v>
      </c>
    </row>
    <row r="7795" spans="1:31" x14ac:dyDescent="0.25">
      <c r="A7795">
        <v>2100955</v>
      </c>
      <c r="B7795">
        <v>1</v>
      </c>
      <c r="C7795" t="s">
        <v>80</v>
      </c>
      <c r="D7795" t="s">
        <v>98</v>
      </c>
      <c r="E7795" t="s">
        <v>140</v>
      </c>
      <c r="F7795" t="s">
        <v>7618</v>
      </c>
      <c r="G7795" t="s">
        <v>154</v>
      </c>
      <c r="H7795" t="s">
        <v>143</v>
      </c>
      <c r="I7795" t="s">
        <v>135</v>
      </c>
      <c r="J7795" t="s">
        <v>136</v>
      </c>
      <c r="K7795" t="s">
        <v>155</v>
      </c>
      <c r="L7795" t="s">
        <v>22244</v>
      </c>
      <c r="M7795" t="s">
        <v>22245</v>
      </c>
      <c r="N7795">
        <v>8.4457905550000003</v>
      </c>
      <c r="O7795">
        <v>0</v>
      </c>
      <c r="P7795">
        <v>48</v>
      </c>
      <c r="Q7795">
        <v>0</v>
      </c>
      <c r="R7795">
        <v>0</v>
      </c>
      <c r="S7795">
        <v>0</v>
      </c>
      <c r="T7795">
        <v>4</v>
      </c>
      <c r="U7795">
        <v>0</v>
      </c>
      <c r="V7795">
        <v>0</v>
      </c>
      <c r="W7795">
        <v>0</v>
      </c>
      <c r="X7795">
        <v>44.709746879286421</v>
      </c>
      <c r="Y7795">
        <v>0</v>
      </c>
      <c r="Z7795">
        <v>0</v>
      </c>
      <c r="AA7795">
        <v>0</v>
      </c>
      <c r="AB7795">
        <v>15.930493607638528</v>
      </c>
      <c r="AC7795">
        <v>0</v>
      </c>
      <c r="AD7795">
        <v>0</v>
      </c>
      <c r="AE7795">
        <v>60.640240486924952</v>
      </c>
    </row>
    <row r="7796" spans="1:31" x14ac:dyDescent="0.25">
      <c r="A7796">
        <v>2100956</v>
      </c>
      <c r="B7796">
        <v>1</v>
      </c>
      <c r="C7796" t="s">
        <v>80</v>
      </c>
      <c r="D7796" t="s">
        <v>83</v>
      </c>
      <c r="E7796" t="s">
        <v>169</v>
      </c>
      <c r="F7796" t="s">
        <v>22246</v>
      </c>
      <c r="G7796" t="s">
        <v>273</v>
      </c>
      <c r="H7796" t="s">
        <v>134</v>
      </c>
      <c r="I7796" t="s">
        <v>135</v>
      </c>
      <c r="J7796" t="s">
        <v>136</v>
      </c>
      <c r="K7796" t="s">
        <v>155</v>
      </c>
      <c r="L7796" t="s">
        <v>22247</v>
      </c>
      <c r="M7796" t="s">
        <v>22248</v>
      </c>
      <c r="N7796">
        <v>7.9308333329999998</v>
      </c>
      <c r="O7796">
        <v>0</v>
      </c>
      <c r="P7796">
        <v>1247</v>
      </c>
      <c r="Q7796">
        <v>0</v>
      </c>
      <c r="R7796">
        <v>0</v>
      </c>
      <c r="S7796">
        <v>0</v>
      </c>
      <c r="T7796">
        <v>29</v>
      </c>
      <c r="U7796">
        <v>0</v>
      </c>
      <c r="V7796">
        <v>0</v>
      </c>
      <c r="W7796">
        <v>0</v>
      </c>
      <c r="X7796">
        <v>2080.0819498148767</v>
      </c>
      <c r="Y7796">
        <v>0</v>
      </c>
      <c r="Z7796">
        <v>0</v>
      </c>
      <c r="AA7796">
        <v>0</v>
      </c>
      <c r="AB7796">
        <v>465.04626119829192</v>
      </c>
      <c r="AC7796">
        <v>0</v>
      </c>
      <c r="AD7796">
        <v>0</v>
      </c>
      <c r="AE7796">
        <v>2545.1282110131688</v>
      </c>
    </row>
    <row r="7797" spans="1:31" x14ac:dyDescent="0.25">
      <c r="A7797">
        <v>2100957</v>
      </c>
      <c r="B7797">
        <v>1</v>
      </c>
      <c r="C7797" t="s">
        <v>81</v>
      </c>
      <c r="D7797" t="s">
        <v>128</v>
      </c>
      <c r="E7797" t="s">
        <v>131</v>
      </c>
      <c r="F7797" t="s">
        <v>1316</v>
      </c>
      <c r="G7797" t="s">
        <v>273</v>
      </c>
      <c r="H7797" t="s">
        <v>134</v>
      </c>
      <c r="I7797" t="s">
        <v>135</v>
      </c>
      <c r="J7797" t="s">
        <v>136</v>
      </c>
      <c r="K7797" t="s">
        <v>155</v>
      </c>
      <c r="L7797" t="s">
        <v>22249</v>
      </c>
      <c r="M7797" t="s">
        <v>22250</v>
      </c>
      <c r="N7797">
        <v>8.6284849999999995</v>
      </c>
      <c r="O7797">
        <v>1</v>
      </c>
      <c r="P7797">
        <v>552</v>
      </c>
      <c r="Q7797">
        <v>2</v>
      </c>
      <c r="R7797">
        <v>3</v>
      </c>
      <c r="S7797">
        <v>3</v>
      </c>
      <c r="T7797">
        <v>38</v>
      </c>
      <c r="U7797">
        <v>0</v>
      </c>
      <c r="V7797">
        <v>0</v>
      </c>
      <c r="W7797">
        <v>2.1148731509259999</v>
      </c>
      <c r="X7797">
        <v>526.2834682500993</v>
      </c>
      <c r="Y7797">
        <v>52.83266315583456</v>
      </c>
      <c r="Z7797">
        <v>3.4420663363927884</v>
      </c>
      <c r="AA7797">
        <v>221.15799213491371</v>
      </c>
      <c r="AB7797">
        <v>219.20191742421605</v>
      </c>
      <c r="AC7797">
        <v>0</v>
      </c>
      <c r="AD7797">
        <v>0</v>
      </c>
      <c r="AE7797">
        <v>1025.0329804523824</v>
      </c>
    </row>
    <row r="7798" spans="1:31" x14ac:dyDescent="0.25">
      <c r="A7798">
        <v>2100958</v>
      </c>
      <c r="B7798">
        <v>1</v>
      </c>
      <c r="C7798" t="s">
        <v>80</v>
      </c>
      <c r="D7798" t="s">
        <v>96</v>
      </c>
      <c r="E7798" t="s">
        <v>158</v>
      </c>
      <c r="F7798" t="s">
        <v>22251</v>
      </c>
      <c r="G7798" t="s">
        <v>385</v>
      </c>
      <c r="H7798" t="s">
        <v>143</v>
      </c>
      <c r="I7798" t="s">
        <v>135</v>
      </c>
      <c r="J7798" t="s">
        <v>136</v>
      </c>
      <c r="K7798" t="s">
        <v>137</v>
      </c>
      <c r="L7798" t="s">
        <v>22252</v>
      </c>
      <c r="M7798" t="s">
        <v>22253</v>
      </c>
      <c r="N7798">
        <v>2.6016666659999999</v>
      </c>
      <c r="O7798">
        <v>0</v>
      </c>
      <c r="P7798">
        <v>2</v>
      </c>
      <c r="Q7798">
        <v>0</v>
      </c>
      <c r="R7798">
        <v>7</v>
      </c>
      <c r="S7798">
        <v>0</v>
      </c>
      <c r="T7798">
        <v>1</v>
      </c>
      <c r="U7798">
        <v>0</v>
      </c>
      <c r="V7798">
        <v>0</v>
      </c>
      <c r="W7798">
        <v>0</v>
      </c>
      <c r="X7798">
        <v>2.9896194495048003</v>
      </c>
      <c r="Y7798">
        <v>0</v>
      </c>
      <c r="Z7798">
        <v>19.42797975157966</v>
      </c>
      <c r="AA7798">
        <v>0</v>
      </c>
      <c r="AB7798">
        <v>0.64035040994978998</v>
      </c>
      <c r="AC7798">
        <v>0</v>
      </c>
      <c r="AD7798">
        <v>0</v>
      </c>
      <c r="AE7798">
        <v>23.05794961103425</v>
      </c>
    </row>
    <row r="7799" spans="1:31" x14ac:dyDescent="0.25">
      <c r="A7799">
        <v>2100959</v>
      </c>
      <c r="B7799">
        <v>1</v>
      </c>
      <c r="C7799" t="s">
        <v>80</v>
      </c>
      <c r="D7799" t="s">
        <v>97</v>
      </c>
      <c r="E7799" t="s">
        <v>158</v>
      </c>
      <c r="F7799" t="s">
        <v>22254</v>
      </c>
      <c r="G7799" t="s">
        <v>154</v>
      </c>
      <c r="H7799" t="s">
        <v>143</v>
      </c>
      <c r="I7799" t="s">
        <v>135</v>
      </c>
      <c r="J7799" t="s">
        <v>136</v>
      </c>
      <c r="K7799" t="s">
        <v>155</v>
      </c>
      <c r="L7799" t="s">
        <v>22255</v>
      </c>
      <c r="M7799" t="s">
        <v>22256</v>
      </c>
      <c r="N7799">
        <v>2.6439119440000001</v>
      </c>
      <c r="O7799">
        <v>0</v>
      </c>
      <c r="P7799">
        <v>83</v>
      </c>
      <c r="Q7799">
        <v>0</v>
      </c>
      <c r="R7799">
        <v>0</v>
      </c>
      <c r="S7799">
        <v>0</v>
      </c>
      <c r="T7799">
        <v>4</v>
      </c>
      <c r="U7799">
        <v>0</v>
      </c>
      <c r="V7799">
        <v>0</v>
      </c>
      <c r="W7799">
        <v>0</v>
      </c>
      <c r="X7799">
        <v>57.393228835417993</v>
      </c>
      <c r="Y7799">
        <v>0</v>
      </c>
      <c r="Z7799">
        <v>0</v>
      </c>
      <c r="AA7799">
        <v>0</v>
      </c>
      <c r="AB7799">
        <v>5.5264735581249713</v>
      </c>
      <c r="AC7799">
        <v>0</v>
      </c>
      <c r="AD7799">
        <v>0</v>
      </c>
      <c r="AE7799">
        <v>62.919702393542963</v>
      </c>
    </row>
    <row r="7800" spans="1:31" x14ac:dyDescent="0.25">
      <c r="A7800">
        <v>2100960</v>
      </c>
      <c r="B7800">
        <v>1</v>
      </c>
      <c r="C7800" t="s">
        <v>80</v>
      </c>
      <c r="D7800" t="s">
        <v>98</v>
      </c>
      <c r="E7800" t="s">
        <v>131</v>
      </c>
      <c r="F7800" t="s">
        <v>22257</v>
      </c>
      <c r="G7800" t="s">
        <v>154</v>
      </c>
      <c r="H7800" t="s">
        <v>134</v>
      </c>
      <c r="I7800" t="s">
        <v>135</v>
      </c>
      <c r="J7800" t="s">
        <v>136</v>
      </c>
      <c r="K7800" t="s">
        <v>155</v>
      </c>
      <c r="L7800" t="s">
        <v>22258</v>
      </c>
      <c r="M7800" t="s">
        <v>22259</v>
      </c>
      <c r="N7800">
        <v>1.9344444439999999</v>
      </c>
      <c r="O7800">
        <v>0</v>
      </c>
      <c r="P7800">
        <v>328</v>
      </c>
      <c r="Q7800">
        <v>3</v>
      </c>
      <c r="R7800">
        <v>7</v>
      </c>
      <c r="S7800">
        <v>8</v>
      </c>
      <c r="T7800">
        <v>23</v>
      </c>
      <c r="U7800">
        <v>0</v>
      </c>
      <c r="V7800">
        <v>0</v>
      </c>
      <c r="W7800">
        <v>0</v>
      </c>
      <c r="X7800">
        <v>71.085663083336996</v>
      </c>
      <c r="Y7800">
        <v>6.660257580648393</v>
      </c>
      <c r="Z7800">
        <v>3.3073459537069625</v>
      </c>
      <c r="AA7800">
        <v>317.67034462791105</v>
      </c>
      <c r="AB7800">
        <v>8.2588557157638043</v>
      </c>
      <c r="AC7800">
        <v>0</v>
      </c>
      <c r="AD7800">
        <v>0</v>
      </c>
      <c r="AE7800">
        <v>406.98246696136715</v>
      </c>
    </row>
    <row r="7801" spans="1:31" x14ac:dyDescent="0.25">
      <c r="A7801">
        <v>2100962</v>
      </c>
      <c r="B7801">
        <v>1</v>
      </c>
      <c r="C7801" t="s">
        <v>80</v>
      </c>
      <c r="D7801" t="s">
        <v>96</v>
      </c>
      <c r="E7801" t="s">
        <v>158</v>
      </c>
      <c r="F7801" t="s">
        <v>22115</v>
      </c>
      <c r="G7801" t="s">
        <v>160</v>
      </c>
      <c r="H7801" t="s">
        <v>143</v>
      </c>
      <c r="I7801" t="s">
        <v>135</v>
      </c>
      <c r="J7801" t="s">
        <v>136</v>
      </c>
      <c r="K7801" t="s">
        <v>137</v>
      </c>
      <c r="L7801" t="s">
        <v>22260</v>
      </c>
      <c r="M7801" t="s">
        <v>22261</v>
      </c>
      <c r="N7801">
        <v>2.3133333330000001</v>
      </c>
      <c r="O7801">
        <v>0</v>
      </c>
      <c r="P7801">
        <v>50</v>
      </c>
      <c r="Q7801">
        <v>0</v>
      </c>
      <c r="R7801">
        <v>0</v>
      </c>
      <c r="S7801">
        <v>0</v>
      </c>
      <c r="T7801">
        <v>51</v>
      </c>
      <c r="U7801">
        <v>0</v>
      </c>
      <c r="V7801">
        <v>0</v>
      </c>
      <c r="W7801">
        <v>0</v>
      </c>
      <c r="X7801">
        <v>33.222644895415442</v>
      </c>
      <c r="Y7801">
        <v>0</v>
      </c>
      <c r="Z7801">
        <v>0</v>
      </c>
      <c r="AA7801">
        <v>0</v>
      </c>
      <c r="AB7801">
        <v>96.01440753966726</v>
      </c>
      <c r="AC7801">
        <v>0</v>
      </c>
      <c r="AD7801">
        <v>0</v>
      </c>
      <c r="AE7801">
        <v>129.23705243508272</v>
      </c>
    </row>
    <row r="7802" spans="1:31" x14ac:dyDescent="0.25">
      <c r="A7802">
        <v>2100964</v>
      </c>
      <c r="B7802">
        <v>1</v>
      </c>
      <c r="C7802" t="s">
        <v>80</v>
      </c>
      <c r="D7802" t="s">
        <v>106</v>
      </c>
      <c r="E7802" t="s">
        <v>177</v>
      </c>
      <c r="F7802" t="s">
        <v>22262</v>
      </c>
      <c r="G7802" t="s">
        <v>183</v>
      </c>
      <c r="H7802" t="s">
        <v>143</v>
      </c>
      <c r="I7802" t="s">
        <v>135</v>
      </c>
      <c r="J7802" t="s">
        <v>136</v>
      </c>
      <c r="K7802" t="s">
        <v>137</v>
      </c>
      <c r="L7802" t="s">
        <v>22263</v>
      </c>
      <c r="M7802" t="s">
        <v>22264</v>
      </c>
      <c r="N7802">
        <v>1.1713888880000001</v>
      </c>
      <c r="O7802">
        <v>0</v>
      </c>
      <c r="P7802">
        <v>1</v>
      </c>
      <c r="Q7802">
        <v>0</v>
      </c>
      <c r="R7802">
        <v>0</v>
      </c>
      <c r="S7802">
        <v>0</v>
      </c>
      <c r="T7802">
        <v>0</v>
      </c>
      <c r="U7802">
        <v>0</v>
      </c>
      <c r="V7802">
        <v>0</v>
      </c>
      <c r="W7802">
        <v>0</v>
      </c>
      <c r="X7802">
        <v>0.34011520756065838</v>
      </c>
      <c r="Y7802">
        <v>0</v>
      </c>
      <c r="Z7802">
        <v>0</v>
      </c>
      <c r="AA7802">
        <v>0</v>
      </c>
      <c r="AB7802">
        <v>0</v>
      </c>
      <c r="AC7802">
        <v>0</v>
      </c>
      <c r="AD7802">
        <v>0</v>
      </c>
      <c r="AE7802">
        <v>0.34011520756065838</v>
      </c>
    </row>
    <row r="7803" spans="1:31" x14ac:dyDescent="0.25">
      <c r="A7803">
        <v>2100965</v>
      </c>
      <c r="B7803">
        <v>1</v>
      </c>
      <c r="C7803" t="s">
        <v>80</v>
      </c>
      <c r="D7803" t="s">
        <v>83</v>
      </c>
      <c r="E7803" t="s">
        <v>158</v>
      </c>
      <c r="F7803" t="s">
        <v>22265</v>
      </c>
      <c r="G7803" t="s">
        <v>154</v>
      </c>
      <c r="H7803" t="s">
        <v>143</v>
      </c>
      <c r="I7803" t="s">
        <v>135</v>
      </c>
      <c r="J7803" t="s">
        <v>136</v>
      </c>
      <c r="K7803" t="s">
        <v>155</v>
      </c>
      <c r="L7803" t="s">
        <v>22266</v>
      </c>
      <c r="M7803" t="s">
        <v>22267</v>
      </c>
      <c r="N7803">
        <v>8.497175833</v>
      </c>
      <c r="O7803">
        <v>0</v>
      </c>
      <c r="P7803">
        <v>158</v>
      </c>
      <c r="Q7803">
        <v>0</v>
      </c>
      <c r="R7803">
        <v>0</v>
      </c>
      <c r="S7803">
        <v>0</v>
      </c>
      <c r="T7803">
        <v>3</v>
      </c>
      <c r="U7803">
        <v>0</v>
      </c>
      <c r="V7803">
        <v>0</v>
      </c>
      <c r="W7803">
        <v>0</v>
      </c>
      <c r="X7803">
        <v>370.42565983247459</v>
      </c>
      <c r="Y7803">
        <v>0</v>
      </c>
      <c r="Z7803">
        <v>0</v>
      </c>
      <c r="AA7803">
        <v>0</v>
      </c>
      <c r="AB7803">
        <v>5.0981191566434596</v>
      </c>
      <c r="AC7803">
        <v>0</v>
      </c>
      <c r="AD7803">
        <v>0</v>
      </c>
      <c r="AE7803">
        <v>375.52377898911806</v>
      </c>
    </row>
    <row r="7804" spans="1:31" x14ac:dyDescent="0.25">
      <c r="A7804">
        <v>2100966</v>
      </c>
      <c r="B7804">
        <v>1</v>
      </c>
      <c r="C7804" t="s">
        <v>81</v>
      </c>
      <c r="D7804" t="s">
        <v>118</v>
      </c>
      <c r="E7804" t="s">
        <v>169</v>
      </c>
      <c r="F7804" t="s">
        <v>22268</v>
      </c>
      <c r="G7804" t="s">
        <v>133</v>
      </c>
      <c r="H7804" t="s">
        <v>134</v>
      </c>
      <c r="I7804" t="s">
        <v>135</v>
      </c>
      <c r="J7804" t="s">
        <v>136</v>
      </c>
      <c r="K7804" t="s">
        <v>137</v>
      </c>
      <c r="L7804" t="s">
        <v>22269</v>
      </c>
      <c r="M7804" t="s">
        <v>22270</v>
      </c>
      <c r="N7804">
        <v>0.41222222200000003</v>
      </c>
      <c r="O7804">
        <v>0</v>
      </c>
      <c r="P7804">
        <v>3268</v>
      </c>
      <c r="Q7804">
        <v>1</v>
      </c>
      <c r="R7804">
        <v>17</v>
      </c>
      <c r="S7804">
        <v>43</v>
      </c>
      <c r="T7804">
        <v>158</v>
      </c>
      <c r="U7804">
        <v>2</v>
      </c>
      <c r="V7804">
        <v>0</v>
      </c>
      <c r="W7804">
        <v>0</v>
      </c>
      <c r="X7804">
        <v>273.03892684611696</v>
      </c>
      <c r="Y7804">
        <v>0</v>
      </c>
      <c r="Z7804">
        <v>9.1283960477599173</v>
      </c>
      <c r="AA7804">
        <v>179.21756311176392</v>
      </c>
      <c r="AB7804">
        <v>84.020305148734565</v>
      </c>
      <c r="AC7804">
        <v>72.226577112762897</v>
      </c>
      <c r="AD7804">
        <v>0</v>
      </c>
      <c r="AE7804">
        <v>617.63176826713834</v>
      </c>
    </row>
    <row r="7805" spans="1:31" x14ac:dyDescent="0.25">
      <c r="A7805">
        <v>2100967</v>
      </c>
      <c r="B7805">
        <v>1</v>
      </c>
      <c r="C7805" t="s">
        <v>80</v>
      </c>
      <c r="D7805" t="s">
        <v>103</v>
      </c>
      <c r="E7805" t="s">
        <v>177</v>
      </c>
      <c r="F7805" t="s">
        <v>22271</v>
      </c>
      <c r="G7805" t="s">
        <v>1007</v>
      </c>
      <c r="H7805" t="s">
        <v>143</v>
      </c>
      <c r="I7805" t="s">
        <v>135</v>
      </c>
      <c r="J7805" t="s">
        <v>136</v>
      </c>
      <c r="K7805" t="s">
        <v>137</v>
      </c>
      <c r="L7805" t="s">
        <v>22272</v>
      </c>
      <c r="M7805" t="s">
        <v>22273</v>
      </c>
      <c r="N7805">
        <v>6.1749999999999998</v>
      </c>
      <c r="O7805">
        <v>0</v>
      </c>
      <c r="P7805">
        <v>1</v>
      </c>
      <c r="Q7805">
        <v>0</v>
      </c>
      <c r="R7805">
        <v>0</v>
      </c>
      <c r="S7805">
        <v>0</v>
      </c>
      <c r="T7805">
        <v>0</v>
      </c>
      <c r="U7805">
        <v>0</v>
      </c>
      <c r="V7805">
        <v>0</v>
      </c>
      <c r="W7805">
        <v>0</v>
      </c>
      <c r="X7805">
        <v>1.3876063737692399</v>
      </c>
      <c r="Y7805">
        <v>0</v>
      </c>
      <c r="Z7805">
        <v>0</v>
      </c>
      <c r="AA7805">
        <v>0</v>
      </c>
      <c r="AB7805">
        <v>0</v>
      </c>
      <c r="AC7805">
        <v>0</v>
      </c>
      <c r="AD7805">
        <v>0</v>
      </c>
      <c r="AE7805">
        <v>1.3876063737692399</v>
      </c>
    </row>
    <row r="7806" spans="1:31" x14ac:dyDescent="0.25">
      <c r="A7806">
        <v>2100969</v>
      </c>
      <c r="B7806">
        <v>1</v>
      </c>
      <c r="C7806" t="s">
        <v>81</v>
      </c>
      <c r="D7806" t="s">
        <v>123</v>
      </c>
      <c r="E7806" t="s">
        <v>177</v>
      </c>
      <c r="F7806" t="s">
        <v>22274</v>
      </c>
      <c r="G7806" t="s">
        <v>183</v>
      </c>
      <c r="H7806" t="s">
        <v>143</v>
      </c>
      <c r="I7806" t="s">
        <v>135</v>
      </c>
      <c r="J7806" t="s">
        <v>136</v>
      </c>
      <c r="K7806" t="s">
        <v>137</v>
      </c>
      <c r="L7806" t="s">
        <v>22275</v>
      </c>
      <c r="M7806" t="s">
        <v>22276</v>
      </c>
      <c r="N7806">
        <v>5.3427777770000002</v>
      </c>
      <c r="O7806">
        <v>0</v>
      </c>
      <c r="P7806">
        <v>1</v>
      </c>
      <c r="Q7806">
        <v>0</v>
      </c>
      <c r="R7806">
        <v>0</v>
      </c>
      <c r="S7806">
        <v>0</v>
      </c>
      <c r="T7806">
        <v>0</v>
      </c>
      <c r="U7806">
        <v>0</v>
      </c>
      <c r="V7806">
        <v>0</v>
      </c>
      <c r="W7806">
        <v>0</v>
      </c>
      <c r="X7806">
        <v>0.50532935582727001</v>
      </c>
      <c r="Y7806">
        <v>0</v>
      </c>
      <c r="Z7806">
        <v>0</v>
      </c>
      <c r="AA7806">
        <v>0</v>
      </c>
      <c r="AB7806">
        <v>0</v>
      </c>
      <c r="AC7806">
        <v>0</v>
      </c>
      <c r="AD7806">
        <v>0</v>
      </c>
      <c r="AE7806">
        <v>0.50532935582727001</v>
      </c>
    </row>
    <row r="7807" spans="1:31" x14ac:dyDescent="0.25">
      <c r="A7807">
        <v>2100970</v>
      </c>
      <c r="B7807">
        <v>1</v>
      </c>
      <c r="C7807" t="s">
        <v>80</v>
      </c>
      <c r="D7807" t="s">
        <v>96</v>
      </c>
      <c r="E7807" t="s">
        <v>177</v>
      </c>
      <c r="F7807" t="s">
        <v>22277</v>
      </c>
      <c r="G7807" t="s">
        <v>324</v>
      </c>
      <c r="H7807" t="s">
        <v>143</v>
      </c>
      <c r="I7807" t="s">
        <v>135</v>
      </c>
      <c r="J7807" t="s">
        <v>136</v>
      </c>
      <c r="K7807" t="s">
        <v>137</v>
      </c>
      <c r="L7807" t="s">
        <v>22278</v>
      </c>
      <c r="M7807" t="s">
        <v>22279</v>
      </c>
      <c r="N7807">
        <v>9.6613888879999994</v>
      </c>
      <c r="O7807">
        <v>0</v>
      </c>
      <c r="P7807">
        <v>1</v>
      </c>
      <c r="Q7807">
        <v>0</v>
      </c>
      <c r="R7807">
        <v>0</v>
      </c>
      <c r="S7807">
        <v>0</v>
      </c>
      <c r="T7807">
        <v>0</v>
      </c>
      <c r="U7807">
        <v>0</v>
      </c>
      <c r="V7807">
        <v>0</v>
      </c>
      <c r="W7807">
        <v>0</v>
      </c>
      <c r="X7807">
        <v>10.513414744213151</v>
      </c>
      <c r="Y7807">
        <v>0</v>
      </c>
      <c r="Z7807">
        <v>0</v>
      </c>
      <c r="AA7807">
        <v>0</v>
      </c>
      <c r="AB7807">
        <v>0</v>
      </c>
      <c r="AC7807">
        <v>0</v>
      </c>
      <c r="AD7807">
        <v>0</v>
      </c>
      <c r="AE7807">
        <v>10.513414744213151</v>
      </c>
    </row>
    <row r="7808" spans="1:31" x14ac:dyDescent="0.25">
      <c r="A7808">
        <v>2100972</v>
      </c>
      <c r="B7808">
        <v>1</v>
      </c>
      <c r="C7808" t="s">
        <v>80</v>
      </c>
      <c r="D7808" t="s">
        <v>83</v>
      </c>
      <c r="E7808" t="s">
        <v>158</v>
      </c>
      <c r="F7808" t="s">
        <v>22280</v>
      </c>
      <c r="G7808" t="s">
        <v>154</v>
      </c>
      <c r="H7808" t="s">
        <v>143</v>
      </c>
      <c r="I7808" t="s">
        <v>135</v>
      </c>
      <c r="J7808" t="s">
        <v>136</v>
      </c>
      <c r="K7808" t="s">
        <v>155</v>
      </c>
      <c r="L7808" t="s">
        <v>22281</v>
      </c>
      <c r="M7808" t="s">
        <v>22282</v>
      </c>
      <c r="N7808">
        <v>8.3267988880000008</v>
      </c>
      <c r="O7808">
        <v>0</v>
      </c>
      <c r="P7808">
        <v>147</v>
      </c>
      <c r="Q7808">
        <v>0</v>
      </c>
      <c r="R7808">
        <v>0</v>
      </c>
      <c r="S7808">
        <v>0</v>
      </c>
      <c r="T7808">
        <v>8</v>
      </c>
      <c r="U7808">
        <v>0</v>
      </c>
      <c r="V7808">
        <v>0</v>
      </c>
      <c r="W7808">
        <v>0</v>
      </c>
      <c r="X7808">
        <v>354.18292284201357</v>
      </c>
      <c r="Y7808">
        <v>0</v>
      </c>
      <c r="Z7808">
        <v>0</v>
      </c>
      <c r="AA7808">
        <v>0</v>
      </c>
      <c r="AB7808">
        <v>23.243102909273372</v>
      </c>
      <c r="AC7808">
        <v>0</v>
      </c>
      <c r="AD7808">
        <v>0</v>
      </c>
      <c r="AE7808">
        <v>377.42602575128694</v>
      </c>
    </row>
    <row r="7809" spans="1:31" x14ac:dyDescent="0.25">
      <c r="A7809">
        <v>2100976</v>
      </c>
      <c r="B7809">
        <v>1</v>
      </c>
      <c r="C7809" t="s">
        <v>80</v>
      </c>
      <c r="D7809" t="s">
        <v>109</v>
      </c>
      <c r="E7809" t="s">
        <v>158</v>
      </c>
      <c r="F7809" t="s">
        <v>14244</v>
      </c>
      <c r="G7809" t="s">
        <v>160</v>
      </c>
      <c r="H7809" t="s">
        <v>143</v>
      </c>
      <c r="I7809" t="s">
        <v>135</v>
      </c>
      <c r="J7809" t="s">
        <v>136</v>
      </c>
      <c r="K7809" t="s">
        <v>137</v>
      </c>
      <c r="L7809" t="s">
        <v>22283</v>
      </c>
      <c r="M7809" t="s">
        <v>22284</v>
      </c>
      <c r="N7809">
        <v>1.163333333</v>
      </c>
      <c r="O7809">
        <v>0</v>
      </c>
      <c r="P7809">
        <v>5</v>
      </c>
      <c r="Q7809">
        <v>0</v>
      </c>
      <c r="R7809">
        <v>0</v>
      </c>
      <c r="S7809">
        <v>0</v>
      </c>
      <c r="T7809">
        <v>0</v>
      </c>
      <c r="U7809">
        <v>0</v>
      </c>
      <c r="V7809">
        <v>0</v>
      </c>
      <c r="W7809">
        <v>0</v>
      </c>
      <c r="X7809">
        <v>1.2901449286154334</v>
      </c>
      <c r="Y7809">
        <v>0</v>
      </c>
      <c r="Z7809">
        <v>0</v>
      </c>
      <c r="AA7809">
        <v>0</v>
      </c>
      <c r="AB7809">
        <v>0</v>
      </c>
      <c r="AC7809">
        <v>0</v>
      </c>
      <c r="AD7809">
        <v>0</v>
      </c>
      <c r="AE7809">
        <v>1.2901449286154334</v>
      </c>
    </row>
    <row r="7810" spans="1:31" x14ac:dyDescent="0.25">
      <c r="A7810">
        <v>2100981</v>
      </c>
      <c r="B7810">
        <v>1</v>
      </c>
      <c r="C7810" t="s">
        <v>80</v>
      </c>
      <c r="D7810" t="s">
        <v>95</v>
      </c>
      <c r="E7810" t="s">
        <v>158</v>
      </c>
      <c r="F7810" t="s">
        <v>22285</v>
      </c>
      <c r="G7810" t="s">
        <v>385</v>
      </c>
      <c r="H7810" t="s">
        <v>143</v>
      </c>
      <c r="I7810" t="s">
        <v>135</v>
      </c>
      <c r="J7810" t="s">
        <v>136</v>
      </c>
      <c r="K7810" t="s">
        <v>137</v>
      </c>
      <c r="L7810" t="s">
        <v>22286</v>
      </c>
      <c r="M7810" t="s">
        <v>22287</v>
      </c>
      <c r="N7810">
        <v>1.251666666</v>
      </c>
      <c r="O7810">
        <v>0</v>
      </c>
      <c r="P7810">
        <v>23</v>
      </c>
      <c r="Q7810">
        <v>0</v>
      </c>
      <c r="R7810">
        <v>0</v>
      </c>
      <c r="S7810">
        <v>0</v>
      </c>
      <c r="T7810">
        <v>0</v>
      </c>
      <c r="U7810">
        <v>0</v>
      </c>
      <c r="V7810">
        <v>0</v>
      </c>
      <c r="W7810">
        <v>0</v>
      </c>
      <c r="X7810">
        <v>5.3696991434394725</v>
      </c>
      <c r="Y7810">
        <v>0</v>
      </c>
      <c r="Z7810">
        <v>0</v>
      </c>
      <c r="AA7810">
        <v>0</v>
      </c>
      <c r="AB7810">
        <v>0</v>
      </c>
      <c r="AC7810">
        <v>0</v>
      </c>
      <c r="AD7810">
        <v>0</v>
      </c>
      <c r="AE7810">
        <v>5.3696991434394725</v>
      </c>
    </row>
    <row r="7811" spans="1:31" x14ac:dyDescent="0.25">
      <c r="A7811">
        <v>2100982</v>
      </c>
      <c r="B7811">
        <v>1</v>
      </c>
      <c r="C7811" t="s">
        <v>80</v>
      </c>
      <c r="D7811" t="s">
        <v>93</v>
      </c>
      <c r="E7811" t="s">
        <v>158</v>
      </c>
      <c r="F7811" t="s">
        <v>22288</v>
      </c>
      <c r="G7811" t="s">
        <v>366</v>
      </c>
      <c r="H7811" t="s">
        <v>143</v>
      </c>
      <c r="I7811" t="s">
        <v>135</v>
      </c>
      <c r="J7811" t="s">
        <v>136</v>
      </c>
      <c r="K7811" t="s">
        <v>137</v>
      </c>
      <c r="L7811" t="s">
        <v>22289</v>
      </c>
      <c r="M7811" t="s">
        <v>22290</v>
      </c>
      <c r="N7811">
        <v>4.2041666659999999</v>
      </c>
      <c r="O7811">
        <v>0</v>
      </c>
      <c r="P7811">
        <v>0</v>
      </c>
      <c r="Q7811">
        <v>0</v>
      </c>
      <c r="R7811">
        <v>0</v>
      </c>
      <c r="S7811">
        <v>0</v>
      </c>
      <c r="T7811">
        <v>35</v>
      </c>
      <c r="U7811">
        <v>0</v>
      </c>
      <c r="V7811">
        <v>0</v>
      </c>
      <c r="W7811">
        <v>0</v>
      </c>
      <c r="X7811">
        <v>0</v>
      </c>
      <c r="Y7811">
        <v>0</v>
      </c>
      <c r="Z7811">
        <v>0</v>
      </c>
      <c r="AA7811">
        <v>0</v>
      </c>
      <c r="AB7811">
        <v>39.869466304046391</v>
      </c>
      <c r="AC7811">
        <v>0</v>
      </c>
      <c r="AD7811">
        <v>0</v>
      </c>
      <c r="AE7811">
        <v>39.869466304046391</v>
      </c>
    </row>
    <row r="7812" spans="1:31" x14ac:dyDescent="0.25">
      <c r="A7812">
        <v>2100983</v>
      </c>
      <c r="B7812">
        <v>1</v>
      </c>
      <c r="C7812" t="s">
        <v>80</v>
      </c>
      <c r="D7812" t="s">
        <v>98</v>
      </c>
      <c r="E7812" t="s">
        <v>177</v>
      </c>
      <c r="F7812" t="s">
        <v>22291</v>
      </c>
      <c r="G7812" t="s">
        <v>183</v>
      </c>
      <c r="H7812" t="s">
        <v>143</v>
      </c>
      <c r="I7812" t="s">
        <v>135</v>
      </c>
      <c r="J7812" t="s">
        <v>136</v>
      </c>
      <c r="K7812" t="s">
        <v>137</v>
      </c>
      <c r="L7812" t="s">
        <v>22292</v>
      </c>
      <c r="M7812" t="s">
        <v>22293</v>
      </c>
      <c r="N7812">
        <v>3.5074999999999998</v>
      </c>
      <c r="O7812">
        <v>0</v>
      </c>
      <c r="P7812">
        <v>1</v>
      </c>
      <c r="Q7812">
        <v>0</v>
      </c>
      <c r="R7812">
        <v>0</v>
      </c>
      <c r="S7812">
        <v>0</v>
      </c>
      <c r="T7812">
        <v>0</v>
      </c>
      <c r="U7812">
        <v>0</v>
      </c>
      <c r="V7812">
        <v>0</v>
      </c>
      <c r="W7812">
        <v>0</v>
      </c>
      <c r="X7812">
        <v>0.41639076021183341</v>
      </c>
      <c r="Y7812">
        <v>0</v>
      </c>
      <c r="Z7812">
        <v>0</v>
      </c>
      <c r="AA7812">
        <v>0</v>
      </c>
      <c r="AB7812">
        <v>0</v>
      </c>
      <c r="AC7812">
        <v>0</v>
      </c>
      <c r="AD7812">
        <v>0</v>
      </c>
      <c r="AE7812">
        <v>0.41639076021183341</v>
      </c>
    </row>
    <row r="7813" spans="1:31" x14ac:dyDescent="0.25">
      <c r="A7813">
        <v>2100985</v>
      </c>
      <c r="B7813">
        <v>1</v>
      </c>
      <c r="C7813" t="s">
        <v>80</v>
      </c>
      <c r="D7813" t="s">
        <v>85</v>
      </c>
      <c r="E7813" t="s">
        <v>177</v>
      </c>
      <c r="F7813" t="s">
        <v>22294</v>
      </c>
      <c r="G7813" t="s">
        <v>183</v>
      </c>
      <c r="H7813" t="s">
        <v>143</v>
      </c>
      <c r="I7813" t="s">
        <v>135</v>
      </c>
      <c r="J7813" t="s">
        <v>136</v>
      </c>
      <c r="K7813" t="s">
        <v>137</v>
      </c>
      <c r="L7813" t="s">
        <v>22295</v>
      </c>
      <c r="M7813" t="s">
        <v>22296</v>
      </c>
      <c r="N7813">
        <v>0.514444444</v>
      </c>
      <c r="O7813">
        <v>0</v>
      </c>
      <c r="P7813">
        <v>3</v>
      </c>
      <c r="Q7813">
        <v>0</v>
      </c>
      <c r="R7813">
        <v>0</v>
      </c>
      <c r="S7813">
        <v>0</v>
      </c>
      <c r="T7813">
        <v>0</v>
      </c>
      <c r="U7813">
        <v>0</v>
      </c>
      <c r="V7813">
        <v>0</v>
      </c>
      <c r="W7813">
        <v>0</v>
      </c>
      <c r="X7813">
        <v>0.3450027159235689</v>
      </c>
      <c r="Y7813">
        <v>0</v>
      </c>
      <c r="Z7813">
        <v>0</v>
      </c>
      <c r="AA7813">
        <v>0</v>
      </c>
      <c r="AB7813">
        <v>0</v>
      </c>
      <c r="AC7813">
        <v>0</v>
      </c>
      <c r="AD7813">
        <v>0</v>
      </c>
      <c r="AE7813">
        <v>0.3450027159235689</v>
      </c>
    </row>
    <row r="7814" spans="1:31" x14ac:dyDescent="0.25">
      <c r="A7814">
        <v>2100986</v>
      </c>
      <c r="B7814">
        <v>1</v>
      </c>
      <c r="C7814" t="s">
        <v>81</v>
      </c>
      <c r="D7814" t="s">
        <v>112</v>
      </c>
      <c r="E7814" t="s">
        <v>169</v>
      </c>
      <c r="F7814" t="s">
        <v>22297</v>
      </c>
      <c r="G7814" t="s">
        <v>273</v>
      </c>
      <c r="H7814" t="s">
        <v>134</v>
      </c>
      <c r="I7814" t="s">
        <v>135</v>
      </c>
      <c r="J7814" t="s">
        <v>136</v>
      </c>
      <c r="K7814" t="s">
        <v>155</v>
      </c>
      <c r="L7814" t="s">
        <v>22298</v>
      </c>
      <c r="M7814" t="s">
        <v>22299</v>
      </c>
      <c r="N7814">
        <v>7.1289100000000003</v>
      </c>
      <c r="O7814">
        <v>0</v>
      </c>
      <c r="P7814">
        <v>337</v>
      </c>
      <c r="Q7814">
        <v>0</v>
      </c>
      <c r="R7814">
        <v>10</v>
      </c>
      <c r="S7814">
        <v>0</v>
      </c>
      <c r="T7814">
        <v>53</v>
      </c>
      <c r="U7814">
        <v>0</v>
      </c>
      <c r="V7814">
        <v>0</v>
      </c>
      <c r="W7814">
        <v>0</v>
      </c>
      <c r="X7814">
        <v>492.34013148473855</v>
      </c>
      <c r="Y7814">
        <v>0</v>
      </c>
      <c r="Z7814">
        <v>61.809043604641374</v>
      </c>
      <c r="AA7814">
        <v>0</v>
      </c>
      <c r="AB7814">
        <v>167.1994383085011</v>
      </c>
      <c r="AC7814">
        <v>0</v>
      </c>
      <c r="AD7814">
        <v>0</v>
      </c>
      <c r="AE7814">
        <v>721.34861339788108</v>
      </c>
    </row>
    <row r="7815" spans="1:31" x14ac:dyDescent="0.25">
      <c r="A7815">
        <v>2100987</v>
      </c>
      <c r="B7815">
        <v>1</v>
      </c>
      <c r="C7815" t="s">
        <v>80</v>
      </c>
      <c r="D7815" t="s">
        <v>110</v>
      </c>
      <c r="E7815" t="s">
        <v>177</v>
      </c>
      <c r="F7815" t="s">
        <v>22300</v>
      </c>
      <c r="G7815" t="s">
        <v>179</v>
      </c>
      <c r="H7815" t="s">
        <v>143</v>
      </c>
      <c r="I7815" t="s">
        <v>135</v>
      </c>
      <c r="J7815" t="s">
        <v>136</v>
      </c>
      <c r="K7815" t="s">
        <v>137</v>
      </c>
      <c r="L7815" t="s">
        <v>22301</v>
      </c>
      <c r="M7815" t="s">
        <v>22302</v>
      </c>
      <c r="N7815">
        <v>3.1033333330000001</v>
      </c>
      <c r="O7815">
        <v>0</v>
      </c>
      <c r="P7815">
        <v>0</v>
      </c>
      <c r="Q7815">
        <v>0</v>
      </c>
      <c r="R7815">
        <v>0</v>
      </c>
      <c r="S7815">
        <v>0</v>
      </c>
      <c r="T7815">
        <v>1</v>
      </c>
      <c r="U7815">
        <v>0</v>
      </c>
      <c r="V7815">
        <v>0</v>
      </c>
      <c r="W7815">
        <v>0</v>
      </c>
      <c r="X7815">
        <v>0</v>
      </c>
      <c r="Y7815">
        <v>0</v>
      </c>
      <c r="Z7815">
        <v>0</v>
      </c>
      <c r="AA7815">
        <v>0</v>
      </c>
      <c r="AB7815">
        <v>0.63427455522457343</v>
      </c>
      <c r="AC7815">
        <v>0</v>
      </c>
      <c r="AD7815">
        <v>0</v>
      </c>
      <c r="AE7815">
        <v>0.63427455522457343</v>
      </c>
    </row>
    <row r="7816" spans="1:31" x14ac:dyDescent="0.25">
      <c r="A7816">
        <v>2100990</v>
      </c>
      <c r="B7816">
        <v>1</v>
      </c>
      <c r="C7816" t="s">
        <v>81</v>
      </c>
      <c r="D7816" t="s">
        <v>118</v>
      </c>
      <c r="E7816" t="s">
        <v>169</v>
      </c>
      <c r="F7816" t="s">
        <v>22303</v>
      </c>
      <c r="G7816" t="s">
        <v>133</v>
      </c>
      <c r="H7816" t="s">
        <v>134</v>
      </c>
      <c r="I7816" t="s">
        <v>135</v>
      </c>
      <c r="J7816" t="s">
        <v>136</v>
      </c>
      <c r="K7816" t="s">
        <v>137</v>
      </c>
      <c r="L7816" t="s">
        <v>22304</v>
      </c>
      <c r="M7816" t="s">
        <v>22305</v>
      </c>
      <c r="N7816">
        <v>0.461666666</v>
      </c>
      <c r="O7816">
        <v>0</v>
      </c>
      <c r="P7816">
        <v>490</v>
      </c>
      <c r="Q7816">
        <v>0</v>
      </c>
      <c r="R7816">
        <v>1</v>
      </c>
      <c r="S7816">
        <v>2</v>
      </c>
      <c r="T7816">
        <v>36</v>
      </c>
      <c r="U7816">
        <v>0</v>
      </c>
      <c r="V7816">
        <v>0</v>
      </c>
      <c r="W7816">
        <v>0</v>
      </c>
      <c r="X7816">
        <v>46.191846497540681</v>
      </c>
      <c r="Y7816">
        <v>0</v>
      </c>
      <c r="Z7816">
        <v>1.1449862774221668E-2</v>
      </c>
      <c r="AA7816">
        <v>13.724481614153989</v>
      </c>
      <c r="AB7816">
        <v>13.113718415115706</v>
      </c>
      <c r="AC7816">
        <v>0</v>
      </c>
      <c r="AD7816">
        <v>0</v>
      </c>
      <c r="AE7816">
        <v>73.041496389584594</v>
      </c>
    </row>
    <row r="7817" spans="1:31" x14ac:dyDescent="0.25">
      <c r="A7817">
        <v>2100994</v>
      </c>
      <c r="B7817">
        <v>1</v>
      </c>
      <c r="C7817" t="s">
        <v>80</v>
      </c>
      <c r="D7817" t="s">
        <v>100</v>
      </c>
      <c r="E7817" t="s">
        <v>146</v>
      </c>
      <c r="F7817" t="s">
        <v>4756</v>
      </c>
      <c r="G7817" t="s">
        <v>171</v>
      </c>
      <c r="H7817" t="s">
        <v>134</v>
      </c>
      <c r="I7817" t="s">
        <v>135</v>
      </c>
      <c r="J7817" t="s">
        <v>136</v>
      </c>
      <c r="K7817" t="s">
        <v>137</v>
      </c>
      <c r="L7817" t="s">
        <v>22306</v>
      </c>
      <c r="M7817" t="s">
        <v>22307</v>
      </c>
      <c r="N7817">
        <v>0.56583333300000005</v>
      </c>
      <c r="O7817">
        <v>1</v>
      </c>
      <c r="P7817">
        <v>1022</v>
      </c>
      <c r="Q7817">
        <v>18</v>
      </c>
      <c r="R7817">
        <v>391</v>
      </c>
      <c r="S7817">
        <v>13</v>
      </c>
      <c r="T7817">
        <v>216</v>
      </c>
      <c r="U7817">
        <v>0</v>
      </c>
      <c r="V7817">
        <v>1</v>
      </c>
      <c r="W7817">
        <v>0.25730716334773335</v>
      </c>
      <c r="X7817">
        <v>157.54390111929899</v>
      </c>
      <c r="Y7817">
        <v>136.09183952476891</v>
      </c>
      <c r="Z7817">
        <v>216.79681213360919</v>
      </c>
      <c r="AA7817">
        <v>102.02736999963906</v>
      </c>
      <c r="AB7817">
        <v>108.8041552539688</v>
      </c>
      <c r="AC7817">
        <v>0</v>
      </c>
      <c r="AD7817">
        <v>0.70126355741138657</v>
      </c>
      <c r="AE7817">
        <v>722.22264875204405</v>
      </c>
    </row>
    <row r="7818" spans="1:31" x14ac:dyDescent="0.25">
      <c r="A7818">
        <v>2100996</v>
      </c>
      <c r="B7818">
        <v>1</v>
      </c>
      <c r="C7818" t="s">
        <v>80</v>
      </c>
      <c r="D7818" t="s">
        <v>83</v>
      </c>
      <c r="E7818" t="s">
        <v>177</v>
      </c>
      <c r="F7818" t="s">
        <v>22308</v>
      </c>
      <c r="G7818" t="s">
        <v>179</v>
      </c>
      <c r="H7818" t="s">
        <v>143</v>
      </c>
      <c r="I7818" t="s">
        <v>135</v>
      </c>
      <c r="J7818" t="s">
        <v>136</v>
      </c>
      <c r="K7818" t="s">
        <v>137</v>
      </c>
      <c r="L7818" t="s">
        <v>22309</v>
      </c>
      <c r="M7818" t="s">
        <v>22310</v>
      </c>
      <c r="N7818">
        <v>4.7213888879999999</v>
      </c>
      <c r="O7818">
        <v>0</v>
      </c>
      <c r="P7818">
        <v>0</v>
      </c>
      <c r="Q7818">
        <v>0</v>
      </c>
      <c r="R7818">
        <v>0</v>
      </c>
      <c r="S7818">
        <v>0</v>
      </c>
      <c r="T7818">
        <v>1</v>
      </c>
      <c r="U7818">
        <v>0</v>
      </c>
      <c r="V7818">
        <v>0</v>
      </c>
      <c r="W7818">
        <v>0</v>
      </c>
      <c r="X7818">
        <v>0</v>
      </c>
      <c r="Y7818">
        <v>0</v>
      </c>
      <c r="Z7818">
        <v>0</v>
      </c>
      <c r="AA7818">
        <v>0</v>
      </c>
      <c r="AB7818">
        <v>8.1901867538966755</v>
      </c>
      <c r="AC7818">
        <v>0</v>
      </c>
      <c r="AD7818">
        <v>0</v>
      </c>
      <c r="AE7818">
        <v>8.1901867538966755</v>
      </c>
    </row>
    <row r="7819" spans="1:31" x14ac:dyDescent="0.25">
      <c r="A7819">
        <v>2101000</v>
      </c>
      <c r="B7819">
        <v>1</v>
      </c>
      <c r="C7819" t="s">
        <v>80</v>
      </c>
      <c r="D7819" t="s">
        <v>105</v>
      </c>
      <c r="E7819" t="s">
        <v>169</v>
      </c>
      <c r="F7819" t="s">
        <v>22311</v>
      </c>
      <c r="G7819" t="s">
        <v>273</v>
      </c>
      <c r="H7819" t="s">
        <v>134</v>
      </c>
      <c r="I7819" t="s">
        <v>135</v>
      </c>
      <c r="J7819" t="s">
        <v>136</v>
      </c>
      <c r="K7819" t="s">
        <v>155</v>
      </c>
      <c r="L7819" t="s">
        <v>22312</v>
      </c>
      <c r="M7819" t="s">
        <v>22313</v>
      </c>
      <c r="N7819">
        <v>7.1524999999999999</v>
      </c>
      <c r="O7819">
        <v>0</v>
      </c>
      <c r="P7819">
        <v>112</v>
      </c>
      <c r="Q7819">
        <v>0</v>
      </c>
      <c r="R7819">
        <v>0</v>
      </c>
      <c r="S7819">
        <v>0</v>
      </c>
      <c r="T7819">
        <v>5</v>
      </c>
      <c r="U7819">
        <v>0</v>
      </c>
      <c r="V7819">
        <v>0</v>
      </c>
      <c r="W7819">
        <v>0</v>
      </c>
      <c r="X7819">
        <v>615.12305862280846</v>
      </c>
      <c r="Y7819">
        <v>0</v>
      </c>
      <c r="Z7819">
        <v>0</v>
      </c>
      <c r="AA7819">
        <v>0</v>
      </c>
      <c r="AB7819">
        <v>27.948636470714394</v>
      </c>
      <c r="AC7819">
        <v>0</v>
      </c>
      <c r="AD7819">
        <v>0</v>
      </c>
      <c r="AE7819">
        <v>643.07169509352286</v>
      </c>
    </row>
    <row r="7820" spans="1:31" x14ac:dyDescent="0.25">
      <c r="A7820">
        <v>2101002</v>
      </c>
      <c r="B7820">
        <v>1</v>
      </c>
      <c r="C7820" t="s">
        <v>80</v>
      </c>
      <c r="D7820" t="s">
        <v>95</v>
      </c>
      <c r="E7820" t="s">
        <v>177</v>
      </c>
      <c r="F7820" t="s">
        <v>22238</v>
      </c>
      <c r="G7820" t="s">
        <v>183</v>
      </c>
      <c r="H7820" t="s">
        <v>143</v>
      </c>
      <c r="I7820" t="s">
        <v>135</v>
      </c>
      <c r="J7820" t="s">
        <v>136</v>
      </c>
      <c r="K7820" t="s">
        <v>137</v>
      </c>
      <c r="L7820" t="s">
        <v>22314</v>
      </c>
      <c r="M7820" t="s">
        <v>22315</v>
      </c>
      <c r="N7820">
        <v>4.363611111</v>
      </c>
      <c r="O7820">
        <v>0</v>
      </c>
      <c r="P7820">
        <v>2</v>
      </c>
      <c r="Q7820">
        <v>0</v>
      </c>
      <c r="R7820">
        <v>0</v>
      </c>
      <c r="S7820">
        <v>0</v>
      </c>
      <c r="T7820">
        <v>0</v>
      </c>
      <c r="U7820">
        <v>0</v>
      </c>
      <c r="V7820">
        <v>0</v>
      </c>
      <c r="W7820">
        <v>0</v>
      </c>
      <c r="X7820">
        <v>1.1966243941058399</v>
      </c>
      <c r="Y7820">
        <v>0</v>
      </c>
      <c r="Z7820">
        <v>0</v>
      </c>
      <c r="AA7820">
        <v>0</v>
      </c>
      <c r="AB7820">
        <v>0</v>
      </c>
      <c r="AC7820">
        <v>0</v>
      </c>
      <c r="AD7820">
        <v>0</v>
      </c>
      <c r="AE7820">
        <v>1.1966243941058399</v>
      </c>
    </row>
    <row r="7821" spans="1:31" x14ac:dyDescent="0.25">
      <c r="A7821">
        <v>2101007</v>
      </c>
      <c r="B7821">
        <v>1</v>
      </c>
      <c r="C7821" t="s">
        <v>80</v>
      </c>
      <c r="D7821" t="s">
        <v>102</v>
      </c>
      <c r="E7821" t="s">
        <v>158</v>
      </c>
      <c r="F7821" t="s">
        <v>22316</v>
      </c>
      <c r="G7821" t="s">
        <v>979</v>
      </c>
      <c r="H7821" t="s">
        <v>143</v>
      </c>
      <c r="I7821" t="s">
        <v>135</v>
      </c>
      <c r="J7821" t="s">
        <v>136</v>
      </c>
      <c r="K7821" t="s">
        <v>137</v>
      </c>
      <c r="L7821" t="s">
        <v>22317</v>
      </c>
      <c r="M7821" t="s">
        <v>22318</v>
      </c>
      <c r="N7821">
        <v>0.24083333300000001</v>
      </c>
      <c r="O7821">
        <v>0</v>
      </c>
      <c r="P7821">
        <v>96</v>
      </c>
      <c r="Q7821">
        <v>0</v>
      </c>
      <c r="R7821">
        <v>0</v>
      </c>
      <c r="S7821">
        <v>0</v>
      </c>
      <c r="T7821">
        <v>0</v>
      </c>
      <c r="U7821">
        <v>0</v>
      </c>
      <c r="V7821">
        <v>0</v>
      </c>
      <c r="W7821">
        <v>0</v>
      </c>
      <c r="X7821">
        <v>4.6750484413259192</v>
      </c>
      <c r="Y7821">
        <v>0</v>
      </c>
      <c r="Z7821">
        <v>0</v>
      </c>
      <c r="AA7821">
        <v>0</v>
      </c>
      <c r="AB7821">
        <v>0</v>
      </c>
      <c r="AC7821">
        <v>0</v>
      </c>
      <c r="AD7821">
        <v>0</v>
      </c>
      <c r="AE7821">
        <v>4.6750484413259192</v>
      </c>
    </row>
    <row r="7822" spans="1:31" x14ac:dyDescent="0.25">
      <c r="A7822">
        <v>2101008</v>
      </c>
      <c r="B7822">
        <v>1</v>
      </c>
      <c r="C7822" t="s">
        <v>81</v>
      </c>
      <c r="D7822" t="s">
        <v>128</v>
      </c>
      <c r="E7822" t="s">
        <v>169</v>
      </c>
      <c r="F7822" t="s">
        <v>22319</v>
      </c>
      <c r="G7822" t="s">
        <v>171</v>
      </c>
      <c r="H7822" t="s">
        <v>134</v>
      </c>
      <c r="I7822" t="s">
        <v>135</v>
      </c>
      <c r="J7822" t="s">
        <v>136</v>
      </c>
      <c r="K7822" t="s">
        <v>137</v>
      </c>
      <c r="L7822" t="s">
        <v>22320</v>
      </c>
      <c r="M7822" t="s">
        <v>22321</v>
      </c>
      <c r="N7822">
        <v>5.2275</v>
      </c>
      <c r="O7822">
        <v>0</v>
      </c>
      <c r="P7822">
        <v>56</v>
      </c>
      <c r="Q7822">
        <v>0</v>
      </c>
      <c r="R7822">
        <v>0</v>
      </c>
      <c r="S7822">
        <v>0</v>
      </c>
      <c r="T7822">
        <v>2</v>
      </c>
      <c r="U7822">
        <v>0</v>
      </c>
      <c r="V7822">
        <v>0</v>
      </c>
      <c r="W7822">
        <v>0</v>
      </c>
      <c r="X7822">
        <v>25.308450904777871</v>
      </c>
      <c r="Y7822">
        <v>0</v>
      </c>
      <c r="Z7822">
        <v>0</v>
      </c>
      <c r="AA7822">
        <v>0</v>
      </c>
      <c r="AB7822">
        <v>2.0677566821980003E-2</v>
      </c>
      <c r="AC7822">
        <v>0</v>
      </c>
      <c r="AD7822">
        <v>0</v>
      </c>
      <c r="AE7822">
        <v>25.329128471599851</v>
      </c>
    </row>
    <row r="7823" spans="1:31" x14ac:dyDescent="0.25">
      <c r="A7823">
        <v>2101011</v>
      </c>
      <c r="B7823">
        <v>1</v>
      </c>
      <c r="C7823" t="s">
        <v>80</v>
      </c>
      <c r="D7823" t="s">
        <v>82</v>
      </c>
      <c r="E7823" t="s">
        <v>158</v>
      </c>
      <c r="F7823" t="s">
        <v>22322</v>
      </c>
      <c r="G7823" t="s">
        <v>1378</v>
      </c>
      <c r="H7823" t="s">
        <v>143</v>
      </c>
      <c r="I7823" t="s">
        <v>135</v>
      </c>
      <c r="J7823" t="s">
        <v>136</v>
      </c>
      <c r="K7823" t="s">
        <v>137</v>
      </c>
      <c r="L7823" t="s">
        <v>22323</v>
      </c>
      <c r="M7823" t="s">
        <v>22324</v>
      </c>
      <c r="N7823">
        <v>1.114166666</v>
      </c>
      <c r="O7823">
        <v>0</v>
      </c>
      <c r="P7823">
        <v>21</v>
      </c>
      <c r="Q7823">
        <v>0</v>
      </c>
      <c r="R7823">
        <v>0</v>
      </c>
      <c r="S7823">
        <v>0</v>
      </c>
      <c r="T7823">
        <v>2</v>
      </c>
      <c r="U7823">
        <v>0</v>
      </c>
      <c r="V7823">
        <v>0</v>
      </c>
      <c r="W7823">
        <v>0</v>
      </c>
      <c r="X7823">
        <v>3.7806582730046721</v>
      </c>
      <c r="Y7823">
        <v>0</v>
      </c>
      <c r="Z7823">
        <v>0</v>
      </c>
      <c r="AA7823">
        <v>0</v>
      </c>
      <c r="AB7823">
        <v>1.0810320455028335</v>
      </c>
      <c r="AC7823">
        <v>0</v>
      </c>
      <c r="AD7823">
        <v>0</v>
      </c>
      <c r="AE7823">
        <v>4.861690318507506</v>
      </c>
    </row>
    <row r="7824" spans="1:31" x14ac:dyDescent="0.25">
      <c r="A7824">
        <v>2101014</v>
      </c>
      <c r="B7824">
        <v>1</v>
      </c>
      <c r="C7824" t="s">
        <v>80</v>
      </c>
      <c r="D7824" t="s">
        <v>105</v>
      </c>
      <c r="E7824" t="s">
        <v>158</v>
      </c>
      <c r="F7824" t="s">
        <v>2162</v>
      </c>
      <c r="G7824" t="s">
        <v>160</v>
      </c>
      <c r="H7824" t="s">
        <v>143</v>
      </c>
      <c r="I7824" t="s">
        <v>135</v>
      </c>
      <c r="J7824" t="s">
        <v>136</v>
      </c>
      <c r="K7824" t="s">
        <v>137</v>
      </c>
      <c r="L7824" t="s">
        <v>22325</v>
      </c>
      <c r="M7824" t="s">
        <v>22326</v>
      </c>
      <c r="N7824">
        <v>1.4955555549999999</v>
      </c>
      <c r="O7824">
        <v>0</v>
      </c>
      <c r="P7824">
        <v>330</v>
      </c>
      <c r="Q7824">
        <v>0</v>
      </c>
      <c r="R7824">
        <v>0</v>
      </c>
      <c r="S7824">
        <v>0</v>
      </c>
      <c r="T7824">
        <v>56</v>
      </c>
      <c r="U7824">
        <v>0</v>
      </c>
      <c r="V7824">
        <v>0</v>
      </c>
      <c r="W7824">
        <v>0</v>
      </c>
      <c r="X7824">
        <v>103.12452462106263</v>
      </c>
      <c r="Y7824">
        <v>0</v>
      </c>
      <c r="Z7824">
        <v>0</v>
      </c>
      <c r="AA7824">
        <v>0</v>
      </c>
      <c r="AB7824">
        <v>171.54252198428458</v>
      </c>
      <c r="AC7824">
        <v>0</v>
      </c>
      <c r="AD7824">
        <v>0</v>
      </c>
      <c r="AE7824">
        <v>274.6670466053472</v>
      </c>
    </row>
    <row r="7825" spans="1:31" x14ac:dyDescent="0.25">
      <c r="A7825">
        <v>2101016</v>
      </c>
      <c r="B7825">
        <v>1</v>
      </c>
      <c r="C7825" t="s">
        <v>80</v>
      </c>
      <c r="D7825" t="s">
        <v>84</v>
      </c>
      <c r="E7825" t="s">
        <v>169</v>
      </c>
      <c r="F7825" t="s">
        <v>22327</v>
      </c>
      <c r="G7825" t="s">
        <v>154</v>
      </c>
      <c r="H7825" t="s">
        <v>134</v>
      </c>
      <c r="I7825" t="s">
        <v>135</v>
      </c>
      <c r="J7825" t="s">
        <v>136</v>
      </c>
      <c r="K7825" t="s">
        <v>155</v>
      </c>
      <c r="L7825" t="s">
        <v>22328</v>
      </c>
      <c r="M7825" t="s">
        <v>22329</v>
      </c>
      <c r="N7825">
        <v>2.3491666659999999</v>
      </c>
      <c r="O7825">
        <v>0</v>
      </c>
      <c r="P7825">
        <v>175</v>
      </c>
      <c r="Q7825">
        <v>0</v>
      </c>
      <c r="R7825">
        <v>3</v>
      </c>
      <c r="S7825">
        <v>0</v>
      </c>
      <c r="T7825">
        <v>24</v>
      </c>
      <c r="U7825">
        <v>0</v>
      </c>
      <c r="V7825">
        <v>0</v>
      </c>
      <c r="W7825">
        <v>0</v>
      </c>
      <c r="X7825">
        <v>95.035757468549406</v>
      </c>
      <c r="Y7825">
        <v>0</v>
      </c>
      <c r="Z7825">
        <v>1.8365624800438569</v>
      </c>
      <c r="AA7825">
        <v>0</v>
      </c>
      <c r="AB7825">
        <v>34.748891757275516</v>
      </c>
      <c r="AC7825">
        <v>0</v>
      </c>
      <c r="AD7825">
        <v>0</v>
      </c>
      <c r="AE7825">
        <v>131.62121170586877</v>
      </c>
    </row>
    <row r="7826" spans="1:31" x14ac:dyDescent="0.25">
      <c r="A7826">
        <v>2101018</v>
      </c>
      <c r="B7826">
        <v>1</v>
      </c>
      <c r="C7826" t="s">
        <v>80</v>
      </c>
      <c r="D7826" t="s">
        <v>98</v>
      </c>
      <c r="E7826" t="s">
        <v>177</v>
      </c>
      <c r="F7826" t="s">
        <v>22330</v>
      </c>
      <c r="G7826" t="s">
        <v>183</v>
      </c>
      <c r="H7826" t="s">
        <v>143</v>
      </c>
      <c r="I7826" t="s">
        <v>135</v>
      </c>
      <c r="J7826" t="s">
        <v>136</v>
      </c>
      <c r="K7826" t="s">
        <v>137</v>
      </c>
      <c r="L7826" t="s">
        <v>22331</v>
      </c>
      <c r="M7826" t="s">
        <v>22332</v>
      </c>
      <c r="N7826">
        <v>1.7777777770000001</v>
      </c>
      <c r="O7826">
        <v>0</v>
      </c>
      <c r="P7826">
        <v>1</v>
      </c>
      <c r="Q7826">
        <v>0</v>
      </c>
      <c r="R7826">
        <v>0</v>
      </c>
      <c r="S7826">
        <v>0</v>
      </c>
      <c r="T7826">
        <v>0</v>
      </c>
      <c r="U7826">
        <v>0</v>
      </c>
      <c r="V7826">
        <v>0</v>
      </c>
      <c r="W7826">
        <v>0</v>
      </c>
      <c r="X7826">
        <v>1.2621876536474028</v>
      </c>
      <c r="Y7826">
        <v>0</v>
      </c>
      <c r="Z7826">
        <v>0</v>
      </c>
      <c r="AA7826">
        <v>0</v>
      </c>
      <c r="AB7826">
        <v>0</v>
      </c>
      <c r="AC7826">
        <v>0</v>
      </c>
      <c r="AD7826">
        <v>0</v>
      </c>
      <c r="AE7826">
        <v>1.2621876536474028</v>
      </c>
    </row>
    <row r="7827" spans="1:31" x14ac:dyDescent="0.25">
      <c r="A7827">
        <v>2101027</v>
      </c>
      <c r="B7827">
        <v>1</v>
      </c>
      <c r="C7827" t="s">
        <v>80</v>
      </c>
      <c r="D7827" t="s">
        <v>93</v>
      </c>
      <c r="E7827" t="s">
        <v>158</v>
      </c>
      <c r="F7827" t="s">
        <v>22333</v>
      </c>
      <c r="G7827" t="s">
        <v>385</v>
      </c>
      <c r="H7827" t="s">
        <v>143</v>
      </c>
      <c r="I7827" t="s">
        <v>135</v>
      </c>
      <c r="J7827" t="s">
        <v>136</v>
      </c>
      <c r="K7827" t="s">
        <v>137</v>
      </c>
      <c r="L7827" t="s">
        <v>22334</v>
      </c>
      <c r="M7827" t="s">
        <v>22335</v>
      </c>
      <c r="N7827">
        <v>4.6477777769999999</v>
      </c>
      <c r="O7827">
        <v>0</v>
      </c>
      <c r="P7827">
        <v>14</v>
      </c>
      <c r="Q7827">
        <v>0</v>
      </c>
      <c r="R7827">
        <v>0</v>
      </c>
      <c r="S7827">
        <v>0</v>
      </c>
      <c r="T7827">
        <v>0</v>
      </c>
      <c r="U7827">
        <v>0</v>
      </c>
      <c r="V7827">
        <v>0</v>
      </c>
      <c r="W7827">
        <v>0</v>
      </c>
      <c r="X7827">
        <v>3.6586101879399342</v>
      </c>
      <c r="Y7827">
        <v>0</v>
      </c>
      <c r="Z7827">
        <v>0</v>
      </c>
      <c r="AA7827">
        <v>0</v>
      </c>
      <c r="AB7827">
        <v>0</v>
      </c>
      <c r="AC7827">
        <v>0</v>
      </c>
      <c r="AD7827">
        <v>0</v>
      </c>
      <c r="AE7827">
        <v>3.6586101879399342</v>
      </c>
    </row>
    <row r="7828" spans="1:31" x14ac:dyDescent="0.25">
      <c r="A7828">
        <v>2101034</v>
      </c>
      <c r="B7828">
        <v>1</v>
      </c>
      <c r="C7828" t="s">
        <v>80</v>
      </c>
      <c r="D7828" t="s">
        <v>90</v>
      </c>
      <c r="E7828" t="s">
        <v>177</v>
      </c>
      <c r="F7828" t="s">
        <v>22336</v>
      </c>
      <c r="G7828" t="s">
        <v>183</v>
      </c>
      <c r="H7828" t="s">
        <v>143</v>
      </c>
      <c r="I7828" t="s">
        <v>135</v>
      </c>
      <c r="J7828" t="s">
        <v>136</v>
      </c>
      <c r="K7828" t="s">
        <v>137</v>
      </c>
      <c r="L7828" t="s">
        <v>22337</v>
      </c>
      <c r="M7828" t="s">
        <v>22338</v>
      </c>
      <c r="N7828">
        <v>2.372222222</v>
      </c>
      <c r="O7828">
        <v>0</v>
      </c>
      <c r="P7828">
        <v>0</v>
      </c>
      <c r="Q7828">
        <v>0</v>
      </c>
      <c r="R7828">
        <v>0</v>
      </c>
      <c r="S7828">
        <v>0</v>
      </c>
      <c r="T7828">
        <v>1</v>
      </c>
      <c r="U7828">
        <v>0</v>
      </c>
      <c r="V7828">
        <v>0</v>
      </c>
      <c r="W7828">
        <v>0</v>
      </c>
      <c r="X7828">
        <v>0</v>
      </c>
      <c r="Y7828">
        <v>0</v>
      </c>
      <c r="Z7828">
        <v>0</v>
      </c>
      <c r="AA7828">
        <v>0</v>
      </c>
      <c r="AB7828">
        <v>3.3372147285166669E-3</v>
      </c>
      <c r="AC7828">
        <v>0</v>
      </c>
      <c r="AD7828">
        <v>0</v>
      </c>
      <c r="AE7828">
        <v>3.3372147285166669E-3</v>
      </c>
    </row>
    <row r="7829" spans="1:31" x14ac:dyDescent="0.25">
      <c r="A7829">
        <v>2101039</v>
      </c>
      <c r="B7829">
        <v>1</v>
      </c>
      <c r="C7829" t="s">
        <v>81</v>
      </c>
      <c r="D7829" t="s">
        <v>118</v>
      </c>
      <c r="E7829" t="s">
        <v>169</v>
      </c>
      <c r="F7829" t="s">
        <v>20125</v>
      </c>
      <c r="G7829" t="s">
        <v>171</v>
      </c>
      <c r="H7829" t="s">
        <v>134</v>
      </c>
      <c r="I7829" t="s">
        <v>135</v>
      </c>
      <c r="J7829" t="s">
        <v>136</v>
      </c>
      <c r="K7829" t="s">
        <v>137</v>
      </c>
      <c r="L7829" t="s">
        <v>22339</v>
      </c>
      <c r="M7829" t="s">
        <v>22340</v>
      </c>
      <c r="N7829">
        <v>1.5149999999999999</v>
      </c>
      <c r="O7829">
        <v>0</v>
      </c>
      <c r="P7829">
        <v>236</v>
      </c>
      <c r="Q7829">
        <v>0</v>
      </c>
      <c r="R7829">
        <v>1</v>
      </c>
      <c r="S7829">
        <v>0</v>
      </c>
      <c r="T7829">
        <v>14</v>
      </c>
      <c r="U7829">
        <v>0</v>
      </c>
      <c r="V7829">
        <v>0</v>
      </c>
      <c r="W7829">
        <v>0</v>
      </c>
      <c r="X7829">
        <v>67.759166452390133</v>
      </c>
      <c r="Y7829">
        <v>0</v>
      </c>
      <c r="Z7829">
        <v>3.0220237261055871</v>
      </c>
      <c r="AA7829">
        <v>0</v>
      </c>
      <c r="AB7829">
        <v>13.636798463877906</v>
      </c>
      <c r="AC7829">
        <v>0</v>
      </c>
      <c r="AD7829">
        <v>0</v>
      </c>
      <c r="AE7829">
        <v>84.417988642373629</v>
      </c>
    </row>
    <row r="7830" spans="1:31" x14ac:dyDescent="0.25">
      <c r="A7830">
        <v>2101046</v>
      </c>
      <c r="B7830">
        <v>1</v>
      </c>
      <c r="C7830" t="s">
        <v>80</v>
      </c>
      <c r="D7830" t="s">
        <v>85</v>
      </c>
      <c r="E7830" t="s">
        <v>177</v>
      </c>
      <c r="F7830" t="s">
        <v>22341</v>
      </c>
      <c r="G7830" t="s">
        <v>183</v>
      </c>
      <c r="H7830" t="s">
        <v>143</v>
      </c>
      <c r="I7830" t="s">
        <v>135</v>
      </c>
      <c r="J7830" t="s">
        <v>136</v>
      </c>
      <c r="K7830" t="s">
        <v>137</v>
      </c>
      <c r="L7830" t="s">
        <v>22342</v>
      </c>
      <c r="M7830" t="s">
        <v>22343</v>
      </c>
      <c r="N7830">
        <v>5.0555555549999998</v>
      </c>
      <c r="O7830">
        <v>0</v>
      </c>
      <c r="P7830">
        <v>0</v>
      </c>
      <c r="Q7830">
        <v>0</v>
      </c>
      <c r="R7830">
        <v>0</v>
      </c>
      <c r="S7830">
        <v>0</v>
      </c>
      <c r="T7830">
        <v>1</v>
      </c>
      <c r="U7830">
        <v>0</v>
      </c>
      <c r="V7830">
        <v>0</v>
      </c>
      <c r="W7830">
        <v>0</v>
      </c>
      <c r="X7830">
        <v>0</v>
      </c>
      <c r="Y7830">
        <v>0</v>
      </c>
      <c r="Z7830">
        <v>0</v>
      </c>
      <c r="AA7830">
        <v>0</v>
      </c>
      <c r="AB7830">
        <v>1.3893150729050001</v>
      </c>
      <c r="AC7830">
        <v>0</v>
      </c>
      <c r="AD7830">
        <v>0</v>
      </c>
      <c r="AE7830">
        <v>1.3893150729050001</v>
      </c>
    </row>
    <row r="7831" spans="1:31" x14ac:dyDescent="0.25">
      <c r="A7831">
        <v>2101051</v>
      </c>
      <c r="B7831">
        <v>1</v>
      </c>
      <c r="C7831" t="s">
        <v>80</v>
      </c>
      <c r="D7831" t="s">
        <v>92</v>
      </c>
      <c r="E7831" t="s">
        <v>177</v>
      </c>
      <c r="F7831" t="s">
        <v>22344</v>
      </c>
      <c r="G7831" t="s">
        <v>183</v>
      </c>
      <c r="H7831" t="s">
        <v>143</v>
      </c>
      <c r="I7831" t="s">
        <v>135</v>
      </c>
      <c r="J7831" t="s">
        <v>136</v>
      </c>
      <c r="K7831" t="s">
        <v>137</v>
      </c>
      <c r="L7831" t="s">
        <v>22345</v>
      </c>
      <c r="M7831" t="s">
        <v>22346</v>
      </c>
      <c r="N7831">
        <v>6.2319444439999998</v>
      </c>
      <c r="O7831">
        <v>0</v>
      </c>
      <c r="P7831">
        <v>0</v>
      </c>
      <c r="Q7831">
        <v>0</v>
      </c>
      <c r="R7831">
        <v>1</v>
      </c>
      <c r="S7831">
        <v>0</v>
      </c>
      <c r="T7831">
        <v>0</v>
      </c>
      <c r="U7831">
        <v>0</v>
      </c>
      <c r="V7831">
        <v>0</v>
      </c>
      <c r="W7831">
        <v>0</v>
      </c>
      <c r="X7831">
        <v>0</v>
      </c>
      <c r="Y7831">
        <v>0</v>
      </c>
      <c r="Z7831">
        <v>6.004357717528622</v>
      </c>
      <c r="AA7831">
        <v>0</v>
      </c>
      <c r="AB7831">
        <v>0</v>
      </c>
      <c r="AC7831">
        <v>0</v>
      </c>
      <c r="AD7831">
        <v>0</v>
      </c>
      <c r="AE7831">
        <v>6.004357717528622</v>
      </c>
    </row>
    <row r="7832" spans="1:31" x14ac:dyDescent="0.25">
      <c r="A7832">
        <v>2101052</v>
      </c>
      <c r="B7832">
        <v>1</v>
      </c>
      <c r="C7832" t="s">
        <v>80</v>
      </c>
      <c r="D7832" t="s">
        <v>105</v>
      </c>
      <c r="E7832" t="s">
        <v>169</v>
      </c>
      <c r="F7832" t="s">
        <v>22347</v>
      </c>
      <c r="G7832" t="s">
        <v>171</v>
      </c>
      <c r="H7832" t="s">
        <v>134</v>
      </c>
      <c r="I7832" t="s">
        <v>135</v>
      </c>
      <c r="J7832" t="s">
        <v>136</v>
      </c>
      <c r="K7832" t="s">
        <v>137</v>
      </c>
      <c r="L7832" t="s">
        <v>22348</v>
      </c>
      <c r="M7832" t="s">
        <v>22349</v>
      </c>
      <c r="N7832">
        <v>1.4524999999999999</v>
      </c>
      <c r="O7832">
        <v>0</v>
      </c>
      <c r="P7832">
        <v>0</v>
      </c>
      <c r="Q7832">
        <v>0</v>
      </c>
      <c r="R7832">
        <v>0</v>
      </c>
      <c r="S7832">
        <v>1</v>
      </c>
      <c r="T7832">
        <v>0</v>
      </c>
      <c r="U7832">
        <v>0</v>
      </c>
      <c r="V7832">
        <v>0</v>
      </c>
      <c r="W7832">
        <v>0</v>
      </c>
      <c r="X7832">
        <v>0</v>
      </c>
      <c r="Y7832">
        <v>0</v>
      </c>
      <c r="Z7832">
        <v>0</v>
      </c>
      <c r="AA7832">
        <v>2.3547982709435331</v>
      </c>
      <c r="AB7832">
        <v>0</v>
      </c>
      <c r="AC7832">
        <v>0</v>
      </c>
      <c r="AD7832">
        <v>0</v>
      </c>
      <c r="AE7832">
        <v>2.3547982709435331</v>
      </c>
    </row>
    <row r="7833" spans="1:31" x14ac:dyDescent="0.25">
      <c r="A7833">
        <v>2101054</v>
      </c>
      <c r="B7833">
        <v>1</v>
      </c>
      <c r="C7833" t="s">
        <v>81</v>
      </c>
      <c r="D7833" t="s">
        <v>122</v>
      </c>
      <c r="E7833" t="s">
        <v>177</v>
      </c>
      <c r="F7833" t="s">
        <v>22350</v>
      </c>
      <c r="G7833" t="s">
        <v>183</v>
      </c>
      <c r="H7833" t="s">
        <v>143</v>
      </c>
      <c r="I7833" t="s">
        <v>135</v>
      </c>
      <c r="J7833" t="s">
        <v>136</v>
      </c>
      <c r="K7833" t="s">
        <v>137</v>
      </c>
      <c r="L7833" t="s">
        <v>22351</v>
      </c>
      <c r="M7833" t="s">
        <v>22352</v>
      </c>
      <c r="N7833">
        <v>5.1683333329999996</v>
      </c>
      <c r="O7833">
        <v>0</v>
      </c>
      <c r="P7833">
        <v>1</v>
      </c>
      <c r="Q7833">
        <v>0</v>
      </c>
      <c r="R7833">
        <v>0</v>
      </c>
      <c r="S7833">
        <v>0</v>
      </c>
      <c r="T7833">
        <v>0</v>
      </c>
      <c r="U7833">
        <v>0</v>
      </c>
      <c r="V7833">
        <v>0</v>
      </c>
      <c r="W7833">
        <v>0</v>
      </c>
      <c r="X7833">
        <v>0.69889456050199517</v>
      </c>
      <c r="Y7833">
        <v>0</v>
      </c>
      <c r="Z7833">
        <v>0</v>
      </c>
      <c r="AA7833">
        <v>0</v>
      </c>
      <c r="AB7833">
        <v>0</v>
      </c>
      <c r="AC7833">
        <v>0</v>
      </c>
      <c r="AD7833">
        <v>0</v>
      </c>
      <c r="AE7833">
        <v>0.69889456050199517</v>
      </c>
    </row>
    <row r="7834" spans="1:31" x14ac:dyDescent="0.25">
      <c r="A7834">
        <v>2101056</v>
      </c>
      <c r="B7834">
        <v>1</v>
      </c>
      <c r="C7834" t="s">
        <v>80</v>
      </c>
      <c r="D7834" t="s">
        <v>95</v>
      </c>
      <c r="E7834" t="s">
        <v>158</v>
      </c>
      <c r="F7834" t="s">
        <v>22353</v>
      </c>
      <c r="G7834" t="s">
        <v>1007</v>
      </c>
      <c r="H7834" t="s">
        <v>143</v>
      </c>
      <c r="I7834" t="s">
        <v>135</v>
      </c>
      <c r="J7834" t="s">
        <v>3</v>
      </c>
      <c r="K7834" t="s">
        <v>137</v>
      </c>
      <c r="L7834" t="s">
        <v>22354</v>
      </c>
      <c r="M7834" t="s">
        <v>22355</v>
      </c>
      <c r="N7834">
        <v>1.038333333</v>
      </c>
      <c r="O7834">
        <v>0</v>
      </c>
      <c r="P7834">
        <v>88</v>
      </c>
      <c r="Q7834">
        <v>0</v>
      </c>
      <c r="R7834">
        <v>0</v>
      </c>
      <c r="S7834">
        <v>0</v>
      </c>
      <c r="T7834">
        <v>11</v>
      </c>
      <c r="U7834">
        <v>0</v>
      </c>
      <c r="V7834">
        <v>0</v>
      </c>
      <c r="W7834">
        <v>0</v>
      </c>
      <c r="X7834">
        <v>17.071910454804634</v>
      </c>
      <c r="Y7834">
        <v>0</v>
      </c>
      <c r="Z7834">
        <v>0</v>
      </c>
      <c r="AA7834">
        <v>0</v>
      </c>
      <c r="AB7834">
        <v>3.2742783222145104</v>
      </c>
      <c r="AC7834">
        <v>0</v>
      </c>
      <c r="AD7834">
        <v>0</v>
      </c>
      <c r="AE7834">
        <v>20.346188777019144</v>
      </c>
    </row>
    <row r="7835" spans="1:31" x14ac:dyDescent="0.25">
      <c r="A7835">
        <v>2101059</v>
      </c>
      <c r="B7835">
        <v>1</v>
      </c>
      <c r="C7835" t="s">
        <v>81</v>
      </c>
      <c r="D7835" t="s">
        <v>112</v>
      </c>
      <c r="E7835" t="s">
        <v>169</v>
      </c>
      <c r="F7835" t="s">
        <v>22356</v>
      </c>
      <c r="G7835" t="s">
        <v>171</v>
      </c>
      <c r="H7835" t="s">
        <v>134</v>
      </c>
      <c r="I7835" t="s">
        <v>135</v>
      </c>
      <c r="J7835" t="s">
        <v>136</v>
      </c>
      <c r="K7835" t="s">
        <v>137</v>
      </c>
      <c r="L7835" t="s">
        <v>22357</v>
      </c>
      <c r="M7835" t="s">
        <v>22358</v>
      </c>
      <c r="N7835">
        <v>3.8955555550000001</v>
      </c>
      <c r="O7835">
        <v>0</v>
      </c>
      <c r="P7835">
        <v>14</v>
      </c>
      <c r="Q7835">
        <v>0</v>
      </c>
      <c r="R7835">
        <v>11</v>
      </c>
      <c r="S7835">
        <v>0</v>
      </c>
      <c r="T7835">
        <v>0</v>
      </c>
      <c r="U7835">
        <v>0</v>
      </c>
      <c r="V7835">
        <v>0</v>
      </c>
      <c r="W7835">
        <v>0</v>
      </c>
      <c r="X7835">
        <v>9.7473467993083727</v>
      </c>
      <c r="Y7835">
        <v>0</v>
      </c>
      <c r="Z7835">
        <v>40.654468203335313</v>
      </c>
      <c r="AA7835">
        <v>0</v>
      </c>
      <c r="AB7835">
        <v>0</v>
      </c>
      <c r="AC7835">
        <v>0</v>
      </c>
      <c r="AD7835">
        <v>0</v>
      </c>
      <c r="AE7835">
        <v>50.401815002643687</v>
      </c>
    </row>
    <row r="7836" spans="1:31" x14ac:dyDescent="0.25">
      <c r="A7836">
        <v>2101066</v>
      </c>
      <c r="B7836">
        <v>1</v>
      </c>
      <c r="C7836" t="s">
        <v>81</v>
      </c>
      <c r="D7836" t="s">
        <v>112</v>
      </c>
      <c r="E7836" t="s">
        <v>177</v>
      </c>
      <c r="F7836" t="s">
        <v>22359</v>
      </c>
      <c r="G7836" t="s">
        <v>179</v>
      </c>
      <c r="H7836" t="s">
        <v>143</v>
      </c>
      <c r="I7836" t="s">
        <v>135</v>
      </c>
      <c r="J7836" t="s">
        <v>136</v>
      </c>
      <c r="K7836" t="s">
        <v>137</v>
      </c>
      <c r="L7836" t="s">
        <v>22360</v>
      </c>
      <c r="M7836" t="s">
        <v>22361</v>
      </c>
      <c r="N7836">
        <v>6.6127777769999998</v>
      </c>
      <c r="O7836">
        <v>0</v>
      </c>
      <c r="P7836">
        <v>4</v>
      </c>
      <c r="Q7836">
        <v>0</v>
      </c>
      <c r="R7836">
        <v>0</v>
      </c>
      <c r="S7836">
        <v>0</v>
      </c>
      <c r="T7836">
        <v>1</v>
      </c>
      <c r="U7836">
        <v>0</v>
      </c>
      <c r="V7836">
        <v>0</v>
      </c>
      <c r="W7836">
        <v>0</v>
      </c>
      <c r="X7836">
        <v>4.8879806361545386</v>
      </c>
      <c r="Y7836">
        <v>0</v>
      </c>
      <c r="Z7836">
        <v>0</v>
      </c>
      <c r="AA7836">
        <v>0</v>
      </c>
      <c r="AB7836">
        <v>8.9105861401746117E-2</v>
      </c>
      <c r="AC7836">
        <v>0</v>
      </c>
      <c r="AD7836">
        <v>0</v>
      </c>
      <c r="AE7836">
        <v>4.977086497556285</v>
      </c>
    </row>
    <row r="7837" spans="1:31" x14ac:dyDescent="0.25">
      <c r="A7837">
        <v>2101068</v>
      </c>
      <c r="B7837">
        <v>1</v>
      </c>
      <c r="C7837" t="s">
        <v>80</v>
      </c>
      <c r="D7837" t="s">
        <v>98</v>
      </c>
      <c r="E7837" t="s">
        <v>131</v>
      </c>
      <c r="F7837" t="s">
        <v>22362</v>
      </c>
      <c r="G7837" t="s">
        <v>513</v>
      </c>
      <c r="H7837" t="s">
        <v>134</v>
      </c>
      <c r="I7837" t="s">
        <v>135</v>
      </c>
      <c r="J7837" t="s">
        <v>136</v>
      </c>
      <c r="K7837" t="s">
        <v>137</v>
      </c>
      <c r="L7837" t="s">
        <v>22363</v>
      </c>
      <c r="M7837" t="s">
        <v>22364</v>
      </c>
      <c r="N7837">
        <v>0.505833333</v>
      </c>
      <c r="O7837">
        <v>0</v>
      </c>
      <c r="P7837">
        <v>454</v>
      </c>
      <c r="Q7837">
        <v>13</v>
      </c>
      <c r="R7837">
        <v>93</v>
      </c>
      <c r="S7837">
        <v>15</v>
      </c>
      <c r="T7837">
        <v>83</v>
      </c>
      <c r="U7837">
        <v>0</v>
      </c>
      <c r="V7837">
        <v>0</v>
      </c>
      <c r="W7837">
        <v>0</v>
      </c>
      <c r="X7837">
        <v>32.562772038692891</v>
      </c>
      <c r="Y7837">
        <v>13.889088655771129</v>
      </c>
      <c r="Z7837">
        <v>49.830903617745498</v>
      </c>
      <c r="AA7837">
        <v>32.192576768493808</v>
      </c>
      <c r="AB7837">
        <v>24.08508580292543</v>
      </c>
      <c r="AC7837">
        <v>0</v>
      </c>
      <c r="AD7837">
        <v>0</v>
      </c>
      <c r="AE7837">
        <v>152.56042688362874</v>
      </c>
    </row>
    <row r="7838" spans="1:31" x14ac:dyDescent="0.25">
      <c r="A7838">
        <v>2101069</v>
      </c>
      <c r="B7838">
        <v>1</v>
      </c>
      <c r="C7838" t="s">
        <v>80</v>
      </c>
      <c r="D7838" t="s">
        <v>85</v>
      </c>
      <c r="E7838" t="s">
        <v>158</v>
      </c>
      <c r="F7838" t="s">
        <v>2517</v>
      </c>
      <c r="G7838" t="s">
        <v>366</v>
      </c>
      <c r="H7838" t="s">
        <v>143</v>
      </c>
      <c r="I7838" t="s">
        <v>135</v>
      </c>
      <c r="J7838" t="s">
        <v>136</v>
      </c>
      <c r="K7838" t="s">
        <v>137</v>
      </c>
      <c r="L7838" t="s">
        <v>22365</v>
      </c>
      <c r="M7838" t="s">
        <v>22366</v>
      </c>
      <c r="N7838">
        <v>4.0944444439999996</v>
      </c>
      <c r="O7838">
        <v>0</v>
      </c>
      <c r="P7838">
        <v>83</v>
      </c>
      <c r="Q7838">
        <v>0</v>
      </c>
      <c r="R7838">
        <v>0</v>
      </c>
      <c r="S7838">
        <v>0</v>
      </c>
      <c r="T7838">
        <v>2</v>
      </c>
      <c r="U7838">
        <v>0</v>
      </c>
      <c r="V7838">
        <v>0</v>
      </c>
      <c r="W7838">
        <v>0</v>
      </c>
      <c r="X7838">
        <v>102.95672585590167</v>
      </c>
      <c r="Y7838">
        <v>0</v>
      </c>
      <c r="Z7838">
        <v>0</v>
      </c>
      <c r="AA7838">
        <v>0</v>
      </c>
      <c r="AB7838">
        <v>0.16667708005881388</v>
      </c>
      <c r="AC7838">
        <v>0</v>
      </c>
      <c r="AD7838">
        <v>0</v>
      </c>
      <c r="AE7838">
        <v>103.12340293596048</v>
      </c>
    </row>
    <row r="7839" spans="1:31" x14ac:dyDescent="0.25">
      <c r="A7839">
        <v>2101070</v>
      </c>
      <c r="B7839">
        <v>1</v>
      </c>
      <c r="C7839" t="s">
        <v>80</v>
      </c>
      <c r="D7839" t="s">
        <v>90</v>
      </c>
      <c r="E7839" t="s">
        <v>177</v>
      </c>
      <c r="F7839" t="s">
        <v>22367</v>
      </c>
      <c r="G7839" t="s">
        <v>183</v>
      </c>
      <c r="H7839" t="s">
        <v>143</v>
      </c>
      <c r="I7839" t="s">
        <v>135</v>
      </c>
      <c r="J7839" t="s">
        <v>136</v>
      </c>
      <c r="K7839" t="s">
        <v>137</v>
      </c>
      <c r="L7839" t="s">
        <v>22368</v>
      </c>
      <c r="M7839" t="s">
        <v>22369</v>
      </c>
      <c r="N7839">
        <v>2.7677777770000001</v>
      </c>
      <c r="O7839">
        <v>0</v>
      </c>
      <c r="P7839">
        <v>1</v>
      </c>
      <c r="Q7839">
        <v>0</v>
      </c>
      <c r="R7839">
        <v>0</v>
      </c>
      <c r="S7839">
        <v>0</v>
      </c>
      <c r="T7839">
        <v>0</v>
      </c>
      <c r="U7839">
        <v>0</v>
      </c>
      <c r="V7839">
        <v>0</v>
      </c>
      <c r="W7839">
        <v>0</v>
      </c>
      <c r="X7839">
        <v>0.59504949901036674</v>
      </c>
      <c r="Y7839">
        <v>0</v>
      </c>
      <c r="Z7839">
        <v>0</v>
      </c>
      <c r="AA7839">
        <v>0</v>
      </c>
      <c r="AB7839">
        <v>0</v>
      </c>
      <c r="AC7839">
        <v>0</v>
      </c>
      <c r="AD7839">
        <v>0</v>
      </c>
      <c r="AE7839">
        <v>0.59504949901036674</v>
      </c>
    </row>
    <row r="7840" spans="1:31" x14ac:dyDescent="0.25">
      <c r="A7840">
        <v>2101072</v>
      </c>
      <c r="B7840">
        <v>1</v>
      </c>
      <c r="C7840" t="s">
        <v>80</v>
      </c>
      <c r="D7840" t="s">
        <v>89</v>
      </c>
      <c r="E7840" t="s">
        <v>177</v>
      </c>
      <c r="F7840" t="s">
        <v>22370</v>
      </c>
      <c r="G7840" t="s">
        <v>179</v>
      </c>
      <c r="H7840" t="s">
        <v>143</v>
      </c>
      <c r="I7840" t="s">
        <v>135</v>
      </c>
      <c r="J7840" t="s">
        <v>136</v>
      </c>
      <c r="K7840" t="s">
        <v>137</v>
      </c>
      <c r="L7840" t="s">
        <v>22371</v>
      </c>
      <c r="M7840" t="s">
        <v>22372</v>
      </c>
      <c r="N7840">
        <v>6.778888888</v>
      </c>
      <c r="O7840">
        <v>0</v>
      </c>
      <c r="P7840">
        <v>2</v>
      </c>
      <c r="Q7840">
        <v>0</v>
      </c>
      <c r="R7840">
        <v>0</v>
      </c>
      <c r="S7840">
        <v>0</v>
      </c>
      <c r="T7840">
        <v>0</v>
      </c>
      <c r="U7840">
        <v>0</v>
      </c>
      <c r="V7840">
        <v>0</v>
      </c>
      <c r="W7840">
        <v>0</v>
      </c>
      <c r="X7840">
        <v>6.0735253583136268</v>
      </c>
      <c r="Y7840">
        <v>0</v>
      </c>
      <c r="Z7840">
        <v>0</v>
      </c>
      <c r="AA7840">
        <v>0</v>
      </c>
      <c r="AB7840">
        <v>0</v>
      </c>
      <c r="AC7840">
        <v>0</v>
      </c>
      <c r="AD7840">
        <v>0</v>
      </c>
      <c r="AE7840">
        <v>6.0735253583136268</v>
      </c>
    </row>
    <row r="7841" spans="1:31" x14ac:dyDescent="0.25">
      <c r="A7841">
        <v>2101076</v>
      </c>
      <c r="B7841">
        <v>1</v>
      </c>
      <c r="C7841" t="s">
        <v>80</v>
      </c>
      <c r="D7841" t="s">
        <v>82</v>
      </c>
      <c r="E7841" t="s">
        <v>177</v>
      </c>
      <c r="F7841" t="s">
        <v>22373</v>
      </c>
      <c r="G7841" t="s">
        <v>179</v>
      </c>
      <c r="H7841" t="s">
        <v>143</v>
      </c>
      <c r="I7841" t="s">
        <v>135</v>
      </c>
      <c r="J7841" t="s">
        <v>136</v>
      </c>
      <c r="K7841" t="s">
        <v>137</v>
      </c>
      <c r="L7841" t="s">
        <v>22374</v>
      </c>
      <c r="M7841" t="s">
        <v>22375</v>
      </c>
      <c r="N7841">
        <v>2.6155555549999998</v>
      </c>
      <c r="O7841">
        <v>0</v>
      </c>
      <c r="P7841">
        <v>6</v>
      </c>
      <c r="Q7841">
        <v>0</v>
      </c>
      <c r="R7841">
        <v>0</v>
      </c>
      <c r="S7841">
        <v>0</v>
      </c>
      <c r="T7841">
        <v>3</v>
      </c>
      <c r="U7841">
        <v>0</v>
      </c>
      <c r="V7841">
        <v>0</v>
      </c>
      <c r="W7841">
        <v>0</v>
      </c>
      <c r="X7841">
        <v>3.2300103001719584</v>
      </c>
      <c r="Y7841">
        <v>0</v>
      </c>
      <c r="Z7841">
        <v>0</v>
      </c>
      <c r="AA7841">
        <v>0</v>
      </c>
      <c r="AB7841">
        <v>2.3562289241340095</v>
      </c>
      <c r="AC7841">
        <v>0</v>
      </c>
      <c r="AD7841">
        <v>0</v>
      </c>
      <c r="AE7841">
        <v>5.5862392243059684</v>
      </c>
    </row>
    <row r="7842" spans="1:31" x14ac:dyDescent="0.25">
      <c r="A7842">
        <v>2101079</v>
      </c>
      <c r="B7842">
        <v>1</v>
      </c>
      <c r="C7842" t="s">
        <v>80</v>
      </c>
      <c r="D7842" t="s">
        <v>96</v>
      </c>
      <c r="E7842" t="s">
        <v>177</v>
      </c>
      <c r="F7842" t="s">
        <v>22376</v>
      </c>
      <c r="G7842" t="s">
        <v>183</v>
      </c>
      <c r="H7842" t="s">
        <v>143</v>
      </c>
      <c r="I7842" t="s">
        <v>135</v>
      </c>
      <c r="J7842" t="s">
        <v>136</v>
      </c>
      <c r="K7842" t="s">
        <v>137</v>
      </c>
      <c r="L7842" t="s">
        <v>22377</v>
      </c>
      <c r="M7842" t="s">
        <v>22378</v>
      </c>
      <c r="N7842">
        <v>7.659166666</v>
      </c>
      <c r="O7842">
        <v>0</v>
      </c>
      <c r="P7842">
        <v>1</v>
      </c>
      <c r="Q7842">
        <v>0</v>
      </c>
      <c r="R7842">
        <v>0</v>
      </c>
      <c r="S7842">
        <v>0</v>
      </c>
      <c r="T7842">
        <v>0</v>
      </c>
      <c r="U7842">
        <v>0</v>
      </c>
      <c r="V7842">
        <v>0</v>
      </c>
      <c r="W7842">
        <v>0</v>
      </c>
      <c r="X7842">
        <v>2.9138192569908155</v>
      </c>
      <c r="Y7842">
        <v>0</v>
      </c>
      <c r="Z7842">
        <v>0</v>
      </c>
      <c r="AA7842">
        <v>0</v>
      </c>
      <c r="AB7842">
        <v>0</v>
      </c>
      <c r="AC7842">
        <v>0</v>
      </c>
      <c r="AD7842">
        <v>0</v>
      </c>
      <c r="AE7842">
        <v>2.9138192569908155</v>
      </c>
    </row>
    <row r="7843" spans="1:31" x14ac:dyDescent="0.25">
      <c r="A7843">
        <v>2101080</v>
      </c>
      <c r="B7843">
        <v>1</v>
      </c>
      <c r="C7843" t="s">
        <v>81</v>
      </c>
      <c r="D7843" t="s">
        <v>115</v>
      </c>
      <c r="E7843" t="s">
        <v>140</v>
      </c>
      <c r="F7843" t="s">
        <v>22379</v>
      </c>
      <c r="G7843" t="s">
        <v>142</v>
      </c>
      <c r="H7843" t="s">
        <v>143</v>
      </c>
      <c r="I7843" t="s">
        <v>135</v>
      </c>
      <c r="J7843" t="s">
        <v>136</v>
      </c>
      <c r="K7843" t="s">
        <v>137</v>
      </c>
      <c r="L7843" t="s">
        <v>22380</v>
      </c>
      <c r="M7843" t="s">
        <v>22381</v>
      </c>
      <c r="N7843">
        <v>2.4138888879999998</v>
      </c>
      <c r="O7843">
        <v>0</v>
      </c>
      <c r="P7843">
        <v>36</v>
      </c>
      <c r="Q7843">
        <v>0</v>
      </c>
      <c r="R7843">
        <v>3</v>
      </c>
      <c r="S7843">
        <v>0</v>
      </c>
      <c r="T7843">
        <v>0</v>
      </c>
      <c r="U7843">
        <v>0</v>
      </c>
      <c r="V7843">
        <v>0</v>
      </c>
      <c r="W7843">
        <v>0</v>
      </c>
      <c r="X7843">
        <v>11.184230115510571</v>
      </c>
      <c r="Y7843">
        <v>0</v>
      </c>
      <c r="Z7843">
        <v>2.3574721772106408</v>
      </c>
      <c r="AA7843">
        <v>0</v>
      </c>
      <c r="AB7843">
        <v>0</v>
      </c>
      <c r="AC7843">
        <v>0</v>
      </c>
      <c r="AD7843">
        <v>0</v>
      </c>
      <c r="AE7843">
        <v>13.541702292721212</v>
      </c>
    </row>
    <row r="7844" spans="1:31" x14ac:dyDescent="0.25">
      <c r="A7844">
        <v>2101082</v>
      </c>
      <c r="B7844">
        <v>1</v>
      </c>
      <c r="C7844" t="s">
        <v>80</v>
      </c>
      <c r="D7844" t="s">
        <v>82</v>
      </c>
      <c r="E7844" t="s">
        <v>177</v>
      </c>
      <c r="F7844" t="s">
        <v>22382</v>
      </c>
      <c r="G7844" t="s">
        <v>196</v>
      </c>
      <c r="H7844" t="s">
        <v>143</v>
      </c>
      <c r="I7844" t="s">
        <v>135</v>
      </c>
      <c r="J7844" t="s">
        <v>136</v>
      </c>
      <c r="K7844" t="s">
        <v>137</v>
      </c>
      <c r="L7844" t="s">
        <v>22383</v>
      </c>
      <c r="M7844" t="s">
        <v>22384</v>
      </c>
      <c r="N7844">
        <v>2.7097222219999999</v>
      </c>
      <c r="O7844">
        <v>0</v>
      </c>
      <c r="P7844">
        <v>7</v>
      </c>
      <c r="Q7844">
        <v>0</v>
      </c>
      <c r="R7844">
        <v>0</v>
      </c>
      <c r="S7844">
        <v>0</v>
      </c>
      <c r="T7844">
        <v>0</v>
      </c>
      <c r="U7844">
        <v>0</v>
      </c>
      <c r="V7844">
        <v>0</v>
      </c>
      <c r="W7844">
        <v>0</v>
      </c>
      <c r="X7844">
        <v>4.8530948019200277</v>
      </c>
      <c r="Y7844">
        <v>0</v>
      </c>
      <c r="Z7844">
        <v>0</v>
      </c>
      <c r="AA7844">
        <v>0</v>
      </c>
      <c r="AB7844">
        <v>0</v>
      </c>
      <c r="AC7844">
        <v>0</v>
      </c>
      <c r="AD7844">
        <v>0</v>
      </c>
      <c r="AE7844">
        <v>4.8530948019200277</v>
      </c>
    </row>
    <row r="7845" spans="1:31" x14ac:dyDescent="0.25">
      <c r="A7845">
        <v>2101083</v>
      </c>
      <c r="B7845">
        <v>1</v>
      </c>
      <c r="C7845" t="s">
        <v>80</v>
      </c>
      <c r="D7845" t="s">
        <v>108</v>
      </c>
      <c r="E7845" t="s">
        <v>169</v>
      </c>
      <c r="F7845" t="s">
        <v>22385</v>
      </c>
      <c r="G7845" t="s">
        <v>171</v>
      </c>
      <c r="H7845" t="s">
        <v>134</v>
      </c>
      <c r="I7845" t="s">
        <v>135</v>
      </c>
      <c r="J7845" t="s">
        <v>136</v>
      </c>
      <c r="K7845" t="s">
        <v>137</v>
      </c>
      <c r="L7845" t="s">
        <v>22386</v>
      </c>
      <c r="M7845" t="s">
        <v>22387</v>
      </c>
      <c r="N7845">
        <v>1.679444444</v>
      </c>
      <c r="O7845">
        <v>0</v>
      </c>
      <c r="P7845">
        <v>30</v>
      </c>
      <c r="Q7845">
        <v>0</v>
      </c>
      <c r="R7845">
        <v>10</v>
      </c>
      <c r="S7845">
        <v>0</v>
      </c>
      <c r="T7845">
        <v>2</v>
      </c>
      <c r="U7845">
        <v>0</v>
      </c>
      <c r="V7845">
        <v>0</v>
      </c>
      <c r="W7845">
        <v>0</v>
      </c>
      <c r="X7845">
        <v>5.0188526353586598</v>
      </c>
      <c r="Y7845">
        <v>0</v>
      </c>
      <c r="Z7845">
        <v>4.9767800018477182</v>
      </c>
      <c r="AA7845">
        <v>0</v>
      </c>
      <c r="AB7845">
        <v>0.80839049315349587</v>
      </c>
      <c r="AC7845">
        <v>0</v>
      </c>
      <c r="AD7845">
        <v>0</v>
      </c>
      <c r="AE7845">
        <v>10.804023130359873</v>
      </c>
    </row>
    <row r="7846" spans="1:31" x14ac:dyDescent="0.25">
      <c r="A7846">
        <v>2101084</v>
      </c>
      <c r="B7846">
        <v>1</v>
      </c>
      <c r="C7846" t="s">
        <v>80</v>
      </c>
      <c r="D7846" t="s">
        <v>96</v>
      </c>
      <c r="E7846" t="s">
        <v>177</v>
      </c>
      <c r="F7846" t="s">
        <v>22388</v>
      </c>
      <c r="G7846" t="s">
        <v>183</v>
      </c>
      <c r="H7846" t="s">
        <v>143</v>
      </c>
      <c r="I7846" t="s">
        <v>135</v>
      </c>
      <c r="J7846" t="s">
        <v>136</v>
      </c>
      <c r="K7846" t="s">
        <v>137</v>
      </c>
      <c r="L7846" t="s">
        <v>22389</v>
      </c>
      <c r="M7846" t="s">
        <v>22390</v>
      </c>
      <c r="N7846">
        <v>5.7652777769999997</v>
      </c>
      <c r="O7846">
        <v>0</v>
      </c>
      <c r="P7846">
        <v>2</v>
      </c>
      <c r="Q7846">
        <v>0</v>
      </c>
      <c r="R7846">
        <v>0</v>
      </c>
      <c r="S7846">
        <v>0</v>
      </c>
      <c r="T7846">
        <v>0</v>
      </c>
      <c r="U7846">
        <v>0</v>
      </c>
      <c r="V7846">
        <v>0</v>
      </c>
      <c r="W7846">
        <v>0</v>
      </c>
      <c r="X7846">
        <v>7.0538544657519866</v>
      </c>
      <c r="Y7846">
        <v>0</v>
      </c>
      <c r="Z7846">
        <v>0</v>
      </c>
      <c r="AA7846">
        <v>0</v>
      </c>
      <c r="AB7846">
        <v>0</v>
      </c>
      <c r="AC7846">
        <v>0</v>
      </c>
      <c r="AD7846">
        <v>0</v>
      </c>
      <c r="AE7846">
        <v>7.0538544657519866</v>
      </c>
    </row>
    <row r="7847" spans="1:31" x14ac:dyDescent="0.25">
      <c r="A7847">
        <v>2101095</v>
      </c>
      <c r="B7847">
        <v>1</v>
      </c>
      <c r="C7847" t="s">
        <v>81</v>
      </c>
      <c r="D7847" t="s">
        <v>120</v>
      </c>
      <c r="E7847" t="s">
        <v>177</v>
      </c>
      <c r="F7847" t="s">
        <v>22391</v>
      </c>
      <c r="G7847" t="s">
        <v>183</v>
      </c>
      <c r="H7847" t="s">
        <v>143</v>
      </c>
      <c r="I7847" t="s">
        <v>135</v>
      </c>
      <c r="J7847" t="s">
        <v>136</v>
      </c>
      <c r="K7847" t="s">
        <v>137</v>
      </c>
      <c r="L7847" t="s">
        <v>22392</v>
      </c>
      <c r="M7847" t="s">
        <v>22393</v>
      </c>
      <c r="N7847">
        <v>1.0141666659999999</v>
      </c>
      <c r="O7847">
        <v>0</v>
      </c>
      <c r="P7847">
        <v>1</v>
      </c>
      <c r="Q7847">
        <v>0</v>
      </c>
      <c r="R7847">
        <v>0</v>
      </c>
      <c r="S7847">
        <v>0</v>
      </c>
      <c r="T7847">
        <v>0</v>
      </c>
      <c r="U7847">
        <v>0</v>
      </c>
      <c r="V7847">
        <v>0</v>
      </c>
      <c r="W7847">
        <v>0</v>
      </c>
      <c r="X7847">
        <v>4.0163748628397777E-2</v>
      </c>
      <c r="Y7847">
        <v>0</v>
      </c>
      <c r="Z7847">
        <v>0</v>
      </c>
      <c r="AA7847">
        <v>0</v>
      </c>
      <c r="AB7847">
        <v>0</v>
      </c>
      <c r="AC7847">
        <v>0</v>
      </c>
      <c r="AD7847">
        <v>0</v>
      </c>
      <c r="AE7847">
        <v>4.0163748628397777E-2</v>
      </c>
    </row>
    <row r="7848" spans="1:31" x14ac:dyDescent="0.25">
      <c r="A7848">
        <v>2101096</v>
      </c>
      <c r="B7848">
        <v>1</v>
      </c>
      <c r="C7848" t="s">
        <v>80</v>
      </c>
      <c r="D7848" t="s">
        <v>93</v>
      </c>
      <c r="E7848" t="s">
        <v>158</v>
      </c>
      <c r="F7848" t="s">
        <v>22394</v>
      </c>
      <c r="G7848" t="s">
        <v>385</v>
      </c>
      <c r="H7848" t="s">
        <v>143</v>
      </c>
      <c r="I7848" t="s">
        <v>135</v>
      </c>
      <c r="J7848" t="s">
        <v>136</v>
      </c>
      <c r="K7848" t="s">
        <v>137</v>
      </c>
      <c r="L7848" t="s">
        <v>22395</v>
      </c>
      <c r="M7848" t="s">
        <v>22396</v>
      </c>
      <c r="N7848">
        <v>0.71694444400000001</v>
      </c>
      <c r="O7848">
        <v>0</v>
      </c>
      <c r="P7848">
        <v>0</v>
      </c>
      <c r="Q7848">
        <v>0</v>
      </c>
      <c r="R7848">
        <v>7</v>
      </c>
      <c r="S7848">
        <v>0</v>
      </c>
      <c r="T7848">
        <v>2</v>
      </c>
      <c r="U7848">
        <v>0</v>
      </c>
      <c r="V7848">
        <v>0</v>
      </c>
      <c r="W7848">
        <v>0</v>
      </c>
      <c r="X7848">
        <v>0</v>
      </c>
      <c r="Y7848">
        <v>0</v>
      </c>
      <c r="Z7848">
        <v>6.0845270542334191</v>
      </c>
      <c r="AA7848">
        <v>0</v>
      </c>
      <c r="AB7848">
        <v>1.7194270281489927</v>
      </c>
      <c r="AC7848">
        <v>0</v>
      </c>
      <c r="AD7848">
        <v>0</v>
      </c>
      <c r="AE7848">
        <v>7.8039540823824121</v>
      </c>
    </row>
    <row r="7849" spans="1:31" x14ac:dyDescent="0.25">
      <c r="A7849">
        <v>2101097</v>
      </c>
      <c r="B7849">
        <v>1</v>
      </c>
      <c r="C7849" t="s">
        <v>80</v>
      </c>
      <c r="D7849" t="s">
        <v>93</v>
      </c>
      <c r="E7849" t="s">
        <v>177</v>
      </c>
      <c r="F7849" t="s">
        <v>22397</v>
      </c>
      <c r="G7849" t="s">
        <v>183</v>
      </c>
      <c r="H7849" t="s">
        <v>143</v>
      </c>
      <c r="I7849" t="s">
        <v>135</v>
      </c>
      <c r="J7849" t="s">
        <v>136</v>
      </c>
      <c r="K7849" t="s">
        <v>137</v>
      </c>
      <c r="L7849" t="s">
        <v>22398</v>
      </c>
      <c r="M7849" t="s">
        <v>22399</v>
      </c>
      <c r="N7849">
        <v>1.8891666659999999</v>
      </c>
      <c r="O7849">
        <v>0</v>
      </c>
      <c r="P7849">
        <v>1</v>
      </c>
      <c r="Q7849">
        <v>0</v>
      </c>
      <c r="R7849">
        <v>0</v>
      </c>
      <c r="S7849">
        <v>0</v>
      </c>
      <c r="T7849">
        <v>0</v>
      </c>
      <c r="U7849">
        <v>0</v>
      </c>
      <c r="V7849">
        <v>0</v>
      </c>
      <c r="W7849">
        <v>0</v>
      </c>
      <c r="X7849">
        <v>3.5432392811783333E-3</v>
      </c>
      <c r="Y7849">
        <v>0</v>
      </c>
      <c r="Z7849">
        <v>0</v>
      </c>
      <c r="AA7849">
        <v>0</v>
      </c>
      <c r="AB7849">
        <v>0</v>
      </c>
      <c r="AC7849">
        <v>0</v>
      </c>
      <c r="AD7849">
        <v>0</v>
      </c>
      <c r="AE7849">
        <v>3.5432392811783333E-3</v>
      </c>
    </row>
    <row r="7850" spans="1:31" x14ac:dyDescent="0.25">
      <c r="A7850">
        <v>2101098</v>
      </c>
      <c r="B7850">
        <v>1</v>
      </c>
      <c r="C7850" t="s">
        <v>80</v>
      </c>
      <c r="D7850" t="s">
        <v>95</v>
      </c>
      <c r="E7850" t="s">
        <v>177</v>
      </c>
      <c r="F7850" t="s">
        <v>22400</v>
      </c>
      <c r="G7850" t="s">
        <v>183</v>
      </c>
      <c r="H7850" t="s">
        <v>143</v>
      </c>
      <c r="I7850" t="s">
        <v>135</v>
      </c>
      <c r="J7850" t="s">
        <v>136</v>
      </c>
      <c r="K7850" t="s">
        <v>137</v>
      </c>
      <c r="L7850" t="s">
        <v>22401</v>
      </c>
      <c r="M7850" t="s">
        <v>22402</v>
      </c>
      <c r="N7850">
        <v>0.52222222200000001</v>
      </c>
      <c r="O7850">
        <v>0</v>
      </c>
      <c r="P7850">
        <v>0</v>
      </c>
      <c r="Q7850">
        <v>0</v>
      </c>
      <c r="R7850">
        <v>0</v>
      </c>
      <c r="S7850">
        <v>0</v>
      </c>
      <c r="T7850">
        <v>2</v>
      </c>
      <c r="U7850">
        <v>0</v>
      </c>
      <c r="V7850">
        <v>0</v>
      </c>
      <c r="W7850">
        <v>0</v>
      </c>
      <c r="X7850">
        <v>0</v>
      </c>
      <c r="Y7850">
        <v>0</v>
      </c>
      <c r="Z7850">
        <v>0</v>
      </c>
      <c r="AA7850">
        <v>0</v>
      </c>
      <c r="AB7850">
        <v>0.48407083508256998</v>
      </c>
      <c r="AC7850">
        <v>0</v>
      </c>
      <c r="AD7850">
        <v>0</v>
      </c>
      <c r="AE7850">
        <v>0.48407083508256998</v>
      </c>
    </row>
    <row r="7851" spans="1:31" x14ac:dyDescent="0.25">
      <c r="A7851">
        <v>2101100</v>
      </c>
      <c r="B7851">
        <v>1</v>
      </c>
      <c r="C7851" t="s">
        <v>80</v>
      </c>
      <c r="D7851" t="s">
        <v>108</v>
      </c>
      <c r="E7851" t="s">
        <v>177</v>
      </c>
      <c r="F7851" t="s">
        <v>22403</v>
      </c>
      <c r="G7851" t="s">
        <v>183</v>
      </c>
      <c r="H7851" t="s">
        <v>143</v>
      </c>
      <c r="I7851" t="s">
        <v>135</v>
      </c>
      <c r="J7851" t="s">
        <v>136</v>
      </c>
      <c r="K7851" t="s">
        <v>137</v>
      </c>
      <c r="L7851" t="s">
        <v>22404</v>
      </c>
      <c r="M7851" t="s">
        <v>22405</v>
      </c>
      <c r="N7851">
        <v>1.3274999999999999</v>
      </c>
      <c r="O7851">
        <v>0</v>
      </c>
      <c r="P7851">
        <v>0</v>
      </c>
      <c r="Q7851">
        <v>0</v>
      </c>
      <c r="R7851">
        <v>1</v>
      </c>
      <c r="S7851">
        <v>0</v>
      </c>
      <c r="T7851">
        <v>0</v>
      </c>
      <c r="U7851">
        <v>0</v>
      </c>
      <c r="V7851">
        <v>0</v>
      </c>
      <c r="W7851">
        <v>0</v>
      </c>
      <c r="X7851">
        <v>0</v>
      </c>
      <c r="Y7851">
        <v>0</v>
      </c>
      <c r="Z7851">
        <v>4.0883058750111113E-4</v>
      </c>
      <c r="AA7851">
        <v>0</v>
      </c>
      <c r="AB7851">
        <v>0</v>
      </c>
      <c r="AC7851">
        <v>0</v>
      </c>
      <c r="AD7851">
        <v>0</v>
      </c>
      <c r="AE7851">
        <v>4.0883058750111113E-4</v>
      </c>
    </row>
    <row r="7852" spans="1:31" x14ac:dyDescent="0.25">
      <c r="A7852">
        <v>2101102</v>
      </c>
      <c r="B7852">
        <v>1</v>
      </c>
      <c r="C7852" t="s">
        <v>80</v>
      </c>
      <c r="D7852" t="s">
        <v>105</v>
      </c>
      <c r="E7852" t="s">
        <v>177</v>
      </c>
      <c r="F7852" t="s">
        <v>22406</v>
      </c>
      <c r="G7852" t="s">
        <v>1007</v>
      </c>
      <c r="H7852" t="s">
        <v>143</v>
      </c>
      <c r="I7852" t="s">
        <v>135</v>
      </c>
      <c r="J7852" t="s">
        <v>136</v>
      </c>
      <c r="K7852" t="s">
        <v>137</v>
      </c>
      <c r="L7852" t="s">
        <v>22407</v>
      </c>
      <c r="M7852" t="s">
        <v>22408</v>
      </c>
      <c r="N7852">
        <v>0.61861111099999999</v>
      </c>
      <c r="O7852">
        <v>0</v>
      </c>
      <c r="P7852">
        <v>10</v>
      </c>
      <c r="Q7852">
        <v>0</v>
      </c>
      <c r="R7852">
        <v>0</v>
      </c>
      <c r="S7852">
        <v>0</v>
      </c>
      <c r="T7852">
        <v>0</v>
      </c>
      <c r="U7852">
        <v>0</v>
      </c>
      <c r="V7852">
        <v>0</v>
      </c>
      <c r="W7852">
        <v>0</v>
      </c>
      <c r="X7852">
        <v>1.6386084583785765</v>
      </c>
      <c r="Y7852">
        <v>0</v>
      </c>
      <c r="Z7852">
        <v>0</v>
      </c>
      <c r="AA7852">
        <v>0</v>
      </c>
      <c r="AB7852">
        <v>0</v>
      </c>
      <c r="AC7852">
        <v>0</v>
      </c>
      <c r="AD7852">
        <v>0</v>
      </c>
      <c r="AE7852">
        <v>1.6386084583785765</v>
      </c>
    </row>
    <row r="7853" spans="1:31" x14ac:dyDescent="0.25">
      <c r="A7853">
        <v>2101103</v>
      </c>
      <c r="B7853">
        <v>1</v>
      </c>
      <c r="C7853" t="s">
        <v>80</v>
      </c>
      <c r="D7853" t="s">
        <v>106</v>
      </c>
      <c r="E7853" t="s">
        <v>177</v>
      </c>
      <c r="F7853" t="s">
        <v>22409</v>
      </c>
      <c r="G7853" t="s">
        <v>183</v>
      </c>
      <c r="H7853" t="s">
        <v>143</v>
      </c>
      <c r="I7853" t="s">
        <v>135</v>
      </c>
      <c r="J7853" t="s">
        <v>136</v>
      </c>
      <c r="K7853" t="s">
        <v>137</v>
      </c>
      <c r="L7853" t="s">
        <v>22410</v>
      </c>
      <c r="M7853" t="s">
        <v>22411</v>
      </c>
      <c r="N7853">
        <v>3.0933333329999999</v>
      </c>
      <c r="O7853">
        <v>0</v>
      </c>
      <c r="P7853">
        <v>8</v>
      </c>
      <c r="Q7853">
        <v>0</v>
      </c>
      <c r="R7853">
        <v>0</v>
      </c>
      <c r="S7853">
        <v>0</v>
      </c>
      <c r="T7853">
        <v>0</v>
      </c>
      <c r="U7853">
        <v>0</v>
      </c>
      <c r="V7853">
        <v>0</v>
      </c>
      <c r="W7853">
        <v>0</v>
      </c>
      <c r="X7853">
        <v>4.4570683500129586</v>
      </c>
      <c r="Y7853">
        <v>0</v>
      </c>
      <c r="Z7853">
        <v>0</v>
      </c>
      <c r="AA7853">
        <v>0</v>
      </c>
      <c r="AB7853">
        <v>0</v>
      </c>
      <c r="AC7853">
        <v>0</v>
      </c>
      <c r="AD7853">
        <v>0</v>
      </c>
      <c r="AE7853">
        <v>4.4570683500129586</v>
      </c>
    </row>
    <row r="7854" spans="1:31" x14ac:dyDescent="0.25">
      <c r="A7854">
        <v>2101104</v>
      </c>
      <c r="B7854">
        <v>1</v>
      </c>
      <c r="C7854" t="s">
        <v>80</v>
      </c>
      <c r="D7854" t="s">
        <v>108</v>
      </c>
      <c r="E7854" t="s">
        <v>158</v>
      </c>
      <c r="F7854" t="s">
        <v>3047</v>
      </c>
      <c r="G7854" t="s">
        <v>160</v>
      </c>
      <c r="H7854" t="s">
        <v>143</v>
      </c>
      <c r="I7854" t="s">
        <v>135</v>
      </c>
      <c r="J7854" t="s">
        <v>136</v>
      </c>
      <c r="K7854" t="s">
        <v>137</v>
      </c>
      <c r="L7854" t="s">
        <v>22412</v>
      </c>
      <c r="M7854" t="s">
        <v>22413</v>
      </c>
      <c r="N7854">
        <v>2.4824999999999999</v>
      </c>
      <c r="O7854">
        <v>0</v>
      </c>
      <c r="P7854">
        <v>12</v>
      </c>
      <c r="Q7854">
        <v>0</v>
      </c>
      <c r="R7854">
        <v>1</v>
      </c>
      <c r="S7854">
        <v>0</v>
      </c>
      <c r="T7854">
        <v>0</v>
      </c>
      <c r="U7854">
        <v>0</v>
      </c>
      <c r="V7854">
        <v>0</v>
      </c>
      <c r="W7854">
        <v>0</v>
      </c>
      <c r="X7854">
        <v>10.358049288939515</v>
      </c>
      <c r="Y7854">
        <v>0</v>
      </c>
      <c r="Z7854">
        <v>2.1900918106061114</v>
      </c>
      <c r="AA7854">
        <v>0</v>
      </c>
      <c r="AB7854">
        <v>0</v>
      </c>
      <c r="AC7854">
        <v>0</v>
      </c>
      <c r="AD7854">
        <v>0</v>
      </c>
      <c r="AE7854">
        <v>12.548141099545626</v>
      </c>
    </row>
    <row r="7855" spans="1:31" x14ac:dyDescent="0.25">
      <c r="A7855">
        <v>2101105</v>
      </c>
      <c r="B7855">
        <v>1</v>
      </c>
      <c r="C7855" t="s">
        <v>81</v>
      </c>
      <c r="D7855" t="s">
        <v>113</v>
      </c>
      <c r="E7855" t="s">
        <v>177</v>
      </c>
      <c r="F7855" t="s">
        <v>22414</v>
      </c>
      <c r="G7855" t="s">
        <v>196</v>
      </c>
      <c r="H7855" t="s">
        <v>143</v>
      </c>
      <c r="I7855" t="s">
        <v>135</v>
      </c>
      <c r="J7855" t="s">
        <v>136</v>
      </c>
      <c r="K7855" t="s">
        <v>137</v>
      </c>
      <c r="L7855" t="s">
        <v>22415</v>
      </c>
      <c r="M7855" t="s">
        <v>22416</v>
      </c>
      <c r="N7855">
        <v>1.5180555549999999</v>
      </c>
      <c r="O7855">
        <v>0</v>
      </c>
      <c r="P7855">
        <v>1</v>
      </c>
      <c r="Q7855">
        <v>0</v>
      </c>
      <c r="R7855">
        <v>1</v>
      </c>
      <c r="S7855">
        <v>0</v>
      </c>
      <c r="T7855">
        <v>0</v>
      </c>
      <c r="U7855">
        <v>0</v>
      </c>
      <c r="V7855">
        <v>0</v>
      </c>
      <c r="W7855">
        <v>0</v>
      </c>
      <c r="X7855">
        <v>0.5886380576885667</v>
      </c>
      <c r="Y7855">
        <v>0</v>
      </c>
      <c r="Z7855">
        <v>0.283528138473775</v>
      </c>
      <c r="AA7855">
        <v>0</v>
      </c>
      <c r="AB7855">
        <v>0</v>
      </c>
      <c r="AC7855">
        <v>0</v>
      </c>
      <c r="AD7855">
        <v>0</v>
      </c>
      <c r="AE7855">
        <v>0.8721661961623417</v>
      </c>
    </row>
    <row r="7856" spans="1:31" x14ac:dyDescent="0.25">
      <c r="A7856">
        <v>2101107</v>
      </c>
      <c r="B7856">
        <v>1</v>
      </c>
      <c r="C7856" t="s">
        <v>80</v>
      </c>
      <c r="D7856" t="s">
        <v>86</v>
      </c>
      <c r="E7856" t="s">
        <v>177</v>
      </c>
      <c r="F7856" t="s">
        <v>22417</v>
      </c>
      <c r="G7856" t="s">
        <v>196</v>
      </c>
      <c r="H7856" t="s">
        <v>143</v>
      </c>
      <c r="I7856" t="s">
        <v>135</v>
      </c>
      <c r="J7856" t="s">
        <v>136</v>
      </c>
      <c r="K7856" t="s">
        <v>137</v>
      </c>
      <c r="L7856" t="s">
        <v>22418</v>
      </c>
      <c r="M7856" t="s">
        <v>22419</v>
      </c>
      <c r="N7856">
        <v>7.0197222220000004</v>
      </c>
      <c r="O7856">
        <v>0</v>
      </c>
      <c r="P7856">
        <v>5</v>
      </c>
      <c r="Q7856">
        <v>0</v>
      </c>
      <c r="R7856">
        <v>0</v>
      </c>
      <c r="S7856">
        <v>0</v>
      </c>
      <c r="T7856">
        <v>1</v>
      </c>
      <c r="U7856">
        <v>0</v>
      </c>
      <c r="V7856">
        <v>0</v>
      </c>
      <c r="W7856">
        <v>0</v>
      </c>
      <c r="X7856">
        <v>7.8052640403216174</v>
      </c>
      <c r="Y7856">
        <v>0</v>
      </c>
      <c r="Z7856">
        <v>0</v>
      </c>
      <c r="AA7856">
        <v>0</v>
      </c>
      <c r="AB7856">
        <v>7.071913880277501E-3</v>
      </c>
      <c r="AC7856">
        <v>0</v>
      </c>
      <c r="AD7856">
        <v>0</v>
      </c>
      <c r="AE7856">
        <v>7.8123359542018944</v>
      </c>
    </row>
    <row r="7857" spans="1:31" x14ac:dyDescent="0.25">
      <c r="A7857">
        <v>2101121</v>
      </c>
      <c r="B7857">
        <v>1</v>
      </c>
      <c r="C7857" t="s">
        <v>80</v>
      </c>
      <c r="D7857" t="s">
        <v>96</v>
      </c>
      <c r="E7857" t="s">
        <v>158</v>
      </c>
      <c r="F7857" t="s">
        <v>22420</v>
      </c>
      <c r="G7857" t="s">
        <v>385</v>
      </c>
      <c r="H7857" t="s">
        <v>143</v>
      </c>
      <c r="I7857" t="s">
        <v>135</v>
      </c>
      <c r="J7857" t="s">
        <v>136</v>
      </c>
      <c r="K7857" t="s">
        <v>137</v>
      </c>
      <c r="L7857" t="s">
        <v>22421</v>
      </c>
      <c r="M7857" t="s">
        <v>22422</v>
      </c>
      <c r="N7857">
        <v>6.4291666660000004</v>
      </c>
      <c r="O7857">
        <v>0</v>
      </c>
      <c r="P7857">
        <v>82</v>
      </c>
      <c r="Q7857">
        <v>0</v>
      </c>
      <c r="R7857">
        <v>0</v>
      </c>
      <c r="S7857">
        <v>0</v>
      </c>
      <c r="T7857">
        <v>3</v>
      </c>
      <c r="U7857">
        <v>0</v>
      </c>
      <c r="V7857">
        <v>0</v>
      </c>
      <c r="W7857">
        <v>0</v>
      </c>
      <c r="X7857">
        <v>118.64838270577431</v>
      </c>
      <c r="Y7857">
        <v>0</v>
      </c>
      <c r="Z7857">
        <v>0</v>
      </c>
      <c r="AA7857">
        <v>0</v>
      </c>
      <c r="AB7857">
        <v>3.4040019354587567</v>
      </c>
      <c r="AC7857">
        <v>0</v>
      </c>
      <c r="AD7857">
        <v>0</v>
      </c>
      <c r="AE7857">
        <v>122.05238464123306</v>
      </c>
    </row>
    <row r="7858" spans="1:31" x14ac:dyDescent="0.25">
      <c r="A7858">
        <v>2101123</v>
      </c>
      <c r="B7858">
        <v>1</v>
      </c>
      <c r="C7858" t="s">
        <v>80</v>
      </c>
      <c r="D7858" t="s">
        <v>108</v>
      </c>
      <c r="E7858" t="s">
        <v>158</v>
      </c>
      <c r="F7858" t="s">
        <v>22423</v>
      </c>
      <c r="G7858" t="s">
        <v>1283</v>
      </c>
      <c r="H7858" t="s">
        <v>143</v>
      </c>
      <c r="I7858" t="s">
        <v>135</v>
      </c>
      <c r="J7858" t="s">
        <v>136</v>
      </c>
      <c r="K7858" t="s">
        <v>137</v>
      </c>
      <c r="L7858" t="s">
        <v>22424</v>
      </c>
      <c r="M7858" t="s">
        <v>22425</v>
      </c>
      <c r="N7858">
        <v>1.876666666</v>
      </c>
      <c r="O7858">
        <v>0</v>
      </c>
      <c r="P7858">
        <v>21</v>
      </c>
      <c r="Q7858">
        <v>0</v>
      </c>
      <c r="R7858">
        <v>8</v>
      </c>
      <c r="S7858">
        <v>0</v>
      </c>
      <c r="T7858">
        <v>2</v>
      </c>
      <c r="U7858">
        <v>0</v>
      </c>
      <c r="V7858">
        <v>0</v>
      </c>
      <c r="W7858">
        <v>0</v>
      </c>
      <c r="X7858">
        <v>15.076007865172643</v>
      </c>
      <c r="Y7858">
        <v>0</v>
      </c>
      <c r="Z7858">
        <v>15.793678416552446</v>
      </c>
      <c r="AA7858">
        <v>0</v>
      </c>
      <c r="AB7858">
        <v>2.9722496118512023</v>
      </c>
      <c r="AC7858">
        <v>0</v>
      </c>
      <c r="AD7858">
        <v>0</v>
      </c>
      <c r="AE7858">
        <v>33.841935893576292</v>
      </c>
    </row>
    <row r="7859" spans="1:31" x14ac:dyDescent="0.25">
      <c r="A7859">
        <v>2101124</v>
      </c>
      <c r="B7859">
        <v>1</v>
      </c>
      <c r="C7859" t="s">
        <v>80</v>
      </c>
      <c r="D7859" t="s">
        <v>84</v>
      </c>
      <c r="E7859" t="s">
        <v>177</v>
      </c>
      <c r="F7859" t="s">
        <v>22426</v>
      </c>
      <c r="G7859" t="s">
        <v>183</v>
      </c>
      <c r="H7859" t="s">
        <v>143</v>
      </c>
      <c r="I7859" t="s">
        <v>135</v>
      </c>
      <c r="J7859" t="s">
        <v>136</v>
      </c>
      <c r="K7859" t="s">
        <v>137</v>
      </c>
      <c r="L7859" t="s">
        <v>22427</v>
      </c>
      <c r="M7859" t="s">
        <v>22428</v>
      </c>
      <c r="N7859">
        <v>1.3591666659999999</v>
      </c>
      <c r="O7859">
        <v>0</v>
      </c>
      <c r="P7859">
        <v>0</v>
      </c>
      <c r="Q7859">
        <v>0</v>
      </c>
      <c r="R7859">
        <v>0</v>
      </c>
      <c r="S7859">
        <v>0</v>
      </c>
      <c r="T7859">
        <v>2</v>
      </c>
      <c r="U7859">
        <v>0</v>
      </c>
      <c r="V7859">
        <v>0</v>
      </c>
      <c r="W7859">
        <v>0</v>
      </c>
      <c r="X7859">
        <v>0</v>
      </c>
      <c r="Y7859">
        <v>0</v>
      </c>
      <c r="Z7859">
        <v>0</v>
      </c>
      <c r="AA7859">
        <v>0</v>
      </c>
      <c r="AB7859">
        <v>0.6966522512106601</v>
      </c>
      <c r="AC7859">
        <v>0</v>
      </c>
      <c r="AD7859">
        <v>0</v>
      </c>
      <c r="AE7859">
        <v>0.6966522512106601</v>
      </c>
    </row>
    <row r="7860" spans="1:31" x14ac:dyDescent="0.25">
      <c r="A7860">
        <v>2101125</v>
      </c>
      <c r="B7860">
        <v>1</v>
      </c>
      <c r="C7860" t="s">
        <v>80</v>
      </c>
      <c r="D7860" t="s">
        <v>104</v>
      </c>
      <c r="E7860" t="s">
        <v>177</v>
      </c>
      <c r="F7860" t="s">
        <v>22429</v>
      </c>
      <c r="G7860" t="s">
        <v>324</v>
      </c>
      <c r="H7860" t="s">
        <v>143</v>
      </c>
      <c r="I7860" t="s">
        <v>135</v>
      </c>
      <c r="J7860" t="s">
        <v>136</v>
      </c>
      <c r="K7860" t="s">
        <v>137</v>
      </c>
      <c r="L7860" t="s">
        <v>22430</v>
      </c>
      <c r="M7860" t="s">
        <v>22431</v>
      </c>
      <c r="N7860">
        <v>5.6086111110000001</v>
      </c>
      <c r="O7860">
        <v>0</v>
      </c>
      <c r="P7860">
        <v>5</v>
      </c>
      <c r="Q7860">
        <v>0</v>
      </c>
      <c r="R7860">
        <v>0</v>
      </c>
      <c r="S7860">
        <v>0</v>
      </c>
      <c r="T7860">
        <v>0</v>
      </c>
      <c r="U7860">
        <v>0</v>
      </c>
      <c r="V7860">
        <v>0</v>
      </c>
      <c r="W7860">
        <v>0</v>
      </c>
      <c r="X7860">
        <v>6.7311660426909024</v>
      </c>
      <c r="Y7860">
        <v>0</v>
      </c>
      <c r="Z7860">
        <v>0</v>
      </c>
      <c r="AA7860">
        <v>0</v>
      </c>
      <c r="AB7860">
        <v>0</v>
      </c>
      <c r="AC7860">
        <v>0</v>
      </c>
      <c r="AD7860">
        <v>0</v>
      </c>
      <c r="AE7860">
        <v>6.7311660426909024</v>
      </c>
    </row>
    <row r="7861" spans="1:31" x14ac:dyDescent="0.25">
      <c r="A7861">
        <v>2101128</v>
      </c>
      <c r="B7861">
        <v>1</v>
      </c>
      <c r="C7861" t="s">
        <v>80</v>
      </c>
      <c r="D7861" t="s">
        <v>83</v>
      </c>
      <c r="E7861" t="s">
        <v>140</v>
      </c>
      <c r="F7861" t="s">
        <v>22432</v>
      </c>
      <c r="G7861" t="s">
        <v>154</v>
      </c>
      <c r="H7861" t="s">
        <v>143</v>
      </c>
      <c r="I7861" t="s">
        <v>135</v>
      </c>
      <c r="J7861" t="s">
        <v>136</v>
      </c>
      <c r="K7861" t="s">
        <v>155</v>
      </c>
      <c r="L7861" t="s">
        <v>22433</v>
      </c>
      <c r="M7861" t="s">
        <v>22434</v>
      </c>
      <c r="N7861">
        <v>0.9</v>
      </c>
      <c r="O7861">
        <v>0</v>
      </c>
      <c r="P7861">
        <v>0</v>
      </c>
      <c r="Q7861">
        <v>0</v>
      </c>
      <c r="R7861">
        <v>0</v>
      </c>
      <c r="S7861">
        <v>0</v>
      </c>
      <c r="T7861">
        <v>20</v>
      </c>
      <c r="U7861">
        <v>0</v>
      </c>
      <c r="V7861">
        <v>4</v>
      </c>
      <c r="W7861">
        <v>0</v>
      </c>
      <c r="X7861">
        <v>0</v>
      </c>
      <c r="Y7861">
        <v>0</v>
      </c>
      <c r="Z7861">
        <v>0</v>
      </c>
      <c r="AA7861">
        <v>0</v>
      </c>
      <c r="AB7861">
        <v>179.9294102531766</v>
      </c>
      <c r="AC7861">
        <v>0</v>
      </c>
      <c r="AD7861">
        <v>147.55401349898401</v>
      </c>
      <c r="AE7861">
        <v>327.4834237521606</v>
      </c>
    </row>
    <row r="7862" spans="1:31" x14ac:dyDescent="0.25">
      <c r="A7862">
        <v>2101131</v>
      </c>
      <c r="B7862">
        <v>1</v>
      </c>
      <c r="C7862" t="s">
        <v>80</v>
      </c>
      <c r="D7862" t="s">
        <v>93</v>
      </c>
      <c r="E7862" t="s">
        <v>177</v>
      </c>
      <c r="F7862" t="s">
        <v>22435</v>
      </c>
      <c r="G7862" t="s">
        <v>183</v>
      </c>
      <c r="H7862" t="s">
        <v>143</v>
      </c>
      <c r="I7862" t="s">
        <v>135</v>
      </c>
      <c r="J7862" t="s">
        <v>136</v>
      </c>
      <c r="K7862" t="s">
        <v>137</v>
      </c>
      <c r="L7862" t="s">
        <v>22436</v>
      </c>
      <c r="M7862" t="s">
        <v>22437</v>
      </c>
      <c r="N7862">
        <v>4.7450000000000001</v>
      </c>
      <c r="O7862">
        <v>0</v>
      </c>
      <c r="P7862">
        <v>1</v>
      </c>
      <c r="Q7862">
        <v>0</v>
      </c>
      <c r="R7862">
        <v>0</v>
      </c>
      <c r="S7862">
        <v>0</v>
      </c>
      <c r="T7862">
        <v>0</v>
      </c>
      <c r="U7862">
        <v>0</v>
      </c>
      <c r="V7862">
        <v>0</v>
      </c>
      <c r="W7862">
        <v>0</v>
      </c>
      <c r="X7862">
        <v>1.1606211481652313</v>
      </c>
      <c r="Y7862">
        <v>0</v>
      </c>
      <c r="Z7862">
        <v>0</v>
      </c>
      <c r="AA7862">
        <v>0</v>
      </c>
      <c r="AB7862">
        <v>0</v>
      </c>
      <c r="AC7862">
        <v>0</v>
      </c>
      <c r="AD7862">
        <v>0</v>
      </c>
      <c r="AE7862">
        <v>1.1606211481652313</v>
      </c>
    </row>
    <row r="7863" spans="1:31" x14ac:dyDescent="0.25">
      <c r="A7863">
        <v>2101132</v>
      </c>
      <c r="B7863">
        <v>1</v>
      </c>
      <c r="C7863" t="s">
        <v>81</v>
      </c>
      <c r="D7863" t="s">
        <v>127</v>
      </c>
      <c r="E7863" t="s">
        <v>140</v>
      </c>
      <c r="F7863" t="s">
        <v>9390</v>
      </c>
      <c r="G7863" t="s">
        <v>142</v>
      </c>
      <c r="H7863" t="s">
        <v>143</v>
      </c>
      <c r="I7863" t="s">
        <v>135</v>
      </c>
      <c r="J7863" t="s">
        <v>136</v>
      </c>
      <c r="K7863" t="s">
        <v>137</v>
      </c>
      <c r="L7863" t="s">
        <v>22438</v>
      </c>
      <c r="M7863" t="s">
        <v>22439</v>
      </c>
      <c r="N7863">
        <v>2.8744444439999999</v>
      </c>
      <c r="O7863">
        <v>0</v>
      </c>
      <c r="P7863">
        <v>194</v>
      </c>
      <c r="Q7863">
        <v>0</v>
      </c>
      <c r="R7863">
        <v>0</v>
      </c>
      <c r="S7863">
        <v>0</v>
      </c>
      <c r="T7863">
        <v>30</v>
      </c>
      <c r="U7863">
        <v>0</v>
      </c>
      <c r="V7863">
        <v>0</v>
      </c>
      <c r="W7863">
        <v>0</v>
      </c>
      <c r="X7863">
        <v>90.168318751642772</v>
      </c>
      <c r="Y7863">
        <v>0</v>
      </c>
      <c r="Z7863">
        <v>0</v>
      </c>
      <c r="AA7863">
        <v>0</v>
      </c>
      <c r="AB7863">
        <v>26.580906179631711</v>
      </c>
      <c r="AC7863">
        <v>0</v>
      </c>
      <c r="AD7863">
        <v>0</v>
      </c>
      <c r="AE7863">
        <v>116.74922493127448</v>
      </c>
    </row>
    <row r="7864" spans="1:31" x14ac:dyDescent="0.25">
      <c r="A7864">
        <v>2101138</v>
      </c>
      <c r="B7864">
        <v>1</v>
      </c>
      <c r="C7864" t="s">
        <v>81</v>
      </c>
      <c r="D7864" t="s">
        <v>112</v>
      </c>
      <c r="E7864" t="s">
        <v>177</v>
      </c>
      <c r="F7864" t="s">
        <v>22440</v>
      </c>
      <c r="G7864" t="s">
        <v>183</v>
      </c>
      <c r="H7864" t="s">
        <v>143</v>
      </c>
      <c r="I7864" t="s">
        <v>135</v>
      </c>
      <c r="J7864" t="s">
        <v>136</v>
      </c>
      <c r="K7864" t="s">
        <v>137</v>
      </c>
      <c r="L7864" t="s">
        <v>22441</v>
      </c>
      <c r="M7864" t="s">
        <v>22442</v>
      </c>
      <c r="N7864">
        <v>1.019722222</v>
      </c>
      <c r="O7864">
        <v>0</v>
      </c>
      <c r="P7864">
        <v>1</v>
      </c>
      <c r="Q7864">
        <v>0</v>
      </c>
      <c r="R7864">
        <v>0</v>
      </c>
      <c r="S7864">
        <v>0</v>
      </c>
      <c r="T7864">
        <v>0</v>
      </c>
      <c r="U7864">
        <v>0</v>
      </c>
      <c r="V7864">
        <v>0</v>
      </c>
      <c r="W7864">
        <v>0</v>
      </c>
      <c r="X7864">
        <v>0</v>
      </c>
      <c r="Y7864">
        <v>0</v>
      </c>
      <c r="Z7864">
        <v>0</v>
      </c>
      <c r="AA7864">
        <v>0</v>
      </c>
      <c r="AB7864">
        <v>0</v>
      </c>
      <c r="AC7864">
        <v>0</v>
      </c>
      <c r="AD7864">
        <v>0</v>
      </c>
      <c r="AE7864">
        <v>0</v>
      </c>
    </row>
    <row r="7865" spans="1:31" x14ac:dyDescent="0.25">
      <c r="A7865">
        <v>2101142</v>
      </c>
      <c r="B7865">
        <v>1</v>
      </c>
      <c r="C7865" t="s">
        <v>81</v>
      </c>
      <c r="D7865" t="s">
        <v>128</v>
      </c>
      <c r="E7865" t="s">
        <v>146</v>
      </c>
      <c r="F7865" t="s">
        <v>22443</v>
      </c>
      <c r="G7865" t="s">
        <v>273</v>
      </c>
      <c r="H7865" t="s">
        <v>134</v>
      </c>
      <c r="I7865" t="s">
        <v>135</v>
      </c>
      <c r="J7865" t="s">
        <v>136</v>
      </c>
      <c r="K7865" t="s">
        <v>155</v>
      </c>
      <c r="L7865" t="s">
        <v>22444</v>
      </c>
      <c r="M7865" t="s">
        <v>22445</v>
      </c>
      <c r="N7865">
        <v>1.0519444440000001</v>
      </c>
      <c r="O7865">
        <v>0</v>
      </c>
      <c r="P7865">
        <v>4333</v>
      </c>
      <c r="Q7865">
        <v>0</v>
      </c>
      <c r="R7865">
        <v>0</v>
      </c>
      <c r="S7865">
        <v>4</v>
      </c>
      <c r="T7865">
        <v>86</v>
      </c>
      <c r="U7865">
        <v>0</v>
      </c>
      <c r="V7865">
        <v>0</v>
      </c>
      <c r="W7865">
        <v>0</v>
      </c>
      <c r="X7865">
        <v>1350.7278273568036</v>
      </c>
      <c r="Y7865">
        <v>0</v>
      </c>
      <c r="Z7865">
        <v>0</v>
      </c>
      <c r="AA7865">
        <v>82.488725408240057</v>
      </c>
      <c r="AB7865">
        <v>233.68001647413624</v>
      </c>
      <c r="AC7865">
        <v>0</v>
      </c>
      <c r="AD7865">
        <v>0</v>
      </c>
      <c r="AE7865">
        <v>1666.8965692391798</v>
      </c>
    </row>
    <row r="7866" spans="1:31" x14ac:dyDescent="0.25">
      <c r="A7866">
        <v>2101147</v>
      </c>
      <c r="B7866">
        <v>1</v>
      </c>
      <c r="C7866" t="s">
        <v>80</v>
      </c>
      <c r="D7866" t="s">
        <v>95</v>
      </c>
      <c r="E7866" t="s">
        <v>169</v>
      </c>
      <c r="F7866" t="s">
        <v>22446</v>
      </c>
      <c r="G7866" t="s">
        <v>4281</v>
      </c>
      <c r="H7866" t="s">
        <v>134</v>
      </c>
      <c r="I7866" t="s">
        <v>135</v>
      </c>
      <c r="J7866" t="s">
        <v>136</v>
      </c>
      <c r="K7866" t="s">
        <v>137</v>
      </c>
      <c r="L7866" t="s">
        <v>22447</v>
      </c>
      <c r="M7866" t="s">
        <v>22448</v>
      </c>
      <c r="N7866">
        <v>2.466111111</v>
      </c>
      <c r="O7866">
        <v>0</v>
      </c>
      <c r="P7866">
        <v>67</v>
      </c>
      <c r="Q7866">
        <v>0</v>
      </c>
      <c r="R7866">
        <v>3</v>
      </c>
      <c r="S7866">
        <v>0</v>
      </c>
      <c r="T7866">
        <v>5</v>
      </c>
      <c r="U7866">
        <v>0</v>
      </c>
      <c r="V7866">
        <v>0</v>
      </c>
      <c r="W7866">
        <v>0</v>
      </c>
      <c r="X7866">
        <v>36.358362075240777</v>
      </c>
      <c r="Y7866">
        <v>0</v>
      </c>
      <c r="Z7866">
        <v>0.27040480947766893</v>
      </c>
      <c r="AA7866">
        <v>0</v>
      </c>
      <c r="AB7866">
        <v>7.9101044125448547</v>
      </c>
      <c r="AC7866">
        <v>0</v>
      </c>
      <c r="AD7866">
        <v>0</v>
      </c>
      <c r="AE7866">
        <v>44.538871297263299</v>
      </c>
    </row>
    <row r="7867" spans="1:31" x14ac:dyDescent="0.25">
      <c r="A7867">
        <v>2101150</v>
      </c>
      <c r="B7867">
        <v>1</v>
      </c>
      <c r="C7867" t="s">
        <v>80</v>
      </c>
      <c r="D7867" t="s">
        <v>92</v>
      </c>
      <c r="E7867" t="s">
        <v>177</v>
      </c>
      <c r="F7867" t="s">
        <v>22449</v>
      </c>
      <c r="G7867" t="s">
        <v>324</v>
      </c>
      <c r="H7867" t="s">
        <v>143</v>
      </c>
      <c r="I7867" t="s">
        <v>135</v>
      </c>
      <c r="J7867" t="s">
        <v>136</v>
      </c>
      <c r="K7867" t="s">
        <v>137</v>
      </c>
      <c r="L7867" t="s">
        <v>22450</v>
      </c>
      <c r="M7867" t="s">
        <v>22451</v>
      </c>
      <c r="N7867">
        <v>4.8088888880000003</v>
      </c>
      <c r="O7867">
        <v>0</v>
      </c>
      <c r="P7867">
        <v>1</v>
      </c>
      <c r="Q7867">
        <v>0</v>
      </c>
      <c r="R7867">
        <v>0</v>
      </c>
      <c r="S7867">
        <v>0</v>
      </c>
      <c r="T7867">
        <v>0</v>
      </c>
      <c r="U7867">
        <v>0</v>
      </c>
      <c r="V7867">
        <v>0</v>
      </c>
      <c r="W7867">
        <v>0</v>
      </c>
      <c r="X7867">
        <v>1.0949438755173724</v>
      </c>
      <c r="Y7867">
        <v>0</v>
      </c>
      <c r="Z7867">
        <v>0</v>
      </c>
      <c r="AA7867">
        <v>0</v>
      </c>
      <c r="AB7867">
        <v>0</v>
      </c>
      <c r="AC7867">
        <v>0</v>
      </c>
      <c r="AD7867">
        <v>0</v>
      </c>
      <c r="AE7867">
        <v>1.0949438755173724</v>
      </c>
    </row>
    <row r="7868" spans="1:31" x14ac:dyDescent="0.25">
      <c r="A7868">
        <v>2101153</v>
      </c>
      <c r="B7868">
        <v>1</v>
      </c>
      <c r="C7868" t="s">
        <v>80</v>
      </c>
      <c r="D7868" t="s">
        <v>107</v>
      </c>
      <c r="E7868" t="s">
        <v>140</v>
      </c>
      <c r="F7868" t="s">
        <v>22452</v>
      </c>
      <c r="G7868" t="s">
        <v>142</v>
      </c>
      <c r="H7868" t="s">
        <v>143</v>
      </c>
      <c r="I7868" t="s">
        <v>135</v>
      </c>
      <c r="J7868" t="s">
        <v>136</v>
      </c>
      <c r="K7868" t="s">
        <v>137</v>
      </c>
      <c r="L7868" t="s">
        <v>22453</v>
      </c>
      <c r="M7868" t="s">
        <v>22454</v>
      </c>
      <c r="N7868">
        <v>1.6922222220000001</v>
      </c>
      <c r="O7868">
        <v>0</v>
      </c>
      <c r="P7868">
        <v>98</v>
      </c>
      <c r="Q7868">
        <v>0</v>
      </c>
      <c r="R7868">
        <v>5</v>
      </c>
      <c r="S7868">
        <v>0</v>
      </c>
      <c r="T7868">
        <v>5</v>
      </c>
      <c r="U7868">
        <v>0</v>
      </c>
      <c r="V7868">
        <v>0</v>
      </c>
      <c r="W7868">
        <v>0</v>
      </c>
      <c r="X7868">
        <v>34.125475932985367</v>
      </c>
      <c r="Y7868">
        <v>0</v>
      </c>
      <c r="Z7868">
        <v>1.0408725687981601</v>
      </c>
      <c r="AA7868">
        <v>0</v>
      </c>
      <c r="AB7868">
        <v>2.8634099991767563</v>
      </c>
      <c r="AC7868">
        <v>0</v>
      </c>
      <c r="AD7868">
        <v>0</v>
      </c>
      <c r="AE7868">
        <v>38.029758500960284</v>
      </c>
    </row>
    <row r="7869" spans="1:31" x14ac:dyDescent="0.25">
      <c r="A7869">
        <v>2101156</v>
      </c>
      <c r="B7869">
        <v>1</v>
      </c>
      <c r="C7869" t="s">
        <v>80</v>
      </c>
      <c r="D7869" t="s">
        <v>108</v>
      </c>
      <c r="E7869" t="s">
        <v>158</v>
      </c>
      <c r="F7869" t="s">
        <v>159</v>
      </c>
      <c r="G7869" t="s">
        <v>160</v>
      </c>
      <c r="H7869" t="s">
        <v>143</v>
      </c>
      <c r="I7869" t="s">
        <v>135</v>
      </c>
      <c r="J7869" t="s">
        <v>136</v>
      </c>
      <c r="K7869" t="s">
        <v>137</v>
      </c>
      <c r="L7869" t="s">
        <v>22455</v>
      </c>
      <c r="M7869" t="s">
        <v>22456</v>
      </c>
      <c r="N7869">
        <v>1.7113888880000001</v>
      </c>
      <c r="O7869">
        <v>0</v>
      </c>
      <c r="P7869">
        <v>6</v>
      </c>
      <c r="Q7869">
        <v>0</v>
      </c>
      <c r="R7869">
        <v>0</v>
      </c>
      <c r="S7869">
        <v>0</v>
      </c>
      <c r="T7869">
        <v>0</v>
      </c>
      <c r="U7869">
        <v>0</v>
      </c>
      <c r="V7869">
        <v>0</v>
      </c>
      <c r="W7869">
        <v>0</v>
      </c>
      <c r="X7869">
        <v>1.1528908532336668</v>
      </c>
      <c r="Y7869">
        <v>0</v>
      </c>
      <c r="Z7869">
        <v>0</v>
      </c>
      <c r="AA7869">
        <v>0</v>
      </c>
      <c r="AB7869">
        <v>0</v>
      </c>
      <c r="AC7869">
        <v>0</v>
      </c>
      <c r="AD7869">
        <v>0</v>
      </c>
      <c r="AE7869">
        <v>1.1528908532336668</v>
      </c>
    </row>
    <row r="7870" spans="1:31" x14ac:dyDescent="0.25">
      <c r="A7870">
        <v>2101158</v>
      </c>
      <c r="B7870">
        <v>1</v>
      </c>
      <c r="C7870" t="s">
        <v>81</v>
      </c>
      <c r="D7870" t="s">
        <v>112</v>
      </c>
      <c r="E7870" t="s">
        <v>158</v>
      </c>
      <c r="F7870" t="s">
        <v>22457</v>
      </c>
      <c r="G7870" t="s">
        <v>385</v>
      </c>
      <c r="H7870" t="s">
        <v>143</v>
      </c>
      <c r="I7870" t="s">
        <v>135</v>
      </c>
      <c r="J7870" t="s">
        <v>136</v>
      </c>
      <c r="K7870" t="s">
        <v>137</v>
      </c>
      <c r="L7870" t="s">
        <v>22458</v>
      </c>
      <c r="M7870" t="s">
        <v>22459</v>
      </c>
      <c r="N7870">
        <v>1.5169444439999999</v>
      </c>
      <c r="O7870">
        <v>0</v>
      </c>
      <c r="P7870">
        <v>257</v>
      </c>
      <c r="Q7870">
        <v>0</v>
      </c>
      <c r="R7870">
        <v>13</v>
      </c>
      <c r="S7870">
        <v>0</v>
      </c>
      <c r="T7870">
        <v>19</v>
      </c>
      <c r="U7870">
        <v>0</v>
      </c>
      <c r="V7870">
        <v>0</v>
      </c>
      <c r="W7870">
        <v>0</v>
      </c>
      <c r="X7870">
        <v>65.015861947228984</v>
      </c>
      <c r="Y7870">
        <v>0</v>
      </c>
      <c r="Z7870">
        <v>1.5428873442091595</v>
      </c>
      <c r="AA7870">
        <v>0</v>
      </c>
      <c r="AB7870">
        <v>40.346898079172831</v>
      </c>
      <c r="AC7870">
        <v>0</v>
      </c>
      <c r="AD7870">
        <v>0</v>
      </c>
      <c r="AE7870">
        <v>106.90564737061098</v>
      </c>
    </row>
    <row r="7871" spans="1:31" x14ac:dyDescent="0.25">
      <c r="A7871">
        <v>2101160</v>
      </c>
      <c r="B7871">
        <v>1</v>
      </c>
      <c r="C7871" t="s">
        <v>81</v>
      </c>
      <c r="D7871" t="s">
        <v>118</v>
      </c>
      <c r="E7871" t="s">
        <v>177</v>
      </c>
      <c r="F7871" t="s">
        <v>22460</v>
      </c>
      <c r="G7871" t="s">
        <v>1007</v>
      </c>
      <c r="H7871" t="s">
        <v>143</v>
      </c>
      <c r="I7871" t="s">
        <v>135</v>
      </c>
      <c r="J7871" t="s">
        <v>3</v>
      </c>
      <c r="K7871" t="s">
        <v>137</v>
      </c>
      <c r="L7871" t="s">
        <v>22461</v>
      </c>
      <c r="M7871" t="s">
        <v>22462</v>
      </c>
      <c r="N7871">
        <v>1.4025000000000001</v>
      </c>
      <c r="O7871">
        <v>0</v>
      </c>
      <c r="P7871">
        <v>0</v>
      </c>
      <c r="Q7871">
        <v>0</v>
      </c>
      <c r="R7871">
        <v>0</v>
      </c>
      <c r="S7871">
        <v>0</v>
      </c>
      <c r="T7871">
        <v>1</v>
      </c>
      <c r="U7871">
        <v>0</v>
      </c>
      <c r="V7871">
        <v>0</v>
      </c>
      <c r="W7871">
        <v>0</v>
      </c>
      <c r="X7871">
        <v>0</v>
      </c>
      <c r="Y7871">
        <v>0</v>
      </c>
      <c r="Z7871">
        <v>0</v>
      </c>
      <c r="AA7871">
        <v>0</v>
      </c>
      <c r="AB7871">
        <v>0.19115037522925254</v>
      </c>
      <c r="AC7871">
        <v>0</v>
      </c>
      <c r="AD7871">
        <v>0</v>
      </c>
      <c r="AE7871">
        <v>0.19115037522925254</v>
      </c>
    </row>
    <row r="7872" spans="1:31" x14ac:dyDescent="0.25">
      <c r="A7872">
        <v>2101163</v>
      </c>
      <c r="B7872">
        <v>1</v>
      </c>
      <c r="C7872" t="s">
        <v>81</v>
      </c>
      <c r="D7872" t="s">
        <v>128</v>
      </c>
      <c r="E7872" t="s">
        <v>177</v>
      </c>
      <c r="F7872" t="s">
        <v>22463</v>
      </c>
      <c r="G7872" t="s">
        <v>179</v>
      </c>
      <c r="H7872" t="s">
        <v>143</v>
      </c>
      <c r="I7872" t="s">
        <v>135</v>
      </c>
      <c r="J7872" t="s">
        <v>136</v>
      </c>
      <c r="K7872" t="s">
        <v>137</v>
      </c>
      <c r="L7872" t="s">
        <v>22464</v>
      </c>
      <c r="M7872" t="s">
        <v>22465</v>
      </c>
      <c r="N7872">
        <v>7.488611111</v>
      </c>
      <c r="O7872">
        <v>0</v>
      </c>
      <c r="P7872">
        <v>1</v>
      </c>
      <c r="Q7872">
        <v>0</v>
      </c>
      <c r="R7872">
        <v>0</v>
      </c>
      <c r="S7872">
        <v>0</v>
      </c>
      <c r="T7872">
        <v>0</v>
      </c>
      <c r="U7872">
        <v>0</v>
      </c>
      <c r="V7872">
        <v>0</v>
      </c>
      <c r="W7872">
        <v>0</v>
      </c>
      <c r="X7872">
        <v>1.0602501408317007</v>
      </c>
      <c r="Y7872">
        <v>0</v>
      </c>
      <c r="Z7872">
        <v>0</v>
      </c>
      <c r="AA7872">
        <v>0</v>
      </c>
      <c r="AB7872">
        <v>0</v>
      </c>
      <c r="AC7872">
        <v>0</v>
      </c>
      <c r="AD7872">
        <v>0</v>
      </c>
      <c r="AE7872">
        <v>1.0602501408317007</v>
      </c>
    </row>
    <row r="7873" spans="1:31" x14ac:dyDescent="0.25">
      <c r="A7873">
        <v>2101166</v>
      </c>
      <c r="B7873">
        <v>1</v>
      </c>
      <c r="C7873" t="s">
        <v>80</v>
      </c>
      <c r="D7873" t="s">
        <v>107</v>
      </c>
      <c r="E7873" t="s">
        <v>158</v>
      </c>
      <c r="F7873" t="s">
        <v>22466</v>
      </c>
      <c r="G7873" t="s">
        <v>324</v>
      </c>
      <c r="H7873" t="s">
        <v>143</v>
      </c>
      <c r="I7873" t="s">
        <v>135</v>
      </c>
      <c r="J7873" t="s">
        <v>136</v>
      </c>
      <c r="K7873" t="s">
        <v>137</v>
      </c>
      <c r="L7873" t="s">
        <v>22467</v>
      </c>
      <c r="M7873" t="s">
        <v>22468</v>
      </c>
      <c r="N7873">
        <v>1.1669444440000001</v>
      </c>
      <c r="O7873">
        <v>0</v>
      </c>
      <c r="P7873">
        <v>101</v>
      </c>
      <c r="Q7873">
        <v>0</v>
      </c>
      <c r="R7873">
        <v>0</v>
      </c>
      <c r="S7873">
        <v>0</v>
      </c>
      <c r="T7873">
        <v>1</v>
      </c>
      <c r="U7873">
        <v>0</v>
      </c>
      <c r="V7873">
        <v>0</v>
      </c>
      <c r="W7873">
        <v>0</v>
      </c>
      <c r="X7873">
        <v>21.782373778406694</v>
      </c>
      <c r="Y7873">
        <v>0</v>
      </c>
      <c r="Z7873">
        <v>0</v>
      </c>
      <c r="AA7873">
        <v>0</v>
      </c>
      <c r="AB7873">
        <v>0.40349386219586814</v>
      </c>
      <c r="AC7873">
        <v>0</v>
      </c>
      <c r="AD7873">
        <v>0</v>
      </c>
      <c r="AE7873">
        <v>22.185867640602563</v>
      </c>
    </row>
    <row r="7874" spans="1:31" x14ac:dyDescent="0.25">
      <c r="A7874">
        <v>2101170</v>
      </c>
      <c r="B7874">
        <v>1</v>
      </c>
      <c r="C7874" t="s">
        <v>80</v>
      </c>
      <c r="D7874" t="s">
        <v>83</v>
      </c>
      <c r="E7874" t="s">
        <v>177</v>
      </c>
      <c r="F7874" t="s">
        <v>22469</v>
      </c>
      <c r="G7874" t="s">
        <v>179</v>
      </c>
      <c r="H7874" t="s">
        <v>143</v>
      </c>
      <c r="I7874" t="s">
        <v>135</v>
      </c>
      <c r="J7874" t="s">
        <v>136</v>
      </c>
      <c r="K7874" t="s">
        <v>137</v>
      </c>
      <c r="L7874" t="s">
        <v>22470</v>
      </c>
      <c r="M7874" t="s">
        <v>22471</v>
      </c>
      <c r="N7874">
        <v>1.6627777770000001</v>
      </c>
      <c r="O7874">
        <v>0</v>
      </c>
      <c r="P7874">
        <v>0</v>
      </c>
      <c r="Q7874">
        <v>0</v>
      </c>
      <c r="R7874">
        <v>0</v>
      </c>
      <c r="S7874">
        <v>0</v>
      </c>
      <c r="T7874">
        <v>16</v>
      </c>
      <c r="U7874">
        <v>0</v>
      </c>
      <c r="V7874">
        <v>4</v>
      </c>
      <c r="W7874">
        <v>0</v>
      </c>
      <c r="X7874">
        <v>0</v>
      </c>
      <c r="Y7874">
        <v>0</v>
      </c>
      <c r="Z7874">
        <v>0</v>
      </c>
      <c r="AA7874">
        <v>0</v>
      </c>
      <c r="AB7874">
        <v>50.689644103192762</v>
      </c>
      <c r="AC7874">
        <v>0</v>
      </c>
      <c r="AD7874">
        <v>145.67760956626373</v>
      </c>
      <c r="AE7874">
        <v>196.36725366945649</v>
      </c>
    </row>
    <row r="7875" spans="1:31" x14ac:dyDescent="0.25">
      <c r="A7875">
        <v>2101171</v>
      </c>
      <c r="B7875">
        <v>1</v>
      </c>
      <c r="C7875" t="s">
        <v>80</v>
      </c>
      <c r="D7875" t="s">
        <v>82</v>
      </c>
      <c r="E7875" t="s">
        <v>140</v>
      </c>
      <c r="F7875" t="s">
        <v>22472</v>
      </c>
      <c r="G7875" t="s">
        <v>324</v>
      </c>
      <c r="H7875" t="s">
        <v>143</v>
      </c>
      <c r="I7875" t="s">
        <v>135</v>
      </c>
      <c r="J7875" t="s">
        <v>136</v>
      </c>
      <c r="K7875" t="s">
        <v>137</v>
      </c>
      <c r="L7875" t="s">
        <v>22473</v>
      </c>
      <c r="M7875" t="s">
        <v>22474</v>
      </c>
      <c r="N7875">
        <v>2.7166666660000001</v>
      </c>
      <c r="O7875">
        <v>0</v>
      </c>
      <c r="P7875">
        <v>692</v>
      </c>
      <c r="Q7875">
        <v>0</v>
      </c>
      <c r="R7875">
        <v>0</v>
      </c>
      <c r="S7875">
        <v>0</v>
      </c>
      <c r="T7875">
        <v>104</v>
      </c>
      <c r="U7875">
        <v>0</v>
      </c>
      <c r="V7875">
        <v>1</v>
      </c>
      <c r="W7875">
        <v>0</v>
      </c>
      <c r="X7875">
        <v>359.79908300808034</v>
      </c>
      <c r="Y7875">
        <v>0</v>
      </c>
      <c r="Z7875">
        <v>0</v>
      </c>
      <c r="AA7875">
        <v>0</v>
      </c>
      <c r="AB7875">
        <v>175.33010854471632</v>
      </c>
      <c r="AC7875">
        <v>0</v>
      </c>
      <c r="AD7875">
        <v>27.386339434683286</v>
      </c>
      <c r="AE7875">
        <v>562.51553098747991</v>
      </c>
    </row>
    <row r="7876" spans="1:31" x14ac:dyDescent="0.25">
      <c r="A7876">
        <v>2101173</v>
      </c>
      <c r="B7876">
        <v>1</v>
      </c>
      <c r="C7876" t="s">
        <v>80</v>
      </c>
      <c r="D7876" t="s">
        <v>100</v>
      </c>
      <c r="E7876" t="s">
        <v>158</v>
      </c>
      <c r="F7876" t="s">
        <v>22475</v>
      </c>
      <c r="G7876" t="s">
        <v>4805</v>
      </c>
      <c r="H7876" t="s">
        <v>143</v>
      </c>
      <c r="I7876" t="s">
        <v>135</v>
      </c>
      <c r="J7876" t="s">
        <v>136</v>
      </c>
      <c r="K7876" t="s">
        <v>137</v>
      </c>
      <c r="L7876" t="s">
        <v>22476</v>
      </c>
      <c r="M7876" t="s">
        <v>22477</v>
      </c>
      <c r="N7876">
        <v>2.159166666</v>
      </c>
      <c r="O7876">
        <v>0</v>
      </c>
      <c r="P7876">
        <v>31</v>
      </c>
      <c r="Q7876">
        <v>0</v>
      </c>
      <c r="R7876">
        <v>1</v>
      </c>
      <c r="S7876">
        <v>0</v>
      </c>
      <c r="T7876">
        <v>0</v>
      </c>
      <c r="U7876">
        <v>0</v>
      </c>
      <c r="V7876">
        <v>0</v>
      </c>
      <c r="W7876">
        <v>0</v>
      </c>
      <c r="X7876">
        <v>19.706850308306073</v>
      </c>
      <c r="Y7876">
        <v>0</v>
      </c>
      <c r="Z7876">
        <v>1.5651396583253101</v>
      </c>
      <c r="AA7876">
        <v>0</v>
      </c>
      <c r="AB7876">
        <v>0</v>
      </c>
      <c r="AC7876">
        <v>0</v>
      </c>
      <c r="AD7876">
        <v>0</v>
      </c>
      <c r="AE7876">
        <v>21.271989966631384</v>
      </c>
    </row>
    <row r="7877" spans="1:31" x14ac:dyDescent="0.25">
      <c r="A7877">
        <v>2101174</v>
      </c>
      <c r="B7877">
        <v>1</v>
      </c>
      <c r="C7877" t="s">
        <v>80</v>
      </c>
      <c r="D7877" t="s">
        <v>103</v>
      </c>
      <c r="E7877" t="s">
        <v>177</v>
      </c>
      <c r="F7877" t="s">
        <v>22478</v>
      </c>
      <c r="G7877" t="s">
        <v>183</v>
      </c>
      <c r="H7877" t="s">
        <v>143</v>
      </c>
      <c r="I7877" t="s">
        <v>135</v>
      </c>
      <c r="J7877" t="s">
        <v>136</v>
      </c>
      <c r="K7877" t="s">
        <v>137</v>
      </c>
      <c r="L7877" t="s">
        <v>22479</v>
      </c>
      <c r="M7877" t="s">
        <v>22480</v>
      </c>
      <c r="N7877">
        <v>1.943888888</v>
      </c>
      <c r="O7877">
        <v>0</v>
      </c>
      <c r="P7877">
        <v>0</v>
      </c>
      <c r="Q7877">
        <v>0</v>
      </c>
      <c r="R7877">
        <v>1</v>
      </c>
      <c r="S7877">
        <v>0</v>
      </c>
      <c r="T7877">
        <v>0</v>
      </c>
      <c r="U7877">
        <v>0</v>
      </c>
      <c r="V7877">
        <v>0</v>
      </c>
      <c r="W7877">
        <v>0</v>
      </c>
      <c r="X7877">
        <v>0</v>
      </c>
      <c r="Y7877">
        <v>0</v>
      </c>
      <c r="Z7877">
        <v>13.372099917719229</v>
      </c>
      <c r="AA7877">
        <v>0</v>
      </c>
      <c r="AB7877">
        <v>0</v>
      </c>
      <c r="AC7877">
        <v>0</v>
      </c>
      <c r="AD7877">
        <v>0</v>
      </c>
      <c r="AE7877">
        <v>13.372099917719229</v>
      </c>
    </row>
    <row r="7878" spans="1:31" x14ac:dyDescent="0.25">
      <c r="A7878">
        <v>2101175</v>
      </c>
      <c r="B7878">
        <v>1</v>
      </c>
      <c r="C7878" t="s">
        <v>80</v>
      </c>
      <c r="D7878" t="s">
        <v>98</v>
      </c>
      <c r="E7878" t="s">
        <v>158</v>
      </c>
      <c r="F7878" t="s">
        <v>22481</v>
      </c>
      <c r="G7878" t="s">
        <v>160</v>
      </c>
      <c r="H7878" t="s">
        <v>143</v>
      </c>
      <c r="I7878" t="s">
        <v>135</v>
      </c>
      <c r="J7878" t="s">
        <v>136</v>
      </c>
      <c r="K7878" t="s">
        <v>137</v>
      </c>
      <c r="L7878" t="s">
        <v>22482</v>
      </c>
      <c r="M7878" t="s">
        <v>22483</v>
      </c>
      <c r="N7878">
        <v>2.0141666659999999</v>
      </c>
      <c r="O7878">
        <v>0</v>
      </c>
      <c r="P7878">
        <v>8</v>
      </c>
      <c r="Q7878">
        <v>0</v>
      </c>
      <c r="R7878">
        <v>0</v>
      </c>
      <c r="S7878">
        <v>0</v>
      </c>
      <c r="T7878">
        <v>0</v>
      </c>
      <c r="U7878">
        <v>0</v>
      </c>
      <c r="V7878">
        <v>0</v>
      </c>
      <c r="W7878">
        <v>0</v>
      </c>
      <c r="X7878">
        <v>1.9163739711218237</v>
      </c>
      <c r="Y7878">
        <v>0</v>
      </c>
      <c r="Z7878">
        <v>0</v>
      </c>
      <c r="AA7878">
        <v>0</v>
      </c>
      <c r="AB7878">
        <v>0</v>
      </c>
      <c r="AC7878">
        <v>0</v>
      </c>
      <c r="AD7878">
        <v>0</v>
      </c>
      <c r="AE7878">
        <v>1.9163739711218237</v>
      </c>
    </row>
    <row r="7879" spans="1:31" x14ac:dyDescent="0.25">
      <c r="A7879">
        <v>2101178</v>
      </c>
      <c r="B7879">
        <v>1</v>
      </c>
      <c r="C7879" t="s">
        <v>80</v>
      </c>
      <c r="D7879" t="s">
        <v>97</v>
      </c>
      <c r="E7879" t="s">
        <v>177</v>
      </c>
      <c r="F7879" t="s">
        <v>22484</v>
      </c>
      <c r="G7879" t="s">
        <v>183</v>
      </c>
      <c r="H7879" t="s">
        <v>143</v>
      </c>
      <c r="I7879" t="s">
        <v>135</v>
      </c>
      <c r="J7879" t="s">
        <v>136</v>
      </c>
      <c r="K7879" t="s">
        <v>137</v>
      </c>
      <c r="L7879" t="s">
        <v>22485</v>
      </c>
      <c r="M7879" t="s">
        <v>22486</v>
      </c>
      <c r="N7879">
        <v>2.438055555</v>
      </c>
      <c r="O7879">
        <v>0</v>
      </c>
      <c r="P7879">
        <v>1</v>
      </c>
      <c r="Q7879">
        <v>0</v>
      </c>
      <c r="R7879">
        <v>0</v>
      </c>
      <c r="S7879">
        <v>0</v>
      </c>
      <c r="T7879">
        <v>0</v>
      </c>
      <c r="U7879">
        <v>0</v>
      </c>
      <c r="V7879">
        <v>0</v>
      </c>
      <c r="W7879">
        <v>0</v>
      </c>
      <c r="X7879">
        <v>0.73192095552462</v>
      </c>
      <c r="Y7879">
        <v>0</v>
      </c>
      <c r="Z7879">
        <v>0</v>
      </c>
      <c r="AA7879">
        <v>0</v>
      </c>
      <c r="AB7879">
        <v>0</v>
      </c>
      <c r="AC7879">
        <v>0</v>
      </c>
      <c r="AD7879">
        <v>0</v>
      </c>
      <c r="AE7879">
        <v>0.73192095552462</v>
      </c>
    </row>
    <row r="7880" spans="1:31" x14ac:dyDescent="0.25">
      <c r="A7880">
        <v>2101181</v>
      </c>
      <c r="B7880">
        <v>1</v>
      </c>
      <c r="C7880" t="s">
        <v>80</v>
      </c>
      <c r="D7880" t="s">
        <v>83</v>
      </c>
      <c r="E7880" t="s">
        <v>177</v>
      </c>
      <c r="F7880" t="s">
        <v>17195</v>
      </c>
      <c r="G7880" t="s">
        <v>179</v>
      </c>
      <c r="H7880" t="s">
        <v>143</v>
      </c>
      <c r="I7880" t="s">
        <v>135</v>
      </c>
      <c r="J7880" t="s">
        <v>136</v>
      </c>
      <c r="K7880" t="s">
        <v>137</v>
      </c>
      <c r="L7880" t="s">
        <v>22487</v>
      </c>
      <c r="M7880" t="s">
        <v>22488</v>
      </c>
      <c r="N7880">
        <v>5.88</v>
      </c>
      <c r="O7880">
        <v>0</v>
      </c>
      <c r="P7880">
        <v>0</v>
      </c>
      <c r="Q7880">
        <v>0</v>
      </c>
      <c r="R7880">
        <v>0</v>
      </c>
      <c r="S7880">
        <v>0</v>
      </c>
      <c r="T7880">
        <v>1</v>
      </c>
      <c r="U7880">
        <v>0</v>
      </c>
      <c r="V7880">
        <v>0</v>
      </c>
      <c r="W7880">
        <v>0</v>
      </c>
      <c r="X7880">
        <v>0</v>
      </c>
      <c r="Y7880">
        <v>0</v>
      </c>
      <c r="Z7880">
        <v>0</v>
      </c>
      <c r="AA7880">
        <v>0</v>
      </c>
      <c r="AB7880">
        <v>57.528469260932823</v>
      </c>
      <c r="AC7880">
        <v>0</v>
      </c>
      <c r="AD7880">
        <v>0</v>
      </c>
      <c r="AE7880">
        <v>57.528469260932823</v>
      </c>
    </row>
    <row r="7881" spans="1:31" x14ac:dyDescent="0.25">
      <c r="A7881">
        <v>2101182</v>
      </c>
      <c r="B7881">
        <v>1</v>
      </c>
      <c r="C7881" t="s">
        <v>81</v>
      </c>
      <c r="D7881" t="s">
        <v>127</v>
      </c>
      <c r="E7881" t="s">
        <v>140</v>
      </c>
      <c r="F7881" t="s">
        <v>22489</v>
      </c>
      <c r="G7881" t="s">
        <v>142</v>
      </c>
      <c r="H7881" t="s">
        <v>143</v>
      </c>
      <c r="I7881" t="s">
        <v>135</v>
      </c>
      <c r="J7881" t="s">
        <v>136</v>
      </c>
      <c r="K7881" t="s">
        <v>137</v>
      </c>
      <c r="L7881" t="s">
        <v>22490</v>
      </c>
      <c r="M7881" t="s">
        <v>22491</v>
      </c>
      <c r="N7881">
        <v>4.1205555550000001</v>
      </c>
      <c r="O7881">
        <v>0</v>
      </c>
      <c r="P7881">
        <v>2</v>
      </c>
      <c r="Q7881">
        <v>0</v>
      </c>
      <c r="R7881">
        <v>10</v>
      </c>
      <c r="S7881">
        <v>1</v>
      </c>
      <c r="T7881">
        <v>1</v>
      </c>
      <c r="U7881">
        <v>0</v>
      </c>
      <c r="V7881">
        <v>0</v>
      </c>
      <c r="W7881">
        <v>0</v>
      </c>
      <c r="X7881">
        <v>0.87937538043770502</v>
      </c>
      <c r="Y7881">
        <v>0</v>
      </c>
      <c r="Z7881">
        <v>9.4119185432771175</v>
      </c>
      <c r="AA7881">
        <v>206.56227591159131</v>
      </c>
      <c r="AB7881">
        <v>30.505369665392944</v>
      </c>
      <c r="AC7881">
        <v>0</v>
      </c>
      <c r="AD7881">
        <v>0</v>
      </c>
      <c r="AE7881">
        <v>247.35893950069908</v>
      </c>
    </row>
    <row r="7882" spans="1:31" x14ac:dyDescent="0.25">
      <c r="A7882">
        <v>2101183</v>
      </c>
      <c r="B7882">
        <v>1</v>
      </c>
      <c r="C7882" t="s">
        <v>80</v>
      </c>
      <c r="D7882" t="s">
        <v>93</v>
      </c>
      <c r="E7882" t="s">
        <v>177</v>
      </c>
      <c r="F7882" t="s">
        <v>22492</v>
      </c>
      <c r="G7882" t="s">
        <v>183</v>
      </c>
      <c r="H7882" t="s">
        <v>143</v>
      </c>
      <c r="I7882" t="s">
        <v>135</v>
      </c>
      <c r="J7882" t="s">
        <v>136</v>
      </c>
      <c r="K7882" t="s">
        <v>137</v>
      </c>
      <c r="L7882" t="s">
        <v>22493</v>
      </c>
      <c r="M7882" t="s">
        <v>22494</v>
      </c>
      <c r="N7882">
        <v>1.3458333330000001</v>
      </c>
      <c r="O7882">
        <v>0</v>
      </c>
      <c r="P7882">
        <v>0</v>
      </c>
      <c r="Q7882">
        <v>0</v>
      </c>
      <c r="R7882">
        <v>1</v>
      </c>
      <c r="S7882">
        <v>0</v>
      </c>
      <c r="T7882">
        <v>0</v>
      </c>
      <c r="U7882">
        <v>0</v>
      </c>
      <c r="V7882">
        <v>0</v>
      </c>
      <c r="W7882">
        <v>0</v>
      </c>
      <c r="X7882">
        <v>0</v>
      </c>
      <c r="Y7882">
        <v>0</v>
      </c>
      <c r="Z7882">
        <v>0</v>
      </c>
      <c r="AA7882">
        <v>0</v>
      </c>
      <c r="AB7882">
        <v>0</v>
      </c>
      <c r="AC7882">
        <v>0</v>
      </c>
      <c r="AD7882">
        <v>0</v>
      </c>
      <c r="AE7882">
        <v>0</v>
      </c>
    </row>
    <row r="7883" spans="1:31" x14ac:dyDescent="0.25">
      <c r="A7883">
        <v>2101185</v>
      </c>
      <c r="B7883">
        <v>1</v>
      </c>
      <c r="C7883" t="s">
        <v>80</v>
      </c>
      <c r="D7883" t="s">
        <v>84</v>
      </c>
      <c r="E7883" t="s">
        <v>177</v>
      </c>
      <c r="F7883" t="s">
        <v>22495</v>
      </c>
      <c r="G7883" t="s">
        <v>196</v>
      </c>
      <c r="H7883" t="s">
        <v>143</v>
      </c>
      <c r="I7883" t="s">
        <v>135</v>
      </c>
      <c r="J7883" t="s">
        <v>136</v>
      </c>
      <c r="K7883" t="s">
        <v>137</v>
      </c>
      <c r="L7883" t="s">
        <v>22496</v>
      </c>
      <c r="M7883" t="s">
        <v>22497</v>
      </c>
      <c r="N7883">
        <v>4.0988888880000003</v>
      </c>
      <c r="O7883">
        <v>0</v>
      </c>
      <c r="P7883">
        <v>1</v>
      </c>
      <c r="Q7883">
        <v>0</v>
      </c>
      <c r="R7883">
        <v>0</v>
      </c>
      <c r="S7883">
        <v>0</v>
      </c>
      <c r="T7883">
        <v>0</v>
      </c>
      <c r="U7883">
        <v>0</v>
      </c>
      <c r="V7883">
        <v>0</v>
      </c>
      <c r="W7883">
        <v>0</v>
      </c>
      <c r="X7883">
        <v>0.86115318725184009</v>
      </c>
      <c r="Y7883">
        <v>0</v>
      </c>
      <c r="Z7883">
        <v>0</v>
      </c>
      <c r="AA7883">
        <v>0</v>
      </c>
      <c r="AB7883">
        <v>0</v>
      </c>
      <c r="AC7883">
        <v>0</v>
      </c>
      <c r="AD7883">
        <v>0</v>
      </c>
      <c r="AE7883">
        <v>0.86115318725184009</v>
      </c>
    </row>
    <row r="7884" spans="1:31" x14ac:dyDescent="0.25">
      <c r="A7884">
        <v>2101186</v>
      </c>
      <c r="B7884">
        <v>1</v>
      </c>
      <c r="C7884" t="s">
        <v>80</v>
      </c>
      <c r="D7884" t="s">
        <v>90</v>
      </c>
      <c r="E7884" t="s">
        <v>140</v>
      </c>
      <c r="F7884" t="s">
        <v>22498</v>
      </c>
      <c r="G7884" t="s">
        <v>324</v>
      </c>
      <c r="H7884" t="s">
        <v>143</v>
      </c>
      <c r="I7884" t="s">
        <v>135</v>
      </c>
      <c r="J7884" t="s">
        <v>136</v>
      </c>
      <c r="K7884" t="s">
        <v>137</v>
      </c>
      <c r="L7884" t="s">
        <v>22499</v>
      </c>
      <c r="M7884" t="s">
        <v>22500</v>
      </c>
      <c r="N7884">
        <v>1.015833333</v>
      </c>
      <c r="O7884">
        <v>0</v>
      </c>
      <c r="P7884">
        <v>295</v>
      </c>
      <c r="Q7884">
        <v>0</v>
      </c>
      <c r="R7884">
        <v>0</v>
      </c>
      <c r="S7884">
        <v>0</v>
      </c>
      <c r="T7884">
        <v>174</v>
      </c>
      <c r="U7884">
        <v>0</v>
      </c>
      <c r="V7884">
        <v>1</v>
      </c>
      <c r="W7884">
        <v>0</v>
      </c>
      <c r="X7884">
        <v>64.146198743184499</v>
      </c>
      <c r="Y7884">
        <v>0</v>
      </c>
      <c r="Z7884">
        <v>0</v>
      </c>
      <c r="AA7884">
        <v>0</v>
      </c>
      <c r="AB7884">
        <v>113.83618911356714</v>
      </c>
      <c r="AC7884">
        <v>0</v>
      </c>
      <c r="AD7884">
        <v>25.676986126335169</v>
      </c>
      <c r="AE7884">
        <v>203.65937398308682</v>
      </c>
    </row>
    <row r="7885" spans="1:31" x14ac:dyDescent="0.25">
      <c r="A7885">
        <v>2101187</v>
      </c>
      <c r="B7885">
        <v>1</v>
      </c>
      <c r="C7885" t="s">
        <v>81</v>
      </c>
      <c r="D7885" t="s">
        <v>116</v>
      </c>
      <c r="E7885" t="s">
        <v>177</v>
      </c>
      <c r="F7885" t="s">
        <v>22501</v>
      </c>
      <c r="G7885" t="s">
        <v>183</v>
      </c>
      <c r="H7885" t="s">
        <v>143</v>
      </c>
      <c r="I7885" t="s">
        <v>135</v>
      </c>
      <c r="J7885" t="s">
        <v>136</v>
      </c>
      <c r="K7885" t="s">
        <v>137</v>
      </c>
      <c r="L7885" t="s">
        <v>22502</v>
      </c>
      <c r="M7885" t="s">
        <v>22503</v>
      </c>
      <c r="N7885">
        <v>3.33</v>
      </c>
      <c r="O7885">
        <v>0</v>
      </c>
      <c r="P7885">
        <v>1</v>
      </c>
      <c r="Q7885">
        <v>0</v>
      </c>
      <c r="R7885">
        <v>0</v>
      </c>
      <c r="S7885">
        <v>0</v>
      </c>
      <c r="T7885">
        <v>0</v>
      </c>
      <c r="U7885">
        <v>0</v>
      </c>
      <c r="V7885">
        <v>0</v>
      </c>
      <c r="W7885">
        <v>0</v>
      </c>
      <c r="X7885">
        <v>0.79730128624885843</v>
      </c>
      <c r="Y7885">
        <v>0</v>
      </c>
      <c r="Z7885">
        <v>0</v>
      </c>
      <c r="AA7885">
        <v>0</v>
      </c>
      <c r="AB7885">
        <v>0</v>
      </c>
      <c r="AC7885">
        <v>0</v>
      </c>
      <c r="AD7885">
        <v>0</v>
      </c>
      <c r="AE7885">
        <v>0.79730128624885843</v>
      </c>
    </row>
    <row r="7886" spans="1:31" x14ac:dyDescent="0.25">
      <c r="A7886">
        <v>2101189</v>
      </c>
      <c r="B7886">
        <v>1</v>
      </c>
      <c r="C7886" t="s">
        <v>81</v>
      </c>
      <c r="D7886" t="s">
        <v>121</v>
      </c>
      <c r="E7886" t="s">
        <v>131</v>
      </c>
      <c r="F7886" t="s">
        <v>22504</v>
      </c>
      <c r="G7886" t="s">
        <v>133</v>
      </c>
      <c r="H7886" t="s">
        <v>134</v>
      </c>
      <c r="I7886" t="s">
        <v>259</v>
      </c>
      <c r="J7886" t="s">
        <v>136</v>
      </c>
      <c r="K7886" t="s">
        <v>137</v>
      </c>
      <c r="L7886" t="s">
        <v>22505</v>
      </c>
      <c r="M7886" t="s">
        <v>22506</v>
      </c>
      <c r="N7886">
        <v>3.3333333E-2</v>
      </c>
      <c r="O7886">
        <v>0</v>
      </c>
      <c r="P7886">
        <v>243</v>
      </c>
      <c r="Q7886">
        <v>0</v>
      </c>
      <c r="R7886">
        <v>53</v>
      </c>
      <c r="S7886">
        <v>2</v>
      </c>
      <c r="T7886">
        <v>10</v>
      </c>
      <c r="U7886">
        <v>0</v>
      </c>
      <c r="V7886">
        <v>0</v>
      </c>
      <c r="W7886">
        <v>0</v>
      </c>
      <c r="X7886">
        <v>1.0503603706557334</v>
      </c>
      <c r="Y7886">
        <v>0</v>
      </c>
      <c r="Z7886">
        <v>0.28458705827839997</v>
      </c>
      <c r="AA7886">
        <v>0.14826414339299998</v>
      </c>
      <c r="AB7886">
        <v>0.46979137323020004</v>
      </c>
      <c r="AC7886">
        <v>0</v>
      </c>
      <c r="AD7886">
        <v>0</v>
      </c>
      <c r="AE7886">
        <v>1.9530029455573334</v>
      </c>
    </row>
    <row r="7887" spans="1:31" x14ac:dyDescent="0.25">
      <c r="A7887">
        <v>2101192</v>
      </c>
      <c r="B7887">
        <v>1</v>
      </c>
      <c r="C7887" t="s">
        <v>81</v>
      </c>
      <c r="D7887" t="s">
        <v>125</v>
      </c>
      <c r="E7887" t="s">
        <v>177</v>
      </c>
      <c r="F7887" t="s">
        <v>22507</v>
      </c>
      <c r="G7887" t="s">
        <v>183</v>
      </c>
      <c r="H7887" t="s">
        <v>143</v>
      </c>
      <c r="I7887" t="s">
        <v>135</v>
      </c>
      <c r="J7887" t="s">
        <v>136</v>
      </c>
      <c r="K7887" t="s">
        <v>137</v>
      </c>
      <c r="L7887" t="s">
        <v>22508</v>
      </c>
      <c r="M7887" t="s">
        <v>22509</v>
      </c>
      <c r="N7887">
        <v>1.404722222</v>
      </c>
      <c r="O7887">
        <v>0</v>
      </c>
      <c r="P7887">
        <v>1</v>
      </c>
      <c r="Q7887">
        <v>0</v>
      </c>
      <c r="R7887">
        <v>0</v>
      </c>
      <c r="S7887">
        <v>0</v>
      </c>
      <c r="T7887">
        <v>0</v>
      </c>
      <c r="U7887">
        <v>0</v>
      </c>
      <c r="V7887">
        <v>0</v>
      </c>
      <c r="W7887">
        <v>0</v>
      </c>
      <c r="X7887">
        <v>0.18929632016251835</v>
      </c>
      <c r="Y7887">
        <v>0</v>
      </c>
      <c r="Z7887">
        <v>0</v>
      </c>
      <c r="AA7887">
        <v>0</v>
      </c>
      <c r="AB7887">
        <v>0</v>
      </c>
      <c r="AC7887">
        <v>0</v>
      </c>
      <c r="AD7887">
        <v>0</v>
      </c>
      <c r="AE7887">
        <v>0.18929632016251835</v>
      </c>
    </row>
    <row r="7888" spans="1:31" x14ac:dyDescent="0.25">
      <c r="A7888">
        <v>2101194</v>
      </c>
      <c r="B7888">
        <v>1</v>
      </c>
      <c r="C7888" t="s">
        <v>81</v>
      </c>
      <c r="D7888" t="s">
        <v>122</v>
      </c>
      <c r="E7888" t="s">
        <v>177</v>
      </c>
      <c r="F7888" t="s">
        <v>22510</v>
      </c>
      <c r="G7888" t="s">
        <v>179</v>
      </c>
      <c r="H7888" t="s">
        <v>143</v>
      </c>
      <c r="I7888" t="s">
        <v>135</v>
      </c>
      <c r="J7888" t="s">
        <v>136</v>
      </c>
      <c r="K7888" t="s">
        <v>137</v>
      </c>
      <c r="L7888" t="s">
        <v>22511</v>
      </c>
      <c r="M7888" t="s">
        <v>22512</v>
      </c>
      <c r="N7888">
        <v>3.1061111110000001</v>
      </c>
      <c r="O7888">
        <v>0</v>
      </c>
      <c r="P7888">
        <v>4</v>
      </c>
      <c r="Q7888">
        <v>0</v>
      </c>
      <c r="R7888">
        <v>0</v>
      </c>
      <c r="S7888">
        <v>0</v>
      </c>
      <c r="T7888">
        <v>0</v>
      </c>
      <c r="U7888">
        <v>0</v>
      </c>
      <c r="V7888">
        <v>0</v>
      </c>
      <c r="W7888">
        <v>0</v>
      </c>
      <c r="X7888">
        <v>1.0727620259211166</v>
      </c>
      <c r="Y7888">
        <v>0</v>
      </c>
      <c r="Z7888">
        <v>0</v>
      </c>
      <c r="AA7888">
        <v>0</v>
      </c>
      <c r="AB7888">
        <v>0</v>
      </c>
      <c r="AC7888">
        <v>0</v>
      </c>
      <c r="AD7888">
        <v>0</v>
      </c>
      <c r="AE7888">
        <v>1.0727620259211166</v>
      </c>
    </row>
    <row r="7889" spans="1:31" x14ac:dyDescent="0.25">
      <c r="A7889">
        <v>2101196</v>
      </c>
      <c r="B7889">
        <v>1</v>
      </c>
      <c r="C7889" t="s">
        <v>80</v>
      </c>
      <c r="D7889" t="s">
        <v>94</v>
      </c>
      <c r="E7889" t="s">
        <v>140</v>
      </c>
      <c r="F7889" t="s">
        <v>22513</v>
      </c>
      <c r="G7889" t="s">
        <v>160</v>
      </c>
      <c r="H7889" t="s">
        <v>143</v>
      </c>
      <c r="I7889" t="s">
        <v>135</v>
      </c>
      <c r="J7889" t="s">
        <v>136</v>
      </c>
      <c r="K7889" t="s">
        <v>137</v>
      </c>
      <c r="L7889" t="s">
        <v>22514</v>
      </c>
      <c r="M7889" t="s">
        <v>22515</v>
      </c>
      <c r="N7889">
        <v>1.0161111110000001</v>
      </c>
      <c r="O7889">
        <v>0</v>
      </c>
      <c r="P7889">
        <v>24</v>
      </c>
      <c r="Q7889">
        <v>0</v>
      </c>
      <c r="R7889">
        <v>0</v>
      </c>
      <c r="S7889">
        <v>0</v>
      </c>
      <c r="T7889">
        <v>1</v>
      </c>
      <c r="U7889">
        <v>0</v>
      </c>
      <c r="V7889">
        <v>0</v>
      </c>
      <c r="W7889">
        <v>0</v>
      </c>
      <c r="X7889">
        <v>2.2717221723313346</v>
      </c>
      <c r="Y7889">
        <v>0</v>
      </c>
      <c r="Z7889">
        <v>0</v>
      </c>
      <c r="AA7889">
        <v>0</v>
      </c>
      <c r="AB7889">
        <v>0</v>
      </c>
      <c r="AC7889">
        <v>0</v>
      </c>
      <c r="AD7889">
        <v>0</v>
      </c>
      <c r="AE7889">
        <v>2.2717221723313346</v>
      </c>
    </row>
    <row r="7890" spans="1:31" x14ac:dyDescent="0.25">
      <c r="A7890">
        <v>2101197</v>
      </c>
      <c r="B7890">
        <v>1</v>
      </c>
      <c r="C7890" t="s">
        <v>81</v>
      </c>
      <c r="D7890" t="s">
        <v>112</v>
      </c>
      <c r="E7890" t="s">
        <v>177</v>
      </c>
      <c r="F7890" t="s">
        <v>22516</v>
      </c>
      <c r="G7890" t="s">
        <v>183</v>
      </c>
      <c r="H7890" t="s">
        <v>143</v>
      </c>
      <c r="I7890" t="s">
        <v>135</v>
      </c>
      <c r="J7890" t="s">
        <v>136</v>
      </c>
      <c r="K7890" t="s">
        <v>137</v>
      </c>
      <c r="L7890" t="s">
        <v>22517</v>
      </c>
      <c r="M7890" t="s">
        <v>22518</v>
      </c>
      <c r="N7890">
        <v>5.4424999999999999</v>
      </c>
      <c r="O7890">
        <v>0</v>
      </c>
      <c r="P7890">
        <v>4</v>
      </c>
      <c r="Q7890">
        <v>0</v>
      </c>
      <c r="R7890">
        <v>0</v>
      </c>
      <c r="S7890">
        <v>0</v>
      </c>
      <c r="T7890">
        <v>0</v>
      </c>
      <c r="U7890">
        <v>0</v>
      </c>
      <c r="V7890">
        <v>0</v>
      </c>
      <c r="W7890">
        <v>0</v>
      </c>
      <c r="X7890">
        <v>2.0606344239242897</v>
      </c>
      <c r="Y7890">
        <v>0</v>
      </c>
      <c r="Z7890">
        <v>0</v>
      </c>
      <c r="AA7890">
        <v>0</v>
      </c>
      <c r="AB7890">
        <v>0</v>
      </c>
      <c r="AC7890">
        <v>0</v>
      </c>
      <c r="AD7890">
        <v>0</v>
      </c>
      <c r="AE7890">
        <v>2.0606344239242897</v>
      </c>
    </row>
    <row r="7891" spans="1:31" x14ac:dyDescent="0.25">
      <c r="A7891">
        <v>2101198</v>
      </c>
      <c r="B7891">
        <v>1</v>
      </c>
      <c r="C7891" t="s">
        <v>81</v>
      </c>
      <c r="D7891" t="s">
        <v>119</v>
      </c>
      <c r="E7891" t="s">
        <v>169</v>
      </c>
      <c r="F7891" t="s">
        <v>22519</v>
      </c>
      <c r="G7891" t="s">
        <v>133</v>
      </c>
      <c r="H7891" t="s">
        <v>134</v>
      </c>
      <c r="I7891" t="s">
        <v>135</v>
      </c>
      <c r="J7891" t="s">
        <v>136</v>
      </c>
      <c r="K7891" t="s">
        <v>137</v>
      </c>
      <c r="L7891" t="s">
        <v>22520</v>
      </c>
      <c r="M7891" t="s">
        <v>22521</v>
      </c>
      <c r="N7891">
        <v>0.71805555499999996</v>
      </c>
      <c r="O7891">
        <v>0</v>
      </c>
      <c r="P7891">
        <v>0</v>
      </c>
      <c r="Q7891">
        <v>0</v>
      </c>
      <c r="R7891">
        <v>0</v>
      </c>
      <c r="S7891">
        <v>3</v>
      </c>
      <c r="T7891">
        <v>108</v>
      </c>
      <c r="U7891">
        <v>0</v>
      </c>
      <c r="V7891">
        <v>2</v>
      </c>
      <c r="W7891">
        <v>0</v>
      </c>
      <c r="X7891">
        <v>0</v>
      </c>
      <c r="Y7891">
        <v>0</v>
      </c>
      <c r="Z7891">
        <v>0</v>
      </c>
      <c r="AA7891">
        <v>8.0455404634612115</v>
      </c>
      <c r="AB7891">
        <v>23.707351853740612</v>
      </c>
      <c r="AC7891">
        <v>0</v>
      </c>
      <c r="AD7891">
        <v>19.374407805397972</v>
      </c>
      <c r="AE7891">
        <v>51.127300122599792</v>
      </c>
    </row>
    <row r="7892" spans="1:31" x14ac:dyDescent="0.25">
      <c r="A7892">
        <v>2101203</v>
      </c>
      <c r="B7892">
        <v>1</v>
      </c>
      <c r="C7892" t="s">
        <v>80</v>
      </c>
      <c r="D7892" t="s">
        <v>104</v>
      </c>
      <c r="E7892" t="s">
        <v>177</v>
      </c>
      <c r="F7892" t="s">
        <v>22522</v>
      </c>
      <c r="G7892" t="s">
        <v>179</v>
      </c>
      <c r="H7892" t="s">
        <v>143</v>
      </c>
      <c r="I7892" t="s">
        <v>135</v>
      </c>
      <c r="J7892" t="s">
        <v>136</v>
      </c>
      <c r="K7892" t="s">
        <v>137</v>
      </c>
      <c r="L7892" t="s">
        <v>22523</v>
      </c>
      <c r="M7892" t="s">
        <v>22524</v>
      </c>
      <c r="N7892">
        <v>2.5613888880000002</v>
      </c>
      <c r="O7892">
        <v>0</v>
      </c>
      <c r="P7892">
        <v>1</v>
      </c>
      <c r="Q7892">
        <v>0</v>
      </c>
      <c r="R7892">
        <v>0</v>
      </c>
      <c r="S7892">
        <v>0</v>
      </c>
      <c r="T7892">
        <v>0</v>
      </c>
      <c r="U7892">
        <v>0</v>
      </c>
      <c r="V7892">
        <v>0</v>
      </c>
      <c r="W7892">
        <v>0</v>
      </c>
      <c r="X7892">
        <v>1.0654968923191668E-2</v>
      </c>
      <c r="Y7892">
        <v>0</v>
      </c>
      <c r="Z7892">
        <v>0</v>
      </c>
      <c r="AA7892">
        <v>0</v>
      </c>
      <c r="AB7892">
        <v>0</v>
      </c>
      <c r="AC7892">
        <v>0</v>
      </c>
      <c r="AD7892">
        <v>0</v>
      </c>
      <c r="AE7892">
        <v>1.0654968923191668E-2</v>
      </c>
    </row>
    <row r="7893" spans="1:31" x14ac:dyDescent="0.25">
      <c r="A7893">
        <v>2101208</v>
      </c>
      <c r="B7893">
        <v>1</v>
      </c>
      <c r="C7893" t="s">
        <v>80</v>
      </c>
      <c r="D7893" t="s">
        <v>88</v>
      </c>
      <c r="E7893" t="s">
        <v>177</v>
      </c>
      <c r="F7893" t="s">
        <v>22525</v>
      </c>
      <c r="G7893" t="s">
        <v>183</v>
      </c>
      <c r="H7893" t="s">
        <v>143</v>
      </c>
      <c r="I7893" t="s">
        <v>135</v>
      </c>
      <c r="J7893" t="s">
        <v>136</v>
      </c>
      <c r="K7893" t="s">
        <v>137</v>
      </c>
      <c r="L7893" t="s">
        <v>22526</v>
      </c>
      <c r="M7893" t="s">
        <v>22527</v>
      </c>
      <c r="N7893">
        <v>3.176666666</v>
      </c>
      <c r="O7893">
        <v>0</v>
      </c>
      <c r="P7893">
        <v>5</v>
      </c>
      <c r="Q7893">
        <v>0</v>
      </c>
      <c r="R7893">
        <v>0</v>
      </c>
      <c r="S7893">
        <v>0</v>
      </c>
      <c r="T7893">
        <v>0</v>
      </c>
      <c r="U7893">
        <v>0</v>
      </c>
      <c r="V7893">
        <v>0</v>
      </c>
      <c r="W7893">
        <v>0</v>
      </c>
      <c r="X7893">
        <v>3.1679498143814766</v>
      </c>
      <c r="Y7893">
        <v>0</v>
      </c>
      <c r="Z7893">
        <v>0</v>
      </c>
      <c r="AA7893">
        <v>0</v>
      </c>
      <c r="AB7893">
        <v>0</v>
      </c>
      <c r="AC7893">
        <v>0</v>
      </c>
      <c r="AD7893">
        <v>0</v>
      </c>
      <c r="AE7893">
        <v>3.1679498143814766</v>
      </c>
    </row>
    <row r="7894" spans="1:31" x14ac:dyDescent="0.25">
      <c r="A7894">
        <v>2101213</v>
      </c>
      <c r="B7894">
        <v>1</v>
      </c>
      <c r="C7894" t="s">
        <v>81</v>
      </c>
      <c r="D7894" t="s">
        <v>118</v>
      </c>
      <c r="E7894" t="s">
        <v>177</v>
      </c>
      <c r="F7894" t="s">
        <v>22528</v>
      </c>
      <c r="G7894" t="s">
        <v>183</v>
      </c>
      <c r="H7894" t="s">
        <v>143</v>
      </c>
      <c r="I7894" t="s">
        <v>135</v>
      </c>
      <c r="J7894" t="s">
        <v>136</v>
      </c>
      <c r="K7894" t="s">
        <v>137</v>
      </c>
      <c r="L7894" t="s">
        <v>22529</v>
      </c>
      <c r="M7894" t="s">
        <v>22530</v>
      </c>
      <c r="N7894">
        <v>2.048333333</v>
      </c>
      <c r="O7894">
        <v>0</v>
      </c>
      <c r="P7894">
        <v>1</v>
      </c>
      <c r="Q7894">
        <v>0</v>
      </c>
      <c r="R7894">
        <v>0</v>
      </c>
      <c r="S7894">
        <v>0</v>
      </c>
      <c r="T7894">
        <v>0</v>
      </c>
      <c r="U7894">
        <v>0</v>
      </c>
      <c r="V7894">
        <v>0</v>
      </c>
      <c r="W7894">
        <v>0</v>
      </c>
      <c r="X7894">
        <v>0.23060485202877667</v>
      </c>
      <c r="Y7894">
        <v>0</v>
      </c>
      <c r="Z7894">
        <v>0</v>
      </c>
      <c r="AA7894">
        <v>0</v>
      </c>
      <c r="AB7894">
        <v>0</v>
      </c>
      <c r="AC7894">
        <v>0</v>
      </c>
      <c r="AD7894">
        <v>0</v>
      </c>
      <c r="AE7894">
        <v>0.23060485202877667</v>
      </c>
    </row>
    <row r="7895" spans="1:31" x14ac:dyDescent="0.25">
      <c r="A7895">
        <v>2101219</v>
      </c>
      <c r="B7895">
        <v>1</v>
      </c>
      <c r="C7895" t="s">
        <v>81</v>
      </c>
      <c r="D7895" t="s">
        <v>118</v>
      </c>
      <c r="E7895" t="s">
        <v>169</v>
      </c>
      <c r="F7895" t="s">
        <v>22531</v>
      </c>
      <c r="G7895" t="s">
        <v>133</v>
      </c>
      <c r="H7895" t="s">
        <v>134</v>
      </c>
      <c r="I7895" t="s">
        <v>259</v>
      </c>
      <c r="J7895" t="s">
        <v>136</v>
      </c>
      <c r="K7895" t="s">
        <v>137</v>
      </c>
      <c r="L7895" t="s">
        <v>22532</v>
      </c>
      <c r="M7895" t="s">
        <v>22533</v>
      </c>
      <c r="N7895">
        <v>6.9444440000000001E-3</v>
      </c>
      <c r="O7895">
        <v>0</v>
      </c>
      <c r="P7895">
        <v>695</v>
      </c>
      <c r="Q7895">
        <v>48</v>
      </c>
      <c r="R7895">
        <v>112</v>
      </c>
      <c r="S7895">
        <v>5</v>
      </c>
      <c r="T7895">
        <v>47</v>
      </c>
      <c r="U7895">
        <v>0</v>
      </c>
      <c r="V7895">
        <v>0</v>
      </c>
      <c r="W7895">
        <v>0</v>
      </c>
      <c r="X7895">
        <v>0.53259492863333346</v>
      </c>
      <c r="Y7895">
        <v>0.57440130405562528</v>
      </c>
      <c r="Z7895">
        <v>0.57002432828034744</v>
      </c>
      <c r="AA7895">
        <v>6.5189123104888891E-2</v>
      </c>
      <c r="AB7895">
        <v>0.1542902831841319</v>
      </c>
      <c r="AC7895">
        <v>0</v>
      </c>
      <c r="AD7895">
        <v>0</v>
      </c>
      <c r="AE7895">
        <v>1.8964999672583271</v>
      </c>
    </row>
    <row r="7896" spans="1:31" x14ac:dyDescent="0.25">
      <c r="A7896">
        <v>2101220</v>
      </c>
      <c r="B7896">
        <v>1</v>
      </c>
      <c r="C7896" t="s">
        <v>80</v>
      </c>
      <c r="D7896" t="s">
        <v>84</v>
      </c>
      <c r="E7896" t="s">
        <v>158</v>
      </c>
      <c r="F7896" t="s">
        <v>22534</v>
      </c>
      <c r="G7896" t="s">
        <v>385</v>
      </c>
      <c r="H7896" t="s">
        <v>143</v>
      </c>
      <c r="I7896" t="s">
        <v>135</v>
      </c>
      <c r="J7896" t="s">
        <v>136</v>
      </c>
      <c r="K7896" t="s">
        <v>137</v>
      </c>
      <c r="L7896" t="s">
        <v>22535</v>
      </c>
      <c r="M7896" t="s">
        <v>22536</v>
      </c>
      <c r="N7896">
        <v>2.4188888880000001</v>
      </c>
      <c r="O7896">
        <v>0</v>
      </c>
      <c r="P7896">
        <v>9</v>
      </c>
      <c r="Q7896">
        <v>0</v>
      </c>
      <c r="R7896">
        <v>13</v>
      </c>
      <c r="S7896">
        <v>0</v>
      </c>
      <c r="T7896">
        <v>1</v>
      </c>
      <c r="U7896">
        <v>0</v>
      </c>
      <c r="V7896">
        <v>0</v>
      </c>
      <c r="W7896">
        <v>0</v>
      </c>
      <c r="X7896">
        <v>6.9335309227412738</v>
      </c>
      <c r="Y7896">
        <v>0</v>
      </c>
      <c r="Z7896">
        <v>9.9562230140854364</v>
      </c>
      <c r="AA7896">
        <v>0</v>
      </c>
      <c r="AB7896">
        <v>0.13862858990834331</v>
      </c>
      <c r="AC7896">
        <v>0</v>
      </c>
      <c r="AD7896">
        <v>0</v>
      </c>
      <c r="AE7896">
        <v>17.028382526735054</v>
      </c>
    </row>
    <row r="7897" spans="1:31" x14ac:dyDescent="0.25">
      <c r="A7897">
        <v>2101222</v>
      </c>
      <c r="B7897">
        <v>1</v>
      </c>
      <c r="C7897" t="s">
        <v>80</v>
      </c>
      <c r="D7897" t="s">
        <v>93</v>
      </c>
      <c r="E7897" t="s">
        <v>177</v>
      </c>
      <c r="F7897" t="s">
        <v>22537</v>
      </c>
      <c r="G7897" t="s">
        <v>183</v>
      </c>
      <c r="H7897" t="s">
        <v>143</v>
      </c>
      <c r="I7897" t="s">
        <v>135</v>
      </c>
      <c r="J7897" t="s">
        <v>136</v>
      </c>
      <c r="K7897" t="s">
        <v>137</v>
      </c>
      <c r="L7897" t="s">
        <v>22538</v>
      </c>
      <c r="M7897" t="s">
        <v>22539</v>
      </c>
      <c r="N7897">
        <v>3.4269444440000001</v>
      </c>
      <c r="O7897">
        <v>0</v>
      </c>
      <c r="P7897">
        <v>1</v>
      </c>
      <c r="Q7897">
        <v>0</v>
      </c>
      <c r="R7897">
        <v>0</v>
      </c>
      <c r="S7897">
        <v>0</v>
      </c>
      <c r="T7897">
        <v>0</v>
      </c>
      <c r="U7897">
        <v>0</v>
      </c>
      <c r="V7897">
        <v>0</v>
      </c>
      <c r="W7897">
        <v>0</v>
      </c>
      <c r="X7897">
        <v>1.9816043633834668</v>
      </c>
      <c r="Y7897">
        <v>0</v>
      </c>
      <c r="Z7897">
        <v>0</v>
      </c>
      <c r="AA7897">
        <v>0</v>
      </c>
      <c r="AB7897">
        <v>0</v>
      </c>
      <c r="AC7897">
        <v>0</v>
      </c>
      <c r="AD7897">
        <v>0</v>
      </c>
      <c r="AE7897">
        <v>1.9816043633834668</v>
      </c>
    </row>
    <row r="7898" spans="1:31" x14ac:dyDescent="0.25">
      <c r="A7898">
        <v>2101224</v>
      </c>
      <c r="B7898">
        <v>1</v>
      </c>
      <c r="C7898" t="s">
        <v>81</v>
      </c>
      <c r="D7898" t="s">
        <v>123</v>
      </c>
      <c r="E7898" t="s">
        <v>177</v>
      </c>
      <c r="F7898" t="s">
        <v>22540</v>
      </c>
      <c r="G7898" t="s">
        <v>183</v>
      </c>
      <c r="H7898" t="s">
        <v>143</v>
      </c>
      <c r="I7898" t="s">
        <v>135</v>
      </c>
      <c r="J7898" t="s">
        <v>136</v>
      </c>
      <c r="K7898" t="s">
        <v>137</v>
      </c>
      <c r="L7898" t="s">
        <v>22541</v>
      </c>
      <c r="M7898" t="s">
        <v>22542</v>
      </c>
      <c r="N7898">
        <v>5.4347222220000004</v>
      </c>
      <c r="O7898">
        <v>0</v>
      </c>
      <c r="P7898">
        <v>2</v>
      </c>
      <c r="Q7898">
        <v>0</v>
      </c>
      <c r="R7898">
        <v>0</v>
      </c>
      <c r="S7898">
        <v>0</v>
      </c>
      <c r="T7898">
        <v>0</v>
      </c>
      <c r="U7898">
        <v>0</v>
      </c>
      <c r="V7898">
        <v>0</v>
      </c>
      <c r="W7898">
        <v>0</v>
      </c>
      <c r="X7898">
        <v>7.4249020738906726</v>
      </c>
      <c r="Y7898">
        <v>0</v>
      </c>
      <c r="Z7898">
        <v>0</v>
      </c>
      <c r="AA7898">
        <v>0</v>
      </c>
      <c r="AB7898">
        <v>0</v>
      </c>
      <c r="AC7898">
        <v>0</v>
      </c>
      <c r="AD7898">
        <v>0</v>
      </c>
      <c r="AE7898">
        <v>7.4249020738906726</v>
      </c>
    </row>
    <row r="7899" spans="1:31" x14ac:dyDescent="0.25">
      <c r="A7899">
        <v>2101225</v>
      </c>
      <c r="B7899">
        <v>1</v>
      </c>
      <c r="C7899" t="s">
        <v>80</v>
      </c>
      <c r="D7899" t="s">
        <v>97</v>
      </c>
      <c r="E7899" t="s">
        <v>158</v>
      </c>
      <c r="F7899" t="s">
        <v>22543</v>
      </c>
      <c r="G7899" t="s">
        <v>385</v>
      </c>
      <c r="H7899" t="s">
        <v>143</v>
      </c>
      <c r="I7899" t="s">
        <v>135</v>
      </c>
      <c r="J7899" t="s">
        <v>136</v>
      </c>
      <c r="K7899" t="s">
        <v>137</v>
      </c>
      <c r="L7899" t="s">
        <v>22544</v>
      </c>
      <c r="M7899" t="s">
        <v>22545</v>
      </c>
      <c r="N7899">
        <v>1.782777777</v>
      </c>
      <c r="O7899">
        <v>0</v>
      </c>
      <c r="P7899">
        <v>5</v>
      </c>
      <c r="Q7899">
        <v>0</v>
      </c>
      <c r="R7899">
        <v>0</v>
      </c>
      <c r="S7899">
        <v>0</v>
      </c>
      <c r="T7899">
        <v>0</v>
      </c>
      <c r="U7899">
        <v>0</v>
      </c>
      <c r="V7899">
        <v>0</v>
      </c>
      <c r="W7899">
        <v>0</v>
      </c>
      <c r="X7899">
        <v>3.4121378137771465</v>
      </c>
      <c r="Y7899">
        <v>0</v>
      </c>
      <c r="Z7899">
        <v>0</v>
      </c>
      <c r="AA7899">
        <v>0</v>
      </c>
      <c r="AB7899">
        <v>0</v>
      </c>
      <c r="AC7899">
        <v>0</v>
      </c>
      <c r="AD7899">
        <v>0</v>
      </c>
      <c r="AE7899">
        <v>3.4121378137771465</v>
      </c>
    </row>
    <row r="7900" spans="1:31" x14ac:dyDescent="0.25">
      <c r="A7900">
        <v>2101227</v>
      </c>
      <c r="B7900">
        <v>1</v>
      </c>
      <c r="C7900" t="s">
        <v>80</v>
      </c>
      <c r="D7900" t="s">
        <v>100</v>
      </c>
      <c r="E7900" t="s">
        <v>177</v>
      </c>
      <c r="F7900" t="s">
        <v>22546</v>
      </c>
      <c r="G7900" t="s">
        <v>324</v>
      </c>
      <c r="H7900" t="s">
        <v>143</v>
      </c>
      <c r="I7900" t="s">
        <v>135</v>
      </c>
      <c r="J7900" t="s">
        <v>136</v>
      </c>
      <c r="K7900" t="s">
        <v>137</v>
      </c>
      <c r="L7900" t="s">
        <v>22547</v>
      </c>
      <c r="M7900" t="s">
        <v>22548</v>
      </c>
      <c r="N7900">
        <v>2.8427777769999998</v>
      </c>
      <c r="O7900">
        <v>0</v>
      </c>
      <c r="P7900">
        <v>1</v>
      </c>
      <c r="Q7900">
        <v>0</v>
      </c>
      <c r="R7900">
        <v>0</v>
      </c>
      <c r="S7900">
        <v>0</v>
      </c>
      <c r="T7900">
        <v>0</v>
      </c>
      <c r="U7900">
        <v>0</v>
      </c>
      <c r="V7900">
        <v>0</v>
      </c>
      <c r="W7900">
        <v>0</v>
      </c>
      <c r="X7900">
        <v>0.13161059732181335</v>
      </c>
      <c r="Y7900">
        <v>0</v>
      </c>
      <c r="Z7900">
        <v>0</v>
      </c>
      <c r="AA7900">
        <v>0</v>
      </c>
      <c r="AB7900">
        <v>0</v>
      </c>
      <c r="AC7900">
        <v>0</v>
      </c>
      <c r="AD7900">
        <v>0</v>
      </c>
      <c r="AE7900">
        <v>0.13161059732181335</v>
      </c>
    </row>
    <row r="7901" spans="1:31" x14ac:dyDescent="0.25">
      <c r="A7901">
        <v>2101228</v>
      </c>
      <c r="B7901">
        <v>1</v>
      </c>
      <c r="C7901" t="s">
        <v>80</v>
      </c>
      <c r="D7901" t="s">
        <v>97</v>
      </c>
      <c r="E7901" t="s">
        <v>177</v>
      </c>
      <c r="F7901" t="s">
        <v>22549</v>
      </c>
      <c r="G7901" t="s">
        <v>183</v>
      </c>
      <c r="H7901" t="s">
        <v>143</v>
      </c>
      <c r="I7901" t="s">
        <v>135</v>
      </c>
      <c r="J7901" t="s">
        <v>136</v>
      </c>
      <c r="K7901" t="s">
        <v>137</v>
      </c>
      <c r="L7901" t="s">
        <v>22550</v>
      </c>
      <c r="M7901" t="s">
        <v>22551</v>
      </c>
      <c r="N7901">
        <v>2.3566666660000002</v>
      </c>
      <c r="O7901">
        <v>0</v>
      </c>
      <c r="P7901">
        <v>2</v>
      </c>
      <c r="Q7901">
        <v>0</v>
      </c>
      <c r="R7901">
        <v>1</v>
      </c>
      <c r="S7901">
        <v>0</v>
      </c>
      <c r="T7901">
        <v>0</v>
      </c>
      <c r="U7901">
        <v>0</v>
      </c>
      <c r="V7901">
        <v>0</v>
      </c>
      <c r="W7901">
        <v>0</v>
      </c>
      <c r="X7901">
        <v>2.55828309582422</v>
      </c>
      <c r="Y7901">
        <v>0</v>
      </c>
      <c r="Z7901">
        <v>4.9600596229751118E-2</v>
      </c>
      <c r="AA7901">
        <v>0</v>
      </c>
      <c r="AB7901">
        <v>0</v>
      </c>
      <c r="AC7901">
        <v>0</v>
      </c>
      <c r="AD7901">
        <v>0</v>
      </c>
      <c r="AE7901">
        <v>2.6078836920539712</v>
      </c>
    </row>
    <row r="7902" spans="1:31" x14ac:dyDescent="0.25">
      <c r="A7902">
        <v>2101230</v>
      </c>
      <c r="B7902">
        <v>1</v>
      </c>
      <c r="C7902" t="s">
        <v>81</v>
      </c>
      <c r="D7902" t="s">
        <v>122</v>
      </c>
      <c r="E7902" t="s">
        <v>140</v>
      </c>
      <c r="F7902" t="s">
        <v>5479</v>
      </c>
      <c r="G7902" t="s">
        <v>142</v>
      </c>
      <c r="H7902" t="s">
        <v>143</v>
      </c>
      <c r="I7902" t="s">
        <v>135</v>
      </c>
      <c r="J7902" t="s">
        <v>136</v>
      </c>
      <c r="K7902" t="s">
        <v>137</v>
      </c>
      <c r="L7902" t="s">
        <v>22552</v>
      </c>
      <c r="M7902" t="s">
        <v>22553</v>
      </c>
      <c r="N7902">
        <v>1.8291666660000001</v>
      </c>
      <c r="O7902">
        <v>0</v>
      </c>
      <c r="P7902">
        <v>14</v>
      </c>
      <c r="Q7902">
        <v>0</v>
      </c>
      <c r="R7902">
        <v>8</v>
      </c>
      <c r="S7902">
        <v>0</v>
      </c>
      <c r="T7902">
        <v>7</v>
      </c>
      <c r="U7902">
        <v>0</v>
      </c>
      <c r="V7902">
        <v>0</v>
      </c>
      <c r="W7902">
        <v>0</v>
      </c>
      <c r="X7902">
        <v>2.9509927571352228</v>
      </c>
      <c r="Y7902">
        <v>0</v>
      </c>
      <c r="Z7902">
        <v>12.093474422900101</v>
      </c>
      <c r="AA7902">
        <v>0</v>
      </c>
      <c r="AB7902">
        <v>26.070617236276771</v>
      </c>
      <c r="AC7902">
        <v>0</v>
      </c>
      <c r="AD7902">
        <v>0</v>
      </c>
      <c r="AE7902">
        <v>41.115084416312094</v>
      </c>
    </row>
    <row r="7903" spans="1:31" x14ac:dyDescent="0.25">
      <c r="A7903">
        <v>2101231</v>
      </c>
      <c r="B7903">
        <v>1</v>
      </c>
      <c r="C7903" t="s">
        <v>80</v>
      </c>
      <c r="D7903" t="s">
        <v>102</v>
      </c>
      <c r="E7903" t="s">
        <v>146</v>
      </c>
      <c r="F7903" t="s">
        <v>22554</v>
      </c>
      <c r="G7903" t="s">
        <v>133</v>
      </c>
      <c r="H7903" t="s">
        <v>134</v>
      </c>
      <c r="I7903" t="s">
        <v>135</v>
      </c>
      <c r="J7903" t="s">
        <v>136</v>
      </c>
      <c r="K7903" t="s">
        <v>137</v>
      </c>
      <c r="L7903" t="s">
        <v>22555</v>
      </c>
      <c r="M7903" t="s">
        <v>22556</v>
      </c>
      <c r="N7903">
        <v>0.38416666599999999</v>
      </c>
      <c r="O7903">
        <v>0</v>
      </c>
      <c r="P7903">
        <v>0</v>
      </c>
      <c r="Q7903">
        <v>0</v>
      </c>
      <c r="R7903">
        <v>0</v>
      </c>
      <c r="S7903">
        <v>4</v>
      </c>
      <c r="T7903">
        <v>0</v>
      </c>
      <c r="U7903">
        <v>2</v>
      </c>
      <c r="V7903">
        <v>0</v>
      </c>
      <c r="W7903">
        <v>0</v>
      </c>
      <c r="X7903">
        <v>0</v>
      </c>
      <c r="Y7903">
        <v>0</v>
      </c>
      <c r="Z7903">
        <v>0</v>
      </c>
      <c r="AA7903">
        <v>109.55176033180528</v>
      </c>
      <c r="AB7903">
        <v>0</v>
      </c>
      <c r="AC7903">
        <v>93.293888481576332</v>
      </c>
      <c r="AD7903">
        <v>0</v>
      </c>
      <c r="AE7903">
        <v>202.84564881338162</v>
      </c>
    </row>
    <row r="7904" spans="1:31" x14ac:dyDescent="0.25">
      <c r="A7904">
        <v>2101233</v>
      </c>
      <c r="B7904">
        <v>1</v>
      </c>
      <c r="C7904" t="s">
        <v>80</v>
      </c>
      <c r="D7904" t="s">
        <v>101</v>
      </c>
      <c r="E7904" t="s">
        <v>177</v>
      </c>
      <c r="F7904" t="s">
        <v>22557</v>
      </c>
      <c r="G7904" t="s">
        <v>183</v>
      </c>
      <c r="H7904" t="s">
        <v>143</v>
      </c>
      <c r="I7904" t="s">
        <v>135</v>
      </c>
      <c r="J7904" t="s">
        <v>136</v>
      </c>
      <c r="K7904" t="s">
        <v>137</v>
      </c>
      <c r="L7904" t="s">
        <v>22558</v>
      </c>
      <c r="M7904" t="s">
        <v>22559</v>
      </c>
      <c r="N7904">
        <v>3.3491666659999999</v>
      </c>
      <c r="O7904">
        <v>0</v>
      </c>
      <c r="P7904">
        <v>1</v>
      </c>
      <c r="Q7904">
        <v>0</v>
      </c>
      <c r="R7904">
        <v>1</v>
      </c>
      <c r="S7904">
        <v>0</v>
      </c>
      <c r="T7904">
        <v>0</v>
      </c>
      <c r="U7904">
        <v>0</v>
      </c>
      <c r="V7904">
        <v>0</v>
      </c>
      <c r="W7904">
        <v>0</v>
      </c>
      <c r="X7904">
        <v>0.87110023790818258</v>
      </c>
      <c r="Y7904">
        <v>0</v>
      </c>
      <c r="Z7904">
        <v>0.62776179816827349</v>
      </c>
      <c r="AA7904">
        <v>0</v>
      </c>
      <c r="AB7904">
        <v>0</v>
      </c>
      <c r="AC7904">
        <v>0</v>
      </c>
      <c r="AD7904">
        <v>0</v>
      </c>
      <c r="AE7904">
        <v>1.498862036076456</v>
      </c>
    </row>
    <row r="7905" spans="1:31" x14ac:dyDescent="0.25">
      <c r="A7905">
        <v>2101234</v>
      </c>
      <c r="B7905">
        <v>1</v>
      </c>
      <c r="C7905" t="s">
        <v>80</v>
      </c>
      <c r="D7905" t="s">
        <v>97</v>
      </c>
      <c r="E7905" t="s">
        <v>177</v>
      </c>
      <c r="F7905" t="s">
        <v>22560</v>
      </c>
      <c r="G7905" t="s">
        <v>196</v>
      </c>
      <c r="H7905" t="s">
        <v>143</v>
      </c>
      <c r="I7905" t="s">
        <v>135</v>
      </c>
      <c r="J7905" t="s">
        <v>136</v>
      </c>
      <c r="K7905" t="s">
        <v>137</v>
      </c>
      <c r="L7905" t="s">
        <v>22561</v>
      </c>
      <c r="M7905" t="s">
        <v>22562</v>
      </c>
      <c r="N7905">
        <v>1.250277777</v>
      </c>
      <c r="O7905">
        <v>0</v>
      </c>
      <c r="P7905">
        <v>0</v>
      </c>
      <c r="Q7905">
        <v>0</v>
      </c>
      <c r="R7905">
        <v>0</v>
      </c>
      <c r="S7905">
        <v>0</v>
      </c>
      <c r="T7905">
        <v>1</v>
      </c>
      <c r="U7905">
        <v>0</v>
      </c>
      <c r="V7905">
        <v>0</v>
      </c>
      <c r="W7905">
        <v>0</v>
      </c>
      <c r="X7905">
        <v>0</v>
      </c>
      <c r="Y7905">
        <v>0</v>
      </c>
      <c r="Z7905">
        <v>0</v>
      </c>
      <c r="AA7905">
        <v>0</v>
      </c>
      <c r="AB7905">
        <v>0.11334372037955168</v>
      </c>
      <c r="AC7905">
        <v>0</v>
      </c>
      <c r="AD7905">
        <v>0</v>
      </c>
      <c r="AE7905">
        <v>0.11334372037955168</v>
      </c>
    </row>
    <row r="7906" spans="1:31" x14ac:dyDescent="0.25">
      <c r="A7906">
        <v>2101238</v>
      </c>
      <c r="B7906">
        <v>1</v>
      </c>
      <c r="C7906" t="s">
        <v>80</v>
      </c>
      <c r="D7906" t="s">
        <v>106</v>
      </c>
      <c r="E7906" t="s">
        <v>169</v>
      </c>
      <c r="F7906" t="s">
        <v>22563</v>
      </c>
      <c r="G7906" t="s">
        <v>171</v>
      </c>
      <c r="H7906" t="s">
        <v>134</v>
      </c>
      <c r="I7906" t="s">
        <v>135</v>
      </c>
      <c r="J7906" t="s">
        <v>136</v>
      </c>
      <c r="K7906" t="s">
        <v>137</v>
      </c>
      <c r="L7906" t="s">
        <v>22564</v>
      </c>
      <c r="M7906" t="s">
        <v>22565</v>
      </c>
      <c r="N7906">
        <v>2.19</v>
      </c>
      <c r="O7906">
        <v>0</v>
      </c>
      <c r="P7906">
        <v>0</v>
      </c>
      <c r="Q7906">
        <v>1</v>
      </c>
      <c r="R7906">
        <v>16</v>
      </c>
      <c r="S7906">
        <v>0</v>
      </c>
      <c r="T7906">
        <v>4</v>
      </c>
      <c r="U7906">
        <v>0</v>
      </c>
      <c r="V7906">
        <v>0</v>
      </c>
      <c r="W7906">
        <v>0</v>
      </c>
      <c r="X7906">
        <v>0</v>
      </c>
      <c r="Y7906">
        <v>9.8373603599227994</v>
      </c>
      <c r="Z7906">
        <v>52.402561912369286</v>
      </c>
      <c r="AA7906">
        <v>0</v>
      </c>
      <c r="AB7906">
        <v>10.228298586853823</v>
      </c>
      <c r="AC7906">
        <v>0</v>
      </c>
      <c r="AD7906">
        <v>0</v>
      </c>
      <c r="AE7906">
        <v>72.468220859145902</v>
      </c>
    </row>
    <row r="7907" spans="1:31" x14ac:dyDescent="0.25">
      <c r="A7907">
        <v>2101241</v>
      </c>
      <c r="B7907">
        <v>1</v>
      </c>
      <c r="C7907" t="s">
        <v>80</v>
      </c>
      <c r="D7907" t="s">
        <v>90</v>
      </c>
      <c r="E7907" t="s">
        <v>177</v>
      </c>
      <c r="F7907" t="s">
        <v>22566</v>
      </c>
      <c r="G7907" t="s">
        <v>179</v>
      </c>
      <c r="H7907" t="s">
        <v>143</v>
      </c>
      <c r="I7907" t="s">
        <v>135</v>
      </c>
      <c r="J7907" t="s">
        <v>136</v>
      </c>
      <c r="K7907" t="s">
        <v>137</v>
      </c>
      <c r="L7907" t="s">
        <v>22567</v>
      </c>
      <c r="M7907" t="s">
        <v>22568</v>
      </c>
      <c r="N7907">
        <v>5.6102777770000003</v>
      </c>
      <c r="O7907">
        <v>0</v>
      </c>
      <c r="P7907">
        <v>7</v>
      </c>
      <c r="Q7907">
        <v>0</v>
      </c>
      <c r="R7907">
        <v>0</v>
      </c>
      <c r="S7907">
        <v>0</v>
      </c>
      <c r="T7907">
        <v>3</v>
      </c>
      <c r="U7907">
        <v>0</v>
      </c>
      <c r="V7907">
        <v>0</v>
      </c>
      <c r="W7907">
        <v>0</v>
      </c>
      <c r="X7907">
        <v>6.9383177485202054</v>
      </c>
      <c r="Y7907">
        <v>0</v>
      </c>
      <c r="Z7907">
        <v>0</v>
      </c>
      <c r="AA7907">
        <v>0</v>
      </c>
      <c r="AB7907">
        <v>10.660104325449165</v>
      </c>
      <c r="AC7907">
        <v>0</v>
      </c>
      <c r="AD7907">
        <v>0</v>
      </c>
      <c r="AE7907">
        <v>17.59842207396937</v>
      </c>
    </row>
    <row r="7908" spans="1:31" x14ac:dyDescent="0.25">
      <c r="A7908">
        <v>2101248</v>
      </c>
      <c r="B7908">
        <v>1</v>
      </c>
      <c r="C7908" t="s">
        <v>80</v>
      </c>
      <c r="D7908" t="s">
        <v>111</v>
      </c>
      <c r="E7908" t="s">
        <v>505</v>
      </c>
      <c r="F7908" t="s">
        <v>2613</v>
      </c>
      <c r="G7908" t="s">
        <v>160</v>
      </c>
      <c r="H7908" t="s">
        <v>143</v>
      </c>
      <c r="I7908" t="s">
        <v>135</v>
      </c>
      <c r="J7908" t="s">
        <v>136</v>
      </c>
      <c r="K7908" t="s">
        <v>137</v>
      </c>
      <c r="L7908" t="s">
        <v>22569</v>
      </c>
      <c r="M7908" t="s">
        <v>22570</v>
      </c>
      <c r="N7908">
        <v>2.7547222219999998</v>
      </c>
      <c r="O7908">
        <v>0</v>
      </c>
      <c r="P7908">
        <v>190</v>
      </c>
      <c r="Q7908">
        <v>0</v>
      </c>
      <c r="R7908">
        <v>0</v>
      </c>
      <c r="S7908">
        <v>0</v>
      </c>
      <c r="T7908">
        <v>1</v>
      </c>
      <c r="U7908">
        <v>0</v>
      </c>
      <c r="V7908">
        <v>0</v>
      </c>
      <c r="W7908">
        <v>0</v>
      </c>
      <c r="X7908">
        <v>119.69235703691004</v>
      </c>
      <c r="Y7908">
        <v>0</v>
      </c>
      <c r="Z7908">
        <v>0</v>
      </c>
      <c r="AA7908">
        <v>0</v>
      </c>
      <c r="AB7908">
        <v>0.15061605515226667</v>
      </c>
      <c r="AC7908">
        <v>0</v>
      </c>
      <c r="AD7908">
        <v>0</v>
      </c>
      <c r="AE7908">
        <v>119.84297309206231</v>
      </c>
    </row>
    <row r="7909" spans="1:31" x14ac:dyDescent="0.25">
      <c r="A7909">
        <v>2101255</v>
      </c>
      <c r="B7909">
        <v>1</v>
      </c>
      <c r="C7909" t="s">
        <v>80</v>
      </c>
      <c r="D7909" t="s">
        <v>98</v>
      </c>
      <c r="E7909" t="s">
        <v>158</v>
      </c>
      <c r="F7909" t="s">
        <v>22571</v>
      </c>
      <c r="G7909" t="s">
        <v>160</v>
      </c>
      <c r="H7909" t="s">
        <v>143</v>
      </c>
      <c r="I7909" t="s">
        <v>135</v>
      </c>
      <c r="J7909" t="s">
        <v>136</v>
      </c>
      <c r="K7909" t="s">
        <v>137</v>
      </c>
      <c r="L7909" t="s">
        <v>22572</v>
      </c>
      <c r="M7909" t="s">
        <v>22573</v>
      </c>
      <c r="N7909">
        <v>0.55833333299999999</v>
      </c>
      <c r="O7909">
        <v>0</v>
      </c>
      <c r="P7909">
        <v>62</v>
      </c>
      <c r="Q7909">
        <v>0</v>
      </c>
      <c r="R7909">
        <v>0</v>
      </c>
      <c r="S7909">
        <v>0</v>
      </c>
      <c r="T7909">
        <v>1</v>
      </c>
      <c r="U7909">
        <v>0</v>
      </c>
      <c r="V7909">
        <v>0</v>
      </c>
      <c r="W7909">
        <v>0</v>
      </c>
      <c r="X7909">
        <v>4.4673280649878002</v>
      </c>
      <c r="Y7909">
        <v>0</v>
      </c>
      <c r="Z7909">
        <v>0</v>
      </c>
      <c r="AA7909">
        <v>0</v>
      </c>
      <c r="AB7909">
        <v>8.636349637955E-2</v>
      </c>
      <c r="AC7909">
        <v>0</v>
      </c>
      <c r="AD7909">
        <v>0</v>
      </c>
      <c r="AE7909">
        <v>4.5536915613673505</v>
      </c>
    </row>
    <row r="7910" spans="1:31" x14ac:dyDescent="0.25">
      <c r="A7910">
        <v>2101256</v>
      </c>
      <c r="B7910">
        <v>1</v>
      </c>
      <c r="C7910" t="s">
        <v>81</v>
      </c>
      <c r="D7910" t="s">
        <v>127</v>
      </c>
      <c r="E7910" t="s">
        <v>177</v>
      </c>
      <c r="F7910" t="s">
        <v>22574</v>
      </c>
      <c r="G7910" t="s">
        <v>179</v>
      </c>
      <c r="H7910" t="s">
        <v>143</v>
      </c>
      <c r="I7910" t="s">
        <v>135</v>
      </c>
      <c r="J7910" t="s">
        <v>136</v>
      </c>
      <c r="K7910" t="s">
        <v>137</v>
      </c>
      <c r="L7910" t="s">
        <v>22575</v>
      </c>
      <c r="M7910" t="s">
        <v>22576</v>
      </c>
      <c r="N7910">
        <v>2.5722222220000002</v>
      </c>
      <c r="O7910">
        <v>0</v>
      </c>
      <c r="P7910">
        <v>11</v>
      </c>
      <c r="Q7910">
        <v>0</v>
      </c>
      <c r="R7910">
        <v>0</v>
      </c>
      <c r="S7910">
        <v>0</v>
      </c>
      <c r="T7910">
        <v>0</v>
      </c>
      <c r="U7910">
        <v>0</v>
      </c>
      <c r="V7910">
        <v>0</v>
      </c>
      <c r="W7910">
        <v>0</v>
      </c>
      <c r="X7910">
        <v>7.4845426046725763</v>
      </c>
      <c r="Y7910">
        <v>0</v>
      </c>
      <c r="Z7910">
        <v>0</v>
      </c>
      <c r="AA7910">
        <v>0</v>
      </c>
      <c r="AB7910">
        <v>0</v>
      </c>
      <c r="AC7910">
        <v>0</v>
      </c>
      <c r="AD7910">
        <v>0</v>
      </c>
      <c r="AE7910">
        <v>7.4845426046725763</v>
      </c>
    </row>
    <row r="7911" spans="1:31" x14ac:dyDescent="0.25">
      <c r="A7911">
        <v>2101258</v>
      </c>
      <c r="B7911">
        <v>1</v>
      </c>
      <c r="C7911" t="s">
        <v>80</v>
      </c>
      <c r="D7911" t="s">
        <v>94</v>
      </c>
      <c r="E7911" t="s">
        <v>177</v>
      </c>
      <c r="F7911" t="s">
        <v>22577</v>
      </c>
      <c r="G7911" t="s">
        <v>183</v>
      </c>
      <c r="H7911" t="s">
        <v>143</v>
      </c>
      <c r="I7911" t="s">
        <v>135</v>
      </c>
      <c r="J7911" t="s">
        <v>136</v>
      </c>
      <c r="K7911" t="s">
        <v>137</v>
      </c>
      <c r="L7911" t="s">
        <v>22578</v>
      </c>
      <c r="M7911" t="s">
        <v>22579</v>
      </c>
      <c r="N7911">
        <v>2.398055555</v>
      </c>
      <c r="O7911">
        <v>0</v>
      </c>
      <c r="P7911">
        <v>0</v>
      </c>
      <c r="Q7911">
        <v>0</v>
      </c>
      <c r="R7911">
        <v>0</v>
      </c>
      <c r="S7911">
        <v>0</v>
      </c>
      <c r="T7911">
        <v>1</v>
      </c>
      <c r="U7911">
        <v>0</v>
      </c>
      <c r="V7911">
        <v>0</v>
      </c>
      <c r="W7911">
        <v>0</v>
      </c>
      <c r="X7911">
        <v>0</v>
      </c>
      <c r="Y7911">
        <v>0</v>
      </c>
      <c r="Z7911">
        <v>0</v>
      </c>
      <c r="AA7911">
        <v>0</v>
      </c>
      <c r="AB7911">
        <v>1.8757414581941552</v>
      </c>
      <c r="AC7911">
        <v>0</v>
      </c>
      <c r="AD7911">
        <v>0</v>
      </c>
      <c r="AE7911">
        <v>1.8757414581941552</v>
      </c>
    </row>
    <row r="7912" spans="1:31" x14ac:dyDescent="0.25">
      <c r="A7912">
        <v>2101266</v>
      </c>
      <c r="B7912">
        <v>1</v>
      </c>
      <c r="C7912" t="s">
        <v>80</v>
      </c>
      <c r="D7912" t="s">
        <v>107</v>
      </c>
      <c r="E7912" t="s">
        <v>158</v>
      </c>
      <c r="F7912" t="s">
        <v>22580</v>
      </c>
      <c r="G7912" t="s">
        <v>160</v>
      </c>
      <c r="H7912" t="s">
        <v>143</v>
      </c>
      <c r="I7912" t="s">
        <v>135</v>
      </c>
      <c r="J7912" t="s">
        <v>136</v>
      </c>
      <c r="K7912" t="s">
        <v>137</v>
      </c>
      <c r="L7912" t="s">
        <v>22581</v>
      </c>
      <c r="M7912" t="s">
        <v>22582</v>
      </c>
      <c r="N7912">
        <v>1.31</v>
      </c>
      <c r="O7912">
        <v>0</v>
      </c>
      <c r="P7912">
        <v>0</v>
      </c>
      <c r="Q7912">
        <v>0</v>
      </c>
      <c r="R7912">
        <v>0</v>
      </c>
      <c r="S7912">
        <v>0</v>
      </c>
      <c r="T7912">
        <v>2</v>
      </c>
      <c r="U7912">
        <v>0</v>
      </c>
      <c r="V7912">
        <v>0</v>
      </c>
      <c r="W7912">
        <v>0</v>
      </c>
      <c r="X7912">
        <v>0</v>
      </c>
      <c r="Y7912">
        <v>0</v>
      </c>
      <c r="Z7912">
        <v>0</v>
      </c>
      <c r="AA7912">
        <v>0</v>
      </c>
      <c r="AB7912">
        <v>1.1751426450239022</v>
      </c>
      <c r="AC7912">
        <v>0</v>
      </c>
      <c r="AD7912">
        <v>0</v>
      </c>
      <c r="AE7912">
        <v>1.1751426450239022</v>
      </c>
    </row>
    <row r="7913" spans="1:31" x14ac:dyDescent="0.25">
      <c r="A7913">
        <v>2101268</v>
      </c>
      <c r="B7913">
        <v>1</v>
      </c>
      <c r="C7913" t="s">
        <v>81</v>
      </c>
      <c r="D7913" t="s">
        <v>112</v>
      </c>
      <c r="E7913" t="s">
        <v>169</v>
      </c>
      <c r="F7913" t="s">
        <v>22583</v>
      </c>
      <c r="G7913" t="s">
        <v>171</v>
      </c>
      <c r="H7913" t="s">
        <v>134</v>
      </c>
      <c r="I7913" t="s">
        <v>135</v>
      </c>
      <c r="J7913" t="s">
        <v>136</v>
      </c>
      <c r="K7913" t="s">
        <v>137</v>
      </c>
      <c r="L7913" t="s">
        <v>22584</v>
      </c>
      <c r="M7913" t="s">
        <v>22585</v>
      </c>
      <c r="N7913">
        <v>5.5994444440000004</v>
      </c>
      <c r="O7913">
        <v>0</v>
      </c>
      <c r="P7913">
        <v>28</v>
      </c>
      <c r="Q7913">
        <v>0</v>
      </c>
      <c r="R7913">
        <v>1</v>
      </c>
      <c r="S7913">
        <v>0</v>
      </c>
      <c r="T7913">
        <v>2</v>
      </c>
      <c r="U7913">
        <v>0</v>
      </c>
      <c r="V7913">
        <v>0</v>
      </c>
      <c r="W7913">
        <v>0</v>
      </c>
      <c r="X7913">
        <v>32.99315545533431</v>
      </c>
      <c r="Y7913">
        <v>0</v>
      </c>
      <c r="Z7913">
        <v>5.9090054912319205</v>
      </c>
      <c r="AA7913">
        <v>0</v>
      </c>
      <c r="AB7913">
        <v>8.5612650996415205</v>
      </c>
      <c r="AC7913">
        <v>0</v>
      </c>
      <c r="AD7913">
        <v>0</v>
      </c>
      <c r="AE7913">
        <v>47.463426046207758</v>
      </c>
    </row>
    <row r="7914" spans="1:31" x14ac:dyDescent="0.25">
      <c r="A7914">
        <v>2101269</v>
      </c>
      <c r="B7914">
        <v>1</v>
      </c>
      <c r="C7914" t="s">
        <v>80</v>
      </c>
      <c r="D7914" t="s">
        <v>100</v>
      </c>
      <c r="E7914" t="s">
        <v>146</v>
      </c>
      <c r="F7914" t="s">
        <v>4756</v>
      </c>
      <c r="G7914" t="s">
        <v>133</v>
      </c>
      <c r="H7914" t="s">
        <v>134</v>
      </c>
      <c r="I7914" t="s">
        <v>135</v>
      </c>
      <c r="J7914" t="s">
        <v>136</v>
      </c>
      <c r="K7914" t="s">
        <v>137</v>
      </c>
      <c r="L7914" t="s">
        <v>22586</v>
      </c>
      <c r="M7914" t="s">
        <v>22587</v>
      </c>
      <c r="N7914">
        <v>0.60388888799999996</v>
      </c>
      <c r="O7914">
        <v>1</v>
      </c>
      <c r="P7914">
        <v>1245</v>
      </c>
      <c r="Q7914">
        <v>18</v>
      </c>
      <c r="R7914">
        <v>405</v>
      </c>
      <c r="S7914">
        <v>13</v>
      </c>
      <c r="T7914">
        <v>249</v>
      </c>
      <c r="U7914">
        <v>0</v>
      </c>
      <c r="V7914">
        <v>1</v>
      </c>
      <c r="W7914">
        <v>0.25892485455093334</v>
      </c>
      <c r="X7914">
        <v>185.48211144944449</v>
      </c>
      <c r="Y7914">
        <v>153.29887381292812</v>
      </c>
      <c r="Z7914">
        <v>222.48536951259587</v>
      </c>
      <c r="AA7914">
        <v>111.43334612439813</v>
      </c>
      <c r="AB7914">
        <v>129.83209578225063</v>
      </c>
      <c r="AC7914">
        <v>0</v>
      </c>
      <c r="AD7914">
        <v>0.74458321091009794</v>
      </c>
      <c r="AE7914">
        <v>803.53530474707827</v>
      </c>
    </row>
    <row r="7915" spans="1:31" x14ac:dyDescent="0.25">
      <c r="A7915">
        <v>2101270</v>
      </c>
      <c r="B7915">
        <v>1</v>
      </c>
      <c r="C7915" t="s">
        <v>80</v>
      </c>
      <c r="D7915" t="s">
        <v>94</v>
      </c>
      <c r="E7915" t="s">
        <v>158</v>
      </c>
      <c r="F7915" t="s">
        <v>22588</v>
      </c>
      <c r="G7915" t="s">
        <v>4805</v>
      </c>
      <c r="H7915" t="s">
        <v>143</v>
      </c>
      <c r="I7915" t="s">
        <v>135</v>
      </c>
      <c r="J7915" t="s">
        <v>136</v>
      </c>
      <c r="K7915" t="s">
        <v>137</v>
      </c>
      <c r="L7915" t="s">
        <v>22589</v>
      </c>
      <c r="M7915" t="s">
        <v>22590</v>
      </c>
      <c r="N7915">
        <v>2.0236111110000001</v>
      </c>
      <c r="O7915">
        <v>0</v>
      </c>
      <c r="P7915">
        <v>0</v>
      </c>
      <c r="Q7915">
        <v>0</v>
      </c>
      <c r="R7915">
        <v>0</v>
      </c>
      <c r="S7915">
        <v>0</v>
      </c>
      <c r="T7915">
        <v>5</v>
      </c>
      <c r="U7915">
        <v>0</v>
      </c>
      <c r="V7915">
        <v>0</v>
      </c>
      <c r="W7915">
        <v>0</v>
      </c>
      <c r="X7915">
        <v>0</v>
      </c>
      <c r="Y7915">
        <v>0</v>
      </c>
      <c r="Z7915">
        <v>0</v>
      </c>
      <c r="AA7915">
        <v>0</v>
      </c>
      <c r="AB7915">
        <v>7.2735230632947134</v>
      </c>
      <c r="AC7915">
        <v>0</v>
      </c>
      <c r="AD7915">
        <v>0</v>
      </c>
      <c r="AE7915">
        <v>7.2735230632947134</v>
      </c>
    </row>
    <row r="7916" spans="1:31" x14ac:dyDescent="0.25">
      <c r="A7916">
        <v>2101271</v>
      </c>
      <c r="B7916">
        <v>1</v>
      </c>
      <c r="C7916" t="s">
        <v>80</v>
      </c>
      <c r="D7916" t="s">
        <v>105</v>
      </c>
      <c r="E7916" t="s">
        <v>158</v>
      </c>
      <c r="F7916" t="s">
        <v>22591</v>
      </c>
      <c r="G7916" t="s">
        <v>1552</v>
      </c>
      <c r="H7916" t="s">
        <v>143</v>
      </c>
      <c r="I7916" t="s">
        <v>135</v>
      </c>
      <c r="J7916" t="s">
        <v>136</v>
      </c>
      <c r="K7916" t="s">
        <v>137</v>
      </c>
      <c r="L7916" t="s">
        <v>22592</v>
      </c>
      <c r="M7916" t="s">
        <v>22593</v>
      </c>
      <c r="N7916">
        <v>1.0322222219999999</v>
      </c>
      <c r="O7916">
        <v>0</v>
      </c>
      <c r="P7916">
        <v>169</v>
      </c>
      <c r="Q7916">
        <v>0</v>
      </c>
      <c r="R7916">
        <v>0</v>
      </c>
      <c r="S7916">
        <v>0</v>
      </c>
      <c r="T7916">
        <v>49</v>
      </c>
      <c r="U7916">
        <v>0</v>
      </c>
      <c r="V7916">
        <v>0</v>
      </c>
      <c r="W7916">
        <v>0</v>
      </c>
      <c r="X7916">
        <v>31.37667328457777</v>
      </c>
      <c r="Y7916">
        <v>0</v>
      </c>
      <c r="Z7916">
        <v>0</v>
      </c>
      <c r="AA7916">
        <v>0</v>
      </c>
      <c r="AB7916">
        <v>34.429686444647686</v>
      </c>
      <c r="AC7916">
        <v>0</v>
      </c>
      <c r="AD7916">
        <v>0</v>
      </c>
      <c r="AE7916">
        <v>65.806359729225449</v>
      </c>
    </row>
    <row r="7917" spans="1:31" x14ac:dyDescent="0.25">
      <c r="A7917">
        <v>2101273</v>
      </c>
      <c r="B7917">
        <v>1</v>
      </c>
      <c r="C7917" t="s">
        <v>80</v>
      </c>
      <c r="D7917" t="s">
        <v>83</v>
      </c>
      <c r="E7917" t="s">
        <v>295</v>
      </c>
      <c r="F7917" t="s">
        <v>22594</v>
      </c>
      <c r="G7917" t="s">
        <v>133</v>
      </c>
      <c r="H7917" t="s">
        <v>134</v>
      </c>
      <c r="I7917" t="s">
        <v>135</v>
      </c>
      <c r="J7917" t="s">
        <v>136</v>
      </c>
      <c r="K7917" t="s">
        <v>137</v>
      </c>
      <c r="L7917" t="s">
        <v>22595</v>
      </c>
      <c r="M7917" t="s">
        <v>22596</v>
      </c>
      <c r="N7917">
        <v>0.661006388</v>
      </c>
      <c r="O7917">
        <v>0</v>
      </c>
      <c r="P7917">
        <v>2942</v>
      </c>
      <c r="Q7917">
        <v>0</v>
      </c>
      <c r="R7917">
        <v>0</v>
      </c>
      <c r="S7917">
        <v>0</v>
      </c>
      <c r="T7917">
        <v>431</v>
      </c>
      <c r="U7917">
        <v>0</v>
      </c>
      <c r="V7917">
        <v>27</v>
      </c>
      <c r="W7917">
        <v>0</v>
      </c>
      <c r="X7917">
        <v>502.579191914543</v>
      </c>
      <c r="Y7917">
        <v>0</v>
      </c>
      <c r="Z7917">
        <v>0</v>
      </c>
      <c r="AA7917">
        <v>0</v>
      </c>
      <c r="AB7917">
        <v>434.42382665842956</v>
      </c>
      <c r="AC7917">
        <v>0</v>
      </c>
      <c r="AD7917">
        <v>250.95912427841716</v>
      </c>
      <c r="AE7917">
        <v>1187.9621428513897</v>
      </c>
    </row>
    <row r="7918" spans="1:31" x14ac:dyDescent="0.25">
      <c r="A7918">
        <v>2101278</v>
      </c>
      <c r="B7918">
        <v>1</v>
      </c>
      <c r="C7918" t="s">
        <v>81</v>
      </c>
      <c r="D7918" t="s">
        <v>122</v>
      </c>
      <c r="E7918" t="s">
        <v>177</v>
      </c>
      <c r="F7918" t="s">
        <v>22597</v>
      </c>
      <c r="G7918" t="s">
        <v>196</v>
      </c>
      <c r="H7918" t="s">
        <v>143</v>
      </c>
      <c r="I7918" t="s">
        <v>135</v>
      </c>
      <c r="J7918" t="s">
        <v>136</v>
      </c>
      <c r="K7918" t="s">
        <v>137</v>
      </c>
      <c r="L7918" t="s">
        <v>22598</v>
      </c>
      <c r="M7918" t="s">
        <v>22599</v>
      </c>
      <c r="N7918">
        <v>1.2649999999999999</v>
      </c>
      <c r="O7918">
        <v>0</v>
      </c>
      <c r="P7918">
        <v>8</v>
      </c>
      <c r="Q7918">
        <v>0</v>
      </c>
      <c r="R7918">
        <v>0</v>
      </c>
      <c r="S7918">
        <v>0</v>
      </c>
      <c r="T7918">
        <v>2</v>
      </c>
      <c r="U7918">
        <v>0</v>
      </c>
      <c r="V7918">
        <v>0</v>
      </c>
      <c r="W7918">
        <v>0</v>
      </c>
      <c r="X7918">
        <v>1.5625404554965703</v>
      </c>
      <c r="Y7918">
        <v>0</v>
      </c>
      <c r="Z7918">
        <v>0</v>
      </c>
      <c r="AA7918">
        <v>0</v>
      </c>
      <c r="AB7918">
        <v>2.1155074003894718</v>
      </c>
      <c r="AC7918">
        <v>0</v>
      </c>
      <c r="AD7918">
        <v>0</v>
      </c>
      <c r="AE7918">
        <v>3.6780478558860423</v>
      </c>
    </row>
    <row r="7919" spans="1:31" x14ac:dyDescent="0.25">
      <c r="A7919">
        <v>2101279</v>
      </c>
      <c r="B7919">
        <v>1</v>
      </c>
      <c r="C7919" t="s">
        <v>80</v>
      </c>
      <c r="D7919" t="s">
        <v>94</v>
      </c>
      <c r="E7919" t="s">
        <v>177</v>
      </c>
      <c r="F7919" t="s">
        <v>22600</v>
      </c>
      <c r="G7919" t="s">
        <v>183</v>
      </c>
      <c r="H7919" t="s">
        <v>143</v>
      </c>
      <c r="I7919" t="s">
        <v>135</v>
      </c>
      <c r="J7919" t="s">
        <v>136</v>
      </c>
      <c r="K7919" t="s">
        <v>137</v>
      </c>
      <c r="L7919" t="s">
        <v>22601</v>
      </c>
      <c r="M7919" t="s">
        <v>22602</v>
      </c>
      <c r="N7919">
        <v>4.3294444439999999</v>
      </c>
      <c r="O7919">
        <v>0</v>
      </c>
      <c r="P7919">
        <v>1</v>
      </c>
      <c r="Q7919">
        <v>0</v>
      </c>
      <c r="R7919">
        <v>0</v>
      </c>
      <c r="S7919">
        <v>0</v>
      </c>
      <c r="T7919">
        <v>0</v>
      </c>
      <c r="U7919">
        <v>0</v>
      </c>
      <c r="V7919">
        <v>0</v>
      </c>
      <c r="W7919">
        <v>0</v>
      </c>
      <c r="X7919">
        <v>2.0771731354373073</v>
      </c>
      <c r="Y7919">
        <v>0</v>
      </c>
      <c r="Z7919">
        <v>0</v>
      </c>
      <c r="AA7919">
        <v>0</v>
      </c>
      <c r="AB7919">
        <v>0</v>
      </c>
      <c r="AC7919">
        <v>0</v>
      </c>
      <c r="AD7919">
        <v>0</v>
      </c>
      <c r="AE7919">
        <v>2.0771731354373073</v>
      </c>
    </row>
    <row r="7920" spans="1:31" x14ac:dyDescent="0.25">
      <c r="A7920">
        <v>2101280</v>
      </c>
      <c r="B7920">
        <v>1</v>
      </c>
      <c r="C7920" t="s">
        <v>81</v>
      </c>
      <c r="D7920" t="s">
        <v>116</v>
      </c>
      <c r="E7920" t="s">
        <v>169</v>
      </c>
      <c r="F7920" t="s">
        <v>22603</v>
      </c>
      <c r="G7920" t="s">
        <v>171</v>
      </c>
      <c r="H7920" t="s">
        <v>134</v>
      </c>
      <c r="I7920" t="s">
        <v>135</v>
      </c>
      <c r="J7920" t="s">
        <v>136</v>
      </c>
      <c r="K7920" t="s">
        <v>137</v>
      </c>
      <c r="L7920" t="s">
        <v>22604</v>
      </c>
      <c r="M7920" t="s">
        <v>22605</v>
      </c>
      <c r="N7920">
        <v>2.3513888879999998</v>
      </c>
      <c r="O7920">
        <v>0</v>
      </c>
      <c r="P7920">
        <v>154</v>
      </c>
      <c r="Q7920">
        <v>0</v>
      </c>
      <c r="R7920">
        <v>8</v>
      </c>
      <c r="S7920">
        <v>0</v>
      </c>
      <c r="T7920">
        <v>7</v>
      </c>
      <c r="U7920">
        <v>0</v>
      </c>
      <c r="V7920">
        <v>0</v>
      </c>
      <c r="W7920">
        <v>0</v>
      </c>
      <c r="X7920">
        <v>56.710988551318593</v>
      </c>
      <c r="Y7920">
        <v>0</v>
      </c>
      <c r="Z7920">
        <v>6.5135535348061113</v>
      </c>
      <c r="AA7920">
        <v>0</v>
      </c>
      <c r="AB7920">
        <v>2.8032389083437854</v>
      </c>
      <c r="AC7920">
        <v>0</v>
      </c>
      <c r="AD7920">
        <v>0</v>
      </c>
      <c r="AE7920">
        <v>66.027780994468486</v>
      </c>
    </row>
    <row r="7921" spans="1:31" x14ac:dyDescent="0.25">
      <c r="A7921">
        <v>2101283</v>
      </c>
      <c r="B7921">
        <v>1</v>
      </c>
      <c r="C7921" t="s">
        <v>80</v>
      </c>
      <c r="D7921" t="s">
        <v>100</v>
      </c>
      <c r="E7921" t="s">
        <v>131</v>
      </c>
      <c r="F7921" t="s">
        <v>22606</v>
      </c>
      <c r="G7921" t="s">
        <v>133</v>
      </c>
      <c r="H7921" t="s">
        <v>134</v>
      </c>
      <c r="I7921" t="s">
        <v>135</v>
      </c>
      <c r="J7921" t="s">
        <v>136</v>
      </c>
      <c r="K7921" t="s">
        <v>137</v>
      </c>
      <c r="L7921" t="s">
        <v>22607</v>
      </c>
      <c r="M7921" t="s">
        <v>22608</v>
      </c>
      <c r="N7921">
        <v>0.40944444400000002</v>
      </c>
      <c r="O7921">
        <v>1</v>
      </c>
      <c r="P7921">
        <v>337</v>
      </c>
      <c r="Q7921">
        <v>146</v>
      </c>
      <c r="R7921">
        <v>187</v>
      </c>
      <c r="S7921">
        <v>6</v>
      </c>
      <c r="T7921">
        <v>36</v>
      </c>
      <c r="U7921">
        <v>1</v>
      </c>
      <c r="V7921">
        <v>0</v>
      </c>
      <c r="W7921">
        <v>0.16482204423294666</v>
      </c>
      <c r="X7921">
        <v>31.189303213647964</v>
      </c>
      <c r="Y7921">
        <v>118.10712589622395</v>
      </c>
      <c r="Z7921">
        <v>80.059885279979142</v>
      </c>
      <c r="AA7921">
        <v>49.703582764952934</v>
      </c>
      <c r="AB7921">
        <v>10.806795863605554</v>
      </c>
      <c r="AC7921">
        <v>4.8016863613192884</v>
      </c>
      <c r="AD7921">
        <v>0</v>
      </c>
      <c r="AE7921">
        <v>294.83320142396178</v>
      </c>
    </row>
    <row r="7922" spans="1:31" x14ac:dyDescent="0.25">
      <c r="A7922">
        <v>2101286</v>
      </c>
      <c r="B7922">
        <v>1</v>
      </c>
      <c r="C7922" t="s">
        <v>81</v>
      </c>
      <c r="D7922" t="s">
        <v>128</v>
      </c>
      <c r="E7922" t="s">
        <v>158</v>
      </c>
      <c r="F7922" t="s">
        <v>22609</v>
      </c>
      <c r="G7922" t="s">
        <v>160</v>
      </c>
      <c r="H7922" t="s">
        <v>143</v>
      </c>
      <c r="I7922" t="s">
        <v>135</v>
      </c>
      <c r="J7922" t="s">
        <v>136</v>
      </c>
      <c r="K7922" t="s">
        <v>137</v>
      </c>
      <c r="L7922" t="s">
        <v>22610</v>
      </c>
      <c r="M7922" t="s">
        <v>22611</v>
      </c>
      <c r="N7922">
        <v>2.491666666</v>
      </c>
      <c r="O7922">
        <v>0</v>
      </c>
      <c r="P7922">
        <v>4</v>
      </c>
      <c r="Q7922">
        <v>0</v>
      </c>
      <c r="R7922">
        <v>1</v>
      </c>
      <c r="S7922">
        <v>0</v>
      </c>
      <c r="T7922">
        <v>0</v>
      </c>
      <c r="U7922">
        <v>0</v>
      </c>
      <c r="V7922">
        <v>0</v>
      </c>
      <c r="W7922">
        <v>0</v>
      </c>
      <c r="X7922">
        <v>1.610891714786842</v>
      </c>
      <c r="Y7922">
        <v>0</v>
      </c>
      <c r="Z7922">
        <v>1.3162869699547914</v>
      </c>
      <c r="AA7922">
        <v>0</v>
      </c>
      <c r="AB7922">
        <v>0</v>
      </c>
      <c r="AC7922">
        <v>0</v>
      </c>
      <c r="AD7922">
        <v>0</v>
      </c>
      <c r="AE7922">
        <v>2.9271786847416337</v>
      </c>
    </row>
    <row r="7923" spans="1:31" x14ac:dyDescent="0.25">
      <c r="A7923">
        <v>2101287</v>
      </c>
      <c r="B7923">
        <v>1</v>
      </c>
      <c r="C7923" t="s">
        <v>80</v>
      </c>
      <c r="D7923" t="s">
        <v>102</v>
      </c>
      <c r="E7923" t="s">
        <v>158</v>
      </c>
      <c r="F7923" t="s">
        <v>22612</v>
      </c>
      <c r="G7923" t="s">
        <v>160</v>
      </c>
      <c r="H7923" t="s">
        <v>143</v>
      </c>
      <c r="I7923" t="s">
        <v>135</v>
      </c>
      <c r="J7923" t="s">
        <v>136</v>
      </c>
      <c r="K7923" t="s">
        <v>137</v>
      </c>
      <c r="L7923" t="s">
        <v>22613</v>
      </c>
      <c r="M7923" t="s">
        <v>22614</v>
      </c>
      <c r="N7923">
        <v>3.3055555550000002</v>
      </c>
      <c r="O7923">
        <v>0</v>
      </c>
      <c r="P7923">
        <v>6</v>
      </c>
      <c r="Q7923">
        <v>0</v>
      </c>
      <c r="R7923">
        <v>15</v>
      </c>
      <c r="S7923">
        <v>0</v>
      </c>
      <c r="T7923">
        <v>0</v>
      </c>
      <c r="U7923">
        <v>0</v>
      </c>
      <c r="V7923">
        <v>0</v>
      </c>
      <c r="W7923">
        <v>0</v>
      </c>
      <c r="X7923">
        <v>9.3492059768422227</v>
      </c>
      <c r="Y7923">
        <v>0</v>
      </c>
      <c r="Z7923">
        <v>12.080848536686002</v>
      </c>
      <c r="AA7923">
        <v>0</v>
      </c>
      <c r="AB7923">
        <v>0</v>
      </c>
      <c r="AC7923">
        <v>0</v>
      </c>
      <c r="AD7923">
        <v>0</v>
      </c>
      <c r="AE7923">
        <v>21.430054513528226</v>
      </c>
    </row>
    <row r="7924" spans="1:31" x14ac:dyDescent="0.25">
      <c r="A7924">
        <v>2101288</v>
      </c>
      <c r="B7924">
        <v>1</v>
      </c>
      <c r="C7924" t="s">
        <v>80</v>
      </c>
      <c r="D7924" t="s">
        <v>106</v>
      </c>
      <c r="E7924" t="s">
        <v>146</v>
      </c>
      <c r="F7924" t="s">
        <v>22615</v>
      </c>
      <c r="G7924" t="s">
        <v>513</v>
      </c>
      <c r="H7924" t="s">
        <v>134</v>
      </c>
      <c r="I7924" t="s">
        <v>135</v>
      </c>
      <c r="J7924" t="s">
        <v>136</v>
      </c>
      <c r="K7924" t="s">
        <v>137</v>
      </c>
      <c r="L7924" t="s">
        <v>22616</v>
      </c>
      <c r="M7924" t="s">
        <v>22617</v>
      </c>
      <c r="N7924">
        <v>0.26027777699999999</v>
      </c>
      <c r="O7924">
        <v>1</v>
      </c>
      <c r="P7924">
        <v>0</v>
      </c>
      <c r="Q7924">
        <v>20</v>
      </c>
      <c r="R7924">
        <v>219</v>
      </c>
      <c r="S7924">
        <v>5</v>
      </c>
      <c r="T7924">
        <v>44</v>
      </c>
      <c r="U7924">
        <v>0</v>
      </c>
      <c r="V7924">
        <v>0</v>
      </c>
      <c r="W7924">
        <v>0.16194096558863752</v>
      </c>
      <c r="X7924">
        <v>0</v>
      </c>
      <c r="Y7924">
        <v>19.325778562512543</v>
      </c>
      <c r="Z7924">
        <v>218.24762746958703</v>
      </c>
      <c r="AA7924">
        <v>14.580677517156888</v>
      </c>
      <c r="AB7924">
        <v>19.516029169968952</v>
      </c>
      <c r="AC7924">
        <v>0</v>
      </c>
      <c r="AD7924">
        <v>0</v>
      </c>
      <c r="AE7924">
        <v>271.83205368481407</v>
      </c>
    </row>
    <row r="7925" spans="1:31" x14ac:dyDescent="0.25">
      <c r="A7925">
        <v>2101292</v>
      </c>
      <c r="B7925">
        <v>1</v>
      </c>
      <c r="C7925" t="s">
        <v>80</v>
      </c>
      <c r="D7925" t="s">
        <v>92</v>
      </c>
      <c r="E7925" t="s">
        <v>177</v>
      </c>
      <c r="F7925" t="s">
        <v>22618</v>
      </c>
      <c r="G7925" t="s">
        <v>324</v>
      </c>
      <c r="H7925" t="s">
        <v>143</v>
      </c>
      <c r="I7925" t="s">
        <v>135</v>
      </c>
      <c r="J7925" t="s">
        <v>136</v>
      </c>
      <c r="K7925" t="s">
        <v>137</v>
      </c>
      <c r="L7925" t="s">
        <v>22619</v>
      </c>
      <c r="M7925" t="s">
        <v>22620</v>
      </c>
      <c r="N7925">
        <v>3.7091666659999998</v>
      </c>
      <c r="O7925">
        <v>0</v>
      </c>
      <c r="P7925">
        <v>1</v>
      </c>
      <c r="Q7925">
        <v>0</v>
      </c>
      <c r="R7925">
        <v>0</v>
      </c>
      <c r="S7925">
        <v>0</v>
      </c>
      <c r="T7925">
        <v>0</v>
      </c>
      <c r="U7925">
        <v>0</v>
      </c>
      <c r="V7925">
        <v>0</v>
      </c>
      <c r="W7925">
        <v>0</v>
      </c>
      <c r="X7925">
        <v>9.2142164456493356E-2</v>
      </c>
      <c r="Y7925">
        <v>0</v>
      </c>
      <c r="Z7925">
        <v>0</v>
      </c>
      <c r="AA7925">
        <v>0</v>
      </c>
      <c r="AB7925">
        <v>0</v>
      </c>
      <c r="AC7925">
        <v>0</v>
      </c>
      <c r="AD7925">
        <v>0</v>
      </c>
      <c r="AE7925">
        <v>9.2142164456493356E-2</v>
      </c>
    </row>
    <row r="7926" spans="1:31" x14ac:dyDescent="0.25">
      <c r="A7926">
        <v>2101294</v>
      </c>
      <c r="B7926">
        <v>1</v>
      </c>
      <c r="C7926" t="s">
        <v>80</v>
      </c>
      <c r="D7926" t="s">
        <v>83</v>
      </c>
      <c r="E7926" t="s">
        <v>169</v>
      </c>
      <c r="F7926" t="s">
        <v>22621</v>
      </c>
      <c r="G7926" t="s">
        <v>133</v>
      </c>
      <c r="H7926" t="s">
        <v>134</v>
      </c>
      <c r="I7926" t="s">
        <v>135</v>
      </c>
      <c r="J7926" t="s">
        <v>136</v>
      </c>
      <c r="K7926" t="s">
        <v>137</v>
      </c>
      <c r="L7926" t="s">
        <v>22622</v>
      </c>
      <c r="M7926" t="s">
        <v>22623</v>
      </c>
      <c r="N7926">
        <v>0.75472222200000005</v>
      </c>
      <c r="O7926">
        <v>0</v>
      </c>
      <c r="P7926">
        <v>1328</v>
      </c>
      <c r="Q7926">
        <v>0</v>
      </c>
      <c r="R7926">
        <v>0</v>
      </c>
      <c r="S7926">
        <v>0</v>
      </c>
      <c r="T7926">
        <v>115</v>
      </c>
      <c r="U7926">
        <v>0</v>
      </c>
      <c r="V7926">
        <v>6</v>
      </c>
      <c r="W7926">
        <v>0</v>
      </c>
      <c r="X7926">
        <v>281.52601055678832</v>
      </c>
      <c r="Y7926">
        <v>0</v>
      </c>
      <c r="Z7926">
        <v>0</v>
      </c>
      <c r="AA7926">
        <v>0</v>
      </c>
      <c r="AB7926">
        <v>127.01356265036492</v>
      </c>
      <c r="AC7926">
        <v>0</v>
      </c>
      <c r="AD7926">
        <v>67.098850022627758</v>
      </c>
      <c r="AE7926">
        <v>475.63842322978098</v>
      </c>
    </row>
    <row r="7927" spans="1:31" x14ac:dyDescent="0.25">
      <c r="A7927">
        <v>2101295</v>
      </c>
      <c r="B7927">
        <v>1</v>
      </c>
      <c r="C7927" t="s">
        <v>81</v>
      </c>
      <c r="D7927" t="s">
        <v>123</v>
      </c>
      <c r="E7927" t="s">
        <v>140</v>
      </c>
      <c r="F7927" t="s">
        <v>22624</v>
      </c>
      <c r="G7927" t="s">
        <v>142</v>
      </c>
      <c r="H7927" t="s">
        <v>143</v>
      </c>
      <c r="I7927" t="s">
        <v>135</v>
      </c>
      <c r="J7927" t="s">
        <v>136</v>
      </c>
      <c r="K7927" t="s">
        <v>137</v>
      </c>
      <c r="L7927" t="s">
        <v>22625</v>
      </c>
      <c r="M7927" t="s">
        <v>22626</v>
      </c>
      <c r="N7927">
        <v>1.102777777</v>
      </c>
      <c r="O7927">
        <v>0</v>
      </c>
      <c r="P7927">
        <v>106</v>
      </c>
      <c r="Q7927">
        <v>0</v>
      </c>
      <c r="R7927">
        <v>7</v>
      </c>
      <c r="S7927">
        <v>0</v>
      </c>
      <c r="T7927">
        <v>13</v>
      </c>
      <c r="U7927">
        <v>0</v>
      </c>
      <c r="V7927">
        <v>0</v>
      </c>
      <c r="W7927">
        <v>0</v>
      </c>
      <c r="X7927">
        <v>40.416391366945007</v>
      </c>
      <c r="Y7927">
        <v>0</v>
      </c>
      <c r="Z7927">
        <v>5.6638781676538388</v>
      </c>
      <c r="AA7927">
        <v>0</v>
      </c>
      <c r="AB7927">
        <v>10.745373715171347</v>
      </c>
      <c r="AC7927">
        <v>0</v>
      </c>
      <c r="AD7927">
        <v>0</v>
      </c>
      <c r="AE7927">
        <v>56.825643249770195</v>
      </c>
    </row>
    <row r="7928" spans="1:31" x14ac:dyDescent="0.25">
      <c r="A7928">
        <v>2101296</v>
      </c>
      <c r="B7928">
        <v>1</v>
      </c>
      <c r="C7928" t="s">
        <v>81</v>
      </c>
      <c r="D7928" t="s">
        <v>128</v>
      </c>
      <c r="E7928" t="s">
        <v>177</v>
      </c>
      <c r="F7928" t="s">
        <v>22627</v>
      </c>
      <c r="G7928" t="s">
        <v>183</v>
      </c>
      <c r="H7928" t="s">
        <v>143</v>
      </c>
      <c r="I7928" t="s">
        <v>135</v>
      </c>
      <c r="J7928" t="s">
        <v>136</v>
      </c>
      <c r="K7928" t="s">
        <v>137</v>
      </c>
      <c r="L7928" t="s">
        <v>22628</v>
      </c>
      <c r="M7928" t="s">
        <v>22629</v>
      </c>
      <c r="N7928">
        <v>1.7044444439999999</v>
      </c>
      <c r="O7928">
        <v>0</v>
      </c>
      <c r="P7928">
        <v>4</v>
      </c>
      <c r="Q7928">
        <v>0</v>
      </c>
      <c r="R7928">
        <v>0</v>
      </c>
      <c r="S7928">
        <v>0</v>
      </c>
      <c r="T7928">
        <v>0</v>
      </c>
      <c r="U7928">
        <v>0</v>
      </c>
      <c r="V7928">
        <v>0</v>
      </c>
      <c r="W7928">
        <v>0</v>
      </c>
      <c r="X7928">
        <v>1.6583415978833</v>
      </c>
      <c r="Y7928">
        <v>0</v>
      </c>
      <c r="Z7928">
        <v>0</v>
      </c>
      <c r="AA7928">
        <v>0</v>
      </c>
      <c r="AB7928">
        <v>0</v>
      </c>
      <c r="AC7928">
        <v>0</v>
      </c>
      <c r="AD7928">
        <v>0</v>
      </c>
      <c r="AE7928">
        <v>1.6583415978833</v>
      </c>
    </row>
    <row r="7929" spans="1:31" x14ac:dyDescent="0.25">
      <c r="A7929">
        <v>2101297</v>
      </c>
      <c r="B7929">
        <v>1</v>
      </c>
      <c r="C7929" t="s">
        <v>81</v>
      </c>
      <c r="D7929" t="s">
        <v>112</v>
      </c>
      <c r="E7929" t="s">
        <v>177</v>
      </c>
      <c r="F7929" t="s">
        <v>22630</v>
      </c>
      <c r="G7929" t="s">
        <v>183</v>
      </c>
      <c r="H7929" t="s">
        <v>143</v>
      </c>
      <c r="I7929" t="s">
        <v>135</v>
      </c>
      <c r="J7929" t="s">
        <v>136</v>
      </c>
      <c r="K7929" t="s">
        <v>137</v>
      </c>
      <c r="L7929" t="s">
        <v>22631</v>
      </c>
      <c r="M7929" t="s">
        <v>22632</v>
      </c>
      <c r="N7929">
        <v>1.2705555550000001</v>
      </c>
      <c r="O7929">
        <v>0</v>
      </c>
      <c r="P7929">
        <v>1</v>
      </c>
      <c r="Q7929">
        <v>0</v>
      </c>
      <c r="R7929">
        <v>0</v>
      </c>
      <c r="S7929">
        <v>0</v>
      </c>
      <c r="T7929">
        <v>0</v>
      </c>
      <c r="U7929">
        <v>0</v>
      </c>
      <c r="V7929">
        <v>0</v>
      </c>
      <c r="W7929">
        <v>0</v>
      </c>
      <c r="X7929">
        <v>0</v>
      </c>
      <c r="Y7929">
        <v>0</v>
      </c>
      <c r="Z7929">
        <v>0</v>
      </c>
      <c r="AA7929">
        <v>0</v>
      </c>
      <c r="AB7929">
        <v>0</v>
      </c>
      <c r="AC7929">
        <v>0</v>
      </c>
      <c r="AD7929">
        <v>0</v>
      </c>
      <c r="AE7929">
        <v>0</v>
      </c>
    </row>
    <row r="7930" spans="1:31" x14ac:dyDescent="0.25">
      <c r="A7930">
        <v>2101299</v>
      </c>
      <c r="B7930">
        <v>1</v>
      </c>
      <c r="C7930" t="s">
        <v>80</v>
      </c>
      <c r="D7930" t="s">
        <v>83</v>
      </c>
      <c r="E7930" t="s">
        <v>169</v>
      </c>
      <c r="F7930" t="s">
        <v>22246</v>
      </c>
      <c r="G7930" t="s">
        <v>133</v>
      </c>
      <c r="H7930" t="s">
        <v>134</v>
      </c>
      <c r="I7930" t="s">
        <v>135</v>
      </c>
      <c r="J7930" t="s">
        <v>136</v>
      </c>
      <c r="K7930" t="s">
        <v>137</v>
      </c>
      <c r="L7930" t="s">
        <v>22633</v>
      </c>
      <c r="M7930" t="s">
        <v>22634</v>
      </c>
      <c r="N7930">
        <v>1.402222222</v>
      </c>
      <c r="O7930">
        <v>0</v>
      </c>
      <c r="P7930">
        <v>1247</v>
      </c>
      <c r="Q7930">
        <v>0</v>
      </c>
      <c r="R7930">
        <v>0</v>
      </c>
      <c r="S7930">
        <v>0</v>
      </c>
      <c r="T7930">
        <v>29</v>
      </c>
      <c r="U7930">
        <v>0</v>
      </c>
      <c r="V7930">
        <v>0</v>
      </c>
      <c r="W7930">
        <v>0</v>
      </c>
      <c r="X7930">
        <v>389.32523906834763</v>
      </c>
      <c r="Y7930">
        <v>0</v>
      </c>
      <c r="Z7930">
        <v>0</v>
      </c>
      <c r="AA7930">
        <v>0</v>
      </c>
      <c r="AB7930">
        <v>75.985479639081575</v>
      </c>
      <c r="AC7930">
        <v>0</v>
      </c>
      <c r="AD7930">
        <v>0</v>
      </c>
      <c r="AE7930">
        <v>465.3107187074292</v>
      </c>
    </row>
    <row r="7931" spans="1:31" x14ac:dyDescent="0.25">
      <c r="A7931">
        <v>2101300</v>
      </c>
      <c r="B7931">
        <v>1</v>
      </c>
      <c r="C7931" t="s">
        <v>80</v>
      </c>
      <c r="D7931" t="s">
        <v>106</v>
      </c>
      <c r="E7931" t="s">
        <v>158</v>
      </c>
      <c r="F7931" t="s">
        <v>22635</v>
      </c>
      <c r="G7931" t="s">
        <v>160</v>
      </c>
      <c r="H7931" t="s">
        <v>143</v>
      </c>
      <c r="I7931" t="s">
        <v>135</v>
      </c>
      <c r="J7931" t="s">
        <v>136</v>
      </c>
      <c r="K7931" t="s">
        <v>137</v>
      </c>
      <c r="L7931" t="s">
        <v>22636</v>
      </c>
      <c r="M7931" t="s">
        <v>22637</v>
      </c>
      <c r="N7931">
        <v>1.9611111109999999</v>
      </c>
      <c r="O7931">
        <v>0</v>
      </c>
      <c r="P7931">
        <v>1</v>
      </c>
      <c r="Q7931">
        <v>0</v>
      </c>
      <c r="R7931">
        <v>2</v>
      </c>
      <c r="S7931">
        <v>0</v>
      </c>
      <c r="T7931">
        <v>1</v>
      </c>
      <c r="U7931">
        <v>0</v>
      </c>
      <c r="V7931">
        <v>0</v>
      </c>
      <c r="W7931">
        <v>0</v>
      </c>
      <c r="X7931">
        <v>1.9366433184857777E-2</v>
      </c>
      <c r="Y7931">
        <v>0</v>
      </c>
      <c r="Z7931">
        <v>33.259323599597288</v>
      </c>
      <c r="AA7931">
        <v>0</v>
      </c>
      <c r="AB7931">
        <v>1.5088637956671835</v>
      </c>
      <c r="AC7931">
        <v>0</v>
      </c>
      <c r="AD7931">
        <v>0</v>
      </c>
      <c r="AE7931">
        <v>34.787553828449326</v>
      </c>
    </row>
    <row r="7932" spans="1:31" x14ac:dyDescent="0.25">
      <c r="A7932">
        <v>2101303</v>
      </c>
      <c r="B7932">
        <v>1</v>
      </c>
      <c r="C7932" t="s">
        <v>80</v>
      </c>
      <c r="D7932" t="s">
        <v>98</v>
      </c>
      <c r="E7932" t="s">
        <v>131</v>
      </c>
      <c r="F7932" t="s">
        <v>22257</v>
      </c>
      <c r="G7932" t="s">
        <v>513</v>
      </c>
      <c r="H7932" t="s">
        <v>134</v>
      </c>
      <c r="I7932" t="s">
        <v>135</v>
      </c>
      <c r="J7932" t="s">
        <v>136</v>
      </c>
      <c r="K7932" t="s">
        <v>137</v>
      </c>
      <c r="L7932" t="s">
        <v>22638</v>
      </c>
      <c r="M7932" t="s">
        <v>22639</v>
      </c>
      <c r="N7932">
        <v>0.35361111099999998</v>
      </c>
      <c r="O7932">
        <v>0</v>
      </c>
      <c r="P7932">
        <v>376</v>
      </c>
      <c r="Q7932">
        <v>3</v>
      </c>
      <c r="R7932">
        <v>7</v>
      </c>
      <c r="S7932">
        <v>8</v>
      </c>
      <c r="T7932">
        <v>27</v>
      </c>
      <c r="U7932">
        <v>0</v>
      </c>
      <c r="V7932">
        <v>0</v>
      </c>
      <c r="W7932">
        <v>0</v>
      </c>
      <c r="X7932">
        <v>14.701140657855396</v>
      </c>
      <c r="Y7932">
        <v>1.2564517498988399</v>
      </c>
      <c r="Z7932">
        <v>0.59406258227799169</v>
      </c>
      <c r="AA7932">
        <v>57.184279996374677</v>
      </c>
      <c r="AB7932">
        <v>2.1129962974428929</v>
      </c>
      <c r="AC7932">
        <v>0</v>
      </c>
      <c r="AD7932">
        <v>0</v>
      </c>
      <c r="AE7932">
        <v>75.848931283849794</v>
      </c>
    </row>
    <row r="7933" spans="1:31" x14ac:dyDescent="0.25">
      <c r="A7933">
        <v>2101304</v>
      </c>
      <c r="B7933">
        <v>1</v>
      </c>
      <c r="C7933" t="s">
        <v>80</v>
      </c>
      <c r="D7933" t="s">
        <v>96</v>
      </c>
      <c r="E7933" t="s">
        <v>177</v>
      </c>
      <c r="F7933" t="s">
        <v>22640</v>
      </c>
      <c r="G7933" t="s">
        <v>324</v>
      </c>
      <c r="H7933" t="s">
        <v>143</v>
      </c>
      <c r="I7933" t="s">
        <v>135</v>
      </c>
      <c r="J7933" t="s">
        <v>136</v>
      </c>
      <c r="K7933" t="s">
        <v>137</v>
      </c>
      <c r="L7933" t="s">
        <v>22641</v>
      </c>
      <c r="M7933" t="s">
        <v>22642</v>
      </c>
      <c r="N7933">
        <v>5.2363888879999996</v>
      </c>
      <c r="O7933">
        <v>0</v>
      </c>
      <c r="P7933">
        <v>1</v>
      </c>
      <c r="Q7933">
        <v>0</v>
      </c>
      <c r="R7933">
        <v>0</v>
      </c>
      <c r="S7933">
        <v>0</v>
      </c>
      <c r="T7933">
        <v>0</v>
      </c>
      <c r="U7933">
        <v>0</v>
      </c>
      <c r="V7933">
        <v>0</v>
      </c>
      <c r="W7933">
        <v>0</v>
      </c>
      <c r="X7933">
        <v>2.9951115961140533</v>
      </c>
      <c r="Y7933">
        <v>0</v>
      </c>
      <c r="Z7933">
        <v>0</v>
      </c>
      <c r="AA7933">
        <v>0</v>
      </c>
      <c r="AB7933">
        <v>0</v>
      </c>
      <c r="AC7933">
        <v>0</v>
      </c>
      <c r="AD7933">
        <v>0</v>
      </c>
      <c r="AE7933">
        <v>2.9951115961140533</v>
      </c>
    </row>
    <row r="7934" spans="1:31" x14ac:dyDescent="0.25">
      <c r="A7934">
        <v>2101305</v>
      </c>
      <c r="B7934">
        <v>1</v>
      </c>
      <c r="C7934" t="s">
        <v>80</v>
      </c>
      <c r="D7934" t="s">
        <v>96</v>
      </c>
      <c r="E7934" t="s">
        <v>177</v>
      </c>
      <c r="F7934" t="s">
        <v>22643</v>
      </c>
      <c r="G7934" t="s">
        <v>324</v>
      </c>
      <c r="H7934" t="s">
        <v>143</v>
      </c>
      <c r="I7934" t="s">
        <v>135</v>
      </c>
      <c r="J7934" t="s">
        <v>136</v>
      </c>
      <c r="K7934" t="s">
        <v>137</v>
      </c>
      <c r="L7934" t="s">
        <v>22644</v>
      </c>
      <c r="M7934" t="s">
        <v>22645</v>
      </c>
      <c r="N7934">
        <v>1.7266666660000001</v>
      </c>
      <c r="O7934">
        <v>0</v>
      </c>
      <c r="P7934">
        <v>1</v>
      </c>
      <c r="Q7934">
        <v>0</v>
      </c>
      <c r="R7934">
        <v>0</v>
      </c>
      <c r="S7934">
        <v>0</v>
      </c>
      <c r="T7934">
        <v>0</v>
      </c>
      <c r="U7934">
        <v>0</v>
      </c>
      <c r="V7934">
        <v>0</v>
      </c>
      <c r="W7934">
        <v>0</v>
      </c>
      <c r="X7934">
        <v>0.54006090013277175</v>
      </c>
      <c r="Y7934">
        <v>0</v>
      </c>
      <c r="Z7934">
        <v>0</v>
      </c>
      <c r="AA7934">
        <v>0</v>
      </c>
      <c r="AB7934">
        <v>0</v>
      </c>
      <c r="AC7934">
        <v>0</v>
      </c>
      <c r="AD7934">
        <v>0</v>
      </c>
      <c r="AE7934">
        <v>0.54006090013277175</v>
      </c>
    </row>
    <row r="7935" spans="1:31" x14ac:dyDescent="0.25">
      <c r="A7935">
        <v>2101306</v>
      </c>
      <c r="B7935">
        <v>1</v>
      </c>
      <c r="C7935" t="s">
        <v>81</v>
      </c>
      <c r="D7935" t="s">
        <v>117</v>
      </c>
      <c r="E7935" t="s">
        <v>177</v>
      </c>
      <c r="F7935" t="s">
        <v>22646</v>
      </c>
      <c r="G7935" t="s">
        <v>183</v>
      </c>
      <c r="H7935" t="s">
        <v>143</v>
      </c>
      <c r="I7935" t="s">
        <v>135</v>
      </c>
      <c r="J7935" t="s">
        <v>136</v>
      </c>
      <c r="K7935" t="s">
        <v>137</v>
      </c>
      <c r="L7935" t="s">
        <v>22647</v>
      </c>
      <c r="M7935" t="s">
        <v>22648</v>
      </c>
      <c r="N7935">
        <v>0.70805555499999995</v>
      </c>
      <c r="O7935">
        <v>0</v>
      </c>
      <c r="P7935">
        <v>1</v>
      </c>
      <c r="Q7935">
        <v>0</v>
      </c>
      <c r="R7935">
        <v>0</v>
      </c>
      <c r="S7935">
        <v>0</v>
      </c>
      <c r="T7935">
        <v>0</v>
      </c>
      <c r="U7935">
        <v>0</v>
      </c>
      <c r="V7935">
        <v>0</v>
      </c>
      <c r="W7935">
        <v>0</v>
      </c>
      <c r="X7935">
        <v>8.3471798156871668E-2</v>
      </c>
      <c r="Y7935">
        <v>0</v>
      </c>
      <c r="Z7935">
        <v>0</v>
      </c>
      <c r="AA7935">
        <v>0</v>
      </c>
      <c r="AB7935">
        <v>0</v>
      </c>
      <c r="AC7935">
        <v>0</v>
      </c>
      <c r="AD7935">
        <v>0</v>
      </c>
      <c r="AE7935">
        <v>8.3471798156871668E-2</v>
      </c>
    </row>
    <row r="7936" spans="1:31" x14ac:dyDescent="0.25">
      <c r="A7936">
        <v>2101307</v>
      </c>
      <c r="B7936">
        <v>1</v>
      </c>
      <c r="C7936" t="s">
        <v>80</v>
      </c>
      <c r="D7936" t="s">
        <v>94</v>
      </c>
      <c r="E7936" t="s">
        <v>177</v>
      </c>
      <c r="F7936" t="s">
        <v>22649</v>
      </c>
      <c r="G7936" t="s">
        <v>183</v>
      </c>
      <c r="H7936" t="s">
        <v>143</v>
      </c>
      <c r="I7936" t="s">
        <v>135</v>
      </c>
      <c r="J7936" t="s">
        <v>136</v>
      </c>
      <c r="K7936" t="s">
        <v>137</v>
      </c>
      <c r="L7936" t="s">
        <v>22650</v>
      </c>
      <c r="M7936" t="s">
        <v>22651</v>
      </c>
      <c r="N7936">
        <v>4.0658333329999996</v>
      </c>
      <c r="O7936">
        <v>0</v>
      </c>
      <c r="P7936">
        <v>1</v>
      </c>
      <c r="Q7936">
        <v>0</v>
      </c>
      <c r="R7936">
        <v>0</v>
      </c>
      <c r="S7936">
        <v>0</v>
      </c>
      <c r="T7936">
        <v>0</v>
      </c>
      <c r="U7936">
        <v>0</v>
      </c>
      <c r="V7936">
        <v>0</v>
      </c>
      <c r="W7936">
        <v>0</v>
      </c>
      <c r="X7936">
        <v>1.1722645874695925</v>
      </c>
      <c r="Y7936">
        <v>0</v>
      </c>
      <c r="Z7936">
        <v>0</v>
      </c>
      <c r="AA7936">
        <v>0</v>
      </c>
      <c r="AB7936">
        <v>0</v>
      </c>
      <c r="AC7936">
        <v>0</v>
      </c>
      <c r="AD7936">
        <v>0</v>
      </c>
      <c r="AE7936">
        <v>1.1722645874695925</v>
      </c>
    </row>
    <row r="7937" spans="1:31" x14ac:dyDescent="0.25">
      <c r="A7937">
        <v>2101309</v>
      </c>
      <c r="B7937">
        <v>1</v>
      </c>
      <c r="C7937" t="s">
        <v>80</v>
      </c>
      <c r="D7937" t="s">
        <v>83</v>
      </c>
      <c r="E7937" t="s">
        <v>505</v>
      </c>
      <c r="F7937" t="s">
        <v>22652</v>
      </c>
      <c r="G7937" t="s">
        <v>569</v>
      </c>
      <c r="H7937" t="s">
        <v>143</v>
      </c>
      <c r="I7937" t="s">
        <v>135</v>
      </c>
      <c r="J7937" t="s">
        <v>136</v>
      </c>
      <c r="K7937" t="s">
        <v>137</v>
      </c>
      <c r="L7937" t="s">
        <v>22653</v>
      </c>
      <c r="M7937" t="s">
        <v>22654</v>
      </c>
      <c r="N7937">
        <v>1.3008333329999999</v>
      </c>
      <c r="O7937">
        <v>0</v>
      </c>
      <c r="P7937">
        <v>24</v>
      </c>
      <c r="Q7937">
        <v>0</v>
      </c>
      <c r="R7937">
        <v>0</v>
      </c>
      <c r="S7937">
        <v>0</v>
      </c>
      <c r="T7937">
        <v>16</v>
      </c>
      <c r="U7937">
        <v>0</v>
      </c>
      <c r="V7937">
        <v>0</v>
      </c>
      <c r="W7937">
        <v>0</v>
      </c>
      <c r="X7937">
        <v>9.5908005872986237</v>
      </c>
      <c r="Y7937">
        <v>0</v>
      </c>
      <c r="Z7937">
        <v>0</v>
      </c>
      <c r="AA7937">
        <v>0</v>
      </c>
      <c r="AB7937">
        <v>35.863233786633479</v>
      </c>
      <c r="AC7937">
        <v>0</v>
      </c>
      <c r="AD7937">
        <v>0</v>
      </c>
      <c r="AE7937">
        <v>45.454034373932103</v>
      </c>
    </row>
    <row r="7938" spans="1:31" x14ac:dyDescent="0.25">
      <c r="A7938">
        <v>2101310</v>
      </c>
      <c r="B7938">
        <v>1</v>
      </c>
      <c r="C7938" t="s">
        <v>81</v>
      </c>
      <c r="D7938" t="s">
        <v>112</v>
      </c>
      <c r="E7938" t="s">
        <v>177</v>
      </c>
      <c r="F7938" t="s">
        <v>22655</v>
      </c>
      <c r="G7938" t="s">
        <v>183</v>
      </c>
      <c r="H7938" t="s">
        <v>143</v>
      </c>
      <c r="I7938" t="s">
        <v>135</v>
      </c>
      <c r="J7938" t="s">
        <v>136</v>
      </c>
      <c r="K7938" t="s">
        <v>137</v>
      </c>
      <c r="L7938" t="s">
        <v>22656</v>
      </c>
      <c r="M7938" t="s">
        <v>22657</v>
      </c>
      <c r="N7938">
        <v>3.7636111109999999</v>
      </c>
      <c r="O7938">
        <v>0</v>
      </c>
      <c r="P7938">
        <v>1</v>
      </c>
      <c r="Q7938">
        <v>0</v>
      </c>
      <c r="R7938">
        <v>0</v>
      </c>
      <c r="S7938">
        <v>0</v>
      </c>
      <c r="T7938">
        <v>0</v>
      </c>
      <c r="U7938">
        <v>0</v>
      </c>
      <c r="V7938">
        <v>0</v>
      </c>
      <c r="W7938">
        <v>0</v>
      </c>
      <c r="X7938">
        <v>1.0315336034629634</v>
      </c>
      <c r="Y7938">
        <v>0</v>
      </c>
      <c r="Z7938">
        <v>0</v>
      </c>
      <c r="AA7938">
        <v>0</v>
      </c>
      <c r="AB7938">
        <v>0</v>
      </c>
      <c r="AC7938">
        <v>0</v>
      </c>
      <c r="AD7938">
        <v>0</v>
      </c>
      <c r="AE7938">
        <v>1.0315336034629634</v>
      </c>
    </row>
    <row r="7939" spans="1:31" x14ac:dyDescent="0.25">
      <c r="A7939">
        <v>2101314</v>
      </c>
      <c r="B7939">
        <v>1</v>
      </c>
      <c r="C7939" t="s">
        <v>80</v>
      </c>
      <c r="D7939" t="s">
        <v>110</v>
      </c>
      <c r="E7939" t="s">
        <v>177</v>
      </c>
      <c r="F7939" t="s">
        <v>22658</v>
      </c>
      <c r="G7939" t="s">
        <v>179</v>
      </c>
      <c r="H7939" t="s">
        <v>143</v>
      </c>
      <c r="I7939" t="s">
        <v>135</v>
      </c>
      <c r="J7939" t="s">
        <v>136</v>
      </c>
      <c r="K7939" t="s">
        <v>137</v>
      </c>
      <c r="L7939" t="s">
        <v>22659</v>
      </c>
      <c r="M7939" t="s">
        <v>22660</v>
      </c>
      <c r="N7939">
        <v>1.86</v>
      </c>
      <c r="O7939">
        <v>0</v>
      </c>
      <c r="P7939">
        <v>1</v>
      </c>
      <c r="Q7939">
        <v>0</v>
      </c>
      <c r="R7939">
        <v>0</v>
      </c>
      <c r="S7939">
        <v>0</v>
      </c>
      <c r="T7939">
        <v>0</v>
      </c>
      <c r="U7939">
        <v>0</v>
      </c>
      <c r="V7939">
        <v>0</v>
      </c>
      <c r="W7939">
        <v>0</v>
      </c>
      <c r="X7939">
        <v>1.1053620030941986</v>
      </c>
      <c r="Y7939">
        <v>0</v>
      </c>
      <c r="Z7939">
        <v>0</v>
      </c>
      <c r="AA7939">
        <v>0</v>
      </c>
      <c r="AB7939">
        <v>0</v>
      </c>
      <c r="AC7939">
        <v>0</v>
      </c>
      <c r="AD7939">
        <v>0</v>
      </c>
      <c r="AE7939">
        <v>1.1053620030941986</v>
      </c>
    </row>
    <row r="7940" spans="1:31" x14ac:dyDescent="0.25">
      <c r="A7940">
        <v>2101315</v>
      </c>
      <c r="B7940">
        <v>1</v>
      </c>
      <c r="C7940" t="s">
        <v>80</v>
      </c>
      <c r="D7940" t="s">
        <v>107</v>
      </c>
      <c r="E7940" t="s">
        <v>158</v>
      </c>
      <c r="F7940" t="s">
        <v>22661</v>
      </c>
      <c r="G7940" t="s">
        <v>160</v>
      </c>
      <c r="H7940" t="s">
        <v>143</v>
      </c>
      <c r="I7940" t="s">
        <v>135</v>
      </c>
      <c r="J7940" t="s">
        <v>136</v>
      </c>
      <c r="K7940" t="s">
        <v>137</v>
      </c>
      <c r="L7940" t="s">
        <v>22662</v>
      </c>
      <c r="M7940" t="s">
        <v>22663</v>
      </c>
      <c r="N7940">
        <v>2.5044444440000002</v>
      </c>
      <c r="O7940">
        <v>0</v>
      </c>
      <c r="P7940">
        <v>6</v>
      </c>
      <c r="Q7940">
        <v>0</v>
      </c>
      <c r="R7940">
        <v>0</v>
      </c>
      <c r="S7940">
        <v>0</v>
      </c>
      <c r="T7940">
        <v>1</v>
      </c>
      <c r="U7940">
        <v>0</v>
      </c>
      <c r="V7940">
        <v>0</v>
      </c>
      <c r="W7940">
        <v>0</v>
      </c>
      <c r="X7940">
        <v>2.7067514920657523</v>
      </c>
      <c r="Y7940">
        <v>0</v>
      </c>
      <c r="Z7940">
        <v>0</v>
      </c>
      <c r="AA7940">
        <v>0</v>
      </c>
      <c r="AB7940">
        <v>0.51322702671548415</v>
      </c>
      <c r="AC7940">
        <v>0</v>
      </c>
      <c r="AD7940">
        <v>0</v>
      </c>
      <c r="AE7940">
        <v>3.2199785187812364</v>
      </c>
    </row>
    <row r="7941" spans="1:31" x14ac:dyDescent="0.25">
      <c r="A7941">
        <v>2101316</v>
      </c>
      <c r="B7941">
        <v>1</v>
      </c>
      <c r="C7941" t="s">
        <v>80</v>
      </c>
      <c r="D7941" t="s">
        <v>98</v>
      </c>
      <c r="E7941" t="s">
        <v>177</v>
      </c>
      <c r="F7941" t="s">
        <v>22664</v>
      </c>
      <c r="G7941" t="s">
        <v>324</v>
      </c>
      <c r="H7941" t="s">
        <v>143</v>
      </c>
      <c r="I7941" t="s">
        <v>135</v>
      </c>
      <c r="J7941" t="s">
        <v>136</v>
      </c>
      <c r="K7941" t="s">
        <v>137</v>
      </c>
      <c r="L7941" t="s">
        <v>22665</v>
      </c>
      <c r="M7941" t="s">
        <v>22666</v>
      </c>
      <c r="N7941">
        <v>0.68888888800000003</v>
      </c>
      <c r="O7941">
        <v>0</v>
      </c>
      <c r="P7941">
        <v>0</v>
      </c>
      <c r="Q7941">
        <v>0</v>
      </c>
      <c r="R7941">
        <v>1</v>
      </c>
      <c r="S7941">
        <v>0</v>
      </c>
      <c r="T7941">
        <v>0</v>
      </c>
      <c r="U7941">
        <v>0</v>
      </c>
      <c r="V7941">
        <v>0</v>
      </c>
      <c r="W7941">
        <v>0</v>
      </c>
      <c r="X7941">
        <v>0</v>
      </c>
      <c r="Y7941">
        <v>0</v>
      </c>
      <c r="Z7941">
        <v>3.9670222228000004E-3</v>
      </c>
      <c r="AA7941">
        <v>0</v>
      </c>
      <c r="AB7941">
        <v>0</v>
      </c>
      <c r="AC7941">
        <v>0</v>
      </c>
      <c r="AD7941">
        <v>0</v>
      </c>
      <c r="AE7941">
        <v>3.9670222228000004E-3</v>
      </c>
    </row>
    <row r="7942" spans="1:31" x14ac:dyDescent="0.25">
      <c r="A7942">
        <v>2101318</v>
      </c>
      <c r="B7942">
        <v>1</v>
      </c>
      <c r="C7942" t="s">
        <v>80</v>
      </c>
      <c r="D7942" t="s">
        <v>105</v>
      </c>
      <c r="E7942" t="s">
        <v>177</v>
      </c>
      <c r="F7942" t="s">
        <v>22667</v>
      </c>
      <c r="G7942" t="s">
        <v>196</v>
      </c>
      <c r="H7942" t="s">
        <v>143</v>
      </c>
      <c r="I7942" t="s">
        <v>135</v>
      </c>
      <c r="J7942" t="s">
        <v>136</v>
      </c>
      <c r="K7942" t="s">
        <v>137</v>
      </c>
      <c r="L7942" t="s">
        <v>22668</v>
      </c>
      <c r="M7942" t="s">
        <v>22669</v>
      </c>
      <c r="N7942">
        <v>1.8377777769999999</v>
      </c>
      <c r="O7942">
        <v>0</v>
      </c>
      <c r="P7942">
        <v>3</v>
      </c>
      <c r="Q7942">
        <v>0</v>
      </c>
      <c r="R7942">
        <v>0</v>
      </c>
      <c r="S7942">
        <v>0</v>
      </c>
      <c r="T7942">
        <v>0</v>
      </c>
      <c r="U7942">
        <v>0</v>
      </c>
      <c r="V7942">
        <v>0</v>
      </c>
      <c r="W7942">
        <v>0</v>
      </c>
      <c r="X7942">
        <v>1.2597033655553835</v>
      </c>
      <c r="Y7942">
        <v>0</v>
      </c>
      <c r="Z7942">
        <v>0</v>
      </c>
      <c r="AA7942">
        <v>0</v>
      </c>
      <c r="AB7942">
        <v>0</v>
      </c>
      <c r="AC7942">
        <v>0</v>
      </c>
      <c r="AD7942">
        <v>0</v>
      </c>
      <c r="AE7942">
        <v>1.2597033655553835</v>
      </c>
    </row>
    <row r="7943" spans="1:31" x14ac:dyDescent="0.25">
      <c r="A7943">
        <v>2101319</v>
      </c>
      <c r="B7943">
        <v>1</v>
      </c>
      <c r="C7943" t="s">
        <v>80</v>
      </c>
      <c r="D7943" t="s">
        <v>100</v>
      </c>
      <c r="E7943" t="s">
        <v>177</v>
      </c>
      <c r="F7943" t="s">
        <v>22670</v>
      </c>
      <c r="G7943" t="s">
        <v>324</v>
      </c>
      <c r="H7943" t="s">
        <v>143</v>
      </c>
      <c r="I7943" t="s">
        <v>135</v>
      </c>
      <c r="J7943" t="s">
        <v>136</v>
      </c>
      <c r="K7943" t="s">
        <v>137</v>
      </c>
      <c r="L7943" t="s">
        <v>22671</v>
      </c>
      <c r="M7943" t="s">
        <v>22672</v>
      </c>
      <c r="N7943">
        <v>3.0952777770000002</v>
      </c>
      <c r="O7943">
        <v>0</v>
      </c>
      <c r="P7943">
        <v>1</v>
      </c>
      <c r="Q7943">
        <v>0</v>
      </c>
      <c r="R7943">
        <v>0</v>
      </c>
      <c r="S7943">
        <v>0</v>
      </c>
      <c r="T7943">
        <v>0</v>
      </c>
      <c r="U7943">
        <v>0</v>
      </c>
      <c r="V7943">
        <v>0</v>
      </c>
      <c r="W7943">
        <v>0</v>
      </c>
      <c r="X7943">
        <v>0.83176069396204122</v>
      </c>
      <c r="Y7943">
        <v>0</v>
      </c>
      <c r="Z7943">
        <v>0</v>
      </c>
      <c r="AA7943">
        <v>0</v>
      </c>
      <c r="AB7943">
        <v>0</v>
      </c>
      <c r="AC7943">
        <v>0</v>
      </c>
      <c r="AD7943">
        <v>0</v>
      </c>
      <c r="AE7943">
        <v>0.83176069396204122</v>
      </c>
    </row>
    <row r="7944" spans="1:31" x14ac:dyDescent="0.25">
      <c r="A7944">
        <v>2101321</v>
      </c>
      <c r="B7944">
        <v>1</v>
      </c>
      <c r="C7944" t="s">
        <v>80</v>
      </c>
      <c r="D7944" t="s">
        <v>82</v>
      </c>
      <c r="E7944" t="s">
        <v>158</v>
      </c>
      <c r="F7944" t="s">
        <v>22673</v>
      </c>
      <c r="G7944" t="s">
        <v>160</v>
      </c>
      <c r="H7944" t="s">
        <v>143</v>
      </c>
      <c r="I7944" t="s">
        <v>135</v>
      </c>
      <c r="J7944" t="s">
        <v>136</v>
      </c>
      <c r="K7944" t="s">
        <v>137</v>
      </c>
      <c r="L7944" t="s">
        <v>22674</v>
      </c>
      <c r="M7944" t="s">
        <v>22675</v>
      </c>
      <c r="N7944">
        <v>0.95972222200000001</v>
      </c>
      <c r="O7944">
        <v>0</v>
      </c>
      <c r="P7944">
        <v>45</v>
      </c>
      <c r="Q7944">
        <v>0</v>
      </c>
      <c r="R7944">
        <v>0</v>
      </c>
      <c r="S7944">
        <v>0</v>
      </c>
      <c r="T7944">
        <v>1</v>
      </c>
      <c r="U7944">
        <v>0</v>
      </c>
      <c r="V7944">
        <v>0</v>
      </c>
      <c r="W7944">
        <v>0</v>
      </c>
      <c r="X7944">
        <v>6.7549260740998767</v>
      </c>
      <c r="Y7944">
        <v>0</v>
      </c>
      <c r="Z7944">
        <v>0</v>
      </c>
      <c r="AA7944">
        <v>0</v>
      </c>
      <c r="AB7944">
        <v>5.648069365224999E-4</v>
      </c>
      <c r="AC7944">
        <v>0</v>
      </c>
      <c r="AD7944">
        <v>0</v>
      </c>
      <c r="AE7944">
        <v>6.7554908810363994</v>
      </c>
    </row>
    <row r="7945" spans="1:31" x14ac:dyDescent="0.25">
      <c r="A7945">
        <v>2101322</v>
      </c>
      <c r="B7945">
        <v>1</v>
      </c>
      <c r="C7945" t="s">
        <v>81</v>
      </c>
      <c r="D7945" t="s">
        <v>123</v>
      </c>
      <c r="E7945" t="s">
        <v>158</v>
      </c>
      <c r="F7945" t="s">
        <v>22676</v>
      </c>
      <c r="G7945" t="s">
        <v>160</v>
      </c>
      <c r="H7945" t="s">
        <v>143</v>
      </c>
      <c r="I7945" t="s">
        <v>135</v>
      </c>
      <c r="J7945" t="s">
        <v>136</v>
      </c>
      <c r="K7945" t="s">
        <v>137</v>
      </c>
      <c r="L7945" t="s">
        <v>22677</v>
      </c>
      <c r="M7945" t="s">
        <v>22678</v>
      </c>
      <c r="N7945">
        <v>0.68388888800000003</v>
      </c>
      <c r="O7945">
        <v>0</v>
      </c>
      <c r="P7945">
        <v>267</v>
      </c>
      <c r="Q7945">
        <v>0</v>
      </c>
      <c r="R7945">
        <v>0</v>
      </c>
      <c r="S7945">
        <v>0</v>
      </c>
      <c r="T7945">
        <v>3</v>
      </c>
      <c r="U7945">
        <v>0</v>
      </c>
      <c r="V7945">
        <v>0</v>
      </c>
      <c r="W7945">
        <v>0</v>
      </c>
      <c r="X7945">
        <v>35.339682307043155</v>
      </c>
      <c r="Y7945">
        <v>0</v>
      </c>
      <c r="Z7945">
        <v>0</v>
      </c>
      <c r="AA7945">
        <v>0</v>
      </c>
      <c r="AB7945">
        <v>0.91695115728070009</v>
      </c>
      <c r="AC7945">
        <v>0</v>
      </c>
      <c r="AD7945">
        <v>0</v>
      </c>
      <c r="AE7945">
        <v>36.256633464323855</v>
      </c>
    </row>
    <row r="7946" spans="1:31" x14ac:dyDescent="0.25">
      <c r="A7946">
        <v>2101324</v>
      </c>
      <c r="B7946">
        <v>1</v>
      </c>
      <c r="C7946" t="s">
        <v>81</v>
      </c>
      <c r="D7946" t="s">
        <v>120</v>
      </c>
      <c r="E7946" t="s">
        <v>177</v>
      </c>
      <c r="F7946" t="s">
        <v>22679</v>
      </c>
      <c r="G7946" t="s">
        <v>183</v>
      </c>
      <c r="H7946" t="s">
        <v>143</v>
      </c>
      <c r="I7946" t="s">
        <v>135</v>
      </c>
      <c r="J7946" t="s">
        <v>136</v>
      </c>
      <c r="K7946" t="s">
        <v>137</v>
      </c>
      <c r="L7946" t="s">
        <v>22680</v>
      </c>
      <c r="M7946" t="s">
        <v>22681</v>
      </c>
      <c r="N7946">
        <v>2.364166666</v>
      </c>
      <c r="O7946">
        <v>0</v>
      </c>
      <c r="P7946">
        <v>0</v>
      </c>
      <c r="Q7946">
        <v>0</v>
      </c>
      <c r="R7946">
        <v>0</v>
      </c>
      <c r="S7946">
        <v>0</v>
      </c>
      <c r="T7946">
        <v>3</v>
      </c>
      <c r="U7946">
        <v>0</v>
      </c>
      <c r="V7946">
        <v>0</v>
      </c>
      <c r="W7946">
        <v>0</v>
      </c>
      <c r="X7946">
        <v>0</v>
      </c>
      <c r="Y7946">
        <v>0</v>
      </c>
      <c r="Z7946">
        <v>0</v>
      </c>
      <c r="AA7946">
        <v>0</v>
      </c>
      <c r="AB7946">
        <v>0.6263201666496625</v>
      </c>
      <c r="AC7946">
        <v>0</v>
      </c>
      <c r="AD7946">
        <v>0</v>
      </c>
      <c r="AE7946">
        <v>0.6263201666496625</v>
      </c>
    </row>
    <row r="7947" spans="1:31" x14ac:dyDescent="0.25">
      <c r="A7947">
        <v>2101325</v>
      </c>
      <c r="B7947">
        <v>1</v>
      </c>
      <c r="C7947" t="s">
        <v>81</v>
      </c>
      <c r="D7947" t="s">
        <v>127</v>
      </c>
      <c r="E7947" t="s">
        <v>177</v>
      </c>
      <c r="F7947" t="s">
        <v>22682</v>
      </c>
      <c r="G7947" t="s">
        <v>183</v>
      </c>
      <c r="H7947" t="s">
        <v>143</v>
      </c>
      <c r="I7947" t="s">
        <v>135</v>
      </c>
      <c r="J7947" t="s">
        <v>136</v>
      </c>
      <c r="K7947" t="s">
        <v>137</v>
      </c>
      <c r="L7947" t="s">
        <v>22683</v>
      </c>
      <c r="M7947" t="s">
        <v>22684</v>
      </c>
      <c r="N7947">
        <v>4.8738888879999998</v>
      </c>
      <c r="O7947">
        <v>0</v>
      </c>
      <c r="P7947">
        <v>5</v>
      </c>
      <c r="Q7947">
        <v>0</v>
      </c>
      <c r="R7947">
        <v>0</v>
      </c>
      <c r="S7947">
        <v>0</v>
      </c>
      <c r="T7947">
        <v>0</v>
      </c>
      <c r="U7947">
        <v>0</v>
      </c>
      <c r="V7947">
        <v>0</v>
      </c>
      <c r="W7947">
        <v>0</v>
      </c>
      <c r="X7947">
        <v>6.6409245653876194</v>
      </c>
      <c r="Y7947">
        <v>0</v>
      </c>
      <c r="Z7947">
        <v>0</v>
      </c>
      <c r="AA7947">
        <v>0</v>
      </c>
      <c r="AB7947">
        <v>0</v>
      </c>
      <c r="AC7947">
        <v>0</v>
      </c>
      <c r="AD7947">
        <v>0</v>
      </c>
      <c r="AE7947">
        <v>6.6409245653876194</v>
      </c>
    </row>
    <row r="7948" spans="1:31" x14ac:dyDescent="0.25">
      <c r="A7948">
        <v>2101326</v>
      </c>
      <c r="B7948">
        <v>1</v>
      </c>
      <c r="C7948" t="s">
        <v>81</v>
      </c>
      <c r="D7948" t="s">
        <v>116</v>
      </c>
      <c r="E7948" t="s">
        <v>169</v>
      </c>
      <c r="F7948" t="s">
        <v>8835</v>
      </c>
      <c r="G7948" t="s">
        <v>171</v>
      </c>
      <c r="H7948" t="s">
        <v>134</v>
      </c>
      <c r="I7948" t="s">
        <v>135</v>
      </c>
      <c r="J7948" t="s">
        <v>136</v>
      </c>
      <c r="K7948" t="s">
        <v>137</v>
      </c>
      <c r="L7948" t="s">
        <v>22685</v>
      </c>
      <c r="M7948" t="s">
        <v>22686</v>
      </c>
      <c r="N7948">
        <v>1.0833333329999999</v>
      </c>
      <c r="O7948">
        <v>0</v>
      </c>
      <c r="P7948">
        <v>144</v>
      </c>
      <c r="Q7948">
        <v>0</v>
      </c>
      <c r="R7948">
        <v>0</v>
      </c>
      <c r="S7948">
        <v>0</v>
      </c>
      <c r="T7948">
        <v>9</v>
      </c>
      <c r="U7948">
        <v>0</v>
      </c>
      <c r="V7948">
        <v>0</v>
      </c>
      <c r="W7948">
        <v>0</v>
      </c>
      <c r="X7948">
        <v>18.75000548995143</v>
      </c>
      <c r="Y7948">
        <v>0</v>
      </c>
      <c r="Z7948">
        <v>0</v>
      </c>
      <c r="AA7948">
        <v>0</v>
      </c>
      <c r="AB7948">
        <v>0.97922804635202687</v>
      </c>
      <c r="AC7948">
        <v>0</v>
      </c>
      <c r="AD7948">
        <v>0</v>
      </c>
      <c r="AE7948">
        <v>19.729233536303457</v>
      </c>
    </row>
    <row r="7949" spans="1:31" x14ac:dyDescent="0.25">
      <c r="A7949">
        <v>2101327</v>
      </c>
      <c r="B7949">
        <v>1</v>
      </c>
      <c r="C7949" t="s">
        <v>80</v>
      </c>
      <c r="D7949" t="s">
        <v>96</v>
      </c>
      <c r="E7949" t="s">
        <v>177</v>
      </c>
      <c r="F7949" t="s">
        <v>22687</v>
      </c>
      <c r="G7949" t="s">
        <v>183</v>
      </c>
      <c r="H7949" t="s">
        <v>143</v>
      </c>
      <c r="I7949" t="s">
        <v>135</v>
      </c>
      <c r="J7949" t="s">
        <v>136</v>
      </c>
      <c r="K7949" t="s">
        <v>137</v>
      </c>
      <c r="L7949" t="s">
        <v>22688</v>
      </c>
      <c r="M7949" t="s">
        <v>22689</v>
      </c>
      <c r="N7949">
        <v>2.4019444440000002</v>
      </c>
      <c r="O7949">
        <v>0</v>
      </c>
      <c r="P7949">
        <v>7</v>
      </c>
      <c r="Q7949">
        <v>0</v>
      </c>
      <c r="R7949">
        <v>0</v>
      </c>
      <c r="S7949">
        <v>0</v>
      </c>
      <c r="T7949">
        <v>0</v>
      </c>
      <c r="U7949">
        <v>0</v>
      </c>
      <c r="V7949">
        <v>0</v>
      </c>
      <c r="W7949">
        <v>0</v>
      </c>
      <c r="X7949">
        <v>5.6800997367069987</v>
      </c>
      <c r="Y7949">
        <v>0</v>
      </c>
      <c r="Z7949">
        <v>0</v>
      </c>
      <c r="AA7949">
        <v>0</v>
      </c>
      <c r="AB7949">
        <v>0</v>
      </c>
      <c r="AC7949">
        <v>0</v>
      </c>
      <c r="AD7949">
        <v>0</v>
      </c>
      <c r="AE7949">
        <v>5.6800997367069987</v>
      </c>
    </row>
    <row r="7950" spans="1:31" x14ac:dyDescent="0.25">
      <c r="A7950">
        <v>2101329</v>
      </c>
      <c r="B7950">
        <v>1</v>
      </c>
      <c r="C7950" t="s">
        <v>81</v>
      </c>
      <c r="D7950" t="s">
        <v>126</v>
      </c>
      <c r="E7950" t="s">
        <v>158</v>
      </c>
      <c r="F7950" t="s">
        <v>22690</v>
      </c>
      <c r="G7950" t="s">
        <v>160</v>
      </c>
      <c r="H7950" t="s">
        <v>143</v>
      </c>
      <c r="I7950" t="s">
        <v>135</v>
      </c>
      <c r="J7950" t="s">
        <v>136</v>
      </c>
      <c r="K7950" t="s">
        <v>137</v>
      </c>
      <c r="L7950" t="s">
        <v>22691</v>
      </c>
      <c r="M7950" t="s">
        <v>22692</v>
      </c>
      <c r="N7950">
        <v>0.36222222199999998</v>
      </c>
      <c r="O7950">
        <v>0</v>
      </c>
      <c r="P7950">
        <v>56</v>
      </c>
      <c r="Q7950">
        <v>0</v>
      </c>
      <c r="R7950">
        <v>0</v>
      </c>
      <c r="S7950">
        <v>0</v>
      </c>
      <c r="T7950">
        <v>4</v>
      </c>
      <c r="U7950">
        <v>0</v>
      </c>
      <c r="V7950">
        <v>0</v>
      </c>
      <c r="W7950">
        <v>0</v>
      </c>
      <c r="X7950">
        <v>3.3917081548511643</v>
      </c>
      <c r="Y7950">
        <v>0</v>
      </c>
      <c r="Z7950">
        <v>0</v>
      </c>
      <c r="AA7950">
        <v>0</v>
      </c>
      <c r="AB7950">
        <v>0.64311710033986669</v>
      </c>
      <c r="AC7950">
        <v>0</v>
      </c>
      <c r="AD7950">
        <v>0</v>
      </c>
      <c r="AE7950">
        <v>4.0348252551910306</v>
      </c>
    </row>
    <row r="7951" spans="1:31" x14ac:dyDescent="0.25">
      <c r="A7951">
        <v>2101332</v>
      </c>
      <c r="B7951">
        <v>1</v>
      </c>
      <c r="C7951" t="s">
        <v>81</v>
      </c>
      <c r="D7951" t="s">
        <v>128</v>
      </c>
      <c r="E7951" t="s">
        <v>177</v>
      </c>
      <c r="F7951" t="s">
        <v>22693</v>
      </c>
      <c r="G7951" t="s">
        <v>196</v>
      </c>
      <c r="H7951" t="s">
        <v>143</v>
      </c>
      <c r="I7951" t="s">
        <v>135</v>
      </c>
      <c r="J7951" t="s">
        <v>136</v>
      </c>
      <c r="K7951" t="s">
        <v>137</v>
      </c>
      <c r="L7951" t="s">
        <v>22694</v>
      </c>
      <c r="M7951" t="s">
        <v>22695</v>
      </c>
      <c r="N7951">
        <v>3.9622222219999998</v>
      </c>
      <c r="O7951">
        <v>0</v>
      </c>
      <c r="P7951">
        <v>6</v>
      </c>
      <c r="Q7951">
        <v>0</v>
      </c>
      <c r="R7951">
        <v>0</v>
      </c>
      <c r="S7951">
        <v>0</v>
      </c>
      <c r="T7951">
        <v>0</v>
      </c>
      <c r="U7951">
        <v>0</v>
      </c>
      <c r="V7951">
        <v>0</v>
      </c>
      <c r="W7951">
        <v>0</v>
      </c>
      <c r="X7951">
        <v>4.0245741117994953</v>
      </c>
      <c r="Y7951">
        <v>0</v>
      </c>
      <c r="Z7951">
        <v>0</v>
      </c>
      <c r="AA7951">
        <v>0</v>
      </c>
      <c r="AB7951">
        <v>0</v>
      </c>
      <c r="AC7951">
        <v>0</v>
      </c>
      <c r="AD7951">
        <v>0</v>
      </c>
      <c r="AE7951">
        <v>4.0245741117994953</v>
      </c>
    </row>
    <row r="7952" spans="1:31" x14ac:dyDescent="0.25">
      <c r="A7952">
        <v>2101333</v>
      </c>
      <c r="B7952">
        <v>1</v>
      </c>
      <c r="C7952" t="s">
        <v>81</v>
      </c>
      <c r="D7952" t="s">
        <v>123</v>
      </c>
      <c r="E7952" t="s">
        <v>158</v>
      </c>
      <c r="F7952" t="s">
        <v>22696</v>
      </c>
      <c r="G7952" t="s">
        <v>160</v>
      </c>
      <c r="H7952" t="s">
        <v>143</v>
      </c>
      <c r="I7952" t="s">
        <v>135</v>
      </c>
      <c r="J7952" t="s">
        <v>136</v>
      </c>
      <c r="K7952" t="s">
        <v>137</v>
      </c>
      <c r="L7952" t="s">
        <v>22697</v>
      </c>
      <c r="M7952" t="s">
        <v>22698</v>
      </c>
      <c r="N7952">
        <v>1.1869444440000001</v>
      </c>
      <c r="O7952">
        <v>0</v>
      </c>
      <c r="P7952">
        <v>200</v>
      </c>
      <c r="Q7952">
        <v>0</v>
      </c>
      <c r="R7952">
        <v>0</v>
      </c>
      <c r="S7952">
        <v>0</v>
      </c>
      <c r="T7952">
        <v>3</v>
      </c>
      <c r="U7952">
        <v>0</v>
      </c>
      <c r="V7952">
        <v>0</v>
      </c>
      <c r="W7952">
        <v>0</v>
      </c>
      <c r="X7952">
        <v>48.620981911539431</v>
      </c>
      <c r="Y7952">
        <v>0</v>
      </c>
      <c r="Z7952">
        <v>0</v>
      </c>
      <c r="AA7952">
        <v>0</v>
      </c>
      <c r="AB7952">
        <v>5.5386453264738078</v>
      </c>
      <c r="AC7952">
        <v>0</v>
      </c>
      <c r="AD7952">
        <v>0</v>
      </c>
      <c r="AE7952">
        <v>54.159627238013236</v>
      </c>
    </row>
    <row r="7953" spans="1:31" x14ac:dyDescent="0.25">
      <c r="A7953">
        <v>2101334</v>
      </c>
      <c r="B7953">
        <v>1</v>
      </c>
      <c r="C7953" t="s">
        <v>81</v>
      </c>
      <c r="D7953" t="s">
        <v>115</v>
      </c>
      <c r="E7953" t="s">
        <v>158</v>
      </c>
      <c r="F7953" t="s">
        <v>19267</v>
      </c>
      <c r="G7953" t="s">
        <v>160</v>
      </c>
      <c r="H7953" t="s">
        <v>143</v>
      </c>
      <c r="I7953" t="s">
        <v>135</v>
      </c>
      <c r="J7953" t="s">
        <v>136</v>
      </c>
      <c r="K7953" t="s">
        <v>137</v>
      </c>
      <c r="L7953" t="s">
        <v>22699</v>
      </c>
      <c r="M7953" t="s">
        <v>22700</v>
      </c>
      <c r="N7953">
        <v>0.56277777699999998</v>
      </c>
      <c r="O7953">
        <v>0</v>
      </c>
      <c r="P7953">
        <v>10</v>
      </c>
      <c r="Q7953">
        <v>0</v>
      </c>
      <c r="R7953">
        <v>0</v>
      </c>
      <c r="S7953">
        <v>0</v>
      </c>
      <c r="T7953">
        <v>0</v>
      </c>
      <c r="U7953">
        <v>0</v>
      </c>
      <c r="V7953">
        <v>0</v>
      </c>
      <c r="W7953">
        <v>0</v>
      </c>
      <c r="X7953">
        <v>1.1434786710906946</v>
      </c>
      <c r="Y7953">
        <v>0</v>
      </c>
      <c r="Z7953">
        <v>0</v>
      </c>
      <c r="AA7953">
        <v>0</v>
      </c>
      <c r="AB7953">
        <v>0</v>
      </c>
      <c r="AC7953">
        <v>0</v>
      </c>
      <c r="AD7953">
        <v>0</v>
      </c>
      <c r="AE7953">
        <v>1.1434786710906946</v>
      </c>
    </row>
    <row r="7954" spans="1:31" x14ac:dyDescent="0.25">
      <c r="A7954">
        <v>2101335</v>
      </c>
      <c r="B7954">
        <v>1</v>
      </c>
      <c r="C7954" t="s">
        <v>80</v>
      </c>
      <c r="D7954" t="s">
        <v>108</v>
      </c>
      <c r="E7954" t="s">
        <v>158</v>
      </c>
      <c r="F7954" t="s">
        <v>22701</v>
      </c>
      <c r="G7954" t="s">
        <v>160</v>
      </c>
      <c r="H7954" t="s">
        <v>143</v>
      </c>
      <c r="I7954" t="s">
        <v>135</v>
      </c>
      <c r="J7954" t="s">
        <v>136</v>
      </c>
      <c r="K7954" t="s">
        <v>137</v>
      </c>
      <c r="L7954" t="s">
        <v>22702</v>
      </c>
      <c r="M7954" t="s">
        <v>22703</v>
      </c>
      <c r="N7954">
        <v>1.5963888879999999</v>
      </c>
      <c r="O7954">
        <v>0</v>
      </c>
      <c r="P7954">
        <v>21</v>
      </c>
      <c r="Q7954">
        <v>0</v>
      </c>
      <c r="R7954">
        <v>1</v>
      </c>
      <c r="S7954">
        <v>0</v>
      </c>
      <c r="T7954">
        <v>1</v>
      </c>
      <c r="U7954">
        <v>0</v>
      </c>
      <c r="V7954">
        <v>0</v>
      </c>
      <c r="W7954">
        <v>0</v>
      </c>
      <c r="X7954">
        <v>5.6398699863544692</v>
      </c>
      <c r="Y7954">
        <v>0</v>
      </c>
      <c r="Z7954">
        <v>0.10128508257445834</v>
      </c>
      <c r="AA7954">
        <v>0</v>
      </c>
      <c r="AB7954">
        <v>0.13512342389401336</v>
      </c>
      <c r="AC7954">
        <v>0</v>
      </c>
      <c r="AD7954">
        <v>0</v>
      </c>
      <c r="AE7954">
        <v>5.8762784928229408</v>
      </c>
    </row>
    <row r="7955" spans="1:31" x14ac:dyDescent="0.25">
      <c r="A7955">
        <v>2101336</v>
      </c>
      <c r="B7955">
        <v>1</v>
      </c>
      <c r="C7955" t="s">
        <v>80</v>
      </c>
      <c r="D7955" t="s">
        <v>84</v>
      </c>
      <c r="E7955" t="s">
        <v>177</v>
      </c>
      <c r="F7955" t="s">
        <v>22704</v>
      </c>
      <c r="G7955" t="s">
        <v>196</v>
      </c>
      <c r="H7955" t="s">
        <v>143</v>
      </c>
      <c r="I7955" t="s">
        <v>135</v>
      </c>
      <c r="J7955" t="s">
        <v>136</v>
      </c>
      <c r="K7955" t="s">
        <v>137</v>
      </c>
      <c r="L7955" t="s">
        <v>22705</v>
      </c>
      <c r="M7955" t="s">
        <v>22706</v>
      </c>
      <c r="N7955">
        <v>1.295833333</v>
      </c>
      <c r="O7955">
        <v>0</v>
      </c>
      <c r="P7955">
        <v>0</v>
      </c>
      <c r="Q7955">
        <v>0</v>
      </c>
      <c r="R7955">
        <v>0</v>
      </c>
      <c r="S7955">
        <v>0</v>
      </c>
      <c r="T7955">
        <v>1</v>
      </c>
      <c r="U7955">
        <v>0</v>
      </c>
      <c r="V7955">
        <v>0</v>
      </c>
      <c r="W7955">
        <v>0</v>
      </c>
      <c r="X7955">
        <v>0</v>
      </c>
      <c r="Y7955">
        <v>0</v>
      </c>
      <c r="Z7955">
        <v>0</v>
      </c>
      <c r="AA7955">
        <v>0</v>
      </c>
      <c r="AB7955">
        <v>11.370995041904202</v>
      </c>
      <c r="AC7955">
        <v>0</v>
      </c>
      <c r="AD7955">
        <v>0</v>
      </c>
      <c r="AE7955">
        <v>11.370995041904202</v>
      </c>
    </row>
    <row r="7956" spans="1:31" x14ac:dyDescent="0.25">
      <c r="A7956">
        <v>2101338</v>
      </c>
      <c r="B7956">
        <v>1</v>
      </c>
      <c r="C7956" t="s">
        <v>81</v>
      </c>
      <c r="D7956" t="s">
        <v>112</v>
      </c>
      <c r="E7956" t="s">
        <v>158</v>
      </c>
      <c r="F7956" t="s">
        <v>22707</v>
      </c>
      <c r="G7956" t="s">
        <v>1007</v>
      </c>
      <c r="H7956" t="s">
        <v>143</v>
      </c>
      <c r="I7956" t="s">
        <v>135</v>
      </c>
      <c r="J7956" t="s">
        <v>136</v>
      </c>
      <c r="K7956" t="s">
        <v>137</v>
      </c>
      <c r="L7956" t="s">
        <v>22708</v>
      </c>
      <c r="M7956" t="s">
        <v>22709</v>
      </c>
      <c r="N7956">
        <v>2.2863888879999998</v>
      </c>
      <c r="O7956">
        <v>0</v>
      </c>
      <c r="P7956">
        <v>24</v>
      </c>
      <c r="Q7956">
        <v>0</v>
      </c>
      <c r="R7956">
        <v>0</v>
      </c>
      <c r="S7956">
        <v>0</v>
      </c>
      <c r="T7956">
        <v>0</v>
      </c>
      <c r="U7956">
        <v>0</v>
      </c>
      <c r="V7956">
        <v>0</v>
      </c>
      <c r="W7956">
        <v>0</v>
      </c>
      <c r="X7956">
        <v>10.136006843799652</v>
      </c>
      <c r="Y7956">
        <v>0</v>
      </c>
      <c r="Z7956">
        <v>0</v>
      </c>
      <c r="AA7956">
        <v>0</v>
      </c>
      <c r="AB7956">
        <v>0</v>
      </c>
      <c r="AC7956">
        <v>0</v>
      </c>
      <c r="AD7956">
        <v>0</v>
      </c>
      <c r="AE7956">
        <v>10.136006843799652</v>
      </c>
    </row>
    <row r="7957" spans="1:31" x14ac:dyDescent="0.25">
      <c r="A7957">
        <v>2101340</v>
      </c>
      <c r="B7957">
        <v>1</v>
      </c>
      <c r="C7957" t="s">
        <v>81</v>
      </c>
      <c r="D7957" t="s">
        <v>122</v>
      </c>
      <c r="E7957" t="s">
        <v>158</v>
      </c>
      <c r="F7957" t="s">
        <v>22710</v>
      </c>
      <c r="G7957" t="s">
        <v>160</v>
      </c>
      <c r="H7957" t="s">
        <v>143</v>
      </c>
      <c r="I7957" t="s">
        <v>135</v>
      </c>
      <c r="J7957" t="s">
        <v>136</v>
      </c>
      <c r="K7957" t="s">
        <v>137</v>
      </c>
      <c r="L7957" t="s">
        <v>22708</v>
      </c>
      <c r="M7957" t="s">
        <v>22711</v>
      </c>
      <c r="N7957">
        <v>1.5366666659999999</v>
      </c>
      <c r="O7957">
        <v>0</v>
      </c>
      <c r="P7957">
        <v>34</v>
      </c>
      <c r="Q7957">
        <v>0</v>
      </c>
      <c r="R7957">
        <v>0</v>
      </c>
      <c r="S7957">
        <v>0</v>
      </c>
      <c r="T7957">
        <v>4</v>
      </c>
      <c r="U7957">
        <v>0</v>
      </c>
      <c r="V7957">
        <v>0</v>
      </c>
      <c r="W7957">
        <v>0</v>
      </c>
      <c r="X7957">
        <v>6.0123933744235192</v>
      </c>
      <c r="Y7957">
        <v>0</v>
      </c>
      <c r="Z7957">
        <v>0</v>
      </c>
      <c r="AA7957">
        <v>0</v>
      </c>
      <c r="AB7957">
        <v>0.42595706419924007</v>
      </c>
      <c r="AC7957">
        <v>0</v>
      </c>
      <c r="AD7957">
        <v>0</v>
      </c>
      <c r="AE7957">
        <v>6.4383504386227592</v>
      </c>
    </row>
    <row r="7958" spans="1:31" x14ac:dyDescent="0.25">
      <c r="A7958">
        <v>2101341</v>
      </c>
      <c r="B7958">
        <v>1</v>
      </c>
      <c r="C7958" t="s">
        <v>80</v>
      </c>
      <c r="D7958" t="s">
        <v>95</v>
      </c>
      <c r="E7958" t="s">
        <v>158</v>
      </c>
      <c r="F7958" t="s">
        <v>22712</v>
      </c>
      <c r="G7958" t="s">
        <v>160</v>
      </c>
      <c r="H7958" t="s">
        <v>143</v>
      </c>
      <c r="I7958" t="s">
        <v>135</v>
      </c>
      <c r="J7958" t="s">
        <v>136</v>
      </c>
      <c r="K7958" t="s">
        <v>137</v>
      </c>
      <c r="L7958" t="s">
        <v>22713</v>
      </c>
      <c r="M7958" t="s">
        <v>22714</v>
      </c>
      <c r="N7958">
        <v>0.41694444400000003</v>
      </c>
      <c r="O7958">
        <v>0</v>
      </c>
      <c r="P7958">
        <v>7</v>
      </c>
      <c r="Q7958">
        <v>0</v>
      </c>
      <c r="R7958">
        <v>0</v>
      </c>
      <c r="S7958">
        <v>0</v>
      </c>
      <c r="T7958">
        <v>0</v>
      </c>
      <c r="U7958">
        <v>0</v>
      </c>
      <c r="V7958">
        <v>0</v>
      </c>
      <c r="W7958">
        <v>0</v>
      </c>
      <c r="X7958">
        <v>0.65630625961758338</v>
      </c>
      <c r="Y7958">
        <v>0</v>
      </c>
      <c r="Z7958">
        <v>0</v>
      </c>
      <c r="AA7958">
        <v>0</v>
      </c>
      <c r="AB7958">
        <v>0</v>
      </c>
      <c r="AC7958">
        <v>0</v>
      </c>
      <c r="AD7958">
        <v>0</v>
      </c>
      <c r="AE7958">
        <v>0.65630625961758338</v>
      </c>
    </row>
    <row r="7959" spans="1:31" x14ac:dyDescent="0.25">
      <c r="A7959">
        <v>2101342</v>
      </c>
      <c r="B7959">
        <v>1</v>
      </c>
      <c r="C7959" t="s">
        <v>81</v>
      </c>
      <c r="D7959" t="s">
        <v>127</v>
      </c>
      <c r="E7959" t="s">
        <v>140</v>
      </c>
      <c r="F7959" t="s">
        <v>22715</v>
      </c>
      <c r="G7959" t="s">
        <v>142</v>
      </c>
      <c r="H7959" t="s">
        <v>143</v>
      </c>
      <c r="I7959" t="s">
        <v>135</v>
      </c>
      <c r="J7959" t="s">
        <v>136</v>
      </c>
      <c r="K7959" t="s">
        <v>137</v>
      </c>
      <c r="L7959" t="s">
        <v>22716</v>
      </c>
      <c r="M7959" t="s">
        <v>22717</v>
      </c>
      <c r="N7959">
        <v>4.4241666659999996</v>
      </c>
      <c r="O7959">
        <v>0</v>
      </c>
      <c r="P7959">
        <v>1</v>
      </c>
      <c r="Q7959">
        <v>0</v>
      </c>
      <c r="R7959">
        <v>12</v>
      </c>
      <c r="S7959">
        <v>0</v>
      </c>
      <c r="T7959">
        <v>0</v>
      </c>
      <c r="U7959">
        <v>0</v>
      </c>
      <c r="V7959">
        <v>0</v>
      </c>
      <c r="W7959">
        <v>0</v>
      </c>
      <c r="X7959">
        <v>0.10378690954028</v>
      </c>
      <c r="Y7959">
        <v>0</v>
      </c>
      <c r="Z7959">
        <v>4.6807181854536335</v>
      </c>
      <c r="AA7959">
        <v>0</v>
      </c>
      <c r="AB7959">
        <v>0</v>
      </c>
      <c r="AC7959">
        <v>0</v>
      </c>
      <c r="AD7959">
        <v>0</v>
      </c>
      <c r="AE7959">
        <v>4.7845050949939134</v>
      </c>
    </row>
    <row r="7960" spans="1:31" x14ac:dyDescent="0.25">
      <c r="A7960">
        <v>2101343</v>
      </c>
      <c r="B7960">
        <v>1</v>
      </c>
      <c r="C7960" t="s">
        <v>80</v>
      </c>
      <c r="D7960" t="s">
        <v>85</v>
      </c>
      <c r="E7960" t="s">
        <v>177</v>
      </c>
      <c r="F7960" t="s">
        <v>22718</v>
      </c>
      <c r="G7960" t="s">
        <v>196</v>
      </c>
      <c r="H7960" t="s">
        <v>143</v>
      </c>
      <c r="I7960" t="s">
        <v>135</v>
      </c>
      <c r="J7960" t="s">
        <v>136</v>
      </c>
      <c r="K7960" t="s">
        <v>137</v>
      </c>
      <c r="L7960" t="s">
        <v>22719</v>
      </c>
      <c r="M7960" t="s">
        <v>22720</v>
      </c>
      <c r="N7960">
        <v>1.611111111</v>
      </c>
      <c r="O7960">
        <v>0</v>
      </c>
      <c r="P7960">
        <v>18</v>
      </c>
      <c r="Q7960">
        <v>0</v>
      </c>
      <c r="R7960">
        <v>0</v>
      </c>
      <c r="S7960">
        <v>0</v>
      </c>
      <c r="T7960">
        <v>2</v>
      </c>
      <c r="U7960">
        <v>0</v>
      </c>
      <c r="V7960">
        <v>0</v>
      </c>
      <c r="W7960">
        <v>0</v>
      </c>
      <c r="X7960">
        <v>9.1639415018251</v>
      </c>
      <c r="Y7960">
        <v>0</v>
      </c>
      <c r="Z7960">
        <v>0</v>
      </c>
      <c r="AA7960">
        <v>0</v>
      </c>
      <c r="AB7960">
        <v>1.1231826429013585</v>
      </c>
      <c r="AC7960">
        <v>0</v>
      </c>
      <c r="AD7960">
        <v>0</v>
      </c>
      <c r="AE7960">
        <v>10.287124144726459</v>
      </c>
    </row>
    <row r="7961" spans="1:31" x14ac:dyDescent="0.25">
      <c r="A7961">
        <v>2101344</v>
      </c>
      <c r="B7961">
        <v>1</v>
      </c>
      <c r="C7961" t="s">
        <v>80</v>
      </c>
      <c r="D7961" t="s">
        <v>98</v>
      </c>
      <c r="E7961" t="s">
        <v>140</v>
      </c>
      <c r="F7961" t="s">
        <v>22721</v>
      </c>
      <c r="G7961" t="s">
        <v>324</v>
      </c>
      <c r="H7961" t="s">
        <v>143</v>
      </c>
      <c r="I7961" t="s">
        <v>135</v>
      </c>
      <c r="J7961" t="s">
        <v>136</v>
      </c>
      <c r="K7961" t="s">
        <v>137</v>
      </c>
      <c r="L7961" t="s">
        <v>22722</v>
      </c>
      <c r="M7961" t="s">
        <v>22723</v>
      </c>
      <c r="N7961">
        <v>2.3827777769999998</v>
      </c>
      <c r="O7961">
        <v>0</v>
      </c>
      <c r="P7961">
        <v>27</v>
      </c>
      <c r="Q7961">
        <v>0</v>
      </c>
      <c r="R7961">
        <v>18</v>
      </c>
      <c r="S7961">
        <v>0</v>
      </c>
      <c r="T7961">
        <v>8</v>
      </c>
      <c r="U7961">
        <v>0</v>
      </c>
      <c r="V7961">
        <v>0</v>
      </c>
      <c r="W7961">
        <v>0</v>
      </c>
      <c r="X7961">
        <v>18.691596228328653</v>
      </c>
      <c r="Y7961">
        <v>0</v>
      </c>
      <c r="Z7961">
        <v>28.761194850600415</v>
      </c>
      <c r="AA7961">
        <v>0</v>
      </c>
      <c r="AB7961">
        <v>13.098695006910512</v>
      </c>
      <c r="AC7961">
        <v>0</v>
      </c>
      <c r="AD7961">
        <v>0</v>
      </c>
      <c r="AE7961">
        <v>60.551486085839578</v>
      </c>
    </row>
    <row r="7962" spans="1:31" x14ac:dyDescent="0.25">
      <c r="A7962">
        <v>2101345</v>
      </c>
      <c r="B7962">
        <v>1</v>
      </c>
      <c r="C7962" t="s">
        <v>80</v>
      </c>
      <c r="D7962" t="s">
        <v>95</v>
      </c>
      <c r="E7962" t="s">
        <v>177</v>
      </c>
      <c r="F7962" t="s">
        <v>22724</v>
      </c>
      <c r="G7962" t="s">
        <v>183</v>
      </c>
      <c r="H7962" t="s">
        <v>143</v>
      </c>
      <c r="I7962" t="s">
        <v>135</v>
      </c>
      <c r="J7962" t="s">
        <v>136</v>
      </c>
      <c r="K7962" t="s">
        <v>137</v>
      </c>
      <c r="L7962" t="s">
        <v>22725</v>
      </c>
      <c r="M7962" t="s">
        <v>22726</v>
      </c>
      <c r="N7962">
        <v>3.5955555549999998</v>
      </c>
      <c r="O7962">
        <v>0</v>
      </c>
      <c r="P7962">
        <v>1</v>
      </c>
      <c r="Q7962">
        <v>0</v>
      </c>
      <c r="R7962">
        <v>0</v>
      </c>
      <c r="S7962">
        <v>0</v>
      </c>
      <c r="T7962">
        <v>0</v>
      </c>
      <c r="U7962">
        <v>0</v>
      </c>
      <c r="V7962">
        <v>0</v>
      </c>
      <c r="W7962">
        <v>0</v>
      </c>
      <c r="X7962">
        <v>0.52408363492604171</v>
      </c>
      <c r="Y7962">
        <v>0</v>
      </c>
      <c r="Z7962">
        <v>0</v>
      </c>
      <c r="AA7962">
        <v>0</v>
      </c>
      <c r="AB7962">
        <v>0</v>
      </c>
      <c r="AC7962">
        <v>0</v>
      </c>
      <c r="AD7962">
        <v>0</v>
      </c>
      <c r="AE7962">
        <v>0.52408363492604171</v>
      </c>
    </row>
    <row r="7963" spans="1:31" x14ac:dyDescent="0.25">
      <c r="A7963">
        <v>2101346</v>
      </c>
      <c r="B7963">
        <v>1</v>
      </c>
      <c r="C7963" t="s">
        <v>81</v>
      </c>
      <c r="D7963" t="s">
        <v>123</v>
      </c>
      <c r="E7963" t="s">
        <v>158</v>
      </c>
      <c r="F7963" t="s">
        <v>22727</v>
      </c>
      <c r="G7963" t="s">
        <v>160</v>
      </c>
      <c r="H7963" t="s">
        <v>143</v>
      </c>
      <c r="I7963" t="s">
        <v>135</v>
      </c>
      <c r="J7963" t="s">
        <v>136</v>
      </c>
      <c r="K7963" t="s">
        <v>137</v>
      </c>
      <c r="L7963" t="s">
        <v>22728</v>
      </c>
      <c r="M7963" t="s">
        <v>22729</v>
      </c>
      <c r="N7963">
        <v>3.165277777</v>
      </c>
      <c r="O7963">
        <v>0</v>
      </c>
      <c r="P7963">
        <v>70</v>
      </c>
      <c r="Q7963">
        <v>0</v>
      </c>
      <c r="R7963">
        <v>0</v>
      </c>
      <c r="S7963">
        <v>0</v>
      </c>
      <c r="T7963">
        <v>6</v>
      </c>
      <c r="U7963">
        <v>0</v>
      </c>
      <c r="V7963">
        <v>0</v>
      </c>
      <c r="W7963">
        <v>0</v>
      </c>
      <c r="X7963">
        <v>40.094086987181988</v>
      </c>
      <c r="Y7963">
        <v>0</v>
      </c>
      <c r="Z7963">
        <v>0</v>
      </c>
      <c r="AA7963">
        <v>0</v>
      </c>
      <c r="AB7963">
        <v>0.79876587968888657</v>
      </c>
      <c r="AC7963">
        <v>0</v>
      </c>
      <c r="AD7963">
        <v>0</v>
      </c>
      <c r="AE7963">
        <v>40.892852866870875</v>
      </c>
    </row>
    <row r="7964" spans="1:31" x14ac:dyDescent="0.25">
      <c r="A7964">
        <v>2101350</v>
      </c>
      <c r="B7964">
        <v>1</v>
      </c>
      <c r="C7964" t="s">
        <v>80</v>
      </c>
      <c r="D7964" t="s">
        <v>107</v>
      </c>
      <c r="E7964" t="s">
        <v>177</v>
      </c>
      <c r="F7964" t="s">
        <v>22730</v>
      </c>
      <c r="G7964" t="s">
        <v>196</v>
      </c>
      <c r="H7964" t="s">
        <v>143</v>
      </c>
      <c r="I7964" t="s">
        <v>135</v>
      </c>
      <c r="J7964" t="s">
        <v>136</v>
      </c>
      <c r="K7964" t="s">
        <v>137</v>
      </c>
      <c r="L7964" t="s">
        <v>22731</v>
      </c>
      <c r="M7964" t="s">
        <v>22732</v>
      </c>
      <c r="N7964">
        <v>0.936111111</v>
      </c>
      <c r="O7964">
        <v>0</v>
      </c>
      <c r="P7964">
        <v>13</v>
      </c>
      <c r="Q7964">
        <v>0</v>
      </c>
      <c r="R7964">
        <v>0</v>
      </c>
      <c r="S7964">
        <v>0</v>
      </c>
      <c r="T7964">
        <v>0</v>
      </c>
      <c r="U7964">
        <v>0</v>
      </c>
      <c r="V7964">
        <v>0</v>
      </c>
      <c r="W7964">
        <v>0</v>
      </c>
      <c r="X7964">
        <v>2.6898580152737499</v>
      </c>
      <c r="Y7964">
        <v>0</v>
      </c>
      <c r="Z7964">
        <v>0</v>
      </c>
      <c r="AA7964">
        <v>0</v>
      </c>
      <c r="AB7964">
        <v>0</v>
      </c>
      <c r="AC7964">
        <v>0</v>
      </c>
      <c r="AD7964">
        <v>0</v>
      </c>
      <c r="AE7964">
        <v>2.6898580152737499</v>
      </c>
    </row>
    <row r="7965" spans="1:31" x14ac:dyDescent="0.25">
      <c r="A7965">
        <v>2101351</v>
      </c>
      <c r="B7965">
        <v>1</v>
      </c>
      <c r="C7965" t="s">
        <v>81</v>
      </c>
      <c r="D7965" t="s">
        <v>116</v>
      </c>
      <c r="E7965" t="s">
        <v>169</v>
      </c>
      <c r="F7965" t="s">
        <v>22733</v>
      </c>
      <c r="G7965" t="s">
        <v>171</v>
      </c>
      <c r="H7965" t="s">
        <v>134</v>
      </c>
      <c r="I7965" t="s">
        <v>135</v>
      </c>
      <c r="J7965" t="s">
        <v>136</v>
      </c>
      <c r="K7965" t="s">
        <v>137</v>
      </c>
      <c r="L7965" t="s">
        <v>22734</v>
      </c>
      <c r="M7965" t="s">
        <v>22735</v>
      </c>
      <c r="N7965">
        <v>1.9624999999999999</v>
      </c>
      <c r="O7965">
        <v>0</v>
      </c>
      <c r="P7965">
        <v>297</v>
      </c>
      <c r="Q7965">
        <v>0</v>
      </c>
      <c r="R7965">
        <v>2</v>
      </c>
      <c r="S7965">
        <v>0</v>
      </c>
      <c r="T7965">
        <v>82</v>
      </c>
      <c r="U7965">
        <v>0</v>
      </c>
      <c r="V7965">
        <v>0</v>
      </c>
      <c r="W7965">
        <v>0</v>
      </c>
      <c r="X7965">
        <v>87.195002958372811</v>
      </c>
      <c r="Y7965">
        <v>0</v>
      </c>
      <c r="Z7965">
        <v>0.80144400936000004</v>
      </c>
      <c r="AA7965">
        <v>0</v>
      </c>
      <c r="AB7965">
        <v>45.590711469420867</v>
      </c>
      <c r="AC7965">
        <v>0</v>
      </c>
      <c r="AD7965">
        <v>0</v>
      </c>
      <c r="AE7965">
        <v>133.58715843715368</v>
      </c>
    </row>
    <row r="7966" spans="1:31" x14ac:dyDescent="0.25">
      <c r="A7966">
        <v>2101352</v>
      </c>
      <c r="B7966">
        <v>1</v>
      </c>
      <c r="C7966" t="s">
        <v>80</v>
      </c>
      <c r="D7966" t="s">
        <v>107</v>
      </c>
      <c r="E7966" t="s">
        <v>177</v>
      </c>
      <c r="F7966" t="s">
        <v>22736</v>
      </c>
      <c r="G7966" t="s">
        <v>196</v>
      </c>
      <c r="H7966" t="s">
        <v>143</v>
      </c>
      <c r="I7966" t="s">
        <v>135</v>
      </c>
      <c r="J7966" t="s">
        <v>136</v>
      </c>
      <c r="K7966" t="s">
        <v>137</v>
      </c>
      <c r="L7966" t="s">
        <v>22737</v>
      </c>
      <c r="M7966" t="s">
        <v>22738</v>
      </c>
      <c r="N7966">
        <v>3.7213888879999999</v>
      </c>
      <c r="O7966">
        <v>0</v>
      </c>
      <c r="P7966">
        <v>1</v>
      </c>
      <c r="Q7966">
        <v>0</v>
      </c>
      <c r="R7966">
        <v>0</v>
      </c>
      <c r="S7966">
        <v>0</v>
      </c>
      <c r="T7966">
        <v>0</v>
      </c>
      <c r="U7966">
        <v>0</v>
      </c>
      <c r="V7966">
        <v>0</v>
      </c>
      <c r="W7966">
        <v>0</v>
      </c>
      <c r="X7966">
        <v>1.0405136585390666</v>
      </c>
      <c r="Y7966">
        <v>0</v>
      </c>
      <c r="Z7966">
        <v>0</v>
      </c>
      <c r="AA7966">
        <v>0</v>
      </c>
      <c r="AB7966">
        <v>0</v>
      </c>
      <c r="AC7966">
        <v>0</v>
      </c>
      <c r="AD7966">
        <v>0</v>
      </c>
      <c r="AE7966">
        <v>1.0405136585390666</v>
      </c>
    </row>
    <row r="7967" spans="1:31" x14ac:dyDescent="0.25">
      <c r="A7967">
        <v>2101354</v>
      </c>
      <c r="B7967">
        <v>1</v>
      </c>
      <c r="C7967" t="s">
        <v>80</v>
      </c>
      <c r="D7967" t="s">
        <v>96</v>
      </c>
      <c r="E7967" t="s">
        <v>177</v>
      </c>
      <c r="F7967" t="s">
        <v>22739</v>
      </c>
      <c r="G7967" t="s">
        <v>183</v>
      </c>
      <c r="H7967" t="s">
        <v>143</v>
      </c>
      <c r="I7967" t="s">
        <v>135</v>
      </c>
      <c r="J7967" t="s">
        <v>136</v>
      </c>
      <c r="K7967" t="s">
        <v>137</v>
      </c>
      <c r="L7967" t="s">
        <v>22740</v>
      </c>
      <c r="M7967" t="s">
        <v>22741</v>
      </c>
      <c r="N7967">
        <v>1.2016666659999999</v>
      </c>
      <c r="O7967">
        <v>0</v>
      </c>
      <c r="P7967">
        <v>1</v>
      </c>
      <c r="Q7967">
        <v>0</v>
      </c>
      <c r="R7967">
        <v>0</v>
      </c>
      <c r="S7967">
        <v>0</v>
      </c>
      <c r="T7967">
        <v>0</v>
      </c>
      <c r="U7967">
        <v>0</v>
      </c>
      <c r="V7967">
        <v>0</v>
      </c>
      <c r="W7967">
        <v>0</v>
      </c>
      <c r="X7967">
        <v>0.97843988497533818</v>
      </c>
      <c r="Y7967">
        <v>0</v>
      </c>
      <c r="Z7967">
        <v>0</v>
      </c>
      <c r="AA7967">
        <v>0</v>
      </c>
      <c r="AB7967">
        <v>0</v>
      </c>
      <c r="AC7967">
        <v>0</v>
      </c>
      <c r="AD7967">
        <v>0</v>
      </c>
      <c r="AE7967">
        <v>0.97843988497533818</v>
      </c>
    </row>
    <row r="7968" spans="1:31" x14ac:dyDescent="0.25">
      <c r="A7968">
        <v>2101355</v>
      </c>
      <c r="B7968">
        <v>1</v>
      </c>
      <c r="C7968" t="s">
        <v>80</v>
      </c>
      <c r="D7968" t="s">
        <v>101</v>
      </c>
      <c r="E7968" t="s">
        <v>177</v>
      </c>
      <c r="F7968" t="s">
        <v>22742</v>
      </c>
      <c r="G7968" t="s">
        <v>183</v>
      </c>
      <c r="H7968" t="s">
        <v>143</v>
      </c>
      <c r="I7968" t="s">
        <v>135</v>
      </c>
      <c r="J7968" t="s">
        <v>136</v>
      </c>
      <c r="K7968" t="s">
        <v>137</v>
      </c>
      <c r="L7968" t="s">
        <v>22654</v>
      </c>
      <c r="M7968" t="s">
        <v>22743</v>
      </c>
      <c r="N7968">
        <v>1.506388888</v>
      </c>
      <c r="O7968">
        <v>0</v>
      </c>
      <c r="P7968">
        <v>1</v>
      </c>
      <c r="Q7968">
        <v>0</v>
      </c>
      <c r="R7968">
        <v>0</v>
      </c>
      <c r="S7968">
        <v>0</v>
      </c>
      <c r="T7968">
        <v>0</v>
      </c>
      <c r="U7968">
        <v>0</v>
      </c>
      <c r="V7968">
        <v>0</v>
      </c>
      <c r="W7968">
        <v>0</v>
      </c>
      <c r="X7968">
        <v>0.15185786096759057</v>
      </c>
      <c r="Y7968">
        <v>0</v>
      </c>
      <c r="Z7968">
        <v>0</v>
      </c>
      <c r="AA7968">
        <v>0</v>
      </c>
      <c r="AB7968">
        <v>0</v>
      </c>
      <c r="AC7968">
        <v>0</v>
      </c>
      <c r="AD7968">
        <v>0</v>
      </c>
      <c r="AE7968">
        <v>0.15185786096759057</v>
      </c>
    </row>
    <row r="7969" spans="1:31" x14ac:dyDescent="0.25">
      <c r="A7969">
        <v>2101358</v>
      </c>
      <c r="B7969">
        <v>1</v>
      </c>
      <c r="C7969" t="s">
        <v>81</v>
      </c>
      <c r="D7969" t="s">
        <v>112</v>
      </c>
      <c r="E7969" t="s">
        <v>158</v>
      </c>
      <c r="F7969" t="s">
        <v>22744</v>
      </c>
      <c r="G7969" t="s">
        <v>160</v>
      </c>
      <c r="H7969" t="s">
        <v>143</v>
      </c>
      <c r="I7969" t="s">
        <v>135</v>
      </c>
      <c r="J7969" t="s">
        <v>136</v>
      </c>
      <c r="K7969" t="s">
        <v>137</v>
      </c>
      <c r="L7969" t="s">
        <v>22745</v>
      </c>
      <c r="M7969" t="s">
        <v>22746</v>
      </c>
      <c r="N7969">
        <v>3.6188888879999999</v>
      </c>
      <c r="O7969">
        <v>0</v>
      </c>
      <c r="P7969">
        <v>36</v>
      </c>
      <c r="Q7969">
        <v>0</v>
      </c>
      <c r="R7969">
        <v>0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24.032061688192716</v>
      </c>
      <c r="Y7969">
        <v>0</v>
      </c>
      <c r="Z7969">
        <v>0</v>
      </c>
      <c r="AA7969">
        <v>0</v>
      </c>
      <c r="AB7969">
        <v>0</v>
      </c>
      <c r="AC7969">
        <v>0</v>
      </c>
      <c r="AD7969">
        <v>0</v>
      </c>
      <c r="AE7969">
        <v>24.032061688192716</v>
      </c>
    </row>
    <row r="7970" spans="1:31" x14ac:dyDescent="0.25">
      <c r="A7970">
        <v>2101359</v>
      </c>
      <c r="B7970">
        <v>1</v>
      </c>
      <c r="C7970" t="s">
        <v>81</v>
      </c>
      <c r="D7970" t="s">
        <v>119</v>
      </c>
      <c r="E7970" t="s">
        <v>158</v>
      </c>
      <c r="F7970" t="s">
        <v>22747</v>
      </c>
      <c r="G7970" t="s">
        <v>160</v>
      </c>
      <c r="H7970" t="s">
        <v>143</v>
      </c>
      <c r="I7970" t="s">
        <v>135</v>
      </c>
      <c r="J7970" t="s">
        <v>136</v>
      </c>
      <c r="K7970" t="s">
        <v>137</v>
      </c>
      <c r="L7970" t="s">
        <v>22748</v>
      </c>
      <c r="M7970" t="s">
        <v>22749</v>
      </c>
      <c r="N7970">
        <v>1.9330555549999999</v>
      </c>
      <c r="O7970">
        <v>0</v>
      </c>
      <c r="P7970">
        <v>3</v>
      </c>
      <c r="Q7970">
        <v>0</v>
      </c>
      <c r="R7970">
        <v>0</v>
      </c>
      <c r="S7970">
        <v>0</v>
      </c>
      <c r="T7970">
        <v>0</v>
      </c>
      <c r="U7970">
        <v>0</v>
      </c>
      <c r="V7970">
        <v>0</v>
      </c>
      <c r="W7970">
        <v>0</v>
      </c>
      <c r="X7970">
        <v>0.64064525443630838</v>
      </c>
      <c r="Y7970">
        <v>0</v>
      </c>
      <c r="Z7970">
        <v>0</v>
      </c>
      <c r="AA7970">
        <v>0</v>
      </c>
      <c r="AB7970">
        <v>0</v>
      </c>
      <c r="AC7970">
        <v>0</v>
      </c>
      <c r="AD7970">
        <v>0</v>
      </c>
      <c r="AE7970">
        <v>0.64064525443630838</v>
      </c>
    </row>
    <row r="7971" spans="1:31" x14ac:dyDescent="0.25">
      <c r="A7971">
        <v>2101360</v>
      </c>
      <c r="B7971">
        <v>1</v>
      </c>
      <c r="C7971" t="s">
        <v>80</v>
      </c>
      <c r="D7971" t="s">
        <v>100</v>
      </c>
      <c r="E7971" t="s">
        <v>146</v>
      </c>
      <c r="F7971" t="s">
        <v>22750</v>
      </c>
      <c r="G7971" t="s">
        <v>171</v>
      </c>
      <c r="H7971" t="s">
        <v>134</v>
      </c>
      <c r="I7971" t="s">
        <v>135</v>
      </c>
      <c r="J7971" t="s">
        <v>136</v>
      </c>
      <c r="K7971" t="s">
        <v>137</v>
      </c>
      <c r="L7971" t="s">
        <v>22751</v>
      </c>
      <c r="M7971" t="s">
        <v>22752</v>
      </c>
      <c r="N7971">
        <v>1.1455555550000001</v>
      </c>
      <c r="O7971">
        <v>0</v>
      </c>
      <c r="P7971">
        <v>0</v>
      </c>
      <c r="Q7971">
        <v>0</v>
      </c>
      <c r="R7971">
        <v>0</v>
      </c>
      <c r="S7971">
        <v>1</v>
      </c>
      <c r="T7971">
        <v>0</v>
      </c>
      <c r="U7971">
        <v>0</v>
      </c>
      <c r="V7971">
        <v>0</v>
      </c>
      <c r="W7971">
        <v>0</v>
      </c>
      <c r="X7971">
        <v>0</v>
      </c>
      <c r="Y7971">
        <v>0</v>
      </c>
      <c r="Z7971">
        <v>0</v>
      </c>
      <c r="AA7971">
        <v>5.6038940288507169</v>
      </c>
      <c r="AB7971">
        <v>0</v>
      </c>
      <c r="AC7971">
        <v>0</v>
      </c>
      <c r="AD7971">
        <v>0</v>
      </c>
      <c r="AE7971">
        <v>5.6038940288507169</v>
      </c>
    </row>
    <row r="7972" spans="1:31" x14ac:dyDescent="0.25">
      <c r="A7972">
        <v>2101362</v>
      </c>
      <c r="B7972">
        <v>1</v>
      </c>
      <c r="C7972" t="s">
        <v>81</v>
      </c>
      <c r="D7972" t="s">
        <v>115</v>
      </c>
      <c r="E7972" t="s">
        <v>158</v>
      </c>
      <c r="F7972" t="s">
        <v>22753</v>
      </c>
      <c r="G7972" t="s">
        <v>160</v>
      </c>
      <c r="H7972" t="s">
        <v>143</v>
      </c>
      <c r="I7972" t="s">
        <v>135</v>
      </c>
      <c r="J7972" t="s">
        <v>136</v>
      </c>
      <c r="K7972" t="s">
        <v>137</v>
      </c>
      <c r="L7972" t="s">
        <v>22754</v>
      </c>
      <c r="M7972" t="s">
        <v>22755</v>
      </c>
      <c r="N7972">
        <v>2.4513888879999999</v>
      </c>
      <c r="O7972">
        <v>0</v>
      </c>
      <c r="P7972">
        <v>70</v>
      </c>
      <c r="Q7972">
        <v>0</v>
      </c>
      <c r="R7972">
        <v>1</v>
      </c>
      <c r="S7972">
        <v>0</v>
      </c>
      <c r="T7972">
        <v>7</v>
      </c>
      <c r="U7972">
        <v>0</v>
      </c>
      <c r="V7972">
        <v>0</v>
      </c>
      <c r="W7972">
        <v>0</v>
      </c>
      <c r="X7972">
        <v>23.667101075850987</v>
      </c>
      <c r="Y7972">
        <v>0</v>
      </c>
      <c r="Z7972">
        <v>0</v>
      </c>
      <c r="AA7972">
        <v>0</v>
      </c>
      <c r="AB7972">
        <v>1.9429768825444238</v>
      </c>
      <c r="AC7972">
        <v>0</v>
      </c>
      <c r="AD7972">
        <v>0</v>
      </c>
      <c r="AE7972">
        <v>25.610077958395411</v>
      </c>
    </row>
    <row r="7973" spans="1:31" x14ac:dyDescent="0.25">
      <c r="A7973">
        <v>2101364</v>
      </c>
      <c r="B7973">
        <v>1</v>
      </c>
      <c r="C7973" t="s">
        <v>80</v>
      </c>
      <c r="D7973" t="s">
        <v>96</v>
      </c>
      <c r="E7973" t="s">
        <v>177</v>
      </c>
      <c r="F7973" t="s">
        <v>22756</v>
      </c>
      <c r="G7973" t="s">
        <v>183</v>
      </c>
      <c r="H7973" t="s">
        <v>143</v>
      </c>
      <c r="I7973" t="s">
        <v>135</v>
      </c>
      <c r="J7973" t="s">
        <v>136</v>
      </c>
      <c r="K7973" t="s">
        <v>137</v>
      </c>
      <c r="L7973" t="s">
        <v>22757</v>
      </c>
      <c r="M7973" t="s">
        <v>22758</v>
      </c>
      <c r="N7973">
        <v>3.239166666</v>
      </c>
      <c r="O7973">
        <v>0</v>
      </c>
      <c r="P7973">
        <v>1</v>
      </c>
      <c r="Q7973">
        <v>0</v>
      </c>
      <c r="R7973">
        <v>0</v>
      </c>
      <c r="S7973">
        <v>0</v>
      </c>
      <c r="T7973">
        <v>0</v>
      </c>
      <c r="U7973">
        <v>0</v>
      </c>
      <c r="V7973">
        <v>0</v>
      </c>
      <c r="W7973">
        <v>0</v>
      </c>
      <c r="X7973">
        <v>0.15389882160245835</v>
      </c>
      <c r="Y7973">
        <v>0</v>
      </c>
      <c r="Z7973">
        <v>0</v>
      </c>
      <c r="AA7973">
        <v>0</v>
      </c>
      <c r="AB7973">
        <v>0</v>
      </c>
      <c r="AC7973">
        <v>0</v>
      </c>
      <c r="AD7973">
        <v>0</v>
      </c>
      <c r="AE7973">
        <v>0.15389882160245835</v>
      </c>
    </row>
    <row r="7974" spans="1:31" x14ac:dyDescent="0.25">
      <c r="A7974">
        <v>2101365</v>
      </c>
      <c r="B7974">
        <v>1</v>
      </c>
      <c r="C7974" t="s">
        <v>81</v>
      </c>
      <c r="D7974" t="s">
        <v>126</v>
      </c>
      <c r="E7974" t="s">
        <v>158</v>
      </c>
      <c r="F7974" t="s">
        <v>22759</v>
      </c>
      <c r="G7974" t="s">
        <v>160</v>
      </c>
      <c r="H7974" t="s">
        <v>143</v>
      </c>
      <c r="I7974" t="s">
        <v>135</v>
      </c>
      <c r="J7974" t="s">
        <v>136</v>
      </c>
      <c r="K7974" t="s">
        <v>137</v>
      </c>
      <c r="L7974" t="s">
        <v>22760</v>
      </c>
      <c r="M7974" t="s">
        <v>22761</v>
      </c>
      <c r="N7974">
        <v>0.86472222200000004</v>
      </c>
      <c r="O7974">
        <v>0</v>
      </c>
      <c r="P7974">
        <v>140</v>
      </c>
      <c r="Q7974">
        <v>0</v>
      </c>
      <c r="R7974">
        <v>2</v>
      </c>
      <c r="S7974">
        <v>0</v>
      </c>
      <c r="T7974">
        <v>3</v>
      </c>
      <c r="U7974">
        <v>0</v>
      </c>
      <c r="V7974">
        <v>0</v>
      </c>
      <c r="W7974">
        <v>0</v>
      </c>
      <c r="X7974">
        <v>23.241660692001595</v>
      </c>
      <c r="Y7974">
        <v>0</v>
      </c>
      <c r="Z7974">
        <v>0.28222198543765115</v>
      </c>
      <c r="AA7974">
        <v>0</v>
      </c>
      <c r="AB7974">
        <v>2.7212909405308001</v>
      </c>
      <c r="AC7974">
        <v>0</v>
      </c>
      <c r="AD7974">
        <v>0</v>
      </c>
      <c r="AE7974">
        <v>26.245173617970046</v>
      </c>
    </row>
    <row r="7975" spans="1:31" x14ac:dyDescent="0.25">
      <c r="A7975">
        <v>2101366</v>
      </c>
      <c r="B7975">
        <v>1</v>
      </c>
      <c r="C7975" t="s">
        <v>80</v>
      </c>
      <c r="D7975" t="s">
        <v>110</v>
      </c>
      <c r="E7975" t="s">
        <v>158</v>
      </c>
      <c r="F7975" t="s">
        <v>22762</v>
      </c>
      <c r="G7975" t="s">
        <v>160</v>
      </c>
      <c r="H7975" t="s">
        <v>143</v>
      </c>
      <c r="I7975" t="s">
        <v>135</v>
      </c>
      <c r="J7975" t="s">
        <v>136</v>
      </c>
      <c r="K7975" t="s">
        <v>137</v>
      </c>
      <c r="L7975" t="s">
        <v>22763</v>
      </c>
      <c r="M7975" t="s">
        <v>22764</v>
      </c>
      <c r="N7975">
        <v>0.99111111100000004</v>
      </c>
      <c r="O7975">
        <v>0</v>
      </c>
      <c r="P7975">
        <v>113</v>
      </c>
      <c r="Q7975">
        <v>0</v>
      </c>
      <c r="R7975">
        <v>0</v>
      </c>
      <c r="S7975">
        <v>0</v>
      </c>
      <c r="T7975">
        <v>5</v>
      </c>
      <c r="U7975">
        <v>0</v>
      </c>
      <c r="V7975">
        <v>0</v>
      </c>
      <c r="W7975">
        <v>0</v>
      </c>
      <c r="X7975">
        <v>40.772452148041957</v>
      </c>
      <c r="Y7975">
        <v>0</v>
      </c>
      <c r="Z7975">
        <v>0</v>
      </c>
      <c r="AA7975">
        <v>0</v>
      </c>
      <c r="AB7975">
        <v>0.80764669484177787</v>
      </c>
      <c r="AC7975">
        <v>0</v>
      </c>
      <c r="AD7975">
        <v>0</v>
      </c>
      <c r="AE7975">
        <v>41.580098842883736</v>
      </c>
    </row>
    <row r="7976" spans="1:31" x14ac:dyDescent="0.25">
      <c r="A7976">
        <v>2101369</v>
      </c>
      <c r="B7976">
        <v>1</v>
      </c>
      <c r="C7976" t="s">
        <v>81</v>
      </c>
      <c r="D7976" t="s">
        <v>128</v>
      </c>
      <c r="E7976" t="s">
        <v>505</v>
      </c>
      <c r="F7976" t="s">
        <v>1190</v>
      </c>
      <c r="G7976" t="s">
        <v>569</v>
      </c>
      <c r="H7976" t="s">
        <v>143</v>
      </c>
      <c r="I7976" t="s">
        <v>135</v>
      </c>
      <c r="J7976" t="s">
        <v>136</v>
      </c>
      <c r="K7976" t="s">
        <v>137</v>
      </c>
      <c r="L7976" t="s">
        <v>22765</v>
      </c>
      <c r="M7976" t="s">
        <v>22766</v>
      </c>
      <c r="N7976">
        <v>1.6772222219999999</v>
      </c>
      <c r="O7976">
        <v>0</v>
      </c>
      <c r="P7976">
        <v>94</v>
      </c>
      <c r="Q7976">
        <v>0</v>
      </c>
      <c r="R7976">
        <v>0</v>
      </c>
      <c r="S7976">
        <v>0</v>
      </c>
      <c r="T7976">
        <v>8</v>
      </c>
      <c r="U7976">
        <v>0</v>
      </c>
      <c r="V7976">
        <v>0</v>
      </c>
      <c r="W7976">
        <v>0</v>
      </c>
      <c r="X7976">
        <v>37.823112098665561</v>
      </c>
      <c r="Y7976">
        <v>0</v>
      </c>
      <c r="Z7976">
        <v>0</v>
      </c>
      <c r="AA7976">
        <v>0</v>
      </c>
      <c r="AB7976">
        <v>9.9478739572636563</v>
      </c>
      <c r="AC7976">
        <v>0</v>
      </c>
      <c r="AD7976">
        <v>0</v>
      </c>
      <c r="AE7976">
        <v>47.770986055929214</v>
      </c>
    </row>
    <row r="7977" spans="1:31" x14ac:dyDescent="0.25">
      <c r="A7977">
        <v>2101370</v>
      </c>
      <c r="B7977">
        <v>1</v>
      </c>
      <c r="C7977" t="s">
        <v>81</v>
      </c>
      <c r="D7977" t="s">
        <v>120</v>
      </c>
      <c r="E7977" t="s">
        <v>177</v>
      </c>
      <c r="F7977" t="s">
        <v>22767</v>
      </c>
      <c r="G7977" t="s">
        <v>183</v>
      </c>
      <c r="H7977" t="s">
        <v>143</v>
      </c>
      <c r="I7977" t="s">
        <v>135</v>
      </c>
      <c r="J7977" t="s">
        <v>136</v>
      </c>
      <c r="K7977" t="s">
        <v>137</v>
      </c>
      <c r="L7977" t="s">
        <v>22768</v>
      </c>
      <c r="M7977" t="s">
        <v>22769</v>
      </c>
      <c r="N7977">
        <v>1.5794444439999999</v>
      </c>
      <c r="O7977">
        <v>0</v>
      </c>
      <c r="P7977">
        <v>1</v>
      </c>
      <c r="Q7977">
        <v>0</v>
      </c>
      <c r="R7977">
        <v>0</v>
      </c>
      <c r="S7977">
        <v>0</v>
      </c>
      <c r="T7977">
        <v>0</v>
      </c>
      <c r="U7977">
        <v>0</v>
      </c>
      <c r="V7977">
        <v>0</v>
      </c>
      <c r="W7977">
        <v>0</v>
      </c>
      <c r="X7977">
        <v>5.8948477976011118E-2</v>
      </c>
      <c r="Y7977">
        <v>0</v>
      </c>
      <c r="Z7977">
        <v>0</v>
      </c>
      <c r="AA7977">
        <v>0</v>
      </c>
      <c r="AB7977">
        <v>0</v>
      </c>
      <c r="AC7977">
        <v>0</v>
      </c>
      <c r="AD7977">
        <v>0</v>
      </c>
      <c r="AE7977">
        <v>5.8948477976011118E-2</v>
      </c>
    </row>
    <row r="7978" spans="1:31" x14ac:dyDescent="0.25">
      <c r="A7978">
        <v>2101372</v>
      </c>
      <c r="B7978">
        <v>1</v>
      </c>
      <c r="C7978" t="s">
        <v>80</v>
      </c>
      <c r="D7978" t="s">
        <v>82</v>
      </c>
      <c r="E7978" t="s">
        <v>177</v>
      </c>
      <c r="F7978" t="s">
        <v>22770</v>
      </c>
      <c r="G7978" t="s">
        <v>183</v>
      </c>
      <c r="H7978" t="s">
        <v>143</v>
      </c>
      <c r="I7978" t="s">
        <v>135</v>
      </c>
      <c r="J7978" t="s">
        <v>136</v>
      </c>
      <c r="K7978" t="s">
        <v>137</v>
      </c>
      <c r="L7978" t="s">
        <v>22771</v>
      </c>
      <c r="M7978" t="s">
        <v>22772</v>
      </c>
      <c r="N7978">
        <v>4.6469444439999998</v>
      </c>
      <c r="O7978">
        <v>0</v>
      </c>
      <c r="P7978">
        <v>1</v>
      </c>
      <c r="Q7978">
        <v>0</v>
      </c>
      <c r="R7978">
        <v>0</v>
      </c>
      <c r="S7978">
        <v>0</v>
      </c>
      <c r="T7978">
        <v>0</v>
      </c>
      <c r="U7978">
        <v>0</v>
      </c>
      <c r="V7978">
        <v>0</v>
      </c>
      <c r="W7978">
        <v>0</v>
      </c>
      <c r="X7978">
        <v>0</v>
      </c>
      <c r="Y7978">
        <v>0</v>
      </c>
      <c r="Z7978">
        <v>0</v>
      </c>
      <c r="AA7978">
        <v>0</v>
      </c>
      <c r="AB7978">
        <v>0</v>
      </c>
      <c r="AC7978">
        <v>0</v>
      </c>
      <c r="AD7978">
        <v>0</v>
      </c>
      <c r="AE7978">
        <v>0</v>
      </c>
    </row>
    <row r="7979" spans="1:31" x14ac:dyDescent="0.25">
      <c r="A7979">
        <v>2101373</v>
      </c>
      <c r="B7979">
        <v>1</v>
      </c>
      <c r="C7979" t="s">
        <v>80</v>
      </c>
      <c r="D7979" t="s">
        <v>83</v>
      </c>
      <c r="E7979" t="s">
        <v>177</v>
      </c>
      <c r="F7979" t="s">
        <v>22773</v>
      </c>
      <c r="G7979" t="s">
        <v>183</v>
      </c>
      <c r="H7979" t="s">
        <v>143</v>
      </c>
      <c r="I7979" t="s">
        <v>135</v>
      </c>
      <c r="J7979" t="s">
        <v>136</v>
      </c>
      <c r="K7979" t="s">
        <v>137</v>
      </c>
      <c r="L7979" t="s">
        <v>22774</v>
      </c>
      <c r="M7979" t="s">
        <v>22775</v>
      </c>
      <c r="N7979">
        <v>1.4966666660000001</v>
      </c>
      <c r="O7979">
        <v>0</v>
      </c>
      <c r="P7979">
        <v>6</v>
      </c>
      <c r="Q7979">
        <v>0</v>
      </c>
      <c r="R7979">
        <v>0</v>
      </c>
      <c r="S7979">
        <v>0</v>
      </c>
      <c r="T7979">
        <v>0</v>
      </c>
      <c r="U7979">
        <v>0</v>
      </c>
      <c r="V7979">
        <v>0</v>
      </c>
      <c r="W7979">
        <v>0</v>
      </c>
      <c r="X7979">
        <v>2.0260222015119664</v>
      </c>
      <c r="Y7979">
        <v>0</v>
      </c>
      <c r="Z7979">
        <v>0</v>
      </c>
      <c r="AA7979">
        <v>0</v>
      </c>
      <c r="AB7979">
        <v>0</v>
      </c>
      <c r="AC7979">
        <v>0</v>
      </c>
      <c r="AD7979">
        <v>0</v>
      </c>
      <c r="AE7979">
        <v>2.0260222015119664</v>
      </c>
    </row>
    <row r="7980" spans="1:31" x14ac:dyDescent="0.25">
      <c r="A7980">
        <v>2101375</v>
      </c>
      <c r="B7980">
        <v>1</v>
      </c>
      <c r="C7980" t="s">
        <v>80</v>
      </c>
      <c r="D7980" t="s">
        <v>96</v>
      </c>
      <c r="E7980" t="s">
        <v>177</v>
      </c>
      <c r="F7980" t="s">
        <v>22776</v>
      </c>
      <c r="G7980" t="s">
        <v>183</v>
      </c>
      <c r="H7980" t="s">
        <v>143</v>
      </c>
      <c r="I7980" t="s">
        <v>135</v>
      </c>
      <c r="J7980" t="s">
        <v>136</v>
      </c>
      <c r="K7980" t="s">
        <v>137</v>
      </c>
      <c r="L7980" t="s">
        <v>22777</v>
      </c>
      <c r="M7980" t="s">
        <v>22778</v>
      </c>
      <c r="N7980">
        <v>2.036944444</v>
      </c>
      <c r="O7980">
        <v>0</v>
      </c>
      <c r="P7980">
        <v>16</v>
      </c>
      <c r="Q7980">
        <v>0</v>
      </c>
      <c r="R7980">
        <v>0</v>
      </c>
      <c r="S7980">
        <v>0</v>
      </c>
      <c r="T7980">
        <v>0</v>
      </c>
      <c r="U7980">
        <v>0</v>
      </c>
      <c r="V7980">
        <v>0</v>
      </c>
      <c r="W7980">
        <v>0</v>
      </c>
      <c r="X7980">
        <v>8.905508115670461</v>
      </c>
      <c r="Y7980">
        <v>0</v>
      </c>
      <c r="Z7980">
        <v>0</v>
      </c>
      <c r="AA7980">
        <v>0</v>
      </c>
      <c r="AB7980">
        <v>0</v>
      </c>
      <c r="AC7980">
        <v>0</v>
      </c>
      <c r="AD7980">
        <v>0</v>
      </c>
      <c r="AE7980">
        <v>8.905508115670461</v>
      </c>
    </row>
    <row r="7981" spans="1:31" x14ac:dyDescent="0.25">
      <c r="A7981">
        <v>2101376</v>
      </c>
      <c r="B7981">
        <v>1</v>
      </c>
      <c r="C7981" t="s">
        <v>81</v>
      </c>
      <c r="D7981" t="s">
        <v>112</v>
      </c>
      <c r="E7981" t="s">
        <v>158</v>
      </c>
      <c r="F7981" t="s">
        <v>22779</v>
      </c>
      <c r="G7981" t="s">
        <v>160</v>
      </c>
      <c r="H7981" t="s">
        <v>143</v>
      </c>
      <c r="I7981" t="s">
        <v>135</v>
      </c>
      <c r="J7981" t="s">
        <v>136</v>
      </c>
      <c r="K7981" t="s">
        <v>137</v>
      </c>
      <c r="L7981" t="s">
        <v>22780</v>
      </c>
      <c r="M7981" t="s">
        <v>22781</v>
      </c>
      <c r="N7981">
        <v>1.258611111</v>
      </c>
      <c r="O7981">
        <v>0</v>
      </c>
      <c r="P7981">
        <v>1</v>
      </c>
      <c r="Q7981">
        <v>0</v>
      </c>
      <c r="R7981">
        <v>1</v>
      </c>
      <c r="S7981">
        <v>0</v>
      </c>
      <c r="T7981">
        <v>0</v>
      </c>
      <c r="U7981">
        <v>0</v>
      </c>
      <c r="V7981">
        <v>0</v>
      </c>
      <c r="W7981">
        <v>0</v>
      </c>
      <c r="X7981">
        <v>0.26600712872816334</v>
      </c>
      <c r="Y7981">
        <v>0</v>
      </c>
      <c r="Z7981">
        <v>0.26505280717023694</v>
      </c>
      <c r="AA7981">
        <v>0</v>
      </c>
      <c r="AB7981">
        <v>0</v>
      </c>
      <c r="AC7981">
        <v>0</v>
      </c>
      <c r="AD7981">
        <v>0</v>
      </c>
      <c r="AE7981">
        <v>0.53105993589840028</v>
      </c>
    </row>
    <row r="7982" spans="1:31" x14ac:dyDescent="0.25">
      <c r="A7982">
        <v>2101379</v>
      </c>
      <c r="B7982">
        <v>1</v>
      </c>
      <c r="C7982" t="s">
        <v>80</v>
      </c>
      <c r="D7982" t="s">
        <v>93</v>
      </c>
      <c r="E7982" t="s">
        <v>177</v>
      </c>
      <c r="F7982" t="s">
        <v>22782</v>
      </c>
      <c r="G7982" t="s">
        <v>183</v>
      </c>
      <c r="H7982" t="s">
        <v>143</v>
      </c>
      <c r="I7982" t="s">
        <v>135</v>
      </c>
      <c r="J7982" t="s">
        <v>136</v>
      </c>
      <c r="K7982" t="s">
        <v>137</v>
      </c>
      <c r="L7982" t="s">
        <v>22783</v>
      </c>
      <c r="M7982" t="s">
        <v>22784</v>
      </c>
      <c r="N7982">
        <v>2.2608333329999999</v>
      </c>
      <c r="O7982">
        <v>0</v>
      </c>
      <c r="P7982">
        <v>1</v>
      </c>
      <c r="Q7982">
        <v>0</v>
      </c>
      <c r="R7982">
        <v>1</v>
      </c>
      <c r="S7982">
        <v>0</v>
      </c>
      <c r="T7982">
        <v>0</v>
      </c>
      <c r="U7982">
        <v>0</v>
      </c>
      <c r="V7982">
        <v>0</v>
      </c>
      <c r="W7982">
        <v>0</v>
      </c>
      <c r="X7982">
        <v>0.20028683003737668</v>
      </c>
      <c r="Y7982">
        <v>0</v>
      </c>
      <c r="Z7982">
        <v>2.8654098748470958</v>
      </c>
      <c r="AA7982">
        <v>0</v>
      </c>
      <c r="AB7982">
        <v>0</v>
      </c>
      <c r="AC7982">
        <v>0</v>
      </c>
      <c r="AD7982">
        <v>0</v>
      </c>
      <c r="AE7982">
        <v>3.0656967048844725</v>
      </c>
    </row>
    <row r="7983" spans="1:31" x14ac:dyDescent="0.25">
      <c r="A7983">
        <v>2101381</v>
      </c>
      <c r="B7983">
        <v>1</v>
      </c>
      <c r="C7983" t="s">
        <v>81</v>
      </c>
      <c r="D7983" t="s">
        <v>116</v>
      </c>
      <c r="E7983" t="s">
        <v>146</v>
      </c>
      <c r="F7983" t="s">
        <v>4197</v>
      </c>
      <c r="G7983" t="s">
        <v>133</v>
      </c>
      <c r="H7983" t="s">
        <v>134</v>
      </c>
      <c r="I7983" t="s">
        <v>135</v>
      </c>
      <c r="J7983" t="s">
        <v>136</v>
      </c>
      <c r="K7983" t="s">
        <v>137</v>
      </c>
      <c r="L7983" t="s">
        <v>22785</v>
      </c>
      <c r="M7983" t="s">
        <v>22786</v>
      </c>
      <c r="N7983">
        <v>0.81861111099999995</v>
      </c>
      <c r="O7983">
        <v>0</v>
      </c>
      <c r="P7983">
        <v>634</v>
      </c>
      <c r="Q7983">
        <v>48</v>
      </c>
      <c r="R7983">
        <v>64</v>
      </c>
      <c r="S7983">
        <v>6</v>
      </c>
      <c r="T7983">
        <v>52</v>
      </c>
      <c r="U7983">
        <v>1</v>
      </c>
      <c r="V7983">
        <v>0</v>
      </c>
      <c r="W7983">
        <v>0</v>
      </c>
      <c r="X7983">
        <v>102.87772223276531</v>
      </c>
      <c r="Y7983">
        <v>55.502340982680003</v>
      </c>
      <c r="Z7983">
        <v>25.729828283386702</v>
      </c>
      <c r="AA7983">
        <v>12.816578127041629</v>
      </c>
      <c r="AB7983">
        <v>7.6504122052973145</v>
      </c>
      <c r="AC7983">
        <v>1.9242550715141764</v>
      </c>
      <c r="AD7983">
        <v>0</v>
      </c>
      <c r="AE7983">
        <v>206.50113690268515</v>
      </c>
    </row>
    <row r="7984" spans="1:31" x14ac:dyDescent="0.25">
      <c r="A7984">
        <v>2101383</v>
      </c>
      <c r="B7984">
        <v>1</v>
      </c>
      <c r="C7984" t="s">
        <v>80</v>
      </c>
      <c r="D7984" t="s">
        <v>94</v>
      </c>
      <c r="E7984" t="s">
        <v>177</v>
      </c>
      <c r="F7984" t="s">
        <v>22787</v>
      </c>
      <c r="G7984" t="s">
        <v>183</v>
      </c>
      <c r="H7984" t="s">
        <v>143</v>
      </c>
      <c r="I7984" t="s">
        <v>135</v>
      </c>
      <c r="J7984" t="s">
        <v>136</v>
      </c>
      <c r="K7984" t="s">
        <v>137</v>
      </c>
      <c r="L7984" t="s">
        <v>22788</v>
      </c>
      <c r="M7984" t="s">
        <v>22789</v>
      </c>
      <c r="N7984">
        <v>1.9652777770000001</v>
      </c>
      <c r="O7984">
        <v>0</v>
      </c>
      <c r="P7984">
        <v>1</v>
      </c>
      <c r="Q7984">
        <v>0</v>
      </c>
      <c r="R7984">
        <v>0</v>
      </c>
      <c r="S7984">
        <v>0</v>
      </c>
      <c r="T7984">
        <v>0</v>
      </c>
      <c r="U7984">
        <v>0</v>
      </c>
      <c r="V7984">
        <v>0</v>
      </c>
      <c r="W7984">
        <v>0</v>
      </c>
      <c r="X7984">
        <v>0.21955011016936668</v>
      </c>
      <c r="Y7984">
        <v>0</v>
      </c>
      <c r="Z7984">
        <v>0</v>
      </c>
      <c r="AA7984">
        <v>0</v>
      </c>
      <c r="AB7984">
        <v>0</v>
      </c>
      <c r="AC7984">
        <v>0</v>
      </c>
      <c r="AD7984">
        <v>0</v>
      </c>
      <c r="AE7984">
        <v>0.21955011016936668</v>
      </c>
    </row>
    <row r="7985" spans="1:31" x14ac:dyDescent="0.25">
      <c r="A7985">
        <v>2101384</v>
      </c>
      <c r="B7985">
        <v>1</v>
      </c>
      <c r="C7985" t="s">
        <v>80</v>
      </c>
      <c r="D7985" t="s">
        <v>92</v>
      </c>
      <c r="E7985" t="s">
        <v>505</v>
      </c>
      <c r="F7985" t="s">
        <v>22790</v>
      </c>
      <c r="G7985" t="s">
        <v>569</v>
      </c>
      <c r="H7985" t="s">
        <v>143</v>
      </c>
      <c r="I7985" t="s">
        <v>135</v>
      </c>
      <c r="J7985" t="s">
        <v>136</v>
      </c>
      <c r="K7985" t="s">
        <v>137</v>
      </c>
      <c r="L7985" t="s">
        <v>22791</v>
      </c>
      <c r="M7985" t="s">
        <v>22792</v>
      </c>
      <c r="N7985">
        <v>0.63500000000000001</v>
      </c>
      <c r="O7985">
        <v>0</v>
      </c>
      <c r="P7985">
        <v>49</v>
      </c>
      <c r="Q7985">
        <v>0</v>
      </c>
      <c r="R7985">
        <v>0</v>
      </c>
      <c r="S7985">
        <v>0</v>
      </c>
      <c r="T7985">
        <v>1</v>
      </c>
      <c r="U7985">
        <v>0</v>
      </c>
      <c r="V7985">
        <v>0</v>
      </c>
      <c r="W7985">
        <v>0</v>
      </c>
      <c r="X7985">
        <v>4.0403764793419095</v>
      </c>
      <c r="Y7985">
        <v>0</v>
      </c>
      <c r="Z7985">
        <v>0</v>
      </c>
      <c r="AA7985">
        <v>0</v>
      </c>
      <c r="AB7985">
        <v>1.2938256153044445E-3</v>
      </c>
      <c r="AC7985">
        <v>0</v>
      </c>
      <c r="AD7985">
        <v>0</v>
      </c>
      <c r="AE7985">
        <v>4.041670304957214</v>
      </c>
    </row>
    <row r="7986" spans="1:31" x14ac:dyDescent="0.25">
      <c r="A7986">
        <v>2101389</v>
      </c>
      <c r="B7986">
        <v>1</v>
      </c>
      <c r="C7986" t="s">
        <v>80</v>
      </c>
      <c r="D7986" t="s">
        <v>82</v>
      </c>
      <c r="E7986" t="s">
        <v>177</v>
      </c>
      <c r="F7986" t="s">
        <v>22793</v>
      </c>
      <c r="G7986" t="s">
        <v>183</v>
      </c>
      <c r="H7986" t="s">
        <v>143</v>
      </c>
      <c r="I7986" t="s">
        <v>135</v>
      </c>
      <c r="J7986" t="s">
        <v>136</v>
      </c>
      <c r="K7986" t="s">
        <v>137</v>
      </c>
      <c r="L7986" t="s">
        <v>22794</v>
      </c>
      <c r="M7986" t="s">
        <v>22795</v>
      </c>
      <c r="N7986">
        <v>1.923611111</v>
      </c>
      <c r="O7986">
        <v>0</v>
      </c>
      <c r="P7986">
        <v>1</v>
      </c>
      <c r="Q7986">
        <v>0</v>
      </c>
      <c r="R7986">
        <v>0</v>
      </c>
      <c r="S7986">
        <v>0</v>
      </c>
      <c r="T7986">
        <v>0</v>
      </c>
      <c r="U7986">
        <v>0</v>
      </c>
      <c r="V7986">
        <v>0</v>
      </c>
      <c r="W7986">
        <v>0</v>
      </c>
      <c r="X7986">
        <v>0.63615691335168001</v>
      </c>
      <c r="Y7986">
        <v>0</v>
      </c>
      <c r="Z7986">
        <v>0</v>
      </c>
      <c r="AA7986">
        <v>0</v>
      </c>
      <c r="AB7986">
        <v>0</v>
      </c>
      <c r="AC7986">
        <v>0</v>
      </c>
      <c r="AD7986">
        <v>0</v>
      </c>
      <c r="AE7986">
        <v>0.63615691335168001</v>
      </c>
    </row>
    <row r="7987" spans="1:31" x14ac:dyDescent="0.25">
      <c r="A7987">
        <v>2101390</v>
      </c>
      <c r="B7987">
        <v>1</v>
      </c>
      <c r="C7987" t="s">
        <v>81</v>
      </c>
      <c r="D7987" t="s">
        <v>112</v>
      </c>
      <c r="E7987" t="s">
        <v>177</v>
      </c>
      <c r="F7987" t="s">
        <v>22796</v>
      </c>
      <c r="G7987" t="s">
        <v>183</v>
      </c>
      <c r="H7987" t="s">
        <v>143</v>
      </c>
      <c r="I7987" t="s">
        <v>135</v>
      </c>
      <c r="J7987" t="s">
        <v>136</v>
      </c>
      <c r="K7987" t="s">
        <v>137</v>
      </c>
      <c r="L7987" t="s">
        <v>22797</v>
      </c>
      <c r="M7987" t="s">
        <v>22798</v>
      </c>
      <c r="N7987">
        <v>1.2313888879999999</v>
      </c>
      <c r="O7987">
        <v>0</v>
      </c>
      <c r="P7987">
        <v>0</v>
      </c>
      <c r="Q7987">
        <v>0</v>
      </c>
      <c r="R7987">
        <v>0</v>
      </c>
      <c r="S7987">
        <v>0</v>
      </c>
      <c r="T7987">
        <v>1</v>
      </c>
      <c r="U7987">
        <v>0</v>
      </c>
      <c r="V7987">
        <v>0</v>
      </c>
      <c r="W7987">
        <v>0</v>
      </c>
      <c r="X7987">
        <v>0</v>
      </c>
      <c r="Y7987">
        <v>0</v>
      </c>
      <c r="Z7987">
        <v>0</v>
      </c>
      <c r="AA7987">
        <v>0</v>
      </c>
      <c r="AB7987">
        <v>5.4213830793055546E-4</v>
      </c>
      <c r="AC7987">
        <v>0</v>
      </c>
      <c r="AD7987">
        <v>0</v>
      </c>
      <c r="AE7987">
        <v>5.4213830793055546E-4</v>
      </c>
    </row>
    <row r="7988" spans="1:31" x14ac:dyDescent="0.25">
      <c r="A7988">
        <v>2101391</v>
      </c>
      <c r="B7988">
        <v>1</v>
      </c>
      <c r="C7988" t="s">
        <v>81</v>
      </c>
      <c r="D7988" t="s">
        <v>128</v>
      </c>
      <c r="E7988" t="s">
        <v>177</v>
      </c>
      <c r="F7988" t="s">
        <v>22799</v>
      </c>
      <c r="G7988" t="s">
        <v>183</v>
      </c>
      <c r="H7988" t="s">
        <v>143</v>
      </c>
      <c r="I7988" t="s">
        <v>135</v>
      </c>
      <c r="J7988" t="s">
        <v>136</v>
      </c>
      <c r="K7988" t="s">
        <v>137</v>
      </c>
      <c r="L7988" t="s">
        <v>22800</v>
      </c>
      <c r="M7988" t="s">
        <v>22801</v>
      </c>
      <c r="N7988">
        <v>0.95083333299999995</v>
      </c>
      <c r="O7988">
        <v>0</v>
      </c>
      <c r="P7988">
        <v>2</v>
      </c>
      <c r="Q7988">
        <v>0</v>
      </c>
      <c r="R7988">
        <v>0</v>
      </c>
      <c r="S7988">
        <v>0</v>
      </c>
      <c r="T7988">
        <v>0</v>
      </c>
      <c r="U7988">
        <v>0</v>
      </c>
      <c r="V7988">
        <v>0</v>
      </c>
      <c r="W7988">
        <v>0</v>
      </c>
      <c r="X7988">
        <v>0.25267533288118221</v>
      </c>
      <c r="Y7988">
        <v>0</v>
      </c>
      <c r="Z7988">
        <v>0</v>
      </c>
      <c r="AA7988">
        <v>0</v>
      </c>
      <c r="AB7988">
        <v>0</v>
      </c>
      <c r="AC7988">
        <v>0</v>
      </c>
      <c r="AD7988">
        <v>0</v>
      </c>
      <c r="AE7988">
        <v>0.25267533288118221</v>
      </c>
    </row>
    <row r="7989" spans="1:31" x14ac:dyDescent="0.25">
      <c r="A7989">
        <v>2101397</v>
      </c>
      <c r="B7989">
        <v>1</v>
      </c>
      <c r="C7989" t="s">
        <v>80</v>
      </c>
      <c r="D7989" t="s">
        <v>85</v>
      </c>
      <c r="E7989" t="s">
        <v>505</v>
      </c>
      <c r="F7989" t="s">
        <v>22802</v>
      </c>
      <c r="G7989" t="s">
        <v>1007</v>
      </c>
      <c r="H7989" t="s">
        <v>143</v>
      </c>
      <c r="I7989" t="s">
        <v>135</v>
      </c>
      <c r="J7989" t="s">
        <v>3</v>
      </c>
      <c r="K7989" t="s">
        <v>137</v>
      </c>
      <c r="L7989" t="s">
        <v>22803</v>
      </c>
      <c r="M7989" t="s">
        <v>22804</v>
      </c>
      <c r="N7989">
        <v>0.93833333299999999</v>
      </c>
      <c r="O7989">
        <v>0</v>
      </c>
      <c r="P7989">
        <v>129</v>
      </c>
      <c r="Q7989">
        <v>0</v>
      </c>
      <c r="R7989">
        <v>0</v>
      </c>
      <c r="S7989">
        <v>0</v>
      </c>
      <c r="T7989">
        <v>27</v>
      </c>
      <c r="U7989">
        <v>0</v>
      </c>
      <c r="V7989">
        <v>0</v>
      </c>
      <c r="W7989">
        <v>0</v>
      </c>
      <c r="X7989">
        <v>25.557824778035304</v>
      </c>
      <c r="Y7989">
        <v>0</v>
      </c>
      <c r="Z7989">
        <v>0</v>
      </c>
      <c r="AA7989">
        <v>0</v>
      </c>
      <c r="AB7989">
        <v>32.184341190227741</v>
      </c>
      <c r="AC7989">
        <v>0</v>
      </c>
      <c r="AD7989">
        <v>0</v>
      </c>
      <c r="AE7989">
        <v>57.742165968263045</v>
      </c>
    </row>
    <row r="7990" spans="1:31" x14ac:dyDescent="0.25">
      <c r="A7990">
        <v>2101401</v>
      </c>
      <c r="B7990">
        <v>1</v>
      </c>
      <c r="C7990" t="s">
        <v>80</v>
      </c>
      <c r="D7990" t="s">
        <v>85</v>
      </c>
      <c r="E7990" t="s">
        <v>177</v>
      </c>
      <c r="F7990" t="s">
        <v>22805</v>
      </c>
      <c r="G7990" t="s">
        <v>196</v>
      </c>
      <c r="H7990" t="s">
        <v>143</v>
      </c>
      <c r="I7990" t="s">
        <v>135</v>
      </c>
      <c r="J7990" t="s">
        <v>136</v>
      </c>
      <c r="K7990" t="s">
        <v>137</v>
      </c>
      <c r="L7990" t="s">
        <v>22806</v>
      </c>
      <c r="M7990" t="s">
        <v>22807</v>
      </c>
      <c r="N7990">
        <v>0.61083333299999998</v>
      </c>
      <c r="O7990">
        <v>0</v>
      </c>
      <c r="P7990">
        <v>13</v>
      </c>
      <c r="Q7990">
        <v>0</v>
      </c>
      <c r="R7990">
        <v>0</v>
      </c>
      <c r="S7990">
        <v>0</v>
      </c>
      <c r="T7990">
        <v>2</v>
      </c>
      <c r="U7990">
        <v>0</v>
      </c>
      <c r="V7990">
        <v>0</v>
      </c>
      <c r="W7990">
        <v>0</v>
      </c>
      <c r="X7990">
        <v>1.8762956185567503</v>
      </c>
      <c r="Y7990">
        <v>0</v>
      </c>
      <c r="Z7990">
        <v>0</v>
      </c>
      <c r="AA7990">
        <v>0</v>
      </c>
      <c r="AB7990">
        <v>1.8059408185688206</v>
      </c>
      <c r="AC7990">
        <v>0</v>
      </c>
      <c r="AD7990">
        <v>0</v>
      </c>
      <c r="AE7990">
        <v>3.6822364371255709</v>
      </c>
    </row>
    <row r="7991" spans="1:31" x14ac:dyDescent="0.25">
      <c r="A7991">
        <v>2101403</v>
      </c>
      <c r="B7991">
        <v>1</v>
      </c>
      <c r="C7991" t="s">
        <v>81</v>
      </c>
      <c r="D7991" t="s">
        <v>115</v>
      </c>
      <c r="E7991" t="s">
        <v>177</v>
      </c>
      <c r="F7991" t="s">
        <v>22808</v>
      </c>
      <c r="G7991" t="s">
        <v>183</v>
      </c>
      <c r="H7991" t="s">
        <v>143</v>
      </c>
      <c r="I7991" t="s">
        <v>135</v>
      </c>
      <c r="J7991" t="s">
        <v>136</v>
      </c>
      <c r="K7991" t="s">
        <v>137</v>
      </c>
      <c r="L7991" t="s">
        <v>22809</v>
      </c>
      <c r="M7991" t="s">
        <v>22810</v>
      </c>
      <c r="N7991">
        <v>1.014444444</v>
      </c>
      <c r="O7991">
        <v>0</v>
      </c>
      <c r="P7991">
        <v>0</v>
      </c>
      <c r="Q7991">
        <v>0</v>
      </c>
      <c r="R7991">
        <v>0</v>
      </c>
      <c r="S7991">
        <v>0</v>
      </c>
      <c r="T7991">
        <v>1</v>
      </c>
      <c r="U7991">
        <v>0</v>
      </c>
      <c r="V7991">
        <v>0</v>
      </c>
      <c r="W7991">
        <v>0</v>
      </c>
      <c r="X7991">
        <v>0</v>
      </c>
      <c r="Y7991">
        <v>0</v>
      </c>
      <c r="Z7991">
        <v>0</v>
      </c>
      <c r="AA7991">
        <v>0</v>
      </c>
      <c r="AB7991">
        <v>0.1629437374014622</v>
      </c>
      <c r="AC7991">
        <v>0</v>
      </c>
      <c r="AD7991">
        <v>0</v>
      </c>
      <c r="AE7991">
        <v>0.1629437374014622</v>
      </c>
    </row>
    <row r="7992" spans="1:31" x14ac:dyDescent="0.25">
      <c r="A7992">
        <v>2101404</v>
      </c>
      <c r="B7992">
        <v>1</v>
      </c>
      <c r="C7992" t="s">
        <v>81</v>
      </c>
      <c r="D7992" t="s">
        <v>118</v>
      </c>
      <c r="E7992" t="s">
        <v>295</v>
      </c>
      <c r="F7992" t="s">
        <v>22811</v>
      </c>
      <c r="G7992" t="s">
        <v>133</v>
      </c>
      <c r="H7992" t="s">
        <v>134</v>
      </c>
      <c r="I7992" t="s">
        <v>135</v>
      </c>
      <c r="J7992" t="s">
        <v>136</v>
      </c>
      <c r="K7992" t="s">
        <v>137</v>
      </c>
      <c r="L7992" t="s">
        <v>22812</v>
      </c>
      <c r="M7992" t="s">
        <v>22813</v>
      </c>
      <c r="N7992">
        <v>0.263333333</v>
      </c>
      <c r="O7992">
        <v>4</v>
      </c>
      <c r="P7992">
        <v>7472</v>
      </c>
      <c r="Q7992">
        <v>167</v>
      </c>
      <c r="R7992">
        <v>1096</v>
      </c>
      <c r="S7992">
        <v>41</v>
      </c>
      <c r="T7992">
        <v>880</v>
      </c>
      <c r="U7992">
        <v>3</v>
      </c>
      <c r="V7992">
        <v>1</v>
      </c>
      <c r="W7992">
        <v>0.73617286864114995</v>
      </c>
      <c r="X7992">
        <v>207.87718229910519</v>
      </c>
      <c r="Y7992">
        <v>165.43494792775087</v>
      </c>
      <c r="Z7992">
        <v>136.86072096975857</v>
      </c>
      <c r="AA7992">
        <v>41.521736356507873</v>
      </c>
      <c r="AB7992">
        <v>94.568297844896406</v>
      </c>
      <c r="AC7992">
        <v>25.772578359002694</v>
      </c>
      <c r="AD7992">
        <v>1.38855414578404</v>
      </c>
      <c r="AE7992">
        <v>674.16019077144676</v>
      </c>
    </row>
    <row r="7993" spans="1:31" x14ac:dyDescent="0.25">
      <c r="A7993">
        <v>2101405</v>
      </c>
      <c r="B7993">
        <v>1</v>
      </c>
      <c r="C7993" t="s">
        <v>81</v>
      </c>
      <c r="D7993" t="s">
        <v>114</v>
      </c>
      <c r="E7993" t="s">
        <v>146</v>
      </c>
      <c r="F7993" t="s">
        <v>22814</v>
      </c>
      <c r="G7993" t="s">
        <v>133</v>
      </c>
      <c r="H7993" t="s">
        <v>134</v>
      </c>
      <c r="I7993" t="s">
        <v>135</v>
      </c>
      <c r="J7993" t="s">
        <v>136</v>
      </c>
      <c r="K7993" t="s">
        <v>137</v>
      </c>
      <c r="L7993" t="s">
        <v>22815</v>
      </c>
      <c r="M7993" t="s">
        <v>22816</v>
      </c>
      <c r="N7993">
        <v>0.36861111099999999</v>
      </c>
      <c r="O7993">
        <v>0</v>
      </c>
      <c r="P7993">
        <v>2328</v>
      </c>
      <c r="Q7993">
        <v>53</v>
      </c>
      <c r="R7993">
        <v>266</v>
      </c>
      <c r="S7993">
        <v>20</v>
      </c>
      <c r="T7993">
        <v>241</v>
      </c>
      <c r="U7993">
        <v>2</v>
      </c>
      <c r="V7993">
        <v>0</v>
      </c>
      <c r="W7993">
        <v>0</v>
      </c>
      <c r="X7993">
        <v>86.025293362389576</v>
      </c>
      <c r="Y7993">
        <v>29.981591865969069</v>
      </c>
      <c r="Z7993">
        <v>30.656417400875217</v>
      </c>
      <c r="AA7993">
        <v>24.567890765540916</v>
      </c>
      <c r="AB7993">
        <v>30.53968698710349</v>
      </c>
      <c r="AC7993">
        <v>35.102287456646806</v>
      </c>
      <c r="AD7993">
        <v>0</v>
      </c>
      <c r="AE7993">
        <v>236.87316783852509</v>
      </c>
    </row>
    <row r="7994" spans="1:31" x14ac:dyDescent="0.25">
      <c r="A7994">
        <v>2101415</v>
      </c>
      <c r="B7994">
        <v>1</v>
      </c>
      <c r="C7994" t="s">
        <v>80</v>
      </c>
      <c r="D7994" t="s">
        <v>111</v>
      </c>
      <c r="E7994" t="s">
        <v>169</v>
      </c>
      <c r="F7994" t="s">
        <v>12805</v>
      </c>
      <c r="G7994" t="s">
        <v>1338</v>
      </c>
      <c r="H7994" t="s">
        <v>134</v>
      </c>
      <c r="I7994" t="s">
        <v>135</v>
      </c>
      <c r="J7994" t="s">
        <v>136</v>
      </c>
      <c r="K7994" t="s">
        <v>137</v>
      </c>
      <c r="L7994" t="s">
        <v>22817</v>
      </c>
      <c r="M7994" t="s">
        <v>22818</v>
      </c>
      <c r="N7994">
        <v>0.401388888</v>
      </c>
      <c r="O7994">
        <v>0</v>
      </c>
      <c r="P7994">
        <v>960</v>
      </c>
      <c r="Q7994">
        <v>0</v>
      </c>
      <c r="R7994">
        <v>0</v>
      </c>
      <c r="S7994">
        <v>0</v>
      </c>
      <c r="T7994">
        <v>78</v>
      </c>
      <c r="U7994">
        <v>0</v>
      </c>
      <c r="V7994">
        <v>0</v>
      </c>
      <c r="W7994">
        <v>0</v>
      </c>
      <c r="X7994">
        <v>66.8810857725435</v>
      </c>
      <c r="Y7994">
        <v>0</v>
      </c>
      <c r="Z7994">
        <v>0</v>
      </c>
      <c r="AA7994">
        <v>0</v>
      </c>
      <c r="AB7994">
        <v>9.2446315912810615</v>
      </c>
      <c r="AC7994">
        <v>0</v>
      </c>
      <c r="AD7994">
        <v>0</v>
      </c>
      <c r="AE7994">
        <v>76.125717363824563</v>
      </c>
    </row>
    <row r="7995" spans="1:31" x14ac:dyDescent="0.25">
      <c r="A7995">
        <v>2101418</v>
      </c>
      <c r="B7995">
        <v>1</v>
      </c>
      <c r="C7995" t="s">
        <v>81</v>
      </c>
      <c r="D7995" t="s">
        <v>112</v>
      </c>
      <c r="E7995" t="s">
        <v>177</v>
      </c>
      <c r="F7995" t="s">
        <v>22819</v>
      </c>
      <c r="G7995" t="s">
        <v>183</v>
      </c>
      <c r="H7995" t="s">
        <v>143</v>
      </c>
      <c r="I7995" t="s">
        <v>135</v>
      </c>
      <c r="J7995" t="s">
        <v>136</v>
      </c>
      <c r="K7995" t="s">
        <v>137</v>
      </c>
      <c r="L7995" t="s">
        <v>22820</v>
      </c>
      <c r="M7995" t="s">
        <v>22821</v>
      </c>
      <c r="N7995">
        <v>3.6408333329999998</v>
      </c>
      <c r="O7995">
        <v>0</v>
      </c>
      <c r="P7995">
        <v>1</v>
      </c>
      <c r="Q7995">
        <v>0</v>
      </c>
      <c r="R7995">
        <v>0</v>
      </c>
      <c r="S7995">
        <v>0</v>
      </c>
      <c r="T7995">
        <v>0</v>
      </c>
      <c r="U7995">
        <v>0</v>
      </c>
      <c r="V7995">
        <v>0</v>
      </c>
      <c r="W7995">
        <v>0</v>
      </c>
      <c r="X7995">
        <v>4.1972304181235556E-2</v>
      </c>
      <c r="Y7995">
        <v>0</v>
      </c>
      <c r="Z7995">
        <v>0</v>
      </c>
      <c r="AA7995">
        <v>0</v>
      </c>
      <c r="AB7995">
        <v>0</v>
      </c>
      <c r="AC7995">
        <v>0</v>
      </c>
      <c r="AD7995">
        <v>0</v>
      </c>
      <c r="AE7995">
        <v>4.1972304181235556E-2</v>
      </c>
    </row>
    <row r="7996" spans="1:31" x14ac:dyDescent="0.25">
      <c r="A7996">
        <v>2101420</v>
      </c>
      <c r="B7996">
        <v>1</v>
      </c>
      <c r="C7996" t="s">
        <v>81</v>
      </c>
      <c r="D7996" t="s">
        <v>127</v>
      </c>
      <c r="E7996" t="s">
        <v>177</v>
      </c>
      <c r="F7996" t="s">
        <v>22822</v>
      </c>
      <c r="G7996" t="s">
        <v>196</v>
      </c>
      <c r="H7996" t="s">
        <v>143</v>
      </c>
      <c r="I7996" t="s">
        <v>135</v>
      </c>
      <c r="J7996" t="s">
        <v>136</v>
      </c>
      <c r="K7996" t="s">
        <v>137</v>
      </c>
      <c r="L7996" t="s">
        <v>22823</v>
      </c>
      <c r="M7996" t="s">
        <v>22824</v>
      </c>
      <c r="N7996">
        <v>1.186388888</v>
      </c>
      <c r="O7996">
        <v>0</v>
      </c>
      <c r="P7996">
        <v>6</v>
      </c>
      <c r="Q7996">
        <v>0</v>
      </c>
      <c r="R7996">
        <v>0</v>
      </c>
      <c r="S7996">
        <v>0</v>
      </c>
      <c r="T7996">
        <v>0</v>
      </c>
      <c r="U7996">
        <v>0</v>
      </c>
      <c r="V7996">
        <v>0</v>
      </c>
      <c r="W7996">
        <v>0</v>
      </c>
      <c r="X7996">
        <v>0.4798843474017101</v>
      </c>
      <c r="Y7996">
        <v>0</v>
      </c>
      <c r="Z7996">
        <v>0</v>
      </c>
      <c r="AA7996">
        <v>0</v>
      </c>
      <c r="AB7996">
        <v>0</v>
      </c>
      <c r="AC7996">
        <v>0</v>
      </c>
      <c r="AD7996">
        <v>0</v>
      </c>
      <c r="AE7996">
        <v>0.4798843474017101</v>
      </c>
    </row>
    <row r="7997" spans="1:31" x14ac:dyDescent="0.25">
      <c r="A7997">
        <v>2101421</v>
      </c>
      <c r="B7997">
        <v>1</v>
      </c>
      <c r="C7997" t="s">
        <v>81</v>
      </c>
      <c r="D7997" t="s">
        <v>118</v>
      </c>
      <c r="E7997" t="s">
        <v>169</v>
      </c>
      <c r="F7997" t="s">
        <v>22825</v>
      </c>
      <c r="G7997" t="s">
        <v>133</v>
      </c>
      <c r="H7997" t="s">
        <v>134</v>
      </c>
      <c r="I7997" t="s">
        <v>135</v>
      </c>
      <c r="J7997" t="s">
        <v>136</v>
      </c>
      <c r="K7997" t="s">
        <v>137</v>
      </c>
      <c r="L7997" t="s">
        <v>22826</v>
      </c>
      <c r="M7997" t="s">
        <v>22827</v>
      </c>
      <c r="N7997">
        <v>0.58250000000000002</v>
      </c>
      <c r="O7997">
        <v>0</v>
      </c>
      <c r="P7997">
        <v>117</v>
      </c>
      <c r="Q7997">
        <v>0</v>
      </c>
      <c r="R7997">
        <v>6</v>
      </c>
      <c r="S7997">
        <v>0</v>
      </c>
      <c r="T7997">
        <v>1</v>
      </c>
      <c r="U7997">
        <v>0</v>
      </c>
      <c r="V7997">
        <v>0</v>
      </c>
      <c r="W7997">
        <v>0</v>
      </c>
      <c r="X7997">
        <v>7.2502452610112034</v>
      </c>
      <c r="Y7997">
        <v>0</v>
      </c>
      <c r="Z7997">
        <v>1.0545978298845118</v>
      </c>
      <c r="AA7997">
        <v>0</v>
      </c>
      <c r="AB7997">
        <v>0</v>
      </c>
      <c r="AC7997">
        <v>0</v>
      </c>
      <c r="AD7997">
        <v>0</v>
      </c>
      <c r="AE7997">
        <v>8.3048430908957158</v>
      </c>
    </row>
    <row r="7998" spans="1:31" x14ac:dyDescent="0.25">
      <c r="A7998">
        <v>2101422</v>
      </c>
      <c r="B7998">
        <v>1</v>
      </c>
      <c r="C7998" t="s">
        <v>81</v>
      </c>
      <c r="D7998" t="s">
        <v>126</v>
      </c>
      <c r="E7998" t="s">
        <v>158</v>
      </c>
      <c r="F7998" t="s">
        <v>22828</v>
      </c>
      <c r="G7998" t="s">
        <v>160</v>
      </c>
      <c r="H7998" t="s">
        <v>143</v>
      </c>
      <c r="I7998" t="s">
        <v>135</v>
      </c>
      <c r="J7998" t="s">
        <v>136</v>
      </c>
      <c r="K7998" t="s">
        <v>137</v>
      </c>
      <c r="L7998" t="s">
        <v>22829</v>
      </c>
      <c r="M7998" t="s">
        <v>22830</v>
      </c>
      <c r="N7998">
        <v>1.9441666660000001</v>
      </c>
      <c r="O7998">
        <v>0</v>
      </c>
      <c r="P7998">
        <v>1</v>
      </c>
      <c r="Q7998">
        <v>0</v>
      </c>
      <c r="R7998">
        <v>3</v>
      </c>
      <c r="S7998">
        <v>0</v>
      </c>
      <c r="T7998">
        <v>0</v>
      </c>
      <c r="U7998">
        <v>0</v>
      </c>
      <c r="V7998">
        <v>0</v>
      </c>
      <c r="W7998">
        <v>0</v>
      </c>
      <c r="X7998">
        <v>0.49336263297456584</v>
      </c>
      <c r="Y7998">
        <v>0</v>
      </c>
      <c r="Z7998">
        <v>4.6369637964934398</v>
      </c>
      <c r="AA7998">
        <v>0</v>
      </c>
      <c r="AB7998">
        <v>0</v>
      </c>
      <c r="AC7998">
        <v>0</v>
      </c>
      <c r="AD7998">
        <v>0</v>
      </c>
      <c r="AE7998">
        <v>5.1303264294680053</v>
      </c>
    </row>
    <row r="7999" spans="1:31" x14ac:dyDescent="0.25">
      <c r="A7999">
        <v>2101430</v>
      </c>
      <c r="B7999">
        <v>1</v>
      </c>
      <c r="C7999" t="s">
        <v>81</v>
      </c>
      <c r="D7999" t="s">
        <v>118</v>
      </c>
      <c r="E7999" t="s">
        <v>169</v>
      </c>
      <c r="F7999" t="s">
        <v>22831</v>
      </c>
      <c r="G7999" t="s">
        <v>133</v>
      </c>
      <c r="H7999" t="s">
        <v>134</v>
      </c>
      <c r="I7999" t="s">
        <v>135</v>
      </c>
      <c r="J7999" t="s">
        <v>136</v>
      </c>
      <c r="K7999" t="s">
        <v>137</v>
      </c>
      <c r="L7999" t="s">
        <v>22832</v>
      </c>
      <c r="M7999" t="s">
        <v>22833</v>
      </c>
      <c r="N7999">
        <v>0.96083333299999996</v>
      </c>
      <c r="O7999">
        <v>0</v>
      </c>
      <c r="P7999">
        <v>628</v>
      </c>
      <c r="Q7999">
        <v>0</v>
      </c>
      <c r="R7999">
        <v>23</v>
      </c>
      <c r="S7999">
        <v>0</v>
      </c>
      <c r="T7999">
        <v>59</v>
      </c>
      <c r="U7999">
        <v>0</v>
      </c>
      <c r="V7999">
        <v>1</v>
      </c>
      <c r="W7999">
        <v>0</v>
      </c>
      <c r="X7999">
        <v>65.897353560568988</v>
      </c>
      <c r="Y7999">
        <v>0</v>
      </c>
      <c r="Z7999">
        <v>21.171350805331905</v>
      </c>
      <c r="AA7999">
        <v>0</v>
      </c>
      <c r="AB7999">
        <v>22.104812650046437</v>
      </c>
      <c r="AC7999">
        <v>0</v>
      </c>
      <c r="AD7999">
        <v>19.151839075629681</v>
      </c>
      <c r="AE7999">
        <v>128.32535609157702</v>
      </c>
    </row>
    <row r="8000" spans="1:31" x14ac:dyDescent="0.25">
      <c r="A8000">
        <v>2101432</v>
      </c>
      <c r="B8000">
        <v>1</v>
      </c>
      <c r="C8000" t="s">
        <v>80</v>
      </c>
      <c r="D8000" t="s">
        <v>101</v>
      </c>
      <c r="E8000" t="s">
        <v>146</v>
      </c>
      <c r="F8000" t="s">
        <v>22834</v>
      </c>
      <c r="G8000" t="s">
        <v>513</v>
      </c>
      <c r="H8000" t="s">
        <v>134</v>
      </c>
      <c r="I8000" t="s">
        <v>135</v>
      </c>
      <c r="J8000" t="s">
        <v>136</v>
      </c>
      <c r="K8000" t="s">
        <v>137</v>
      </c>
      <c r="L8000" t="s">
        <v>22835</v>
      </c>
      <c r="M8000" t="s">
        <v>22836</v>
      </c>
      <c r="N8000">
        <v>0.37222222199999999</v>
      </c>
      <c r="O8000">
        <v>0</v>
      </c>
      <c r="P8000">
        <v>3659</v>
      </c>
      <c r="Q8000">
        <v>0</v>
      </c>
      <c r="R8000">
        <v>1</v>
      </c>
      <c r="S8000">
        <v>7</v>
      </c>
      <c r="T8000">
        <v>632</v>
      </c>
      <c r="U8000">
        <v>0</v>
      </c>
      <c r="V8000">
        <v>0</v>
      </c>
      <c r="W8000">
        <v>0</v>
      </c>
      <c r="X8000">
        <v>227.93827687202227</v>
      </c>
      <c r="Y8000">
        <v>0</v>
      </c>
      <c r="Z8000">
        <v>1.3542983531672223E-3</v>
      </c>
      <c r="AA8000">
        <v>31.645677937890618</v>
      </c>
      <c r="AB8000">
        <v>226.27637574860304</v>
      </c>
      <c r="AC8000">
        <v>0</v>
      </c>
      <c r="AD8000">
        <v>0</v>
      </c>
      <c r="AE8000">
        <v>485.86168485686915</v>
      </c>
    </row>
    <row r="8001" spans="1:31" x14ac:dyDescent="0.25">
      <c r="A8001">
        <v>2101433</v>
      </c>
      <c r="B8001">
        <v>1</v>
      </c>
      <c r="C8001" t="s">
        <v>80</v>
      </c>
      <c r="D8001" t="s">
        <v>104</v>
      </c>
      <c r="E8001" t="s">
        <v>146</v>
      </c>
      <c r="F8001" t="s">
        <v>2756</v>
      </c>
      <c r="G8001" t="s">
        <v>133</v>
      </c>
      <c r="H8001" t="s">
        <v>134</v>
      </c>
      <c r="I8001" t="s">
        <v>135</v>
      </c>
      <c r="J8001" t="s">
        <v>136</v>
      </c>
      <c r="K8001" t="s">
        <v>137</v>
      </c>
      <c r="L8001" t="s">
        <v>22837</v>
      </c>
      <c r="M8001" t="s">
        <v>22838</v>
      </c>
      <c r="N8001">
        <v>0.89833333299999996</v>
      </c>
      <c r="O8001">
        <v>1</v>
      </c>
      <c r="P8001">
        <v>406</v>
      </c>
      <c r="Q8001">
        <v>22</v>
      </c>
      <c r="R8001">
        <v>24</v>
      </c>
      <c r="S8001">
        <v>20</v>
      </c>
      <c r="T8001">
        <v>55</v>
      </c>
      <c r="U8001">
        <v>4</v>
      </c>
      <c r="V8001">
        <v>0</v>
      </c>
      <c r="W8001">
        <v>0.95084345672304438</v>
      </c>
      <c r="X8001">
        <v>54.223699587961065</v>
      </c>
      <c r="Y8001">
        <v>26.321728553360881</v>
      </c>
      <c r="Z8001">
        <v>6.6196453766817536</v>
      </c>
      <c r="AA8001">
        <v>163.34446378810702</v>
      </c>
      <c r="AB8001">
        <v>32.264768915770837</v>
      </c>
      <c r="AC8001">
        <v>67.051176996196517</v>
      </c>
      <c r="AD8001">
        <v>0</v>
      </c>
      <c r="AE8001">
        <v>350.77632667480111</v>
      </c>
    </row>
    <row r="8002" spans="1:31" x14ac:dyDescent="0.25">
      <c r="A8002">
        <v>2101438</v>
      </c>
      <c r="B8002">
        <v>1</v>
      </c>
      <c r="C8002" t="s">
        <v>80</v>
      </c>
      <c r="D8002" t="s">
        <v>83</v>
      </c>
      <c r="E8002" t="s">
        <v>177</v>
      </c>
      <c r="F8002" t="s">
        <v>22839</v>
      </c>
      <c r="G8002" t="s">
        <v>196</v>
      </c>
      <c r="H8002" t="s">
        <v>143</v>
      </c>
      <c r="I8002" t="s">
        <v>135</v>
      </c>
      <c r="J8002" t="s">
        <v>136</v>
      </c>
      <c r="K8002" t="s">
        <v>137</v>
      </c>
      <c r="L8002" t="s">
        <v>22840</v>
      </c>
      <c r="M8002" t="s">
        <v>22841</v>
      </c>
      <c r="N8002">
        <v>1.0108333329999999</v>
      </c>
      <c r="O8002">
        <v>0</v>
      </c>
      <c r="P8002">
        <v>1</v>
      </c>
      <c r="Q8002">
        <v>0</v>
      </c>
      <c r="R8002">
        <v>0</v>
      </c>
      <c r="S8002">
        <v>0</v>
      </c>
      <c r="T8002">
        <v>10</v>
      </c>
      <c r="U8002">
        <v>0</v>
      </c>
      <c r="V8002">
        <v>2</v>
      </c>
      <c r="W8002">
        <v>0</v>
      </c>
      <c r="X8002">
        <v>0.30477597442486332</v>
      </c>
      <c r="Y8002">
        <v>0</v>
      </c>
      <c r="Z8002">
        <v>0</v>
      </c>
      <c r="AA8002">
        <v>0</v>
      </c>
      <c r="AB8002">
        <v>24.679033206852331</v>
      </c>
      <c r="AC8002">
        <v>0</v>
      </c>
      <c r="AD8002">
        <v>5.3149636897780432</v>
      </c>
      <c r="AE8002">
        <v>30.298772871055238</v>
      </c>
    </row>
    <row r="8003" spans="1:31" x14ac:dyDescent="0.25">
      <c r="A8003">
        <v>2101439</v>
      </c>
      <c r="B8003">
        <v>1</v>
      </c>
      <c r="C8003" t="s">
        <v>81</v>
      </c>
      <c r="D8003" t="s">
        <v>128</v>
      </c>
      <c r="E8003" t="s">
        <v>177</v>
      </c>
      <c r="F8003" t="s">
        <v>22842</v>
      </c>
      <c r="G8003" t="s">
        <v>196</v>
      </c>
      <c r="H8003" t="s">
        <v>143</v>
      </c>
      <c r="I8003" t="s">
        <v>135</v>
      </c>
      <c r="J8003" t="s">
        <v>136</v>
      </c>
      <c r="K8003" t="s">
        <v>137</v>
      </c>
      <c r="L8003" t="s">
        <v>22843</v>
      </c>
      <c r="M8003" t="s">
        <v>22844</v>
      </c>
      <c r="N8003">
        <v>3.8533333330000001</v>
      </c>
      <c r="O8003">
        <v>0</v>
      </c>
      <c r="P8003">
        <v>12</v>
      </c>
      <c r="Q8003">
        <v>0</v>
      </c>
      <c r="R8003">
        <v>0</v>
      </c>
      <c r="S8003">
        <v>0</v>
      </c>
      <c r="T8003">
        <v>0</v>
      </c>
      <c r="U8003">
        <v>0</v>
      </c>
      <c r="V8003">
        <v>0</v>
      </c>
      <c r="W8003">
        <v>0</v>
      </c>
      <c r="X8003">
        <v>6.6298276744064992</v>
      </c>
      <c r="Y8003">
        <v>0</v>
      </c>
      <c r="Z8003">
        <v>0</v>
      </c>
      <c r="AA8003">
        <v>0</v>
      </c>
      <c r="AB8003">
        <v>0</v>
      </c>
      <c r="AC8003">
        <v>0</v>
      </c>
      <c r="AD8003">
        <v>0</v>
      </c>
      <c r="AE8003">
        <v>6.6298276744064992</v>
      </c>
    </row>
    <row r="8004" spans="1:31" x14ac:dyDescent="0.25">
      <c r="A8004">
        <v>2101441</v>
      </c>
      <c r="B8004">
        <v>1</v>
      </c>
      <c r="C8004" t="s">
        <v>80</v>
      </c>
      <c r="D8004" t="s">
        <v>104</v>
      </c>
      <c r="E8004" t="s">
        <v>146</v>
      </c>
      <c r="F8004" t="s">
        <v>2756</v>
      </c>
      <c r="G8004" t="s">
        <v>2747</v>
      </c>
      <c r="H8004" t="s">
        <v>134</v>
      </c>
      <c r="I8004" t="s">
        <v>135</v>
      </c>
      <c r="J8004" t="s">
        <v>136</v>
      </c>
      <c r="K8004" t="s">
        <v>137</v>
      </c>
      <c r="L8004" t="s">
        <v>22845</v>
      </c>
      <c r="M8004" t="s">
        <v>22846</v>
      </c>
      <c r="N8004">
        <v>2.6066666660000002</v>
      </c>
      <c r="O8004">
        <v>1</v>
      </c>
      <c r="P8004">
        <v>435</v>
      </c>
      <c r="Q8004">
        <v>22</v>
      </c>
      <c r="R8004">
        <v>25</v>
      </c>
      <c r="S8004">
        <v>20</v>
      </c>
      <c r="T8004">
        <v>59</v>
      </c>
      <c r="U8004">
        <v>4</v>
      </c>
      <c r="V8004">
        <v>0</v>
      </c>
      <c r="W8004">
        <v>3.5690942743550935</v>
      </c>
      <c r="X8004">
        <v>216.80749507567484</v>
      </c>
      <c r="Y8004">
        <v>89.424884650227099</v>
      </c>
      <c r="Z8004">
        <v>21.399316093100584</v>
      </c>
      <c r="AA8004">
        <v>610.53658863156716</v>
      </c>
      <c r="AB8004">
        <v>133.18058205807588</v>
      </c>
      <c r="AC8004">
        <v>289.84872910348832</v>
      </c>
      <c r="AD8004">
        <v>0</v>
      </c>
      <c r="AE8004">
        <v>1364.7666898864891</v>
      </c>
    </row>
    <row r="8005" spans="1:31" x14ac:dyDescent="0.25">
      <c r="A8005">
        <v>2101442</v>
      </c>
      <c r="B8005">
        <v>1</v>
      </c>
      <c r="C8005" t="s">
        <v>80</v>
      </c>
      <c r="D8005" t="s">
        <v>82</v>
      </c>
      <c r="E8005" t="s">
        <v>177</v>
      </c>
      <c r="F8005" t="s">
        <v>22847</v>
      </c>
      <c r="G8005" t="s">
        <v>324</v>
      </c>
      <c r="H8005" t="s">
        <v>143</v>
      </c>
      <c r="I8005" t="s">
        <v>135</v>
      </c>
      <c r="J8005" t="s">
        <v>136</v>
      </c>
      <c r="K8005" t="s">
        <v>137</v>
      </c>
      <c r="L8005" t="s">
        <v>22848</v>
      </c>
      <c r="M8005" t="s">
        <v>22849</v>
      </c>
      <c r="N8005">
        <v>1.6125</v>
      </c>
      <c r="O8005">
        <v>0</v>
      </c>
      <c r="P8005">
        <v>2</v>
      </c>
      <c r="Q8005">
        <v>0</v>
      </c>
      <c r="R8005">
        <v>0</v>
      </c>
      <c r="S8005">
        <v>0</v>
      </c>
      <c r="T8005">
        <v>0</v>
      </c>
      <c r="U8005">
        <v>0</v>
      </c>
      <c r="V8005">
        <v>0</v>
      </c>
      <c r="W8005">
        <v>0</v>
      </c>
      <c r="X8005">
        <v>0.47958285716664439</v>
      </c>
      <c r="Y8005">
        <v>0</v>
      </c>
      <c r="Z8005">
        <v>0</v>
      </c>
      <c r="AA8005">
        <v>0</v>
      </c>
      <c r="AB8005">
        <v>0</v>
      </c>
      <c r="AC8005">
        <v>0</v>
      </c>
      <c r="AD8005">
        <v>0</v>
      </c>
      <c r="AE8005">
        <v>0.47958285716664439</v>
      </c>
    </row>
    <row r="8006" spans="1:31" x14ac:dyDescent="0.25">
      <c r="A8006">
        <v>2101443</v>
      </c>
      <c r="B8006">
        <v>1</v>
      </c>
      <c r="C8006" t="s">
        <v>81</v>
      </c>
      <c r="D8006" t="s">
        <v>120</v>
      </c>
      <c r="E8006" t="s">
        <v>131</v>
      </c>
      <c r="F8006" t="s">
        <v>22850</v>
      </c>
      <c r="G8006" t="s">
        <v>133</v>
      </c>
      <c r="H8006" t="s">
        <v>134</v>
      </c>
      <c r="I8006" t="s">
        <v>259</v>
      </c>
      <c r="J8006" t="s">
        <v>136</v>
      </c>
      <c r="K8006" t="s">
        <v>137</v>
      </c>
      <c r="L8006" t="s">
        <v>22851</v>
      </c>
      <c r="M8006" t="s">
        <v>22852</v>
      </c>
      <c r="N8006">
        <v>8.3333330000000001E-3</v>
      </c>
      <c r="O8006">
        <v>0</v>
      </c>
      <c r="P8006">
        <v>1332</v>
      </c>
      <c r="Q8006">
        <v>136</v>
      </c>
      <c r="R8006">
        <v>82</v>
      </c>
      <c r="S8006">
        <v>11</v>
      </c>
      <c r="T8006">
        <v>153</v>
      </c>
      <c r="U8006">
        <v>1</v>
      </c>
      <c r="V8006">
        <v>0</v>
      </c>
      <c r="W8006">
        <v>0</v>
      </c>
      <c r="X8006">
        <v>2.1605917292611694</v>
      </c>
      <c r="Y8006">
        <v>1.3866020936944332</v>
      </c>
      <c r="Z8006">
        <v>0.8525915193190502</v>
      </c>
      <c r="AA8006">
        <v>0.32592794965345001</v>
      </c>
      <c r="AB8006">
        <v>0.46873169884788352</v>
      </c>
      <c r="AC8006">
        <v>2.7807428120849997</v>
      </c>
      <c r="AD8006">
        <v>0</v>
      </c>
      <c r="AE8006">
        <v>7.9751878028609866</v>
      </c>
    </row>
    <row r="8007" spans="1:31" x14ac:dyDescent="0.25">
      <c r="A8007">
        <v>2101445</v>
      </c>
      <c r="B8007">
        <v>1</v>
      </c>
      <c r="C8007" t="s">
        <v>80</v>
      </c>
      <c r="D8007" t="s">
        <v>93</v>
      </c>
      <c r="E8007" t="s">
        <v>140</v>
      </c>
      <c r="F8007" t="s">
        <v>22853</v>
      </c>
      <c r="G8007" t="s">
        <v>142</v>
      </c>
      <c r="H8007" t="s">
        <v>143</v>
      </c>
      <c r="I8007" t="s">
        <v>135</v>
      </c>
      <c r="J8007" t="s">
        <v>136</v>
      </c>
      <c r="K8007" t="s">
        <v>137</v>
      </c>
      <c r="L8007" t="s">
        <v>22854</v>
      </c>
      <c r="M8007" t="s">
        <v>22855</v>
      </c>
      <c r="N8007">
        <v>1.026944444</v>
      </c>
      <c r="O8007">
        <v>0</v>
      </c>
      <c r="P8007">
        <v>3</v>
      </c>
      <c r="Q8007">
        <v>0</v>
      </c>
      <c r="R8007">
        <v>19</v>
      </c>
      <c r="S8007">
        <v>0</v>
      </c>
      <c r="T8007">
        <v>12</v>
      </c>
      <c r="U8007">
        <v>0</v>
      </c>
      <c r="V8007">
        <v>0</v>
      </c>
      <c r="W8007">
        <v>0</v>
      </c>
      <c r="X8007">
        <v>0.71903509999779014</v>
      </c>
      <c r="Y8007">
        <v>0</v>
      </c>
      <c r="Z8007">
        <v>84.827265167794366</v>
      </c>
      <c r="AA8007">
        <v>0</v>
      </c>
      <c r="AB8007">
        <v>37.152320444563344</v>
      </c>
      <c r="AC8007">
        <v>0</v>
      </c>
      <c r="AD8007">
        <v>0</v>
      </c>
      <c r="AE8007">
        <v>122.69862071235551</v>
      </c>
    </row>
    <row r="8008" spans="1:31" x14ac:dyDescent="0.25">
      <c r="A8008">
        <v>2101448</v>
      </c>
      <c r="B8008">
        <v>1</v>
      </c>
      <c r="C8008" t="s">
        <v>80</v>
      </c>
      <c r="D8008" t="s">
        <v>99</v>
      </c>
      <c r="E8008" t="s">
        <v>158</v>
      </c>
      <c r="F8008" t="s">
        <v>22856</v>
      </c>
      <c r="G8008" t="s">
        <v>1160</v>
      </c>
      <c r="H8008" t="s">
        <v>143</v>
      </c>
      <c r="I8008" t="s">
        <v>135</v>
      </c>
      <c r="J8008" t="s">
        <v>136</v>
      </c>
      <c r="K8008" t="s">
        <v>137</v>
      </c>
      <c r="L8008" t="s">
        <v>22857</v>
      </c>
      <c r="M8008" t="s">
        <v>22858</v>
      </c>
      <c r="N8008">
        <v>6.4850000000000003</v>
      </c>
      <c r="O8008">
        <v>0</v>
      </c>
      <c r="P8008">
        <v>41</v>
      </c>
      <c r="Q8008">
        <v>0</v>
      </c>
      <c r="R8008">
        <v>0</v>
      </c>
      <c r="S8008">
        <v>0</v>
      </c>
      <c r="T8008">
        <v>0</v>
      </c>
      <c r="U8008">
        <v>0</v>
      </c>
      <c r="V8008">
        <v>0</v>
      </c>
      <c r="W8008">
        <v>0</v>
      </c>
      <c r="X8008">
        <v>38.022586486646219</v>
      </c>
      <c r="Y8008">
        <v>0</v>
      </c>
      <c r="Z8008">
        <v>0</v>
      </c>
      <c r="AA8008">
        <v>0</v>
      </c>
      <c r="AB8008">
        <v>0</v>
      </c>
      <c r="AC8008">
        <v>0</v>
      </c>
      <c r="AD8008">
        <v>0</v>
      </c>
      <c r="AE8008">
        <v>38.022586486646219</v>
      </c>
    </row>
    <row r="8009" spans="1:31" x14ac:dyDescent="0.25">
      <c r="A8009">
        <v>2101449</v>
      </c>
      <c r="B8009">
        <v>1</v>
      </c>
      <c r="C8009" t="s">
        <v>80</v>
      </c>
      <c r="D8009" t="s">
        <v>96</v>
      </c>
      <c r="E8009" t="s">
        <v>177</v>
      </c>
      <c r="F8009" t="s">
        <v>22859</v>
      </c>
      <c r="G8009" t="s">
        <v>179</v>
      </c>
      <c r="H8009" t="s">
        <v>143</v>
      </c>
      <c r="I8009" t="s">
        <v>135</v>
      </c>
      <c r="J8009" t="s">
        <v>136</v>
      </c>
      <c r="K8009" t="s">
        <v>137</v>
      </c>
      <c r="L8009" t="s">
        <v>22860</v>
      </c>
      <c r="M8009" t="s">
        <v>22861</v>
      </c>
      <c r="N8009">
        <v>1.9355555550000001</v>
      </c>
      <c r="O8009">
        <v>0</v>
      </c>
      <c r="P8009">
        <v>1</v>
      </c>
      <c r="Q8009">
        <v>0</v>
      </c>
      <c r="R8009">
        <v>0</v>
      </c>
      <c r="S8009">
        <v>0</v>
      </c>
      <c r="T8009">
        <v>0</v>
      </c>
      <c r="U8009">
        <v>0</v>
      </c>
      <c r="V8009">
        <v>0</v>
      </c>
      <c r="W8009">
        <v>0</v>
      </c>
      <c r="X8009">
        <v>0.4411618043057467</v>
      </c>
      <c r="Y8009">
        <v>0</v>
      </c>
      <c r="Z8009">
        <v>0</v>
      </c>
      <c r="AA8009">
        <v>0</v>
      </c>
      <c r="AB8009">
        <v>0</v>
      </c>
      <c r="AC8009">
        <v>0</v>
      </c>
      <c r="AD8009">
        <v>0</v>
      </c>
      <c r="AE8009">
        <v>0.4411618043057467</v>
      </c>
    </row>
    <row r="8010" spans="1:31" x14ac:dyDescent="0.25">
      <c r="A8010">
        <v>2101450</v>
      </c>
      <c r="B8010">
        <v>1</v>
      </c>
      <c r="C8010" t="s">
        <v>80</v>
      </c>
      <c r="D8010" t="s">
        <v>84</v>
      </c>
      <c r="E8010" t="s">
        <v>131</v>
      </c>
      <c r="F8010" t="s">
        <v>22862</v>
      </c>
      <c r="G8010" t="s">
        <v>133</v>
      </c>
      <c r="H8010" t="s">
        <v>134</v>
      </c>
      <c r="I8010" t="s">
        <v>135</v>
      </c>
      <c r="J8010" t="s">
        <v>136</v>
      </c>
      <c r="K8010" t="s">
        <v>137</v>
      </c>
      <c r="L8010" t="s">
        <v>22863</v>
      </c>
      <c r="M8010" t="s">
        <v>22864</v>
      </c>
      <c r="N8010">
        <v>1.2727777769999999</v>
      </c>
      <c r="O8010">
        <v>0</v>
      </c>
      <c r="P8010">
        <v>463</v>
      </c>
      <c r="Q8010">
        <v>0</v>
      </c>
      <c r="R8010">
        <v>14</v>
      </c>
      <c r="S8010">
        <v>27</v>
      </c>
      <c r="T8010">
        <v>271</v>
      </c>
      <c r="U8010">
        <v>6</v>
      </c>
      <c r="V8010">
        <v>3</v>
      </c>
      <c r="W8010">
        <v>0</v>
      </c>
      <c r="X8010">
        <v>185.87755756740077</v>
      </c>
      <c r="Y8010">
        <v>0</v>
      </c>
      <c r="Z8010">
        <v>14.047451064000768</v>
      </c>
      <c r="AA8010">
        <v>300.71603607772266</v>
      </c>
      <c r="AB8010">
        <v>422.83481119722973</v>
      </c>
      <c r="AC8010">
        <v>1243.5188689918682</v>
      </c>
      <c r="AD8010">
        <v>233.92922128664534</v>
      </c>
      <c r="AE8010">
        <v>2400.9239461848674</v>
      </c>
    </row>
    <row r="8011" spans="1:31" x14ac:dyDescent="0.25">
      <c r="A8011">
        <v>2101451</v>
      </c>
      <c r="B8011">
        <v>1</v>
      </c>
      <c r="C8011" t="s">
        <v>80</v>
      </c>
      <c r="D8011" t="s">
        <v>101</v>
      </c>
      <c r="E8011" t="s">
        <v>177</v>
      </c>
      <c r="F8011" t="s">
        <v>22865</v>
      </c>
      <c r="G8011" t="s">
        <v>179</v>
      </c>
      <c r="H8011" t="s">
        <v>143</v>
      </c>
      <c r="I8011" t="s">
        <v>135</v>
      </c>
      <c r="J8011" t="s">
        <v>136</v>
      </c>
      <c r="K8011" t="s">
        <v>137</v>
      </c>
      <c r="L8011" t="s">
        <v>22866</v>
      </c>
      <c r="M8011" t="s">
        <v>22867</v>
      </c>
      <c r="N8011">
        <v>2.3475000000000001</v>
      </c>
      <c r="O8011">
        <v>0</v>
      </c>
      <c r="P8011">
        <v>1</v>
      </c>
      <c r="Q8011">
        <v>0</v>
      </c>
      <c r="R8011">
        <v>0</v>
      </c>
      <c r="S8011">
        <v>0</v>
      </c>
      <c r="T8011">
        <v>0</v>
      </c>
      <c r="U8011">
        <v>0</v>
      </c>
      <c r="V8011">
        <v>0</v>
      </c>
      <c r="W8011">
        <v>0</v>
      </c>
      <c r="X8011">
        <v>0.46905196741989841</v>
      </c>
      <c r="Y8011">
        <v>0</v>
      </c>
      <c r="Z8011">
        <v>0</v>
      </c>
      <c r="AA8011">
        <v>0</v>
      </c>
      <c r="AB8011">
        <v>0</v>
      </c>
      <c r="AC8011">
        <v>0</v>
      </c>
      <c r="AD8011">
        <v>0</v>
      </c>
      <c r="AE8011">
        <v>0.46905196741989841</v>
      </c>
    </row>
    <row r="8012" spans="1:31" x14ac:dyDescent="0.25">
      <c r="A8012">
        <v>2101458</v>
      </c>
      <c r="B8012">
        <v>1</v>
      </c>
      <c r="C8012" t="s">
        <v>81</v>
      </c>
      <c r="D8012" t="s">
        <v>128</v>
      </c>
      <c r="E8012" t="s">
        <v>177</v>
      </c>
      <c r="F8012" t="s">
        <v>22868</v>
      </c>
      <c r="G8012" t="s">
        <v>183</v>
      </c>
      <c r="H8012" t="s">
        <v>143</v>
      </c>
      <c r="I8012" t="s">
        <v>135</v>
      </c>
      <c r="J8012" t="s">
        <v>136</v>
      </c>
      <c r="K8012" t="s">
        <v>137</v>
      </c>
      <c r="L8012" t="s">
        <v>22869</v>
      </c>
      <c r="M8012" t="s">
        <v>22870</v>
      </c>
      <c r="N8012">
        <v>1.2055555549999999</v>
      </c>
      <c r="O8012">
        <v>0</v>
      </c>
      <c r="P8012">
        <v>1</v>
      </c>
      <c r="Q8012">
        <v>0</v>
      </c>
      <c r="R8012">
        <v>0</v>
      </c>
      <c r="S8012">
        <v>0</v>
      </c>
      <c r="T8012">
        <v>0</v>
      </c>
      <c r="U8012">
        <v>0</v>
      </c>
      <c r="V8012">
        <v>0</v>
      </c>
      <c r="W8012">
        <v>0</v>
      </c>
      <c r="X8012">
        <v>2.0460259335305004E-2</v>
      </c>
      <c r="Y8012">
        <v>0</v>
      </c>
      <c r="Z8012">
        <v>0</v>
      </c>
      <c r="AA8012">
        <v>0</v>
      </c>
      <c r="AB8012">
        <v>0</v>
      </c>
      <c r="AC8012">
        <v>0</v>
      </c>
      <c r="AD8012">
        <v>0</v>
      </c>
      <c r="AE8012">
        <v>2.0460259335305004E-2</v>
      </c>
    </row>
    <row r="8013" spans="1:31" x14ac:dyDescent="0.25">
      <c r="A8013">
        <v>2101461</v>
      </c>
      <c r="B8013">
        <v>1</v>
      </c>
      <c r="C8013" t="s">
        <v>81</v>
      </c>
      <c r="D8013" t="s">
        <v>117</v>
      </c>
      <c r="E8013" t="s">
        <v>146</v>
      </c>
      <c r="F8013" t="s">
        <v>5788</v>
      </c>
      <c r="G8013" t="s">
        <v>133</v>
      </c>
      <c r="H8013" t="s">
        <v>134</v>
      </c>
      <c r="I8013" t="s">
        <v>135</v>
      </c>
      <c r="J8013" t="s">
        <v>136</v>
      </c>
      <c r="K8013" t="s">
        <v>137</v>
      </c>
      <c r="L8013" t="s">
        <v>22871</v>
      </c>
      <c r="M8013" t="s">
        <v>22872</v>
      </c>
      <c r="N8013">
        <v>8.3888887999999995E-2</v>
      </c>
      <c r="O8013">
        <v>0</v>
      </c>
      <c r="P8013">
        <v>2224</v>
      </c>
      <c r="Q8013">
        <v>33</v>
      </c>
      <c r="R8013">
        <v>76</v>
      </c>
      <c r="S8013">
        <v>17</v>
      </c>
      <c r="T8013">
        <v>191</v>
      </c>
      <c r="U8013">
        <v>7</v>
      </c>
      <c r="V8013">
        <v>1</v>
      </c>
      <c r="W8013">
        <v>0</v>
      </c>
      <c r="X8013">
        <v>22.811215482923114</v>
      </c>
      <c r="Y8013">
        <v>11.807994097409606</v>
      </c>
      <c r="Z8013">
        <v>3.2461536047356261</v>
      </c>
      <c r="AA8013">
        <v>6.2064124156888214</v>
      </c>
      <c r="AB8013">
        <v>7.9313395108276081</v>
      </c>
      <c r="AC8013">
        <v>65.81495413627529</v>
      </c>
      <c r="AD8013">
        <v>0.30367256491635003</v>
      </c>
      <c r="AE8013">
        <v>118.12174181277642</v>
      </c>
    </row>
    <row r="8014" spans="1:31" x14ac:dyDescent="0.25">
      <c r="A8014">
        <v>2101462</v>
      </c>
      <c r="B8014">
        <v>1</v>
      </c>
      <c r="C8014" t="s">
        <v>81</v>
      </c>
      <c r="D8014" t="s">
        <v>119</v>
      </c>
      <c r="E8014" t="s">
        <v>146</v>
      </c>
      <c r="F8014" t="s">
        <v>4524</v>
      </c>
      <c r="G8014" t="s">
        <v>133</v>
      </c>
      <c r="H8014" t="s">
        <v>134</v>
      </c>
      <c r="I8014" t="s">
        <v>259</v>
      </c>
      <c r="J8014" t="s">
        <v>136</v>
      </c>
      <c r="K8014" t="s">
        <v>137</v>
      </c>
      <c r="L8014" t="s">
        <v>22873</v>
      </c>
      <c r="M8014" t="s">
        <v>22874</v>
      </c>
      <c r="N8014">
        <v>1.1666665999999999E-2</v>
      </c>
      <c r="O8014">
        <v>0</v>
      </c>
      <c r="P8014">
        <v>934</v>
      </c>
      <c r="Q8014">
        <v>17</v>
      </c>
      <c r="R8014">
        <v>204</v>
      </c>
      <c r="S8014">
        <v>0</v>
      </c>
      <c r="T8014">
        <v>54</v>
      </c>
      <c r="U8014">
        <v>0</v>
      </c>
      <c r="V8014">
        <v>0</v>
      </c>
      <c r="W8014">
        <v>0</v>
      </c>
      <c r="X8014">
        <v>1.8634379555157341</v>
      </c>
      <c r="Y8014">
        <v>0.19373464740252003</v>
      </c>
      <c r="Z8014">
        <v>1.8538338626390101</v>
      </c>
      <c r="AA8014">
        <v>0</v>
      </c>
      <c r="AB8014">
        <v>0.24187195361898337</v>
      </c>
      <c r="AC8014">
        <v>0</v>
      </c>
      <c r="AD8014">
        <v>0</v>
      </c>
      <c r="AE8014">
        <v>4.1528784191762478</v>
      </c>
    </row>
    <row r="8015" spans="1:31" x14ac:dyDescent="0.25">
      <c r="A8015">
        <v>2101463</v>
      </c>
      <c r="B8015">
        <v>1</v>
      </c>
      <c r="C8015" t="s">
        <v>81</v>
      </c>
      <c r="D8015" t="s">
        <v>118</v>
      </c>
      <c r="E8015" t="s">
        <v>169</v>
      </c>
      <c r="F8015" t="s">
        <v>22875</v>
      </c>
      <c r="G8015" t="s">
        <v>171</v>
      </c>
      <c r="H8015" t="s">
        <v>134</v>
      </c>
      <c r="I8015" t="s">
        <v>135</v>
      </c>
      <c r="J8015" t="s">
        <v>136</v>
      </c>
      <c r="K8015" t="s">
        <v>137</v>
      </c>
      <c r="L8015" t="s">
        <v>22876</v>
      </c>
      <c r="M8015" t="s">
        <v>22877</v>
      </c>
      <c r="N8015">
        <v>2.3491666659999999</v>
      </c>
      <c r="O8015">
        <v>0</v>
      </c>
      <c r="P8015">
        <v>1</v>
      </c>
      <c r="Q8015">
        <v>0</v>
      </c>
      <c r="R8015">
        <v>0</v>
      </c>
      <c r="S8015">
        <v>0</v>
      </c>
      <c r="T8015">
        <v>0</v>
      </c>
      <c r="U8015">
        <v>0</v>
      </c>
      <c r="V8015">
        <v>0</v>
      </c>
      <c r="W8015">
        <v>0</v>
      </c>
      <c r="X8015">
        <v>0.35537381748652336</v>
      </c>
      <c r="Y8015">
        <v>0</v>
      </c>
      <c r="Z8015">
        <v>0</v>
      </c>
      <c r="AA8015">
        <v>0</v>
      </c>
      <c r="AB8015">
        <v>0</v>
      </c>
      <c r="AC8015">
        <v>0</v>
      </c>
      <c r="AD8015">
        <v>0</v>
      </c>
      <c r="AE8015">
        <v>0.35537381748652336</v>
      </c>
    </row>
    <row r="8016" spans="1:31" x14ac:dyDescent="0.25">
      <c r="A8016">
        <v>2101464</v>
      </c>
      <c r="B8016">
        <v>1</v>
      </c>
      <c r="C8016" t="s">
        <v>80</v>
      </c>
      <c r="D8016" t="s">
        <v>105</v>
      </c>
      <c r="E8016" t="s">
        <v>177</v>
      </c>
      <c r="F8016" t="s">
        <v>2025</v>
      </c>
      <c r="G8016" t="s">
        <v>160</v>
      </c>
      <c r="H8016" t="s">
        <v>143</v>
      </c>
      <c r="I8016" t="s">
        <v>135</v>
      </c>
      <c r="J8016" t="s">
        <v>136</v>
      </c>
      <c r="K8016" t="s">
        <v>137</v>
      </c>
      <c r="L8016" t="s">
        <v>22878</v>
      </c>
      <c r="M8016" t="s">
        <v>22879</v>
      </c>
      <c r="N8016">
        <v>1.1491666659999999</v>
      </c>
      <c r="O8016">
        <v>0</v>
      </c>
      <c r="P8016">
        <v>0</v>
      </c>
      <c r="Q8016">
        <v>0</v>
      </c>
      <c r="R8016">
        <v>0</v>
      </c>
      <c r="S8016">
        <v>0</v>
      </c>
      <c r="T8016">
        <v>1</v>
      </c>
      <c r="U8016">
        <v>0</v>
      </c>
      <c r="V8016">
        <v>0</v>
      </c>
      <c r="W8016">
        <v>0</v>
      </c>
      <c r="X8016">
        <v>0</v>
      </c>
      <c r="Y8016">
        <v>0</v>
      </c>
      <c r="Z8016">
        <v>0</v>
      </c>
      <c r="AA8016">
        <v>0</v>
      </c>
      <c r="AB8016">
        <v>1.7693778303658332</v>
      </c>
      <c r="AC8016">
        <v>0</v>
      </c>
      <c r="AD8016">
        <v>0</v>
      </c>
      <c r="AE8016">
        <v>1.7693778303658332</v>
      </c>
    </row>
    <row r="8017" spans="1:31" x14ac:dyDescent="0.25">
      <c r="A8017">
        <v>2101466</v>
      </c>
      <c r="B8017">
        <v>1</v>
      </c>
      <c r="C8017" t="s">
        <v>80</v>
      </c>
      <c r="D8017" t="s">
        <v>93</v>
      </c>
      <c r="E8017" t="s">
        <v>158</v>
      </c>
      <c r="F8017" t="s">
        <v>1442</v>
      </c>
      <c r="G8017" t="s">
        <v>2960</v>
      </c>
      <c r="H8017" t="s">
        <v>143</v>
      </c>
      <c r="I8017" t="s">
        <v>135</v>
      </c>
      <c r="J8017" t="s">
        <v>136</v>
      </c>
      <c r="K8017" t="s">
        <v>137</v>
      </c>
      <c r="L8017" t="s">
        <v>22880</v>
      </c>
      <c r="M8017" t="s">
        <v>22881</v>
      </c>
      <c r="N8017">
        <v>3.7316666660000002</v>
      </c>
      <c r="O8017">
        <v>0</v>
      </c>
      <c r="P8017">
        <v>3</v>
      </c>
      <c r="Q8017">
        <v>0</v>
      </c>
      <c r="R8017">
        <v>7</v>
      </c>
      <c r="S8017">
        <v>0</v>
      </c>
      <c r="T8017">
        <v>0</v>
      </c>
      <c r="U8017">
        <v>0</v>
      </c>
      <c r="V8017">
        <v>0</v>
      </c>
      <c r="W8017">
        <v>0</v>
      </c>
      <c r="X8017">
        <v>1.4313357428635851</v>
      </c>
      <c r="Y8017">
        <v>0</v>
      </c>
      <c r="Z8017">
        <v>84.700379742164159</v>
      </c>
      <c r="AA8017">
        <v>0</v>
      </c>
      <c r="AB8017">
        <v>0</v>
      </c>
      <c r="AC8017">
        <v>0</v>
      </c>
      <c r="AD8017">
        <v>0</v>
      </c>
      <c r="AE8017">
        <v>86.13171548502774</v>
      </c>
    </row>
    <row r="8018" spans="1:31" x14ac:dyDescent="0.25">
      <c r="A8018">
        <v>2101468</v>
      </c>
      <c r="B8018">
        <v>1</v>
      </c>
      <c r="C8018" t="s">
        <v>80</v>
      </c>
      <c r="D8018" t="s">
        <v>96</v>
      </c>
      <c r="E8018" t="s">
        <v>177</v>
      </c>
      <c r="F8018" t="s">
        <v>22882</v>
      </c>
      <c r="G8018" t="s">
        <v>196</v>
      </c>
      <c r="H8018" t="s">
        <v>143</v>
      </c>
      <c r="I8018" t="s">
        <v>135</v>
      </c>
      <c r="J8018" t="s">
        <v>136</v>
      </c>
      <c r="K8018" t="s">
        <v>137</v>
      </c>
      <c r="L8018" t="s">
        <v>22883</v>
      </c>
      <c r="M8018" t="s">
        <v>22884</v>
      </c>
      <c r="N8018">
        <v>0.63416666600000005</v>
      </c>
      <c r="O8018">
        <v>0</v>
      </c>
      <c r="P8018">
        <v>1</v>
      </c>
      <c r="Q8018">
        <v>0</v>
      </c>
      <c r="R8018">
        <v>0</v>
      </c>
      <c r="S8018">
        <v>0</v>
      </c>
      <c r="T8018">
        <v>1</v>
      </c>
      <c r="U8018">
        <v>0</v>
      </c>
      <c r="V8018">
        <v>0</v>
      </c>
      <c r="W8018">
        <v>0</v>
      </c>
      <c r="X8018">
        <v>0.35146796677394665</v>
      </c>
      <c r="Y8018">
        <v>0</v>
      </c>
      <c r="Z8018">
        <v>0</v>
      </c>
      <c r="AA8018">
        <v>0</v>
      </c>
      <c r="AB8018">
        <v>0.27614642736829503</v>
      </c>
      <c r="AC8018">
        <v>0</v>
      </c>
      <c r="AD8018">
        <v>0</v>
      </c>
      <c r="AE8018">
        <v>0.62761439414224163</v>
      </c>
    </row>
    <row r="8019" spans="1:31" x14ac:dyDescent="0.25">
      <c r="A8019">
        <v>2101470</v>
      </c>
      <c r="B8019">
        <v>1</v>
      </c>
      <c r="C8019" t="s">
        <v>81</v>
      </c>
      <c r="D8019" t="s">
        <v>128</v>
      </c>
      <c r="E8019" t="s">
        <v>177</v>
      </c>
      <c r="F8019" t="s">
        <v>22885</v>
      </c>
      <c r="G8019" t="s">
        <v>183</v>
      </c>
      <c r="H8019" t="s">
        <v>143</v>
      </c>
      <c r="I8019" t="s">
        <v>135</v>
      </c>
      <c r="J8019" t="s">
        <v>136</v>
      </c>
      <c r="K8019" t="s">
        <v>137</v>
      </c>
      <c r="L8019" t="s">
        <v>22886</v>
      </c>
      <c r="M8019" t="s">
        <v>22887</v>
      </c>
      <c r="N8019">
        <v>1.4583333329999999</v>
      </c>
      <c r="O8019">
        <v>0</v>
      </c>
      <c r="P8019">
        <v>10</v>
      </c>
      <c r="Q8019">
        <v>0</v>
      </c>
      <c r="R8019">
        <v>0</v>
      </c>
      <c r="S8019">
        <v>0</v>
      </c>
      <c r="T8019">
        <v>1</v>
      </c>
      <c r="U8019">
        <v>0</v>
      </c>
      <c r="V8019">
        <v>0</v>
      </c>
      <c r="W8019">
        <v>0</v>
      </c>
      <c r="X8019">
        <v>2.0849868307206667</v>
      </c>
      <c r="Y8019">
        <v>0</v>
      </c>
      <c r="Z8019">
        <v>0</v>
      </c>
      <c r="AA8019">
        <v>0</v>
      </c>
      <c r="AB8019">
        <v>1.0429004025958335E-2</v>
      </c>
      <c r="AC8019">
        <v>0</v>
      </c>
      <c r="AD8019">
        <v>0</v>
      </c>
      <c r="AE8019">
        <v>2.0954158347466252</v>
      </c>
    </row>
    <row r="8020" spans="1:31" x14ac:dyDescent="0.25">
      <c r="A8020">
        <v>2101471</v>
      </c>
      <c r="B8020">
        <v>1</v>
      </c>
      <c r="C8020" t="s">
        <v>81</v>
      </c>
      <c r="D8020" t="s">
        <v>115</v>
      </c>
      <c r="E8020" t="s">
        <v>158</v>
      </c>
      <c r="F8020" t="s">
        <v>22888</v>
      </c>
      <c r="G8020" t="s">
        <v>160</v>
      </c>
      <c r="H8020" t="s">
        <v>143</v>
      </c>
      <c r="I8020" t="s">
        <v>135</v>
      </c>
      <c r="J8020" t="s">
        <v>136</v>
      </c>
      <c r="K8020" t="s">
        <v>137</v>
      </c>
      <c r="L8020" t="s">
        <v>22889</v>
      </c>
      <c r="M8020" t="s">
        <v>22890</v>
      </c>
      <c r="N8020">
        <v>1.3361111109999999</v>
      </c>
      <c r="O8020">
        <v>0</v>
      </c>
      <c r="P8020">
        <v>3</v>
      </c>
      <c r="Q8020">
        <v>0</v>
      </c>
      <c r="R8020">
        <v>14</v>
      </c>
      <c r="S8020">
        <v>0</v>
      </c>
      <c r="T8020">
        <v>0</v>
      </c>
      <c r="U8020">
        <v>0</v>
      </c>
      <c r="V8020">
        <v>0</v>
      </c>
      <c r="W8020">
        <v>0</v>
      </c>
      <c r="X8020">
        <v>0.18229013511892006</v>
      </c>
      <c r="Y8020">
        <v>0</v>
      </c>
      <c r="Z8020">
        <v>3.4768607708128796</v>
      </c>
      <c r="AA8020">
        <v>0</v>
      </c>
      <c r="AB8020">
        <v>0</v>
      </c>
      <c r="AC8020">
        <v>0</v>
      </c>
      <c r="AD8020">
        <v>0</v>
      </c>
      <c r="AE8020">
        <v>3.6591509059317997</v>
      </c>
    </row>
    <row r="8021" spans="1:31" x14ac:dyDescent="0.25">
      <c r="A8021">
        <v>2101472</v>
      </c>
      <c r="B8021">
        <v>1</v>
      </c>
      <c r="C8021" t="s">
        <v>80</v>
      </c>
      <c r="D8021" t="s">
        <v>92</v>
      </c>
      <c r="E8021" t="s">
        <v>177</v>
      </c>
      <c r="F8021" t="s">
        <v>22891</v>
      </c>
      <c r="G8021" t="s">
        <v>179</v>
      </c>
      <c r="H8021" t="s">
        <v>143</v>
      </c>
      <c r="I8021" t="s">
        <v>135</v>
      </c>
      <c r="J8021" t="s">
        <v>136</v>
      </c>
      <c r="K8021" t="s">
        <v>137</v>
      </c>
      <c r="L8021" t="s">
        <v>22892</v>
      </c>
      <c r="M8021" t="s">
        <v>22893</v>
      </c>
      <c r="N8021">
        <v>1.6711111110000001</v>
      </c>
      <c r="O8021">
        <v>0</v>
      </c>
      <c r="P8021">
        <v>1</v>
      </c>
      <c r="Q8021">
        <v>0</v>
      </c>
      <c r="R8021">
        <v>0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7.5769390313411115E-3</v>
      </c>
      <c r="Y8021">
        <v>0</v>
      </c>
      <c r="Z8021">
        <v>0</v>
      </c>
      <c r="AA8021">
        <v>0</v>
      </c>
      <c r="AB8021">
        <v>0</v>
      </c>
      <c r="AC8021">
        <v>0</v>
      </c>
      <c r="AD8021">
        <v>0</v>
      </c>
      <c r="AE8021">
        <v>7.5769390313411115E-3</v>
      </c>
    </row>
    <row r="8022" spans="1:31" x14ac:dyDescent="0.25">
      <c r="A8022">
        <v>2101474</v>
      </c>
      <c r="B8022">
        <v>1</v>
      </c>
      <c r="C8022" t="s">
        <v>81</v>
      </c>
      <c r="D8022" t="s">
        <v>112</v>
      </c>
      <c r="E8022" t="s">
        <v>131</v>
      </c>
      <c r="F8022" t="s">
        <v>6578</v>
      </c>
      <c r="G8022" t="s">
        <v>273</v>
      </c>
      <c r="H8022" t="s">
        <v>134</v>
      </c>
      <c r="I8022" t="s">
        <v>135</v>
      </c>
      <c r="J8022" t="s">
        <v>136</v>
      </c>
      <c r="K8022" t="s">
        <v>155</v>
      </c>
      <c r="L8022" t="s">
        <v>22894</v>
      </c>
      <c r="M8022" t="s">
        <v>22895</v>
      </c>
      <c r="N8022">
        <v>0.27222222200000001</v>
      </c>
      <c r="O8022">
        <v>0</v>
      </c>
      <c r="P8022">
        <v>765</v>
      </c>
      <c r="Q8022">
        <v>18</v>
      </c>
      <c r="R8022">
        <v>131</v>
      </c>
      <c r="S8022">
        <v>8</v>
      </c>
      <c r="T8022">
        <v>24</v>
      </c>
      <c r="U8022">
        <v>1</v>
      </c>
      <c r="V8022">
        <v>0</v>
      </c>
      <c r="W8022">
        <v>0</v>
      </c>
      <c r="X8022">
        <v>29.597675211007285</v>
      </c>
      <c r="Y8022">
        <v>16.917113700183201</v>
      </c>
      <c r="Z8022">
        <v>14.350828543823603</v>
      </c>
      <c r="AA8022">
        <v>15.363742005624601</v>
      </c>
      <c r="AB8022">
        <v>2.3048336101853222</v>
      </c>
      <c r="AC8022">
        <v>52.728298370793766</v>
      </c>
      <c r="AD8022">
        <v>0</v>
      </c>
      <c r="AE8022">
        <v>131.26249144161778</v>
      </c>
    </row>
    <row r="8023" spans="1:31" x14ac:dyDescent="0.25">
      <c r="A8023">
        <v>2101477</v>
      </c>
      <c r="B8023">
        <v>1</v>
      </c>
      <c r="C8023" t="s">
        <v>81</v>
      </c>
      <c r="D8023" t="s">
        <v>126</v>
      </c>
      <c r="E8023" t="s">
        <v>131</v>
      </c>
      <c r="F8023" t="s">
        <v>22896</v>
      </c>
      <c r="G8023" t="s">
        <v>273</v>
      </c>
      <c r="H8023" t="s">
        <v>134</v>
      </c>
      <c r="I8023" t="s">
        <v>135</v>
      </c>
      <c r="J8023" t="s">
        <v>136</v>
      </c>
      <c r="K8023" t="s">
        <v>155</v>
      </c>
      <c r="L8023" t="s">
        <v>22897</v>
      </c>
      <c r="M8023" t="s">
        <v>22898</v>
      </c>
      <c r="N8023">
        <v>7.8940055549999997</v>
      </c>
      <c r="O8023">
        <v>0</v>
      </c>
      <c r="P8023">
        <v>757</v>
      </c>
      <c r="Q8023">
        <v>37</v>
      </c>
      <c r="R8023">
        <v>106</v>
      </c>
      <c r="S8023">
        <v>8</v>
      </c>
      <c r="T8023">
        <v>45</v>
      </c>
      <c r="U8023">
        <v>0</v>
      </c>
      <c r="V8023">
        <v>0</v>
      </c>
      <c r="W8023">
        <v>0</v>
      </c>
      <c r="X8023">
        <v>758.9034367204174</v>
      </c>
      <c r="Y8023">
        <v>747.04490928691666</v>
      </c>
      <c r="Z8023">
        <v>434.59954814642543</v>
      </c>
      <c r="AA8023">
        <v>187.40791623489048</v>
      </c>
      <c r="AB8023">
        <v>227.06046167485403</v>
      </c>
      <c r="AC8023">
        <v>0</v>
      </c>
      <c r="AD8023">
        <v>0</v>
      </c>
      <c r="AE8023">
        <v>2355.0162720635039</v>
      </c>
    </row>
    <row r="8024" spans="1:31" x14ac:dyDescent="0.25">
      <c r="A8024">
        <v>2101478</v>
      </c>
      <c r="B8024">
        <v>1</v>
      </c>
      <c r="C8024" t="s">
        <v>81</v>
      </c>
      <c r="D8024" t="s">
        <v>124</v>
      </c>
      <c r="E8024" t="s">
        <v>169</v>
      </c>
      <c r="F8024" t="s">
        <v>22899</v>
      </c>
      <c r="G8024" t="s">
        <v>154</v>
      </c>
      <c r="H8024" t="s">
        <v>134</v>
      </c>
      <c r="I8024" t="s">
        <v>135</v>
      </c>
      <c r="J8024" t="s">
        <v>136</v>
      </c>
      <c r="K8024" t="s">
        <v>155</v>
      </c>
      <c r="L8024" t="s">
        <v>22900</v>
      </c>
      <c r="M8024" t="s">
        <v>22901</v>
      </c>
      <c r="N8024">
        <v>8.0536111110000004</v>
      </c>
      <c r="O8024">
        <v>0</v>
      </c>
      <c r="P8024">
        <v>0</v>
      </c>
      <c r="Q8024">
        <v>0</v>
      </c>
      <c r="R8024">
        <v>5</v>
      </c>
      <c r="S8024">
        <v>0</v>
      </c>
      <c r="T8024">
        <v>1</v>
      </c>
      <c r="U8024">
        <v>0</v>
      </c>
      <c r="V8024">
        <v>0</v>
      </c>
      <c r="W8024">
        <v>0</v>
      </c>
      <c r="X8024">
        <v>0</v>
      </c>
      <c r="Y8024">
        <v>0</v>
      </c>
      <c r="Z8024">
        <v>9.6034567163087043</v>
      </c>
      <c r="AA8024">
        <v>0</v>
      </c>
      <c r="AB8024">
        <v>0.10396358262594221</v>
      </c>
      <c r="AC8024">
        <v>0</v>
      </c>
      <c r="AD8024">
        <v>0</v>
      </c>
      <c r="AE8024">
        <v>9.7074202989346468</v>
      </c>
    </row>
    <row r="8025" spans="1:31" x14ac:dyDescent="0.25">
      <c r="A8025">
        <v>2101480</v>
      </c>
      <c r="B8025">
        <v>1</v>
      </c>
      <c r="C8025" t="s">
        <v>81</v>
      </c>
      <c r="D8025" t="s">
        <v>112</v>
      </c>
      <c r="E8025" t="s">
        <v>158</v>
      </c>
      <c r="F8025" t="s">
        <v>22902</v>
      </c>
      <c r="G8025" t="s">
        <v>160</v>
      </c>
      <c r="H8025" t="s">
        <v>143</v>
      </c>
      <c r="I8025" t="s">
        <v>135</v>
      </c>
      <c r="J8025" t="s">
        <v>136</v>
      </c>
      <c r="K8025" t="s">
        <v>137</v>
      </c>
      <c r="L8025" t="s">
        <v>22903</v>
      </c>
      <c r="M8025" t="s">
        <v>22904</v>
      </c>
      <c r="N8025">
        <v>5.267222222</v>
      </c>
      <c r="O8025">
        <v>0</v>
      </c>
      <c r="P8025">
        <v>7</v>
      </c>
      <c r="Q8025">
        <v>0</v>
      </c>
      <c r="R8025">
        <v>2</v>
      </c>
      <c r="S8025">
        <v>0</v>
      </c>
      <c r="T8025">
        <v>0</v>
      </c>
      <c r="U8025">
        <v>0</v>
      </c>
      <c r="V8025">
        <v>0</v>
      </c>
      <c r="W8025">
        <v>0</v>
      </c>
      <c r="X8025">
        <v>1.8846562150157693</v>
      </c>
      <c r="Y8025">
        <v>0</v>
      </c>
      <c r="Z8025">
        <v>1.3125672066168519</v>
      </c>
      <c r="AA8025">
        <v>0</v>
      </c>
      <c r="AB8025">
        <v>0</v>
      </c>
      <c r="AC8025">
        <v>0</v>
      </c>
      <c r="AD8025">
        <v>0</v>
      </c>
      <c r="AE8025">
        <v>3.1972234216326214</v>
      </c>
    </row>
    <row r="8026" spans="1:31" x14ac:dyDescent="0.25">
      <c r="A8026">
        <v>2101481</v>
      </c>
      <c r="B8026">
        <v>1</v>
      </c>
      <c r="C8026" t="s">
        <v>80</v>
      </c>
      <c r="D8026" t="s">
        <v>104</v>
      </c>
      <c r="E8026" t="s">
        <v>146</v>
      </c>
      <c r="F8026" t="s">
        <v>22905</v>
      </c>
      <c r="G8026" t="s">
        <v>273</v>
      </c>
      <c r="H8026" t="s">
        <v>134</v>
      </c>
      <c r="I8026" t="s">
        <v>135</v>
      </c>
      <c r="J8026" t="s">
        <v>136</v>
      </c>
      <c r="K8026" t="s">
        <v>155</v>
      </c>
      <c r="L8026" t="s">
        <v>22906</v>
      </c>
      <c r="M8026" t="s">
        <v>22907</v>
      </c>
      <c r="N8026">
        <v>5.9232833329999997</v>
      </c>
      <c r="O8026">
        <v>4</v>
      </c>
      <c r="P8026">
        <v>254</v>
      </c>
      <c r="Q8026">
        <v>12</v>
      </c>
      <c r="R8026">
        <v>26</v>
      </c>
      <c r="S8026">
        <v>15</v>
      </c>
      <c r="T8026">
        <v>48</v>
      </c>
      <c r="U8026">
        <v>0</v>
      </c>
      <c r="V8026">
        <v>0</v>
      </c>
      <c r="W8026">
        <v>84.311925290822359</v>
      </c>
      <c r="X8026">
        <v>604.55350304955266</v>
      </c>
      <c r="Y8026">
        <v>24.979229810692672</v>
      </c>
      <c r="Z8026">
        <v>51.681268381110058</v>
      </c>
      <c r="AA8026">
        <v>527.64208224000618</v>
      </c>
      <c r="AB8026">
        <v>340.12816311004673</v>
      </c>
      <c r="AC8026">
        <v>0</v>
      </c>
      <c r="AD8026">
        <v>0</v>
      </c>
      <c r="AE8026">
        <v>1633.2961718822305</v>
      </c>
    </row>
    <row r="8027" spans="1:31" x14ac:dyDescent="0.25">
      <c r="A8027">
        <v>2101483</v>
      </c>
      <c r="B8027">
        <v>1</v>
      </c>
      <c r="C8027" t="s">
        <v>81</v>
      </c>
      <c r="D8027" t="s">
        <v>128</v>
      </c>
      <c r="E8027" t="s">
        <v>146</v>
      </c>
      <c r="F8027" t="s">
        <v>5700</v>
      </c>
      <c r="G8027" t="s">
        <v>273</v>
      </c>
      <c r="H8027" t="s">
        <v>134</v>
      </c>
      <c r="I8027" t="s">
        <v>135</v>
      </c>
      <c r="J8027" t="s">
        <v>136</v>
      </c>
      <c r="K8027" t="s">
        <v>155</v>
      </c>
      <c r="L8027" t="s">
        <v>22908</v>
      </c>
      <c r="M8027" t="s">
        <v>22909</v>
      </c>
      <c r="N8027">
        <v>8.1638888880000007</v>
      </c>
      <c r="O8027">
        <v>0</v>
      </c>
      <c r="P8027">
        <v>922</v>
      </c>
      <c r="Q8027">
        <v>3</v>
      </c>
      <c r="R8027">
        <v>12</v>
      </c>
      <c r="S8027">
        <v>5</v>
      </c>
      <c r="T8027">
        <v>97</v>
      </c>
      <c r="U8027">
        <v>0</v>
      </c>
      <c r="V8027">
        <v>0</v>
      </c>
      <c r="W8027">
        <v>0</v>
      </c>
      <c r="X8027">
        <v>1042.9016149865397</v>
      </c>
      <c r="Y8027">
        <v>257.60400946558229</v>
      </c>
      <c r="Z8027">
        <v>175.89562880867527</v>
      </c>
      <c r="AA8027">
        <v>392.29215482339958</v>
      </c>
      <c r="AB8027">
        <v>206.97320811340921</v>
      </c>
      <c r="AC8027">
        <v>0</v>
      </c>
      <c r="AD8027">
        <v>0</v>
      </c>
      <c r="AE8027">
        <v>2075.6666161976059</v>
      </c>
    </row>
    <row r="8028" spans="1:31" x14ac:dyDescent="0.25">
      <c r="A8028">
        <v>2101484</v>
      </c>
      <c r="B8028">
        <v>1</v>
      </c>
      <c r="C8028" t="s">
        <v>80</v>
      </c>
      <c r="D8028" t="s">
        <v>96</v>
      </c>
      <c r="E8028" t="s">
        <v>505</v>
      </c>
      <c r="F8028" t="s">
        <v>22910</v>
      </c>
      <c r="G8028" t="s">
        <v>273</v>
      </c>
      <c r="H8028" t="s">
        <v>143</v>
      </c>
      <c r="I8028" t="s">
        <v>135</v>
      </c>
      <c r="J8028" t="s">
        <v>136</v>
      </c>
      <c r="K8028" t="s">
        <v>155</v>
      </c>
      <c r="L8028" t="s">
        <v>22911</v>
      </c>
      <c r="M8028" t="s">
        <v>22912</v>
      </c>
      <c r="N8028">
        <v>4.5</v>
      </c>
      <c r="O8028">
        <v>0</v>
      </c>
      <c r="P8028">
        <v>38</v>
      </c>
      <c r="Q8028">
        <v>0</v>
      </c>
      <c r="R8028">
        <v>0</v>
      </c>
      <c r="S8028">
        <v>0</v>
      </c>
      <c r="T8028">
        <v>17</v>
      </c>
      <c r="U8028">
        <v>0</v>
      </c>
      <c r="V8028">
        <v>0</v>
      </c>
      <c r="W8028">
        <v>0</v>
      </c>
      <c r="X8028">
        <v>116.65156593265799</v>
      </c>
      <c r="Y8028">
        <v>0</v>
      </c>
      <c r="Z8028">
        <v>0</v>
      </c>
      <c r="AA8028">
        <v>0</v>
      </c>
      <c r="AB8028">
        <v>219.12738771622159</v>
      </c>
      <c r="AC8028">
        <v>0</v>
      </c>
      <c r="AD8028">
        <v>0</v>
      </c>
      <c r="AE8028">
        <v>335.77895364887956</v>
      </c>
    </row>
    <row r="8029" spans="1:31" x14ac:dyDescent="0.25">
      <c r="A8029">
        <v>2101486</v>
      </c>
      <c r="B8029">
        <v>1</v>
      </c>
      <c r="C8029" t="s">
        <v>80</v>
      </c>
      <c r="D8029" t="s">
        <v>103</v>
      </c>
      <c r="E8029" t="s">
        <v>158</v>
      </c>
      <c r="F8029" t="s">
        <v>22913</v>
      </c>
      <c r="G8029" t="s">
        <v>979</v>
      </c>
      <c r="H8029" t="s">
        <v>143</v>
      </c>
      <c r="I8029" t="s">
        <v>135</v>
      </c>
      <c r="J8029" t="s">
        <v>136</v>
      </c>
      <c r="K8029" t="s">
        <v>137</v>
      </c>
      <c r="L8029" t="s">
        <v>22914</v>
      </c>
      <c r="M8029" t="s">
        <v>22915</v>
      </c>
      <c r="N8029">
        <v>2.8677777770000001</v>
      </c>
      <c r="O8029">
        <v>0</v>
      </c>
      <c r="P8029">
        <v>96</v>
      </c>
      <c r="Q8029">
        <v>0</v>
      </c>
      <c r="R8029">
        <v>0</v>
      </c>
      <c r="S8029">
        <v>0</v>
      </c>
      <c r="T8029">
        <v>15</v>
      </c>
      <c r="U8029">
        <v>0</v>
      </c>
      <c r="V8029">
        <v>0</v>
      </c>
      <c r="W8029">
        <v>0</v>
      </c>
      <c r="X8029">
        <v>56.94342750492617</v>
      </c>
      <c r="Y8029">
        <v>0</v>
      </c>
      <c r="Z8029">
        <v>0</v>
      </c>
      <c r="AA8029">
        <v>0</v>
      </c>
      <c r="AB8029">
        <v>45.086695927511549</v>
      </c>
      <c r="AC8029">
        <v>0</v>
      </c>
      <c r="AD8029">
        <v>0</v>
      </c>
      <c r="AE8029">
        <v>102.03012343243772</v>
      </c>
    </row>
    <row r="8030" spans="1:31" x14ac:dyDescent="0.25">
      <c r="A8030">
        <v>2101492</v>
      </c>
      <c r="B8030">
        <v>1</v>
      </c>
      <c r="C8030" t="s">
        <v>80</v>
      </c>
      <c r="D8030" t="s">
        <v>108</v>
      </c>
      <c r="E8030" t="s">
        <v>140</v>
      </c>
      <c r="F8030" t="s">
        <v>15111</v>
      </c>
      <c r="G8030" t="s">
        <v>154</v>
      </c>
      <c r="H8030" t="s">
        <v>143</v>
      </c>
      <c r="I8030" t="s">
        <v>135</v>
      </c>
      <c r="J8030" t="s">
        <v>136</v>
      </c>
      <c r="K8030" t="s">
        <v>155</v>
      </c>
      <c r="L8030" t="s">
        <v>22916</v>
      </c>
      <c r="M8030" t="s">
        <v>22917</v>
      </c>
      <c r="N8030">
        <v>8.093411111</v>
      </c>
      <c r="O8030">
        <v>0</v>
      </c>
      <c r="P8030">
        <v>27</v>
      </c>
      <c r="Q8030">
        <v>0</v>
      </c>
      <c r="R8030">
        <v>5</v>
      </c>
      <c r="S8030">
        <v>0</v>
      </c>
      <c r="T8030">
        <v>1</v>
      </c>
      <c r="U8030">
        <v>0</v>
      </c>
      <c r="V8030">
        <v>0</v>
      </c>
      <c r="W8030">
        <v>0</v>
      </c>
      <c r="X8030">
        <v>41.678830213838715</v>
      </c>
      <c r="Y8030">
        <v>0</v>
      </c>
      <c r="Z8030">
        <v>18.925384800825604</v>
      </c>
      <c r="AA8030">
        <v>0</v>
      </c>
      <c r="AB8030">
        <v>2.4902548616919034</v>
      </c>
      <c r="AC8030">
        <v>0</v>
      </c>
      <c r="AD8030">
        <v>0</v>
      </c>
      <c r="AE8030">
        <v>63.094469876356222</v>
      </c>
    </row>
    <row r="8031" spans="1:31" x14ac:dyDescent="0.25">
      <c r="A8031">
        <v>2101493</v>
      </c>
      <c r="B8031">
        <v>1</v>
      </c>
      <c r="C8031" t="s">
        <v>80</v>
      </c>
      <c r="D8031" t="s">
        <v>96</v>
      </c>
      <c r="E8031" t="s">
        <v>158</v>
      </c>
      <c r="F8031" t="s">
        <v>22918</v>
      </c>
      <c r="G8031" t="s">
        <v>979</v>
      </c>
      <c r="H8031" t="s">
        <v>143</v>
      </c>
      <c r="I8031" t="s">
        <v>135</v>
      </c>
      <c r="J8031" t="s">
        <v>136</v>
      </c>
      <c r="K8031" t="s">
        <v>137</v>
      </c>
      <c r="L8031" t="s">
        <v>22919</v>
      </c>
      <c r="M8031" t="s">
        <v>22920</v>
      </c>
      <c r="N8031">
        <v>5.31</v>
      </c>
      <c r="O8031">
        <v>0</v>
      </c>
      <c r="P8031">
        <v>44</v>
      </c>
      <c r="Q8031">
        <v>0</v>
      </c>
      <c r="R8031">
        <v>0</v>
      </c>
      <c r="S8031">
        <v>0</v>
      </c>
      <c r="T8031">
        <v>0</v>
      </c>
      <c r="U8031">
        <v>0</v>
      </c>
      <c r="V8031">
        <v>0</v>
      </c>
      <c r="W8031">
        <v>0</v>
      </c>
      <c r="X8031">
        <v>63.764210614486174</v>
      </c>
      <c r="Y8031">
        <v>0</v>
      </c>
      <c r="Z8031">
        <v>0</v>
      </c>
      <c r="AA8031">
        <v>0</v>
      </c>
      <c r="AB8031">
        <v>0</v>
      </c>
      <c r="AC8031">
        <v>0</v>
      </c>
      <c r="AD8031">
        <v>0</v>
      </c>
      <c r="AE8031">
        <v>63.764210614486174</v>
      </c>
    </row>
    <row r="8032" spans="1:31" x14ac:dyDescent="0.25">
      <c r="A8032">
        <v>2101494</v>
      </c>
      <c r="B8032">
        <v>1</v>
      </c>
      <c r="C8032" t="s">
        <v>81</v>
      </c>
      <c r="D8032" t="s">
        <v>115</v>
      </c>
      <c r="E8032" t="s">
        <v>131</v>
      </c>
      <c r="F8032" t="s">
        <v>3140</v>
      </c>
      <c r="G8032" t="s">
        <v>273</v>
      </c>
      <c r="H8032" t="s">
        <v>134</v>
      </c>
      <c r="I8032" t="s">
        <v>135</v>
      </c>
      <c r="J8032" t="s">
        <v>136</v>
      </c>
      <c r="K8032" t="s">
        <v>155</v>
      </c>
      <c r="L8032" t="s">
        <v>22921</v>
      </c>
      <c r="M8032" t="s">
        <v>22922</v>
      </c>
      <c r="N8032">
        <v>7.8276944439999996</v>
      </c>
      <c r="O8032">
        <v>0</v>
      </c>
      <c r="P8032">
        <v>1243</v>
      </c>
      <c r="Q8032">
        <v>1</v>
      </c>
      <c r="R8032">
        <v>42</v>
      </c>
      <c r="S8032">
        <v>6</v>
      </c>
      <c r="T8032">
        <v>98</v>
      </c>
      <c r="U8032">
        <v>0</v>
      </c>
      <c r="V8032">
        <v>0</v>
      </c>
      <c r="W8032">
        <v>0</v>
      </c>
      <c r="X8032">
        <v>948.65450162227967</v>
      </c>
      <c r="Y8032">
        <v>14.312650262064469</v>
      </c>
      <c r="Z8032">
        <v>83.096405960513763</v>
      </c>
      <c r="AA8032">
        <v>40.298473505279972</v>
      </c>
      <c r="AB8032">
        <v>279.71866894026357</v>
      </c>
      <c r="AC8032">
        <v>0</v>
      </c>
      <c r="AD8032">
        <v>0</v>
      </c>
      <c r="AE8032">
        <v>1366.0807002904016</v>
      </c>
    </row>
    <row r="8033" spans="1:31" x14ac:dyDescent="0.25">
      <c r="A8033">
        <v>2101496</v>
      </c>
      <c r="B8033">
        <v>1</v>
      </c>
      <c r="C8033" t="s">
        <v>81</v>
      </c>
      <c r="D8033" t="s">
        <v>128</v>
      </c>
      <c r="E8033" t="s">
        <v>177</v>
      </c>
      <c r="F8033" t="s">
        <v>22923</v>
      </c>
      <c r="G8033" t="s">
        <v>183</v>
      </c>
      <c r="H8033" t="s">
        <v>143</v>
      </c>
      <c r="I8033" t="s">
        <v>135</v>
      </c>
      <c r="J8033" t="s">
        <v>136</v>
      </c>
      <c r="K8033" t="s">
        <v>137</v>
      </c>
      <c r="L8033" t="s">
        <v>22924</v>
      </c>
      <c r="M8033" t="s">
        <v>22925</v>
      </c>
      <c r="N8033">
        <v>0.93583333300000004</v>
      </c>
      <c r="O8033">
        <v>0</v>
      </c>
      <c r="P8033">
        <v>8</v>
      </c>
      <c r="Q8033">
        <v>0</v>
      </c>
      <c r="R8033">
        <v>0</v>
      </c>
      <c r="S8033">
        <v>0</v>
      </c>
      <c r="T8033">
        <v>1</v>
      </c>
      <c r="U8033">
        <v>0</v>
      </c>
      <c r="V8033">
        <v>0</v>
      </c>
      <c r="W8033">
        <v>0</v>
      </c>
      <c r="X8033">
        <v>1.3272029990385252</v>
      </c>
      <c r="Y8033">
        <v>0</v>
      </c>
      <c r="Z8033">
        <v>0</v>
      </c>
      <c r="AA8033">
        <v>0</v>
      </c>
      <c r="AB8033">
        <v>2.6020254561149239</v>
      </c>
      <c r="AC8033">
        <v>0</v>
      </c>
      <c r="AD8033">
        <v>0</v>
      </c>
      <c r="AE8033">
        <v>3.9292284551534493</v>
      </c>
    </row>
    <row r="8034" spans="1:31" x14ac:dyDescent="0.25">
      <c r="A8034">
        <v>2101497</v>
      </c>
      <c r="B8034">
        <v>1</v>
      </c>
      <c r="C8034" t="s">
        <v>81</v>
      </c>
      <c r="D8034" t="s">
        <v>114</v>
      </c>
      <c r="E8034" t="s">
        <v>140</v>
      </c>
      <c r="F8034" t="s">
        <v>937</v>
      </c>
      <c r="G8034" t="s">
        <v>154</v>
      </c>
      <c r="H8034" t="s">
        <v>143</v>
      </c>
      <c r="I8034" t="s">
        <v>135</v>
      </c>
      <c r="J8034" t="s">
        <v>136</v>
      </c>
      <c r="K8034" t="s">
        <v>155</v>
      </c>
      <c r="L8034" t="s">
        <v>22926</v>
      </c>
      <c r="M8034" t="s">
        <v>22927</v>
      </c>
      <c r="N8034">
        <v>7.9751666659999998</v>
      </c>
      <c r="O8034">
        <v>0</v>
      </c>
      <c r="P8034">
        <v>89</v>
      </c>
      <c r="Q8034">
        <v>0</v>
      </c>
      <c r="R8034">
        <v>1</v>
      </c>
      <c r="S8034">
        <v>0</v>
      </c>
      <c r="T8034">
        <v>6</v>
      </c>
      <c r="U8034">
        <v>0</v>
      </c>
      <c r="V8034">
        <v>0</v>
      </c>
      <c r="W8034">
        <v>0</v>
      </c>
      <c r="X8034">
        <v>212.26703534523924</v>
      </c>
      <c r="Y8034">
        <v>0</v>
      </c>
      <c r="Z8034">
        <v>1.0034587306378899</v>
      </c>
      <c r="AA8034">
        <v>0</v>
      </c>
      <c r="AB8034">
        <v>54.700827083135266</v>
      </c>
      <c r="AC8034">
        <v>0</v>
      </c>
      <c r="AD8034">
        <v>0</v>
      </c>
      <c r="AE8034">
        <v>267.9713211590124</v>
      </c>
    </row>
    <row r="8035" spans="1:31" x14ac:dyDescent="0.25">
      <c r="A8035">
        <v>2101498</v>
      </c>
      <c r="B8035">
        <v>1</v>
      </c>
      <c r="C8035" t="s">
        <v>80</v>
      </c>
      <c r="D8035" t="s">
        <v>99</v>
      </c>
      <c r="E8035" t="s">
        <v>177</v>
      </c>
      <c r="F8035" t="s">
        <v>22928</v>
      </c>
      <c r="G8035" t="s">
        <v>179</v>
      </c>
      <c r="H8035" t="s">
        <v>143</v>
      </c>
      <c r="I8035" t="s">
        <v>135</v>
      </c>
      <c r="J8035" t="s">
        <v>136</v>
      </c>
      <c r="K8035" t="s">
        <v>137</v>
      </c>
      <c r="L8035" t="s">
        <v>22929</v>
      </c>
      <c r="M8035" t="s">
        <v>22930</v>
      </c>
      <c r="N8035">
        <v>8.2780555549999999</v>
      </c>
      <c r="O8035">
        <v>0</v>
      </c>
      <c r="P8035">
        <v>1</v>
      </c>
      <c r="Q8035">
        <v>0</v>
      </c>
      <c r="R8035">
        <v>0</v>
      </c>
      <c r="S8035">
        <v>0</v>
      </c>
      <c r="T8035">
        <v>0</v>
      </c>
      <c r="U8035">
        <v>0</v>
      </c>
      <c r="V8035">
        <v>0</v>
      </c>
      <c r="W8035">
        <v>0</v>
      </c>
      <c r="X8035">
        <v>0</v>
      </c>
      <c r="Y8035">
        <v>0</v>
      </c>
      <c r="Z8035">
        <v>0</v>
      </c>
      <c r="AA8035">
        <v>0</v>
      </c>
      <c r="AB8035">
        <v>0</v>
      </c>
      <c r="AC8035">
        <v>0</v>
      </c>
      <c r="AD8035">
        <v>0</v>
      </c>
      <c r="AE8035">
        <v>0</v>
      </c>
    </row>
    <row r="8036" spans="1:31" x14ac:dyDescent="0.25">
      <c r="A8036">
        <v>2101500</v>
      </c>
      <c r="B8036">
        <v>1</v>
      </c>
      <c r="C8036" t="s">
        <v>80</v>
      </c>
      <c r="D8036" t="s">
        <v>104</v>
      </c>
      <c r="E8036" t="s">
        <v>146</v>
      </c>
      <c r="F8036" t="s">
        <v>22931</v>
      </c>
      <c r="G8036" t="s">
        <v>513</v>
      </c>
      <c r="H8036" t="s">
        <v>134</v>
      </c>
      <c r="I8036" t="s">
        <v>135</v>
      </c>
      <c r="J8036" t="s">
        <v>136</v>
      </c>
      <c r="K8036" t="s">
        <v>155</v>
      </c>
      <c r="L8036" t="s">
        <v>22932</v>
      </c>
      <c r="M8036" t="s">
        <v>22933</v>
      </c>
      <c r="N8036">
        <v>0.272777777</v>
      </c>
      <c r="O8036">
        <v>12</v>
      </c>
      <c r="P8036">
        <v>4838</v>
      </c>
      <c r="Q8036">
        <v>13</v>
      </c>
      <c r="R8036">
        <v>96</v>
      </c>
      <c r="S8036">
        <v>15</v>
      </c>
      <c r="T8036">
        <v>441</v>
      </c>
      <c r="U8036">
        <v>2</v>
      </c>
      <c r="V8036">
        <v>1</v>
      </c>
      <c r="W8036">
        <v>1.3053185234937774</v>
      </c>
      <c r="X8036">
        <v>236.68677275542731</v>
      </c>
      <c r="Y8036">
        <v>3.6518721584923695</v>
      </c>
      <c r="Z8036">
        <v>9.1868999336429304</v>
      </c>
      <c r="AA8036">
        <v>6.7649424446871569</v>
      </c>
      <c r="AB8036">
        <v>84.677137354727336</v>
      </c>
      <c r="AC8036">
        <v>15.151940924528345</v>
      </c>
      <c r="AD8036">
        <v>0.88352157139433007</v>
      </c>
      <c r="AE8036">
        <v>358.30840566639358</v>
      </c>
    </row>
    <row r="8037" spans="1:31" x14ac:dyDescent="0.25">
      <c r="A8037">
        <v>2101501</v>
      </c>
      <c r="B8037">
        <v>1</v>
      </c>
      <c r="C8037" t="s">
        <v>80</v>
      </c>
      <c r="D8037" t="s">
        <v>85</v>
      </c>
      <c r="E8037" t="s">
        <v>177</v>
      </c>
      <c r="F8037" t="s">
        <v>22934</v>
      </c>
      <c r="G8037" t="s">
        <v>179</v>
      </c>
      <c r="H8037" t="s">
        <v>143</v>
      </c>
      <c r="I8037" t="s">
        <v>135</v>
      </c>
      <c r="J8037" t="s">
        <v>136</v>
      </c>
      <c r="K8037" t="s">
        <v>137</v>
      </c>
      <c r="L8037" t="s">
        <v>22935</v>
      </c>
      <c r="M8037" t="s">
        <v>22936</v>
      </c>
      <c r="N8037">
        <v>5.6449999999999996</v>
      </c>
      <c r="O8037">
        <v>0</v>
      </c>
      <c r="P8037">
        <v>0</v>
      </c>
      <c r="Q8037">
        <v>0</v>
      </c>
      <c r="R8037">
        <v>0</v>
      </c>
      <c r="S8037">
        <v>0</v>
      </c>
      <c r="T8037">
        <v>1</v>
      </c>
      <c r="U8037">
        <v>0</v>
      </c>
      <c r="V8037">
        <v>0</v>
      </c>
      <c r="W8037">
        <v>0</v>
      </c>
      <c r="X8037">
        <v>0</v>
      </c>
      <c r="Y8037">
        <v>0</v>
      </c>
      <c r="Z8037">
        <v>0</v>
      </c>
      <c r="AA8037">
        <v>0</v>
      </c>
      <c r="AB8037">
        <v>12.119689935695256</v>
      </c>
      <c r="AC8037">
        <v>0</v>
      </c>
      <c r="AD8037">
        <v>0</v>
      </c>
      <c r="AE8037">
        <v>12.119689935695256</v>
      </c>
    </row>
    <row r="8038" spans="1:31" x14ac:dyDescent="0.25">
      <c r="A8038">
        <v>2101503</v>
      </c>
      <c r="B8038">
        <v>1</v>
      </c>
      <c r="C8038" t="s">
        <v>80</v>
      </c>
      <c r="D8038" t="s">
        <v>107</v>
      </c>
      <c r="E8038" t="s">
        <v>169</v>
      </c>
      <c r="F8038" t="s">
        <v>22937</v>
      </c>
      <c r="G8038" t="s">
        <v>133</v>
      </c>
      <c r="H8038" t="s">
        <v>134</v>
      </c>
      <c r="I8038" t="s">
        <v>135</v>
      </c>
      <c r="J8038" t="s">
        <v>136</v>
      </c>
      <c r="K8038" t="s">
        <v>137</v>
      </c>
      <c r="L8038" t="s">
        <v>22938</v>
      </c>
      <c r="M8038" t="s">
        <v>22939</v>
      </c>
      <c r="N8038">
        <v>0.84638888800000001</v>
      </c>
      <c r="O8038">
        <v>0</v>
      </c>
      <c r="P8038">
        <v>147</v>
      </c>
      <c r="Q8038">
        <v>0</v>
      </c>
      <c r="R8038">
        <v>1</v>
      </c>
      <c r="S8038">
        <v>0</v>
      </c>
      <c r="T8038">
        <v>2</v>
      </c>
      <c r="U8038">
        <v>0</v>
      </c>
      <c r="V8038">
        <v>0</v>
      </c>
      <c r="W8038">
        <v>0</v>
      </c>
      <c r="X8038">
        <v>45.423567228702716</v>
      </c>
      <c r="Y8038">
        <v>0</v>
      </c>
      <c r="Z8038">
        <v>2.6757150448856999</v>
      </c>
      <c r="AA8038">
        <v>0</v>
      </c>
      <c r="AB8038">
        <v>0.59725028793636115</v>
      </c>
      <c r="AC8038">
        <v>0</v>
      </c>
      <c r="AD8038">
        <v>0</v>
      </c>
      <c r="AE8038">
        <v>48.696532561524776</v>
      </c>
    </row>
    <row r="8039" spans="1:31" x14ac:dyDescent="0.25">
      <c r="A8039">
        <v>2101505</v>
      </c>
      <c r="B8039">
        <v>1</v>
      </c>
      <c r="C8039" t="s">
        <v>81</v>
      </c>
      <c r="D8039" t="s">
        <v>122</v>
      </c>
      <c r="E8039" t="s">
        <v>177</v>
      </c>
      <c r="F8039" t="s">
        <v>22940</v>
      </c>
      <c r="G8039" t="s">
        <v>196</v>
      </c>
      <c r="H8039" t="s">
        <v>143</v>
      </c>
      <c r="I8039" t="s">
        <v>135</v>
      </c>
      <c r="J8039" t="s">
        <v>136</v>
      </c>
      <c r="K8039" t="s">
        <v>137</v>
      </c>
      <c r="L8039" t="s">
        <v>22941</v>
      </c>
      <c r="M8039" t="s">
        <v>22942</v>
      </c>
      <c r="N8039">
        <v>1.738611111</v>
      </c>
      <c r="O8039">
        <v>0</v>
      </c>
      <c r="P8039">
        <v>1</v>
      </c>
      <c r="Q8039">
        <v>0</v>
      </c>
      <c r="R8039">
        <v>0</v>
      </c>
      <c r="S8039">
        <v>0</v>
      </c>
      <c r="T8039">
        <v>0</v>
      </c>
      <c r="U8039">
        <v>0</v>
      </c>
      <c r="V8039">
        <v>0</v>
      </c>
      <c r="W8039">
        <v>0</v>
      </c>
      <c r="X8039">
        <v>0.18501649768581391</v>
      </c>
      <c r="Y8039">
        <v>0</v>
      </c>
      <c r="Z8039">
        <v>0</v>
      </c>
      <c r="AA8039">
        <v>0</v>
      </c>
      <c r="AB8039">
        <v>0</v>
      </c>
      <c r="AC8039">
        <v>0</v>
      </c>
      <c r="AD8039">
        <v>0</v>
      </c>
      <c r="AE8039">
        <v>0.18501649768581391</v>
      </c>
    </row>
    <row r="8040" spans="1:31" x14ac:dyDescent="0.25">
      <c r="A8040">
        <v>2101507</v>
      </c>
      <c r="B8040">
        <v>1</v>
      </c>
      <c r="C8040" t="s">
        <v>80</v>
      </c>
      <c r="D8040" t="s">
        <v>107</v>
      </c>
      <c r="E8040" t="s">
        <v>177</v>
      </c>
      <c r="F8040" t="s">
        <v>22943</v>
      </c>
      <c r="G8040" t="s">
        <v>183</v>
      </c>
      <c r="H8040" t="s">
        <v>143</v>
      </c>
      <c r="I8040" t="s">
        <v>135</v>
      </c>
      <c r="J8040" t="s">
        <v>136</v>
      </c>
      <c r="K8040" t="s">
        <v>137</v>
      </c>
      <c r="L8040" t="s">
        <v>22944</v>
      </c>
      <c r="M8040" t="s">
        <v>22945</v>
      </c>
      <c r="N8040">
        <v>3.2316666660000002</v>
      </c>
      <c r="O8040">
        <v>0</v>
      </c>
      <c r="P8040">
        <v>1</v>
      </c>
      <c r="Q8040">
        <v>0</v>
      </c>
      <c r="R8040">
        <v>0</v>
      </c>
      <c r="S8040">
        <v>0</v>
      </c>
      <c r="T8040">
        <v>0</v>
      </c>
      <c r="U8040">
        <v>0</v>
      </c>
      <c r="V8040">
        <v>0</v>
      </c>
      <c r="W8040">
        <v>0</v>
      </c>
      <c r="X8040">
        <v>0.65680979575416332</v>
      </c>
      <c r="Y8040">
        <v>0</v>
      </c>
      <c r="Z8040">
        <v>0</v>
      </c>
      <c r="AA8040">
        <v>0</v>
      </c>
      <c r="AB8040">
        <v>0</v>
      </c>
      <c r="AC8040">
        <v>0</v>
      </c>
      <c r="AD8040">
        <v>0</v>
      </c>
      <c r="AE8040">
        <v>0.65680979575416332</v>
      </c>
    </row>
    <row r="8041" spans="1:31" x14ac:dyDescent="0.25">
      <c r="A8041">
        <v>2101511</v>
      </c>
      <c r="B8041">
        <v>1</v>
      </c>
      <c r="C8041" t="s">
        <v>80</v>
      </c>
      <c r="D8041" t="s">
        <v>94</v>
      </c>
      <c r="E8041" t="s">
        <v>177</v>
      </c>
      <c r="F8041" t="s">
        <v>22946</v>
      </c>
      <c r="G8041" t="s">
        <v>183</v>
      </c>
      <c r="H8041" t="s">
        <v>143</v>
      </c>
      <c r="I8041" t="s">
        <v>135</v>
      </c>
      <c r="J8041" t="s">
        <v>136</v>
      </c>
      <c r="K8041" t="s">
        <v>137</v>
      </c>
      <c r="L8041" t="s">
        <v>22947</v>
      </c>
      <c r="M8041" t="s">
        <v>22948</v>
      </c>
      <c r="N8041">
        <v>4.0030555550000004</v>
      </c>
      <c r="O8041">
        <v>0</v>
      </c>
      <c r="P8041">
        <v>2</v>
      </c>
      <c r="Q8041">
        <v>0</v>
      </c>
      <c r="R8041">
        <v>0</v>
      </c>
      <c r="S8041">
        <v>0</v>
      </c>
      <c r="T8041">
        <v>0</v>
      </c>
      <c r="U8041">
        <v>0</v>
      </c>
      <c r="V8041">
        <v>0</v>
      </c>
      <c r="W8041">
        <v>0</v>
      </c>
      <c r="X8041">
        <v>0.68656456019457779</v>
      </c>
      <c r="Y8041">
        <v>0</v>
      </c>
      <c r="Z8041">
        <v>0</v>
      </c>
      <c r="AA8041">
        <v>0</v>
      </c>
      <c r="AB8041">
        <v>0</v>
      </c>
      <c r="AC8041">
        <v>0</v>
      </c>
      <c r="AD8041">
        <v>0</v>
      </c>
      <c r="AE8041">
        <v>0.68656456019457779</v>
      </c>
    </row>
    <row r="8042" spans="1:31" x14ac:dyDescent="0.25">
      <c r="A8042">
        <v>2101514</v>
      </c>
      <c r="B8042">
        <v>1</v>
      </c>
      <c r="C8042" t="s">
        <v>81</v>
      </c>
      <c r="D8042" t="s">
        <v>127</v>
      </c>
      <c r="E8042" t="s">
        <v>158</v>
      </c>
      <c r="F8042" t="s">
        <v>22949</v>
      </c>
      <c r="G8042" t="s">
        <v>160</v>
      </c>
      <c r="H8042" t="s">
        <v>143</v>
      </c>
      <c r="I8042" t="s">
        <v>135</v>
      </c>
      <c r="J8042" t="s">
        <v>136</v>
      </c>
      <c r="K8042" t="s">
        <v>137</v>
      </c>
      <c r="L8042" t="s">
        <v>22950</v>
      </c>
      <c r="M8042" t="s">
        <v>22951</v>
      </c>
      <c r="N8042">
        <v>3.2719444439999998</v>
      </c>
      <c r="O8042">
        <v>0</v>
      </c>
      <c r="P8042">
        <v>22</v>
      </c>
      <c r="Q8042">
        <v>0</v>
      </c>
      <c r="R8042">
        <v>0</v>
      </c>
      <c r="S8042">
        <v>0</v>
      </c>
      <c r="T8042">
        <v>0</v>
      </c>
      <c r="U8042">
        <v>0</v>
      </c>
      <c r="V8042">
        <v>0</v>
      </c>
      <c r="W8042">
        <v>0</v>
      </c>
      <c r="X8042">
        <v>10.907627307025223</v>
      </c>
      <c r="Y8042">
        <v>0</v>
      </c>
      <c r="Z8042">
        <v>0</v>
      </c>
      <c r="AA8042">
        <v>0</v>
      </c>
      <c r="AB8042">
        <v>0</v>
      </c>
      <c r="AC8042">
        <v>0</v>
      </c>
      <c r="AD8042">
        <v>0</v>
      </c>
      <c r="AE8042">
        <v>10.907627307025223</v>
      </c>
    </row>
    <row r="8043" spans="1:31" x14ac:dyDescent="0.25">
      <c r="A8043">
        <v>2101515</v>
      </c>
      <c r="B8043">
        <v>1</v>
      </c>
      <c r="C8043" t="s">
        <v>80</v>
      </c>
      <c r="D8043" t="s">
        <v>88</v>
      </c>
      <c r="E8043" t="s">
        <v>177</v>
      </c>
      <c r="F8043" t="s">
        <v>22952</v>
      </c>
      <c r="G8043" t="s">
        <v>183</v>
      </c>
      <c r="H8043" t="s">
        <v>143</v>
      </c>
      <c r="I8043" t="s">
        <v>135</v>
      </c>
      <c r="J8043" t="s">
        <v>136</v>
      </c>
      <c r="K8043" t="s">
        <v>137</v>
      </c>
      <c r="L8043" t="s">
        <v>22953</v>
      </c>
      <c r="M8043" t="s">
        <v>22954</v>
      </c>
      <c r="N8043">
        <v>7.0158333329999998</v>
      </c>
      <c r="O8043">
        <v>0</v>
      </c>
      <c r="P8043">
        <v>3</v>
      </c>
      <c r="Q8043">
        <v>0</v>
      </c>
      <c r="R8043">
        <v>0</v>
      </c>
      <c r="S8043">
        <v>0</v>
      </c>
      <c r="T8043">
        <v>1</v>
      </c>
      <c r="U8043">
        <v>0</v>
      </c>
      <c r="V8043">
        <v>0</v>
      </c>
      <c r="W8043">
        <v>0</v>
      </c>
      <c r="X8043">
        <v>4.6282538609857804</v>
      </c>
      <c r="Y8043">
        <v>0</v>
      </c>
      <c r="Z8043">
        <v>0</v>
      </c>
      <c r="AA8043">
        <v>0</v>
      </c>
      <c r="AB8043">
        <v>2.7920146308442417</v>
      </c>
      <c r="AC8043">
        <v>0</v>
      </c>
      <c r="AD8043">
        <v>0</v>
      </c>
      <c r="AE8043">
        <v>7.4202684918300221</v>
      </c>
    </row>
    <row r="8044" spans="1:31" x14ac:dyDescent="0.25">
      <c r="A8044">
        <v>2101516</v>
      </c>
      <c r="B8044">
        <v>1</v>
      </c>
      <c r="C8044" t="s">
        <v>80</v>
      </c>
      <c r="D8044" t="s">
        <v>93</v>
      </c>
      <c r="E8044" t="s">
        <v>158</v>
      </c>
      <c r="F8044" t="s">
        <v>1971</v>
      </c>
      <c r="G8044" t="s">
        <v>160</v>
      </c>
      <c r="H8044" t="s">
        <v>143</v>
      </c>
      <c r="I8044" t="s">
        <v>135</v>
      </c>
      <c r="J8044" t="s">
        <v>136</v>
      </c>
      <c r="K8044" t="s">
        <v>137</v>
      </c>
      <c r="L8044" t="s">
        <v>22955</v>
      </c>
      <c r="M8044" t="s">
        <v>22956</v>
      </c>
      <c r="N8044">
        <v>0.98944444399999998</v>
      </c>
      <c r="O8044">
        <v>0</v>
      </c>
      <c r="P8044">
        <v>10</v>
      </c>
      <c r="Q8044">
        <v>0</v>
      </c>
      <c r="R8044">
        <v>0</v>
      </c>
      <c r="S8044">
        <v>0</v>
      </c>
      <c r="T8044">
        <v>1</v>
      </c>
      <c r="U8044">
        <v>0</v>
      </c>
      <c r="V8044">
        <v>0</v>
      </c>
      <c r="W8044">
        <v>0</v>
      </c>
      <c r="X8044">
        <v>1.6897250122823204</v>
      </c>
      <c r="Y8044">
        <v>0</v>
      </c>
      <c r="Z8044">
        <v>0</v>
      </c>
      <c r="AA8044">
        <v>0</v>
      </c>
      <c r="AB8044">
        <v>0</v>
      </c>
      <c r="AC8044">
        <v>0</v>
      </c>
      <c r="AD8044">
        <v>0</v>
      </c>
      <c r="AE8044">
        <v>1.6897250122823204</v>
      </c>
    </row>
    <row r="8045" spans="1:31" x14ac:dyDescent="0.25">
      <c r="A8045">
        <v>2101517</v>
      </c>
      <c r="B8045">
        <v>1</v>
      </c>
      <c r="C8045" t="s">
        <v>81</v>
      </c>
      <c r="D8045" t="s">
        <v>125</v>
      </c>
      <c r="E8045" t="s">
        <v>158</v>
      </c>
      <c r="F8045" t="s">
        <v>22957</v>
      </c>
      <c r="G8045" t="s">
        <v>160</v>
      </c>
      <c r="H8045" t="s">
        <v>143</v>
      </c>
      <c r="I8045" t="s">
        <v>135</v>
      </c>
      <c r="J8045" t="s">
        <v>136</v>
      </c>
      <c r="K8045" t="s">
        <v>137</v>
      </c>
      <c r="L8045" t="s">
        <v>22958</v>
      </c>
      <c r="M8045" t="s">
        <v>22959</v>
      </c>
      <c r="N8045">
        <v>1.737777777</v>
      </c>
      <c r="O8045">
        <v>0</v>
      </c>
      <c r="P8045">
        <v>1</v>
      </c>
      <c r="Q8045">
        <v>0</v>
      </c>
      <c r="R8045">
        <v>0</v>
      </c>
      <c r="S8045">
        <v>0</v>
      </c>
      <c r="T8045">
        <v>0</v>
      </c>
      <c r="U8045">
        <v>0</v>
      </c>
      <c r="V8045">
        <v>0</v>
      </c>
      <c r="W8045">
        <v>0</v>
      </c>
      <c r="X8045">
        <v>0.67130784931562404</v>
      </c>
      <c r="Y8045">
        <v>0</v>
      </c>
      <c r="Z8045">
        <v>0</v>
      </c>
      <c r="AA8045">
        <v>0</v>
      </c>
      <c r="AB8045">
        <v>0</v>
      </c>
      <c r="AC8045">
        <v>0</v>
      </c>
      <c r="AD8045">
        <v>0</v>
      </c>
      <c r="AE8045">
        <v>0.67130784931562404</v>
      </c>
    </row>
    <row r="8046" spans="1:31" x14ac:dyDescent="0.25">
      <c r="A8046">
        <v>2101519</v>
      </c>
      <c r="B8046">
        <v>1</v>
      </c>
      <c r="C8046" t="s">
        <v>81</v>
      </c>
      <c r="D8046" t="s">
        <v>112</v>
      </c>
      <c r="E8046" t="s">
        <v>169</v>
      </c>
      <c r="F8046" t="s">
        <v>16934</v>
      </c>
      <c r="G8046" t="s">
        <v>273</v>
      </c>
      <c r="H8046" t="s">
        <v>134</v>
      </c>
      <c r="I8046" t="s">
        <v>135</v>
      </c>
      <c r="J8046" t="s">
        <v>136</v>
      </c>
      <c r="K8046" t="s">
        <v>155</v>
      </c>
      <c r="L8046" t="s">
        <v>22919</v>
      </c>
      <c r="M8046" t="s">
        <v>22960</v>
      </c>
      <c r="N8046">
        <v>7.4333333330000002</v>
      </c>
      <c r="O8046">
        <v>0</v>
      </c>
      <c r="P8046">
        <v>0</v>
      </c>
      <c r="Q8046">
        <v>1</v>
      </c>
      <c r="R8046">
        <v>0</v>
      </c>
      <c r="S8046">
        <v>0</v>
      </c>
      <c r="T8046">
        <v>0</v>
      </c>
      <c r="U8046">
        <v>0</v>
      </c>
      <c r="V8046">
        <v>0</v>
      </c>
      <c r="W8046">
        <v>0</v>
      </c>
      <c r="X8046">
        <v>0</v>
      </c>
      <c r="Y8046">
        <v>9.8213743566292013</v>
      </c>
      <c r="Z8046">
        <v>0</v>
      </c>
      <c r="AA8046">
        <v>0</v>
      </c>
      <c r="AB8046">
        <v>0</v>
      </c>
      <c r="AC8046">
        <v>0</v>
      </c>
      <c r="AD8046">
        <v>0</v>
      </c>
      <c r="AE8046">
        <v>9.8213743566292013</v>
      </c>
    </row>
    <row r="8047" spans="1:31" x14ac:dyDescent="0.25">
      <c r="A8047">
        <v>2101520</v>
      </c>
      <c r="B8047">
        <v>1</v>
      </c>
      <c r="C8047" t="s">
        <v>80</v>
      </c>
      <c r="D8047" t="s">
        <v>95</v>
      </c>
      <c r="E8047" t="s">
        <v>177</v>
      </c>
      <c r="F8047" t="s">
        <v>22961</v>
      </c>
      <c r="G8047" t="s">
        <v>196</v>
      </c>
      <c r="H8047" t="s">
        <v>143</v>
      </c>
      <c r="I8047" t="s">
        <v>135</v>
      </c>
      <c r="J8047" t="s">
        <v>136</v>
      </c>
      <c r="K8047" t="s">
        <v>137</v>
      </c>
      <c r="L8047" t="s">
        <v>22962</v>
      </c>
      <c r="M8047" t="s">
        <v>22963</v>
      </c>
      <c r="N8047">
        <v>0.64277777700000005</v>
      </c>
      <c r="O8047">
        <v>0</v>
      </c>
      <c r="P8047">
        <v>0</v>
      </c>
      <c r="Q8047">
        <v>0</v>
      </c>
      <c r="R8047">
        <v>0</v>
      </c>
      <c r="S8047">
        <v>0</v>
      </c>
      <c r="T8047">
        <v>4</v>
      </c>
      <c r="U8047">
        <v>0</v>
      </c>
      <c r="V8047">
        <v>0</v>
      </c>
      <c r="W8047">
        <v>0</v>
      </c>
      <c r="X8047">
        <v>0</v>
      </c>
      <c r="Y8047">
        <v>0</v>
      </c>
      <c r="Z8047">
        <v>0</v>
      </c>
      <c r="AA8047">
        <v>0</v>
      </c>
      <c r="AB8047">
        <v>1.3664241997346112</v>
      </c>
      <c r="AC8047">
        <v>0</v>
      </c>
      <c r="AD8047">
        <v>0</v>
      </c>
      <c r="AE8047">
        <v>1.3664241997346112</v>
      </c>
    </row>
    <row r="8048" spans="1:31" x14ac:dyDescent="0.25">
      <c r="A8048">
        <v>2101521</v>
      </c>
      <c r="B8048">
        <v>1</v>
      </c>
      <c r="C8048" t="s">
        <v>80</v>
      </c>
      <c r="D8048" t="s">
        <v>107</v>
      </c>
      <c r="E8048" t="s">
        <v>158</v>
      </c>
      <c r="F8048" t="s">
        <v>22964</v>
      </c>
      <c r="G8048" t="s">
        <v>1072</v>
      </c>
      <c r="H8048" t="s">
        <v>143</v>
      </c>
      <c r="I8048" t="s">
        <v>135</v>
      </c>
      <c r="J8048" t="s">
        <v>136</v>
      </c>
      <c r="K8048" t="s">
        <v>137</v>
      </c>
      <c r="L8048" t="s">
        <v>22965</v>
      </c>
      <c r="M8048" t="s">
        <v>22966</v>
      </c>
      <c r="N8048">
        <v>1.7338888880000001</v>
      </c>
      <c r="O8048">
        <v>0</v>
      </c>
      <c r="P8048">
        <v>74</v>
      </c>
      <c r="Q8048">
        <v>0</v>
      </c>
      <c r="R8048">
        <v>0</v>
      </c>
      <c r="S8048">
        <v>0</v>
      </c>
      <c r="T8048">
        <v>7</v>
      </c>
      <c r="U8048">
        <v>0</v>
      </c>
      <c r="V8048">
        <v>0</v>
      </c>
      <c r="W8048">
        <v>0</v>
      </c>
      <c r="X8048">
        <v>23.969038318093286</v>
      </c>
      <c r="Y8048">
        <v>0</v>
      </c>
      <c r="Z8048">
        <v>0</v>
      </c>
      <c r="AA8048">
        <v>0</v>
      </c>
      <c r="AB8048">
        <v>3.8675972296225147</v>
      </c>
      <c r="AC8048">
        <v>0</v>
      </c>
      <c r="AD8048">
        <v>0</v>
      </c>
      <c r="AE8048">
        <v>27.836635547715801</v>
      </c>
    </row>
    <row r="8049" spans="1:31" x14ac:dyDescent="0.25">
      <c r="A8049">
        <v>2101523</v>
      </c>
      <c r="B8049">
        <v>1</v>
      </c>
      <c r="C8049" t="s">
        <v>80</v>
      </c>
      <c r="D8049" t="s">
        <v>87</v>
      </c>
      <c r="E8049" t="s">
        <v>177</v>
      </c>
      <c r="F8049" t="s">
        <v>22967</v>
      </c>
      <c r="G8049" t="s">
        <v>324</v>
      </c>
      <c r="H8049" t="s">
        <v>143</v>
      </c>
      <c r="I8049" t="s">
        <v>135</v>
      </c>
      <c r="J8049" t="s">
        <v>136</v>
      </c>
      <c r="K8049" t="s">
        <v>137</v>
      </c>
      <c r="L8049" t="s">
        <v>22968</v>
      </c>
      <c r="M8049" t="s">
        <v>22969</v>
      </c>
      <c r="N8049">
        <v>2.574166666</v>
      </c>
      <c r="O8049">
        <v>0</v>
      </c>
      <c r="P8049">
        <v>0</v>
      </c>
      <c r="Q8049">
        <v>0</v>
      </c>
      <c r="R8049">
        <v>0</v>
      </c>
      <c r="S8049">
        <v>0</v>
      </c>
      <c r="T8049">
        <v>1</v>
      </c>
      <c r="U8049">
        <v>0</v>
      </c>
      <c r="V8049">
        <v>0</v>
      </c>
      <c r="W8049">
        <v>0</v>
      </c>
      <c r="X8049">
        <v>0</v>
      </c>
      <c r="Y8049">
        <v>0</v>
      </c>
      <c r="Z8049">
        <v>0</v>
      </c>
      <c r="AA8049">
        <v>0</v>
      </c>
      <c r="AB8049">
        <v>102.03805098940136</v>
      </c>
      <c r="AC8049">
        <v>0</v>
      </c>
      <c r="AD8049">
        <v>0</v>
      </c>
      <c r="AE8049">
        <v>102.03805098940136</v>
      </c>
    </row>
    <row r="8050" spans="1:31" x14ac:dyDescent="0.25">
      <c r="A8050">
        <v>2101524</v>
      </c>
      <c r="B8050">
        <v>1</v>
      </c>
      <c r="C8050" t="s">
        <v>81</v>
      </c>
      <c r="D8050" t="s">
        <v>112</v>
      </c>
      <c r="E8050" t="s">
        <v>169</v>
      </c>
      <c r="F8050" t="s">
        <v>22970</v>
      </c>
      <c r="G8050" t="s">
        <v>273</v>
      </c>
      <c r="H8050" t="s">
        <v>134</v>
      </c>
      <c r="I8050" t="s">
        <v>135</v>
      </c>
      <c r="J8050" t="s">
        <v>136</v>
      </c>
      <c r="K8050" t="s">
        <v>155</v>
      </c>
      <c r="L8050" t="s">
        <v>22971</v>
      </c>
      <c r="M8050" t="s">
        <v>22972</v>
      </c>
      <c r="N8050">
        <v>7.4063536110000001</v>
      </c>
      <c r="O8050">
        <v>0</v>
      </c>
      <c r="P8050">
        <v>130</v>
      </c>
      <c r="Q8050">
        <v>0</v>
      </c>
      <c r="R8050">
        <v>2</v>
      </c>
      <c r="S8050">
        <v>0</v>
      </c>
      <c r="T8050">
        <v>20</v>
      </c>
      <c r="U8050">
        <v>0</v>
      </c>
      <c r="V8050">
        <v>0</v>
      </c>
      <c r="W8050">
        <v>0</v>
      </c>
      <c r="X8050">
        <v>197.07562417861382</v>
      </c>
      <c r="Y8050">
        <v>0</v>
      </c>
      <c r="Z8050">
        <v>21.949982888230156</v>
      </c>
      <c r="AA8050">
        <v>0</v>
      </c>
      <c r="AB8050">
        <v>73.409254152154375</v>
      </c>
      <c r="AC8050">
        <v>0</v>
      </c>
      <c r="AD8050">
        <v>0</v>
      </c>
      <c r="AE8050">
        <v>292.43486121899832</v>
      </c>
    </row>
    <row r="8051" spans="1:31" x14ac:dyDescent="0.25">
      <c r="A8051">
        <v>2101528</v>
      </c>
      <c r="B8051">
        <v>1</v>
      </c>
      <c r="C8051" t="s">
        <v>81</v>
      </c>
      <c r="D8051" t="s">
        <v>112</v>
      </c>
      <c r="E8051" t="s">
        <v>158</v>
      </c>
      <c r="F8051" t="s">
        <v>22973</v>
      </c>
      <c r="G8051" t="s">
        <v>154</v>
      </c>
      <c r="H8051" t="s">
        <v>143</v>
      </c>
      <c r="I8051" t="s">
        <v>135</v>
      </c>
      <c r="J8051" t="s">
        <v>136</v>
      </c>
      <c r="K8051" t="s">
        <v>155</v>
      </c>
      <c r="L8051" t="s">
        <v>22974</v>
      </c>
      <c r="M8051" t="s">
        <v>22975</v>
      </c>
      <c r="N8051">
        <v>6.8398750000000001</v>
      </c>
      <c r="O8051">
        <v>0</v>
      </c>
      <c r="P8051">
        <v>53</v>
      </c>
      <c r="Q8051">
        <v>0</v>
      </c>
      <c r="R8051">
        <v>6</v>
      </c>
      <c r="S8051">
        <v>0</v>
      </c>
      <c r="T8051">
        <v>10</v>
      </c>
      <c r="U8051">
        <v>0</v>
      </c>
      <c r="V8051">
        <v>0</v>
      </c>
      <c r="W8051">
        <v>0</v>
      </c>
      <c r="X8051">
        <v>75.060726593037202</v>
      </c>
      <c r="Y8051">
        <v>0</v>
      </c>
      <c r="Z8051">
        <v>68.724839806143166</v>
      </c>
      <c r="AA8051">
        <v>0</v>
      </c>
      <c r="AB8051">
        <v>19.85207748760682</v>
      </c>
      <c r="AC8051">
        <v>0</v>
      </c>
      <c r="AD8051">
        <v>0</v>
      </c>
      <c r="AE8051">
        <v>163.6376438867872</v>
      </c>
    </row>
    <row r="8052" spans="1:31" x14ac:dyDescent="0.25">
      <c r="A8052">
        <v>2101529</v>
      </c>
      <c r="B8052">
        <v>1</v>
      </c>
      <c r="C8052" t="s">
        <v>80</v>
      </c>
      <c r="D8052" t="s">
        <v>94</v>
      </c>
      <c r="E8052" t="s">
        <v>169</v>
      </c>
      <c r="F8052" t="s">
        <v>22976</v>
      </c>
      <c r="G8052" t="s">
        <v>464</v>
      </c>
      <c r="H8052" t="s">
        <v>134</v>
      </c>
      <c r="I8052" t="s">
        <v>135</v>
      </c>
      <c r="J8052" t="s">
        <v>136</v>
      </c>
      <c r="K8052" t="s">
        <v>137</v>
      </c>
      <c r="L8052" t="s">
        <v>22977</v>
      </c>
      <c r="M8052" t="s">
        <v>22978</v>
      </c>
      <c r="N8052">
        <v>1.9669444439999999</v>
      </c>
      <c r="O8052">
        <v>0</v>
      </c>
      <c r="P8052">
        <v>51</v>
      </c>
      <c r="Q8052">
        <v>0</v>
      </c>
      <c r="R8052">
        <v>0</v>
      </c>
      <c r="S8052">
        <v>0</v>
      </c>
      <c r="T8052">
        <v>1</v>
      </c>
      <c r="U8052">
        <v>0</v>
      </c>
      <c r="V8052">
        <v>0</v>
      </c>
      <c r="W8052">
        <v>0</v>
      </c>
      <c r="X8052">
        <v>5.5857207605196617</v>
      </c>
      <c r="Y8052">
        <v>0</v>
      </c>
      <c r="Z8052">
        <v>0</v>
      </c>
      <c r="AA8052">
        <v>0</v>
      </c>
      <c r="AB8052">
        <v>3.7767249833242506E-2</v>
      </c>
      <c r="AC8052">
        <v>0</v>
      </c>
      <c r="AD8052">
        <v>0</v>
      </c>
      <c r="AE8052">
        <v>5.6234880103529044</v>
      </c>
    </row>
    <row r="8053" spans="1:31" x14ac:dyDescent="0.25">
      <c r="A8053">
        <v>2101530</v>
      </c>
      <c r="B8053">
        <v>1</v>
      </c>
      <c r="C8053" t="s">
        <v>81</v>
      </c>
      <c r="D8053" t="s">
        <v>118</v>
      </c>
      <c r="E8053" t="s">
        <v>177</v>
      </c>
      <c r="F8053" t="s">
        <v>22979</v>
      </c>
      <c r="G8053" t="s">
        <v>183</v>
      </c>
      <c r="H8053" t="s">
        <v>143</v>
      </c>
      <c r="I8053" t="s">
        <v>135</v>
      </c>
      <c r="J8053" t="s">
        <v>136</v>
      </c>
      <c r="K8053" t="s">
        <v>137</v>
      </c>
      <c r="L8053" t="s">
        <v>22980</v>
      </c>
      <c r="M8053" t="s">
        <v>22981</v>
      </c>
      <c r="N8053">
        <v>0.503611111</v>
      </c>
      <c r="O8053">
        <v>0</v>
      </c>
      <c r="P8053">
        <v>4</v>
      </c>
      <c r="Q8053">
        <v>0</v>
      </c>
      <c r="R8053">
        <v>0</v>
      </c>
      <c r="S8053">
        <v>0</v>
      </c>
      <c r="T8053">
        <v>0</v>
      </c>
      <c r="U8053">
        <v>0</v>
      </c>
      <c r="V8053">
        <v>0</v>
      </c>
      <c r="W8053">
        <v>0</v>
      </c>
      <c r="X8053">
        <v>0.37223605162261225</v>
      </c>
      <c r="Y8053">
        <v>0</v>
      </c>
      <c r="Z8053">
        <v>0</v>
      </c>
      <c r="AA8053">
        <v>0</v>
      </c>
      <c r="AB8053">
        <v>0</v>
      </c>
      <c r="AC8053">
        <v>0</v>
      </c>
      <c r="AD8053">
        <v>0</v>
      </c>
      <c r="AE8053">
        <v>0.37223605162261225</v>
      </c>
    </row>
    <row r="8054" spans="1:31" x14ac:dyDescent="0.25">
      <c r="A8054">
        <v>2101531</v>
      </c>
      <c r="B8054">
        <v>1</v>
      </c>
      <c r="C8054" t="s">
        <v>80</v>
      </c>
      <c r="D8054" t="s">
        <v>97</v>
      </c>
      <c r="E8054" t="s">
        <v>177</v>
      </c>
      <c r="F8054" t="s">
        <v>22982</v>
      </c>
      <c r="G8054" t="s">
        <v>196</v>
      </c>
      <c r="H8054" t="s">
        <v>143</v>
      </c>
      <c r="I8054" t="s">
        <v>135</v>
      </c>
      <c r="J8054" t="s">
        <v>136</v>
      </c>
      <c r="K8054" t="s">
        <v>137</v>
      </c>
      <c r="L8054" t="s">
        <v>22983</v>
      </c>
      <c r="M8054" t="s">
        <v>22984</v>
      </c>
      <c r="N8054">
        <v>1.7524999999999999</v>
      </c>
      <c r="O8054">
        <v>0</v>
      </c>
      <c r="P8054">
        <v>1</v>
      </c>
      <c r="Q8054">
        <v>0</v>
      </c>
      <c r="R8054">
        <v>0</v>
      </c>
      <c r="S8054">
        <v>0</v>
      </c>
      <c r="T8054">
        <v>0</v>
      </c>
      <c r="U8054">
        <v>0</v>
      </c>
      <c r="V8054">
        <v>0</v>
      </c>
      <c r="W8054">
        <v>0</v>
      </c>
      <c r="X8054">
        <v>0.73094744394105016</v>
      </c>
      <c r="Y8054">
        <v>0</v>
      </c>
      <c r="Z8054">
        <v>0</v>
      </c>
      <c r="AA8054">
        <v>0</v>
      </c>
      <c r="AB8054">
        <v>0</v>
      </c>
      <c r="AC8054">
        <v>0</v>
      </c>
      <c r="AD8054">
        <v>0</v>
      </c>
      <c r="AE8054">
        <v>0.73094744394105016</v>
      </c>
    </row>
    <row r="8055" spans="1:31" x14ac:dyDescent="0.25">
      <c r="A8055">
        <v>2101535</v>
      </c>
      <c r="B8055">
        <v>1</v>
      </c>
      <c r="C8055" t="s">
        <v>80</v>
      </c>
      <c r="D8055" t="s">
        <v>108</v>
      </c>
      <c r="E8055" t="s">
        <v>131</v>
      </c>
      <c r="F8055" t="s">
        <v>22985</v>
      </c>
      <c r="G8055" t="s">
        <v>154</v>
      </c>
      <c r="H8055" t="s">
        <v>134</v>
      </c>
      <c r="I8055" t="s">
        <v>135</v>
      </c>
      <c r="J8055" t="s">
        <v>136</v>
      </c>
      <c r="K8055" t="s">
        <v>155</v>
      </c>
      <c r="L8055" t="s">
        <v>22986</v>
      </c>
      <c r="M8055" t="s">
        <v>22987</v>
      </c>
      <c r="N8055">
        <v>7.550202777</v>
      </c>
      <c r="O8055">
        <v>0</v>
      </c>
      <c r="P8055">
        <v>324</v>
      </c>
      <c r="Q8055">
        <v>0</v>
      </c>
      <c r="R8055">
        <v>81</v>
      </c>
      <c r="S8055">
        <v>1</v>
      </c>
      <c r="T8055">
        <v>17</v>
      </c>
      <c r="U8055">
        <v>0</v>
      </c>
      <c r="V8055">
        <v>0</v>
      </c>
      <c r="W8055">
        <v>0</v>
      </c>
      <c r="X8055">
        <v>308.55205311985964</v>
      </c>
      <c r="Y8055">
        <v>0</v>
      </c>
      <c r="Z8055">
        <v>129.25063842044537</v>
      </c>
      <c r="AA8055">
        <v>44.657730397915891</v>
      </c>
      <c r="AB8055">
        <v>89.362848756757998</v>
      </c>
      <c r="AC8055">
        <v>0</v>
      </c>
      <c r="AD8055">
        <v>0</v>
      </c>
      <c r="AE8055">
        <v>571.82327069497887</v>
      </c>
    </row>
    <row r="8056" spans="1:31" x14ac:dyDescent="0.25">
      <c r="A8056">
        <v>2101536</v>
      </c>
      <c r="B8056">
        <v>1</v>
      </c>
      <c r="C8056" t="s">
        <v>80</v>
      </c>
      <c r="D8056" t="s">
        <v>103</v>
      </c>
      <c r="E8056" t="s">
        <v>177</v>
      </c>
      <c r="F8056" t="s">
        <v>22988</v>
      </c>
      <c r="G8056" t="s">
        <v>196</v>
      </c>
      <c r="H8056" t="s">
        <v>143</v>
      </c>
      <c r="I8056" t="s">
        <v>135</v>
      </c>
      <c r="J8056" t="s">
        <v>136</v>
      </c>
      <c r="K8056" t="s">
        <v>137</v>
      </c>
      <c r="L8056" t="s">
        <v>22989</v>
      </c>
      <c r="M8056" t="s">
        <v>22990</v>
      </c>
      <c r="N8056">
        <v>2.3830555549999999</v>
      </c>
      <c r="O8056">
        <v>0</v>
      </c>
      <c r="P8056">
        <v>0</v>
      </c>
      <c r="Q8056">
        <v>0</v>
      </c>
      <c r="R8056">
        <v>1</v>
      </c>
      <c r="S8056">
        <v>0</v>
      </c>
      <c r="T8056">
        <v>0</v>
      </c>
      <c r="U8056">
        <v>0</v>
      </c>
      <c r="V8056">
        <v>0</v>
      </c>
      <c r="W8056">
        <v>0</v>
      </c>
      <c r="X8056">
        <v>0</v>
      </c>
      <c r="Y8056">
        <v>0</v>
      </c>
      <c r="Z8056">
        <v>28.454910229339909</v>
      </c>
      <c r="AA8056">
        <v>0</v>
      </c>
      <c r="AB8056">
        <v>0</v>
      </c>
      <c r="AC8056">
        <v>0</v>
      </c>
      <c r="AD8056">
        <v>0</v>
      </c>
      <c r="AE8056">
        <v>28.454910229339909</v>
      </c>
    </row>
    <row r="8057" spans="1:31" x14ac:dyDescent="0.25">
      <c r="A8057">
        <v>2101537</v>
      </c>
      <c r="B8057">
        <v>1</v>
      </c>
      <c r="C8057" t="s">
        <v>81</v>
      </c>
      <c r="D8057" t="s">
        <v>120</v>
      </c>
      <c r="E8057" t="s">
        <v>131</v>
      </c>
      <c r="F8057" t="s">
        <v>6152</v>
      </c>
      <c r="G8057" t="s">
        <v>133</v>
      </c>
      <c r="H8057" t="s">
        <v>134</v>
      </c>
      <c r="I8057" t="s">
        <v>135</v>
      </c>
      <c r="J8057" t="s">
        <v>136</v>
      </c>
      <c r="K8057" t="s">
        <v>137</v>
      </c>
      <c r="L8057" t="s">
        <v>22991</v>
      </c>
      <c r="M8057" t="s">
        <v>22992</v>
      </c>
      <c r="N8057">
        <v>0.63527777699999999</v>
      </c>
      <c r="O8057">
        <v>0</v>
      </c>
      <c r="P8057">
        <v>71</v>
      </c>
      <c r="Q8057">
        <v>54</v>
      </c>
      <c r="R8057">
        <v>18</v>
      </c>
      <c r="S8057">
        <v>11</v>
      </c>
      <c r="T8057">
        <v>3</v>
      </c>
      <c r="U8057">
        <v>0</v>
      </c>
      <c r="V8057">
        <v>0</v>
      </c>
      <c r="W8057">
        <v>0</v>
      </c>
      <c r="X8057">
        <v>17.252343707144245</v>
      </c>
      <c r="Y8057">
        <v>21.534353316920942</v>
      </c>
      <c r="Z8057">
        <v>7.3086468094860013</v>
      </c>
      <c r="AA8057">
        <v>18.8088451106284</v>
      </c>
      <c r="AB8057">
        <v>0.27817521781979421</v>
      </c>
      <c r="AC8057">
        <v>0</v>
      </c>
      <c r="AD8057">
        <v>0</v>
      </c>
      <c r="AE8057">
        <v>65.182364161999388</v>
      </c>
    </row>
    <row r="8058" spans="1:31" x14ac:dyDescent="0.25">
      <c r="A8058">
        <v>2101538</v>
      </c>
      <c r="B8058">
        <v>1</v>
      </c>
      <c r="C8058" t="s">
        <v>80</v>
      </c>
      <c r="D8058" t="s">
        <v>96</v>
      </c>
      <c r="E8058" t="s">
        <v>505</v>
      </c>
      <c r="F8058" t="s">
        <v>15969</v>
      </c>
      <c r="G8058" t="s">
        <v>569</v>
      </c>
      <c r="H8058" t="s">
        <v>143</v>
      </c>
      <c r="I8058" t="s">
        <v>135</v>
      </c>
      <c r="J8058" t="s">
        <v>136</v>
      </c>
      <c r="K8058" t="s">
        <v>137</v>
      </c>
      <c r="L8058" t="s">
        <v>22993</v>
      </c>
      <c r="M8058" t="s">
        <v>22994</v>
      </c>
      <c r="N8058">
        <v>2.3341666659999998</v>
      </c>
      <c r="O8058">
        <v>0</v>
      </c>
      <c r="P8058">
        <v>2</v>
      </c>
      <c r="Q8058">
        <v>0</v>
      </c>
      <c r="R8058">
        <v>0</v>
      </c>
      <c r="S8058">
        <v>0</v>
      </c>
      <c r="T8058">
        <v>6</v>
      </c>
      <c r="U8058">
        <v>0</v>
      </c>
      <c r="V8058">
        <v>0</v>
      </c>
      <c r="W8058">
        <v>0</v>
      </c>
      <c r="X8058">
        <v>2.7037269168414153</v>
      </c>
      <c r="Y8058">
        <v>0</v>
      </c>
      <c r="Z8058">
        <v>0</v>
      </c>
      <c r="AA8058">
        <v>0</v>
      </c>
      <c r="AB8058">
        <v>87.145223808914807</v>
      </c>
      <c r="AC8058">
        <v>0</v>
      </c>
      <c r="AD8058">
        <v>0</v>
      </c>
      <c r="AE8058">
        <v>89.848950725756225</v>
      </c>
    </row>
    <row r="8059" spans="1:31" x14ac:dyDescent="0.25">
      <c r="A8059">
        <v>2101539</v>
      </c>
      <c r="B8059">
        <v>1</v>
      </c>
      <c r="C8059" t="s">
        <v>80</v>
      </c>
      <c r="D8059" t="s">
        <v>97</v>
      </c>
      <c r="E8059" t="s">
        <v>505</v>
      </c>
      <c r="F8059" t="s">
        <v>22995</v>
      </c>
      <c r="G8059" t="s">
        <v>4889</v>
      </c>
      <c r="H8059" t="s">
        <v>143</v>
      </c>
      <c r="I8059" t="s">
        <v>135</v>
      </c>
      <c r="J8059" t="s">
        <v>136</v>
      </c>
      <c r="K8059" t="s">
        <v>137</v>
      </c>
      <c r="L8059" t="s">
        <v>22996</v>
      </c>
      <c r="M8059" t="s">
        <v>22997</v>
      </c>
      <c r="N8059">
        <v>5.2977777770000003</v>
      </c>
      <c r="O8059">
        <v>0</v>
      </c>
      <c r="P8059">
        <v>33</v>
      </c>
      <c r="Q8059">
        <v>0</v>
      </c>
      <c r="R8059">
        <v>0</v>
      </c>
      <c r="S8059">
        <v>0</v>
      </c>
      <c r="T8059">
        <v>3</v>
      </c>
      <c r="U8059">
        <v>0</v>
      </c>
      <c r="V8059">
        <v>0</v>
      </c>
      <c r="W8059">
        <v>0</v>
      </c>
      <c r="X8059">
        <v>70.028094443609262</v>
      </c>
      <c r="Y8059">
        <v>0</v>
      </c>
      <c r="Z8059">
        <v>0</v>
      </c>
      <c r="AA8059">
        <v>0</v>
      </c>
      <c r="AB8059">
        <v>20.878442042236326</v>
      </c>
      <c r="AC8059">
        <v>0</v>
      </c>
      <c r="AD8059">
        <v>0</v>
      </c>
      <c r="AE8059">
        <v>90.906536485845592</v>
      </c>
    </row>
    <row r="8060" spans="1:31" x14ac:dyDescent="0.25">
      <c r="A8060">
        <v>2101541</v>
      </c>
      <c r="B8060">
        <v>1</v>
      </c>
      <c r="C8060" t="s">
        <v>80</v>
      </c>
      <c r="D8060" t="s">
        <v>105</v>
      </c>
      <c r="E8060" t="s">
        <v>169</v>
      </c>
      <c r="F8060" t="s">
        <v>22998</v>
      </c>
      <c r="G8060" t="s">
        <v>273</v>
      </c>
      <c r="H8060" t="s">
        <v>134</v>
      </c>
      <c r="I8060" t="s">
        <v>135</v>
      </c>
      <c r="J8060" t="s">
        <v>136</v>
      </c>
      <c r="K8060" t="s">
        <v>155</v>
      </c>
      <c r="L8060" t="s">
        <v>22999</v>
      </c>
      <c r="M8060" t="s">
        <v>23000</v>
      </c>
      <c r="N8060">
        <v>5.7358333330000004</v>
      </c>
      <c r="O8060">
        <v>0</v>
      </c>
      <c r="P8060">
        <v>112</v>
      </c>
      <c r="Q8060">
        <v>0</v>
      </c>
      <c r="R8060">
        <v>0</v>
      </c>
      <c r="S8060">
        <v>0</v>
      </c>
      <c r="T8060">
        <v>9</v>
      </c>
      <c r="U8060">
        <v>0</v>
      </c>
      <c r="V8060">
        <v>0</v>
      </c>
      <c r="W8060">
        <v>0</v>
      </c>
      <c r="X8060">
        <v>138.52634592464486</v>
      </c>
      <c r="Y8060">
        <v>0</v>
      </c>
      <c r="Z8060">
        <v>0</v>
      </c>
      <c r="AA8060">
        <v>0</v>
      </c>
      <c r="AB8060">
        <v>86.71445270198015</v>
      </c>
      <c r="AC8060">
        <v>0</v>
      </c>
      <c r="AD8060">
        <v>0</v>
      </c>
      <c r="AE8060">
        <v>225.24079862662501</v>
      </c>
    </row>
    <row r="8061" spans="1:31" x14ac:dyDescent="0.25">
      <c r="A8061">
        <v>2101542</v>
      </c>
      <c r="B8061">
        <v>1</v>
      </c>
      <c r="C8061" t="s">
        <v>80</v>
      </c>
      <c r="D8061" t="s">
        <v>85</v>
      </c>
      <c r="E8061" t="s">
        <v>140</v>
      </c>
      <c r="F8061" t="s">
        <v>23001</v>
      </c>
      <c r="G8061" t="s">
        <v>2787</v>
      </c>
      <c r="H8061" t="s">
        <v>143</v>
      </c>
      <c r="I8061" t="s">
        <v>135</v>
      </c>
      <c r="J8061" t="s">
        <v>136</v>
      </c>
      <c r="K8061" t="s">
        <v>137</v>
      </c>
      <c r="L8061" t="s">
        <v>23002</v>
      </c>
      <c r="M8061" t="s">
        <v>23003</v>
      </c>
      <c r="N8061">
        <v>2.7138888880000001</v>
      </c>
      <c r="O8061">
        <v>0</v>
      </c>
      <c r="P8061">
        <v>230</v>
      </c>
      <c r="Q8061">
        <v>0</v>
      </c>
      <c r="R8061">
        <v>0</v>
      </c>
      <c r="S8061">
        <v>0</v>
      </c>
      <c r="T8061">
        <v>4</v>
      </c>
      <c r="U8061">
        <v>0</v>
      </c>
      <c r="V8061">
        <v>0</v>
      </c>
      <c r="W8061">
        <v>0</v>
      </c>
      <c r="X8061">
        <v>152.03135754760129</v>
      </c>
      <c r="Y8061">
        <v>0</v>
      </c>
      <c r="Z8061">
        <v>0</v>
      </c>
      <c r="AA8061">
        <v>0</v>
      </c>
      <c r="AB8061">
        <v>54.204327903141348</v>
      </c>
      <c r="AC8061">
        <v>0</v>
      </c>
      <c r="AD8061">
        <v>0</v>
      </c>
      <c r="AE8061">
        <v>206.23568545074264</v>
      </c>
    </row>
    <row r="8062" spans="1:31" x14ac:dyDescent="0.25">
      <c r="A8062">
        <v>2101543</v>
      </c>
      <c r="B8062">
        <v>1</v>
      </c>
      <c r="C8062" t="s">
        <v>80</v>
      </c>
      <c r="D8062" t="s">
        <v>99</v>
      </c>
      <c r="E8062" t="s">
        <v>177</v>
      </c>
      <c r="F8062" t="s">
        <v>534</v>
      </c>
      <c r="G8062" t="s">
        <v>183</v>
      </c>
      <c r="H8062" t="s">
        <v>143</v>
      </c>
      <c r="I8062" t="s">
        <v>135</v>
      </c>
      <c r="J8062" t="s">
        <v>136</v>
      </c>
      <c r="K8062" t="s">
        <v>137</v>
      </c>
      <c r="L8062" t="s">
        <v>23004</v>
      </c>
      <c r="M8062" t="s">
        <v>23005</v>
      </c>
      <c r="N8062">
        <v>1.997777777</v>
      </c>
      <c r="O8062">
        <v>0</v>
      </c>
      <c r="P8062">
        <v>0</v>
      </c>
      <c r="Q8062">
        <v>0</v>
      </c>
      <c r="R8062">
        <v>0</v>
      </c>
      <c r="S8062">
        <v>0</v>
      </c>
      <c r="T8062">
        <v>1</v>
      </c>
      <c r="U8062">
        <v>0</v>
      </c>
      <c r="V8062">
        <v>0</v>
      </c>
      <c r="W8062">
        <v>0</v>
      </c>
      <c r="X8062">
        <v>0</v>
      </c>
      <c r="Y8062">
        <v>0</v>
      </c>
      <c r="Z8062">
        <v>0</v>
      </c>
      <c r="AA8062">
        <v>0</v>
      </c>
      <c r="AB8062">
        <v>0.11242531109660002</v>
      </c>
      <c r="AC8062">
        <v>0</v>
      </c>
      <c r="AD8062">
        <v>0</v>
      </c>
      <c r="AE8062">
        <v>0.11242531109660002</v>
      </c>
    </row>
    <row r="8063" spans="1:31" x14ac:dyDescent="0.25">
      <c r="A8063">
        <v>2101552</v>
      </c>
      <c r="B8063">
        <v>1</v>
      </c>
      <c r="C8063" t="s">
        <v>80</v>
      </c>
      <c r="D8063" t="s">
        <v>106</v>
      </c>
      <c r="E8063" t="s">
        <v>146</v>
      </c>
      <c r="F8063" t="s">
        <v>23006</v>
      </c>
      <c r="G8063" t="s">
        <v>133</v>
      </c>
      <c r="H8063" t="s">
        <v>134</v>
      </c>
      <c r="I8063" t="s">
        <v>135</v>
      </c>
      <c r="J8063" t="s">
        <v>136</v>
      </c>
      <c r="K8063" t="s">
        <v>137</v>
      </c>
      <c r="L8063" t="s">
        <v>23007</v>
      </c>
      <c r="M8063" t="s">
        <v>23008</v>
      </c>
      <c r="N8063">
        <v>0.93916666599999998</v>
      </c>
      <c r="O8063">
        <v>0</v>
      </c>
      <c r="P8063">
        <v>544</v>
      </c>
      <c r="Q8063">
        <v>20</v>
      </c>
      <c r="R8063">
        <v>158</v>
      </c>
      <c r="S8063">
        <v>9</v>
      </c>
      <c r="T8063">
        <v>112</v>
      </c>
      <c r="U8063">
        <v>0</v>
      </c>
      <c r="V8063">
        <v>0</v>
      </c>
      <c r="W8063">
        <v>0</v>
      </c>
      <c r="X8063">
        <v>111.22281816298523</v>
      </c>
      <c r="Y8063">
        <v>185.17247501323203</v>
      </c>
      <c r="Z8063">
        <v>239.94384904277334</v>
      </c>
      <c r="AA8063">
        <v>28.750281634344752</v>
      </c>
      <c r="AB8063">
        <v>153.98285637121944</v>
      </c>
      <c r="AC8063">
        <v>0</v>
      </c>
      <c r="AD8063">
        <v>0</v>
      </c>
      <c r="AE8063">
        <v>719.07228022455479</v>
      </c>
    </row>
    <row r="8064" spans="1:31" x14ac:dyDescent="0.25">
      <c r="A8064">
        <v>2101553</v>
      </c>
      <c r="B8064">
        <v>1</v>
      </c>
      <c r="C8064" t="s">
        <v>81</v>
      </c>
      <c r="D8064" t="s">
        <v>112</v>
      </c>
      <c r="E8064" t="s">
        <v>146</v>
      </c>
      <c r="F8064" t="s">
        <v>23009</v>
      </c>
      <c r="G8064" t="s">
        <v>133</v>
      </c>
      <c r="H8064" t="s">
        <v>134</v>
      </c>
      <c r="I8064" t="s">
        <v>135</v>
      </c>
      <c r="J8064" t="s">
        <v>136</v>
      </c>
      <c r="K8064" t="s">
        <v>137</v>
      </c>
      <c r="L8064" t="s">
        <v>23010</v>
      </c>
      <c r="M8064" t="s">
        <v>23011</v>
      </c>
      <c r="N8064">
        <v>0.103333333</v>
      </c>
      <c r="O8064">
        <v>0</v>
      </c>
      <c r="P8064">
        <v>828</v>
      </c>
      <c r="Q8064">
        <v>2</v>
      </c>
      <c r="R8064">
        <v>57</v>
      </c>
      <c r="S8064">
        <v>4</v>
      </c>
      <c r="T8064">
        <v>28</v>
      </c>
      <c r="U8064">
        <v>0</v>
      </c>
      <c r="V8064">
        <v>0</v>
      </c>
      <c r="W8064">
        <v>0</v>
      </c>
      <c r="X8064">
        <v>9.2326097656014099</v>
      </c>
      <c r="Y8064">
        <v>0.66719847469900329</v>
      </c>
      <c r="Z8064">
        <v>2.0668777491584036</v>
      </c>
      <c r="AA8064">
        <v>1.4676633054997668</v>
      </c>
      <c r="AB8064">
        <v>0.97317688610373998</v>
      </c>
      <c r="AC8064">
        <v>0</v>
      </c>
      <c r="AD8064">
        <v>0</v>
      </c>
      <c r="AE8064">
        <v>14.407526181062323</v>
      </c>
    </row>
    <row r="8065" spans="1:31" x14ac:dyDescent="0.25">
      <c r="A8065">
        <v>2101556</v>
      </c>
      <c r="B8065">
        <v>1</v>
      </c>
      <c r="C8065" t="s">
        <v>80</v>
      </c>
      <c r="D8065" t="s">
        <v>100</v>
      </c>
      <c r="E8065" t="s">
        <v>505</v>
      </c>
      <c r="F8065" t="s">
        <v>23012</v>
      </c>
      <c r="G8065" t="s">
        <v>569</v>
      </c>
      <c r="H8065" t="s">
        <v>143</v>
      </c>
      <c r="I8065" t="s">
        <v>135</v>
      </c>
      <c r="J8065" t="s">
        <v>136</v>
      </c>
      <c r="K8065" t="s">
        <v>137</v>
      </c>
      <c r="L8065" t="s">
        <v>23013</v>
      </c>
      <c r="M8065" t="s">
        <v>23014</v>
      </c>
      <c r="N8065">
        <v>2.7544444440000002</v>
      </c>
      <c r="O8065">
        <v>0</v>
      </c>
      <c r="P8065">
        <v>41</v>
      </c>
      <c r="Q8065">
        <v>0</v>
      </c>
      <c r="R8065">
        <v>1</v>
      </c>
      <c r="S8065">
        <v>0</v>
      </c>
      <c r="T8065">
        <v>0</v>
      </c>
      <c r="U8065">
        <v>0</v>
      </c>
      <c r="V8065">
        <v>0</v>
      </c>
      <c r="W8065">
        <v>0</v>
      </c>
      <c r="X8065">
        <v>20.285123944647445</v>
      </c>
      <c r="Y8065">
        <v>0</v>
      </c>
      <c r="Z8065">
        <v>0</v>
      </c>
      <c r="AA8065">
        <v>0</v>
      </c>
      <c r="AB8065">
        <v>0</v>
      </c>
      <c r="AC8065">
        <v>0</v>
      </c>
      <c r="AD8065">
        <v>0</v>
      </c>
      <c r="AE8065">
        <v>20.285123944647445</v>
      </c>
    </row>
    <row r="8066" spans="1:31" x14ac:dyDescent="0.25">
      <c r="A8066">
        <v>2101561</v>
      </c>
      <c r="B8066">
        <v>1</v>
      </c>
      <c r="C8066" t="s">
        <v>80</v>
      </c>
      <c r="D8066" t="s">
        <v>90</v>
      </c>
      <c r="E8066" t="s">
        <v>177</v>
      </c>
      <c r="F8066" t="s">
        <v>23015</v>
      </c>
      <c r="G8066" t="s">
        <v>179</v>
      </c>
      <c r="H8066" t="s">
        <v>143</v>
      </c>
      <c r="I8066" t="s">
        <v>135</v>
      </c>
      <c r="J8066" t="s">
        <v>136</v>
      </c>
      <c r="K8066" t="s">
        <v>137</v>
      </c>
      <c r="L8066" t="s">
        <v>23016</v>
      </c>
      <c r="M8066" t="s">
        <v>23017</v>
      </c>
      <c r="N8066">
        <v>3.7977777769999999</v>
      </c>
      <c r="O8066">
        <v>0</v>
      </c>
      <c r="P8066">
        <v>0</v>
      </c>
      <c r="Q8066">
        <v>0</v>
      </c>
      <c r="R8066">
        <v>0</v>
      </c>
      <c r="S8066">
        <v>0</v>
      </c>
      <c r="T8066">
        <v>1</v>
      </c>
      <c r="U8066">
        <v>0</v>
      </c>
      <c r="V8066">
        <v>0</v>
      </c>
      <c r="W8066">
        <v>0</v>
      </c>
      <c r="X8066">
        <v>0</v>
      </c>
      <c r="Y8066">
        <v>0</v>
      </c>
      <c r="Z8066">
        <v>0</v>
      </c>
      <c r="AA8066">
        <v>0</v>
      </c>
      <c r="AB8066">
        <v>7.2481385036153645</v>
      </c>
      <c r="AC8066">
        <v>0</v>
      </c>
      <c r="AD8066">
        <v>0</v>
      </c>
      <c r="AE8066">
        <v>7.2481385036153645</v>
      </c>
    </row>
    <row r="8067" spans="1:31" x14ac:dyDescent="0.25">
      <c r="A8067">
        <v>2101563</v>
      </c>
      <c r="B8067">
        <v>1</v>
      </c>
      <c r="C8067" t="s">
        <v>80</v>
      </c>
      <c r="D8067" t="s">
        <v>100</v>
      </c>
      <c r="E8067" t="s">
        <v>158</v>
      </c>
      <c r="F8067" t="s">
        <v>23018</v>
      </c>
      <c r="G8067" t="s">
        <v>366</v>
      </c>
      <c r="H8067" t="s">
        <v>143</v>
      </c>
      <c r="I8067" t="s">
        <v>135</v>
      </c>
      <c r="J8067" t="s">
        <v>136</v>
      </c>
      <c r="K8067" t="s">
        <v>137</v>
      </c>
      <c r="L8067" t="s">
        <v>23019</v>
      </c>
      <c r="M8067" t="s">
        <v>23020</v>
      </c>
      <c r="N8067">
        <v>7.9897222220000002</v>
      </c>
      <c r="O8067">
        <v>0</v>
      </c>
      <c r="P8067">
        <v>9</v>
      </c>
      <c r="Q8067">
        <v>0</v>
      </c>
      <c r="R8067">
        <v>0</v>
      </c>
      <c r="S8067">
        <v>0</v>
      </c>
      <c r="T8067">
        <v>0</v>
      </c>
      <c r="U8067">
        <v>0</v>
      </c>
      <c r="V8067">
        <v>0</v>
      </c>
      <c r="W8067">
        <v>0</v>
      </c>
      <c r="X8067">
        <v>19.770647829940664</v>
      </c>
      <c r="Y8067">
        <v>0</v>
      </c>
      <c r="Z8067">
        <v>0</v>
      </c>
      <c r="AA8067">
        <v>0</v>
      </c>
      <c r="AB8067">
        <v>0</v>
      </c>
      <c r="AC8067">
        <v>0</v>
      </c>
      <c r="AD8067">
        <v>0</v>
      </c>
      <c r="AE8067">
        <v>19.770647829940664</v>
      </c>
    </row>
    <row r="8068" spans="1:31" x14ac:dyDescent="0.25">
      <c r="A8068">
        <v>2101567</v>
      </c>
      <c r="B8068">
        <v>1</v>
      </c>
      <c r="C8068" t="s">
        <v>80</v>
      </c>
      <c r="D8068" t="s">
        <v>92</v>
      </c>
      <c r="E8068" t="s">
        <v>158</v>
      </c>
      <c r="F8068" t="s">
        <v>23021</v>
      </c>
      <c r="G8068" t="s">
        <v>160</v>
      </c>
      <c r="H8068" t="s">
        <v>143</v>
      </c>
      <c r="I8068" t="s">
        <v>135</v>
      </c>
      <c r="J8068" t="s">
        <v>136</v>
      </c>
      <c r="K8068" t="s">
        <v>137</v>
      </c>
      <c r="L8068" t="s">
        <v>23022</v>
      </c>
      <c r="M8068" t="s">
        <v>23023</v>
      </c>
      <c r="N8068">
        <v>4.3511111109999998</v>
      </c>
      <c r="O8068">
        <v>0</v>
      </c>
      <c r="P8068">
        <v>181</v>
      </c>
      <c r="Q8068">
        <v>0</v>
      </c>
      <c r="R8068">
        <v>1</v>
      </c>
      <c r="S8068">
        <v>0</v>
      </c>
      <c r="T8068">
        <v>6</v>
      </c>
      <c r="U8068">
        <v>0</v>
      </c>
      <c r="V8068">
        <v>0</v>
      </c>
      <c r="W8068">
        <v>0</v>
      </c>
      <c r="X8068">
        <v>163.71166214076001</v>
      </c>
      <c r="Y8068">
        <v>0</v>
      </c>
      <c r="Z8068">
        <v>0.52885611871929672</v>
      </c>
      <c r="AA8068">
        <v>0</v>
      </c>
      <c r="AB8068">
        <v>2.0534316053578419</v>
      </c>
      <c r="AC8068">
        <v>0</v>
      </c>
      <c r="AD8068">
        <v>0</v>
      </c>
      <c r="AE8068">
        <v>166.29394986483715</v>
      </c>
    </row>
    <row r="8069" spans="1:31" x14ac:dyDescent="0.25">
      <c r="A8069">
        <v>2101568</v>
      </c>
      <c r="B8069">
        <v>1</v>
      </c>
      <c r="C8069" t="s">
        <v>80</v>
      </c>
      <c r="D8069" t="s">
        <v>92</v>
      </c>
      <c r="E8069" t="s">
        <v>177</v>
      </c>
      <c r="F8069" t="s">
        <v>23024</v>
      </c>
      <c r="G8069" t="s">
        <v>183</v>
      </c>
      <c r="H8069" t="s">
        <v>143</v>
      </c>
      <c r="I8069" t="s">
        <v>135</v>
      </c>
      <c r="J8069" t="s">
        <v>136</v>
      </c>
      <c r="K8069" t="s">
        <v>137</v>
      </c>
      <c r="L8069" t="s">
        <v>23025</v>
      </c>
      <c r="M8069" t="s">
        <v>23026</v>
      </c>
      <c r="N8069">
        <v>2.5222222219999999</v>
      </c>
      <c r="O8069">
        <v>0</v>
      </c>
      <c r="P8069">
        <v>1</v>
      </c>
      <c r="Q8069">
        <v>0</v>
      </c>
      <c r="R8069">
        <v>0</v>
      </c>
      <c r="S8069">
        <v>0</v>
      </c>
      <c r="T8069">
        <v>0</v>
      </c>
      <c r="U8069">
        <v>0</v>
      </c>
      <c r="V8069">
        <v>0</v>
      </c>
      <c r="W8069">
        <v>0</v>
      </c>
      <c r="X8069">
        <v>1.0011619967598251</v>
      </c>
      <c r="Y8069">
        <v>0</v>
      </c>
      <c r="Z8069">
        <v>0</v>
      </c>
      <c r="AA8069">
        <v>0</v>
      </c>
      <c r="AB8069">
        <v>0</v>
      </c>
      <c r="AC8069">
        <v>0</v>
      </c>
      <c r="AD8069">
        <v>0</v>
      </c>
      <c r="AE8069">
        <v>1.0011619967598251</v>
      </c>
    </row>
    <row r="8070" spans="1:31" x14ac:dyDescent="0.25">
      <c r="A8070">
        <v>2101571</v>
      </c>
      <c r="B8070">
        <v>1</v>
      </c>
      <c r="C8070" t="s">
        <v>80</v>
      </c>
      <c r="D8070" t="s">
        <v>100</v>
      </c>
      <c r="E8070" t="s">
        <v>146</v>
      </c>
      <c r="F8070" t="s">
        <v>13651</v>
      </c>
      <c r="G8070" t="s">
        <v>133</v>
      </c>
      <c r="H8070" t="s">
        <v>134</v>
      </c>
      <c r="I8070" t="s">
        <v>135</v>
      </c>
      <c r="J8070" t="s">
        <v>136</v>
      </c>
      <c r="K8070" t="s">
        <v>137</v>
      </c>
      <c r="L8070" t="s">
        <v>23027</v>
      </c>
      <c r="M8070" t="s">
        <v>23028</v>
      </c>
      <c r="N8070">
        <v>9.4444444000000002E-2</v>
      </c>
      <c r="O8070">
        <v>0</v>
      </c>
      <c r="P8070">
        <v>77</v>
      </c>
      <c r="Q8070">
        <v>3</v>
      </c>
      <c r="R8070">
        <v>19</v>
      </c>
      <c r="S8070">
        <v>9</v>
      </c>
      <c r="T8070">
        <v>106</v>
      </c>
      <c r="U8070">
        <v>2</v>
      </c>
      <c r="V8070">
        <v>0</v>
      </c>
      <c r="W8070">
        <v>0</v>
      </c>
      <c r="X8070">
        <v>4.2176501660248995</v>
      </c>
      <c r="Y8070">
        <v>0.86603152389032223</v>
      </c>
      <c r="Z8070">
        <v>1.3525554602999998</v>
      </c>
      <c r="AA8070">
        <v>18.594009099335988</v>
      </c>
      <c r="AB8070">
        <v>39.248685885071481</v>
      </c>
      <c r="AC8070">
        <v>10.681077595464266</v>
      </c>
      <c r="AD8070">
        <v>0</v>
      </c>
      <c r="AE8070">
        <v>74.960009730086966</v>
      </c>
    </row>
    <row r="8071" spans="1:31" x14ac:dyDescent="0.25">
      <c r="A8071">
        <v>2101572</v>
      </c>
      <c r="B8071">
        <v>1</v>
      </c>
      <c r="C8071" t="s">
        <v>81</v>
      </c>
      <c r="D8071" t="s">
        <v>121</v>
      </c>
      <c r="E8071" t="s">
        <v>169</v>
      </c>
      <c r="F8071" t="s">
        <v>10777</v>
      </c>
      <c r="G8071" t="s">
        <v>171</v>
      </c>
      <c r="H8071" t="s">
        <v>134</v>
      </c>
      <c r="I8071" t="s">
        <v>135</v>
      </c>
      <c r="J8071" t="s">
        <v>136</v>
      </c>
      <c r="K8071" t="s">
        <v>137</v>
      </c>
      <c r="L8071" t="s">
        <v>23029</v>
      </c>
      <c r="M8071" t="s">
        <v>23030</v>
      </c>
      <c r="N8071">
        <v>1.4397222220000001</v>
      </c>
      <c r="O8071">
        <v>0</v>
      </c>
      <c r="P8071">
        <v>323</v>
      </c>
      <c r="Q8071">
        <v>0</v>
      </c>
      <c r="R8071">
        <v>10</v>
      </c>
      <c r="S8071">
        <v>0</v>
      </c>
      <c r="T8071">
        <v>9</v>
      </c>
      <c r="U8071">
        <v>0</v>
      </c>
      <c r="V8071">
        <v>0</v>
      </c>
      <c r="W8071">
        <v>0</v>
      </c>
      <c r="X8071">
        <v>49.502743892817016</v>
      </c>
      <c r="Y8071">
        <v>0</v>
      </c>
      <c r="Z8071">
        <v>0.57403317749606686</v>
      </c>
      <c r="AA8071">
        <v>0</v>
      </c>
      <c r="AB8071">
        <v>1.4476670109550254</v>
      </c>
      <c r="AC8071">
        <v>0</v>
      </c>
      <c r="AD8071">
        <v>0</v>
      </c>
      <c r="AE8071">
        <v>51.524444081268108</v>
      </c>
    </row>
    <row r="8072" spans="1:31" x14ac:dyDescent="0.25">
      <c r="A8072">
        <v>2101579</v>
      </c>
      <c r="B8072">
        <v>1</v>
      </c>
      <c r="C8072" t="s">
        <v>81</v>
      </c>
      <c r="D8072" t="s">
        <v>117</v>
      </c>
      <c r="E8072" t="s">
        <v>169</v>
      </c>
      <c r="F8072" t="s">
        <v>23031</v>
      </c>
      <c r="G8072" t="s">
        <v>273</v>
      </c>
      <c r="H8072" t="s">
        <v>134</v>
      </c>
      <c r="I8072" t="s">
        <v>135</v>
      </c>
      <c r="J8072" t="s">
        <v>136</v>
      </c>
      <c r="K8072" t="s">
        <v>155</v>
      </c>
      <c r="L8072" t="s">
        <v>23032</v>
      </c>
      <c r="M8072" t="s">
        <v>23033</v>
      </c>
      <c r="N8072">
        <v>2.2634805550000001</v>
      </c>
      <c r="O8072">
        <v>0</v>
      </c>
      <c r="P8072">
        <v>662</v>
      </c>
      <c r="Q8072">
        <v>0</v>
      </c>
      <c r="R8072">
        <v>0</v>
      </c>
      <c r="S8072">
        <v>0</v>
      </c>
      <c r="T8072">
        <v>28</v>
      </c>
      <c r="U8072">
        <v>0</v>
      </c>
      <c r="V8072">
        <v>0</v>
      </c>
      <c r="W8072">
        <v>0</v>
      </c>
      <c r="X8072">
        <v>218.59791437633999</v>
      </c>
      <c r="Y8072">
        <v>0</v>
      </c>
      <c r="Z8072">
        <v>0</v>
      </c>
      <c r="AA8072">
        <v>0</v>
      </c>
      <c r="AB8072">
        <v>18.304870729417186</v>
      </c>
      <c r="AC8072">
        <v>0</v>
      </c>
      <c r="AD8072">
        <v>0</v>
      </c>
      <c r="AE8072">
        <v>236.90278510575718</v>
      </c>
    </row>
    <row r="8073" spans="1:31" x14ac:dyDescent="0.25">
      <c r="A8073">
        <v>2101580</v>
      </c>
      <c r="B8073">
        <v>1</v>
      </c>
      <c r="C8073" t="s">
        <v>80</v>
      </c>
      <c r="D8073" t="s">
        <v>93</v>
      </c>
      <c r="E8073" t="s">
        <v>177</v>
      </c>
      <c r="F8073" t="s">
        <v>23034</v>
      </c>
      <c r="G8073" t="s">
        <v>179</v>
      </c>
      <c r="H8073" t="s">
        <v>143</v>
      </c>
      <c r="I8073" t="s">
        <v>135</v>
      </c>
      <c r="J8073" t="s">
        <v>136</v>
      </c>
      <c r="K8073" t="s">
        <v>137</v>
      </c>
      <c r="L8073" t="s">
        <v>23035</v>
      </c>
      <c r="M8073" t="s">
        <v>23036</v>
      </c>
      <c r="N8073">
        <v>5.438055555</v>
      </c>
      <c r="O8073">
        <v>0</v>
      </c>
      <c r="P8073">
        <v>7</v>
      </c>
      <c r="Q8073">
        <v>0</v>
      </c>
      <c r="R8073">
        <v>0</v>
      </c>
      <c r="S8073">
        <v>0</v>
      </c>
      <c r="T8073">
        <v>1</v>
      </c>
      <c r="U8073">
        <v>0</v>
      </c>
      <c r="V8073">
        <v>0</v>
      </c>
      <c r="W8073">
        <v>0</v>
      </c>
      <c r="X8073">
        <v>7.3829063967072912</v>
      </c>
      <c r="Y8073">
        <v>0</v>
      </c>
      <c r="Z8073">
        <v>0</v>
      </c>
      <c r="AA8073">
        <v>0</v>
      </c>
      <c r="AB8073">
        <v>2.1861150863235324</v>
      </c>
      <c r="AC8073">
        <v>0</v>
      </c>
      <c r="AD8073">
        <v>0</v>
      </c>
      <c r="AE8073">
        <v>9.5690214830308236</v>
      </c>
    </row>
    <row r="8074" spans="1:31" x14ac:dyDescent="0.25">
      <c r="A8074">
        <v>2101581</v>
      </c>
      <c r="B8074">
        <v>1</v>
      </c>
      <c r="C8074" t="s">
        <v>80</v>
      </c>
      <c r="D8074" t="s">
        <v>100</v>
      </c>
      <c r="E8074" t="s">
        <v>169</v>
      </c>
      <c r="F8074" t="s">
        <v>23037</v>
      </c>
      <c r="G8074" t="s">
        <v>171</v>
      </c>
      <c r="H8074" t="s">
        <v>134</v>
      </c>
      <c r="I8074" t="s">
        <v>135</v>
      </c>
      <c r="J8074" t="s">
        <v>136</v>
      </c>
      <c r="K8074" t="s">
        <v>137</v>
      </c>
      <c r="L8074" t="s">
        <v>22877</v>
      </c>
      <c r="M8074" t="s">
        <v>23038</v>
      </c>
      <c r="N8074">
        <v>3.7577777769999998</v>
      </c>
      <c r="O8074">
        <v>0</v>
      </c>
      <c r="P8074">
        <v>161</v>
      </c>
      <c r="Q8074">
        <v>0</v>
      </c>
      <c r="R8074">
        <v>3</v>
      </c>
      <c r="S8074">
        <v>0</v>
      </c>
      <c r="T8074">
        <v>10</v>
      </c>
      <c r="U8074">
        <v>0</v>
      </c>
      <c r="V8074">
        <v>0</v>
      </c>
      <c r="W8074">
        <v>0</v>
      </c>
      <c r="X8074">
        <v>108.58186735861688</v>
      </c>
      <c r="Y8074">
        <v>0</v>
      </c>
      <c r="Z8074">
        <v>1.5472003078604712</v>
      </c>
      <c r="AA8074">
        <v>0</v>
      </c>
      <c r="AB8074">
        <v>44.683679075247355</v>
      </c>
      <c r="AC8074">
        <v>0</v>
      </c>
      <c r="AD8074">
        <v>0</v>
      </c>
      <c r="AE8074">
        <v>154.81274674172471</v>
      </c>
    </row>
    <row r="8075" spans="1:31" x14ac:dyDescent="0.25">
      <c r="A8075">
        <v>2101582</v>
      </c>
      <c r="B8075">
        <v>1</v>
      </c>
      <c r="C8075" t="s">
        <v>80</v>
      </c>
      <c r="D8075" t="s">
        <v>89</v>
      </c>
      <c r="E8075" t="s">
        <v>146</v>
      </c>
      <c r="F8075" t="s">
        <v>23039</v>
      </c>
      <c r="G8075" t="s">
        <v>1007</v>
      </c>
      <c r="H8075" t="s">
        <v>134</v>
      </c>
      <c r="I8075" t="s">
        <v>135</v>
      </c>
      <c r="J8075" t="s">
        <v>3</v>
      </c>
      <c r="K8075" t="s">
        <v>137</v>
      </c>
      <c r="L8075" t="s">
        <v>23040</v>
      </c>
      <c r="M8075" t="s">
        <v>23041</v>
      </c>
      <c r="N8075">
        <v>0.48222222199999998</v>
      </c>
      <c r="O8075">
        <v>5</v>
      </c>
      <c r="P8075">
        <v>8040</v>
      </c>
      <c r="Q8075">
        <v>5</v>
      </c>
      <c r="R8075">
        <v>199</v>
      </c>
      <c r="S8075">
        <v>15</v>
      </c>
      <c r="T8075">
        <v>923</v>
      </c>
      <c r="U8075">
        <v>7</v>
      </c>
      <c r="V8075">
        <v>0</v>
      </c>
      <c r="W8075">
        <v>45.00975961830239</v>
      </c>
      <c r="X8075">
        <v>1236.5619130484326</v>
      </c>
      <c r="Y8075">
        <v>5.9641913774294606</v>
      </c>
      <c r="Z8075">
        <v>48.646940047161451</v>
      </c>
      <c r="AA8075">
        <v>159.23646733230217</v>
      </c>
      <c r="AB8075">
        <v>778.99265785762327</v>
      </c>
      <c r="AC8075">
        <v>135.93891594243408</v>
      </c>
      <c r="AD8075">
        <v>0</v>
      </c>
      <c r="AE8075">
        <v>2410.3508452236856</v>
      </c>
    </row>
    <row r="8076" spans="1:31" x14ac:dyDescent="0.25">
      <c r="A8076">
        <v>2101583</v>
      </c>
      <c r="B8076">
        <v>1</v>
      </c>
      <c r="C8076" t="s">
        <v>80</v>
      </c>
      <c r="D8076" t="s">
        <v>93</v>
      </c>
      <c r="E8076" t="s">
        <v>158</v>
      </c>
      <c r="F8076" t="s">
        <v>23042</v>
      </c>
      <c r="G8076" t="s">
        <v>160</v>
      </c>
      <c r="H8076" t="s">
        <v>143</v>
      </c>
      <c r="I8076" t="s">
        <v>135</v>
      </c>
      <c r="J8076" t="s">
        <v>136</v>
      </c>
      <c r="K8076" t="s">
        <v>137</v>
      </c>
      <c r="L8076" t="s">
        <v>23043</v>
      </c>
      <c r="M8076" t="s">
        <v>23044</v>
      </c>
      <c r="N8076">
        <v>2.6130555549999999</v>
      </c>
      <c r="O8076">
        <v>0</v>
      </c>
      <c r="P8076">
        <v>3</v>
      </c>
      <c r="Q8076">
        <v>0</v>
      </c>
      <c r="R8076">
        <v>2</v>
      </c>
      <c r="S8076">
        <v>0</v>
      </c>
      <c r="T8076">
        <v>0</v>
      </c>
      <c r="U8076">
        <v>0</v>
      </c>
      <c r="V8076">
        <v>0</v>
      </c>
      <c r="W8076">
        <v>0</v>
      </c>
      <c r="X8076">
        <v>1.3023324716870619</v>
      </c>
      <c r="Y8076">
        <v>0</v>
      </c>
      <c r="Z8076">
        <v>4.5030729372502538</v>
      </c>
      <c r="AA8076">
        <v>0</v>
      </c>
      <c r="AB8076">
        <v>0</v>
      </c>
      <c r="AC8076">
        <v>0</v>
      </c>
      <c r="AD8076">
        <v>0</v>
      </c>
      <c r="AE8076">
        <v>5.8054054089373155</v>
      </c>
    </row>
    <row r="8077" spans="1:31" x14ac:dyDescent="0.25">
      <c r="A8077">
        <v>2101584</v>
      </c>
      <c r="B8077">
        <v>1</v>
      </c>
      <c r="C8077" t="s">
        <v>80</v>
      </c>
      <c r="D8077" t="s">
        <v>110</v>
      </c>
      <c r="E8077" t="s">
        <v>177</v>
      </c>
      <c r="F8077" t="s">
        <v>10041</v>
      </c>
      <c r="G8077" t="s">
        <v>183</v>
      </c>
      <c r="H8077" t="s">
        <v>143</v>
      </c>
      <c r="I8077" t="s">
        <v>135</v>
      </c>
      <c r="J8077" t="s">
        <v>136</v>
      </c>
      <c r="K8077" t="s">
        <v>137</v>
      </c>
      <c r="L8077" t="s">
        <v>23045</v>
      </c>
      <c r="M8077" t="s">
        <v>23046</v>
      </c>
      <c r="N8077">
        <v>2.9330555550000001</v>
      </c>
      <c r="O8077">
        <v>0</v>
      </c>
      <c r="P8077">
        <v>1</v>
      </c>
      <c r="Q8077">
        <v>0</v>
      </c>
      <c r="R8077">
        <v>0</v>
      </c>
      <c r="S8077">
        <v>0</v>
      </c>
      <c r="T8077">
        <v>0</v>
      </c>
      <c r="U8077">
        <v>0</v>
      </c>
      <c r="V8077">
        <v>0</v>
      </c>
      <c r="W8077">
        <v>0</v>
      </c>
      <c r="X8077">
        <v>0.17396886288504335</v>
      </c>
      <c r="Y8077">
        <v>0</v>
      </c>
      <c r="Z8077">
        <v>0</v>
      </c>
      <c r="AA8077">
        <v>0</v>
      </c>
      <c r="AB8077">
        <v>0</v>
      </c>
      <c r="AC8077">
        <v>0</v>
      </c>
      <c r="AD8077">
        <v>0</v>
      </c>
      <c r="AE8077">
        <v>0.17396886288504335</v>
      </c>
    </row>
    <row r="8078" spans="1:31" x14ac:dyDescent="0.25">
      <c r="A8078">
        <v>2101588</v>
      </c>
      <c r="B8078">
        <v>1</v>
      </c>
      <c r="C8078" t="s">
        <v>80</v>
      </c>
      <c r="D8078" t="s">
        <v>92</v>
      </c>
      <c r="E8078" t="s">
        <v>177</v>
      </c>
      <c r="F8078" t="s">
        <v>23047</v>
      </c>
      <c r="G8078" t="s">
        <v>196</v>
      </c>
      <c r="H8078" t="s">
        <v>143</v>
      </c>
      <c r="I8078" t="s">
        <v>135</v>
      </c>
      <c r="J8078" t="s">
        <v>136</v>
      </c>
      <c r="K8078" t="s">
        <v>137</v>
      </c>
      <c r="L8078" t="s">
        <v>23048</v>
      </c>
      <c r="M8078" t="s">
        <v>23049</v>
      </c>
      <c r="N8078">
        <v>3.0391666659999999</v>
      </c>
      <c r="O8078">
        <v>0</v>
      </c>
      <c r="P8078">
        <v>1</v>
      </c>
      <c r="Q8078">
        <v>0</v>
      </c>
      <c r="R8078">
        <v>0</v>
      </c>
      <c r="S8078">
        <v>0</v>
      </c>
      <c r="T8078">
        <v>0</v>
      </c>
      <c r="U8078">
        <v>0</v>
      </c>
      <c r="V8078">
        <v>0</v>
      </c>
      <c r="W8078">
        <v>0</v>
      </c>
      <c r="X8078">
        <v>0.86110916553304495</v>
      </c>
      <c r="Y8078">
        <v>0</v>
      </c>
      <c r="Z8078">
        <v>0</v>
      </c>
      <c r="AA8078">
        <v>0</v>
      </c>
      <c r="AB8078">
        <v>0</v>
      </c>
      <c r="AC8078">
        <v>0</v>
      </c>
      <c r="AD8078">
        <v>0</v>
      </c>
      <c r="AE8078">
        <v>0.86110916553304495</v>
      </c>
    </row>
    <row r="8079" spans="1:31" x14ac:dyDescent="0.25">
      <c r="A8079">
        <v>2101590</v>
      </c>
      <c r="B8079">
        <v>1</v>
      </c>
      <c r="C8079" t="s">
        <v>80</v>
      </c>
      <c r="D8079" t="s">
        <v>97</v>
      </c>
      <c r="E8079" t="s">
        <v>146</v>
      </c>
      <c r="F8079" t="s">
        <v>23050</v>
      </c>
      <c r="G8079" t="s">
        <v>133</v>
      </c>
      <c r="H8079" t="s">
        <v>134</v>
      </c>
      <c r="I8079" t="s">
        <v>135</v>
      </c>
      <c r="J8079" t="s">
        <v>136</v>
      </c>
      <c r="K8079" t="s">
        <v>137</v>
      </c>
      <c r="L8079" t="s">
        <v>23051</v>
      </c>
      <c r="M8079" t="s">
        <v>23052</v>
      </c>
      <c r="N8079">
        <v>0.76333333299999995</v>
      </c>
      <c r="O8079">
        <v>0</v>
      </c>
      <c r="P8079">
        <v>208</v>
      </c>
      <c r="Q8079">
        <v>0</v>
      </c>
      <c r="R8079">
        <v>15</v>
      </c>
      <c r="S8079">
        <v>2</v>
      </c>
      <c r="T8079">
        <v>28</v>
      </c>
      <c r="U8079">
        <v>0</v>
      </c>
      <c r="V8079">
        <v>1</v>
      </c>
      <c r="W8079">
        <v>0</v>
      </c>
      <c r="X8079">
        <v>67.472863253986617</v>
      </c>
      <c r="Y8079">
        <v>0</v>
      </c>
      <c r="Z8079">
        <v>9.2175934783175162</v>
      </c>
      <c r="AA8079">
        <v>426.61202601030914</v>
      </c>
      <c r="AB8079">
        <v>59.008088058790619</v>
      </c>
      <c r="AC8079">
        <v>0</v>
      </c>
      <c r="AD8079">
        <v>6.8001651354331338</v>
      </c>
      <c r="AE8079">
        <v>569.11073593683705</v>
      </c>
    </row>
    <row r="8080" spans="1:31" x14ac:dyDescent="0.25">
      <c r="A8080">
        <v>2101591</v>
      </c>
      <c r="B8080">
        <v>1</v>
      </c>
      <c r="C8080" t="s">
        <v>80</v>
      </c>
      <c r="D8080" t="s">
        <v>97</v>
      </c>
      <c r="E8080" t="s">
        <v>146</v>
      </c>
      <c r="F8080" t="s">
        <v>23053</v>
      </c>
      <c r="G8080" t="s">
        <v>133</v>
      </c>
      <c r="H8080" t="s">
        <v>134</v>
      </c>
      <c r="I8080" t="s">
        <v>135</v>
      </c>
      <c r="J8080" t="s">
        <v>136</v>
      </c>
      <c r="K8080" t="s">
        <v>137</v>
      </c>
      <c r="L8080" t="s">
        <v>23054</v>
      </c>
      <c r="M8080" t="s">
        <v>23055</v>
      </c>
      <c r="N8080">
        <v>9.0555554999999996E-2</v>
      </c>
      <c r="O8080">
        <v>11</v>
      </c>
      <c r="P8080">
        <v>11918</v>
      </c>
      <c r="Q8080">
        <v>27</v>
      </c>
      <c r="R8080">
        <v>687</v>
      </c>
      <c r="S8080">
        <v>57</v>
      </c>
      <c r="T8080">
        <v>1196</v>
      </c>
      <c r="U8080">
        <v>2</v>
      </c>
      <c r="V8080">
        <v>5</v>
      </c>
      <c r="W8080">
        <v>12.924780701282824</v>
      </c>
      <c r="X8080">
        <v>280.26493531555212</v>
      </c>
      <c r="Y8080">
        <v>8.1635370914566483</v>
      </c>
      <c r="Z8080">
        <v>44.539890130404963</v>
      </c>
      <c r="AA8080">
        <v>44.629647225002678</v>
      </c>
      <c r="AB8080">
        <v>122.45901766535182</v>
      </c>
      <c r="AC8080">
        <v>13.577477442093505</v>
      </c>
      <c r="AD8080">
        <v>17.940550832670588</v>
      </c>
      <c r="AE8080">
        <v>544.49983640381515</v>
      </c>
    </row>
    <row r="8081" spans="1:31" x14ac:dyDescent="0.25">
      <c r="A8081">
        <v>2101592</v>
      </c>
      <c r="B8081">
        <v>1</v>
      </c>
      <c r="C8081" t="s">
        <v>80</v>
      </c>
      <c r="D8081" t="s">
        <v>92</v>
      </c>
      <c r="E8081" t="s">
        <v>146</v>
      </c>
      <c r="F8081" t="s">
        <v>9636</v>
      </c>
      <c r="G8081" t="s">
        <v>513</v>
      </c>
      <c r="H8081" t="s">
        <v>134</v>
      </c>
      <c r="I8081" t="s">
        <v>135</v>
      </c>
      <c r="J8081" t="s">
        <v>136</v>
      </c>
      <c r="K8081" t="s">
        <v>137</v>
      </c>
      <c r="L8081" t="s">
        <v>23056</v>
      </c>
      <c r="M8081" t="s">
        <v>23057</v>
      </c>
      <c r="N8081">
        <v>0.16</v>
      </c>
      <c r="O8081">
        <v>1</v>
      </c>
      <c r="P8081">
        <v>11968</v>
      </c>
      <c r="Q8081">
        <v>9</v>
      </c>
      <c r="R8081">
        <v>482</v>
      </c>
      <c r="S8081">
        <v>37</v>
      </c>
      <c r="T8081">
        <v>905</v>
      </c>
      <c r="U8081">
        <v>2</v>
      </c>
      <c r="V8081">
        <v>4</v>
      </c>
      <c r="W8081">
        <v>0</v>
      </c>
      <c r="X8081">
        <v>478.53761839494973</v>
      </c>
      <c r="Y8081">
        <v>2.2781612938377598</v>
      </c>
      <c r="Z8081">
        <v>42.297132452678554</v>
      </c>
      <c r="AA8081">
        <v>116.21650335414897</v>
      </c>
      <c r="AB8081">
        <v>258.64498581051379</v>
      </c>
      <c r="AC8081">
        <v>55.327908702205434</v>
      </c>
      <c r="AD8081">
        <v>3.4587930008476802</v>
      </c>
      <c r="AE8081">
        <v>956.76110300918185</v>
      </c>
    </row>
    <row r="8082" spans="1:31" x14ac:dyDescent="0.25">
      <c r="A8082">
        <v>2101594</v>
      </c>
      <c r="B8082">
        <v>1</v>
      </c>
      <c r="C8082" t="s">
        <v>81</v>
      </c>
      <c r="D8082" t="s">
        <v>120</v>
      </c>
      <c r="E8082" t="s">
        <v>177</v>
      </c>
      <c r="F8082" t="s">
        <v>23058</v>
      </c>
      <c r="G8082" t="s">
        <v>183</v>
      </c>
      <c r="H8082" t="s">
        <v>143</v>
      </c>
      <c r="I8082" t="s">
        <v>135</v>
      </c>
      <c r="J8082" t="s">
        <v>136</v>
      </c>
      <c r="K8082" t="s">
        <v>137</v>
      </c>
      <c r="L8082" t="s">
        <v>23059</v>
      </c>
      <c r="M8082" t="s">
        <v>23060</v>
      </c>
      <c r="N8082">
        <v>3.3405555549999999</v>
      </c>
      <c r="O8082">
        <v>0</v>
      </c>
      <c r="P8082">
        <v>1</v>
      </c>
      <c r="Q8082">
        <v>0</v>
      </c>
      <c r="R8082">
        <v>0</v>
      </c>
      <c r="S8082">
        <v>0</v>
      </c>
      <c r="T8082">
        <v>0</v>
      </c>
      <c r="U8082">
        <v>0</v>
      </c>
      <c r="V8082">
        <v>0</v>
      </c>
      <c r="W8082">
        <v>0</v>
      </c>
      <c r="X8082">
        <v>0.77166409320415996</v>
      </c>
      <c r="Y8082">
        <v>0</v>
      </c>
      <c r="Z8082">
        <v>0</v>
      </c>
      <c r="AA8082">
        <v>0</v>
      </c>
      <c r="AB8082">
        <v>0</v>
      </c>
      <c r="AC8082">
        <v>0</v>
      </c>
      <c r="AD8082">
        <v>0</v>
      </c>
      <c r="AE8082">
        <v>0.77166409320415996</v>
      </c>
    </row>
    <row r="8083" spans="1:31" x14ac:dyDescent="0.25">
      <c r="A8083">
        <v>2101597</v>
      </c>
      <c r="B8083">
        <v>1</v>
      </c>
      <c r="C8083" t="s">
        <v>80</v>
      </c>
      <c r="D8083" t="s">
        <v>88</v>
      </c>
      <c r="E8083" t="s">
        <v>505</v>
      </c>
      <c r="F8083" t="s">
        <v>23061</v>
      </c>
      <c r="G8083" t="s">
        <v>1552</v>
      </c>
      <c r="H8083" t="s">
        <v>143</v>
      </c>
      <c r="I8083" t="s">
        <v>135</v>
      </c>
      <c r="J8083" t="s">
        <v>136</v>
      </c>
      <c r="K8083" t="s">
        <v>137</v>
      </c>
      <c r="L8083" t="s">
        <v>23062</v>
      </c>
      <c r="M8083" t="s">
        <v>23063</v>
      </c>
      <c r="N8083">
        <v>3.7488888880000002</v>
      </c>
      <c r="O8083">
        <v>0</v>
      </c>
      <c r="P8083">
        <v>0</v>
      </c>
      <c r="Q8083">
        <v>0</v>
      </c>
      <c r="R8083">
        <v>0</v>
      </c>
      <c r="S8083">
        <v>0</v>
      </c>
      <c r="T8083">
        <v>5</v>
      </c>
      <c r="U8083">
        <v>0</v>
      </c>
      <c r="V8083">
        <v>0</v>
      </c>
      <c r="W8083">
        <v>0</v>
      </c>
      <c r="X8083">
        <v>0</v>
      </c>
      <c r="Y8083">
        <v>0</v>
      </c>
      <c r="Z8083">
        <v>0</v>
      </c>
      <c r="AA8083">
        <v>0</v>
      </c>
      <c r="AB8083">
        <v>45.15846351570756</v>
      </c>
      <c r="AC8083">
        <v>0</v>
      </c>
      <c r="AD8083">
        <v>0</v>
      </c>
      <c r="AE8083">
        <v>45.15846351570756</v>
      </c>
    </row>
    <row r="8084" spans="1:31" x14ac:dyDescent="0.25">
      <c r="A8084">
        <v>2101598</v>
      </c>
      <c r="B8084">
        <v>1</v>
      </c>
      <c r="C8084" t="s">
        <v>80</v>
      </c>
      <c r="D8084" t="s">
        <v>100</v>
      </c>
      <c r="E8084" t="s">
        <v>177</v>
      </c>
      <c r="F8084" t="s">
        <v>23064</v>
      </c>
      <c r="G8084" t="s">
        <v>183</v>
      </c>
      <c r="H8084" t="s">
        <v>143</v>
      </c>
      <c r="I8084" t="s">
        <v>135</v>
      </c>
      <c r="J8084" t="s">
        <v>136</v>
      </c>
      <c r="K8084" t="s">
        <v>137</v>
      </c>
      <c r="L8084" t="s">
        <v>23065</v>
      </c>
      <c r="M8084" t="s">
        <v>23066</v>
      </c>
      <c r="N8084">
        <v>1.504444444</v>
      </c>
      <c r="O8084">
        <v>0</v>
      </c>
      <c r="P8084">
        <v>1</v>
      </c>
      <c r="Q8084">
        <v>0</v>
      </c>
      <c r="R8084">
        <v>0</v>
      </c>
      <c r="S8084">
        <v>0</v>
      </c>
      <c r="T8084">
        <v>0</v>
      </c>
      <c r="U8084">
        <v>0</v>
      </c>
      <c r="V8084">
        <v>0</v>
      </c>
      <c r="W8084">
        <v>0</v>
      </c>
      <c r="X8084">
        <v>0.32392774711637778</v>
      </c>
      <c r="Y8084">
        <v>0</v>
      </c>
      <c r="Z8084">
        <v>0</v>
      </c>
      <c r="AA8084">
        <v>0</v>
      </c>
      <c r="AB8084">
        <v>0</v>
      </c>
      <c r="AC8084">
        <v>0</v>
      </c>
      <c r="AD8084">
        <v>0</v>
      </c>
      <c r="AE8084">
        <v>0.32392774711637778</v>
      </c>
    </row>
    <row r="8085" spans="1:31" x14ac:dyDescent="0.25">
      <c r="A8085">
        <v>2101599</v>
      </c>
      <c r="B8085">
        <v>1</v>
      </c>
      <c r="C8085" t="s">
        <v>80</v>
      </c>
      <c r="D8085" t="s">
        <v>88</v>
      </c>
      <c r="E8085" t="s">
        <v>158</v>
      </c>
      <c r="F8085" t="s">
        <v>23067</v>
      </c>
      <c r="G8085" t="s">
        <v>160</v>
      </c>
      <c r="H8085" t="s">
        <v>143</v>
      </c>
      <c r="I8085" t="s">
        <v>135</v>
      </c>
      <c r="J8085" t="s">
        <v>136</v>
      </c>
      <c r="K8085" t="s">
        <v>137</v>
      </c>
      <c r="L8085" t="s">
        <v>23068</v>
      </c>
      <c r="M8085" t="s">
        <v>23069</v>
      </c>
      <c r="N8085">
        <v>4.3041666660000004</v>
      </c>
      <c r="O8085">
        <v>0</v>
      </c>
      <c r="P8085">
        <v>69</v>
      </c>
      <c r="Q8085">
        <v>0</v>
      </c>
      <c r="R8085">
        <v>0</v>
      </c>
      <c r="S8085">
        <v>0</v>
      </c>
      <c r="T8085">
        <v>8</v>
      </c>
      <c r="U8085">
        <v>0</v>
      </c>
      <c r="V8085">
        <v>0</v>
      </c>
      <c r="W8085">
        <v>0</v>
      </c>
      <c r="X8085">
        <v>65.601960989527257</v>
      </c>
      <c r="Y8085">
        <v>0</v>
      </c>
      <c r="Z8085">
        <v>0</v>
      </c>
      <c r="AA8085">
        <v>0</v>
      </c>
      <c r="AB8085">
        <v>40.80029800505708</v>
      </c>
      <c r="AC8085">
        <v>0</v>
      </c>
      <c r="AD8085">
        <v>0</v>
      </c>
      <c r="AE8085">
        <v>106.40225899458434</v>
      </c>
    </row>
    <row r="8086" spans="1:31" x14ac:dyDescent="0.25">
      <c r="A8086">
        <v>2101600</v>
      </c>
      <c r="B8086">
        <v>1</v>
      </c>
      <c r="C8086" t="s">
        <v>80</v>
      </c>
      <c r="D8086" t="s">
        <v>85</v>
      </c>
      <c r="E8086" t="s">
        <v>177</v>
      </c>
      <c r="F8086" t="s">
        <v>23070</v>
      </c>
      <c r="G8086" t="s">
        <v>179</v>
      </c>
      <c r="H8086" t="s">
        <v>143</v>
      </c>
      <c r="I8086" t="s">
        <v>135</v>
      </c>
      <c r="J8086" t="s">
        <v>136</v>
      </c>
      <c r="K8086" t="s">
        <v>137</v>
      </c>
      <c r="L8086" t="s">
        <v>23071</v>
      </c>
      <c r="M8086" t="s">
        <v>23072</v>
      </c>
      <c r="N8086">
        <v>2.08</v>
      </c>
      <c r="O8086">
        <v>0</v>
      </c>
      <c r="P8086">
        <v>11</v>
      </c>
      <c r="Q8086">
        <v>0</v>
      </c>
      <c r="R8086">
        <v>0</v>
      </c>
      <c r="S8086">
        <v>0</v>
      </c>
      <c r="T8086">
        <v>0</v>
      </c>
      <c r="U8086">
        <v>0</v>
      </c>
      <c r="V8086">
        <v>0</v>
      </c>
      <c r="W8086">
        <v>0</v>
      </c>
      <c r="X8086">
        <v>4.8347366571725212</v>
      </c>
      <c r="Y8086">
        <v>0</v>
      </c>
      <c r="Z8086">
        <v>0</v>
      </c>
      <c r="AA8086">
        <v>0</v>
      </c>
      <c r="AB8086">
        <v>0</v>
      </c>
      <c r="AC8086">
        <v>0</v>
      </c>
      <c r="AD8086">
        <v>0</v>
      </c>
      <c r="AE8086">
        <v>4.8347366571725212</v>
      </c>
    </row>
    <row r="8087" spans="1:31" x14ac:dyDescent="0.25">
      <c r="A8087">
        <v>2101601</v>
      </c>
      <c r="B8087">
        <v>1</v>
      </c>
      <c r="C8087" t="s">
        <v>80</v>
      </c>
      <c r="D8087" t="s">
        <v>94</v>
      </c>
      <c r="E8087" t="s">
        <v>158</v>
      </c>
      <c r="F8087" t="s">
        <v>23073</v>
      </c>
      <c r="G8087" t="s">
        <v>160</v>
      </c>
      <c r="H8087" t="s">
        <v>143</v>
      </c>
      <c r="I8087" t="s">
        <v>135</v>
      </c>
      <c r="J8087" t="s">
        <v>136</v>
      </c>
      <c r="K8087" t="s">
        <v>137</v>
      </c>
      <c r="L8087" t="s">
        <v>23074</v>
      </c>
      <c r="M8087" t="s">
        <v>23075</v>
      </c>
      <c r="N8087">
        <v>3.0363888879999998</v>
      </c>
      <c r="O8087">
        <v>0</v>
      </c>
      <c r="P8087">
        <v>0</v>
      </c>
      <c r="Q8087">
        <v>0</v>
      </c>
      <c r="R8087">
        <v>2</v>
      </c>
      <c r="S8087">
        <v>0</v>
      </c>
      <c r="T8087">
        <v>0</v>
      </c>
      <c r="U8087">
        <v>0</v>
      </c>
      <c r="V8087">
        <v>0</v>
      </c>
      <c r="W8087">
        <v>0</v>
      </c>
      <c r="X8087">
        <v>0</v>
      </c>
      <c r="Y8087">
        <v>0</v>
      </c>
      <c r="Z8087">
        <v>0</v>
      </c>
      <c r="AA8087">
        <v>0</v>
      </c>
      <c r="AB8087">
        <v>0</v>
      </c>
      <c r="AC8087">
        <v>0</v>
      </c>
      <c r="AD8087">
        <v>0</v>
      </c>
      <c r="AE8087">
        <v>0</v>
      </c>
    </row>
    <row r="8088" spans="1:31" x14ac:dyDescent="0.25">
      <c r="A8088">
        <v>2101603</v>
      </c>
      <c r="B8088">
        <v>1</v>
      </c>
      <c r="C8088" t="s">
        <v>80</v>
      </c>
      <c r="D8088" t="s">
        <v>105</v>
      </c>
      <c r="E8088" t="s">
        <v>177</v>
      </c>
      <c r="F8088" t="s">
        <v>23076</v>
      </c>
      <c r="G8088" t="s">
        <v>183</v>
      </c>
      <c r="H8088" t="s">
        <v>143</v>
      </c>
      <c r="I8088" t="s">
        <v>135</v>
      </c>
      <c r="J8088" t="s">
        <v>136</v>
      </c>
      <c r="K8088" t="s">
        <v>137</v>
      </c>
      <c r="L8088" t="s">
        <v>23077</v>
      </c>
      <c r="M8088" t="s">
        <v>23078</v>
      </c>
      <c r="N8088">
        <v>0.30444444399999998</v>
      </c>
      <c r="O8088">
        <v>0</v>
      </c>
      <c r="P8088">
        <v>3</v>
      </c>
      <c r="Q8088">
        <v>0</v>
      </c>
      <c r="R8088">
        <v>0</v>
      </c>
      <c r="S8088">
        <v>0</v>
      </c>
      <c r="T8088">
        <v>0</v>
      </c>
      <c r="U8088">
        <v>0</v>
      </c>
      <c r="V8088">
        <v>0</v>
      </c>
      <c r="W8088">
        <v>0</v>
      </c>
      <c r="X8088">
        <v>0.26330095223447114</v>
      </c>
      <c r="Y8088">
        <v>0</v>
      </c>
      <c r="Z8088">
        <v>0</v>
      </c>
      <c r="AA8088">
        <v>0</v>
      </c>
      <c r="AB8088">
        <v>0</v>
      </c>
      <c r="AC8088">
        <v>0</v>
      </c>
      <c r="AD8088">
        <v>0</v>
      </c>
      <c r="AE8088">
        <v>0.26330095223447114</v>
      </c>
    </row>
    <row r="8089" spans="1:31" x14ac:dyDescent="0.25">
      <c r="A8089">
        <v>2101610</v>
      </c>
      <c r="B8089">
        <v>1</v>
      </c>
      <c r="C8089" t="s">
        <v>80</v>
      </c>
      <c r="D8089" t="s">
        <v>88</v>
      </c>
      <c r="E8089" t="s">
        <v>295</v>
      </c>
      <c r="F8089" t="s">
        <v>23079</v>
      </c>
      <c r="G8089" t="s">
        <v>1007</v>
      </c>
      <c r="H8089" t="s">
        <v>134</v>
      </c>
      <c r="I8089" t="s">
        <v>135</v>
      </c>
      <c r="J8089" t="s">
        <v>3</v>
      </c>
      <c r="K8089" t="s">
        <v>137</v>
      </c>
      <c r="L8089" t="s">
        <v>23080</v>
      </c>
      <c r="M8089" t="s">
        <v>23081</v>
      </c>
      <c r="N8089">
        <v>1.5744444440000001</v>
      </c>
      <c r="O8089">
        <v>0</v>
      </c>
      <c r="P8089">
        <v>2475</v>
      </c>
      <c r="Q8089">
        <v>0</v>
      </c>
      <c r="R8089">
        <v>0</v>
      </c>
      <c r="S8089">
        <v>0</v>
      </c>
      <c r="T8089">
        <v>218</v>
      </c>
      <c r="U8089">
        <v>0</v>
      </c>
      <c r="V8089">
        <v>1</v>
      </c>
      <c r="W8089">
        <v>0</v>
      </c>
      <c r="X8089">
        <v>947.5127994319663</v>
      </c>
      <c r="Y8089">
        <v>0</v>
      </c>
      <c r="Z8089">
        <v>0</v>
      </c>
      <c r="AA8089">
        <v>0</v>
      </c>
      <c r="AB8089">
        <v>683.42245180243708</v>
      </c>
      <c r="AC8089">
        <v>0</v>
      </c>
      <c r="AD8089">
        <v>282.0174945931459</v>
      </c>
      <c r="AE8089">
        <v>1912.9527458275493</v>
      </c>
    </row>
    <row r="8090" spans="1:31" x14ac:dyDescent="0.25">
      <c r="A8090">
        <v>2101611</v>
      </c>
      <c r="B8090">
        <v>1</v>
      </c>
      <c r="C8090" t="s">
        <v>80</v>
      </c>
      <c r="D8090" t="s">
        <v>98</v>
      </c>
      <c r="E8090" t="s">
        <v>140</v>
      </c>
      <c r="F8090" t="s">
        <v>23082</v>
      </c>
      <c r="G8090" t="s">
        <v>160</v>
      </c>
      <c r="H8090" t="s">
        <v>143</v>
      </c>
      <c r="I8090" t="s">
        <v>135</v>
      </c>
      <c r="J8090" t="s">
        <v>136</v>
      </c>
      <c r="K8090" t="s">
        <v>137</v>
      </c>
      <c r="L8090" t="s">
        <v>23083</v>
      </c>
      <c r="M8090" t="s">
        <v>23084</v>
      </c>
      <c r="N8090">
        <v>2.554444444</v>
      </c>
      <c r="O8090">
        <v>0</v>
      </c>
      <c r="P8090">
        <v>1</v>
      </c>
      <c r="Q8090">
        <v>0</v>
      </c>
      <c r="R8090">
        <v>0</v>
      </c>
      <c r="S8090">
        <v>1</v>
      </c>
      <c r="T8090">
        <v>3</v>
      </c>
      <c r="U8090">
        <v>0</v>
      </c>
      <c r="V8090">
        <v>0</v>
      </c>
      <c r="W8090">
        <v>0</v>
      </c>
      <c r="X8090">
        <v>2.0144579830825062</v>
      </c>
      <c r="Y8090">
        <v>0</v>
      </c>
      <c r="Z8090">
        <v>0</v>
      </c>
      <c r="AA8090">
        <v>11.337462550160783</v>
      </c>
      <c r="AB8090">
        <v>1.2718556120598956</v>
      </c>
      <c r="AC8090">
        <v>0</v>
      </c>
      <c r="AD8090">
        <v>0</v>
      </c>
      <c r="AE8090">
        <v>14.623776145303186</v>
      </c>
    </row>
    <row r="8091" spans="1:31" x14ac:dyDescent="0.25">
      <c r="A8091">
        <v>2101613</v>
      </c>
      <c r="B8091">
        <v>1</v>
      </c>
      <c r="C8091" t="s">
        <v>81</v>
      </c>
      <c r="D8091" t="s">
        <v>127</v>
      </c>
      <c r="E8091" t="s">
        <v>177</v>
      </c>
      <c r="F8091" t="s">
        <v>23085</v>
      </c>
      <c r="G8091" t="s">
        <v>183</v>
      </c>
      <c r="H8091" t="s">
        <v>143</v>
      </c>
      <c r="I8091" t="s">
        <v>135</v>
      </c>
      <c r="J8091" t="s">
        <v>136</v>
      </c>
      <c r="K8091" t="s">
        <v>137</v>
      </c>
      <c r="L8091" t="s">
        <v>23086</v>
      </c>
      <c r="M8091" t="s">
        <v>23087</v>
      </c>
      <c r="N8091">
        <v>2.938055555</v>
      </c>
      <c r="O8091">
        <v>0</v>
      </c>
      <c r="P8091">
        <v>2</v>
      </c>
      <c r="Q8091">
        <v>0</v>
      </c>
      <c r="R8091">
        <v>0</v>
      </c>
      <c r="S8091">
        <v>0</v>
      </c>
      <c r="T8091">
        <v>0</v>
      </c>
      <c r="U8091">
        <v>0</v>
      </c>
      <c r="V8091">
        <v>0</v>
      </c>
      <c r="W8091">
        <v>0</v>
      </c>
      <c r="X8091">
        <v>2.8743082140795169</v>
      </c>
      <c r="Y8091">
        <v>0</v>
      </c>
      <c r="Z8091">
        <v>0</v>
      </c>
      <c r="AA8091">
        <v>0</v>
      </c>
      <c r="AB8091">
        <v>0</v>
      </c>
      <c r="AC8091">
        <v>0</v>
      </c>
      <c r="AD8091">
        <v>0</v>
      </c>
      <c r="AE8091">
        <v>2.8743082140795169</v>
      </c>
    </row>
    <row r="8092" spans="1:31" x14ac:dyDescent="0.25">
      <c r="A8092">
        <v>2101614</v>
      </c>
      <c r="B8092">
        <v>1</v>
      </c>
      <c r="C8092" t="s">
        <v>81</v>
      </c>
      <c r="D8092" t="s">
        <v>127</v>
      </c>
      <c r="E8092" t="s">
        <v>177</v>
      </c>
      <c r="F8092" t="s">
        <v>23088</v>
      </c>
      <c r="G8092" t="s">
        <v>183</v>
      </c>
      <c r="H8092" t="s">
        <v>143</v>
      </c>
      <c r="I8092" t="s">
        <v>135</v>
      </c>
      <c r="J8092" t="s">
        <v>136</v>
      </c>
      <c r="K8092" t="s">
        <v>137</v>
      </c>
      <c r="L8092" t="s">
        <v>23089</v>
      </c>
      <c r="M8092" t="s">
        <v>23090</v>
      </c>
      <c r="N8092">
        <v>0.46666666600000001</v>
      </c>
      <c r="O8092">
        <v>0</v>
      </c>
      <c r="P8092">
        <v>9</v>
      </c>
      <c r="Q8092">
        <v>0</v>
      </c>
      <c r="R8092">
        <v>0</v>
      </c>
      <c r="S8092">
        <v>0</v>
      </c>
      <c r="T8092">
        <v>4</v>
      </c>
      <c r="U8092">
        <v>0</v>
      </c>
      <c r="V8092">
        <v>0</v>
      </c>
      <c r="W8092">
        <v>0</v>
      </c>
      <c r="X8092">
        <v>0.95620198270541157</v>
      </c>
      <c r="Y8092">
        <v>0</v>
      </c>
      <c r="Z8092">
        <v>0</v>
      </c>
      <c r="AA8092">
        <v>0</v>
      </c>
      <c r="AB8092">
        <v>4.2123203248713397</v>
      </c>
      <c r="AC8092">
        <v>0</v>
      </c>
      <c r="AD8092">
        <v>0</v>
      </c>
      <c r="AE8092">
        <v>5.168522307576751</v>
      </c>
    </row>
    <row r="8093" spans="1:31" x14ac:dyDescent="0.25">
      <c r="A8093">
        <v>2101615</v>
      </c>
      <c r="B8093">
        <v>1</v>
      </c>
      <c r="C8093" t="s">
        <v>81</v>
      </c>
      <c r="D8093" t="s">
        <v>127</v>
      </c>
      <c r="E8093" t="s">
        <v>140</v>
      </c>
      <c r="F8093" t="s">
        <v>23091</v>
      </c>
      <c r="G8093" t="s">
        <v>273</v>
      </c>
      <c r="H8093" t="s">
        <v>143</v>
      </c>
      <c r="I8093" t="s">
        <v>135</v>
      </c>
      <c r="J8093" t="s">
        <v>136</v>
      </c>
      <c r="K8093" t="s">
        <v>155</v>
      </c>
      <c r="L8093" t="s">
        <v>23092</v>
      </c>
      <c r="M8093" t="s">
        <v>23093</v>
      </c>
      <c r="N8093">
        <v>4.5350138879999999</v>
      </c>
      <c r="O8093">
        <v>0</v>
      </c>
      <c r="P8093">
        <v>447</v>
      </c>
      <c r="Q8093">
        <v>0</v>
      </c>
      <c r="R8093">
        <v>2</v>
      </c>
      <c r="S8093">
        <v>0</v>
      </c>
      <c r="T8093">
        <v>24</v>
      </c>
      <c r="U8093">
        <v>0</v>
      </c>
      <c r="V8093">
        <v>0</v>
      </c>
      <c r="W8093">
        <v>0</v>
      </c>
      <c r="X8093">
        <v>398.1951982568695</v>
      </c>
      <c r="Y8093">
        <v>0</v>
      </c>
      <c r="Z8093">
        <v>2.7448372822626119</v>
      </c>
      <c r="AA8093">
        <v>0</v>
      </c>
      <c r="AB8093">
        <v>190.86966394775288</v>
      </c>
      <c r="AC8093">
        <v>0</v>
      </c>
      <c r="AD8093">
        <v>0</v>
      </c>
      <c r="AE8093">
        <v>591.80969948688494</v>
      </c>
    </row>
    <row r="8094" spans="1:31" x14ac:dyDescent="0.25">
      <c r="A8094">
        <v>2101616</v>
      </c>
      <c r="B8094">
        <v>1</v>
      </c>
      <c r="C8094" t="s">
        <v>80</v>
      </c>
      <c r="D8094" t="s">
        <v>101</v>
      </c>
      <c r="E8094" t="s">
        <v>177</v>
      </c>
      <c r="F8094" t="s">
        <v>23094</v>
      </c>
      <c r="G8094" t="s">
        <v>183</v>
      </c>
      <c r="H8094" t="s">
        <v>143</v>
      </c>
      <c r="I8094" t="s">
        <v>135</v>
      </c>
      <c r="J8094" t="s">
        <v>136</v>
      </c>
      <c r="K8094" t="s">
        <v>137</v>
      </c>
      <c r="L8094" t="s">
        <v>23095</v>
      </c>
      <c r="M8094" t="s">
        <v>23096</v>
      </c>
      <c r="N8094">
        <v>4.0808333330000002</v>
      </c>
      <c r="O8094">
        <v>0</v>
      </c>
      <c r="P8094">
        <v>1</v>
      </c>
      <c r="Q8094">
        <v>0</v>
      </c>
      <c r="R8094">
        <v>0</v>
      </c>
      <c r="S8094">
        <v>0</v>
      </c>
      <c r="T8094">
        <v>0</v>
      </c>
      <c r="U8094">
        <v>0</v>
      </c>
      <c r="V8094">
        <v>0</v>
      </c>
      <c r="W8094">
        <v>0</v>
      </c>
      <c r="X8094">
        <v>1.9244420140811802</v>
      </c>
      <c r="Y8094">
        <v>0</v>
      </c>
      <c r="Z8094">
        <v>0</v>
      </c>
      <c r="AA8094">
        <v>0</v>
      </c>
      <c r="AB8094">
        <v>0</v>
      </c>
      <c r="AC8094">
        <v>0</v>
      </c>
      <c r="AD8094">
        <v>0</v>
      </c>
      <c r="AE8094">
        <v>1.9244420140811802</v>
      </c>
    </row>
    <row r="8095" spans="1:31" x14ac:dyDescent="0.25">
      <c r="A8095">
        <v>2101619</v>
      </c>
      <c r="B8095">
        <v>1</v>
      </c>
      <c r="C8095" t="s">
        <v>80</v>
      </c>
      <c r="D8095" t="s">
        <v>83</v>
      </c>
      <c r="E8095" t="s">
        <v>177</v>
      </c>
      <c r="F8095" t="s">
        <v>23097</v>
      </c>
      <c r="G8095" t="s">
        <v>1007</v>
      </c>
      <c r="H8095" t="s">
        <v>143</v>
      </c>
      <c r="I8095" t="s">
        <v>135</v>
      </c>
      <c r="J8095" t="s">
        <v>136</v>
      </c>
      <c r="K8095" t="s">
        <v>137</v>
      </c>
      <c r="L8095" t="s">
        <v>23098</v>
      </c>
      <c r="M8095" t="s">
        <v>23099</v>
      </c>
      <c r="N8095">
        <v>3.0472222219999998</v>
      </c>
      <c r="O8095">
        <v>0</v>
      </c>
      <c r="P8095">
        <v>4</v>
      </c>
      <c r="Q8095">
        <v>0</v>
      </c>
      <c r="R8095">
        <v>0</v>
      </c>
      <c r="S8095">
        <v>0</v>
      </c>
      <c r="T8095">
        <v>0</v>
      </c>
      <c r="U8095">
        <v>0</v>
      </c>
      <c r="V8095">
        <v>0</v>
      </c>
      <c r="W8095">
        <v>0</v>
      </c>
      <c r="X8095">
        <v>4.9904616720276707</v>
      </c>
      <c r="Y8095">
        <v>0</v>
      </c>
      <c r="Z8095">
        <v>0</v>
      </c>
      <c r="AA8095">
        <v>0</v>
      </c>
      <c r="AB8095">
        <v>0</v>
      </c>
      <c r="AC8095">
        <v>0</v>
      </c>
      <c r="AD8095">
        <v>0</v>
      </c>
      <c r="AE8095">
        <v>4.9904616720276707</v>
      </c>
    </row>
    <row r="8096" spans="1:31" x14ac:dyDescent="0.25">
      <c r="A8096">
        <v>2101620</v>
      </c>
      <c r="B8096">
        <v>1</v>
      </c>
      <c r="C8096" t="s">
        <v>80</v>
      </c>
      <c r="D8096" t="s">
        <v>89</v>
      </c>
      <c r="E8096" t="s">
        <v>158</v>
      </c>
      <c r="F8096" t="s">
        <v>23100</v>
      </c>
      <c r="G8096" t="s">
        <v>160</v>
      </c>
      <c r="H8096" t="s">
        <v>143</v>
      </c>
      <c r="I8096" t="s">
        <v>135</v>
      </c>
      <c r="J8096" t="s">
        <v>136</v>
      </c>
      <c r="K8096" t="s">
        <v>137</v>
      </c>
      <c r="L8096" t="s">
        <v>23101</v>
      </c>
      <c r="M8096" t="s">
        <v>23102</v>
      </c>
      <c r="N8096">
        <v>2.5155555550000002</v>
      </c>
      <c r="O8096">
        <v>0</v>
      </c>
      <c r="P8096">
        <v>97</v>
      </c>
      <c r="Q8096">
        <v>0</v>
      </c>
      <c r="R8096">
        <v>0</v>
      </c>
      <c r="S8096">
        <v>0</v>
      </c>
      <c r="T8096">
        <v>2</v>
      </c>
      <c r="U8096">
        <v>0</v>
      </c>
      <c r="V8096">
        <v>0</v>
      </c>
      <c r="W8096">
        <v>0</v>
      </c>
      <c r="X8096">
        <v>59.308076385775287</v>
      </c>
      <c r="Y8096">
        <v>0</v>
      </c>
      <c r="Z8096">
        <v>0</v>
      </c>
      <c r="AA8096">
        <v>0</v>
      </c>
      <c r="AB8096">
        <v>5.5287148735420011E-2</v>
      </c>
      <c r="AC8096">
        <v>0</v>
      </c>
      <c r="AD8096">
        <v>0</v>
      </c>
      <c r="AE8096">
        <v>59.363363534510704</v>
      </c>
    </row>
    <row r="8097" spans="1:31" x14ac:dyDescent="0.25">
      <c r="A8097">
        <v>2101621</v>
      </c>
      <c r="B8097">
        <v>1</v>
      </c>
      <c r="C8097" t="s">
        <v>81</v>
      </c>
      <c r="D8097" t="s">
        <v>127</v>
      </c>
      <c r="E8097" t="s">
        <v>169</v>
      </c>
      <c r="F8097" t="s">
        <v>23103</v>
      </c>
      <c r="G8097" t="s">
        <v>133</v>
      </c>
      <c r="H8097" t="s">
        <v>134</v>
      </c>
      <c r="I8097" t="s">
        <v>259</v>
      </c>
      <c r="J8097" t="s">
        <v>136</v>
      </c>
      <c r="K8097" t="s">
        <v>137</v>
      </c>
      <c r="L8097" t="s">
        <v>23104</v>
      </c>
      <c r="M8097" t="s">
        <v>23105</v>
      </c>
      <c r="N8097">
        <v>8.3333330000000001E-3</v>
      </c>
      <c r="O8097">
        <v>0</v>
      </c>
      <c r="P8097">
        <v>394</v>
      </c>
      <c r="Q8097">
        <v>10</v>
      </c>
      <c r="R8097">
        <v>28</v>
      </c>
      <c r="S8097">
        <v>3</v>
      </c>
      <c r="T8097">
        <v>27</v>
      </c>
      <c r="U8097">
        <v>4</v>
      </c>
      <c r="V8097">
        <v>0</v>
      </c>
      <c r="W8097">
        <v>0</v>
      </c>
      <c r="X8097">
        <v>0.67085350864320847</v>
      </c>
      <c r="Y8097">
        <v>9.2477197281425005E-2</v>
      </c>
      <c r="Z8097">
        <v>0.49692826200876655</v>
      </c>
      <c r="AA8097">
        <v>3.0531720665511499</v>
      </c>
      <c r="AB8097">
        <v>0.1094902978624</v>
      </c>
      <c r="AC8097">
        <v>1.2264476654765999</v>
      </c>
      <c r="AD8097">
        <v>0</v>
      </c>
      <c r="AE8097">
        <v>5.6493689978235491</v>
      </c>
    </row>
    <row r="8098" spans="1:31" x14ac:dyDescent="0.25">
      <c r="A8098">
        <v>2101622</v>
      </c>
      <c r="B8098">
        <v>1</v>
      </c>
      <c r="C8098" t="s">
        <v>80</v>
      </c>
      <c r="D8098" t="s">
        <v>95</v>
      </c>
      <c r="E8098" t="s">
        <v>158</v>
      </c>
      <c r="F8098" t="s">
        <v>23106</v>
      </c>
      <c r="G8098" t="s">
        <v>1283</v>
      </c>
      <c r="H8098" t="s">
        <v>143</v>
      </c>
      <c r="I8098" t="s">
        <v>135</v>
      </c>
      <c r="J8098" t="s">
        <v>136</v>
      </c>
      <c r="K8098" t="s">
        <v>137</v>
      </c>
      <c r="L8098" t="s">
        <v>23107</v>
      </c>
      <c r="M8098" t="s">
        <v>23108</v>
      </c>
      <c r="N8098">
        <v>1.0008333330000001</v>
      </c>
      <c r="O8098">
        <v>0</v>
      </c>
      <c r="P8098">
        <v>25</v>
      </c>
      <c r="Q8098">
        <v>0</v>
      </c>
      <c r="R8098">
        <v>2</v>
      </c>
      <c r="S8098">
        <v>0</v>
      </c>
      <c r="T8098">
        <v>0</v>
      </c>
      <c r="U8098">
        <v>0</v>
      </c>
      <c r="V8098">
        <v>0</v>
      </c>
      <c r="W8098">
        <v>0</v>
      </c>
      <c r="X8098">
        <v>3.2063796734018002</v>
      </c>
      <c r="Y8098">
        <v>0</v>
      </c>
      <c r="Z8098">
        <v>8.1416678178366689E-2</v>
      </c>
      <c r="AA8098">
        <v>0</v>
      </c>
      <c r="AB8098">
        <v>0</v>
      </c>
      <c r="AC8098">
        <v>0</v>
      </c>
      <c r="AD8098">
        <v>0</v>
      </c>
      <c r="AE8098">
        <v>3.2877963515801669</v>
      </c>
    </row>
    <row r="8099" spans="1:31" x14ac:dyDescent="0.25">
      <c r="A8099">
        <v>2101630</v>
      </c>
      <c r="B8099">
        <v>1</v>
      </c>
      <c r="C8099" t="s">
        <v>80</v>
      </c>
      <c r="D8099" t="s">
        <v>82</v>
      </c>
      <c r="E8099" t="s">
        <v>177</v>
      </c>
      <c r="F8099" t="s">
        <v>23109</v>
      </c>
      <c r="G8099" t="s">
        <v>196</v>
      </c>
      <c r="H8099" t="s">
        <v>143</v>
      </c>
      <c r="I8099" t="s">
        <v>135</v>
      </c>
      <c r="J8099" t="s">
        <v>136</v>
      </c>
      <c r="K8099" t="s">
        <v>137</v>
      </c>
      <c r="L8099" t="s">
        <v>23110</v>
      </c>
      <c r="M8099" t="s">
        <v>23111</v>
      </c>
      <c r="N8099">
        <v>4.0616666659999998</v>
      </c>
      <c r="O8099">
        <v>0</v>
      </c>
      <c r="P8099">
        <v>13</v>
      </c>
      <c r="Q8099">
        <v>0</v>
      </c>
      <c r="R8099">
        <v>0</v>
      </c>
      <c r="S8099">
        <v>0</v>
      </c>
      <c r="T8099">
        <v>0</v>
      </c>
      <c r="U8099">
        <v>0</v>
      </c>
      <c r="V8099">
        <v>0</v>
      </c>
      <c r="W8099">
        <v>0</v>
      </c>
      <c r="X8099">
        <v>13.727573128740513</v>
      </c>
      <c r="Y8099">
        <v>0</v>
      </c>
      <c r="Z8099">
        <v>0</v>
      </c>
      <c r="AA8099">
        <v>0</v>
      </c>
      <c r="AB8099">
        <v>0</v>
      </c>
      <c r="AC8099">
        <v>0</v>
      </c>
      <c r="AD8099">
        <v>0</v>
      </c>
      <c r="AE8099">
        <v>13.727573128740513</v>
      </c>
    </row>
    <row r="8100" spans="1:31" x14ac:dyDescent="0.25">
      <c r="A8100">
        <v>2101633</v>
      </c>
      <c r="B8100">
        <v>1</v>
      </c>
      <c r="C8100" t="s">
        <v>81</v>
      </c>
      <c r="D8100" t="s">
        <v>118</v>
      </c>
      <c r="E8100" t="s">
        <v>169</v>
      </c>
      <c r="F8100" t="s">
        <v>23112</v>
      </c>
      <c r="G8100" t="s">
        <v>171</v>
      </c>
      <c r="H8100" t="s">
        <v>134</v>
      </c>
      <c r="I8100" t="s">
        <v>135</v>
      </c>
      <c r="J8100" t="s">
        <v>136</v>
      </c>
      <c r="K8100" t="s">
        <v>137</v>
      </c>
      <c r="L8100" t="s">
        <v>23113</v>
      </c>
      <c r="M8100" t="s">
        <v>23114</v>
      </c>
      <c r="N8100">
        <v>2.0766666659999999</v>
      </c>
      <c r="O8100">
        <v>0</v>
      </c>
      <c r="P8100">
        <v>0</v>
      </c>
      <c r="Q8100">
        <v>0</v>
      </c>
      <c r="R8100">
        <v>0</v>
      </c>
      <c r="S8100">
        <v>1</v>
      </c>
      <c r="T8100">
        <v>0</v>
      </c>
      <c r="U8100">
        <v>0</v>
      </c>
      <c r="V8100">
        <v>0</v>
      </c>
      <c r="W8100">
        <v>0</v>
      </c>
      <c r="X8100">
        <v>0</v>
      </c>
      <c r="Y8100">
        <v>0</v>
      </c>
      <c r="Z8100">
        <v>0</v>
      </c>
      <c r="AA8100">
        <v>51.509331190940898</v>
      </c>
      <c r="AB8100">
        <v>0</v>
      </c>
      <c r="AC8100">
        <v>0</v>
      </c>
      <c r="AD8100">
        <v>0</v>
      </c>
      <c r="AE8100">
        <v>51.509331190940898</v>
      </c>
    </row>
    <row r="8101" spans="1:31" x14ac:dyDescent="0.25">
      <c r="A8101">
        <v>2101635</v>
      </c>
      <c r="B8101">
        <v>1</v>
      </c>
      <c r="C8101" t="s">
        <v>80</v>
      </c>
      <c r="D8101" t="s">
        <v>94</v>
      </c>
      <c r="E8101" t="s">
        <v>158</v>
      </c>
      <c r="F8101" t="s">
        <v>23115</v>
      </c>
      <c r="G8101" t="s">
        <v>385</v>
      </c>
      <c r="H8101" t="s">
        <v>143</v>
      </c>
      <c r="I8101" t="s">
        <v>135</v>
      </c>
      <c r="J8101" t="s">
        <v>136</v>
      </c>
      <c r="K8101" t="s">
        <v>137</v>
      </c>
      <c r="L8101" t="s">
        <v>23116</v>
      </c>
      <c r="M8101" t="s">
        <v>23117</v>
      </c>
      <c r="N8101">
        <v>1.3163888880000001</v>
      </c>
      <c r="O8101">
        <v>0</v>
      </c>
      <c r="P8101">
        <v>60</v>
      </c>
      <c r="Q8101">
        <v>0</v>
      </c>
      <c r="R8101">
        <v>0</v>
      </c>
      <c r="S8101">
        <v>0</v>
      </c>
      <c r="T8101">
        <v>5</v>
      </c>
      <c r="U8101">
        <v>0</v>
      </c>
      <c r="V8101">
        <v>0</v>
      </c>
      <c r="W8101">
        <v>0</v>
      </c>
      <c r="X8101">
        <v>15.711325280558775</v>
      </c>
      <c r="Y8101">
        <v>0</v>
      </c>
      <c r="Z8101">
        <v>0</v>
      </c>
      <c r="AA8101">
        <v>0</v>
      </c>
      <c r="AB8101">
        <v>3.8230967252993855</v>
      </c>
      <c r="AC8101">
        <v>0</v>
      </c>
      <c r="AD8101">
        <v>0</v>
      </c>
      <c r="AE8101">
        <v>19.534422005858161</v>
      </c>
    </row>
    <row r="8102" spans="1:31" x14ac:dyDescent="0.25">
      <c r="A8102">
        <v>2101636</v>
      </c>
      <c r="B8102">
        <v>1</v>
      </c>
      <c r="C8102" t="s">
        <v>80</v>
      </c>
      <c r="D8102" t="s">
        <v>84</v>
      </c>
      <c r="E8102" t="s">
        <v>177</v>
      </c>
      <c r="F8102" t="s">
        <v>23118</v>
      </c>
      <c r="G8102" t="s">
        <v>183</v>
      </c>
      <c r="H8102" t="s">
        <v>143</v>
      </c>
      <c r="I8102" t="s">
        <v>135</v>
      </c>
      <c r="J8102" t="s">
        <v>136</v>
      </c>
      <c r="K8102" t="s">
        <v>137</v>
      </c>
      <c r="L8102" t="s">
        <v>23119</v>
      </c>
      <c r="M8102" t="s">
        <v>23120</v>
      </c>
      <c r="N8102">
        <v>0.87555555500000004</v>
      </c>
      <c r="O8102">
        <v>0</v>
      </c>
      <c r="P8102">
        <v>5</v>
      </c>
      <c r="Q8102">
        <v>0</v>
      </c>
      <c r="R8102">
        <v>0</v>
      </c>
      <c r="S8102">
        <v>0</v>
      </c>
      <c r="T8102">
        <v>0</v>
      </c>
      <c r="U8102">
        <v>0</v>
      </c>
      <c r="V8102">
        <v>0</v>
      </c>
      <c r="W8102">
        <v>0</v>
      </c>
      <c r="X8102">
        <v>0.89088338004270629</v>
      </c>
      <c r="Y8102">
        <v>0</v>
      </c>
      <c r="Z8102">
        <v>0</v>
      </c>
      <c r="AA8102">
        <v>0</v>
      </c>
      <c r="AB8102">
        <v>0</v>
      </c>
      <c r="AC8102">
        <v>0</v>
      </c>
      <c r="AD8102">
        <v>0</v>
      </c>
      <c r="AE8102">
        <v>0.89088338004270629</v>
      </c>
    </row>
    <row r="8103" spans="1:31" x14ac:dyDescent="0.25">
      <c r="A8103">
        <v>2101637</v>
      </c>
      <c r="B8103">
        <v>1</v>
      </c>
      <c r="C8103" t="s">
        <v>80</v>
      </c>
      <c r="D8103" t="s">
        <v>87</v>
      </c>
      <c r="E8103" t="s">
        <v>169</v>
      </c>
      <c r="F8103" t="s">
        <v>23121</v>
      </c>
      <c r="G8103" t="s">
        <v>1860</v>
      </c>
      <c r="H8103" t="s">
        <v>134</v>
      </c>
      <c r="I8103" t="s">
        <v>135</v>
      </c>
      <c r="J8103" t="s">
        <v>136</v>
      </c>
      <c r="K8103" t="s">
        <v>137</v>
      </c>
      <c r="L8103" t="s">
        <v>23122</v>
      </c>
      <c r="M8103" t="s">
        <v>23123</v>
      </c>
      <c r="N8103">
        <v>8.7269444440000008</v>
      </c>
      <c r="O8103">
        <v>0</v>
      </c>
      <c r="P8103">
        <v>14</v>
      </c>
      <c r="Q8103">
        <v>0</v>
      </c>
      <c r="R8103">
        <v>0</v>
      </c>
      <c r="S8103">
        <v>0</v>
      </c>
      <c r="T8103">
        <v>16</v>
      </c>
      <c r="U8103">
        <v>0</v>
      </c>
      <c r="V8103">
        <v>2</v>
      </c>
      <c r="W8103">
        <v>0</v>
      </c>
      <c r="X8103">
        <v>46.947274903553144</v>
      </c>
      <c r="Y8103">
        <v>0</v>
      </c>
      <c r="Z8103">
        <v>0</v>
      </c>
      <c r="AA8103">
        <v>0</v>
      </c>
      <c r="AB8103">
        <v>1535.3765913278553</v>
      </c>
      <c r="AC8103">
        <v>0</v>
      </c>
      <c r="AD8103">
        <v>337.82855238729996</v>
      </c>
      <c r="AE8103">
        <v>1920.1524186187085</v>
      </c>
    </row>
    <row r="8104" spans="1:31" x14ac:dyDescent="0.25">
      <c r="A8104">
        <v>2101638</v>
      </c>
      <c r="B8104">
        <v>1</v>
      </c>
      <c r="C8104" t="s">
        <v>80</v>
      </c>
      <c r="D8104" t="s">
        <v>104</v>
      </c>
      <c r="E8104" t="s">
        <v>177</v>
      </c>
      <c r="F8104" t="s">
        <v>23124</v>
      </c>
      <c r="G8104" t="s">
        <v>183</v>
      </c>
      <c r="H8104" t="s">
        <v>143</v>
      </c>
      <c r="I8104" t="s">
        <v>135</v>
      </c>
      <c r="J8104" t="s">
        <v>136</v>
      </c>
      <c r="K8104" t="s">
        <v>137</v>
      </c>
      <c r="L8104" t="s">
        <v>23125</v>
      </c>
      <c r="M8104" t="s">
        <v>23126</v>
      </c>
      <c r="N8104">
        <v>1.4769444439999999</v>
      </c>
      <c r="O8104">
        <v>0</v>
      </c>
      <c r="P8104">
        <v>1</v>
      </c>
      <c r="Q8104">
        <v>0</v>
      </c>
      <c r="R8104">
        <v>0</v>
      </c>
      <c r="S8104">
        <v>0</v>
      </c>
      <c r="T8104">
        <v>0</v>
      </c>
      <c r="U8104">
        <v>0</v>
      </c>
      <c r="V8104">
        <v>0</v>
      </c>
      <c r="W8104">
        <v>0</v>
      </c>
      <c r="X8104">
        <v>0.22513645841989166</v>
      </c>
      <c r="Y8104">
        <v>0</v>
      </c>
      <c r="Z8104">
        <v>0</v>
      </c>
      <c r="AA8104">
        <v>0</v>
      </c>
      <c r="AB8104">
        <v>0</v>
      </c>
      <c r="AC8104">
        <v>0</v>
      </c>
      <c r="AD8104">
        <v>0</v>
      </c>
      <c r="AE8104">
        <v>0.22513645841989166</v>
      </c>
    </row>
    <row r="8105" spans="1:31" x14ac:dyDescent="0.25">
      <c r="A8105">
        <v>2101640</v>
      </c>
      <c r="B8105">
        <v>1</v>
      </c>
      <c r="C8105" t="s">
        <v>80</v>
      </c>
      <c r="D8105" t="s">
        <v>96</v>
      </c>
      <c r="E8105" t="s">
        <v>177</v>
      </c>
      <c r="F8105" t="s">
        <v>23127</v>
      </c>
      <c r="G8105" t="s">
        <v>179</v>
      </c>
      <c r="H8105" t="s">
        <v>143</v>
      </c>
      <c r="I8105" t="s">
        <v>135</v>
      </c>
      <c r="J8105" t="s">
        <v>136</v>
      </c>
      <c r="K8105" t="s">
        <v>137</v>
      </c>
      <c r="L8105" t="s">
        <v>23128</v>
      </c>
      <c r="M8105" t="s">
        <v>23129</v>
      </c>
      <c r="N8105">
        <v>5.8905555549999997</v>
      </c>
      <c r="O8105">
        <v>0</v>
      </c>
      <c r="P8105">
        <v>13</v>
      </c>
      <c r="Q8105">
        <v>0</v>
      </c>
      <c r="R8105">
        <v>0</v>
      </c>
      <c r="S8105">
        <v>0</v>
      </c>
      <c r="T8105">
        <v>0</v>
      </c>
      <c r="U8105">
        <v>0</v>
      </c>
      <c r="V8105">
        <v>0</v>
      </c>
      <c r="W8105">
        <v>0</v>
      </c>
      <c r="X8105">
        <v>24.501518321354155</v>
      </c>
      <c r="Y8105">
        <v>0</v>
      </c>
      <c r="Z8105">
        <v>0</v>
      </c>
      <c r="AA8105">
        <v>0</v>
      </c>
      <c r="AB8105">
        <v>0</v>
      </c>
      <c r="AC8105">
        <v>0</v>
      </c>
      <c r="AD8105">
        <v>0</v>
      </c>
      <c r="AE8105">
        <v>24.501518321354155</v>
      </c>
    </row>
    <row r="8106" spans="1:31" x14ac:dyDescent="0.25">
      <c r="A8106">
        <v>2101643</v>
      </c>
      <c r="B8106">
        <v>1</v>
      </c>
      <c r="C8106" t="s">
        <v>80</v>
      </c>
      <c r="D8106" t="s">
        <v>96</v>
      </c>
      <c r="E8106" t="s">
        <v>505</v>
      </c>
      <c r="F8106" t="s">
        <v>23130</v>
      </c>
      <c r="G8106" t="s">
        <v>366</v>
      </c>
      <c r="H8106" t="s">
        <v>143</v>
      </c>
      <c r="I8106" t="s">
        <v>135</v>
      </c>
      <c r="J8106" t="s">
        <v>136</v>
      </c>
      <c r="K8106" t="s">
        <v>137</v>
      </c>
      <c r="L8106" t="s">
        <v>23131</v>
      </c>
      <c r="M8106" t="s">
        <v>23132</v>
      </c>
      <c r="N8106">
        <v>3.7852777770000001</v>
      </c>
      <c r="O8106">
        <v>0</v>
      </c>
      <c r="P8106">
        <v>0</v>
      </c>
      <c r="Q8106">
        <v>0</v>
      </c>
      <c r="R8106">
        <v>0</v>
      </c>
      <c r="S8106">
        <v>0</v>
      </c>
      <c r="T8106">
        <v>16</v>
      </c>
      <c r="U8106">
        <v>0</v>
      </c>
      <c r="V8106">
        <v>0</v>
      </c>
      <c r="W8106">
        <v>0</v>
      </c>
      <c r="X8106">
        <v>0</v>
      </c>
      <c r="Y8106">
        <v>0</v>
      </c>
      <c r="Z8106">
        <v>0</v>
      </c>
      <c r="AA8106">
        <v>0</v>
      </c>
      <c r="AB8106">
        <v>71.056728674239878</v>
      </c>
      <c r="AC8106">
        <v>0</v>
      </c>
      <c r="AD8106">
        <v>0</v>
      </c>
      <c r="AE8106">
        <v>71.056728674239878</v>
      </c>
    </row>
    <row r="8107" spans="1:31" x14ac:dyDescent="0.25">
      <c r="A8107">
        <v>2101645</v>
      </c>
      <c r="B8107">
        <v>1</v>
      </c>
      <c r="C8107" t="s">
        <v>80</v>
      </c>
      <c r="D8107" t="s">
        <v>87</v>
      </c>
      <c r="E8107" t="s">
        <v>177</v>
      </c>
      <c r="F8107" t="s">
        <v>23133</v>
      </c>
      <c r="G8107" t="s">
        <v>1007</v>
      </c>
      <c r="H8107" t="s">
        <v>143</v>
      </c>
      <c r="I8107" t="s">
        <v>135</v>
      </c>
      <c r="J8107" t="s">
        <v>136</v>
      </c>
      <c r="K8107" t="s">
        <v>137</v>
      </c>
      <c r="L8107" t="s">
        <v>23134</v>
      </c>
      <c r="M8107" t="s">
        <v>23135</v>
      </c>
      <c r="N8107">
        <v>7.500277777</v>
      </c>
      <c r="O8107">
        <v>0</v>
      </c>
      <c r="P8107">
        <v>18</v>
      </c>
      <c r="Q8107">
        <v>0</v>
      </c>
      <c r="R8107">
        <v>0</v>
      </c>
      <c r="S8107">
        <v>0</v>
      </c>
      <c r="T8107">
        <v>0</v>
      </c>
      <c r="U8107">
        <v>0</v>
      </c>
      <c r="V8107">
        <v>0</v>
      </c>
      <c r="W8107">
        <v>0</v>
      </c>
      <c r="X8107">
        <v>58.270538727677796</v>
      </c>
      <c r="Y8107">
        <v>0</v>
      </c>
      <c r="Z8107">
        <v>0</v>
      </c>
      <c r="AA8107">
        <v>0</v>
      </c>
      <c r="AB8107">
        <v>0</v>
      </c>
      <c r="AC8107">
        <v>0</v>
      </c>
      <c r="AD8107">
        <v>0</v>
      </c>
      <c r="AE8107">
        <v>58.270538727677796</v>
      </c>
    </row>
    <row r="8108" spans="1:31" x14ac:dyDescent="0.25">
      <c r="A8108">
        <v>2101647</v>
      </c>
      <c r="B8108">
        <v>1</v>
      </c>
      <c r="C8108" t="s">
        <v>80</v>
      </c>
      <c r="D8108" t="s">
        <v>82</v>
      </c>
      <c r="E8108" t="s">
        <v>505</v>
      </c>
      <c r="F8108" t="s">
        <v>23136</v>
      </c>
      <c r="G8108" t="s">
        <v>366</v>
      </c>
      <c r="H8108" t="s">
        <v>143</v>
      </c>
      <c r="I8108" t="s">
        <v>135</v>
      </c>
      <c r="J8108" t="s">
        <v>136</v>
      </c>
      <c r="K8108" t="s">
        <v>137</v>
      </c>
      <c r="L8108" t="s">
        <v>23137</v>
      </c>
      <c r="M8108" t="s">
        <v>23138</v>
      </c>
      <c r="N8108">
        <v>6.9119444440000004</v>
      </c>
      <c r="O8108">
        <v>0</v>
      </c>
      <c r="P8108">
        <v>0</v>
      </c>
      <c r="Q8108">
        <v>0</v>
      </c>
      <c r="R8108">
        <v>0</v>
      </c>
      <c r="S8108">
        <v>0</v>
      </c>
      <c r="T8108">
        <v>42</v>
      </c>
      <c r="U8108">
        <v>0</v>
      </c>
      <c r="V8108">
        <v>0</v>
      </c>
      <c r="W8108">
        <v>0</v>
      </c>
      <c r="X8108">
        <v>0</v>
      </c>
      <c r="Y8108">
        <v>0</v>
      </c>
      <c r="Z8108">
        <v>0</v>
      </c>
      <c r="AA8108">
        <v>0</v>
      </c>
      <c r="AB8108">
        <v>288.35676683521757</v>
      </c>
      <c r="AC8108">
        <v>0</v>
      </c>
      <c r="AD8108">
        <v>0</v>
      </c>
      <c r="AE8108">
        <v>288.35676683521757</v>
      </c>
    </row>
    <row r="8109" spans="1:31" x14ac:dyDescent="0.25">
      <c r="A8109">
        <v>2101648</v>
      </c>
      <c r="B8109">
        <v>1</v>
      </c>
      <c r="C8109" t="s">
        <v>80</v>
      </c>
      <c r="D8109" t="s">
        <v>92</v>
      </c>
      <c r="E8109" t="s">
        <v>131</v>
      </c>
      <c r="F8109" t="s">
        <v>5997</v>
      </c>
      <c r="G8109" t="s">
        <v>133</v>
      </c>
      <c r="H8109" t="s">
        <v>134</v>
      </c>
      <c r="I8109" t="s">
        <v>135</v>
      </c>
      <c r="J8109" t="s">
        <v>136</v>
      </c>
      <c r="K8109" t="s">
        <v>137</v>
      </c>
      <c r="L8109" t="s">
        <v>23139</v>
      </c>
      <c r="M8109" t="s">
        <v>23140</v>
      </c>
      <c r="N8109">
        <v>0.52194444399999995</v>
      </c>
      <c r="O8109">
        <v>0</v>
      </c>
      <c r="P8109">
        <v>657</v>
      </c>
      <c r="Q8109">
        <v>0</v>
      </c>
      <c r="R8109">
        <v>6</v>
      </c>
      <c r="S8109">
        <v>1</v>
      </c>
      <c r="T8109">
        <v>46</v>
      </c>
      <c r="U8109">
        <v>0</v>
      </c>
      <c r="V8109">
        <v>1</v>
      </c>
      <c r="W8109">
        <v>0</v>
      </c>
      <c r="X8109">
        <v>74.267008943882388</v>
      </c>
      <c r="Y8109">
        <v>0</v>
      </c>
      <c r="Z8109">
        <v>0.74107849243333868</v>
      </c>
      <c r="AA8109">
        <v>5.1986493260809503</v>
      </c>
      <c r="AB8109">
        <v>19.176196388444257</v>
      </c>
      <c r="AC8109">
        <v>0</v>
      </c>
      <c r="AD8109">
        <v>0</v>
      </c>
      <c r="AE8109">
        <v>99.382933150840941</v>
      </c>
    </row>
    <row r="8110" spans="1:31" x14ac:dyDescent="0.25">
      <c r="A8110">
        <v>2101651</v>
      </c>
      <c r="B8110">
        <v>1</v>
      </c>
      <c r="C8110" t="s">
        <v>80</v>
      </c>
      <c r="D8110" t="s">
        <v>82</v>
      </c>
      <c r="E8110" t="s">
        <v>505</v>
      </c>
      <c r="F8110" t="s">
        <v>23141</v>
      </c>
      <c r="G8110" t="s">
        <v>569</v>
      </c>
      <c r="H8110" t="s">
        <v>143</v>
      </c>
      <c r="I8110" t="s">
        <v>135</v>
      </c>
      <c r="J8110" t="s">
        <v>136</v>
      </c>
      <c r="K8110" t="s">
        <v>137</v>
      </c>
      <c r="L8110" t="s">
        <v>23142</v>
      </c>
      <c r="M8110" t="s">
        <v>23143</v>
      </c>
      <c r="N8110">
        <v>6.6475</v>
      </c>
      <c r="O8110">
        <v>0</v>
      </c>
      <c r="P8110">
        <v>14</v>
      </c>
      <c r="Q8110">
        <v>0</v>
      </c>
      <c r="R8110">
        <v>0</v>
      </c>
      <c r="S8110">
        <v>0</v>
      </c>
      <c r="T8110">
        <v>4</v>
      </c>
      <c r="U8110">
        <v>0</v>
      </c>
      <c r="V8110">
        <v>0</v>
      </c>
      <c r="W8110">
        <v>0</v>
      </c>
      <c r="X8110">
        <v>19.96090320139761</v>
      </c>
      <c r="Y8110">
        <v>0</v>
      </c>
      <c r="Z8110">
        <v>0</v>
      </c>
      <c r="AA8110">
        <v>0</v>
      </c>
      <c r="AB8110">
        <v>31.83535285682494</v>
      </c>
      <c r="AC8110">
        <v>0</v>
      </c>
      <c r="AD8110">
        <v>0</v>
      </c>
      <c r="AE8110">
        <v>51.796256058222554</v>
      </c>
    </row>
    <row r="8111" spans="1:31" x14ac:dyDescent="0.25">
      <c r="A8111">
        <v>2101653</v>
      </c>
      <c r="B8111">
        <v>1</v>
      </c>
      <c r="C8111" t="s">
        <v>81</v>
      </c>
      <c r="D8111" t="s">
        <v>117</v>
      </c>
      <c r="E8111" t="s">
        <v>177</v>
      </c>
      <c r="F8111" t="s">
        <v>23144</v>
      </c>
      <c r="G8111" t="s">
        <v>183</v>
      </c>
      <c r="H8111" t="s">
        <v>143</v>
      </c>
      <c r="I8111" t="s">
        <v>135</v>
      </c>
      <c r="J8111" t="s">
        <v>136</v>
      </c>
      <c r="K8111" t="s">
        <v>137</v>
      </c>
      <c r="L8111" t="s">
        <v>23145</v>
      </c>
      <c r="M8111" t="s">
        <v>23146</v>
      </c>
      <c r="N8111">
        <v>3.9288888879999999</v>
      </c>
      <c r="O8111">
        <v>0</v>
      </c>
      <c r="P8111">
        <v>0</v>
      </c>
      <c r="Q8111">
        <v>0</v>
      </c>
      <c r="R8111">
        <v>0</v>
      </c>
      <c r="S8111">
        <v>0</v>
      </c>
      <c r="T8111">
        <v>1</v>
      </c>
      <c r="U8111">
        <v>0</v>
      </c>
      <c r="V8111">
        <v>0</v>
      </c>
      <c r="W8111">
        <v>0</v>
      </c>
      <c r="X8111">
        <v>0</v>
      </c>
      <c r="Y8111">
        <v>0</v>
      </c>
      <c r="Z8111">
        <v>0</v>
      </c>
      <c r="AA8111">
        <v>0</v>
      </c>
      <c r="AB8111">
        <v>2.03145062210272</v>
      </c>
      <c r="AC8111">
        <v>0</v>
      </c>
      <c r="AD8111">
        <v>0</v>
      </c>
      <c r="AE8111">
        <v>2.03145062210272</v>
      </c>
    </row>
    <row r="8112" spans="1:31" x14ac:dyDescent="0.25">
      <c r="A8112">
        <v>2101654</v>
      </c>
      <c r="B8112">
        <v>1</v>
      </c>
      <c r="C8112" t="s">
        <v>80</v>
      </c>
      <c r="D8112" t="s">
        <v>101</v>
      </c>
      <c r="E8112" t="s">
        <v>177</v>
      </c>
      <c r="F8112" t="s">
        <v>22865</v>
      </c>
      <c r="G8112" t="s">
        <v>179</v>
      </c>
      <c r="H8112" t="s">
        <v>143</v>
      </c>
      <c r="I8112" t="s">
        <v>135</v>
      </c>
      <c r="J8112" t="s">
        <v>136</v>
      </c>
      <c r="K8112" t="s">
        <v>137</v>
      </c>
      <c r="L8112" t="s">
        <v>23147</v>
      </c>
      <c r="M8112" t="s">
        <v>23148</v>
      </c>
      <c r="N8112">
        <v>1.6575</v>
      </c>
      <c r="O8112">
        <v>0</v>
      </c>
      <c r="P8112">
        <v>1</v>
      </c>
      <c r="Q8112">
        <v>0</v>
      </c>
      <c r="R8112">
        <v>0</v>
      </c>
      <c r="S8112">
        <v>0</v>
      </c>
      <c r="T8112">
        <v>0</v>
      </c>
      <c r="U8112">
        <v>0</v>
      </c>
      <c r="V8112">
        <v>0</v>
      </c>
      <c r="W8112">
        <v>0</v>
      </c>
      <c r="X8112">
        <v>0.3372535449201956</v>
      </c>
      <c r="Y8112">
        <v>0</v>
      </c>
      <c r="Z8112">
        <v>0</v>
      </c>
      <c r="AA8112">
        <v>0</v>
      </c>
      <c r="AB8112">
        <v>0</v>
      </c>
      <c r="AC8112">
        <v>0</v>
      </c>
      <c r="AD8112">
        <v>0</v>
      </c>
      <c r="AE8112">
        <v>0.3372535449201956</v>
      </c>
    </row>
    <row r="8113" spans="1:31" x14ac:dyDescent="0.25">
      <c r="A8113">
        <v>2101659</v>
      </c>
      <c r="B8113">
        <v>1</v>
      </c>
      <c r="C8113" t="s">
        <v>80</v>
      </c>
      <c r="D8113" t="s">
        <v>97</v>
      </c>
      <c r="E8113" t="s">
        <v>177</v>
      </c>
      <c r="F8113" t="s">
        <v>23149</v>
      </c>
      <c r="G8113" t="s">
        <v>183</v>
      </c>
      <c r="H8113" t="s">
        <v>143</v>
      </c>
      <c r="I8113" t="s">
        <v>135</v>
      </c>
      <c r="J8113" t="s">
        <v>136</v>
      </c>
      <c r="K8113" t="s">
        <v>137</v>
      </c>
      <c r="L8113" t="s">
        <v>23150</v>
      </c>
      <c r="M8113" t="s">
        <v>23151</v>
      </c>
      <c r="N8113">
        <v>2.287222222</v>
      </c>
      <c r="O8113">
        <v>0</v>
      </c>
      <c r="P8113">
        <v>1</v>
      </c>
      <c r="Q8113">
        <v>0</v>
      </c>
      <c r="R8113">
        <v>0</v>
      </c>
      <c r="S8113">
        <v>0</v>
      </c>
      <c r="T8113">
        <v>0</v>
      </c>
      <c r="U8113">
        <v>0</v>
      </c>
      <c r="V8113">
        <v>0</v>
      </c>
      <c r="W8113">
        <v>0</v>
      </c>
      <c r="X8113">
        <v>0</v>
      </c>
      <c r="Y8113">
        <v>0</v>
      </c>
      <c r="Z8113">
        <v>0</v>
      </c>
      <c r="AA8113">
        <v>0</v>
      </c>
      <c r="AB8113">
        <v>0</v>
      </c>
      <c r="AC8113">
        <v>0</v>
      </c>
      <c r="AD8113">
        <v>0</v>
      </c>
      <c r="AE8113">
        <v>0</v>
      </c>
    </row>
    <row r="8114" spans="1:31" x14ac:dyDescent="0.25">
      <c r="A8114">
        <v>2101663</v>
      </c>
      <c r="B8114">
        <v>1</v>
      </c>
      <c r="C8114" t="s">
        <v>80</v>
      </c>
      <c r="D8114" t="s">
        <v>109</v>
      </c>
      <c r="E8114" t="s">
        <v>177</v>
      </c>
      <c r="F8114" t="s">
        <v>23152</v>
      </c>
      <c r="G8114" t="s">
        <v>183</v>
      </c>
      <c r="H8114" t="s">
        <v>143</v>
      </c>
      <c r="I8114" t="s">
        <v>135</v>
      </c>
      <c r="J8114" t="s">
        <v>136</v>
      </c>
      <c r="K8114" t="s">
        <v>137</v>
      </c>
      <c r="L8114" t="s">
        <v>23153</v>
      </c>
      <c r="M8114" t="s">
        <v>23154</v>
      </c>
      <c r="N8114">
        <v>1.3505555549999999</v>
      </c>
      <c r="O8114">
        <v>0</v>
      </c>
      <c r="P8114">
        <v>1</v>
      </c>
      <c r="Q8114">
        <v>0</v>
      </c>
      <c r="R8114">
        <v>0</v>
      </c>
      <c r="S8114">
        <v>0</v>
      </c>
      <c r="T8114">
        <v>0</v>
      </c>
      <c r="U8114">
        <v>0</v>
      </c>
      <c r="V8114">
        <v>0</v>
      </c>
      <c r="W8114">
        <v>0</v>
      </c>
      <c r="X8114">
        <v>0.40959149692107111</v>
      </c>
      <c r="Y8114">
        <v>0</v>
      </c>
      <c r="Z8114">
        <v>0</v>
      </c>
      <c r="AA8114">
        <v>0</v>
      </c>
      <c r="AB8114">
        <v>0</v>
      </c>
      <c r="AC8114">
        <v>0</v>
      </c>
      <c r="AD8114">
        <v>0</v>
      </c>
      <c r="AE8114">
        <v>0.40959149692107111</v>
      </c>
    </row>
    <row r="8115" spans="1:31" x14ac:dyDescent="0.25">
      <c r="A8115">
        <v>2101665</v>
      </c>
      <c r="B8115">
        <v>1</v>
      </c>
      <c r="C8115" t="s">
        <v>80</v>
      </c>
      <c r="D8115" t="s">
        <v>96</v>
      </c>
      <c r="E8115" t="s">
        <v>177</v>
      </c>
      <c r="F8115" t="s">
        <v>23155</v>
      </c>
      <c r="G8115" t="s">
        <v>179</v>
      </c>
      <c r="H8115" t="s">
        <v>143</v>
      </c>
      <c r="I8115" t="s">
        <v>135</v>
      </c>
      <c r="J8115" t="s">
        <v>136</v>
      </c>
      <c r="K8115" t="s">
        <v>137</v>
      </c>
      <c r="L8115" t="s">
        <v>23156</v>
      </c>
      <c r="M8115" t="s">
        <v>23157</v>
      </c>
      <c r="N8115">
        <v>4.3211111109999996</v>
      </c>
      <c r="O8115">
        <v>0</v>
      </c>
      <c r="P8115">
        <v>1</v>
      </c>
      <c r="Q8115">
        <v>0</v>
      </c>
      <c r="R8115">
        <v>0</v>
      </c>
      <c r="S8115">
        <v>0</v>
      </c>
      <c r="T8115">
        <v>0</v>
      </c>
      <c r="U8115">
        <v>0</v>
      </c>
      <c r="V8115">
        <v>0</v>
      </c>
      <c r="W8115">
        <v>0</v>
      </c>
      <c r="X8115">
        <v>0</v>
      </c>
      <c r="Y8115">
        <v>0</v>
      </c>
      <c r="Z8115">
        <v>0</v>
      </c>
      <c r="AA8115">
        <v>0</v>
      </c>
      <c r="AB8115">
        <v>0</v>
      </c>
      <c r="AC8115">
        <v>0</v>
      </c>
      <c r="AD8115">
        <v>0</v>
      </c>
      <c r="AE8115">
        <v>0</v>
      </c>
    </row>
    <row r="8116" spans="1:31" x14ac:dyDescent="0.25">
      <c r="A8116">
        <v>2101667</v>
      </c>
      <c r="B8116">
        <v>1</v>
      </c>
      <c r="C8116" t="s">
        <v>81</v>
      </c>
      <c r="D8116" t="s">
        <v>127</v>
      </c>
      <c r="E8116" t="s">
        <v>177</v>
      </c>
      <c r="F8116" t="s">
        <v>23158</v>
      </c>
      <c r="G8116" t="s">
        <v>196</v>
      </c>
      <c r="H8116" t="s">
        <v>143</v>
      </c>
      <c r="I8116" t="s">
        <v>135</v>
      </c>
      <c r="J8116" t="s">
        <v>136</v>
      </c>
      <c r="K8116" t="s">
        <v>137</v>
      </c>
      <c r="L8116" t="s">
        <v>23159</v>
      </c>
      <c r="M8116" t="s">
        <v>23160</v>
      </c>
      <c r="N8116">
        <v>1.321666666</v>
      </c>
      <c r="O8116">
        <v>0</v>
      </c>
      <c r="P8116">
        <v>3</v>
      </c>
      <c r="Q8116">
        <v>0</v>
      </c>
      <c r="R8116">
        <v>0</v>
      </c>
      <c r="S8116">
        <v>0</v>
      </c>
      <c r="T8116">
        <v>7</v>
      </c>
      <c r="U8116">
        <v>0</v>
      </c>
      <c r="V8116">
        <v>0</v>
      </c>
      <c r="W8116">
        <v>0</v>
      </c>
      <c r="X8116">
        <v>0.66499239278933353</v>
      </c>
      <c r="Y8116">
        <v>0</v>
      </c>
      <c r="Z8116">
        <v>0</v>
      </c>
      <c r="AA8116">
        <v>0</v>
      </c>
      <c r="AB8116">
        <v>2.7262825893745606</v>
      </c>
      <c r="AC8116">
        <v>0</v>
      </c>
      <c r="AD8116">
        <v>0</v>
      </c>
      <c r="AE8116">
        <v>3.3912749821638943</v>
      </c>
    </row>
    <row r="8117" spans="1:31" x14ac:dyDescent="0.25">
      <c r="A8117">
        <v>2101672</v>
      </c>
      <c r="B8117">
        <v>1</v>
      </c>
      <c r="C8117" t="s">
        <v>80</v>
      </c>
      <c r="D8117" t="s">
        <v>93</v>
      </c>
      <c r="E8117" t="s">
        <v>131</v>
      </c>
      <c r="F8117" t="s">
        <v>23161</v>
      </c>
      <c r="G8117" t="s">
        <v>133</v>
      </c>
      <c r="H8117" t="s">
        <v>134</v>
      </c>
      <c r="I8117" t="s">
        <v>135</v>
      </c>
      <c r="J8117" t="s">
        <v>136</v>
      </c>
      <c r="K8117" t="s">
        <v>137</v>
      </c>
      <c r="L8117" t="s">
        <v>23162</v>
      </c>
      <c r="M8117" t="s">
        <v>23163</v>
      </c>
      <c r="N8117">
        <v>2.2261111109999998</v>
      </c>
      <c r="O8117">
        <v>0</v>
      </c>
      <c r="P8117">
        <v>17</v>
      </c>
      <c r="Q8117">
        <v>3</v>
      </c>
      <c r="R8117">
        <v>59</v>
      </c>
      <c r="S8117">
        <v>0</v>
      </c>
      <c r="T8117">
        <v>19</v>
      </c>
      <c r="U8117">
        <v>0</v>
      </c>
      <c r="V8117">
        <v>0</v>
      </c>
      <c r="W8117">
        <v>0</v>
      </c>
      <c r="X8117">
        <v>11.220852195336786</v>
      </c>
      <c r="Y8117">
        <v>17.826334590812465</v>
      </c>
      <c r="Z8117">
        <v>486.92734009477471</v>
      </c>
      <c r="AA8117">
        <v>0</v>
      </c>
      <c r="AB8117">
        <v>145.61728208655552</v>
      </c>
      <c r="AC8117">
        <v>0</v>
      </c>
      <c r="AD8117">
        <v>0</v>
      </c>
      <c r="AE8117">
        <v>661.59180896747944</v>
      </c>
    </row>
    <row r="8118" spans="1:31" x14ac:dyDescent="0.25">
      <c r="A8118">
        <v>2101673</v>
      </c>
      <c r="B8118">
        <v>1</v>
      </c>
      <c r="C8118" t="s">
        <v>80</v>
      </c>
      <c r="D8118" t="s">
        <v>103</v>
      </c>
      <c r="E8118" t="s">
        <v>158</v>
      </c>
      <c r="F8118" t="s">
        <v>23164</v>
      </c>
      <c r="G8118" t="s">
        <v>979</v>
      </c>
      <c r="H8118" t="s">
        <v>143</v>
      </c>
      <c r="I8118" t="s">
        <v>135</v>
      </c>
      <c r="J8118" t="s">
        <v>136</v>
      </c>
      <c r="K8118" t="s">
        <v>137</v>
      </c>
      <c r="L8118" t="s">
        <v>23165</v>
      </c>
      <c r="M8118" t="s">
        <v>23166</v>
      </c>
      <c r="N8118">
        <v>1.4527777770000001</v>
      </c>
      <c r="O8118">
        <v>0</v>
      </c>
      <c r="P8118">
        <v>43</v>
      </c>
      <c r="Q8118">
        <v>0</v>
      </c>
      <c r="R8118">
        <v>11</v>
      </c>
      <c r="S8118">
        <v>0</v>
      </c>
      <c r="T8118">
        <v>3</v>
      </c>
      <c r="U8118">
        <v>0</v>
      </c>
      <c r="V8118">
        <v>0</v>
      </c>
      <c r="W8118">
        <v>0</v>
      </c>
      <c r="X8118">
        <v>14.764041387330646</v>
      </c>
      <c r="Y8118">
        <v>0</v>
      </c>
      <c r="Z8118">
        <v>18.029699704376977</v>
      </c>
      <c r="AA8118">
        <v>0</v>
      </c>
      <c r="AB8118">
        <v>3.5816925285506755</v>
      </c>
      <c r="AC8118">
        <v>0</v>
      </c>
      <c r="AD8118">
        <v>0</v>
      </c>
      <c r="AE8118">
        <v>36.375433620258299</v>
      </c>
    </row>
    <row r="8119" spans="1:31" x14ac:dyDescent="0.25">
      <c r="A8119">
        <v>2101676</v>
      </c>
      <c r="B8119">
        <v>1</v>
      </c>
      <c r="C8119" t="s">
        <v>80</v>
      </c>
      <c r="D8119" t="s">
        <v>96</v>
      </c>
      <c r="E8119" t="s">
        <v>177</v>
      </c>
      <c r="F8119" t="s">
        <v>23167</v>
      </c>
      <c r="G8119" t="s">
        <v>1007</v>
      </c>
      <c r="H8119" t="s">
        <v>143</v>
      </c>
      <c r="I8119" t="s">
        <v>135</v>
      </c>
      <c r="J8119" t="s">
        <v>136</v>
      </c>
      <c r="K8119" t="s">
        <v>137</v>
      </c>
      <c r="L8119" t="s">
        <v>23168</v>
      </c>
      <c r="M8119" t="s">
        <v>23169</v>
      </c>
      <c r="N8119">
        <v>4.8913888879999998</v>
      </c>
      <c r="O8119">
        <v>0</v>
      </c>
      <c r="P8119">
        <v>1</v>
      </c>
      <c r="Q8119">
        <v>0</v>
      </c>
      <c r="R8119">
        <v>0</v>
      </c>
      <c r="S8119">
        <v>0</v>
      </c>
      <c r="T8119">
        <v>0</v>
      </c>
      <c r="U8119">
        <v>0</v>
      </c>
      <c r="V8119">
        <v>0</v>
      </c>
      <c r="W8119">
        <v>0</v>
      </c>
      <c r="X8119">
        <v>4.2309626171493336E-2</v>
      </c>
      <c r="Y8119">
        <v>0</v>
      </c>
      <c r="Z8119">
        <v>0</v>
      </c>
      <c r="AA8119">
        <v>0</v>
      </c>
      <c r="AB8119">
        <v>0</v>
      </c>
      <c r="AC8119">
        <v>0</v>
      </c>
      <c r="AD8119">
        <v>0</v>
      </c>
      <c r="AE8119">
        <v>4.2309626171493336E-2</v>
      </c>
    </row>
    <row r="8120" spans="1:31" x14ac:dyDescent="0.25">
      <c r="A8120">
        <v>2101677</v>
      </c>
      <c r="B8120">
        <v>1</v>
      </c>
      <c r="C8120" t="s">
        <v>80</v>
      </c>
      <c r="D8120" t="s">
        <v>99</v>
      </c>
      <c r="E8120" t="s">
        <v>177</v>
      </c>
      <c r="F8120" t="s">
        <v>23170</v>
      </c>
      <c r="G8120" t="s">
        <v>183</v>
      </c>
      <c r="H8120" t="s">
        <v>143</v>
      </c>
      <c r="I8120" t="s">
        <v>135</v>
      </c>
      <c r="J8120" t="s">
        <v>136</v>
      </c>
      <c r="K8120" t="s">
        <v>137</v>
      </c>
      <c r="L8120" t="s">
        <v>23171</v>
      </c>
      <c r="M8120" t="s">
        <v>23172</v>
      </c>
      <c r="N8120">
        <v>5.4472222219999997</v>
      </c>
      <c r="O8120">
        <v>0</v>
      </c>
      <c r="P8120">
        <v>1</v>
      </c>
      <c r="Q8120">
        <v>0</v>
      </c>
      <c r="R8120">
        <v>0</v>
      </c>
      <c r="S8120">
        <v>0</v>
      </c>
      <c r="T8120">
        <v>0</v>
      </c>
      <c r="U8120">
        <v>0</v>
      </c>
      <c r="V8120">
        <v>0</v>
      </c>
      <c r="W8120">
        <v>0</v>
      </c>
      <c r="X8120">
        <v>0.17308621873575583</v>
      </c>
      <c r="Y8120">
        <v>0</v>
      </c>
      <c r="Z8120">
        <v>0</v>
      </c>
      <c r="AA8120">
        <v>0</v>
      </c>
      <c r="AB8120">
        <v>0</v>
      </c>
      <c r="AC8120">
        <v>0</v>
      </c>
      <c r="AD8120">
        <v>0</v>
      </c>
      <c r="AE8120">
        <v>0.17308621873575583</v>
      </c>
    </row>
    <row r="8121" spans="1:31" x14ac:dyDescent="0.25">
      <c r="A8121">
        <v>2101678</v>
      </c>
      <c r="B8121">
        <v>1</v>
      </c>
      <c r="C8121" t="s">
        <v>80</v>
      </c>
      <c r="D8121" t="s">
        <v>98</v>
      </c>
      <c r="E8121" t="s">
        <v>177</v>
      </c>
      <c r="F8121" t="s">
        <v>23173</v>
      </c>
      <c r="G8121" t="s">
        <v>179</v>
      </c>
      <c r="H8121" t="s">
        <v>143</v>
      </c>
      <c r="I8121" t="s">
        <v>135</v>
      </c>
      <c r="J8121" t="s">
        <v>136</v>
      </c>
      <c r="K8121" t="s">
        <v>137</v>
      </c>
      <c r="L8121" t="s">
        <v>23174</v>
      </c>
      <c r="M8121" t="s">
        <v>23175</v>
      </c>
      <c r="N8121">
        <v>6.8708333330000002</v>
      </c>
      <c r="O8121">
        <v>0</v>
      </c>
      <c r="P8121">
        <v>7</v>
      </c>
      <c r="Q8121">
        <v>0</v>
      </c>
      <c r="R8121">
        <v>0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8.0677695845447595</v>
      </c>
      <c r="Y8121">
        <v>0</v>
      </c>
      <c r="Z8121">
        <v>0</v>
      </c>
      <c r="AA8121">
        <v>0</v>
      </c>
      <c r="AB8121">
        <v>0</v>
      </c>
      <c r="AC8121">
        <v>0</v>
      </c>
      <c r="AD8121">
        <v>0</v>
      </c>
      <c r="AE8121">
        <v>8.0677695845447595</v>
      </c>
    </row>
    <row r="8122" spans="1:31" x14ac:dyDescent="0.25">
      <c r="A8122">
        <v>2101680</v>
      </c>
      <c r="B8122">
        <v>1</v>
      </c>
      <c r="C8122" t="s">
        <v>80</v>
      </c>
      <c r="D8122" t="s">
        <v>93</v>
      </c>
      <c r="E8122" t="s">
        <v>158</v>
      </c>
      <c r="F8122" t="s">
        <v>16737</v>
      </c>
      <c r="G8122" t="s">
        <v>160</v>
      </c>
      <c r="H8122" t="s">
        <v>143</v>
      </c>
      <c r="I8122" t="s">
        <v>135</v>
      </c>
      <c r="J8122" t="s">
        <v>136</v>
      </c>
      <c r="K8122" t="s">
        <v>137</v>
      </c>
      <c r="L8122" t="s">
        <v>23176</v>
      </c>
      <c r="M8122" t="s">
        <v>23177</v>
      </c>
      <c r="N8122">
        <v>7.0241666660000002</v>
      </c>
      <c r="O8122">
        <v>0</v>
      </c>
      <c r="P8122">
        <v>0</v>
      </c>
      <c r="Q8122">
        <v>0</v>
      </c>
      <c r="R8122">
        <v>14</v>
      </c>
      <c r="S8122">
        <v>0</v>
      </c>
      <c r="T8122">
        <v>0</v>
      </c>
      <c r="U8122">
        <v>0</v>
      </c>
      <c r="V8122">
        <v>0</v>
      </c>
      <c r="W8122">
        <v>0</v>
      </c>
      <c r="X8122">
        <v>0</v>
      </c>
      <c r="Y8122">
        <v>0</v>
      </c>
      <c r="Z8122">
        <v>74.241817300109417</v>
      </c>
      <c r="AA8122">
        <v>0</v>
      </c>
      <c r="AB8122">
        <v>0</v>
      </c>
      <c r="AC8122">
        <v>0</v>
      </c>
      <c r="AD8122">
        <v>0</v>
      </c>
      <c r="AE8122">
        <v>74.241817300109417</v>
      </c>
    </row>
    <row r="8123" spans="1:31" x14ac:dyDescent="0.25">
      <c r="A8123">
        <v>2101687</v>
      </c>
      <c r="B8123">
        <v>1</v>
      </c>
      <c r="C8123" t="s">
        <v>81</v>
      </c>
      <c r="D8123" t="s">
        <v>117</v>
      </c>
      <c r="E8123" t="s">
        <v>146</v>
      </c>
      <c r="F8123" t="s">
        <v>23178</v>
      </c>
      <c r="G8123" t="s">
        <v>273</v>
      </c>
      <c r="H8123" t="s">
        <v>134</v>
      </c>
      <c r="I8123" t="s">
        <v>135</v>
      </c>
      <c r="J8123" t="s">
        <v>136</v>
      </c>
      <c r="K8123" t="s">
        <v>155</v>
      </c>
      <c r="L8123" t="s">
        <v>23179</v>
      </c>
      <c r="M8123" t="s">
        <v>23180</v>
      </c>
      <c r="N8123">
        <v>1.6468286110000001</v>
      </c>
      <c r="O8123">
        <v>0</v>
      </c>
      <c r="P8123">
        <v>375</v>
      </c>
      <c r="Q8123">
        <v>33</v>
      </c>
      <c r="R8123">
        <v>37</v>
      </c>
      <c r="S8123">
        <v>2</v>
      </c>
      <c r="T8123">
        <v>33</v>
      </c>
      <c r="U8123">
        <v>1</v>
      </c>
      <c r="V8123">
        <v>0</v>
      </c>
      <c r="W8123">
        <v>0</v>
      </c>
      <c r="X8123">
        <v>93.502438007561125</v>
      </c>
      <c r="Y8123">
        <v>82.653741927555771</v>
      </c>
      <c r="Z8123">
        <v>16.39899107388548</v>
      </c>
      <c r="AA8123">
        <v>204.44119135995172</v>
      </c>
      <c r="AB8123">
        <v>50.886385375658541</v>
      </c>
      <c r="AC8123">
        <v>159.97423407908252</v>
      </c>
      <c r="AD8123">
        <v>0</v>
      </c>
      <c r="AE8123">
        <v>607.85698182369515</v>
      </c>
    </row>
    <row r="8124" spans="1:31" x14ac:dyDescent="0.25">
      <c r="A8124">
        <v>2101691</v>
      </c>
      <c r="B8124">
        <v>1</v>
      </c>
      <c r="C8124" t="s">
        <v>80</v>
      </c>
      <c r="D8124" t="s">
        <v>85</v>
      </c>
      <c r="E8124" t="s">
        <v>177</v>
      </c>
      <c r="F8124" t="s">
        <v>23181</v>
      </c>
      <c r="G8124" t="s">
        <v>179</v>
      </c>
      <c r="H8124" t="s">
        <v>143</v>
      </c>
      <c r="I8124" t="s">
        <v>135</v>
      </c>
      <c r="J8124" t="s">
        <v>136</v>
      </c>
      <c r="K8124" t="s">
        <v>137</v>
      </c>
      <c r="L8124" t="s">
        <v>23182</v>
      </c>
      <c r="M8124" t="s">
        <v>23183</v>
      </c>
      <c r="N8124">
        <v>5.852222222</v>
      </c>
      <c r="O8124">
        <v>0</v>
      </c>
      <c r="P8124">
        <v>11</v>
      </c>
      <c r="Q8124">
        <v>0</v>
      </c>
      <c r="R8124">
        <v>0</v>
      </c>
      <c r="S8124">
        <v>0</v>
      </c>
      <c r="T8124">
        <v>0</v>
      </c>
      <c r="U8124">
        <v>0</v>
      </c>
      <c r="V8124">
        <v>0</v>
      </c>
      <c r="W8124">
        <v>0</v>
      </c>
      <c r="X8124">
        <v>18.394181882296071</v>
      </c>
      <c r="Y8124">
        <v>0</v>
      </c>
      <c r="Z8124">
        <v>0</v>
      </c>
      <c r="AA8124">
        <v>0</v>
      </c>
      <c r="AB8124">
        <v>0</v>
      </c>
      <c r="AC8124">
        <v>0</v>
      </c>
      <c r="AD8124">
        <v>0</v>
      </c>
      <c r="AE8124">
        <v>18.394181882296071</v>
      </c>
    </row>
    <row r="8125" spans="1:31" x14ac:dyDescent="0.25">
      <c r="A8125">
        <v>2101692</v>
      </c>
      <c r="B8125">
        <v>1</v>
      </c>
      <c r="C8125" t="s">
        <v>80</v>
      </c>
      <c r="D8125" t="s">
        <v>82</v>
      </c>
      <c r="E8125" t="s">
        <v>158</v>
      </c>
      <c r="F8125" t="s">
        <v>23184</v>
      </c>
      <c r="G8125" t="s">
        <v>160</v>
      </c>
      <c r="H8125" t="s">
        <v>143</v>
      </c>
      <c r="I8125" t="s">
        <v>135</v>
      </c>
      <c r="J8125" t="s">
        <v>136</v>
      </c>
      <c r="K8125" t="s">
        <v>137</v>
      </c>
      <c r="L8125" t="s">
        <v>23185</v>
      </c>
      <c r="M8125" t="s">
        <v>23186</v>
      </c>
      <c r="N8125">
        <v>4.1944444440000002</v>
      </c>
      <c r="O8125">
        <v>0</v>
      </c>
      <c r="P8125">
        <v>22</v>
      </c>
      <c r="Q8125">
        <v>0</v>
      </c>
      <c r="R8125">
        <v>0</v>
      </c>
      <c r="S8125">
        <v>0</v>
      </c>
      <c r="T8125">
        <v>0</v>
      </c>
      <c r="U8125">
        <v>0</v>
      </c>
      <c r="V8125">
        <v>0</v>
      </c>
      <c r="W8125">
        <v>0</v>
      </c>
      <c r="X8125">
        <v>23.549419955175726</v>
      </c>
      <c r="Y8125">
        <v>0</v>
      </c>
      <c r="Z8125">
        <v>0</v>
      </c>
      <c r="AA8125">
        <v>0</v>
      </c>
      <c r="AB8125">
        <v>0</v>
      </c>
      <c r="AC8125">
        <v>0</v>
      </c>
      <c r="AD8125">
        <v>0</v>
      </c>
      <c r="AE8125">
        <v>23.549419955175726</v>
      </c>
    </row>
    <row r="8126" spans="1:31" x14ac:dyDescent="0.25">
      <c r="A8126">
        <v>2101702</v>
      </c>
      <c r="B8126">
        <v>1</v>
      </c>
      <c r="C8126" t="s">
        <v>81</v>
      </c>
      <c r="D8126" t="s">
        <v>120</v>
      </c>
      <c r="E8126" t="s">
        <v>158</v>
      </c>
      <c r="F8126" t="s">
        <v>23187</v>
      </c>
      <c r="G8126" t="s">
        <v>1007</v>
      </c>
      <c r="H8126" t="s">
        <v>143</v>
      </c>
      <c r="I8126" t="s">
        <v>135</v>
      </c>
      <c r="J8126" t="s">
        <v>136</v>
      </c>
      <c r="K8126" t="s">
        <v>137</v>
      </c>
      <c r="L8126" t="s">
        <v>23188</v>
      </c>
      <c r="M8126" t="s">
        <v>23189</v>
      </c>
      <c r="N8126">
        <v>2.284444444</v>
      </c>
      <c r="O8126">
        <v>0</v>
      </c>
      <c r="P8126">
        <v>1</v>
      </c>
      <c r="Q8126">
        <v>0</v>
      </c>
      <c r="R8126">
        <v>3</v>
      </c>
      <c r="S8126">
        <v>0</v>
      </c>
      <c r="T8126">
        <v>1</v>
      </c>
      <c r="U8126">
        <v>0</v>
      </c>
      <c r="V8126">
        <v>0</v>
      </c>
      <c r="W8126">
        <v>0</v>
      </c>
      <c r="X8126">
        <v>0.78523582254133917</v>
      </c>
      <c r="Y8126">
        <v>0</v>
      </c>
      <c r="Z8126">
        <v>4.718071860772465</v>
      </c>
      <c r="AA8126">
        <v>0</v>
      </c>
      <c r="AB8126">
        <v>0</v>
      </c>
      <c r="AC8126">
        <v>0</v>
      </c>
      <c r="AD8126">
        <v>0</v>
      </c>
      <c r="AE8126">
        <v>5.5033076833138042</v>
      </c>
    </row>
    <row r="8127" spans="1:31" x14ac:dyDescent="0.25">
      <c r="A8127">
        <v>2101704</v>
      </c>
      <c r="B8127">
        <v>1</v>
      </c>
      <c r="C8127" t="s">
        <v>81</v>
      </c>
      <c r="D8127" t="s">
        <v>117</v>
      </c>
      <c r="E8127" t="s">
        <v>177</v>
      </c>
      <c r="F8127" t="s">
        <v>23190</v>
      </c>
      <c r="G8127" t="s">
        <v>179</v>
      </c>
      <c r="H8127" t="s">
        <v>143</v>
      </c>
      <c r="I8127" t="s">
        <v>135</v>
      </c>
      <c r="J8127" t="s">
        <v>136</v>
      </c>
      <c r="K8127" t="s">
        <v>137</v>
      </c>
      <c r="L8127" t="s">
        <v>23191</v>
      </c>
      <c r="M8127" t="s">
        <v>23192</v>
      </c>
      <c r="N8127">
        <v>4.420555555</v>
      </c>
      <c r="O8127">
        <v>0</v>
      </c>
      <c r="P8127">
        <v>0</v>
      </c>
      <c r="Q8127">
        <v>0</v>
      </c>
      <c r="R8127">
        <v>0</v>
      </c>
      <c r="S8127">
        <v>0</v>
      </c>
      <c r="T8127">
        <v>1</v>
      </c>
      <c r="U8127">
        <v>0</v>
      </c>
      <c r="V8127">
        <v>0</v>
      </c>
      <c r="W8127">
        <v>0</v>
      </c>
      <c r="X8127">
        <v>0</v>
      </c>
      <c r="Y8127">
        <v>0</v>
      </c>
      <c r="Z8127">
        <v>0</v>
      </c>
      <c r="AA8127">
        <v>0</v>
      </c>
      <c r="AB8127">
        <v>8.3124850235257508</v>
      </c>
      <c r="AC8127">
        <v>0</v>
      </c>
      <c r="AD8127">
        <v>0</v>
      </c>
      <c r="AE8127">
        <v>8.3124850235257508</v>
      </c>
    </row>
    <row r="8128" spans="1:31" x14ac:dyDescent="0.25">
      <c r="A8128">
        <v>2101705</v>
      </c>
      <c r="B8128">
        <v>1</v>
      </c>
      <c r="C8128" t="s">
        <v>80</v>
      </c>
      <c r="D8128" t="s">
        <v>97</v>
      </c>
      <c r="E8128" t="s">
        <v>177</v>
      </c>
      <c r="F8128" t="s">
        <v>23193</v>
      </c>
      <c r="G8128" t="s">
        <v>183</v>
      </c>
      <c r="H8128" t="s">
        <v>143</v>
      </c>
      <c r="I8128" t="s">
        <v>135</v>
      </c>
      <c r="J8128" t="s">
        <v>136</v>
      </c>
      <c r="K8128" t="s">
        <v>137</v>
      </c>
      <c r="L8128" t="s">
        <v>23194</v>
      </c>
      <c r="M8128" t="s">
        <v>23195</v>
      </c>
      <c r="N8128">
        <v>3.1355555549999998</v>
      </c>
      <c r="O8128">
        <v>0</v>
      </c>
      <c r="P8128">
        <v>1</v>
      </c>
      <c r="Q8128">
        <v>0</v>
      </c>
      <c r="R8128">
        <v>0</v>
      </c>
      <c r="S8128">
        <v>0</v>
      </c>
      <c r="T8128">
        <v>0</v>
      </c>
      <c r="U8128">
        <v>0</v>
      </c>
      <c r="V8128">
        <v>0</v>
      </c>
      <c r="W8128">
        <v>0</v>
      </c>
      <c r="X8128">
        <v>0.64805559206803554</v>
      </c>
      <c r="Y8128">
        <v>0</v>
      </c>
      <c r="Z8128">
        <v>0</v>
      </c>
      <c r="AA8128">
        <v>0</v>
      </c>
      <c r="AB8128">
        <v>0</v>
      </c>
      <c r="AC8128">
        <v>0</v>
      </c>
      <c r="AD8128">
        <v>0</v>
      </c>
      <c r="AE8128">
        <v>0.64805559206803554</v>
      </c>
    </row>
    <row r="8129" spans="1:31" x14ac:dyDescent="0.25">
      <c r="A8129">
        <v>2101706</v>
      </c>
      <c r="B8129">
        <v>1</v>
      </c>
      <c r="C8129" t="s">
        <v>81</v>
      </c>
      <c r="D8129" t="s">
        <v>127</v>
      </c>
      <c r="E8129" t="s">
        <v>177</v>
      </c>
      <c r="F8129" t="s">
        <v>23196</v>
      </c>
      <c r="G8129" t="s">
        <v>183</v>
      </c>
      <c r="H8129" t="s">
        <v>143</v>
      </c>
      <c r="I8129" t="s">
        <v>135</v>
      </c>
      <c r="J8129" t="s">
        <v>136</v>
      </c>
      <c r="K8129" t="s">
        <v>137</v>
      </c>
      <c r="L8129" t="s">
        <v>23197</v>
      </c>
      <c r="M8129" t="s">
        <v>23198</v>
      </c>
      <c r="N8129">
        <v>1.0636111109999999</v>
      </c>
      <c r="O8129">
        <v>0</v>
      </c>
      <c r="P8129">
        <v>1</v>
      </c>
      <c r="Q8129">
        <v>0</v>
      </c>
      <c r="R8129">
        <v>0</v>
      </c>
      <c r="S8129">
        <v>0</v>
      </c>
      <c r="T8129">
        <v>0</v>
      </c>
      <c r="U8129">
        <v>0</v>
      </c>
      <c r="V8129">
        <v>0</v>
      </c>
      <c r="W8129">
        <v>0</v>
      </c>
      <c r="X8129">
        <v>0.11668698994448889</v>
      </c>
      <c r="Y8129">
        <v>0</v>
      </c>
      <c r="Z8129">
        <v>0</v>
      </c>
      <c r="AA8129">
        <v>0</v>
      </c>
      <c r="AB8129">
        <v>0</v>
      </c>
      <c r="AC8129">
        <v>0</v>
      </c>
      <c r="AD8129">
        <v>0</v>
      </c>
      <c r="AE8129">
        <v>0.11668698994448889</v>
      </c>
    </row>
    <row r="8130" spans="1:31" x14ac:dyDescent="0.25">
      <c r="A8130">
        <v>2101708</v>
      </c>
      <c r="B8130">
        <v>1</v>
      </c>
      <c r="C8130" t="s">
        <v>80</v>
      </c>
      <c r="D8130" t="s">
        <v>98</v>
      </c>
      <c r="E8130" t="s">
        <v>169</v>
      </c>
      <c r="F8130" t="s">
        <v>23199</v>
      </c>
      <c r="G8130" t="s">
        <v>171</v>
      </c>
      <c r="H8130" t="s">
        <v>134</v>
      </c>
      <c r="I8130" t="s">
        <v>135</v>
      </c>
      <c r="J8130" t="s">
        <v>136</v>
      </c>
      <c r="K8130" t="s">
        <v>137</v>
      </c>
      <c r="L8130" t="s">
        <v>23200</v>
      </c>
      <c r="M8130" t="s">
        <v>23201</v>
      </c>
      <c r="N8130">
        <v>0.59833333300000002</v>
      </c>
      <c r="O8130">
        <v>0</v>
      </c>
      <c r="P8130">
        <v>34</v>
      </c>
      <c r="Q8130">
        <v>0</v>
      </c>
      <c r="R8130">
        <v>4</v>
      </c>
      <c r="S8130">
        <v>0</v>
      </c>
      <c r="T8130">
        <v>3</v>
      </c>
      <c r="U8130">
        <v>0</v>
      </c>
      <c r="V8130">
        <v>0</v>
      </c>
      <c r="W8130">
        <v>0</v>
      </c>
      <c r="X8130">
        <v>4.4147713971866915</v>
      </c>
      <c r="Y8130">
        <v>0</v>
      </c>
      <c r="Z8130">
        <v>3.7885368416946665</v>
      </c>
      <c r="AA8130">
        <v>0</v>
      </c>
      <c r="AB8130">
        <v>4.1609482874372263</v>
      </c>
      <c r="AC8130">
        <v>0</v>
      </c>
      <c r="AD8130">
        <v>0</v>
      </c>
      <c r="AE8130">
        <v>12.364256526318584</v>
      </c>
    </row>
    <row r="8131" spans="1:31" x14ac:dyDescent="0.25">
      <c r="A8131">
        <v>2101712</v>
      </c>
      <c r="B8131">
        <v>1</v>
      </c>
      <c r="C8131" t="s">
        <v>81</v>
      </c>
      <c r="D8131" t="s">
        <v>128</v>
      </c>
      <c r="E8131" t="s">
        <v>177</v>
      </c>
      <c r="F8131" t="s">
        <v>23202</v>
      </c>
      <c r="G8131" t="s">
        <v>1007</v>
      </c>
      <c r="H8131" t="s">
        <v>143</v>
      </c>
      <c r="I8131" t="s">
        <v>135</v>
      </c>
      <c r="J8131" t="s">
        <v>136</v>
      </c>
      <c r="K8131" t="s">
        <v>137</v>
      </c>
      <c r="L8131" t="s">
        <v>23203</v>
      </c>
      <c r="M8131" t="s">
        <v>23204</v>
      </c>
      <c r="N8131">
        <v>3.528888888</v>
      </c>
      <c r="O8131">
        <v>0</v>
      </c>
      <c r="P8131">
        <v>1</v>
      </c>
      <c r="Q8131">
        <v>0</v>
      </c>
      <c r="R8131">
        <v>0</v>
      </c>
      <c r="S8131">
        <v>0</v>
      </c>
      <c r="T8131">
        <v>0</v>
      </c>
      <c r="U8131">
        <v>0</v>
      </c>
      <c r="V8131">
        <v>0</v>
      </c>
      <c r="W8131">
        <v>0</v>
      </c>
      <c r="X8131">
        <v>1.3652786121164091</v>
      </c>
      <c r="Y8131">
        <v>0</v>
      </c>
      <c r="Z8131">
        <v>0</v>
      </c>
      <c r="AA8131">
        <v>0</v>
      </c>
      <c r="AB8131">
        <v>0</v>
      </c>
      <c r="AC8131">
        <v>0</v>
      </c>
      <c r="AD8131">
        <v>0</v>
      </c>
      <c r="AE8131">
        <v>1.3652786121164091</v>
      </c>
    </row>
    <row r="8132" spans="1:31" x14ac:dyDescent="0.25">
      <c r="A8132">
        <v>2101721</v>
      </c>
      <c r="B8132">
        <v>1</v>
      </c>
      <c r="C8132" t="s">
        <v>80</v>
      </c>
      <c r="D8132" t="s">
        <v>100</v>
      </c>
      <c r="E8132" t="s">
        <v>505</v>
      </c>
      <c r="F8132" t="s">
        <v>23205</v>
      </c>
      <c r="G8132" t="s">
        <v>1007</v>
      </c>
      <c r="H8132" t="s">
        <v>143</v>
      </c>
      <c r="I8132" t="s">
        <v>135</v>
      </c>
      <c r="J8132" t="s">
        <v>3</v>
      </c>
      <c r="K8132" t="s">
        <v>137</v>
      </c>
      <c r="L8132" t="s">
        <v>23206</v>
      </c>
      <c r="M8132" t="s">
        <v>23207</v>
      </c>
      <c r="N8132">
        <v>8.6780555550000003</v>
      </c>
      <c r="O8132">
        <v>0</v>
      </c>
      <c r="P8132">
        <v>86</v>
      </c>
      <c r="Q8132">
        <v>0</v>
      </c>
      <c r="R8132">
        <v>0</v>
      </c>
      <c r="S8132">
        <v>0</v>
      </c>
      <c r="T8132">
        <v>2</v>
      </c>
      <c r="U8132">
        <v>0</v>
      </c>
      <c r="V8132">
        <v>0</v>
      </c>
      <c r="W8132">
        <v>0</v>
      </c>
      <c r="X8132">
        <v>187.57507158517637</v>
      </c>
      <c r="Y8132">
        <v>0</v>
      </c>
      <c r="Z8132">
        <v>0</v>
      </c>
      <c r="AA8132">
        <v>0</v>
      </c>
      <c r="AB8132">
        <v>5.8550497778780457</v>
      </c>
      <c r="AC8132">
        <v>0</v>
      </c>
      <c r="AD8132">
        <v>0</v>
      </c>
      <c r="AE8132">
        <v>193.43012136305441</v>
      </c>
    </row>
    <row r="8133" spans="1:31" x14ac:dyDescent="0.25">
      <c r="A8133">
        <v>2101722</v>
      </c>
      <c r="B8133">
        <v>1</v>
      </c>
      <c r="C8133" t="s">
        <v>80</v>
      </c>
      <c r="D8133" t="s">
        <v>84</v>
      </c>
      <c r="E8133" t="s">
        <v>177</v>
      </c>
      <c r="F8133" t="s">
        <v>23208</v>
      </c>
      <c r="G8133" t="s">
        <v>183</v>
      </c>
      <c r="H8133" t="s">
        <v>143</v>
      </c>
      <c r="I8133" t="s">
        <v>135</v>
      </c>
      <c r="J8133" t="s">
        <v>136</v>
      </c>
      <c r="K8133" t="s">
        <v>137</v>
      </c>
      <c r="L8133" t="s">
        <v>23209</v>
      </c>
      <c r="M8133" t="s">
        <v>23210</v>
      </c>
      <c r="N8133">
        <v>4.426388888</v>
      </c>
      <c r="O8133">
        <v>0</v>
      </c>
      <c r="P8133">
        <v>5</v>
      </c>
      <c r="Q8133">
        <v>0</v>
      </c>
      <c r="R8133">
        <v>0</v>
      </c>
      <c r="S8133">
        <v>0</v>
      </c>
      <c r="T8133">
        <v>1</v>
      </c>
      <c r="U8133">
        <v>0</v>
      </c>
      <c r="V8133">
        <v>0</v>
      </c>
      <c r="W8133">
        <v>0</v>
      </c>
      <c r="X8133">
        <v>5.8867292470219255</v>
      </c>
      <c r="Y8133">
        <v>0</v>
      </c>
      <c r="Z8133">
        <v>0</v>
      </c>
      <c r="AA8133">
        <v>0</v>
      </c>
      <c r="AB8133">
        <v>0.10956594677974167</v>
      </c>
      <c r="AC8133">
        <v>0</v>
      </c>
      <c r="AD8133">
        <v>0</v>
      </c>
      <c r="AE8133">
        <v>5.9962951938016671</v>
      </c>
    </row>
    <row r="8134" spans="1:31" x14ac:dyDescent="0.25">
      <c r="A8134">
        <v>2101725</v>
      </c>
      <c r="B8134">
        <v>1</v>
      </c>
      <c r="C8134" t="s">
        <v>80</v>
      </c>
      <c r="D8134" t="s">
        <v>104</v>
      </c>
      <c r="E8134" t="s">
        <v>146</v>
      </c>
      <c r="F8134" t="s">
        <v>22931</v>
      </c>
      <c r="G8134" t="s">
        <v>273</v>
      </c>
      <c r="H8134" t="s">
        <v>134</v>
      </c>
      <c r="I8134" t="s">
        <v>135</v>
      </c>
      <c r="J8134" t="s">
        <v>136</v>
      </c>
      <c r="K8134" t="s">
        <v>155</v>
      </c>
      <c r="L8134" t="s">
        <v>23211</v>
      </c>
      <c r="M8134" t="s">
        <v>23212</v>
      </c>
      <c r="N8134">
        <v>0.21455833299999999</v>
      </c>
      <c r="O8134">
        <v>12</v>
      </c>
      <c r="P8134">
        <v>4838</v>
      </c>
      <c r="Q8134">
        <v>13</v>
      </c>
      <c r="R8134">
        <v>96</v>
      </c>
      <c r="S8134">
        <v>15</v>
      </c>
      <c r="T8134">
        <v>441</v>
      </c>
      <c r="U8134">
        <v>2</v>
      </c>
      <c r="V8134">
        <v>1</v>
      </c>
      <c r="W8134">
        <v>0.98785280376274265</v>
      </c>
      <c r="X8134">
        <v>179.12231856428363</v>
      </c>
      <c r="Y8134">
        <v>3.2518030108382288</v>
      </c>
      <c r="Z8134">
        <v>7.013232515255865</v>
      </c>
      <c r="AA8134">
        <v>5.8381220787490964</v>
      </c>
      <c r="AB8134">
        <v>75.16992243318127</v>
      </c>
      <c r="AC8134">
        <v>11.743551003982418</v>
      </c>
      <c r="AD8134">
        <v>0.68908678080553676</v>
      </c>
      <c r="AE8134">
        <v>283.8158891908588</v>
      </c>
    </row>
    <row r="8135" spans="1:31" x14ac:dyDescent="0.25">
      <c r="A8135">
        <v>2101727</v>
      </c>
      <c r="B8135">
        <v>1</v>
      </c>
      <c r="C8135" t="s">
        <v>80</v>
      </c>
      <c r="D8135" t="s">
        <v>104</v>
      </c>
      <c r="E8135" t="s">
        <v>177</v>
      </c>
      <c r="F8135" t="s">
        <v>23213</v>
      </c>
      <c r="G8135" t="s">
        <v>183</v>
      </c>
      <c r="H8135" t="s">
        <v>143</v>
      </c>
      <c r="I8135" t="s">
        <v>135</v>
      </c>
      <c r="J8135" t="s">
        <v>136</v>
      </c>
      <c r="K8135" t="s">
        <v>137</v>
      </c>
      <c r="L8135" t="s">
        <v>23214</v>
      </c>
      <c r="M8135" t="s">
        <v>23215</v>
      </c>
      <c r="N8135">
        <v>5.278333333</v>
      </c>
      <c r="O8135">
        <v>0</v>
      </c>
      <c r="P8135">
        <v>9</v>
      </c>
      <c r="Q8135">
        <v>0</v>
      </c>
      <c r="R8135">
        <v>0</v>
      </c>
      <c r="S8135">
        <v>0</v>
      </c>
      <c r="T8135">
        <v>0</v>
      </c>
      <c r="U8135">
        <v>0</v>
      </c>
      <c r="V8135">
        <v>0</v>
      </c>
      <c r="W8135">
        <v>0</v>
      </c>
      <c r="X8135">
        <v>7.893286627565975</v>
      </c>
      <c r="Y8135">
        <v>0</v>
      </c>
      <c r="Z8135">
        <v>0</v>
      </c>
      <c r="AA8135">
        <v>0</v>
      </c>
      <c r="AB8135">
        <v>0</v>
      </c>
      <c r="AC8135">
        <v>0</v>
      </c>
      <c r="AD8135">
        <v>0</v>
      </c>
      <c r="AE8135">
        <v>7.893286627565975</v>
      </c>
    </row>
    <row r="8136" spans="1:31" x14ac:dyDescent="0.25">
      <c r="A8136">
        <v>2101729</v>
      </c>
      <c r="B8136">
        <v>1</v>
      </c>
      <c r="C8136" t="s">
        <v>80</v>
      </c>
      <c r="D8136" t="s">
        <v>93</v>
      </c>
      <c r="E8136" t="s">
        <v>158</v>
      </c>
      <c r="F8136" t="s">
        <v>23216</v>
      </c>
      <c r="G8136" t="s">
        <v>160</v>
      </c>
      <c r="H8136" t="s">
        <v>143</v>
      </c>
      <c r="I8136" t="s">
        <v>135</v>
      </c>
      <c r="J8136" t="s">
        <v>136</v>
      </c>
      <c r="K8136" t="s">
        <v>137</v>
      </c>
      <c r="L8136" t="s">
        <v>23217</v>
      </c>
      <c r="M8136" t="s">
        <v>23218</v>
      </c>
      <c r="N8136">
        <v>6.1947222220000002</v>
      </c>
      <c r="O8136">
        <v>0</v>
      </c>
      <c r="P8136">
        <v>0</v>
      </c>
      <c r="Q8136">
        <v>0</v>
      </c>
      <c r="R8136">
        <v>3</v>
      </c>
      <c r="S8136">
        <v>0</v>
      </c>
      <c r="T8136">
        <v>0</v>
      </c>
      <c r="U8136">
        <v>0</v>
      </c>
      <c r="V8136">
        <v>0</v>
      </c>
      <c r="W8136">
        <v>0</v>
      </c>
      <c r="X8136">
        <v>0</v>
      </c>
      <c r="Y8136">
        <v>0</v>
      </c>
      <c r="Z8136">
        <v>62.654084201002028</v>
      </c>
      <c r="AA8136">
        <v>0</v>
      </c>
      <c r="AB8136">
        <v>0</v>
      </c>
      <c r="AC8136">
        <v>0</v>
      </c>
      <c r="AD8136">
        <v>0</v>
      </c>
      <c r="AE8136">
        <v>62.654084201002028</v>
      </c>
    </row>
    <row r="8137" spans="1:31" x14ac:dyDescent="0.25">
      <c r="A8137">
        <v>2101730</v>
      </c>
      <c r="B8137">
        <v>1</v>
      </c>
      <c r="C8137" t="s">
        <v>80</v>
      </c>
      <c r="D8137" t="s">
        <v>85</v>
      </c>
      <c r="E8137" t="s">
        <v>177</v>
      </c>
      <c r="F8137" t="s">
        <v>23219</v>
      </c>
      <c r="G8137" t="s">
        <v>179</v>
      </c>
      <c r="H8137" t="s">
        <v>143</v>
      </c>
      <c r="I8137" t="s">
        <v>135</v>
      </c>
      <c r="J8137" t="s">
        <v>136</v>
      </c>
      <c r="K8137" t="s">
        <v>137</v>
      </c>
      <c r="L8137" t="s">
        <v>23220</v>
      </c>
      <c r="M8137" t="s">
        <v>23221</v>
      </c>
      <c r="N8137">
        <v>3.7819444440000001</v>
      </c>
      <c r="O8137">
        <v>0</v>
      </c>
      <c r="P8137">
        <v>10</v>
      </c>
      <c r="Q8137">
        <v>0</v>
      </c>
      <c r="R8137">
        <v>0</v>
      </c>
      <c r="S8137">
        <v>0</v>
      </c>
      <c r="T8137">
        <v>1</v>
      </c>
      <c r="U8137">
        <v>0</v>
      </c>
      <c r="V8137">
        <v>0</v>
      </c>
      <c r="W8137">
        <v>0</v>
      </c>
      <c r="X8137">
        <v>9.3344574085168883</v>
      </c>
      <c r="Y8137">
        <v>0</v>
      </c>
      <c r="Z8137">
        <v>0</v>
      </c>
      <c r="AA8137">
        <v>0</v>
      </c>
      <c r="AB8137">
        <v>0.21801205441638249</v>
      </c>
      <c r="AC8137">
        <v>0</v>
      </c>
      <c r="AD8137">
        <v>0</v>
      </c>
      <c r="AE8137">
        <v>9.5524694629332707</v>
      </c>
    </row>
    <row r="8138" spans="1:31" x14ac:dyDescent="0.25">
      <c r="A8138">
        <v>2101731</v>
      </c>
      <c r="B8138">
        <v>1</v>
      </c>
      <c r="C8138" t="s">
        <v>81</v>
      </c>
      <c r="D8138" t="s">
        <v>124</v>
      </c>
      <c r="E8138" t="s">
        <v>177</v>
      </c>
      <c r="F8138" t="s">
        <v>23222</v>
      </c>
      <c r="G8138" t="s">
        <v>183</v>
      </c>
      <c r="H8138" t="s">
        <v>143</v>
      </c>
      <c r="I8138" t="s">
        <v>135</v>
      </c>
      <c r="J8138" t="s">
        <v>136</v>
      </c>
      <c r="K8138" t="s">
        <v>137</v>
      </c>
      <c r="L8138" t="s">
        <v>23223</v>
      </c>
      <c r="M8138" t="s">
        <v>23224</v>
      </c>
      <c r="N8138">
        <v>0.79749999999999999</v>
      </c>
      <c r="O8138">
        <v>0</v>
      </c>
      <c r="P8138">
        <v>1</v>
      </c>
      <c r="Q8138">
        <v>0</v>
      </c>
      <c r="R8138">
        <v>0</v>
      </c>
      <c r="S8138">
        <v>0</v>
      </c>
      <c r="T8138">
        <v>0</v>
      </c>
      <c r="U8138">
        <v>0</v>
      </c>
      <c r="V8138">
        <v>0</v>
      </c>
      <c r="W8138">
        <v>0</v>
      </c>
      <c r="X8138">
        <v>7.5126314400283348E-2</v>
      </c>
      <c r="Y8138">
        <v>0</v>
      </c>
      <c r="Z8138">
        <v>0</v>
      </c>
      <c r="AA8138">
        <v>0</v>
      </c>
      <c r="AB8138">
        <v>0</v>
      </c>
      <c r="AC8138">
        <v>0</v>
      </c>
      <c r="AD8138">
        <v>0</v>
      </c>
      <c r="AE8138">
        <v>7.5126314400283348E-2</v>
      </c>
    </row>
    <row r="8139" spans="1:31" x14ac:dyDescent="0.25">
      <c r="A8139">
        <v>2101732</v>
      </c>
      <c r="B8139">
        <v>1</v>
      </c>
      <c r="C8139" t="s">
        <v>80</v>
      </c>
      <c r="D8139" t="s">
        <v>100</v>
      </c>
      <c r="E8139" t="s">
        <v>177</v>
      </c>
      <c r="F8139" t="s">
        <v>23225</v>
      </c>
      <c r="G8139" t="s">
        <v>183</v>
      </c>
      <c r="H8139" t="s">
        <v>143</v>
      </c>
      <c r="I8139" t="s">
        <v>135</v>
      </c>
      <c r="J8139" t="s">
        <v>136</v>
      </c>
      <c r="K8139" t="s">
        <v>137</v>
      </c>
      <c r="L8139" t="s">
        <v>23226</v>
      </c>
      <c r="M8139" t="s">
        <v>23227</v>
      </c>
      <c r="N8139">
        <v>6.5713888880000004</v>
      </c>
      <c r="O8139">
        <v>0</v>
      </c>
      <c r="P8139">
        <v>1</v>
      </c>
      <c r="Q8139">
        <v>0</v>
      </c>
      <c r="R8139">
        <v>0</v>
      </c>
      <c r="S8139">
        <v>0</v>
      </c>
      <c r="T8139">
        <v>0</v>
      </c>
      <c r="U8139">
        <v>0</v>
      </c>
      <c r="V8139">
        <v>0</v>
      </c>
      <c r="W8139">
        <v>0</v>
      </c>
      <c r="X8139">
        <v>4.2758924960363052</v>
      </c>
      <c r="Y8139">
        <v>0</v>
      </c>
      <c r="Z8139">
        <v>0</v>
      </c>
      <c r="AA8139">
        <v>0</v>
      </c>
      <c r="AB8139">
        <v>0</v>
      </c>
      <c r="AC8139">
        <v>0</v>
      </c>
      <c r="AD8139">
        <v>0</v>
      </c>
      <c r="AE8139">
        <v>4.2758924960363052</v>
      </c>
    </row>
    <row r="8140" spans="1:31" x14ac:dyDescent="0.25">
      <c r="A8140">
        <v>2101733</v>
      </c>
      <c r="B8140">
        <v>1</v>
      </c>
      <c r="C8140" t="s">
        <v>80</v>
      </c>
      <c r="D8140" t="s">
        <v>87</v>
      </c>
      <c r="E8140" t="s">
        <v>177</v>
      </c>
      <c r="F8140" t="s">
        <v>23228</v>
      </c>
      <c r="G8140" t="s">
        <v>196</v>
      </c>
      <c r="H8140" t="s">
        <v>143</v>
      </c>
      <c r="I8140" t="s">
        <v>135</v>
      </c>
      <c r="J8140" t="s">
        <v>136</v>
      </c>
      <c r="K8140" t="s">
        <v>137</v>
      </c>
      <c r="L8140" t="s">
        <v>23229</v>
      </c>
      <c r="M8140" t="s">
        <v>23230</v>
      </c>
      <c r="N8140">
        <v>4.5891666659999997</v>
      </c>
      <c r="O8140">
        <v>0</v>
      </c>
      <c r="P8140">
        <v>16</v>
      </c>
      <c r="Q8140">
        <v>0</v>
      </c>
      <c r="R8140">
        <v>0</v>
      </c>
      <c r="S8140">
        <v>0</v>
      </c>
      <c r="T8140">
        <v>6</v>
      </c>
      <c r="U8140">
        <v>0</v>
      </c>
      <c r="V8140">
        <v>0</v>
      </c>
      <c r="W8140">
        <v>0</v>
      </c>
      <c r="X8140">
        <v>20.309333672847032</v>
      </c>
      <c r="Y8140">
        <v>0</v>
      </c>
      <c r="Z8140">
        <v>0</v>
      </c>
      <c r="AA8140">
        <v>0</v>
      </c>
      <c r="AB8140">
        <v>42.834015976164537</v>
      </c>
      <c r="AC8140">
        <v>0</v>
      </c>
      <c r="AD8140">
        <v>0</v>
      </c>
      <c r="AE8140">
        <v>63.143349649011569</v>
      </c>
    </row>
    <row r="8141" spans="1:31" x14ac:dyDescent="0.25">
      <c r="A8141">
        <v>2101737</v>
      </c>
      <c r="B8141">
        <v>1</v>
      </c>
      <c r="C8141" t="s">
        <v>80</v>
      </c>
      <c r="D8141" t="s">
        <v>110</v>
      </c>
      <c r="E8141" t="s">
        <v>146</v>
      </c>
      <c r="F8141" t="s">
        <v>23231</v>
      </c>
      <c r="G8141" t="s">
        <v>513</v>
      </c>
      <c r="H8141" t="s">
        <v>134</v>
      </c>
      <c r="I8141" t="s">
        <v>259</v>
      </c>
      <c r="J8141" t="s">
        <v>136</v>
      </c>
      <c r="K8141" t="s">
        <v>137</v>
      </c>
      <c r="L8141" t="s">
        <v>23232</v>
      </c>
      <c r="M8141" t="s">
        <v>23233</v>
      </c>
      <c r="N8141">
        <v>0.01</v>
      </c>
      <c r="O8141">
        <v>0</v>
      </c>
      <c r="P8141">
        <v>13425</v>
      </c>
      <c r="Q8141">
        <v>0</v>
      </c>
      <c r="R8141">
        <v>0</v>
      </c>
      <c r="S8141">
        <v>2</v>
      </c>
      <c r="T8141">
        <v>1288</v>
      </c>
      <c r="U8141">
        <v>0</v>
      </c>
      <c r="V8141">
        <v>2</v>
      </c>
      <c r="W8141">
        <v>0</v>
      </c>
      <c r="X8141">
        <v>32.761237187253386</v>
      </c>
      <c r="Y8141">
        <v>0</v>
      </c>
      <c r="Z8141">
        <v>0</v>
      </c>
      <c r="AA8141">
        <v>2.0425124876285201</v>
      </c>
      <c r="AB8141">
        <v>14.164754057438238</v>
      </c>
      <c r="AC8141">
        <v>0</v>
      </c>
      <c r="AD8141">
        <v>0.27634478620943992</v>
      </c>
      <c r="AE8141">
        <v>49.244848518529587</v>
      </c>
    </row>
    <row r="8142" spans="1:31" x14ac:dyDescent="0.25">
      <c r="A8142">
        <v>2101738</v>
      </c>
      <c r="B8142">
        <v>1</v>
      </c>
      <c r="C8142" t="s">
        <v>81</v>
      </c>
      <c r="D8142" t="s">
        <v>126</v>
      </c>
      <c r="E8142" t="s">
        <v>158</v>
      </c>
      <c r="F8142" t="s">
        <v>23234</v>
      </c>
      <c r="G8142" t="s">
        <v>160</v>
      </c>
      <c r="H8142" t="s">
        <v>143</v>
      </c>
      <c r="I8142" t="s">
        <v>135</v>
      </c>
      <c r="J8142" t="s">
        <v>136</v>
      </c>
      <c r="K8142" t="s">
        <v>137</v>
      </c>
      <c r="L8142" t="s">
        <v>23235</v>
      </c>
      <c r="M8142" t="s">
        <v>23236</v>
      </c>
      <c r="N8142">
        <v>0.49722222199999999</v>
      </c>
      <c r="O8142">
        <v>0</v>
      </c>
      <c r="P8142">
        <v>3</v>
      </c>
      <c r="Q8142">
        <v>0</v>
      </c>
      <c r="R8142">
        <v>0</v>
      </c>
      <c r="S8142">
        <v>0</v>
      </c>
      <c r="T8142">
        <v>0</v>
      </c>
      <c r="U8142">
        <v>0</v>
      </c>
      <c r="V8142">
        <v>0</v>
      </c>
      <c r="W8142">
        <v>0</v>
      </c>
      <c r="X8142">
        <v>0.25758799573319169</v>
      </c>
      <c r="Y8142">
        <v>0</v>
      </c>
      <c r="Z8142">
        <v>0</v>
      </c>
      <c r="AA8142">
        <v>0</v>
      </c>
      <c r="AB8142">
        <v>0</v>
      </c>
      <c r="AC8142">
        <v>0</v>
      </c>
      <c r="AD8142">
        <v>0</v>
      </c>
      <c r="AE8142">
        <v>0.25758799573319169</v>
      </c>
    </row>
    <row r="8143" spans="1:31" x14ac:dyDescent="0.25">
      <c r="A8143">
        <v>2101742</v>
      </c>
      <c r="B8143">
        <v>1</v>
      </c>
      <c r="C8143" t="s">
        <v>80</v>
      </c>
      <c r="D8143" t="s">
        <v>96</v>
      </c>
      <c r="E8143" t="s">
        <v>177</v>
      </c>
      <c r="F8143" t="s">
        <v>23237</v>
      </c>
      <c r="G8143" t="s">
        <v>324</v>
      </c>
      <c r="H8143" t="s">
        <v>143</v>
      </c>
      <c r="I8143" t="s">
        <v>135</v>
      </c>
      <c r="J8143" t="s">
        <v>136</v>
      </c>
      <c r="K8143" t="s">
        <v>137</v>
      </c>
      <c r="L8143" t="s">
        <v>23238</v>
      </c>
      <c r="M8143" t="s">
        <v>23239</v>
      </c>
      <c r="N8143">
        <v>4.1530555549999999</v>
      </c>
      <c r="O8143">
        <v>0</v>
      </c>
      <c r="P8143">
        <v>1</v>
      </c>
      <c r="Q8143">
        <v>0</v>
      </c>
      <c r="R8143">
        <v>0</v>
      </c>
      <c r="S8143">
        <v>0</v>
      </c>
      <c r="T8143">
        <v>0</v>
      </c>
      <c r="U8143">
        <v>0</v>
      </c>
      <c r="V8143">
        <v>0</v>
      </c>
      <c r="W8143">
        <v>0</v>
      </c>
      <c r="X8143">
        <v>2.0071221502271799</v>
      </c>
      <c r="Y8143">
        <v>0</v>
      </c>
      <c r="Z8143">
        <v>0</v>
      </c>
      <c r="AA8143">
        <v>0</v>
      </c>
      <c r="AB8143">
        <v>0</v>
      </c>
      <c r="AC8143">
        <v>0</v>
      </c>
      <c r="AD8143">
        <v>0</v>
      </c>
      <c r="AE8143">
        <v>2.0071221502271799</v>
      </c>
    </row>
    <row r="8144" spans="1:31" x14ac:dyDescent="0.25">
      <c r="A8144">
        <v>2101743</v>
      </c>
      <c r="B8144">
        <v>1</v>
      </c>
      <c r="C8144" t="s">
        <v>80</v>
      </c>
      <c r="D8144" t="s">
        <v>107</v>
      </c>
      <c r="E8144" t="s">
        <v>158</v>
      </c>
      <c r="F8144" t="s">
        <v>23240</v>
      </c>
      <c r="G8144" t="s">
        <v>4805</v>
      </c>
      <c r="H8144" t="s">
        <v>143</v>
      </c>
      <c r="I8144" t="s">
        <v>135</v>
      </c>
      <c r="J8144" t="s">
        <v>136</v>
      </c>
      <c r="K8144" t="s">
        <v>137</v>
      </c>
      <c r="L8144" t="s">
        <v>23241</v>
      </c>
      <c r="M8144" t="s">
        <v>23242</v>
      </c>
      <c r="N8144">
        <v>3.284166666</v>
      </c>
      <c r="O8144">
        <v>0</v>
      </c>
      <c r="P8144">
        <v>190</v>
      </c>
      <c r="Q8144">
        <v>0</v>
      </c>
      <c r="R8144">
        <v>15</v>
      </c>
      <c r="S8144">
        <v>0</v>
      </c>
      <c r="T8144">
        <v>9</v>
      </c>
      <c r="U8144">
        <v>0</v>
      </c>
      <c r="V8144">
        <v>1</v>
      </c>
      <c r="W8144">
        <v>0</v>
      </c>
      <c r="X8144">
        <v>99.259498288437143</v>
      </c>
      <c r="Y8144">
        <v>0</v>
      </c>
      <c r="Z8144">
        <v>8.685927591940132</v>
      </c>
      <c r="AA8144">
        <v>0</v>
      </c>
      <c r="AB8144">
        <v>7.0816876124932806</v>
      </c>
      <c r="AC8144">
        <v>0</v>
      </c>
      <c r="AD8144">
        <v>7.2930378654833335E-4</v>
      </c>
      <c r="AE8144">
        <v>115.0278427966571</v>
      </c>
    </row>
    <row r="8145" spans="1:31" x14ac:dyDescent="0.25">
      <c r="A8145">
        <v>2101744</v>
      </c>
      <c r="B8145">
        <v>1</v>
      </c>
      <c r="C8145" t="s">
        <v>80</v>
      </c>
      <c r="D8145" t="s">
        <v>82</v>
      </c>
      <c r="E8145" t="s">
        <v>505</v>
      </c>
      <c r="F8145" t="s">
        <v>23243</v>
      </c>
      <c r="G8145" t="s">
        <v>160</v>
      </c>
      <c r="H8145" t="s">
        <v>143</v>
      </c>
      <c r="I8145" t="s">
        <v>135</v>
      </c>
      <c r="J8145" t="s">
        <v>136</v>
      </c>
      <c r="K8145" t="s">
        <v>137</v>
      </c>
      <c r="L8145" t="s">
        <v>23244</v>
      </c>
      <c r="M8145" t="s">
        <v>23245</v>
      </c>
      <c r="N8145">
        <v>4.6072222219999999</v>
      </c>
      <c r="O8145">
        <v>0</v>
      </c>
      <c r="P8145">
        <v>1</v>
      </c>
      <c r="Q8145">
        <v>0</v>
      </c>
      <c r="R8145">
        <v>0</v>
      </c>
      <c r="S8145">
        <v>0</v>
      </c>
      <c r="T8145">
        <v>5</v>
      </c>
      <c r="U8145">
        <v>0</v>
      </c>
      <c r="V8145">
        <v>0</v>
      </c>
      <c r="W8145">
        <v>0</v>
      </c>
      <c r="X8145">
        <v>0.15474114527270669</v>
      </c>
      <c r="Y8145">
        <v>0</v>
      </c>
      <c r="Z8145">
        <v>0</v>
      </c>
      <c r="AA8145">
        <v>0</v>
      </c>
      <c r="AB8145">
        <v>5.0563922580387715</v>
      </c>
      <c r="AC8145">
        <v>0</v>
      </c>
      <c r="AD8145">
        <v>0</v>
      </c>
      <c r="AE8145">
        <v>5.2111334033114778</v>
      </c>
    </row>
    <row r="8146" spans="1:31" x14ac:dyDescent="0.25">
      <c r="A8146">
        <v>2101747</v>
      </c>
      <c r="B8146">
        <v>1</v>
      </c>
      <c r="C8146" t="s">
        <v>80</v>
      </c>
      <c r="D8146" t="s">
        <v>105</v>
      </c>
      <c r="E8146" t="s">
        <v>177</v>
      </c>
      <c r="F8146" t="s">
        <v>23246</v>
      </c>
      <c r="G8146" t="s">
        <v>196</v>
      </c>
      <c r="H8146" t="s">
        <v>143</v>
      </c>
      <c r="I8146" t="s">
        <v>135</v>
      </c>
      <c r="J8146" t="s">
        <v>136</v>
      </c>
      <c r="K8146" t="s">
        <v>137</v>
      </c>
      <c r="L8146" t="s">
        <v>23247</v>
      </c>
      <c r="M8146" t="s">
        <v>23248</v>
      </c>
      <c r="N8146">
        <v>1.1816666659999999</v>
      </c>
      <c r="O8146">
        <v>0</v>
      </c>
      <c r="P8146">
        <v>5</v>
      </c>
      <c r="Q8146">
        <v>0</v>
      </c>
      <c r="R8146">
        <v>0</v>
      </c>
      <c r="S8146">
        <v>0</v>
      </c>
      <c r="T8146">
        <v>0</v>
      </c>
      <c r="U8146">
        <v>0</v>
      </c>
      <c r="V8146">
        <v>0</v>
      </c>
      <c r="W8146">
        <v>0</v>
      </c>
      <c r="X8146">
        <v>1.0047829834657984</v>
      </c>
      <c r="Y8146">
        <v>0</v>
      </c>
      <c r="Z8146">
        <v>0</v>
      </c>
      <c r="AA8146">
        <v>0</v>
      </c>
      <c r="AB8146">
        <v>0</v>
      </c>
      <c r="AC8146">
        <v>0</v>
      </c>
      <c r="AD8146">
        <v>0</v>
      </c>
      <c r="AE8146">
        <v>1.0047829834657984</v>
      </c>
    </row>
    <row r="8147" spans="1:31" x14ac:dyDescent="0.25">
      <c r="A8147">
        <v>2101748</v>
      </c>
      <c r="B8147">
        <v>1</v>
      </c>
      <c r="C8147" t="s">
        <v>80</v>
      </c>
      <c r="D8147" t="s">
        <v>96</v>
      </c>
      <c r="E8147" t="s">
        <v>177</v>
      </c>
      <c r="F8147" t="s">
        <v>23249</v>
      </c>
      <c r="G8147" t="s">
        <v>183</v>
      </c>
      <c r="H8147" t="s">
        <v>143</v>
      </c>
      <c r="I8147" t="s">
        <v>135</v>
      </c>
      <c r="J8147" t="s">
        <v>136</v>
      </c>
      <c r="K8147" t="s">
        <v>137</v>
      </c>
      <c r="L8147" t="s">
        <v>23250</v>
      </c>
      <c r="M8147" t="s">
        <v>23251</v>
      </c>
      <c r="N8147">
        <v>2.0408333330000001</v>
      </c>
      <c r="O8147">
        <v>0</v>
      </c>
      <c r="P8147">
        <v>1</v>
      </c>
      <c r="Q8147">
        <v>0</v>
      </c>
      <c r="R8147">
        <v>0</v>
      </c>
      <c r="S8147">
        <v>0</v>
      </c>
      <c r="T8147">
        <v>0</v>
      </c>
      <c r="U8147">
        <v>0</v>
      </c>
      <c r="V8147">
        <v>0</v>
      </c>
      <c r="W8147">
        <v>0</v>
      </c>
      <c r="X8147">
        <v>0.29952418186507779</v>
      </c>
      <c r="Y8147">
        <v>0</v>
      </c>
      <c r="Z8147">
        <v>0</v>
      </c>
      <c r="AA8147">
        <v>0</v>
      </c>
      <c r="AB8147">
        <v>0</v>
      </c>
      <c r="AC8147">
        <v>0</v>
      </c>
      <c r="AD8147">
        <v>0</v>
      </c>
      <c r="AE8147">
        <v>0.29952418186507779</v>
      </c>
    </row>
    <row r="8148" spans="1:31" x14ac:dyDescent="0.25">
      <c r="A8148">
        <v>2101749</v>
      </c>
      <c r="B8148">
        <v>1</v>
      </c>
      <c r="C8148" t="s">
        <v>80</v>
      </c>
      <c r="D8148" t="s">
        <v>99</v>
      </c>
      <c r="E8148" t="s">
        <v>177</v>
      </c>
      <c r="F8148" t="s">
        <v>23252</v>
      </c>
      <c r="G8148" t="s">
        <v>179</v>
      </c>
      <c r="H8148" t="s">
        <v>143</v>
      </c>
      <c r="I8148" t="s">
        <v>135</v>
      </c>
      <c r="J8148" t="s">
        <v>136</v>
      </c>
      <c r="K8148" t="s">
        <v>137</v>
      </c>
      <c r="L8148" t="s">
        <v>23253</v>
      </c>
      <c r="M8148" t="s">
        <v>23254</v>
      </c>
      <c r="N8148">
        <v>2.4286111109999999</v>
      </c>
      <c r="O8148">
        <v>0</v>
      </c>
      <c r="P8148">
        <v>2</v>
      </c>
      <c r="Q8148">
        <v>0</v>
      </c>
      <c r="R8148">
        <v>0</v>
      </c>
      <c r="S8148">
        <v>0</v>
      </c>
      <c r="T8148">
        <v>1</v>
      </c>
      <c r="U8148">
        <v>0</v>
      </c>
      <c r="V8148">
        <v>0</v>
      </c>
      <c r="W8148">
        <v>0</v>
      </c>
      <c r="X8148">
        <v>1.0009871264725667</v>
      </c>
      <c r="Y8148">
        <v>0</v>
      </c>
      <c r="Z8148">
        <v>0</v>
      </c>
      <c r="AA8148">
        <v>0</v>
      </c>
      <c r="AB8148">
        <v>0.18290566674474251</v>
      </c>
      <c r="AC8148">
        <v>0</v>
      </c>
      <c r="AD8148">
        <v>0</v>
      </c>
      <c r="AE8148">
        <v>1.1838927932173093</v>
      </c>
    </row>
    <row r="8149" spans="1:31" x14ac:dyDescent="0.25">
      <c r="A8149">
        <v>2101750</v>
      </c>
      <c r="B8149">
        <v>1</v>
      </c>
      <c r="C8149" t="s">
        <v>80</v>
      </c>
      <c r="D8149" t="s">
        <v>103</v>
      </c>
      <c r="E8149" t="s">
        <v>158</v>
      </c>
      <c r="F8149" t="s">
        <v>23255</v>
      </c>
      <c r="G8149" t="s">
        <v>385</v>
      </c>
      <c r="H8149" t="s">
        <v>143</v>
      </c>
      <c r="I8149" t="s">
        <v>135</v>
      </c>
      <c r="J8149" t="s">
        <v>136</v>
      </c>
      <c r="K8149" t="s">
        <v>137</v>
      </c>
      <c r="L8149" t="s">
        <v>23256</v>
      </c>
      <c r="M8149" t="s">
        <v>23257</v>
      </c>
      <c r="N8149">
        <v>1.358333333</v>
      </c>
      <c r="O8149">
        <v>0</v>
      </c>
      <c r="P8149">
        <v>0</v>
      </c>
      <c r="Q8149">
        <v>0</v>
      </c>
      <c r="R8149">
        <v>0</v>
      </c>
      <c r="S8149">
        <v>0</v>
      </c>
      <c r="T8149">
        <v>1</v>
      </c>
      <c r="U8149">
        <v>0</v>
      </c>
      <c r="V8149">
        <v>0</v>
      </c>
      <c r="W8149">
        <v>0</v>
      </c>
      <c r="X8149">
        <v>0</v>
      </c>
      <c r="Y8149">
        <v>0</v>
      </c>
      <c r="Z8149">
        <v>0</v>
      </c>
      <c r="AA8149">
        <v>0</v>
      </c>
      <c r="AB8149">
        <v>0.32219222406498338</v>
      </c>
      <c r="AC8149">
        <v>0</v>
      </c>
      <c r="AD8149">
        <v>0</v>
      </c>
      <c r="AE8149">
        <v>0.32219222406498338</v>
      </c>
    </row>
    <row r="8150" spans="1:31" x14ac:dyDescent="0.25">
      <c r="A8150">
        <v>2101751</v>
      </c>
      <c r="B8150">
        <v>1</v>
      </c>
      <c r="C8150" t="s">
        <v>80</v>
      </c>
      <c r="D8150" t="s">
        <v>92</v>
      </c>
      <c r="E8150" t="s">
        <v>177</v>
      </c>
      <c r="F8150" t="s">
        <v>23258</v>
      </c>
      <c r="G8150" t="s">
        <v>324</v>
      </c>
      <c r="H8150" t="s">
        <v>143</v>
      </c>
      <c r="I8150" t="s">
        <v>135</v>
      </c>
      <c r="J8150" t="s">
        <v>136</v>
      </c>
      <c r="K8150" t="s">
        <v>137</v>
      </c>
      <c r="L8150" t="s">
        <v>23259</v>
      </c>
      <c r="M8150" t="s">
        <v>23260</v>
      </c>
      <c r="N8150">
        <v>3.0375000000000001</v>
      </c>
      <c r="O8150">
        <v>0</v>
      </c>
      <c r="P8150">
        <v>1</v>
      </c>
      <c r="Q8150">
        <v>0</v>
      </c>
      <c r="R8150">
        <v>0</v>
      </c>
      <c r="S8150">
        <v>0</v>
      </c>
      <c r="T8150">
        <v>0</v>
      </c>
      <c r="U8150">
        <v>0</v>
      </c>
      <c r="V8150">
        <v>0</v>
      </c>
      <c r="W8150">
        <v>0</v>
      </c>
      <c r="X8150">
        <v>2.2911383209695102</v>
      </c>
      <c r="Y8150">
        <v>0</v>
      </c>
      <c r="Z8150">
        <v>0</v>
      </c>
      <c r="AA8150">
        <v>0</v>
      </c>
      <c r="AB8150">
        <v>0</v>
      </c>
      <c r="AC8150">
        <v>0</v>
      </c>
      <c r="AD8150">
        <v>0</v>
      </c>
      <c r="AE8150">
        <v>2.2911383209695102</v>
      </c>
    </row>
    <row r="8151" spans="1:31" x14ac:dyDescent="0.25">
      <c r="A8151">
        <v>2101752</v>
      </c>
      <c r="B8151">
        <v>1</v>
      </c>
      <c r="C8151" t="s">
        <v>80</v>
      </c>
      <c r="D8151" t="s">
        <v>83</v>
      </c>
      <c r="E8151" t="s">
        <v>158</v>
      </c>
      <c r="F8151" t="s">
        <v>23261</v>
      </c>
      <c r="G8151" t="s">
        <v>160</v>
      </c>
      <c r="H8151" t="s">
        <v>143</v>
      </c>
      <c r="I8151" t="s">
        <v>135</v>
      </c>
      <c r="J8151" t="s">
        <v>136</v>
      </c>
      <c r="K8151" t="s">
        <v>137</v>
      </c>
      <c r="L8151" t="s">
        <v>23262</v>
      </c>
      <c r="M8151" t="s">
        <v>23263</v>
      </c>
      <c r="N8151">
        <v>1.5963888879999999</v>
      </c>
      <c r="O8151">
        <v>0</v>
      </c>
      <c r="P8151">
        <v>83</v>
      </c>
      <c r="Q8151">
        <v>0</v>
      </c>
      <c r="R8151">
        <v>0</v>
      </c>
      <c r="S8151">
        <v>0</v>
      </c>
      <c r="T8151">
        <v>6</v>
      </c>
      <c r="U8151">
        <v>0</v>
      </c>
      <c r="V8151">
        <v>0</v>
      </c>
      <c r="W8151">
        <v>0</v>
      </c>
      <c r="X8151">
        <v>30.74929670756832</v>
      </c>
      <c r="Y8151">
        <v>0</v>
      </c>
      <c r="Z8151">
        <v>0</v>
      </c>
      <c r="AA8151">
        <v>0</v>
      </c>
      <c r="AB8151">
        <v>2.5960187632265348</v>
      </c>
      <c r="AC8151">
        <v>0</v>
      </c>
      <c r="AD8151">
        <v>0</v>
      </c>
      <c r="AE8151">
        <v>33.345315470794851</v>
      </c>
    </row>
    <row r="8152" spans="1:31" x14ac:dyDescent="0.25">
      <c r="A8152">
        <v>2101754</v>
      </c>
      <c r="B8152">
        <v>1</v>
      </c>
      <c r="C8152" t="s">
        <v>81</v>
      </c>
      <c r="D8152" t="s">
        <v>123</v>
      </c>
      <c r="E8152" t="s">
        <v>158</v>
      </c>
      <c r="F8152" t="s">
        <v>23264</v>
      </c>
      <c r="G8152" t="s">
        <v>160</v>
      </c>
      <c r="H8152" t="s">
        <v>143</v>
      </c>
      <c r="I8152" t="s">
        <v>135</v>
      </c>
      <c r="J8152" t="s">
        <v>136</v>
      </c>
      <c r="K8152" t="s">
        <v>137</v>
      </c>
      <c r="L8152" t="s">
        <v>23265</v>
      </c>
      <c r="M8152" t="s">
        <v>23266</v>
      </c>
      <c r="N8152">
        <v>3.2880555550000001</v>
      </c>
      <c r="O8152">
        <v>0</v>
      </c>
      <c r="P8152">
        <v>27</v>
      </c>
      <c r="Q8152">
        <v>0</v>
      </c>
      <c r="R8152">
        <v>0</v>
      </c>
      <c r="S8152">
        <v>0</v>
      </c>
      <c r="T8152">
        <v>1</v>
      </c>
      <c r="U8152">
        <v>0</v>
      </c>
      <c r="V8152">
        <v>0</v>
      </c>
      <c r="W8152">
        <v>0</v>
      </c>
      <c r="X8152">
        <v>28.06661358734641</v>
      </c>
      <c r="Y8152">
        <v>0</v>
      </c>
      <c r="Z8152">
        <v>0</v>
      </c>
      <c r="AA8152">
        <v>0</v>
      </c>
      <c r="AB8152">
        <v>1.9155349094830001</v>
      </c>
      <c r="AC8152">
        <v>0</v>
      </c>
      <c r="AD8152">
        <v>0</v>
      </c>
      <c r="AE8152">
        <v>29.98214849682941</v>
      </c>
    </row>
    <row r="8153" spans="1:31" x14ac:dyDescent="0.25">
      <c r="A8153">
        <v>2101757</v>
      </c>
      <c r="B8153">
        <v>1</v>
      </c>
      <c r="C8153" t="s">
        <v>81</v>
      </c>
      <c r="D8153" t="s">
        <v>127</v>
      </c>
      <c r="E8153" t="s">
        <v>140</v>
      </c>
      <c r="F8153" t="s">
        <v>9390</v>
      </c>
      <c r="G8153" t="s">
        <v>142</v>
      </c>
      <c r="H8153" t="s">
        <v>143</v>
      </c>
      <c r="I8153" t="s">
        <v>135</v>
      </c>
      <c r="J8153" t="s">
        <v>136</v>
      </c>
      <c r="K8153" t="s">
        <v>137</v>
      </c>
      <c r="L8153" t="s">
        <v>23267</v>
      </c>
      <c r="M8153" t="s">
        <v>23268</v>
      </c>
      <c r="N8153">
        <v>3.5383333330000002</v>
      </c>
      <c r="O8153">
        <v>0</v>
      </c>
      <c r="P8153">
        <v>194</v>
      </c>
      <c r="Q8153">
        <v>0</v>
      </c>
      <c r="R8153">
        <v>0</v>
      </c>
      <c r="S8153">
        <v>0</v>
      </c>
      <c r="T8153">
        <v>30</v>
      </c>
      <c r="U8153">
        <v>0</v>
      </c>
      <c r="V8153">
        <v>0</v>
      </c>
      <c r="W8153">
        <v>0</v>
      </c>
      <c r="X8153">
        <v>119.67115327824598</v>
      </c>
      <c r="Y8153">
        <v>0</v>
      </c>
      <c r="Z8153">
        <v>0</v>
      </c>
      <c r="AA8153">
        <v>0</v>
      </c>
      <c r="AB8153">
        <v>28.320906389023534</v>
      </c>
      <c r="AC8153">
        <v>0</v>
      </c>
      <c r="AD8153">
        <v>0</v>
      </c>
      <c r="AE8153">
        <v>147.99205966726953</v>
      </c>
    </row>
    <row r="8154" spans="1:31" x14ac:dyDescent="0.25">
      <c r="A8154">
        <v>2101760</v>
      </c>
      <c r="B8154">
        <v>1</v>
      </c>
      <c r="C8154" t="s">
        <v>80</v>
      </c>
      <c r="D8154" t="s">
        <v>98</v>
      </c>
      <c r="E8154" t="s">
        <v>177</v>
      </c>
      <c r="F8154" t="s">
        <v>23269</v>
      </c>
      <c r="G8154" t="s">
        <v>183</v>
      </c>
      <c r="H8154" t="s">
        <v>143</v>
      </c>
      <c r="I8154" t="s">
        <v>135</v>
      </c>
      <c r="J8154" t="s">
        <v>136</v>
      </c>
      <c r="K8154" t="s">
        <v>137</v>
      </c>
      <c r="L8154" t="s">
        <v>23270</v>
      </c>
      <c r="M8154" t="s">
        <v>23271</v>
      </c>
      <c r="N8154">
        <v>3.6088888880000001</v>
      </c>
      <c r="O8154">
        <v>0</v>
      </c>
      <c r="P8154">
        <v>2</v>
      </c>
      <c r="Q8154">
        <v>0</v>
      </c>
      <c r="R8154">
        <v>0</v>
      </c>
      <c r="S8154">
        <v>0</v>
      </c>
      <c r="T8154">
        <v>0</v>
      </c>
      <c r="U8154">
        <v>0</v>
      </c>
      <c r="V8154">
        <v>0</v>
      </c>
      <c r="W8154">
        <v>0</v>
      </c>
      <c r="X8154">
        <v>2.9037298021466533</v>
      </c>
      <c r="Y8154">
        <v>0</v>
      </c>
      <c r="Z8154">
        <v>0</v>
      </c>
      <c r="AA8154">
        <v>0</v>
      </c>
      <c r="AB8154">
        <v>0</v>
      </c>
      <c r="AC8154">
        <v>0</v>
      </c>
      <c r="AD8154">
        <v>0</v>
      </c>
      <c r="AE8154">
        <v>2.9037298021466533</v>
      </c>
    </row>
    <row r="8155" spans="1:31" x14ac:dyDescent="0.25">
      <c r="A8155">
        <v>2101762</v>
      </c>
      <c r="B8155">
        <v>1</v>
      </c>
      <c r="C8155" t="s">
        <v>80</v>
      </c>
      <c r="D8155" t="s">
        <v>110</v>
      </c>
      <c r="E8155" t="s">
        <v>177</v>
      </c>
      <c r="F8155" t="s">
        <v>23272</v>
      </c>
      <c r="G8155" t="s">
        <v>179</v>
      </c>
      <c r="H8155" t="s">
        <v>143</v>
      </c>
      <c r="I8155" t="s">
        <v>135</v>
      </c>
      <c r="J8155" t="s">
        <v>136</v>
      </c>
      <c r="K8155" t="s">
        <v>137</v>
      </c>
      <c r="L8155" t="s">
        <v>23273</v>
      </c>
      <c r="M8155" t="s">
        <v>23274</v>
      </c>
      <c r="N8155">
        <v>1.983333333</v>
      </c>
      <c r="O8155">
        <v>0</v>
      </c>
      <c r="P8155">
        <v>6</v>
      </c>
      <c r="Q8155">
        <v>0</v>
      </c>
      <c r="R8155">
        <v>0</v>
      </c>
      <c r="S8155">
        <v>0</v>
      </c>
      <c r="T8155">
        <v>0</v>
      </c>
      <c r="U8155">
        <v>0</v>
      </c>
      <c r="V8155">
        <v>0</v>
      </c>
      <c r="W8155">
        <v>0</v>
      </c>
      <c r="X8155">
        <v>3.4961159006574998</v>
      </c>
      <c r="Y8155">
        <v>0</v>
      </c>
      <c r="Z8155">
        <v>0</v>
      </c>
      <c r="AA8155">
        <v>0</v>
      </c>
      <c r="AB8155">
        <v>0</v>
      </c>
      <c r="AC8155">
        <v>0</v>
      </c>
      <c r="AD8155">
        <v>0</v>
      </c>
      <c r="AE8155">
        <v>3.4961159006574998</v>
      </c>
    </row>
    <row r="8156" spans="1:31" x14ac:dyDescent="0.25">
      <c r="A8156">
        <v>2101768</v>
      </c>
      <c r="B8156">
        <v>1</v>
      </c>
      <c r="C8156" t="s">
        <v>81</v>
      </c>
      <c r="D8156" t="s">
        <v>127</v>
      </c>
      <c r="E8156" t="s">
        <v>177</v>
      </c>
      <c r="F8156" t="s">
        <v>23275</v>
      </c>
      <c r="G8156" t="s">
        <v>183</v>
      </c>
      <c r="H8156" t="s">
        <v>143</v>
      </c>
      <c r="I8156" t="s">
        <v>135</v>
      </c>
      <c r="J8156" t="s">
        <v>136</v>
      </c>
      <c r="K8156" t="s">
        <v>137</v>
      </c>
      <c r="L8156" t="s">
        <v>23276</v>
      </c>
      <c r="M8156" t="s">
        <v>23277</v>
      </c>
      <c r="N8156">
        <v>1.458611111</v>
      </c>
      <c r="O8156">
        <v>0</v>
      </c>
      <c r="P8156">
        <v>1</v>
      </c>
      <c r="Q8156">
        <v>0</v>
      </c>
      <c r="R8156">
        <v>0</v>
      </c>
      <c r="S8156">
        <v>0</v>
      </c>
      <c r="T8156">
        <v>0</v>
      </c>
      <c r="U8156">
        <v>0</v>
      </c>
      <c r="V8156">
        <v>0</v>
      </c>
      <c r="W8156">
        <v>0</v>
      </c>
      <c r="X8156">
        <v>0.64102177036427066</v>
      </c>
      <c r="Y8156">
        <v>0</v>
      </c>
      <c r="Z8156">
        <v>0</v>
      </c>
      <c r="AA8156">
        <v>0</v>
      </c>
      <c r="AB8156">
        <v>0</v>
      </c>
      <c r="AC8156">
        <v>0</v>
      </c>
      <c r="AD8156">
        <v>0</v>
      </c>
      <c r="AE8156">
        <v>0.64102177036427066</v>
      </c>
    </row>
    <row r="8157" spans="1:31" x14ac:dyDescent="0.25">
      <c r="A8157">
        <v>2101769</v>
      </c>
      <c r="B8157">
        <v>1</v>
      </c>
      <c r="C8157" t="s">
        <v>81</v>
      </c>
      <c r="D8157" t="s">
        <v>123</v>
      </c>
      <c r="E8157" t="s">
        <v>158</v>
      </c>
      <c r="F8157" t="s">
        <v>22133</v>
      </c>
      <c r="G8157" t="s">
        <v>160</v>
      </c>
      <c r="H8157" t="s">
        <v>143</v>
      </c>
      <c r="I8157" t="s">
        <v>135</v>
      </c>
      <c r="J8157" t="s">
        <v>136</v>
      </c>
      <c r="K8157" t="s">
        <v>137</v>
      </c>
      <c r="L8157" t="s">
        <v>23278</v>
      </c>
      <c r="M8157" t="s">
        <v>23279</v>
      </c>
      <c r="N8157">
        <v>1.5475000000000001</v>
      </c>
      <c r="O8157">
        <v>0</v>
      </c>
      <c r="P8157">
        <v>91</v>
      </c>
      <c r="Q8157">
        <v>0</v>
      </c>
      <c r="R8157">
        <v>0</v>
      </c>
      <c r="S8157">
        <v>0</v>
      </c>
      <c r="T8157">
        <v>1</v>
      </c>
      <c r="U8157">
        <v>0</v>
      </c>
      <c r="V8157">
        <v>0</v>
      </c>
      <c r="W8157">
        <v>0</v>
      </c>
      <c r="X8157">
        <v>35.306241631164539</v>
      </c>
      <c r="Y8157">
        <v>0</v>
      </c>
      <c r="Z8157">
        <v>0</v>
      </c>
      <c r="AA8157">
        <v>0</v>
      </c>
      <c r="AB8157">
        <v>0.12553649567950834</v>
      </c>
      <c r="AC8157">
        <v>0</v>
      </c>
      <c r="AD8157">
        <v>0</v>
      </c>
      <c r="AE8157">
        <v>35.431778126844044</v>
      </c>
    </row>
    <row r="8158" spans="1:31" x14ac:dyDescent="0.25">
      <c r="A8158">
        <v>2101773</v>
      </c>
      <c r="B8158">
        <v>1</v>
      </c>
      <c r="C8158" t="s">
        <v>81</v>
      </c>
      <c r="D8158" t="s">
        <v>118</v>
      </c>
      <c r="E8158" t="s">
        <v>146</v>
      </c>
      <c r="F8158" t="s">
        <v>20548</v>
      </c>
      <c r="G8158" t="s">
        <v>133</v>
      </c>
      <c r="H8158" t="s">
        <v>134</v>
      </c>
      <c r="I8158" t="s">
        <v>135</v>
      </c>
      <c r="J8158" t="s">
        <v>136</v>
      </c>
      <c r="K8158" t="s">
        <v>137</v>
      </c>
      <c r="L8158" t="s">
        <v>23280</v>
      </c>
      <c r="M8158" t="s">
        <v>23281</v>
      </c>
      <c r="N8158">
        <v>0.39</v>
      </c>
      <c r="O8158">
        <v>3</v>
      </c>
      <c r="P8158">
        <v>3427</v>
      </c>
      <c r="Q8158">
        <v>84</v>
      </c>
      <c r="R8158">
        <v>228</v>
      </c>
      <c r="S8158">
        <v>28</v>
      </c>
      <c r="T8158">
        <v>369</v>
      </c>
      <c r="U8158">
        <v>13</v>
      </c>
      <c r="V8158">
        <v>1</v>
      </c>
      <c r="W8158">
        <v>0.50139142142310011</v>
      </c>
      <c r="X8158">
        <v>236.92347846128268</v>
      </c>
      <c r="Y8158">
        <v>71.656173736889428</v>
      </c>
      <c r="Z8158">
        <v>65.403592263099469</v>
      </c>
      <c r="AA8158">
        <v>96.135434556915015</v>
      </c>
      <c r="AB8158">
        <v>97.895160791357156</v>
      </c>
      <c r="AC8158">
        <v>519.29893532385381</v>
      </c>
      <c r="AD8158">
        <v>16.6175099179362</v>
      </c>
      <c r="AE8158">
        <v>1104.4316764727566</v>
      </c>
    </row>
    <row r="8159" spans="1:31" x14ac:dyDescent="0.25">
      <c r="A8159">
        <v>2101775</v>
      </c>
      <c r="B8159">
        <v>1</v>
      </c>
      <c r="C8159" t="s">
        <v>80</v>
      </c>
      <c r="D8159" t="s">
        <v>97</v>
      </c>
      <c r="E8159" t="s">
        <v>131</v>
      </c>
      <c r="F8159" t="s">
        <v>23282</v>
      </c>
      <c r="G8159" t="s">
        <v>133</v>
      </c>
      <c r="H8159" t="s">
        <v>134</v>
      </c>
      <c r="I8159" t="s">
        <v>135</v>
      </c>
      <c r="J8159" t="s">
        <v>136</v>
      </c>
      <c r="K8159" t="s">
        <v>137</v>
      </c>
      <c r="L8159" t="s">
        <v>23283</v>
      </c>
      <c r="M8159" t="s">
        <v>23284</v>
      </c>
      <c r="N8159">
        <v>1.111388888</v>
      </c>
      <c r="O8159">
        <v>0</v>
      </c>
      <c r="P8159">
        <v>38</v>
      </c>
      <c r="Q8159">
        <v>0</v>
      </c>
      <c r="R8159">
        <v>0</v>
      </c>
      <c r="S8159">
        <v>0</v>
      </c>
      <c r="T8159">
        <v>3</v>
      </c>
      <c r="U8159">
        <v>0</v>
      </c>
      <c r="V8159">
        <v>0</v>
      </c>
      <c r="W8159">
        <v>0</v>
      </c>
      <c r="X8159">
        <v>133.48533773489322</v>
      </c>
      <c r="Y8159">
        <v>0</v>
      </c>
      <c r="Z8159">
        <v>0</v>
      </c>
      <c r="AA8159">
        <v>0</v>
      </c>
      <c r="AB8159">
        <v>5.3947020625005466</v>
      </c>
      <c r="AC8159">
        <v>0</v>
      </c>
      <c r="AD8159">
        <v>0</v>
      </c>
      <c r="AE8159">
        <v>138.88003979739378</v>
      </c>
    </row>
    <row r="8160" spans="1:31" x14ac:dyDescent="0.25">
      <c r="A8160">
        <v>2101777</v>
      </c>
      <c r="B8160">
        <v>1</v>
      </c>
      <c r="C8160" t="s">
        <v>80</v>
      </c>
      <c r="D8160" t="s">
        <v>100</v>
      </c>
      <c r="E8160" t="s">
        <v>177</v>
      </c>
      <c r="F8160" t="s">
        <v>23285</v>
      </c>
      <c r="G8160" t="s">
        <v>183</v>
      </c>
      <c r="H8160" t="s">
        <v>143</v>
      </c>
      <c r="I8160" t="s">
        <v>135</v>
      </c>
      <c r="J8160" t="s">
        <v>136</v>
      </c>
      <c r="K8160" t="s">
        <v>137</v>
      </c>
      <c r="L8160" t="s">
        <v>23286</v>
      </c>
      <c r="M8160" t="s">
        <v>23287</v>
      </c>
      <c r="N8160">
        <v>8.1411111110000007</v>
      </c>
      <c r="O8160">
        <v>0</v>
      </c>
      <c r="P8160">
        <v>1</v>
      </c>
      <c r="Q8160">
        <v>0</v>
      </c>
      <c r="R8160">
        <v>0</v>
      </c>
      <c r="S8160">
        <v>0</v>
      </c>
      <c r="T8160">
        <v>0</v>
      </c>
      <c r="U8160">
        <v>0</v>
      </c>
      <c r="V8160">
        <v>0</v>
      </c>
      <c r="W8160">
        <v>0</v>
      </c>
      <c r="X8160">
        <v>1.6185598193010784</v>
      </c>
      <c r="Y8160">
        <v>0</v>
      </c>
      <c r="Z8160">
        <v>0</v>
      </c>
      <c r="AA8160">
        <v>0</v>
      </c>
      <c r="AB8160">
        <v>0</v>
      </c>
      <c r="AC8160">
        <v>0</v>
      </c>
      <c r="AD8160">
        <v>0</v>
      </c>
      <c r="AE8160">
        <v>1.6185598193010784</v>
      </c>
    </row>
    <row r="8161" spans="1:31" x14ac:dyDescent="0.25">
      <c r="A8161">
        <v>2101780</v>
      </c>
      <c r="B8161">
        <v>1</v>
      </c>
      <c r="C8161" t="s">
        <v>81</v>
      </c>
      <c r="D8161" t="s">
        <v>128</v>
      </c>
      <c r="E8161" t="s">
        <v>158</v>
      </c>
      <c r="F8161" t="s">
        <v>23288</v>
      </c>
      <c r="G8161" t="s">
        <v>979</v>
      </c>
      <c r="H8161" t="s">
        <v>143</v>
      </c>
      <c r="I8161" t="s">
        <v>135</v>
      </c>
      <c r="J8161" t="s">
        <v>136</v>
      </c>
      <c r="K8161" t="s">
        <v>137</v>
      </c>
      <c r="L8161" t="s">
        <v>23289</v>
      </c>
      <c r="M8161" t="s">
        <v>23290</v>
      </c>
      <c r="N8161">
        <v>1.87</v>
      </c>
      <c r="O8161">
        <v>0</v>
      </c>
      <c r="P8161">
        <v>32</v>
      </c>
      <c r="Q8161">
        <v>0</v>
      </c>
      <c r="R8161">
        <v>0</v>
      </c>
      <c r="S8161">
        <v>0</v>
      </c>
      <c r="T8161">
        <v>1</v>
      </c>
      <c r="U8161">
        <v>0</v>
      </c>
      <c r="V8161">
        <v>0</v>
      </c>
      <c r="W8161">
        <v>0</v>
      </c>
      <c r="X8161">
        <v>8.2376520516277321</v>
      </c>
      <c r="Y8161">
        <v>0</v>
      </c>
      <c r="Z8161">
        <v>0</v>
      </c>
      <c r="AA8161">
        <v>0</v>
      </c>
      <c r="AB8161">
        <v>1.8178308868847401</v>
      </c>
      <c r="AC8161">
        <v>0</v>
      </c>
      <c r="AD8161">
        <v>0</v>
      </c>
      <c r="AE8161">
        <v>10.055482938512473</v>
      </c>
    </row>
    <row r="8162" spans="1:31" x14ac:dyDescent="0.25">
      <c r="A8162">
        <v>2101781</v>
      </c>
      <c r="B8162">
        <v>1</v>
      </c>
      <c r="C8162" t="s">
        <v>80</v>
      </c>
      <c r="D8162" t="s">
        <v>93</v>
      </c>
      <c r="E8162" t="s">
        <v>158</v>
      </c>
      <c r="F8162" t="s">
        <v>23291</v>
      </c>
      <c r="G8162" t="s">
        <v>160</v>
      </c>
      <c r="H8162" t="s">
        <v>143</v>
      </c>
      <c r="I8162" t="s">
        <v>135</v>
      </c>
      <c r="J8162" t="s">
        <v>136</v>
      </c>
      <c r="K8162" t="s">
        <v>137</v>
      </c>
      <c r="L8162" t="s">
        <v>23292</v>
      </c>
      <c r="M8162" t="s">
        <v>23293</v>
      </c>
      <c r="N8162">
        <v>5.5936111110000004</v>
      </c>
      <c r="O8162">
        <v>0</v>
      </c>
      <c r="P8162">
        <v>10</v>
      </c>
      <c r="Q8162">
        <v>0</v>
      </c>
      <c r="R8162">
        <v>2</v>
      </c>
      <c r="S8162">
        <v>0</v>
      </c>
      <c r="T8162">
        <v>1</v>
      </c>
      <c r="U8162">
        <v>0</v>
      </c>
      <c r="V8162">
        <v>0</v>
      </c>
      <c r="W8162">
        <v>0</v>
      </c>
      <c r="X8162">
        <v>11.784936139258626</v>
      </c>
      <c r="Y8162">
        <v>0</v>
      </c>
      <c r="Z8162">
        <v>12.686797115046172</v>
      </c>
      <c r="AA8162">
        <v>0</v>
      </c>
      <c r="AB8162">
        <v>1.9837529792893802</v>
      </c>
      <c r="AC8162">
        <v>0</v>
      </c>
      <c r="AD8162">
        <v>0</v>
      </c>
      <c r="AE8162">
        <v>26.455486233594179</v>
      </c>
    </row>
    <row r="8163" spans="1:31" x14ac:dyDescent="0.25">
      <c r="A8163">
        <v>2101782</v>
      </c>
      <c r="B8163">
        <v>1</v>
      </c>
      <c r="C8163" t="s">
        <v>80</v>
      </c>
      <c r="D8163" t="s">
        <v>84</v>
      </c>
      <c r="E8163" t="s">
        <v>177</v>
      </c>
      <c r="F8163" t="s">
        <v>23294</v>
      </c>
      <c r="G8163" t="s">
        <v>196</v>
      </c>
      <c r="H8163" t="s">
        <v>143</v>
      </c>
      <c r="I8163" t="s">
        <v>135</v>
      </c>
      <c r="J8163" t="s">
        <v>136</v>
      </c>
      <c r="K8163" t="s">
        <v>137</v>
      </c>
      <c r="L8163" t="s">
        <v>23295</v>
      </c>
      <c r="M8163" t="s">
        <v>23296</v>
      </c>
      <c r="N8163">
        <v>3.0633333330000001</v>
      </c>
      <c r="O8163">
        <v>0</v>
      </c>
      <c r="P8163">
        <v>16</v>
      </c>
      <c r="Q8163">
        <v>0</v>
      </c>
      <c r="R8163">
        <v>0</v>
      </c>
      <c r="S8163">
        <v>0</v>
      </c>
      <c r="T8163">
        <v>1</v>
      </c>
      <c r="U8163">
        <v>0</v>
      </c>
      <c r="V8163">
        <v>0</v>
      </c>
      <c r="W8163">
        <v>0</v>
      </c>
      <c r="X8163">
        <v>9.2162542321927177</v>
      </c>
      <c r="Y8163">
        <v>0</v>
      </c>
      <c r="Z8163">
        <v>0</v>
      </c>
      <c r="AA8163">
        <v>0</v>
      </c>
      <c r="AB8163">
        <v>14.59256923653477</v>
      </c>
      <c r="AC8163">
        <v>0</v>
      </c>
      <c r="AD8163">
        <v>0</v>
      </c>
      <c r="AE8163">
        <v>23.808823468727489</v>
      </c>
    </row>
    <row r="8164" spans="1:31" x14ac:dyDescent="0.25">
      <c r="A8164">
        <v>2101783</v>
      </c>
      <c r="B8164">
        <v>1</v>
      </c>
      <c r="C8164" t="s">
        <v>80</v>
      </c>
      <c r="D8164" t="s">
        <v>93</v>
      </c>
      <c r="E8164" t="s">
        <v>140</v>
      </c>
      <c r="F8164" t="s">
        <v>22853</v>
      </c>
      <c r="G8164" t="s">
        <v>366</v>
      </c>
      <c r="H8164" t="s">
        <v>143</v>
      </c>
      <c r="I8164" t="s">
        <v>135</v>
      </c>
      <c r="J8164" t="s">
        <v>136</v>
      </c>
      <c r="K8164" t="s">
        <v>137</v>
      </c>
      <c r="L8164" t="s">
        <v>23297</v>
      </c>
      <c r="M8164" t="s">
        <v>23298</v>
      </c>
      <c r="N8164">
        <v>2.8347222219999999</v>
      </c>
      <c r="O8164">
        <v>0</v>
      </c>
      <c r="P8164">
        <v>3</v>
      </c>
      <c r="Q8164">
        <v>0</v>
      </c>
      <c r="R8164">
        <v>19</v>
      </c>
      <c r="S8164">
        <v>0</v>
      </c>
      <c r="T8164">
        <v>12</v>
      </c>
      <c r="U8164">
        <v>0</v>
      </c>
      <c r="V8164">
        <v>0</v>
      </c>
      <c r="W8164">
        <v>0</v>
      </c>
      <c r="X8164">
        <v>2.4544909519372209</v>
      </c>
      <c r="Y8164">
        <v>0</v>
      </c>
      <c r="Z8164">
        <v>248.41757855919258</v>
      </c>
      <c r="AA8164">
        <v>0</v>
      </c>
      <c r="AB8164">
        <v>111.49830862361256</v>
      </c>
      <c r="AC8164">
        <v>0</v>
      </c>
      <c r="AD8164">
        <v>0</v>
      </c>
      <c r="AE8164">
        <v>362.3703781347424</v>
      </c>
    </row>
    <row r="8165" spans="1:31" x14ac:dyDescent="0.25">
      <c r="A8165">
        <v>2101784</v>
      </c>
      <c r="B8165">
        <v>1</v>
      </c>
      <c r="C8165" t="s">
        <v>80</v>
      </c>
      <c r="D8165" t="s">
        <v>101</v>
      </c>
      <c r="E8165" t="s">
        <v>131</v>
      </c>
      <c r="F8165" t="s">
        <v>1181</v>
      </c>
      <c r="G8165" t="s">
        <v>133</v>
      </c>
      <c r="H8165" t="s">
        <v>134</v>
      </c>
      <c r="I8165" t="s">
        <v>135</v>
      </c>
      <c r="J8165" t="s">
        <v>136</v>
      </c>
      <c r="K8165" t="s">
        <v>137</v>
      </c>
      <c r="L8165" t="s">
        <v>23299</v>
      </c>
      <c r="M8165" t="s">
        <v>23300</v>
      </c>
      <c r="N8165">
        <v>0.60777777700000002</v>
      </c>
      <c r="O8165">
        <v>5</v>
      </c>
      <c r="P8165">
        <v>1938</v>
      </c>
      <c r="Q8165">
        <v>2</v>
      </c>
      <c r="R8165">
        <v>65</v>
      </c>
      <c r="S8165">
        <v>12</v>
      </c>
      <c r="T8165">
        <v>211</v>
      </c>
      <c r="U8165">
        <v>1</v>
      </c>
      <c r="V8165">
        <v>1</v>
      </c>
      <c r="W8165">
        <v>1.6777478487446693</v>
      </c>
      <c r="X8165">
        <v>284.58456236276896</v>
      </c>
      <c r="Y8165">
        <v>5.5670676886288293</v>
      </c>
      <c r="Z8165">
        <v>13.620610836536965</v>
      </c>
      <c r="AA8165">
        <v>64.101045839551361</v>
      </c>
      <c r="AB8165">
        <v>146.53624420742099</v>
      </c>
      <c r="AC8165">
        <v>27.704780460885516</v>
      </c>
      <c r="AD8165">
        <v>0.56166132415562664</v>
      </c>
      <c r="AE8165">
        <v>544.35372056869289</v>
      </c>
    </row>
    <row r="8166" spans="1:31" x14ac:dyDescent="0.25">
      <c r="A8166">
        <v>2101788</v>
      </c>
      <c r="B8166">
        <v>1</v>
      </c>
      <c r="C8166" t="s">
        <v>81</v>
      </c>
      <c r="D8166" t="s">
        <v>128</v>
      </c>
      <c r="E8166" t="s">
        <v>146</v>
      </c>
      <c r="F8166" t="s">
        <v>9873</v>
      </c>
      <c r="G8166" t="s">
        <v>133</v>
      </c>
      <c r="H8166" t="s">
        <v>134</v>
      </c>
      <c r="I8166" t="s">
        <v>135</v>
      </c>
      <c r="J8166" t="s">
        <v>136</v>
      </c>
      <c r="K8166" t="s">
        <v>137</v>
      </c>
      <c r="L8166" t="s">
        <v>23301</v>
      </c>
      <c r="M8166" t="s">
        <v>23302</v>
      </c>
      <c r="N8166">
        <v>1.028611111</v>
      </c>
      <c r="O8166">
        <v>0</v>
      </c>
      <c r="P8166">
        <v>0</v>
      </c>
      <c r="Q8166">
        <v>10</v>
      </c>
      <c r="R8166">
        <v>0</v>
      </c>
      <c r="S8166">
        <v>0</v>
      </c>
      <c r="T8166">
        <v>0</v>
      </c>
      <c r="U8166">
        <v>0</v>
      </c>
      <c r="V8166">
        <v>0</v>
      </c>
      <c r="W8166">
        <v>0</v>
      </c>
      <c r="X8166">
        <v>0</v>
      </c>
      <c r="Y8166">
        <v>2.0396884851173462</v>
      </c>
      <c r="Z8166">
        <v>0</v>
      </c>
      <c r="AA8166">
        <v>0</v>
      </c>
      <c r="AB8166">
        <v>0</v>
      </c>
      <c r="AC8166">
        <v>0</v>
      </c>
      <c r="AD8166">
        <v>0</v>
      </c>
      <c r="AE8166">
        <v>2.0396884851173462</v>
      </c>
    </row>
    <row r="8167" spans="1:31" x14ac:dyDescent="0.25">
      <c r="A8167">
        <v>2101789</v>
      </c>
      <c r="B8167">
        <v>1</v>
      </c>
      <c r="C8167" t="s">
        <v>81</v>
      </c>
      <c r="D8167" t="s">
        <v>128</v>
      </c>
      <c r="E8167" t="s">
        <v>146</v>
      </c>
      <c r="F8167" t="s">
        <v>23303</v>
      </c>
      <c r="G8167" t="s">
        <v>133</v>
      </c>
      <c r="H8167" t="s">
        <v>134</v>
      </c>
      <c r="I8167" t="s">
        <v>259</v>
      </c>
      <c r="J8167" t="s">
        <v>136</v>
      </c>
      <c r="K8167" t="s">
        <v>137</v>
      </c>
      <c r="L8167" t="s">
        <v>23304</v>
      </c>
      <c r="M8167" t="s">
        <v>23305</v>
      </c>
      <c r="N8167">
        <v>8.3333300000000001E-4</v>
      </c>
      <c r="O8167">
        <v>7</v>
      </c>
      <c r="P8167">
        <v>71</v>
      </c>
      <c r="Q8167">
        <v>34</v>
      </c>
      <c r="R8167">
        <v>7</v>
      </c>
      <c r="S8167">
        <v>4</v>
      </c>
      <c r="T8167">
        <v>6</v>
      </c>
      <c r="U8167">
        <v>0</v>
      </c>
      <c r="V8167">
        <v>0</v>
      </c>
      <c r="W8167">
        <v>1.6177499852708336E-3</v>
      </c>
      <c r="X8167">
        <v>7.9037972690758317E-3</v>
      </c>
      <c r="Y8167">
        <v>1.4467886724036667E-2</v>
      </c>
      <c r="Z8167">
        <v>5.931844564020833E-3</v>
      </c>
      <c r="AA8167">
        <v>1.7668765234350001E-2</v>
      </c>
      <c r="AB8167">
        <v>3.0471484615391671E-3</v>
      </c>
      <c r="AC8167">
        <v>0</v>
      </c>
      <c r="AD8167">
        <v>0</v>
      </c>
      <c r="AE8167">
        <v>5.0637192238293327E-2</v>
      </c>
    </row>
    <row r="8168" spans="1:31" x14ac:dyDescent="0.25">
      <c r="A8168">
        <v>2101790</v>
      </c>
      <c r="B8168">
        <v>1</v>
      </c>
      <c r="C8168" t="s">
        <v>81</v>
      </c>
      <c r="D8168" t="s">
        <v>118</v>
      </c>
      <c r="E8168" t="s">
        <v>158</v>
      </c>
      <c r="F8168" t="s">
        <v>23306</v>
      </c>
      <c r="G8168" t="s">
        <v>2960</v>
      </c>
      <c r="H8168" t="s">
        <v>143</v>
      </c>
      <c r="I8168" t="s">
        <v>135</v>
      </c>
      <c r="J8168" t="s">
        <v>136</v>
      </c>
      <c r="K8168" t="s">
        <v>137</v>
      </c>
      <c r="L8168" t="s">
        <v>23307</v>
      </c>
      <c r="M8168" t="s">
        <v>23308</v>
      </c>
      <c r="N8168">
        <v>3.3030555549999998</v>
      </c>
      <c r="O8168">
        <v>0</v>
      </c>
      <c r="P8168">
        <v>17</v>
      </c>
      <c r="Q8168">
        <v>0</v>
      </c>
      <c r="R8168">
        <v>0</v>
      </c>
      <c r="S8168">
        <v>0</v>
      </c>
      <c r="T8168">
        <v>2</v>
      </c>
      <c r="U8168">
        <v>0</v>
      </c>
      <c r="V8168">
        <v>0</v>
      </c>
      <c r="W8168">
        <v>0</v>
      </c>
      <c r="X8168">
        <v>18.386309695907922</v>
      </c>
      <c r="Y8168">
        <v>0</v>
      </c>
      <c r="Z8168">
        <v>0</v>
      </c>
      <c r="AA8168">
        <v>0</v>
      </c>
      <c r="AB8168">
        <v>0.25915884610903583</v>
      </c>
      <c r="AC8168">
        <v>0</v>
      </c>
      <c r="AD8168">
        <v>0</v>
      </c>
      <c r="AE8168">
        <v>18.645468542016957</v>
      </c>
    </row>
    <row r="8169" spans="1:31" x14ac:dyDescent="0.25">
      <c r="A8169">
        <v>2101791</v>
      </c>
      <c r="B8169">
        <v>1</v>
      </c>
      <c r="C8169" t="s">
        <v>81</v>
      </c>
      <c r="D8169" t="s">
        <v>112</v>
      </c>
      <c r="E8169" t="s">
        <v>177</v>
      </c>
      <c r="F8169" t="s">
        <v>23309</v>
      </c>
      <c r="G8169" t="s">
        <v>183</v>
      </c>
      <c r="H8169" t="s">
        <v>143</v>
      </c>
      <c r="I8169" t="s">
        <v>135</v>
      </c>
      <c r="J8169" t="s">
        <v>136</v>
      </c>
      <c r="K8169" t="s">
        <v>137</v>
      </c>
      <c r="L8169" t="s">
        <v>23310</v>
      </c>
      <c r="M8169" t="s">
        <v>23311</v>
      </c>
      <c r="N8169">
        <v>1.040277777</v>
      </c>
      <c r="O8169">
        <v>0</v>
      </c>
      <c r="P8169">
        <v>8</v>
      </c>
      <c r="Q8169">
        <v>0</v>
      </c>
      <c r="R8169">
        <v>0</v>
      </c>
      <c r="S8169">
        <v>0</v>
      </c>
      <c r="T8169">
        <v>0</v>
      </c>
      <c r="U8169">
        <v>0</v>
      </c>
      <c r="V8169">
        <v>0</v>
      </c>
      <c r="W8169">
        <v>0</v>
      </c>
      <c r="X8169">
        <v>1.9113065686818449</v>
      </c>
      <c r="Y8169">
        <v>0</v>
      </c>
      <c r="Z8169">
        <v>0</v>
      </c>
      <c r="AA8169">
        <v>0</v>
      </c>
      <c r="AB8169">
        <v>0</v>
      </c>
      <c r="AC8169">
        <v>0</v>
      </c>
      <c r="AD8169">
        <v>0</v>
      </c>
      <c r="AE8169">
        <v>1.9113065686818449</v>
      </c>
    </row>
    <row r="8170" spans="1:31" x14ac:dyDescent="0.25">
      <c r="A8170">
        <v>2101792</v>
      </c>
      <c r="B8170">
        <v>1</v>
      </c>
      <c r="C8170" t="s">
        <v>80</v>
      </c>
      <c r="D8170" t="s">
        <v>94</v>
      </c>
      <c r="E8170" t="s">
        <v>177</v>
      </c>
      <c r="F8170" t="s">
        <v>23312</v>
      </c>
      <c r="G8170" t="s">
        <v>183</v>
      </c>
      <c r="H8170" t="s">
        <v>143</v>
      </c>
      <c r="I8170" t="s">
        <v>135</v>
      </c>
      <c r="J8170" t="s">
        <v>136</v>
      </c>
      <c r="K8170" t="s">
        <v>137</v>
      </c>
      <c r="L8170" t="s">
        <v>23313</v>
      </c>
      <c r="M8170" t="s">
        <v>23314</v>
      </c>
      <c r="N8170">
        <v>2.457222222</v>
      </c>
      <c r="O8170">
        <v>0</v>
      </c>
      <c r="P8170">
        <v>0</v>
      </c>
      <c r="Q8170">
        <v>0</v>
      </c>
      <c r="R8170">
        <v>0</v>
      </c>
      <c r="S8170">
        <v>0</v>
      </c>
      <c r="T8170">
        <v>1</v>
      </c>
      <c r="U8170">
        <v>0</v>
      </c>
      <c r="V8170">
        <v>0</v>
      </c>
      <c r="W8170">
        <v>0</v>
      </c>
      <c r="X8170">
        <v>0</v>
      </c>
      <c r="Y8170">
        <v>0</v>
      </c>
      <c r="Z8170">
        <v>0</v>
      </c>
      <c r="AA8170">
        <v>0</v>
      </c>
      <c r="AB8170">
        <v>2.6141041459879339</v>
      </c>
      <c r="AC8170">
        <v>0</v>
      </c>
      <c r="AD8170">
        <v>0</v>
      </c>
      <c r="AE8170">
        <v>2.6141041459879339</v>
      </c>
    </row>
    <row r="8171" spans="1:31" x14ac:dyDescent="0.25">
      <c r="A8171">
        <v>2101796</v>
      </c>
      <c r="B8171">
        <v>1</v>
      </c>
      <c r="C8171" t="s">
        <v>81</v>
      </c>
      <c r="D8171" t="s">
        <v>113</v>
      </c>
      <c r="E8171" t="s">
        <v>158</v>
      </c>
      <c r="F8171" t="s">
        <v>23315</v>
      </c>
      <c r="G8171" t="s">
        <v>160</v>
      </c>
      <c r="H8171" t="s">
        <v>143</v>
      </c>
      <c r="I8171" t="s">
        <v>135</v>
      </c>
      <c r="J8171" t="s">
        <v>136</v>
      </c>
      <c r="K8171" t="s">
        <v>137</v>
      </c>
      <c r="L8171" t="s">
        <v>23316</v>
      </c>
      <c r="M8171" t="s">
        <v>23317</v>
      </c>
      <c r="N8171">
        <v>0.94638888799999998</v>
      </c>
      <c r="O8171">
        <v>0</v>
      </c>
      <c r="P8171">
        <v>8</v>
      </c>
      <c r="Q8171">
        <v>0</v>
      </c>
      <c r="R8171">
        <v>2</v>
      </c>
      <c r="S8171">
        <v>0</v>
      </c>
      <c r="T8171">
        <v>0</v>
      </c>
      <c r="U8171">
        <v>0</v>
      </c>
      <c r="V8171">
        <v>0</v>
      </c>
      <c r="W8171">
        <v>0</v>
      </c>
      <c r="X8171">
        <v>0.87443667545014014</v>
      </c>
      <c r="Y8171">
        <v>0</v>
      </c>
      <c r="Z8171">
        <v>0.60568741410576443</v>
      </c>
      <c r="AA8171">
        <v>0</v>
      </c>
      <c r="AB8171">
        <v>0</v>
      </c>
      <c r="AC8171">
        <v>0</v>
      </c>
      <c r="AD8171">
        <v>0</v>
      </c>
      <c r="AE8171">
        <v>1.4801240895559045</v>
      </c>
    </row>
    <row r="8172" spans="1:31" x14ac:dyDescent="0.25">
      <c r="A8172">
        <v>2101797</v>
      </c>
      <c r="B8172">
        <v>1</v>
      </c>
      <c r="C8172" t="s">
        <v>80</v>
      </c>
      <c r="D8172" t="s">
        <v>94</v>
      </c>
      <c r="E8172" t="s">
        <v>177</v>
      </c>
      <c r="F8172" t="s">
        <v>23318</v>
      </c>
      <c r="G8172" t="s">
        <v>179</v>
      </c>
      <c r="H8172" t="s">
        <v>143</v>
      </c>
      <c r="I8172" t="s">
        <v>135</v>
      </c>
      <c r="J8172" t="s">
        <v>136</v>
      </c>
      <c r="K8172" t="s">
        <v>137</v>
      </c>
      <c r="L8172" t="s">
        <v>23319</v>
      </c>
      <c r="M8172" t="s">
        <v>23320</v>
      </c>
      <c r="N8172">
        <v>1.939166666</v>
      </c>
      <c r="O8172">
        <v>0</v>
      </c>
      <c r="P8172">
        <v>11</v>
      </c>
      <c r="Q8172">
        <v>0</v>
      </c>
      <c r="R8172">
        <v>0</v>
      </c>
      <c r="S8172">
        <v>0</v>
      </c>
      <c r="T8172">
        <v>0</v>
      </c>
      <c r="U8172">
        <v>0</v>
      </c>
      <c r="V8172">
        <v>0</v>
      </c>
      <c r="W8172">
        <v>0</v>
      </c>
      <c r="X8172">
        <v>5.7909375970878507</v>
      </c>
      <c r="Y8172">
        <v>0</v>
      </c>
      <c r="Z8172">
        <v>0</v>
      </c>
      <c r="AA8172">
        <v>0</v>
      </c>
      <c r="AB8172">
        <v>0</v>
      </c>
      <c r="AC8172">
        <v>0</v>
      </c>
      <c r="AD8172">
        <v>0</v>
      </c>
      <c r="AE8172">
        <v>5.7909375970878507</v>
      </c>
    </row>
    <row r="8173" spans="1:31" x14ac:dyDescent="0.25">
      <c r="A8173">
        <v>2101800</v>
      </c>
      <c r="B8173">
        <v>1</v>
      </c>
      <c r="C8173" t="s">
        <v>80</v>
      </c>
      <c r="D8173" t="s">
        <v>82</v>
      </c>
      <c r="E8173" t="s">
        <v>158</v>
      </c>
      <c r="F8173" t="s">
        <v>23321</v>
      </c>
      <c r="G8173" t="s">
        <v>160</v>
      </c>
      <c r="H8173" t="s">
        <v>143</v>
      </c>
      <c r="I8173" t="s">
        <v>135</v>
      </c>
      <c r="J8173" t="s">
        <v>136</v>
      </c>
      <c r="K8173" t="s">
        <v>137</v>
      </c>
      <c r="L8173" t="s">
        <v>23322</v>
      </c>
      <c r="M8173" t="s">
        <v>23323</v>
      </c>
      <c r="N8173">
        <v>3.5294444440000001</v>
      </c>
      <c r="O8173">
        <v>0</v>
      </c>
      <c r="P8173">
        <v>16</v>
      </c>
      <c r="Q8173">
        <v>0</v>
      </c>
      <c r="R8173">
        <v>0</v>
      </c>
      <c r="S8173">
        <v>0</v>
      </c>
      <c r="T8173">
        <v>19</v>
      </c>
      <c r="U8173">
        <v>0</v>
      </c>
      <c r="V8173">
        <v>0</v>
      </c>
      <c r="W8173">
        <v>0</v>
      </c>
      <c r="X8173">
        <v>10.313203074643654</v>
      </c>
      <c r="Y8173">
        <v>0</v>
      </c>
      <c r="Z8173">
        <v>0</v>
      </c>
      <c r="AA8173">
        <v>0</v>
      </c>
      <c r="AB8173">
        <v>50.733004017155778</v>
      </c>
      <c r="AC8173">
        <v>0</v>
      </c>
      <c r="AD8173">
        <v>0</v>
      </c>
      <c r="AE8173">
        <v>61.046207091799431</v>
      </c>
    </row>
    <row r="8174" spans="1:31" x14ac:dyDescent="0.25">
      <c r="A8174">
        <v>2101802</v>
      </c>
      <c r="B8174">
        <v>1</v>
      </c>
      <c r="C8174" t="s">
        <v>81</v>
      </c>
      <c r="D8174" t="s">
        <v>113</v>
      </c>
      <c r="E8174" t="s">
        <v>131</v>
      </c>
      <c r="F8174" t="s">
        <v>23324</v>
      </c>
      <c r="G8174" t="s">
        <v>133</v>
      </c>
      <c r="H8174" t="s">
        <v>134</v>
      </c>
      <c r="I8174" t="s">
        <v>259</v>
      </c>
      <c r="J8174" t="s">
        <v>136</v>
      </c>
      <c r="K8174" t="s">
        <v>137</v>
      </c>
      <c r="L8174" t="s">
        <v>23325</v>
      </c>
      <c r="M8174" t="s">
        <v>23326</v>
      </c>
      <c r="N8174">
        <v>1.5277776999999999E-2</v>
      </c>
      <c r="O8174">
        <v>0</v>
      </c>
      <c r="P8174">
        <v>205</v>
      </c>
      <c r="Q8174">
        <v>89</v>
      </c>
      <c r="R8174">
        <v>174</v>
      </c>
      <c r="S8174">
        <v>4</v>
      </c>
      <c r="T8174">
        <v>9</v>
      </c>
      <c r="U8174">
        <v>0</v>
      </c>
      <c r="V8174">
        <v>0</v>
      </c>
      <c r="W8174">
        <v>0</v>
      </c>
      <c r="X8174">
        <v>0.82466967423860527</v>
      </c>
      <c r="Y8174">
        <v>1.4037183502269577</v>
      </c>
      <c r="Z8174">
        <v>2.7894442172223006</v>
      </c>
      <c r="AA8174">
        <v>8.7930607815263892E-2</v>
      </c>
      <c r="AB8174">
        <v>9.6840711983354158E-2</v>
      </c>
      <c r="AC8174">
        <v>0</v>
      </c>
      <c r="AD8174">
        <v>0</v>
      </c>
      <c r="AE8174">
        <v>5.2026035614864812</v>
      </c>
    </row>
    <row r="8175" spans="1:31" x14ac:dyDescent="0.25">
      <c r="A8175">
        <v>2101803</v>
      </c>
      <c r="B8175">
        <v>1</v>
      </c>
      <c r="C8175" t="s">
        <v>80</v>
      </c>
      <c r="D8175" t="s">
        <v>109</v>
      </c>
      <c r="E8175" t="s">
        <v>158</v>
      </c>
      <c r="F8175" t="s">
        <v>23327</v>
      </c>
      <c r="G8175" t="s">
        <v>160</v>
      </c>
      <c r="H8175" t="s">
        <v>143</v>
      </c>
      <c r="I8175" t="s">
        <v>135</v>
      </c>
      <c r="J8175" t="s">
        <v>136</v>
      </c>
      <c r="K8175" t="s">
        <v>137</v>
      </c>
      <c r="L8175" t="s">
        <v>23328</v>
      </c>
      <c r="M8175" t="s">
        <v>23329</v>
      </c>
      <c r="N8175">
        <v>1.383888888</v>
      </c>
      <c r="O8175">
        <v>0</v>
      </c>
      <c r="P8175">
        <v>7</v>
      </c>
      <c r="Q8175">
        <v>0</v>
      </c>
      <c r="R8175">
        <v>0</v>
      </c>
      <c r="S8175">
        <v>0</v>
      </c>
      <c r="T8175">
        <v>1</v>
      </c>
      <c r="U8175">
        <v>0</v>
      </c>
      <c r="V8175">
        <v>0</v>
      </c>
      <c r="W8175">
        <v>0</v>
      </c>
      <c r="X8175">
        <v>0.71264809980535126</v>
      </c>
      <c r="Y8175">
        <v>0</v>
      </c>
      <c r="Z8175">
        <v>0</v>
      </c>
      <c r="AA8175">
        <v>0</v>
      </c>
      <c r="AB8175">
        <v>5.2311143285964437E-2</v>
      </c>
      <c r="AC8175">
        <v>0</v>
      </c>
      <c r="AD8175">
        <v>0</v>
      </c>
      <c r="AE8175">
        <v>0.76495924309131569</v>
      </c>
    </row>
    <row r="8176" spans="1:31" x14ac:dyDescent="0.25">
      <c r="A8176">
        <v>2101804</v>
      </c>
      <c r="B8176">
        <v>1</v>
      </c>
      <c r="C8176" t="s">
        <v>80</v>
      </c>
      <c r="D8176" t="s">
        <v>101</v>
      </c>
      <c r="E8176" t="s">
        <v>131</v>
      </c>
      <c r="F8176" t="s">
        <v>4601</v>
      </c>
      <c r="G8176" t="s">
        <v>133</v>
      </c>
      <c r="H8176" t="s">
        <v>134</v>
      </c>
      <c r="I8176" t="s">
        <v>135</v>
      </c>
      <c r="J8176" t="s">
        <v>136</v>
      </c>
      <c r="K8176" t="s">
        <v>137</v>
      </c>
      <c r="L8176" t="s">
        <v>23330</v>
      </c>
      <c r="M8176" t="s">
        <v>23331</v>
      </c>
      <c r="N8176">
        <v>0.88</v>
      </c>
      <c r="O8176">
        <v>5</v>
      </c>
      <c r="P8176">
        <v>1938</v>
      </c>
      <c r="Q8176">
        <v>2</v>
      </c>
      <c r="R8176">
        <v>65</v>
      </c>
      <c r="S8176">
        <v>12</v>
      </c>
      <c r="T8176">
        <v>211</v>
      </c>
      <c r="U8176">
        <v>1</v>
      </c>
      <c r="V8176">
        <v>1</v>
      </c>
      <c r="W8176">
        <v>2.541606513446212</v>
      </c>
      <c r="X8176">
        <v>430.90517134179288</v>
      </c>
      <c r="Y8176">
        <v>7.9351605277846176</v>
      </c>
      <c r="Z8176">
        <v>19.87136461946217</v>
      </c>
      <c r="AA8176">
        <v>89.436246573317121</v>
      </c>
      <c r="AB8176">
        <v>202.85974431603043</v>
      </c>
      <c r="AC8176">
        <v>36.692875955899211</v>
      </c>
      <c r="AD8176">
        <v>0.72216682186296333</v>
      </c>
      <c r="AE8176">
        <v>790.96433666959558</v>
      </c>
    </row>
    <row r="8177" spans="1:31" x14ac:dyDescent="0.25">
      <c r="A8177">
        <v>2101805</v>
      </c>
      <c r="B8177">
        <v>1</v>
      </c>
      <c r="C8177" t="s">
        <v>80</v>
      </c>
      <c r="D8177" t="s">
        <v>100</v>
      </c>
      <c r="E8177" t="s">
        <v>177</v>
      </c>
      <c r="F8177" t="s">
        <v>23332</v>
      </c>
      <c r="G8177" t="s">
        <v>324</v>
      </c>
      <c r="H8177" t="s">
        <v>143</v>
      </c>
      <c r="I8177" t="s">
        <v>135</v>
      </c>
      <c r="J8177" t="s">
        <v>136</v>
      </c>
      <c r="K8177" t="s">
        <v>137</v>
      </c>
      <c r="L8177" t="s">
        <v>23333</v>
      </c>
      <c r="M8177" t="s">
        <v>23334</v>
      </c>
      <c r="N8177">
        <v>1.6225000000000001</v>
      </c>
      <c r="O8177">
        <v>0</v>
      </c>
      <c r="P8177">
        <v>1</v>
      </c>
      <c r="Q8177">
        <v>0</v>
      </c>
      <c r="R8177">
        <v>0</v>
      </c>
      <c r="S8177">
        <v>0</v>
      </c>
      <c r="T8177">
        <v>0</v>
      </c>
      <c r="U8177">
        <v>0</v>
      </c>
      <c r="V8177">
        <v>0</v>
      </c>
      <c r="W8177">
        <v>0</v>
      </c>
      <c r="X8177">
        <v>1.8659805840521657</v>
      </c>
      <c r="Y8177">
        <v>0</v>
      </c>
      <c r="Z8177">
        <v>0</v>
      </c>
      <c r="AA8177">
        <v>0</v>
      </c>
      <c r="AB8177">
        <v>0</v>
      </c>
      <c r="AC8177">
        <v>0</v>
      </c>
      <c r="AD8177">
        <v>0</v>
      </c>
      <c r="AE8177">
        <v>1.8659805840521657</v>
      </c>
    </row>
    <row r="8178" spans="1:31" x14ac:dyDescent="0.25">
      <c r="A8178">
        <v>2101809</v>
      </c>
      <c r="B8178">
        <v>1</v>
      </c>
      <c r="C8178" t="s">
        <v>80</v>
      </c>
      <c r="D8178" t="s">
        <v>83</v>
      </c>
      <c r="E8178" t="s">
        <v>131</v>
      </c>
      <c r="F8178" t="s">
        <v>23335</v>
      </c>
      <c r="G8178" t="s">
        <v>133</v>
      </c>
      <c r="H8178" t="s">
        <v>134</v>
      </c>
      <c r="I8178" t="s">
        <v>135</v>
      </c>
      <c r="J8178" t="s">
        <v>136</v>
      </c>
      <c r="K8178" t="s">
        <v>137</v>
      </c>
      <c r="L8178" t="s">
        <v>23336</v>
      </c>
      <c r="M8178" t="s">
        <v>23337</v>
      </c>
      <c r="N8178">
        <v>0.57777777699999999</v>
      </c>
      <c r="O8178">
        <v>4</v>
      </c>
      <c r="P8178">
        <v>501</v>
      </c>
      <c r="Q8178">
        <v>9</v>
      </c>
      <c r="R8178">
        <v>25</v>
      </c>
      <c r="S8178">
        <v>20</v>
      </c>
      <c r="T8178">
        <v>27</v>
      </c>
      <c r="U8178">
        <v>0</v>
      </c>
      <c r="V8178">
        <v>0</v>
      </c>
      <c r="W8178">
        <v>2.9591373828397329</v>
      </c>
      <c r="X8178">
        <v>74.012717190959208</v>
      </c>
      <c r="Y8178">
        <v>5.8093825900031995</v>
      </c>
      <c r="Z8178">
        <v>5.9123939242368007</v>
      </c>
      <c r="AA8178">
        <v>192.70997836872135</v>
      </c>
      <c r="AB8178">
        <v>14.597414602105109</v>
      </c>
      <c r="AC8178">
        <v>0</v>
      </c>
      <c r="AD8178">
        <v>0</v>
      </c>
      <c r="AE8178">
        <v>296.00102405886537</v>
      </c>
    </row>
    <row r="8179" spans="1:31" x14ac:dyDescent="0.25">
      <c r="A8179">
        <v>2101810</v>
      </c>
      <c r="B8179">
        <v>1</v>
      </c>
      <c r="C8179" t="s">
        <v>81</v>
      </c>
      <c r="D8179" t="s">
        <v>117</v>
      </c>
      <c r="E8179" t="s">
        <v>177</v>
      </c>
      <c r="F8179" t="s">
        <v>23338</v>
      </c>
      <c r="G8179" t="s">
        <v>324</v>
      </c>
      <c r="H8179" t="s">
        <v>143</v>
      </c>
      <c r="I8179" t="s">
        <v>135</v>
      </c>
      <c r="J8179" t="s">
        <v>136</v>
      </c>
      <c r="K8179" t="s">
        <v>137</v>
      </c>
      <c r="L8179" t="s">
        <v>23339</v>
      </c>
      <c r="M8179" t="s">
        <v>23340</v>
      </c>
      <c r="N8179">
        <v>2.4397222219999999</v>
      </c>
      <c r="O8179">
        <v>0</v>
      </c>
      <c r="P8179">
        <v>1</v>
      </c>
      <c r="Q8179">
        <v>0</v>
      </c>
      <c r="R8179">
        <v>0</v>
      </c>
      <c r="S8179">
        <v>0</v>
      </c>
      <c r="T8179">
        <v>0</v>
      </c>
      <c r="U8179">
        <v>0</v>
      </c>
      <c r="V8179">
        <v>0</v>
      </c>
      <c r="W8179">
        <v>0</v>
      </c>
      <c r="X8179">
        <v>0.25446467104909393</v>
      </c>
      <c r="Y8179">
        <v>0</v>
      </c>
      <c r="Z8179">
        <v>0</v>
      </c>
      <c r="AA8179">
        <v>0</v>
      </c>
      <c r="AB8179">
        <v>0</v>
      </c>
      <c r="AC8179">
        <v>0</v>
      </c>
      <c r="AD8179">
        <v>0</v>
      </c>
      <c r="AE8179">
        <v>0.25446467104909393</v>
      </c>
    </row>
    <row r="8180" spans="1:31" x14ac:dyDescent="0.25">
      <c r="A8180">
        <v>2101811</v>
      </c>
      <c r="B8180">
        <v>1</v>
      </c>
      <c r="C8180" t="s">
        <v>80</v>
      </c>
      <c r="D8180" t="s">
        <v>100</v>
      </c>
      <c r="E8180" t="s">
        <v>177</v>
      </c>
      <c r="F8180" t="s">
        <v>23341</v>
      </c>
      <c r="G8180" t="s">
        <v>196</v>
      </c>
      <c r="H8180" t="s">
        <v>143</v>
      </c>
      <c r="I8180" t="s">
        <v>135</v>
      </c>
      <c r="J8180" t="s">
        <v>136</v>
      </c>
      <c r="K8180" t="s">
        <v>137</v>
      </c>
      <c r="L8180" t="s">
        <v>23342</v>
      </c>
      <c r="M8180" t="s">
        <v>23343</v>
      </c>
      <c r="N8180">
        <v>4.4288888880000004</v>
      </c>
      <c r="O8180">
        <v>0</v>
      </c>
      <c r="P8180">
        <v>1</v>
      </c>
      <c r="Q8180">
        <v>0</v>
      </c>
      <c r="R8180">
        <v>0</v>
      </c>
      <c r="S8180">
        <v>0</v>
      </c>
      <c r="T8180">
        <v>0</v>
      </c>
      <c r="U8180">
        <v>0</v>
      </c>
      <c r="V8180">
        <v>0</v>
      </c>
      <c r="W8180">
        <v>0</v>
      </c>
      <c r="X8180">
        <v>0.99936873437982676</v>
      </c>
      <c r="Y8180">
        <v>0</v>
      </c>
      <c r="Z8180">
        <v>0</v>
      </c>
      <c r="AA8180">
        <v>0</v>
      </c>
      <c r="AB8180">
        <v>0</v>
      </c>
      <c r="AC8180">
        <v>0</v>
      </c>
      <c r="AD8180">
        <v>0</v>
      </c>
      <c r="AE8180">
        <v>0.99936873437982676</v>
      </c>
    </row>
    <row r="8181" spans="1:31" x14ac:dyDescent="0.25">
      <c r="A8181">
        <v>2101812</v>
      </c>
      <c r="B8181">
        <v>1</v>
      </c>
      <c r="C8181" t="s">
        <v>80</v>
      </c>
      <c r="D8181" t="s">
        <v>100</v>
      </c>
      <c r="E8181" t="s">
        <v>177</v>
      </c>
      <c r="F8181" t="s">
        <v>23344</v>
      </c>
      <c r="G8181" t="s">
        <v>183</v>
      </c>
      <c r="H8181" t="s">
        <v>143</v>
      </c>
      <c r="I8181" t="s">
        <v>135</v>
      </c>
      <c r="J8181" t="s">
        <v>136</v>
      </c>
      <c r="K8181" t="s">
        <v>137</v>
      </c>
      <c r="L8181" t="s">
        <v>23345</v>
      </c>
      <c r="M8181" t="s">
        <v>23346</v>
      </c>
      <c r="N8181">
        <v>4.6091666660000001</v>
      </c>
      <c r="O8181">
        <v>0</v>
      </c>
      <c r="P8181">
        <v>1</v>
      </c>
      <c r="Q8181">
        <v>0</v>
      </c>
      <c r="R8181">
        <v>0</v>
      </c>
      <c r="S8181">
        <v>0</v>
      </c>
      <c r="T8181">
        <v>0</v>
      </c>
      <c r="U8181">
        <v>0</v>
      </c>
      <c r="V8181">
        <v>0</v>
      </c>
      <c r="W8181">
        <v>0</v>
      </c>
      <c r="X8181">
        <v>1.6724703634167102</v>
      </c>
      <c r="Y8181">
        <v>0</v>
      </c>
      <c r="Z8181">
        <v>0</v>
      </c>
      <c r="AA8181">
        <v>0</v>
      </c>
      <c r="AB8181">
        <v>0</v>
      </c>
      <c r="AC8181">
        <v>0</v>
      </c>
      <c r="AD8181">
        <v>0</v>
      </c>
      <c r="AE8181">
        <v>1.6724703634167102</v>
      </c>
    </row>
    <row r="8182" spans="1:31" x14ac:dyDescent="0.25">
      <c r="A8182">
        <v>2101814</v>
      </c>
      <c r="B8182">
        <v>1</v>
      </c>
      <c r="C8182" t="s">
        <v>80</v>
      </c>
      <c r="D8182" t="s">
        <v>83</v>
      </c>
      <c r="E8182" t="s">
        <v>131</v>
      </c>
      <c r="F8182" t="s">
        <v>23347</v>
      </c>
      <c r="G8182" t="s">
        <v>133</v>
      </c>
      <c r="H8182" t="s">
        <v>134</v>
      </c>
      <c r="I8182" t="s">
        <v>135</v>
      </c>
      <c r="J8182" t="s">
        <v>136</v>
      </c>
      <c r="K8182" t="s">
        <v>137</v>
      </c>
      <c r="L8182" t="s">
        <v>23348</v>
      </c>
      <c r="M8182" t="s">
        <v>23349</v>
      </c>
      <c r="N8182">
        <v>0.96388888800000005</v>
      </c>
      <c r="O8182">
        <v>4</v>
      </c>
      <c r="P8182">
        <v>501</v>
      </c>
      <c r="Q8182">
        <v>9</v>
      </c>
      <c r="R8182">
        <v>25</v>
      </c>
      <c r="S8182">
        <v>20</v>
      </c>
      <c r="T8182">
        <v>27</v>
      </c>
      <c r="U8182">
        <v>0</v>
      </c>
      <c r="V8182">
        <v>0</v>
      </c>
      <c r="W8182">
        <v>5.2845291232424172</v>
      </c>
      <c r="X8182">
        <v>132.1744550673634</v>
      </c>
      <c r="Y8182">
        <v>9.6029945627243993</v>
      </c>
      <c r="Z8182">
        <v>9.8451436148488529</v>
      </c>
      <c r="AA8182">
        <v>309.1909491321851</v>
      </c>
      <c r="AB8182">
        <v>23.307599822645454</v>
      </c>
      <c r="AC8182">
        <v>0</v>
      </c>
      <c r="AD8182">
        <v>0</v>
      </c>
      <c r="AE8182">
        <v>489.40567132300964</v>
      </c>
    </row>
    <row r="8183" spans="1:31" x14ac:dyDescent="0.25">
      <c r="A8183">
        <v>2101815</v>
      </c>
      <c r="B8183">
        <v>1</v>
      </c>
      <c r="C8183" t="s">
        <v>81</v>
      </c>
      <c r="D8183" t="s">
        <v>117</v>
      </c>
      <c r="E8183" t="s">
        <v>158</v>
      </c>
      <c r="F8183" t="s">
        <v>23350</v>
      </c>
      <c r="G8183" t="s">
        <v>160</v>
      </c>
      <c r="H8183" t="s">
        <v>143</v>
      </c>
      <c r="I8183" t="s">
        <v>135</v>
      </c>
      <c r="J8183" t="s">
        <v>136</v>
      </c>
      <c r="K8183" t="s">
        <v>137</v>
      </c>
      <c r="L8183" t="s">
        <v>23351</v>
      </c>
      <c r="M8183" t="s">
        <v>23352</v>
      </c>
      <c r="N8183">
        <v>1.635277777</v>
      </c>
      <c r="O8183">
        <v>0</v>
      </c>
      <c r="P8183">
        <v>19</v>
      </c>
      <c r="Q8183">
        <v>0</v>
      </c>
      <c r="R8183">
        <v>0</v>
      </c>
      <c r="S8183">
        <v>0</v>
      </c>
      <c r="T8183">
        <v>2</v>
      </c>
      <c r="U8183">
        <v>0</v>
      </c>
      <c r="V8183">
        <v>0</v>
      </c>
      <c r="W8183">
        <v>0</v>
      </c>
      <c r="X8183">
        <v>4.6790775990806504</v>
      </c>
      <c r="Y8183">
        <v>0</v>
      </c>
      <c r="Z8183">
        <v>0</v>
      </c>
      <c r="AA8183">
        <v>0</v>
      </c>
      <c r="AB8183">
        <v>3.3327958380082223</v>
      </c>
      <c r="AC8183">
        <v>0</v>
      </c>
      <c r="AD8183">
        <v>0</v>
      </c>
      <c r="AE8183">
        <v>8.0118734370888731</v>
      </c>
    </row>
    <row r="8184" spans="1:31" x14ac:dyDescent="0.25">
      <c r="A8184">
        <v>2101816</v>
      </c>
      <c r="B8184">
        <v>1</v>
      </c>
      <c r="C8184" t="s">
        <v>80</v>
      </c>
      <c r="D8184" t="s">
        <v>90</v>
      </c>
      <c r="E8184" t="s">
        <v>158</v>
      </c>
      <c r="F8184" t="s">
        <v>23353</v>
      </c>
      <c r="G8184" t="s">
        <v>160</v>
      </c>
      <c r="H8184" t="s">
        <v>143</v>
      </c>
      <c r="I8184" t="s">
        <v>135</v>
      </c>
      <c r="J8184" t="s">
        <v>136</v>
      </c>
      <c r="K8184" t="s">
        <v>137</v>
      </c>
      <c r="L8184" t="s">
        <v>23354</v>
      </c>
      <c r="M8184" t="s">
        <v>23355</v>
      </c>
      <c r="N8184">
        <v>5.1408333329999998</v>
      </c>
      <c r="O8184">
        <v>0</v>
      </c>
      <c r="P8184">
        <v>109</v>
      </c>
      <c r="Q8184">
        <v>0</v>
      </c>
      <c r="R8184">
        <v>0</v>
      </c>
      <c r="S8184">
        <v>0</v>
      </c>
      <c r="T8184">
        <v>7</v>
      </c>
      <c r="U8184">
        <v>0</v>
      </c>
      <c r="V8184">
        <v>0</v>
      </c>
      <c r="W8184">
        <v>0</v>
      </c>
      <c r="X8184">
        <v>182.0370201623</v>
      </c>
      <c r="Y8184">
        <v>0</v>
      </c>
      <c r="Z8184">
        <v>0</v>
      </c>
      <c r="AA8184">
        <v>0</v>
      </c>
      <c r="AB8184">
        <v>13.984369302717367</v>
      </c>
      <c r="AC8184">
        <v>0</v>
      </c>
      <c r="AD8184">
        <v>0</v>
      </c>
      <c r="AE8184">
        <v>196.02138946501736</v>
      </c>
    </row>
    <row r="8185" spans="1:31" x14ac:dyDescent="0.25">
      <c r="A8185">
        <v>2101817</v>
      </c>
      <c r="B8185">
        <v>1</v>
      </c>
      <c r="C8185" t="s">
        <v>80</v>
      </c>
      <c r="D8185" t="s">
        <v>95</v>
      </c>
      <c r="E8185" t="s">
        <v>146</v>
      </c>
      <c r="F8185" t="s">
        <v>23356</v>
      </c>
      <c r="G8185" t="s">
        <v>133</v>
      </c>
      <c r="H8185" t="s">
        <v>134</v>
      </c>
      <c r="I8185" t="s">
        <v>135</v>
      </c>
      <c r="J8185" t="s">
        <v>136</v>
      </c>
      <c r="K8185" t="s">
        <v>137</v>
      </c>
      <c r="L8185" t="s">
        <v>23357</v>
      </c>
      <c r="M8185" t="s">
        <v>23358</v>
      </c>
      <c r="N8185">
        <v>0.45638888799999999</v>
      </c>
      <c r="O8185">
        <v>0</v>
      </c>
      <c r="P8185">
        <v>0</v>
      </c>
      <c r="Q8185">
        <v>0</v>
      </c>
      <c r="R8185">
        <v>0</v>
      </c>
      <c r="S8185">
        <v>2</v>
      </c>
      <c r="T8185">
        <v>0</v>
      </c>
      <c r="U8185">
        <v>3</v>
      </c>
      <c r="V8185">
        <v>0</v>
      </c>
      <c r="W8185">
        <v>0</v>
      </c>
      <c r="X8185">
        <v>0</v>
      </c>
      <c r="Y8185">
        <v>0</v>
      </c>
      <c r="Z8185">
        <v>0</v>
      </c>
      <c r="AA8185">
        <v>4.5323249934116827</v>
      </c>
      <c r="AB8185">
        <v>0</v>
      </c>
      <c r="AC8185">
        <v>102.96527459143634</v>
      </c>
      <c r="AD8185">
        <v>0</v>
      </c>
      <c r="AE8185">
        <v>107.49759958484802</v>
      </c>
    </row>
    <row r="8186" spans="1:31" x14ac:dyDescent="0.25">
      <c r="A8186">
        <v>2101819</v>
      </c>
      <c r="B8186">
        <v>1</v>
      </c>
      <c r="C8186" t="s">
        <v>80</v>
      </c>
      <c r="D8186" t="s">
        <v>94</v>
      </c>
      <c r="E8186" t="s">
        <v>169</v>
      </c>
      <c r="F8186" t="s">
        <v>2845</v>
      </c>
      <c r="G8186" t="s">
        <v>464</v>
      </c>
      <c r="H8186" t="s">
        <v>134</v>
      </c>
      <c r="I8186" t="s">
        <v>135</v>
      </c>
      <c r="J8186" t="s">
        <v>136</v>
      </c>
      <c r="K8186" t="s">
        <v>137</v>
      </c>
      <c r="L8186" t="s">
        <v>23359</v>
      </c>
      <c r="M8186" t="s">
        <v>23360</v>
      </c>
      <c r="N8186">
        <v>0.82055555499999999</v>
      </c>
      <c r="O8186">
        <v>0</v>
      </c>
      <c r="P8186">
        <v>66</v>
      </c>
      <c r="Q8186">
        <v>0</v>
      </c>
      <c r="R8186">
        <v>7</v>
      </c>
      <c r="S8186">
        <v>0</v>
      </c>
      <c r="T8186">
        <v>4</v>
      </c>
      <c r="U8186">
        <v>0</v>
      </c>
      <c r="V8186">
        <v>0</v>
      </c>
      <c r="W8186">
        <v>0</v>
      </c>
      <c r="X8186">
        <v>8.1362876282906136</v>
      </c>
      <c r="Y8186">
        <v>0</v>
      </c>
      <c r="Z8186">
        <v>2.945555772277578</v>
      </c>
      <c r="AA8186">
        <v>0</v>
      </c>
      <c r="AB8186">
        <v>5.2110081373933754</v>
      </c>
      <c r="AC8186">
        <v>0</v>
      </c>
      <c r="AD8186">
        <v>0</v>
      </c>
      <c r="AE8186">
        <v>16.292851537961567</v>
      </c>
    </row>
    <row r="8187" spans="1:31" x14ac:dyDescent="0.25">
      <c r="A8187">
        <v>2101820</v>
      </c>
      <c r="B8187">
        <v>1</v>
      </c>
      <c r="C8187" t="s">
        <v>80</v>
      </c>
      <c r="D8187" t="s">
        <v>92</v>
      </c>
      <c r="E8187" t="s">
        <v>158</v>
      </c>
      <c r="F8187" t="s">
        <v>23021</v>
      </c>
      <c r="G8187" t="s">
        <v>366</v>
      </c>
      <c r="H8187" t="s">
        <v>143</v>
      </c>
      <c r="I8187" t="s">
        <v>135</v>
      </c>
      <c r="J8187" t="s">
        <v>136</v>
      </c>
      <c r="K8187" t="s">
        <v>137</v>
      </c>
      <c r="L8187" t="s">
        <v>23361</v>
      </c>
      <c r="M8187" t="s">
        <v>23210</v>
      </c>
      <c r="N8187">
        <v>1.3291666660000001</v>
      </c>
      <c r="O8187">
        <v>0</v>
      </c>
      <c r="P8187">
        <v>181</v>
      </c>
      <c r="Q8187">
        <v>0</v>
      </c>
      <c r="R8187">
        <v>1</v>
      </c>
      <c r="S8187">
        <v>0</v>
      </c>
      <c r="T8187">
        <v>6</v>
      </c>
      <c r="U8187">
        <v>0</v>
      </c>
      <c r="V8187">
        <v>0</v>
      </c>
      <c r="W8187">
        <v>0</v>
      </c>
      <c r="X8187">
        <v>57.878505990975796</v>
      </c>
      <c r="Y8187">
        <v>0</v>
      </c>
      <c r="Z8187">
        <v>0.15245132149051002</v>
      </c>
      <c r="AA8187">
        <v>0</v>
      </c>
      <c r="AB8187">
        <v>0.5305227499785834</v>
      </c>
      <c r="AC8187">
        <v>0</v>
      </c>
      <c r="AD8187">
        <v>0</v>
      </c>
      <c r="AE8187">
        <v>58.561480062444886</v>
      </c>
    </row>
    <row r="8188" spans="1:31" x14ac:dyDescent="0.25">
      <c r="A8188">
        <v>2101821</v>
      </c>
      <c r="B8188">
        <v>1</v>
      </c>
      <c r="C8188" t="s">
        <v>80</v>
      </c>
      <c r="D8188" t="s">
        <v>92</v>
      </c>
      <c r="E8188" t="s">
        <v>177</v>
      </c>
      <c r="F8188" t="s">
        <v>23362</v>
      </c>
      <c r="G8188" t="s">
        <v>183</v>
      </c>
      <c r="H8188" t="s">
        <v>143</v>
      </c>
      <c r="I8188" t="s">
        <v>135</v>
      </c>
      <c r="J8188" t="s">
        <v>136</v>
      </c>
      <c r="K8188" t="s">
        <v>137</v>
      </c>
      <c r="L8188" t="s">
        <v>23363</v>
      </c>
      <c r="M8188" t="s">
        <v>23364</v>
      </c>
      <c r="N8188">
        <v>0.58027777700000005</v>
      </c>
      <c r="O8188">
        <v>0</v>
      </c>
      <c r="P8188">
        <v>1</v>
      </c>
      <c r="Q8188">
        <v>0</v>
      </c>
      <c r="R8188">
        <v>0</v>
      </c>
      <c r="S8188">
        <v>0</v>
      </c>
      <c r="T8188">
        <v>0</v>
      </c>
      <c r="U8188">
        <v>0</v>
      </c>
      <c r="V8188">
        <v>0</v>
      </c>
      <c r="W8188">
        <v>0</v>
      </c>
      <c r="X8188">
        <v>0.14699065815789444</v>
      </c>
      <c r="Y8188">
        <v>0</v>
      </c>
      <c r="Z8188">
        <v>0</v>
      </c>
      <c r="AA8188">
        <v>0</v>
      </c>
      <c r="AB8188">
        <v>0</v>
      </c>
      <c r="AC8188">
        <v>0</v>
      </c>
      <c r="AD8188">
        <v>0</v>
      </c>
      <c r="AE8188">
        <v>0.14699065815789444</v>
      </c>
    </row>
    <row r="8189" spans="1:31" x14ac:dyDescent="0.25">
      <c r="A8189">
        <v>2101822</v>
      </c>
      <c r="B8189">
        <v>1</v>
      </c>
      <c r="C8189" t="s">
        <v>80</v>
      </c>
      <c r="D8189" t="s">
        <v>110</v>
      </c>
      <c r="E8189" t="s">
        <v>177</v>
      </c>
      <c r="F8189" t="s">
        <v>23365</v>
      </c>
      <c r="G8189" t="s">
        <v>183</v>
      </c>
      <c r="H8189" t="s">
        <v>143</v>
      </c>
      <c r="I8189" t="s">
        <v>135</v>
      </c>
      <c r="J8189" t="s">
        <v>136</v>
      </c>
      <c r="K8189" t="s">
        <v>137</v>
      </c>
      <c r="L8189" t="s">
        <v>23366</v>
      </c>
      <c r="M8189" t="s">
        <v>23367</v>
      </c>
      <c r="N8189">
        <v>1.355555555</v>
      </c>
      <c r="O8189">
        <v>0</v>
      </c>
      <c r="P8189">
        <v>1</v>
      </c>
      <c r="Q8189">
        <v>0</v>
      </c>
      <c r="R8189">
        <v>0</v>
      </c>
      <c r="S8189">
        <v>0</v>
      </c>
      <c r="T8189">
        <v>0</v>
      </c>
      <c r="U8189">
        <v>0</v>
      </c>
      <c r="V8189">
        <v>0</v>
      </c>
      <c r="W8189">
        <v>0</v>
      </c>
      <c r="X8189">
        <v>0.48463528338017003</v>
      </c>
      <c r="Y8189">
        <v>0</v>
      </c>
      <c r="Z8189">
        <v>0</v>
      </c>
      <c r="AA8189">
        <v>0</v>
      </c>
      <c r="AB8189">
        <v>0</v>
      </c>
      <c r="AC8189">
        <v>0</v>
      </c>
      <c r="AD8189">
        <v>0</v>
      </c>
      <c r="AE8189">
        <v>0.48463528338017003</v>
      </c>
    </row>
    <row r="8190" spans="1:31" x14ac:dyDescent="0.25">
      <c r="A8190">
        <v>2101825</v>
      </c>
      <c r="B8190">
        <v>1</v>
      </c>
      <c r="C8190" t="s">
        <v>81</v>
      </c>
      <c r="D8190" t="s">
        <v>118</v>
      </c>
      <c r="E8190" t="s">
        <v>158</v>
      </c>
      <c r="F8190" t="s">
        <v>23368</v>
      </c>
      <c r="G8190" t="s">
        <v>385</v>
      </c>
      <c r="H8190" t="s">
        <v>143</v>
      </c>
      <c r="I8190" t="s">
        <v>135</v>
      </c>
      <c r="J8190" t="s">
        <v>136</v>
      </c>
      <c r="K8190" t="s">
        <v>137</v>
      </c>
      <c r="L8190" t="s">
        <v>23369</v>
      </c>
      <c r="M8190" t="s">
        <v>23370</v>
      </c>
      <c r="N8190">
        <v>3.2208333329999999</v>
      </c>
      <c r="O8190">
        <v>0</v>
      </c>
      <c r="P8190">
        <v>59</v>
      </c>
      <c r="Q8190">
        <v>0</v>
      </c>
      <c r="R8190">
        <v>1</v>
      </c>
      <c r="S8190">
        <v>0</v>
      </c>
      <c r="T8190">
        <v>16</v>
      </c>
      <c r="U8190">
        <v>0</v>
      </c>
      <c r="V8190">
        <v>0</v>
      </c>
      <c r="W8190">
        <v>0</v>
      </c>
      <c r="X8190">
        <v>40.040668956306718</v>
      </c>
      <c r="Y8190">
        <v>0</v>
      </c>
      <c r="Z8190">
        <v>0.21966579711603945</v>
      </c>
      <c r="AA8190">
        <v>0</v>
      </c>
      <c r="AB8190">
        <v>21.118994740777801</v>
      </c>
      <c r="AC8190">
        <v>0</v>
      </c>
      <c r="AD8190">
        <v>0</v>
      </c>
      <c r="AE8190">
        <v>61.379329494200555</v>
      </c>
    </row>
    <row r="8191" spans="1:31" x14ac:dyDescent="0.25">
      <c r="A8191">
        <v>2101826</v>
      </c>
      <c r="B8191">
        <v>1</v>
      </c>
      <c r="C8191" t="s">
        <v>81</v>
      </c>
      <c r="D8191" t="s">
        <v>127</v>
      </c>
      <c r="E8191" t="s">
        <v>158</v>
      </c>
      <c r="F8191" t="s">
        <v>23371</v>
      </c>
      <c r="G8191" t="s">
        <v>160</v>
      </c>
      <c r="H8191" t="s">
        <v>143</v>
      </c>
      <c r="I8191" t="s">
        <v>135</v>
      </c>
      <c r="J8191" t="s">
        <v>136</v>
      </c>
      <c r="K8191" t="s">
        <v>137</v>
      </c>
      <c r="L8191" t="s">
        <v>23372</v>
      </c>
      <c r="M8191" t="s">
        <v>23373</v>
      </c>
      <c r="N8191">
        <v>3.5669444440000002</v>
      </c>
      <c r="O8191">
        <v>0</v>
      </c>
      <c r="P8191">
        <v>16</v>
      </c>
      <c r="Q8191">
        <v>0</v>
      </c>
      <c r="R8191">
        <v>0</v>
      </c>
      <c r="S8191">
        <v>0</v>
      </c>
      <c r="T8191">
        <v>0</v>
      </c>
      <c r="U8191">
        <v>0</v>
      </c>
      <c r="V8191">
        <v>0</v>
      </c>
      <c r="W8191">
        <v>0</v>
      </c>
      <c r="X8191">
        <v>4.1877078545416122</v>
      </c>
      <c r="Y8191">
        <v>0</v>
      </c>
      <c r="Z8191">
        <v>0</v>
      </c>
      <c r="AA8191">
        <v>0</v>
      </c>
      <c r="AB8191">
        <v>0</v>
      </c>
      <c r="AC8191">
        <v>0</v>
      </c>
      <c r="AD8191">
        <v>0</v>
      </c>
      <c r="AE8191">
        <v>4.1877078545416122</v>
      </c>
    </row>
    <row r="8192" spans="1:31" x14ac:dyDescent="0.25">
      <c r="A8192">
        <v>2101827</v>
      </c>
      <c r="B8192">
        <v>1</v>
      </c>
      <c r="C8192" t="s">
        <v>81</v>
      </c>
      <c r="D8192" t="s">
        <v>123</v>
      </c>
      <c r="E8192" t="s">
        <v>158</v>
      </c>
      <c r="F8192" t="s">
        <v>23374</v>
      </c>
      <c r="G8192" t="s">
        <v>160</v>
      </c>
      <c r="H8192" t="s">
        <v>143</v>
      </c>
      <c r="I8192" t="s">
        <v>135</v>
      </c>
      <c r="J8192" t="s">
        <v>136</v>
      </c>
      <c r="K8192" t="s">
        <v>137</v>
      </c>
      <c r="L8192" t="s">
        <v>23375</v>
      </c>
      <c r="M8192" t="s">
        <v>23376</v>
      </c>
      <c r="N8192">
        <v>4.5563888879999999</v>
      </c>
      <c r="O8192">
        <v>0</v>
      </c>
      <c r="P8192">
        <v>1</v>
      </c>
      <c r="Q8192">
        <v>0</v>
      </c>
      <c r="R8192">
        <v>0</v>
      </c>
      <c r="S8192">
        <v>0</v>
      </c>
      <c r="T8192">
        <v>9</v>
      </c>
      <c r="U8192">
        <v>0</v>
      </c>
      <c r="V8192">
        <v>0</v>
      </c>
      <c r="W8192">
        <v>0</v>
      </c>
      <c r="X8192">
        <v>2.1068465515501131</v>
      </c>
      <c r="Y8192">
        <v>0</v>
      </c>
      <c r="Z8192">
        <v>0</v>
      </c>
      <c r="AA8192">
        <v>0</v>
      </c>
      <c r="AB8192">
        <v>71.847078001518312</v>
      </c>
      <c r="AC8192">
        <v>0</v>
      </c>
      <c r="AD8192">
        <v>0</v>
      </c>
      <c r="AE8192">
        <v>73.953924553068418</v>
      </c>
    </row>
    <row r="8193" spans="1:31" x14ac:dyDescent="0.25">
      <c r="A8193">
        <v>2101828</v>
      </c>
      <c r="B8193">
        <v>1</v>
      </c>
      <c r="C8193" t="s">
        <v>81</v>
      </c>
      <c r="D8193" t="s">
        <v>112</v>
      </c>
      <c r="E8193" t="s">
        <v>177</v>
      </c>
      <c r="F8193" t="s">
        <v>23377</v>
      </c>
      <c r="G8193" t="s">
        <v>183</v>
      </c>
      <c r="H8193" t="s">
        <v>143</v>
      </c>
      <c r="I8193" t="s">
        <v>135</v>
      </c>
      <c r="J8193" t="s">
        <v>136</v>
      </c>
      <c r="K8193" t="s">
        <v>137</v>
      </c>
      <c r="L8193" t="s">
        <v>23378</v>
      </c>
      <c r="M8193" t="s">
        <v>23379</v>
      </c>
      <c r="N8193">
        <v>1.557222222</v>
      </c>
      <c r="O8193">
        <v>0</v>
      </c>
      <c r="P8193">
        <v>3</v>
      </c>
      <c r="Q8193">
        <v>0</v>
      </c>
      <c r="R8193">
        <v>0</v>
      </c>
      <c r="S8193">
        <v>0</v>
      </c>
      <c r="T8193">
        <v>0</v>
      </c>
      <c r="U8193">
        <v>0</v>
      </c>
      <c r="V8193">
        <v>0</v>
      </c>
      <c r="W8193">
        <v>0</v>
      </c>
      <c r="X8193">
        <v>1.1518829219967486</v>
      </c>
      <c r="Y8193">
        <v>0</v>
      </c>
      <c r="Z8193">
        <v>0</v>
      </c>
      <c r="AA8193">
        <v>0</v>
      </c>
      <c r="AB8193">
        <v>0</v>
      </c>
      <c r="AC8193">
        <v>0</v>
      </c>
      <c r="AD8193">
        <v>0</v>
      </c>
      <c r="AE8193">
        <v>1.1518829219967486</v>
      </c>
    </row>
    <row r="8194" spans="1:31" x14ac:dyDescent="0.25">
      <c r="A8194">
        <v>2101829</v>
      </c>
      <c r="B8194">
        <v>1</v>
      </c>
      <c r="C8194" t="s">
        <v>80</v>
      </c>
      <c r="D8194" t="s">
        <v>105</v>
      </c>
      <c r="E8194" t="s">
        <v>146</v>
      </c>
      <c r="F8194" t="s">
        <v>23380</v>
      </c>
      <c r="G8194" t="s">
        <v>133</v>
      </c>
      <c r="H8194" t="s">
        <v>134</v>
      </c>
      <c r="I8194" t="s">
        <v>259</v>
      </c>
      <c r="J8194" t="s">
        <v>136</v>
      </c>
      <c r="K8194" t="s">
        <v>137</v>
      </c>
      <c r="L8194" t="s">
        <v>23381</v>
      </c>
      <c r="M8194" t="s">
        <v>23382</v>
      </c>
      <c r="N8194">
        <v>2.2222219999999998E-3</v>
      </c>
      <c r="O8194">
        <v>0</v>
      </c>
      <c r="P8194">
        <v>969</v>
      </c>
      <c r="Q8194">
        <v>1</v>
      </c>
      <c r="R8194">
        <v>1</v>
      </c>
      <c r="S8194">
        <v>5</v>
      </c>
      <c r="T8194">
        <v>50</v>
      </c>
      <c r="U8194">
        <v>3</v>
      </c>
      <c r="V8194">
        <v>0</v>
      </c>
      <c r="W8194">
        <v>0</v>
      </c>
      <c r="X8194">
        <v>1.0257477324911448</v>
      </c>
      <c r="Y8194">
        <v>5.883544349200001E-4</v>
      </c>
      <c r="Z8194">
        <v>8.5220063988888874E-4</v>
      </c>
      <c r="AA8194">
        <v>0.2444117446564267</v>
      </c>
      <c r="AB8194">
        <v>0.18072895185633775</v>
      </c>
      <c r="AC8194">
        <v>16.506060560817517</v>
      </c>
      <c r="AD8194">
        <v>0</v>
      </c>
      <c r="AE8194">
        <v>17.958389544896235</v>
      </c>
    </row>
    <row r="8195" spans="1:31" x14ac:dyDescent="0.25">
      <c r="A8195">
        <v>2101830</v>
      </c>
      <c r="B8195">
        <v>1</v>
      </c>
      <c r="C8195" t="s">
        <v>80</v>
      </c>
      <c r="D8195" t="s">
        <v>82</v>
      </c>
      <c r="E8195" t="s">
        <v>177</v>
      </c>
      <c r="F8195" t="s">
        <v>23383</v>
      </c>
      <c r="G8195" t="s">
        <v>179</v>
      </c>
      <c r="H8195" t="s">
        <v>143</v>
      </c>
      <c r="I8195" t="s">
        <v>135</v>
      </c>
      <c r="J8195" t="s">
        <v>136</v>
      </c>
      <c r="K8195" t="s">
        <v>137</v>
      </c>
      <c r="L8195" t="s">
        <v>23384</v>
      </c>
      <c r="M8195" t="s">
        <v>23385</v>
      </c>
      <c r="N8195">
        <v>2.4555555550000001</v>
      </c>
      <c r="O8195">
        <v>0</v>
      </c>
      <c r="P8195">
        <v>1</v>
      </c>
      <c r="Q8195">
        <v>0</v>
      </c>
      <c r="R8195">
        <v>0</v>
      </c>
      <c r="S8195">
        <v>0</v>
      </c>
      <c r="T8195">
        <v>0</v>
      </c>
      <c r="U8195">
        <v>0</v>
      </c>
      <c r="V8195">
        <v>0</v>
      </c>
      <c r="W8195">
        <v>0</v>
      </c>
      <c r="X8195">
        <v>0.58585384641852456</v>
      </c>
      <c r="Y8195">
        <v>0</v>
      </c>
      <c r="Z8195">
        <v>0</v>
      </c>
      <c r="AA8195">
        <v>0</v>
      </c>
      <c r="AB8195">
        <v>0</v>
      </c>
      <c r="AC8195">
        <v>0</v>
      </c>
      <c r="AD8195">
        <v>0</v>
      </c>
      <c r="AE8195">
        <v>0.58585384641852456</v>
      </c>
    </row>
    <row r="8196" spans="1:31" x14ac:dyDescent="0.25">
      <c r="A8196">
        <v>2101831</v>
      </c>
      <c r="B8196">
        <v>1</v>
      </c>
      <c r="C8196" t="s">
        <v>80</v>
      </c>
      <c r="D8196" t="s">
        <v>105</v>
      </c>
      <c r="E8196" t="s">
        <v>146</v>
      </c>
      <c r="F8196" t="s">
        <v>23386</v>
      </c>
      <c r="G8196" t="s">
        <v>133</v>
      </c>
      <c r="H8196" t="s">
        <v>134</v>
      </c>
      <c r="I8196" t="s">
        <v>135</v>
      </c>
      <c r="J8196" t="s">
        <v>136</v>
      </c>
      <c r="K8196" t="s">
        <v>137</v>
      </c>
      <c r="L8196" t="s">
        <v>23387</v>
      </c>
      <c r="M8196" t="s">
        <v>23388</v>
      </c>
      <c r="N8196">
        <v>1.9938888880000001</v>
      </c>
      <c r="O8196">
        <v>15</v>
      </c>
      <c r="P8196">
        <v>726</v>
      </c>
      <c r="Q8196">
        <v>20</v>
      </c>
      <c r="R8196">
        <v>44</v>
      </c>
      <c r="S8196">
        <v>32</v>
      </c>
      <c r="T8196">
        <v>107</v>
      </c>
      <c r="U8196">
        <v>10</v>
      </c>
      <c r="V8196">
        <v>0</v>
      </c>
      <c r="W8196">
        <v>18.8878524895986</v>
      </c>
      <c r="X8196">
        <v>396.93879248580384</v>
      </c>
      <c r="Y8196">
        <v>103.69787514367246</v>
      </c>
      <c r="Z8196">
        <v>39.16825017745775</v>
      </c>
      <c r="AA8196">
        <v>641.40925260456561</v>
      </c>
      <c r="AB8196">
        <v>182.57370031216067</v>
      </c>
      <c r="AC8196">
        <v>1945.775642500028</v>
      </c>
      <c r="AD8196">
        <v>0</v>
      </c>
      <c r="AE8196">
        <v>3328.451365713287</v>
      </c>
    </row>
    <row r="8197" spans="1:31" x14ac:dyDescent="0.25">
      <c r="A8197">
        <v>2101832</v>
      </c>
      <c r="B8197">
        <v>1</v>
      </c>
      <c r="C8197" t="s">
        <v>80</v>
      </c>
      <c r="D8197" t="s">
        <v>105</v>
      </c>
      <c r="E8197" t="s">
        <v>158</v>
      </c>
      <c r="F8197" t="s">
        <v>23389</v>
      </c>
      <c r="G8197" t="s">
        <v>1283</v>
      </c>
      <c r="H8197" t="s">
        <v>143</v>
      </c>
      <c r="I8197" t="s">
        <v>135</v>
      </c>
      <c r="J8197" t="s">
        <v>136</v>
      </c>
      <c r="K8197" t="s">
        <v>137</v>
      </c>
      <c r="L8197" t="s">
        <v>23390</v>
      </c>
      <c r="M8197" t="s">
        <v>23391</v>
      </c>
      <c r="N8197">
        <v>2.0697222219999998</v>
      </c>
      <c r="O8197">
        <v>0</v>
      </c>
      <c r="P8197">
        <v>60</v>
      </c>
      <c r="Q8197">
        <v>0</v>
      </c>
      <c r="R8197">
        <v>0</v>
      </c>
      <c r="S8197">
        <v>0</v>
      </c>
      <c r="T8197">
        <v>16</v>
      </c>
      <c r="U8197">
        <v>0</v>
      </c>
      <c r="V8197">
        <v>0</v>
      </c>
      <c r="W8197">
        <v>0</v>
      </c>
      <c r="X8197">
        <v>34.775545485992275</v>
      </c>
      <c r="Y8197">
        <v>0</v>
      </c>
      <c r="Z8197">
        <v>0</v>
      </c>
      <c r="AA8197">
        <v>0</v>
      </c>
      <c r="AB8197">
        <v>13.048563494517481</v>
      </c>
      <c r="AC8197">
        <v>0</v>
      </c>
      <c r="AD8197">
        <v>0</v>
      </c>
      <c r="AE8197">
        <v>47.824108980509756</v>
      </c>
    </row>
    <row r="8198" spans="1:31" x14ac:dyDescent="0.25">
      <c r="A8198">
        <v>2101834</v>
      </c>
      <c r="B8198">
        <v>1</v>
      </c>
      <c r="C8198" t="s">
        <v>80</v>
      </c>
      <c r="D8198" t="s">
        <v>99</v>
      </c>
      <c r="E8198" t="s">
        <v>177</v>
      </c>
      <c r="F8198" t="s">
        <v>23392</v>
      </c>
      <c r="G8198" t="s">
        <v>179</v>
      </c>
      <c r="H8198" t="s">
        <v>143</v>
      </c>
      <c r="I8198" t="s">
        <v>135</v>
      </c>
      <c r="J8198" t="s">
        <v>136</v>
      </c>
      <c r="K8198" t="s">
        <v>137</v>
      </c>
      <c r="L8198" t="s">
        <v>23393</v>
      </c>
      <c r="M8198" t="s">
        <v>23394</v>
      </c>
      <c r="N8198">
        <v>1.487777777</v>
      </c>
      <c r="O8198">
        <v>0</v>
      </c>
      <c r="P8198">
        <v>1</v>
      </c>
      <c r="Q8198">
        <v>0</v>
      </c>
      <c r="R8198">
        <v>0</v>
      </c>
      <c r="S8198">
        <v>0</v>
      </c>
      <c r="T8198">
        <v>0</v>
      </c>
      <c r="U8198">
        <v>0</v>
      </c>
      <c r="V8198">
        <v>0</v>
      </c>
      <c r="W8198">
        <v>0</v>
      </c>
      <c r="X8198">
        <v>0.88976701618150678</v>
      </c>
      <c r="Y8198">
        <v>0</v>
      </c>
      <c r="Z8198">
        <v>0</v>
      </c>
      <c r="AA8198">
        <v>0</v>
      </c>
      <c r="AB8198">
        <v>0</v>
      </c>
      <c r="AC8198">
        <v>0</v>
      </c>
      <c r="AD8198">
        <v>0</v>
      </c>
      <c r="AE8198">
        <v>0.88976701618150678</v>
      </c>
    </row>
    <row r="8199" spans="1:31" x14ac:dyDescent="0.25">
      <c r="A8199">
        <v>2101835</v>
      </c>
      <c r="B8199">
        <v>1</v>
      </c>
      <c r="C8199" t="s">
        <v>80</v>
      </c>
      <c r="D8199" t="s">
        <v>92</v>
      </c>
      <c r="E8199" t="s">
        <v>177</v>
      </c>
      <c r="F8199" t="s">
        <v>23395</v>
      </c>
      <c r="G8199" t="s">
        <v>183</v>
      </c>
      <c r="H8199" t="s">
        <v>143</v>
      </c>
      <c r="I8199" t="s">
        <v>135</v>
      </c>
      <c r="J8199" t="s">
        <v>136</v>
      </c>
      <c r="K8199" t="s">
        <v>137</v>
      </c>
      <c r="L8199" t="s">
        <v>23396</v>
      </c>
      <c r="M8199" t="s">
        <v>23397</v>
      </c>
      <c r="N8199">
        <v>4.3936111110000002</v>
      </c>
      <c r="O8199">
        <v>0</v>
      </c>
      <c r="P8199">
        <v>1</v>
      </c>
      <c r="Q8199">
        <v>0</v>
      </c>
      <c r="R8199">
        <v>0</v>
      </c>
      <c r="S8199">
        <v>0</v>
      </c>
      <c r="T8199">
        <v>0</v>
      </c>
      <c r="U8199">
        <v>0</v>
      </c>
      <c r="V8199">
        <v>0</v>
      </c>
      <c r="W8199">
        <v>0</v>
      </c>
      <c r="X8199">
        <v>0.54604007447414549</v>
      </c>
      <c r="Y8199">
        <v>0</v>
      </c>
      <c r="Z8199">
        <v>0</v>
      </c>
      <c r="AA8199">
        <v>0</v>
      </c>
      <c r="AB8199">
        <v>0</v>
      </c>
      <c r="AC8199">
        <v>0</v>
      </c>
      <c r="AD8199">
        <v>0</v>
      </c>
      <c r="AE8199">
        <v>0.54604007447414549</v>
      </c>
    </row>
    <row r="8200" spans="1:31" x14ac:dyDescent="0.25">
      <c r="A8200">
        <v>2101837</v>
      </c>
      <c r="B8200">
        <v>1</v>
      </c>
      <c r="C8200" t="s">
        <v>80</v>
      </c>
      <c r="D8200" t="s">
        <v>107</v>
      </c>
      <c r="E8200" t="s">
        <v>177</v>
      </c>
      <c r="F8200" t="s">
        <v>23398</v>
      </c>
      <c r="G8200" t="s">
        <v>179</v>
      </c>
      <c r="H8200" t="s">
        <v>143</v>
      </c>
      <c r="I8200" t="s">
        <v>135</v>
      </c>
      <c r="J8200" t="s">
        <v>136</v>
      </c>
      <c r="K8200" t="s">
        <v>137</v>
      </c>
      <c r="L8200" t="s">
        <v>23399</v>
      </c>
      <c r="M8200" t="s">
        <v>23400</v>
      </c>
      <c r="N8200">
        <v>1.6730555549999999</v>
      </c>
      <c r="O8200">
        <v>0</v>
      </c>
      <c r="P8200">
        <v>1</v>
      </c>
      <c r="Q8200">
        <v>0</v>
      </c>
      <c r="R8200">
        <v>0</v>
      </c>
      <c r="S8200">
        <v>0</v>
      </c>
      <c r="T8200">
        <v>0</v>
      </c>
      <c r="U8200">
        <v>0</v>
      </c>
      <c r="V8200">
        <v>0</v>
      </c>
      <c r="W8200">
        <v>0</v>
      </c>
      <c r="X8200">
        <v>0.46218993202029951</v>
      </c>
      <c r="Y8200">
        <v>0</v>
      </c>
      <c r="Z8200">
        <v>0</v>
      </c>
      <c r="AA8200">
        <v>0</v>
      </c>
      <c r="AB8200">
        <v>0</v>
      </c>
      <c r="AC8200">
        <v>0</v>
      </c>
      <c r="AD8200">
        <v>0</v>
      </c>
      <c r="AE8200">
        <v>0.46218993202029951</v>
      </c>
    </row>
    <row r="8201" spans="1:31" x14ac:dyDescent="0.25">
      <c r="A8201">
        <v>2101838</v>
      </c>
      <c r="B8201">
        <v>1</v>
      </c>
      <c r="C8201" t="s">
        <v>81</v>
      </c>
      <c r="D8201" t="s">
        <v>112</v>
      </c>
      <c r="E8201" t="s">
        <v>177</v>
      </c>
      <c r="F8201" t="s">
        <v>23401</v>
      </c>
      <c r="G8201" t="s">
        <v>196</v>
      </c>
      <c r="H8201" t="s">
        <v>143</v>
      </c>
      <c r="I8201" t="s">
        <v>135</v>
      </c>
      <c r="J8201" t="s">
        <v>136</v>
      </c>
      <c r="K8201" t="s">
        <v>137</v>
      </c>
      <c r="L8201" t="s">
        <v>23402</v>
      </c>
      <c r="M8201" t="s">
        <v>23403</v>
      </c>
      <c r="N8201">
        <v>0.62222222199999999</v>
      </c>
      <c r="O8201">
        <v>0</v>
      </c>
      <c r="P8201">
        <v>1</v>
      </c>
      <c r="Q8201">
        <v>0</v>
      </c>
      <c r="R8201">
        <v>0</v>
      </c>
      <c r="S8201">
        <v>0</v>
      </c>
      <c r="T8201">
        <v>0</v>
      </c>
      <c r="U8201">
        <v>0</v>
      </c>
      <c r="V8201">
        <v>0</v>
      </c>
      <c r="W8201">
        <v>0</v>
      </c>
      <c r="X8201">
        <v>0.28529501280623337</v>
      </c>
      <c r="Y8201">
        <v>0</v>
      </c>
      <c r="Z8201">
        <v>0</v>
      </c>
      <c r="AA8201">
        <v>0</v>
      </c>
      <c r="AB8201">
        <v>0</v>
      </c>
      <c r="AC8201">
        <v>0</v>
      </c>
      <c r="AD8201">
        <v>0</v>
      </c>
      <c r="AE8201">
        <v>0.28529501280623337</v>
      </c>
    </row>
    <row r="8202" spans="1:31" x14ac:dyDescent="0.25">
      <c r="A8202">
        <v>2101840</v>
      </c>
      <c r="B8202">
        <v>1</v>
      </c>
      <c r="C8202" t="s">
        <v>80</v>
      </c>
      <c r="D8202" t="s">
        <v>96</v>
      </c>
      <c r="E8202" t="s">
        <v>177</v>
      </c>
      <c r="F8202" t="s">
        <v>23404</v>
      </c>
      <c r="G8202" t="s">
        <v>324</v>
      </c>
      <c r="H8202" t="s">
        <v>143</v>
      </c>
      <c r="I8202" t="s">
        <v>135</v>
      </c>
      <c r="J8202" t="s">
        <v>136</v>
      </c>
      <c r="K8202" t="s">
        <v>137</v>
      </c>
      <c r="L8202" t="s">
        <v>23405</v>
      </c>
      <c r="M8202" t="s">
        <v>23406</v>
      </c>
      <c r="N8202">
        <v>2.3238888879999999</v>
      </c>
      <c r="O8202">
        <v>0</v>
      </c>
      <c r="P8202">
        <v>1</v>
      </c>
      <c r="Q8202">
        <v>0</v>
      </c>
      <c r="R8202">
        <v>0</v>
      </c>
      <c r="S8202">
        <v>0</v>
      </c>
      <c r="T8202">
        <v>0</v>
      </c>
      <c r="U8202">
        <v>0</v>
      </c>
      <c r="V8202">
        <v>0</v>
      </c>
      <c r="W8202">
        <v>0</v>
      </c>
      <c r="X8202">
        <v>0.82082353614605674</v>
      </c>
      <c r="Y8202">
        <v>0</v>
      </c>
      <c r="Z8202">
        <v>0</v>
      </c>
      <c r="AA8202">
        <v>0</v>
      </c>
      <c r="AB8202">
        <v>0</v>
      </c>
      <c r="AC8202">
        <v>0</v>
      </c>
      <c r="AD8202">
        <v>0</v>
      </c>
      <c r="AE8202">
        <v>0.82082353614605674</v>
      </c>
    </row>
    <row r="8203" spans="1:31" x14ac:dyDescent="0.25">
      <c r="A8203">
        <v>2101844</v>
      </c>
      <c r="B8203">
        <v>1</v>
      </c>
      <c r="C8203" t="s">
        <v>80</v>
      </c>
      <c r="D8203" t="s">
        <v>99</v>
      </c>
      <c r="E8203" t="s">
        <v>177</v>
      </c>
      <c r="F8203" t="s">
        <v>23407</v>
      </c>
      <c r="G8203" t="s">
        <v>183</v>
      </c>
      <c r="H8203" t="s">
        <v>143</v>
      </c>
      <c r="I8203" t="s">
        <v>135</v>
      </c>
      <c r="J8203" t="s">
        <v>136</v>
      </c>
      <c r="K8203" t="s">
        <v>137</v>
      </c>
      <c r="L8203" t="s">
        <v>23408</v>
      </c>
      <c r="M8203" t="s">
        <v>23409</v>
      </c>
      <c r="N8203">
        <v>1.3063888880000001</v>
      </c>
      <c r="O8203">
        <v>0</v>
      </c>
      <c r="P8203">
        <v>1</v>
      </c>
      <c r="Q8203">
        <v>0</v>
      </c>
      <c r="R8203">
        <v>0</v>
      </c>
      <c r="S8203">
        <v>0</v>
      </c>
      <c r="T8203">
        <v>0</v>
      </c>
      <c r="U8203">
        <v>0</v>
      </c>
      <c r="V8203">
        <v>0</v>
      </c>
      <c r="W8203">
        <v>0</v>
      </c>
      <c r="X8203">
        <v>0.63158101767740005</v>
      </c>
      <c r="Y8203">
        <v>0</v>
      </c>
      <c r="Z8203">
        <v>0</v>
      </c>
      <c r="AA8203">
        <v>0</v>
      </c>
      <c r="AB8203">
        <v>0</v>
      </c>
      <c r="AC8203">
        <v>0</v>
      </c>
      <c r="AD8203">
        <v>0</v>
      </c>
      <c r="AE8203">
        <v>0.63158101767740005</v>
      </c>
    </row>
    <row r="8204" spans="1:31" x14ac:dyDescent="0.25">
      <c r="A8204">
        <v>2101845</v>
      </c>
      <c r="B8204">
        <v>1</v>
      </c>
      <c r="C8204" t="s">
        <v>80</v>
      </c>
      <c r="D8204" t="s">
        <v>94</v>
      </c>
      <c r="E8204" t="s">
        <v>177</v>
      </c>
      <c r="F8204" t="s">
        <v>23410</v>
      </c>
      <c r="G8204" t="s">
        <v>183</v>
      </c>
      <c r="H8204" t="s">
        <v>143</v>
      </c>
      <c r="I8204" t="s">
        <v>135</v>
      </c>
      <c r="J8204" t="s">
        <v>136</v>
      </c>
      <c r="K8204" t="s">
        <v>137</v>
      </c>
      <c r="L8204" t="s">
        <v>23411</v>
      </c>
      <c r="M8204" t="s">
        <v>23412</v>
      </c>
      <c r="N8204">
        <v>3.045833333</v>
      </c>
      <c r="O8204">
        <v>0</v>
      </c>
      <c r="P8204">
        <v>1</v>
      </c>
      <c r="Q8204">
        <v>0</v>
      </c>
      <c r="R8204">
        <v>0</v>
      </c>
      <c r="S8204">
        <v>0</v>
      </c>
      <c r="T8204">
        <v>0</v>
      </c>
      <c r="U8204">
        <v>0</v>
      </c>
      <c r="V8204">
        <v>0</v>
      </c>
      <c r="W8204">
        <v>0</v>
      </c>
      <c r="X8204">
        <v>0</v>
      </c>
      <c r="Y8204">
        <v>0</v>
      </c>
      <c r="Z8204">
        <v>0</v>
      </c>
      <c r="AA8204">
        <v>0</v>
      </c>
      <c r="AB8204">
        <v>0</v>
      </c>
      <c r="AC8204">
        <v>0</v>
      </c>
      <c r="AD8204">
        <v>0</v>
      </c>
      <c r="AE8204">
        <v>0</v>
      </c>
    </row>
    <row r="8205" spans="1:31" x14ac:dyDescent="0.25">
      <c r="A8205">
        <v>2101846</v>
      </c>
      <c r="B8205">
        <v>1</v>
      </c>
      <c r="C8205" t="s">
        <v>81</v>
      </c>
      <c r="D8205" t="s">
        <v>128</v>
      </c>
      <c r="E8205" t="s">
        <v>158</v>
      </c>
      <c r="F8205" t="s">
        <v>23413</v>
      </c>
      <c r="G8205" t="s">
        <v>160</v>
      </c>
      <c r="H8205" t="s">
        <v>143</v>
      </c>
      <c r="I8205" t="s">
        <v>135</v>
      </c>
      <c r="J8205" t="s">
        <v>136</v>
      </c>
      <c r="K8205" t="s">
        <v>137</v>
      </c>
      <c r="L8205" t="s">
        <v>23414</v>
      </c>
      <c r="M8205" t="s">
        <v>23415</v>
      </c>
      <c r="N8205">
        <v>3.9411111110000001</v>
      </c>
      <c r="O8205">
        <v>0</v>
      </c>
      <c r="P8205">
        <v>12</v>
      </c>
      <c r="Q8205">
        <v>0</v>
      </c>
      <c r="R8205">
        <v>0</v>
      </c>
      <c r="S8205">
        <v>0</v>
      </c>
      <c r="T8205">
        <v>0</v>
      </c>
      <c r="U8205">
        <v>0</v>
      </c>
      <c r="V8205">
        <v>0</v>
      </c>
      <c r="W8205">
        <v>0</v>
      </c>
      <c r="X8205">
        <v>7.6306058479857448</v>
      </c>
      <c r="Y8205">
        <v>0</v>
      </c>
      <c r="Z8205">
        <v>0</v>
      </c>
      <c r="AA8205">
        <v>0</v>
      </c>
      <c r="AB8205">
        <v>0</v>
      </c>
      <c r="AC8205">
        <v>0</v>
      </c>
      <c r="AD8205">
        <v>0</v>
      </c>
      <c r="AE8205">
        <v>7.6306058479857448</v>
      </c>
    </row>
    <row r="8206" spans="1:31" x14ac:dyDescent="0.25">
      <c r="A8206">
        <v>2101848</v>
      </c>
      <c r="B8206">
        <v>1</v>
      </c>
      <c r="C8206" t="s">
        <v>81</v>
      </c>
      <c r="D8206" t="s">
        <v>123</v>
      </c>
      <c r="E8206" t="s">
        <v>140</v>
      </c>
      <c r="F8206" t="s">
        <v>23416</v>
      </c>
      <c r="G8206" t="s">
        <v>142</v>
      </c>
      <c r="H8206" t="s">
        <v>143</v>
      </c>
      <c r="I8206" t="s">
        <v>135</v>
      </c>
      <c r="J8206" t="s">
        <v>136</v>
      </c>
      <c r="K8206" t="s">
        <v>137</v>
      </c>
      <c r="L8206" t="s">
        <v>23417</v>
      </c>
      <c r="M8206" t="s">
        <v>23418</v>
      </c>
      <c r="N8206">
        <v>3.1330555549999999</v>
      </c>
      <c r="O8206">
        <v>0</v>
      </c>
      <c r="P8206">
        <v>65</v>
      </c>
      <c r="Q8206">
        <v>0</v>
      </c>
      <c r="R8206">
        <v>18</v>
      </c>
      <c r="S8206">
        <v>0</v>
      </c>
      <c r="T8206">
        <v>10</v>
      </c>
      <c r="U8206">
        <v>0</v>
      </c>
      <c r="V8206">
        <v>0</v>
      </c>
      <c r="W8206">
        <v>0</v>
      </c>
      <c r="X8206">
        <v>38.577694271893677</v>
      </c>
      <c r="Y8206">
        <v>0</v>
      </c>
      <c r="Z8206">
        <v>20.15278742583919</v>
      </c>
      <c r="AA8206">
        <v>0</v>
      </c>
      <c r="AB8206">
        <v>11.147102651674004</v>
      </c>
      <c r="AC8206">
        <v>0</v>
      </c>
      <c r="AD8206">
        <v>0</v>
      </c>
      <c r="AE8206">
        <v>69.877584349406874</v>
      </c>
    </row>
    <row r="8207" spans="1:31" x14ac:dyDescent="0.25">
      <c r="A8207">
        <v>2101849</v>
      </c>
      <c r="B8207">
        <v>1</v>
      </c>
      <c r="C8207" t="s">
        <v>80</v>
      </c>
      <c r="D8207" t="s">
        <v>108</v>
      </c>
      <c r="E8207" t="s">
        <v>169</v>
      </c>
      <c r="F8207" t="s">
        <v>23419</v>
      </c>
      <c r="G8207" t="s">
        <v>3017</v>
      </c>
      <c r="H8207" t="s">
        <v>134</v>
      </c>
      <c r="I8207" t="s">
        <v>135</v>
      </c>
      <c r="J8207" t="s">
        <v>136</v>
      </c>
      <c r="K8207" t="s">
        <v>137</v>
      </c>
      <c r="L8207" t="s">
        <v>23420</v>
      </c>
      <c r="M8207" t="s">
        <v>23421</v>
      </c>
      <c r="N8207">
        <v>1.6383333330000001</v>
      </c>
      <c r="O8207">
        <v>0</v>
      </c>
      <c r="P8207">
        <v>0</v>
      </c>
      <c r="Q8207">
        <v>0</v>
      </c>
      <c r="R8207">
        <v>0</v>
      </c>
      <c r="S8207">
        <v>1</v>
      </c>
      <c r="T8207">
        <v>0</v>
      </c>
      <c r="U8207">
        <v>0</v>
      </c>
      <c r="V8207">
        <v>0</v>
      </c>
      <c r="W8207">
        <v>0</v>
      </c>
      <c r="X8207">
        <v>0</v>
      </c>
      <c r="Y8207">
        <v>0</v>
      </c>
      <c r="Z8207">
        <v>0</v>
      </c>
      <c r="AA8207">
        <v>26.957136966258286</v>
      </c>
      <c r="AB8207">
        <v>0</v>
      </c>
      <c r="AC8207">
        <v>0</v>
      </c>
      <c r="AD8207">
        <v>0</v>
      </c>
      <c r="AE8207">
        <v>26.957136966258286</v>
      </c>
    </row>
    <row r="8208" spans="1:31" x14ac:dyDescent="0.25">
      <c r="A8208">
        <v>2101851</v>
      </c>
      <c r="B8208">
        <v>1</v>
      </c>
      <c r="C8208" t="s">
        <v>80</v>
      </c>
      <c r="D8208" t="s">
        <v>83</v>
      </c>
      <c r="E8208" t="s">
        <v>131</v>
      </c>
      <c r="F8208" t="s">
        <v>13335</v>
      </c>
      <c r="G8208" t="s">
        <v>133</v>
      </c>
      <c r="H8208" t="s">
        <v>134</v>
      </c>
      <c r="I8208" t="s">
        <v>135</v>
      </c>
      <c r="J8208" t="s">
        <v>136</v>
      </c>
      <c r="K8208" t="s">
        <v>137</v>
      </c>
      <c r="L8208" t="s">
        <v>23422</v>
      </c>
      <c r="M8208" t="s">
        <v>23423</v>
      </c>
      <c r="N8208">
        <v>1.156666666</v>
      </c>
      <c r="O8208">
        <v>0</v>
      </c>
      <c r="P8208">
        <v>495</v>
      </c>
      <c r="Q8208">
        <v>0</v>
      </c>
      <c r="R8208">
        <v>21</v>
      </c>
      <c r="S8208">
        <v>0</v>
      </c>
      <c r="T8208">
        <v>45</v>
      </c>
      <c r="U8208">
        <v>0</v>
      </c>
      <c r="V8208">
        <v>0</v>
      </c>
      <c r="W8208">
        <v>0</v>
      </c>
      <c r="X8208">
        <v>168.52667710195317</v>
      </c>
      <c r="Y8208">
        <v>0</v>
      </c>
      <c r="Z8208">
        <v>12.286609547912409</v>
      </c>
      <c r="AA8208">
        <v>0</v>
      </c>
      <c r="AB8208">
        <v>39.849344214635025</v>
      </c>
      <c r="AC8208">
        <v>0</v>
      </c>
      <c r="AD8208">
        <v>0</v>
      </c>
      <c r="AE8208">
        <v>220.66263086450061</v>
      </c>
    </row>
    <row r="8209" spans="1:31" x14ac:dyDescent="0.25">
      <c r="A8209">
        <v>2101854</v>
      </c>
      <c r="B8209">
        <v>1</v>
      </c>
      <c r="C8209" t="s">
        <v>80</v>
      </c>
      <c r="D8209" t="s">
        <v>84</v>
      </c>
      <c r="E8209" t="s">
        <v>158</v>
      </c>
      <c r="F8209" t="s">
        <v>23424</v>
      </c>
      <c r="G8209" t="s">
        <v>160</v>
      </c>
      <c r="H8209" t="s">
        <v>143</v>
      </c>
      <c r="I8209" t="s">
        <v>135</v>
      </c>
      <c r="J8209" t="s">
        <v>136</v>
      </c>
      <c r="K8209" t="s">
        <v>137</v>
      </c>
      <c r="L8209" t="s">
        <v>23425</v>
      </c>
      <c r="M8209" t="s">
        <v>23426</v>
      </c>
      <c r="N8209">
        <v>1.9852777770000001</v>
      </c>
      <c r="O8209">
        <v>0</v>
      </c>
      <c r="P8209">
        <v>228</v>
      </c>
      <c r="Q8209">
        <v>0</v>
      </c>
      <c r="R8209">
        <v>0</v>
      </c>
      <c r="S8209">
        <v>0</v>
      </c>
      <c r="T8209">
        <v>17</v>
      </c>
      <c r="U8209">
        <v>0</v>
      </c>
      <c r="V8209">
        <v>0</v>
      </c>
      <c r="W8209">
        <v>0</v>
      </c>
      <c r="X8209">
        <v>114.92456380067085</v>
      </c>
      <c r="Y8209">
        <v>0</v>
      </c>
      <c r="Z8209">
        <v>0</v>
      </c>
      <c r="AA8209">
        <v>0</v>
      </c>
      <c r="AB8209">
        <v>40.102134510986517</v>
      </c>
      <c r="AC8209">
        <v>0</v>
      </c>
      <c r="AD8209">
        <v>0</v>
      </c>
      <c r="AE8209">
        <v>155.02669831165736</v>
      </c>
    </row>
    <row r="8210" spans="1:31" x14ac:dyDescent="0.25">
      <c r="A8210">
        <v>2101855</v>
      </c>
      <c r="B8210">
        <v>1</v>
      </c>
      <c r="C8210" t="s">
        <v>81</v>
      </c>
      <c r="D8210" t="s">
        <v>112</v>
      </c>
      <c r="E8210" t="s">
        <v>169</v>
      </c>
      <c r="F8210" t="s">
        <v>23427</v>
      </c>
      <c r="G8210" t="s">
        <v>171</v>
      </c>
      <c r="H8210" t="s">
        <v>134</v>
      </c>
      <c r="I8210" t="s">
        <v>135</v>
      </c>
      <c r="J8210" t="s">
        <v>136</v>
      </c>
      <c r="K8210" t="s">
        <v>137</v>
      </c>
      <c r="L8210" t="s">
        <v>23428</v>
      </c>
      <c r="M8210" t="s">
        <v>23429</v>
      </c>
      <c r="N8210">
        <v>2.8002777769999998</v>
      </c>
      <c r="O8210">
        <v>0</v>
      </c>
      <c r="P8210">
        <v>0</v>
      </c>
      <c r="Q8210">
        <v>0</v>
      </c>
      <c r="R8210">
        <v>16</v>
      </c>
      <c r="S8210">
        <v>0</v>
      </c>
      <c r="T8210">
        <v>1</v>
      </c>
      <c r="U8210">
        <v>0</v>
      </c>
      <c r="V8210">
        <v>0</v>
      </c>
      <c r="W8210">
        <v>0</v>
      </c>
      <c r="X8210">
        <v>0</v>
      </c>
      <c r="Y8210">
        <v>0</v>
      </c>
      <c r="Z8210">
        <v>12.019267044340415</v>
      </c>
      <c r="AA8210">
        <v>0</v>
      </c>
      <c r="AB8210">
        <v>11.969916829576409</v>
      </c>
      <c r="AC8210">
        <v>0</v>
      </c>
      <c r="AD8210">
        <v>0</v>
      </c>
      <c r="AE8210">
        <v>23.989183873916822</v>
      </c>
    </row>
    <row r="8211" spans="1:31" x14ac:dyDescent="0.25">
      <c r="A8211">
        <v>2101858</v>
      </c>
      <c r="B8211">
        <v>1</v>
      </c>
      <c r="C8211" t="s">
        <v>80</v>
      </c>
      <c r="D8211" t="s">
        <v>94</v>
      </c>
      <c r="E8211" t="s">
        <v>158</v>
      </c>
      <c r="F8211" t="s">
        <v>23430</v>
      </c>
      <c r="G8211" t="s">
        <v>160</v>
      </c>
      <c r="H8211" t="s">
        <v>143</v>
      </c>
      <c r="I8211" t="s">
        <v>135</v>
      </c>
      <c r="J8211" t="s">
        <v>136</v>
      </c>
      <c r="K8211" t="s">
        <v>137</v>
      </c>
      <c r="L8211" t="s">
        <v>23431</v>
      </c>
      <c r="M8211" t="s">
        <v>23432</v>
      </c>
      <c r="N8211">
        <v>0.91583333300000003</v>
      </c>
      <c r="O8211">
        <v>0</v>
      </c>
      <c r="P8211">
        <v>42</v>
      </c>
      <c r="Q8211">
        <v>0</v>
      </c>
      <c r="R8211">
        <v>0</v>
      </c>
      <c r="S8211">
        <v>0</v>
      </c>
      <c r="T8211">
        <v>7</v>
      </c>
      <c r="U8211">
        <v>0</v>
      </c>
      <c r="V8211">
        <v>0</v>
      </c>
      <c r="W8211">
        <v>0</v>
      </c>
      <c r="X8211">
        <v>10.32605210246123</v>
      </c>
      <c r="Y8211">
        <v>0</v>
      </c>
      <c r="Z8211">
        <v>0</v>
      </c>
      <c r="AA8211">
        <v>0</v>
      </c>
      <c r="AB8211">
        <v>2.2608984247856965</v>
      </c>
      <c r="AC8211">
        <v>0</v>
      </c>
      <c r="AD8211">
        <v>0</v>
      </c>
      <c r="AE8211">
        <v>12.586950527246927</v>
      </c>
    </row>
    <row r="8212" spans="1:31" x14ac:dyDescent="0.25">
      <c r="A8212">
        <v>2101863</v>
      </c>
      <c r="B8212">
        <v>1</v>
      </c>
      <c r="C8212" t="s">
        <v>80</v>
      </c>
      <c r="D8212" t="s">
        <v>88</v>
      </c>
      <c r="E8212" t="s">
        <v>177</v>
      </c>
      <c r="F8212" t="s">
        <v>23433</v>
      </c>
      <c r="G8212" t="s">
        <v>196</v>
      </c>
      <c r="H8212" t="s">
        <v>143</v>
      </c>
      <c r="I8212" t="s">
        <v>135</v>
      </c>
      <c r="J8212" t="s">
        <v>136</v>
      </c>
      <c r="K8212" t="s">
        <v>137</v>
      </c>
      <c r="L8212" t="s">
        <v>23434</v>
      </c>
      <c r="M8212" t="s">
        <v>23435</v>
      </c>
      <c r="N8212">
        <v>1.4924999999999999</v>
      </c>
      <c r="O8212">
        <v>0</v>
      </c>
      <c r="P8212">
        <v>0</v>
      </c>
      <c r="Q8212">
        <v>0</v>
      </c>
      <c r="R8212">
        <v>0</v>
      </c>
      <c r="S8212">
        <v>0</v>
      </c>
      <c r="T8212">
        <v>1</v>
      </c>
      <c r="U8212">
        <v>0</v>
      </c>
      <c r="V8212">
        <v>0</v>
      </c>
      <c r="W8212">
        <v>0</v>
      </c>
      <c r="X8212">
        <v>0</v>
      </c>
      <c r="Y8212">
        <v>0</v>
      </c>
      <c r="Z8212">
        <v>0</v>
      </c>
      <c r="AA8212">
        <v>0</v>
      </c>
      <c r="AB8212">
        <v>0</v>
      </c>
      <c r="AC8212">
        <v>0</v>
      </c>
      <c r="AD8212">
        <v>0</v>
      </c>
      <c r="AE8212">
        <v>0</v>
      </c>
    </row>
    <row r="8213" spans="1:31" x14ac:dyDescent="0.25">
      <c r="A8213">
        <v>2101864</v>
      </c>
      <c r="B8213">
        <v>1</v>
      </c>
      <c r="C8213" t="s">
        <v>80</v>
      </c>
      <c r="D8213" t="s">
        <v>90</v>
      </c>
      <c r="E8213" t="s">
        <v>177</v>
      </c>
      <c r="F8213" t="s">
        <v>23436</v>
      </c>
      <c r="G8213" t="s">
        <v>183</v>
      </c>
      <c r="H8213" t="s">
        <v>143</v>
      </c>
      <c r="I8213" t="s">
        <v>135</v>
      </c>
      <c r="J8213" t="s">
        <v>136</v>
      </c>
      <c r="K8213" t="s">
        <v>137</v>
      </c>
      <c r="L8213" t="s">
        <v>23437</v>
      </c>
      <c r="M8213" t="s">
        <v>23438</v>
      </c>
      <c r="N8213">
        <v>4.358055555</v>
      </c>
      <c r="O8213">
        <v>0</v>
      </c>
      <c r="P8213">
        <v>2</v>
      </c>
      <c r="Q8213">
        <v>0</v>
      </c>
      <c r="R8213">
        <v>0</v>
      </c>
      <c r="S8213">
        <v>0</v>
      </c>
      <c r="T8213">
        <v>0</v>
      </c>
      <c r="U8213">
        <v>0</v>
      </c>
      <c r="V8213">
        <v>0</v>
      </c>
      <c r="W8213">
        <v>0</v>
      </c>
      <c r="X8213">
        <v>1.7972256502358412</v>
      </c>
      <c r="Y8213">
        <v>0</v>
      </c>
      <c r="Z8213">
        <v>0</v>
      </c>
      <c r="AA8213">
        <v>0</v>
      </c>
      <c r="AB8213">
        <v>0</v>
      </c>
      <c r="AC8213">
        <v>0</v>
      </c>
      <c r="AD8213">
        <v>0</v>
      </c>
      <c r="AE8213">
        <v>1.7972256502358412</v>
      </c>
    </row>
    <row r="8214" spans="1:31" x14ac:dyDescent="0.25">
      <c r="A8214">
        <v>2101865</v>
      </c>
      <c r="B8214">
        <v>1</v>
      </c>
      <c r="C8214" t="s">
        <v>80</v>
      </c>
      <c r="D8214" t="s">
        <v>108</v>
      </c>
      <c r="E8214" t="s">
        <v>131</v>
      </c>
      <c r="F8214" t="s">
        <v>23439</v>
      </c>
      <c r="G8214" t="s">
        <v>133</v>
      </c>
      <c r="H8214" t="s">
        <v>134</v>
      </c>
      <c r="I8214" t="s">
        <v>135</v>
      </c>
      <c r="J8214" t="s">
        <v>136</v>
      </c>
      <c r="K8214" t="s">
        <v>137</v>
      </c>
      <c r="L8214" t="s">
        <v>23440</v>
      </c>
      <c r="M8214" t="s">
        <v>23441</v>
      </c>
      <c r="N8214">
        <v>0.27666666600000001</v>
      </c>
      <c r="O8214">
        <v>0</v>
      </c>
      <c r="P8214">
        <v>587</v>
      </c>
      <c r="Q8214">
        <v>0</v>
      </c>
      <c r="R8214">
        <v>363</v>
      </c>
      <c r="S8214">
        <v>4</v>
      </c>
      <c r="T8214">
        <v>170</v>
      </c>
      <c r="U8214">
        <v>1</v>
      </c>
      <c r="V8214">
        <v>0</v>
      </c>
      <c r="W8214">
        <v>0</v>
      </c>
      <c r="X8214">
        <v>40.820154381578725</v>
      </c>
      <c r="Y8214">
        <v>0</v>
      </c>
      <c r="Z8214">
        <v>120.77879910538198</v>
      </c>
      <c r="AA8214">
        <v>23.436473839083529</v>
      </c>
      <c r="AB8214">
        <v>46.137742509740022</v>
      </c>
      <c r="AC8214">
        <v>4.5742781903469334</v>
      </c>
      <c r="AD8214">
        <v>0</v>
      </c>
      <c r="AE8214">
        <v>235.74744802613122</v>
      </c>
    </row>
    <row r="8215" spans="1:31" x14ac:dyDescent="0.25">
      <c r="A8215">
        <v>2101867</v>
      </c>
      <c r="B8215">
        <v>1</v>
      </c>
      <c r="C8215" t="s">
        <v>80</v>
      </c>
      <c r="D8215" t="s">
        <v>84</v>
      </c>
      <c r="E8215" t="s">
        <v>177</v>
      </c>
      <c r="F8215" t="s">
        <v>23442</v>
      </c>
      <c r="G8215" t="s">
        <v>179</v>
      </c>
      <c r="H8215" t="s">
        <v>143</v>
      </c>
      <c r="I8215" t="s">
        <v>135</v>
      </c>
      <c r="J8215" t="s">
        <v>136</v>
      </c>
      <c r="K8215" t="s">
        <v>137</v>
      </c>
      <c r="L8215" t="s">
        <v>23443</v>
      </c>
      <c r="M8215" t="s">
        <v>23444</v>
      </c>
      <c r="N8215">
        <v>1.1683333330000001</v>
      </c>
      <c r="O8215">
        <v>0</v>
      </c>
      <c r="P8215">
        <v>5</v>
      </c>
      <c r="Q8215">
        <v>0</v>
      </c>
      <c r="R8215">
        <v>0</v>
      </c>
      <c r="S8215">
        <v>0</v>
      </c>
      <c r="T8215">
        <v>0</v>
      </c>
      <c r="U8215">
        <v>0</v>
      </c>
      <c r="V8215">
        <v>0</v>
      </c>
      <c r="W8215">
        <v>0</v>
      </c>
      <c r="X8215">
        <v>1.6281991288529349</v>
      </c>
      <c r="Y8215">
        <v>0</v>
      </c>
      <c r="Z8215">
        <v>0</v>
      </c>
      <c r="AA8215">
        <v>0</v>
      </c>
      <c r="AB8215">
        <v>0</v>
      </c>
      <c r="AC8215">
        <v>0</v>
      </c>
      <c r="AD8215">
        <v>0</v>
      </c>
      <c r="AE8215">
        <v>1.6281991288529349</v>
      </c>
    </row>
    <row r="8216" spans="1:31" x14ac:dyDescent="0.25">
      <c r="A8216">
        <v>2101868</v>
      </c>
      <c r="B8216">
        <v>1</v>
      </c>
      <c r="C8216" t="s">
        <v>80</v>
      </c>
      <c r="D8216" t="s">
        <v>84</v>
      </c>
      <c r="E8216" t="s">
        <v>177</v>
      </c>
      <c r="F8216" t="s">
        <v>23445</v>
      </c>
      <c r="G8216" t="s">
        <v>183</v>
      </c>
      <c r="H8216" t="s">
        <v>143</v>
      </c>
      <c r="I8216" t="s">
        <v>135</v>
      </c>
      <c r="J8216" t="s">
        <v>136</v>
      </c>
      <c r="K8216" t="s">
        <v>137</v>
      </c>
      <c r="L8216" t="s">
        <v>23446</v>
      </c>
      <c r="M8216" t="s">
        <v>23447</v>
      </c>
      <c r="N8216">
        <v>4.3663888880000004</v>
      </c>
      <c r="O8216">
        <v>0</v>
      </c>
      <c r="P8216">
        <v>10</v>
      </c>
      <c r="Q8216">
        <v>0</v>
      </c>
      <c r="R8216">
        <v>0</v>
      </c>
      <c r="S8216">
        <v>0</v>
      </c>
      <c r="T8216">
        <v>0</v>
      </c>
      <c r="U8216">
        <v>0</v>
      </c>
      <c r="V8216">
        <v>0</v>
      </c>
      <c r="W8216">
        <v>0</v>
      </c>
      <c r="X8216">
        <v>9.0787558014631706</v>
      </c>
      <c r="Y8216">
        <v>0</v>
      </c>
      <c r="Z8216">
        <v>0</v>
      </c>
      <c r="AA8216">
        <v>0</v>
      </c>
      <c r="AB8216">
        <v>0</v>
      </c>
      <c r="AC8216">
        <v>0</v>
      </c>
      <c r="AD8216">
        <v>0</v>
      </c>
      <c r="AE8216">
        <v>9.0787558014631706</v>
      </c>
    </row>
    <row r="8217" spans="1:31" x14ac:dyDescent="0.25">
      <c r="A8217">
        <v>2101869</v>
      </c>
      <c r="B8217">
        <v>1</v>
      </c>
      <c r="C8217" t="s">
        <v>80</v>
      </c>
      <c r="D8217" t="s">
        <v>93</v>
      </c>
      <c r="E8217" t="s">
        <v>177</v>
      </c>
      <c r="F8217" t="s">
        <v>23448</v>
      </c>
      <c r="G8217" t="s">
        <v>183</v>
      </c>
      <c r="H8217" t="s">
        <v>143</v>
      </c>
      <c r="I8217" t="s">
        <v>135</v>
      </c>
      <c r="J8217" t="s">
        <v>136</v>
      </c>
      <c r="K8217" t="s">
        <v>137</v>
      </c>
      <c r="L8217" t="s">
        <v>23449</v>
      </c>
      <c r="M8217" t="s">
        <v>23450</v>
      </c>
      <c r="N8217">
        <v>2.105</v>
      </c>
      <c r="O8217">
        <v>0</v>
      </c>
      <c r="P8217">
        <v>1</v>
      </c>
      <c r="Q8217">
        <v>0</v>
      </c>
      <c r="R8217">
        <v>0</v>
      </c>
      <c r="S8217">
        <v>0</v>
      </c>
      <c r="T8217">
        <v>0</v>
      </c>
      <c r="U8217">
        <v>0</v>
      </c>
      <c r="V8217">
        <v>0</v>
      </c>
      <c r="W8217">
        <v>0</v>
      </c>
      <c r="X8217">
        <v>0.35107329507775836</v>
      </c>
      <c r="Y8217">
        <v>0</v>
      </c>
      <c r="Z8217">
        <v>0</v>
      </c>
      <c r="AA8217">
        <v>0</v>
      </c>
      <c r="AB8217">
        <v>0</v>
      </c>
      <c r="AC8217">
        <v>0</v>
      </c>
      <c r="AD8217">
        <v>0</v>
      </c>
      <c r="AE8217">
        <v>0.35107329507775836</v>
      </c>
    </row>
    <row r="8218" spans="1:31" x14ac:dyDescent="0.25">
      <c r="A8218">
        <v>2101870</v>
      </c>
      <c r="B8218">
        <v>1</v>
      </c>
      <c r="C8218" t="s">
        <v>81</v>
      </c>
      <c r="D8218" t="s">
        <v>118</v>
      </c>
      <c r="E8218" t="s">
        <v>140</v>
      </c>
      <c r="F8218" t="s">
        <v>23451</v>
      </c>
      <c r="G8218" t="s">
        <v>142</v>
      </c>
      <c r="H8218" t="s">
        <v>143</v>
      </c>
      <c r="I8218" t="s">
        <v>135</v>
      </c>
      <c r="J8218" t="s">
        <v>136</v>
      </c>
      <c r="K8218" t="s">
        <v>137</v>
      </c>
      <c r="L8218" t="s">
        <v>23452</v>
      </c>
      <c r="M8218" t="s">
        <v>23453</v>
      </c>
      <c r="N8218">
        <v>0.91638888799999996</v>
      </c>
      <c r="O8218">
        <v>0</v>
      </c>
      <c r="P8218">
        <v>53</v>
      </c>
      <c r="Q8218">
        <v>0</v>
      </c>
      <c r="R8218">
        <v>5</v>
      </c>
      <c r="S8218">
        <v>0</v>
      </c>
      <c r="T8218">
        <v>11</v>
      </c>
      <c r="U8218">
        <v>0</v>
      </c>
      <c r="V8218">
        <v>0</v>
      </c>
      <c r="W8218">
        <v>0</v>
      </c>
      <c r="X8218">
        <v>11.013847315753944</v>
      </c>
      <c r="Y8218">
        <v>0</v>
      </c>
      <c r="Z8218">
        <v>6.021539730097528</v>
      </c>
      <c r="AA8218">
        <v>0</v>
      </c>
      <c r="AB8218">
        <v>8.8869244284667772</v>
      </c>
      <c r="AC8218">
        <v>0</v>
      </c>
      <c r="AD8218">
        <v>0</v>
      </c>
      <c r="AE8218">
        <v>25.922311474318249</v>
      </c>
    </row>
    <row r="8219" spans="1:31" x14ac:dyDescent="0.25">
      <c r="A8219">
        <v>2101871</v>
      </c>
      <c r="B8219">
        <v>1</v>
      </c>
      <c r="C8219" t="s">
        <v>80</v>
      </c>
      <c r="D8219" t="s">
        <v>95</v>
      </c>
      <c r="E8219" t="s">
        <v>158</v>
      </c>
      <c r="F8219" t="s">
        <v>23454</v>
      </c>
      <c r="G8219" t="s">
        <v>160</v>
      </c>
      <c r="H8219" t="s">
        <v>143</v>
      </c>
      <c r="I8219" t="s">
        <v>135</v>
      </c>
      <c r="J8219" t="s">
        <v>136</v>
      </c>
      <c r="K8219" t="s">
        <v>137</v>
      </c>
      <c r="L8219" t="s">
        <v>23455</v>
      </c>
      <c r="M8219" t="s">
        <v>23456</v>
      </c>
      <c r="N8219">
        <v>0.31694444399999999</v>
      </c>
      <c r="O8219">
        <v>0</v>
      </c>
      <c r="P8219">
        <v>77</v>
      </c>
      <c r="Q8219">
        <v>0</v>
      </c>
      <c r="R8219">
        <v>0</v>
      </c>
      <c r="S8219">
        <v>0</v>
      </c>
      <c r="T8219">
        <v>3</v>
      </c>
      <c r="U8219">
        <v>0</v>
      </c>
      <c r="V8219">
        <v>0</v>
      </c>
      <c r="W8219">
        <v>0</v>
      </c>
      <c r="X8219">
        <v>5.4736205975527001</v>
      </c>
      <c r="Y8219">
        <v>0</v>
      </c>
      <c r="Z8219">
        <v>0</v>
      </c>
      <c r="AA8219">
        <v>0</v>
      </c>
      <c r="AB8219">
        <v>1.7333590660628388</v>
      </c>
      <c r="AC8219">
        <v>0</v>
      </c>
      <c r="AD8219">
        <v>0</v>
      </c>
      <c r="AE8219">
        <v>7.206979663615539</v>
      </c>
    </row>
    <row r="8220" spans="1:31" x14ac:dyDescent="0.25">
      <c r="A8220">
        <v>2101872</v>
      </c>
      <c r="B8220">
        <v>1</v>
      </c>
      <c r="C8220" t="s">
        <v>81</v>
      </c>
      <c r="D8220" t="s">
        <v>113</v>
      </c>
      <c r="E8220" t="s">
        <v>177</v>
      </c>
      <c r="F8220" t="s">
        <v>23457</v>
      </c>
      <c r="G8220" t="s">
        <v>196</v>
      </c>
      <c r="H8220" t="s">
        <v>143</v>
      </c>
      <c r="I8220" t="s">
        <v>135</v>
      </c>
      <c r="J8220" t="s">
        <v>136</v>
      </c>
      <c r="K8220" t="s">
        <v>137</v>
      </c>
      <c r="L8220" t="s">
        <v>23458</v>
      </c>
      <c r="M8220" t="s">
        <v>23459</v>
      </c>
      <c r="N8220">
        <v>0.83722222199999996</v>
      </c>
      <c r="O8220">
        <v>0</v>
      </c>
      <c r="P8220">
        <v>4</v>
      </c>
      <c r="Q8220">
        <v>0</v>
      </c>
      <c r="R8220">
        <v>0</v>
      </c>
      <c r="S8220">
        <v>0</v>
      </c>
      <c r="T8220">
        <v>0</v>
      </c>
      <c r="U8220">
        <v>0</v>
      </c>
      <c r="V8220">
        <v>0</v>
      </c>
      <c r="W8220">
        <v>0</v>
      </c>
      <c r="X8220">
        <v>0.41400103921266679</v>
      </c>
      <c r="Y8220">
        <v>0</v>
      </c>
      <c r="Z8220">
        <v>0</v>
      </c>
      <c r="AA8220">
        <v>0</v>
      </c>
      <c r="AB8220">
        <v>0</v>
      </c>
      <c r="AC8220">
        <v>0</v>
      </c>
      <c r="AD8220">
        <v>0</v>
      </c>
      <c r="AE8220">
        <v>0.41400103921266679</v>
      </c>
    </row>
    <row r="8221" spans="1:31" x14ac:dyDescent="0.25">
      <c r="A8221">
        <v>2101876</v>
      </c>
      <c r="B8221">
        <v>1</v>
      </c>
      <c r="C8221" t="s">
        <v>81</v>
      </c>
      <c r="D8221" t="s">
        <v>113</v>
      </c>
      <c r="E8221" t="s">
        <v>131</v>
      </c>
      <c r="F8221" t="s">
        <v>23460</v>
      </c>
      <c r="G8221" t="s">
        <v>133</v>
      </c>
      <c r="H8221" t="s">
        <v>134</v>
      </c>
      <c r="I8221" t="s">
        <v>259</v>
      </c>
      <c r="J8221" t="s">
        <v>136</v>
      </c>
      <c r="K8221" t="s">
        <v>137</v>
      </c>
      <c r="L8221" t="s">
        <v>23461</v>
      </c>
      <c r="M8221" t="s">
        <v>23462</v>
      </c>
      <c r="N8221">
        <v>1.1111111E-2</v>
      </c>
      <c r="O8221">
        <v>0</v>
      </c>
      <c r="P8221">
        <v>546</v>
      </c>
      <c r="Q8221">
        <v>15</v>
      </c>
      <c r="R8221">
        <v>66</v>
      </c>
      <c r="S8221">
        <v>0</v>
      </c>
      <c r="T8221">
        <v>25</v>
      </c>
      <c r="U8221">
        <v>0</v>
      </c>
      <c r="V8221">
        <v>0</v>
      </c>
      <c r="W8221">
        <v>0</v>
      </c>
      <c r="X8221">
        <v>1.1559710042874771</v>
      </c>
      <c r="Y8221">
        <v>5.0913469601477787E-2</v>
      </c>
      <c r="Z8221">
        <v>0.15232269040755553</v>
      </c>
      <c r="AA8221">
        <v>0</v>
      </c>
      <c r="AB8221">
        <v>7.2304754795688889E-2</v>
      </c>
      <c r="AC8221">
        <v>0</v>
      </c>
      <c r="AD8221">
        <v>0</v>
      </c>
      <c r="AE8221">
        <v>1.4315119190921992</v>
      </c>
    </row>
    <row r="8222" spans="1:31" x14ac:dyDescent="0.25">
      <c r="A8222">
        <v>2101877</v>
      </c>
      <c r="B8222">
        <v>1</v>
      </c>
      <c r="C8222" t="s">
        <v>80</v>
      </c>
      <c r="D8222" t="s">
        <v>97</v>
      </c>
      <c r="E8222" t="s">
        <v>158</v>
      </c>
      <c r="F8222" t="s">
        <v>23463</v>
      </c>
      <c r="G8222" t="s">
        <v>160</v>
      </c>
      <c r="H8222" t="s">
        <v>143</v>
      </c>
      <c r="I8222" t="s">
        <v>135</v>
      </c>
      <c r="J8222" t="s">
        <v>136</v>
      </c>
      <c r="K8222" t="s">
        <v>137</v>
      </c>
      <c r="L8222" t="s">
        <v>23464</v>
      </c>
      <c r="M8222" t="s">
        <v>23465</v>
      </c>
      <c r="N8222">
        <v>1.5819444439999999</v>
      </c>
      <c r="O8222">
        <v>0</v>
      </c>
      <c r="P8222">
        <v>3</v>
      </c>
      <c r="Q8222">
        <v>0</v>
      </c>
      <c r="R8222">
        <v>0</v>
      </c>
      <c r="S8222">
        <v>0</v>
      </c>
      <c r="T8222">
        <v>6</v>
      </c>
      <c r="U8222">
        <v>0</v>
      </c>
      <c r="V8222">
        <v>0</v>
      </c>
      <c r="W8222">
        <v>0</v>
      </c>
      <c r="X8222">
        <v>0.81047773928395839</v>
      </c>
      <c r="Y8222">
        <v>0</v>
      </c>
      <c r="Z8222">
        <v>0</v>
      </c>
      <c r="AA8222">
        <v>0</v>
      </c>
      <c r="AB8222">
        <v>1.9905388493861944</v>
      </c>
      <c r="AC8222">
        <v>0</v>
      </c>
      <c r="AD8222">
        <v>0</v>
      </c>
      <c r="AE8222">
        <v>2.8010165886701528</v>
      </c>
    </row>
    <row r="8223" spans="1:31" x14ac:dyDescent="0.25">
      <c r="A8223">
        <v>2101879</v>
      </c>
      <c r="B8223">
        <v>1</v>
      </c>
      <c r="C8223" t="s">
        <v>80</v>
      </c>
      <c r="D8223" t="s">
        <v>85</v>
      </c>
      <c r="E8223" t="s">
        <v>158</v>
      </c>
      <c r="F8223" t="s">
        <v>23466</v>
      </c>
      <c r="G8223" t="s">
        <v>160</v>
      </c>
      <c r="H8223" t="s">
        <v>143</v>
      </c>
      <c r="I8223" t="s">
        <v>135</v>
      </c>
      <c r="J8223" t="s">
        <v>136</v>
      </c>
      <c r="K8223" t="s">
        <v>137</v>
      </c>
      <c r="L8223" t="s">
        <v>23467</v>
      </c>
      <c r="M8223" t="s">
        <v>23468</v>
      </c>
      <c r="N8223">
        <v>2.0641666660000002</v>
      </c>
      <c r="O8223">
        <v>0</v>
      </c>
      <c r="P8223">
        <v>220</v>
      </c>
      <c r="Q8223">
        <v>0</v>
      </c>
      <c r="R8223">
        <v>0</v>
      </c>
      <c r="S8223">
        <v>0</v>
      </c>
      <c r="T8223">
        <v>10</v>
      </c>
      <c r="U8223">
        <v>0</v>
      </c>
      <c r="V8223">
        <v>0</v>
      </c>
      <c r="W8223">
        <v>0</v>
      </c>
      <c r="X8223">
        <v>92.058319748394496</v>
      </c>
      <c r="Y8223">
        <v>0</v>
      </c>
      <c r="Z8223">
        <v>0</v>
      </c>
      <c r="AA8223">
        <v>0</v>
      </c>
      <c r="AB8223">
        <v>4.4939859484888824</v>
      </c>
      <c r="AC8223">
        <v>0</v>
      </c>
      <c r="AD8223">
        <v>0</v>
      </c>
      <c r="AE8223">
        <v>96.55230569688338</v>
      </c>
    </row>
    <row r="8224" spans="1:31" x14ac:dyDescent="0.25">
      <c r="A8224">
        <v>2101880</v>
      </c>
      <c r="B8224">
        <v>1</v>
      </c>
      <c r="C8224" t="s">
        <v>80</v>
      </c>
      <c r="D8224" t="s">
        <v>90</v>
      </c>
      <c r="E8224" t="s">
        <v>158</v>
      </c>
      <c r="F8224" t="s">
        <v>23469</v>
      </c>
      <c r="G8224" t="s">
        <v>366</v>
      </c>
      <c r="H8224" t="s">
        <v>143</v>
      </c>
      <c r="I8224" t="s">
        <v>135</v>
      </c>
      <c r="J8224" t="s">
        <v>136</v>
      </c>
      <c r="K8224" t="s">
        <v>137</v>
      </c>
      <c r="L8224" t="s">
        <v>23470</v>
      </c>
      <c r="M8224" t="s">
        <v>23471</v>
      </c>
      <c r="N8224">
        <v>7.7061111110000002</v>
      </c>
      <c r="O8224">
        <v>0</v>
      </c>
      <c r="P8224">
        <v>179</v>
      </c>
      <c r="Q8224">
        <v>0</v>
      </c>
      <c r="R8224">
        <v>0</v>
      </c>
      <c r="S8224">
        <v>0</v>
      </c>
      <c r="T8224">
        <v>6</v>
      </c>
      <c r="U8224">
        <v>0</v>
      </c>
      <c r="V8224">
        <v>0</v>
      </c>
      <c r="W8224">
        <v>0</v>
      </c>
      <c r="X8224">
        <v>274.29409930426056</v>
      </c>
      <c r="Y8224">
        <v>0</v>
      </c>
      <c r="Z8224">
        <v>0</v>
      </c>
      <c r="AA8224">
        <v>0</v>
      </c>
      <c r="AB8224">
        <v>25.324438108730924</v>
      </c>
      <c r="AC8224">
        <v>0</v>
      </c>
      <c r="AD8224">
        <v>0</v>
      </c>
      <c r="AE8224">
        <v>299.61853741299149</v>
      </c>
    </row>
    <row r="8225" spans="1:31" x14ac:dyDescent="0.25">
      <c r="A8225">
        <v>2101885</v>
      </c>
      <c r="B8225">
        <v>1</v>
      </c>
      <c r="C8225" t="s">
        <v>80</v>
      </c>
      <c r="D8225" t="s">
        <v>97</v>
      </c>
      <c r="E8225" t="s">
        <v>177</v>
      </c>
      <c r="F8225" t="s">
        <v>23472</v>
      </c>
      <c r="G8225" t="s">
        <v>183</v>
      </c>
      <c r="H8225" t="s">
        <v>143</v>
      </c>
      <c r="I8225" t="s">
        <v>135</v>
      </c>
      <c r="J8225" t="s">
        <v>136</v>
      </c>
      <c r="K8225" t="s">
        <v>137</v>
      </c>
      <c r="L8225" t="s">
        <v>23473</v>
      </c>
      <c r="M8225" t="s">
        <v>23474</v>
      </c>
      <c r="N8225">
        <v>3.497222222</v>
      </c>
      <c r="O8225">
        <v>0</v>
      </c>
      <c r="P8225">
        <v>0</v>
      </c>
      <c r="Q8225">
        <v>0</v>
      </c>
      <c r="R8225">
        <v>1</v>
      </c>
      <c r="S8225">
        <v>0</v>
      </c>
      <c r="T8225">
        <v>0</v>
      </c>
      <c r="U8225">
        <v>0</v>
      </c>
      <c r="V8225">
        <v>0</v>
      </c>
      <c r="W8225">
        <v>0</v>
      </c>
      <c r="X8225">
        <v>0</v>
      </c>
      <c r="Y8225">
        <v>0</v>
      </c>
      <c r="Z8225">
        <v>0.49366643248560976</v>
      </c>
      <c r="AA8225">
        <v>0</v>
      </c>
      <c r="AB8225">
        <v>0</v>
      </c>
      <c r="AC8225">
        <v>0</v>
      </c>
      <c r="AD8225">
        <v>0</v>
      </c>
      <c r="AE8225">
        <v>0.49366643248560976</v>
      </c>
    </row>
    <row r="8226" spans="1:31" x14ac:dyDescent="0.25">
      <c r="A8226">
        <v>2101888</v>
      </c>
      <c r="B8226">
        <v>1</v>
      </c>
      <c r="C8226" t="s">
        <v>81</v>
      </c>
      <c r="D8226" t="s">
        <v>113</v>
      </c>
      <c r="E8226" t="s">
        <v>177</v>
      </c>
      <c r="F8226" t="s">
        <v>23457</v>
      </c>
      <c r="G8226" t="s">
        <v>183</v>
      </c>
      <c r="H8226" t="s">
        <v>143</v>
      </c>
      <c r="I8226" t="s">
        <v>135</v>
      </c>
      <c r="J8226" t="s">
        <v>136</v>
      </c>
      <c r="K8226" t="s">
        <v>137</v>
      </c>
      <c r="L8226" t="s">
        <v>23475</v>
      </c>
      <c r="M8226" t="s">
        <v>23476</v>
      </c>
      <c r="N8226">
        <v>0.53249999999999997</v>
      </c>
      <c r="O8226">
        <v>0</v>
      </c>
      <c r="P8226">
        <v>4</v>
      </c>
      <c r="Q8226">
        <v>0</v>
      </c>
      <c r="R8226">
        <v>0</v>
      </c>
      <c r="S8226">
        <v>0</v>
      </c>
      <c r="T8226">
        <v>0</v>
      </c>
      <c r="U8226">
        <v>0</v>
      </c>
      <c r="V8226">
        <v>0</v>
      </c>
      <c r="W8226">
        <v>0</v>
      </c>
      <c r="X8226">
        <v>0.22070667648674999</v>
      </c>
      <c r="Y8226">
        <v>0</v>
      </c>
      <c r="Z8226">
        <v>0</v>
      </c>
      <c r="AA8226">
        <v>0</v>
      </c>
      <c r="AB8226">
        <v>0</v>
      </c>
      <c r="AC8226">
        <v>0</v>
      </c>
      <c r="AD8226">
        <v>0</v>
      </c>
      <c r="AE8226">
        <v>0.22070667648674999</v>
      </c>
    </row>
    <row r="8227" spans="1:31" x14ac:dyDescent="0.25">
      <c r="A8227">
        <v>2102108</v>
      </c>
      <c r="B8227">
        <v>1</v>
      </c>
      <c r="C8227" t="s">
        <v>81</v>
      </c>
      <c r="D8227" t="s">
        <v>112</v>
      </c>
      <c r="E8227" t="s">
        <v>177</v>
      </c>
      <c r="F8227" t="s">
        <v>23477</v>
      </c>
      <c r="G8227" t="s">
        <v>183</v>
      </c>
      <c r="H8227" t="s">
        <v>143</v>
      </c>
      <c r="I8227" t="s">
        <v>135</v>
      </c>
      <c r="J8227" t="s">
        <v>136</v>
      </c>
      <c r="K8227" t="s">
        <v>137</v>
      </c>
      <c r="L8227" t="s">
        <v>23478</v>
      </c>
      <c r="M8227" t="s">
        <v>23479</v>
      </c>
      <c r="N8227">
        <v>1.622777777</v>
      </c>
      <c r="O8227">
        <v>0</v>
      </c>
      <c r="P8227">
        <v>7</v>
      </c>
      <c r="Q8227">
        <v>0</v>
      </c>
      <c r="R8227">
        <v>0</v>
      </c>
      <c r="S8227">
        <v>0</v>
      </c>
      <c r="T8227">
        <v>0</v>
      </c>
      <c r="U8227">
        <v>0</v>
      </c>
      <c r="V8227">
        <v>0</v>
      </c>
      <c r="W8227">
        <v>0</v>
      </c>
      <c r="X8227">
        <v>2.4308986401959878</v>
      </c>
      <c r="Y8227">
        <v>0</v>
      </c>
      <c r="Z8227">
        <v>0</v>
      </c>
      <c r="AA8227">
        <v>0</v>
      </c>
      <c r="AB8227">
        <v>0</v>
      </c>
      <c r="AC8227">
        <v>0</v>
      </c>
      <c r="AD8227">
        <v>0</v>
      </c>
      <c r="AE8227">
        <v>2.4308986401959878</v>
      </c>
    </row>
    <row r="8228" spans="1:31" x14ac:dyDescent="0.25">
      <c r="A8228">
        <v>2102039</v>
      </c>
      <c r="B8228">
        <v>1</v>
      </c>
      <c r="C8228" t="s">
        <v>80</v>
      </c>
      <c r="D8228" t="s">
        <v>103</v>
      </c>
      <c r="E8228" t="s">
        <v>131</v>
      </c>
      <c r="F8228" t="s">
        <v>23480</v>
      </c>
      <c r="G8228" t="s">
        <v>133</v>
      </c>
      <c r="H8228" t="s">
        <v>134</v>
      </c>
      <c r="I8228" t="s">
        <v>135</v>
      </c>
      <c r="J8228" t="s">
        <v>136</v>
      </c>
      <c r="K8228" t="s">
        <v>137</v>
      </c>
      <c r="L8228" t="s">
        <v>23481</v>
      </c>
      <c r="M8228" t="s">
        <v>23482</v>
      </c>
      <c r="N8228">
        <v>0.25777777699999999</v>
      </c>
      <c r="O8228">
        <v>0</v>
      </c>
      <c r="P8228">
        <v>249</v>
      </c>
      <c r="Q8228">
        <v>0</v>
      </c>
      <c r="R8228">
        <v>46</v>
      </c>
      <c r="S8228">
        <v>0</v>
      </c>
      <c r="T8228">
        <v>45</v>
      </c>
      <c r="U8228">
        <v>2</v>
      </c>
      <c r="V8228">
        <v>0</v>
      </c>
      <c r="W8228">
        <v>0</v>
      </c>
      <c r="X8228">
        <v>14.862603819330818</v>
      </c>
      <c r="Y8228">
        <v>0</v>
      </c>
      <c r="Z8228">
        <v>32.768844788131481</v>
      </c>
      <c r="AA8228">
        <v>0</v>
      </c>
      <c r="AB8228">
        <v>25.12165147451984</v>
      </c>
      <c r="AC8228">
        <v>15.621278473377288</v>
      </c>
      <c r="AD8228">
        <v>0</v>
      </c>
      <c r="AE8228">
        <v>88.374378555359428</v>
      </c>
    </row>
    <row r="8229" spans="1:31" x14ac:dyDescent="0.25">
      <c r="A8229">
        <v>2101916</v>
      </c>
      <c r="B8229">
        <v>1</v>
      </c>
      <c r="C8229" t="s">
        <v>80</v>
      </c>
      <c r="D8229" t="s">
        <v>105</v>
      </c>
      <c r="E8229" t="s">
        <v>177</v>
      </c>
      <c r="F8229" t="s">
        <v>19685</v>
      </c>
      <c r="G8229" t="s">
        <v>196</v>
      </c>
      <c r="H8229" t="s">
        <v>143</v>
      </c>
      <c r="I8229" t="s">
        <v>135</v>
      </c>
      <c r="J8229" t="s">
        <v>136</v>
      </c>
      <c r="K8229" t="s">
        <v>137</v>
      </c>
      <c r="L8229" t="s">
        <v>23483</v>
      </c>
      <c r="M8229" t="s">
        <v>23484</v>
      </c>
      <c r="N8229">
        <v>0.396666666</v>
      </c>
      <c r="O8229">
        <v>0</v>
      </c>
      <c r="P8229">
        <v>9</v>
      </c>
      <c r="Q8229">
        <v>0</v>
      </c>
      <c r="R8229">
        <v>0</v>
      </c>
      <c r="S8229">
        <v>0</v>
      </c>
      <c r="T8229">
        <v>0</v>
      </c>
      <c r="U8229">
        <v>0</v>
      </c>
      <c r="V8229">
        <v>0</v>
      </c>
      <c r="W8229">
        <v>0</v>
      </c>
      <c r="X8229">
        <v>0.39459475581461451</v>
      </c>
      <c r="Y8229">
        <v>0</v>
      </c>
      <c r="Z8229">
        <v>0</v>
      </c>
      <c r="AA8229">
        <v>0</v>
      </c>
      <c r="AB8229">
        <v>0</v>
      </c>
      <c r="AC8229">
        <v>0</v>
      </c>
      <c r="AD8229">
        <v>0</v>
      </c>
      <c r="AE8229">
        <v>0.39459475581461451</v>
      </c>
    </row>
    <row r="8230" spans="1:31" x14ac:dyDescent="0.25">
      <c r="A8230">
        <v>2102062</v>
      </c>
      <c r="B8230">
        <v>1</v>
      </c>
      <c r="C8230" t="s">
        <v>80</v>
      </c>
      <c r="D8230" t="s">
        <v>100</v>
      </c>
      <c r="E8230" t="s">
        <v>177</v>
      </c>
      <c r="F8230" t="s">
        <v>23485</v>
      </c>
      <c r="G8230" t="s">
        <v>183</v>
      </c>
      <c r="H8230" t="s">
        <v>143</v>
      </c>
      <c r="I8230" t="s">
        <v>135</v>
      </c>
      <c r="J8230" t="s">
        <v>136</v>
      </c>
      <c r="K8230" t="s">
        <v>137</v>
      </c>
      <c r="L8230" t="s">
        <v>23486</v>
      </c>
      <c r="M8230" t="s">
        <v>23487</v>
      </c>
      <c r="N8230">
        <v>2.9766666659999999</v>
      </c>
      <c r="O8230">
        <v>0</v>
      </c>
      <c r="P8230">
        <v>2</v>
      </c>
      <c r="Q8230">
        <v>0</v>
      </c>
      <c r="R8230">
        <v>0</v>
      </c>
      <c r="S8230">
        <v>0</v>
      </c>
      <c r="T8230">
        <v>0</v>
      </c>
      <c r="U8230">
        <v>0</v>
      </c>
      <c r="V8230">
        <v>0</v>
      </c>
      <c r="W8230">
        <v>0</v>
      </c>
      <c r="X8230">
        <v>1.876655331306885</v>
      </c>
      <c r="Y8230">
        <v>0</v>
      </c>
      <c r="Z8230">
        <v>0</v>
      </c>
      <c r="AA8230">
        <v>0</v>
      </c>
      <c r="AB8230">
        <v>0</v>
      </c>
      <c r="AC8230">
        <v>0</v>
      </c>
      <c r="AD8230">
        <v>0</v>
      </c>
      <c r="AE8230">
        <v>1.876655331306885</v>
      </c>
    </row>
    <row r="8231" spans="1:31" x14ac:dyDescent="0.25">
      <c r="A8231">
        <v>2101939</v>
      </c>
      <c r="B8231">
        <v>1</v>
      </c>
      <c r="C8231" t="s">
        <v>80</v>
      </c>
      <c r="D8231" t="s">
        <v>86</v>
      </c>
      <c r="E8231" t="s">
        <v>177</v>
      </c>
      <c r="F8231" t="s">
        <v>23488</v>
      </c>
      <c r="G8231" t="s">
        <v>183</v>
      </c>
      <c r="H8231" t="s">
        <v>143</v>
      </c>
      <c r="I8231" t="s">
        <v>135</v>
      </c>
      <c r="J8231" t="s">
        <v>136</v>
      </c>
      <c r="K8231" t="s">
        <v>137</v>
      </c>
      <c r="L8231" t="s">
        <v>23489</v>
      </c>
      <c r="M8231" t="s">
        <v>23490</v>
      </c>
      <c r="N8231">
        <v>1.5888888880000001</v>
      </c>
      <c r="O8231">
        <v>0</v>
      </c>
      <c r="P8231">
        <v>0</v>
      </c>
      <c r="Q8231">
        <v>0</v>
      </c>
      <c r="R8231">
        <v>0</v>
      </c>
      <c r="S8231">
        <v>0</v>
      </c>
      <c r="T8231">
        <v>1</v>
      </c>
      <c r="U8231">
        <v>0</v>
      </c>
      <c r="V8231">
        <v>0</v>
      </c>
      <c r="W8231">
        <v>0</v>
      </c>
      <c r="X8231">
        <v>0</v>
      </c>
      <c r="Y8231">
        <v>0</v>
      </c>
      <c r="Z8231">
        <v>0</v>
      </c>
      <c r="AA8231">
        <v>0</v>
      </c>
      <c r="AB8231">
        <v>4.4130950460534004</v>
      </c>
      <c r="AC8231">
        <v>0</v>
      </c>
      <c r="AD8231">
        <v>0</v>
      </c>
      <c r="AE8231">
        <v>4.4130950460534004</v>
      </c>
    </row>
    <row r="8232" spans="1:31" x14ac:dyDescent="0.25">
      <c r="A8232">
        <v>2102102</v>
      </c>
      <c r="B8232">
        <v>1</v>
      </c>
      <c r="C8232" t="s">
        <v>80</v>
      </c>
      <c r="D8232" t="s">
        <v>84</v>
      </c>
      <c r="E8232" t="s">
        <v>169</v>
      </c>
      <c r="F8232" t="s">
        <v>23491</v>
      </c>
      <c r="G8232" t="s">
        <v>273</v>
      </c>
      <c r="H8232" t="s">
        <v>134</v>
      </c>
      <c r="I8232" t="s">
        <v>135</v>
      </c>
      <c r="J8232" t="s">
        <v>136</v>
      </c>
      <c r="K8232" t="s">
        <v>155</v>
      </c>
      <c r="L8232" t="s">
        <v>23492</v>
      </c>
      <c r="M8232" t="s">
        <v>23493</v>
      </c>
      <c r="N8232">
        <v>1.6573175</v>
      </c>
      <c r="O8232">
        <v>0</v>
      </c>
      <c r="P8232">
        <v>0</v>
      </c>
      <c r="Q8232">
        <v>0</v>
      </c>
      <c r="R8232">
        <v>0</v>
      </c>
      <c r="S8232">
        <v>0</v>
      </c>
      <c r="T8232">
        <v>3</v>
      </c>
      <c r="U8232">
        <v>0</v>
      </c>
      <c r="V8232">
        <v>0</v>
      </c>
      <c r="W8232">
        <v>0</v>
      </c>
      <c r="X8232">
        <v>0</v>
      </c>
      <c r="Y8232">
        <v>0</v>
      </c>
      <c r="Z8232">
        <v>0</v>
      </c>
      <c r="AA8232">
        <v>0</v>
      </c>
      <c r="AB8232">
        <v>18.664885914750755</v>
      </c>
      <c r="AC8232">
        <v>0</v>
      </c>
      <c r="AD8232">
        <v>0</v>
      </c>
      <c r="AE8232">
        <v>18.664885914750755</v>
      </c>
    </row>
    <row r="8233" spans="1:31" x14ac:dyDescent="0.25">
      <c r="A8233">
        <v>2102294</v>
      </c>
      <c r="B8233">
        <v>1</v>
      </c>
      <c r="C8233" t="s">
        <v>80</v>
      </c>
      <c r="D8233" t="s">
        <v>85</v>
      </c>
      <c r="E8233" t="s">
        <v>158</v>
      </c>
      <c r="F8233" t="s">
        <v>23494</v>
      </c>
      <c r="G8233" t="s">
        <v>1283</v>
      </c>
      <c r="H8233" t="s">
        <v>143</v>
      </c>
      <c r="I8233" t="s">
        <v>135</v>
      </c>
      <c r="J8233" t="s">
        <v>136</v>
      </c>
      <c r="K8233" t="s">
        <v>137</v>
      </c>
      <c r="L8233" t="s">
        <v>23495</v>
      </c>
      <c r="M8233" t="s">
        <v>23496</v>
      </c>
      <c r="N8233">
        <v>2.0038888880000001</v>
      </c>
      <c r="O8233">
        <v>0</v>
      </c>
      <c r="P8233">
        <v>135</v>
      </c>
      <c r="Q8233">
        <v>0</v>
      </c>
      <c r="R8233">
        <v>0</v>
      </c>
      <c r="S8233">
        <v>0</v>
      </c>
      <c r="T8233">
        <v>16</v>
      </c>
      <c r="U8233">
        <v>0</v>
      </c>
      <c r="V8233">
        <v>0</v>
      </c>
      <c r="W8233">
        <v>0</v>
      </c>
      <c r="X8233">
        <v>65.963866049408153</v>
      </c>
      <c r="Y8233">
        <v>0</v>
      </c>
      <c r="Z8233">
        <v>0</v>
      </c>
      <c r="AA8233">
        <v>0</v>
      </c>
      <c r="AB8233">
        <v>86.356792087630751</v>
      </c>
      <c r="AC8233">
        <v>0</v>
      </c>
      <c r="AD8233">
        <v>0</v>
      </c>
      <c r="AE8233">
        <v>152.32065813703889</v>
      </c>
    </row>
    <row r="8234" spans="1:31" x14ac:dyDescent="0.25">
      <c r="A8234">
        <v>2102002</v>
      </c>
      <c r="B8234">
        <v>1</v>
      </c>
      <c r="C8234" t="s">
        <v>81</v>
      </c>
      <c r="D8234" t="s">
        <v>112</v>
      </c>
      <c r="E8234" t="s">
        <v>177</v>
      </c>
      <c r="F8234" t="s">
        <v>23497</v>
      </c>
      <c r="G8234" t="s">
        <v>183</v>
      </c>
      <c r="H8234" t="s">
        <v>143</v>
      </c>
      <c r="I8234" t="s">
        <v>135</v>
      </c>
      <c r="J8234" t="s">
        <v>136</v>
      </c>
      <c r="K8234" t="s">
        <v>137</v>
      </c>
      <c r="L8234" t="s">
        <v>23498</v>
      </c>
      <c r="M8234" t="s">
        <v>23499</v>
      </c>
      <c r="N8234">
        <v>5.0016666660000002</v>
      </c>
      <c r="O8234">
        <v>0</v>
      </c>
      <c r="P8234">
        <v>1</v>
      </c>
      <c r="Q8234">
        <v>0</v>
      </c>
      <c r="R8234">
        <v>0</v>
      </c>
      <c r="S8234">
        <v>0</v>
      </c>
      <c r="T8234">
        <v>0</v>
      </c>
      <c r="U8234">
        <v>0</v>
      </c>
      <c r="V8234">
        <v>0</v>
      </c>
      <c r="W8234">
        <v>0</v>
      </c>
      <c r="X8234">
        <v>6.8600003131488894E-3</v>
      </c>
      <c r="Y8234">
        <v>0</v>
      </c>
      <c r="Z8234">
        <v>0</v>
      </c>
      <c r="AA8234">
        <v>0</v>
      </c>
      <c r="AB8234">
        <v>0</v>
      </c>
      <c r="AC8234">
        <v>0</v>
      </c>
      <c r="AD8234">
        <v>0</v>
      </c>
      <c r="AE8234">
        <v>6.8600003131488894E-3</v>
      </c>
    </row>
    <row r="8235" spans="1:31" x14ac:dyDescent="0.25">
      <c r="A8235">
        <v>2102188</v>
      </c>
      <c r="B8235">
        <v>1</v>
      </c>
      <c r="C8235" t="s">
        <v>80</v>
      </c>
      <c r="D8235" t="s">
        <v>106</v>
      </c>
      <c r="E8235" t="s">
        <v>169</v>
      </c>
      <c r="F8235" t="s">
        <v>23500</v>
      </c>
      <c r="G8235" t="s">
        <v>464</v>
      </c>
      <c r="H8235" t="s">
        <v>134</v>
      </c>
      <c r="I8235" t="s">
        <v>135</v>
      </c>
      <c r="J8235" t="s">
        <v>136</v>
      </c>
      <c r="K8235" t="s">
        <v>137</v>
      </c>
      <c r="L8235" t="s">
        <v>23501</v>
      </c>
      <c r="M8235" t="s">
        <v>23502</v>
      </c>
      <c r="N8235">
        <v>0.648888888</v>
      </c>
      <c r="O8235">
        <v>0</v>
      </c>
      <c r="P8235">
        <v>97</v>
      </c>
      <c r="Q8235">
        <v>0</v>
      </c>
      <c r="R8235">
        <v>3</v>
      </c>
      <c r="S8235">
        <v>0</v>
      </c>
      <c r="T8235">
        <v>5</v>
      </c>
      <c r="U8235">
        <v>0</v>
      </c>
      <c r="V8235">
        <v>0</v>
      </c>
      <c r="W8235">
        <v>0</v>
      </c>
      <c r="X8235">
        <v>13.168906757726619</v>
      </c>
      <c r="Y8235">
        <v>0</v>
      </c>
      <c r="Z8235">
        <v>0.63948377193205153</v>
      </c>
      <c r="AA8235">
        <v>0</v>
      </c>
      <c r="AB8235">
        <v>0.69650487776545666</v>
      </c>
      <c r="AC8235">
        <v>0</v>
      </c>
      <c r="AD8235">
        <v>0</v>
      </c>
      <c r="AE8235">
        <v>14.504895407424126</v>
      </c>
    </row>
    <row r="8236" spans="1:31" x14ac:dyDescent="0.25">
      <c r="A8236">
        <v>2102125</v>
      </c>
      <c r="B8236">
        <v>1</v>
      </c>
      <c r="C8236" t="s">
        <v>80</v>
      </c>
      <c r="D8236" t="s">
        <v>107</v>
      </c>
      <c r="E8236" t="s">
        <v>177</v>
      </c>
      <c r="F8236" t="s">
        <v>23503</v>
      </c>
      <c r="G8236" t="s">
        <v>196</v>
      </c>
      <c r="H8236" t="s">
        <v>143</v>
      </c>
      <c r="I8236" t="s">
        <v>135</v>
      </c>
      <c r="J8236" t="s">
        <v>136</v>
      </c>
      <c r="K8236" t="s">
        <v>137</v>
      </c>
      <c r="L8236" t="s">
        <v>23504</v>
      </c>
      <c r="M8236" t="s">
        <v>23505</v>
      </c>
      <c r="N8236">
        <v>2.6527777769999998</v>
      </c>
      <c r="O8236">
        <v>0</v>
      </c>
      <c r="P8236">
        <v>1</v>
      </c>
      <c r="Q8236">
        <v>0</v>
      </c>
      <c r="R8236">
        <v>0</v>
      </c>
      <c r="S8236">
        <v>0</v>
      </c>
      <c r="T8236">
        <v>0</v>
      </c>
      <c r="U8236">
        <v>0</v>
      </c>
      <c r="V8236">
        <v>0</v>
      </c>
      <c r="W8236">
        <v>0</v>
      </c>
      <c r="X8236">
        <v>0.46638157659873086</v>
      </c>
      <c r="Y8236">
        <v>0</v>
      </c>
      <c r="Z8236">
        <v>0</v>
      </c>
      <c r="AA8236">
        <v>0</v>
      </c>
      <c r="AB8236">
        <v>0</v>
      </c>
      <c r="AC8236">
        <v>0</v>
      </c>
      <c r="AD8236">
        <v>0</v>
      </c>
      <c r="AE8236">
        <v>0.46638157659873086</v>
      </c>
    </row>
    <row r="8237" spans="1:31" x14ac:dyDescent="0.25">
      <c r="A8237">
        <v>2102231</v>
      </c>
      <c r="B8237">
        <v>1</v>
      </c>
      <c r="C8237" t="s">
        <v>81</v>
      </c>
      <c r="D8237" t="s">
        <v>123</v>
      </c>
      <c r="E8237" t="s">
        <v>158</v>
      </c>
      <c r="F8237" t="s">
        <v>23506</v>
      </c>
      <c r="G8237" t="s">
        <v>160</v>
      </c>
      <c r="H8237" t="s">
        <v>143</v>
      </c>
      <c r="I8237" t="s">
        <v>135</v>
      </c>
      <c r="J8237" t="s">
        <v>136</v>
      </c>
      <c r="K8237" t="s">
        <v>137</v>
      </c>
      <c r="L8237" t="s">
        <v>23507</v>
      </c>
      <c r="M8237" t="s">
        <v>23508</v>
      </c>
      <c r="N8237">
        <v>1.0925</v>
      </c>
      <c r="O8237">
        <v>0</v>
      </c>
      <c r="P8237">
        <v>27</v>
      </c>
      <c r="Q8237">
        <v>0</v>
      </c>
      <c r="R8237">
        <v>4</v>
      </c>
      <c r="S8237">
        <v>0</v>
      </c>
      <c r="T8237">
        <v>0</v>
      </c>
      <c r="U8237">
        <v>0</v>
      </c>
      <c r="V8237">
        <v>0</v>
      </c>
      <c r="W8237">
        <v>0</v>
      </c>
      <c r="X8237">
        <v>19.574750530192116</v>
      </c>
      <c r="Y8237">
        <v>0</v>
      </c>
      <c r="Z8237">
        <v>9.6306130612332375</v>
      </c>
      <c r="AA8237">
        <v>0</v>
      </c>
      <c r="AB8237">
        <v>0</v>
      </c>
      <c r="AC8237">
        <v>0</v>
      </c>
      <c r="AD8237">
        <v>0</v>
      </c>
      <c r="AE8237">
        <v>29.205363591425353</v>
      </c>
    </row>
    <row r="8238" spans="1:31" x14ac:dyDescent="0.25">
      <c r="A8238">
        <v>2102268</v>
      </c>
      <c r="B8238">
        <v>1</v>
      </c>
      <c r="C8238" t="s">
        <v>80</v>
      </c>
      <c r="D8238" t="s">
        <v>94</v>
      </c>
      <c r="E8238" t="s">
        <v>177</v>
      </c>
      <c r="F8238" t="s">
        <v>23509</v>
      </c>
      <c r="G8238" t="s">
        <v>183</v>
      </c>
      <c r="H8238" t="s">
        <v>143</v>
      </c>
      <c r="I8238" t="s">
        <v>135</v>
      </c>
      <c r="J8238" t="s">
        <v>136</v>
      </c>
      <c r="K8238" t="s">
        <v>137</v>
      </c>
      <c r="L8238" t="s">
        <v>23510</v>
      </c>
      <c r="M8238" t="s">
        <v>23511</v>
      </c>
      <c r="N8238">
        <v>1.7283333329999999</v>
      </c>
      <c r="O8238">
        <v>0</v>
      </c>
      <c r="P8238">
        <v>1</v>
      </c>
      <c r="Q8238">
        <v>0</v>
      </c>
      <c r="R8238">
        <v>0</v>
      </c>
      <c r="S8238">
        <v>0</v>
      </c>
      <c r="T8238">
        <v>0</v>
      </c>
      <c r="U8238">
        <v>0</v>
      </c>
      <c r="V8238">
        <v>0</v>
      </c>
      <c r="W8238">
        <v>0</v>
      </c>
      <c r="X8238">
        <v>0</v>
      </c>
      <c r="Y8238">
        <v>0</v>
      </c>
      <c r="Z8238">
        <v>0</v>
      </c>
      <c r="AA8238">
        <v>0</v>
      </c>
      <c r="AB8238">
        <v>0</v>
      </c>
      <c r="AC8238">
        <v>0</v>
      </c>
      <c r="AD8238">
        <v>0</v>
      </c>
      <c r="AE8238">
        <v>0</v>
      </c>
    </row>
    <row r="8239" spans="1:31" x14ac:dyDescent="0.25">
      <c r="A8239">
        <v>2102025</v>
      </c>
      <c r="B8239">
        <v>1</v>
      </c>
      <c r="C8239" t="s">
        <v>80</v>
      </c>
      <c r="D8239" t="s">
        <v>96</v>
      </c>
      <c r="E8239" t="s">
        <v>177</v>
      </c>
      <c r="F8239" t="s">
        <v>23512</v>
      </c>
      <c r="G8239" t="s">
        <v>183</v>
      </c>
      <c r="H8239" t="s">
        <v>143</v>
      </c>
      <c r="I8239" t="s">
        <v>135</v>
      </c>
      <c r="J8239" t="s">
        <v>136</v>
      </c>
      <c r="K8239" t="s">
        <v>137</v>
      </c>
      <c r="L8239" t="s">
        <v>23513</v>
      </c>
      <c r="M8239" t="s">
        <v>23514</v>
      </c>
      <c r="N8239">
        <v>1.081111111</v>
      </c>
      <c r="O8239">
        <v>0</v>
      </c>
      <c r="P8239">
        <v>0</v>
      </c>
      <c r="Q8239">
        <v>0</v>
      </c>
      <c r="R8239">
        <v>0</v>
      </c>
      <c r="S8239">
        <v>0</v>
      </c>
      <c r="T8239">
        <v>2</v>
      </c>
      <c r="U8239">
        <v>0</v>
      </c>
      <c r="V8239">
        <v>0</v>
      </c>
      <c r="W8239">
        <v>0</v>
      </c>
      <c r="X8239">
        <v>0</v>
      </c>
      <c r="Y8239">
        <v>0</v>
      </c>
      <c r="Z8239">
        <v>0</v>
      </c>
      <c r="AA8239">
        <v>0</v>
      </c>
      <c r="AB8239">
        <v>1.4669695081748655</v>
      </c>
      <c r="AC8239">
        <v>0</v>
      </c>
      <c r="AD8239">
        <v>0</v>
      </c>
      <c r="AE8239">
        <v>1.4669695081748655</v>
      </c>
    </row>
    <row r="8240" spans="1:31" x14ac:dyDescent="0.25">
      <c r="A8240">
        <v>2102082</v>
      </c>
      <c r="B8240">
        <v>1</v>
      </c>
      <c r="C8240" t="s">
        <v>80</v>
      </c>
      <c r="D8240" t="s">
        <v>93</v>
      </c>
      <c r="E8240" t="s">
        <v>295</v>
      </c>
      <c r="F8240" t="s">
        <v>23515</v>
      </c>
      <c r="G8240" t="s">
        <v>679</v>
      </c>
      <c r="H8240" t="s">
        <v>680</v>
      </c>
      <c r="I8240" t="s">
        <v>135</v>
      </c>
      <c r="J8240" t="s">
        <v>136</v>
      </c>
      <c r="K8240" t="s">
        <v>155</v>
      </c>
      <c r="L8240" t="s">
        <v>23516</v>
      </c>
      <c r="M8240" t="s">
        <v>23517</v>
      </c>
      <c r="N8240">
        <v>4.1499583329999998</v>
      </c>
      <c r="O8240">
        <v>8</v>
      </c>
      <c r="P8240">
        <v>4274</v>
      </c>
      <c r="Q8240">
        <v>229</v>
      </c>
      <c r="R8240">
        <v>1236</v>
      </c>
      <c r="S8240">
        <v>50</v>
      </c>
      <c r="T8240">
        <v>1075</v>
      </c>
      <c r="U8240">
        <v>7</v>
      </c>
      <c r="V8240">
        <v>0</v>
      </c>
      <c r="W8240">
        <v>33.97727158703718</v>
      </c>
      <c r="X8240">
        <v>2836.660702254685</v>
      </c>
      <c r="Y8240">
        <v>5702.9727290608234</v>
      </c>
      <c r="Z8240">
        <v>7406.4893875579428</v>
      </c>
      <c r="AA8240">
        <v>3487.420382238337</v>
      </c>
      <c r="AB8240">
        <v>4252.9776842706733</v>
      </c>
      <c r="AC8240">
        <v>2525.7190137686339</v>
      </c>
      <c r="AD8240">
        <v>0</v>
      </c>
      <c r="AE8240">
        <v>26246.217170738131</v>
      </c>
    </row>
    <row r="8241" spans="1:31" x14ac:dyDescent="0.25">
      <c r="A8241">
        <v>2101959</v>
      </c>
      <c r="B8241">
        <v>1</v>
      </c>
      <c r="C8241" t="s">
        <v>80</v>
      </c>
      <c r="D8241" t="s">
        <v>93</v>
      </c>
      <c r="E8241" t="s">
        <v>146</v>
      </c>
      <c r="F8241" t="s">
        <v>2777</v>
      </c>
      <c r="G8241" t="s">
        <v>133</v>
      </c>
      <c r="H8241" t="s">
        <v>134</v>
      </c>
      <c r="I8241" t="s">
        <v>135</v>
      </c>
      <c r="J8241" t="s">
        <v>136</v>
      </c>
      <c r="K8241" t="s">
        <v>137</v>
      </c>
      <c r="L8241" t="s">
        <v>23518</v>
      </c>
      <c r="M8241" t="s">
        <v>23519</v>
      </c>
      <c r="N8241">
        <v>0.189722222</v>
      </c>
      <c r="O8241">
        <v>0</v>
      </c>
      <c r="P8241">
        <v>8</v>
      </c>
      <c r="Q8241">
        <v>29</v>
      </c>
      <c r="R8241">
        <v>94</v>
      </c>
      <c r="S8241">
        <v>6</v>
      </c>
      <c r="T8241">
        <v>15</v>
      </c>
      <c r="U8241">
        <v>0</v>
      </c>
      <c r="V8241">
        <v>0</v>
      </c>
      <c r="W8241">
        <v>0</v>
      </c>
      <c r="X8241">
        <v>0.44779270932092674</v>
      </c>
      <c r="Y8241">
        <v>11.979957679982366</v>
      </c>
      <c r="Z8241">
        <v>41.946315732689307</v>
      </c>
      <c r="AA8241">
        <v>41.486374858725732</v>
      </c>
      <c r="AB8241">
        <v>6.0843585470586801</v>
      </c>
      <c r="AC8241">
        <v>0</v>
      </c>
      <c r="AD8241">
        <v>0</v>
      </c>
      <c r="AE8241">
        <v>101.94479952777701</v>
      </c>
    </row>
    <row r="8242" spans="1:31" x14ac:dyDescent="0.25">
      <c r="A8242">
        <v>2102291</v>
      </c>
      <c r="B8242">
        <v>1</v>
      </c>
      <c r="C8242" t="s">
        <v>81</v>
      </c>
      <c r="D8242" t="s">
        <v>112</v>
      </c>
      <c r="E8242" t="s">
        <v>177</v>
      </c>
      <c r="F8242" t="s">
        <v>23520</v>
      </c>
      <c r="G8242" t="s">
        <v>179</v>
      </c>
      <c r="H8242" t="s">
        <v>143</v>
      </c>
      <c r="I8242" t="s">
        <v>135</v>
      </c>
      <c r="J8242" t="s">
        <v>136</v>
      </c>
      <c r="K8242" t="s">
        <v>137</v>
      </c>
      <c r="L8242" t="s">
        <v>23521</v>
      </c>
      <c r="M8242" t="s">
        <v>23522</v>
      </c>
      <c r="N8242">
        <v>1.487777777</v>
      </c>
      <c r="O8242">
        <v>0</v>
      </c>
      <c r="P8242">
        <v>7</v>
      </c>
      <c r="Q8242">
        <v>0</v>
      </c>
      <c r="R8242">
        <v>0</v>
      </c>
      <c r="S8242">
        <v>0</v>
      </c>
      <c r="T8242">
        <v>0</v>
      </c>
      <c r="U8242">
        <v>0</v>
      </c>
      <c r="V8242">
        <v>0</v>
      </c>
      <c r="W8242">
        <v>0</v>
      </c>
      <c r="X8242">
        <v>1.3774599414707467</v>
      </c>
      <c r="Y8242">
        <v>0</v>
      </c>
      <c r="Z8242">
        <v>0</v>
      </c>
      <c r="AA8242">
        <v>0</v>
      </c>
      <c r="AB8242">
        <v>0</v>
      </c>
      <c r="AC8242">
        <v>0</v>
      </c>
      <c r="AD8242">
        <v>0</v>
      </c>
      <c r="AE8242">
        <v>1.3774599414707467</v>
      </c>
    </row>
    <row r="8243" spans="1:31" x14ac:dyDescent="0.25">
      <c r="A8243">
        <v>2102042</v>
      </c>
      <c r="B8243">
        <v>1</v>
      </c>
      <c r="C8243" t="s">
        <v>81</v>
      </c>
      <c r="D8243" t="s">
        <v>113</v>
      </c>
      <c r="E8243" t="s">
        <v>177</v>
      </c>
      <c r="F8243" t="s">
        <v>23523</v>
      </c>
      <c r="G8243" t="s">
        <v>196</v>
      </c>
      <c r="H8243" t="s">
        <v>143</v>
      </c>
      <c r="I8243" t="s">
        <v>135</v>
      </c>
      <c r="J8243" t="s">
        <v>136</v>
      </c>
      <c r="K8243" t="s">
        <v>137</v>
      </c>
      <c r="L8243" t="s">
        <v>23524</v>
      </c>
      <c r="M8243" t="s">
        <v>23525</v>
      </c>
      <c r="N8243">
        <v>1.205833333</v>
      </c>
      <c r="O8243">
        <v>0</v>
      </c>
      <c r="P8243">
        <v>2</v>
      </c>
      <c r="Q8243">
        <v>0</v>
      </c>
      <c r="R8243">
        <v>0</v>
      </c>
      <c r="S8243">
        <v>0</v>
      </c>
      <c r="T8243">
        <v>0</v>
      </c>
      <c r="U8243">
        <v>0</v>
      </c>
      <c r="V8243">
        <v>0</v>
      </c>
      <c r="W8243">
        <v>0</v>
      </c>
      <c r="X8243">
        <v>1.1846935641142402</v>
      </c>
      <c r="Y8243">
        <v>0</v>
      </c>
      <c r="Z8243">
        <v>0</v>
      </c>
      <c r="AA8243">
        <v>0</v>
      </c>
      <c r="AB8243">
        <v>0</v>
      </c>
      <c r="AC8243">
        <v>0</v>
      </c>
      <c r="AD8243">
        <v>0</v>
      </c>
      <c r="AE8243">
        <v>1.1846935641142402</v>
      </c>
    </row>
    <row r="8244" spans="1:31" x14ac:dyDescent="0.25">
      <c r="A8244">
        <v>2102351</v>
      </c>
      <c r="B8244">
        <v>1</v>
      </c>
      <c r="C8244" t="s">
        <v>81</v>
      </c>
      <c r="D8244" t="s">
        <v>121</v>
      </c>
      <c r="E8244" t="s">
        <v>158</v>
      </c>
      <c r="F8244" t="s">
        <v>23526</v>
      </c>
      <c r="G8244" t="s">
        <v>160</v>
      </c>
      <c r="H8244" t="s">
        <v>143</v>
      </c>
      <c r="I8244" t="s">
        <v>135</v>
      </c>
      <c r="J8244" t="s">
        <v>136</v>
      </c>
      <c r="K8244" t="s">
        <v>137</v>
      </c>
      <c r="L8244" t="s">
        <v>23527</v>
      </c>
      <c r="M8244" t="s">
        <v>23528</v>
      </c>
      <c r="N8244">
        <v>2.1563888879999999</v>
      </c>
      <c r="O8244">
        <v>0</v>
      </c>
      <c r="P8244">
        <v>6</v>
      </c>
      <c r="Q8244">
        <v>0</v>
      </c>
      <c r="R8244">
        <v>0</v>
      </c>
      <c r="S8244">
        <v>0</v>
      </c>
      <c r="T8244">
        <v>1</v>
      </c>
      <c r="U8244">
        <v>0</v>
      </c>
      <c r="V8244">
        <v>0</v>
      </c>
      <c r="W8244">
        <v>0</v>
      </c>
      <c r="X8244">
        <v>2.7595092630408953</v>
      </c>
      <c r="Y8244">
        <v>0</v>
      </c>
      <c r="Z8244">
        <v>0</v>
      </c>
      <c r="AA8244">
        <v>0</v>
      </c>
      <c r="AB8244">
        <v>6.8937307289874995E-3</v>
      </c>
      <c r="AC8244">
        <v>0</v>
      </c>
      <c r="AD8244">
        <v>0</v>
      </c>
      <c r="AE8244">
        <v>2.7664029937698826</v>
      </c>
    </row>
    <row r="8245" spans="1:31" x14ac:dyDescent="0.25">
      <c r="A8245">
        <v>2102145</v>
      </c>
      <c r="B8245">
        <v>1</v>
      </c>
      <c r="C8245" t="s">
        <v>80</v>
      </c>
      <c r="D8245" t="s">
        <v>85</v>
      </c>
      <c r="E8245" t="s">
        <v>177</v>
      </c>
      <c r="F8245" t="s">
        <v>23529</v>
      </c>
      <c r="G8245" t="s">
        <v>1007</v>
      </c>
      <c r="H8245" t="s">
        <v>143</v>
      </c>
      <c r="I8245" t="s">
        <v>135</v>
      </c>
      <c r="J8245" t="s">
        <v>3</v>
      </c>
      <c r="K8245" t="s">
        <v>137</v>
      </c>
      <c r="L8245" t="s">
        <v>23530</v>
      </c>
      <c r="M8245" t="s">
        <v>23531</v>
      </c>
      <c r="N8245">
        <v>4.983333333</v>
      </c>
      <c r="O8245">
        <v>0</v>
      </c>
      <c r="P8245">
        <v>10</v>
      </c>
      <c r="Q8245">
        <v>0</v>
      </c>
      <c r="R8245">
        <v>0</v>
      </c>
      <c r="S8245">
        <v>0</v>
      </c>
      <c r="T8245">
        <v>1</v>
      </c>
      <c r="U8245">
        <v>0</v>
      </c>
      <c r="V8245">
        <v>0</v>
      </c>
      <c r="W8245">
        <v>0</v>
      </c>
      <c r="X8245">
        <v>10.836209451747319</v>
      </c>
      <c r="Y8245">
        <v>0</v>
      </c>
      <c r="Z8245">
        <v>0</v>
      </c>
      <c r="AA8245">
        <v>0</v>
      </c>
      <c r="AB8245">
        <v>9.0090828596987045</v>
      </c>
      <c r="AC8245">
        <v>0</v>
      </c>
      <c r="AD8245">
        <v>0</v>
      </c>
      <c r="AE8245">
        <v>19.845292311446023</v>
      </c>
    </row>
    <row r="8246" spans="1:31" x14ac:dyDescent="0.25">
      <c r="A8246">
        <v>2102334</v>
      </c>
      <c r="B8246">
        <v>1</v>
      </c>
      <c r="C8246" t="s">
        <v>81</v>
      </c>
      <c r="D8246" t="s">
        <v>119</v>
      </c>
      <c r="E8246" t="s">
        <v>177</v>
      </c>
      <c r="F8246" t="s">
        <v>23532</v>
      </c>
      <c r="G8246" t="s">
        <v>183</v>
      </c>
      <c r="H8246" t="s">
        <v>143</v>
      </c>
      <c r="I8246" t="s">
        <v>135</v>
      </c>
      <c r="J8246" t="s">
        <v>136</v>
      </c>
      <c r="K8246" t="s">
        <v>137</v>
      </c>
      <c r="L8246" t="s">
        <v>23533</v>
      </c>
      <c r="M8246" t="s">
        <v>23534</v>
      </c>
      <c r="N8246">
        <v>2.0780555550000002</v>
      </c>
      <c r="O8246">
        <v>0</v>
      </c>
      <c r="P8246">
        <v>1</v>
      </c>
      <c r="Q8246">
        <v>0</v>
      </c>
      <c r="R8246">
        <v>0</v>
      </c>
      <c r="S8246">
        <v>0</v>
      </c>
      <c r="T8246">
        <v>0</v>
      </c>
      <c r="U8246">
        <v>0</v>
      </c>
      <c r="V8246">
        <v>0</v>
      </c>
      <c r="W8246">
        <v>0</v>
      </c>
      <c r="X8246">
        <v>1.2232702084522014</v>
      </c>
      <c r="Y8246">
        <v>0</v>
      </c>
      <c r="Z8246">
        <v>0</v>
      </c>
      <c r="AA8246">
        <v>0</v>
      </c>
      <c r="AB8246">
        <v>0</v>
      </c>
      <c r="AC8246">
        <v>0</v>
      </c>
      <c r="AD8246">
        <v>0</v>
      </c>
      <c r="AE8246">
        <v>1.2232702084522014</v>
      </c>
    </row>
    <row r="8247" spans="1:31" x14ac:dyDescent="0.25">
      <c r="A8247">
        <v>2102314</v>
      </c>
      <c r="B8247">
        <v>1</v>
      </c>
      <c r="C8247" t="s">
        <v>80</v>
      </c>
      <c r="D8247" t="s">
        <v>93</v>
      </c>
      <c r="E8247" t="s">
        <v>177</v>
      </c>
      <c r="F8247" t="s">
        <v>23535</v>
      </c>
      <c r="G8247" t="s">
        <v>183</v>
      </c>
      <c r="H8247" t="s">
        <v>143</v>
      </c>
      <c r="I8247" t="s">
        <v>135</v>
      </c>
      <c r="J8247" t="s">
        <v>136</v>
      </c>
      <c r="K8247" t="s">
        <v>137</v>
      </c>
      <c r="L8247" t="s">
        <v>23536</v>
      </c>
      <c r="M8247" t="s">
        <v>23537</v>
      </c>
      <c r="N8247">
        <v>2.7936111110000001</v>
      </c>
      <c r="O8247">
        <v>0</v>
      </c>
      <c r="P8247">
        <v>5</v>
      </c>
      <c r="Q8247">
        <v>0</v>
      </c>
      <c r="R8247">
        <v>0</v>
      </c>
      <c r="S8247">
        <v>0</v>
      </c>
      <c r="T8247">
        <v>0</v>
      </c>
      <c r="U8247">
        <v>0</v>
      </c>
      <c r="V8247">
        <v>0</v>
      </c>
      <c r="W8247">
        <v>0</v>
      </c>
      <c r="X8247">
        <v>3.1342574021949341</v>
      </c>
      <c r="Y8247">
        <v>0</v>
      </c>
      <c r="Z8247">
        <v>0</v>
      </c>
      <c r="AA8247">
        <v>0</v>
      </c>
      <c r="AB8247">
        <v>0</v>
      </c>
      <c r="AC8247">
        <v>0</v>
      </c>
      <c r="AD8247">
        <v>0</v>
      </c>
      <c r="AE8247">
        <v>3.1342574021949341</v>
      </c>
    </row>
    <row r="8248" spans="1:31" x14ac:dyDescent="0.25">
      <c r="A8248">
        <v>2102128</v>
      </c>
      <c r="B8248">
        <v>1</v>
      </c>
      <c r="C8248" t="s">
        <v>81</v>
      </c>
      <c r="D8248" t="s">
        <v>115</v>
      </c>
      <c r="E8248" t="s">
        <v>158</v>
      </c>
      <c r="F8248" t="s">
        <v>23538</v>
      </c>
      <c r="G8248" t="s">
        <v>160</v>
      </c>
      <c r="H8248" t="s">
        <v>143</v>
      </c>
      <c r="I8248" t="s">
        <v>135</v>
      </c>
      <c r="J8248" t="s">
        <v>136</v>
      </c>
      <c r="K8248" t="s">
        <v>137</v>
      </c>
      <c r="L8248" t="s">
        <v>23539</v>
      </c>
      <c r="M8248" t="s">
        <v>23540</v>
      </c>
      <c r="N8248">
        <v>3.173333333</v>
      </c>
      <c r="O8248">
        <v>0</v>
      </c>
      <c r="P8248">
        <v>4</v>
      </c>
      <c r="Q8248">
        <v>0</v>
      </c>
      <c r="R8248">
        <v>0</v>
      </c>
      <c r="S8248">
        <v>0</v>
      </c>
      <c r="T8248">
        <v>0</v>
      </c>
      <c r="U8248">
        <v>0</v>
      </c>
      <c r="V8248">
        <v>0</v>
      </c>
      <c r="W8248">
        <v>0</v>
      </c>
      <c r="X8248">
        <v>1.4162521335482876</v>
      </c>
      <c r="Y8248">
        <v>0</v>
      </c>
      <c r="Z8248">
        <v>0</v>
      </c>
      <c r="AA8248">
        <v>0</v>
      </c>
      <c r="AB8248">
        <v>0</v>
      </c>
      <c r="AC8248">
        <v>0</v>
      </c>
      <c r="AD8248">
        <v>0</v>
      </c>
      <c r="AE8248">
        <v>1.4162521335482876</v>
      </c>
    </row>
    <row r="8249" spans="1:31" x14ac:dyDescent="0.25">
      <c r="A8249">
        <v>2101979</v>
      </c>
      <c r="B8249">
        <v>1</v>
      </c>
      <c r="C8249" t="s">
        <v>80</v>
      </c>
      <c r="D8249" t="s">
        <v>94</v>
      </c>
      <c r="E8249" t="s">
        <v>169</v>
      </c>
      <c r="F8249" t="s">
        <v>23541</v>
      </c>
      <c r="G8249" t="s">
        <v>154</v>
      </c>
      <c r="H8249" t="s">
        <v>134</v>
      </c>
      <c r="I8249" t="s">
        <v>135</v>
      </c>
      <c r="J8249" t="s">
        <v>136</v>
      </c>
      <c r="K8249" t="s">
        <v>155</v>
      </c>
      <c r="L8249" t="s">
        <v>23542</v>
      </c>
      <c r="M8249" t="s">
        <v>23543</v>
      </c>
      <c r="N8249">
        <v>8.0091666660000005</v>
      </c>
      <c r="O8249">
        <v>0</v>
      </c>
      <c r="P8249">
        <v>0</v>
      </c>
      <c r="Q8249">
        <v>2</v>
      </c>
      <c r="R8249">
        <v>0</v>
      </c>
      <c r="S8249">
        <v>0</v>
      </c>
      <c r="T8249">
        <v>0</v>
      </c>
      <c r="U8249">
        <v>0</v>
      </c>
      <c r="V8249">
        <v>0</v>
      </c>
      <c r="W8249">
        <v>0</v>
      </c>
      <c r="X8249">
        <v>0</v>
      </c>
      <c r="Y8249">
        <v>43.966755484154248</v>
      </c>
      <c r="Z8249">
        <v>0</v>
      </c>
      <c r="AA8249">
        <v>0</v>
      </c>
      <c r="AB8249">
        <v>0</v>
      </c>
      <c r="AC8249">
        <v>0</v>
      </c>
      <c r="AD8249">
        <v>0</v>
      </c>
      <c r="AE8249">
        <v>43.966755484154248</v>
      </c>
    </row>
    <row r="8250" spans="1:31" x14ac:dyDescent="0.25">
      <c r="A8250">
        <v>2102131</v>
      </c>
      <c r="B8250">
        <v>1</v>
      </c>
      <c r="C8250" t="s">
        <v>80</v>
      </c>
      <c r="D8250" t="s">
        <v>100</v>
      </c>
      <c r="E8250" t="s">
        <v>146</v>
      </c>
      <c r="F8250" t="s">
        <v>23544</v>
      </c>
      <c r="G8250" t="s">
        <v>133</v>
      </c>
      <c r="H8250" t="s">
        <v>134</v>
      </c>
      <c r="I8250" t="s">
        <v>135</v>
      </c>
      <c r="J8250" t="s">
        <v>136</v>
      </c>
      <c r="K8250" t="s">
        <v>137</v>
      </c>
      <c r="L8250" t="s">
        <v>23545</v>
      </c>
      <c r="M8250" t="s">
        <v>23546</v>
      </c>
      <c r="N8250">
        <v>0.73277777700000002</v>
      </c>
      <c r="O8250">
        <v>0</v>
      </c>
      <c r="P8250">
        <v>831</v>
      </c>
      <c r="Q8250">
        <v>14</v>
      </c>
      <c r="R8250">
        <v>118</v>
      </c>
      <c r="S8250">
        <v>5</v>
      </c>
      <c r="T8250">
        <v>107</v>
      </c>
      <c r="U8250">
        <v>0</v>
      </c>
      <c r="V8250">
        <v>0</v>
      </c>
      <c r="W8250">
        <v>0</v>
      </c>
      <c r="X8250">
        <v>180.64336435160772</v>
      </c>
      <c r="Y8250">
        <v>16.090643888559622</v>
      </c>
      <c r="Z8250">
        <v>95.83784000640982</v>
      </c>
      <c r="AA8250">
        <v>30.532313191305803</v>
      </c>
      <c r="AB8250">
        <v>81.192853006970822</v>
      </c>
      <c r="AC8250">
        <v>0</v>
      </c>
      <c r="AD8250">
        <v>0</v>
      </c>
      <c r="AE8250">
        <v>404.29701444485374</v>
      </c>
    </row>
    <row r="8251" spans="1:31" x14ac:dyDescent="0.25">
      <c r="A8251">
        <v>2101991</v>
      </c>
      <c r="B8251">
        <v>1</v>
      </c>
      <c r="C8251" t="s">
        <v>80</v>
      </c>
      <c r="D8251" t="s">
        <v>96</v>
      </c>
      <c r="E8251" t="s">
        <v>158</v>
      </c>
      <c r="F8251" t="s">
        <v>23547</v>
      </c>
      <c r="G8251" t="s">
        <v>979</v>
      </c>
      <c r="H8251" t="s">
        <v>143</v>
      </c>
      <c r="I8251" t="s">
        <v>135</v>
      </c>
      <c r="J8251" t="s">
        <v>136</v>
      </c>
      <c r="K8251" t="s">
        <v>137</v>
      </c>
      <c r="L8251" t="s">
        <v>23548</v>
      </c>
      <c r="M8251" t="s">
        <v>23549</v>
      </c>
      <c r="N8251">
        <v>1.679444444</v>
      </c>
      <c r="O8251">
        <v>0</v>
      </c>
      <c r="P8251">
        <v>34</v>
      </c>
      <c r="Q8251">
        <v>0</v>
      </c>
      <c r="R8251">
        <v>0</v>
      </c>
      <c r="S8251">
        <v>0</v>
      </c>
      <c r="T8251">
        <v>0</v>
      </c>
      <c r="U8251">
        <v>0</v>
      </c>
      <c r="V8251">
        <v>0</v>
      </c>
      <c r="W8251">
        <v>0</v>
      </c>
      <c r="X8251">
        <v>12.075908804283465</v>
      </c>
      <c r="Y8251">
        <v>0</v>
      </c>
      <c r="Z8251">
        <v>0</v>
      </c>
      <c r="AA8251">
        <v>0</v>
      </c>
      <c r="AB8251">
        <v>0</v>
      </c>
      <c r="AC8251">
        <v>0</v>
      </c>
      <c r="AD8251">
        <v>0</v>
      </c>
      <c r="AE8251">
        <v>12.075908804283465</v>
      </c>
    </row>
    <row r="8252" spans="1:31" x14ac:dyDescent="0.25">
      <c r="A8252">
        <v>2102340</v>
      </c>
      <c r="B8252">
        <v>1</v>
      </c>
      <c r="C8252" t="s">
        <v>80</v>
      </c>
      <c r="D8252" t="s">
        <v>98</v>
      </c>
      <c r="E8252" t="s">
        <v>158</v>
      </c>
      <c r="F8252" t="s">
        <v>23550</v>
      </c>
      <c r="G8252" t="s">
        <v>160</v>
      </c>
      <c r="H8252" t="s">
        <v>143</v>
      </c>
      <c r="I8252" t="s">
        <v>135</v>
      </c>
      <c r="J8252" t="s">
        <v>136</v>
      </c>
      <c r="K8252" t="s">
        <v>137</v>
      </c>
      <c r="L8252" t="s">
        <v>23551</v>
      </c>
      <c r="M8252" t="s">
        <v>23552</v>
      </c>
      <c r="N8252">
        <v>1.3525</v>
      </c>
      <c r="O8252">
        <v>0</v>
      </c>
      <c r="P8252">
        <v>24</v>
      </c>
      <c r="Q8252">
        <v>0</v>
      </c>
      <c r="R8252">
        <v>4</v>
      </c>
      <c r="S8252">
        <v>0</v>
      </c>
      <c r="T8252">
        <v>6</v>
      </c>
      <c r="U8252">
        <v>0</v>
      </c>
      <c r="V8252">
        <v>0</v>
      </c>
      <c r="W8252">
        <v>0</v>
      </c>
      <c r="X8252">
        <v>7.9796137334959347</v>
      </c>
      <c r="Y8252">
        <v>0</v>
      </c>
      <c r="Z8252">
        <v>2.7054861177365539</v>
      </c>
      <c r="AA8252">
        <v>0</v>
      </c>
      <c r="AB8252">
        <v>7.6575349924367062</v>
      </c>
      <c r="AC8252">
        <v>0</v>
      </c>
      <c r="AD8252">
        <v>0</v>
      </c>
      <c r="AE8252">
        <v>18.342634843669195</v>
      </c>
    </row>
    <row r="8253" spans="1:31" x14ac:dyDescent="0.25">
      <c r="A8253">
        <v>2102300</v>
      </c>
      <c r="B8253">
        <v>1</v>
      </c>
      <c r="C8253" t="s">
        <v>81</v>
      </c>
      <c r="D8253" t="s">
        <v>128</v>
      </c>
      <c r="E8253" t="s">
        <v>146</v>
      </c>
      <c r="F8253" t="s">
        <v>5700</v>
      </c>
      <c r="G8253" t="s">
        <v>133</v>
      </c>
      <c r="H8253" t="s">
        <v>134</v>
      </c>
      <c r="I8253" t="s">
        <v>135</v>
      </c>
      <c r="J8253" t="s">
        <v>136</v>
      </c>
      <c r="K8253" t="s">
        <v>137</v>
      </c>
      <c r="L8253" t="s">
        <v>23553</v>
      </c>
      <c r="M8253" t="s">
        <v>23554</v>
      </c>
      <c r="N8253">
        <v>9.2222222000000006E-2</v>
      </c>
      <c r="O8253">
        <v>0</v>
      </c>
      <c r="P8253">
        <v>922</v>
      </c>
      <c r="Q8253">
        <v>3</v>
      </c>
      <c r="R8253">
        <v>12</v>
      </c>
      <c r="S8253">
        <v>5</v>
      </c>
      <c r="T8253">
        <v>97</v>
      </c>
      <c r="U8253">
        <v>0</v>
      </c>
      <c r="V8253">
        <v>0</v>
      </c>
      <c r="W8253">
        <v>0</v>
      </c>
      <c r="X8253">
        <v>12.806602092489783</v>
      </c>
      <c r="Y8253">
        <v>2.6820720581378161</v>
      </c>
      <c r="Z8253">
        <v>1.8880641376933003</v>
      </c>
      <c r="AA8253">
        <v>3.9929550496801522</v>
      </c>
      <c r="AB8253">
        <v>2.1541499700432531</v>
      </c>
      <c r="AC8253">
        <v>0</v>
      </c>
      <c r="AD8253">
        <v>0</v>
      </c>
      <c r="AE8253">
        <v>23.523843308044306</v>
      </c>
    </row>
    <row r="8254" spans="1:31" x14ac:dyDescent="0.25">
      <c r="A8254">
        <v>2102194</v>
      </c>
      <c r="B8254">
        <v>1</v>
      </c>
      <c r="C8254" t="s">
        <v>80</v>
      </c>
      <c r="D8254" t="s">
        <v>82</v>
      </c>
      <c r="E8254" t="s">
        <v>505</v>
      </c>
      <c r="F8254" t="s">
        <v>15369</v>
      </c>
      <c r="G8254" t="s">
        <v>160</v>
      </c>
      <c r="H8254" t="s">
        <v>143</v>
      </c>
      <c r="I8254" t="s">
        <v>135</v>
      </c>
      <c r="J8254" t="s">
        <v>136</v>
      </c>
      <c r="K8254" t="s">
        <v>137</v>
      </c>
      <c r="L8254" t="s">
        <v>23555</v>
      </c>
      <c r="M8254" t="s">
        <v>23556</v>
      </c>
      <c r="N8254">
        <v>2.7174999999999998</v>
      </c>
      <c r="O8254">
        <v>0</v>
      </c>
      <c r="P8254">
        <v>1</v>
      </c>
      <c r="Q8254">
        <v>0</v>
      </c>
      <c r="R8254">
        <v>0</v>
      </c>
      <c r="S8254">
        <v>0</v>
      </c>
      <c r="T8254">
        <v>19</v>
      </c>
      <c r="U8254">
        <v>0</v>
      </c>
      <c r="V8254">
        <v>0</v>
      </c>
      <c r="W8254">
        <v>0</v>
      </c>
      <c r="X8254">
        <v>2.1014088158205001E-2</v>
      </c>
      <c r="Y8254">
        <v>0</v>
      </c>
      <c r="Z8254">
        <v>0</v>
      </c>
      <c r="AA8254">
        <v>0</v>
      </c>
      <c r="AB8254">
        <v>114.7982757175067</v>
      </c>
      <c r="AC8254">
        <v>0</v>
      </c>
      <c r="AD8254">
        <v>0</v>
      </c>
      <c r="AE8254">
        <v>114.81928980566491</v>
      </c>
    </row>
    <row r="8255" spans="1:31" x14ac:dyDescent="0.25">
      <c r="A8255">
        <v>2102360</v>
      </c>
      <c r="B8255">
        <v>1</v>
      </c>
      <c r="C8255" t="s">
        <v>81</v>
      </c>
      <c r="D8255" t="s">
        <v>113</v>
      </c>
      <c r="E8255" t="s">
        <v>177</v>
      </c>
      <c r="F8255" t="s">
        <v>23557</v>
      </c>
      <c r="G8255" t="s">
        <v>183</v>
      </c>
      <c r="H8255" t="s">
        <v>143</v>
      </c>
      <c r="I8255" t="s">
        <v>135</v>
      </c>
      <c r="J8255" t="s">
        <v>136</v>
      </c>
      <c r="K8255" t="s">
        <v>137</v>
      </c>
      <c r="L8255" t="s">
        <v>23558</v>
      </c>
      <c r="M8255" t="s">
        <v>23559</v>
      </c>
      <c r="N8255">
        <v>1.717777777</v>
      </c>
      <c r="O8255">
        <v>0</v>
      </c>
      <c r="P8255">
        <v>0</v>
      </c>
      <c r="Q8255">
        <v>0</v>
      </c>
      <c r="R8255">
        <v>0</v>
      </c>
      <c r="S8255">
        <v>0</v>
      </c>
      <c r="T8255">
        <v>1</v>
      </c>
      <c r="U8255">
        <v>0</v>
      </c>
      <c r="V8255">
        <v>0</v>
      </c>
      <c r="W8255">
        <v>0</v>
      </c>
      <c r="X8255">
        <v>0</v>
      </c>
      <c r="Y8255">
        <v>0</v>
      </c>
      <c r="Z8255">
        <v>0</v>
      </c>
      <c r="AA8255">
        <v>0</v>
      </c>
      <c r="AB8255">
        <v>3.499218968394361E-2</v>
      </c>
      <c r="AC8255">
        <v>0</v>
      </c>
      <c r="AD8255">
        <v>0</v>
      </c>
      <c r="AE8255">
        <v>3.499218968394361E-2</v>
      </c>
    </row>
    <row r="8256" spans="1:31" x14ac:dyDescent="0.25">
      <c r="A8256">
        <v>2102260</v>
      </c>
      <c r="B8256">
        <v>1</v>
      </c>
      <c r="C8256" t="s">
        <v>80</v>
      </c>
      <c r="D8256" t="s">
        <v>98</v>
      </c>
      <c r="E8256" t="s">
        <v>131</v>
      </c>
      <c r="F8256" t="s">
        <v>13000</v>
      </c>
      <c r="G8256" t="s">
        <v>133</v>
      </c>
      <c r="H8256" t="s">
        <v>134</v>
      </c>
      <c r="I8256" t="s">
        <v>135</v>
      </c>
      <c r="J8256" t="s">
        <v>136</v>
      </c>
      <c r="K8256" t="s">
        <v>137</v>
      </c>
      <c r="L8256" t="s">
        <v>23560</v>
      </c>
      <c r="M8256" t="s">
        <v>23561</v>
      </c>
      <c r="N8256">
        <v>1.5308333329999999</v>
      </c>
      <c r="O8256">
        <v>0</v>
      </c>
      <c r="P8256">
        <v>20</v>
      </c>
      <c r="Q8256">
        <v>12</v>
      </c>
      <c r="R8256">
        <v>116</v>
      </c>
      <c r="S8256">
        <v>2</v>
      </c>
      <c r="T8256">
        <v>29</v>
      </c>
      <c r="U8256">
        <v>2</v>
      </c>
      <c r="V8256">
        <v>0</v>
      </c>
      <c r="W8256">
        <v>0</v>
      </c>
      <c r="X8256">
        <v>11.715672573280861</v>
      </c>
      <c r="Y8256">
        <v>83.071012854061493</v>
      </c>
      <c r="Z8256">
        <v>407.80878830465457</v>
      </c>
      <c r="AA8256">
        <v>36.703860877511183</v>
      </c>
      <c r="AB8256">
        <v>114.03278242001596</v>
      </c>
      <c r="AC8256">
        <v>314.44411877414569</v>
      </c>
      <c r="AD8256">
        <v>0</v>
      </c>
      <c r="AE8256">
        <v>967.77623580366958</v>
      </c>
    </row>
    <row r="8257" spans="1:31" x14ac:dyDescent="0.25">
      <c r="A8257">
        <v>2102366</v>
      </c>
      <c r="B8257">
        <v>1</v>
      </c>
      <c r="C8257" t="s">
        <v>80</v>
      </c>
      <c r="D8257" t="s">
        <v>103</v>
      </c>
      <c r="E8257" t="s">
        <v>140</v>
      </c>
      <c r="F8257" t="s">
        <v>23562</v>
      </c>
      <c r="G8257" t="s">
        <v>142</v>
      </c>
      <c r="H8257" t="s">
        <v>143</v>
      </c>
      <c r="I8257" t="s">
        <v>135</v>
      </c>
      <c r="J8257" t="s">
        <v>136</v>
      </c>
      <c r="K8257" t="s">
        <v>137</v>
      </c>
      <c r="L8257" t="s">
        <v>23563</v>
      </c>
      <c r="M8257" t="s">
        <v>23564</v>
      </c>
      <c r="N8257">
        <v>0.46416666600000001</v>
      </c>
      <c r="O8257">
        <v>0</v>
      </c>
      <c r="P8257">
        <v>192</v>
      </c>
      <c r="Q8257">
        <v>0</v>
      </c>
      <c r="R8257">
        <v>0</v>
      </c>
      <c r="S8257">
        <v>0</v>
      </c>
      <c r="T8257">
        <v>9</v>
      </c>
      <c r="U8257">
        <v>0</v>
      </c>
      <c r="V8257">
        <v>0</v>
      </c>
      <c r="W8257">
        <v>0</v>
      </c>
      <c r="X8257">
        <v>17.30846112410363</v>
      </c>
      <c r="Y8257">
        <v>0</v>
      </c>
      <c r="Z8257">
        <v>0</v>
      </c>
      <c r="AA8257">
        <v>0</v>
      </c>
      <c r="AB8257">
        <v>1.1574912436985625</v>
      </c>
      <c r="AC8257">
        <v>0</v>
      </c>
      <c r="AD8257">
        <v>0</v>
      </c>
      <c r="AE8257">
        <v>18.465952367802192</v>
      </c>
    </row>
    <row r="8258" spans="1:31" x14ac:dyDescent="0.25">
      <c r="A8258">
        <v>2102323</v>
      </c>
      <c r="B8258">
        <v>1</v>
      </c>
      <c r="C8258" t="s">
        <v>81</v>
      </c>
      <c r="D8258" t="s">
        <v>123</v>
      </c>
      <c r="E8258" t="s">
        <v>158</v>
      </c>
      <c r="F8258" t="s">
        <v>16484</v>
      </c>
      <c r="G8258" t="s">
        <v>160</v>
      </c>
      <c r="H8258" t="s">
        <v>143</v>
      </c>
      <c r="I8258" t="s">
        <v>135</v>
      </c>
      <c r="J8258" t="s">
        <v>136</v>
      </c>
      <c r="K8258" t="s">
        <v>137</v>
      </c>
      <c r="L8258" t="s">
        <v>23565</v>
      </c>
      <c r="M8258" t="s">
        <v>23566</v>
      </c>
      <c r="N8258">
        <v>2.3030555549999998</v>
      </c>
      <c r="O8258">
        <v>0</v>
      </c>
      <c r="P8258">
        <v>48</v>
      </c>
      <c r="Q8258">
        <v>0</v>
      </c>
      <c r="R8258">
        <v>0</v>
      </c>
      <c r="S8258">
        <v>0</v>
      </c>
      <c r="T8258">
        <v>9</v>
      </c>
      <c r="U8258">
        <v>0</v>
      </c>
      <c r="V8258">
        <v>0</v>
      </c>
      <c r="W8258">
        <v>0</v>
      </c>
      <c r="X8258">
        <v>31.170737388439452</v>
      </c>
      <c r="Y8258">
        <v>0</v>
      </c>
      <c r="Z8258">
        <v>0</v>
      </c>
      <c r="AA8258">
        <v>0</v>
      </c>
      <c r="AB8258">
        <v>5.2462055619126362</v>
      </c>
      <c r="AC8258">
        <v>0</v>
      </c>
      <c r="AD8258">
        <v>0</v>
      </c>
      <c r="AE8258">
        <v>36.416942950352087</v>
      </c>
    </row>
    <row r="8259" spans="1:31" x14ac:dyDescent="0.25">
      <c r="A8259">
        <v>2102174</v>
      </c>
      <c r="B8259">
        <v>1</v>
      </c>
      <c r="C8259" t="s">
        <v>80</v>
      </c>
      <c r="D8259" t="s">
        <v>96</v>
      </c>
      <c r="E8259" t="s">
        <v>158</v>
      </c>
      <c r="F8259" t="s">
        <v>23567</v>
      </c>
      <c r="G8259" t="s">
        <v>979</v>
      </c>
      <c r="H8259" t="s">
        <v>143</v>
      </c>
      <c r="I8259" t="s">
        <v>135</v>
      </c>
      <c r="J8259" t="s">
        <v>136</v>
      </c>
      <c r="K8259" t="s">
        <v>137</v>
      </c>
      <c r="L8259" t="s">
        <v>23568</v>
      </c>
      <c r="M8259" t="s">
        <v>23569</v>
      </c>
      <c r="N8259">
        <v>1.9655555549999999</v>
      </c>
      <c r="O8259">
        <v>0</v>
      </c>
      <c r="P8259">
        <v>70</v>
      </c>
      <c r="Q8259">
        <v>0</v>
      </c>
      <c r="R8259">
        <v>0</v>
      </c>
      <c r="S8259">
        <v>0</v>
      </c>
      <c r="T8259">
        <v>5</v>
      </c>
      <c r="U8259">
        <v>0</v>
      </c>
      <c r="V8259">
        <v>0</v>
      </c>
      <c r="W8259">
        <v>0</v>
      </c>
      <c r="X8259">
        <v>31.649224914004126</v>
      </c>
      <c r="Y8259">
        <v>0</v>
      </c>
      <c r="Z8259">
        <v>0</v>
      </c>
      <c r="AA8259">
        <v>0</v>
      </c>
      <c r="AB8259">
        <v>20.757915674405886</v>
      </c>
      <c r="AC8259">
        <v>0</v>
      </c>
      <c r="AD8259">
        <v>0</v>
      </c>
      <c r="AE8259">
        <v>52.407140588410016</v>
      </c>
    </row>
    <row r="8260" spans="1:31" x14ac:dyDescent="0.25">
      <c r="A8260">
        <v>2101965</v>
      </c>
      <c r="B8260">
        <v>1</v>
      </c>
      <c r="C8260" t="s">
        <v>80</v>
      </c>
      <c r="D8260" t="s">
        <v>99</v>
      </c>
      <c r="E8260" t="s">
        <v>158</v>
      </c>
      <c r="F8260" t="s">
        <v>3004</v>
      </c>
      <c r="G8260" t="s">
        <v>1378</v>
      </c>
      <c r="H8260" t="s">
        <v>143</v>
      </c>
      <c r="I8260" t="s">
        <v>135</v>
      </c>
      <c r="J8260" t="s">
        <v>136</v>
      </c>
      <c r="K8260" t="s">
        <v>137</v>
      </c>
      <c r="L8260" t="s">
        <v>23570</v>
      </c>
      <c r="M8260" t="s">
        <v>23571</v>
      </c>
      <c r="N8260">
        <v>3.8105555550000001</v>
      </c>
      <c r="O8260">
        <v>0</v>
      </c>
      <c r="P8260">
        <v>4</v>
      </c>
      <c r="Q8260">
        <v>0</v>
      </c>
      <c r="R8260">
        <v>0</v>
      </c>
      <c r="S8260">
        <v>0</v>
      </c>
      <c r="T8260">
        <v>0</v>
      </c>
      <c r="U8260">
        <v>0</v>
      </c>
      <c r="V8260">
        <v>0</v>
      </c>
      <c r="W8260">
        <v>0</v>
      </c>
      <c r="X8260">
        <v>0.14945225655510225</v>
      </c>
      <c r="Y8260">
        <v>0</v>
      </c>
      <c r="Z8260">
        <v>0</v>
      </c>
      <c r="AA8260">
        <v>0</v>
      </c>
      <c r="AB8260">
        <v>0</v>
      </c>
      <c r="AC8260">
        <v>0</v>
      </c>
      <c r="AD8260">
        <v>0</v>
      </c>
      <c r="AE8260">
        <v>0.14945225655510225</v>
      </c>
    </row>
    <row r="8261" spans="1:31" x14ac:dyDescent="0.25">
      <c r="A8261">
        <v>2102134</v>
      </c>
      <c r="B8261">
        <v>1</v>
      </c>
      <c r="C8261" t="s">
        <v>80</v>
      </c>
      <c r="D8261" t="s">
        <v>95</v>
      </c>
      <c r="E8261" t="s">
        <v>177</v>
      </c>
      <c r="F8261" t="s">
        <v>23572</v>
      </c>
      <c r="G8261" t="s">
        <v>183</v>
      </c>
      <c r="H8261" t="s">
        <v>143</v>
      </c>
      <c r="I8261" t="s">
        <v>135</v>
      </c>
      <c r="J8261" t="s">
        <v>136</v>
      </c>
      <c r="K8261" t="s">
        <v>137</v>
      </c>
      <c r="L8261" t="s">
        <v>23573</v>
      </c>
      <c r="M8261" t="s">
        <v>23574</v>
      </c>
      <c r="N8261">
        <v>4.0125000000000002</v>
      </c>
      <c r="O8261">
        <v>0</v>
      </c>
      <c r="P8261">
        <v>2</v>
      </c>
      <c r="Q8261">
        <v>0</v>
      </c>
      <c r="R8261">
        <v>0</v>
      </c>
      <c r="S8261">
        <v>0</v>
      </c>
      <c r="T8261">
        <v>0</v>
      </c>
      <c r="U8261">
        <v>0</v>
      </c>
      <c r="V8261">
        <v>0</v>
      </c>
      <c r="W8261">
        <v>0</v>
      </c>
      <c r="X8261">
        <v>1.7522202223479666</v>
      </c>
      <c r="Y8261">
        <v>0</v>
      </c>
      <c r="Z8261">
        <v>0</v>
      </c>
      <c r="AA8261">
        <v>0</v>
      </c>
      <c r="AB8261">
        <v>0</v>
      </c>
      <c r="AC8261">
        <v>0</v>
      </c>
      <c r="AD8261">
        <v>0</v>
      </c>
      <c r="AE8261">
        <v>1.7522202223479666</v>
      </c>
    </row>
    <row r="8262" spans="1:31" x14ac:dyDescent="0.25">
      <c r="A8262">
        <v>2102011</v>
      </c>
      <c r="B8262">
        <v>1</v>
      </c>
      <c r="C8262" t="s">
        <v>81</v>
      </c>
      <c r="D8262" t="s">
        <v>119</v>
      </c>
      <c r="E8262" t="s">
        <v>177</v>
      </c>
      <c r="F8262" t="s">
        <v>23575</v>
      </c>
      <c r="G8262" t="s">
        <v>183</v>
      </c>
      <c r="H8262" t="s">
        <v>143</v>
      </c>
      <c r="I8262" t="s">
        <v>135</v>
      </c>
      <c r="J8262" t="s">
        <v>136</v>
      </c>
      <c r="K8262" t="s">
        <v>137</v>
      </c>
      <c r="L8262" t="s">
        <v>23576</v>
      </c>
      <c r="M8262" t="s">
        <v>23577</v>
      </c>
      <c r="N8262">
        <v>1.31</v>
      </c>
      <c r="O8262">
        <v>0</v>
      </c>
      <c r="P8262">
        <v>1</v>
      </c>
      <c r="Q8262">
        <v>0</v>
      </c>
      <c r="R8262">
        <v>0</v>
      </c>
      <c r="S8262">
        <v>0</v>
      </c>
      <c r="T8262">
        <v>0</v>
      </c>
      <c r="U8262">
        <v>0</v>
      </c>
      <c r="V8262">
        <v>0</v>
      </c>
      <c r="W8262">
        <v>0</v>
      </c>
      <c r="X8262">
        <v>9.6699078144846684E-2</v>
      </c>
      <c r="Y8262">
        <v>0</v>
      </c>
      <c r="Z8262">
        <v>0</v>
      </c>
      <c r="AA8262">
        <v>0</v>
      </c>
      <c r="AB8262">
        <v>0</v>
      </c>
      <c r="AC8262">
        <v>0</v>
      </c>
      <c r="AD8262">
        <v>0</v>
      </c>
      <c r="AE8262">
        <v>9.6699078144846684E-2</v>
      </c>
    </row>
    <row r="8263" spans="1:31" x14ac:dyDescent="0.25">
      <c r="A8263">
        <v>2102111</v>
      </c>
      <c r="B8263">
        <v>1</v>
      </c>
      <c r="C8263" t="s">
        <v>80</v>
      </c>
      <c r="D8263" t="s">
        <v>95</v>
      </c>
      <c r="E8263" t="s">
        <v>177</v>
      </c>
      <c r="F8263" t="s">
        <v>23578</v>
      </c>
      <c r="G8263" t="s">
        <v>196</v>
      </c>
      <c r="H8263" t="s">
        <v>143</v>
      </c>
      <c r="I8263" t="s">
        <v>135</v>
      </c>
      <c r="J8263" t="s">
        <v>136</v>
      </c>
      <c r="K8263" t="s">
        <v>137</v>
      </c>
      <c r="L8263" t="s">
        <v>23579</v>
      </c>
      <c r="M8263" t="s">
        <v>23580</v>
      </c>
      <c r="N8263">
        <v>0.54694444399999997</v>
      </c>
      <c r="O8263">
        <v>0</v>
      </c>
      <c r="P8263">
        <v>4</v>
      </c>
      <c r="Q8263">
        <v>0</v>
      </c>
      <c r="R8263">
        <v>0</v>
      </c>
      <c r="S8263">
        <v>0</v>
      </c>
      <c r="T8263">
        <v>1</v>
      </c>
      <c r="U8263">
        <v>0</v>
      </c>
      <c r="V8263">
        <v>0</v>
      </c>
      <c r="W8263">
        <v>0</v>
      </c>
      <c r="X8263">
        <v>0.21892527298620001</v>
      </c>
      <c r="Y8263">
        <v>0</v>
      </c>
      <c r="Z8263">
        <v>0</v>
      </c>
      <c r="AA8263">
        <v>0</v>
      </c>
      <c r="AB8263">
        <v>0.96712752789329726</v>
      </c>
      <c r="AC8263">
        <v>0</v>
      </c>
      <c r="AD8263">
        <v>0</v>
      </c>
      <c r="AE8263">
        <v>1.1860528008794973</v>
      </c>
    </row>
    <row r="8264" spans="1:31" x14ac:dyDescent="0.25">
      <c r="A8264">
        <v>2101988</v>
      </c>
      <c r="B8264">
        <v>1</v>
      </c>
      <c r="C8264" t="s">
        <v>81</v>
      </c>
      <c r="D8264" t="s">
        <v>112</v>
      </c>
      <c r="E8264" t="s">
        <v>146</v>
      </c>
      <c r="F8264" t="s">
        <v>2640</v>
      </c>
      <c r="G8264" t="s">
        <v>133</v>
      </c>
      <c r="H8264" t="s">
        <v>134</v>
      </c>
      <c r="I8264" t="s">
        <v>135</v>
      </c>
      <c r="J8264" t="s">
        <v>136</v>
      </c>
      <c r="K8264" t="s">
        <v>137</v>
      </c>
      <c r="L8264" t="s">
        <v>23581</v>
      </c>
      <c r="M8264" t="s">
        <v>23582</v>
      </c>
      <c r="N8264">
        <v>4.9241666659999996</v>
      </c>
      <c r="O8264">
        <v>1</v>
      </c>
      <c r="P8264">
        <v>13</v>
      </c>
      <c r="Q8264">
        <v>89</v>
      </c>
      <c r="R8264">
        <v>0</v>
      </c>
      <c r="S8264">
        <v>0</v>
      </c>
      <c r="T8264">
        <v>0</v>
      </c>
      <c r="U8264">
        <v>0</v>
      </c>
      <c r="V8264">
        <v>0</v>
      </c>
      <c r="W8264">
        <v>1.641954388715785</v>
      </c>
      <c r="X8264">
        <v>12.152548983792061</v>
      </c>
      <c r="Y8264">
        <v>241.36916079957189</v>
      </c>
      <c r="Z8264">
        <v>0</v>
      </c>
      <c r="AA8264">
        <v>0</v>
      </c>
      <c r="AB8264">
        <v>0</v>
      </c>
      <c r="AC8264">
        <v>0</v>
      </c>
      <c r="AD8264">
        <v>0</v>
      </c>
      <c r="AE8264">
        <v>255.16366417207973</v>
      </c>
    </row>
    <row r="8265" spans="1:31" x14ac:dyDescent="0.25">
      <c r="A8265">
        <v>2102005</v>
      </c>
      <c r="B8265">
        <v>1</v>
      </c>
      <c r="C8265" t="s">
        <v>81</v>
      </c>
      <c r="D8265" t="s">
        <v>128</v>
      </c>
      <c r="E8265" t="s">
        <v>177</v>
      </c>
      <c r="F8265" t="s">
        <v>23583</v>
      </c>
      <c r="G8265" t="s">
        <v>324</v>
      </c>
      <c r="H8265" t="s">
        <v>143</v>
      </c>
      <c r="I8265" t="s">
        <v>135</v>
      </c>
      <c r="J8265" t="s">
        <v>136</v>
      </c>
      <c r="K8265" t="s">
        <v>137</v>
      </c>
      <c r="L8265" t="s">
        <v>23584</v>
      </c>
      <c r="M8265" t="s">
        <v>23585</v>
      </c>
      <c r="N8265">
        <v>1.619444444</v>
      </c>
      <c r="O8265">
        <v>0</v>
      </c>
      <c r="P8265">
        <v>0</v>
      </c>
      <c r="Q8265">
        <v>0</v>
      </c>
      <c r="R8265">
        <v>0</v>
      </c>
      <c r="S8265">
        <v>0</v>
      </c>
      <c r="T8265">
        <v>19</v>
      </c>
      <c r="U8265">
        <v>0</v>
      </c>
      <c r="V8265">
        <v>0</v>
      </c>
      <c r="W8265">
        <v>0</v>
      </c>
      <c r="X8265">
        <v>0</v>
      </c>
      <c r="Y8265">
        <v>0</v>
      </c>
      <c r="Z8265">
        <v>0</v>
      </c>
      <c r="AA8265">
        <v>0</v>
      </c>
      <c r="AB8265">
        <v>11.625981220853754</v>
      </c>
      <c r="AC8265">
        <v>0</v>
      </c>
      <c r="AD8265">
        <v>0</v>
      </c>
      <c r="AE8265">
        <v>11.625981220853754</v>
      </c>
    </row>
    <row r="8266" spans="1:31" x14ac:dyDescent="0.25">
      <c r="A8266">
        <v>2102197</v>
      </c>
      <c r="B8266">
        <v>1</v>
      </c>
      <c r="C8266" t="s">
        <v>81</v>
      </c>
      <c r="D8266" t="s">
        <v>113</v>
      </c>
      <c r="E8266" t="s">
        <v>169</v>
      </c>
      <c r="F8266" t="s">
        <v>23586</v>
      </c>
      <c r="G8266" t="s">
        <v>464</v>
      </c>
      <c r="H8266" t="s">
        <v>134</v>
      </c>
      <c r="I8266" t="s">
        <v>135</v>
      </c>
      <c r="J8266" t="s">
        <v>136</v>
      </c>
      <c r="K8266" t="s">
        <v>137</v>
      </c>
      <c r="L8266" t="s">
        <v>23587</v>
      </c>
      <c r="M8266" t="s">
        <v>23588</v>
      </c>
      <c r="N8266">
        <v>1.299722222</v>
      </c>
      <c r="O8266">
        <v>0</v>
      </c>
      <c r="P8266">
        <v>77</v>
      </c>
      <c r="Q8266">
        <v>21</v>
      </c>
      <c r="R8266">
        <v>24</v>
      </c>
      <c r="S8266">
        <v>0</v>
      </c>
      <c r="T8266">
        <v>3</v>
      </c>
      <c r="U8266">
        <v>0</v>
      </c>
      <c r="V8266">
        <v>0</v>
      </c>
      <c r="W8266">
        <v>0</v>
      </c>
      <c r="X8266">
        <v>41.559329739707145</v>
      </c>
      <c r="Y8266">
        <v>36.980985346362068</v>
      </c>
      <c r="Z8266">
        <v>21.277907574548987</v>
      </c>
      <c r="AA8266">
        <v>0</v>
      </c>
      <c r="AB8266">
        <v>4.8280636515014443E-2</v>
      </c>
      <c r="AC8266">
        <v>0</v>
      </c>
      <c r="AD8266">
        <v>0</v>
      </c>
      <c r="AE8266">
        <v>99.866503297133221</v>
      </c>
    </row>
    <row r="8267" spans="1:31" x14ac:dyDescent="0.25">
      <c r="A8267">
        <v>2102257</v>
      </c>
      <c r="B8267">
        <v>1</v>
      </c>
      <c r="C8267" t="s">
        <v>80</v>
      </c>
      <c r="D8267" t="s">
        <v>95</v>
      </c>
      <c r="E8267" t="s">
        <v>140</v>
      </c>
      <c r="F8267" t="s">
        <v>23589</v>
      </c>
      <c r="G8267" t="s">
        <v>324</v>
      </c>
      <c r="H8267" t="s">
        <v>143</v>
      </c>
      <c r="I8267" t="s">
        <v>135</v>
      </c>
      <c r="J8267" t="s">
        <v>136</v>
      </c>
      <c r="K8267" t="s">
        <v>137</v>
      </c>
      <c r="L8267" t="s">
        <v>23590</v>
      </c>
      <c r="M8267" t="s">
        <v>23591</v>
      </c>
      <c r="N8267">
        <v>1.1586111109999999</v>
      </c>
      <c r="O8267">
        <v>0</v>
      </c>
      <c r="P8267">
        <v>4</v>
      </c>
      <c r="Q8267">
        <v>0</v>
      </c>
      <c r="R8267">
        <v>5</v>
      </c>
      <c r="S8267">
        <v>0</v>
      </c>
      <c r="T8267">
        <v>2</v>
      </c>
      <c r="U8267">
        <v>0</v>
      </c>
      <c r="V8267">
        <v>0</v>
      </c>
      <c r="W8267">
        <v>0</v>
      </c>
      <c r="X8267">
        <v>0.59181718745117917</v>
      </c>
      <c r="Y8267">
        <v>0</v>
      </c>
      <c r="Z8267">
        <v>2.5079043301608759</v>
      </c>
      <c r="AA8267">
        <v>0</v>
      </c>
      <c r="AB8267">
        <v>12.414422532635061</v>
      </c>
      <c r="AC8267">
        <v>0</v>
      </c>
      <c r="AD8267">
        <v>0</v>
      </c>
      <c r="AE8267">
        <v>15.514144050247117</v>
      </c>
    </row>
    <row r="8268" spans="1:31" x14ac:dyDescent="0.25">
      <c r="A8268">
        <v>2102277</v>
      </c>
      <c r="B8268">
        <v>1</v>
      </c>
      <c r="C8268" t="s">
        <v>80</v>
      </c>
      <c r="D8268" t="s">
        <v>83</v>
      </c>
      <c r="E8268" t="s">
        <v>169</v>
      </c>
      <c r="F8268" t="s">
        <v>9728</v>
      </c>
      <c r="G8268" t="s">
        <v>133</v>
      </c>
      <c r="H8268" t="s">
        <v>134</v>
      </c>
      <c r="I8268" t="s">
        <v>135</v>
      </c>
      <c r="J8268" t="s">
        <v>136</v>
      </c>
      <c r="K8268" t="s">
        <v>137</v>
      </c>
      <c r="L8268" t="s">
        <v>23592</v>
      </c>
      <c r="M8268" t="s">
        <v>23593</v>
      </c>
      <c r="N8268">
        <v>0.233055555</v>
      </c>
      <c r="O8268">
        <v>0</v>
      </c>
      <c r="P8268">
        <v>129</v>
      </c>
      <c r="Q8268">
        <v>0</v>
      </c>
      <c r="R8268">
        <v>1</v>
      </c>
      <c r="S8268">
        <v>21</v>
      </c>
      <c r="T8268">
        <v>12</v>
      </c>
      <c r="U8268">
        <v>13</v>
      </c>
      <c r="V8268">
        <v>2</v>
      </c>
      <c r="W8268">
        <v>0</v>
      </c>
      <c r="X8268">
        <v>8.5345909715975488</v>
      </c>
      <c r="Y8268">
        <v>0</v>
      </c>
      <c r="Z8268">
        <v>2.5658405554250002E-2</v>
      </c>
      <c r="AA8268">
        <v>80.554427876720325</v>
      </c>
      <c r="AB8268">
        <v>3.6147648652674853</v>
      </c>
      <c r="AC8268">
        <v>255.41754998400168</v>
      </c>
      <c r="AD8268">
        <v>50.683741455791214</v>
      </c>
      <c r="AE8268">
        <v>398.83073355893254</v>
      </c>
    </row>
    <row r="8269" spans="1:31" x14ac:dyDescent="0.25">
      <c r="A8269">
        <v>2102363</v>
      </c>
      <c r="B8269">
        <v>1</v>
      </c>
      <c r="C8269" t="s">
        <v>80</v>
      </c>
      <c r="D8269" t="s">
        <v>82</v>
      </c>
      <c r="E8269" t="s">
        <v>177</v>
      </c>
      <c r="F8269" t="s">
        <v>23594</v>
      </c>
      <c r="G8269" t="s">
        <v>183</v>
      </c>
      <c r="H8269" t="s">
        <v>143</v>
      </c>
      <c r="I8269" t="s">
        <v>135</v>
      </c>
      <c r="J8269" t="s">
        <v>136</v>
      </c>
      <c r="K8269" t="s">
        <v>137</v>
      </c>
      <c r="L8269" t="s">
        <v>23595</v>
      </c>
      <c r="M8269" t="s">
        <v>23596</v>
      </c>
      <c r="N8269">
        <v>1.9736111110000001</v>
      </c>
      <c r="O8269">
        <v>0</v>
      </c>
      <c r="P8269">
        <v>1</v>
      </c>
      <c r="Q8269">
        <v>0</v>
      </c>
      <c r="R8269">
        <v>0</v>
      </c>
      <c r="S8269">
        <v>0</v>
      </c>
      <c r="T8269">
        <v>0</v>
      </c>
      <c r="U8269">
        <v>0</v>
      </c>
      <c r="V8269">
        <v>0</v>
      </c>
      <c r="W8269">
        <v>0</v>
      </c>
      <c r="X8269">
        <v>1.0777968530753523</v>
      </c>
      <c r="Y8269">
        <v>0</v>
      </c>
      <c r="Z8269">
        <v>0</v>
      </c>
      <c r="AA8269">
        <v>0</v>
      </c>
      <c r="AB8269">
        <v>0</v>
      </c>
      <c r="AC8269">
        <v>0</v>
      </c>
      <c r="AD8269">
        <v>0</v>
      </c>
      <c r="AE8269">
        <v>1.0777968530753523</v>
      </c>
    </row>
    <row r="8270" spans="1:31" x14ac:dyDescent="0.25">
      <c r="A8270">
        <v>2102171</v>
      </c>
      <c r="B8270">
        <v>1</v>
      </c>
      <c r="C8270" t="s">
        <v>80</v>
      </c>
      <c r="D8270" t="s">
        <v>105</v>
      </c>
      <c r="E8270" t="s">
        <v>177</v>
      </c>
      <c r="F8270" t="s">
        <v>19685</v>
      </c>
      <c r="G8270" t="s">
        <v>179</v>
      </c>
      <c r="H8270" t="s">
        <v>143</v>
      </c>
      <c r="I8270" t="s">
        <v>135</v>
      </c>
      <c r="J8270" t="s">
        <v>136</v>
      </c>
      <c r="K8270" t="s">
        <v>137</v>
      </c>
      <c r="L8270" t="s">
        <v>23597</v>
      </c>
      <c r="M8270" t="s">
        <v>23598</v>
      </c>
      <c r="N8270">
        <v>10.045</v>
      </c>
      <c r="O8270">
        <v>0</v>
      </c>
      <c r="P8270">
        <v>9</v>
      </c>
      <c r="Q8270">
        <v>0</v>
      </c>
      <c r="R8270">
        <v>0</v>
      </c>
      <c r="S8270">
        <v>0</v>
      </c>
      <c r="T8270">
        <v>0</v>
      </c>
      <c r="U8270">
        <v>0</v>
      </c>
      <c r="V8270">
        <v>0</v>
      </c>
      <c r="W8270">
        <v>0</v>
      </c>
      <c r="X8270">
        <v>15.8766078871743</v>
      </c>
      <c r="Y8270">
        <v>0</v>
      </c>
      <c r="Z8270">
        <v>0</v>
      </c>
      <c r="AA8270">
        <v>0</v>
      </c>
      <c r="AB8270">
        <v>0</v>
      </c>
      <c r="AC8270">
        <v>0</v>
      </c>
      <c r="AD8270">
        <v>0</v>
      </c>
      <c r="AE8270">
        <v>15.8766078871743</v>
      </c>
    </row>
    <row r="8271" spans="1:31" x14ac:dyDescent="0.25">
      <c r="A8271">
        <v>2102320</v>
      </c>
      <c r="B8271">
        <v>1</v>
      </c>
      <c r="C8271" t="s">
        <v>81</v>
      </c>
      <c r="D8271" t="s">
        <v>120</v>
      </c>
      <c r="E8271" t="s">
        <v>177</v>
      </c>
      <c r="F8271" t="s">
        <v>23599</v>
      </c>
      <c r="G8271" t="s">
        <v>183</v>
      </c>
      <c r="H8271" t="s">
        <v>143</v>
      </c>
      <c r="I8271" t="s">
        <v>135</v>
      </c>
      <c r="J8271" t="s">
        <v>136</v>
      </c>
      <c r="K8271" t="s">
        <v>137</v>
      </c>
      <c r="L8271" t="s">
        <v>23600</v>
      </c>
      <c r="M8271" t="s">
        <v>23601</v>
      </c>
      <c r="N8271">
        <v>2.0566666659999999</v>
      </c>
      <c r="O8271">
        <v>0</v>
      </c>
      <c r="P8271">
        <v>0</v>
      </c>
      <c r="Q8271">
        <v>0</v>
      </c>
      <c r="R8271">
        <v>0</v>
      </c>
      <c r="S8271">
        <v>0</v>
      </c>
      <c r="T8271">
        <v>0</v>
      </c>
      <c r="U8271">
        <v>0</v>
      </c>
      <c r="V8271">
        <v>1</v>
      </c>
      <c r="W8271">
        <v>0</v>
      </c>
      <c r="X8271">
        <v>0</v>
      </c>
      <c r="Y8271">
        <v>0</v>
      </c>
      <c r="Z8271">
        <v>0</v>
      </c>
      <c r="AA8271">
        <v>0</v>
      </c>
      <c r="AB8271">
        <v>0</v>
      </c>
      <c r="AC8271">
        <v>0</v>
      </c>
      <c r="AD8271">
        <v>0.51998795072448001</v>
      </c>
      <c r="AE8271">
        <v>0.51998795072448001</v>
      </c>
    </row>
    <row r="8272" spans="1:31" x14ac:dyDescent="0.25">
      <c r="A8272">
        <v>2101891</v>
      </c>
      <c r="B8272">
        <v>1</v>
      </c>
      <c r="C8272" t="s">
        <v>80</v>
      </c>
      <c r="D8272" t="s">
        <v>93</v>
      </c>
      <c r="E8272" t="s">
        <v>295</v>
      </c>
      <c r="F8272" t="s">
        <v>23602</v>
      </c>
      <c r="G8272" t="s">
        <v>513</v>
      </c>
      <c r="H8272" t="s">
        <v>680</v>
      </c>
      <c r="I8272" t="s">
        <v>135</v>
      </c>
      <c r="J8272" t="s">
        <v>136</v>
      </c>
      <c r="K8272" t="s">
        <v>155</v>
      </c>
      <c r="L8272" t="s">
        <v>23603</v>
      </c>
      <c r="M8272" t="s">
        <v>23604</v>
      </c>
      <c r="N8272">
        <v>0.79027777700000001</v>
      </c>
      <c r="O8272">
        <v>12</v>
      </c>
      <c r="P8272">
        <v>27412</v>
      </c>
      <c r="Q8272">
        <v>392</v>
      </c>
      <c r="R8272">
        <v>4451</v>
      </c>
      <c r="S8272">
        <v>195</v>
      </c>
      <c r="T8272">
        <v>6121</v>
      </c>
      <c r="U8272">
        <v>19</v>
      </c>
      <c r="V8272">
        <v>19</v>
      </c>
      <c r="W8272">
        <v>7.8343986580449814</v>
      </c>
      <c r="X8272">
        <v>3261.1664699748321</v>
      </c>
      <c r="Y8272">
        <v>1403.7452144128547</v>
      </c>
      <c r="Z8272">
        <v>3851.4509959154652</v>
      </c>
      <c r="AA8272">
        <v>2000.6511789096057</v>
      </c>
      <c r="AB8272">
        <v>2865.43202947594</v>
      </c>
      <c r="AC8272">
        <v>549.7439214275455</v>
      </c>
      <c r="AD8272">
        <v>106.26058117391511</v>
      </c>
      <c r="AE8272">
        <v>14046.284789948204</v>
      </c>
    </row>
    <row r="8273" spans="1:31" x14ac:dyDescent="0.25">
      <c r="A8273">
        <v>2101914</v>
      </c>
      <c r="B8273">
        <v>1</v>
      </c>
      <c r="C8273" t="s">
        <v>80</v>
      </c>
      <c r="D8273" t="s">
        <v>92</v>
      </c>
      <c r="E8273" t="s">
        <v>177</v>
      </c>
      <c r="F8273" t="s">
        <v>23605</v>
      </c>
      <c r="G8273" t="s">
        <v>179</v>
      </c>
      <c r="H8273" t="s">
        <v>143</v>
      </c>
      <c r="I8273" t="s">
        <v>135</v>
      </c>
      <c r="J8273" t="s">
        <v>136</v>
      </c>
      <c r="K8273" t="s">
        <v>137</v>
      </c>
      <c r="L8273" t="s">
        <v>23606</v>
      </c>
      <c r="M8273" t="s">
        <v>23607</v>
      </c>
      <c r="N8273">
        <v>8.3683333330000007</v>
      </c>
      <c r="O8273">
        <v>0</v>
      </c>
      <c r="P8273">
        <v>1</v>
      </c>
      <c r="Q8273">
        <v>0</v>
      </c>
      <c r="R8273">
        <v>0</v>
      </c>
      <c r="S8273">
        <v>0</v>
      </c>
      <c r="T8273">
        <v>0</v>
      </c>
      <c r="U8273">
        <v>0</v>
      </c>
      <c r="V8273">
        <v>0</v>
      </c>
      <c r="W8273">
        <v>0</v>
      </c>
      <c r="X8273">
        <v>0.24053990026753336</v>
      </c>
      <c r="Y8273">
        <v>0</v>
      </c>
      <c r="Z8273">
        <v>0</v>
      </c>
      <c r="AA8273">
        <v>0</v>
      </c>
      <c r="AB8273">
        <v>0</v>
      </c>
      <c r="AC8273">
        <v>0</v>
      </c>
      <c r="AD8273">
        <v>0</v>
      </c>
      <c r="AE8273">
        <v>0.24053990026753336</v>
      </c>
    </row>
    <row r="8274" spans="1:31" x14ac:dyDescent="0.25">
      <c r="A8274">
        <v>2102100</v>
      </c>
      <c r="B8274">
        <v>1</v>
      </c>
      <c r="C8274" t="s">
        <v>81</v>
      </c>
      <c r="D8274" t="s">
        <v>113</v>
      </c>
      <c r="E8274" t="s">
        <v>158</v>
      </c>
      <c r="F8274" t="s">
        <v>23608</v>
      </c>
      <c r="G8274" t="s">
        <v>160</v>
      </c>
      <c r="H8274" t="s">
        <v>143</v>
      </c>
      <c r="I8274" t="s">
        <v>135</v>
      </c>
      <c r="J8274" t="s">
        <v>136</v>
      </c>
      <c r="K8274" t="s">
        <v>137</v>
      </c>
      <c r="L8274" t="s">
        <v>23609</v>
      </c>
      <c r="M8274" t="s">
        <v>23610</v>
      </c>
      <c r="N8274">
        <v>4.4369444439999999</v>
      </c>
      <c r="O8274">
        <v>0</v>
      </c>
      <c r="P8274">
        <v>71</v>
      </c>
      <c r="Q8274">
        <v>0</v>
      </c>
      <c r="R8274">
        <v>1</v>
      </c>
      <c r="S8274">
        <v>0</v>
      </c>
      <c r="T8274">
        <v>3</v>
      </c>
      <c r="U8274">
        <v>0</v>
      </c>
      <c r="V8274">
        <v>0</v>
      </c>
      <c r="W8274">
        <v>0</v>
      </c>
      <c r="X8274">
        <v>46.983487428179942</v>
      </c>
      <c r="Y8274">
        <v>0</v>
      </c>
      <c r="Z8274">
        <v>0.57467632606268892</v>
      </c>
      <c r="AA8274">
        <v>0</v>
      </c>
      <c r="AB8274">
        <v>2.3806258735487429</v>
      </c>
      <c r="AC8274">
        <v>0</v>
      </c>
      <c r="AD8274">
        <v>0</v>
      </c>
      <c r="AE8274">
        <v>49.938789627791373</v>
      </c>
    </row>
    <row r="8275" spans="1:31" x14ac:dyDescent="0.25">
      <c r="A8275">
        <v>2102346</v>
      </c>
      <c r="B8275">
        <v>1</v>
      </c>
      <c r="C8275" t="s">
        <v>80</v>
      </c>
      <c r="D8275" t="s">
        <v>98</v>
      </c>
      <c r="E8275" t="s">
        <v>177</v>
      </c>
      <c r="F8275" t="s">
        <v>23611</v>
      </c>
      <c r="G8275" t="s">
        <v>183</v>
      </c>
      <c r="H8275" t="s">
        <v>143</v>
      </c>
      <c r="I8275" t="s">
        <v>135</v>
      </c>
      <c r="J8275" t="s">
        <v>136</v>
      </c>
      <c r="K8275" t="s">
        <v>137</v>
      </c>
      <c r="L8275" t="s">
        <v>23612</v>
      </c>
      <c r="M8275" t="s">
        <v>23613</v>
      </c>
      <c r="N8275">
        <v>1.760555555</v>
      </c>
      <c r="O8275">
        <v>0</v>
      </c>
      <c r="P8275">
        <v>0</v>
      </c>
      <c r="Q8275">
        <v>0</v>
      </c>
      <c r="R8275">
        <v>0</v>
      </c>
      <c r="S8275">
        <v>0</v>
      </c>
      <c r="T8275">
        <v>1</v>
      </c>
      <c r="U8275">
        <v>0</v>
      </c>
      <c r="V8275">
        <v>0</v>
      </c>
      <c r="W8275">
        <v>0</v>
      </c>
      <c r="X8275">
        <v>0</v>
      </c>
      <c r="Y8275">
        <v>0</v>
      </c>
      <c r="Z8275">
        <v>0</v>
      </c>
      <c r="AA8275">
        <v>0</v>
      </c>
      <c r="AB8275">
        <v>3.1251902814357075</v>
      </c>
      <c r="AC8275">
        <v>0</v>
      </c>
      <c r="AD8275">
        <v>0</v>
      </c>
      <c r="AE8275">
        <v>3.1251902814357075</v>
      </c>
    </row>
    <row r="8276" spans="1:31" x14ac:dyDescent="0.25">
      <c r="A8276">
        <v>2101951</v>
      </c>
      <c r="B8276">
        <v>1</v>
      </c>
      <c r="C8276" t="s">
        <v>80</v>
      </c>
      <c r="D8276" t="s">
        <v>96</v>
      </c>
      <c r="E8276" t="s">
        <v>177</v>
      </c>
      <c r="F8276" t="s">
        <v>23614</v>
      </c>
      <c r="G8276" t="s">
        <v>179</v>
      </c>
      <c r="H8276" t="s">
        <v>143</v>
      </c>
      <c r="I8276" t="s">
        <v>135</v>
      </c>
      <c r="J8276" t="s">
        <v>136</v>
      </c>
      <c r="K8276" t="s">
        <v>137</v>
      </c>
      <c r="L8276" t="s">
        <v>23615</v>
      </c>
      <c r="M8276" t="s">
        <v>23616</v>
      </c>
      <c r="N8276">
        <v>1.558333333</v>
      </c>
      <c r="O8276">
        <v>0</v>
      </c>
      <c r="P8276">
        <v>0</v>
      </c>
      <c r="Q8276">
        <v>0</v>
      </c>
      <c r="R8276">
        <v>0</v>
      </c>
      <c r="S8276">
        <v>0</v>
      </c>
      <c r="T8276">
        <v>1</v>
      </c>
      <c r="U8276">
        <v>0</v>
      </c>
      <c r="V8276">
        <v>0</v>
      </c>
      <c r="W8276">
        <v>0</v>
      </c>
      <c r="X8276">
        <v>0</v>
      </c>
      <c r="Y8276">
        <v>0</v>
      </c>
      <c r="Z8276">
        <v>0</v>
      </c>
      <c r="AA8276">
        <v>0</v>
      </c>
      <c r="AB8276">
        <v>0.23654700627823727</v>
      </c>
      <c r="AC8276">
        <v>0</v>
      </c>
      <c r="AD8276">
        <v>0</v>
      </c>
      <c r="AE8276">
        <v>0.23654700627823727</v>
      </c>
    </row>
    <row r="8277" spans="1:31" x14ac:dyDescent="0.25">
      <c r="A8277">
        <v>2102309</v>
      </c>
      <c r="B8277">
        <v>1</v>
      </c>
      <c r="C8277" t="s">
        <v>80</v>
      </c>
      <c r="D8277" t="s">
        <v>85</v>
      </c>
      <c r="E8277" t="s">
        <v>177</v>
      </c>
      <c r="F8277" t="s">
        <v>23617</v>
      </c>
      <c r="G8277" t="s">
        <v>196</v>
      </c>
      <c r="H8277" t="s">
        <v>143</v>
      </c>
      <c r="I8277" t="s">
        <v>135</v>
      </c>
      <c r="J8277" t="s">
        <v>136</v>
      </c>
      <c r="K8277" t="s">
        <v>137</v>
      </c>
      <c r="L8277" t="s">
        <v>23618</v>
      </c>
      <c r="M8277" t="s">
        <v>23619</v>
      </c>
      <c r="N8277">
        <v>1.575</v>
      </c>
      <c r="O8277">
        <v>0</v>
      </c>
      <c r="P8277">
        <v>2</v>
      </c>
      <c r="Q8277">
        <v>0</v>
      </c>
      <c r="R8277">
        <v>0</v>
      </c>
      <c r="S8277">
        <v>0</v>
      </c>
      <c r="T8277">
        <v>0</v>
      </c>
      <c r="U8277">
        <v>0</v>
      </c>
      <c r="V8277">
        <v>0</v>
      </c>
      <c r="W8277">
        <v>0</v>
      </c>
      <c r="X8277">
        <v>1.4538567043506503</v>
      </c>
      <c r="Y8277">
        <v>0</v>
      </c>
      <c r="Z8277">
        <v>0</v>
      </c>
      <c r="AA8277">
        <v>0</v>
      </c>
      <c r="AB8277">
        <v>0</v>
      </c>
      <c r="AC8277">
        <v>0</v>
      </c>
      <c r="AD8277">
        <v>0</v>
      </c>
      <c r="AE8277">
        <v>1.4538567043506503</v>
      </c>
    </row>
    <row r="8278" spans="1:31" x14ac:dyDescent="0.25">
      <c r="A8278">
        <v>2102286</v>
      </c>
      <c r="B8278">
        <v>1</v>
      </c>
      <c r="C8278" t="s">
        <v>81</v>
      </c>
      <c r="D8278" t="s">
        <v>114</v>
      </c>
      <c r="E8278" t="s">
        <v>140</v>
      </c>
      <c r="F8278" t="s">
        <v>23620</v>
      </c>
      <c r="G8278" t="s">
        <v>142</v>
      </c>
      <c r="H8278" t="s">
        <v>143</v>
      </c>
      <c r="I8278" t="s">
        <v>135</v>
      </c>
      <c r="J8278" t="s">
        <v>136</v>
      </c>
      <c r="K8278" t="s">
        <v>137</v>
      </c>
      <c r="L8278" t="s">
        <v>23621</v>
      </c>
      <c r="M8278" t="s">
        <v>23622</v>
      </c>
      <c r="N8278">
        <v>2.3563888880000001</v>
      </c>
      <c r="O8278">
        <v>0</v>
      </c>
      <c r="P8278">
        <v>38</v>
      </c>
      <c r="Q8278">
        <v>0</v>
      </c>
      <c r="R8278">
        <v>18</v>
      </c>
      <c r="S8278">
        <v>0</v>
      </c>
      <c r="T8278">
        <v>0</v>
      </c>
      <c r="U8278">
        <v>0</v>
      </c>
      <c r="V8278">
        <v>0</v>
      </c>
      <c r="W8278">
        <v>0</v>
      </c>
      <c r="X8278">
        <v>11.15252987620446</v>
      </c>
      <c r="Y8278">
        <v>0</v>
      </c>
      <c r="Z8278">
        <v>4.6835641236507364</v>
      </c>
      <c r="AA8278">
        <v>0</v>
      </c>
      <c r="AB8278">
        <v>0</v>
      </c>
      <c r="AC8278">
        <v>0</v>
      </c>
      <c r="AD8278">
        <v>0</v>
      </c>
      <c r="AE8278">
        <v>15.836093999855196</v>
      </c>
    </row>
    <row r="8279" spans="1:31" x14ac:dyDescent="0.25">
      <c r="A8279">
        <v>2101931</v>
      </c>
      <c r="B8279">
        <v>1</v>
      </c>
      <c r="C8279" t="s">
        <v>80</v>
      </c>
      <c r="D8279" t="s">
        <v>109</v>
      </c>
      <c r="E8279" t="s">
        <v>146</v>
      </c>
      <c r="F8279" t="s">
        <v>3395</v>
      </c>
      <c r="G8279" t="s">
        <v>133</v>
      </c>
      <c r="H8279" t="s">
        <v>134</v>
      </c>
      <c r="I8279" t="s">
        <v>135</v>
      </c>
      <c r="J8279" t="s">
        <v>136</v>
      </c>
      <c r="K8279" t="s">
        <v>137</v>
      </c>
      <c r="L8279" t="s">
        <v>23623</v>
      </c>
      <c r="M8279" t="s">
        <v>23624</v>
      </c>
      <c r="N8279">
        <v>0.241666666</v>
      </c>
      <c r="O8279">
        <v>0</v>
      </c>
      <c r="P8279">
        <v>60</v>
      </c>
      <c r="Q8279">
        <v>5</v>
      </c>
      <c r="R8279">
        <v>51</v>
      </c>
      <c r="S8279">
        <v>0</v>
      </c>
      <c r="T8279">
        <v>29</v>
      </c>
      <c r="U8279">
        <v>2</v>
      </c>
      <c r="V8279">
        <v>0</v>
      </c>
      <c r="W8279">
        <v>0</v>
      </c>
      <c r="X8279">
        <v>2.7963534766600779</v>
      </c>
      <c r="Y8279">
        <v>2.7478746976730082</v>
      </c>
      <c r="Z8279">
        <v>15.115822179086718</v>
      </c>
      <c r="AA8279">
        <v>0</v>
      </c>
      <c r="AB8279">
        <v>6.1436682819222517</v>
      </c>
      <c r="AC8279">
        <v>26.223497985231898</v>
      </c>
      <c r="AD8279">
        <v>0</v>
      </c>
      <c r="AE8279">
        <v>53.027216620573952</v>
      </c>
    </row>
    <row r="8280" spans="1:31" x14ac:dyDescent="0.25">
      <c r="A8280">
        <v>2102329</v>
      </c>
      <c r="B8280">
        <v>1</v>
      </c>
      <c r="C8280" t="s">
        <v>80</v>
      </c>
      <c r="D8280" t="s">
        <v>94</v>
      </c>
      <c r="E8280" t="s">
        <v>177</v>
      </c>
      <c r="F8280" t="s">
        <v>2058</v>
      </c>
      <c r="G8280" t="s">
        <v>183</v>
      </c>
      <c r="H8280" t="s">
        <v>143</v>
      </c>
      <c r="I8280" t="s">
        <v>135</v>
      </c>
      <c r="J8280" t="s">
        <v>136</v>
      </c>
      <c r="K8280" t="s">
        <v>137</v>
      </c>
      <c r="L8280" t="s">
        <v>23625</v>
      </c>
      <c r="M8280" t="s">
        <v>23626</v>
      </c>
      <c r="N8280">
        <v>1.1588888879999999</v>
      </c>
      <c r="O8280">
        <v>0</v>
      </c>
      <c r="P8280">
        <v>1</v>
      </c>
      <c r="Q8280">
        <v>0</v>
      </c>
      <c r="R8280">
        <v>0</v>
      </c>
      <c r="S8280">
        <v>0</v>
      </c>
      <c r="T8280">
        <v>0</v>
      </c>
      <c r="U8280">
        <v>0</v>
      </c>
      <c r="V8280">
        <v>0</v>
      </c>
      <c r="W8280">
        <v>0</v>
      </c>
      <c r="X8280">
        <v>0.57712457896750258</v>
      </c>
      <c r="Y8280">
        <v>0</v>
      </c>
      <c r="Z8280">
        <v>0</v>
      </c>
      <c r="AA8280">
        <v>0</v>
      </c>
      <c r="AB8280">
        <v>0</v>
      </c>
      <c r="AC8280">
        <v>0</v>
      </c>
      <c r="AD8280">
        <v>0</v>
      </c>
      <c r="AE8280">
        <v>0.57712457896750258</v>
      </c>
    </row>
    <row r="8281" spans="1:31" x14ac:dyDescent="0.25">
      <c r="A8281">
        <v>2102017</v>
      </c>
      <c r="B8281">
        <v>1</v>
      </c>
      <c r="C8281" t="s">
        <v>81</v>
      </c>
      <c r="D8281" t="s">
        <v>112</v>
      </c>
      <c r="E8281" t="s">
        <v>169</v>
      </c>
      <c r="F8281" t="s">
        <v>23627</v>
      </c>
      <c r="G8281" t="s">
        <v>273</v>
      </c>
      <c r="H8281" t="s">
        <v>134</v>
      </c>
      <c r="I8281" t="s">
        <v>135</v>
      </c>
      <c r="J8281" t="s">
        <v>136</v>
      </c>
      <c r="K8281" t="s">
        <v>155</v>
      </c>
      <c r="L8281" t="s">
        <v>23628</v>
      </c>
      <c r="M8281" t="s">
        <v>23629</v>
      </c>
      <c r="N8281">
        <v>7.227222222</v>
      </c>
      <c r="O8281">
        <v>0</v>
      </c>
      <c r="P8281">
        <v>664</v>
      </c>
      <c r="Q8281">
        <v>104</v>
      </c>
      <c r="R8281">
        <v>43</v>
      </c>
      <c r="S8281">
        <v>10</v>
      </c>
      <c r="T8281">
        <v>82</v>
      </c>
      <c r="U8281">
        <v>5</v>
      </c>
      <c r="V8281">
        <v>0</v>
      </c>
      <c r="W8281">
        <v>0</v>
      </c>
      <c r="X8281">
        <v>774.59644265113411</v>
      </c>
      <c r="Y8281">
        <v>1548.6074265261811</v>
      </c>
      <c r="Z8281">
        <v>89.352887489505122</v>
      </c>
      <c r="AA8281">
        <v>765.49706285586058</v>
      </c>
      <c r="AB8281">
        <v>239.12594765015956</v>
      </c>
      <c r="AC8281">
        <v>3938.372207537388</v>
      </c>
      <c r="AD8281">
        <v>0</v>
      </c>
      <c r="AE8281">
        <v>7355.551974710228</v>
      </c>
    </row>
    <row r="8282" spans="1:31" x14ac:dyDescent="0.25">
      <c r="A8282">
        <v>2102266</v>
      </c>
      <c r="B8282">
        <v>1</v>
      </c>
      <c r="C8282" t="s">
        <v>81</v>
      </c>
      <c r="D8282" t="s">
        <v>112</v>
      </c>
      <c r="E8282" t="s">
        <v>140</v>
      </c>
      <c r="F8282" t="s">
        <v>23630</v>
      </c>
      <c r="G8282" t="s">
        <v>142</v>
      </c>
      <c r="H8282" t="s">
        <v>143</v>
      </c>
      <c r="I8282" t="s">
        <v>135</v>
      </c>
      <c r="J8282" t="s">
        <v>136</v>
      </c>
      <c r="K8282" t="s">
        <v>137</v>
      </c>
      <c r="L8282" t="s">
        <v>23631</v>
      </c>
      <c r="M8282" t="s">
        <v>23632</v>
      </c>
      <c r="N8282">
        <v>1.125</v>
      </c>
      <c r="O8282">
        <v>0</v>
      </c>
      <c r="P8282">
        <v>248</v>
      </c>
      <c r="Q8282">
        <v>0</v>
      </c>
      <c r="R8282">
        <v>0</v>
      </c>
      <c r="S8282">
        <v>0</v>
      </c>
      <c r="T8282">
        <v>29</v>
      </c>
      <c r="U8282">
        <v>0</v>
      </c>
      <c r="V8282">
        <v>0</v>
      </c>
      <c r="W8282">
        <v>0</v>
      </c>
      <c r="X8282">
        <v>43.965729639997747</v>
      </c>
      <c r="Y8282">
        <v>0</v>
      </c>
      <c r="Z8282">
        <v>0</v>
      </c>
      <c r="AA8282">
        <v>0</v>
      </c>
      <c r="AB8282">
        <v>8.927137507471878</v>
      </c>
      <c r="AC8282">
        <v>0</v>
      </c>
      <c r="AD8282">
        <v>0</v>
      </c>
      <c r="AE8282">
        <v>52.892867147469623</v>
      </c>
    </row>
    <row r="8283" spans="1:31" x14ac:dyDescent="0.25">
      <c r="A8283">
        <v>2102223</v>
      </c>
      <c r="B8283">
        <v>1</v>
      </c>
      <c r="C8283" t="s">
        <v>80</v>
      </c>
      <c r="D8283" t="s">
        <v>103</v>
      </c>
      <c r="E8283" t="s">
        <v>131</v>
      </c>
      <c r="F8283" t="s">
        <v>23633</v>
      </c>
      <c r="G8283" t="s">
        <v>133</v>
      </c>
      <c r="H8283" t="s">
        <v>134</v>
      </c>
      <c r="I8283" t="s">
        <v>135</v>
      </c>
      <c r="J8283" t="s">
        <v>136</v>
      </c>
      <c r="K8283" t="s">
        <v>137</v>
      </c>
      <c r="L8283" t="s">
        <v>23634</v>
      </c>
      <c r="M8283" t="s">
        <v>23635</v>
      </c>
      <c r="N8283">
        <v>1.142222222</v>
      </c>
      <c r="O8283">
        <v>1</v>
      </c>
      <c r="P8283">
        <v>0</v>
      </c>
      <c r="Q8283">
        <v>3</v>
      </c>
      <c r="R8283">
        <v>0</v>
      </c>
      <c r="S8283">
        <v>5</v>
      </c>
      <c r="T8283">
        <v>0</v>
      </c>
      <c r="U8283">
        <v>2</v>
      </c>
      <c r="V8283">
        <v>0</v>
      </c>
      <c r="W8283">
        <v>0.71220664050833338</v>
      </c>
      <c r="X8283">
        <v>0</v>
      </c>
      <c r="Y8283">
        <v>67.082712408983284</v>
      </c>
      <c r="Z8283">
        <v>0</v>
      </c>
      <c r="AA8283">
        <v>222.31455682279812</v>
      </c>
      <c r="AB8283">
        <v>0</v>
      </c>
      <c r="AC8283">
        <v>45.583619214050493</v>
      </c>
      <c r="AD8283">
        <v>0</v>
      </c>
      <c r="AE8283">
        <v>335.69309508634024</v>
      </c>
    </row>
    <row r="8284" spans="1:31" x14ac:dyDescent="0.25">
      <c r="A8284">
        <v>2102249</v>
      </c>
      <c r="B8284">
        <v>1</v>
      </c>
      <c r="C8284" t="s">
        <v>80</v>
      </c>
      <c r="D8284" t="s">
        <v>104</v>
      </c>
      <c r="E8284" t="s">
        <v>169</v>
      </c>
      <c r="F8284" t="s">
        <v>23636</v>
      </c>
      <c r="G8284" t="s">
        <v>133</v>
      </c>
      <c r="H8284" t="s">
        <v>134</v>
      </c>
      <c r="I8284" t="s">
        <v>135</v>
      </c>
      <c r="J8284" t="s">
        <v>136</v>
      </c>
      <c r="K8284" t="s">
        <v>137</v>
      </c>
      <c r="L8284" t="s">
        <v>23637</v>
      </c>
      <c r="M8284" t="s">
        <v>23638</v>
      </c>
      <c r="N8284">
        <v>0.82138888799999998</v>
      </c>
      <c r="O8284">
        <v>4</v>
      </c>
      <c r="P8284">
        <v>1747</v>
      </c>
      <c r="Q8284">
        <v>0</v>
      </c>
      <c r="R8284">
        <v>8</v>
      </c>
      <c r="S8284">
        <v>1</v>
      </c>
      <c r="T8284">
        <v>144</v>
      </c>
      <c r="U8284">
        <v>0</v>
      </c>
      <c r="V8284">
        <v>2</v>
      </c>
      <c r="W8284">
        <v>1.2147470685694799</v>
      </c>
      <c r="X8284">
        <v>325.3658284130023</v>
      </c>
      <c r="Y8284">
        <v>0</v>
      </c>
      <c r="Z8284">
        <v>5.171895154500568</v>
      </c>
      <c r="AA8284">
        <v>6.9473722919832976</v>
      </c>
      <c r="AB8284">
        <v>107.70715509817174</v>
      </c>
      <c r="AC8284">
        <v>0</v>
      </c>
      <c r="AD8284">
        <v>36.911967797624754</v>
      </c>
      <c r="AE8284">
        <v>483.31896582385212</v>
      </c>
    </row>
    <row r="8285" spans="1:31" x14ac:dyDescent="0.25">
      <c r="A8285">
        <v>2102180</v>
      </c>
      <c r="B8285">
        <v>1</v>
      </c>
      <c r="C8285" t="s">
        <v>80</v>
      </c>
      <c r="D8285" t="s">
        <v>90</v>
      </c>
      <c r="E8285" t="s">
        <v>140</v>
      </c>
      <c r="F8285" t="s">
        <v>23639</v>
      </c>
      <c r="G8285" t="s">
        <v>324</v>
      </c>
      <c r="H8285" t="s">
        <v>143</v>
      </c>
      <c r="I8285" t="s">
        <v>135</v>
      </c>
      <c r="J8285" t="s">
        <v>136</v>
      </c>
      <c r="K8285" t="s">
        <v>137</v>
      </c>
      <c r="L8285" t="s">
        <v>23640</v>
      </c>
      <c r="M8285" t="s">
        <v>23641</v>
      </c>
      <c r="N8285">
        <v>0.76111111099999995</v>
      </c>
      <c r="O8285">
        <v>0</v>
      </c>
      <c r="P8285">
        <v>624</v>
      </c>
      <c r="Q8285">
        <v>0</v>
      </c>
      <c r="R8285">
        <v>0</v>
      </c>
      <c r="S8285">
        <v>0</v>
      </c>
      <c r="T8285">
        <v>30</v>
      </c>
      <c r="U8285">
        <v>0</v>
      </c>
      <c r="V8285">
        <v>0</v>
      </c>
      <c r="W8285">
        <v>0</v>
      </c>
      <c r="X8285">
        <v>106.9328121999412</v>
      </c>
      <c r="Y8285">
        <v>0</v>
      </c>
      <c r="Z8285">
        <v>0</v>
      </c>
      <c r="AA8285">
        <v>0</v>
      </c>
      <c r="AB8285">
        <v>13.574357549164555</v>
      </c>
      <c r="AC8285">
        <v>0</v>
      </c>
      <c r="AD8285">
        <v>0</v>
      </c>
      <c r="AE8285">
        <v>120.50716974910576</v>
      </c>
    </row>
    <row r="8286" spans="1:31" x14ac:dyDescent="0.25">
      <c r="A8286">
        <v>2102243</v>
      </c>
      <c r="B8286">
        <v>1</v>
      </c>
      <c r="C8286" t="s">
        <v>80</v>
      </c>
      <c r="D8286" t="s">
        <v>108</v>
      </c>
      <c r="E8286" t="s">
        <v>177</v>
      </c>
      <c r="F8286" t="s">
        <v>23642</v>
      </c>
      <c r="G8286" t="s">
        <v>183</v>
      </c>
      <c r="H8286" t="s">
        <v>143</v>
      </c>
      <c r="I8286" t="s">
        <v>135</v>
      </c>
      <c r="J8286" t="s">
        <v>136</v>
      </c>
      <c r="K8286" t="s">
        <v>137</v>
      </c>
      <c r="L8286" t="s">
        <v>23643</v>
      </c>
      <c r="M8286" t="s">
        <v>23644</v>
      </c>
      <c r="N8286">
        <v>2.7647222220000001</v>
      </c>
      <c r="O8286">
        <v>0</v>
      </c>
      <c r="P8286">
        <v>1</v>
      </c>
      <c r="Q8286">
        <v>0</v>
      </c>
      <c r="R8286">
        <v>0</v>
      </c>
      <c r="S8286">
        <v>0</v>
      </c>
      <c r="T8286">
        <v>0</v>
      </c>
      <c r="U8286">
        <v>0</v>
      </c>
      <c r="V8286">
        <v>0</v>
      </c>
      <c r="W8286">
        <v>0</v>
      </c>
      <c r="X8286">
        <v>0.32401000487051779</v>
      </c>
      <c r="Y8286">
        <v>0</v>
      </c>
      <c r="Z8286">
        <v>0</v>
      </c>
      <c r="AA8286">
        <v>0</v>
      </c>
      <c r="AB8286">
        <v>0</v>
      </c>
      <c r="AC8286">
        <v>0</v>
      </c>
      <c r="AD8286">
        <v>0</v>
      </c>
      <c r="AE8286">
        <v>0.32401000487051779</v>
      </c>
    </row>
    <row r="8287" spans="1:31" x14ac:dyDescent="0.25">
      <c r="A8287">
        <v>2101994</v>
      </c>
      <c r="B8287">
        <v>1</v>
      </c>
      <c r="C8287" t="s">
        <v>81</v>
      </c>
      <c r="D8287" t="s">
        <v>114</v>
      </c>
      <c r="E8287" t="s">
        <v>169</v>
      </c>
      <c r="F8287" t="s">
        <v>23645</v>
      </c>
      <c r="G8287" t="s">
        <v>171</v>
      </c>
      <c r="H8287" t="s">
        <v>134</v>
      </c>
      <c r="I8287" t="s">
        <v>135</v>
      </c>
      <c r="J8287" t="s">
        <v>136</v>
      </c>
      <c r="K8287" t="s">
        <v>137</v>
      </c>
      <c r="L8287" t="s">
        <v>23646</v>
      </c>
      <c r="M8287" t="s">
        <v>23647</v>
      </c>
      <c r="N8287">
        <v>1.7055555549999999</v>
      </c>
      <c r="O8287">
        <v>0</v>
      </c>
      <c r="P8287">
        <v>93</v>
      </c>
      <c r="Q8287">
        <v>0</v>
      </c>
      <c r="R8287">
        <v>3</v>
      </c>
      <c r="S8287">
        <v>0</v>
      </c>
      <c r="T8287">
        <v>7</v>
      </c>
      <c r="U8287">
        <v>0</v>
      </c>
      <c r="V8287">
        <v>0</v>
      </c>
      <c r="W8287">
        <v>0</v>
      </c>
      <c r="X8287">
        <v>17.705745711739151</v>
      </c>
      <c r="Y8287">
        <v>0</v>
      </c>
      <c r="Z8287">
        <v>0.55155494801311389</v>
      </c>
      <c r="AA8287">
        <v>0</v>
      </c>
      <c r="AB8287">
        <v>4.4579583605101272</v>
      </c>
      <c r="AC8287">
        <v>0</v>
      </c>
      <c r="AD8287">
        <v>0</v>
      </c>
      <c r="AE8287">
        <v>22.715259020262391</v>
      </c>
    </row>
    <row r="8288" spans="1:31" x14ac:dyDescent="0.25">
      <c r="A8288">
        <v>2102289</v>
      </c>
      <c r="B8288">
        <v>1</v>
      </c>
      <c r="C8288" t="s">
        <v>81</v>
      </c>
      <c r="D8288" t="s">
        <v>128</v>
      </c>
      <c r="E8288" t="s">
        <v>177</v>
      </c>
      <c r="F8288" t="s">
        <v>23648</v>
      </c>
      <c r="G8288" t="s">
        <v>196</v>
      </c>
      <c r="H8288" t="s">
        <v>143</v>
      </c>
      <c r="I8288" t="s">
        <v>135</v>
      </c>
      <c r="J8288" t="s">
        <v>136</v>
      </c>
      <c r="K8288" t="s">
        <v>137</v>
      </c>
      <c r="L8288" t="s">
        <v>23649</v>
      </c>
      <c r="M8288" t="s">
        <v>23650</v>
      </c>
      <c r="N8288">
        <v>5.4488888879999999</v>
      </c>
      <c r="O8288">
        <v>0</v>
      </c>
      <c r="P8288">
        <v>14</v>
      </c>
      <c r="Q8288">
        <v>0</v>
      </c>
      <c r="R8288">
        <v>0</v>
      </c>
      <c r="S8288">
        <v>0</v>
      </c>
      <c r="T8288">
        <v>1</v>
      </c>
      <c r="U8288">
        <v>0</v>
      </c>
      <c r="V8288">
        <v>0</v>
      </c>
      <c r="W8288">
        <v>0</v>
      </c>
      <c r="X8288">
        <v>22.981386691303804</v>
      </c>
      <c r="Y8288">
        <v>0</v>
      </c>
      <c r="Z8288">
        <v>0</v>
      </c>
      <c r="AA8288">
        <v>0</v>
      </c>
      <c r="AB8288">
        <v>3.0913601504484225</v>
      </c>
      <c r="AC8288">
        <v>0</v>
      </c>
      <c r="AD8288">
        <v>0</v>
      </c>
      <c r="AE8288">
        <v>26.072746841752227</v>
      </c>
    </row>
    <row r="8289" spans="1:31" x14ac:dyDescent="0.25">
      <c r="A8289">
        <v>2102097</v>
      </c>
      <c r="B8289">
        <v>1</v>
      </c>
      <c r="C8289" t="s">
        <v>81</v>
      </c>
      <c r="D8289" t="s">
        <v>127</v>
      </c>
      <c r="E8289" t="s">
        <v>158</v>
      </c>
      <c r="F8289" t="s">
        <v>23651</v>
      </c>
      <c r="G8289" t="s">
        <v>160</v>
      </c>
      <c r="H8289" t="s">
        <v>143</v>
      </c>
      <c r="I8289" t="s">
        <v>135</v>
      </c>
      <c r="J8289" t="s">
        <v>136</v>
      </c>
      <c r="K8289" t="s">
        <v>137</v>
      </c>
      <c r="L8289" t="s">
        <v>23652</v>
      </c>
      <c r="M8289" t="s">
        <v>23653</v>
      </c>
      <c r="N8289">
        <v>1.6072222220000001</v>
      </c>
      <c r="O8289">
        <v>0</v>
      </c>
      <c r="P8289">
        <v>8</v>
      </c>
      <c r="Q8289">
        <v>0</v>
      </c>
      <c r="R8289">
        <v>0</v>
      </c>
      <c r="S8289">
        <v>0</v>
      </c>
      <c r="T8289">
        <v>1</v>
      </c>
      <c r="U8289">
        <v>0</v>
      </c>
      <c r="V8289">
        <v>0</v>
      </c>
      <c r="W8289">
        <v>0</v>
      </c>
      <c r="X8289">
        <v>2.6798274697719147</v>
      </c>
      <c r="Y8289">
        <v>0</v>
      </c>
      <c r="Z8289">
        <v>0</v>
      </c>
      <c r="AA8289">
        <v>0</v>
      </c>
      <c r="AB8289">
        <v>0.20627357654289336</v>
      </c>
      <c r="AC8289">
        <v>0</v>
      </c>
      <c r="AD8289">
        <v>0</v>
      </c>
      <c r="AE8289">
        <v>2.886101046314808</v>
      </c>
    </row>
    <row r="8290" spans="1:31" x14ac:dyDescent="0.25">
      <c r="A8290">
        <v>2102120</v>
      </c>
      <c r="B8290">
        <v>1</v>
      </c>
      <c r="C8290" t="s">
        <v>80</v>
      </c>
      <c r="D8290" t="s">
        <v>110</v>
      </c>
      <c r="E8290" t="s">
        <v>177</v>
      </c>
      <c r="F8290" t="s">
        <v>23654</v>
      </c>
      <c r="G8290" t="s">
        <v>183</v>
      </c>
      <c r="H8290" t="s">
        <v>143</v>
      </c>
      <c r="I8290" t="s">
        <v>135</v>
      </c>
      <c r="J8290" t="s">
        <v>136</v>
      </c>
      <c r="K8290" t="s">
        <v>137</v>
      </c>
      <c r="L8290" t="s">
        <v>23655</v>
      </c>
      <c r="M8290" t="s">
        <v>23656</v>
      </c>
      <c r="N8290">
        <v>0.92111111099999998</v>
      </c>
      <c r="O8290">
        <v>0</v>
      </c>
      <c r="P8290">
        <v>1</v>
      </c>
      <c r="Q8290">
        <v>0</v>
      </c>
      <c r="R8290">
        <v>0</v>
      </c>
      <c r="S8290">
        <v>0</v>
      </c>
      <c r="T8290">
        <v>0</v>
      </c>
      <c r="U8290">
        <v>0</v>
      </c>
      <c r="V8290">
        <v>0</v>
      </c>
      <c r="W8290">
        <v>0</v>
      </c>
      <c r="X8290">
        <v>9.013827554111111E-5</v>
      </c>
      <c r="Y8290">
        <v>0</v>
      </c>
      <c r="Z8290">
        <v>0</v>
      </c>
      <c r="AA8290">
        <v>0</v>
      </c>
      <c r="AB8290">
        <v>0</v>
      </c>
      <c r="AC8290">
        <v>0</v>
      </c>
      <c r="AD8290">
        <v>0</v>
      </c>
      <c r="AE8290">
        <v>9.013827554111111E-5</v>
      </c>
    </row>
    <row r="8291" spans="1:31" x14ac:dyDescent="0.25">
      <c r="A8291">
        <v>2102263</v>
      </c>
      <c r="B8291">
        <v>1</v>
      </c>
      <c r="C8291" t="s">
        <v>80</v>
      </c>
      <c r="D8291" t="s">
        <v>93</v>
      </c>
      <c r="E8291" t="s">
        <v>158</v>
      </c>
      <c r="F8291" t="s">
        <v>23657</v>
      </c>
      <c r="G8291" t="s">
        <v>324</v>
      </c>
      <c r="H8291" t="s">
        <v>143</v>
      </c>
      <c r="I8291" t="s">
        <v>135</v>
      </c>
      <c r="J8291" t="s">
        <v>136</v>
      </c>
      <c r="K8291" t="s">
        <v>137</v>
      </c>
      <c r="L8291" t="s">
        <v>23658</v>
      </c>
      <c r="M8291" t="s">
        <v>23659</v>
      </c>
      <c r="N8291">
        <v>0.328055555</v>
      </c>
      <c r="O8291">
        <v>0</v>
      </c>
      <c r="P8291">
        <v>184</v>
      </c>
      <c r="Q8291">
        <v>0</v>
      </c>
      <c r="R8291">
        <v>0</v>
      </c>
      <c r="S8291">
        <v>0</v>
      </c>
      <c r="T8291">
        <v>7</v>
      </c>
      <c r="U8291">
        <v>0</v>
      </c>
      <c r="V8291">
        <v>0</v>
      </c>
      <c r="W8291">
        <v>0</v>
      </c>
      <c r="X8291">
        <v>11.064574953641863</v>
      </c>
      <c r="Y8291">
        <v>0</v>
      </c>
      <c r="Z8291">
        <v>0</v>
      </c>
      <c r="AA8291">
        <v>0</v>
      </c>
      <c r="AB8291">
        <v>0.53251866801056102</v>
      </c>
      <c r="AC8291">
        <v>0</v>
      </c>
      <c r="AD8291">
        <v>0</v>
      </c>
      <c r="AE8291">
        <v>11.597093621652423</v>
      </c>
    </row>
    <row r="8292" spans="1:31" x14ac:dyDescent="0.25">
      <c r="A8292">
        <v>2102306</v>
      </c>
      <c r="B8292">
        <v>1</v>
      </c>
      <c r="C8292" t="s">
        <v>80</v>
      </c>
      <c r="D8292" t="s">
        <v>105</v>
      </c>
      <c r="E8292" t="s">
        <v>146</v>
      </c>
      <c r="F8292" t="s">
        <v>15444</v>
      </c>
      <c r="G8292" t="s">
        <v>133</v>
      </c>
      <c r="H8292" t="s">
        <v>134</v>
      </c>
      <c r="I8292" t="s">
        <v>135</v>
      </c>
      <c r="J8292" t="s">
        <v>136</v>
      </c>
      <c r="K8292" t="s">
        <v>137</v>
      </c>
      <c r="L8292" t="s">
        <v>23660</v>
      </c>
      <c r="M8292" t="s">
        <v>23661</v>
      </c>
      <c r="N8292">
        <v>0.99694444400000004</v>
      </c>
      <c r="O8292">
        <v>15</v>
      </c>
      <c r="P8292">
        <v>726</v>
      </c>
      <c r="Q8292">
        <v>22</v>
      </c>
      <c r="R8292">
        <v>44</v>
      </c>
      <c r="S8292">
        <v>38</v>
      </c>
      <c r="T8292">
        <v>107</v>
      </c>
      <c r="U8292">
        <v>12</v>
      </c>
      <c r="V8292">
        <v>0</v>
      </c>
      <c r="W8292">
        <v>9.3990696890623653</v>
      </c>
      <c r="X8292">
        <v>197.52671052244543</v>
      </c>
      <c r="Y8292">
        <v>65.175091410524857</v>
      </c>
      <c r="Z8292">
        <v>19.482643946011088</v>
      </c>
      <c r="AA8292">
        <v>640.30734886881385</v>
      </c>
      <c r="AB8292">
        <v>93.974089107014592</v>
      </c>
      <c r="AC8292">
        <v>1407.2822695289919</v>
      </c>
      <c r="AD8292">
        <v>0</v>
      </c>
      <c r="AE8292">
        <v>2433.1472230728641</v>
      </c>
    </row>
    <row r="8293" spans="1:31" x14ac:dyDescent="0.25">
      <c r="A8293">
        <v>2102163</v>
      </c>
      <c r="B8293">
        <v>1</v>
      </c>
      <c r="C8293" t="s">
        <v>80</v>
      </c>
      <c r="D8293" t="s">
        <v>83</v>
      </c>
      <c r="E8293" t="s">
        <v>177</v>
      </c>
      <c r="F8293" t="s">
        <v>23662</v>
      </c>
      <c r="G8293" t="s">
        <v>196</v>
      </c>
      <c r="H8293" t="s">
        <v>143</v>
      </c>
      <c r="I8293" t="s">
        <v>135</v>
      </c>
      <c r="J8293" t="s">
        <v>136</v>
      </c>
      <c r="K8293" t="s">
        <v>137</v>
      </c>
      <c r="L8293" t="s">
        <v>23663</v>
      </c>
      <c r="M8293" t="s">
        <v>23664</v>
      </c>
      <c r="N8293">
        <v>2.8272222220000001</v>
      </c>
      <c r="O8293">
        <v>0</v>
      </c>
      <c r="P8293">
        <v>4</v>
      </c>
      <c r="Q8293">
        <v>0</v>
      </c>
      <c r="R8293">
        <v>0</v>
      </c>
      <c r="S8293">
        <v>0</v>
      </c>
      <c r="T8293">
        <v>0</v>
      </c>
      <c r="U8293">
        <v>0</v>
      </c>
      <c r="V8293">
        <v>0</v>
      </c>
      <c r="W8293">
        <v>0</v>
      </c>
      <c r="X8293">
        <v>1.3187840301013416</v>
      </c>
      <c r="Y8293">
        <v>0</v>
      </c>
      <c r="Z8293">
        <v>0</v>
      </c>
      <c r="AA8293">
        <v>0</v>
      </c>
      <c r="AB8293">
        <v>0</v>
      </c>
      <c r="AC8293">
        <v>0</v>
      </c>
      <c r="AD8293">
        <v>0</v>
      </c>
      <c r="AE8293">
        <v>1.3187840301013416</v>
      </c>
    </row>
    <row r="8294" spans="1:31" x14ac:dyDescent="0.25">
      <c r="A8294">
        <v>2102283</v>
      </c>
      <c r="B8294">
        <v>1</v>
      </c>
      <c r="C8294" t="s">
        <v>80</v>
      </c>
      <c r="D8294" t="s">
        <v>93</v>
      </c>
      <c r="E8294" t="s">
        <v>177</v>
      </c>
      <c r="F8294" t="s">
        <v>23665</v>
      </c>
      <c r="G8294" t="s">
        <v>179</v>
      </c>
      <c r="H8294" t="s">
        <v>143</v>
      </c>
      <c r="I8294" t="s">
        <v>135</v>
      </c>
      <c r="J8294" t="s">
        <v>136</v>
      </c>
      <c r="K8294" t="s">
        <v>137</v>
      </c>
      <c r="L8294" t="s">
        <v>23666</v>
      </c>
      <c r="M8294" t="s">
        <v>23667</v>
      </c>
      <c r="N8294">
        <v>1.661944444</v>
      </c>
      <c r="O8294">
        <v>0</v>
      </c>
      <c r="P8294">
        <v>0</v>
      </c>
      <c r="Q8294">
        <v>0</v>
      </c>
      <c r="R8294">
        <v>1</v>
      </c>
      <c r="S8294">
        <v>0</v>
      </c>
      <c r="T8294">
        <v>1</v>
      </c>
      <c r="U8294">
        <v>0</v>
      </c>
      <c r="V8294">
        <v>0</v>
      </c>
      <c r="W8294">
        <v>0</v>
      </c>
      <c r="X8294">
        <v>0</v>
      </c>
      <c r="Y8294">
        <v>0</v>
      </c>
      <c r="Z8294">
        <v>2.0456881880588438</v>
      </c>
      <c r="AA8294">
        <v>0</v>
      </c>
      <c r="AB8294">
        <v>0.10141223764501112</v>
      </c>
      <c r="AC8294">
        <v>0</v>
      </c>
      <c r="AD8294">
        <v>0</v>
      </c>
      <c r="AE8294">
        <v>2.1471004257038548</v>
      </c>
    </row>
    <row r="8295" spans="1:31" x14ac:dyDescent="0.25">
      <c r="A8295">
        <v>2102020</v>
      </c>
      <c r="B8295">
        <v>1</v>
      </c>
      <c r="C8295" t="s">
        <v>80</v>
      </c>
      <c r="D8295" t="s">
        <v>92</v>
      </c>
      <c r="E8295" t="s">
        <v>177</v>
      </c>
      <c r="F8295" t="s">
        <v>23668</v>
      </c>
      <c r="G8295" t="s">
        <v>196</v>
      </c>
      <c r="H8295" t="s">
        <v>143</v>
      </c>
      <c r="I8295" t="s">
        <v>135</v>
      </c>
      <c r="J8295" t="s">
        <v>136</v>
      </c>
      <c r="K8295" t="s">
        <v>137</v>
      </c>
      <c r="L8295" t="s">
        <v>23669</v>
      </c>
      <c r="M8295" t="s">
        <v>23670</v>
      </c>
      <c r="N8295">
        <v>4.9416666659999997</v>
      </c>
      <c r="O8295">
        <v>0</v>
      </c>
      <c r="P8295">
        <v>1</v>
      </c>
      <c r="Q8295">
        <v>0</v>
      </c>
      <c r="R8295">
        <v>0</v>
      </c>
      <c r="S8295">
        <v>0</v>
      </c>
      <c r="T8295">
        <v>0</v>
      </c>
      <c r="U8295">
        <v>0</v>
      </c>
      <c r="V8295">
        <v>0</v>
      </c>
      <c r="W8295">
        <v>0</v>
      </c>
      <c r="X8295">
        <v>0.1148704904443361</v>
      </c>
      <c r="Y8295">
        <v>0</v>
      </c>
      <c r="Z8295">
        <v>0</v>
      </c>
      <c r="AA8295">
        <v>0</v>
      </c>
      <c r="AB8295">
        <v>0</v>
      </c>
      <c r="AC8295">
        <v>0</v>
      </c>
      <c r="AD8295">
        <v>0</v>
      </c>
      <c r="AE8295">
        <v>0.1148704904443361</v>
      </c>
    </row>
    <row r="8296" spans="1:31" x14ac:dyDescent="0.25">
      <c r="A8296">
        <v>2102326</v>
      </c>
      <c r="B8296">
        <v>1</v>
      </c>
      <c r="C8296" t="s">
        <v>81</v>
      </c>
      <c r="D8296" t="s">
        <v>112</v>
      </c>
      <c r="E8296" t="s">
        <v>177</v>
      </c>
      <c r="F8296" t="s">
        <v>23671</v>
      </c>
      <c r="G8296" t="s">
        <v>183</v>
      </c>
      <c r="H8296" t="s">
        <v>143</v>
      </c>
      <c r="I8296" t="s">
        <v>135</v>
      </c>
      <c r="J8296" t="s">
        <v>136</v>
      </c>
      <c r="K8296" t="s">
        <v>137</v>
      </c>
      <c r="L8296" t="s">
        <v>23672</v>
      </c>
      <c r="M8296" t="s">
        <v>23673</v>
      </c>
      <c r="N8296">
        <v>3.6758333329999999</v>
      </c>
      <c r="O8296">
        <v>0</v>
      </c>
      <c r="P8296">
        <v>4</v>
      </c>
      <c r="Q8296">
        <v>0</v>
      </c>
      <c r="R8296">
        <v>0</v>
      </c>
      <c r="S8296">
        <v>0</v>
      </c>
      <c r="T8296">
        <v>1</v>
      </c>
      <c r="U8296">
        <v>0</v>
      </c>
      <c r="V8296">
        <v>0</v>
      </c>
      <c r="W8296">
        <v>0</v>
      </c>
      <c r="X8296">
        <v>2.8809941611012966</v>
      </c>
      <c r="Y8296">
        <v>0</v>
      </c>
      <c r="Z8296">
        <v>0</v>
      </c>
      <c r="AA8296">
        <v>0</v>
      </c>
      <c r="AB8296">
        <v>4.4520299827381589</v>
      </c>
      <c r="AC8296">
        <v>0</v>
      </c>
      <c r="AD8296">
        <v>0</v>
      </c>
      <c r="AE8296">
        <v>7.3330241438394559</v>
      </c>
    </row>
    <row r="8297" spans="1:31" x14ac:dyDescent="0.25">
      <c r="A8297">
        <v>2102269</v>
      </c>
      <c r="B8297">
        <v>1</v>
      </c>
      <c r="C8297" t="s">
        <v>80</v>
      </c>
      <c r="D8297" t="s">
        <v>106</v>
      </c>
      <c r="E8297" t="s">
        <v>146</v>
      </c>
      <c r="F8297" t="s">
        <v>14371</v>
      </c>
      <c r="G8297" t="s">
        <v>133</v>
      </c>
      <c r="H8297" t="s">
        <v>134</v>
      </c>
      <c r="I8297" t="s">
        <v>135</v>
      </c>
      <c r="J8297" t="s">
        <v>136</v>
      </c>
      <c r="K8297" t="s">
        <v>137</v>
      </c>
      <c r="L8297" t="s">
        <v>23674</v>
      </c>
      <c r="M8297" t="s">
        <v>23675</v>
      </c>
      <c r="N8297">
        <v>0.17583333300000001</v>
      </c>
      <c r="O8297">
        <v>1</v>
      </c>
      <c r="P8297">
        <v>38</v>
      </c>
      <c r="Q8297">
        <v>36</v>
      </c>
      <c r="R8297">
        <v>156</v>
      </c>
      <c r="S8297">
        <v>6</v>
      </c>
      <c r="T8297">
        <v>27</v>
      </c>
      <c r="U8297">
        <v>0</v>
      </c>
      <c r="V8297">
        <v>0</v>
      </c>
      <c r="W8297">
        <v>6.7766062095066679E-2</v>
      </c>
      <c r="X8297">
        <v>3.5251763693976637</v>
      </c>
      <c r="Y8297">
        <v>47.940528880208653</v>
      </c>
      <c r="Z8297">
        <v>98.960074598304971</v>
      </c>
      <c r="AA8297">
        <v>34.503935556714595</v>
      </c>
      <c r="AB8297">
        <v>11.08879376576277</v>
      </c>
      <c r="AC8297">
        <v>0</v>
      </c>
      <c r="AD8297">
        <v>0</v>
      </c>
      <c r="AE8297">
        <v>196.08627523248373</v>
      </c>
    </row>
    <row r="8298" spans="1:31" x14ac:dyDescent="0.25">
      <c r="A8298">
        <v>2102298</v>
      </c>
      <c r="B8298">
        <v>1</v>
      </c>
      <c r="C8298" t="s">
        <v>80</v>
      </c>
      <c r="D8298" t="s">
        <v>108</v>
      </c>
      <c r="E8298" t="s">
        <v>158</v>
      </c>
      <c r="F8298" t="s">
        <v>23676</v>
      </c>
      <c r="G8298" t="s">
        <v>160</v>
      </c>
      <c r="H8298" t="s">
        <v>143</v>
      </c>
      <c r="I8298" t="s">
        <v>135</v>
      </c>
      <c r="J8298" t="s">
        <v>136</v>
      </c>
      <c r="K8298" t="s">
        <v>137</v>
      </c>
      <c r="L8298" t="s">
        <v>23677</v>
      </c>
      <c r="M8298" t="s">
        <v>23678</v>
      </c>
      <c r="N8298">
        <v>0.91055555499999996</v>
      </c>
      <c r="O8298">
        <v>0</v>
      </c>
      <c r="P8298">
        <v>57</v>
      </c>
      <c r="Q8298">
        <v>0</v>
      </c>
      <c r="R8298">
        <v>5</v>
      </c>
      <c r="S8298">
        <v>0</v>
      </c>
      <c r="T8298">
        <v>7</v>
      </c>
      <c r="U8298">
        <v>0</v>
      </c>
      <c r="V8298">
        <v>0</v>
      </c>
      <c r="W8298">
        <v>0</v>
      </c>
      <c r="X8298">
        <v>9.4260679013334432</v>
      </c>
      <c r="Y8298">
        <v>0</v>
      </c>
      <c r="Z8298">
        <v>2.3843319166124504</v>
      </c>
      <c r="AA8298">
        <v>0</v>
      </c>
      <c r="AB8298">
        <v>2.3642229842225668</v>
      </c>
      <c r="AC8298">
        <v>0</v>
      </c>
      <c r="AD8298">
        <v>0</v>
      </c>
      <c r="AE8298">
        <v>14.174622802168459</v>
      </c>
    </row>
    <row r="8299" spans="1:31" x14ac:dyDescent="0.25">
      <c r="A8299">
        <v>2102106</v>
      </c>
      <c r="B8299">
        <v>1</v>
      </c>
      <c r="C8299" t="s">
        <v>80</v>
      </c>
      <c r="D8299" t="s">
        <v>105</v>
      </c>
      <c r="E8299" t="s">
        <v>177</v>
      </c>
      <c r="F8299" t="s">
        <v>23679</v>
      </c>
      <c r="G8299" t="s">
        <v>179</v>
      </c>
      <c r="H8299" t="s">
        <v>143</v>
      </c>
      <c r="I8299" t="s">
        <v>135</v>
      </c>
      <c r="J8299" t="s">
        <v>136</v>
      </c>
      <c r="K8299" t="s">
        <v>137</v>
      </c>
      <c r="L8299" t="s">
        <v>23680</v>
      </c>
      <c r="M8299" t="s">
        <v>23681</v>
      </c>
      <c r="N8299">
        <v>4.5563888879999999</v>
      </c>
      <c r="O8299">
        <v>0</v>
      </c>
      <c r="P8299">
        <v>1</v>
      </c>
      <c r="Q8299">
        <v>0</v>
      </c>
      <c r="R8299">
        <v>0</v>
      </c>
      <c r="S8299">
        <v>0</v>
      </c>
      <c r="T8299">
        <v>0</v>
      </c>
      <c r="U8299">
        <v>0</v>
      </c>
      <c r="V8299">
        <v>0</v>
      </c>
      <c r="W8299">
        <v>0</v>
      </c>
      <c r="X8299">
        <v>3.3529181489223374</v>
      </c>
      <c r="Y8299">
        <v>0</v>
      </c>
      <c r="Z8299">
        <v>0</v>
      </c>
      <c r="AA8299">
        <v>0</v>
      </c>
      <c r="AB8299">
        <v>0</v>
      </c>
      <c r="AC8299">
        <v>0</v>
      </c>
      <c r="AD8299">
        <v>0</v>
      </c>
      <c r="AE8299">
        <v>3.3529181489223374</v>
      </c>
    </row>
    <row r="8300" spans="1:31" x14ac:dyDescent="0.25">
      <c r="A8300">
        <v>2102275</v>
      </c>
      <c r="B8300">
        <v>1</v>
      </c>
      <c r="C8300" t="s">
        <v>81</v>
      </c>
      <c r="D8300" t="s">
        <v>124</v>
      </c>
      <c r="E8300" t="s">
        <v>169</v>
      </c>
      <c r="F8300" t="s">
        <v>23682</v>
      </c>
      <c r="G8300" t="s">
        <v>1085</v>
      </c>
      <c r="H8300" t="s">
        <v>134</v>
      </c>
      <c r="I8300" t="s">
        <v>135</v>
      </c>
      <c r="J8300" t="s">
        <v>136</v>
      </c>
      <c r="K8300" t="s">
        <v>137</v>
      </c>
      <c r="L8300" t="s">
        <v>23683</v>
      </c>
      <c r="M8300" t="s">
        <v>23684</v>
      </c>
      <c r="N8300">
        <v>0.79555555499999997</v>
      </c>
      <c r="O8300">
        <v>0</v>
      </c>
      <c r="P8300">
        <v>0</v>
      </c>
      <c r="Q8300">
        <v>8</v>
      </c>
      <c r="R8300">
        <v>0</v>
      </c>
      <c r="S8300">
        <v>0</v>
      </c>
      <c r="T8300">
        <v>0</v>
      </c>
      <c r="U8300">
        <v>0</v>
      </c>
      <c r="V8300">
        <v>0</v>
      </c>
      <c r="W8300">
        <v>0</v>
      </c>
      <c r="X8300">
        <v>0</v>
      </c>
      <c r="Y8300">
        <v>3.6876481651640174</v>
      </c>
      <c r="Z8300">
        <v>0</v>
      </c>
      <c r="AA8300">
        <v>0</v>
      </c>
      <c r="AB8300">
        <v>0</v>
      </c>
      <c r="AC8300">
        <v>0</v>
      </c>
      <c r="AD8300">
        <v>0</v>
      </c>
      <c r="AE8300">
        <v>3.6876481651640174</v>
      </c>
    </row>
    <row r="8301" spans="1:31" x14ac:dyDescent="0.25">
      <c r="A8301">
        <v>2102252</v>
      </c>
      <c r="B8301">
        <v>1</v>
      </c>
      <c r="C8301" t="s">
        <v>80</v>
      </c>
      <c r="D8301" t="s">
        <v>93</v>
      </c>
      <c r="E8301" t="s">
        <v>295</v>
      </c>
      <c r="F8301" t="s">
        <v>23515</v>
      </c>
      <c r="G8301" t="s">
        <v>541</v>
      </c>
      <c r="H8301" t="s">
        <v>134</v>
      </c>
      <c r="I8301" t="s">
        <v>135</v>
      </c>
      <c r="J8301" t="s">
        <v>3</v>
      </c>
      <c r="K8301" t="s">
        <v>137</v>
      </c>
      <c r="L8301" t="s">
        <v>23685</v>
      </c>
      <c r="M8301" t="s">
        <v>23686</v>
      </c>
      <c r="N8301">
        <v>0.27583333300000001</v>
      </c>
      <c r="O8301">
        <v>8</v>
      </c>
      <c r="P8301">
        <v>4274</v>
      </c>
      <c r="Q8301">
        <v>229</v>
      </c>
      <c r="R8301">
        <v>1236</v>
      </c>
      <c r="S8301">
        <v>50</v>
      </c>
      <c r="T8301">
        <v>1075</v>
      </c>
      <c r="U8301">
        <v>7</v>
      </c>
      <c r="V8301">
        <v>0</v>
      </c>
      <c r="W8301">
        <v>2.1911958126758702</v>
      </c>
      <c r="X8301">
        <v>182.93638369745102</v>
      </c>
      <c r="Y8301">
        <v>385.40464583752271</v>
      </c>
      <c r="Z8301">
        <v>481.03963402640215</v>
      </c>
      <c r="AA8301">
        <v>236.95385661562304</v>
      </c>
      <c r="AB8301">
        <v>288.59429692055778</v>
      </c>
      <c r="AC8301">
        <v>171.00214779994317</v>
      </c>
      <c r="AD8301">
        <v>0</v>
      </c>
      <c r="AE8301">
        <v>1748.1221607101756</v>
      </c>
    </row>
    <row r="8302" spans="1:31" x14ac:dyDescent="0.25">
      <c r="A8302">
        <v>2102129</v>
      </c>
      <c r="B8302">
        <v>1</v>
      </c>
      <c r="C8302" t="s">
        <v>81</v>
      </c>
      <c r="D8302" t="s">
        <v>128</v>
      </c>
      <c r="E8302" t="s">
        <v>169</v>
      </c>
      <c r="F8302" t="s">
        <v>6434</v>
      </c>
      <c r="G8302" t="s">
        <v>133</v>
      </c>
      <c r="H8302" t="s">
        <v>134</v>
      </c>
      <c r="I8302" t="s">
        <v>135</v>
      </c>
      <c r="J8302" t="s">
        <v>136</v>
      </c>
      <c r="K8302" t="s">
        <v>137</v>
      </c>
      <c r="L8302" t="s">
        <v>23687</v>
      </c>
      <c r="M8302" t="s">
        <v>23688</v>
      </c>
      <c r="N8302">
        <v>2.3169444440000002</v>
      </c>
      <c r="O8302">
        <v>0</v>
      </c>
      <c r="P8302">
        <v>15</v>
      </c>
      <c r="Q8302">
        <v>0</v>
      </c>
      <c r="R8302">
        <v>19</v>
      </c>
      <c r="S8302">
        <v>8</v>
      </c>
      <c r="T8302">
        <v>4</v>
      </c>
      <c r="U8302">
        <v>2</v>
      </c>
      <c r="V8302">
        <v>0</v>
      </c>
      <c r="W8302">
        <v>0</v>
      </c>
      <c r="X8302">
        <v>9.2068265546988197</v>
      </c>
      <c r="Y8302">
        <v>0</v>
      </c>
      <c r="Z8302">
        <v>15.844759427406485</v>
      </c>
      <c r="AA8302">
        <v>2541.3250722645398</v>
      </c>
      <c r="AB8302">
        <v>35.061125396882041</v>
      </c>
      <c r="AC8302">
        <v>891.16179844655699</v>
      </c>
      <c r="AD8302">
        <v>0</v>
      </c>
      <c r="AE8302">
        <v>3492.5995820900839</v>
      </c>
    </row>
    <row r="8303" spans="1:31" x14ac:dyDescent="0.25">
      <c r="A8303">
        <v>2101960</v>
      </c>
      <c r="B8303">
        <v>1</v>
      </c>
      <c r="C8303" t="s">
        <v>80</v>
      </c>
      <c r="D8303" t="s">
        <v>94</v>
      </c>
      <c r="E8303" t="s">
        <v>146</v>
      </c>
      <c r="F8303" t="s">
        <v>23689</v>
      </c>
      <c r="G8303" t="s">
        <v>154</v>
      </c>
      <c r="H8303" t="s">
        <v>134</v>
      </c>
      <c r="I8303" t="s">
        <v>135</v>
      </c>
      <c r="J8303" t="s">
        <v>136</v>
      </c>
      <c r="K8303" t="s">
        <v>155</v>
      </c>
      <c r="L8303" t="s">
        <v>23690</v>
      </c>
      <c r="M8303" t="s">
        <v>23691</v>
      </c>
      <c r="N8303">
        <v>6.871170277</v>
      </c>
      <c r="O8303">
        <v>0</v>
      </c>
      <c r="P8303">
        <v>203</v>
      </c>
      <c r="Q8303">
        <v>20</v>
      </c>
      <c r="R8303">
        <v>5</v>
      </c>
      <c r="S8303">
        <v>6</v>
      </c>
      <c r="T8303">
        <v>18</v>
      </c>
      <c r="U8303">
        <v>0</v>
      </c>
      <c r="V8303">
        <v>0</v>
      </c>
      <c r="W8303">
        <v>0</v>
      </c>
      <c r="X8303">
        <v>164.04651904342674</v>
      </c>
      <c r="Y8303">
        <v>120.71755454815724</v>
      </c>
      <c r="Z8303">
        <v>8.332215606883107</v>
      </c>
      <c r="AA8303">
        <v>349.57640831831776</v>
      </c>
      <c r="AB8303">
        <v>21.613146142857609</v>
      </c>
      <c r="AC8303">
        <v>0</v>
      </c>
      <c r="AD8303">
        <v>0</v>
      </c>
      <c r="AE8303">
        <v>664.28584365964252</v>
      </c>
    </row>
    <row r="8304" spans="1:31" x14ac:dyDescent="0.25">
      <c r="A8304">
        <v>2102338</v>
      </c>
      <c r="B8304">
        <v>1</v>
      </c>
      <c r="C8304" t="s">
        <v>80</v>
      </c>
      <c r="D8304" t="s">
        <v>95</v>
      </c>
      <c r="E8304" t="s">
        <v>177</v>
      </c>
      <c r="F8304" t="s">
        <v>23692</v>
      </c>
      <c r="G8304" t="s">
        <v>183</v>
      </c>
      <c r="H8304" t="s">
        <v>143</v>
      </c>
      <c r="I8304" t="s">
        <v>135</v>
      </c>
      <c r="J8304" t="s">
        <v>136</v>
      </c>
      <c r="K8304" t="s">
        <v>137</v>
      </c>
      <c r="L8304" t="s">
        <v>23693</v>
      </c>
      <c r="M8304" t="s">
        <v>23694</v>
      </c>
      <c r="N8304">
        <v>1.5377777770000001</v>
      </c>
      <c r="O8304">
        <v>0</v>
      </c>
      <c r="P8304">
        <v>1</v>
      </c>
      <c r="Q8304">
        <v>0</v>
      </c>
      <c r="R8304">
        <v>0</v>
      </c>
      <c r="S8304">
        <v>0</v>
      </c>
      <c r="T8304">
        <v>0</v>
      </c>
      <c r="U8304">
        <v>0</v>
      </c>
      <c r="V8304">
        <v>0</v>
      </c>
      <c r="W8304">
        <v>0</v>
      </c>
      <c r="X8304">
        <v>0.48145013661242614</v>
      </c>
      <c r="Y8304">
        <v>0</v>
      </c>
      <c r="Z8304">
        <v>0</v>
      </c>
      <c r="AA8304">
        <v>0</v>
      </c>
      <c r="AB8304">
        <v>0</v>
      </c>
      <c r="AC8304">
        <v>0</v>
      </c>
      <c r="AD8304">
        <v>0</v>
      </c>
      <c r="AE8304">
        <v>0.48145013661242614</v>
      </c>
    </row>
    <row r="8305" spans="1:31" x14ac:dyDescent="0.25">
      <c r="A8305">
        <v>2102146</v>
      </c>
      <c r="B8305">
        <v>1</v>
      </c>
      <c r="C8305" t="s">
        <v>80</v>
      </c>
      <c r="D8305" t="s">
        <v>99</v>
      </c>
      <c r="E8305" t="s">
        <v>177</v>
      </c>
      <c r="F8305" t="s">
        <v>23695</v>
      </c>
      <c r="G8305" t="s">
        <v>183</v>
      </c>
      <c r="H8305" t="s">
        <v>143</v>
      </c>
      <c r="I8305" t="s">
        <v>135</v>
      </c>
      <c r="J8305" t="s">
        <v>136</v>
      </c>
      <c r="K8305" t="s">
        <v>137</v>
      </c>
      <c r="L8305" t="s">
        <v>23696</v>
      </c>
      <c r="M8305" t="s">
        <v>23697</v>
      </c>
      <c r="N8305">
        <v>4.0175000000000001</v>
      </c>
      <c r="O8305">
        <v>0</v>
      </c>
      <c r="P8305">
        <v>0</v>
      </c>
      <c r="Q8305">
        <v>0</v>
      </c>
      <c r="R8305">
        <v>0</v>
      </c>
      <c r="S8305">
        <v>0</v>
      </c>
      <c r="T8305">
        <v>1</v>
      </c>
      <c r="U8305">
        <v>0</v>
      </c>
      <c r="V8305">
        <v>0</v>
      </c>
      <c r="W8305">
        <v>0</v>
      </c>
      <c r="X8305">
        <v>0</v>
      </c>
      <c r="Y8305">
        <v>0</v>
      </c>
      <c r="Z8305">
        <v>0</v>
      </c>
      <c r="AA8305">
        <v>0</v>
      </c>
      <c r="AB8305">
        <v>0.10372174687367668</v>
      </c>
      <c r="AC8305">
        <v>0</v>
      </c>
      <c r="AD8305">
        <v>0</v>
      </c>
      <c r="AE8305">
        <v>0.10372174687367668</v>
      </c>
    </row>
    <row r="8306" spans="1:31" x14ac:dyDescent="0.25">
      <c r="A8306">
        <v>2102235</v>
      </c>
      <c r="B8306">
        <v>1</v>
      </c>
      <c r="C8306" t="s">
        <v>81</v>
      </c>
      <c r="D8306" t="s">
        <v>118</v>
      </c>
      <c r="E8306" t="s">
        <v>158</v>
      </c>
      <c r="F8306" t="s">
        <v>23698</v>
      </c>
      <c r="G8306" t="s">
        <v>160</v>
      </c>
      <c r="H8306" t="s">
        <v>143</v>
      </c>
      <c r="I8306" t="s">
        <v>135</v>
      </c>
      <c r="J8306" t="s">
        <v>136</v>
      </c>
      <c r="K8306" t="s">
        <v>137</v>
      </c>
      <c r="L8306" t="s">
        <v>23699</v>
      </c>
      <c r="M8306" t="s">
        <v>23700</v>
      </c>
      <c r="N8306">
        <v>2.1941666660000001</v>
      </c>
      <c r="O8306">
        <v>0</v>
      </c>
      <c r="P8306">
        <v>36</v>
      </c>
      <c r="Q8306">
        <v>0</v>
      </c>
      <c r="R8306">
        <v>1</v>
      </c>
      <c r="S8306">
        <v>0</v>
      </c>
      <c r="T8306">
        <v>2</v>
      </c>
      <c r="U8306">
        <v>0</v>
      </c>
      <c r="V8306">
        <v>0</v>
      </c>
      <c r="W8306">
        <v>0</v>
      </c>
      <c r="X8306">
        <v>11.280707811436926</v>
      </c>
      <c r="Y8306">
        <v>0</v>
      </c>
      <c r="Z8306">
        <v>0.10928499898428001</v>
      </c>
      <c r="AA8306">
        <v>0</v>
      </c>
      <c r="AB8306">
        <v>8.4413965630841297</v>
      </c>
      <c r="AC8306">
        <v>0</v>
      </c>
      <c r="AD8306">
        <v>0</v>
      </c>
      <c r="AE8306">
        <v>19.831389373505338</v>
      </c>
    </row>
    <row r="8307" spans="1:31" x14ac:dyDescent="0.25">
      <c r="A8307">
        <v>2101980</v>
      </c>
      <c r="B8307">
        <v>1</v>
      </c>
      <c r="C8307" t="s">
        <v>81</v>
      </c>
      <c r="D8307" t="s">
        <v>112</v>
      </c>
      <c r="E8307" t="s">
        <v>169</v>
      </c>
      <c r="F8307" t="s">
        <v>23701</v>
      </c>
      <c r="G8307" t="s">
        <v>273</v>
      </c>
      <c r="H8307" t="s">
        <v>134</v>
      </c>
      <c r="I8307" t="s">
        <v>135</v>
      </c>
      <c r="J8307" t="s">
        <v>136</v>
      </c>
      <c r="K8307" t="s">
        <v>155</v>
      </c>
      <c r="L8307" t="s">
        <v>23702</v>
      </c>
      <c r="M8307" t="s">
        <v>23703</v>
      </c>
      <c r="N8307">
        <v>7.8922249999999998</v>
      </c>
      <c r="O8307">
        <v>0</v>
      </c>
      <c r="P8307">
        <v>63</v>
      </c>
      <c r="Q8307">
        <v>0</v>
      </c>
      <c r="R8307">
        <v>2</v>
      </c>
      <c r="S8307">
        <v>0</v>
      </c>
      <c r="T8307">
        <v>5</v>
      </c>
      <c r="U8307">
        <v>0</v>
      </c>
      <c r="V8307">
        <v>0</v>
      </c>
      <c r="W8307">
        <v>0</v>
      </c>
      <c r="X8307">
        <v>101.66965143225852</v>
      </c>
      <c r="Y8307">
        <v>0</v>
      </c>
      <c r="Z8307">
        <v>0.18995377323665</v>
      </c>
      <c r="AA8307">
        <v>0</v>
      </c>
      <c r="AB8307">
        <v>2.1855360044102898</v>
      </c>
      <c r="AC8307">
        <v>0</v>
      </c>
      <c r="AD8307">
        <v>0</v>
      </c>
      <c r="AE8307">
        <v>104.04514120990547</v>
      </c>
    </row>
    <row r="8308" spans="1:31" x14ac:dyDescent="0.25">
      <c r="A8308">
        <v>2102023</v>
      </c>
      <c r="B8308">
        <v>1</v>
      </c>
      <c r="C8308" t="s">
        <v>81</v>
      </c>
      <c r="D8308" t="s">
        <v>113</v>
      </c>
      <c r="E8308" t="s">
        <v>131</v>
      </c>
      <c r="F8308" t="s">
        <v>2355</v>
      </c>
      <c r="G8308" t="s">
        <v>133</v>
      </c>
      <c r="H8308" t="s">
        <v>134</v>
      </c>
      <c r="I8308" t="s">
        <v>259</v>
      </c>
      <c r="J8308" t="s">
        <v>136</v>
      </c>
      <c r="K8308" t="s">
        <v>137</v>
      </c>
      <c r="L8308" t="s">
        <v>23704</v>
      </c>
      <c r="M8308" t="s">
        <v>23705</v>
      </c>
      <c r="N8308">
        <v>1.1111111E-2</v>
      </c>
      <c r="O8308">
        <v>1</v>
      </c>
      <c r="P8308">
        <v>1502</v>
      </c>
      <c r="Q8308">
        <v>15</v>
      </c>
      <c r="R8308">
        <v>377</v>
      </c>
      <c r="S8308">
        <v>4</v>
      </c>
      <c r="T8308">
        <v>103</v>
      </c>
      <c r="U8308">
        <v>0</v>
      </c>
      <c r="V8308">
        <v>1</v>
      </c>
      <c r="W8308">
        <v>4.3563595287333338E-3</v>
      </c>
      <c r="X8308">
        <v>3.1272574334133183</v>
      </c>
      <c r="Y8308">
        <v>0.15694285541006667</v>
      </c>
      <c r="Z8308">
        <v>3.0361212417168</v>
      </c>
      <c r="AA8308">
        <v>0.44223394917573333</v>
      </c>
      <c r="AB8308">
        <v>0.8188775068516001</v>
      </c>
      <c r="AC8308">
        <v>0</v>
      </c>
      <c r="AD8308">
        <v>1.2405341472222225E-2</v>
      </c>
      <c r="AE8308">
        <v>7.5981946875684745</v>
      </c>
    </row>
    <row r="8309" spans="1:31" x14ac:dyDescent="0.25">
      <c r="A8309">
        <v>2102272</v>
      </c>
      <c r="B8309">
        <v>1</v>
      </c>
      <c r="C8309" t="s">
        <v>80</v>
      </c>
      <c r="D8309" t="s">
        <v>93</v>
      </c>
      <c r="E8309" t="s">
        <v>158</v>
      </c>
      <c r="F8309" t="s">
        <v>23706</v>
      </c>
      <c r="G8309" t="s">
        <v>385</v>
      </c>
      <c r="H8309" t="s">
        <v>143</v>
      </c>
      <c r="I8309" t="s">
        <v>135</v>
      </c>
      <c r="J8309" t="s">
        <v>136</v>
      </c>
      <c r="K8309" t="s">
        <v>137</v>
      </c>
      <c r="L8309" t="s">
        <v>23707</v>
      </c>
      <c r="M8309" t="s">
        <v>23708</v>
      </c>
      <c r="N8309">
        <v>1.7183333329999999</v>
      </c>
      <c r="O8309">
        <v>0</v>
      </c>
      <c r="P8309">
        <v>18</v>
      </c>
      <c r="Q8309">
        <v>0</v>
      </c>
      <c r="R8309">
        <v>1</v>
      </c>
      <c r="S8309">
        <v>0</v>
      </c>
      <c r="T8309">
        <v>4</v>
      </c>
      <c r="U8309">
        <v>0</v>
      </c>
      <c r="V8309">
        <v>0</v>
      </c>
      <c r="W8309">
        <v>0</v>
      </c>
      <c r="X8309">
        <v>4.8865732767503554</v>
      </c>
      <c r="Y8309">
        <v>0</v>
      </c>
      <c r="Z8309">
        <v>1.6119891898370926</v>
      </c>
      <c r="AA8309">
        <v>0</v>
      </c>
      <c r="AB8309">
        <v>2.2520168690318405</v>
      </c>
      <c r="AC8309">
        <v>0</v>
      </c>
      <c r="AD8309">
        <v>0</v>
      </c>
      <c r="AE8309">
        <v>8.7505793356192889</v>
      </c>
    </row>
    <row r="8310" spans="1:31" x14ac:dyDescent="0.25">
      <c r="A8310">
        <v>2101963</v>
      </c>
      <c r="B8310">
        <v>1</v>
      </c>
      <c r="C8310" t="s">
        <v>81</v>
      </c>
      <c r="D8310" t="s">
        <v>112</v>
      </c>
      <c r="E8310" t="s">
        <v>131</v>
      </c>
      <c r="F8310" t="s">
        <v>23709</v>
      </c>
      <c r="G8310" t="s">
        <v>133</v>
      </c>
      <c r="H8310" t="s">
        <v>134</v>
      </c>
      <c r="I8310" t="s">
        <v>135</v>
      </c>
      <c r="J8310" t="s">
        <v>136</v>
      </c>
      <c r="K8310" t="s">
        <v>137</v>
      </c>
      <c r="L8310" t="s">
        <v>23710</v>
      </c>
      <c r="M8310" t="s">
        <v>23711</v>
      </c>
      <c r="N8310">
        <v>0.116666666</v>
      </c>
      <c r="O8310">
        <v>0</v>
      </c>
      <c r="P8310">
        <v>1827</v>
      </c>
      <c r="Q8310">
        <v>0</v>
      </c>
      <c r="R8310">
        <v>29</v>
      </c>
      <c r="S8310">
        <v>1</v>
      </c>
      <c r="T8310">
        <v>69</v>
      </c>
      <c r="U8310">
        <v>0</v>
      </c>
      <c r="V8310">
        <v>0</v>
      </c>
      <c r="W8310">
        <v>0</v>
      </c>
      <c r="X8310">
        <v>33.934594836837555</v>
      </c>
      <c r="Y8310">
        <v>0</v>
      </c>
      <c r="Z8310">
        <v>0.22251713526672839</v>
      </c>
      <c r="AA8310">
        <v>1.984003263782558</v>
      </c>
      <c r="AB8310">
        <v>7.5758992248598584</v>
      </c>
      <c r="AC8310">
        <v>0</v>
      </c>
      <c r="AD8310">
        <v>0</v>
      </c>
      <c r="AE8310">
        <v>43.717014460746704</v>
      </c>
    </row>
    <row r="8311" spans="1:31" x14ac:dyDescent="0.25">
      <c r="A8311">
        <v>2101900</v>
      </c>
      <c r="B8311">
        <v>1</v>
      </c>
      <c r="C8311" t="s">
        <v>80</v>
      </c>
      <c r="D8311" t="s">
        <v>103</v>
      </c>
      <c r="E8311" t="s">
        <v>146</v>
      </c>
      <c r="F8311" t="s">
        <v>23712</v>
      </c>
      <c r="G8311" t="s">
        <v>133</v>
      </c>
      <c r="H8311" t="s">
        <v>134</v>
      </c>
      <c r="I8311" t="s">
        <v>135</v>
      </c>
      <c r="J8311" t="s">
        <v>136</v>
      </c>
      <c r="K8311" t="s">
        <v>137</v>
      </c>
      <c r="L8311" t="s">
        <v>23713</v>
      </c>
      <c r="M8311" t="s">
        <v>23714</v>
      </c>
      <c r="N8311">
        <v>0.29277777700000002</v>
      </c>
      <c r="O8311">
        <v>5</v>
      </c>
      <c r="P8311">
        <v>1774</v>
      </c>
      <c r="Q8311">
        <v>96</v>
      </c>
      <c r="R8311">
        <v>268</v>
      </c>
      <c r="S8311">
        <v>28</v>
      </c>
      <c r="T8311">
        <v>160</v>
      </c>
      <c r="U8311">
        <v>3</v>
      </c>
      <c r="V8311">
        <v>0</v>
      </c>
      <c r="W8311">
        <v>0.40862898530678671</v>
      </c>
      <c r="X8311">
        <v>85.392803515849621</v>
      </c>
      <c r="Y8311">
        <v>58.576986664369336</v>
      </c>
      <c r="Z8311">
        <v>165.11063063334615</v>
      </c>
      <c r="AA8311">
        <v>57.65793333124909</v>
      </c>
      <c r="AB8311">
        <v>34.263871371438356</v>
      </c>
      <c r="AC8311">
        <v>57.059440230567731</v>
      </c>
      <c r="AD8311">
        <v>0</v>
      </c>
      <c r="AE8311">
        <v>458.47029473212706</v>
      </c>
    </row>
    <row r="8312" spans="1:31" x14ac:dyDescent="0.25">
      <c r="A8312">
        <v>2102149</v>
      </c>
      <c r="B8312">
        <v>1</v>
      </c>
      <c r="C8312" t="s">
        <v>80</v>
      </c>
      <c r="D8312" t="s">
        <v>82</v>
      </c>
      <c r="E8312" t="s">
        <v>169</v>
      </c>
      <c r="F8312" t="s">
        <v>23715</v>
      </c>
      <c r="G8312" t="s">
        <v>171</v>
      </c>
      <c r="H8312" t="s">
        <v>134</v>
      </c>
      <c r="I8312" t="s">
        <v>135</v>
      </c>
      <c r="J8312" t="s">
        <v>136</v>
      </c>
      <c r="K8312" t="s">
        <v>137</v>
      </c>
      <c r="L8312" t="s">
        <v>23716</v>
      </c>
      <c r="M8312" t="s">
        <v>23717</v>
      </c>
      <c r="N8312">
        <v>1.4983333329999999</v>
      </c>
      <c r="O8312">
        <v>0</v>
      </c>
      <c r="P8312">
        <v>16</v>
      </c>
      <c r="Q8312">
        <v>0</v>
      </c>
      <c r="R8312">
        <v>0</v>
      </c>
      <c r="S8312">
        <v>0</v>
      </c>
      <c r="T8312">
        <v>19</v>
      </c>
      <c r="U8312">
        <v>0</v>
      </c>
      <c r="V8312">
        <v>0</v>
      </c>
      <c r="W8312">
        <v>0</v>
      </c>
      <c r="X8312">
        <v>4.2434108361636591</v>
      </c>
      <c r="Y8312">
        <v>0</v>
      </c>
      <c r="Z8312">
        <v>0</v>
      </c>
      <c r="AA8312">
        <v>0</v>
      </c>
      <c r="AB8312">
        <v>26.332571148570132</v>
      </c>
      <c r="AC8312">
        <v>0</v>
      </c>
      <c r="AD8312">
        <v>0</v>
      </c>
      <c r="AE8312">
        <v>30.57598198473379</v>
      </c>
    </row>
    <row r="8313" spans="1:31" x14ac:dyDescent="0.25">
      <c r="A8313">
        <v>2102046</v>
      </c>
      <c r="B8313">
        <v>1</v>
      </c>
      <c r="C8313" t="s">
        <v>80</v>
      </c>
      <c r="D8313" t="s">
        <v>82</v>
      </c>
      <c r="E8313" t="s">
        <v>177</v>
      </c>
      <c r="F8313" t="s">
        <v>23718</v>
      </c>
      <c r="G8313" t="s">
        <v>1007</v>
      </c>
      <c r="H8313" t="s">
        <v>143</v>
      </c>
      <c r="I8313" t="s">
        <v>135</v>
      </c>
      <c r="J8313" t="s">
        <v>136</v>
      </c>
      <c r="K8313" t="s">
        <v>137</v>
      </c>
      <c r="L8313" t="s">
        <v>23719</v>
      </c>
      <c r="M8313" t="s">
        <v>23720</v>
      </c>
      <c r="N8313">
        <v>2.5247222219999998</v>
      </c>
      <c r="O8313">
        <v>0</v>
      </c>
      <c r="P8313">
        <v>0</v>
      </c>
      <c r="Q8313">
        <v>0</v>
      </c>
      <c r="R8313">
        <v>0</v>
      </c>
      <c r="S8313">
        <v>0</v>
      </c>
      <c r="T8313">
        <v>1</v>
      </c>
      <c r="U8313">
        <v>0</v>
      </c>
      <c r="V8313">
        <v>0</v>
      </c>
      <c r="W8313">
        <v>0</v>
      </c>
      <c r="X8313">
        <v>0</v>
      </c>
      <c r="Y8313">
        <v>0</v>
      </c>
      <c r="Z8313">
        <v>0</v>
      </c>
      <c r="AA8313">
        <v>0</v>
      </c>
      <c r="AB8313">
        <v>12.177275273856399</v>
      </c>
      <c r="AC8313">
        <v>0</v>
      </c>
      <c r="AD8313">
        <v>0</v>
      </c>
      <c r="AE8313">
        <v>12.177275273856399</v>
      </c>
    </row>
    <row r="8314" spans="1:31" x14ac:dyDescent="0.25">
      <c r="A8314">
        <v>2102000</v>
      </c>
      <c r="B8314">
        <v>1</v>
      </c>
      <c r="C8314" t="s">
        <v>81</v>
      </c>
      <c r="D8314" t="s">
        <v>123</v>
      </c>
      <c r="E8314" t="s">
        <v>169</v>
      </c>
      <c r="F8314" t="s">
        <v>23721</v>
      </c>
      <c r="G8314" t="s">
        <v>154</v>
      </c>
      <c r="H8314" t="s">
        <v>134</v>
      </c>
      <c r="I8314" t="s">
        <v>135</v>
      </c>
      <c r="J8314" t="s">
        <v>136</v>
      </c>
      <c r="K8314" t="s">
        <v>155</v>
      </c>
      <c r="L8314" t="s">
        <v>23722</v>
      </c>
      <c r="M8314" t="s">
        <v>23723</v>
      </c>
      <c r="N8314">
        <v>8.875555555</v>
      </c>
      <c r="O8314">
        <v>0</v>
      </c>
      <c r="P8314">
        <v>341</v>
      </c>
      <c r="Q8314">
        <v>4</v>
      </c>
      <c r="R8314">
        <v>78</v>
      </c>
      <c r="S8314">
        <v>3</v>
      </c>
      <c r="T8314">
        <v>35</v>
      </c>
      <c r="U8314">
        <v>0</v>
      </c>
      <c r="V8314">
        <v>0</v>
      </c>
      <c r="W8314">
        <v>0</v>
      </c>
      <c r="X8314">
        <v>777.00256452991437</v>
      </c>
      <c r="Y8314">
        <v>238.64619652311063</v>
      </c>
      <c r="Z8314">
        <v>675.047300965266</v>
      </c>
      <c r="AA8314">
        <v>170.36557336929917</v>
      </c>
      <c r="AB8314">
        <v>318.57718054285937</v>
      </c>
      <c r="AC8314">
        <v>0</v>
      </c>
      <c r="AD8314">
        <v>0</v>
      </c>
      <c r="AE8314">
        <v>2179.6388159304497</v>
      </c>
    </row>
    <row r="8315" spans="1:31" x14ac:dyDescent="0.25">
      <c r="A8315">
        <v>2102212</v>
      </c>
      <c r="B8315">
        <v>1</v>
      </c>
      <c r="C8315" t="s">
        <v>80</v>
      </c>
      <c r="D8315" t="s">
        <v>107</v>
      </c>
      <c r="E8315" t="s">
        <v>177</v>
      </c>
      <c r="F8315" t="s">
        <v>23724</v>
      </c>
      <c r="G8315" t="s">
        <v>196</v>
      </c>
      <c r="H8315" t="s">
        <v>143</v>
      </c>
      <c r="I8315" t="s">
        <v>135</v>
      </c>
      <c r="J8315" t="s">
        <v>136</v>
      </c>
      <c r="K8315" t="s">
        <v>137</v>
      </c>
      <c r="L8315" t="s">
        <v>23725</v>
      </c>
      <c r="M8315" t="s">
        <v>23726</v>
      </c>
      <c r="N8315">
        <v>2.9052777769999998</v>
      </c>
      <c r="O8315">
        <v>0</v>
      </c>
      <c r="P8315">
        <v>1</v>
      </c>
      <c r="Q8315">
        <v>0</v>
      </c>
      <c r="R8315">
        <v>0</v>
      </c>
      <c r="S8315">
        <v>0</v>
      </c>
      <c r="T8315">
        <v>0</v>
      </c>
      <c r="U8315">
        <v>0</v>
      </c>
      <c r="V8315">
        <v>0</v>
      </c>
      <c r="W8315">
        <v>0</v>
      </c>
      <c r="X8315">
        <v>0.67129650137777075</v>
      </c>
      <c r="Y8315">
        <v>0</v>
      </c>
      <c r="Z8315">
        <v>0</v>
      </c>
      <c r="AA8315">
        <v>0</v>
      </c>
      <c r="AB8315">
        <v>0</v>
      </c>
      <c r="AC8315">
        <v>0</v>
      </c>
      <c r="AD8315">
        <v>0</v>
      </c>
      <c r="AE8315">
        <v>0.67129650137777075</v>
      </c>
    </row>
    <row r="8316" spans="1:31" x14ac:dyDescent="0.25">
      <c r="A8316">
        <v>2102126</v>
      </c>
      <c r="B8316">
        <v>1</v>
      </c>
      <c r="C8316" t="s">
        <v>81</v>
      </c>
      <c r="D8316" t="s">
        <v>112</v>
      </c>
      <c r="E8316" t="s">
        <v>140</v>
      </c>
      <c r="F8316" t="s">
        <v>23727</v>
      </c>
      <c r="G8316" t="s">
        <v>154</v>
      </c>
      <c r="H8316" t="s">
        <v>143</v>
      </c>
      <c r="I8316" t="s">
        <v>135</v>
      </c>
      <c r="J8316" t="s">
        <v>136</v>
      </c>
      <c r="K8316" t="s">
        <v>155</v>
      </c>
      <c r="L8316" t="s">
        <v>23728</v>
      </c>
      <c r="M8316" t="s">
        <v>23729</v>
      </c>
      <c r="N8316">
        <v>5.4395508330000002</v>
      </c>
      <c r="O8316">
        <v>0</v>
      </c>
      <c r="P8316">
        <v>578</v>
      </c>
      <c r="Q8316">
        <v>0</v>
      </c>
      <c r="R8316">
        <v>0</v>
      </c>
      <c r="S8316">
        <v>0</v>
      </c>
      <c r="T8316">
        <v>9</v>
      </c>
      <c r="U8316">
        <v>0</v>
      </c>
      <c r="V8316">
        <v>0</v>
      </c>
      <c r="W8316">
        <v>0</v>
      </c>
      <c r="X8316">
        <v>537.16807080876072</v>
      </c>
      <c r="Y8316">
        <v>0</v>
      </c>
      <c r="Z8316">
        <v>0</v>
      </c>
      <c r="AA8316">
        <v>0</v>
      </c>
      <c r="AB8316">
        <v>49.072288063975613</v>
      </c>
      <c r="AC8316">
        <v>0</v>
      </c>
      <c r="AD8316">
        <v>0</v>
      </c>
      <c r="AE8316">
        <v>586.24035887273635</v>
      </c>
    </row>
    <row r="8317" spans="1:31" x14ac:dyDescent="0.25">
      <c r="A8317">
        <v>2102318</v>
      </c>
      <c r="B8317">
        <v>1</v>
      </c>
      <c r="C8317" t="s">
        <v>81</v>
      </c>
      <c r="D8317" t="s">
        <v>113</v>
      </c>
      <c r="E8317" t="s">
        <v>177</v>
      </c>
      <c r="F8317" t="s">
        <v>23730</v>
      </c>
      <c r="G8317" t="s">
        <v>183</v>
      </c>
      <c r="H8317" t="s">
        <v>143</v>
      </c>
      <c r="I8317" t="s">
        <v>135</v>
      </c>
      <c r="J8317" t="s">
        <v>136</v>
      </c>
      <c r="K8317" t="s">
        <v>137</v>
      </c>
      <c r="L8317" t="s">
        <v>23731</v>
      </c>
      <c r="M8317" t="s">
        <v>23732</v>
      </c>
      <c r="N8317">
        <v>1.3361111109999999</v>
      </c>
      <c r="O8317">
        <v>0</v>
      </c>
      <c r="P8317">
        <v>1</v>
      </c>
      <c r="Q8317">
        <v>0</v>
      </c>
      <c r="R8317">
        <v>0</v>
      </c>
      <c r="S8317">
        <v>0</v>
      </c>
      <c r="T8317">
        <v>0</v>
      </c>
      <c r="U8317">
        <v>0</v>
      </c>
      <c r="V8317">
        <v>0</v>
      </c>
      <c r="W8317">
        <v>0</v>
      </c>
      <c r="X8317">
        <v>0.29974601105480836</v>
      </c>
      <c r="Y8317">
        <v>0</v>
      </c>
      <c r="Z8317">
        <v>0</v>
      </c>
      <c r="AA8317">
        <v>0</v>
      </c>
      <c r="AB8317">
        <v>0</v>
      </c>
      <c r="AC8317">
        <v>0</v>
      </c>
      <c r="AD8317">
        <v>0</v>
      </c>
      <c r="AE8317">
        <v>0.29974601105480836</v>
      </c>
    </row>
    <row r="8318" spans="1:31" x14ac:dyDescent="0.25">
      <c r="A8318">
        <v>2102169</v>
      </c>
      <c r="B8318">
        <v>1</v>
      </c>
      <c r="C8318" t="s">
        <v>81</v>
      </c>
      <c r="D8318" t="s">
        <v>128</v>
      </c>
      <c r="E8318" t="s">
        <v>177</v>
      </c>
      <c r="F8318" t="s">
        <v>23733</v>
      </c>
      <c r="G8318" t="s">
        <v>1007</v>
      </c>
      <c r="H8318" t="s">
        <v>143</v>
      </c>
      <c r="I8318" t="s">
        <v>135</v>
      </c>
      <c r="J8318" t="s">
        <v>3</v>
      </c>
      <c r="K8318" t="s">
        <v>137</v>
      </c>
      <c r="L8318" t="s">
        <v>23734</v>
      </c>
      <c r="M8318" t="s">
        <v>23735</v>
      </c>
      <c r="N8318">
        <v>4.3486111110000003</v>
      </c>
      <c r="O8318">
        <v>0</v>
      </c>
      <c r="P8318">
        <v>3</v>
      </c>
      <c r="Q8318">
        <v>0</v>
      </c>
      <c r="R8318">
        <v>0</v>
      </c>
      <c r="S8318">
        <v>0</v>
      </c>
      <c r="T8318">
        <v>0</v>
      </c>
      <c r="U8318">
        <v>0</v>
      </c>
      <c r="V8318">
        <v>0</v>
      </c>
      <c r="W8318">
        <v>0</v>
      </c>
      <c r="X8318">
        <v>1.83151537794189</v>
      </c>
      <c r="Y8318">
        <v>0</v>
      </c>
      <c r="Z8318">
        <v>0</v>
      </c>
      <c r="AA8318">
        <v>0</v>
      </c>
      <c r="AB8318">
        <v>0</v>
      </c>
      <c r="AC8318">
        <v>0</v>
      </c>
      <c r="AD8318">
        <v>0</v>
      </c>
      <c r="AE8318">
        <v>1.83151537794189</v>
      </c>
    </row>
    <row r="8319" spans="1:31" x14ac:dyDescent="0.25">
      <c r="A8319">
        <v>2102321</v>
      </c>
      <c r="B8319">
        <v>1</v>
      </c>
      <c r="C8319" t="s">
        <v>80</v>
      </c>
      <c r="D8319" t="s">
        <v>95</v>
      </c>
      <c r="E8319" t="s">
        <v>158</v>
      </c>
      <c r="F8319" t="s">
        <v>23736</v>
      </c>
      <c r="G8319" t="s">
        <v>324</v>
      </c>
      <c r="H8319" t="s">
        <v>143</v>
      </c>
      <c r="I8319" t="s">
        <v>135</v>
      </c>
      <c r="J8319" t="s">
        <v>136</v>
      </c>
      <c r="K8319" t="s">
        <v>137</v>
      </c>
      <c r="L8319" t="s">
        <v>23737</v>
      </c>
      <c r="M8319" t="s">
        <v>23738</v>
      </c>
      <c r="N8319">
        <v>0.44055555499999999</v>
      </c>
      <c r="O8319">
        <v>0</v>
      </c>
      <c r="P8319">
        <v>78</v>
      </c>
      <c r="Q8319">
        <v>0</v>
      </c>
      <c r="R8319">
        <v>0</v>
      </c>
      <c r="S8319">
        <v>0</v>
      </c>
      <c r="T8319">
        <v>6</v>
      </c>
      <c r="U8319">
        <v>0</v>
      </c>
      <c r="V8319">
        <v>0</v>
      </c>
      <c r="W8319">
        <v>0</v>
      </c>
      <c r="X8319">
        <v>8.2867990021497349</v>
      </c>
      <c r="Y8319">
        <v>0</v>
      </c>
      <c r="Z8319">
        <v>0</v>
      </c>
      <c r="AA8319">
        <v>0</v>
      </c>
      <c r="AB8319">
        <v>1.6053638827210113</v>
      </c>
      <c r="AC8319">
        <v>0</v>
      </c>
      <c r="AD8319">
        <v>0</v>
      </c>
      <c r="AE8319">
        <v>9.8921628848707464</v>
      </c>
    </row>
    <row r="8320" spans="1:31" x14ac:dyDescent="0.25">
      <c r="A8320">
        <v>2101966</v>
      </c>
      <c r="B8320">
        <v>1</v>
      </c>
      <c r="C8320" t="s">
        <v>81</v>
      </c>
      <c r="D8320" t="s">
        <v>115</v>
      </c>
      <c r="E8320" t="s">
        <v>131</v>
      </c>
      <c r="F8320" t="s">
        <v>20994</v>
      </c>
      <c r="G8320" t="s">
        <v>273</v>
      </c>
      <c r="H8320" t="s">
        <v>134</v>
      </c>
      <c r="I8320" t="s">
        <v>135</v>
      </c>
      <c r="J8320" t="s">
        <v>136</v>
      </c>
      <c r="K8320" t="s">
        <v>155</v>
      </c>
      <c r="L8320" t="s">
        <v>23739</v>
      </c>
      <c r="M8320" t="s">
        <v>23740</v>
      </c>
      <c r="N8320">
        <v>8.0558333330000007</v>
      </c>
      <c r="O8320">
        <v>0</v>
      </c>
      <c r="P8320">
        <v>530</v>
      </c>
      <c r="Q8320">
        <v>2</v>
      </c>
      <c r="R8320">
        <v>20</v>
      </c>
      <c r="S8320">
        <v>4</v>
      </c>
      <c r="T8320">
        <v>28</v>
      </c>
      <c r="U8320">
        <v>0</v>
      </c>
      <c r="V8320">
        <v>0</v>
      </c>
      <c r="W8320">
        <v>0</v>
      </c>
      <c r="X8320">
        <v>771.78664031777078</v>
      </c>
      <c r="Y8320">
        <v>51.740589839047011</v>
      </c>
      <c r="Z8320">
        <v>177.49194301390614</v>
      </c>
      <c r="AA8320">
        <v>275.97627619978482</v>
      </c>
      <c r="AB8320">
        <v>120.25823518318437</v>
      </c>
      <c r="AC8320">
        <v>0</v>
      </c>
      <c r="AD8320">
        <v>0</v>
      </c>
      <c r="AE8320">
        <v>1397.2536845536931</v>
      </c>
    </row>
    <row r="8321" spans="1:31" x14ac:dyDescent="0.25">
      <c r="A8321">
        <v>2102112</v>
      </c>
      <c r="B8321">
        <v>1</v>
      </c>
      <c r="C8321" t="s">
        <v>81</v>
      </c>
      <c r="D8321" t="s">
        <v>128</v>
      </c>
      <c r="E8321" t="s">
        <v>146</v>
      </c>
      <c r="F8321" t="s">
        <v>23741</v>
      </c>
      <c r="G8321" t="s">
        <v>133</v>
      </c>
      <c r="H8321" t="s">
        <v>134</v>
      </c>
      <c r="I8321" t="s">
        <v>135</v>
      </c>
      <c r="J8321" t="s">
        <v>136</v>
      </c>
      <c r="K8321" t="s">
        <v>137</v>
      </c>
      <c r="L8321" t="s">
        <v>23742</v>
      </c>
      <c r="M8321" t="s">
        <v>23743</v>
      </c>
      <c r="N8321">
        <v>5.8333333000000001E-2</v>
      </c>
      <c r="O8321">
        <v>0</v>
      </c>
      <c r="P8321">
        <v>964</v>
      </c>
      <c r="Q8321">
        <v>0</v>
      </c>
      <c r="R8321">
        <v>0</v>
      </c>
      <c r="S8321">
        <v>1</v>
      </c>
      <c r="T8321">
        <v>18</v>
      </c>
      <c r="U8321">
        <v>1</v>
      </c>
      <c r="V8321">
        <v>0</v>
      </c>
      <c r="W8321">
        <v>0</v>
      </c>
      <c r="X8321">
        <v>15.948610304957127</v>
      </c>
      <c r="Y8321">
        <v>0</v>
      </c>
      <c r="Z8321">
        <v>0</v>
      </c>
      <c r="AA8321">
        <v>3.6133234045188583</v>
      </c>
      <c r="AB8321">
        <v>2.2798418297355751</v>
      </c>
      <c r="AC8321">
        <v>0.40231848654655011</v>
      </c>
      <c r="AD8321">
        <v>0</v>
      </c>
      <c r="AE8321">
        <v>22.244094025758109</v>
      </c>
    </row>
    <row r="8322" spans="1:31" x14ac:dyDescent="0.25">
      <c r="A8322">
        <v>2102035</v>
      </c>
      <c r="B8322">
        <v>1</v>
      </c>
      <c r="C8322" t="s">
        <v>80</v>
      </c>
      <c r="D8322" t="s">
        <v>94</v>
      </c>
      <c r="E8322" t="s">
        <v>177</v>
      </c>
      <c r="F8322" t="s">
        <v>23744</v>
      </c>
      <c r="G8322" t="s">
        <v>183</v>
      </c>
      <c r="H8322" t="s">
        <v>143</v>
      </c>
      <c r="I8322" t="s">
        <v>135</v>
      </c>
      <c r="J8322" t="s">
        <v>136</v>
      </c>
      <c r="K8322" t="s">
        <v>137</v>
      </c>
      <c r="L8322" t="s">
        <v>23745</v>
      </c>
      <c r="M8322" t="s">
        <v>23746</v>
      </c>
      <c r="N8322">
        <v>1.2044444439999999</v>
      </c>
      <c r="O8322">
        <v>0</v>
      </c>
      <c r="P8322">
        <v>1</v>
      </c>
      <c r="Q8322">
        <v>0</v>
      </c>
      <c r="R8322">
        <v>0</v>
      </c>
      <c r="S8322">
        <v>0</v>
      </c>
      <c r="T8322">
        <v>0</v>
      </c>
      <c r="U8322">
        <v>0</v>
      </c>
      <c r="V8322">
        <v>0</v>
      </c>
      <c r="W8322">
        <v>0</v>
      </c>
      <c r="X8322">
        <v>0.13661953562474669</v>
      </c>
      <c r="Y8322">
        <v>0</v>
      </c>
      <c r="Z8322">
        <v>0</v>
      </c>
      <c r="AA8322">
        <v>0</v>
      </c>
      <c r="AB8322">
        <v>0</v>
      </c>
      <c r="AC8322">
        <v>0</v>
      </c>
      <c r="AD8322">
        <v>0</v>
      </c>
      <c r="AE8322">
        <v>0.13661953562474669</v>
      </c>
    </row>
    <row r="8323" spans="1:31" x14ac:dyDescent="0.25">
      <c r="A8323">
        <v>2102135</v>
      </c>
      <c r="B8323">
        <v>1</v>
      </c>
      <c r="C8323" t="s">
        <v>80</v>
      </c>
      <c r="D8323" t="s">
        <v>83</v>
      </c>
      <c r="E8323" t="s">
        <v>169</v>
      </c>
      <c r="F8323" t="s">
        <v>3782</v>
      </c>
      <c r="G8323" t="s">
        <v>133</v>
      </c>
      <c r="H8323" t="s">
        <v>134</v>
      </c>
      <c r="I8323" t="s">
        <v>135</v>
      </c>
      <c r="J8323" t="s">
        <v>136</v>
      </c>
      <c r="K8323" t="s">
        <v>137</v>
      </c>
      <c r="L8323" t="s">
        <v>23747</v>
      </c>
      <c r="M8323" t="s">
        <v>23748</v>
      </c>
      <c r="N8323">
        <v>1.8402777770000001</v>
      </c>
      <c r="O8323">
        <v>0</v>
      </c>
      <c r="P8323">
        <v>149</v>
      </c>
      <c r="Q8323">
        <v>0</v>
      </c>
      <c r="R8323">
        <v>0</v>
      </c>
      <c r="S8323">
        <v>0</v>
      </c>
      <c r="T8323">
        <v>45</v>
      </c>
      <c r="U8323">
        <v>1</v>
      </c>
      <c r="V8323">
        <v>1</v>
      </c>
      <c r="W8323">
        <v>0</v>
      </c>
      <c r="X8323">
        <v>82.309317778713847</v>
      </c>
      <c r="Y8323">
        <v>0</v>
      </c>
      <c r="Z8323">
        <v>0</v>
      </c>
      <c r="AA8323">
        <v>0</v>
      </c>
      <c r="AB8323">
        <v>54.728089515256208</v>
      </c>
      <c r="AC8323">
        <v>0</v>
      </c>
      <c r="AD8323">
        <v>45.501932017770763</v>
      </c>
      <c r="AE8323">
        <v>182.53933931174083</v>
      </c>
    </row>
    <row r="8324" spans="1:31" x14ac:dyDescent="0.25">
      <c r="A8324">
        <v>2102012</v>
      </c>
      <c r="B8324">
        <v>1</v>
      </c>
      <c r="C8324" t="s">
        <v>80</v>
      </c>
      <c r="D8324" t="s">
        <v>105</v>
      </c>
      <c r="E8324" t="s">
        <v>169</v>
      </c>
      <c r="F8324" t="s">
        <v>23749</v>
      </c>
      <c r="G8324" t="s">
        <v>273</v>
      </c>
      <c r="H8324" t="s">
        <v>134</v>
      </c>
      <c r="I8324" t="s">
        <v>135</v>
      </c>
      <c r="J8324" t="s">
        <v>136</v>
      </c>
      <c r="K8324" t="s">
        <v>155</v>
      </c>
      <c r="L8324" t="s">
        <v>23750</v>
      </c>
      <c r="M8324" t="s">
        <v>23751</v>
      </c>
      <c r="N8324">
        <v>5.562680555</v>
      </c>
      <c r="O8324">
        <v>0</v>
      </c>
      <c r="P8324">
        <v>323</v>
      </c>
      <c r="Q8324">
        <v>0</v>
      </c>
      <c r="R8324">
        <v>0</v>
      </c>
      <c r="S8324">
        <v>0</v>
      </c>
      <c r="T8324">
        <v>15</v>
      </c>
      <c r="U8324">
        <v>0</v>
      </c>
      <c r="V8324">
        <v>0</v>
      </c>
      <c r="W8324">
        <v>0</v>
      </c>
      <c r="X8324">
        <v>471.42102848738159</v>
      </c>
      <c r="Y8324">
        <v>0</v>
      </c>
      <c r="Z8324">
        <v>0</v>
      </c>
      <c r="AA8324">
        <v>0</v>
      </c>
      <c r="AB8324">
        <v>150.55127802466569</v>
      </c>
      <c r="AC8324">
        <v>0</v>
      </c>
      <c r="AD8324">
        <v>0</v>
      </c>
      <c r="AE8324">
        <v>621.97230651204723</v>
      </c>
    </row>
    <row r="8325" spans="1:31" x14ac:dyDescent="0.25">
      <c r="A8325">
        <v>2102052</v>
      </c>
      <c r="B8325">
        <v>1</v>
      </c>
      <c r="C8325" t="s">
        <v>80</v>
      </c>
      <c r="D8325" t="s">
        <v>85</v>
      </c>
      <c r="E8325" t="s">
        <v>177</v>
      </c>
      <c r="F8325" t="s">
        <v>23752</v>
      </c>
      <c r="G8325" t="s">
        <v>179</v>
      </c>
      <c r="H8325" t="s">
        <v>143</v>
      </c>
      <c r="I8325" t="s">
        <v>135</v>
      </c>
      <c r="J8325" t="s">
        <v>136</v>
      </c>
      <c r="K8325" t="s">
        <v>137</v>
      </c>
      <c r="L8325" t="s">
        <v>23753</v>
      </c>
      <c r="M8325" t="s">
        <v>23754</v>
      </c>
      <c r="N8325">
        <v>4.3986111110000001</v>
      </c>
      <c r="O8325">
        <v>0</v>
      </c>
      <c r="P8325">
        <v>8</v>
      </c>
      <c r="Q8325">
        <v>0</v>
      </c>
      <c r="R8325">
        <v>0</v>
      </c>
      <c r="S8325">
        <v>0</v>
      </c>
      <c r="T8325">
        <v>0</v>
      </c>
      <c r="U8325">
        <v>0</v>
      </c>
      <c r="V8325">
        <v>0</v>
      </c>
      <c r="W8325">
        <v>0</v>
      </c>
      <c r="X8325">
        <v>7.8750451648964352</v>
      </c>
      <c r="Y8325">
        <v>0</v>
      </c>
      <c r="Z8325">
        <v>0</v>
      </c>
      <c r="AA8325">
        <v>0</v>
      </c>
      <c r="AB8325">
        <v>0</v>
      </c>
      <c r="AC8325">
        <v>0</v>
      </c>
      <c r="AD8325">
        <v>0</v>
      </c>
      <c r="AE8325">
        <v>7.8750451648964352</v>
      </c>
    </row>
    <row r="8326" spans="1:31" x14ac:dyDescent="0.25">
      <c r="A8326">
        <v>2101949</v>
      </c>
      <c r="B8326">
        <v>1</v>
      </c>
      <c r="C8326" t="s">
        <v>80</v>
      </c>
      <c r="D8326" t="s">
        <v>88</v>
      </c>
      <c r="E8326" t="s">
        <v>177</v>
      </c>
      <c r="F8326" t="s">
        <v>23755</v>
      </c>
      <c r="G8326" t="s">
        <v>179</v>
      </c>
      <c r="H8326" t="s">
        <v>143</v>
      </c>
      <c r="I8326" t="s">
        <v>135</v>
      </c>
      <c r="J8326" t="s">
        <v>136</v>
      </c>
      <c r="K8326" t="s">
        <v>137</v>
      </c>
      <c r="L8326" t="s">
        <v>23756</v>
      </c>
      <c r="M8326" t="s">
        <v>23757</v>
      </c>
      <c r="N8326">
        <v>6.3597222220000003</v>
      </c>
      <c r="O8326">
        <v>0</v>
      </c>
      <c r="P8326">
        <v>0</v>
      </c>
      <c r="Q8326">
        <v>0</v>
      </c>
      <c r="R8326">
        <v>0</v>
      </c>
      <c r="S8326">
        <v>0</v>
      </c>
      <c r="T8326">
        <v>9</v>
      </c>
      <c r="U8326">
        <v>0</v>
      </c>
      <c r="V8326">
        <v>0</v>
      </c>
      <c r="W8326">
        <v>0</v>
      </c>
      <c r="X8326">
        <v>0</v>
      </c>
      <c r="Y8326">
        <v>0</v>
      </c>
      <c r="Z8326">
        <v>0</v>
      </c>
      <c r="AA8326">
        <v>0</v>
      </c>
      <c r="AB8326">
        <v>93.982078055085154</v>
      </c>
      <c r="AC8326">
        <v>0</v>
      </c>
      <c r="AD8326">
        <v>0</v>
      </c>
      <c r="AE8326">
        <v>93.982078055085154</v>
      </c>
    </row>
    <row r="8327" spans="1:31" x14ac:dyDescent="0.25">
      <c r="A8327">
        <v>2102344</v>
      </c>
      <c r="B8327">
        <v>1</v>
      </c>
      <c r="C8327" t="s">
        <v>80</v>
      </c>
      <c r="D8327" t="s">
        <v>103</v>
      </c>
      <c r="E8327" t="s">
        <v>158</v>
      </c>
      <c r="F8327" t="s">
        <v>23758</v>
      </c>
      <c r="G8327" t="s">
        <v>1378</v>
      </c>
      <c r="H8327" t="s">
        <v>143</v>
      </c>
      <c r="I8327" t="s">
        <v>135</v>
      </c>
      <c r="J8327" t="s">
        <v>136</v>
      </c>
      <c r="K8327" t="s">
        <v>137</v>
      </c>
      <c r="L8327" t="s">
        <v>23759</v>
      </c>
      <c r="M8327" t="s">
        <v>23760</v>
      </c>
      <c r="N8327">
        <v>1.65</v>
      </c>
      <c r="O8327">
        <v>0</v>
      </c>
      <c r="P8327">
        <v>45</v>
      </c>
      <c r="Q8327">
        <v>0</v>
      </c>
      <c r="R8327">
        <v>1</v>
      </c>
      <c r="S8327">
        <v>0</v>
      </c>
      <c r="T8327">
        <v>8</v>
      </c>
      <c r="U8327">
        <v>0</v>
      </c>
      <c r="V8327">
        <v>0</v>
      </c>
      <c r="W8327">
        <v>0</v>
      </c>
      <c r="X8327">
        <v>18.164527508854434</v>
      </c>
      <c r="Y8327">
        <v>0</v>
      </c>
      <c r="Z8327">
        <v>0.8412751207491399</v>
      </c>
      <c r="AA8327">
        <v>0</v>
      </c>
      <c r="AB8327">
        <v>6.0129704208040611</v>
      </c>
      <c r="AC8327">
        <v>0</v>
      </c>
      <c r="AD8327">
        <v>0</v>
      </c>
      <c r="AE8327">
        <v>25.018773050407631</v>
      </c>
    </row>
    <row r="8328" spans="1:31" x14ac:dyDescent="0.25">
      <c r="A8328">
        <v>2102264</v>
      </c>
      <c r="B8328">
        <v>1</v>
      </c>
      <c r="C8328" t="s">
        <v>80</v>
      </c>
      <c r="D8328" t="s">
        <v>96</v>
      </c>
      <c r="E8328" t="s">
        <v>177</v>
      </c>
      <c r="F8328" t="s">
        <v>23761</v>
      </c>
      <c r="G8328" t="s">
        <v>183</v>
      </c>
      <c r="H8328" t="s">
        <v>143</v>
      </c>
      <c r="I8328" t="s">
        <v>135</v>
      </c>
      <c r="J8328" t="s">
        <v>136</v>
      </c>
      <c r="K8328" t="s">
        <v>137</v>
      </c>
      <c r="L8328" t="s">
        <v>23762</v>
      </c>
      <c r="M8328" t="s">
        <v>23763</v>
      </c>
      <c r="N8328">
        <v>2.3388888880000001</v>
      </c>
      <c r="O8328">
        <v>0</v>
      </c>
      <c r="P8328">
        <v>1</v>
      </c>
      <c r="Q8328">
        <v>0</v>
      </c>
      <c r="R8328">
        <v>0</v>
      </c>
      <c r="S8328">
        <v>0</v>
      </c>
      <c r="T8328">
        <v>0</v>
      </c>
      <c r="U8328">
        <v>0</v>
      </c>
      <c r="V8328">
        <v>0</v>
      </c>
      <c r="W8328">
        <v>0</v>
      </c>
      <c r="X8328">
        <v>1.1695816302694445E-3</v>
      </c>
      <c r="Y8328">
        <v>0</v>
      </c>
      <c r="Z8328">
        <v>0</v>
      </c>
      <c r="AA8328">
        <v>0</v>
      </c>
      <c r="AB8328">
        <v>0</v>
      </c>
      <c r="AC8328">
        <v>0</v>
      </c>
      <c r="AD8328">
        <v>0</v>
      </c>
      <c r="AE8328">
        <v>1.1695816302694445E-3</v>
      </c>
    </row>
    <row r="8329" spans="1:31" x14ac:dyDescent="0.25">
      <c r="A8329">
        <v>2102284</v>
      </c>
      <c r="B8329">
        <v>1</v>
      </c>
      <c r="C8329" t="s">
        <v>80</v>
      </c>
      <c r="D8329" t="s">
        <v>104</v>
      </c>
      <c r="E8329" t="s">
        <v>177</v>
      </c>
      <c r="F8329" t="s">
        <v>23764</v>
      </c>
      <c r="G8329" t="s">
        <v>183</v>
      </c>
      <c r="H8329" t="s">
        <v>143</v>
      </c>
      <c r="I8329" t="s">
        <v>135</v>
      </c>
      <c r="J8329" t="s">
        <v>136</v>
      </c>
      <c r="K8329" t="s">
        <v>137</v>
      </c>
      <c r="L8329" t="s">
        <v>23765</v>
      </c>
      <c r="M8329" t="s">
        <v>23766</v>
      </c>
      <c r="N8329">
        <v>1.538611111</v>
      </c>
      <c r="O8329">
        <v>0</v>
      </c>
      <c r="P8329">
        <v>1</v>
      </c>
      <c r="Q8329">
        <v>0</v>
      </c>
      <c r="R8329">
        <v>0</v>
      </c>
      <c r="S8329">
        <v>0</v>
      </c>
      <c r="T8329">
        <v>0</v>
      </c>
      <c r="U8329">
        <v>0</v>
      </c>
      <c r="V8329">
        <v>0</v>
      </c>
      <c r="W8329">
        <v>0</v>
      </c>
      <c r="X8329">
        <v>0.85093823530861812</v>
      </c>
      <c r="Y8329">
        <v>0</v>
      </c>
      <c r="Z8329">
        <v>0</v>
      </c>
      <c r="AA8329">
        <v>0</v>
      </c>
      <c r="AB8329">
        <v>0</v>
      </c>
      <c r="AC8329">
        <v>0</v>
      </c>
      <c r="AD8329">
        <v>0</v>
      </c>
      <c r="AE8329">
        <v>0.85093823530861812</v>
      </c>
    </row>
    <row r="8330" spans="1:31" x14ac:dyDescent="0.25">
      <c r="A8330">
        <v>2102327</v>
      </c>
      <c r="B8330">
        <v>1</v>
      </c>
      <c r="C8330" t="s">
        <v>80</v>
      </c>
      <c r="D8330" t="s">
        <v>93</v>
      </c>
      <c r="E8330" t="s">
        <v>177</v>
      </c>
      <c r="F8330" t="s">
        <v>23767</v>
      </c>
      <c r="G8330" t="s">
        <v>183</v>
      </c>
      <c r="H8330" t="s">
        <v>143</v>
      </c>
      <c r="I8330" t="s">
        <v>135</v>
      </c>
      <c r="J8330" t="s">
        <v>136</v>
      </c>
      <c r="K8330" t="s">
        <v>137</v>
      </c>
      <c r="L8330" t="s">
        <v>23768</v>
      </c>
      <c r="M8330" t="s">
        <v>23769</v>
      </c>
      <c r="N8330">
        <v>2.3647222220000002</v>
      </c>
      <c r="O8330">
        <v>0</v>
      </c>
      <c r="P8330">
        <v>7</v>
      </c>
      <c r="Q8330">
        <v>0</v>
      </c>
      <c r="R8330">
        <v>0</v>
      </c>
      <c r="S8330">
        <v>0</v>
      </c>
      <c r="T8330">
        <v>0</v>
      </c>
      <c r="U8330">
        <v>0</v>
      </c>
      <c r="V8330">
        <v>0</v>
      </c>
      <c r="W8330">
        <v>0</v>
      </c>
      <c r="X8330">
        <v>3.8087074999064212</v>
      </c>
      <c r="Y8330">
        <v>0</v>
      </c>
      <c r="Z8330">
        <v>0</v>
      </c>
      <c r="AA8330">
        <v>0</v>
      </c>
      <c r="AB8330">
        <v>0</v>
      </c>
      <c r="AC8330">
        <v>0</v>
      </c>
      <c r="AD8330">
        <v>0</v>
      </c>
      <c r="AE8330">
        <v>3.8087074999064212</v>
      </c>
    </row>
    <row r="8331" spans="1:31" x14ac:dyDescent="0.25">
      <c r="A8331">
        <v>2101972</v>
      </c>
      <c r="B8331">
        <v>1</v>
      </c>
      <c r="C8331" t="s">
        <v>80</v>
      </c>
      <c r="D8331" t="s">
        <v>108</v>
      </c>
      <c r="E8331" t="s">
        <v>131</v>
      </c>
      <c r="F8331" t="s">
        <v>23770</v>
      </c>
      <c r="G8331" t="s">
        <v>154</v>
      </c>
      <c r="H8331" t="s">
        <v>134</v>
      </c>
      <c r="I8331" t="s">
        <v>135</v>
      </c>
      <c r="J8331" t="s">
        <v>136</v>
      </c>
      <c r="K8331" t="s">
        <v>155</v>
      </c>
      <c r="L8331" t="s">
        <v>23771</v>
      </c>
      <c r="M8331" t="s">
        <v>23772</v>
      </c>
      <c r="N8331">
        <v>7.9013972219999999</v>
      </c>
      <c r="O8331">
        <v>0</v>
      </c>
      <c r="P8331">
        <v>3418</v>
      </c>
      <c r="Q8331">
        <v>4</v>
      </c>
      <c r="R8331">
        <v>676</v>
      </c>
      <c r="S8331">
        <v>23</v>
      </c>
      <c r="T8331">
        <v>542</v>
      </c>
      <c r="U8331">
        <v>0</v>
      </c>
      <c r="V8331">
        <v>0</v>
      </c>
      <c r="W8331">
        <v>0</v>
      </c>
      <c r="X8331">
        <v>4584.6364146871229</v>
      </c>
      <c r="Y8331">
        <v>337.10831129512047</v>
      </c>
      <c r="Z8331">
        <v>5513.6983431162562</v>
      </c>
      <c r="AA8331">
        <v>2523.1310885000144</v>
      </c>
      <c r="AB8331">
        <v>4490.465044251343</v>
      </c>
      <c r="AC8331">
        <v>0</v>
      </c>
      <c r="AD8331">
        <v>0</v>
      </c>
      <c r="AE8331">
        <v>17449.039201849857</v>
      </c>
    </row>
    <row r="8332" spans="1:31" x14ac:dyDescent="0.25">
      <c r="A8332">
        <v>2102278</v>
      </c>
      <c r="B8332">
        <v>1</v>
      </c>
      <c r="C8332" t="s">
        <v>80</v>
      </c>
      <c r="D8332" t="s">
        <v>107</v>
      </c>
      <c r="E8332" t="s">
        <v>158</v>
      </c>
      <c r="F8332" t="s">
        <v>23773</v>
      </c>
      <c r="G8332" t="s">
        <v>385</v>
      </c>
      <c r="H8332" t="s">
        <v>143</v>
      </c>
      <c r="I8332" t="s">
        <v>135</v>
      </c>
      <c r="J8332" t="s">
        <v>136</v>
      </c>
      <c r="K8332" t="s">
        <v>137</v>
      </c>
      <c r="L8332" t="s">
        <v>23774</v>
      </c>
      <c r="M8332" t="s">
        <v>23775</v>
      </c>
      <c r="N8332">
        <v>2.5219444439999998</v>
      </c>
      <c r="O8332">
        <v>0</v>
      </c>
      <c r="P8332">
        <v>83</v>
      </c>
      <c r="Q8332">
        <v>0</v>
      </c>
      <c r="R8332">
        <v>0</v>
      </c>
      <c r="S8332">
        <v>0</v>
      </c>
      <c r="T8332">
        <v>1</v>
      </c>
      <c r="U8332">
        <v>0</v>
      </c>
      <c r="V8332">
        <v>0</v>
      </c>
      <c r="W8332">
        <v>0</v>
      </c>
      <c r="X8332">
        <v>33.691512035595466</v>
      </c>
      <c r="Y8332">
        <v>0</v>
      </c>
      <c r="Z8332">
        <v>0</v>
      </c>
      <c r="AA8332">
        <v>0</v>
      </c>
      <c r="AB8332">
        <v>4.9636873101103642</v>
      </c>
      <c r="AC8332">
        <v>0</v>
      </c>
      <c r="AD8332">
        <v>0</v>
      </c>
      <c r="AE8332">
        <v>38.655199345705832</v>
      </c>
    </row>
    <row r="8333" spans="1:31" x14ac:dyDescent="0.25">
      <c r="A8333">
        <v>2102029</v>
      </c>
      <c r="B8333">
        <v>1</v>
      </c>
      <c r="C8333" t="s">
        <v>80</v>
      </c>
      <c r="D8333" t="s">
        <v>100</v>
      </c>
      <c r="E8333" t="s">
        <v>177</v>
      </c>
      <c r="F8333" t="s">
        <v>23776</v>
      </c>
      <c r="G8333" t="s">
        <v>183</v>
      </c>
      <c r="H8333" t="s">
        <v>143</v>
      </c>
      <c r="I8333" t="s">
        <v>135</v>
      </c>
      <c r="J8333" t="s">
        <v>136</v>
      </c>
      <c r="K8333" t="s">
        <v>137</v>
      </c>
      <c r="L8333" t="s">
        <v>23777</v>
      </c>
      <c r="M8333" t="s">
        <v>23778</v>
      </c>
      <c r="N8333">
        <v>1.635</v>
      </c>
      <c r="O8333">
        <v>0</v>
      </c>
      <c r="P8333">
        <v>1</v>
      </c>
      <c r="Q8333">
        <v>0</v>
      </c>
      <c r="R8333">
        <v>0</v>
      </c>
      <c r="S8333">
        <v>0</v>
      </c>
      <c r="T8333">
        <v>0</v>
      </c>
      <c r="U8333">
        <v>0</v>
      </c>
      <c r="V8333">
        <v>0</v>
      </c>
      <c r="W8333">
        <v>0</v>
      </c>
      <c r="X8333">
        <v>0.20324145937879334</v>
      </c>
      <c r="Y8333">
        <v>0</v>
      </c>
      <c r="Z8333">
        <v>0</v>
      </c>
      <c r="AA8333">
        <v>0</v>
      </c>
      <c r="AB8333">
        <v>0</v>
      </c>
      <c r="AC8333">
        <v>0</v>
      </c>
      <c r="AD8333">
        <v>0</v>
      </c>
      <c r="AE8333">
        <v>0.20324145937879334</v>
      </c>
    </row>
    <row r="8334" spans="1:31" x14ac:dyDescent="0.25">
      <c r="A8334">
        <v>2101992</v>
      </c>
      <c r="B8334">
        <v>1</v>
      </c>
      <c r="C8334" t="s">
        <v>80</v>
      </c>
      <c r="D8334" t="s">
        <v>97</v>
      </c>
      <c r="E8334" t="s">
        <v>169</v>
      </c>
      <c r="F8334" t="s">
        <v>23779</v>
      </c>
      <c r="G8334" t="s">
        <v>154</v>
      </c>
      <c r="H8334" t="s">
        <v>134</v>
      </c>
      <c r="I8334" t="s">
        <v>135</v>
      </c>
      <c r="J8334" t="s">
        <v>136</v>
      </c>
      <c r="K8334" t="s">
        <v>155</v>
      </c>
      <c r="L8334" t="s">
        <v>23780</v>
      </c>
      <c r="M8334" t="s">
        <v>23781</v>
      </c>
      <c r="N8334">
        <v>6.2872222219999996</v>
      </c>
      <c r="O8334">
        <v>0</v>
      </c>
      <c r="P8334">
        <v>386</v>
      </c>
      <c r="Q8334">
        <v>0</v>
      </c>
      <c r="R8334">
        <v>2</v>
      </c>
      <c r="S8334">
        <v>0</v>
      </c>
      <c r="T8334">
        <v>21</v>
      </c>
      <c r="U8334">
        <v>0</v>
      </c>
      <c r="V8334">
        <v>0</v>
      </c>
      <c r="W8334">
        <v>0</v>
      </c>
      <c r="X8334">
        <v>639.07392348870962</v>
      </c>
      <c r="Y8334">
        <v>0</v>
      </c>
      <c r="Z8334">
        <v>3.997952968228498</v>
      </c>
      <c r="AA8334">
        <v>0</v>
      </c>
      <c r="AB8334">
        <v>201.44942955687586</v>
      </c>
      <c r="AC8334">
        <v>0</v>
      </c>
      <c r="AD8334">
        <v>0</v>
      </c>
      <c r="AE8334">
        <v>844.52130601381396</v>
      </c>
    </row>
    <row r="8335" spans="1:31" x14ac:dyDescent="0.25">
      <c r="A8335">
        <v>2102055</v>
      </c>
      <c r="B8335">
        <v>1</v>
      </c>
      <c r="C8335" t="s">
        <v>80</v>
      </c>
      <c r="D8335" t="s">
        <v>97</v>
      </c>
      <c r="E8335" t="s">
        <v>146</v>
      </c>
      <c r="F8335" t="s">
        <v>23782</v>
      </c>
      <c r="G8335" t="s">
        <v>133</v>
      </c>
      <c r="H8335" t="s">
        <v>134</v>
      </c>
      <c r="I8335" t="s">
        <v>135</v>
      </c>
      <c r="J8335" t="s">
        <v>136</v>
      </c>
      <c r="K8335" t="s">
        <v>137</v>
      </c>
      <c r="L8335" t="s">
        <v>23783</v>
      </c>
      <c r="M8335" t="s">
        <v>23784</v>
      </c>
      <c r="N8335">
        <v>4.9591666659999998</v>
      </c>
      <c r="O8335">
        <v>1</v>
      </c>
      <c r="P8335">
        <v>230</v>
      </c>
      <c r="Q8335">
        <v>2</v>
      </c>
      <c r="R8335">
        <v>11</v>
      </c>
      <c r="S8335">
        <v>5</v>
      </c>
      <c r="T8335">
        <v>23</v>
      </c>
      <c r="U8335">
        <v>0</v>
      </c>
      <c r="V8335">
        <v>0</v>
      </c>
      <c r="W8335">
        <v>6.5106181061143138</v>
      </c>
      <c r="X8335">
        <v>371.22665777296277</v>
      </c>
      <c r="Y8335">
        <v>6.8121704249842763</v>
      </c>
      <c r="Z8335">
        <v>10.544053455877599</v>
      </c>
      <c r="AA8335">
        <v>183.24890229651368</v>
      </c>
      <c r="AB8335">
        <v>28.052005865784754</v>
      </c>
      <c r="AC8335">
        <v>0</v>
      </c>
      <c r="AD8335">
        <v>0</v>
      </c>
      <c r="AE8335">
        <v>606.39440792223729</v>
      </c>
    </row>
    <row r="8336" spans="1:31" x14ac:dyDescent="0.25">
      <c r="A8336">
        <v>2102301</v>
      </c>
      <c r="B8336">
        <v>1</v>
      </c>
      <c r="C8336" t="s">
        <v>81</v>
      </c>
      <c r="D8336" t="s">
        <v>112</v>
      </c>
      <c r="E8336" t="s">
        <v>177</v>
      </c>
      <c r="F8336" t="s">
        <v>23785</v>
      </c>
      <c r="G8336" t="s">
        <v>179</v>
      </c>
      <c r="H8336" t="s">
        <v>143</v>
      </c>
      <c r="I8336" t="s">
        <v>135</v>
      </c>
      <c r="J8336" t="s">
        <v>136</v>
      </c>
      <c r="K8336" t="s">
        <v>137</v>
      </c>
      <c r="L8336" t="s">
        <v>23786</v>
      </c>
      <c r="M8336" t="s">
        <v>23787</v>
      </c>
      <c r="N8336">
        <v>4.1541666660000001</v>
      </c>
      <c r="O8336">
        <v>0</v>
      </c>
      <c r="P8336">
        <v>1</v>
      </c>
      <c r="Q8336">
        <v>0</v>
      </c>
      <c r="R8336">
        <v>0</v>
      </c>
      <c r="S8336">
        <v>0</v>
      </c>
      <c r="T8336">
        <v>0</v>
      </c>
      <c r="U8336">
        <v>0</v>
      </c>
      <c r="V8336">
        <v>0</v>
      </c>
      <c r="W8336">
        <v>0</v>
      </c>
      <c r="X8336">
        <v>0.92232202557716503</v>
      </c>
      <c r="Y8336">
        <v>0</v>
      </c>
      <c r="Z8336">
        <v>0</v>
      </c>
      <c r="AA8336">
        <v>0</v>
      </c>
      <c r="AB8336">
        <v>0</v>
      </c>
      <c r="AC8336">
        <v>0</v>
      </c>
      <c r="AD8336">
        <v>0</v>
      </c>
      <c r="AE8336">
        <v>0.92232202557716503</v>
      </c>
    </row>
    <row r="8337" spans="1:31" x14ac:dyDescent="0.25">
      <c r="A8337">
        <v>2102341</v>
      </c>
      <c r="B8337">
        <v>1</v>
      </c>
      <c r="C8337" t="s">
        <v>80</v>
      </c>
      <c r="D8337" t="s">
        <v>97</v>
      </c>
      <c r="E8337" t="s">
        <v>177</v>
      </c>
      <c r="F8337" t="s">
        <v>23788</v>
      </c>
      <c r="G8337" t="s">
        <v>196</v>
      </c>
      <c r="H8337" t="s">
        <v>143</v>
      </c>
      <c r="I8337" t="s">
        <v>135</v>
      </c>
      <c r="J8337" t="s">
        <v>136</v>
      </c>
      <c r="K8337" t="s">
        <v>137</v>
      </c>
      <c r="L8337" t="s">
        <v>23789</v>
      </c>
      <c r="M8337" t="s">
        <v>23790</v>
      </c>
      <c r="N8337">
        <v>1.0205555550000001</v>
      </c>
      <c r="O8337">
        <v>0</v>
      </c>
      <c r="P8337">
        <v>1</v>
      </c>
      <c r="Q8337">
        <v>0</v>
      </c>
      <c r="R8337">
        <v>0</v>
      </c>
      <c r="S8337">
        <v>0</v>
      </c>
      <c r="T8337">
        <v>0</v>
      </c>
      <c r="U8337">
        <v>0</v>
      </c>
      <c r="V8337">
        <v>0</v>
      </c>
      <c r="W8337">
        <v>0</v>
      </c>
      <c r="X8337">
        <v>0.40505363168157671</v>
      </c>
      <c r="Y8337">
        <v>0</v>
      </c>
      <c r="Z8337">
        <v>0</v>
      </c>
      <c r="AA8337">
        <v>0</v>
      </c>
      <c r="AB8337">
        <v>0</v>
      </c>
      <c r="AC8337">
        <v>0</v>
      </c>
      <c r="AD8337">
        <v>0</v>
      </c>
      <c r="AE8337">
        <v>0.40505363168157671</v>
      </c>
    </row>
    <row r="8338" spans="1:31" x14ac:dyDescent="0.25">
      <c r="A8338">
        <v>2101952</v>
      </c>
      <c r="B8338">
        <v>1</v>
      </c>
      <c r="C8338" t="s">
        <v>80</v>
      </c>
      <c r="D8338" t="s">
        <v>82</v>
      </c>
      <c r="E8338" t="s">
        <v>140</v>
      </c>
      <c r="F8338" t="s">
        <v>23791</v>
      </c>
      <c r="G8338" t="s">
        <v>142</v>
      </c>
      <c r="H8338" t="s">
        <v>143</v>
      </c>
      <c r="I8338" t="s">
        <v>135</v>
      </c>
      <c r="J8338" t="s">
        <v>136</v>
      </c>
      <c r="K8338" t="s">
        <v>137</v>
      </c>
      <c r="L8338" t="s">
        <v>23792</v>
      </c>
      <c r="M8338" t="s">
        <v>23793</v>
      </c>
      <c r="N8338">
        <v>0.63138888800000004</v>
      </c>
      <c r="O8338">
        <v>0</v>
      </c>
      <c r="P8338">
        <v>487</v>
      </c>
      <c r="Q8338">
        <v>0</v>
      </c>
      <c r="R8338">
        <v>0</v>
      </c>
      <c r="S8338">
        <v>0</v>
      </c>
      <c r="T8338">
        <v>66</v>
      </c>
      <c r="U8338">
        <v>0</v>
      </c>
      <c r="V8338">
        <v>0</v>
      </c>
      <c r="W8338">
        <v>0</v>
      </c>
      <c r="X8338">
        <v>56.460020394081987</v>
      </c>
      <c r="Y8338">
        <v>0</v>
      </c>
      <c r="Z8338">
        <v>0</v>
      </c>
      <c r="AA8338">
        <v>0</v>
      </c>
      <c r="AB8338">
        <v>19.613750812436585</v>
      </c>
      <c r="AC8338">
        <v>0</v>
      </c>
      <c r="AD8338">
        <v>0</v>
      </c>
      <c r="AE8338">
        <v>76.073771206518572</v>
      </c>
    </row>
    <row r="8339" spans="1:31" x14ac:dyDescent="0.25">
      <c r="A8339">
        <v>2102118</v>
      </c>
      <c r="B8339">
        <v>1</v>
      </c>
      <c r="C8339" t="s">
        <v>80</v>
      </c>
      <c r="D8339" t="s">
        <v>93</v>
      </c>
      <c r="E8339" t="s">
        <v>505</v>
      </c>
      <c r="F8339" t="s">
        <v>23794</v>
      </c>
      <c r="G8339" t="s">
        <v>569</v>
      </c>
      <c r="H8339" t="s">
        <v>143</v>
      </c>
      <c r="I8339" t="s">
        <v>135</v>
      </c>
      <c r="J8339" t="s">
        <v>136</v>
      </c>
      <c r="K8339" t="s">
        <v>137</v>
      </c>
      <c r="L8339" t="s">
        <v>23795</v>
      </c>
      <c r="M8339" t="s">
        <v>23796</v>
      </c>
      <c r="N8339">
        <v>1.775833333</v>
      </c>
      <c r="O8339">
        <v>0</v>
      </c>
      <c r="P8339">
        <v>30</v>
      </c>
      <c r="Q8339">
        <v>0</v>
      </c>
      <c r="R8339">
        <v>0</v>
      </c>
      <c r="S8339">
        <v>0</v>
      </c>
      <c r="T8339">
        <v>8</v>
      </c>
      <c r="U8339">
        <v>0</v>
      </c>
      <c r="V8339">
        <v>0</v>
      </c>
      <c r="W8339">
        <v>0</v>
      </c>
      <c r="X8339">
        <v>9.7987417801196006</v>
      </c>
      <c r="Y8339">
        <v>0</v>
      </c>
      <c r="Z8339">
        <v>0</v>
      </c>
      <c r="AA8339">
        <v>0</v>
      </c>
      <c r="AB8339">
        <v>14.466549537594114</v>
      </c>
      <c r="AC8339">
        <v>0</v>
      </c>
      <c r="AD8339">
        <v>0</v>
      </c>
      <c r="AE8339">
        <v>24.265291317713714</v>
      </c>
    </row>
    <row r="8340" spans="1:31" x14ac:dyDescent="0.25">
      <c r="A8340">
        <v>2102281</v>
      </c>
      <c r="B8340">
        <v>1</v>
      </c>
      <c r="C8340" t="s">
        <v>81</v>
      </c>
      <c r="D8340" t="s">
        <v>123</v>
      </c>
      <c r="E8340" t="s">
        <v>177</v>
      </c>
      <c r="F8340" t="s">
        <v>23797</v>
      </c>
      <c r="G8340" t="s">
        <v>183</v>
      </c>
      <c r="H8340" t="s">
        <v>143</v>
      </c>
      <c r="I8340" t="s">
        <v>135</v>
      </c>
      <c r="J8340" t="s">
        <v>136</v>
      </c>
      <c r="K8340" t="s">
        <v>137</v>
      </c>
      <c r="L8340" t="s">
        <v>23798</v>
      </c>
      <c r="M8340" t="s">
        <v>23799</v>
      </c>
      <c r="N8340">
        <v>2.6094444440000002</v>
      </c>
      <c r="O8340">
        <v>0</v>
      </c>
      <c r="P8340">
        <v>0</v>
      </c>
      <c r="Q8340">
        <v>0</v>
      </c>
      <c r="R8340">
        <v>0</v>
      </c>
      <c r="S8340">
        <v>0</v>
      </c>
      <c r="T8340">
        <v>1</v>
      </c>
      <c r="U8340">
        <v>0</v>
      </c>
      <c r="V8340">
        <v>0</v>
      </c>
      <c r="W8340">
        <v>0</v>
      </c>
      <c r="X8340">
        <v>0</v>
      </c>
      <c r="Y8340">
        <v>0</v>
      </c>
      <c r="Z8340">
        <v>0</v>
      </c>
      <c r="AA8340">
        <v>0</v>
      </c>
      <c r="AB8340">
        <v>0.30735442563484666</v>
      </c>
      <c r="AC8340">
        <v>0</v>
      </c>
      <c r="AD8340">
        <v>0</v>
      </c>
      <c r="AE8340">
        <v>0.30735442563484666</v>
      </c>
    </row>
    <row r="8341" spans="1:31" x14ac:dyDescent="0.25">
      <c r="A8341">
        <v>2102324</v>
      </c>
      <c r="B8341">
        <v>1</v>
      </c>
      <c r="C8341" t="s">
        <v>80</v>
      </c>
      <c r="D8341" t="s">
        <v>97</v>
      </c>
      <c r="E8341" t="s">
        <v>177</v>
      </c>
      <c r="F8341" t="s">
        <v>23800</v>
      </c>
      <c r="G8341" t="s">
        <v>183</v>
      </c>
      <c r="H8341" t="s">
        <v>143</v>
      </c>
      <c r="I8341" t="s">
        <v>135</v>
      </c>
      <c r="J8341" t="s">
        <v>136</v>
      </c>
      <c r="K8341" t="s">
        <v>137</v>
      </c>
      <c r="L8341" t="s">
        <v>23801</v>
      </c>
      <c r="M8341" t="s">
        <v>23802</v>
      </c>
      <c r="N8341">
        <v>1.933888888</v>
      </c>
      <c r="O8341">
        <v>0</v>
      </c>
      <c r="P8341">
        <v>1</v>
      </c>
      <c r="Q8341">
        <v>0</v>
      </c>
      <c r="R8341">
        <v>0</v>
      </c>
      <c r="S8341">
        <v>0</v>
      </c>
      <c r="T8341">
        <v>0</v>
      </c>
      <c r="U8341">
        <v>0</v>
      </c>
      <c r="V8341">
        <v>0</v>
      </c>
      <c r="W8341">
        <v>0</v>
      </c>
      <c r="X8341">
        <v>0.46311425722193778</v>
      </c>
      <c r="Y8341">
        <v>0</v>
      </c>
      <c r="Z8341">
        <v>0</v>
      </c>
      <c r="AA8341">
        <v>0</v>
      </c>
      <c r="AB8341">
        <v>0</v>
      </c>
      <c r="AC8341">
        <v>0</v>
      </c>
      <c r="AD8341">
        <v>0</v>
      </c>
      <c r="AE8341">
        <v>0.46311425722193778</v>
      </c>
    </row>
    <row r="8342" spans="1:31" x14ac:dyDescent="0.25">
      <c r="A8342">
        <v>2102175</v>
      </c>
      <c r="B8342">
        <v>1</v>
      </c>
      <c r="C8342" t="s">
        <v>81</v>
      </c>
      <c r="D8342" t="s">
        <v>124</v>
      </c>
      <c r="E8342" t="s">
        <v>158</v>
      </c>
      <c r="F8342" t="s">
        <v>23803</v>
      </c>
      <c r="G8342" t="s">
        <v>1283</v>
      </c>
      <c r="H8342" t="s">
        <v>143</v>
      </c>
      <c r="I8342" t="s">
        <v>135</v>
      </c>
      <c r="J8342" t="s">
        <v>136</v>
      </c>
      <c r="K8342" t="s">
        <v>137</v>
      </c>
      <c r="L8342" t="s">
        <v>23804</v>
      </c>
      <c r="M8342" t="s">
        <v>23805</v>
      </c>
      <c r="N8342">
        <v>1.2761111110000001</v>
      </c>
      <c r="O8342">
        <v>0</v>
      </c>
      <c r="P8342">
        <v>59</v>
      </c>
      <c r="Q8342">
        <v>0</v>
      </c>
      <c r="R8342">
        <v>0</v>
      </c>
      <c r="S8342">
        <v>0</v>
      </c>
      <c r="T8342">
        <v>1</v>
      </c>
      <c r="U8342">
        <v>0</v>
      </c>
      <c r="V8342">
        <v>0</v>
      </c>
      <c r="W8342">
        <v>0</v>
      </c>
      <c r="X8342">
        <v>18.517101494805924</v>
      </c>
      <c r="Y8342">
        <v>0</v>
      </c>
      <c r="Z8342">
        <v>0</v>
      </c>
      <c r="AA8342">
        <v>0</v>
      </c>
      <c r="AB8342">
        <v>2.7086494187525279E-2</v>
      </c>
      <c r="AC8342">
        <v>0</v>
      </c>
      <c r="AD8342">
        <v>0</v>
      </c>
      <c r="AE8342">
        <v>18.54418798899345</v>
      </c>
    </row>
    <row r="8343" spans="1:31" x14ac:dyDescent="0.25">
      <c r="A8343">
        <v>2102250</v>
      </c>
      <c r="B8343">
        <v>1</v>
      </c>
      <c r="C8343" t="s">
        <v>81</v>
      </c>
      <c r="D8343" t="s">
        <v>123</v>
      </c>
      <c r="E8343" t="s">
        <v>177</v>
      </c>
      <c r="F8343" t="s">
        <v>23806</v>
      </c>
      <c r="G8343" t="s">
        <v>179</v>
      </c>
      <c r="H8343" t="s">
        <v>143</v>
      </c>
      <c r="I8343" t="s">
        <v>135</v>
      </c>
      <c r="J8343" t="s">
        <v>136</v>
      </c>
      <c r="K8343" t="s">
        <v>137</v>
      </c>
      <c r="L8343" t="s">
        <v>23807</v>
      </c>
      <c r="M8343" t="s">
        <v>23808</v>
      </c>
      <c r="N8343">
        <v>2.8374999999999999</v>
      </c>
      <c r="O8343">
        <v>0</v>
      </c>
      <c r="P8343">
        <v>1</v>
      </c>
      <c r="Q8343">
        <v>0</v>
      </c>
      <c r="R8343">
        <v>0</v>
      </c>
      <c r="S8343">
        <v>0</v>
      </c>
      <c r="T8343">
        <v>0</v>
      </c>
      <c r="U8343">
        <v>0</v>
      </c>
      <c r="V8343">
        <v>0</v>
      </c>
      <c r="W8343">
        <v>0</v>
      </c>
      <c r="X8343">
        <v>6.8423053357083326E-3</v>
      </c>
      <c r="Y8343">
        <v>0</v>
      </c>
      <c r="Z8343">
        <v>0</v>
      </c>
      <c r="AA8343">
        <v>0</v>
      </c>
      <c r="AB8343">
        <v>0</v>
      </c>
      <c r="AC8343">
        <v>0</v>
      </c>
      <c r="AD8343">
        <v>0</v>
      </c>
      <c r="AE8343">
        <v>6.8423053357083326E-3</v>
      </c>
    </row>
    <row r="8344" spans="1:31" x14ac:dyDescent="0.25">
      <c r="A8344">
        <v>2101895</v>
      </c>
      <c r="B8344">
        <v>1</v>
      </c>
      <c r="C8344" t="s">
        <v>80</v>
      </c>
      <c r="D8344" t="s">
        <v>98</v>
      </c>
      <c r="E8344" t="s">
        <v>131</v>
      </c>
      <c r="F8344" t="s">
        <v>23809</v>
      </c>
      <c r="G8344" t="s">
        <v>133</v>
      </c>
      <c r="H8344" t="s">
        <v>134</v>
      </c>
      <c r="I8344" t="s">
        <v>135</v>
      </c>
      <c r="J8344" t="s">
        <v>136</v>
      </c>
      <c r="K8344" t="s">
        <v>137</v>
      </c>
      <c r="L8344" t="s">
        <v>23810</v>
      </c>
      <c r="M8344" t="s">
        <v>23811</v>
      </c>
      <c r="N8344">
        <v>0.34166666600000001</v>
      </c>
      <c r="O8344">
        <v>0</v>
      </c>
      <c r="P8344">
        <v>278</v>
      </c>
      <c r="Q8344">
        <v>0</v>
      </c>
      <c r="R8344">
        <v>89</v>
      </c>
      <c r="S8344">
        <v>2</v>
      </c>
      <c r="T8344">
        <v>54</v>
      </c>
      <c r="U8344">
        <v>0</v>
      </c>
      <c r="V8344">
        <v>0</v>
      </c>
      <c r="W8344">
        <v>0</v>
      </c>
      <c r="X8344">
        <v>16.433108847475967</v>
      </c>
      <c r="Y8344">
        <v>0</v>
      </c>
      <c r="Z8344">
        <v>28.066690489484138</v>
      </c>
      <c r="AA8344">
        <v>2.8135493380246879</v>
      </c>
      <c r="AB8344">
        <v>13.571398760481603</v>
      </c>
      <c r="AC8344">
        <v>0</v>
      </c>
      <c r="AD8344">
        <v>0</v>
      </c>
      <c r="AE8344">
        <v>60.884747435466394</v>
      </c>
    </row>
    <row r="8345" spans="1:31" x14ac:dyDescent="0.25">
      <c r="A8345">
        <v>2102081</v>
      </c>
      <c r="B8345">
        <v>1</v>
      </c>
      <c r="C8345" t="s">
        <v>80</v>
      </c>
      <c r="D8345" t="s">
        <v>97</v>
      </c>
      <c r="E8345" t="s">
        <v>177</v>
      </c>
      <c r="F8345" t="s">
        <v>23812</v>
      </c>
      <c r="G8345" t="s">
        <v>183</v>
      </c>
      <c r="H8345" t="s">
        <v>143</v>
      </c>
      <c r="I8345" t="s">
        <v>135</v>
      </c>
      <c r="J8345" t="s">
        <v>136</v>
      </c>
      <c r="K8345" t="s">
        <v>137</v>
      </c>
      <c r="L8345" t="s">
        <v>23813</v>
      </c>
      <c r="M8345" t="s">
        <v>23814</v>
      </c>
      <c r="N8345">
        <v>2.4055555549999998</v>
      </c>
      <c r="O8345">
        <v>0</v>
      </c>
      <c r="P8345">
        <v>1</v>
      </c>
      <c r="Q8345">
        <v>0</v>
      </c>
      <c r="R8345">
        <v>0</v>
      </c>
      <c r="S8345">
        <v>0</v>
      </c>
      <c r="T8345">
        <v>0</v>
      </c>
      <c r="U8345">
        <v>0</v>
      </c>
      <c r="V8345">
        <v>0</v>
      </c>
      <c r="W8345">
        <v>0</v>
      </c>
      <c r="X8345">
        <v>0.17702296954784447</v>
      </c>
      <c r="Y8345">
        <v>0</v>
      </c>
      <c r="Z8345">
        <v>0</v>
      </c>
      <c r="AA8345">
        <v>0</v>
      </c>
      <c r="AB8345">
        <v>0</v>
      </c>
      <c r="AC8345">
        <v>0</v>
      </c>
      <c r="AD8345">
        <v>0</v>
      </c>
      <c r="AE8345">
        <v>0.17702296954784447</v>
      </c>
    </row>
    <row r="8346" spans="1:31" x14ac:dyDescent="0.25">
      <c r="A8346">
        <v>2102064</v>
      </c>
      <c r="B8346">
        <v>1</v>
      </c>
      <c r="C8346" t="s">
        <v>80</v>
      </c>
      <c r="D8346" t="s">
        <v>97</v>
      </c>
      <c r="E8346" t="s">
        <v>177</v>
      </c>
      <c r="F8346" t="s">
        <v>23815</v>
      </c>
      <c r="G8346" t="s">
        <v>196</v>
      </c>
      <c r="H8346" t="s">
        <v>143</v>
      </c>
      <c r="I8346" t="s">
        <v>135</v>
      </c>
      <c r="J8346" t="s">
        <v>136</v>
      </c>
      <c r="K8346" t="s">
        <v>137</v>
      </c>
      <c r="L8346" t="s">
        <v>23816</v>
      </c>
      <c r="M8346" t="s">
        <v>23817</v>
      </c>
      <c r="N8346">
        <v>6.9933333329999998</v>
      </c>
      <c r="O8346">
        <v>0</v>
      </c>
      <c r="P8346">
        <v>1</v>
      </c>
      <c r="Q8346">
        <v>0</v>
      </c>
      <c r="R8346">
        <v>1</v>
      </c>
      <c r="S8346">
        <v>0</v>
      </c>
      <c r="T8346">
        <v>0</v>
      </c>
      <c r="U8346">
        <v>0</v>
      </c>
      <c r="V8346">
        <v>0</v>
      </c>
      <c r="W8346">
        <v>0</v>
      </c>
      <c r="X8346">
        <v>1.3610056842682949</v>
      </c>
      <c r="Y8346">
        <v>0</v>
      </c>
      <c r="Z8346">
        <v>6.2040962704556328</v>
      </c>
      <c r="AA8346">
        <v>0</v>
      </c>
      <c r="AB8346">
        <v>0</v>
      </c>
      <c r="AC8346">
        <v>0</v>
      </c>
      <c r="AD8346">
        <v>0</v>
      </c>
      <c r="AE8346">
        <v>7.5651019547239278</v>
      </c>
    </row>
    <row r="8347" spans="1:31" x14ac:dyDescent="0.25">
      <c r="A8347">
        <v>2102244</v>
      </c>
      <c r="B8347">
        <v>1</v>
      </c>
      <c r="C8347" t="s">
        <v>80</v>
      </c>
      <c r="D8347" t="s">
        <v>100</v>
      </c>
      <c r="E8347" t="s">
        <v>146</v>
      </c>
      <c r="F8347" t="s">
        <v>8125</v>
      </c>
      <c r="G8347" t="s">
        <v>133</v>
      </c>
      <c r="H8347" t="s">
        <v>134</v>
      </c>
      <c r="I8347" t="s">
        <v>135</v>
      </c>
      <c r="J8347" t="s">
        <v>136</v>
      </c>
      <c r="K8347" t="s">
        <v>137</v>
      </c>
      <c r="L8347" t="s">
        <v>23818</v>
      </c>
      <c r="M8347" t="s">
        <v>23819</v>
      </c>
      <c r="N8347">
        <v>1.156111111</v>
      </c>
      <c r="O8347">
        <v>6</v>
      </c>
      <c r="P8347">
        <v>3</v>
      </c>
      <c r="Q8347">
        <v>56</v>
      </c>
      <c r="R8347">
        <v>26</v>
      </c>
      <c r="S8347">
        <v>6</v>
      </c>
      <c r="T8347">
        <v>5</v>
      </c>
      <c r="U8347">
        <v>0</v>
      </c>
      <c r="V8347">
        <v>0</v>
      </c>
      <c r="W8347">
        <v>3.6359329874012447</v>
      </c>
      <c r="X8347">
        <v>0.17489291613503113</v>
      </c>
      <c r="Y8347">
        <v>37.065528104936035</v>
      </c>
      <c r="Z8347">
        <v>40.703814793392951</v>
      </c>
      <c r="AA8347">
        <v>13.028915662683369</v>
      </c>
      <c r="AB8347">
        <v>1.2377016993256527</v>
      </c>
      <c r="AC8347">
        <v>0</v>
      </c>
      <c r="AD8347">
        <v>0</v>
      </c>
      <c r="AE8347">
        <v>95.846786163874285</v>
      </c>
    </row>
    <row r="8348" spans="1:31" x14ac:dyDescent="0.25">
      <c r="A8348">
        <v>2101995</v>
      </c>
      <c r="B8348">
        <v>1</v>
      </c>
      <c r="C8348" t="s">
        <v>80</v>
      </c>
      <c r="D8348" t="s">
        <v>106</v>
      </c>
      <c r="E8348" t="s">
        <v>131</v>
      </c>
      <c r="F8348" t="s">
        <v>23820</v>
      </c>
      <c r="G8348" t="s">
        <v>133</v>
      </c>
      <c r="H8348" t="s">
        <v>134</v>
      </c>
      <c r="I8348" t="s">
        <v>135</v>
      </c>
      <c r="J8348" t="s">
        <v>136</v>
      </c>
      <c r="K8348" t="s">
        <v>137</v>
      </c>
      <c r="L8348" t="s">
        <v>23821</v>
      </c>
      <c r="M8348" t="s">
        <v>23822</v>
      </c>
      <c r="N8348">
        <v>0.52111111099999996</v>
      </c>
      <c r="O8348">
        <v>0</v>
      </c>
      <c r="P8348">
        <v>0</v>
      </c>
      <c r="Q8348">
        <v>24</v>
      </c>
      <c r="R8348">
        <v>0</v>
      </c>
      <c r="S8348">
        <v>2</v>
      </c>
      <c r="T8348">
        <v>0</v>
      </c>
      <c r="U8348">
        <v>0</v>
      </c>
      <c r="V8348">
        <v>0</v>
      </c>
      <c r="W8348">
        <v>0</v>
      </c>
      <c r="X8348">
        <v>0</v>
      </c>
      <c r="Y8348">
        <v>29.899366727990547</v>
      </c>
      <c r="Z8348">
        <v>0</v>
      </c>
      <c r="AA8348">
        <v>5.8675412240977929</v>
      </c>
      <c r="AB8348">
        <v>0</v>
      </c>
      <c r="AC8348">
        <v>0</v>
      </c>
      <c r="AD8348">
        <v>0</v>
      </c>
      <c r="AE8348">
        <v>35.766907952088339</v>
      </c>
    </row>
    <row r="8349" spans="1:31" x14ac:dyDescent="0.25">
      <c r="A8349">
        <v>2102290</v>
      </c>
      <c r="B8349">
        <v>1</v>
      </c>
      <c r="C8349" t="s">
        <v>80</v>
      </c>
      <c r="D8349" t="s">
        <v>88</v>
      </c>
      <c r="E8349" t="s">
        <v>505</v>
      </c>
      <c r="F8349" t="s">
        <v>23823</v>
      </c>
      <c r="G8349" t="s">
        <v>160</v>
      </c>
      <c r="H8349" t="s">
        <v>143</v>
      </c>
      <c r="I8349" t="s">
        <v>135</v>
      </c>
      <c r="J8349" t="s">
        <v>136</v>
      </c>
      <c r="K8349" t="s">
        <v>137</v>
      </c>
      <c r="L8349" t="s">
        <v>23824</v>
      </c>
      <c r="M8349" t="s">
        <v>23825</v>
      </c>
      <c r="N8349">
        <v>1.358055555</v>
      </c>
      <c r="O8349">
        <v>0</v>
      </c>
      <c r="P8349">
        <v>24</v>
      </c>
      <c r="Q8349">
        <v>0</v>
      </c>
      <c r="R8349">
        <v>0</v>
      </c>
      <c r="S8349">
        <v>0</v>
      </c>
      <c r="T8349">
        <v>0</v>
      </c>
      <c r="U8349">
        <v>0</v>
      </c>
      <c r="V8349">
        <v>0</v>
      </c>
      <c r="W8349">
        <v>0</v>
      </c>
      <c r="X8349">
        <v>10.006391859682255</v>
      </c>
      <c r="Y8349">
        <v>0</v>
      </c>
      <c r="Z8349">
        <v>0</v>
      </c>
      <c r="AA8349">
        <v>0</v>
      </c>
      <c r="AB8349">
        <v>0</v>
      </c>
      <c r="AC8349">
        <v>0</v>
      </c>
      <c r="AD8349">
        <v>0</v>
      </c>
      <c r="AE8349">
        <v>10.006391859682255</v>
      </c>
    </row>
    <row r="8350" spans="1:31" x14ac:dyDescent="0.25">
      <c r="A8350">
        <v>2101958</v>
      </c>
      <c r="B8350">
        <v>1</v>
      </c>
      <c r="C8350" t="s">
        <v>81</v>
      </c>
      <c r="D8350" t="s">
        <v>127</v>
      </c>
      <c r="E8350" t="s">
        <v>131</v>
      </c>
      <c r="F8350" t="s">
        <v>23826</v>
      </c>
      <c r="G8350" t="s">
        <v>273</v>
      </c>
      <c r="H8350" t="s">
        <v>134</v>
      </c>
      <c r="I8350" t="s">
        <v>135</v>
      </c>
      <c r="J8350" t="s">
        <v>136</v>
      </c>
      <c r="K8350" t="s">
        <v>155</v>
      </c>
      <c r="L8350" t="s">
        <v>23827</v>
      </c>
      <c r="M8350" t="s">
        <v>23828</v>
      </c>
      <c r="N8350">
        <v>7.8455555549999998</v>
      </c>
      <c r="O8350">
        <v>2</v>
      </c>
      <c r="P8350">
        <v>1266</v>
      </c>
      <c r="Q8350">
        <v>25</v>
      </c>
      <c r="R8350">
        <v>68</v>
      </c>
      <c r="S8350">
        <v>6</v>
      </c>
      <c r="T8350">
        <v>88</v>
      </c>
      <c r="U8350">
        <v>2</v>
      </c>
      <c r="V8350">
        <v>0</v>
      </c>
      <c r="W8350">
        <v>3.2621872447405336</v>
      </c>
      <c r="X8350">
        <v>1600.2168070692856</v>
      </c>
      <c r="Y8350">
        <v>273.05036923003127</v>
      </c>
      <c r="Z8350">
        <v>376.08076567666257</v>
      </c>
      <c r="AA8350">
        <v>315.46109338468642</v>
      </c>
      <c r="AB8350">
        <v>363.70169096323042</v>
      </c>
      <c r="AC8350">
        <v>38.556681472114867</v>
      </c>
      <c r="AD8350">
        <v>0</v>
      </c>
      <c r="AE8350">
        <v>2970.3295950407519</v>
      </c>
    </row>
    <row r="8351" spans="1:31" x14ac:dyDescent="0.25">
      <c r="A8351">
        <v>2102333</v>
      </c>
      <c r="B8351">
        <v>1</v>
      </c>
      <c r="C8351" t="s">
        <v>81</v>
      </c>
      <c r="D8351" t="s">
        <v>113</v>
      </c>
      <c r="E8351" t="s">
        <v>177</v>
      </c>
      <c r="F8351" t="s">
        <v>23829</v>
      </c>
      <c r="G8351" t="s">
        <v>179</v>
      </c>
      <c r="H8351" t="s">
        <v>143</v>
      </c>
      <c r="I8351" t="s">
        <v>135</v>
      </c>
      <c r="J8351" t="s">
        <v>136</v>
      </c>
      <c r="K8351" t="s">
        <v>137</v>
      </c>
      <c r="L8351" t="s">
        <v>23830</v>
      </c>
      <c r="M8351" t="s">
        <v>23831</v>
      </c>
      <c r="N8351">
        <v>3.011666666</v>
      </c>
      <c r="O8351">
        <v>0</v>
      </c>
      <c r="P8351">
        <v>11</v>
      </c>
      <c r="Q8351">
        <v>0</v>
      </c>
      <c r="R8351">
        <v>0</v>
      </c>
      <c r="S8351">
        <v>0</v>
      </c>
      <c r="T8351">
        <v>0</v>
      </c>
      <c r="U8351">
        <v>0</v>
      </c>
      <c r="V8351">
        <v>0</v>
      </c>
      <c r="W8351">
        <v>0</v>
      </c>
      <c r="X8351">
        <v>7.4531740609281867</v>
      </c>
      <c r="Y8351">
        <v>0</v>
      </c>
      <c r="Z8351">
        <v>0</v>
      </c>
      <c r="AA8351">
        <v>0</v>
      </c>
      <c r="AB8351">
        <v>0</v>
      </c>
      <c r="AC8351">
        <v>0</v>
      </c>
      <c r="AD8351">
        <v>0</v>
      </c>
      <c r="AE8351">
        <v>7.4531740609281867</v>
      </c>
    </row>
    <row r="8352" spans="1:31" x14ac:dyDescent="0.25">
      <c r="A8352">
        <v>2102307</v>
      </c>
      <c r="B8352">
        <v>1</v>
      </c>
      <c r="C8352" t="s">
        <v>80</v>
      </c>
      <c r="D8352" t="s">
        <v>107</v>
      </c>
      <c r="E8352" t="s">
        <v>177</v>
      </c>
      <c r="F8352" t="s">
        <v>23832</v>
      </c>
      <c r="G8352" t="s">
        <v>196</v>
      </c>
      <c r="H8352" t="s">
        <v>143</v>
      </c>
      <c r="I8352" t="s">
        <v>135</v>
      </c>
      <c r="J8352" t="s">
        <v>136</v>
      </c>
      <c r="K8352" t="s">
        <v>137</v>
      </c>
      <c r="L8352" t="s">
        <v>23833</v>
      </c>
      <c r="M8352" t="s">
        <v>23834</v>
      </c>
      <c r="N8352">
        <v>1.745833333</v>
      </c>
      <c r="O8352">
        <v>0</v>
      </c>
      <c r="P8352">
        <v>5</v>
      </c>
      <c r="Q8352">
        <v>0</v>
      </c>
      <c r="R8352">
        <v>0</v>
      </c>
      <c r="S8352">
        <v>0</v>
      </c>
      <c r="T8352">
        <v>0</v>
      </c>
      <c r="U8352">
        <v>0</v>
      </c>
      <c r="V8352">
        <v>0</v>
      </c>
      <c r="W8352">
        <v>0</v>
      </c>
      <c r="X8352">
        <v>1.956855945984979</v>
      </c>
      <c r="Y8352">
        <v>0</v>
      </c>
      <c r="Z8352">
        <v>0</v>
      </c>
      <c r="AA8352">
        <v>0</v>
      </c>
      <c r="AB8352">
        <v>0</v>
      </c>
      <c r="AC8352">
        <v>0</v>
      </c>
      <c r="AD8352">
        <v>0</v>
      </c>
      <c r="AE8352">
        <v>1.956855945984979</v>
      </c>
    </row>
    <row r="8353" spans="1:31" x14ac:dyDescent="0.25">
      <c r="A8353">
        <v>2102078</v>
      </c>
      <c r="B8353">
        <v>1</v>
      </c>
      <c r="C8353" t="s">
        <v>80</v>
      </c>
      <c r="D8353" t="s">
        <v>96</v>
      </c>
      <c r="E8353" t="s">
        <v>140</v>
      </c>
      <c r="F8353" t="s">
        <v>23835</v>
      </c>
      <c r="G8353" t="s">
        <v>2153</v>
      </c>
      <c r="H8353" t="s">
        <v>143</v>
      </c>
      <c r="I8353" t="s">
        <v>135</v>
      </c>
      <c r="J8353" t="s">
        <v>136</v>
      </c>
      <c r="K8353" t="s">
        <v>137</v>
      </c>
      <c r="L8353" t="s">
        <v>23836</v>
      </c>
      <c r="M8353" t="s">
        <v>23837</v>
      </c>
      <c r="N8353">
        <v>0.580555555</v>
      </c>
      <c r="O8353">
        <v>0</v>
      </c>
      <c r="P8353">
        <v>224</v>
      </c>
      <c r="Q8353">
        <v>0</v>
      </c>
      <c r="R8353">
        <v>0</v>
      </c>
      <c r="S8353">
        <v>0</v>
      </c>
      <c r="T8353">
        <v>12</v>
      </c>
      <c r="U8353">
        <v>0</v>
      </c>
      <c r="V8353">
        <v>0</v>
      </c>
      <c r="W8353">
        <v>0</v>
      </c>
      <c r="X8353">
        <v>27.111680055365774</v>
      </c>
      <c r="Y8353">
        <v>0</v>
      </c>
      <c r="Z8353">
        <v>0</v>
      </c>
      <c r="AA8353">
        <v>0</v>
      </c>
      <c r="AB8353">
        <v>1.5390598707241037</v>
      </c>
      <c r="AC8353">
        <v>0</v>
      </c>
      <c r="AD8353">
        <v>0</v>
      </c>
      <c r="AE8353">
        <v>28.650739926089877</v>
      </c>
    </row>
    <row r="8354" spans="1:31" x14ac:dyDescent="0.25">
      <c r="A8354">
        <v>2101935</v>
      </c>
      <c r="B8354">
        <v>1</v>
      </c>
      <c r="C8354" t="s">
        <v>80</v>
      </c>
      <c r="D8354" t="s">
        <v>104</v>
      </c>
      <c r="E8354" t="s">
        <v>131</v>
      </c>
      <c r="F8354" t="s">
        <v>11003</v>
      </c>
      <c r="G8354" t="s">
        <v>133</v>
      </c>
      <c r="H8354" t="s">
        <v>134</v>
      </c>
      <c r="I8354" t="s">
        <v>259</v>
      </c>
      <c r="J8354" t="s">
        <v>136</v>
      </c>
      <c r="K8354" t="s">
        <v>137</v>
      </c>
      <c r="L8354" t="s">
        <v>23838</v>
      </c>
      <c r="M8354" t="s">
        <v>23839</v>
      </c>
      <c r="N8354">
        <v>0.05</v>
      </c>
      <c r="O8354">
        <v>0</v>
      </c>
      <c r="P8354">
        <v>103</v>
      </c>
      <c r="Q8354">
        <v>3</v>
      </c>
      <c r="R8354">
        <v>3</v>
      </c>
      <c r="S8354">
        <v>10</v>
      </c>
      <c r="T8354">
        <v>11</v>
      </c>
      <c r="U8354">
        <v>2</v>
      </c>
      <c r="V8354">
        <v>0</v>
      </c>
      <c r="W8354">
        <v>0</v>
      </c>
      <c r="X8354">
        <v>0.6690246441994</v>
      </c>
      <c r="Y8354">
        <v>8.5065874325100016E-2</v>
      </c>
      <c r="Z8354">
        <v>0.11199156307079999</v>
      </c>
      <c r="AA8354">
        <v>2.8900577315573499</v>
      </c>
      <c r="AB8354">
        <v>9.3086384826300023E-2</v>
      </c>
      <c r="AC8354">
        <v>3.8867797349654998</v>
      </c>
      <c r="AD8354">
        <v>0</v>
      </c>
      <c r="AE8354">
        <v>7.7360059329444502</v>
      </c>
    </row>
    <row r="8355" spans="1:31" x14ac:dyDescent="0.25">
      <c r="A8355">
        <v>2102313</v>
      </c>
      <c r="B8355">
        <v>1</v>
      </c>
      <c r="C8355" t="s">
        <v>80</v>
      </c>
      <c r="D8355" t="s">
        <v>93</v>
      </c>
      <c r="E8355" t="s">
        <v>158</v>
      </c>
      <c r="F8355" t="s">
        <v>23840</v>
      </c>
      <c r="G8355" t="s">
        <v>366</v>
      </c>
      <c r="H8355" t="s">
        <v>143</v>
      </c>
      <c r="I8355" t="s">
        <v>135</v>
      </c>
      <c r="J8355" t="s">
        <v>136</v>
      </c>
      <c r="K8355" t="s">
        <v>137</v>
      </c>
      <c r="L8355" t="s">
        <v>23841</v>
      </c>
      <c r="M8355" t="s">
        <v>23842</v>
      </c>
      <c r="N8355">
        <v>1.1830555549999999</v>
      </c>
      <c r="O8355">
        <v>0</v>
      </c>
      <c r="P8355">
        <v>0</v>
      </c>
      <c r="Q8355">
        <v>0</v>
      </c>
      <c r="R8355">
        <v>0</v>
      </c>
      <c r="S8355">
        <v>0</v>
      </c>
      <c r="T8355">
        <v>13</v>
      </c>
      <c r="U8355">
        <v>0</v>
      </c>
      <c r="V8355">
        <v>2</v>
      </c>
      <c r="W8355">
        <v>0</v>
      </c>
      <c r="X8355">
        <v>0</v>
      </c>
      <c r="Y8355">
        <v>0</v>
      </c>
      <c r="Z8355">
        <v>0</v>
      </c>
      <c r="AA8355">
        <v>0</v>
      </c>
      <c r="AB8355">
        <v>4.095925726320246</v>
      </c>
      <c r="AC8355">
        <v>0</v>
      </c>
      <c r="AD8355">
        <v>5.8285225071172651</v>
      </c>
      <c r="AE8355">
        <v>9.924448233437511</v>
      </c>
    </row>
    <row r="8356" spans="1:31" x14ac:dyDescent="0.25">
      <c r="A8356">
        <v>2102021</v>
      </c>
      <c r="B8356">
        <v>1</v>
      </c>
      <c r="C8356" t="s">
        <v>80</v>
      </c>
      <c r="D8356" t="s">
        <v>87</v>
      </c>
      <c r="E8356" t="s">
        <v>177</v>
      </c>
      <c r="F8356" t="s">
        <v>23843</v>
      </c>
      <c r="G8356" t="s">
        <v>196</v>
      </c>
      <c r="H8356" t="s">
        <v>143</v>
      </c>
      <c r="I8356" t="s">
        <v>135</v>
      </c>
      <c r="J8356" t="s">
        <v>136</v>
      </c>
      <c r="K8356" t="s">
        <v>137</v>
      </c>
      <c r="L8356" t="s">
        <v>23844</v>
      </c>
      <c r="M8356" t="s">
        <v>23845</v>
      </c>
      <c r="N8356">
        <v>1.29</v>
      </c>
      <c r="O8356">
        <v>0</v>
      </c>
      <c r="P8356">
        <v>12</v>
      </c>
      <c r="Q8356">
        <v>0</v>
      </c>
      <c r="R8356">
        <v>0</v>
      </c>
      <c r="S8356">
        <v>0</v>
      </c>
      <c r="T8356">
        <v>6</v>
      </c>
      <c r="U8356">
        <v>0</v>
      </c>
      <c r="V8356">
        <v>0</v>
      </c>
      <c r="W8356">
        <v>0</v>
      </c>
      <c r="X8356">
        <v>3.5153582177204306</v>
      </c>
      <c r="Y8356">
        <v>0</v>
      </c>
      <c r="Z8356">
        <v>0</v>
      </c>
      <c r="AA8356">
        <v>0</v>
      </c>
      <c r="AB8356">
        <v>3.2366932739052223</v>
      </c>
      <c r="AC8356">
        <v>0</v>
      </c>
      <c r="AD8356">
        <v>0</v>
      </c>
      <c r="AE8356">
        <v>6.7520514916256529</v>
      </c>
    </row>
    <row r="8357" spans="1:31" x14ac:dyDescent="0.25">
      <c r="A8357">
        <v>2102270</v>
      </c>
      <c r="B8357">
        <v>1</v>
      </c>
      <c r="C8357" t="s">
        <v>80</v>
      </c>
      <c r="D8357" t="s">
        <v>109</v>
      </c>
      <c r="E8357" t="s">
        <v>158</v>
      </c>
      <c r="F8357" t="s">
        <v>23846</v>
      </c>
      <c r="G8357" t="s">
        <v>160</v>
      </c>
      <c r="H8357" t="s">
        <v>143</v>
      </c>
      <c r="I8357" t="s">
        <v>135</v>
      </c>
      <c r="J8357" t="s">
        <v>136</v>
      </c>
      <c r="K8357" t="s">
        <v>137</v>
      </c>
      <c r="L8357" t="s">
        <v>23847</v>
      </c>
      <c r="M8357" t="s">
        <v>23848</v>
      </c>
      <c r="N8357">
        <v>1.051388888</v>
      </c>
      <c r="O8357">
        <v>0</v>
      </c>
      <c r="P8357">
        <v>155</v>
      </c>
      <c r="Q8357">
        <v>0</v>
      </c>
      <c r="R8357">
        <v>1</v>
      </c>
      <c r="S8357">
        <v>0</v>
      </c>
      <c r="T8357">
        <v>12</v>
      </c>
      <c r="U8357">
        <v>0</v>
      </c>
      <c r="V8357">
        <v>0</v>
      </c>
      <c r="W8357">
        <v>0</v>
      </c>
      <c r="X8357">
        <v>29.352313657760227</v>
      </c>
      <c r="Y8357">
        <v>0</v>
      </c>
      <c r="Z8357">
        <v>0.3548615270464911</v>
      </c>
      <c r="AA8357">
        <v>0</v>
      </c>
      <c r="AB8357">
        <v>9.198755323021448</v>
      </c>
      <c r="AC8357">
        <v>0</v>
      </c>
      <c r="AD8357">
        <v>0</v>
      </c>
      <c r="AE8357">
        <v>38.905930507828167</v>
      </c>
    </row>
    <row r="8358" spans="1:31" x14ac:dyDescent="0.25">
      <c r="A8358">
        <v>2102084</v>
      </c>
      <c r="B8358">
        <v>1</v>
      </c>
      <c r="C8358" t="s">
        <v>81</v>
      </c>
      <c r="D8358" t="s">
        <v>118</v>
      </c>
      <c r="E8358" t="s">
        <v>131</v>
      </c>
      <c r="F8358" t="s">
        <v>10840</v>
      </c>
      <c r="G8358" t="s">
        <v>273</v>
      </c>
      <c r="H8358" t="s">
        <v>134</v>
      </c>
      <c r="I8358" t="s">
        <v>135</v>
      </c>
      <c r="J8358" t="s">
        <v>136</v>
      </c>
      <c r="K8358" t="s">
        <v>155</v>
      </c>
      <c r="L8358" t="s">
        <v>23849</v>
      </c>
      <c r="M8358" t="s">
        <v>23850</v>
      </c>
      <c r="N8358">
        <v>2.486111111</v>
      </c>
      <c r="O8358">
        <v>0</v>
      </c>
      <c r="P8358">
        <v>302</v>
      </c>
      <c r="Q8358">
        <v>14</v>
      </c>
      <c r="R8358">
        <v>46</v>
      </c>
      <c r="S8358">
        <v>0</v>
      </c>
      <c r="T8358">
        <v>30</v>
      </c>
      <c r="U8358">
        <v>1</v>
      </c>
      <c r="V8358">
        <v>0</v>
      </c>
      <c r="W8358">
        <v>0</v>
      </c>
      <c r="X8358">
        <v>134.40656690719834</v>
      </c>
      <c r="Y8358">
        <v>39.605154475953476</v>
      </c>
      <c r="Z8358">
        <v>62.885981476836747</v>
      </c>
      <c r="AA8358">
        <v>0</v>
      </c>
      <c r="AB8358">
        <v>22.844886595828033</v>
      </c>
      <c r="AC8358">
        <v>7.2251332073312859</v>
      </c>
      <c r="AD8358">
        <v>0</v>
      </c>
      <c r="AE8358">
        <v>266.96772266314787</v>
      </c>
    </row>
    <row r="8359" spans="1:31" x14ac:dyDescent="0.25">
      <c r="A8359">
        <v>2102015</v>
      </c>
      <c r="B8359">
        <v>1</v>
      </c>
      <c r="C8359" t="s">
        <v>80</v>
      </c>
      <c r="D8359" t="s">
        <v>106</v>
      </c>
      <c r="E8359" t="s">
        <v>146</v>
      </c>
      <c r="F8359" t="s">
        <v>10479</v>
      </c>
      <c r="G8359" t="s">
        <v>133</v>
      </c>
      <c r="H8359" t="s">
        <v>134</v>
      </c>
      <c r="I8359" t="s">
        <v>135</v>
      </c>
      <c r="J8359" t="s">
        <v>136</v>
      </c>
      <c r="K8359" t="s">
        <v>137</v>
      </c>
      <c r="L8359" t="s">
        <v>23851</v>
      </c>
      <c r="M8359" t="s">
        <v>23852</v>
      </c>
      <c r="N8359">
        <v>0.245</v>
      </c>
      <c r="O8359">
        <v>0</v>
      </c>
      <c r="P8359">
        <v>544</v>
      </c>
      <c r="Q8359">
        <v>20</v>
      </c>
      <c r="R8359">
        <v>158</v>
      </c>
      <c r="S8359">
        <v>9</v>
      </c>
      <c r="T8359">
        <v>112</v>
      </c>
      <c r="U8359">
        <v>0</v>
      </c>
      <c r="V8359">
        <v>0</v>
      </c>
      <c r="W8359">
        <v>0</v>
      </c>
      <c r="X8359">
        <v>27.846455597880276</v>
      </c>
      <c r="Y8359">
        <v>45.437528878069692</v>
      </c>
      <c r="Z8359">
        <v>55.787136937488768</v>
      </c>
      <c r="AA8359">
        <v>7.1417804822521997</v>
      </c>
      <c r="AB8359">
        <v>37.777171214380004</v>
      </c>
      <c r="AC8359">
        <v>0</v>
      </c>
      <c r="AD8359">
        <v>0</v>
      </c>
      <c r="AE8359">
        <v>173.99007311007091</v>
      </c>
    </row>
    <row r="8360" spans="1:31" x14ac:dyDescent="0.25">
      <c r="A8360">
        <v>2101892</v>
      </c>
      <c r="B8360">
        <v>1</v>
      </c>
      <c r="C8360" t="s">
        <v>81</v>
      </c>
      <c r="D8360" t="s">
        <v>112</v>
      </c>
      <c r="E8360" t="s">
        <v>177</v>
      </c>
      <c r="F8360" t="s">
        <v>23853</v>
      </c>
      <c r="G8360" t="s">
        <v>183</v>
      </c>
      <c r="H8360" t="s">
        <v>143</v>
      </c>
      <c r="I8360" t="s">
        <v>135</v>
      </c>
      <c r="J8360" t="s">
        <v>136</v>
      </c>
      <c r="K8360" t="s">
        <v>137</v>
      </c>
      <c r="L8360" t="s">
        <v>23854</v>
      </c>
      <c r="M8360" t="s">
        <v>23855</v>
      </c>
      <c r="N8360">
        <v>1.082777777</v>
      </c>
      <c r="O8360">
        <v>0</v>
      </c>
      <c r="P8360">
        <v>0</v>
      </c>
      <c r="Q8360">
        <v>0</v>
      </c>
      <c r="R8360">
        <v>1</v>
      </c>
      <c r="S8360">
        <v>0</v>
      </c>
      <c r="T8360">
        <v>0</v>
      </c>
      <c r="U8360">
        <v>0</v>
      </c>
      <c r="V8360">
        <v>0</v>
      </c>
      <c r="W8360">
        <v>0</v>
      </c>
      <c r="X8360">
        <v>0</v>
      </c>
      <c r="Y8360">
        <v>0</v>
      </c>
      <c r="Z8360">
        <v>7.892915555833778E-2</v>
      </c>
      <c r="AA8360">
        <v>0</v>
      </c>
      <c r="AB8360">
        <v>0</v>
      </c>
      <c r="AC8360">
        <v>0</v>
      </c>
      <c r="AD8360">
        <v>0</v>
      </c>
      <c r="AE8360">
        <v>7.892915555833778E-2</v>
      </c>
    </row>
    <row r="8361" spans="1:31" x14ac:dyDescent="0.25">
      <c r="A8361">
        <v>2102061</v>
      </c>
      <c r="B8361">
        <v>1</v>
      </c>
      <c r="C8361" t="s">
        <v>81</v>
      </c>
      <c r="D8361" t="s">
        <v>117</v>
      </c>
      <c r="E8361" t="s">
        <v>169</v>
      </c>
      <c r="F8361" t="s">
        <v>23856</v>
      </c>
      <c r="G8361" t="s">
        <v>171</v>
      </c>
      <c r="H8361" t="s">
        <v>134</v>
      </c>
      <c r="I8361" t="s">
        <v>135</v>
      </c>
      <c r="J8361" t="s">
        <v>136</v>
      </c>
      <c r="K8361" t="s">
        <v>137</v>
      </c>
      <c r="L8361" t="s">
        <v>23857</v>
      </c>
      <c r="M8361" t="s">
        <v>23858</v>
      </c>
      <c r="N8361">
        <v>2.4230555549999999</v>
      </c>
      <c r="O8361">
        <v>0</v>
      </c>
      <c r="P8361">
        <v>102</v>
      </c>
      <c r="Q8361">
        <v>9</v>
      </c>
      <c r="R8361">
        <v>19</v>
      </c>
      <c r="S8361">
        <v>0</v>
      </c>
      <c r="T8361">
        <v>3</v>
      </c>
      <c r="U8361">
        <v>0</v>
      </c>
      <c r="V8361">
        <v>0</v>
      </c>
      <c r="W8361">
        <v>0</v>
      </c>
      <c r="X8361">
        <v>35.634767387342116</v>
      </c>
      <c r="Y8361">
        <v>119.35991966976677</v>
      </c>
      <c r="Z8361">
        <v>76.126970173463505</v>
      </c>
      <c r="AA8361">
        <v>0</v>
      </c>
      <c r="AB8361">
        <v>1.4851674501061114</v>
      </c>
      <c r="AC8361">
        <v>0</v>
      </c>
      <c r="AD8361">
        <v>0</v>
      </c>
      <c r="AE8361">
        <v>232.6068246806785</v>
      </c>
    </row>
    <row r="8362" spans="1:31" x14ac:dyDescent="0.25">
      <c r="A8362">
        <v>2101938</v>
      </c>
      <c r="B8362">
        <v>1</v>
      </c>
      <c r="C8362" t="s">
        <v>80</v>
      </c>
      <c r="D8362" t="s">
        <v>97</v>
      </c>
      <c r="E8362" t="s">
        <v>177</v>
      </c>
      <c r="F8362" t="s">
        <v>23859</v>
      </c>
      <c r="G8362" t="s">
        <v>196</v>
      </c>
      <c r="H8362" t="s">
        <v>143</v>
      </c>
      <c r="I8362" t="s">
        <v>135</v>
      </c>
      <c r="J8362" t="s">
        <v>136</v>
      </c>
      <c r="K8362" t="s">
        <v>137</v>
      </c>
      <c r="L8362" t="s">
        <v>23860</v>
      </c>
      <c r="M8362" t="s">
        <v>23861</v>
      </c>
      <c r="N8362">
        <v>2.239166666</v>
      </c>
      <c r="O8362">
        <v>0</v>
      </c>
      <c r="P8362">
        <v>3</v>
      </c>
      <c r="Q8362">
        <v>0</v>
      </c>
      <c r="R8362">
        <v>0</v>
      </c>
      <c r="S8362">
        <v>0</v>
      </c>
      <c r="T8362">
        <v>1</v>
      </c>
      <c r="U8362">
        <v>0</v>
      </c>
      <c r="V8362">
        <v>0</v>
      </c>
      <c r="W8362">
        <v>0</v>
      </c>
      <c r="X8362">
        <v>7.5733752981113345E-2</v>
      </c>
      <c r="Y8362">
        <v>0</v>
      </c>
      <c r="Z8362">
        <v>0</v>
      </c>
      <c r="AA8362">
        <v>0</v>
      </c>
      <c r="AB8362">
        <v>19.547876246762634</v>
      </c>
      <c r="AC8362">
        <v>0</v>
      </c>
      <c r="AD8362">
        <v>0</v>
      </c>
      <c r="AE8362">
        <v>19.623609999743746</v>
      </c>
    </row>
    <row r="8363" spans="1:31" x14ac:dyDescent="0.25">
      <c r="A8363">
        <v>2102293</v>
      </c>
      <c r="B8363">
        <v>1</v>
      </c>
      <c r="C8363" t="s">
        <v>80</v>
      </c>
      <c r="D8363" t="s">
        <v>103</v>
      </c>
      <c r="E8363" t="s">
        <v>146</v>
      </c>
      <c r="F8363" t="s">
        <v>6950</v>
      </c>
      <c r="G8363" t="s">
        <v>464</v>
      </c>
      <c r="H8363" t="s">
        <v>134</v>
      </c>
      <c r="I8363" t="s">
        <v>135</v>
      </c>
      <c r="J8363" t="s">
        <v>136</v>
      </c>
      <c r="K8363" t="s">
        <v>137</v>
      </c>
      <c r="L8363" t="s">
        <v>23862</v>
      </c>
      <c r="M8363" t="s">
        <v>23863</v>
      </c>
      <c r="N8363">
        <v>2.3266666659999999</v>
      </c>
      <c r="O8363">
        <v>1</v>
      </c>
      <c r="P8363">
        <v>1314</v>
      </c>
      <c r="Q8363">
        <v>4</v>
      </c>
      <c r="R8363">
        <v>35</v>
      </c>
      <c r="S8363">
        <v>3</v>
      </c>
      <c r="T8363">
        <v>91</v>
      </c>
      <c r="U8363">
        <v>0</v>
      </c>
      <c r="V8363">
        <v>0</v>
      </c>
      <c r="W8363">
        <v>1.9858291443222221E-4</v>
      </c>
      <c r="X8363">
        <v>841.54991603251381</v>
      </c>
      <c r="Y8363">
        <v>17.841767228237874</v>
      </c>
      <c r="Z8363">
        <v>139.51579157125141</v>
      </c>
      <c r="AA8363">
        <v>19.293041986797455</v>
      </c>
      <c r="AB8363">
        <v>194.09488096594953</v>
      </c>
      <c r="AC8363">
        <v>0</v>
      </c>
      <c r="AD8363">
        <v>0</v>
      </c>
      <c r="AE8363">
        <v>1212.2955963676645</v>
      </c>
    </row>
    <row r="8364" spans="1:31" x14ac:dyDescent="0.25">
      <c r="A8364">
        <v>2102147</v>
      </c>
      <c r="B8364">
        <v>1</v>
      </c>
      <c r="C8364" t="s">
        <v>80</v>
      </c>
      <c r="D8364" t="s">
        <v>96</v>
      </c>
      <c r="E8364" t="s">
        <v>169</v>
      </c>
      <c r="F8364" t="s">
        <v>773</v>
      </c>
      <c r="G8364" t="s">
        <v>464</v>
      </c>
      <c r="H8364" t="s">
        <v>134</v>
      </c>
      <c r="I8364" t="s">
        <v>135</v>
      </c>
      <c r="J8364" t="s">
        <v>136</v>
      </c>
      <c r="K8364" t="s">
        <v>137</v>
      </c>
      <c r="L8364" t="s">
        <v>23864</v>
      </c>
      <c r="M8364" t="s">
        <v>23865</v>
      </c>
      <c r="N8364">
        <v>1.714722222</v>
      </c>
      <c r="O8364">
        <v>0</v>
      </c>
      <c r="P8364">
        <v>10</v>
      </c>
      <c r="Q8364">
        <v>0</v>
      </c>
      <c r="R8364">
        <v>14</v>
      </c>
      <c r="S8364">
        <v>0</v>
      </c>
      <c r="T8364">
        <v>13</v>
      </c>
      <c r="U8364">
        <v>0</v>
      </c>
      <c r="V8364">
        <v>0</v>
      </c>
      <c r="W8364">
        <v>0</v>
      </c>
      <c r="X8364">
        <v>6.6417942708750957</v>
      </c>
      <c r="Y8364">
        <v>0</v>
      </c>
      <c r="Z8364">
        <v>24.647274734451191</v>
      </c>
      <c r="AA8364">
        <v>0</v>
      </c>
      <c r="AB8364">
        <v>52.936966596290333</v>
      </c>
      <c r="AC8364">
        <v>0</v>
      </c>
      <c r="AD8364">
        <v>0</v>
      </c>
      <c r="AE8364">
        <v>84.226035601616616</v>
      </c>
    </row>
    <row r="8365" spans="1:31" x14ac:dyDescent="0.25">
      <c r="A8365">
        <v>2102310</v>
      </c>
      <c r="B8365">
        <v>1</v>
      </c>
      <c r="C8365" t="s">
        <v>80</v>
      </c>
      <c r="D8365" t="s">
        <v>83</v>
      </c>
      <c r="E8365" t="s">
        <v>158</v>
      </c>
      <c r="F8365" t="s">
        <v>23866</v>
      </c>
      <c r="G8365" t="s">
        <v>160</v>
      </c>
      <c r="H8365" t="s">
        <v>143</v>
      </c>
      <c r="I8365" t="s">
        <v>135</v>
      </c>
      <c r="J8365" t="s">
        <v>136</v>
      </c>
      <c r="K8365" t="s">
        <v>137</v>
      </c>
      <c r="L8365" t="s">
        <v>23867</v>
      </c>
      <c r="M8365" t="s">
        <v>23868</v>
      </c>
      <c r="N8365">
        <v>0.89777777700000005</v>
      </c>
      <c r="O8365">
        <v>0</v>
      </c>
      <c r="P8365">
        <v>166</v>
      </c>
      <c r="Q8365">
        <v>0</v>
      </c>
      <c r="R8365">
        <v>0</v>
      </c>
      <c r="S8365">
        <v>0</v>
      </c>
      <c r="T8365">
        <v>13</v>
      </c>
      <c r="U8365">
        <v>0</v>
      </c>
      <c r="V8365">
        <v>0</v>
      </c>
      <c r="W8365">
        <v>0</v>
      </c>
      <c r="X8365">
        <v>33.593182862956965</v>
      </c>
      <c r="Y8365">
        <v>0</v>
      </c>
      <c r="Z8365">
        <v>0</v>
      </c>
      <c r="AA8365">
        <v>0</v>
      </c>
      <c r="AB8365">
        <v>4.9731161073723156</v>
      </c>
      <c r="AC8365">
        <v>0</v>
      </c>
      <c r="AD8365">
        <v>0</v>
      </c>
      <c r="AE8365">
        <v>38.566298970329278</v>
      </c>
    </row>
    <row r="8366" spans="1:31" x14ac:dyDescent="0.25">
      <c r="A8366">
        <v>2102144</v>
      </c>
      <c r="B8366">
        <v>1</v>
      </c>
      <c r="C8366" t="s">
        <v>80</v>
      </c>
      <c r="D8366" t="s">
        <v>104</v>
      </c>
      <c r="E8366" t="s">
        <v>177</v>
      </c>
      <c r="F8366" t="s">
        <v>23869</v>
      </c>
      <c r="G8366" t="s">
        <v>183</v>
      </c>
      <c r="H8366" t="s">
        <v>143</v>
      </c>
      <c r="I8366" t="s">
        <v>135</v>
      </c>
      <c r="J8366" t="s">
        <v>136</v>
      </c>
      <c r="K8366" t="s">
        <v>137</v>
      </c>
      <c r="L8366" t="s">
        <v>23870</v>
      </c>
      <c r="M8366" t="s">
        <v>23871</v>
      </c>
      <c r="N8366">
        <v>3.2291666659999998</v>
      </c>
      <c r="O8366">
        <v>0</v>
      </c>
      <c r="P8366">
        <v>0</v>
      </c>
      <c r="Q8366">
        <v>0</v>
      </c>
      <c r="R8366">
        <v>0</v>
      </c>
      <c r="S8366">
        <v>0</v>
      </c>
      <c r="T8366">
        <v>1</v>
      </c>
      <c r="U8366">
        <v>0</v>
      </c>
      <c r="V8366">
        <v>0</v>
      </c>
      <c r="W8366">
        <v>0</v>
      </c>
      <c r="X8366">
        <v>0</v>
      </c>
      <c r="Y8366">
        <v>0</v>
      </c>
      <c r="Z8366">
        <v>0</v>
      </c>
      <c r="AA8366">
        <v>0</v>
      </c>
      <c r="AB8366">
        <v>4.3064632055200003E-2</v>
      </c>
      <c r="AC8366">
        <v>0</v>
      </c>
      <c r="AD8366">
        <v>0</v>
      </c>
      <c r="AE8366">
        <v>4.3064632055200003E-2</v>
      </c>
    </row>
    <row r="8367" spans="1:31" x14ac:dyDescent="0.25">
      <c r="A8367">
        <v>2101955</v>
      </c>
      <c r="B8367">
        <v>1</v>
      </c>
      <c r="C8367" t="s">
        <v>80</v>
      </c>
      <c r="D8367" t="s">
        <v>107</v>
      </c>
      <c r="E8367" t="s">
        <v>146</v>
      </c>
      <c r="F8367" t="s">
        <v>7946</v>
      </c>
      <c r="G8367" t="s">
        <v>133</v>
      </c>
      <c r="H8367" t="s">
        <v>134</v>
      </c>
      <c r="I8367" t="s">
        <v>135</v>
      </c>
      <c r="J8367" t="s">
        <v>136</v>
      </c>
      <c r="K8367" t="s">
        <v>137</v>
      </c>
      <c r="L8367" t="s">
        <v>23872</v>
      </c>
      <c r="M8367" t="s">
        <v>23518</v>
      </c>
      <c r="N8367">
        <v>0.15527777700000001</v>
      </c>
      <c r="O8367">
        <v>17</v>
      </c>
      <c r="P8367">
        <v>8333</v>
      </c>
      <c r="Q8367">
        <v>20</v>
      </c>
      <c r="R8367">
        <v>82</v>
      </c>
      <c r="S8367">
        <v>30</v>
      </c>
      <c r="T8367">
        <v>373</v>
      </c>
      <c r="U8367">
        <v>0</v>
      </c>
      <c r="V8367">
        <v>10</v>
      </c>
      <c r="W8367">
        <v>27.833244828000929</v>
      </c>
      <c r="X8367">
        <v>184.67824296929302</v>
      </c>
      <c r="Y8367">
        <v>4.7620317895999325</v>
      </c>
      <c r="Z8367">
        <v>12.257663242905142</v>
      </c>
      <c r="AA8367">
        <v>84.353507991397151</v>
      </c>
      <c r="AB8367">
        <v>56.112988736499332</v>
      </c>
      <c r="AC8367">
        <v>0</v>
      </c>
      <c r="AD8367">
        <v>6.5485054978027213</v>
      </c>
      <c r="AE8367">
        <v>376.54618505549826</v>
      </c>
    </row>
    <row r="8368" spans="1:31" x14ac:dyDescent="0.25">
      <c r="A8368">
        <v>2101932</v>
      </c>
      <c r="B8368">
        <v>1</v>
      </c>
      <c r="C8368" t="s">
        <v>81</v>
      </c>
      <c r="D8368" t="s">
        <v>128</v>
      </c>
      <c r="E8368" t="s">
        <v>131</v>
      </c>
      <c r="F8368" t="s">
        <v>13848</v>
      </c>
      <c r="G8368" t="s">
        <v>133</v>
      </c>
      <c r="H8368" t="s">
        <v>134</v>
      </c>
      <c r="I8368" t="s">
        <v>135</v>
      </c>
      <c r="J8368" t="s">
        <v>136</v>
      </c>
      <c r="K8368" t="s">
        <v>137</v>
      </c>
      <c r="L8368" t="s">
        <v>23873</v>
      </c>
      <c r="M8368" t="s">
        <v>23874</v>
      </c>
      <c r="N8368">
        <v>0.92361111100000004</v>
      </c>
      <c r="O8368">
        <v>0</v>
      </c>
      <c r="P8368">
        <v>472</v>
      </c>
      <c r="Q8368">
        <v>3</v>
      </c>
      <c r="R8368">
        <v>6</v>
      </c>
      <c r="S8368">
        <v>11</v>
      </c>
      <c r="T8368">
        <v>39</v>
      </c>
      <c r="U8368">
        <v>1</v>
      </c>
      <c r="V8368">
        <v>0</v>
      </c>
      <c r="W8368">
        <v>0</v>
      </c>
      <c r="X8368">
        <v>85.401781347890733</v>
      </c>
      <c r="Y8368">
        <v>3.4769664349381499</v>
      </c>
      <c r="Z8368">
        <v>3.1752137641690665</v>
      </c>
      <c r="AA8368">
        <v>52.908015170257272</v>
      </c>
      <c r="AB8368">
        <v>28.645294429074607</v>
      </c>
      <c r="AC8368">
        <v>506.58031468249521</v>
      </c>
      <c r="AD8368">
        <v>0</v>
      </c>
      <c r="AE8368">
        <v>680.18758582882504</v>
      </c>
    </row>
    <row r="8369" spans="1:31" x14ac:dyDescent="0.25">
      <c r="A8369">
        <v>2102353</v>
      </c>
      <c r="B8369">
        <v>1</v>
      </c>
      <c r="C8369" t="s">
        <v>81</v>
      </c>
      <c r="D8369" t="s">
        <v>127</v>
      </c>
      <c r="E8369" t="s">
        <v>140</v>
      </c>
      <c r="F8369" t="s">
        <v>23875</v>
      </c>
      <c r="G8369" t="s">
        <v>142</v>
      </c>
      <c r="H8369" t="s">
        <v>143</v>
      </c>
      <c r="I8369" t="s">
        <v>135</v>
      </c>
      <c r="J8369" t="s">
        <v>136</v>
      </c>
      <c r="K8369" t="s">
        <v>137</v>
      </c>
      <c r="L8369" t="s">
        <v>23876</v>
      </c>
      <c r="M8369" t="s">
        <v>23877</v>
      </c>
      <c r="N8369">
        <v>7.3486111110000003</v>
      </c>
      <c r="O8369">
        <v>0</v>
      </c>
      <c r="P8369">
        <v>0</v>
      </c>
      <c r="Q8369">
        <v>0</v>
      </c>
      <c r="R8369">
        <v>10</v>
      </c>
      <c r="S8369">
        <v>0</v>
      </c>
      <c r="T8369">
        <v>1</v>
      </c>
      <c r="U8369">
        <v>0</v>
      </c>
      <c r="V8369">
        <v>0</v>
      </c>
      <c r="W8369">
        <v>0</v>
      </c>
      <c r="X8369">
        <v>0</v>
      </c>
      <c r="Y8369">
        <v>0</v>
      </c>
      <c r="Z8369">
        <v>26.500433413514823</v>
      </c>
      <c r="AA8369">
        <v>0</v>
      </c>
      <c r="AB8369">
        <v>2.6216765941454701</v>
      </c>
      <c r="AC8369">
        <v>0</v>
      </c>
      <c r="AD8369">
        <v>0</v>
      </c>
      <c r="AE8369">
        <v>29.122110007660293</v>
      </c>
    </row>
    <row r="8370" spans="1:31" x14ac:dyDescent="0.25">
      <c r="A8370">
        <v>2101981</v>
      </c>
      <c r="B8370">
        <v>1</v>
      </c>
      <c r="C8370" t="s">
        <v>80</v>
      </c>
      <c r="D8370" t="s">
        <v>97</v>
      </c>
      <c r="E8370" t="s">
        <v>169</v>
      </c>
      <c r="F8370" t="s">
        <v>6404</v>
      </c>
      <c r="G8370" t="s">
        <v>154</v>
      </c>
      <c r="H8370" t="s">
        <v>134</v>
      </c>
      <c r="I8370" t="s">
        <v>135</v>
      </c>
      <c r="J8370" t="s">
        <v>136</v>
      </c>
      <c r="K8370" t="s">
        <v>155</v>
      </c>
      <c r="L8370" t="s">
        <v>23878</v>
      </c>
      <c r="M8370" t="s">
        <v>23879</v>
      </c>
      <c r="N8370">
        <v>7.9102777770000001</v>
      </c>
      <c r="O8370">
        <v>0</v>
      </c>
      <c r="P8370">
        <v>39</v>
      </c>
      <c r="Q8370">
        <v>0</v>
      </c>
      <c r="R8370">
        <v>77</v>
      </c>
      <c r="S8370">
        <v>0</v>
      </c>
      <c r="T8370">
        <v>16</v>
      </c>
      <c r="U8370">
        <v>0</v>
      </c>
      <c r="V8370">
        <v>0</v>
      </c>
      <c r="W8370">
        <v>0</v>
      </c>
      <c r="X8370">
        <v>232.31240684213287</v>
      </c>
      <c r="Y8370">
        <v>0</v>
      </c>
      <c r="Z8370">
        <v>217.72824734938126</v>
      </c>
      <c r="AA8370">
        <v>0</v>
      </c>
      <c r="AB8370">
        <v>134.88055170454948</v>
      </c>
      <c r="AC8370">
        <v>0</v>
      </c>
      <c r="AD8370">
        <v>0</v>
      </c>
      <c r="AE8370">
        <v>584.92120589606361</v>
      </c>
    </row>
    <row r="8371" spans="1:31" x14ac:dyDescent="0.25">
      <c r="A8371">
        <v>2102018</v>
      </c>
      <c r="B8371">
        <v>1</v>
      </c>
      <c r="C8371" t="s">
        <v>81</v>
      </c>
      <c r="D8371" t="s">
        <v>127</v>
      </c>
      <c r="E8371" t="s">
        <v>158</v>
      </c>
      <c r="F8371" t="s">
        <v>23880</v>
      </c>
      <c r="G8371" t="s">
        <v>160</v>
      </c>
      <c r="H8371" t="s">
        <v>143</v>
      </c>
      <c r="I8371" t="s">
        <v>135</v>
      </c>
      <c r="J8371" t="s">
        <v>136</v>
      </c>
      <c r="K8371" t="s">
        <v>137</v>
      </c>
      <c r="L8371" t="s">
        <v>23881</v>
      </c>
      <c r="M8371" t="s">
        <v>23882</v>
      </c>
      <c r="N8371">
        <v>1.27</v>
      </c>
      <c r="O8371">
        <v>0</v>
      </c>
      <c r="P8371">
        <v>6</v>
      </c>
      <c r="Q8371">
        <v>0</v>
      </c>
      <c r="R8371">
        <v>0</v>
      </c>
      <c r="S8371">
        <v>0</v>
      </c>
      <c r="T8371">
        <v>1</v>
      </c>
      <c r="U8371">
        <v>0</v>
      </c>
      <c r="V8371">
        <v>0</v>
      </c>
      <c r="W8371">
        <v>0</v>
      </c>
      <c r="X8371">
        <v>1.9605332479887194</v>
      </c>
      <c r="Y8371">
        <v>0</v>
      </c>
      <c r="Z8371">
        <v>0</v>
      </c>
      <c r="AA8371">
        <v>0</v>
      </c>
      <c r="AB8371">
        <v>1.1537567783330554E-2</v>
      </c>
      <c r="AC8371">
        <v>0</v>
      </c>
      <c r="AD8371">
        <v>0</v>
      </c>
      <c r="AE8371">
        <v>1.9720708157720499</v>
      </c>
    </row>
    <row r="8372" spans="1:31" x14ac:dyDescent="0.25">
      <c r="A8372">
        <v>2102124</v>
      </c>
      <c r="B8372">
        <v>1</v>
      </c>
      <c r="C8372" t="s">
        <v>81</v>
      </c>
      <c r="D8372" t="s">
        <v>113</v>
      </c>
      <c r="E8372" t="s">
        <v>140</v>
      </c>
      <c r="F8372" t="s">
        <v>23883</v>
      </c>
      <c r="G8372" t="s">
        <v>142</v>
      </c>
      <c r="H8372" t="s">
        <v>143</v>
      </c>
      <c r="I8372" t="s">
        <v>135</v>
      </c>
      <c r="J8372" t="s">
        <v>136</v>
      </c>
      <c r="K8372" t="s">
        <v>137</v>
      </c>
      <c r="L8372" t="s">
        <v>23884</v>
      </c>
      <c r="M8372" t="s">
        <v>23885</v>
      </c>
      <c r="N8372">
        <v>1.58</v>
      </c>
      <c r="O8372">
        <v>0</v>
      </c>
      <c r="P8372">
        <v>77</v>
      </c>
      <c r="Q8372">
        <v>0</v>
      </c>
      <c r="R8372">
        <v>23</v>
      </c>
      <c r="S8372">
        <v>0</v>
      </c>
      <c r="T8372">
        <v>3</v>
      </c>
      <c r="U8372">
        <v>0</v>
      </c>
      <c r="V8372">
        <v>0</v>
      </c>
      <c r="W8372">
        <v>0</v>
      </c>
      <c r="X8372">
        <v>50.803053932603461</v>
      </c>
      <c r="Y8372">
        <v>0</v>
      </c>
      <c r="Z8372">
        <v>23.914206085195346</v>
      </c>
      <c r="AA8372">
        <v>0</v>
      </c>
      <c r="AB8372">
        <v>5.5701651312217777E-2</v>
      </c>
      <c r="AC8372">
        <v>0</v>
      </c>
      <c r="AD8372">
        <v>0</v>
      </c>
      <c r="AE8372">
        <v>74.772961669111027</v>
      </c>
    </row>
    <row r="8373" spans="1:31" x14ac:dyDescent="0.25">
      <c r="A8373">
        <v>2101975</v>
      </c>
      <c r="B8373">
        <v>1</v>
      </c>
      <c r="C8373" t="s">
        <v>80</v>
      </c>
      <c r="D8373" t="s">
        <v>107</v>
      </c>
      <c r="E8373" t="s">
        <v>169</v>
      </c>
      <c r="F8373" t="s">
        <v>23886</v>
      </c>
      <c r="G8373" t="s">
        <v>1860</v>
      </c>
      <c r="H8373" t="s">
        <v>134</v>
      </c>
      <c r="I8373" t="s">
        <v>135</v>
      </c>
      <c r="J8373" t="s">
        <v>136</v>
      </c>
      <c r="K8373" t="s">
        <v>137</v>
      </c>
      <c r="L8373" t="s">
        <v>23887</v>
      </c>
      <c r="M8373" t="s">
        <v>23888</v>
      </c>
      <c r="N8373">
        <v>3.241666666</v>
      </c>
      <c r="O8373">
        <v>0</v>
      </c>
      <c r="P8373">
        <v>48</v>
      </c>
      <c r="Q8373">
        <v>0</v>
      </c>
      <c r="R8373">
        <v>0</v>
      </c>
      <c r="S8373">
        <v>0</v>
      </c>
      <c r="T8373">
        <v>1</v>
      </c>
      <c r="U8373">
        <v>0</v>
      </c>
      <c r="V8373">
        <v>0</v>
      </c>
      <c r="W8373">
        <v>0</v>
      </c>
      <c r="X8373">
        <v>19.163718033410035</v>
      </c>
      <c r="Y8373">
        <v>0</v>
      </c>
      <c r="Z8373">
        <v>0</v>
      </c>
      <c r="AA8373">
        <v>0</v>
      </c>
      <c r="AB8373">
        <v>0.13500625808733752</v>
      </c>
      <c r="AC8373">
        <v>0</v>
      </c>
      <c r="AD8373">
        <v>0</v>
      </c>
      <c r="AE8373">
        <v>19.298724291497372</v>
      </c>
    </row>
    <row r="8374" spans="1:31" x14ac:dyDescent="0.25">
      <c r="A8374">
        <v>2101941</v>
      </c>
      <c r="B8374">
        <v>1</v>
      </c>
      <c r="C8374" t="s">
        <v>81</v>
      </c>
      <c r="D8374" t="s">
        <v>127</v>
      </c>
      <c r="E8374" t="s">
        <v>169</v>
      </c>
      <c r="F8374" t="s">
        <v>23889</v>
      </c>
      <c r="G8374" t="s">
        <v>133</v>
      </c>
      <c r="H8374" t="s">
        <v>134</v>
      </c>
      <c r="I8374" t="s">
        <v>135</v>
      </c>
      <c r="J8374" t="s">
        <v>136</v>
      </c>
      <c r="K8374" t="s">
        <v>137</v>
      </c>
      <c r="L8374" t="s">
        <v>23890</v>
      </c>
      <c r="M8374" t="s">
        <v>23891</v>
      </c>
      <c r="N8374">
        <v>1.9497222219999999</v>
      </c>
      <c r="O8374">
        <v>0</v>
      </c>
      <c r="P8374">
        <v>0</v>
      </c>
      <c r="Q8374">
        <v>0</v>
      </c>
      <c r="R8374">
        <v>1</v>
      </c>
      <c r="S8374">
        <v>1</v>
      </c>
      <c r="T8374">
        <v>0</v>
      </c>
      <c r="U8374">
        <v>1</v>
      </c>
      <c r="V8374">
        <v>0</v>
      </c>
      <c r="W8374">
        <v>0</v>
      </c>
      <c r="X8374">
        <v>0</v>
      </c>
      <c r="Y8374">
        <v>0</v>
      </c>
      <c r="Z8374">
        <v>9.6158866843088896E-3</v>
      </c>
      <c r="AA8374">
        <v>2.9419849841565249</v>
      </c>
      <c r="AB8374">
        <v>0</v>
      </c>
      <c r="AC8374">
        <v>121.55253688335451</v>
      </c>
      <c r="AD8374">
        <v>0</v>
      </c>
      <c r="AE8374">
        <v>124.50413775419534</v>
      </c>
    </row>
    <row r="8375" spans="1:31" x14ac:dyDescent="0.25">
      <c r="A8375">
        <v>2102087</v>
      </c>
      <c r="B8375">
        <v>1</v>
      </c>
      <c r="C8375" t="s">
        <v>80</v>
      </c>
      <c r="D8375" t="s">
        <v>94</v>
      </c>
      <c r="E8375" t="s">
        <v>177</v>
      </c>
      <c r="F8375" t="s">
        <v>23892</v>
      </c>
      <c r="G8375" t="s">
        <v>324</v>
      </c>
      <c r="H8375" t="s">
        <v>143</v>
      </c>
      <c r="I8375" t="s">
        <v>135</v>
      </c>
      <c r="J8375" t="s">
        <v>136</v>
      </c>
      <c r="K8375" t="s">
        <v>137</v>
      </c>
      <c r="L8375" t="s">
        <v>23893</v>
      </c>
      <c r="M8375" t="s">
        <v>23894</v>
      </c>
      <c r="N8375">
        <v>2.9505555550000002</v>
      </c>
      <c r="O8375">
        <v>0</v>
      </c>
      <c r="P8375">
        <v>1</v>
      </c>
      <c r="Q8375">
        <v>0</v>
      </c>
      <c r="R8375">
        <v>0</v>
      </c>
      <c r="S8375">
        <v>0</v>
      </c>
      <c r="T8375">
        <v>0</v>
      </c>
      <c r="U8375">
        <v>0</v>
      </c>
      <c r="V8375">
        <v>0</v>
      </c>
      <c r="W8375">
        <v>0</v>
      </c>
      <c r="X8375">
        <v>0.51854444231709496</v>
      </c>
      <c r="Y8375">
        <v>0</v>
      </c>
      <c r="Z8375">
        <v>0</v>
      </c>
      <c r="AA8375">
        <v>0</v>
      </c>
      <c r="AB8375">
        <v>0</v>
      </c>
      <c r="AC8375">
        <v>0</v>
      </c>
      <c r="AD8375">
        <v>0</v>
      </c>
      <c r="AE8375">
        <v>0.51854444231709496</v>
      </c>
    </row>
    <row r="8376" spans="1:31" x14ac:dyDescent="0.25">
      <c r="A8376">
        <v>2102133</v>
      </c>
      <c r="B8376">
        <v>1</v>
      </c>
      <c r="C8376" t="s">
        <v>80</v>
      </c>
      <c r="D8376" t="s">
        <v>83</v>
      </c>
      <c r="E8376" t="s">
        <v>177</v>
      </c>
      <c r="F8376" t="s">
        <v>23895</v>
      </c>
      <c r="G8376" t="s">
        <v>183</v>
      </c>
      <c r="H8376" t="s">
        <v>143</v>
      </c>
      <c r="I8376" t="s">
        <v>135</v>
      </c>
      <c r="J8376" t="s">
        <v>136</v>
      </c>
      <c r="K8376" t="s">
        <v>137</v>
      </c>
      <c r="L8376" t="s">
        <v>23896</v>
      </c>
      <c r="M8376" t="s">
        <v>23897</v>
      </c>
      <c r="N8376">
        <v>0.89444444400000001</v>
      </c>
      <c r="O8376">
        <v>0</v>
      </c>
      <c r="P8376">
        <v>6</v>
      </c>
      <c r="Q8376">
        <v>0</v>
      </c>
      <c r="R8376">
        <v>0</v>
      </c>
      <c r="S8376">
        <v>0</v>
      </c>
      <c r="T8376">
        <v>0</v>
      </c>
      <c r="U8376">
        <v>0</v>
      </c>
      <c r="V8376">
        <v>0</v>
      </c>
      <c r="W8376">
        <v>0</v>
      </c>
      <c r="X8376">
        <v>0.68742399474000837</v>
      </c>
      <c r="Y8376">
        <v>0</v>
      </c>
      <c r="Z8376">
        <v>0</v>
      </c>
      <c r="AA8376">
        <v>0</v>
      </c>
      <c r="AB8376">
        <v>0</v>
      </c>
      <c r="AC8376">
        <v>0</v>
      </c>
      <c r="AD8376">
        <v>0</v>
      </c>
      <c r="AE8376">
        <v>0.68742399474000837</v>
      </c>
    </row>
    <row r="8377" spans="1:31" x14ac:dyDescent="0.25">
      <c r="A8377">
        <v>2101964</v>
      </c>
      <c r="B8377">
        <v>1</v>
      </c>
      <c r="C8377" t="s">
        <v>80</v>
      </c>
      <c r="D8377" t="s">
        <v>88</v>
      </c>
      <c r="E8377" t="s">
        <v>146</v>
      </c>
      <c r="F8377" t="s">
        <v>23898</v>
      </c>
      <c r="G8377" t="s">
        <v>133</v>
      </c>
      <c r="H8377" t="s">
        <v>134</v>
      </c>
      <c r="I8377" t="s">
        <v>135</v>
      </c>
      <c r="J8377" t="s">
        <v>136</v>
      </c>
      <c r="K8377" t="s">
        <v>137</v>
      </c>
      <c r="L8377" t="s">
        <v>23899</v>
      </c>
      <c r="M8377" t="s">
        <v>23900</v>
      </c>
      <c r="N8377">
        <v>2.3986111110000001</v>
      </c>
      <c r="O8377">
        <v>0</v>
      </c>
      <c r="P8377">
        <v>0</v>
      </c>
      <c r="Q8377">
        <v>0</v>
      </c>
      <c r="R8377">
        <v>0</v>
      </c>
      <c r="S8377">
        <v>1</v>
      </c>
      <c r="T8377">
        <v>0</v>
      </c>
      <c r="U8377">
        <v>1</v>
      </c>
      <c r="V8377">
        <v>0</v>
      </c>
      <c r="W8377">
        <v>0</v>
      </c>
      <c r="X8377">
        <v>0</v>
      </c>
      <c r="Y8377">
        <v>0</v>
      </c>
      <c r="Z8377">
        <v>0</v>
      </c>
      <c r="AA8377">
        <v>2.9740848751571374</v>
      </c>
      <c r="AB8377">
        <v>0</v>
      </c>
      <c r="AC8377">
        <v>60.570665181134387</v>
      </c>
      <c r="AD8377">
        <v>0</v>
      </c>
      <c r="AE8377">
        <v>63.544750056291527</v>
      </c>
    </row>
    <row r="8378" spans="1:31" x14ac:dyDescent="0.25">
      <c r="A8378">
        <v>2102256</v>
      </c>
      <c r="B8378">
        <v>1</v>
      </c>
      <c r="C8378" t="s">
        <v>81</v>
      </c>
      <c r="D8378" t="s">
        <v>116</v>
      </c>
      <c r="E8378" t="s">
        <v>140</v>
      </c>
      <c r="F8378" t="s">
        <v>23901</v>
      </c>
      <c r="G8378" t="s">
        <v>142</v>
      </c>
      <c r="H8378" t="s">
        <v>143</v>
      </c>
      <c r="I8378" t="s">
        <v>135</v>
      </c>
      <c r="J8378" t="s">
        <v>136</v>
      </c>
      <c r="K8378" t="s">
        <v>137</v>
      </c>
      <c r="L8378" t="s">
        <v>23902</v>
      </c>
      <c r="M8378" t="s">
        <v>23903</v>
      </c>
      <c r="N8378">
        <v>2.1752777769999998</v>
      </c>
      <c r="O8378">
        <v>0</v>
      </c>
      <c r="P8378">
        <v>104</v>
      </c>
      <c r="Q8378">
        <v>0</v>
      </c>
      <c r="R8378">
        <v>0</v>
      </c>
      <c r="S8378">
        <v>0</v>
      </c>
      <c r="T8378">
        <v>15</v>
      </c>
      <c r="U8378">
        <v>0</v>
      </c>
      <c r="V8378">
        <v>0</v>
      </c>
      <c r="W8378">
        <v>0</v>
      </c>
      <c r="X8378">
        <v>36.435560126526362</v>
      </c>
      <c r="Y8378">
        <v>0</v>
      </c>
      <c r="Z8378">
        <v>0</v>
      </c>
      <c r="AA8378">
        <v>0</v>
      </c>
      <c r="AB8378">
        <v>5.2526691044358964</v>
      </c>
      <c r="AC8378">
        <v>0</v>
      </c>
      <c r="AD8378">
        <v>0</v>
      </c>
      <c r="AE8378">
        <v>41.688229230962257</v>
      </c>
    </row>
    <row r="8379" spans="1:31" x14ac:dyDescent="0.25">
      <c r="A8379">
        <v>2102004</v>
      </c>
      <c r="B8379">
        <v>1</v>
      </c>
      <c r="C8379" t="s">
        <v>80</v>
      </c>
      <c r="D8379" t="s">
        <v>104</v>
      </c>
      <c r="E8379" t="s">
        <v>158</v>
      </c>
      <c r="F8379" t="s">
        <v>23904</v>
      </c>
      <c r="G8379" t="s">
        <v>385</v>
      </c>
      <c r="H8379" t="s">
        <v>143</v>
      </c>
      <c r="I8379" t="s">
        <v>135</v>
      </c>
      <c r="J8379" t="s">
        <v>136</v>
      </c>
      <c r="K8379" t="s">
        <v>137</v>
      </c>
      <c r="L8379" t="s">
        <v>23905</v>
      </c>
      <c r="M8379" t="s">
        <v>23906</v>
      </c>
      <c r="N8379">
        <v>2.1077777769999999</v>
      </c>
      <c r="O8379">
        <v>0</v>
      </c>
      <c r="P8379">
        <v>30</v>
      </c>
      <c r="Q8379">
        <v>0</v>
      </c>
      <c r="R8379">
        <v>1</v>
      </c>
      <c r="S8379">
        <v>0</v>
      </c>
      <c r="T8379">
        <v>3</v>
      </c>
      <c r="U8379">
        <v>0</v>
      </c>
      <c r="V8379">
        <v>0</v>
      </c>
      <c r="W8379">
        <v>0</v>
      </c>
      <c r="X8379">
        <v>13.092210502215201</v>
      </c>
      <c r="Y8379">
        <v>0</v>
      </c>
      <c r="Z8379">
        <v>0.60823092336377338</v>
      </c>
      <c r="AA8379">
        <v>0</v>
      </c>
      <c r="AB8379">
        <v>0.30108590486193337</v>
      </c>
      <c r="AC8379">
        <v>0</v>
      </c>
      <c r="AD8379">
        <v>0</v>
      </c>
      <c r="AE8379">
        <v>14.001527330440908</v>
      </c>
    </row>
    <row r="8380" spans="1:31" x14ac:dyDescent="0.25">
      <c r="A8380">
        <v>2102296</v>
      </c>
      <c r="B8380">
        <v>1</v>
      </c>
      <c r="C8380" t="s">
        <v>80</v>
      </c>
      <c r="D8380" t="s">
        <v>105</v>
      </c>
      <c r="E8380" t="s">
        <v>177</v>
      </c>
      <c r="F8380" t="s">
        <v>23907</v>
      </c>
      <c r="G8380" t="s">
        <v>183</v>
      </c>
      <c r="H8380" t="s">
        <v>143</v>
      </c>
      <c r="I8380" t="s">
        <v>135</v>
      </c>
      <c r="J8380" t="s">
        <v>136</v>
      </c>
      <c r="K8380" t="s">
        <v>137</v>
      </c>
      <c r="L8380" t="s">
        <v>23908</v>
      </c>
      <c r="M8380" t="s">
        <v>23909</v>
      </c>
      <c r="N8380">
        <v>3.2572222219999998</v>
      </c>
      <c r="O8380">
        <v>0</v>
      </c>
      <c r="P8380">
        <v>1</v>
      </c>
      <c r="Q8380">
        <v>0</v>
      </c>
      <c r="R8380">
        <v>0</v>
      </c>
      <c r="S8380">
        <v>0</v>
      </c>
      <c r="T8380">
        <v>0</v>
      </c>
      <c r="U8380">
        <v>0</v>
      </c>
      <c r="V8380">
        <v>0</v>
      </c>
      <c r="W8380">
        <v>0</v>
      </c>
      <c r="X8380">
        <v>0.57441356341477334</v>
      </c>
      <c r="Y8380">
        <v>0</v>
      </c>
      <c r="Z8380">
        <v>0</v>
      </c>
      <c r="AA8380">
        <v>0</v>
      </c>
      <c r="AB8380">
        <v>0</v>
      </c>
      <c r="AC8380">
        <v>0</v>
      </c>
      <c r="AD8380">
        <v>0</v>
      </c>
      <c r="AE8380">
        <v>0.57441356341477334</v>
      </c>
    </row>
    <row r="8381" spans="1:31" x14ac:dyDescent="0.25">
      <c r="A8381">
        <v>2102196</v>
      </c>
      <c r="B8381">
        <v>1</v>
      </c>
      <c r="C8381" t="s">
        <v>80</v>
      </c>
      <c r="D8381" t="s">
        <v>92</v>
      </c>
      <c r="E8381" t="s">
        <v>177</v>
      </c>
      <c r="F8381" t="s">
        <v>23910</v>
      </c>
      <c r="G8381" t="s">
        <v>196</v>
      </c>
      <c r="H8381" t="s">
        <v>143</v>
      </c>
      <c r="I8381" t="s">
        <v>135</v>
      </c>
      <c r="J8381" t="s">
        <v>136</v>
      </c>
      <c r="K8381" t="s">
        <v>137</v>
      </c>
      <c r="L8381" t="s">
        <v>23911</v>
      </c>
      <c r="M8381" t="s">
        <v>23912</v>
      </c>
      <c r="N8381">
        <v>3.571111111</v>
      </c>
      <c r="O8381">
        <v>0</v>
      </c>
      <c r="P8381">
        <v>14</v>
      </c>
      <c r="Q8381">
        <v>0</v>
      </c>
      <c r="R8381">
        <v>0</v>
      </c>
      <c r="S8381">
        <v>0</v>
      </c>
      <c r="T8381">
        <v>0</v>
      </c>
      <c r="U8381">
        <v>0</v>
      </c>
      <c r="V8381">
        <v>0</v>
      </c>
      <c r="W8381">
        <v>0</v>
      </c>
      <c r="X8381">
        <v>11.453858974522232</v>
      </c>
      <c r="Y8381">
        <v>0</v>
      </c>
      <c r="Z8381">
        <v>0</v>
      </c>
      <c r="AA8381">
        <v>0</v>
      </c>
      <c r="AB8381">
        <v>0</v>
      </c>
      <c r="AC8381">
        <v>0</v>
      </c>
      <c r="AD8381">
        <v>0</v>
      </c>
      <c r="AE8381">
        <v>11.453858974522232</v>
      </c>
    </row>
    <row r="8382" spans="1:31" x14ac:dyDescent="0.25">
      <c r="A8382">
        <v>2102356</v>
      </c>
      <c r="B8382">
        <v>1</v>
      </c>
      <c r="C8382" t="s">
        <v>81</v>
      </c>
      <c r="D8382" t="s">
        <v>113</v>
      </c>
      <c r="E8382" t="s">
        <v>177</v>
      </c>
      <c r="F8382" t="s">
        <v>23913</v>
      </c>
      <c r="G8382" t="s">
        <v>196</v>
      </c>
      <c r="H8382" t="s">
        <v>143</v>
      </c>
      <c r="I8382" t="s">
        <v>135</v>
      </c>
      <c r="J8382" t="s">
        <v>136</v>
      </c>
      <c r="K8382" t="s">
        <v>137</v>
      </c>
      <c r="L8382" t="s">
        <v>23914</v>
      </c>
      <c r="M8382" t="s">
        <v>23915</v>
      </c>
      <c r="N8382">
        <v>2.2694444439999999</v>
      </c>
      <c r="O8382">
        <v>0</v>
      </c>
      <c r="P8382">
        <v>3</v>
      </c>
      <c r="Q8382">
        <v>0</v>
      </c>
      <c r="R8382">
        <v>0</v>
      </c>
      <c r="S8382">
        <v>0</v>
      </c>
      <c r="T8382">
        <v>0</v>
      </c>
      <c r="U8382">
        <v>0</v>
      </c>
      <c r="V8382">
        <v>0</v>
      </c>
      <c r="W8382">
        <v>0</v>
      </c>
      <c r="X8382">
        <v>1.3520789403649074</v>
      </c>
      <c r="Y8382">
        <v>0</v>
      </c>
      <c r="Z8382">
        <v>0</v>
      </c>
      <c r="AA8382">
        <v>0</v>
      </c>
      <c r="AB8382">
        <v>0</v>
      </c>
      <c r="AC8382">
        <v>0</v>
      </c>
      <c r="AD8382">
        <v>0</v>
      </c>
      <c r="AE8382">
        <v>1.3520789403649074</v>
      </c>
    </row>
    <row r="8383" spans="1:31" x14ac:dyDescent="0.25">
      <c r="A8383">
        <v>2102233</v>
      </c>
      <c r="B8383">
        <v>1</v>
      </c>
      <c r="C8383" t="s">
        <v>80</v>
      </c>
      <c r="D8383" t="s">
        <v>94</v>
      </c>
      <c r="E8383" t="s">
        <v>177</v>
      </c>
      <c r="F8383" t="s">
        <v>23410</v>
      </c>
      <c r="G8383" t="s">
        <v>183</v>
      </c>
      <c r="H8383" t="s">
        <v>143</v>
      </c>
      <c r="I8383" t="s">
        <v>135</v>
      </c>
      <c r="J8383" t="s">
        <v>136</v>
      </c>
      <c r="K8383" t="s">
        <v>137</v>
      </c>
      <c r="L8383" t="s">
        <v>23916</v>
      </c>
      <c r="M8383" t="s">
        <v>23917</v>
      </c>
      <c r="N8383">
        <v>4.2575000000000003</v>
      </c>
      <c r="O8383">
        <v>0</v>
      </c>
      <c r="P8383">
        <v>1</v>
      </c>
      <c r="Q8383">
        <v>0</v>
      </c>
      <c r="R8383">
        <v>0</v>
      </c>
      <c r="S8383">
        <v>0</v>
      </c>
      <c r="T8383">
        <v>0</v>
      </c>
      <c r="U8383">
        <v>0</v>
      </c>
      <c r="V8383">
        <v>0</v>
      </c>
      <c r="W8383">
        <v>0</v>
      </c>
      <c r="X8383">
        <v>0</v>
      </c>
      <c r="Y8383">
        <v>0</v>
      </c>
      <c r="Z8383">
        <v>0</v>
      </c>
      <c r="AA8383">
        <v>0</v>
      </c>
      <c r="AB8383">
        <v>0</v>
      </c>
      <c r="AC8383">
        <v>0</v>
      </c>
      <c r="AD8383">
        <v>0</v>
      </c>
      <c r="AE8383">
        <v>0</v>
      </c>
    </row>
    <row r="8384" spans="1:31" x14ac:dyDescent="0.25">
      <c r="A8384">
        <v>2102113</v>
      </c>
      <c r="B8384">
        <v>1</v>
      </c>
      <c r="C8384" t="s">
        <v>81</v>
      </c>
      <c r="D8384" t="s">
        <v>128</v>
      </c>
      <c r="E8384" t="s">
        <v>146</v>
      </c>
      <c r="F8384" t="s">
        <v>23918</v>
      </c>
      <c r="G8384" t="s">
        <v>133</v>
      </c>
      <c r="H8384" t="s">
        <v>134</v>
      </c>
      <c r="I8384" t="s">
        <v>135</v>
      </c>
      <c r="J8384" t="s">
        <v>136</v>
      </c>
      <c r="K8384" t="s">
        <v>137</v>
      </c>
      <c r="L8384" t="s">
        <v>23919</v>
      </c>
      <c r="M8384" t="s">
        <v>23920</v>
      </c>
      <c r="N8384">
        <v>5.3611111000000003E-2</v>
      </c>
      <c r="O8384">
        <v>0</v>
      </c>
      <c r="P8384">
        <v>79</v>
      </c>
      <c r="Q8384">
        <v>0</v>
      </c>
      <c r="R8384">
        <v>0</v>
      </c>
      <c r="S8384">
        <v>0</v>
      </c>
      <c r="T8384">
        <v>2</v>
      </c>
      <c r="U8384">
        <v>0</v>
      </c>
      <c r="V8384">
        <v>0</v>
      </c>
      <c r="W8384">
        <v>0</v>
      </c>
      <c r="X8384">
        <v>1.9574686041562663</v>
      </c>
      <c r="Y8384">
        <v>0</v>
      </c>
      <c r="Z8384">
        <v>0</v>
      </c>
      <c r="AA8384">
        <v>0</v>
      </c>
      <c r="AB8384">
        <v>2.0688858460225001E-2</v>
      </c>
      <c r="AC8384">
        <v>0</v>
      </c>
      <c r="AD8384">
        <v>0</v>
      </c>
      <c r="AE8384">
        <v>1.9781574626164913</v>
      </c>
    </row>
    <row r="8385" spans="1:31" x14ac:dyDescent="0.25">
      <c r="A8385">
        <v>2101984</v>
      </c>
      <c r="B8385">
        <v>1</v>
      </c>
      <c r="C8385" t="s">
        <v>80</v>
      </c>
      <c r="D8385" t="s">
        <v>85</v>
      </c>
      <c r="E8385" t="s">
        <v>177</v>
      </c>
      <c r="F8385" t="s">
        <v>23921</v>
      </c>
      <c r="G8385" t="s">
        <v>183</v>
      </c>
      <c r="H8385" t="s">
        <v>143</v>
      </c>
      <c r="I8385" t="s">
        <v>135</v>
      </c>
      <c r="J8385" t="s">
        <v>136</v>
      </c>
      <c r="K8385" t="s">
        <v>137</v>
      </c>
      <c r="L8385" t="s">
        <v>23922</v>
      </c>
      <c r="M8385" t="s">
        <v>23923</v>
      </c>
      <c r="N8385">
        <v>1.413333333</v>
      </c>
      <c r="O8385">
        <v>0</v>
      </c>
      <c r="P8385">
        <v>10</v>
      </c>
      <c r="Q8385">
        <v>0</v>
      </c>
      <c r="R8385">
        <v>0</v>
      </c>
      <c r="S8385">
        <v>0</v>
      </c>
      <c r="T8385">
        <v>0</v>
      </c>
      <c r="U8385">
        <v>0</v>
      </c>
      <c r="V8385">
        <v>0</v>
      </c>
      <c r="W8385">
        <v>0</v>
      </c>
      <c r="X8385">
        <v>3.6244410270217076</v>
      </c>
      <c r="Y8385">
        <v>0</v>
      </c>
      <c r="Z8385">
        <v>0</v>
      </c>
      <c r="AA8385">
        <v>0</v>
      </c>
      <c r="AB8385">
        <v>0</v>
      </c>
      <c r="AC8385">
        <v>0</v>
      </c>
      <c r="AD8385">
        <v>0</v>
      </c>
      <c r="AE8385">
        <v>3.6244410270217076</v>
      </c>
    </row>
    <row r="8386" spans="1:31" x14ac:dyDescent="0.25">
      <c r="A8386">
        <v>2102127</v>
      </c>
      <c r="B8386">
        <v>1</v>
      </c>
      <c r="C8386" t="s">
        <v>81</v>
      </c>
      <c r="D8386" t="s">
        <v>123</v>
      </c>
      <c r="E8386" t="s">
        <v>177</v>
      </c>
      <c r="F8386" t="s">
        <v>23924</v>
      </c>
      <c r="G8386" t="s">
        <v>183</v>
      </c>
      <c r="H8386" t="s">
        <v>143</v>
      </c>
      <c r="I8386" t="s">
        <v>135</v>
      </c>
      <c r="J8386" t="s">
        <v>136</v>
      </c>
      <c r="K8386" t="s">
        <v>137</v>
      </c>
      <c r="L8386" t="s">
        <v>23925</v>
      </c>
      <c r="M8386" t="s">
        <v>23926</v>
      </c>
      <c r="N8386">
        <v>1.2775000000000001</v>
      </c>
      <c r="O8386">
        <v>0</v>
      </c>
      <c r="P8386">
        <v>1</v>
      </c>
      <c r="Q8386">
        <v>0</v>
      </c>
      <c r="R8386">
        <v>0</v>
      </c>
      <c r="S8386">
        <v>0</v>
      </c>
      <c r="T8386">
        <v>0</v>
      </c>
      <c r="U8386">
        <v>0</v>
      </c>
      <c r="V8386">
        <v>0</v>
      </c>
      <c r="W8386">
        <v>0</v>
      </c>
      <c r="X8386">
        <v>0.55420146764263289</v>
      </c>
      <c r="Y8386">
        <v>0</v>
      </c>
      <c r="Z8386">
        <v>0</v>
      </c>
      <c r="AA8386">
        <v>0</v>
      </c>
      <c r="AB8386">
        <v>0</v>
      </c>
      <c r="AC8386">
        <v>0</v>
      </c>
      <c r="AD8386">
        <v>0</v>
      </c>
      <c r="AE8386">
        <v>0.55420146764263289</v>
      </c>
    </row>
    <row r="8387" spans="1:31" x14ac:dyDescent="0.25">
      <c r="A8387">
        <v>2101921</v>
      </c>
      <c r="B8387">
        <v>1</v>
      </c>
      <c r="C8387" t="s">
        <v>80</v>
      </c>
      <c r="D8387" t="s">
        <v>82</v>
      </c>
      <c r="E8387" t="s">
        <v>158</v>
      </c>
      <c r="F8387" t="s">
        <v>22673</v>
      </c>
      <c r="G8387" t="s">
        <v>160</v>
      </c>
      <c r="H8387" t="s">
        <v>143</v>
      </c>
      <c r="I8387" t="s">
        <v>135</v>
      </c>
      <c r="J8387" t="s">
        <v>136</v>
      </c>
      <c r="K8387" t="s">
        <v>137</v>
      </c>
      <c r="L8387" t="s">
        <v>23927</v>
      </c>
      <c r="M8387" t="s">
        <v>23928</v>
      </c>
      <c r="N8387">
        <v>2.6955555549999999</v>
      </c>
      <c r="O8387">
        <v>0</v>
      </c>
      <c r="P8387">
        <v>45</v>
      </c>
      <c r="Q8387">
        <v>0</v>
      </c>
      <c r="R8387">
        <v>0</v>
      </c>
      <c r="S8387">
        <v>0</v>
      </c>
      <c r="T8387">
        <v>1</v>
      </c>
      <c r="U8387">
        <v>0</v>
      </c>
      <c r="V8387">
        <v>0</v>
      </c>
      <c r="W8387">
        <v>0</v>
      </c>
      <c r="X8387">
        <v>12.42885287270418</v>
      </c>
      <c r="Y8387">
        <v>0</v>
      </c>
      <c r="Z8387">
        <v>0</v>
      </c>
      <c r="AA8387">
        <v>0</v>
      </c>
      <c r="AB8387">
        <v>1.2154068648341668E-3</v>
      </c>
      <c r="AC8387">
        <v>0</v>
      </c>
      <c r="AD8387">
        <v>0</v>
      </c>
      <c r="AE8387">
        <v>12.430068279569014</v>
      </c>
    </row>
    <row r="8388" spans="1:31" x14ac:dyDescent="0.25">
      <c r="A8388">
        <v>2102176</v>
      </c>
      <c r="B8388">
        <v>1</v>
      </c>
      <c r="C8388" t="s">
        <v>80</v>
      </c>
      <c r="D8388" t="s">
        <v>107</v>
      </c>
      <c r="E8388" t="s">
        <v>177</v>
      </c>
      <c r="F8388" t="s">
        <v>23929</v>
      </c>
      <c r="G8388" t="s">
        <v>1007</v>
      </c>
      <c r="H8388" t="s">
        <v>143</v>
      </c>
      <c r="I8388" t="s">
        <v>135</v>
      </c>
      <c r="J8388" t="s">
        <v>3</v>
      </c>
      <c r="K8388" t="s">
        <v>137</v>
      </c>
      <c r="L8388" t="s">
        <v>23930</v>
      </c>
      <c r="M8388" t="s">
        <v>23931</v>
      </c>
      <c r="N8388">
        <v>4.0436111109999997</v>
      </c>
      <c r="O8388">
        <v>0</v>
      </c>
      <c r="P8388">
        <v>0</v>
      </c>
      <c r="Q8388">
        <v>0</v>
      </c>
      <c r="R8388">
        <v>0</v>
      </c>
      <c r="S8388">
        <v>0</v>
      </c>
      <c r="T8388">
        <v>1</v>
      </c>
      <c r="U8388">
        <v>0</v>
      </c>
      <c r="V8388">
        <v>0</v>
      </c>
      <c r="W8388">
        <v>0</v>
      </c>
      <c r="X8388">
        <v>0</v>
      </c>
      <c r="Y8388">
        <v>0</v>
      </c>
      <c r="Z8388">
        <v>0</v>
      </c>
      <c r="AA8388">
        <v>0</v>
      </c>
      <c r="AB8388">
        <v>2.7702362219064769</v>
      </c>
      <c r="AC8388">
        <v>0</v>
      </c>
      <c r="AD8388">
        <v>0</v>
      </c>
      <c r="AE8388">
        <v>2.7702362219064769</v>
      </c>
    </row>
    <row r="8389" spans="1:31" x14ac:dyDescent="0.25">
      <c r="A8389">
        <v>2102070</v>
      </c>
      <c r="B8389">
        <v>1</v>
      </c>
      <c r="C8389" t="s">
        <v>81</v>
      </c>
      <c r="D8389" t="s">
        <v>128</v>
      </c>
      <c r="E8389" t="s">
        <v>146</v>
      </c>
      <c r="F8389" t="s">
        <v>23932</v>
      </c>
      <c r="G8389" t="s">
        <v>133</v>
      </c>
      <c r="H8389" t="s">
        <v>134</v>
      </c>
      <c r="I8389" t="s">
        <v>135</v>
      </c>
      <c r="J8389" t="s">
        <v>136</v>
      </c>
      <c r="K8389" t="s">
        <v>137</v>
      </c>
      <c r="L8389" t="s">
        <v>23933</v>
      </c>
      <c r="M8389" t="s">
        <v>23934</v>
      </c>
      <c r="N8389">
        <v>0.91416666599999996</v>
      </c>
      <c r="O8389">
        <v>0</v>
      </c>
      <c r="P8389">
        <v>1115</v>
      </c>
      <c r="Q8389">
        <v>1</v>
      </c>
      <c r="R8389">
        <v>0</v>
      </c>
      <c r="S8389">
        <v>32</v>
      </c>
      <c r="T8389">
        <v>56</v>
      </c>
      <c r="U8389">
        <v>37</v>
      </c>
      <c r="V8389">
        <v>43</v>
      </c>
      <c r="W8389">
        <v>0</v>
      </c>
      <c r="X8389">
        <v>313.27217853061103</v>
      </c>
      <c r="Y8389">
        <v>0.94333281003994984</v>
      </c>
      <c r="Z8389">
        <v>0</v>
      </c>
      <c r="AA8389">
        <v>906.84263109012306</v>
      </c>
      <c r="AB8389">
        <v>294.89084477918237</v>
      </c>
      <c r="AC8389">
        <v>4579.9655808901844</v>
      </c>
      <c r="AD8389">
        <v>2225.905175391224</v>
      </c>
      <c r="AE8389">
        <v>8321.8197434913654</v>
      </c>
    </row>
    <row r="8390" spans="1:31" x14ac:dyDescent="0.25">
      <c r="A8390">
        <v>2102319</v>
      </c>
      <c r="B8390">
        <v>1</v>
      </c>
      <c r="C8390" t="s">
        <v>81</v>
      </c>
      <c r="D8390" t="s">
        <v>128</v>
      </c>
      <c r="E8390" t="s">
        <v>146</v>
      </c>
      <c r="F8390" t="s">
        <v>23935</v>
      </c>
      <c r="G8390" t="s">
        <v>263</v>
      </c>
      <c r="H8390" t="s">
        <v>134</v>
      </c>
      <c r="I8390" t="s">
        <v>135</v>
      </c>
      <c r="J8390" t="s">
        <v>136</v>
      </c>
      <c r="K8390" t="s">
        <v>137</v>
      </c>
      <c r="L8390" t="s">
        <v>23936</v>
      </c>
      <c r="M8390" t="s">
        <v>23937</v>
      </c>
      <c r="N8390">
        <v>2.7352777769999999</v>
      </c>
      <c r="O8390">
        <v>0</v>
      </c>
      <c r="P8390">
        <v>922</v>
      </c>
      <c r="Q8390">
        <v>3</v>
      </c>
      <c r="R8390">
        <v>12</v>
      </c>
      <c r="S8390">
        <v>5</v>
      </c>
      <c r="T8390">
        <v>97</v>
      </c>
      <c r="U8390">
        <v>0</v>
      </c>
      <c r="V8390">
        <v>0</v>
      </c>
      <c r="W8390">
        <v>0</v>
      </c>
      <c r="X8390">
        <v>416.47556082624743</v>
      </c>
      <c r="Y8390">
        <v>76.483828530357755</v>
      </c>
      <c r="Z8390">
        <v>54.644618169769416</v>
      </c>
      <c r="AA8390">
        <v>114.75431151127214</v>
      </c>
      <c r="AB8390">
        <v>61.389373374438406</v>
      </c>
      <c r="AC8390">
        <v>0</v>
      </c>
      <c r="AD8390">
        <v>0</v>
      </c>
      <c r="AE8390">
        <v>723.74769241208514</v>
      </c>
    </row>
    <row r="8391" spans="1:31" x14ac:dyDescent="0.25">
      <c r="A8391">
        <v>2102276</v>
      </c>
      <c r="B8391">
        <v>1</v>
      </c>
      <c r="C8391" t="s">
        <v>80</v>
      </c>
      <c r="D8391" t="s">
        <v>105</v>
      </c>
      <c r="E8391" t="s">
        <v>169</v>
      </c>
      <c r="F8391" t="s">
        <v>14924</v>
      </c>
      <c r="G8391" t="s">
        <v>171</v>
      </c>
      <c r="H8391" t="s">
        <v>134</v>
      </c>
      <c r="I8391" t="s">
        <v>135</v>
      </c>
      <c r="J8391" t="s">
        <v>136</v>
      </c>
      <c r="K8391" t="s">
        <v>137</v>
      </c>
      <c r="L8391" t="s">
        <v>23938</v>
      </c>
      <c r="M8391" t="s">
        <v>23939</v>
      </c>
      <c r="N8391">
        <v>2.7338888880000001</v>
      </c>
      <c r="O8391">
        <v>0</v>
      </c>
      <c r="P8391">
        <v>0</v>
      </c>
      <c r="Q8391">
        <v>0</v>
      </c>
      <c r="R8391">
        <v>0</v>
      </c>
      <c r="S8391">
        <v>1</v>
      </c>
      <c r="T8391">
        <v>0</v>
      </c>
      <c r="U8391">
        <v>1</v>
      </c>
      <c r="V8391">
        <v>0</v>
      </c>
      <c r="W8391">
        <v>0</v>
      </c>
      <c r="X8391">
        <v>0</v>
      </c>
      <c r="Y8391">
        <v>0</v>
      </c>
      <c r="Z8391">
        <v>0</v>
      </c>
      <c r="AA8391">
        <v>10.391614431502408</v>
      </c>
      <c r="AB8391">
        <v>0</v>
      </c>
      <c r="AC8391">
        <v>59.830623300878756</v>
      </c>
      <c r="AD8391">
        <v>0</v>
      </c>
      <c r="AE8391">
        <v>70.22223773238116</v>
      </c>
    </row>
    <row r="8392" spans="1:31" x14ac:dyDescent="0.25">
      <c r="A8392">
        <v>2102153</v>
      </c>
      <c r="B8392">
        <v>1</v>
      </c>
      <c r="C8392" t="s">
        <v>80</v>
      </c>
      <c r="D8392" t="s">
        <v>100</v>
      </c>
      <c r="E8392" t="s">
        <v>158</v>
      </c>
      <c r="F8392" t="s">
        <v>23940</v>
      </c>
      <c r="G8392" t="s">
        <v>160</v>
      </c>
      <c r="H8392" t="s">
        <v>143</v>
      </c>
      <c r="I8392" t="s">
        <v>135</v>
      </c>
      <c r="J8392" t="s">
        <v>136</v>
      </c>
      <c r="K8392" t="s">
        <v>137</v>
      </c>
      <c r="L8392" t="s">
        <v>23941</v>
      </c>
      <c r="M8392" t="s">
        <v>23942</v>
      </c>
      <c r="N8392">
        <v>2.6497222219999998</v>
      </c>
      <c r="O8392">
        <v>0</v>
      </c>
      <c r="P8392">
        <v>0</v>
      </c>
      <c r="Q8392">
        <v>0</v>
      </c>
      <c r="R8392">
        <v>3</v>
      </c>
      <c r="S8392">
        <v>0</v>
      </c>
      <c r="T8392">
        <v>0</v>
      </c>
      <c r="U8392">
        <v>0</v>
      </c>
      <c r="V8392">
        <v>0</v>
      </c>
      <c r="W8392">
        <v>0</v>
      </c>
      <c r="X8392">
        <v>0</v>
      </c>
      <c r="Y8392">
        <v>0</v>
      </c>
      <c r="Z8392">
        <v>2.7734163089724165E-2</v>
      </c>
      <c r="AA8392">
        <v>0</v>
      </c>
      <c r="AB8392">
        <v>0</v>
      </c>
      <c r="AC8392">
        <v>0</v>
      </c>
      <c r="AD8392">
        <v>0</v>
      </c>
      <c r="AE8392">
        <v>2.7734163089724165E-2</v>
      </c>
    </row>
    <row r="8393" spans="1:31" x14ac:dyDescent="0.25">
      <c r="A8393">
        <v>2102253</v>
      </c>
      <c r="B8393">
        <v>1</v>
      </c>
      <c r="C8393" t="s">
        <v>80</v>
      </c>
      <c r="D8393" t="s">
        <v>107</v>
      </c>
      <c r="E8393" t="s">
        <v>146</v>
      </c>
      <c r="F8393" t="s">
        <v>7946</v>
      </c>
      <c r="G8393" t="s">
        <v>133</v>
      </c>
      <c r="H8393" t="s">
        <v>134</v>
      </c>
      <c r="I8393" t="s">
        <v>135</v>
      </c>
      <c r="J8393" t="s">
        <v>136</v>
      </c>
      <c r="K8393" t="s">
        <v>137</v>
      </c>
      <c r="L8393" t="s">
        <v>23943</v>
      </c>
      <c r="M8393" t="s">
        <v>23944</v>
      </c>
      <c r="N8393">
        <v>0.39805555500000001</v>
      </c>
      <c r="O8393">
        <v>17</v>
      </c>
      <c r="P8393">
        <v>8382</v>
      </c>
      <c r="Q8393">
        <v>20</v>
      </c>
      <c r="R8393">
        <v>82</v>
      </c>
      <c r="S8393">
        <v>30</v>
      </c>
      <c r="T8393">
        <v>377</v>
      </c>
      <c r="U8393">
        <v>0</v>
      </c>
      <c r="V8393">
        <v>10</v>
      </c>
      <c r="W8393">
        <v>83.251859677075288</v>
      </c>
      <c r="X8393">
        <v>555.34536125182558</v>
      </c>
      <c r="Y8393">
        <v>13.513348695192013</v>
      </c>
      <c r="Z8393">
        <v>32.663851791831704</v>
      </c>
      <c r="AA8393">
        <v>265.46367272745243</v>
      </c>
      <c r="AB8393">
        <v>188.55326432979979</v>
      </c>
      <c r="AC8393">
        <v>0</v>
      </c>
      <c r="AD8393">
        <v>19.83386269624037</v>
      </c>
      <c r="AE8393">
        <v>1158.6252211694173</v>
      </c>
    </row>
    <row r="8394" spans="1:31" x14ac:dyDescent="0.25">
      <c r="A8394">
        <v>2101961</v>
      </c>
      <c r="B8394">
        <v>1</v>
      </c>
      <c r="C8394" t="s">
        <v>80</v>
      </c>
      <c r="D8394" t="s">
        <v>94</v>
      </c>
      <c r="E8394" t="s">
        <v>146</v>
      </c>
      <c r="F8394" t="s">
        <v>15265</v>
      </c>
      <c r="G8394" t="s">
        <v>513</v>
      </c>
      <c r="H8394" t="s">
        <v>134</v>
      </c>
      <c r="I8394" t="s">
        <v>259</v>
      </c>
      <c r="J8394" t="s">
        <v>136</v>
      </c>
      <c r="K8394" t="s">
        <v>137</v>
      </c>
      <c r="L8394" t="s">
        <v>23945</v>
      </c>
      <c r="M8394" t="s">
        <v>23946</v>
      </c>
      <c r="N8394">
        <v>1.3888888E-2</v>
      </c>
      <c r="O8394">
        <v>3</v>
      </c>
      <c r="P8394">
        <v>3194</v>
      </c>
      <c r="Q8394">
        <v>64</v>
      </c>
      <c r="R8394">
        <v>379</v>
      </c>
      <c r="S8394">
        <v>29</v>
      </c>
      <c r="T8394">
        <v>287</v>
      </c>
      <c r="U8394">
        <v>0</v>
      </c>
      <c r="V8394">
        <v>0</v>
      </c>
      <c r="W8394">
        <v>1.9060881374111108E-2</v>
      </c>
      <c r="X8394">
        <v>4.3661207949484533</v>
      </c>
      <c r="Y8394">
        <v>0.92404309065000023</v>
      </c>
      <c r="Z8394">
        <v>1.1579167669183055</v>
      </c>
      <c r="AA8394">
        <v>1.6005183171213333</v>
      </c>
      <c r="AB8394">
        <v>1.1820922132259448</v>
      </c>
      <c r="AC8394">
        <v>0</v>
      </c>
      <c r="AD8394">
        <v>0</v>
      </c>
      <c r="AE8394">
        <v>9.2497520642381481</v>
      </c>
    </row>
    <row r="8395" spans="1:31" x14ac:dyDescent="0.25">
      <c r="A8395">
        <v>2102339</v>
      </c>
      <c r="B8395">
        <v>1</v>
      </c>
      <c r="C8395" t="s">
        <v>81</v>
      </c>
      <c r="D8395" t="s">
        <v>112</v>
      </c>
      <c r="E8395" t="s">
        <v>177</v>
      </c>
      <c r="F8395" t="s">
        <v>23947</v>
      </c>
      <c r="G8395" t="s">
        <v>183</v>
      </c>
      <c r="H8395" t="s">
        <v>143</v>
      </c>
      <c r="I8395" t="s">
        <v>135</v>
      </c>
      <c r="J8395" t="s">
        <v>136</v>
      </c>
      <c r="K8395" t="s">
        <v>137</v>
      </c>
      <c r="L8395" t="s">
        <v>23948</v>
      </c>
      <c r="M8395" t="s">
        <v>23949</v>
      </c>
      <c r="N8395">
        <v>1.5027777769999999</v>
      </c>
      <c r="O8395">
        <v>0</v>
      </c>
      <c r="P8395">
        <v>1</v>
      </c>
      <c r="Q8395">
        <v>0</v>
      </c>
      <c r="R8395">
        <v>0</v>
      </c>
      <c r="S8395">
        <v>0</v>
      </c>
      <c r="T8395">
        <v>0</v>
      </c>
      <c r="U8395">
        <v>0</v>
      </c>
      <c r="V8395">
        <v>0</v>
      </c>
      <c r="W8395">
        <v>0</v>
      </c>
      <c r="X8395">
        <v>6.0843803896672224E-3</v>
      </c>
      <c r="Y8395">
        <v>0</v>
      </c>
      <c r="Z8395">
        <v>0</v>
      </c>
      <c r="AA8395">
        <v>0</v>
      </c>
      <c r="AB8395">
        <v>0</v>
      </c>
      <c r="AC8395">
        <v>0</v>
      </c>
      <c r="AD8395">
        <v>0</v>
      </c>
      <c r="AE8395">
        <v>6.0843803896672224E-3</v>
      </c>
    </row>
    <row r="8396" spans="1:31" x14ac:dyDescent="0.25">
      <c r="A8396">
        <v>2102259</v>
      </c>
      <c r="B8396">
        <v>1</v>
      </c>
      <c r="C8396" t="s">
        <v>81</v>
      </c>
      <c r="D8396" t="s">
        <v>113</v>
      </c>
      <c r="E8396" t="s">
        <v>177</v>
      </c>
      <c r="F8396" t="s">
        <v>23950</v>
      </c>
      <c r="G8396" t="s">
        <v>179</v>
      </c>
      <c r="H8396" t="s">
        <v>143</v>
      </c>
      <c r="I8396" t="s">
        <v>135</v>
      </c>
      <c r="J8396" t="s">
        <v>136</v>
      </c>
      <c r="K8396" t="s">
        <v>137</v>
      </c>
      <c r="L8396" t="s">
        <v>23951</v>
      </c>
      <c r="M8396" t="s">
        <v>23952</v>
      </c>
      <c r="N8396">
        <v>2.630833333</v>
      </c>
      <c r="O8396">
        <v>0</v>
      </c>
      <c r="P8396">
        <v>11</v>
      </c>
      <c r="Q8396">
        <v>0</v>
      </c>
      <c r="R8396">
        <v>0</v>
      </c>
      <c r="S8396">
        <v>0</v>
      </c>
      <c r="T8396">
        <v>1</v>
      </c>
      <c r="U8396">
        <v>0</v>
      </c>
      <c r="V8396">
        <v>0</v>
      </c>
      <c r="W8396">
        <v>0</v>
      </c>
      <c r="X8396">
        <v>5.2163037249277266</v>
      </c>
      <c r="Y8396">
        <v>0</v>
      </c>
      <c r="Z8396">
        <v>0</v>
      </c>
      <c r="AA8396">
        <v>0</v>
      </c>
      <c r="AB8396">
        <v>0.73464466874534251</v>
      </c>
      <c r="AC8396">
        <v>0</v>
      </c>
      <c r="AD8396">
        <v>0</v>
      </c>
      <c r="AE8396">
        <v>5.9509483936730696</v>
      </c>
    </row>
    <row r="8397" spans="1:31" x14ac:dyDescent="0.25">
      <c r="A8397">
        <v>2102359</v>
      </c>
      <c r="B8397">
        <v>1</v>
      </c>
      <c r="C8397" t="s">
        <v>80</v>
      </c>
      <c r="D8397" t="s">
        <v>90</v>
      </c>
      <c r="E8397" t="s">
        <v>158</v>
      </c>
      <c r="F8397" t="s">
        <v>23953</v>
      </c>
      <c r="G8397" t="s">
        <v>160</v>
      </c>
      <c r="H8397" t="s">
        <v>143</v>
      </c>
      <c r="I8397" t="s">
        <v>135</v>
      </c>
      <c r="J8397" t="s">
        <v>136</v>
      </c>
      <c r="K8397" t="s">
        <v>137</v>
      </c>
      <c r="L8397" t="s">
        <v>23954</v>
      </c>
      <c r="M8397" t="s">
        <v>23955</v>
      </c>
      <c r="N8397">
        <v>1.155</v>
      </c>
      <c r="O8397">
        <v>0</v>
      </c>
      <c r="P8397">
        <v>150</v>
      </c>
      <c r="Q8397">
        <v>0</v>
      </c>
      <c r="R8397">
        <v>0</v>
      </c>
      <c r="S8397">
        <v>0</v>
      </c>
      <c r="T8397">
        <v>15</v>
      </c>
      <c r="U8397">
        <v>0</v>
      </c>
      <c r="V8397">
        <v>1</v>
      </c>
      <c r="W8397">
        <v>0</v>
      </c>
      <c r="X8397">
        <v>45.196866679656821</v>
      </c>
      <c r="Y8397">
        <v>0</v>
      </c>
      <c r="Z8397">
        <v>0</v>
      </c>
      <c r="AA8397">
        <v>0</v>
      </c>
      <c r="AB8397">
        <v>10.290601041247271</v>
      </c>
      <c r="AC8397">
        <v>0</v>
      </c>
      <c r="AD8397">
        <v>11.742034717573135</v>
      </c>
      <c r="AE8397">
        <v>67.229502438477226</v>
      </c>
    </row>
    <row r="8398" spans="1:31" x14ac:dyDescent="0.25">
      <c r="A8398">
        <v>2102210</v>
      </c>
      <c r="B8398">
        <v>1</v>
      </c>
      <c r="C8398" t="s">
        <v>80</v>
      </c>
      <c r="D8398" t="s">
        <v>96</v>
      </c>
      <c r="E8398" t="s">
        <v>177</v>
      </c>
      <c r="F8398" t="s">
        <v>23956</v>
      </c>
      <c r="G8398" t="s">
        <v>179</v>
      </c>
      <c r="H8398" t="s">
        <v>143</v>
      </c>
      <c r="I8398" t="s">
        <v>135</v>
      </c>
      <c r="J8398" t="s">
        <v>136</v>
      </c>
      <c r="K8398" t="s">
        <v>137</v>
      </c>
      <c r="L8398" t="s">
        <v>23957</v>
      </c>
      <c r="M8398" t="s">
        <v>23958</v>
      </c>
      <c r="N8398">
        <v>4.0991666660000003</v>
      </c>
      <c r="O8398">
        <v>0</v>
      </c>
      <c r="P8398">
        <v>1</v>
      </c>
      <c r="Q8398">
        <v>0</v>
      </c>
      <c r="R8398">
        <v>0</v>
      </c>
      <c r="S8398">
        <v>0</v>
      </c>
      <c r="T8398">
        <v>0</v>
      </c>
      <c r="U8398">
        <v>0</v>
      </c>
      <c r="V8398">
        <v>0</v>
      </c>
      <c r="W8398">
        <v>0</v>
      </c>
      <c r="X8398">
        <v>3.4527154851387865</v>
      </c>
      <c r="Y8398">
        <v>0</v>
      </c>
      <c r="Z8398">
        <v>0</v>
      </c>
      <c r="AA8398">
        <v>0</v>
      </c>
      <c r="AB8398">
        <v>0</v>
      </c>
      <c r="AC8398">
        <v>0</v>
      </c>
      <c r="AD8398">
        <v>0</v>
      </c>
      <c r="AE8398">
        <v>3.4527154851387865</v>
      </c>
    </row>
    <row r="8399" spans="1:31" x14ac:dyDescent="0.25">
      <c r="A8399">
        <v>2102316</v>
      </c>
      <c r="B8399">
        <v>1</v>
      </c>
      <c r="C8399" t="s">
        <v>81</v>
      </c>
      <c r="D8399" t="s">
        <v>119</v>
      </c>
      <c r="E8399" t="s">
        <v>158</v>
      </c>
      <c r="F8399" t="s">
        <v>23959</v>
      </c>
      <c r="G8399" t="s">
        <v>160</v>
      </c>
      <c r="H8399" t="s">
        <v>143</v>
      </c>
      <c r="I8399" t="s">
        <v>135</v>
      </c>
      <c r="J8399" t="s">
        <v>136</v>
      </c>
      <c r="K8399" t="s">
        <v>137</v>
      </c>
      <c r="L8399" t="s">
        <v>23960</v>
      </c>
      <c r="M8399" t="s">
        <v>23961</v>
      </c>
      <c r="N8399">
        <v>1.635277777</v>
      </c>
      <c r="O8399">
        <v>0</v>
      </c>
      <c r="P8399">
        <v>2</v>
      </c>
      <c r="Q8399">
        <v>0</v>
      </c>
      <c r="R8399">
        <v>0</v>
      </c>
      <c r="S8399">
        <v>0</v>
      </c>
      <c r="T8399">
        <v>0</v>
      </c>
      <c r="U8399">
        <v>0</v>
      </c>
      <c r="V8399">
        <v>0</v>
      </c>
      <c r="W8399">
        <v>0</v>
      </c>
      <c r="X8399">
        <v>0.31210797757138814</v>
      </c>
      <c r="Y8399">
        <v>0</v>
      </c>
      <c r="Z8399">
        <v>0</v>
      </c>
      <c r="AA8399">
        <v>0</v>
      </c>
      <c r="AB8399">
        <v>0</v>
      </c>
      <c r="AC8399">
        <v>0</v>
      </c>
      <c r="AD8399">
        <v>0</v>
      </c>
      <c r="AE8399">
        <v>0.31210797757138814</v>
      </c>
    </row>
    <row r="8400" spans="1:31" x14ac:dyDescent="0.25">
      <c r="A8400">
        <v>2102024</v>
      </c>
      <c r="B8400">
        <v>1</v>
      </c>
      <c r="C8400" t="s">
        <v>80</v>
      </c>
      <c r="D8400" t="s">
        <v>93</v>
      </c>
      <c r="E8400" t="s">
        <v>146</v>
      </c>
      <c r="F8400" t="s">
        <v>19860</v>
      </c>
      <c r="G8400" t="s">
        <v>133</v>
      </c>
      <c r="H8400" t="s">
        <v>134</v>
      </c>
      <c r="I8400" t="s">
        <v>135</v>
      </c>
      <c r="J8400" t="s">
        <v>136</v>
      </c>
      <c r="K8400" t="s">
        <v>137</v>
      </c>
      <c r="L8400" t="s">
        <v>23962</v>
      </c>
      <c r="M8400" t="s">
        <v>23963</v>
      </c>
      <c r="N8400">
        <v>0.65305555500000001</v>
      </c>
      <c r="O8400">
        <v>0</v>
      </c>
      <c r="P8400">
        <v>147</v>
      </c>
      <c r="Q8400">
        <v>5</v>
      </c>
      <c r="R8400">
        <v>70</v>
      </c>
      <c r="S8400">
        <v>6</v>
      </c>
      <c r="T8400">
        <v>38</v>
      </c>
      <c r="U8400">
        <v>0</v>
      </c>
      <c r="V8400">
        <v>0</v>
      </c>
      <c r="W8400">
        <v>0</v>
      </c>
      <c r="X8400">
        <v>18.974140426089399</v>
      </c>
      <c r="Y8400">
        <v>3.1227529297221808</v>
      </c>
      <c r="Z8400">
        <v>180.95827117344254</v>
      </c>
      <c r="AA8400">
        <v>22.372553074128287</v>
      </c>
      <c r="AB8400">
        <v>44.047607101278139</v>
      </c>
      <c r="AC8400">
        <v>0</v>
      </c>
      <c r="AD8400">
        <v>0</v>
      </c>
      <c r="AE8400">
        <v>269.47532470466052</v>
      </c>
    </row>
    <row r="8401" spans="1:31" x14ac:dyDescent="0.25">
      <c r="A8401">
        <v>2102010</v>
      </c>
      <c r="B8401">
        <v>1</v>
      </c>
      <c r="C8401" t="s">
        <v>80</v>
      </c>
      <c r="D8401" t="s">
        <v>92</v>
      </c>
      <c r="E8401" t="s">
        <v>177</v>
      </c>
      <c r="F8401" t="s">
        <v>23964</v>
      </c>
      <c r="G8401" t="s">
        <v>179</v>
      </c>
      <c r="H8401" t="s">
        <v>143</v>
      </c>
      <c r="I8401" t="s">
        <v>135</v>
      </c>
      <c r="J8401" t="s">
        <v>136</v>
      </c>
      <c r="K8401" t="s">
        <v>137</v>
      </c>
      <c r="L8401" t="s">
        <v>23965</v>
      </c>
      <c r="M8401" t="s">
        <v>23966</v>
      </c>
      <c r="N8401">
        <v>3.801111111</v>
      </c>
      <c r="O8401">
        <v>0</v>
      </c>
      <c r="P8401">
        <v>1</v>
      </c>
      <c r="Q8401">
        <v>0</v>
      </c>
      <c r="R8401">
        <v>0</v>
      </c>
      <c r="S8401">
        <v>0</v>
      </c>
      <c r="T8401">
        <v>0</v>
      </c>
      <c r="U8401">
        <v>0</v>
      </c>
      <c r="V8401">
        <v>0</v>
      </c>
      <c r="W8401">
        <v>0</v>
      </c>
      <c r="X8401">
        <v>1.0111420694816102</v>
      </c>
      <c r="Y8401">
        <v>0</v>
      </c>
      <c r="Z8401">
        <v>0</v>
      </c>
      <c r="AA8401">
        <v>0</v>
      </c>
      <c r="AB8401">
        <v>0</v>
      </c>
      <c r="AC8401">
        <v>0</v>
      </c>
      <c r="AD8401">
        <v>0</v>
      </c>
      <c r="AE8401">
        <v>1.0111420694816102</v>
      </c>
    </row>
    <row r="8402" spans="1:31" x14ac:dyDescent="0.25">
      <c r="A8402">
        <v>2102016</v>
      </c>
      <c r="B8402">
        <v>1</v>
      </c>
      <c r="C8402" t="s">
        <v>80</v>
      </c>
      <c r="D8402" t="s">
        <v>106</v>
      </c>
      <c r="E8402" t="s">
        <v>140</v>
      </c>
      <c r="F8402" t="s">
        <v>23967</v>
      </c>
      <c r="G8402" t="s">
        <v>142</v>
      </c>
      <c r="H8402" t="s">
        <v>143</v>
      </c>
      <c r="I8402" t="s">
        <v>135</v>
      </c>
      <c r="J8402" t="s">
        <v>136</v>
      </c>
      <c r="K8402" t="s">
        <v>137</v>
      </c>
      <c r="L8402" t="s">
        <v>23968</v>
      </c>
      <c r="M8402" t="s">
        <v>23969</v>
      </c>
      <c r="N8402">
        <v>0.505833333</v>
      </c>
      <c r="O8402">
        <v>0</v>
      </c>
      <c r="P8402">
        <v>124</v>
      </c>
      <c r="Q8402">
        <v>0</v>
      </c>
      <c r="R8402">
        <v>0</v>
      </c>
      <c r="S8402">
        <v>0</v>
      </c>
      <c r="T8402">
        <v>8</v>
      </c>
      <c r="U8402">
        <v>0</v>
      </c>
      <c r="V8402">
        <v>0</v>
      </c>
      <c r="W8402">
        <v>0</v>
      </c>
      <c r="X8402">
        <v>9.2456266994896588</v>
      </c>
      <c r="Y8402">
        <v>0</v>
      </c>
      <c r="Z8402">
        <v>0</v>
      </c>
      <c r="AA8402">
        <v>0</v>
      </c>
      <c r="AB8402">
        <v>10.440368614883582</v>
      </c>
      <c r="AC8402">
        <v>0</v>
      </c>
      <c r="AD8402">
        <v>0</v>
      </c>
      <c r="AE8402">
        <v>19.68599531437324</v>
      </c>
    </row>
    <row r="8403" spans="1:31" x14ac:dyDescent="0.25">
      <c r="A8403">
        <v>2102033</v>
      </c>
      <c r="B8403">
        <v>1</v>
      </c>
      <c r="C8403" t="s">
        <v>80</v>
      </c>
      <c r="D8403" t="s">
        <v>93</v>
      </c>
      <c r="E8403" t="s">
        <v>177</v>
      </c>
      <c r="F8403" t="s">
        <v>23970</v>
      </c>
      <c r="G8403" t="s">
        <v>179</v>
      </c>
      <c r="H8403" t="s">
        <v>143</v>
      </c>
      <c r="I8403" t="s">
        <v>135</v>
      </c>
      <c r="J8403" t="s">
        <v>136</v>
      </c>
      <c r="K8403" t="s">
        <v>137</v>
      </c>
      <c r="L8403" t="s">
        <v>23971</v>
      </c>
      <c r="M8403" t="s">
        <v>23972</v>
      </c>
      <c r="N8403">
        <v>2.037222222</v>
      </c>
      <c r="O8403">
        <v>0</v>
      </c>
      <c r="P8403">
        <v>2</v>
      </c>
      <c r="Q8403">
        <v>0</v>
      </c>
      <c r="R8403">
        <v>0</v>
      </c>
      <c r="S8403">
        <v>0</v>
      </c>
      <c r="T8403">
        <v>0</v>
      </c>
      <c r="U8403">
        <v>0</v>
      </c>
      <c r="V8403">
        <v>0</v>
      </c>
      <c r="W8403">
        <v>0</v>
      </c>
      <c r="X8403">
        <v>0.24219687192444334</v>
      </c>
      <c r="Y8403">
        <v>0</v>
      </c>
      <c r="Z8403">
        <v>0</v>
      </c>
      <c r="AA8403">
        <v>0</v>
      </c>
      <c r="AB8403">
        <v>0</v>
      </c>
      <c r="AC8403">
        <v>0</v>
      </c>
      <c r="AD8403">
        <v>0</v>
      </c>
      <c r="AE8403">
        <v>0.24219687192444334</v>
      </c>
    </row>
    <row r="8404" spans="1:31" x14ac:dyDescent="0.25">
      <c r="A8404">
        <v>2102348</v>
      </c>
      <c r="B8404">
        <v>1</v>
      </c>
      <c r="C8404" t="s">
        <v>81</v>
      </c>
      <c r="D8404" t="s">
        <v>121</v>
      </c>
      <c r="E8404" t="s">
        <v>131</v>
      </c>
      <c r="F8404" t="s">
        <v>23973</v>
      </c>
      <c r="G8404" t="s">
        <v>133</v>
      </c>
      <c r="H8404" t="s">
        <v>134</v>
      </c>
      <c r="I8404" t="s">
        <v>259</v>
      </c>
      <c r="J8404" t="s">
        <v>136</v>
      </c>
      <c r="K8404" t="s">
        <v>137</v>
      </c>
      <c r="L8404" t="s">
        <v>23974</v>
      </c>
      <c r="M8404" t="s">
        <v>23975</v>
      </c>
      <c r="N8404">
        <v>1.0277777E-2</v>
      </c>
      <c r="O8404">
        <v>0</v>
      </c>
      <c r="P8404">
        <v>449</v>
      </c>
      <c r="Q8404">
        <v>0</v>
      </c>
      <c r="R8404">
        <v>36</v>
      </c>
      <c r="S8404">
        <v>0</v>
      </c>
      <c r="T8404">
        <v>12</v>
      </c>
      <c r="U8404">
        <v>0</v>
      </c>
      <c r="V8404">
        <v>0</v>
      </c>
      <c r="W8404">
        <v>0</v>
      </c>
      <c r="X8404">
        <v>0.72256977805989808</v>
      </c>
      <c r="Y8404">
        <v>0</v>
      </c>
      <c r="Z8404">
        <v>0.10377732229874054</v>
      </c>
      <c r="AA8404">
        <v>0</v>
      </c>
      <c r="AB8404">
        <v>3.5872500935223331E-2</v>
      </c>
      <c r="AC8404">
        <v>0</v>
      </c>
      <c r="AD8404">
        <v>0</v>
      </c>
      <c r="AE8404">
        <v>0.86221960129386199</v>
      </c>
    </row>
    <row r="8405" spans="1:31" x14ac:dyDescent="0.25">
      <c r="A8405">
        <v>2102242</v>
      </c>
      <c r="B8405">
        <v>1</v>
      </c>
      <c r="C8405" t="s">
        <v>80</v>
      </c>
      <c r="D8405" t="s">
        <v>96</v>
      </c>
      <c r="E8405" t="s">
        <v>177</v>
      </c>
      <c r="F8405" t="s">
        <v>23976</v>
      </c>
      <c r="G8405" t="s">
        <v>183</v>
      </c>
      <c r="H8405" t="s">
        <v>143</v>
      </c>
      <c r="I8405" t="s">
        <v>135</v>
      </c>
      <c r="J8405" t="s">
        <v>136</v>
      </c>
      <c r="K8405" t="s">
        <v>137</v>
      </c>
      <c r="L8405" t="s">
        <v>23977</v>
      </c>
      <c r="M8405" t="s">
        <v>23978</v>
      </c>
      <c r="N8405">
        <v>0.51500000000000001</v>
      </c>
      <c r="O8405">
        <v>0</v>
      </c>
      <c r="P8405">
        <v>1</v>
      </c>
      <c r="Q8405">
        <v>0</v>
      </c>
      <c r="R8405">
        <v>0</v>
      </c>
      <c r="S8405">
        <v>0</v>
      </c>
      <c r="T8405">
        <v>0</v>
      </c>
      <c r="U8405">
        <v>0</v>
      </c>
      <c r="V8405">
        <v>0</v>
      </c>
      <c r="W8405">
        <v>0</v>
      </c>
      <c r="X8405">
        <v>2.7325911283650004E-2</v>
      </c>
      <c r="Y8405">
        <v>0</v>
      </c>
      <c r="Z8405">
        <v>0</v>
      </c>
      <c r="AA8405">
        <v>0</v>
      </c>
      <c r="AB8405">
        <v>0</v>
      </c>
      <c r="AC8405">
        <v>0</v>
      </c>
      <c r="AD8405">
        <v>0</v>
      </c>
      <c r="AE8405">
        <v>2.7325911283650004E-2</v>
      </c>
    </row>
    <row r="8406" spans="1:31" x14ac:dyDescent="0.25">
      <c r="A8406">
        <v>2102262</v>
      </c>
      <c r="B8406">
        <v>1</v>
      </c>
      <c r="C8406" t="s">
        <v>80</v>
      </c>
      <c r="D8406" t="s">
        <v>100</v>
      </c>
      <c r="E8406" t="s">
        <v>169</v>
      </c>
      <c r="F8406" t="s">
        <v>5940</v>
      </c>
      <c r="G8406" t="s">
        <v>171</v>
      </c>
      <c r="H8406" t="s">
        <v>134</v>
      </c>
      <c r="I8406" t="s">
        <v>135</v>
      </c>
      <c r="J8406" t="s">
        <v>136</v>
      </c>
      <c r="K8406" t="s">
        <v>137</v>
      </c>
      <c r="L8406" t="s">
        <v>23979</v>
      </c>
      <c r="M8406" t="s">
        <v>23740</v>
      </c>
      <c r="N8406">
        <v>0.85055555500000002</v>
      </c>
      <c r="O8406">
        <v>0</v>
      </c>
      <c r="P8406">
        <v>72</v>
      </c>
      <c r="Q8406">
        <v>0</v>
      </c>
      <c r="R8406">
        <v>2</v>
      </c>
      <c r="S8406">
        <v>0</v>
      </c>
      <c r="T8406">
        <v>2</v>
      </c>
      <c r="U8406">
        <v>0</v>
      </c>
      <c r="V8406">
        <v>0</v>
      </c>
      <c r="W8406">
        <v>0</v>
      </c>
      <c r="X8406">
        <v>21.29195466593756</v>
      </c>
      <c r="Y8406">
        <v>0</v>
      </c>
      <c r="Z8406">
        <v>0.12472405389320003</v>
      </c>
      <c r="AA8406">
        <v>0</v>
      </c>
      <c r="AB8406">
        <v>1.2581602908172822</v>
      </c>
      <c r="AC8406">
        <v>0</v>
      </c>
      <c r="AD8406">
        <v>0</v>
      </c>
      <c r="AE8406">
        <v>22.674839010648043</v>
      </c>
    </row>
    <row r="8407" spans="1:31" x14ac:dyDescent="0.25">
      <c r="A8407">
        <v>2102119</v>
      </c>
      <c r="B8407">
        <v>1</v>
      </c>
      <c r="C8407" t="s">
        <v>80</v>
      </c>
      <c r="D8407" t="s">
        <v>96</v>
      </c>
      <c r="E8407" t="s">
        <v>146</v>
      </c>
      <c r="F8407" t="s">
        <v>1963</v>
      </c>
      <c r="G8407" t="s">
        <v>133</v>
      </c>
      <c r="H8407" t="s">
        <v>134</v>
      </c>
      <c r="I8407" t="s">
        <v>135</v>
      </c>
      <c r="J8407" t="s">
        <v>136</v>
      </c>
      <c r="K8407" t="s">
        <v>137</v>
      </c>
      <c r="L8407" t="s">
        <v>23980</v>
      </c>
      <c r="M8407" t="s">
        <v>23981</v>
      </c>
      <c r="N8407">
        <v>0.92833333299999998</v>
      </c>
      <c r="O8407">
        <v>1</v>
      </c>
      <c r="P8407">
        <v>704</v>
      </c>
      <c r="Q8407">
        <v>2</v>
      </c>
      <c r="R8407">
        <v>15</v>
      </c>
      <c r="S8407">
        <v>6</v>
      </c>
      <c r="T8407">
        <v>264</v>
      </c>
      <c r="U8407">
        <v>0</v>
      </c>
      <c r="V8407">
        <v>2</v>
      </c>
      <c r="W8407">
        <v>0.38379722927231119</v>
      </c>
      <c r="X8407">
        <v>428.21068524875795</v>
      </c>
      <c r="Y8407">
        <v>69.473073490892588</v>
      </c>
      <c r="Z8407">
        <v>14.763463535379453</v>
      </c>
      <c r="AA8407">
        <v>87.587721265473732</v>
      </c>
      <c r="AB8407">
        <v>676.86984975643509</v>
      </c>
      <c r="AC8407">
        <v>0</v>
      </c>
      <c r="AD8407">
        <v>15.637089353912138</v>
      </c>
      <c r="AE8407">
        <v>1292.9256798801232</v>
      </c>
    </row>
    <row r="8408" spans="1:31" x14ac:dyDescent="0.25">
      <c r="A8408">
        <v>2102239</v>
      </c>
      <c r="B8408">
        <v>1</v>
      </c>
      <c r="C8408" t="s">
        <v>80</v>
      </c>
      <c r="D8408" t="s">
        <v>99</v>
      </c>
      <c r="E8408" t="s">
        <v>177</v>
      </c>
      <c r="F8408" t="s">
        <v>23982</v>
      </c>
      <c r="G8408" t="s">
        <v>183</v>
      </c>
      <c r="H8408" t="s">
        <v>143</v>
      </c>
      <c r="I8408" t="s">
        <v>135</v>
      </c>
      <c r="J8408" t="s">
        <v>136</v>
      </c>
      <c r="K8408" t="s">
        <v>137</v>
      </c>
      <c r="L8408" t="s">
        <v>23983</v>
      </c>
      <c r="M8408" t="s">
        <v>23984</v>
      </c>
      <c r="N8408">
        <v>2.497222222</v>
      </c>
      <c r="O8408">
        <v>0</v>
      </c>
      <c r="P8408">
        <v>2</v>
      </c>
      <c r="Q8408">
        <v>0</v>
      </c>
      <c r="R8408">
        <v>0</v>
      </c>
      <c r="S8408">
        <v>0</v>
      </c>
      <c r="T8408">
        <v>0</v>
      </c>
      <c r="U8408">
        <v>0</v>
      </c>
      <c r="V8408">
        <v>0</v>
      </c>
      <c r="W8408">
        <v>0</v>
      </c>
      <c r="X8408">
        <v>0.81219982245370004</v>
      </c>
      <c r="Y8408">
        <v>0</v>
      </c>
      <c r="Z8408">
        <v>0</v>
      </c>
      <c r="AA8408">
        <v>0</v>
      </c>
      <c r="AB8408">
        <v>0</v>
      </c>
      <c r="AC8408">
        <v>0</v>
      </c>
      <c r="AD8408">
        <v>0</v>
      </c>
      <c r="AE8408">
        <v>0.81219982245370004</v>
      </c>
    </row>
    <row r="8409" spans="1:31" x14ac:dyDescent="0.25">
      <c r="A8409">
        <v>2101933</v>
      </c>
      <c r="B8409">
        <v>1</v>
      </c>
      <c r="C8409" t="s">
        <v>81</v>
      </c>
      <c r="D8409" t="s">
        <v>113</v>
      </c>
      <c r="E8409" t="s">
        <v>169</v>
      </c>
      <c r="F8409" t="s">
        <v>10210</v>
      </c>
      <c r="G8409" t="s">
        <v>133</v>
      </c>
      <c r="H8409" t="s">
        <v>134</v>
      </c>
      <c r="I8409" t="s">
        <v>259</v>
      </c>
      <c r="J8409" t="s">
        <v>136</v>
      </c>
      <c r="K8409" t="s">
        <v>137</v>
      </c>
      <c r="L8409" t="s">
        <v>23985</v>
      </c>
      <c r="M8409" t="s">
        <v>23986</v>
      </c>
      <c r="N8409">
        <v>9.4444439999999998E-3</v>
      </c>
      <c r="O8409">
        <v>0</v>
      </c>
      <c r="P8409">
        <v>320</v>
      </c>
      <c r="Q8409">
        <v>1</v>
      </c>
      <c r="R8409">
        <v>19</v>
      </c>
      <c r="S8409">
        <v>0</v>
      </c>
      <c r="T8409">
        <v>10</v>
      </c>
      <c r="U8409">
        <v>1</v>
      </c>
      <c r="V8409">
        <v>0</v>
      </c>
      <c r="W8409">
        <v>0</v>
      </c>
      <c r="X8409">
        <v>0.30825027225710033</v>
      </c>
      <c r="Y8409">
        <v>2.5262603908113336E-2</v>
      </c>
      <c r="Z8409">
        <v>4.4247622666666681E-2</v>
      </c>
      <c r="AA8409">
        <v>0</v>
      </c>
      <c r="AB8409">
        <v>2.6835750155349999E-2</v>
      </c>
      <c r="AC8409">
        <v>0.67779041330135559</v>
      </c>
      <c r="AD8409">
        <v>0</v>
      </c>
      <c r="AE8409">
        <v>1.0823866622885858</v>
      </c>
    </row>
    <row r="8410" spans="1:31" x14ac:dyDescent="0.25">
      <c r="A8410">
        <v>2102162</v>
      </c>
      <c r="B8410">
        <v>1</v>
      </c>
      <c r="C8410" t="s">
        <v>80</v>
      </c>
      <c r="D8410" t="s">
        <v>103</v>
      </c>
      <c r="E8410" t="s">
        <v>146</v>
      </c>
      <c r="F8410" t="s">
        <v>23987</v>
      </c>
      <c r="G8410" t="s">
        <v>133</v>
      </c>
      <c r="H8410" t="s">
        <v>134</v>
      </c>
      <c r="I8410" t="s">
        <v>135</v>
      </c>
      <c r="J8410" t="s">
        <v>136</v>
      </c>
      <c r="K8410" t="s">
        <v>137</v>
      </c>
      <c r="L8410" t="s">
        <v>23988</v>
      </c>
      <c r="M8410" t="s">
        <v>23989</v>
      </c>
      <c r="N8410">
        <v>0.55000000000000004</v>
      </c>
      <c r="O8410">
        <v>5</v>
      </c>
      <c r="P8410">
        <v>1774</v>
      </c>
      <c r="Q8410">
        <v>96</v>
      </c>
      <c r="R8410">
        <v>268</v>
      </c>
      <c r="S8410">
        <v>28</v>
      </c>
      <c r="T8410">
        <v>160</v>
      </c>
      <c r="U8410">
        <v>3</v>
      </c>
      <c r="V8410">
        <v>0</v>
      </c>
      <c r="W8410">
        <v>1.1023395561541001</v>
      </c>
      <c r="X8410">
        <v>230.72443824012041</v>
      </c>
      <c r="Y8410">
        <v>148.72415383179364</v>
      </c>
      <c r="Z8410">
        <v>441.56495211172785</v>
      </c>
      <c r="AA8410">
        <v>175.20458357513269</v>
      </c>
      <c r="AB8410">
        <v>128.81663748879697</v>
      </c>
      <c r="AC8410">
        <v>181.76191176814442</v>
      </c>
      <c r="AD8410">
        <v>0</v>
      </c>
      <c r="AE8410">
        <v>1307.8990165718701</v>
      </c>
    </row>
    <row r="8411" spans="1:31" x14ac:dyDescent="0.25">
      <c r="A8411">
        <v>2101970</v>
      </c>
      <c r="B8411">
        <v>1</v>
      </c>
      <c r="C8411" t="s">
        <v>80</v>
      </c>
      <c r="D8411" t="s">
        <v>108</v>
      </c>
      <c r="E8411" t="s">
        <v>140</v>
      </c>
      <c r="F8411" t="s">
        <v>6965</v>
      </c>
      <c r="G8411" t="s">
        <v>154</v>
      </c>
      <c r="H8411" t="s">
        <v>143</v>
      </c>
      <c r="I8411" t="s">
        <v>135</v>
      </c>
      <c r="J8411" t="s">
        <v>136</v>
      </c>
      <c r="K8411" t="s">
        <v>155</v>
      </c>
      <c r="L8411" t="s">
        <v>23990</v>
      </c>
      <c r="M8411" t="s">
        <v>23991</v>
      </c>
      <c r="N8411">
        <v>7.6873194439999999</v>
      </c>
      <c r="O8411">
        <v>0</v>
      </c>
      <c r="P8411">
        <v>16</v>
      </c>
      <c r="Q8411">
        <v>0</v>
      </c>
      <c r="R8411">
        <v>10</v>
      </c>
      <c r="S8411">
        <v>0</v>
      </c>
      <c r="T8411">
        <v>4</v>
      </c>
      <c r="U8411">
        <v>0</v>
      </c>
      <c r="V8411">
        <v>0</v>
      </c>
      <c r="W8411">
        <v>0</v>
      </c>
      <c r="X8411">
        <v>23.304389609860124</v>
      </c>
      <c r="Y8411">
        <v>0</v>
      </c>
      <c r="Z8411">
        <v>41.948323533970132</v>
      </c>
      <c r="AA8411">
        <v>0</v>
      </c>
      <c r="AB8411">
        <v>35.207191840525923</v>
      </c>
      <c r="AC8411">
        <v>0</v>
      </c>
      <c r="AD8411">
        <v>0</v>
      </c>
      <c r="AE8411">
        <v>100.45990498435617</v>
      </c>
    </row>
    <row r="8412" spans="1:31" x14ac:dyDescent="0.25">
      <c r="A8412">
        <v>2102325</v>
      </c>
      <c r="B8412">
        <v>1</v>
      </c>
      <c r="C8412" t="s">
        <v>80</v>
      </c>
      <c r="D8412" t="s">
        <v>88</v>
      </c>
      <c r="E8412" t="s">
        <v>140</v>
      </c>
      <c r="F8412" t="s">
        <v>23992</v>
      </c>
      <c r="G8412" t="s">
        <v>324</v>
      </c>
      <c r="H8412" t="s">
        <v>143</v>
      </c>
      <c r="I8412" t="s">
        <v>135</v>
      </c>
      <c r="J8412" t="s">
        <v>136</v>
      </c>
      <c r="K8412" t="s">
        <v>137</v>
      </c>
      <c r="L8412" t="s">
        <v>23993</v>
      </c>
      <c r="M8412" t="s">
        <v>23994</v>
      </c>
      <c r="N8412">
        <v>2.1375000000000002</v>
      </c>
      <c r="O8412">
        <v>0</v>
      </c>
      <c r="P8412">
        <v>163</v>
      </c>
      <c r="Q8412">
        <v>0</v>
      </c>
      <c r="R8412">
        <v>0</v>
      </c>
      <c r="S8412">
        <v>0</v>
      </c>
      <c r="T8412">
        <v>2</v>
      </c>
      <c r="U8412">
        <v>0</v>
      </c>
      <c r="V8412">
        <v>0</v>
      </c>
      <c r="W8412">
        <v>0</v>
      </c>
      <c r="X8412">
        <v>109.38862891908755</v>
      </c>
      <c r="Y8412">
        <v>0</v>
      </c>
      <c r="Z8412">
        <v>0</v>
      </c>
      <c r="AA8412">
        <v>0</v>
      </c>
      <c r="AB8412">
        <v>6.3296414594497783</v>
      </c>
      <c r="AC8412">
        <v>0</v>
      </c>
      <c r="AD8412">
        <v>0</v>
      </c>
      <c r="AE8412">
        <v>115.71827037853733</v>
      </c>
    </row>
    <row r="8413" spans="1:31" x14ac:dyDescent="0.25">
      <c r="A8413">
        <v>2102076</v>
      </c>
      <c r="B8413">
        <v>1</v>
      </c>
      <c r="C8413" t="s">
        <v>80</v>
      </c>
      <c r="D8413" t="s">
        <v>83</v>
      </c>
      <c r="E8413" t="s">
        <v>158</v>
      </c>
      <c r="F8413" t="s">
        <v>23995</v>
      </c>
      <c r="G8413" t="s">
        <v>1283</v>
      </c>
      <c r="H8413" t="s">
        <v>143</v>
      </c>
      <c r="I8413" t="s">
        <v>135</v>
      </c>
      <c r="J8413" t="s">
        <v>136</v>
      </c>
      <c r="K8413" t="s">
        <v>137</v>
      </c>
      <c r="L8413" t="s">
        <v>23996</v>
      </c>
      <c r="M8413" t="s">
        <v>23997</v>
      </c>
      <c r="N8413">
        <v>1.0566666659999999</v>
      </c>
      <c r="O8413">
        <v>0</v>
      </c>
      <c r="P8413">
        <v>9</v>
      </c>
      <c r="Q8413">
        <v>0</v>
      </c>
      <c r="R8413">
        <v>0</v>
      </c>
      <c r="S8413">
        <v>0</v>
      </c>
      <c r="T8413">
        <v>137</v>
      </c>
      <c r="U8413">
        <v>0</v>
      </c>
      <c r="V8413">
        <v>2</v>
      </c>
      <c r="W8413">
        <v>0</v>
      </c>
      <c r="X8413">
        <v>5.462525440365301</v>
      </c>
      <c r="Y8413">
        <v>0</v>
      </c>
      <c r="Z8413">
        <v>0</v>
      </c>
      <c r="AA8413">
        <v>0</v>
      </c>
      <c r="AB8413">
        <v>167.72788267080654</v>
      </c>
      <c r="AC8413">
        <v>0</v>
      </c>
      <c r="AD8413">
        <v>236.01906803748207</v>
      </c>
      <c r="AE8413">
        <v>409.20947614865395</v>
      </c>
    </row>
    <row r="8414" spans="1:31" x14ac:dyDescent="0.25">
      <c r="A8414">
        <v>2102013</v>
      </c>
      <c r="B8414">
        <v>1</v>
      </c>
      <c r="C8414" t="s">
        <v>80</v>
      </c>
      <c r="D8414" t="s">
        <v>100</v>
      </c>
      <c r="E8414" t="s">
        <v>169</v>
      </c>
      <c r="F8414" t="s">
        <v>23998</v>
      </c>
      <c r="G8414" t="s">
        <v>464</v>
      </c>
      <c r="H8414" t="s">
        <v>134</v>
      </c>
      <c r="I8414" t="s">
        <v>135</v>
      </c>
      <c r="J8414" t="s">
        <v>136</v>
      </c>
      <c r="K8414" t="s">
        <v>137</v>
      </c>
      <c r="L8414" t="s">
        <v>23999</v>
      </c>
      <c r="M8414" t="s">
        <v>24000</v>
      </c>
      <c r="N8414">
        <v>1.102777777</v>
      </c>
      <c r="O8414">
        <v>0</v>
      </c>
      <c r="P8414">
        <v>219</v>
      </c>
      <c r="Q8414">
        <v>0</v>
      </c>
      <c r="R8414">
        <v>3</v>
      </c>
      <c r="S8414">
        <v>0</v>
      </c>
      <c r="T8414">
        <v>14</v>
      </c>
      <c r="U8414">
        <v>0</v>
      </c>
      <c r="V8414">
        <v>0</v>
      </c>
      <c r="W8414">
        <v>0</v>
      </c>
      <c r="X8414">
        <v>43.173762870252496</v>
      </c>
      <c r="Y8414">
        <v>0</v>
      </c>
      <c r="Z8414">
        <v>0.56886659763430836</v>
      </c>
      <c r="AA8414">
        <v>0</v>
      </c>
      <c r="AB8414">
        <v>7.2325627402200539</v>
      </c>
      <c r="AC8414">
        <v>0</v>
      </c>
      <c r="AD8414">
        <v>0</v>
      </c>
      <c r="AE8414">
        <v>50.975192208106861</v>
      </c>
    </row>
    <row r="8415" spans="1:31" x14ac:dyDescent="0.25">
      <c r="A8415">
        <v>2102322</v>
      </c>
      <c r="B8415">
        <v>1</v>
      </c>
      <c r="C8415" t="s">
        <v>80</v>
      </c>
      <c r="D8415" t="s">
        <v>96</v>
      </c>
      <c r="E8415" t="s">
        <v>177</v>
      </c>
      <c r="F8415" t="s">
        <v>24001</v>
      </c>
      <c r="G8415" t="s">
        <v>183</v>
      </c>
      <c r="H8415" t="s">
        <v>143</v>
      </c>
      <c r="I8415" t="s">
        <v>135</v>
      </c>
      <c r="J8415" t="s">
        <v>136</v>
      </c>
      <c r="K8415" t="s">
        <v>137</v>
      </c>
      <c r="L8415" t="s">
        <v>24002</v>
      </c>
      <c r="M8415" t="s">
        <v>24003</v>
      </c>
      <c r="N8415">
        <v>2.9908333329999999</v>
      </c>
      <c r="O8415">
        <v>0</v>
      </c>
      <c r="P8415">
        <v>1</v>
      </c>
      <c r="Q8415">
        <v>0</v>
      </c>
      <c r="R8415">
        <v>0</v>
      </c>
      <c r="S8415">
        <v>0</v>
      </c>
      <c r="T8415">
        <v>0</v>
      </c>
      <c r="U8415">
        <v>0</v>
      </c>
      <c r="V8415">
        <v>0</v>
      </c>
      <c r="W8415">
        <v>0</v>
      </c>
      <c r="X8415">
        <v>2.6272667943120005E-2</v>
      </c>
      <c r="Y8415">
        <v>0</v>
      </c>
      <c r="Z8415">
        <v>0</v>
      </c>
      <c r="AA8415">
        <v>0</v>
      </c>
      <c r="AB8415">
        <v>0</v>
      </c>
      <c r="AC8415">
        <v>0</v>
      </c>
      <c r="AD8415">
        <v>0</v>
      </c>
      <c r="AE8415">
        <v>2.6272667943120005E-2</v>
      </c>
    </row>
    <row r="8416" spans="1:31" x14ac:dyDescent="0.25">
      <c r="A8416">
        <v>2101990</v>
      </c>
      <c r="B8416">
        <v>1</v>
      </c>
      <c r="C8416" t="s">
        <v>80</v>
      </c>
      <c r="D8416" t="s">
        <v>105</v>
      </c>
      <c r="E8416" t="s">
        <v>177</v>
      </c>
      <c r="F8416" t="s">
        <v>24004</v>
      </c>
      <c r="G8416" t="s">
        <v>1007</v>
      </c>
      <c r="H8416" t="s">
        <v>143</v>
      </c>
      <c r="I8416" t="s">
        <v>135</v>
      </c>
      <c r="J8416" t="s">
        <v>3</v>
      </c>
      <c r="K8416" t="s">
        <v>137</v>
      </c>
      <c r="L8416" t="s">
        <v>23990</v>
      </c>
      <c r="M8416" t="s">
        <v>24005</v>
      </c>
      <c r="N8416">
        <v>4.4588888879999997</v>
      </c>
      <c r="O8416">
        <v>0</v>
      </c>
      <c r="P8416">
        <v>18</v>
      </c>
      <c r="Q8416">
        <v>0</v>
      </c>
      <c r="R8416">
        <v>0</v>
      </c>
      <c r="S8416">
        <v>0</v>
      </c>
      <c r="T8416">
        <v>0</v>
      </c>
      <c r="U8416">
        <v>0</v>
      </c>
      <c r="V8416">
        <v>0</v>
      </c>
      <c r="W8416">
        <v>0</v>
      </c>
      <c r="X8416">
        <v>19.267879842066868</v>
      </c>
      <c r="Y8416">
        <v>0</v>
      </c>
      <c r="Z8416">
        <v>0</v>
      </c>
      <c r="AA8416">
        <v>0</v>
      </c>
      <c r="AB8416">
        <v>0</v>
      </c>
      <c r="AC8416">
        <v>0</v>
      </c>
      <c r="AD8416">
        <v>0</v>
      </c>
      <c r="AE8416">
        <v>19.267879842066868</v>
      </c>
    </row>
    <row r="8417" spans="1:31" x14ac:dyDescent="0.25">
      <c r="A8417">
        <v>2102136</v>
      </c>
      <c r="B8417">
        <v>1</v>
      </c>
      <c r="C8417" t="s">
        <v>80</v>
      </c>
      <c r="D8417" t="s">
        <v>94</v>
      </c>
      <c r="E8417" t="s">
        <v>146</v>
      </c>
      <c r="F8417" t="s">
        <v>24006</v>
      </c>
      <c r="G8417" t="s">
        <v>133</v>
      </c>
      <c r="H8417" t="s">
        <v>134</v>
      </c>
      <c r="I8417" t="s">
        <v>135</v>
      </c>
      <c r="J8417" t="s">
        <v>136</v>
      </c>
      <c r="K8417" t="s">
        <v>137</v>
      </c>
      <c r="L8417" t="s">
        <v>24007</v>
      </c>
      <c r="M8417" t="s">
        <v>24008</v>
      </c>
      <c r="N8417">
        <v>1.519722222</v>
      </c>
      <c r="O8417">
        <v>0</v>
      </c>
      <c r="P8417">
        <v>223</v>
      </c>
      <c r="Q8417">
        <v>5</v>
      </c>
      <c r="R8417">
        <v>95</v>
      </c>
      <c r="S8417">
        <v>2</v>
      </c>
      <c r="T8417">
        <v>22</v>
      </c>
      <c r="U8417">
        <v>0</v>
      </c>
      <c r="V8417">
        <v>0</v>
      </c>
      <c r="W8417">
        <v>0</v>
      </c>
      <c r="X8417">
        <v>50.074594900386039</v>
      </c>
      <c r="Y8417">
        <v>4.1652387551353218</v>
      </c>
      <c r="Z8417">
        <v>16.796779954211107</v>
      </c>
      <c r="AA8417">
        <v>118.6467102083983</v>
      </c>
      <c r="AB8417">
        <v>5.9198057675879117</v>
      </c>
      <c r="AC8417">
        <v>0</v>
      </c>
      <c r="AD8417">
        <v>0</v>
      </c>
      <c r="AE8417">
        <v>195.60312958571868</v>
      </c>
    </row>
    <row r="8418" spans="1:31" x14ac:dyDescent="0.25">
      <c r="A8418">
        <v>2102059</v>
      </c>
      <c r="B8418">
        <v>1</v>
      </c>
      <c r="C8418" t="s">
        <v>81</v>
      </c>
      <c r="D8418" t="s">
        <v>127</v>
      </c>
      <c r="E8418" t="s">
        <v>140</v>
      </c>
      <c r="F8418" t="s">
        <v>24009</v>
      </c>
      <c r="G8418" t="s">
        <v>273</v>
      </c>
      <c r="H8418" t="s">
        <v>143</v>
      </c>
      <c r="I8418" t="s">
        <v>135</v>
      </c>
      <c r="J8418" t="s">
        <v>136</v>
      </c>
      <c r="K8418" t="s">
        <v>155</v>
      </c>
      <c r="L8418" t="s">
        <v>24010</v>
      </c>
      <c r="M8418" t="s">
        <v>24011</v>
      </c>
      <c r="N8418">
        <v>7.2458333330000002</v>
      </c>
      <c r="O8418">
        <v>0</v>
      </c>
      <c r="P8418">
        <v>1062</v>
      </c>
      <c r="Q8418">
        <v>0</v>
      </c>
      <c r="R8418">
        <v>0</v>
      </c>
      <c r="S8418">
        <v>0</v>
      </c>
      <c r="T8418">
        <v>176</v>
      </c>
      <c r="U8418">
        <v>0</v>
      </c>
      <c r="V8418">
        <v>0</v>
      </c>
      <c r="W8418">
        <v>0</v>
      </c>
      <c r="X8418">
        <v>1484.0992724313071</v>
      </c>
      <c r="Y8418">
        <v>0</v>
      </c>
      <c r="Z8418">
        <v>0</v>
      </c>
      <c r="AA8418">
        <v>0</v>
      </c>
      <c r="AB8418">
        <v>1490.7185229523643</v>
      </c>
      <c r="AC8418">
        <v>0</v>
      </c>
      <c r="AD8418">
        <v>0</v>
      </c>
      <c r="AE8418">
        <v>2974.8177953836712</v>
      </c>
    </row>
    <row r="8419" spans="1:31" x14ac:dyDescent="0.25">
      <c r="A8419">
        <v>2101913</v>
      </c>
      <c r="B8419">
        <v>1</v>
      </c>
      <c r="C8419" t="s">
        <v>80</v>
      </c>
      <c r="D8419" t="s">
        <v>103</v>
      </c>
      <c r="E8419" t="s">
        <v>146</v>
      </c>
      <c r="F8419" t="s">
        <v>23712</v>
      </c>
      <c r="G8419" t="s">
        <v>133</v>
      </c>
      <c r="H8419" t="s">
        <v>134</v>
      </c>
      <c r="I8419" t="s">
        <v>135</v>
      </c>
      <c r="J8419" t="s">
        <v>136</v>
      </c>
      <c r="K8419" t="s">
        <v>137</v>
      </c>
      <c r="L8419" t="s">
        <v>24012</v>
      </c>
      <c r="M8419" t="s">
        <v>24013</v>
      </c>
      <c r="N8419">
        <v>1.240277777</v>
      </c>
      <c r="O8419">
        <v>5</v>
      </c>
      <c r="P8419">
        <v>1774</v>
      </c>
      <c r="Q8419">
        <v>96</v>
      </c>
      <c r="R8419">
        <v>268</v>
      </c>
      <c r="S8419">
        <v>28</v>
      </c>
      <c r="T8419">
        <v>160</v>
      </c>
      <c r="U8419">
        <v>3</v>
      </c>
      <c r="V8419">
        <v>0</v>
      </c>
      <c r="W8419">
        <v>1.6467261450331252</v>
      </c>
      <c r="X8419">
        <v>344.12279935381781</v>
      </c>
      <c r="Y8419">
        <v>237.75786850354422</v>
      </c>
      <c r="Z8419">
        <v>688.37428583700557</v>
      </c>
      <c r="AA8419">
        <v>236.16782895254315</v>
      </c>
      <c r="AB8419">
        <v>144.40800902701514</v>
      </c>
      <c r="AC8419">
        <v>227.328463316333</v>
      </c>
      <c r="AD8419">
        <v>0</v>
      </c>
      <c r="AE8419">
        <v>1879.8059811352921</v>
      </c>
    </row>
    <row r="8420" spans="1:31" x14ac:dyDescent="0.25">
      <c r="A8420">
        <v>2102099</v>
      </c>
      <c r="B8420">
        <v>1</v>
      </c>
      <c r="C8420" t="s">
        <v>80</v>
      </c>
      <c r="D8420" t="s">
        <v>86</v>
      </c>
      <c r="E8420" t="s">
        <v>177</v>
      </c>
      <c r="F8420" t="s">
        <v>24014</v>
      </c>
      <c r="G8420" t="s">
        <v>183</v>
      </c>
      <c r="H8420" t="s">
        <v>143</v>
      </c>
      <c r="I8420" t="s">
        <v>135</v>
      </c>
      <c r="J8420" t="s">
        <v>136</v>
      </c>
      <c r="K8420" t="s">
        <v>137</v>
      </c>
      <c r="L8420" t="s">
        <v>24015</v>
      </c>
      <c r="M8420" t="s">
        <v>24016</v>
      </c>
      <c r="N8420">
        <v>2.892222222</v>
      </c>
      <c r="O8420">
        <v>0</v>
      </c>
      <c r="P8420">
        <v>1</v>
      </c>
      <c r="Q8420">
        <v>0</v>
      </c>
      <c r="R8420">
        <v>0</v>
      </c>
      <c r="S8420">
        <v>0</v>
      </c>
      <c r="T8420">
        <v>0</v>
      </c>
      <c r="U8420">
        <v>0</v>
      </c>
      <c r="V8420">
        <v>0</v>
      </c>
      <c r="W8420">
        <v>0</v>
      </c>
      <c r="X8420">
        <v>0</v>
      </c>
      <c r="Y8420">
        <v>0</v>
      </c>
      <c r="Z8420">
        <v>0</v>
      </c>
      <c r="AA8420">
        <v>0</v>
      </c>
      <c r="AB8420">
        <v>0</v>
      </c>
      <c r="AC8420">
        <v>0</v>
      </c>
      <c r="AD8420">
        <v>0</v>
      </c>
      <c r="AE8420">
        <v>0</v>
      </c>
    </row>
    <row r="8421" spans="1:31" x14ac:dyDescent="0.25">
      <c r="A8421">
        <v>2102199</v>
      </c>
      <c r="B8421">
        <v>1</v>
      </c>
      <c r="C8421" t="s">
        <v>80</v>
      </c>
      <c r="D8421" t="s">
        <v>110</v>
      </c>
      <c r="E8421" t="s">
        <v>177</v>
      </c>
      <c r="F8421" t="s">
        <v>24017</v>
      </c>
      <c r="G8421" t="s">
        <v>183</v>
      </c>
      <c r="H8421" t="s">
        <v>143</v>
      </c>
      <c r="I8421" t="s">
        <v>135</v>
      </c>
      <c r="J8421" t="s">
        <v>136</v>
      </c>
      <c r="K8421" t="s">
        <v>137</v>
      </c>
      <c r="L8421" t="s">
        <v>24018</v>
      </c>
      <c r="M8421" t="s">
        <v>24019</v>
      </c>
      <c r="N8421">
        <v>2.8105555550000001</v>
      </c>
      <c r="O8421">
        <v>0</v>
      </c>
      <c r="P8421">
        <v>2</v>
      </c>
      <c r="Q8421">
        <v>0</v>
      </c>
      <c r="R8421">
        <v>0</v>
      </c>
      <c r="S8421">
        <v>0</v>
      </c>
      <c r="T8421">
        <v>0</v>
      </c>
      <c r="U8421">
        <v>0</v>
      </c>
      <c r="V8421">
        <v>0</v>
      </c>
      <c r="W8421">
        <v>0</v>
      </c>
      <c r="X8421">
        <v>2.0687335797624602</v>
      </c>
      <c r="Y8421">
        <v>0</v>
      </c>
      <c r="Z8421">
        <v>0</v>
      </c>
      <c r="AA8421">
        <v>0</v>
      </c>
      <c r="AB8421">
        <v>0</v>
      </c>
      <c r="AC8421">
        <v>0</v>
      </c>
      <c r="AD8421">
        <v>0</v>
      </c>
      <c r="AE8421">
        <v>2.0687335797624602</v>
      </c>
    </row>
    <row r="8422" spans="1:31" x14ac:dyDescent="0.25">
      <c r="A8422">
        <v>2102285</v>
      </c>
      <c r="B8422">
        <v>1</v>
      </c>
      <c r="C8422" t="s">
        <v>81</v>
      </c>
      <c r="D8422" t="s">
        <v>128</v>
      </c>
      <c r="E8422" t="s">
        <v>146</v>
      </c>
      <c r="F8422" t="s">
        <v>5700</v>
      </c>
      <c r="G8422" t="s">
        <v>133</v>
      </c>
      <c r="H8422" t="s">
        <v>134</v>
      </c>
      <c r="I8422" t="s">
        <v>135</v>
      </c>
      <c r="J8422" t="s">
        <v>136</v>
      </c>
      <c r="K8422" t="s">
        <v>137</v>
      </c>
      <c r="L8422" t="s">
        <v>24020</v>
      </c>
      <c r="M8422" t="s">
        <v>23553</v>
      </c>
      <c r="N8422">
        <v>0.632222222</v>
      </c>
      <c r="O8422">
        <v>0</v>
      </c>
      <c r="P8422">
        <v>922</v>
      </c>
      <c r="Q8422">
        <v>3</v>
      </c>
      <c r="R8422">
        <v>12</v>
      </c>
      <c r="S8422">
        <v>5</v>
      </c>
      <c r="T8422">
        <v>97</v>
      </c>
      <c r="U8422">
        <v>0</v>
      </c>
      <c r="V8422">
        <v>0</v>
      </c>
      <c r="W8422">
        <v>0</v>
      </c>
      <c r="X8422">
        <v>79.519180259950517</v>
      </c>
      <c r="Y8422">
        <v>18.880159192178034</v>
      </c>
      <c r="Z8422">
        <v>12.136066444999834</v>
      </c>
      <c r="AA8422">
        <v>29.129905822788299</v>
      </c>
      <c r="AB8422">
        <v>15.841222375240379</v>
      </c>
      <c r="AC8422">
        <v>0</v>
      </c>
      <c r="AD8422">
        <v>0</v>
      </c>
      <c r="AE8422">
        <v>155.50653409515706</v>
      </c>
    </row>
    <row r="8423" spans="1:31" x14ac:dyDescent="0.25">
      <c r="A8423">
        <v>2101953</v>
      </c>
      <c r="B8423">
        <v>1</v>
      </c>
      <c r="C8423" t="s">
        <v>81</v>
      </c>
      <c r="D8423" t="s">
        <v>112</v>
      </c>
      <c r="E8423" t="s">
        <v>158</v>
      </c>
      <c r="F8423" t="s">
        <v>24021</v>
      </c>
      <c r="G8423" t="s">
        <v>160</v>
      </c>
      <c r="H8423" t="s">
        <v>143</v>
      </c>
      <c r="I8423" t="s">
        <v>135</v>
      </c>
      <c r="J8423" t="s">
        <v>136</v>
      </c>
      <c r="K8423" t="s">
        <v>137</v>
      </c>
      <c r="L8423" t="s">
        <v>24022</v>
      </c>
      <c r="M8423" t="s">
        <v>24023</v>
      </c>
      <c r="N8423">
        <v>3.8186111110000001</v>
      </c>
      <c r="O8423">
        <v>0</v>
      </c>
      <c r="P8423">
        <v>16</v>
      </c>
      <c r="Q8423">
        <v>0</v>
      </c>
      <c r="R8423">
        <v>1</v>
      </c>
      <c r="S8423">
        <v>0</v>
      </c>
      <c r="T8423">
        <v>3</v>
      </c>
      <c r="U8423">
        <v>0</v>
      </c>
      <c r="V8423">
        <v>0</v>
      </c>
      <c r="W8423">
        <v>0</v>
      </c>
      <c r="X8423">
        <v>8.9211316075455205</v>
      </c>
      <c r="Y8423">
        <v>0</v>
      </c>
      <c r="Z8423">
        <v>0.14250115569692778</v>
      </c>
      <c r="AA8423">
        <v>0</v>
      </c>
      <c r="AB8423">
        <v>2.018980871003667</v>
      </c>
      <c r="AC8423">
        <v>0</v>
      </c>
      <c r="AD8423">
        <v>0</v>
      </c>
      <c r="AE8423">
        <v>11.082613634246115</v>
      </c>
    </row>
    <row r="8424" spans="1:31" x14ac:dyDescent="0.25">
      <c r="A8424">
        <v>2102142</v>
      </c>
      <c r="B8424">
        <v>1</v>
      </c>
      <c r="C8424" t="s">
        <v>81</v>
      </c>
      <c r="D8424" t="s">
        <v>113</v>
      </c>
      <c r="E8424" t="s">
        <v>140</v>
      </c>
      <c r="F8424" t="s">
        <v>24024</v>
      </c>
      <c r="G8424" t="s">
        <v>142</v>
      </c>
      <c r="H8424" t="s">
        <v>143</v>
      </c>
      <c r="I8424" t="s">
        <v>135</v>
      </c>
      <c r="J8424" t="s">
        <v>136</v>
      </c>
      <c r="K8424" t="s">
        <v>137</v>
      </c>
      <c r="L8424" t="s">
        <v>24025</v>
      </c>
      <c r="M8424" t="s">
        <v>24026</v>
      </c>
      <c r="N8424">
        <v>2.1258333330000001</v>
      </c>
      <c r="O8424">
        <v>0</v>
      </c>
      <c r="P8424">
        <v>151</v>
      </c>
      <c r="Q8424">
        <v>0</v>
      </c>
      <c r="R8424">
        <v>0</v>
      </c>
      <c r="S8424">
        <v>0</v>
      </c>
      <c r="T8424">
        <v>19</v>
      </c>
      <c r="U8424">
        <v>0</v>
      </c>
      <c r="V8424">
        <v>0</v>
      </c>
      <c r="W8424">
        <v>0</v>
      </c>
      <c r="X8424">
        <v>42.060168012329875</v>
      </c>
      <c r="Y8424">
        <v>0</v>
      </c>
      <c r="Z8424">
        <v>0</v>
      </c>
      <c r="AA8424">
        <v>0</v>
      </c>
      <c r="AB8424">
        <v>6.3021901445273238</v>
      </c>
      <c r="AC8424">
        <v>0</v>
      </c>
      <c r="AD8424">
        <v>0</v>
      </c>
      <c r="AE8424">
        <v>48.362358156857198</v>
      </c>
    </row>
    <row r="8425" spans="1:31" x14ac:dyDescent="0.25">
      <c r="A8425">
        <v>2102308</v>
      </c>
      <c r="B8425">
        <v>1</v>
      </c>
      <c r="C8425" t="s">
        <v>80</v>
      </c>
      <c r="D8425" t="s">
        <v>108</v>
      </c>
      <c r="E8425" t="s">
        <v>158</v>
      </c>
      <c r="F8425" t="s">
        <v>24027</v>
      </c>
      <c r="G8425" t="s">
        <v>160</v>
      </c>
      <c r="H8425" t="s">
        <v>143</v>
      </c>
      <c r="I8425" t="s">
        <v>135</v>
      </c>
      <c r="J8425" t="s">
        <v>136</v>
      </c>
      <c r="K8425" t="s">
        <v>137</v>
      </c>
      <c r="L8425" t="s">
        <v>24028</v>
      </c>
      <c r="M8425" t="s">
        <v>24029</v>
      </c>
      <c r="N8425">
        <v>1.5674999999999999</v>
      </c>
      <c r="O8425">
        <v>0</v>
      </c>
      <c r="P8425">
        <v>26</v>
      </c>
      <c r="Q8425">
        <v>0</v>
      </c>
      <c r="R8425">
        <v>1</v>
      </c>
      <c r="S8425">
        <v>0</v>
      </c>
      <c r="T8425">
        <v>8</v>
      </c>
      <c r="U8425">
        <v>0</v>
      </c>
      <c r="V8425">
        <v>0</v>
      </c>
      <c r="W8425">
        <v>0</v>
      </c>
      <c r="X8425">
        <v>8.8397497115474035</v>
      </c>
      <c r="Y8425">
        <v>0</v>
      </c>
      <c r="Z8425">
        <v>0.19050460213072751</v>
      </c>
      <c r="AA8425">
        <v>0</v>
      </c>
      <c r="AB8425">
        <v>10.076378889861402</v>
      </c>
      <c r="AC8425">
        <v>0</v>
      </c>
      <c r="AD8425">
        <v>0</v>
      </c>
      <c r="AE8425">
        <v>19.106633203539534</v>
      </c>
    </row>
    <row r="8426" spans="1:31" x14ac:dyDescent="0.25">
      <c r="A8426">
        <v>2102328</v>
      </c>
      <c r="B8426">
        <v>1</v>
      </c>
      <c r="C8426" t="s">
        <v>81</v>
      </c>
      <c r="D8426" t="s">
        <v>126</v>
      </c>
      <c r="E8426" t="s">
        <v>158</v>
      </c>
      <c r="F8426" t="s">
        <v>24030</v>
      </c>
      <c r="G8426" t="s">
        <v>283</v>
      </c>
      <c r="H8426" t="s">
        <v>143</v>
      </c>
      <c r="I8426" t="s">
        <v>135</v>
      </c>
      <c r="J8426" t="s">
        <v>136</v>
      </c>
      <c r="K8426" t="s">
        <v>137</v>
      </c>
      <c r="L8426" t="s">
        <v>24031</v>
      </c>
      <c r="M8426" t="s">
        <v>24032</v>
      </c>
      <c r="N8426">
        <v>1.179444444</v>
      </c>
      <c r="O8426">
        <v>0</v>
      </c>
      <c r="P8426">
        <v>11</v>
      </c>
      <c r="Q8426">
        <v>0</v>
      </c>
      <c r="R8426">
        <v>4</v>
      </c>
      <c r="S8426">
        <v>0</v>
      </c>
      <c r="T8426">
        <v>7</v>
      </c>
      <c r="U8426">
        <v>0</v>
      </c>
      <c r="V8426">
        <v>0</v>
      </c>
      <c r="W8426">
        <v>0</v>
      </c>
      <c r="X8426">
        <v>3.6395934605723235</v>
      </c>
      <c r="Y8426">
        <v>0</v>
      </c>
      <c r="Z8426">
        <v>1.3892154327781603</v>
      </c>
      <c r="AA8426">
        <v>0</v>
      </c>
      <c r="AB8426">
        <v>4.8574917964222104</v>
      </c>
      <c r="AC8426">
        <v>0</v>
      </c>
      <c r="AD8426">
        <v>0</v>
      </c>
      <c r="AE8426">
        <v>9.8863006897726944</v>
      </c>
    </row>
    <row r="8427" spans="1:31" x14ac:dyDescent="0.25">
      <c r="A8427">
        <v>2102116</v>
      </c>
      <c r="B8427">
        <v>1</v>
      </c>
      <c r="C8427" t="s">
        <v>81</v>
      </c>
      <c r="D8427" t="s">
        <v>113</v>
      </c>
      <c r="E8427" t="s">
        <v>131</v>
      </c>
      <c r="F8427" t="s">
        <v>20057</v>
      </c>
      <c r="G8427" t="s">
        <v>133</v>
      </c>
      <c r="H8427" t="s">
        <v>134</v>
      </c>
      <c r="I8427" t="s">
        <v>135</v>
      </c>
      <c r="J8427" t="s">
        <v>136</v>
      </c>
      <c r="K8427" t="s">
        <v>137</v>
      </c>
      <c r="L8427" t="s">
        <v>24033</v>
      </c>
      <c r="M8427" t="s">
        <v>24034</v>
      </c>
      <c r="N8427">
        <v>6.3888888000000005E-2</v>
      </c>
      <c r="O8427">
        <v>0</v>
      </c>
      <c r="P8427">
        <v>2033</v>
      </c>
      <c r="Q8427">
        <v>21</v>
      </c>
      <c r="R8427">
        <v>303</v>
      </c>
      <c r="S8427">
        <v>4</v>
      </c>
      <c r="T8427">
        <v>109</v>
      </c>
      <c r="U8427">
        <v>2</v>
      </c>
      <c r="V8427">
        <v>0</v>
      </c>
      <c r="W8427">
        <v>0</v>
      </c>
      <c r="X8427">
        <v>24.167848185244576</v>
      </c>
      <c r="Y8427">
        <v>1.3753246575767331</v>
      </c>
      <c r="Z8427">
        <v>7.3940404838446145</v>
      </c>
      <c r="AA8427">
        <v>0.52904731069601674</v>
      </c>
      <c r="AB8427">
        <v>3.8803679708344223</v>
      </c>
      <c r="AC8427">
        <v>1.7766090984698832</v>
      </c>
      <c r="AD8427">
        <v>0</v>
      </c>
      <c r="AE8427">
        <v>39.123237706666245</v>
      </c>
    </row>
    <row r="8428" spans="1:31" x14ac:dyDescent="0.25">
      <c r="A8428">
        <v>2101973</v>
      </c>
      <c r="B8428">
        <v>1</v>
      </c>
      <c r="C8428" t="s">
        <v>81</v>
      </c>
      <c r="D8428" t="s">
        <v>126</v>
      </c>
      <c r="E8428" t="s">
        <v>131</v>
      </c>
      <c r="F8428" t="s">
        <v>24035</v>
      </c>
      <c r="G8428" t="s">
        <v>273</v>
      </c>
      <c r="H8428" t="s">
        <v>134</v>
      </c>
      <c r="I8428" t="s">
        <v>135</v>
      </c>
      <c r="J8428" t="s">
        <v>136</v>
      </c>
      <c r="K8428" t="s">
        <v>155</v>
      </c>
      <c r="L8428" t="s">
        <v>24036</v>
      </c>
      <c r="M8428" t="s">
        <v>24037</v>
      </c>
      <c r="N8428">
        <v>7.9347222220000004</v>
      </c>
      <c r="O8428">
        <v>3</v>
      </c>
      <c r="P8428">
        <v>1368</v>
      </c>
      <c r="Q8428">
        <v>66</v>
      </c>
      <c r="R8428">
        <v>411</v>
      </c>
      <c r="S8428">
        <v>13</v>
      </c>
      <c r="T8428">
        <v>70</v>
      </c>
      <c r="U8428">
        <v>0</v>
      </c>
      <c r="V8428">
        <v>0</v>
      </c>
      <c r="W8428">
        <v>12.514382505622317</v>
      </c>
      <c r="X8428">
        <v>1230.2496572388231</v>
      </c>
      <c r="Y8428">
        <v>4259.6295332641103</v>
      </c>
      <c r="Z8428">
        <v>2716.3659703225708</v>
      </c>
      <c r="AA8428">
        <v>991.91440822965353</v>
      </c>
      <c r="AB8428">
        <v>862.77229164352582</v>
      </c>
      <c r="AC8428">
        <v>0</v>
      </c>
      <c r="AD8428">
        <v>0</v>
      </c>
      <c r="AE8428">
        <v>10073.446243204306</v>
      </c>
    </row>
    <row r="8429" spans="1:31" x14ac:dyDescent="0.25">
      <c r="A8429">
        <v>2102440</v>
      </c>
      <c r="B8429">
        <v>1</v>
      </c>
      <c r="C8429" t="s">
        <v>80</v>
      </c>
      <c r="D8429" t="s">
        <v>106</v>
      </c>
      <c r="E8429" t="s">
        <v>131</v>
      </c>
      <c r="F8429" t="s">
        <v>24038</v>
      </c>
      <c r="G8429" t="s">
        <v>154</v>
      </c>
      <c r="H8429" t="s">
        <v>134</v>
      </c>
      <c r="I8429" t="s">
        <v>135</v>
      </c>
      <c r="J8429" t="s">
        <v>136</v>
      </c>
      <c r="K8429" t="s">
        <v>155</v>
      </c>
      <c r="L8429" t="s">
        <v>24039</v>
      </c>
      <c r="M8429" t="s">
        <v>24040</v>
      </c>
      <c r="N8429">
        <v>8.8106055550000004</v>
      </c>
      <c r="O8429">
        <v>0</v>
      </c>
      <c r="P8429">
        <v>181</v>
      </c>
      <c r="Q8429">
        <v>0</v>
      </c>
      <c r="R8429">
        <v>1</v>
      </c>
      <c r="S8429">
        <v>0</v>
      </c>
      <c r="T8429">
        <v>13</v>
      </c>
      <c r="U8429">
        <v>0</v>
      </c>
      <c r="V8429">
        <v>0</v>
      </c>
      <c r="W8429">
        <v>0</v>
      </c>
      <c r="X8429">
        <v>253.64874079689369</v>
      </c>
      <c r="Y8429">
        <v>0</v>
      </c>
      <c r="Z8429">
        <v>1.1970705939467621</v>
      </c>
      <c r="AA8429">
        <v>0</v>
      </c>
      <c r="AB8429">
        <v>214.23592136111432</v>
      </c>
      <c r="AC8429">
        <v>0</v>
      </c>
      <c r="AD8429">
        <v>0</v>
      </c>
      <c r="AE8429">
        <v>469.08173275195475</v>
      </c>
    </row>
    <row r="8430" spans="1:31" x14ac:dyDescent="0.25">
      <c r="A8430">
        <v>2102649</v>
      </c>
      <c r="B8430">
        <v>1</v>
      </c>
      <c r="C8430" t="s">
        <v>80</v>
      </c>
      <c r="D8430" t="s">
        <v>108</v>
      </c>
      <c r="E8430" t="s">
        <v>158</v>
      </c>
      <c r="F8430" t="s">
        <v>24041</v>
      </c>
      <c r="G8430" t="s">
        <v>160</v>
      </c>
      <c r="H8430" t="s">
        <v>143</v>
      </c>
      <c r="I8430" t="s">
        <v>135</v>
      </c>
      <c r="J8430" t="s">
        <v>136</v>
      </c>
      <c r="K8430" t="s">
        <v>137</v>
      </c>
      <c r="L8430" t="s">
        <v>24042</v>
      </c>
      <c r="M8430" t="s">
        <v>24043</v>
      </c>
      <c r="N8430">
        <v>0.73861111099999999</v>
      </c>
      <c r="O8430">
        <v>0</v>
      </c>
      <c r="P8430">
        <v>227</v>
      </c>
      <c r="Q8430">
        <v>0</v>
      </c>
      <c r="R8430">
        <v>0</v>
      </c>
      <c r="S8430">
        <v>0</v>
      </c>
      <c r="T8430">
        <v>27</v>
      </c>
      <c r="U8430">
        <v>0</v>
      </c>
      <c r="V8430">
        <v>0</v>
      </c>
      <c r="W8430">
        <v>0</v>
      </c>
      <c r="X8430">
        <v>24.707228165201471</v>
      </c>
      <c r="Y8430">
        <v>0</v>
      </c>
      <c r="Z8430">
        <v>0</v>
      </c>
      <c r="AA8430">
        <v>0</v>
      </c>
      <c r="AB8430">
        <v>7.4497834106325289</v>
      </c>
      <c r="AC8430">
        <v>0</v>
      </c>
      <c r="AD8430">
        <v>0</v>
      </c>
      <c r="AE8430">
        <v>32.157011575833998</v>
      </c>
    </row>
    <row r="8431" spans="1:31" x14ac:dyDescent="0.25">
      <c r="A8431">
        <v>2102749</v>
      </c>
      <c r="B8431">
        <v>1</v>
      </c>
      <c r="C8431" t="s">
        <v>80</v>
      </c>
      <c r="D8431" t="s">
        <v>99</v>
      </c>
      <c r="E8431" t="s">
        <v>177</v>
      </c>
      <c r="F8431" t="s">
        <v>24044</v>
      </c>
      <c r="G8431" t="s">
        <v>179</v>
      </c>
      <c r="H8431" t="s">
        <v>143</v>
      </c>
      <c r="I8431" t="s">
        <v>135</v>
      </c>
      <c r="J8431" t="s">
        <v>136</v>
      </c>
      <c r="K8431" t="s">
        <v>137</v>
      </c>
      <c r="L8431" t="s">
        <v>24045</v>
      </c>
      <c r="M8431" t="s">
        <v>24046</v>
      </c>
      <c r="N8431">
        <v>4.8197222220000002</v>
      </c>
      <c r="O8431">
        <v>0</v>
      </c>
      <c r="P8431">
        <v>1</v>
      </c>
      <c r="Q8431">
        <v>0</v>
      </c>
      <c r="R8431">
        <v>0</v>
      </c>
      <c r="S8431">
        <v>0</v>
      </c>
      <c r="T8431">
        <v>0</v>
      </c>
      <c r="U8431">
        <v>0</v>
      </c>
      <c r="V8431">
        <v>0</v>
      </c>
      <c r="W8431">
        <v>0</v>
      </c>
      <c r="X8431">
        <v>2.8967192981541992</v>
      </c>
      <c r="Y8431">
        <v>0</v>
      </c>
      <c r="Z8431">
        <v>0</v>
      </c>
      <c r="AA8431">
        <v>0</v>
      </c>
      <c r="AB8431">
        <v>0</v>
      </c>
      <c r="AC8431">
        <v>0</v>
      </c>
      <c r="AD8431">
        <v>0</v>
      </c>
      <c r="AE8431">
        <v>2.8967192981541992</v>
      </c>
    </row>
    <row r="8432" spans="1:31" x14ac:dyDescent="0.25">
      <c r="A8432">
        <v>2102580</v>
      </c>
      <c r="B8432">
        <v>1</v>
      </c>
      <c r="C8432" t="s">
        <v>81</v>
      </c>
      <c r="D8432" t="s">
        <v>113</v>
      </c>
      <c r="E8432" t="s">
        <v>177</v>
      </c>
      <c r="F8432" t="s">
        <v>24047</v>
      </c>
      <c r="G8432" t="s">
        <v>183</v>
      </c>
      <c r="H8432" t="s">
        <v>143</v>
      </c>
      <c r="I8432" t="s">
        <v>135</v>
      </c>
      <c r="J8432" t="s">
        <v>136</v>
      </c>
      <c r="K8432" t="s">
        <v>137</v>
      </c>
      <c r="L8432" t="s">
        <v>24048</v>
      </c>
      <c r="M8432" t="s">
        <v>24049</v>
      </c>
      <c r="N8432">
        <v>1.609444444</v>
      </c>
      <c r="O8432">
        <v>0</v>
      </c>
      <c r="P8432">
        <v>1</v>
      </c>
      <c r="Q8432">
        <v>0</v>
      </c>
      <c r="R8432">
        <v>0</v>
      </c>
      <c r="S8432">
        <v>0</v>
      </c>
      <c r="T8432">
        <v>0</v>
      </c>
      <c r="U8432">
        <v>0</v>
      </c>
      <c r="V8432">
        <v>0</v>
      </c>
      <c r="W8432">
        <v>0</v>
      </c>
      <c r="X8432">
        <v>0.43582672340148837</v>
      </c>
      <c r="Y8432">
        <v>0</v>
      </c>
      <c r="Z8432">
        <v>0</v>
      </c>
      <c r="AA8432">
        <v>0</v>
      </c>
      <c r="AB8432">
        <v>0</v>
      </c>
      <c r="AC8432">
        <v>0</v>
      </c>
      <c r="AD8432">
        <v>0</v>
      </c>
      <c r="AE8432">
        <v>0.43582672340148837</v>
      </c>
    </row>
    <row r="8433" spans="1:31" x14ac:dyDescent="0.25">
      <c r="A8433">
        <v>2102726</v>
      </c>
      <c r="B8433">
        <v>1</v>
      </c>
      <c r="C8433" t="s">
        <v>80</v>
      </c>
      <c r="D8433" t="s">
        <v>100</v>
      </c>
      <c r="E8433" t="s">
        <v>140</v>
      </c>
      <c r="F8433" t="s">
        <v>24050</v>
      </c>
      <c r="G8433" t="s">
        <v>142</v>
      </c>
      <c r="H8433" t="s">
        <v>143</v>
      </c>
      <c r="I8433" t="s">
        <v>135</v>
      </c>
      <c r="J8433" t="s">
        <v>136</v>
      </c>
      <c r="K8433" t="s">
        <v>137</v>
      </c>
      <c r="L8433" t="s">
        <v>24051</v>
      </c>
      <c r="M8433" t="s">
        <v>24052</v>
      </c>
      <c r="N8433">
        <v>0.51749999999999996</v>
      </c>
      <c r="O8433">
        <v>0</v>
      </c>
      <c r="P8433">
        <v>132</v>
      </c>
      <c r="Q8433">
        <v>0</v>
      </c>
      <c r="R8433">
        <v>0</v>
      </c>
      <c r="S8433">
        <v>0</v>
      </c>
      <c r="T8433">
        <v>11</v>
      </c>
      <c r="U8433">
        <v>0</v>
      </c>
      <c r="V8433">
        <v>0</v>
      </c>
      <c r="W8433">
        <v>0</v>
      </c>
      <c r="X8433">
        <v>31.035232698318275</v>
      </c>
      <c r="Y8433">
        <v>0</v>
      </c>
      <c r="Z8433">
        <v>0</v>
      </c>
      <c r="AA8433">
        <v>0</v>
      </c>
      <c r="AB8433">
        <v>1.8333822337332777</v>
      </c>
      <c r="AC8433">
        <v>0</v>
      </c>
      <c r="AD8433">
        <v>0</v>
      </c>
      <c r="AE8433">
        <v>32.86861493205155</v>
      </c>
    </row>
    <row r="8434" spans="1:31" x14ac:dyDescent="0.25">
      <c r="A8434">
        <v>2102603</v>
      </c>
      <c r="B8434">
        <v>1</v>
      </c>
      <c r="C8434" t="s">
        <v>80</v>
      </c>
      <c r="D8434" t="s">
        <v>110</v>
      </c>
      <c r="E8434" t="s">
        <v>158</v>
      </c>
      <c r="F8434" t="s">
        <v>24053</v>
      </c>
      <c r="G8434" t="s">
        <v>385</v>
      </c>
      <c r="H8434" t="s">
        <v>143</v>
      </c>
      <c r="I8434" t="s">
        <v>135</v>
      </c>
      <c r="J8434" t="s">
        <v>136</v>
      </c>
      <c r="K8434" t="s">
        <v>137</v>
      </c>
      <c r="L8434" t="s">
        <v>24054</v>
      </c>
      <c r="M8434" t="s">
        <v>24055</v>
      </c>
      <c r="N8434">
        <v>0.41888888800000001</v>
      </c>
      <c r="O8434">
        <v>0</v>
      </c>
      <c r="P8434">
        <v>181</v>
      </c>
      <c r="Q8434">
        <v>0</v>
      </c>
      <c r="R8434">
        <v>0</v>
      </c>
      <c r="S8434">
        <v>0</v>
      </c>
      <c r="T8434">
        <v>8</v>
      </c>
      <c r="U8434">
        <v>0</v>
      </c>
      <c r="V8434">
        <v>0</v>
      </c>
      <c r="W8434">
        <v>0</v>
      </c>
      <c r="X8434">
        <v>19.199062150495166</v>
      </c>
      <c r="Y8434">
        <v>0</v>
      </c>
      <c r="Z8434">
        <v>0</v>
      </c>
      <c r="AA8434">
        <v>0</v>
      </c>
      <c r="AB8434">
        <v>2.0111066460576534</v>
      </c>
      <c r="AC8434">
        <v>0</v>
      </c>
      <c r="AD8434">
        <v>0</v>
      </c>
      <c r="AE8434">
        <v>21.210168796552821</v>
      </c>
    </row>
    <row r="8435" spans="1:31" x14ac:dyDescent="0.25">
      <c r="A8435">
        <v>2102434</v>
      </c>
      <c r="B8435">
        <v>1</v>
      </c>
      <c r="C8435" t="s">
        <v>80</v>
      </c>
      <c r="D8435" t="s">
        <v>88</v>
      </c>
      <c r="E8435" t="s">
        <v>177</v>
      </c>
      <c r="F8435" t="s">
        <v>24056</v>
      </c>
      <c r="G8435" t="s">
        <v>179</v>
      </c>
      <c r="H8435" t="s">
        <v>143</v>
      </c>
      <c r="I8435" t="s">
        <v>135</v>
      </c>
      <c r="J8435" t="s">
        <v>136</v>
      </c>
      <c r="K8435" t="s">
        <v>137</v>
      </c>
      <c r="L8435" t="s">
        <v>24057</v>
      </c>
      <c r="M8435" t="s">
        <v>24058</v>
      </c>
      <c r="N8435">
        <v>2.4711111109999999</v>
      </c>
      <c r="O8435">
        <v>0</v>
      </c>
      <c r="P8435">
        <v>1</v>
      </c>
      <c r="Q8435">
        <v>0</v>
      </c>
      <c r="R8435">
        <v>0</v>
      </c>
      <c r="S8435">
        <v>0</v>
      </c>
      <c r="T8435">
        <v>0</v>
      </c>
      <c r="U8435">
        <v>0</v>
      </c>
      <c r="V8435">
        <v>0</v>
      </c>
      <c r="W8435">
        <v>0</v>
      </c>
      <c r="X8435">
        <v>1.7192215865773333</v>
      </c>
      <c r="Y8435">
        <v>0</v>
      </c>
      <c r="Z8435">
        <v>0</v>
      </c>
      <c r="AA8435">
        <v>0</v>
      </c>
      <c r="AB8435">
        <v>0</v>
      </c>
      <c r="AC8435">
        <v>0</v>
      </c>
      <c r="AD8435">
        <v>0</v>
      </c>
      <c r="AE8435">
        <v>1.7192215865773333</v>
      </c>
    </row>
    <row r="8436" spans="1:31" x14ac:dyDescent="0.25">
      <c r="A8436">
        <v>2102643</v>
      </c>
      <c r="B8436">
        <v>1</v>
      </c>
      <c r="C8436" t="s">
        <v>81</v>
      </c>
      <c r="D8436" t="s">
        <v>128</v>
      </c>
      <c r="E8436" t="s">
        <v>131</v>
      </c>
      <c r="F8436" t="s">
        <v>24059</v>
      </c>
      <c r="G8436" t="s">
        <v>133</v>
      </c>
      <c r="H8436" t="s">
        <v>134</v>
      </c>
      <c r="I8436" t="s">
        <v>135</v>
      </c>
      <c r="J8436" t="s">
        <v>136</v>
      </c>
      <c r="K8436" t="s">
        <v>137</v>
      </c>
      <c r="L8436" t="s">
        <v>24060</v>
      </c>
      <c r="M8436" t="s">
        <v>24061</v>
      </c>
      <c r="N8436">
        <v>2.7475000000000001</v>
      </c>
      <c r="O8436">
        <v>3</v>
      </c>
      <c r="P8436">
        <v>1</v>
      </c>
      <c r="Q8436">
        <v>21</v>
      </c>
      <c r="R8436">
        <v>7</v>
      </c>
      <c r="S8436">
        <v>8</v>
      </c>
      <c r="T8436">
        <v>0</v>
      </c>
      <c r="U8436">
        <v>0</v>
      </c>
      <c r="V8436">
        <v>0</v>
      </c>
      <c r="W8436">
        <v>23.946580731356597</v>
      </c>
      <c r="X8436">
        <v>0.21387443591479002</v>
      </c>
      <c r="Y8436">
        <v>65.678410707294333</v>
      </c>
      <c r="Z8436">
        <v>9.6001185367015136</v>
      </c>
      <c r="AA8436">
        <v>121.93082894076798</v>
      </c>
      <c r="AB8436">
        <v>0</v>
      </c>
      <c r="AC8436">
        <v>0</v>
      </c>
      <c r="AD8436">
        <v>0</v>
      </c>
      <c r="AE8436">
        <v>221.36981335203524</v>
      </c>
    </row>
    <row r="8437" spans="1:31" x14ac:dyDescent="0.25">
      <c r="A8437">
        <v>2102686</v>
      </c>
      <c r="B8437">
        <v>1</v>
      </c>
      <c r="C8437" t="s">
        <v>81</v>
      </c>
      <c r="D8437" t="s">
        <v>128</v>
      </c>
      <c r="E8437" t="s">
        <v>177</v>
      </c>
      <c r="F8437" t="s">
        <v>1635</v>
      </c>
      <c r="G8437" t="s">
        <v>196</v>
      </c>
      <c r="H8437" t="s">
        <v>143</v>
      </c>
      <c r="I8437" t="s">
        <v>135</v>
      </c>
      <c r="J8437" t="s">
        <v>136</v>
      </c>
      <c r="K8437" t="s">
        <v>137</v>
      </c>
      <c r="L8437" t="s">
        <v>24062</v>
      </c>
      <c r="M8437" t="s">
        <v>24063</v>
      </c>
      <c r="N8437">
        <v>4.3261111110000003</v>
      </c>
      <c r="O8437">
        <v>0</v>
      </c>
      <c r="P8437">
        <v>10</v>
      </c>
      <c r="Q8437">
        <v>0</v>
      </c>
      <c r="R8437">
        <v>0</v>
      </c>
      <c r="S8437">
        <v>0</v>
      </c>
      <c r="T8437">
        <v>0</v>
      </c>
      <c r="U8437">
        <v>0</v>
      </c>
      <c r="V8437">
        <v>0</v>
      </c>
      <c r="W8437">
        <v>0</v>
      </c>
      <c r="X8437">
        <v>11.138674667510021</v>
      </c>
      <c r="Y8437">
        <v>0</v>
      </c>
      <c r="Z8437">
        <v>0</v>
      </c>
      <c r="AA8437">
        <v>0</v>
      </c>
      <c r="AB8437">
        <v>0</v>
      </c>
      <c r="AC8437">
        <v>0</v>
      </c>
      <c r="AD8437">
        <v>0</v>
      </c>
      <c r="AE8437">
        <v>11.138674667510021</v>
      </c>
    </row>
    <row r="8438" spans="1:31" x14ac:dyDescent="0.25">
      <c r="A8438">
        <v>2102689</v>
      </c>
      <c r="B8438">
        <v>1</v>
      </c>
      <c r="C8438" t="s">
        <v>80</v>
      </c>
      <c r="D8438" t="s">
        <v>99</v>
      </c>
      <c r="E8438" t="s">
        <v>177</v>
      </c>
      <c r="F8438" t="s">
        <v>24064</v>
      </c>
      <c r="G8438" t="s">
        <v>183</v>
      </c>
      <c r="H8438" t="s">
        <v>143</v>
      </c>
      <c r="I8438" t="s">
        <v>135</v>
      </c>
      <c r="J8438" t="s">
        <v>136</v>
      </c>
      <c r="K8438" t="s">
        <v>137</v>
      </c>
      <c r="L8438" t="s">
        <v>24065</v>
      </c>
      <c r="M8438" t="s">
        <v>24066</v>
      </c>
      <c r="N8438">
        <v>4.1399999999999997</v>
      </c>
      <c r="O8438">
        <v>0</v>
      </c>
      <c r="P8438">
        <v>1</v>
      </c>
      <c r="Q8438">
        <v>0</v>
      </c>
      <c r="R8438">
        <v>0</v>
      </c>
      <c r="S8438">
        <v>0</v>
      </c>
      <c r="T8438">
        <v>0</v>
      </c>
      <c r="U8438">
        <v>0</v>
      </c>
      <c r="V8438">
        <v>0</v>
      </c>
      <c r="W8438">
        <v>0</v>
      </c>
      <c r="X8438">
        <v>0.17193353966872002</v>
      </c>
      <c r="Y8438">
        <v>0</v>
      </c>
      <c r="Z8438">
        <v>0</v>
      </c>
      <c r="AA8438">
        <v>0</v>
      </c>
      <c r="AB8438">
        <v>0</v>
      </c>
      <c r="AC8438">
        <v>0</v>
      </c>
      <c r="AD8438">
        <v>0</v>
      </c>
      <c r="AE8438">
        <v>0.17193353966872002</v>
      </c>
    </row>
    <row r="8439" spans="1:31" x14ac:dyDescent="0.25">
      <c r="A8439">
        <v>2102503</v>
      </c>
      <c r="B8439">
        <v>1</v>
      </c>
      <c r="C8439" t="s">
        <v>80</v>
      </c>
      <c r="D8439" t="s">
        <v>105</v>
      </c>
      <c r="E8439" t="s">
        <v>158</v>
      </c>
      <c r="F8439" t="s">
        <v>24067</v>
      </c>
      <c r="G8439" t="s">
        <v>154</v>
      </c>
      <c r="H8439" t="s">
        <v>143</v>
      </c>
      <c r="I8439" t="s">
        <v>135</v>
      </c>
      <c r="J8439" t="s">
        <v>136</v>
      </c>
      <c r="K8439" t="s">
        <v>155</v>
      </c>
      <c r="L8439" t="s">
        <v>24068</v>
      </c>
      <c r="M8439" t="s">
        <v>24069</v>
      </c>
      <c r="N8439">
        <v>2.1386711109999998</v>
      </c>
      <c r="O8439">
        <v>0</v>
      </c>
      <c r="P8439">
        <v>24</v>
      </c>
      <c r="Q8439">
        <v>0</v>
      </c>
      <c r="R8439">
        <v>1</v>
      </c>
      <c r="S8439">
        <v>0</v>
      </c>
      <c r="T8439">
        <v>3</v>
      </c>
      <c r="U8439">
        <v>0</v>
      </c>
      <c r="V8439">
        <v>0</v>
      </c>
      <c r="W8439">
        <v>0</v>
      </c>
      <c r="X8439">
        <v>12.878259961119216</v>
      </c>
      <c r="Y8439">
        <v>0</v>
      </c>
      <c r="Z8439">
        <v>0.39713549172661172</v>
      </c>
      <c r="AA8439">
        <v>0</v>
      </c>
      <c r="AB8439">
        <v>1.9822460972371201</v>
      </c>
      <c r="AC8439">
        <v>0</v>
      </c>
      <c r="AD8439">
        <v>0</v>
      </c>
      <c r="AE8439">
        <v>15.257641550082948</v>
      </c>
    </row>
    <row r="8440" spans="1:31" x14ac:dyDescent="0.25">
      <c r="A8440">
        <v>2102480</v>
      </c>
      <c r="B8440">
        <v>1</v>
      </c>
      <c r="C8440" t="s">
        <v>80</v>
      </c>
      <c r="D8440" t="s">
        <v>107</v>
      </c>
      <c r="E8440" t="s">
        <v>140</v>
      </c>
      <c r="F8440" t="s">
        <v>18929</v>
      </c>
      <c r="G8440" t="s">
        <v>154</v>
      </c>
      <c r="H8440" t="s">
        <v>143</v>
      </c>
      <c r="I8440" t="s">
        <v>135</v>
      </c>
      <c r="J8440" t="s">
        <v>136</v>
      </c>
      <c r="K8440" t="s">
        <v>155</v>
      </c>
      <c r="L8440" t="s">
        <v>24070</v>
      </c>
      <c r="M8440" t="s">
        <v>24071</v>
      </c>
      <c r="N8440">
        <v>7.8725488879999999</v>
      </c>
      <c r="O8440">
        <v>0</v>
      </c>
      <c r="P8440">
        <v>296</v>
      </c>
      <c r="Q8440">
        <v>0</v>
      </c>
      <c r="R8440">
        <v>0</v>
      </c>
      <c r="S8440">
        <v>0</v>
      </c>
      <c r="T8440">
        <v>6</v>
      </c>
      <c r="U8440">
        <v>0</v>
      </c>
      <c r="V8440">
        <v>0</v>
      </c>
      <c r="W8440">
        <v>0</v>
      </c>
      <c r="X8440">
        <v>440.32987219535852</v>
      </c>
      <c r="Y8440">
        <v>0</v>
      </c>
      <c r="Z8440">
        <v>0</v>
      </c>
      <c r="AA8440">
        <v>0</v>
      </c>
      <c r="AB8440">
        <v>48.706448116360136</v>
      </c>
      <c r="AC8440">
        <v>0</v>
      </c>
      <c r="AD8440">
        <v>0</v>
      </c>
      <c r="AE8440">
        <v>489.03632031171867</v>
      </c>
    </row>
    <row r="8441" spans="1:31" x14ac:dyDescent="0.25">
      <c r="A8441">
        <v>2102623</v>
      </c>
      <c r="B8441">
        <v>1</v>
      </c>
      <c r="C8441" t="s">
        <v>80</v>
      </c>
      <c r="D8441" t="s">
        <v>93</v>
      </c>
      <c r="E8441" t="s">
        <v>158</v>
      </c>
      <c r="F8441" t="s">
        <v>24072</v>
      </c>
      <c r="G8441" t="s">
        <v>160</v>
      </c>
      <c r="H8441" t="s">
        <v>143</v>
      </c>
      <c r="I8441" t="s">
        <v>135</v>
      </c>
      <c r="J8441" t="s">
        <v>136</v>
      </c>
      <c r="K8441" t="s">
        <v>137</v>
      </c>
      <c r="L8441" t="s">
        <v>24073</v>
      </c>
      <c r="M8441" t="s">
        <v>24074</v>
      </c>
      <c r="N8441">
        <v>1.155</v>
      </c>
      <c r="O8441">
        <v>0</v>
      </c>
      <c r="P8441">
        <v>9</v>
      </c>
      <c r="Q8441">
        <v>0</v>
      </c>
      <c r="R8441">
        <v>0</v>
      </c>
      <c r="S8441">
        <v>0</v>
      </c>
      <c r="T8441">
        <v>1</v>
      </c>
      <c r="U8441">
        <v>0</v>
      </c>
      <c r="V8441">
        <v>0</v>
      </c>
      <c r="W8441">
        <v>0</v>
      </c>
      <c r="X8441">
        <v>3.8091325317617746</v>
      </c>
      <c r="Y8441">
        <v>0</v>
      </c>
      <c r="Z8441">
        <v>0</v>
      </c>
      <c r="AA8441">
        <v>0</v>
      </c>
      <c r="AB8441">
        <v>0.37973989611916004</v>
      </c>
      <c r="AC8441">
        <v>0</v>
      </c>
      <c r="AD8441">
        <v>0</v>
      </c>
      <c r="AE8441">
        <v>4.1888724278809342</v>
      </c>
    </row>
    <row r="8442" spans="1:31" x14ac:dyDescent="0.25">
      <c r="A8442">
        <v>2102417</v>
      </c>
      <c r="B8442">
        <v>1</v>
      </c>
      <c r="C8442" t="s">
        <v>81</v>
      </c>
      <c r="D8442" t="s">
        <v>123</v>
      </c>
      <c r="E8442" t="s">
        <v>131</v>
      </c>
      <c r="F8442" t="s">
        <v>16382</v>
      </c>
      <c r="G8442" t="s">
        <v>133</v>
      </c>
      <c r="H8442" t="s">
        <v>134</v>
      </c>
      <c r="I8442" t="s">
        <v>135</v>
      </c>
      <c r="J8442" t="s">
        <v>136</v>
      </c>
      <c r="K8442" t="s">
        <v>137</v>
      </c>
      <c r="L8442" t="s">
        <v>24075</v>
      </c>
      <c r="M8442" t="s">
        <v>24076</v>
      </c>
      <c r="N8442">
        <v>1.1769444440000001</v>
      </c>
      <c r="O8442">
        <v>4</v>
      </c>
      <c r="P8442">
        <v>550</v>
      </c>
      <c r="Q8442">
        <v>310</v>
      </c>
      <c r="R8442">
        <v>374</v>
      </c>
      <c r="S8442">
        <v>29</v>
      </c>
      <c r="T8442">
        <v>73</v>
      </c>
      <c r="U8442">
        <v>1</v>
      </c>
      <c r="V8442">
        <v>0</v>
      </c>
      <c r="W8442">
        <v>1.1459198675893014</v>
      </c>
      <c r="X8442">
        <v>159.98524483359373</v>
      </c>
      <c r="Y8442">
        <v>400.51516730532194</v>
      </c>
      <c r="Z8442">
        <v>296.67139821319461</v>
      </c>
      <c r="AA8442">
        <v>90.748040840245295</v>
      </c>
      <c r="AB8442">
        <v>60.447940135406817</v>
      </c>
      <c r="AC8442">
        <v>0</v>
      </c>
      <c r="AD8442">
        <v>0</v>
      </c>
      <c r="AE8442">
        <v>1009.5137111953517</v>
      </c>
    </row>
    <row r="8443" spans="1:31" x14ac:dyDescent="0.25">
      <c r="A8443">
        <v>2102606</v>
      </c>
      <c r="B8443">
        <v>1</v>
      </c>
      <c r="C8443" t="s">
        <v>81</v>
      </c>
      <c r="D8443" t="s">
        <v>127</v>
      </c>
      <c r="E8443" t="s">
        <v>169</v>
      </c>
      <c r="F8443" t="s">
        <v>24077</v>
      </c>
      <c r="G8443" t="s">
        <v>133</v>
      </c>
      <c r="H8443" t="s">
        <v>134</v>
      </c>
      <c r="I8443" t="s">
        <v>259</v>
      </c>
      <c r="J8443" t="s">
        <v>136</v>
      </c>
      <c r="K8443" t="s">
        <v>137</v>
      </c>
      <c r="L8443" t="s">
        <v>24078</v>
      </c>
      <c r="M8443" t="s">
        <v>24079</v>
      </c>
      <c r="N8443">
        <v>2.4166666E-2</v>
      </c>
      <c r="O8443">
        <v>0</v>
      </c>
      <c r="P8443">
        <v>900</v>
      </c>
      <c r="Q8443">
        <v>9</v>
      </c>
      <c r="R8443">
        <v>28</v>
      </c>
      <c r="S8443">
        <v>5</v>
      </c>
      <c r="T8443">
        <v>111</v>
      </c>
      <c r="U8443">
        <v>5</v>
      </c>
      <c r="V8443">
        <v>1</v>
      </c>
      <c r="W8443">
        <v>0</v>
      </c>
      <c r="X8443">
        <v>5.3433781219943235</v>
      </c>
      <c r="Y8443">
        <v>3.7752346271408332E-2</v>
      </c>
      <c r="Z8443">
        <v>7.8255138477888328E-2</v>
      </c>
      <c r="AA8443">
        <v>0.51956701603625</v>
      </c>
      <c r="AB8443">
        <v>1.468012229565038</v>
      </c>
      <c r="AC8443">
        <v>12.531827010361587</v>
      </c>
      <c r="AD8443">
        <v>0.85749928247180984</v>
      </c>
      <c r="AE8443">
        <v>20.836291145178304</v>
      </c>
    </row>
    <row r="8444" spans="1:31" x14ac:dyDescent="0.25">
      <c r="A8444">
        <v>2102583</v>
      </c>
      <c r="B8444">
        <v>1</v>
      </c>
      <c r="C8444" t="s">
        <v>80</v>
      </c>
      <c r="D8444" t="s">
        <v>103</v>
      </c>
      <c r="E8444" t="s">
        <v>146</v>
      </c>
      <c r="F8444" t="s">
        <v>24080</v>
      </c>
      <c r="G8444" t="s">
        <v>133</v>
      </c>
      <c r="H8444" t="s">
        <v>134</v>
      </c>
      <c r="I8444" t="s">
        <v>135</v>
      </c>
      <c r="J8444" t="s">
        <v>136</v>
      </c>
      <c r="K8444" t="s">
        <v>137</v>
      </c>
      <c r="L8444" t="s">
        <v>24081</v>
      </c>
      <c r="M8444" t="s">
        <v>24082</v>
      </c>
      <c r="N8444">
        <v>7.1666666000000004E-2</v>
      </c>
      <c r="O8444">
        <v>0</v>
      </c>
      <c r="P8444">
        <v>232</v>
      </c>
      <c r="Q8444">
        <v>22</v>
      </c>
      <c r="R8444">
        <v>13</v>
      </c>
      <c r="S8444">
        <v>8</v>
      </c>
      <c r="T8444">
        <v>3</v>
      </c>
      <c r="U8444">
        <v>0</v>
      </c>
      <c r="V8444">
        <v>0</v>
      </c>
      <c r="W8444">
        <v>0</v>
      </c>
      <c r="X8444">
        <v>3.487222343766526</v>
      </c>
      <c r="Y8444">
        <v>10.087433372919076</v>
      </c>
      <c r="Z8444">
        <v>2.4735655616303815</v>
      </c>
      <c r="AA8444">
        <v>7.8110642572340856</v>
      </c>
      <c r="AB8444">
        <v>7.158039758423751E-2</v>
      </c>
      <c r="AC8444">
        <v>0</v>
      </c>
      <c r="AD8444">
        <v>0</v>
      </c>
      <c r="AE8444">
        <v>23.930865933134307</v>
      </c>
    </row>
    <row r="8445" spans="1:31" x14ac:dyDescent="0.25">
      <c r="A8445">
        <v>2102746</v>
      </c>
      <c r="B8445">
        <v>1</v>
      </c>
      <c r="C8445" t="s">
        <v>80</v>
      </c>
      <c r="D8445" t="s">
        <v>103</v>
      </c>
      <c r="E8445" t="s">
        <v>177</v>
      </c>
      <c r="F8445" t="s">
        <v>24083</v>
      </c>
      <c r="G8445" t="s">
        <v>183</v>
      </c>
      <c r="H8445" t="s">
        <v>143</v>
      </c>
      <c r="I8445" t="s">
        <v>135</v>
      </c>
      <c r="J8445" t="s">
        <v>136</v>
      </c>
      <c r="K8445" t="s">
        <v>137</v>
      </c>
      <c r="L8445" t="s">
        <v>24084</v>
      </c>
      <c r="M8445" t="s">
        <v>24085</v>
      </c>
      <c r="N8445">
        <v>0.96805555499999996</v>
      </c>
      <c r="O8445">
        <v>0</v>
      </c>
      <c r="P8445">
        <v>1</v>
      </c>
      <c r="Q8445">
        <v>0</v>
      </c>
      <c r="R8445">
        <v>0</v>
      </c>
      <c r="S8445">
        <v>0</v>
      </c>
      <c r="T8445">
        <v>0</v>
      </c>
      <c r="U8445">
        <v>0</v>
      </c>
      <c r="V8445">
        <v>0</v>
      </c>
      <c r="W8445">
        <v>0</v>
      </c>
      <c r="X8445">
        <v>7.5364313835830005E-2</v>
      </c>
      <c r="Y8445">
        <v>0</v>
      </c>
      <c r="Z8445">
        <v>0</v>
      </c>
      <c r="AA8445">
        <v>0</v>
      </c>
      <c r="AB8445">
        <v>0</v>
      </c>
      <c r="AC8445">
        <v>0</v>
      </c>
      <c r="AD8445">
        <v>0</v>
      </c>
      <c r="AE8445">
        <v>7.5364313835830005E-2</v>
      </c>
    </row>
    <row r="8446" spans="1:31" x14ac:dyDescent="0.25">
      <c r="A8446">
        <v>2102560</v>
      </c>
      <c r="B8446">
        <v>1</v>
      </c>
      <c r="C8446" t="s">
        <v>80</v>
      </c>
      <c r="D8446" t="s">
        <v>107</v>
      </c>
      <c r="E8446" t="s">
        <v>177</v>
      </c>
      <c r="F8446" t="s">
        <v>24086</v>
      </c>
      <c r="G8446" t="s">
        <v>1007</v>
      </c>
      <c r="H8446" t="s">
        <v>143</v>
      </c>
      <c r="I8446" t="s">
        <v>135</v>
      </c>
      <c r="J8446" t="s">
        <v>3</v>
      </c>
      <c r="K8446" t="s">
        <v>137</v>
      </c>
      <c r="L8446" t="s">
        <v>24087</v>
      </c>
      <c r="M8446" t="s">
        <v>24088</v>
      </c>
      <c r="N8446">
        <v>4.028611111</v>
      </c>
      <c r="O8446">
        <v>0</v>
      </c>
      <c r="P8446">
        <v>1</v>
      </c>
      <c r="Q8446">
        <v>0</v>
      </c>
      <c r="R8446">
        <v>0</v>
      </c>
      <c r="S8446">
        <v>0</v>
      </c>
      <c r="T8446">
        <v>0</v>
      </c>
      <c r="U8446">
        <v>0</v>
      </c>
      <c r="V8446">
        <v>0</v>
      </c>
      <c r="W8446">
        <v>0</v>
      </c>
      <c r="X8446">
        <v>0.79512092579094706</v>
      </c>
      <c r="Y8446">
        <v>0</v>
      </c>
      <c r="Z8446">
        <v>0</v>
      </c>
      <c r="AA8446">
        <v>0</v>
      </c>
      <c r="AB8446">
        <v>0</v>
      </c>
      <c r="AC8446">
        <v>0</v>
      </c>
      <c r="AD8446">
        <v>0</v>
      </c>
      <c r="AE8446">
        <v>0.79512092579094706</v>
      </c>
    </row>
    <row r="8447" spans="1:31" x14ac:dyDescent="0.25">
      <c r="A8447">
        <v>2102437</v>
      </c>
      <c r="B8447">
        <v>1</v>
      </c>
      <c r="C8447" t="s">
        <v>81</v>
      </c>
      <c r="D8447" t="s">
        <v>128</v>
      </c>
      <c r="E8447" t="s">
        <v>505</v>
      </c>
      <c r="F8447" t="s">
        <v>24089</v>
      </c>
      <c r="G8447" t="s">
        <v>324</v>
      </c>
      <c r="H8447" t="s">
        <v>143</v>
      </c>
      <c r="I8447" t="s">
        <v>135</v>
      </c>
      <c r="J8447" t="s">
        <v>136</v>
      </c>
      <c r="K8447" t="s">
        <v>137</v>
      </c>
      <c r="L8447" t="s">
        <v>24090</v>
      </c>
      <c r="M8447" t="s">
        <v>24091</v>
      </c>
      <c r="N8447">
        <v>7.7074999999999996</v>
      </c>
      <c r="O8447">
        <v>0</v>
      </c>
      <c r="P8447">
        <v>81</v>
      </c>
      <c r="Q8447">
        <v>0</v>
      </c>
      <c r="R8447">
        <v>0</v>
      </c>
      <c r="S8447">
        <v>0</v>
      </c>
      <c r="T8447">
        <v>5</v>
      </c>
      <c r="U8447">
        <v>0</v>
      </c>
      <c r="V8447">
        <v>0</v>
      </c>
      <c r="W8447">
        <v>0</v>
      </c>
      <c r="X8447">
        <v>142.38435073437518</v>
      </c>
      <c r="Y8447">
        <v>0</v>
      </c>
      <c r="Z8447">
        <v>0</v>
      </c>
      <c r="AA8447">
        <v>0</v>
      </c>
      <c r="AB8447">
        <v>11.96760902588046</v>
      </c>
      <c r="AC8447">
        <v>0</v>
      </c>
      <c r="AD8447">
        <v>0</v>
      </c>
      <c r="AE8447">
        <v>154.35195976025562</v>
      </c>
    </row>
    <row r="8448" spans="1:31" x14ac:dyDescent="0.25">
      <c r="A8448">
        <v>2102483</v>
      </c>
      <c r="B8448">
        <v>1</v>
      </c>
      <c r="C8448" t="s">
        <v>80</v>
      </c>
      <c r="D8448" t="s">
        <v>105</v>
      </c>
      <c r="E8448" t="s">
        <v>146</v>
      </c>
      <c r="F8448" t="s">
        <v>24092</v>
      </c>
      <c r="G8448" t="s">
        <v>273</v>
      </c>
      <c r="H8448" t="s">
        <v>134</v>
      </c>
      <c r="I8448" t="s">
        <v>135</v>
      </c>
      <c r="J8448" t="s">
        <v>136</v>
      </c>
      <c r="K8448" t="s">
        <v>155</v>
      </c>
      <c r="L8448" t="s">
        <v>24093</v>
      </c>
      <c r="M8448" t="s">
        <v>24094</v>
      </c>
      <c r="N8448">
        <v>4.9513238880000001</v>
      </c>
      <c r="O8448">
        <v>0</v>
      </c>
      <c r="P8448">
        <v>304</v>
      </c>
      <c r="Q8448">
        <v>0</v>
      </c>
      <c r="R8448">
        <v>0</v>
      </c>
      <c r="S8448">
        <v>0</v>
      </c>
      <c r="T8448">
        <v>16</v>
      </c>
      <c r="U8448">
        <v>0</v>
      </c>
      <c r="V8448">
        <v>0</v>
      </c>
      <c r="W8448">
        <v>0</v>
      </c>
      <c r="X8448">
        <v>349.09670236983408</v>
      </c>
      <c r="Y8448">
        <v>0</v>
      </c>
      <c r="Z8448">
        <v>0</v>
      </c>
      <c r="AA8448">
        <v>0</v>
      </c>
      <c r="AB8448">
        <v>130.90690749556515</v>
      </c>
      <c r="AC8448">
        <v>0</v>
      </c>
      <c r="AD8448">
        <v>0</v>
      </c>
      <c r="AE8448">
        <v>480.0036098653992</v>
      </c>
    </row>
    <row r="8449" spans="1:31" x14ac:dyDescent="0.25">
      <c r="A8449">
        <v>2102752</v>
      </c>
      <c r="B8449">
        <v>1</v>
      </c>
      <c r="C8449" t="s">
        <v>80</v>
      </c>
      <c r="D8449" t="s">
        <v>83</v>
      </c>
      <c r="E8449" t="s">
        <v>177</v>
      </c>
      <c r="F8449" t="s">
        <v>24095</v>
      </c>
      <c r="G8449" t="s">
        <v>196</v>
      </c>
      <c r="H8449" t="s">
        <v>143</v>
      </c>
      <c r="I8449" t="s">
        <v>135</v>
      </c>
      <c r="J8449" t="s">
        <v>136</v>
      </c>
      <c r="K8449" t="s">
        <v>137</v>
      </c>
      <c r="L8449" t="s">
        <v>24096</v>
      </c>
      <c r="M8449" t="s">
        <v>24097</v>
      </c>
      <c r="N8449">
        <v>1.193888888</v>
      </c>
      <c r="O8449">
        <v>0</v>
      </c>
      <c r="P8449">
        <v>22</v>
      </c>
      <c r="Q8449">
        <v>0</v>
      </c>
      <c r="R8449">
        <v>0</v>
      </c>
      <c r="S8449">
        <v>0</v>
      </c>
      <c r="T8449">
        <v>0</v>
      </c>
      <c r="U8449">
        <v>0</v>
      </c>
      <c r="V8449">
        <v>0</v>
      </c>
      <c r="W8449">
        <v>0</v>
      </c>
      <c r="X8449">
        <v>18.379249524343173</v>
      </c>
      <c r="Y8449">
        <v>0</v>
      </c>
      <c r="Z8449">
        <v>0</v>
      </c>
      <c r="AA8449">
        <v>0</v>
      </c>
      <c r="AB8449">
        <v>0</v>
      </c>
      <c r="AC8449">
        <v>0</v>
      </c>
      <c r="AD8449">
        <v>0</v>
      </c>
      <c r="AE8449">
        <v>18.379249524343173</v>
      </c>
    </row>
    <row r="8450" spans="1:31" x14ac:dyDescent="0.25">
      <c r="A8450">
        <v>2102729</v>
      </c>
      <c r="B8450">
        <v>1</v>
      </c>
      <c r="C8450" t="s">
        <v>80</v>
      </c>
      <c r="D8450" t="s">
        <v>83</v>
      </c>
      <c r="E8450" t="s">
        <v>177</v>
      </c>
      <c r="F8450" t="s">
        <v>24098</v>
      </c>
      <c r="G8450" t="s">
        <v>183</v>
      </c>
      <c r="H8450" t="s">
        <v>143</v>
      </c>
      <c r="I8450" t="s">
        <v>135</v>
      </c>
      <c r="J8450" t="s">
        <v>136</v>
      </c>
      <c r="K8450" t="s">
        <v>137</v>
      </c>
      <c r="L8450" t="s">
        <v>24099</v>
      </c>
      <c r="M8450" t="s">
        <v>24100</v>
      </c>
      <c r="N8450">
        <v>1.0191666660000001</v>
      </c>
      <c r="O8450">
        <v>0</v>
      </c>
      <c r="P8450">
        <v>0</v>
      </c>
      <c r="Q8450">
        <v>0</v>
      </c>
      <c r="R8450">
        <v>0</v>
      </c>
      <c r="S8450">
        <v>0</v>
      </c>
      <c r="T8450">
        <v>1</v>
      </c>
      <c r="U8450">
        <v>0</v>
      </c>
      <c r="V8450">
        <v>0</v>
      </c>
      <c r="W8450">
        <v>0</v>
      </c>
      <c r="X8450">
        <v>0</v>
      </c>
      <c r="Y8450">
        <v>0</v>
      </c>
      <c r="Z8450">
        <v>0</v>
      </c>
      <c r="AA8450">
        <v>0</v>
      </c>
      <c r="AB8450">
        <v>0.15454952283360332</v>
      </c>
      <c r="AC8450">
        <v>0</v>
      </c>
      <c r="AD8450">
        <v>0</v>
      </c>
      <c r="AE8450">
        <v>0.15454952283360332</v>
      </c>
    </row>
    <row r="8451" spans="1:31" x14ac:dyDescent="0.25">
      <c r="A8451">
        <v>2102646</v>
      </c>
      <c r="B8451">
        <v>1</v>
      </c>
      <c r="C8451" t="s">
        <v>80</v>
      </c>
      <c r="D8451" t="s">
        <v>93</v>
      </c>
      <c r="E8451" t="s">
        <v>140</v>
      </c>
      <c r="F8451" t="s">
        <v>1255</v>
      </c>
      <c r="G8451" t="s">
        <v>142</v>
      </c>
      <c r="H8451" t="s">
        <v>143</v>
      </c>
      <c r="I8451" t="s">
        <v>135</v>
      </c>
      <c r="J8451" t="s">
        <v>136</v>
      </c>
      <c r="K8451" t="s">
        <v>137</v>
      </c>
      <c r="L8451" t="s">
        <v>24101</v>
      </c>
      <c r="M8451" t="s">
        <v>24102</v>
      </c>
      <c r="N8451">
        <v>2.6433333330000002</v>
      </c>
      <c r="O8451">
        <v>0</v>
      </c>
      <c r="P8451">
        <v>37</v>
      </c>
      <c r="Q8451">
        <v>0</v>
      </c>
      <c r="R8451">
        <v>5</v>
      </c>
      <c r="S8451">
        <v>0</v>
      </c>
      <c r="T8451">
        <v>7</v>
      </c>
      <c r="U8451">
        <v>0</v>
      </c>
      <c r="V8451">
        <v>0</v>
      </c>
      <c r="W8451">
        <v>0</v>
      </c>
      <c r="X8451">
        <v>46.486790574996704</v>
      </c>
      <c r="Y8451">
        <v>0</v>
      </c>
      <c r="Z8451">
        <v>13.996289655226608</v>
      </c>
      <c r="AA8451">
        <v>0</v>
      </c>
      <c r="AB8451">
        <v>26.56483383082816</v>
      </c>
      <c r="AC8451">
        <v>0</v>
      </c>
      <c r="AD8451">
        <v>0</v>
      </c>
      <c r="AE8451">
        <v>87.047914061051472</v>
      </c>
    </row>
    <row r="8452" spans="1:31" x14ac:dyDescent="0.25">
      <c r="A8452">
        <v>2102543</v>
      </c>
      <c r="B8452">
        <v>1</v>
      </c>
      <c r="C8452" t="s">
        <v>80</v>
      </c>
      <c r="D8452" t="s">
        <v>102</v>
      </c>
      <c r="E8452" t="s">
        <v>177</v>
      </c>
      <c r="F8452" t="s">
        <v>24103</v>
      </c>
      <c r="G8452" t="s">
        <v>183</v>
      </c>
      <c r="H8452" t="s">
        <v>143</v>
      </c>
      <c r="I8452" t="s">
        <v>135</v>
      </c>
      <c r="J8452" t="s">
        <v>136</v>
      </c>
      <c r="K8452" t="s">
        <v>137</v>
      </c>
      <c r="L8452" t="s">
        <v>24104</v>
      </c>
      <c r="M8452" t="s">
        <v>24105</v>
      </c>
      <c r="N8452">
        <v>0.64055555500000005</v>
      </c>
      <c r="O8452">
        <v>0</v>
      </c>
      <c r="P8452">
        <v>0</v>
      </c>
      <c r="Q8452">
        <v>0</v>
      </c>
      <c r="R8452">
        <v>1</v>
      </c>
      <c r="S8452">
        <v>0</v>
      </c>
      <c r="T8452">
        <v>0</v>
      </c>
      <c r="U8452">
        <v>0</v>
      </c>
      <c r="V8452">
        <v>0</v>
      </c>
      <c r="W8452">
        <v>0</v>
      </c>
      <c r="X8452">
        <v>0</v>
      </c>
      <c r="Y8452">
        <v>0</v>
      </c>
      <c r="Z8452">
        <v>0.11614017678678611</v>
      </c>
      <c r="AA8452">
        <v>0</v>
      </c>
      <c r="AB8452">
        <v>0</v>
      </c>
      <c r="AC8452">
        <v>0</v>
      </c>
      <c r="AD8452">
        <v>0</v>
      </c>
      <c r="AE8452">
        <v>0.11614017678678611</v>
      </c>
    </row>
    <row r="8453" spans="1:31" x14ac:dyDescent="0.25">
      <c r="A8453">
        <v>2102712</v>
      </c>
      <c r="B8453">
        <v>1</v>
      </c>
      <c r="C8453" t="s">
        <v>80</v>
      </c>
      <c r="D8453" t="s">
        <v>99</v>
      </c>
      <c r="E8453" t="s">
        <v>177</v>
      </c>
      <c r="F8453" t="s">
        <v>11357</v>
      </c>
      <c r="G8453" t="s">
        <v>179</v>
      </c>
      <c r="H8453" t="s">
        <v>143</v>
      </c>
      <c r="I8453" t="s">
        <v>135</v>
      </c>
      <c r="J8453" t="s">
        <v>136</v>
      </c>
      <c r="K8453" t="s">
        <v>137</v>
      </c>
      <c r="L8453" t="s">
        <v>24106</v>
      </c>
      <c r="M8453" t="s">
        <v>24107</v>
      </c>
      <c r="N8453">
        <v>2.003055555</v>
      </c>
      <c r="O8453">
        <v>0</v>
      </c>
      <c r="P8453">
        <v>1</v>
      </c>
      <c r="Q8453">
        <v>0</v>
      </c>
      <c r="R8453">
        <v>0</v>
      </c>
      <c r="S8453">
        <v>0</v>
      </c>
      <c r="T8453">
        <v>0</v>
      </c>
      <c r="U8453">
        <v>0</v>
      </c>
      <c r="V8453">
        <v>0</v>
      </c>
      <c r="W8453">
        <v>0</v>
      </c>
      <c r="X8453">
        <v>1.0581906196325872</v>
      </c>
      <c r="Y8453">
        <v>0</v>
      </c>
      <c r="Z8453">
        <v>0</v>
      </c>
      <c r="AA8453">
        <v>0</v>
      </c>
      <c r="AB8453">
        <v>0</v>
      </c>
      <c r="AC8453">
        <v>0</v>
      </c>
      <c r="AD8453">
        <v>0</v>
      </c>
      <c r="AE8453">
        <v>1.0581906196325872</v>
      </c>
    </row>
    <row r="8454" spans="1:31" x14ac:dyDescent="0.25">
      <c r="A8454">
        <v>2102377</v>
      </c>
      <c r="B8454">
        <v>1</v>
      </c>
      <c r="C8454" t="s">
        <v>80</v>
      </c>
      <c r="D8454" t="s">
        <v>93</v>
      </c>
      <c r="E8454" t="s">
        <v>295</v>
      </c>
      <c r="F8454" t="s">
        <v>24108</v>
      </c>
      <c r="G8454" t="s">
        <v>513</v>
      </c>
      <c r="H8454" t="s">
        <v>680</v>
      </c>
      <c r="I8454" t="s">
        <v>135</v>
      </c>
      <c r="J8454" t="s">
        <v>136</v>
      </c>
      <c r="K8454" t="s">
        <v>155</v>
      </c>
      <c r="L8454" t="s">
        <v>24109</v>
      </c>
      <c r="M8454" t="s">
        <v>24110</v>
      </c>
      <c r="N8454">
        <v>8.3333332999999996E-2</v>
      </c>
      <c r="O8454">
        <v>12</v>
      </c>
      <c r="P8454">
        <v>27412</v>
      </c>
      <c r="Q8454">
        <v>392</v>
      </c>
      <c r="R8454">
        <v>4451</v>
      </c>
      <c r="S8454">
        <v>195</v>
      </c>
      <c r="T8454">
        <v>6121</v>
      </c>
      <c r="U8454">
        <v>19</v>
      </c>
      <c r="V8454">
        <v>19</v>
      </c>
      <c r="W8454">
        <v>0.72662675399708321</v>
      </c>
      <c r="X8454">
        <v>302.49549315209492</v>
      </c>
      <c r="Y8454">
        <v>139.74969931487132</v>
      </c>
      <c r="Z8454">
        <v>346.69134209872163</v>
      </c>
      <c r="AA8454">
        <v>195.96034522204636</v>
      </c>
      <c r="AB8454">
        <v>274.72518088110928</v>
      </c>
      <c r="AC8454">
        <v>55.940760060603743</v>
      </c>
      <c r="AD8454">
        <v>10.830832649751581</v>
      </c>
      <c r="AE8454">
        <v>1327.1202801331958</v>
      </c>
    </row>
    <row r="8455" spans="1:31" x14ac:dyDescent="0.25">
      <c r="A8455">
        <v>2102477</v>
      </c>
      <c r="B8455">
        <v>1</v>
      </c>
      <c r="C8455" t="s">
        <v>80</v>
      </c>
      <c r="D8455" t="s">
        <v>90</v>
      </c>
      <c r="E8455" t="s">
        <v>295</v>
      </c>
      <c r="F8455" t="s">
        <v>24111</v>
      </c>
      <c r="G8455" t="s">
        <v>11234</v>
      </c>
      <c r="H8455" t="s">
        <v>680</v>
      </c>
      <c r="I8455" t="s">
        <v>135</v>
      </c>
      <c r="J8455" t="s">
        <v>136</v>
      </c>
      <c r="K8455" t="s">
        <v>137</v>
      </c>
      <c r="L8455" t="s">
        <v>24112</v>
      </c>
      <c r="M8455" t="s">
        <v>24113</v>
      </c>
      <c r="N8455">
        <v>0.28861111099999998</v>
      </c>
      <c r="O8455">
        <v>0</v>
      </c>
      <c r="P8455">
        <v>43532</v>
      </c>
      <c r="Q8455">
        <v>0</v>
      </c>
      <c r="R8455">
        <v>0</v>
      </c>
      <c r="S8455">
        <v>4</v>
      </c>
      <c r="T8455">
        <v>3192</v>
      </c>
      <c r="U8455">
        <v>0</v>
      </c>
      <c r="V8455">
        <v>7</v>
      </c>
      <c r="W8455">
        <v>0</v>
      </c>
      <c r="X8455">
        <v>2962.7354093338981</v>
      </c>
      <c r="Y8455">
        <v>0</v>
      </c>
      <c r="Z8455">
        <v>0</v>
      </c>
      <c r="AA8455">
        <v>15.910780765724356</v>
      </c>
      <c r="AB8455">
        <v>768.4618402069251</v>
      </c>
      <c r="AC8455">
        <v>0</v>
      </c>
      <c r="AD8455">
        <v>40.654277837754584</v>
      </c>
      <c r="AE8455">
        <v>3787.7623081443021</v>
      </c>
    </row>
    <row r="8456" spans="1:31" x14ac:dyDescent="0.25">
      <c r="A8456">
        <v>2102457</v>
      </c>
      <c r="B8456">
        <v>1</v>
      </c>
      <c r="C8456" t="s">
        <v>80</v>
      </c>
      <c r="D8456" t="s">
        <v>93</v>
      </c>
      <c r="E8456" t="s">
        <v>158</v>
      </c>
      <c r="F8456" t="s">
        <v>24114</v>
      </c>
      <c r="G8456" t="s">
        <v>154</v>
      </c>
      <c r="H8456" t="s">
        <v>143</v>
      </c>
      <c r="I8456" t="s">
        <v>135</v>
      </c>
      <c r="J8456" t="s">
        <v>136</v>
      </c>
      <c r="K8456" t="s">
        <v>155</v>
      </c>
      <c r="L8456" t="s">
        <v>24115</v>
      </c>
      <c r="M8456" t="s">
        <v>24116</v>
      </c>
      <c r="N8456">
        <v>5.6649202770000002</v>
      </c>
      <c r="O8456">
        <v>0</v>
      </c>
      <c r="P8456">
        <v>3</v>
      </c>
      <c r="Q8456">
        <v>0</v>
      </c>
      <c r="R8456">
        <v>1</v>
      </c>
      <c r="S8456">
        <v>0</v>
      </c>
      <c r="T8456">
        <v>0</v>
      </c>
      <c r="U8456">
        <v>0</v>
      </c>
      <c r="V8456">
        <v>0</v>
      </c>
      <c r="W8456">
        <v>0</v>
      </c>
      <c r="X8456">
        <v>1.0105710439943776</v>
      </c>
      <c r="Y8456">
        <v>0</v>
      </c>
      <c r="Z8456">
        <v>4.8272989895252499E-2</v>
      </c>
      <c r="AA8456">
        <v>0</v>
      </c>
      <c r="AB8456">
        <v>0</v>
      </c>
      <c r="AC8456">
        <v>0</v>
      </c>
      <c r="AD8456">
        <v>0</v>
      </c>
      <c r="AE8456">
        <v>1.0588440338896301</v>
      </c>
    </row>
    <row r="8457" spans="1:31" x14ac:dyDescent="0.25">
      <c r="A8457">
        <v>2102563</v>
      </c>
      <c r="B8457">
        <v>1</v>
      </c>
      <c r="C8457" t="s">
        <v>81</v>
      </c>
      <c r="D8457" t="s">
        <v>117</v>
      </c>
      <c r="E8457" t="s">
        <v>177</v>
      </c>
      <c r="F8457" t="s">
        <v>24117</v>
      </c>
      <c r="G8457" t="s">
        <v>183</v>
      </c>
      <c r="H8457" t="s">
        <v>143</v>
      </c>
      <c r="I8457" t="s">
        <v>135</v>
      </c>
      <c r="J8457" t="s">
        <v>136</v>
      </c>
      <c r="K8457" t="s">
        <v>137</v>
      </c>
      <c r="L8457" t="s">
        <v>24118</v>
      </c>
      <c r="M8457" t="s">
        <v>24119</v>
      </c>
      <c r="N8457">
        <v>2.7086111110000002</v>
      </c>
      <c r="O8457">
        <v>0</v>
      </c>
      <c r="P8457">
        <v>2</v>
      </c>
      <c r="Q8457">
        <v>0</v>
      </c>
      <c r="R8457">
        <v>1</v>
      </c>
      <c r="S8457">
        <v>0</v>
      </c>
      <c r="T8457">
        <v>0</v>
      </c>
      <c r="U8457">
        <v>0</v>
      </c>
      <c r="V8457">
        <v>0</v>
      </c>
      <c r="W8457">
        <v>0</v>
      </c>
      <c r="X8457">
        <v>0.72638609831806344</v>
      </c>
      <c r="Y8457">
        <v>0</v>
      </c>
      <c r="Z8457">
        <v>0.19463155427370224</v>
      </c>
      <c r="AA8457">
        <v>0</v>
      </c>
      <c r="AB8457">
        <v>0</v>
      </c>
      <c r="AC8457">
        <v>0</v>
      </c>
      <c r="AD8457">
        <v>0</v>
      </c>
      <c r="AE8457">
        <v>0.92101765259176571</v>
      </c>
    </row>
    <row r="8458" spans="1:31" x14ac:dyDescent="0.25">
      <c r="A8458">
        <v>2102520</v>
      </c>
      <c r="B8458">
        <v>1</v>
      </c>
      <c r="C8458" t="s">
        <v>81</v>
      </c>
      <c r="D8458" t="s">
        <v>118</v>
      </c>
      <c r="E8458" t="s">
        <v>169</v>
      </c>
      <c r="F8458" t="s">
        <v>24120</v>
      </c>
      <c r="G8458" t="s">
        <v>171</v>
      </c>
      <c r="H8458" t="s">
        <v>134</v>
      </c>
      <c r="I8458" t="s">
        <v>135</v>
      </c>
      <c r="J8458" t="s">
        <v>136</v>
      </c>
      <c r="K8458" t="s">
        <v>137</v>
      </c>
      <c r="L8458" t="s">
        <v>24121</v>
      </c>
      <c r="M8458" t="s">
        <v>24122</v>
      </c>
      <c r="N8458">
        <v>5.0544444439999996</v>
      </c>
      <c r="O8458">
        <v>11</v>
      </c>
      <c r="P8458">
        <v>2</v>
      </c>
      <c r="Q8458">
        <v>59</v>
      </c>
      <c r="R8458">
        <v>17</v>
      </c>
      <c r="S8458">
        <v>7</v>
      </c>
      <c r="T8458">
        <v>1</v>
      </c>
      <c r="U8458">
        <v>0</v>
      </c>
      <c r="V8458">
        <v>0</v>
      </c>
      <c r="W8458">
        <v>2.6028550250539193</v>
      </c>
      <c r="X8458">
        <v>12.819194348038215</v>
      </c>
      <c r="Y8458">
        <v>162.05268577945628</v>
      </c>
      <c r="Z8458">
        <v>30.839779837442283</v>
      </c>
      <c r="AA8458">
        <v>12.535764756555551</v>
      </c>
      <c r="AB8458">
        <v>24.554304181545554</v>
      </c>
      <c r="AC8458">
        <v>0</v>
      </c>
      <c r="AD8458">
        <v>0</v>
      </c>
      <c r="AE8458">
        <v>245.4045839280918</v>
      </c>
    </row>
    <row r="8459" spans="1:31" x14ac:dyDescent="0.25">
      <c r="A8459">
        <v>2102420</v>
      </c>
      <c r="B8459">
        <v>1</v>
      </c>
      <c r="C8459" t="s">
        <v>81</v>
      </c>
      <c r="D8459" t="s">
        <v>119</v>
      </c>
      <c r="E8459" t="s">
        <v>131</v>
      </c>
      <c r="F8459" t="s">
        <v>7456</v>
      </c>
      <c r="G8459" t="s">
        <v>133</v>
      </c>
      <c r="H8459" t="s">
        <v>134</v>
      </c>
      <c r="I8459" t="s">
        <v>259</v>
      </c>
      <c r="J8459" t="s">
        <v>136</v>
      </c>
      <c r="K8459" t="s">
        <v>137</v>
      </c>
      <c r="L8459" t="s">
        <v>24123</v>
      </c>
      <c r="M8459" t="s">
        <v>24124</v>
      </c>
      <c r="N8459">
        <v>6.3888879999999997E-3</v>
      </c>
      <c r="O8459">
        <v>1</v>
      </c>
      <c r="P8459">
        <v>1268</v>
      </c>
      <c r="Q8459">
        <v>113</v>
      </c>
      <c r="R8459">
        <v>232</v>
      </c>
      <c r="S8459">
        <v>0</v>
      </c>
      <c r="T8459">
        <v>80</v>
      </c>
      <c r="U8459">
        <v>0</v>
      </c>
      <c r="V8459">
        <v>0</v>
      </c>
      <c r="W8459">
        <v>9.6455345077777778E-4</v>
      </c>
      <c r="X8459">
        <v>1.0481953139904729</v>
      </c>
      <c r="Y8459">
        <v>0.4041359967672325</v>
      </c>
      <c r="Z8459">
        <v>0.48768097152930623</v>
      </c>
      <c r="AA8459">
        <v>0</v>
      </c>
      <c r="AB8459">
        <v>0.28955702806855926</v>
      </c>
      <c r="AC8459">
        <v>0</v>
      </c>
      <c r="AD8459">
        <v>0</v>
      </c>
      <c r="AE8459">
        <v>2.2305338638063485</v>
      </c>
    </row>
    <row r="8460" spans="1:31" x14ac:dyDescent="0.25">
      <c r="A8460">
        <v>2102663</v>
      </c>
      <c r="B8460">
        <v>1</v>
      </c>
      <c r="C8460" t="s">
        <v>81</v>
      </c>
      <c r="D8460" t="s">
        <v>123</v>
      </c>
      <c r="E8460" t="s">
        <v>158</v>
      </c>
      <c r="F8460" t="s">
        <v>24125</v>
      </c>
      <c r="G8460" t="s">
        <v>160</v>
      </c>
      <c r="H8460" t="s">
        <v>143</v>
      </c>
      <c r="I8460" t="s">
        <v>135</v>
      </c>
      <c r="J8460" t="s">
        <v>136</v>
      </c>
      <c r="K8460" t="s">
        <v>137</v>
      </c>
      <c r="L8460" t="s">
        <v>24126</v>
      </c>
      <c r="M8460" t="s">
        <v>24127</v>
      </c>
      <c r="N8460">
        <v>1.5744444440000001</v>
      </c>
      <c r="O8460">
        <v>0</v>
      </c>
      <c r="P8460">
        <v>17</v>
      </c>
      <c r="Q8460">
        <v>0</v>
      </c>
      <c r="R8460">
        <v>0</v>
      </c>
      <c r="S8460">
        <v>0</v>
      </c>
      <c r="T8460">
        <v>2</v>
      </c>
      <c r="U8460">
        <v>0</v>
      </c>
      <c r="V8460">
        <v>0</v>
      </c>
      <c r="W8460">
        <v>0</v>
      </c>
      <c r="X8460">
        <v>5.3897923312698417</v>
      </c>
      <c r="Y8460">
        <v>0</v>
      </c>
      <c r="Z8460">
        <v>0</v>
      </c>
      <c r="AA8460">
        <v>0</v>
      </c>
      <c r="AB8460">
        <v>3.7927011187284698</v>
      </c>
      <c r="AC8460">
        <v>0</v>
      </c>
      <c r="AD8460">
        <v>0</v>
      </c>
      <c r="AE8460">
        <v>9.1824934499983115</v>
      </c>
    </row>
    <row r="8461" spans="1:31" x14ac:dyDescent="0.25">
      <c r="A8461">
        <v>2102509</v>
      </c>
      <c r="B8461">
        <v>1</v>
      </c>
      <c r="C8461" t="s">
        <v>80</v>
      </c>
      <c r="D8461" t="s">
        <v>90</v>
      </c>
      <c r="E8461" t="s">
        <v>158</v>
      </c>
      <c r="F8461" t="s">
        <v>7287</v>
      </c>
      <c r="G8461" t="s">
        <v>273</v>
      </c>
      <c r="H8461" t="s">
        <v>143</v>
      </c>
      <c r="I8461" t="s">
        <v>135</v>
      </c>
      <c r="J8461" t="s">
        <v>136</v>
      </c>
      <c r="K8461" t="s">
        <v>155</v>
      </c>
      <c r="L8461" t="s">
        <v>24128</v>
      </c>
      <c r="M8461" t="s">
        <v>24129</v>
      </c>
      <c r="N8461">
        <v>4.2321711110000004</v>
      </c>
      <c r="O8461">
        <v>0</v>
      </c>
      <c r="P8461">
        <v>115</v>
      </c>
      <c r="Q8461">
        <v>0</v>
      </c>
      <c r="R8461">
        <v>0</v>
      </c>
      <c r="S8461">
        <v>0</v>
      </c>
      <c r="T8461">
        <v>6</v>
      </c>
      <c r="U8461">
        <v>0</v>
      </c>
      <c r="V8461">
        <v>0</v>
      </c>
      <c r="W8461">
        <v>0</v>
      </c>
      <c r="X8461">
        <v>127.84795273363281</v>
      </c>
      <c r="Y8461">
        <v>0</v>
      </c>
      <c r="Z8461">
        <v>0</v>
      </c>
      <c r="AA8461">
        <v>0</v>
      </c>
      <c r="AB8461">
        <v>11.836873717281732</v>
      </c>
      <c r="AC8461">
        <v>0</v>
      </c>
      <c r="AD8461">
        <v>0</v>
      </c>
      <c r="AE8461">
        <v>139.68482645091453</v>
      </c>
    </row>
    <row r="8462" spans="1:31" x14ac:dyDescent="0.25">
      <c r="A8462">
        <v>2102486</v>
      </c>
      <c r="B8462">
        <v>1</v>
      </c>
      <c r="C8462" t="s">
        <v>80</v>
      </c>
      <c r="D8462" t="s">
        <v>96</v>
      </c>
      <c r="E8462" t="s">
        <v>177</v>
      </c>
      <c r="F8462" t="s">
        <v>24130</v>
      </c>
      <c r="G8462" t="s">
        <v>179</v>
      </c>
      <c r="H8462" t="s">
        <v>143</v>
      </c>
      <c r="I8462" t="s">
        <v>135</v>
      </c>
      <c r="J8462" t="s">
        <v>136</v>
      </c>
      <c r="K8462" t="s">
        <v>137</v>
      </c>
      <c r="L8462" t="s">
        <v>24131</v>
      </c>
      <c r="M8462" t="s">
        <v>24132</v>
      </c>
      <c r="N8462">
        <v>1.909166666</v>
      </c>
      <c r="O8462">
        <v>0</v>
      </c>
      <c r="P8462">
        <v>1</v>
      </c>
      <c r="Q8462">
        <v>0</v>
      </c>
      <c r="R8462">
        <v>0</v>
      </c>
      <c r="S8462">
        <v>0</v>
      </c>
      <c r="T8462">
        <v>0</v>
      </c>
      <c r="U8462">
        <v>0</v>
      </c>
      <c r="V8462">
        <v>0</v>
      </c>
      <c r="W8462">
        <v>0</v>
      </c>
      <c r="X8462">
        <v>3.5673773303211256</v>
      </c>
      <c r="Y8462">
        <v>0</v>
      </c>
      <c r="Z8462">
        <v>0</v>
      </c>
      <c r="AA8462">
        <v>0</v>
      </c>
      <c r="AB8462">
        <v>0</v>
      </c>
      <c r="AC8462">
        <v>0</v>
      </c>
      <c r="AD8462">
        <v>0</v>
      </c>
      <c r="AE8462">
        <v>3.5673773303211256</v>
      </c>
    </row>
    <row r="8463" spans="1:31" x14ac:dyDescent="0.25">
      <c r="A8463">
        <v>2102678</v>
      </c>
      <c r="B8463">
        <v>1</v>
      </c>
      <c r="C8463" t="s">
        <v>81</v>
      </c>
      <c r="D8463" t="s">
        <v>120</v>
      </c>
      <c r="E8463" t="s">
        <v>146</v>
      </c>
      <c r="F8463" t="s">
        <v>24133</v>
      </c>
      <c r="G8463" t="s">
        <v>133</v>
      </c>
      <c r="H8463" t="s">
        <v>134</v>
      </c>
      <c r="I8463" t="s">
        <v>135</v>
      </c>
      <c r="J8463" t="s">
        <v>136</v>
      </c>
      <c r="K8463" t="s">
        <v>137</v>
      </c>
      <c r="L8463" t="s">
        <v>24134</v>
      </c>
      <c r="M8463" t="s">
        <v>24135</v>
      </c>
      <c r="N8463">
        <v>1.7922222219999999</v>
      </c>
      <c r="O8463">
        <v>1</v>
      </c>
      <c r="P8463">
        <v>294</v>
      </c>
      <c r="Q8463">
        <v>73</v>
      </c>
      <c r="R8463">
        <v>3</v>
      </c>
      <c r="S8463">
        <v>15</v>
      </c>
      <c r="T8463">
        <v>34</v>
      </c>
      <c r="U8463">
        <v>2</v>
      </c>
      <c r="V8463">
        <v>0</v>
      </c>
      <c r="W8463">
        <v>2.8285486987290138</v>
      </c>
      <c r="X8463">
        <v>139.61058803969274</v>
      </c>
      <c r="Y8463">
        <v>220.63158081631309</v>
      </c>
      <c r="Z8463">
        <v>3.8393676325651582</v>
      </c>
      <c r="AA8463">
        <v>42.734448756957647</v>
      </c>
      <c r="AB8463">
        <v>12.365131913862404</v>
      </c>
      <c r="AC8463">
        <v>26.404172901902289</v>
      </c>
      <c r="AD8463">
        <v>0</v>
      </c>
      <c r="AE8463">
        <v>448.41383876002237</v>
      </c>
    </row>
    <row r="8464" spans="1:31" x14ac:dyDescent="0.25">
      <c r="A8464">
        <v>2102446</v>
      </c>
      <c r="B8464">
        <v>1</v>
      </c>
      <c r="C8464" t="s">
        <v>81</v>
      </c>
      <c r="D8464" t="s">
        <v>126</v>
      </c>
      <c r="E8464" t="s">
        <v>131</v>
      </c>
      <c r="F8464" t="s">
        <v>24136</v>
      </c>
      <c r="G8464" t="s">
        <v>273</v>
      </c>
      <c r="H8464" t="s">
        <v>134</v>
      </c>
      <c r="I8464" t="s">
        <v>135</v>
      </c>
      <c r="J8464" t="s">
        <v>136</v>
      </c>
      <c r="K8464" t="s">
        <v>155</v>
      </c>
      <c r="L8464" t="s">
        <v>24137</v>
      </c>
      <c r="M8464" t="s">
        <v>24138</v>
      </c>
      <c r="N8464">
        <v>4.9873980549999999</v>
      </c>
      <c r="O8464">
        <v>0</v>
      </c>
      <c r="P8464">
        <v>48</v>
      </c>
      <c r="Q8464">
        <v>0</v>
      </c>
      <c r="R8464">
        <v>28</v>
      </c>
      <c r="S8464">
        <v>0</v>
      </c>
      <c r="T8464">
        <v>1</v>
      </c>
      <c r="U8464">
        <v>0</v>
      </c>
      <c r="V8464">
        <v>0</v>
      </c>
      <c r="W8464">
        <v>0</v>
      </c>
      <c r="X8464">
        <v>28.358006566054883</v>
      </c>
      <c r="Y8464">
        <v>0</v>
      </c>
      <c r="Z8464">
        <v>7.0252121498208275</v>
      </c>
      <c r="AA8464">
        <v>0</v>
      </c>
      <c r="AB8464">
        <v>0.68525371687915504</v>
      </c>
      <c r="AC8464">
        <v>0</v>
      </c>
      <c r="AD8464">
        <v>0</v>
      </c>
      <c r="AE8464">
        <v>36.068472432754866</v>
      </c>
    </row>
    <row r="8465" spans="1:31" x14ac:dyDescent="0.25">
      <c r="A8465">
        <v>2102695</v>
      </c>
      <c r="B8465">
        <v>1</v>
      </c>
      <c r="C8465" t="s">
        <v>80</v>
      </c>
      <c r="D8465" t="s">
        <v>104</v>
      </c>
      <c r="E8465" t="s">
        <v>146</v>
      </c>
      <c r="F8465" t="s">
        <v>24139</v>
      </c>
      <c r="G8465" t="s">
        <v>133</v>
      </c>
      <c r="H8465" t="s">
        <v>134</v>
      </c>
      <c r="I8465" t="s">
        <v>135</v>
      </c>
      <c r="J8465" t="s">
        <v>136</v>
      </c>
      <c r="K8465" t="s">
        <v>137</v>
      </c>
      <c r="L8465" t="s">
        <v>24140</v>
      </c>
      <c r="M8465" t="s">
        <v>24141</v>
      </c>
      <c r="N8465">
        <v>0.53333333299999997</v>
      </c>
      <c r="O8465">
        <v>0</v>
      </c>
      <c r="P8465">
        <v>0</v>
      </c>
      <c r="Q8465">
        <v>1</v>
      </c>
      <c r="R8465">
        <v>0</v>
      </c>
      <c r="S8465">
        <v>13</v>
      </c>
      <c r="T8465">
        <v>14</v>
      </c>
      <c r="U8465">
        <v>13</v>
      </c>
      <c r="V8465">
        <v>0</v>
      </c>
      <c r="W8465">
        <v>0</v>
      </c>
      <c r="X8465">
        <v>0</v>
      </c>
      <c r="Y8465">
        <v>2.1270980236800005E-2</v>
      </c>
      <c r="Z8465">
        <v>0</v>
      </c>
      <c r="AA8465">
        <v>49.320183176100819</v>
      </c>
      <c r="AB8465">
        <v>11.297081098831306</v>
      </c>
      <c r="AC8465">
        <v>236.26243961885928</v>
      </c>
      <c r="AD8465">
        <v>0</v>
      </c>
      <c r="AE8465">
        <v>296.90097487402818</v>
      </c>
    </row>
    <row r="8466" spans="1:31" x14ac:dyDescent="0.25">
      <c r="A8466">
        <v>2102380</v>
      </c>
      <c r="B8466">
        <v>1</v>
      </c>
      <c r="C8466" t="s">
        <v>80</v>
      </c>
      <c r="D8466" t="s">
        <v>105</v>
      </c>
      <c r="E8466" t="s">
        <v>158</v>
      </c>
      <c r="F8466" t="s">
        <v>24142</v>
      </c>
      <c r="G8466" t="s">
        <v>1552</v>
      </c>
      <c r="H8466" t="s">
        <v>143</v>
      </c>
      <c r="I8466" t="s">
        <v>135</v>
      </c>
      <c r="J8466" t="s">
        <v>136</v>
      </c>
      <c r="K8466" t="s">
        <v>137</v>
      </c>
      <c r="L8466" t="s">
        <v>24143</v>
      </c>
      <c r="M8466" t="s">
        <v>24144</v>
      </c>
      <c r="N8466">
        <v>1.236111111</v>
      </c>
      <c r="O8466">
        <v>0</v>
      </c>
      <c r="P8466">
        <v>68</v>
      </c>
      <c r="Q8466">
        <v>0</v>
      </c>
      <c r="R8466">
        <v>0</v>
      </c>
      <c r="S8466">
        <v>0</v>
      </c>
      <c r="T8466">
        <v>1</v>
      </c>
      <c r="U8466">
        <v>0</v>
      </c>
      <c r="V8466">
        <v>0</v>
      </c>
      <c r="W8466">
        <v>0</v>
      </c>
      <c r="X8466">
        <v>15.915771483397146</v>
      </c>
      <c r="Y8466">
        <v>0</v>
      </c>
      <c r="Z8466">
        <v>0</v>
      </c>
      <c r="AA8466">
        <v>0</v>
      </c>
      <c r="AB8466">
        <v>0.4105931910854167</v>
      </c>
      <c r="AC8466">
        <v>0</v>
      </c>
      <c r="AD8466">
        <v>0</v>
      </c>
      <c r="AE8466">
        <v>16.326364674482562</v>
      </c>
    </row>
    <row r="8467" spans="1:31" x14ac:dyDescent="0.25">
      <c r="A8467">
        <v>2102546</v>
      </c>
      <c r="B8467">
        <v>1</v>
      </c>
      <c r="C8467" t="s">
        <v>80</v>
      </c>
      <c r="D8467" t="s">
        <v>100</v>
      </c>
      <c r="E8467" t="s">
        <v>177</v>
      </c>
      <c r="F8467" t="s">
        <v>24145</v>
      </c>
      <c r="G8467" t="s">
        <v>183</v>
      </c>
      <c r="H8467" t="s">
        <v>143</v>
      </c>
      <c r="I8467" t="s">
        <v>135</v>
      </c>
      <c r="J8467" t="s">
        <v>136</v>
      </c>
      <c r="K8467" t="s">
        <v>137</v>
      </c>
      <c r="L8467" t="s">
        <v>24146</v>
      </c>
      <c r="M8467" t="s">
        <v>24147</v>
      </c>
      <c r="N8467">
        <v>1.1330555550000001</v>
      </c>
      <c r="O8467">
        <v>0</v>
      </c>
      <c r="P8467">
        <v>1</v>
      </c>
      <c r="Q8467">
        <v>0</v>
      </c>
      <c r="R8467">
        <v>0</v>
      </c>
      <c r="S8467">
        <v>0</v>
      </c>
      <c r="T8467">
        <v>0</v>
      </c>
      <c r="U8467">
        <v>0</v>
      </c>
      <c r="V8467">
        <v>0</v>
      </c>
      <c r="W8467">
        <v>0</v>
      </c>
      <c r="X8467">
        <v>0.16433371720489587</v>
      </c>
      <c r="Y8467">
        <v>0</v>
      </c>
      <c r="Z8467">
        <v>0</v>
      </c>
      <c r="AA8467">
        <v>0</v>
      </c>
      <c r="AB8467">
        <v>0</v>
      </c>
      <c r="AC8467">
        <v>0</v>
      </c>
      <c r="AD8467">
        <v>0</v>
      </c>
      <c r="AE8467">
        <v>0.16433371720489587</v>
      </c>
    </row>
    <row r="8468" spans="1:31" x14ac:dyDescent="0.25">
      <c r="A8468">
        <v>2102735</v>
      </c>
      <c r="B8468">
        <v>1</v>
      </c>
      <c r="C8468" t="s">
        <v>80</v>
      </c>
      <c r="D8468" t="s">
        <v>97</v>
      </c>
      <c r="E8468" t="s">
        <v>177</v>
      </c>
      <c r="F8468" t="s">
        <v>24148</v>
      </c>
      <c r="G8468" t="s">
        <v>179</v>
      </c>
      <c r="H8468" t="s">
        <v>143</v>
      </c>
      <c r="I8468" t="s">
        <v>135</v>
      </c>
      <c r="J8468" t="s">
        <v>136</v>
      </c>
      <c r="K8468" t="s">
        <v>137</v>
      </c>
      <c r="L8468" t="s">
        <v>24149</v>
      </c>
      <c r="M8468" t="s">
        <v>24150</v>
      </c>
      <c r="N8468">
        <v>2.3427777769999998</v>
      </c>
      <c r="O8468">
        <v>0</v>
      </c>
      <c r="P8468">
        <v>1</v>
      </c>
      <c r="Q8468">
        <v>0</v>
      </c>
      <c r="R8468">
        <v>0</v>
      </c>
      <c r="S8468">
        <v>0</v>
      </c>
      <c r="T8468">
        <v>0</v>
      </c>
      <c r="U8468">
        <v>0</v>
      </c>
      <c r="V8468">
        <v>0</v>
      </c>
      <c r="W8468">
        <v>0</v>
      </c>
      <c r="X8468">
        <v>0.18250921801772915</v>
      </c>
      <c r="Y8468">
        <v>0</v>
      </c>
      <c r="Z8468">
        <v>0</v>
      </c>
      <c r="AA8468">
        <v>0</v>
      </c>
      <c r="AB8468">
        <v>0</v>
      </c>
      <c r="AC8468">
        <v>0</v>
      </c>
      <c r="AD8468">
        <v>0</v>
      </c>
      <c r="AE8468">
        <v>0.18250921801772915</v>
      </c>
    </row>
    <row r="8469" spans="1:31" x14ac:dyDescent="0.25">
      <c r="A8469">
        <v>2102403</v>
      </c>
      <c r="B8469">
        <v>1</v>
      </c>
      <c r="C8469" t="s">
        <v>80</v>
      </c>
      <c r="D8469" t="s">
        <v>107</v>
      </c>
      <c r="E8469" t="s">
        <v>177</v>
      </c>
      <c r="F8469" t="s">
        <v>24151</v>
      </c>
      <c r="G8469" t="s">
        <v>179</v>
      </c>
      <c r="H8469" t="s">
        <v>143</v>
      </c>
      <c r="I8469" t="s">
        <v>135</v>
      </c>
      <c r="J8469" t="s">
        <v>136</v>
      </c>
      <c r="K8469" t="s">
        <v>137</v>
      </c>
      <c r="L8469" t="s">
        <v>24152</v>
      </c>
      <c r="M8469" t="s">
        <v>24153</v>
      </c>
      <c r="N8469">
        <v>3.241666666</v>
      </c>
      <c r="O8469">
        <v>0</v>
      </c>
      <c r="P8469">
        <v>1</v>
      </c>
      <c r="Q8469">
        <v>0</v>
      </c>
      <c r="R8469">
        <v>0</v>
      </c>
      <c r="S8469">
        <v>0</v>
      </c>
      <c r="T8469">
        <v>0</v>
      </c>
      <c r="U8469">
        <v>0</v>
      </c>
      <c r="V8469">
        <v>0</v>
      </c>
      <c r="W8469">
        <v>0</v>
      </c>
      <c r="X8469">
        <v>0.25997887423860278</v>
      </c>
      <c r="Y8469">
        <v>0</v>
      </c>
      <c r="Z8469">
        <v>0</v>
      </c>
      <c r="AA8469">
        <v>0</v>
      </c>
      <c r="AB8469">
        <v>0</v>
      </c>
      <c r="AC8469">
        <v>0</v>
      </c>
      <c r="AD8469">
        <v>0</v>
      </c>
      <c r="AE8469">
        <v>0.25997887423860278</v>
      </c>
    </row>
    <row r="8470" spans="1:31" x14ac:dyDescent="0.25">
      <c r="A8470">
        <v>2102423</v>
      </c>
      <c r="B8470">
        <v>1</v>
      </c>
      <c r="C8470" t="s">
        <v>80</v>
      </c>
      <c r="D8470" t="s">
        <v>98</v>
      </c>
      <c r="E8470" t="s">
        <v>131</v>
      </c>
      <c r="F8470" t="s">
        <v>24154</v>
      </c>
      <c r="G8470" t="s">
        <v>133</v>
      </c>
      <c r="H8470" t="s">
        <v>134</v>
      </c>
      <c r="I8470" t="s">
        <v>135</v>
      </c>
      <c r="J8470" t="s">
        <v>136</v>
      </c>
      <c r="K8470" t="s">
        <v>137</v>
      </c>
      <c r="L8470" t="s">
        <v>24155</v>
      </c>
      <c r="M8470" t="s">
        <v>24156</v>
      </c>
      <c r="N8470">
        <v>0.74805555499999998</v>
      </c>
      <c r="O8470">
        <v>0</v>
      </c>
      <c r="P8470">
        <v>186</v>
      </c>
      <c r="Q8470">
        <v>0</v>
      </c>
      <c r="R8470">
        <v>59</v>
      </c>
      <c r="S8470">
        <v>2</v>
      </c>
      <c r="T8470">
        <v>39</v>
      </c>
      <c r="U8470">
        <v>0</v>
      </c>
      <c r="V8470">
        <v>0</v>
      </c>
      <c r="W8470">
        <v>0</v>
      </c>
      <c r="X8470">
        <v>38.095041448342535</v>
      </c>
      <c r="Y8470">
        <v>0</v>
      </c>
      <c r="Z8470">
        <v>63.662094619129959</v>
      </c>
      <c r="AA8470">
        <v>2.0292191971715612</v>
      </c>
      <c r="AB8470">
        <v>22.957137583590189</v>
      </c>
      <c r="AC8470">
        <v>0</v>
      </c>
      <c r="AD8470">
        <v>0</v>
      </c>
      <c r="AE8470">
        <v>126.74349284823424</v>
      </c>
    </row>
    <row r="8471" spans="1:31" x14ac:dyDescent="0.25">
      <c r="A8471">
        <v>2102615</v>
      </c>
      <c r="B8471">
        <v>1</v>
      </c>
      <c r="C8471" t="s">
        <v>80</v>
      </c>
      <c r="D8471" t="s">
        <v>100</v>
      </c>
      <c r="E8471" t="s">
        <v>177</v>
      </c>
      <c r="F8471" t="s">
        <v>23485</v>
      </c>
      <c r="G8471" t="s">
        <v>183</v>
      </c>
      <c r="H8471" t="s">
        <v>143</v>
      </c>
      <c r="I8471" t="s">
        <v>135</v>
      </c>
      <c r="J8471" t="s">
        <v>136</v>
      </c>
      <c r="K8471" t="s">
        <v>137</v>
      </c>
      <c r="L8471" t="s">
        <v>24157</v>
      </c>
      <c r="M8471" t="s">
        <v>24158</v>
      </c>
      <c r="N8471">
        <v>0.91777777699999996</v>
      </c>
      <c r="O8471">
        <v>0</v>
      </c>
      <c r="P8471">
        <v>2</v>
      </c>
      <c r="Q8471">
        <v>0</v>
      </c>
      <c r="R8471">
        <v>0</v>
      </c>
      <c r="S8471">
        <v>0</v>
      </c>
      <c r="T8471">
        <v>0</v>
      </c>
      <c r="U8471">
        <v>0</v>
      </c>
      <c r="V8471">
        <v>0</v>
      </c>
      <c r="W8471">
        <v>0</v>
      </c>
      <c r="X8471">
        <v>0.56508545494757501</v>
      </c>
      <c r="Y8471">
        <v>0</v>
      </c>
      <c r="Z8471">
        <v>0</v>
      </c>
      <c r="AA8471">
        <v>0</v>
      </c>
      <c r="AB8471">
        <v>0</v>
      </c>
      <c r="AC8471">
        <v>0</v>
      </c>
      <c r="AD8471">
        <v>0</v>
      </c>
      <c r="AE8471">
        <v>0.56508545494757501</v>
      </c>
    </row>
    <row r="8472" spans="1:31" x14ac:dyDescent="0.25">
      <c r="A8472">
        <v>2102629</v>
      </c>
      <c r="B8472">
        <v>1</v>
      </c>
      <c r="C8472" t="s">
        <v>81</v>
      </c>
      <c r="D8472" t="s">
        <v>112</v>
      </c>
      <c r="E8472" t="s">
        <v>177</v>
      </c>
      <c r="F8472" t="s">
        <v>24159</v>
      </c>
      <c r="G8472" t="s">
        <v>183</v>
      </c>
      <c r="H8472" t="s">
        <v>143</v>
      </c>
      <c r="I8472" t="s">
        <v>135</v>
      </c>
      <c r="J8472" t="s">
        <v>136</v>
      </c>
      <c r="K8472" t="s">
        <v>137</v>
      </c>
      <c r="L8472" t="s">
        <v>24160</v>
      </c>
      <c r="M8472" t="s">
        <v>24161</v>
      </c>
      <c r="N8472">
        <v>6.1177777769999997</v>
      </c>
      <c r="O8472">
        <v>0</v>
      </c>
      <c r="P8472">
        <v>1</v>
      </c>
      <c r="Q8472">
        <v>0</v>
      </c>
      <c r="R8472">
        <v>0</v>
      </c>
      <c r="S8472">
        <v>0</v>
      </c>
      <c r="T8472">
        <v>0</v>
      </c>
      <c r="U8472">
        <v>0</v>
      </c>
      <c r="V8472">
        <v>0</v>
      </c>
      <c r="W8472">
        <v>0</v>
      </c>
      <c r="X8472">
        <v>2.4909704829086916</v>
      </c>
      <c r="Y8472">
        <v>0</v>
      </c>
      <c r="Z8472">
        <v>0</v>
      </c>
      <c r="AA8472">
        <v>0</v>
      </c>
      <c r="AB8472">
        <v>0</v>
      </c>
      <c r="AC8472">
        <v>0</v>
      </c>
      <c r="AD8472">
        <v>0</v>
      </c>
      <c r="AE8472">
        <v>2.4909704829086916</v>
      </c>
    </row>
    <row r="8473" spans="1:31" x14ac:dyDescent="0.25">
      <c r="A8473">
        <v>2102675</v>
      </c>
      <c r="B8473">
        <v>1</v>
      </c>
      <c r="C8473" t="s">
        <v>80</v>
      </c>
      <c r="D8473" t="s">
        <v>83</v>
      </c>
      <c r="E8473" t="s">
        <v>158</v>
      </c>
      <c r="F8473" t="s">
        <v>24162</v>
      </c>
      <c r="G8473" t="s">
        <v>160</v>
      </c>
      <c r="H8473" t="s">
        <v>143</v>
      </c>
      <c r="I8473" t="s">
        <v>135</v>
      </c>
      <c r="J8473" t="s">
        <v>136</v>
      </c>
      <c r="K8473" t="s">
        <v>137</v>
      </c>
      <c r="L8473" t="s">
        <v>24163</v>
      </c>
      <c r="M8473" t="s">
        <v>24164</v>
      </c>
      <c r="N8473">
        <v>1.151944444</v>
      </c>
      <c r="O8473">
        <v>0</v>
      </c>
      <c r="P8473">
        <v>199</v>
      </c>
      <c r="Q8473">
        <v>0</v>
      </c>
      <c r="R8473">
        <v>0</v>
      </c>
      <c r="S8473">
        <v>0</v>
      </c>
      <c r="T8473">
        <v>16</v>
      </c>
      <c r="U8473">
        <v>0</v>
      </c>
      <c r="V8473">
        <v>0</v>
      </c>
      <c r="W8473">
        <v>0</v>
      </c>
      <c r="X8473">
        <v>66.541791522608989</v>
      </c>
      <c r="Y8473">
        <v>0</v>
      </c>
      <c r="Z8473">
        <v>0</v>
      </c>
      <c r="AA8473">
        <v>0</v>
      </c>
      <c r="AB8473">
        <v>11.078058003482843</v>
      </c>
      <c r="AC8473">
        <v>0</v>
      </c>
      <c r="AD8473">
        <v>0</v>
      </c>
      <c r="AE8473">
        <v>77.619849526091826</v>
      </c>
    </row>
    <row r="8474" spans="1:31" x14ac:dyDescent="0.25">
      <c r="A8474">
        <v>2102506</v>
      </c>
      <c r="B8474">
        <v>1</v>
      </c>
      <c r="C8474" t="s">
        <v>81</v>
      </c>
      <c r="D8474" t="s">
        <v>120</v>
      </c>
      <c r="E8474" t="s">
        <v>177</v>
      </c>
      <c r="F8474" t="s">
        <v>24165</v>
      </c>
      <c r="G8474" t="s">
        <v>183</v>
      </c>
      <c r="H8474" t="s">
        <v>143</v>
      </c>
      <c r="I8474" t="s">
        <v>135</v>
      </c>
      <c r="J8474" t="s">
        <v>136</v>
      </c>
      <c r="K8474" t="s">
        <v>137</v>
      </c>
      <c r="L8474" t="s">
        <v>24166</v>
      </c>
      <c r="M8474" t="s">
        <v>24167</v>
      </c>
      <c r="N8474">
        <v>3.0083333329999999</v>
      </c>
      <c r="O8474">
        <v>0</v>
      </c>
      <c r="P8474">
        <v>1</v>
      </c>
      <c r="Q8474">
        <v>0</v>
      </c>
      <c r="R8474">
        <v>0</v>
      </c>
      <c r="S8474">
        <v>0</v>
      </c>
      <c r="T8474">
        <v>0</v>
      </c>
      <c r="U8474">
        <v>0</v>
      </c>
      <c r="V8474">
        <v>0</v>
      </c>
      <c r="W8474">
        <v>0</v>
      </c>
      <c r="X8474">
        <v>4.5556157140822229E-3</v>
      </c>
      <c r="Y8474">
        <v>0</v>
      </c>
      <c r="Z8474">
        <v>0</v>
      </c>
      <c r="AA8474">
        <v>0</v>
      </c>
      <c r="AB8474">
        <v>0</v>
      </c>
      <c r="AC8474">
        <v>0</v>
      </c>
      <c r="AD8474">
        <v>0</v>
      </c>
      <c r="AE8474">
        <v>4.5556157140822229E-3</v>
      </c>
    </row>
    <row r="8475" spans="1:31" x14ac:dyDescent="0.25">
      <c r="A8475">
        <v>2102652</v>
      </c>
      <c r="B8475">
        <v>1</v>
      </c>
      <c r="C8475" t="s">
        <v>80</v>
      </c>
      <c r="D8475" t="s">
        <v>93</v>
      </c>
      <c r="E8475" t="s">
        <v>158</v>
      </c>
      <c r="F8475" t="s">
        <v>24168</v>
      </c>
      <c r="G8475" t="s">
        <v>385</v>
      </c>
      <c r="H8475" t="s">
        <v>143</v>
      </c>
      <c r="I8475" t="s">
        <v>135</v>
      </c>
      <c r="J8475" t="s">
        <v>136</v>
      </c>
      <c r="K8475" t="s">
        <v>137</v>
      </c>
      <c r="L8475" t="s">
        <v>24169</v>
      </c>
      <c r="M8475" t="s">
        <v>24170</v>
      </c>
      <c r="N8475">
        <v>1.8319444439999999</v>
      </c>
      <c r="O8475">
        <v>0</v>
      </c>
      <c r="P8475">
        <v>16</v>
      </c>
      <c r="Q8475">
        <v>0</v>
      </c>
      <c r="R8475">
        <v>0</v>
      </c>
      <c r="S8475">
        <v>0</v>
      </c>
      <c r="T8475">
        <v>0</v>
      </c>
      <c r="U8475">
        <v>0</v>
      </c>
      <c r="V8475">
        <v>0</v>
      </c>
      <c r="W8475">
        <v>0</v>
      </c>
      <c r="X8475">
        <v>3.945921609170028</v>
      </c>
      <c r="Y8475">
        <v>0</v>
      </c>
      <c r="Z8475">
        <v>0</v>
      </c>
      <c r="AA8475">
        <v>0</v>
      </c>
      <c r="AB8475">
        <v>0</v>
      </c>
      <c r="AC8475">
        <v>0</v>
      </c>
      <c r="AD8475">
        <v>0</v>
      </c>
      <c r="AE8475">
        <v>3.945921609170028</v>
      </c>
    </row>
    <row r="8476" spans="1:31" x14ac:dyDescent="0.25">
      <c r="A8476">
        <v>2102552</v>
      </c>
      <c r="B8476">
        <v>1</v>
      </c>
      <c r="C8476" t="s">
        <v>80</v>
      </c>
      <c r="D8476" t="s">
        <v>85</v>
      </c>
      <c r="E8476" t="s">
        <v>158</v>
      </c>
      <c r="F8476" t="s">
        <v>24171</v>
      </c>
      <c r="G8476" t="s">
        <v>1007</v>
      </c>
      <c r="H8476" t="s">
        <v>143</v>
      </c>
      <c r="I8476" t="s">
        <v>135</v>
      </c>
      <c r="J8476" t="s">
        <v>3</v>
      </c>
      <c r="K8476" t="s">
        <v>137</v>
      </c>
      <c r="L8476" t="s">
        <v>24172</v>
      </c>
      <c r="M8476" t="s">
        <v>24173</v>
      </c>
      <c r="N8476">
        <v>7.6669444440000003</v>
      </c>
      <c r="O8476">
        <v>0</v>
      </c>
      <c r="P8476">
        <v>146</v>
      </c>
      <c r="Q8476">
        <v>0</v>
      </c>
      <c r="R8476">
        <v>0</v>
      </c>
      <c r="S8476">
        <v>0</v>
      </c>
      <c r="T8476">
        <v>6</v>
      </c>
      <c r="U8476">
        <v>0</v>
      </c>
      <c r="V8476">
        <v>0</v>
      </c>
      <c r="W8476">
        <v>0</v>
      </c>
      <c r="X8476">
        <v>263.96726008287402</v>
      </c>
      <c r="Y8476">
        <v>0</v>
      </c>
      <c r="Z8476">
        <v>0</v>
      </c>
      <c r="AA8476">
        <v>0</v>
      </c>
      <c r="AB8476">
        <v>6.7343187516905081</v>
      </c>
      <c r="AC8476">
        <v>0</v>
      </c>
      <c r="AD8476">
        <v>0</v>
      </c>
      <c r="AE8476">
        <v>270.70157883456454</v>
      </c>
    </row>
    <row r="8477" spans="1:31" x14ac:dyDescent="0.25">
      <c r="A8477">
        <v>2102692</v>
      </c>
      <c r="B8477">
        <v>1</v>
      </c>
      <c r="C8477" t="s">
        <v>81</v>
      </c>
      <c r="D8477" t="s">
        <v>112</v>
      </c>
      <c r="E8477" t="s">
        <v>158</v>
      </c>
      <c r="F8477" t="s">
        <v>24174</v>
      </c>
      <c r="G8477" t="s">
        <v>385</v>
      </c>
      <c r="H8477" t="s">
        <v>143</v>
      </c>
      <c r="I8477" t="s">
        <v>135</v>
      </c>
      <c r="J8477" t="s">
        <v>136</v>
      </c>
      <c r="K8477" t="s">
        <v>137</v>
      </c>
      <c r="L8477" t="s">
        <v>24175</v>
      </c>
      <c r="M8477" t="s">
        <v>24176</v>
      </c>
      <c r="N8477">
        <v>0.67472222199999998</v>
      </c>
      <c r="O8477">
        <v>0</v>
      </c>
      <c r="P8477">
        <v>0</v>
      </c>
      <c r="Q8477">
        <v>0</v>
      </c>
      <c r="R8477">
        <v>0</v>
      </c>
      <c r="S8477">
        <v>0</v>
      </c>
      <c r="T8477">
        <v>17</v>
      </c>
      <c r="U8477">
        <v>0</v>
      </c>
      <c r="V8477">
        <v>0</v>
      </c>
      <c r="W8477">
        <v>0</v>
      </c>
      <c r="X8477">
        <v>0</v>
      </c>
      <c r="Y8477">
        <v>0</v>
      </c>
      <c r="Z8477">
        <v>0</v>
      </c>
      <c r="AA8477">
        <v>0</v>
      </c>
      <c r="AB8477">
        <v>2.600737218742502</v>
      </c>
      <c r="AC8477">
        <v>0</v>
      </c>
      <c r="AD8477">
        <v>0</v>
      </c>
      <c r="AE8477">
        <v>2.600737218742502</v>
      </c>
    </row>
    <row r="8478" spans="1:31" x14ac:dyDescent="0.25">
      <c r="A8478">
        <v>2102489</v>
      </c>
      <c r="B8478">
        <v>1</v>
      </c>
      <c r="C8478" t="s">
        <v>80</v>
      </c>
      <c r="D8478" t="s">
        <v>104</v>
      </c>
      <c r="E8478" t="s">
        <v>146</v>
      </c>
      <c r="F8478" t="s">
        <v>4284</v>
      </c>
      <c r="G8478" t="s">
        <v>513</v>
      </c>
      <c r="H8478" t="s">
        <v>134</v>
      </c>
      <c r="I8478" t="s">
        <v>135</v>
      </c>
      <c r="J8478" t="s">
        <v>136</v>
      </c>
      <c r="K8478" t="s">
        <v>155</v>
      </c>
      <c r="L8478" t="s">
        <v>24177</v>
      </c>
      <c r="M8478" t="s">
        <v>24178</v>
      </c>
      <c r="N8478">
        <v>7.0833332999999998E-2</v>
      </c>
      <c r="O8478">
        <v>88</v>
      </c>
      <c r="P8478">
        <v>5842</v>
      </c>
      <c r="Q8478">
        <v>106</v>
      </c>
      <c r="R8478">
        <v>138</v>
      </c>
      <c r="S8478">
        <v>30</v>
      </c>
      <c r="T8478">
        <v>757</v>
      </c>
      <c r="U8478">
        <v>9</v>
      </c>
      <c r="V8478">
        <v>1</v>
      </c>
      <c r="W8478">
        <v>2.972009147545688</v>
      </c>
      <c r="X8478">
        <v>76.868383844344152</v>
      </c>
      <c r="Y8478">
        <v>8.1783705541010736</v>
      </c>
      <c r="Z8478">
        <v>2.3926262657164661</v>
      </c>
      <c r="AA8478">
        <v>3.0626088948725334</v>
      </c>
      <c r="AB8478">
        <v>26.035628212413332</v>
      </c>
      <c r="AC8478">
        <v>30.688911597033126</v>
      </c>
      <c r="AD8478">
        <v>0</v>
      </c>
      <c r="AE8478">
        <v>150.19853851602639</v>
      </c>
    </row>
    <row r="8479" spans="1:31" x14ac:dyDescent="0.25">
      <c r="A8479">
        <v>2102589</v>
      </c>
      <c r="B8479">
        <v>1</v>
      </c>
      <c r="C8479" t="s">
        <v>81</v>
      </c>
      <c r="D8479" t="s">
        <v>112</v>
      </c>
      <c r="E8479" t="s">
        <v>177</v>
      </c>
      <c r="F8479" t="s">
        <v>24179</v>
      </c>
      <c r="G8479" t="s">
        <v>183</v>
      </c>
      <c r="H8479" t="s">
        <v>143</v>
      </c>
      <c r="I8479" t="s">
        <v>135</v>
      </c>
      <c r="J8479" t="s">
        <v>136</v>
      </c>
      <c r="K8479" t="s">
        <v>137</v>
      </c>
      <c r="L8479" t="s">
        <v>24180</v>
      </c>
      <c r="M8479" t="s">
        <v>24181</v>
      </c>
      <c r="N8479">
        <v>6.2283333330000001</v>
      </c>
      <c r="O8479">
        <v>0</v>
      </c>
      <c r="P8479">
        <v>1</v>
      </c>
      <c r="Q8479">
        <v>0</v>
      </c>
      <c r="R8479">
        <v>0</v>
      </c>
      <c r="S8479">
        <v>0</v>
      </c>
      <c r="T8479">
        <v>0</v>
      </c>
      <c r="U8479">
        <v>0</v>
      </c>
      <c r="V8479">
        <v>0</v>
      </c>
      <c r="W8479">
        <v>0</v>
      </c>
      <c r="X8479">
        <v>1.7753954208721334</v>
      </c>
      <c r="Y8479">
        <v>0</v>
      </c>
      <c r="Z8479">
        <v>0</v>
      </c>
      <c r="AA8479">
        <v>0</v>
      </c>
      <c r="AB8479">
        <v>0</v>
      </c>
      <c r="AC8479">
        <v>0</v>
      </c>
      <c r="AD8479">
        <v>0</v>
      </c>
      <c r="AE8479">
        <v>1.7753954208721334</v>
      </c>
    </row>
    <row r="8480" spans="1:31" x14ac:dyDescent="0.25">
      <c r="A8480">
        <v>2102443</v>
      </c>
      <c r="B8480">
        <v>1</v>
      </c>
      <c r="C8480" t="s">
        <v>80</v>
      </c>
      <c r="D8480" t="s">
        <v>97</v>
      </c>
      <c r="E8480" t="s">
        <v>146</v>
      </c>
      <c r="F8480" t="s">
        <v>2833</v>
      </c>
      <c r="G8480" t="s">
        <v>133</v>
      </c>
      <c r="H8480" t="s">
        <v>134</v>
      </c>
      <c r="I8480" t="s">
        <v>135</v>
      </c>
      <c r="J8480" t="s">
        <v>136</v>
      </c>
      <c r="K8480" t="s">
        <v>137</v>
      </c>
      <c r="L8480" t="s">
        <v>24182</v>
      </c>
      <c r="M8480" t="s">
        <v>24183</v>
      </c>
      <c r="N8480">
        <v>0.111111111</v>
      </c>
      <c r="O8480">
        <v>7</v>
      </c>
      <c r="P8480">
        <v>701</v>
      </c>
      <c r="Q8480">
        <v>7</v>
      </c>
      <c r="R8480">
        <v>78</v>
      </c>
      <c r="S8480">
        <v>20</v>
      </c>
      <c r="T8480">
        <v>83</v>
      </c>
      <c r="U8480">
        <v>1</v>
      </c>
      <c r="V8480">
        <v>0</v>
      </c>
      <c r="W8480">
        <v>60.291348200258327</v>
      </c>
      <c r="X8480">
        <v>24.449627181374144</v>
      </c>
      <c r="Y8480">
        <v>29.431122463096671</v>
      </c>
      <c r="Z8480">
        <v>2.4420734646691109</v>
      </c>
      <c r="AA8480">
        <v>26.550122420089778</v>
      </c>
      <c r="AB8480">
        <v>14.853700624108891</v>
      </c>
      <c r="AC8480">
        <v>0</v>
      </c>
      <c r="AD8480">
        <v>0</v>
      </c>
      <c r="AE8480">
        <v>158.01799435359689</v>
      </c>
    </row>
    <row r="8481" spans="1:31" x14ac:dyDescent="0.25">
      <c r="A8481">
        <v>2102738</v>
      </c>
      <c r="B8481">
        <v>1</v>
      </c>
      <c r="C8481" t="s">
        <v>81</v>
      </c>
      <c r="D8481" t="s">
        <v>112</v>
      </c>
      <c r="E8481" t="s">
        <v>158</v>
      </c>
      <c r="F8481" t="s">
        <v>24184</v>
      </c>
      <c r="G8481" t="s">
        <v>621</v>
      </c>
      <c r="H8481" t="s">
        <v>143</v>
      </c>
      <c r="I8481" t="s">
        <v>135</v>
      </c>
      <c r="J8481" t="s">
        <v>136</v>
      </c>
      <c r="K8481" t="s">
        <v>137</v>
      </c>
      <c r="L8481" t="s">
        <v>24185</v>
      </c>
      <c r="M8481" t="s">
        <v>24186</v>
      </c>
      <c r="N8481">
        <v>3.8777777769999999</v>
      </c>
      <c r="O8481">
        <v>0</v>
      </c>
      <c r="P8481">
        <v>31</v>
      </c>
      <c r="Q8481">
        <v>0</v>
      </c>
      <c r="R8481">
        <v>2</v>
      </c>
      <c r="S8481">
        <v>0</v>
      </c>
      <c r="T8481">
        <v>0</v>
      </c>
      <c r="U8481">
        <v>0</v>
      </c>
      <c r="V8481">
        <v>0</v>
      </c>
      <c r="W8481">
        <v>0</v>
      </c>
      <c r="X8481">
        <v>19.592383179175936</v>
      </c>
      <c r="Y8481">
        <v>0</v>
      </c>
      <c r="Z8481">
        <v>1.7004114002722779</v>
      </c>
      <c r="AA8481">
        <v>0</v>
      </c>
      <c r="AB8481">
        <v>0</v>
      </c>
      <c r="AC8481">
        <v>0</v>
      </c>
      <c r="AD8481">
        <v>0</v>
      </c>
      <c r="AE8481">
        <v>21.292794579448213</v>
      </c>
    </row>
    <row r="8482" spans="1:31" x14ac:dyDescent="0.25">
      <c r="A8482">
        <v>2102569</v>
      </c>
      <c r="B8482">
        <v>1</v>
      </c>
      <c r="C8482" t="s">
        <v>80</v>
      </c>
      <c r="D8482" t="s">
        <v>83</v>
      </c>
      <c r="E8482" t="s">
        <v>169</v>
      </c>
      <c r="F8482" t="s">
        <v>24187</v>
      </c>
      <c r="G8482" t="s">
        <v>171</v>
      </c>
      <c r="H8482" t="s">
        <v>134</v>
      </c>
      <c r="I8482" t="s">
        <v>135</v>
      </c>
      <c r="J8482" t="s">
        <v>136</v>
      </c>
      <c r="K8482" t="s">
        <v>137</v>
      </c>
      <c r="L8482" t="s">
        <v>24188</v>
      </c>
      <c r="M8482" t="s">
        <v>24189</v>
      </c>
      <c r="N8482">
        <v>1.2208333330000001</v>
      </c>
      <c r="O8482">
        <v>0</v>
      </c>
      <c r="P8482">
        <v>0</v>
      </c>
      <c r="Q8482">
        <v>0</v>
      </c>
      <c r="R8482">
        <v>0</v>
      </c>
      <c r="S8482">
        <v>2</v>
      </c>
      <c r="T8482">
        <v>0</v>
      </c>
      <c r="U8482">
        <v>0</v>
      </c>
      <c r="V8482">
        <v>0</v>
      </c>
      <c r="W8482">
        <v>0</v>
      </c>
      <c r="X8482">
        <v>0</v>
      </c>
      <c r="Y8482">
        <v>0</v>
      </c>
      <c r="Z8482">
        <v>0</v>
      </c>
      <c r="AA8482">
        <v>3.3893084712618329</v>
      </c>
      <c r="AB8482">
        <v>0</v>
      </c>
      <c r="AC8482">
        <v>0</v>
      </c>
      <c r="AD8482">
        <v>0</v>
      </c>
      <c r="AE8482">
        <v>3.3893084712618329</v>
      </c>
    </row>
    <row r="8483" spans="1:31" x14ac:dyDescent="0.25">
      <c r="A8483">
        <v>2102426</v>
      </c>
      <c r="B8483">
        <v>1</v>
      </c>
      <c r="C8483" t="s">
        <v>81</v>
      </c>
      <c r="D8483" t="s">
        <v>113</v>
      </c>
      <c r="E8483" t="s">
        <v>177</v>
      </c>
      <c r="F8483" t="s">
        <v>24190</v>
      </c>
      <c r="G8483" t="s">
        <v>183</v>
      </c>
      <c r="H8483" t="s">
        <v>143</v>
      </c>
      <c r="I8483" t="s">
        <v>135</v>
      </c>
      <c r="J8483" t="s">
        <v>136</v>
      </c>
      <c r="K8483" t="s">
        <v>137</v>
      </c>
      <c r="L8483" t="s">
        <v>24191</v>
      </c>
      <c r="M8483" t="s">
        <v>24192</v>
      </c>
      <c r="N8483">
        <v>2.2269444439999999</v>
      </c>
      <c r="O8483">
        <v>0</v>
      </c>
      <c r="P8483">
        <v>1</v>
      </c>
      <c r="Q8483">
        <v>0</v>
      </c>
      <c r="R8483">
        <v>0</v>
      </c>
      <c r="S8483">
        <v>0</v>
      </c>
      <c r="T8483">
        <v>0</v>
      </c>
      <c r="U8483">
        <v>0</v>
      </c>
      <c r="V8483">
        <v>0</v>
      </c>
      <c r="W8483">
        <v>0</v>
      </c>
      <c r="X8483">
        <v>0.1248410480757125</v>
      </c>
      <c r="Y8483">
        <v>0</v>
      </c>
      <c r="Z8483">
        <v>0</v>
      </c>
      <c r="AA8483">
        <v>0</v>
      </c>
      <c r="AB8483">
        <v>0</v>
      </c>
      <c r="AC8483">
        <v>0</v>
      </c>
      <c r="AD8483">
        <v>0</v>
      </c>
      <c r="AE8483">
        <v>0.1248410480757125</v>
      </c>
    </row>
    <row r="8484" spans="1:31" x14ac:dyDescent="0.25">
      <c r="A8484">
        <v>2102449</v>
      </c>
      <c r="B8484">
        <v>1</v>
      </c>
      <c r="C8484" t="s">
        <v>81</v>
      </c>
      <c r="D8484" t="s">
        <v>127</v>
      </c>
      <c r="E8484" t="s">
        <v>158</v>
      </c>
      <c r="F8484" t="s">
        <v>24193</v>
      </c>
      <c r="G8484" t="s">
        <v>273</v>
      </c>
      <c r="H8484" t="s">
        <v>143</v>
      </c>
      <c r="I8484" t="s">
        <v>135</v>
      </c>
      <c r="J8484" t="s">
        <v>136</v>
      </c>
      <c r="K8484" t="s">
        <v>155</v>
      </c>
      <c r="L8484" t="s">
        <v>24194</v>
      </c>
      <c r="M8484" t="s">
        <v>24195</v>
      </c>
      <c r="N8484">
        <v>5.233333333</v>
      </c>
      <c r="O8484">
        <v>0</v>
      </c>
      <c r="P8484">
        <v>142</v>
      </c>
      <c r="Q8484">
        <v>0</v>
      </c>
      <c r="R8484">
        <v>0</v>
      </c>
      <c r="S8484">
        <v>0</v>
      </c>
      <c r="T8484">
        <v>3</v>
      </c>
      <c r="U8484">
        <v>0</v>
      </c>
      <c r="V8484">
        <v>0</v>
      </c>
      <c r="W8484">
        <v>0</v>
      </c>
      <c r="X8484">
        <v>156.14109027080104</v>
      </c>
      <c r="Y8484">
        <v>0</v>
      </c>
      <c r="Z8484">
        <v>0</v>
      </c>
      <c r="AA8484">
        <v>0</v>
      </c>
      <c r="AB8484">
        <v>8.7545221908420672</v>
      </c>
      <c r="AC8484">
        <v>0</v>
      </c>
      <c r="AD8484">
        <v>0</v>
      </c>
      <c r="AE8484">
        <v>164.89561246164311</v>
      </c>
    </row>
    <row r="8485" spans="1:31" x14ac:dyDescent="0.25">
      <c r="A8485">
        <v>2102549</v>
      </c>
      <c r="B8485">
        <v>1</v>
      </c>
      <c r="C8485" t="s">
        <v>80</v>
      </c>
      <c r="D8485" t="s">
        <v>96</v>
      </c>
      <c r="E8485" t="s">
        <v>505</v>
      </c>
      <c r="F8485" t="s">
        <v>19161</v>
      </c>
      <c r="G8485" t="s">
        <v>366</v>
      </c>
      <c r="H8485" t="s">
        <v>143</v>
      </c>
      <c r="I8485" t="s">
        <v>135</v>
      </c>
      <c r="J8485" t="s">
        <v>136</v>
      </c>
      <c r="K8485" t="s">
        <v>137</v>
      </c>
      <c r="L8485" t="s">
        <v>24196</v>
      </c>
      <c r="M8485" t="s">
        <v>24197</v>
      </c>
      <c r="N8485">
        <v>1.5222222219999999</v>
      </c>
      <c r="O8485">
        <v>0</v>
      </c>
      <c r="P8485">
        <v>40</v>
      </c>
      <c r="Q8485">
        <v>0</v>
      </c>
      <c r="R8485">
        <v>0</v>
      </c>
      <c r="S8485">
        <v>0</v>
      </c>
      <c r="T8485">
        <v>22</v>
      </c>
      <c r="U8485">
        <v>0</v>
      </c>
      <c r="V8485">
        <v>0</v>
      </c>
      <c r="W8485">
        <v>0</v>
      </c>
      <c r="X8485">
        <v>27.826294512980887</v>
      </c>
      <c r="Y8485">
        <v>0</v>
      </c>
      <c r="Z8485">
        <v>0</v>
      </c>
      <c r="AA8485">
        <v>0</v>
      </c>
      <c r="AB8485">
        <v>45.736370726709737</v>
      </c>
      <c r="AC8485">
        <v>0</v>
      </c>
      <c r="AD8485">
        <v>0</v>
      </c>
      <c r="AE8485">
        <v>73.562665239690631</v>
      </c>
    </row>
    <row r="8486" spans="1:31" x14ac:dyDescent="0.25">
      <c r="A8486">
        <v>2102469</v>
      </c>
      <c r="B8486">
        <v>1</v>
      </c>
      <c r="C8486" t="s">
        <v>80</v>
      </c>
      <c r="D8486" t="s">
        <v>108</v>
      </c>
      <c r="E8486" t="s">
        <v>131</v>
      </c>
      <c r="F8486" t="s">
        <v>166</v>
      </c>
      <c r="G8486" t="s">
        <v>154</v>
      </c>
      <c r="H8486" t="s">
        <v>134</v>
      </c>
      <c r="I8486" t="s">
        <v>135</v>
      </c>
      <c r="J8486" t="s">
        <v>136</v>
      </c>
      <c r="K8486" t="s">
        <v>155</v>
      </c>
      <c r="L8486" t="s">
        <v>24198</v>
      </c>
      <c r="M8486" t="s">
        <v>24199</v>
      </c>
      <c r="N8486">
        <v>7.3513527769999998</v>
      </c>
      <c r="O8486">
        <v>0</v>
      </c>
      <c r="P8486">
        <v>622</v>
      </c>
      <c r="Q8486">
        <v>0</v>
      </c>
      <c r="R8486">
        <v>88</v>
      </c>
      <c r="S8486">
        <v>2</v>
      </c>
      <c r="T8486">
        <v>84</v>
      </c>
      <c r="U8486">
        <v>0</v>
      </c>
      <c r="V8486">
        <v>0</v>
      </c>
      <c r="W8486">
        <v>0</v>
      </c>
      <c r="X8486">
        <v>658.6886695702475</v>
      </c>
      <c r="Y8486">
        <v>0</v>
      </c>
      <c r="Z8486">
        <v>246.11065709457307</v>
      </c>
      <c r="AA8486">
        <v>31.968372711121415</v>
      </c>
      <c r="AB8486">
        <v>526.93294359919514</v>
      </c>
      <c r="AC8486">
        <v>0</v>
      </c>
      <c r="AD8486">
        <v>0</v>
      </c>
      <c r="AE8486">
        <v>1463.7006429751373</v>
      </c>
    </row>
    <row r="8487" spans="1:31" x14ac:dyDescent="0.25">
      <c r="A8487">
        <v>2102718</v>
      </c>
      <c r="B8487">
        <v>1</v>
      </c>
      <c r="C8487" t="s">
        <v>80</v>
      </c>
      <c r="D8487" t="s">
        <v>111</v>
      </c>
      <c r="E8487" t="s">
        <v>158</v>
      </c>
      <c r="F8487" t="s">
        <v>24200</v>
      </c>
      <c r="G8487" t="s">
        <v>1007</v>
      </c>
      <c r="H8487" t="s">
        <v>143</v>
      </c>
      <c r="I8487" t="s">
        <v>135</v>
      </c>
      <c r="J8487" t="s">
        <v>3</v>
      </c>
      <c r="K8487" t="s">
        <v>137</v>
      </c>
      <c r="L8487" t="s">
        <v>24201</v>
      </c>
      <c r="M8487" t="s">
        <v>24202</v>
      </c>
      <c r="N8487">
        <v>0.86861111099999999</v>
      </c>
      <c r="O8487">
        <v>0</v>
      </c>
      <c r="P8487">
        <v>70</v>
      </c>
      <c r="Q8487">
        <v>0</v>
      </c>
      <c r="R8487">
        <v>0</v>
      </c>
      <c r="S8487">
        <v>0</v>
      </c>
      <c r="T8487">
        <v>0</v>
      </c>
      <c r="U8487">
        <v>0</v>
      </c>
      <c r="V8487">
        <v>0</v>
      </c>
      <c r="W8487">
        <v>0</v>
      </c>
      <c r="X8487">
        <v>18.948063046071717</v>
      </c>
      <c r="Y8487">
        <v>0</v>
      </c>
      <c r="Z8487">
        <v>0</v>
      </c>
      <c r="AA8487">
        <v>0</v>
      </c>
      <c r="AB8487">
        <v>0</v>
      </c>
      <c r="AC8487">
        <v>0</v>
      </c>
      <c r="AD8487">
        <v>0</v>
      </c>
      <c r="AE8487">
        <v>18.948063046071717</v>
      </c>
    </row>
    <row r="8488" spans="1:31" x14ac:dyDescent="0.25">
      <c r="A8488">
        <v>2102612</v>
      </c>
      <c r="B8488">
        <v>1</v>
      </c>
      <c r="C8488" t="s">
        <v>81</v>
      </c>
      <c r="D8488" t="s">
        <v>128</v>
      </c>
      <c r="E8488" t="s">
        <v>177</v>
      </c>
      <c r="F8488" t="s">
        <v>24203</v>
      </c>
      <c r="G8488" t="s">
        <v>183</v>
      </c>
      <c r="H8488" t="s">
        <v>143</v>
      </c>
      <c r="I8488" t="s">
        <v>135</v>
      </c>
      <c r="J8488" t="s">
        <v>136</v>
      </c>
      <c r="K8488" t="s">
        <v>137</v>
      </c>
      <c r="L8488" t="s">
        <v>24204</v>
      </c>
      <c r="M8488" t="s">
        <v>24205</v>
      </c>
      <c r="N8488">
        <v>0.61944444399999998</v>
      </c>
      <c r="O8488">
        <v>0</v>
      </c>
      <c r="P8488">
        <v>0</v>
      </c>
      <c r="Q8488">
        <v>0</v>
      </c>
      <c r="R8488">
        <v>0</v>
      </c>
      <c r="S8488">
        <v>0</v>
      </c>
      <c r="T8488">
        <v>15</v>
      </c>
      <c r="U8488">
        <v>0</v>
      </c>
      <c r="V8488">
        <v>1</v>
      </c>
      <c r="W8488">
        <v>0</v>
      </c>
      <c r="X8488">
        <v>0</v>
      </c>
      <c r="Y8488">
        <v>0</v>
      </c>
      <c r="Z8488">
        <v>0</v>
      </c>
      <c r="AA8488">
        <v>0</v>
      </c>
      <c r="AB8488">
        <v>12.951322147733464</v>
      </c>
      <c r="AC8488">
        <v>0</v>
      </c>
      <c r="AD8488">
        <v>3.9044546178700497</v>
      </c>
      <c r="AE8488">
        <v>16.855776765603515</v>
      </c>
    </row>
    <row r="8489" spans="1:31" x14ac:dyDescent="0.25">
      <c r="A8489">
        <v>2102755</v>
      </c>
      <c r="B8489">
        <v>1</v>
      </c>
      <c r="C8489" t="s">
        <v>80</v>
      </c>
      <c r="D8489" t="s">
        <v>107</v>
      </c>
      <c r="E8489" t="s">
        <v>158</v>
      </c>
      <c r="F8489" t="s">
        <v>5686</v>
      </c>
      <c r="G8489" t="s">
        <v>160</v>
      </c>
      <c r="H8489" t="s">
        <v>143</v>
      </c>
      <c r="I8489" t="s">
        <v>135</v>
      </c>
      <c r="J8489" t="s">
        <v>136</v>
      </c>
      <c r="K8489" t="s">
        <v>137</v>
      </c>
      <c r="L8489" t="s">
        <v>24206</v>
      </c>
      <c r="M8489" t="s">
        <v>24207</v>
      </c>
      <c r="N8489">
        <v>2.980277777</v>
      </c>
      <c r="O8489">
        <v>0</v>
      </c>
      <c r="P8489">
        <v>29</v>
      </c>
      <c r="Q8489">
        <v>0</v>
      </c>
      <c r="R8489">
        <v>0</v>
      </c>
      <c r="S8489">
        <v>0</v>
      </c>
      <c r="T8489">
        <v>2</v>
      </c>
      <c r="U8489">
        <v>0</v>
      </c>
      <c r="V8489">
        <v>0</v>
      </c>
      <c r="W8489">
        <v>0</v>
      </c>
      <c r="X8489">
        <v>12.821849149306576</v>
      </c>
      <c r="Y8489">
        <v>0</v>
      </c>
      <c r="Z8489">
        <v>0</v>
      </c>
      <c r="AA8489">
        <v>0</v>
      </c>
      <c r="AB8489">
        <v>2.2403667697356751</v>
      </c>
      <c r="AC8489">
        <v>0</v>
      </c>
      <c r="AD8489">
        <v>0</v>
      </c>
      <c r="AE8489">
        <v>15.062215919042252</v>
      </c>
    </row>
    <row r="8490" spans="1:31" x14ac:dyDescent="0.25">
      <c r="A8490">
        <v>2102747</v>
      </c>
      <c r="B8490">
        <v>1</v>
      </c>
      <c r="C8490" t="s">
        <v>80</v>
      </c>
      <c r="D8490" t="s">
        <v>84</v>
      </c>
      <c r="E8490" t="s">
        <v>177</v>
      </c>
      <c r="F8490" t="s">
        <v>24208</v>
      </c>
      <c r="G8490" t="s">
        <v>196</v>
      </c>
      <c r="H8490" t="s">
        <v>143</v>
      </c>
      <c r="I8490" t="s">
        <v>135</v>
      </c>
      <c r="J8490" t="s">
        <v>136</v>
      </c>
      <c r="K8490" t="s">
        <v>137</v>
      </c>
      <c r="L8490" t="s">
        <v>24209</v>
      </c>
      <c r="M8490" t="s">
        <v>24210</v>
      </c>
      <c r="N8490">
        <v>1.095</v>
      </c>
      <c r="O8490">
        <v>0</v>
      </c>
      <c r="P8490">
        <v>19</v>
      </c>
      <c r="Q8490">
        <v>0</v>
      </c>
      <c r="R8490">
        <v>0</v>
      </c>
      <c r="S8490">
        <v>0</v>
      </c>
      <c r="T8490">
        <v>0</v>
      </c>
      <c r="U8490">
        <v>0</v>
      </c>
      <c r="V8490">
        <v>0</v>
      </c>
      <c r="W8490">
        <v>0</v>
      </c>
      <c r="X8490">
        <v>3.8280146387083245</v>
      </c>
      <c r="Y8490">
        <v>0</v>
      </c>
      <c r="Z8490">
        <v>0</v>
      </c>
      <c r="AA8490">
        <v>0</v>
      </c>
      <c r="AB8490">
        <v>0</v>
      </c>
      <c r="AC8490">
        <v>0</v>
      </c>
      <c r="AD8490">
        <v>0</v>
      </c>
      <c r="AE8490">
        <v>3.8280146387083245</v>
      </c>
    </row>
    <row r="8491" spans="1:31" x14ac:dyDescent="0.25">
      <c r="A8491">
        <v>2102555</v>
      </c>
      <c r="B8491">
        <v>1</v>
      </c>
      <c r="C8491" t="s">
        <v>80</v>
      </c>
      <c r="D8491" t="s">
        <v>104</v>
      </c>
      <c r="E8491" t="s">
        <v>158</v>
      </c>
      <c r="F8491" t="s">
        <v>24211</v>
      </c>
      <c r="G8491" t="s">
        <v>385</v>
      </c>
      <c r="H8491" t="s">
        <v>143</v>
      </c>
      <c r="I8491" t="s">
        <v>135</v>
      </c>
      <c r="J8491" t="s">
        <v>136</v>
      </c>
      <c r="K8491" t="s">
        <v>137</v>
      </c>
      <c r="L8491" t="s">
        <v>24212</v>
      </c>
      <c r="M8491" t="s">
        <v>24213</v>
      </c>
      <c r="N8491">
        <v>1.7963888880000001</v>
      </c>
      <c r="O8491">
        <v>0</v>
      </c>
      <c r="P8491">
        <v>54</v>
      </c>
      <c r="Q8491">
        <v>0</v>
      </c>
      <c r="R8491">
        <v>0</v>
      </c>
      <c r="S8491">
        <v>0</v>
      </c>
      <c r="T8491">
        <v>1</v>
      </c>
      <c r="U8491">
        <v>0</v>
      </c>
      <c r="V8491">
        <v>0</v>
      </c>
      <c r="W8491">
        <v>0</v>
      </c>
      <c r="X8491">
        <v>13.1546130629799</v>
      </c>
      <c r="Y8491">
        <v>0</v>
      </c>
      <c r="Z8491">
        <v>0</v>
      </c>
      <c r="AA8491">
        <v>0</v>
      </c>
      <c r="AB8491">
        <v>0.48946134089692062</v>
      </c>
      <c r="AC8491">
        <v>0</v>
      </c>
      <c r="AD8491">
        <v>0</v>
      </c>
      <c r="AE8491">
        <v>13.64407440387682</v>
      </c>
    </row>
    <row r="8492" spans="1:31" x14ac:dyDescent="0.25">
      <c r="A8492">
        <v>2102578</v>
      </c>
      <c r="B8492">
        <v>1</v>
      </c>
      <c r="C8492" t="s">
        <v>80</v>
      </c>
      <c r="D8492" t="s">
        <v>104</v>
      </c>
      <c r="E8492" t="s">
        <v>146</v>
      </c>
      <c r="F8492" t="s">
        <v>320</v>
      </c>
      <c r="G8492" t="s">
        <v>133</v>
      </c>
      <c r="H8492" t="s">
        <v>134</v>
      </c>
      <c r="I8492" t="s">
        <v>135</v>
      </c>
      <c r="J8492" t="s">
        <v>136</v>
      </c>
      <c r="K8492" t="s">
        <v>137</v>
      </c>
      <c r="L8492" t="s">
        <v>24214</v>
      </c>
      <c r="M8492" t="s">
        <v>24215</v>
      </c>
      <c r="N8492">
        <v>2.0844444439999998</v>
      </c>
      <c r="O8492">
        <v>8</v>
      </c>
      <c r="P8492">
        <v>0</v>
      </c>
      <c r="Q8492">
        <v>59</v>
      </c>
      <c r="R8492">
        <v>0</v>
      </c>
      <c r="S8492">
        <v>18</v>
      </c>
      <c r="T8492">
        <v>2</v>
      </c>
      <c r="U8492">
        <v>0</v>
      </c>
      <c r="V8492">
        <v>0</v>
      </c>
      <c r="W8492">
        <v>8.4343446070635046</v>
      </c>
      <c r="X8492">
        <v>0</v>
      </c>
      <c r="Y8492">
        <v>259.56297929112014</v>
      </c>
      <c r="Z8492">
        <v>0</v>
      </c>
      <c r="AA8492">
        <v>347.78096398599916</v>
      </c>
      <c r="AB8492">
        <v>5.1824223875184456</v>
      </c>
      <c r="AC8492">
        <v>0</v>
      </c>
      <c r="AD8492">
        <v>0</v>
      </c>
      <c r="AE8492">
        <v>620.96071027170137</v>
      </c>
    </row>
    <row r="8493" spans="1:31" x14ac:dyDescent="0.25">
      <c r="A8493">
        <v>2102538</v>
      </c>
      <c r="B8493">
        <v>1</v>
      </c>
      <c r="C8493" t="s">
        <v>80</v>
      </c>
      <c r="D8493" t="s">
        <v>87</v>
      </c>
      <c r="E8493" t="s">
        <v>140</v>
      </c>
      <c r="F8493" t="s">
        <v>1240</v>
      </c>
      <c r="G8493" t="s">
        <v>324</v>
      </c>
      <c r="H8493" t="s">
        <v>143</v>
      </c>
      <c r="I8493" t="s">
        <v>135</v>
      </c>
      <c r="J8493" t="s">
        <v>136</v>
      </c>
      <c r="K8493" t="s">
        <v>137</v>
      </c>
      <c r="L8493" t="s">
        <v>24216</v>
      </c>
      <c r="M8493" t="s">
        <v>24217</v>
      </c>
      <c r="N8493">
        <v>1.6469444440000001</v>
      </c>
      <c r="O8493">
        <v>0</v>
      </c>
      <c r="P8493">
        <v>104</v>
      </c>
      <c r="Q8493">
        <v>0</v>
      </c>
      <c r="R8493">
        <v>0</v>
      </c>
      <c r="S8493">
        <v>0</v>
      </c>
      <c r="T8493">
        <v>49</v>
      </c>
      <c r="U8493">
        <v>0</v>
      </c>
      <c r="V8493">
        <v>0</v>
      </c>
      <c r="W8493">
        <v>0</v>
      </c>
      <c r="X8493">
        <v>37.701189818365918</v>
      </c>
      <c r="Y8493">
        <v>0</v>
      </c>
      <c r="Z8493">
        <v>0</v>
      </c>
      <c r="AA8493">
        <v>0</v>
      </c>
      <c r="AB8493">
        <v>233.08882644693466</v>
      </c>
      <c r="AC8493">
        <v>0</v>
      </c>
      <c r="AD8493">
        <v>0</v>
      </c>
      <c r="AE8493">
        <v>270.79001626530055</v>
      </c>
    </row>
    <row r="8494" spans="1:31" x14ac:dyDescent="0.25">
      <c r="A8494">
        <v>2102492</v>
      </c>
      <c r="B8494">
        <v>1</v>
      </c>
      <c r="C8494" t="s">
        <v>80</v>
      </c>
      <c r="D8494" t="s">
        <v>97</v>
      </c>
      <c r="E8494" t="s">
        <v>158</v>
      </c>
      <c r="F8494" t="s">
        <v>945</v>
      </c>
      <c r="G8494" t="s">
        <v>154</v>
      </c>
      <c r="H8494" t="s">
        <v>143</v>
      </c>
      <c r="I8494" t="s">
        <v>135</v>
      </c>
      <c r="J8494" t="s">
        <v>136</v>
      </c>
      <c r="K8494" t="s">
        <v>155</v>
      </c>
      <c r="L8494" t="s">
        <v>24218</v>
      </c>
      <c r="M8494" t="s">
        <v>24219</v>
      </c>
      <c r="N8494">
        <v>8.4997222220000008</v>
      </c>
      <c r="O8494">
        <v>0</v>
      </c>
      <c r="P8494">
        <v>19</v>
      </c>
      <c r="Q8494">
        <v>0</v>
      </c>
      <c r="R8494">
        <v>8</v>
      </c>
      <c r="S8494">
        <v>0</v>
      </c>
      <c r="T8494">
        <v>8</v>
      </c>
      <c r="U8494">
        <v>0</v>
      </c>
      <c r="V8494">
        <v>0</v>
      </c>
      <c r="W8494">
        <v>0</v>
      </c>
      <c r="X8494">
        <v>78.470103210902494</v>
      </c>
      <c r="Y8494">
        <v>0</v>
      </c>
      <c r="Z8494">
        <v>43.117120649506781</v>
      </c>
      <c r="AA8494">
        <v>0</v>
      </c>
      <c r="AB8494">
        <v>38.26997740492925</v>
      </c>
      <c r="AC8494">
        <v>0</v>
      </c>
      <c r="AD8494">
        <v>0</v>
      </c>
      <c r="AE8494">
        <v>159.85720126533852</v>
      </c>
    </row>
    <row r="8495" spans="1:31" x14ac:dyDescent="0.25">
      <c r="A8495">
        <v>2102452</v>
      </c>
      <c r="B8495">
        <v>1</v>
      </c>
      <c r="C8495" t="s">
        <v>80</v>
      </c>
      <c r="D8495" t="s">
        <v>97</v>
      </c>
      <c r="E8495" t="s">
        <v>169</v>
      </c>
      <c r="F8495" t="s">
        <v>24220</v>
      </c>
      <c r="G8495" t="s">
        <v>154</v>
      </c>
      <c r="H8495" t="s">
        <v>134</v>
      </c>
      <c r="I8495" t="s">
        <v>135</v>
      </c>
      <c r="J8495" t="s">
        <v>136</v>
      </c>
      <c r="K8495" t="s">
        <v>155</v>
      </c>
      <c r="L8495" t="s">
        <v>24221</v>
      </c>
      <c r="M8495" t="s">
        <v>24222</v>
      </c>
      <c r="N8495">
        <v>8.2866266660000001</v>
      </c>
      <c r="O8495">
        <v>0</v>
      </c>
      <c r="P8495">
        <v>0</v>
      </c>
      <c r="Q8495">
        <v>0</v>
      </c>
      <c r="R8495">
        <v>0</v>
      </c>
      <c r="S8495">
        <v>1</v>
      </c>
      <c r="T8495">
        <v>0</v>
      </c>
      <c r="U8495">
        <v>0</v>
      </c>
      <c r="V8495">
        <v>0</v>
      </c>
      <c r="W8495">
        <v>0</v>
      </c>
      <c r="X8495">
        <v>0</v>
      </c>
      <c r="Y8495">
        <v>0</v>
      </c>
      <c r="Z8495">
        <v>0</v>
      </c>
      <c r="AA8495">
        <v>0.61785113655887991</v>
      </c>
      <c r="AB8495">
        <v>0</v>
      </c>
      <c r="AC8495">
        <v>0</v>
      </c>
      <c r="AD8495">
        <v>0</v>
      </c>
      <c r="AE8495">
        <v>0.61785113655887991</v>
      </c>
    </row>
    <row r="8496" spans="1:31" x14ac:dyDescent="0.25">
      <c r="A8496">
        <v>2102595</v>
      </c>
      <c r="B8496">
        <v>1</v>
      </c>
      <c r="C8496" t="s">
        <v>80</v>
      </c>
      <c r="D8496" t="s">
        <v>104</v>
      </c>
      <c r="E8496" t="s">
        <v>169</v>
      </c>
      <c r="F8496" t="s">
        <v>24223</v>
      </c>
      <c r="G8496" t="s">
        <v>273</v>
      </c>
      <c r="H8496" t="s">
        <v>134</v>
      </c>
      <c r="I8496" t="s">
        <v>135</v>
      </c>
      <c r="J8496" t="s">
        <v>136</v>
      </c>
      <c r="K8496" t="s">
        <v>155</v>
      </c>
      <c r="L8496" t="s">
        <v>24224</v>
      </c>
      <c r="M8496" t="s">
        <v>24225</v>
      </c>
      <c r="N8496">
        <v>1.5934675</v>
      </c>
      <c r="O8496">
        <v>0</v>
      </c>
      <c r="P8496">
        <v>220</v>
      </c>
      <c r="Q8496">
        <v>0</v>
      </c>
      <c r="R8496">
        <v>10</v>
      </c>
      <c r="S8496">
        <v>0</v>
      </c>
      <c r="T8496">
        <v>17</v>
      </c>
      <c r="U8496">
        <v>0</v>
      </c>
      <c r="V8496">
        <v>1</v>
      </c>
      <c r="W8496">
        <v>0</v>
      </c>
      <c r="X8496">
        <v>77.298656479078716</v>
      </c>
      <c r="Y8496">
        <v>0</v>
      </c>
      <c r="Z8496">
        <v>5.0653228738693352</v>
      </c>
      <c r="AA8496">
        <v>0</v>
      </c>
      <c r="AB8496">
        <v>3.1329956703199584</v>
      </c>
      <c r="AC8496">
        <v>0</v>
      </c>
      <c r="AD8496">
        <v>0</v>
      </c>
      <c r="AE8496">
        <v>85.496975023268007</v>
      </c>
    </row>
    <row r="8497" spans="1:31" x14ac:dyDescent="0.25">
      <c r="A8497">
        <v>2102409</v>
      </c>
      <c r="B8497">
        <v>1</v>
      </c>
      <c r="C8497" t="s">
        <v>80</v>
      </c>
      <c r="D8497" t="s">
        <v>105</v>
      </c>
      <c r="E8497" t="s">
        <v>158</v>
      </c>
      <c r="F8497" t="s">
        <v>24142</v>
      </c>
      <c r="G8497" t="s">
        <v>366</v>
      </c>
      <c r="H8497" t="s">
        <v>143</v>
      </c>
      <c r="I8497" t="s">
        <v>135</v>
      </c>
      <c r="J8497" t="s">
        <v>136</v>
      </c>
      <c r="K8497" t="s">
        <v>137</v>
      </c>
      <c r="L8497" t="s">
        <v>24226</v>
      </c>
      <c r="M8497" t="s">
        <v>24227</v>
      </c>
      <c r="N8497">
        <v>4.4641666659999997</v>
      </c>
      <c r="O8497">
        <v>0</v>
      </c>
      <c r="P8497">
        <v>68</v>
      </c>
      <c r="Q8497">
        <v>0</v>
      </c>
      <c r="R8497">
        <v>0</v>
      </c>
      <c r="S8497">
        <v>0</v>
      </c>
      <c r="T8497">
        <v>1</v>
      </c>
      <c r="U8497">
        <v>0</v>
      </c>
      <c r="V8497">
        <v>0</v>
      </c>
      <c r="W8497">
        <v>0</v>
      </c>
      <c r="X8497">
        <v>74.029650729427217</v>
      </c>
      <c r="Y8497">
        <v>0</v>
      </c>
      <c r="Z8497">
        <v>0</v>
      </c>
      <c r="AA8497">
        <v>0</v>
      </c>
      <c r="AB8497">
        <v>2.4975388518396828</v>
      </c>
      <c r="AC8497">
        <v>0</v>
      </c>
      <c r="AD8497">
        <v>0</v>
      </c>
      <c r="AE8497">
        <v>76.527189581266896</v>
      </c>
    </row>
    <row r="8498" spans="1:31" x14ac:dyDescent="0.25">
      <c r="A8498">
        <v>2102658</v>
      </c>
      <c r="B8498">
        <v>1</v>
      </c>
      <c r="C8498" t="s">
        <v>80</v>
      </c>
      <c r="D8498" t="s">
        <v>105</v>
      </c>
      <c r="E8498" t="s">
        <v>505</v>
      </c>
      <c r="F8498" t="s">
        <v>24228</v>
      </c>
      <c r="G8498" t="s">
        <v>1007</v>
      </c>
      <c r="H8498" t="s">
        <v>143</v>
      </c>
      <c r="I8498" t="s">
        <v>135</v>
      </c>
      <c r="J8498" t="s">
        <v>3</v>
      </c>
      <c r="K8498" t="s">
        <v>137</v>
      </c>
      <c r="L8498" t="s">
        <v>24229</v>
      </c>
      <c r="M8498" t="s">
        <v>24230</v>
      </c>
      <c r="N8498">
        <v>10.143333332999999</v>
      </c>
      <c r="O8498">
        <v>0</v>
      </c>
      <c r="P8498">
        <v>153</v>
      </c>
      <c r="Q8498">
        <v>0</v>
      </c>
      <c r="R8498">
        <v>0</v>
      </c>
      <c r="S8498">
        <v>0</v>
      </c>
      <c r="T8498">
        <v>10</v>
      </c>
      <c r="U8498">
        <v>0</v>
      </c>
      <c r="V8498">
        <v>0</v>
      </c>
      <c r="W8498">
        <v>0</v>
      </c>
      <c r="X8498">
        <v>316.03229226557363</v>
      </c>
      <c r="Y8498">
        <v>0</v>
      </c>
      <c r="Z8498">
        <v>0</v>
      </c>
      <c r="AA8498">
        <v>0</v>
      </c>
      <c r="AB8498">
        <v>48.101679526518211</v>
      </c>
      <c r="AC8498">
        <v>0</v>
      </c>
      <c r="AD8498">
        <v>0</v>
      </c>
      <c r="AE8498">
        <v>364.13397179209187</v>
      </c>
    </row>
    <row r="8499" spans="1:31" x14ac:dyDescent="0.25">
      <c r="A8499">
        <v>2102515</v>
      </c>
      <c r="B8499">
        <v>1</v>
      </c>
      <c r="C8499" t="s">
        <v>80</v>
      </c>
      <c r="D8499" t="s">
        <v>90</v>
      </c>
      <c r="E8499" t="s">
        <v>295</v>
      </c>
      <c r="F8499" t="s">
        <v>24231</v>
      </c>
      <c r="G8499" t="s">
        <v>133</v>
      </c>
      <c r="H8499" t="s">
        <v>134</v>
      </c>
      <c r="I8499" t="s">
        <v>135</v>
      </c>
      <c r="J8499" t="s">
        <v>136</v>
      </c>
      <c r="K8499" t="s">
        <v>137</v>
      </c>
      <c r="L8499" t="s">
        <v>24232</v>
      </c>
      <c r="M8499" t="s">
        <v>24233</v>
      </c>
      <c r="N8499">
        <v>0.959166666</v>
      </c>
      <c r="O8499">
        <v>0</v>
      </c>
      <c r="P8499">
        <v>2325</v>
      </c>
      <c r="Q8499">
        <v>0</v>
      </c>
      <c r="R8499">
        <v>0</v>
      </c>
      <c r="S8499">
        <v>0</v>
      </c>
      <c r="T8499">
        <v>293</v>
      </c>
      <c r="U8499">
        <v>0</v>
      </c>
      <c r="V8499">
        <v>1</v>
      </c>
      <c r="W8499">
        <v>0</v>
      </c>
      <c r="X8499">
        <v>482.14292121998369</v>
      </c>
      <c r="Y8499">
        <v>0</v>
      </c>
      <c r="Z8499">
        <v>0</v>
      </c>
      <c r="AA8499">
        <v>0</v>
      </c>
      <c r="AB8499">
        <v>243.98938027529923</v>
      </c>
      <c r="AC8499">
        <v>0</v>
      </c>
      <c r="AD8499">
        <v>16.473337117090626</v>
      </c>
      <c r="AE8499">
        <v>742.60563861237358</v>
      </c>
    </row>
    <row r="8500" spans="1:31" x14ac:dyDescent="0.25">
      <c r="A8500">
        <v>2102664</v>
      </c>
      <c r="B8500">
        <v>1</v>
      </c>
      <c r="C8500" t="s">
        <v>81</v>
      </c>
      <c r="D8500" t="s">
        <v>121</v>
      </c>
      <c r="E8500" t="s">
        <v>158</v>
      </c>
      <c r="F8500" t="s">
        <v>24234</v>
      </c>
      <c r="G8500" t="s">
        <v>160</v>
      </c>
      <c r="H8500" t="s">
        <v>143</v>
      </c>
      <c r="I8500" t="s">
        <v>135</v>
      </c>
      <c r="J8500" t="s">
        <v>136</v>
      </c>
      <c r="K8500" t="s">
        <v>137</v>
      </c>
      <c r="L8500" t="s">
        <v>24235</v>
      </c>
      <c r="M8500" t="s">
        <v>24236</v>
      </c>
      <c r="N8500">
        <v>1.3658333330000001</v>
      </c>
      <c r="O8500">
        <v>0</v>
      </c>
      <c r="P8500">
        <v>18</v>
      </c>
      <c r="Q8500">
        <v>0</v>
      </c>
      <c r="R8500">
        <v>3</v>
      </c>
      <c r="S8500">
        <v>0</v>
      </c>
      <c r="T8500">
        <v>2</v>
      </c>
      <c r="U8500">
        <v>0</v>
      </c>
      <c r="V8500">
        <v>0</v>
      </c>
      <c r="W8500">
        <v>0</v>
      </c>
      <c r="X8500">
        <v>3.8372302568211283</v>
      </c>
      <c r="Y8500">
        <v>0</v>
      </c>
      <c r="Z8500">
        <v>0.76576626631794298</v>
      </c>
      <c r="AA8500">
        <v>0</v>
      </c>
      <c r="AB8500">
        <v>0.26529521252755917</v>
      </c>
      <c r="AC8500">
        <v>0</v>
      </c>
      <c r="AD8500">
        <v>0</v>
      </c>
      <c r="AE8500">
        <v>4.86829173566663</v>
      </c>
    </row>
    <row r="8501" spans="1:31" x14ac:dyDescent="0.25">
      <c r="A8501">
        <v>2102581</v>
      </c>
      <c r="B8501">
        <v>1</v>
      </c>
      <c r="C8501" t="s">
        <v>80</v>
      </c>
      <c r="D8501" t="s">
        <v>93</v>
      </c>
      <c r="E8501" t="s">
        <v>177</v>
      </c>
      <c r="F8501" t="s">
        <v>24237</v>
      </c>
      <c r="G8501" t="s">
        <v>183</v>
      </c>
      <c r="H8501" t="s">
        <v>143</v>
      </c>
      <c r="I8501" t="s">
        <v>135</v>
      </c>
      <c r="J8501" t="s">
        <v>136</v>
      </c>
      <c r="K8501" t="s">
        <v>137</v>
      </c>
      <c r="L8501" t="s">
        <v>24238</v>
      </c>
      <c r="M8501" t="s">
        <v>24239</v>
      </c>
      <c r="N8501">
        <v>1.5674999999999999</v>
      </c>
      <c r="O8501">
        <v>0</v>
      </c>
      <c r="P8501">
        <v>1</v>
      </c>
      <c r="Q8501">
        <v>0</v>
      </c>
      <c r="R8501">
        <v>0</v>
      </c>
      <c r="S8501">
        <v>0</v>
      </c>
      <c r="T8501">
        <v>0</v>
      </c>
      <c r="U8501">
        <v>0</v>
      </c>
      <c r="V8501">
        <v>0</v>
      </c>
      <c r="W8501">
        <v>0</v>
      </c>
      <c r="X8501">
        <v>0.18763788050740252</v>
      </c>
      <c r="Y8501">
        <v>0</v>
      </c>
      <c r="Z8501">
        <v>0</v>
      </c>
      <c r="AA8501">
        <v>0</v>
      </c>
      <c r="AB8501">
        <v>0</v>
      </c>
      <c r="AC8501">
        <v>0</v>
      </c>
      <c r="AD8501">
        <v>0</v>
      </c>
      <c r="AE8501">
        <v>0.18763788050740252</v>
      </c>
    </row>
    <row r="8502" spans="1:31" x14ac:dyDescent="0.25">
      <c r="A8502">
        <v>2102512</v>
      </c>
      <c r="B8502">
        <v>1</v>
      </c>
      <c r="C8502" t="s">
        <v>81</v>
      </c>
      <c r="D8502" t="s">
        <v>113</v>
      </c>
      <c r="E8502" t="s">
        <v>158</v>
      </c>
      <c r="F8502" t="s">
        <v>24240</v>
      </c>
      <c r="G8502" t="s">
        <v>160</v>
      </c>
      <c r="H8502" t="s">
        <v>143</v>
      </c>
      <c r="I8502" t="s">
        <v>135</v>
      </c>
      <c r="J8502" t="s">
        <v>136</v>
      </c>
      <c r="K8502" t="s">
        <v>137</v>
      </c>
      <c r="L8502" t="s">
        <v>24241</v>
      </c>
      <c r="M8502" t="s">
        <v>24242</v>
      </c>
      <c r="N8502">
        <v>1.0872222220000001</v>
      </c>
      <c r="O8502">
        <v>0</v>
      </c>
      <c r="P8502">
        <v>131</v>
      </c>
      <c r="Q8502">
        <v>0</v>
      </c>
      <c r="R8502">
        <v>0</v>
      </c>
      <c r="S8502">
        <v>0</v>
      </c>
      <c r="T8502">
        <v>1</v>
      </c>
      <c r="U8502">
        <v>0</v>
      </c>
      <c r="V8502">
        <v>0</v>
      </c>
      <c r="W8502">
        <v>0</v>
      </c>
      <c r="X8502">
        <v>21.400709349463089</v>
      </c>
      <c r="Y8502">
        <v>0</v>
      </c>
      <c r="Z8502">
        <v>0</v>
      </c>
      <c r="AA8502">
        <v>0</v>
      </c>
      <c r="AB8502">
        <v>0.56544110903895006</v>
      </c>
      <c r="AC8502">
        <v>0</v>
      </c>
      <c r="AD8502">
        <v>0</v>
      </c>
      <c r="AE8502">
        <v>21.966150458502039</v>
      </c>
    </row>
    <row r="8503" spans="1:31" x14ac:dyDescent="0.25">
      <c r="A8503">
        <v>2102727</v>
      </c>
      <c r="B8503">
        <v>1</v>
      </c>
      <c r="C8503" t="s">
        <v>80</v>
      </c>
      <c r="D8503" t="s">
        <v>100</v>
      </c>
      <c r="E8503" t="s">
        <v>131</v>
      </c>
      <c r="F8503" t="s">
        <v>24243</v>
      </c>
      <c r="G8503" t="s">
        <v>133</v>
      </c>
      <c r="H8503" t="s">
        <v>134</v>
      </c>
      <c r="I8503" t="s">
        <v>135</v>
      </c>
      <c r="J8503" t="s">
        <v>136</v>
      </c>
      <c r="K8503" t="s">
        <v>137</v>
      </c>
      <c r="L8503" t="s">
        <v>24244</v>
      </c>
      <c r="M8503" t="s">
        <v>24245</v>
      </c>
      <c r="N8503">
        <v>0.43111111099999999</v>
      </c>
      <c r="O8503">
        <v>2</v>
      </c>
      <c r="P8503">
        <v>392</v>
      </c>
      <c r="Q8503">
        <v>8</v>
      </c>
      <c r="R8503">
        <v>79</v>
      </c>
      <c r="S8503">
        <v>4</v>
      </c>
      <c r="T8503">
        <v>47</v>
      </c>
      <c r="U8503">
        <v>0</v>
      </c>
      <c r="V8503">
        <v>0</v>
      </c>
      <c r="W8503">
        <v>0.15175447535487557</v>
      </c>
      <c r="X8503">
        <v>41.803666549374682</v>
      </c>
      <c r="Y8503">
        <v>1.172643803085367</v>
      </c>
      <c r="Z8503">
        <v>7.8183276519463885</v>
      </c>
      <c r="AA8503">
        <v>79.652032173693314</v>
      </c>
      <c r="AB8503">
        <v>11.631286077709765</v>
      </c>
      <c r="AC8503">
        <v>0</v>
      </c>
      <c r="AD8503">
        <v>0</v>
      </c>
      <c r="AE8503">
        <v>142.2297107311644</v>
      </c>
    </row>
    <row r="8504" spans="1:31" x14ac:dyDescent="0.25">
      <c r="A8504">
        <v>2102435</v>
      </c>
      <c r="B8504">
        <v>1</v>
      </c>
      <c r="C8504" t="s">
        <v>80</v>
      </c>
      <c r="D8504" t="s">
        <v>91</v>
      </c>
      <c r="E8504" t="s">
        <v>146</v>
      </c>
      <c r="F8504" t="s">
        <v>24246</v>
      </c>
      <c r="G8504" t="s">
        <v>8377</v>
      </c>
      <c r="H8504" t="s">
        <v>134</v>
      </c>
      <c r="I8504" t="s">
        <v>135</v>
      </c>
      <c r="J8504" t="s">
        <v>136</v>
      </c>
      <c r="K8504" t="s">
        <v>155</v>
      </c>
      <c r="L8504" t="s">
        <v>24247</v>
      </c>
      <c r="M8504" t="s">
        <v>24248</v>
      </c>
      <c r="N8504">
        <v>1.8001905549999999</v>
      </c>
      <c r="O8504">
        <v>1</v>
      </c>
      <c r="P8504">
        <v>0</v>
      </c>
      <c r="Q8504">
        <v>50</v>
      </c>
      <c r="R8504">
        <v>16</v>
      </c>
      <c r="S8504">
        <v>25</v>
      </c>
      <c r="T8504">
        <v>6</v>
      </c>
      <c r="U8504">
        <v>1</v>
      </c>
      <c r="V8504">
        <v>0</v>
      </c>
      <c r="W8504">
        <v>1.1651527438910834</v>
      </c>
      <c r="X8504">
        <v>0</v>
      </c>
      <c r="Y8504">
        <v>391.01643501104769</v>
      </c>
      <c r="Z8504">
        <v>10.920106928190862</v>
      </c>
      <c r="AA8504">
        <v>441.61407444127565</v>
      </c>
      <c r="AB8504">
        <v>11.259972958415867</v>
      </c>
      <c r="AC8504">
        <v>5.0246014654503339</v>
      </c>
      <c r="AD8504">
        <v>0</v>
      </c>
      <c r="AE8504">
        <v>861.00034354827164</v>
      </c>
    </row>
    <row r="8505" spans="1:31" x14ac:dyDescent="0.25">
      <c r="A8505">
        <v>2102681</v>
      </c>
      <c r="B8505">
        <v>1</v>
      </c>
      <c r="C8505" t="s">
        <v>80</v>
      </c>
      <c r="D8505" t="s">
        <v>97</v>
      </c>
      <c r="E8505" t="s">
        <v>177</v>
      </c>
      <c r="F8505" t="s">
        <v>24249</v>
      </c>
      <c r="G8505" t="s">
        <v>196</v>
      </c>
      <c r="H8505" t="s">
        <v>143</v>
      </c>
      <c r="I8505" t="s">
        <v>135</v>
      </c>
      <c r="J8505" t="s">
        <v>136</v>
      </c>
      <c r="K8505" t="s">
        <v>137</v>
      </c>
      <c r="L8505" t="s">
        <v>24250</v>
      </c>
      <c r="M8505" t="s">
        <v>24251</v>
      </c>
      <c r="N8505">
        <v>0.97250000000000003</v>
      </c>
      <c r="O8505">
        <v>0</v>
      </c>
      <c r="P8505">
        <v>1</v>
      </c>
      <c r="Q8505">
        <v>0</v>
      </c>
      <c r="R8505">
        <v>0</v>
      </c>
      <c r="S8505">
        <v>0</v>
      </c>
      <c r="T8505">
        <v>0</v>
      </c>
      <c r="U8505">
        <v>0</v>
      </c>
      <c r="V8505">
        <v>0</v>
      </c>
      <c r="W8505">
        <v>0</v>
      </c>
      <c r="X8505">
        <v>0.13747009611746219</v>
      </c>
      <c r="Y8505">
        <v>0</v>
      </c>
      <c r="Z8505">
        <v>0</v>
      </c>
      <c r="AA8505">
        <v>0</v>
      </c>
      <c r="AB8505">
        <v>0</v>
      </c>
      <c r="AC8505">
        <v>0</v>
      </c>
      <c r="AD8505">
        <v>0</v>
      </c>
      <c r="AE8505">
        <v>0.13747009611746219</v>
      </c>
    </row>
    <row r="8506" spans="1:31" x14ac:dyDescent="0.25">
      <c r="A8506">
        <v>2102389</v>
      </c>
      <c r="B8506">
        <v>1</v>
      </c>
      <c r="C8506" t="s">
        <v>80</v>
      </c>
      <c r="D8506" t="s">
        <v>105</v>
      </c>
      <c r="E8506" t="s">
        <v>158</v>
      </c>
      <c r="F8506" t="s">
        <v>24142</v>
      </c>
      <c r="G8506" t="s">
        <v>366</v>
      </c>
      <c r="H8506" t="s">
        <v>143</v>
      </c>
      <c r="I8506" t="s">
        <v>135</v>
      </c>
      <c r="J8506" t="s">
        <v>136</v>
      </c>
      <c r="K8506" t="s">
        <v>137</v>
      </c>
      <c r="L8506" t="s">
        <v>24252</v>
      </c>
      <c r="M8506" t="s">
        <v>24253</v>
      </c>
      <c r="N8506">
        <v>4.0008333330000001</v>
      </c>
      <c r="O8506">
        <v>0</v>
      </c>
      <c r="P8506">
        <v>68</v>
      </c>
      <c r="Q8506">
        <v>0</v>
      </c>
      <c r="R8506">
        <v>0</v>
      </c>
      <c r="S8506">
        <v>0</v>
      </c>
      <c r="T8506">
        <v>1</v>
      </c>
      <c r="U8506">
        <v>0</v>
      </c>
      <c r="V8506">
        <v>0</v>
      </c>
      <c r="W8506">
        <v>0</v>
      </c>
      <c r="X8506">
        <v>48.190674106251258</v>
      </c>
      <c r="Y8506">
        <v>0</v>
      </c>
      <c r="Z8506">
        <v>0</v>
      </c>
      <c r="AA8506">
        <v>0</v>
      </c>
      <c r="AB8506">
        <v>1.3835309443855501</v>
      </c>
      <c r="AC8506">
        <v>0</v>
      </c>
      <c r="AD8506">
        <v>0</v>
      </c>
      <c r="AE8506">
        <v>49.574205050636806</v>
      </c>
    </row>
    <row r="8507" spans="1:31" x14ac:dyDescent="0.25">
      <c r="A8507">
        <v>2102644</v>
      </c>
      <c r="B8507">
        <v>1</v>
      </c>
      <c r="C8507" t="s">
        <v>80</v>
      </c>
      <c r="D8507" t="s">
        <v>105</v>
      </c>
      <c r="E8507" t="s">
        <v>177</v>
      </c>
      <c r="F8507" t="s">
        <v>24254</v>
      </c>
      <c r="G8507" t="s">
        <v>179</v>
      </c>
      <c r="H8507" t="s">
        <v>143</v>
      </c>
      <c r="I8507" t="s">
        <v>135</v>
      </c>
      <c r="J8507" t="s">
        <v>136</v>
      </c>
      <c r="K8507" t="s">
        <v>137</v>
      </c>
      <c r="L8507" t="s">
        <v>24255</v>
      </c>
      <c r="M8507" t="s">
        <v>24256</v>
      </c>
      <c r="N8507">
        <v>4.8155555550000004</v>
      </c>
      <c r="O8507">
        <v>0</v>
      </c>
      <c r="P8507">
        <v>27</v>
      </c>
      <c r="Q8507">
        <v>0</v>
      </c>
      <c r="R8507">
        <v>0</v>
      </c>
      <c r="S8507">
        <v>0</v>
      </c>
      <c r="T8507">
        <v>0</v>
      </c>
      <c r="U8507">
        <v>0</v>
      </c>
      <c r="V8507">
        <v>0</v>
      </c>
      <c r="W8507">
        <v>0</v>
      </c>
      <c r="X8507">
        <v>33.985964714400765</v>
      </c>
      <c r="Y8507">
        <v>0</v>
      </c>
      <c r="Z8507">
        <v>0</v>
      </c>
      <c r="AA8507">
        <v>0</v>
      </c>
      <c r="AB8507">
        <v>0</v>
      </c>
      <c r="AC8507">
        <v>0</v>
      </c>
      <c r="AD8507">
        <v>0</v>
      </c>
      <c r="AE8507">
        <v>33.985964714400765</v>
      </c>
    </row>
    <row r="8508" spans="1:31" x14ac:dyDescent="0.25">
      <c r="A8508">
        <v>2102641</v>
      </c>
      <c r="B8508">
        <v>1</v>
      </c>
      <c r="C8508" t="s">
        <v>80</v>
      </c>
      <c r="D8508" t="s">
        <v>95</v>
      </c>
      <c r="E8508" t="s">
        <v>177</v>
      </c>
      <c r="F8508" t="s">
        <v>24257</v>
      </c>
      <c r="G8508" t="s">
        <v>183</v>
      </c>
      <c r="H8508" t="s">
        <v>143</v>
      </c>
      <c r="I8508" t="s">
        <v>135</v>
      </c>
      <c r="J8508" t="s">
        <v>136</v>
      </c>
      <c r="K8508" t="s">
        <v>137</v>
      </c>
      <c r="L8508" t="s">
        <v>24258</v>
      </c>
      <c r="M8508" t="s">
        <v>24259</v>
      </c>
      <c r="N8508">
        <v>0.57972222200000001</v>
      </c>
      <c r="O8508">
        <v>0</v>
      </c>
      <c r="P8508">
        <v>3</v>
      </c>
      <c r="Q8508">
        <v>0</v>
      </c>
      <c r="R8508">
        <v>0</v>
      </c>
      <c r="S8508">
        <v>0</v>
      </c>
      <c r="T8508">
        <v>0</v>
      </c>
      <c r="U8508">
        <v>0</v>
      </c>
      <c r="V8508">
        <v>0</v>
      </c>
      <c r="W8508">
        <v>0</v>
      </c>
      <c r="X8508">
        <v>0.35507956942631336</v>
      </c>
      <c r="Y8508">
        <v>0</v>
      </c>
      <c r="Z8508">
        <v>0</v>
      </c>
      <c r="AA8508">
        <v>0</v>
      </c>
      <c r="AB8508">
        <v>0</v>
      </c>
      <c r="AC8508">
        <v>0</v>
      </c>
      <c r="AD8508">
        <v>0</v>
      </c>
      <c r="AE8508">
        <v>0.35507956942631336</v>
      </c>
    </row>
    <row r="8509" spans="1:31" x14ac:dyDescent="0.25">
      <c r="A8509">
        <v>2102498</v>
      </c>
      <c r="B8509">
        <v>1</v>
      </c>
      <c r="C8509" t="s">
        <v>80</v>
      </c>
      <c r="D8509" t="s">
        <v>103</v>
      </c>
      <c r="E8509" t="s">
        <v>177</v>
      </c>
      <c r="F8509" t="s">
        <v>24260</v>
      </c>
      <c r="G8509" t="s">
        <v>196</v>
      </c>
      <c r="H8509" t="s">
        <v>143</v>
      </c>
      <c r="I8509" t="s">
        <v>135</v>
      </c>
      <c r="J8509" t="s">
        <v>136</v>
      </c>
      <c r="K8509" t="s">
        <v>137</v>
      </c>
      <c r="L8509" t="s">
        <v>24261</v>
      </c>
      <c r="M8509" t="s">
        <v>24262</v>
      </c>
      <c r="N8509">
        <v>0.83333333300000001</v>
      </c>
      <c r="O8509">
        <v>0</v>
      </c>
      <c r="P8509">
        <v>0</v>
      </c>
      <c r="Q8509">
        <v>0</v>
      </c>
      <c r="R8509">
        <v>0</v>
      </c>
      <c r="S8509">
        <v>0</v>
      </c>
      <c r="T8509">
        <v>2</v>
      </c>
      <c r="U8509">
        <v>0</v>
      </c>
      <c r="V8509">
        <v>0</v>
      </c>
      <c r="W8509">
        <v>0</v>
      </c>
      <c r="X8509">
        <v>0</v>
      </c>
      <c r="Y8509">
        <v>0</v>
      </c>
      <c r="Z8509">
        <v>0</v>
      </c>
      <c r="AA8509">
        <v>0</v>
      </c>
      <c r="AB8509">
        <v>2.6314193222854163</v>
      </c>
      <c r="AC8509">
        <v>0</v>
      </c>
      <c r="AD8509">
        <v>0</v>
      </c>
      <c r="AE8509">
        <v>2.6314193222854163</v>
      </c>
    </row>
    <row r="8510" spans="1:31" x14ac:dyDescent="0.25">
      <c r="A8510">
        <v>2102432</v>
      </c>
      <c r="B8510">
        <v>1</v>
      </c>
      <c r="C8510" t="s">
        <v>81</v>
      </c>
      <c r="D8510" t="s">
        <v>128</v>
      </c>
      <c r="E8510" t="s">
        <v>177</v>
      </c>
      <c r="F8510" t="s">
        <v>24263</v>
      </c>
      <c r="G8510" t="s">
        <v>324</v>
      </c>
      <c r="H8510" t="s">
        <v>143</v>
      </c>
      <c r="I8510" t="s">
        <v>135</v>
      </c>
      <c r="J8510" t="s">
        <v>136</v>
      </c>
      <c r="K8510" t="s">
        <v>137</v>
      </c>
      <c r="L8510" t="s">
        <v>24264</v>
      </c>
      <c r="M8510" t="s">
        <v>24265</v>
      </c>
      <c r="N8510">
        <v>2.4286111109999999</v>
      </c>
      <c r="O8510">
        <v>0</v>
      </c>
      <c r="P8510">
        <v>1</v>
      </c>
      <c r="Q8510">
        <v>0</v>
      </c>
      <c r="R8510">
        <v>0</v>
      </c>
      <c r="S8510">
        <v>0</v>
      </c>
      <c r="T8510">
        <v>0</v>
      </c>
      <c r="U8510">
        <v>0</v>
      </c>
      <c r="V8510">
        <v>0</v>
      </c>
      <c r="W8510">
        <v>0</v>
      </c>
      <c r="X8510">
        <v>0.6106596969445367</v>
      </c>
      <c r="Y8510">
        <v>0</v>
      </c>
      <c r="Z8510">
        <v>0</v>
      </c>
      <c r="AA8510">
        <v>0</v>
      </c>
      <c r="AB8510">
        <v>0</v>
      </c>
      <c r="AC8510">
        <v>0</v>
      </c>
      <c r="AD8510">
        <v>0</v>
      </c>
      <c r="AE8510">
        <v>0.6106596969445367</v>
      </c>
    </row>
    <row r="8511" spans="1:31" x14ac:dyDescent="0.25">
      <c r="A8511">
        <v>2102575</v>
      </c>
      <c r="B8511">
        <v>1</v>
      </c>
      <c r="C8511" t="s">
        <v>81</v>
      </c>
      <c r="D8511" t="s">
        <v>112</v>
      </c>
      <c r="E8511" t="s">
        <v>177</v>
      </c>
      <c r="F8511" t="s">
        <v>24266</v>
      </c>
      <c r="G8511" t="s">
        <v>324</v>
      </c>
      <c r="H8511" t="s">
        <v>143</v>
      </c>
      <c r="I8511" t="s">
        <v>135</v>
      </c>
      <c r="J8511" t="s">
        <v>136</v>
      </c>
      <c r="K8511" t="s">
        <v>137</v>
      </c>
      <c r="L8511" t="s">
        <v>24267</v>
      </c>
      <c r="M8511" t="s">
        <v>24268</v>
      </c>
      <c r="N8511">
        <v>0.89916666599999995</v>
      </c>
      <c r="O8511">
        <v>0</v>
      </c>
      <c r="P8511">
        <v>1</v>
      </c>
      <c r="Q8511">
        <v>0</v>
      </c>
      <c r="R8511">
        <v>0</v>
      </c>
      <c r="S8511">
        <v>0</v>
      </c>
      <c r="T8511">
        <v>0</v>
      </c>
      <c r="U8511">
        <v>0</v>
      </c>
      <c r="V8511">
        <v>0</v>
      </c>
      <c r="W8511">
        <v>0</v>
      </c>
      <c r="X8511">
        <v>2.4481397398733338E-3</v>
      </c>
      <c r="Y8511">
        <v>0</v>
      </c>
      <c r="Z8511">
        <v>0</v>
      </c>
      <c r="AA8511">
        <v>0</v>
      </c>
      <c r="AB8511">
        <v>0</v>
      </c>
      <c r="AC8511">
        <v>0</v>
      </c>
      <c r="AD8511">
        <v>0</v>
      </c>
      <c r="AE8511">
        <v>2.4481397398733338E-3</v>
      </c>
    </row>
    <row r="8512" spans="1:31" x14ac:dyDescent="0.25">
      <c r="A8512">
        <v>2102561</v>
      </c>
      <c r="B8512">
        <v>1</v>
      </c>
      <c r="C8512" t="s">
        <v>81</v>
      </c>
      <c r="D8512" t="s">
        <v>123</v>
      </c>
      <c r="E8512" t="s">
        <v>131</v>
      </c>
      <c r="F8512" t="s">
        <v>24269</v>
      </c>
      <c r="G8512" t="s">
        <v>133</v>
      </c>
      <c r="H8512" t="s">
        <v>134</v>
      </c>
      <c r="I8512" t="s">
        <v>135</v>
      </c>
      <c r="J8512" t="s">
        <v>136</v>
      </c>
      <c r="K8512" t="s">
        <v>137</v>
      </c>
      <c r="L8512" t="s">
        <v>24270</v>
      </c>
      <c r="M8512" t="s">
        <v>24271</v>
      </c>
      <c r="N8512">
        <v>1.363888888</v>
      </c>
      <c r="O8512">
        <v>0</v>
      </c>
      <c r="P8512">
        <v>7</v>
      </c>
      <c r="Q8512">
        <v>0</v>
      </c>
      <c r="R8512">
        <v>89</v>
      </c>
      <c r="S8512">
        <v>0</v>
      </c>
      <c r="T8512">
        <v>10</v>
      </c>
      <c r="U8512">
        <v>0</v>
      </c>
      <c r="V8512">
        <v>0</v>
      </c>
      <c r="W8512">
        <v>0</v>
      </c>
      <c r="X8512">
        <v>3.1697864604228045</v>
      </c>
      <c r="Y8512">
        <v>0</v>
      </c>
      <c r="Z8512">
        <v>79.285611467861457</v>
      </c>
      <c r="AA8512">
        <v>0</v>
      </c>
      <c r="AB8512">
        <v>10.527411823251283</v>
      </c>
      <c r="AC8512">
        <v>0</v>
      </c>
      <c r="AD8512">
        <v>0</v>
      </c>
      <c r="AE8512">
        <v>92.982809751535541</v>
      </c>
    </row>
    <row r="8513" spans="1:31" x14ac:dyDescent="0.25">
      <c r="A8513">
        <v>2102607</v>
      </c>
      <c r="B8513">
        <v>1</v>
      </c>
      <c r="C8513" t="s">
        <v>81</v>
      </c>
      <c r="D8513" t="s">
        <v>119</v>
      </c>
      <c r="E8513" t="s">
        <v>158</v>
      </c>
      <c r="F8513" t="s">
        <v>24272</v>
      </c>
      <c r="G8513" t="s">
        <v>160</v>
      </c>
      <c r="H8513" t="s">
        <v>143</v>
      </c>
      <c r="I8513" t="s">
        <v>135</v>
      </c>
      <c r="J8513" t="s">
        <v>136</v>
      </c>
      <c r="K8513" t="s">
        <v>137</v>
      </c>
      <c r="L8513" t="s">
        <v>24273</v>
      </c>
      <c r="M8513" t="s">
        <v>24274</v>
      </c>
      <c r="N8513">
        <v>1.808611111</v>
      </c>
      <c r="O8513">
        <v>0</v>
      </c>
      <c r="P8513">
        <v>20</v>
      </c>
      <c r="Q8513">
        <v>0</v>
      </c>
      <c r="R8513">
        <v>1</v>
      </c>
      <c r="S8513">
        <v>0</v>
      </c>
      <c r="T8513">
        <v>0</v>
      </c>
      <c r="U8513">
        <v>0</v>
      </c>
      <c r="V8513">
        <v>0</v>
      </c>
      <c r="W8513">
        <v>0</v>
      </c>
      <c r="X8513">
        <v>9.986876383358835</v>
      </c>
      <c r="Y8513">
        <v>0</v>
      </c>
      <c r="Z8513">
        <v>7.9179301654444447E-5</v>
      </c>
      <c r="AA8513">
        <v>0</v>
      </c>
      <c r="AB8513">
        <v>0</v>
      </c>
      <c r="AC8513">
        <v>0</v>
      </c>
      <c r="AD8513">
        <v>0</v>
      </c>
      <c r="AE8513">
        <v>9.9869555626604889</v>
      </c>
    </row>
    <row r="8514" spans="1:31" x14ac:dyDescent="0.25">
      <c r="A8514">
        <v>2102438</v>
      </c>
      <c r="B8514">
        <v>1</v>
      </c>
      <c r="C8514" t="s">
        <v>80</v>
      </c>
      <c r="D8514" t="s">
        <v>97</v>
      </c>
      <c r="E8514" t="s">
        <v>177</v>
      </c>
      <c r="F8514" t="s">
        <v>24275</v>
      </c>
      <c r="G8514" t="s">
        <v>179</v>
      </c>
      <c r="H8514" t="s">
        <v>143</v>
      </c>
      <c r="I8514" t="s">
        <v>135</v>
      </c>
      <c r="J8514" t="s">
        <v>136</v>
      </c>
      <c r="K8514" t="s">
        <v>137</v>
      </c>
      <c r="L8514" t="s">
        <v>24276</v>
      </c>
      <c r="M8514" t="s">
        <v>24277</v>
      </c>
      <c r="N8514">
        <v>3.8563888880000001</v>
      </c>
      <c r="O8514">
        <v>0</v>
      </c>
      <c r="P8514">
        <v>1</v>
      </c>
      <c r="Q8514">
        <v>0</v>
      </c>
      <c r="R8514">
        <v>0</v>
      </c>
      <c r="S8514">
        <v>0</v>
      </c>
      <c r="T8514">
        <v>0</v>
      </c>
      <c r="U8514">
        <v>0</v>
      </c>
      <c r="V8514">
        <v>0</v>
      </c>
      <c r="W8514">
        <v>0</v>
      </c>
      <c r="X8514">
        <v>1.058088343615875</v>
      </c>
      <c r="Y8514">
        <v>0</v>
      </c>
      <c r="Z8514">
        <v>0</v>
      </c>
      <c r="AA8514">
        <v>0</v>
      </c>
      <c r="AB8514">
        <v>0</v>
      </c>
      <c r="AC8514">
        <v>0</v>
      </c>
      <c r="AD8514">
        <v>0</v>
      </c>
      <c r="AE8514">
        <v>1.058088343615875</v>
      </c>
    </row>
    <row r="8515" spans="1:31" x14ac:dyDescent="0.25">
      <c r="A8515">
        <v>2102461</v>
      </c>
      <c r="B8515">
        <v>1</v>
      </c>
      <c r="C8515" t="s">
        <v>80</v>
      </c>
      <c r="D8515" t="s">
        <v>87</v>
      </c>
      <c r="E8515" t="s">
        <v>505</v>
      </c>
      <c r="F8515" t="s">
        <v>13741</v>
      </c>
      <c r="G8515" t="s">
        <v>366</v>
      </c>
      <c r="H8515" t="s">
        <v>143</v>
      </c>
      <c r="I8515" t="s">
        <v>135</v>
      </c>
      <c r="J8515" t="s">
        <v>136</v>
      </c>
      <c r="K8515" t="s">
        <v>137</v>
      </c>
      <c r="L8515" t="s">
        <v>24278</v>
      </c>
      <c r="M8515" t="s">
        <v>24279</v>
      </c>
      <c r="N8515">
        <v>6.2288888880000002</v>
      </c>
      <c r="O8515">
        <v>0</v>
      </c>
      <c r="P8515">
        <v>13</v>
      </c>
      <c r="Q8515">
        <v>0</v>
      </c>
      <c r="R8515">
        <v>0</v>
      </c>
      <c r="S8515">
        <v>0</v>
      </c>
      <c r="T8515">
        <v>7</v>
      </c>
      <c r="U8515">
        <v>0</v>
      </c>
      <c r="V8515">
        <v>0</v>
      </c>
      <c r="W8515">
        <v>0</v>
      </c>
      <c r="X8515">
        <v>19.810105783502092</v>
      </c>
      <c r="Y8515">
        <v>0</v>
      </c>
      <c r="Z8515">
        <v>0</v>
      </c>
      <c r="AA8515">
        <v>0</v>
      </c>
      <c r="AB8515">
        <v>71.914460040199344</v>
      </c>
      <c r="AC8515">
        <v>0</v>
      </c>
      <c r="AD8515">
        <v>0</v>
      </c>
      <c r="AE8515">
        <v>91.72456582370144</v>
      </c>
    </row>
    <row r="8516" spans="1:31" x14ac:dyDescent="0.25">
      <c r="A8516">
        <v>2102584</v>
      </c>
      <c r="B8516">
        <v>1</v>
      </c>
      <c r="C8516" t="s">
        <v>80</v>
      </c>
      <c r="D8516" t="s">
        <v>83</v>
      </c>
      <c r="E8516" t="s">
        <v>177</v>
      </c>
      <c r="F8516" t="s">
        <v>24280</v>
      </c>
      <c r="G8516" t="s">
        <v>183</v>
      </c>
      <c r="H8516" t="s">
        <v>143</v>
      </c>
      <c r="I8516" t="s">
        <v>135</v>
      </c>
      <c r="J8516" t="s">
        <v>136</v>
      </c>
      <c r="K8516" t="s">
        <v>137</v>
      </c>
      <c r="L8516" t="s">
        <v>24281</v>
      </c>
      <c r="M8516" t="s">
        <v>24282</v>
      </c>
      <c r="N8516">
        <v>4.881388888</v>
      </c>
      <c r="O8516">
        <v>0</v>
      </c>
      <c r="P8516">
        <v>1</v>
      </c>
      <c r="Q8516">
        <v>0</v>
      </c>
      <c r="R8516">
        <v>0</v>
      </c>
      <c r="S8516">
        <v>0</v>
      </c>
      <c r="T8516">
        <v>0</v>
      </c>
      <c r="U8516">
        <v>0</v>
      </c>
      <c r="V8516">
        <v>0</v>
      </c>
      <c r="W8516">
        <v>0</v>
      </c>
      <c r="X8516">
        <v>0.19919110163625445</v>
      </c>
      <c r="Y8516">
        <v>0</v>
      </c>
      <c r="Z8516">
        <v>0</v>
      </c>
      <c r="AA8516">
        <v>0</v>
      </c>
      <c r="AB8516">
        <v>0</v>
      </c>
      <c r="AC8516">
        <v>0</v>
      </c>
      <c r="AD8516">
        <v>0</v>
      </c>
      <c r="AE8516">
        <v>0.19919110163625445</v>
      </c>
    </row>
    <row r="8517" spans="1:31" x14ac:dyDescent="0.25">
      <c r="A8517">
        <v>2102647</v>
      </c>
      <c r="B8517">
        <v>1</v>
      </c>
      <c r="C8517" t="s">
        <v>80</v>
      </c>
      <c r="D8517" t="s">
        <v>107</v>
      </c>
      <c r="E8517" t="s">
        <v>158</v>
      </c>
      <c r="F8517" t="s">
        <v>24283</v>
      </c>
      <c r="G8517" t="s">
        <v>324</v>
      </c>
      <c r="H8517" t="s">
        <v>143</v>
      </c>
      <c r="I8517" t="s">
        <v>135</v>
      </c>
      <c r="J8517" t="s">
        <v>136</v>
      </c>
      <c r="K8517" t="s">
        <v>137</v>
      </c>
      <c r="L8517" t="s">
        <v>24284</v>
      </c>
      <c r="M8517" t="s">
        <v>24285</v>
      </c>
      <c r="N8517">
        <v>1.805833333</v>
      </c>
      <c r="O8517">
        <v>0</v>
      </c>
      <c r="P8517">
        <v>113</v>
      </c>
      <c r="Q8517">
        <v>0</v>
      </c>
      <c r="R8517">
        <v>0</v>
      </c>
      <c r="S8517">
        <v>0</v>
      </c>
      <c r="T8517">
        <v>1</v>
      </c>
      <c r="U8517">
        <v>0</v>
      </c>
      <c r="V8517">
        <v>0</v>
      </c>
      <c r="W8517">
        <v>0</v>
      </c>
      <c r="X8517">
        <v>28.700381196019798</v>
      </c>
      <c r="Y8517">
        <v>0</v>
      </c>
      <c r="Z8517">
        <v>0</v>
      </c>
      <c r="AA8517">
        <v>0</v>
      </c>
      <c r="AB8517">
        <v>12.969348057180252</v>
      </c>
      <c r="AC8517">
        <v>0</v>
      </c>
      <c r="AD8517">
        <v>0</v>
      </c>
      <c r="AE8517">
        <v>41.669729253200046</v>
      </c>
    </row>
    <row r="8518" spans="1:31" x14ac:dyDescent="0.25">
      <c r="A8518">
        <v>2102693</v>
      </c>
      <c r="B8518">
        <v>1</v>
      </c>
      <c r="C8518" t="s">
        <v>80</v>
      </c>
      <c r="D8518" t="s">
        <v>100</v>
      </c>
      <c r="E8518" t="s">
        <v>169</v>
      </c>
      <c r="F8518" t="s">
        <v>4865</v>
      </c>
      <c r="G8518" t="s">
        <v>171</v>
      </c>
      <c r="H8518" t="s">
        <v>134</v>
      </c>
      <c r="I8518" t="s">
        <v>135</v>
      </c>
      <c r="J8518" t="s">
        <v>136</v>
      </c>
      <c r="K8518" t="s">
        <v>137</v>
      </c>
      <c r="L8518" t="s">
        <v>24286</v>
      </c>
      <c r="M8518" t="s">
        <v>24287</v>
      </c>
      <c r="N8518">
        <v>3.2880555550000001</v>
      </c>
      <c r="O8518">
        <v>0</v>
      </c>
      <c r="P8518">
        <v>92</v>
      </c>
      <c r="Q8518">
        <v>0</v>
      </c>
      <c r="R8518">
        <v>5</v>
      </c>
      <c r="S8518">
        <v>0</v>
      </c>
      <c r="T8518">
        <v>5</v>
      </c>
      <c r="U8518">
        <v>0</v>
      </c>
      <c r="V8518">
        <v>0</v>
      </c>
      <c r="W8518">
        <v>0</v>
      </c>
      <c r="X8518">
        <v>133.47233453404075</v>
      </c>
      <c r="Y8518">
        <v>0</v>
      </c>
      <c r="Z8518">
        <v>7.1842937991477331</v>
      </c>
      <c r="AA8518">
        <v>0</v>
      </c>
      <c r="AB8518">
        <v>0.97268773783623552</v>
      </c>
      <c r="AC8518">
        <v>0</v>
      </c>
      <c r="AD8518">
        <v>0</v>
      </c>
      <c r="AE8518">
        <v>141.6293160710247</v>
      </c>
    </row>
    <row r="8519" spans="1:31" x14ac:dyDescent="0.25">
      <c r="A8519">
        <v>2102544</v>
      </c>
      <c r="B8519">
        <v>1</v>
      </c>
      <c r="C8519" t="s">
        <v>80</v>
      </c>
      <c r="D8519" t="s">
        <v>100</v>
      </c>
      <c r="E8519" t="s">
        <v>140</v>
      </c>
      <c r="F8519" t="s">
        <v>24288</v>
      </c>
      <c r="G8519" t="s">
        <v>1552</v>
      </c>
      <c r="H8519" t="s">
        <v>143</v>
      </c>
      <c r="I8519" t="s">
        <v>135</v>
      </c>
      <c r="J8519" t="s">
        <v>136</v>
      </c>
      <c r="K8519" t="s">
        <v>137</v>
      </c>
      <c r="L8519" t="s">
        <v>24289</v>
      </c>
      <c r="M8519" t="s">
        <v>24290</v>
      </c>
      <c r="N8519">
        <v>3.1074999999999999</v>
      </c>
      <c r="O8519">
        <v>0</v>
      </c>
      <c r="P8519">
        <v>456</v>
      </c>
      <c r="Q8519">
        <v>0</v>
      </c>
      <c r="R8519">
        <v>2</v>
      </c>
      <c r="S8519">
        <v>0</v>
      </c>
      <c r="T8519">
        <v>34</v>
      </c>
      <c r="U8519">
        <v>0</v>
      </c>
      <c r="V8519">
        <v>0</v>
      </c>
      <c r="W8519">
        <v>0</v>
      </c>
      <c r="X8519">
        <v>284.61786985755123</v>
      </c>
      <c r="Y8519">
        <v>0</v>
      </c>
      <c r="Z8519">
        <v>4.3856660236757099</v>
      </c>
      <c r="AA8519">
        <v>0</v>
      </c>
      <c r="AB8519">
        <v>207.04888834035373</v>
      </c>
      <c r="AC8519">
        <v>0</v>
      </c>
      <c r="AD8519">
        <v>0</v>
      </c>
      <c r="AE8519">
        <v>496.05242422158062</v>
      </c>
    </row>
    <row r="8520" spans="1:31" x14ac:dyDescent="0.25">
      <c r="A8520">
        <v>2102444</v>
      </c>
      <c r="B8520">
        <v>1</v>
      </c>
      <c r="C8520" t="s">
        <v>81</v>
      </c>
      <c r="D8520" t="s">
        <v>118</v>
      </c>
      <c r="E8520" t="s">
        <v>158</v>
      </c>
      <c r="F8520" t="s">
        <v>24291</v>
      </c>
      <c r="G8520" t="s">
        <v>273</v>
      </c>
      <c r="H8520" t="s">
        <v>143</v>
      </c>
      <c r="I8520" t="s">
        <v>135</v>
      </c>
      <c r="J8520" t="s">
        <v>136</v>
      </c>
      <c r="K8520" t="s">
        <v>155</v>
      </c>
      <c r="L8520" t="s">
        <v>24292</v>
      </c>
      <c r="M8520" t="s">
        <v>24293</v>
      </c>
      <c r="N8520">
        <v>5.3831749999999996</v>
      </c>
      <c r="O8520">
        <v>0</v>
      </c>
      <c r="P8520">
        <v>79</v>
      </c>
      <c r="Q8520">
        <v>0</v>
      </c>
      <c r="R8520">
        <v>0</v>
      </c>
      <c r="S8520">
        <v>0</v>
      </c>
      <c r="T8520">
        <v>0</v>
      </c>
      <c r="U8520">
        <v>0</v>
      </c>
      <c r="V8520">
        <v>0</v>
      </c>
      <c r="W8520">
        <v>0</v>
      </c>
      <c r="X8520">
        <v>69.028143503142331</v>
      </c>
      <c r="Y8520">
        <v>0</v>
      </c>
      <c r="Z8520">
        <v>0</v>
      </c>
      <c r="AA8520">
        <v>0</v>
      </c>
      <c r="AB8520">
        <v>0</v>
      </c>
      <c r="AC8520">
        <v>0</v>
      </c>
      <c r="AD8520">
        <v>0</v>
      </c>
      <c r="AE8520">
        <v>69.028143503142331</v>
      </c>
    </row>
    <row r="8521" spans="1:31" x14ac:dyDescent="0.25">
      <c r="A8521">
        <v>2102478</v>
      </c>
      <c r="B8521">
        <v>1</v>
      </c>
      <c r="C8521" t="s">
        <v>80</v>
      </c>
      <c r="D8521" t="s">
        <v>107</v>
      </c>
      <c r="E8521" t="s">
        <v>146</v>
      </c>
      <c r="F8521" t="s">
        <v>7946</v>
      </c>
      <c r="G8521" t="s">
        <v>133</v>
      </c>
      <c r="H8521" t="s">
        <v>134</v>
      </c>
      <c r="I8521" t="s">
        <v>135</v>
      </c>
      <c r="J8521" t="s">
        <v>136</v>
      </c>
      <c r="K8521" t="s">
        <v>137</v>
      </c>
      <c r="L8521" t="s">
        <v>24294</v>
      </c>
      <c r="M8521" t="s">
        <v>24295</v>
      </c>
      <c r="N8521">
        <v>0.55833333299999999</v>
      </c>
      <c r="O8521">
        <v>17</v>
      </c>
      <c r="P8521">
        <v>8382</v>
      </c>
      <c r="Q8521">
        <v>20</v>
      </c>
      <c r="R8521">
        <v>82</v>
      </c>
      <c r="S8521">
        <v>30</v>
      </c>
      <c r="T8521">
        <v>377</v>
      </c>
      <c r="U8521">
        <v>0</v>
      </c>
      <c r="V8521">
        <v>10</v>
      </c>
      <c r="W8521">
        <v>118.46117686569519</v>
      </c>
      <c r="X8521">
        <v>790.11751765060205</v>
      </c>
      <c r="Y8521">
        <v>16.078191296240497</v>
      </c>
      <c r="Z8521">
        <v>41.943949248919147</v>
      </c>
      <c r="AA8521">
        <v>315.60160854376124</v>
      </c>
      <c r="AB8521">
        <v>221.61399481442618</v>
      </c>
      <c r="AC8521">
        <v>0</v>
      </c>
      <c r="AD8521">
        <v>25.972297849494876</v>
      </c>
      <c r="AE8521">
        <v>1529.788736269139</v>
      </c>
    </row>
    <row r="8522" spans="1:31" x14ac:dyDescent="0.25">
      <c r="A8522">
        <v>2102501</v>
      </c>
      <c r="B8522">
        <v>1</v>
      </c>
      <c r="C8522" t="s">
        <v>80</v>
      </c>
      <c r="D8522" t="s">
        <v>97</v>
      </c>
      <c r="E8522" t="s">
        <v>146</v>
      </c>
      <c r="F8522" t="s">
        <v>24296</v>
      </c>
      <c r="G8522" t="s">
        <v>154</v>
      </c>
      <c r="H8522" t="s">
        <v>134</v>
      </c>
      <c r="I8522" t="s">
        <v>135</v>
      </c>
      <c r="J8522" t="s">
        <v>136</v>
      </c>
      <c r="K8522" t="s">
        <v>155</v>
      </c>
      <c r="L8522" t="s">
        <v>24297</v>
      </c>
      <c r="M8522" t="s">
        <v>24298</v>
      </c>
      <c r="N8522">
        <v>7.1666666660000002</v>
      </c>
      <c r="O8522">
        <v>7</v>
      </c>
      <c r="P8522">
        <v>675</v>
      </c>
      <c r="Q8522">
        <v>13</v>
      </c>
      <c r="R8522">
        <v>384</v>
      </c>
      <c r="S8522">
        <v>19</v>
      </c>
      <c r="T8522">
        <v>174</v>
      </c>
      <c r="U8522">
        <v>3</v>
      </c>
      <c r="V8522">
        <v>0</v>
      </c>
      <c r="W8522">
        <v>425.84941673946457</v>
      </c>
      <c r="X8522">
        <v>1942.5983112267854</v>
      </c>
      <c r="Y8522">
        <v>563.94169362318962</v>
      </c>
      <c r="Z8522">
        <v>1148.9689316565109</v>
      </c>
      <c r="AA8522">
        <v>949.18159841263753</v>
      </c>
      <c r="AB8522">
        <v>1511.2848493619333</v>
      </c>
      <c r="AC8522">
        <v>324.34724879387477</v>
      </c>
      <c r="AD8522">
        <v>0</v>
      </c>
      <c r="AE8522">
        <v>6866.1720498143968</v>
      </c>
    </row>
    <row r="8523" spans="1:31" x14ac:dyDescent="0.25">
      <c r="A8523">
        <v>2102527</v>
      </c>
      <c r="B8523">
        <v>1</v>
      </c>
      <c r="C8523" t="s">
        <v>80</v>
      </c>
      <c r="D8523" t="s">
        <v>94</v>
      </c>
      <c r="E8523" t="s">
        <v>140</v>
      </c>
      <c r="F8523" t="s">
        <v>24299</v>
      </c>
      <c r="G8523" t="s">
        <v>142</v>
      </c>
      <c r="H8523" t="s">
        <v>143</v>
      </c>
      <c r="I8523" t="s">
        <v>135</v>
      </c>
      <c r="J8523" t="s">
        <v>136</v>
      </c>
      <c r="K8523" t="s">
        <v>137</v>
      </c>
      <c r="L8523" t="s">
        <v>24300</v>
      </c>
      <c r="M8523" t="s">
        <v>24301</v>
      </c>
      <c r="N8523">
        <v>0.73388888799999996</v>
      </c>
      <c r="O8523">
        <v>0</v>
      </c>
      <c r="P8523">
        <v>0</v>
      </c>
      <c r="Q8523">
        <v>0</v>
      </c>
      <c r="R8523">
        <v>5</v>
      </c>
      <c r="S8523">
        <v>0</v>
      </c>
      <c r="T8523">
        <v>0</v>
      </c>
      <c r="U8523">
        <v>0</v>
      </c>
      <c r="V8523">
        <v>0</v>
      </c>
      <c r="W8523">
        <v>0</v>
      </c>
      <c r="X8523">
        <v>0</v>
      </c>
      <c r="Y8523">
        <v>0</v>
      </c>
      <c r="Z8523">
        <v>0.11251793188875558</v>
      </c>
      <c r="AA8523">
        <v>0</v>
      </c>
      <c r="AB8523">
        <v>0</v>
      </c>
      <c r="AC8523">
        <v>0</v>
      </c>
      <c r="AD8523">
        <v>0</v>
      </c>
      <c r="AE8523">
        <v>0.11251793188875558</v>
      </c>
    </row>
    <row r="8524" spans="1:31" x14ac:dyDescent="0.25">
      <c r="A8524">
        <v>2102421</v>
      </c>
      <c r="B8524">
        <v>1</v>
      </c>
      <c r="C8524" t="s">
        <v>80</v>
      </c>
      <c r="D8524" t="s">
        <v>84</v>
      </c>
      <c r="E8524" t="s">
        <v>505</v>
      </c>
      <c r="F8524" t="s">
        <v>24302</v>
      </c>
      <c r="G8524" t="s">
        <v>366</v>
      </c>
      <c r="H8524" t="s">
        <v>143</v>
      </c>
      <c r="I8524" t="s">
        <v>135</v>
      </c>
      <c r="J8524" t="s">
        <v>136</v>
      </c>
      <c r="K8524" t="s">
        <v>137</v>
      </c>
      <c r="L8524" t="s">
        <v>24303</v>
      </c>
      <c r="M8524" t="s">
        <v>24304</v>
      </c>
      <c r="N8524">
        <v>9.1838888880000003</v>
      </c>
      <c r="O8524">
        <v>0</v>
      </c>
      <c r="P8524">
        <v>38</v>
      </c>
      <c r="Q8524">
        <v>0</v>
      </c>
      <c r="R8524">
        <v>0</v>
      </c>
      <c r="S8524">
        <v>0</v>
      </c>
      <c r="T8524">
        <v>3</v>
      </c>
      <c r="U8524">
        <v>0</v>
      </c>
      <c r="V8524">
        <v>0</v>
      </c>
      <c r="W8524">
        <v>0</v>
      </c>
      <c r="X8524">
        <v>76.727757735410634</v>
      </c>
      <c r="Y8524">
        <v>0</v>
      </c>
      <c r="Z8524">
        <v>0</v>
      </c>
      <c r="AA8524">
        <v>0</v>
      </c>
      <c r="AB8524">
        <v>64.947953790168015</v>
      </c>
      <c r="AC8524">
        <v>0</v>
      </c>
      <c r="AD8524">
        <v>0</v>
      </c>
      <c r="AE8524">
        <v>141.67571152557866</v>
      </c>
    </row>
    <row r="8525" spans="1:31" x14ac:dyDescent="0.25">
      <c r="A8525">
        <v>2102458</v>
      </c>
      <c r="B8525">
        <v>1</v>
      </c>
      <c r="C8525" t="s">
        <v>81</v>
      </c>
      <c r="D8525" t="s">
        <v>118</v>
      </c>
      <c r="E8525" t="s">
        <v>140</v>
      </c>
      <c r="F8525" t="s">
        <v>24305</v>
      </c>
      <c r="G8525" t="s">
        <v>154</v>
      </c>
      <c r="H8525" t="s">
        <v>143</v>
      </c>
      <c r="I8525" t="s">
        <v>135</v>
      </c>
      <c r="J8525" t="s">
        <v>136</v>
      </c>
      <c r="K8525" t="s">
        <v>155</v>
      </c>
      <c r="L8525" t="s">
        <v>24306</v>
      </c>
      <c r="M8525" t="s">
        <v>24307</v>
      </c>
      <c r="N8525">
        <v>9.3229388879999995</v>
      </c>
      <c r="O8525">
        <v>0</v>
      </c>
      <c r="P8525">
        <v>42</v>
      </c>
      <c r="Q8525">
        <v>0</v>
      </c>
      <c r="R8525">
        <v>8</v>
      </c>
      <c r="S8525">
        <v>0</v>
      </c>
      <c r="T8525">
        <v>0</v>
      </c>
      <c r="U8525">
        <v>0</v>
      </c>
      <c r="V8525">
        <v>0</v>
      </c>
      <c r="W8525">
        <v>0</v>
      </c>
      <c r="X8525">
        <v>74.128968133922186</v>
      </c>
      <c r="Y8525">
        <v>0</v>
      </c>
      <c r="Z8525">
        <v>48.862489995600285</v>
      </c>
      <c r="AA8525">
        <v>0</v>
      </c>
      <c r="AB8525">
        <v>0</v>
      </c>
      <c r="AC8525">
        <v>0</v>
      </c>
      <c r="AD8525">
        <v>0</v>
      </c>
      <c r="AE8525">
        <v>122.99145812952247</v>
      </c>
    </row>
    <row r="8526" spans="1:31" x14ac:dyDescent="0.25">
      <c r="A8526">
        <v>2102707</v>
      </c>
      <c r="B8526">
        <v>1</v>
      </c>
      <c r="C8526" t="s">
        <v>81</v>
      </c>
      <c r="D8526" t="s">
        <v>116</v>
      </c>
      <c r="E8526" t="s">
        <v>158</v>
      </c>
      <c r="F8526" t="s">
        <v>24308</v>
      </c>
      <c r="G8526" t="s">
        <v>160</v>
      </c>
      <c r="H8526" t="s">
        <v>143</v>
      </c>
      <c r="I8526" t="s">
        <v>135</v>
      </c>
      <c r="J8526" t="s">
        <v>136</v>
      </c>
      <c r="K8526" t="s">
        <v>137</v>
      </c>
      <c r="L8526" t="s">
        <v>24309</v>
      </c>
      <c r="M8526" t="s">
        <v>24310</v>
      </c>
      <c r="N8526">
        <v>1.7111111109999999</v>
      </c>
      <c r="O8526">
        <v>0</v>
      </c>
      <c r="P8526">
        <v>29</v>
      </c>
      <c r="Q8526">
        <v>0</v>
      </c>
      <c r="R8526">
        <v>1</v>
      </c>
      <c r="S8526">
        <v>0</v>
      </c>
      <c r="T8526">
        <v>8</v>
      </c>
      <c r="U8526">
        <v>0</v>
      </c>
      <c r="V8526">
        <v>0</v>
      </c>
      <c r="W8526">
        <v>0</v>
      </c>
      <c r="X8526">
        <v>19.965897207431389</v>
      </c>
      <c r="Y8526">
        <v>0</v>
      </c>
      <c r="Z8526">
        <v>5.2673692773197219E-3</v>
      </c>
      <c r="AA8526">
        <v>0</v>
      </c>
      <c r="AB8526">
        <v>2.4667490964014887</v>
      </c>
      <c r="AC8526">
        <v>0</v>
      </c>
      <c r="AD8526">
        <v>0</v>
      </c>
      <c r="AE8526">
        <v>22.437913673110199</v>
      </c>
    </row>
    <row r="8527" spans="1:31" x14ac:dyDescent="0.25">
      <c r="A8527">
        <v>2102756</v>
      </c>
      <c r="B8527">
        <v>1</v>
      </c>
      <c r="C8527" t="s">
        <v>80</v>
      </c>
      <c r="D8527" t="s">
        <v>104</v>
      </c>
      <c r="E8527" t="s">
        <v>169</v>
      </c>
      <c r="F8527" t="s">
        <v>24311</v>
      </c>
      <c r="G8527" t="s">
        <v>171</v>
      </c>
      <c r="H8527" t="s">
        <v>134</v>
      </c>
      <c r="I8527" t="s">
        <v>135</v>
      </c>
      <c r="J8527" t="s">
        <v>136</v>
      </c>
      <c r="K8527" t="s">
        <v>137</v>
      </c>
      <c r="L8527" t="s">
        <v>24312</v>
      </c>
      <c r="M8527" t="s">
        <v>24313</v>
      </c>
      <c r="N8527">
        <v>2.2194444440000001</v>
      </c>
      <c r="O8527">
        <v>0</v>
      </c>
      <c r="P8527">
        <v>352</v>
      </c>
      <c r="Q8527">
        <v>0</v>
      </c>
      <c r="R8527">
        <v>0</v>
      </c>
      <c r="S8527">
        <v>0</v>
      </c>
      <c r="T8527">
        <v>28</v>
      </c>
      <c r="U8527">
        <v>0</v>
      </c>
      <c r="V8527">
        <v>0</v>
      </c>
      <c r="W8527">
        <v>0</v>
      </c>
      <c r="X8527">
        <v>182.92390587980987</v>
      </c>
      <c r="Y8527">
        <v>0</v>
      </c>
      <c r="Z8527">
        <v>0</v>
      </c>
      <c r="AA8527">
        <v>0</v>
      </c>
      <c r="AB8527">
        <v>17.643986971398814</v>
      </c>
      <c r="AC8527">
        <v>0</v>
      </c>
      <c r="AD8527">
        <v>0</v>
      </c>
      <c r="AE8527">
        <v>200.56789285120868</v>
      </c>
    </row>
    <row r="8528" spans="1:31" x14ac:dyDescent="0.25">
      <c r="A8528">
        <v>2102670</v>
      </c>
      <c r="B8528">
        <v>1</v>
      </c>
      <c r="C8528" t="s">
        <v>80</v>
      </c>
      <c r="D8528" t="s">
        <v>107</v>
      </c>
      <c r="E8528" t="s">
        <v>177</v>
      </c>
      <c r="F8528" t="s">
        <v>24314</v>
      </c>
      <c r="G8528" t="s">
        <v>196</v>
      </c>
      <c r="H8528" t="s">
        <v>143</v>
      </c>
      <c r="I8528" t="s">
        <v>135</v>
      </c>
      <c r="J8528" t="s">
        <v>136</v>
      </c>
      <c r="K8528" t="s">
        <v>137</v>
      </c>
      <c r="L8528" t="s">
        <v>24315</v>
      </c>
      <c r="M8528" t="s">
        <v>24316</v>
      </c>
      <c r="N8528">
        <v>3.8061111109999999</v>
      </c>
      <c r="O8528">
        <v>0</v>
      </c>
      <c r="P8528">
        <v>7</v>
      </c>
      <c r="Q8528">
        <v>0</v>
      </c>
      <c r="R8528">
        <v>0</v>
      </c>
      <c r="S8528">
        <v>0</v>
      </c>
      <c r="T8528">
        <v>0</v>
      </c>
      <c r="U8528">
        <v>0</v>
      </c>
      <c r="V8528">
        <v>0</v>
      </c>
      <c r="W8528">
        <v>0</v>
      </c>
      <c r="X8528">
        <v>7.0948901407588734</v>
      </c>
      <c r="Y8528">
        <v>0</v>
      </c>
      <c r="Z8528">
        <v>0</v>
      </c>
      <c r="AA8528">
        <v>0</v>
      </c>
      <c r="AB8528">
        <v>0</v>
      </c>
      <c r="AC8528">
        <v>0</v>
      </c>
      <c r="AD8528">
        <v>0</v>
      </c>
      <c r="AE8528">
        <v>7.0948901407588734</v>
      </c>
    </row>
    <row r="8529" spans="1:31" x14ac:dyDescent="0.25">
      <c r="A8529">
        <v>2102713</v>
      </c>
      <c r="B8529">
        <v>1</v>
      </c>
      <c r="C8529" t="s">
        <v>80</v>
      </c>
      <c r="D8529" t="s">
        <v>98</v>
      </c>
      <c r="E8529" t="s">
        <v>505</v>
      </c>
      <c r="F8529" t="s">
        <v>24317</v>
      </c>
      <c r="G8529" t="s">
        <v>366</v>
      </c>
      <c r="H8529" t="s">
        <v>143</v>
      </c>
      <c r="I8529" t="s">
        <v>135</v>
      </c>
      <c r="J8529" t="s">
        <v>136</v>
      </c>
      <c r="K8529" t="s">
        <v>137</v>
      </c>
      <c r="L8529" t="s">
        <v>24318</v>
      </c>
      <c r="M8529" t="s">
        <v>24319</v>
      </c>
      <c r="N8529">
        <v>3.1949999999999998</v>
      </c>
      <c r="O8529">
        <v>0</v>
      </c>
      <c r="P8529">
        <v>11</v>
      </c>
      <c r="Q8529">
        <v>0</v>
      </c>
      <c r="R8529">
        <v>0</v>
      </c>
      <c r="S8529">
        <v>0</v>
      </c>
      <c r="T8529">
        <v>0</v>
      </c>
      <c r="U8529">
        <v>0</v>
      </c>
      <c r="V8529">
        <v>0</v>
      </c>
      <c r="W8529">
        <v>0</v>
      </c>
      <c r="X8529">
        <v>8.0997766682954104</v>
      </c>
      <c r="Y8529">
        <v>0</v>
      </c>
      <c r="Z8529">
        <v>0</v>
      </c>
      <c r="AA8529">
        <v>0</v>
      </c>
      <c r="AB8529">
        <v>0</v>
      </c>
      <c r="AC8529">
        <v>0</v>
      </c>
      <c r="AD8529">
        <v>0</v>
      </c>
      <c r="AE8529">
        <v>8.0997766682954104</v>
      </c>
    </row>
    <row r="8530" spans="1:31" x14ac:dyDescent="0.25">
      <c r="A8530">
        <v>2102650</v>
      </c>
      <c r="B8530">
        <v>1</v>
      </c>
      <c r="C8530" t="s">
        <v>80</v>
      </c>
      <c r="D8530" t="s">
        <v>87</v>
      </c>
      <c r="E8530" t="s">
        <v>505</v>
      </c>
      <c r="F8530" t="s">
        <v>13741</v>
      </c>
      <c r="G8530" t="s">
        <v>569</v>
      </c>
      <c r="H8530" t="s">
        <v>143</v>
      </c>
      <c r="I8530" t="s">
        <v>135</v>
      </c>
      <c r="J8530" t="s">
        <v>136</v>
      </c>
      <c r="K8530" t="s">
        <v>137</v>
      </c>
      <c r="L8530" t="s">
        <v>24320</v>
      </c>
      <c r="M8530" t="s">
        <v>24321</v>
      </c>
      <c r="N8530">
        <v>1.7141666659999999</v>
      </c>
      <c r="O8530">
        <v>0</v>
      </c>
      <c r="P8530">
        <v>13</v>
      </c>
      <c r="Q8530">
        <v>0</v>
      </c>
      <c r="R8530">
        <v>0</v>
      </c>
      <c r="S8530">
        <v>0</v>
      </c>
      <c r="T8530">
        <v>7</v>
      </c>
      <c r="U8530">
        <v>0</v>
      </c>
      <c r="V8530">
        <v>0</v>
      </c>
      <c r="W8530">
        <v>0</v>
      </c>
      <c r="X8530">
        <v>5.9529520672840572</v>
      </c>
      <c r="Y8530">
        <v>0</v>
      </c>
      <c r="Z8530">
        <v>0</v>
      </c>
      <c r="AA8530">
        <v>0</v>
      </c>
      <c r="AB8530">
        <v>18.246943315348666</v>
      </c>
      <c r="AC8530">
        <v>0</v>
      </c>
      <c r="AD8530">
        <v>0</v>
      </c>
      <c r="AE8530">
        <v>24.199895382632725</v>
      </c>
    </row>
    <row r="8531" spans="1:31" x14ac:dyDescent="0.25">
      <c r="A8531">
        <v>2102604</v>
      </c>
      <c r="B8531">
        <v>1</v>
      </c>
      <c r="C8531" t="s">
        <v>80</v>
      </c>
      <c r="D8531" t="s">
        <v>104</v>
      </c>
      <c r="E8531" t="s">
        <v>131</v>
      </c>
      <c r="F8531" t="s">
        <v>24322</v>
      </c>
      <c r="G8531" t="s">
        <v>513</v>
      </c>
      <c r="H8531" t="s">
        <v>134</v>
      </c>
      <c r="I8531" t="s">
        <v>135</v>
      </c>
      <c r="J8531" t="s">
        <v>136</v>
      </c>
      <c r="K8531" t="s">
        <v>137</v>
      </c>
      <c r="L8531" t="s">
        <v>24323</v>
      </c>
      <c r="M8531" t="s">
        <v>24324</v>
      </c>
      <c r="N8531">
        <v>0.105833333</v>
      </c>
      <c r="O8531">
        <v>2</v>
      </c>
      <c r="P8531">
        <v>5712</v>
      </c>
      <c r="Q8531">
        <v>18</v>
      </c>
      <c r="R8531">
        <v>138</v>
      </c>
      <c r="S8531">
        <v>5</v>
      </c>
      <c r="T8531">
        <v>732</v>
      </c>
      <c r="U8531">
        <v>6</v>
      </c>
      <c r="V8531">
        <v>1</v>
      </c>
      <c r="W8531">
        <v>7.4101001846912512E-2</v>
      </c>
      <c r="X8531">
        <v>112.01678605520277</v>
      </c>
      <c r="Y8531">
        <v>1.0817162639187885</v>
      </c>
      <c r="Z8531">
        <v>2.6192974793604451</v>
      </c>
      <c r="AA8531">
        <v>2.9359280777482422</v>
      </c>
      <c r="AB8531">
        <v>35.209774406290357</v>
      </c>
      <c r="AC8531">
        <v>27.551335618685094</v>
      </c>
      <c r="AD8531">
        <v>0</v>
      </c>
      <c r="AE8531">
        <v>181.48893890305263</v>
      </c>
    </row>
    <row r="8532" spans="1:31" x14ac:dyDescent="0.25">
      <c r="A8532">
        <v>2102750</v>
      </c>
      <c r="B8532">
        <v>1</v>
      </c>
      <c r="C8532" t="s">
        <v>81</v>
      </c>
      <c r="D8532" t="s">
        <v>128</v>
      </c>
      <c r="E8532" t="s">
        <v>158</v>
      </c>
      <c r="F8532" t="s">
        <v>24325</v>
      </c>
      <c r="G8532" t="s">
        <v>160</v>
      </c>
      <c r="H8532" t="s">
        <v>143</v>
      </c>
      <c r="I8532" t="s">
        <v>135</v>
      </c>
      <c r="J8532" t="s">
        <v>136</v>
      </c>
      <c r="K8532" t="s">
        <v>137</v>
      </c>
      <c r="L8532" t="s">
        <v>24326</v>
      </c>
      <c r="M8532" t="s">
        <v>24327</v>
      </c>
      <c r="N8532">
        <v>2.236111111</v>
      </c>
      <c r="O8532">
        <v>0</v>
      </c>
      <c r="P8532">
        <v>20</v>
      </c>
      <c r="Q8532">
        <v>0</v>
      </c>
      <c r="R8532">
        <v>0</v>
      </c>
      <c r="S8532">
        <v>0</v>
      </c>
      <c r="T8532">
        <v>1</v>
      </c>
      <c r="U8532">
        <v>0</v>
      </c>
      <c r="V8532">
        <v>0</v>
      </c>
      <c r="W8532">
        <v>0</v>
      </c>
      <c r="X8532">
        <v>11.081884888416694</v>
      </c>
      <c r="Y8532">
        <v>0</v>
      </c>
      <c r="Z8532">
        <v>0</v>
      </c>
      <c r="AA8532">
        <v>0</v>
      </c>
      <c r="AB8532">
        <v>1.1758930222603916</v>
      </c>
      <c r="AC8532">
        <v>0</v>
      </c>
      <c r="AD8532">
        <v>0</v>
      </c>
      <c r="AE8532">
        <v>12.257777910677085</v>
      </c>
    </row>
    <row r="8533" spans="1:31" x14ac:dyDescent="0.25">
      <c r="A8533">
        <v>2102587</v>
      </c>
      <c r="B8533">
        <v>1</v>
      </c>
      <c r="C8533" t="s">
        <v>81</v>
      </c>
      <c r="D8533" t="s">
        <v>118</v>
      </c>
      <c r="E8533" t="s">
        <v>158</v>
      </c>
      <c r="F8533" t="s">
        <v>24328</v>
      </c>
      <c r="G8533" t="s">
        <v>160</v>
      </c>
      <c r="H8533" t="s">
        <v>143</v>
      </c>
      <c r="I8533" t="s">
        <v>135</v>
      </c>
      <c r="J8533" t="s">
        <v>136</v>
      </c>
      <c r="K8533" t="s">
        <v>137</v>
      </c>
      <c r="L8533" t="s">
        <v>24329</v>
      </c>
      <c r="M8533" t="s">
        <v>24330</v>
      </c>
      <c r="N8533">
        <v>3.5363888879999998</v>
      </c>
      <c r="O8533">
        <v>0</v>
      </c>
      <c r="P8533">
        <v>6</v>
      </c>
      <c r="Q8533">
        <v>0</v>
      </c>
      <c r="R8533">
        <v>1</v>
      </c>
      <c r="S8533">
        <v>0</v>
      </c>
      <c r="T8533">
        <v>0</v>
      </c>
      <c r="U8533">
        <v>0</v>
      </c>
      <c r="V8533">
        <v>0</v>
      </c>
      <c r="W8533">
        <v>0</v>
      </c>
      <c r="X8533">
        <v>7.5844972512445512</v>
      </c>
      <c r="Y8533">
        <v>0</v>
      </c>
      <c r="Z8533">
        <v>0</v>
      </c>
      <c r="AA8533">
        <v>0</v>
      </c>
      <c r="AB8533">
        <v>0</v>
      </c>
      <c r="AC8533">
        <v>0</v>
      </c>
      <c r="AD8533">
        <v>0</v>
      </c>
      <c r="AE8533">
        <v>7.5844972512445512</v>
      </c>
    </row>
    <row r="8534" spans="1:31" x14ac:dyDescent="0.25">
      <c r="A8534">
        <v>2102395</v>
      </c>
      <c r="B8534">
        <v>1</v>
      </c>
      <c r="C8534" t="s">
        <v>80</v>
      </c>
      <c r="D8534" t="s">
        <v>83</v>
      </c>
      <c r="E8534" t="s">
        <v>131</v>
      </c>
      <c r="F8534" t="s">
        <v>24331</v>
      </c>
      <c r="G8534" t="s">
        <v>513</v>
      </c>
      <c r="H8534" t="s">
        <v>134</v>
      </c>
      <c r="I8534" t="s">
        <v>135</v>
      </c>
      <c r="J8534" t="s">
        <v>136</v>
      </c>
      <c r="K8534" t="s">
        <v>155</v>
      </c>
      <c r="L8534" t="s">
        <v>24332</v>
      </c>
      <c r="M8534" t="s">
        <v>24333</v>
      </c>
      <c r="N8534">
        <v>5.5833332999999999E-2</v>
      </c>
      <c r="O8534">
        <v>0</v>
      </c>
      <c r="P8534">
        <v>1686</v>
      </c>
      <c r="Q8534">
        <v>0</v>
      </c>
      <c r="R8534">
        <v>0</v>
      </c>
      <c r="S8534">
        <v>5</v>
      </c>
      <c r="T8534">
        <v>79</v>
      </c>
      <c r="U8534">
        <v>0</v>
      </c>
      <c r="V8534">
        <v>0</v>
      </c>
      <c r="W8534">
        <v>0</v>
      </c>
      <c r="X8534">
        <v>16.133279852128222</v>
      </c>
      <c r="Y8534">
        <v>0</v>
      </c>
      <c r="Z8534">
        <v>0</v>
      </c>
      <c r="AA8534">
        <v>1.8996742466242915</v>
      </c>
      <c r="AB8534">
        <v>1.6944749807379325</v>
      </c>
      <c r="AC8534">
        <v>0</v>
      </c>
      <c r="AD8534">
        <v>0</v>
      </c>
      <c r="AE8534">
        <v>19.727429079490445</v>
      </c>
    </row>
    <row r="8535" spans="1:31" x14ac:dyDescent="0.25">
      <c r="A8535">
        <v>2102687</v>
      </c>
      <c r="B8535">
        <v>1</v>
      </c>
      <c r="C8535" t="s">
        <v>81</v>
      </c>
      <c r="D8535" t="s">
        <v>112</v>
      </c>
      <c r="E8535" t="s">
        <v>158</v>
      </c>
      <c r="F8535" t="s">
        <v>24334</v>
      </c>
      <c r="G8535" t="s">
        <v>160</v>
      </c>
      <c r="H8535" t="s">
        <v>143</v>
      </c>
      <c r="I8535" t="s">
        <v>135</v>
      </c>
      <c r="J8535" t="s">
        <v>136</v>
      </c>
      <c r="K8535" t="s">
        <v>137</v>
      </c>
      <c r="L8535" t="s">
        <v>24335</v>
      </c>
      <c r="M8535" t="s">
        <v>24336</v>
      </c>
      <c r="N8535">
        <v>1.34</v>
      </c>
      <c r="O8535">
        <v>0</v>
      </c>
      <c r="P8535">
        <v>121</v>
      </c>
      <c r="Q8535">
        <v>0</v>
      </c>
      <c r="R8535">
        <v>3</v>
      </c>
      <c r="S8535">
        <v>0</v>
      </c>
      <c r="T8535">
        <v>3</v>
      </c>
      <c r="U8535">
        <v>0</v>
      </c>
      <c r="V8535">
        <v>0</v>
      </c>
      <c r="W8535">
        <v>0</v>
      </c>
      <c r="X8535">
        <v>31.755280598853837</v>
      </c>
      <c r="Y8535">
        <v>0</v>
      </c>
      <c r="Z8535">
        <v>0.30696326089622172</v>
      </c>
      <c r="AA8535">
        <v>0</v>
      </c>
      <c r="AB8535">
        <v>0.35186636982698505</v>
      </c>
      <c r="AC8535">
        <v>0</v>
      </c>
      <c r="AD8535">
        <v>0</v>
      </c>
      <c r="AE8535">
        <v>32.414110229577048</v>
      </c>
    </row>
    <row r="8536" spans="1:31" x14ac:dyDescent="0.25">
      <c r="A8536">
        <v>2102441</v>
      </c>
      <c r="B8536">
        <v>1</v>
      </c>
      <c r="C8536" t="s">
        <v>81</v>
      </c>
      <c r="D8536" t="s">
        <v>122</v>
      </c>
      <c r="E8536" t="s">
        <v>158</v>
      </c>
      <c r="F8536" t="s">
        <v>24337</v>
      </c>
      <c r="G8536" t="s">
        <v>273</v>
      </c>
      <c r="H8536" t="s">
        <v>143</v>
      </c>
      <c r="I8536" t="s">
        <v>135</v>
      </c>
      <c r="J8536" t="s">
        <v>136</v>
      </c>
      <c r="K8536" t="s">
        <v>155</v>
      </c>
      <c r="L8536" t="s">
        <v>24338</v>
      </c>
      <c r="M8536" t="s">
        <v>24339</v>
      </c>
      <c r="N8536">
        <v>2.5473083330000001</v>
      </c>
      <c r="O8536">
        <v>0</v>
      </c>
      <c r="P8536">
        <v>108</v>
      </c>
      <c r="Q8536">
        <v>0</v>
      </c>
      <c r="R8536">
        <v>0</v>
      </c>
      <c r="S8536">
        <v>0</v>
      </c>
      <c r="T8536">
        <v>0</v>
      </c>
      <c r="U8536">
        <v>0</v>
      </c>
      <c r="V8536">
        <v>0</v>
      </c>
      <c r="W8536">
        <v>0</v>
      </c>
      <c r="X8536">
        <v>41.636419321790896</v>
      </c>
      <c r="Y8536">
        <v>0</v>
      </c>
      <c r="Z8536">
        <v>0</v>
      </c>
      <c r="AA8536">
        <v>0</v>
      </c>
      <c r="AB8536">
        <v>0</v>
      </c>
      <c r="AC8536">
        <v>0</v>
      </c>
      <c r="AD8536">
        <v>0</v>
      </c>
      <c r="AE8536">
        <v>41.636419321790896</v>
      </c>
    </row>
    <row r="8537" spans="1:31" x14ac:dyDescent="0.25">
      <c r="A8537">
        <v>2102541</v>
      </c>
      <c r="B8537">
        <v>1</v>
      </c>
      <c r="C8537" t="s">
        <v>80</v>
      </c>
      <c r="D8537" t="s">
        <v>92</v>
      </c>
      <c r="E8537" t="s">
        <v>177</v>
      </c>
      <c r="F8537" t="s">
        <v>24340</v>
      </c>
      <c r="G8537" t="s">
        <v>179</v>
      </c>
      <c r="H8537" t="s">
        <v>143</v>
      </c>
      <c r="I8537" t="s">
        <v>135</v>
      </c>
      <c r="J8537" t="s">
        <v>136</v>
      </c>
      <c r="K8537" t="s">
        <v>137</v>
      </c>
      <c r="L8537" t="s">
        <v>24341</v>
      </c>
      <c r="M8537" t="s">
        <v>24342</v>
      </c>
      <c r="N8537">
        <v>2.9511111109999999</v>
      </c>
      <c r="O8537">
        <v>0</v>
      </c>
      <c r="P8537">
        <v>1</v>
      </c>
      <c r="Q8537">
        <v>0</v>
      </c>
      <c r="R8537">
        <v>0</v>
      </c>
      <c r="S8537">
        <v>0</v>
      </c>
      <c r="T8537">
        <v>0</v>
      </c>
      <c r="U8537">
        <v>0</v>
      </c>
      <c r="V8537">
        <v>0</v>
      </c>
      <c r="W8537">
        <v>0</v>
      </c>
      <c r="X8537">
        <v>0.65498391153121105</v>
      </c>
      <c r="Y8537">
        <v>0</v>
      </c>
      <c r="Z8537">
        <v>0</v>
      </c>
      <c r="AA8537">
        <v>0</v>
      </c>
      <c r="AB8537">
        <v>0</v>
      </c>
      <c r="AC8537">
        <v>0</v>
      </c>
      <c r="AD8537">
        <v>0</v>
      </c>
      <c r="AE8537">
        <v>0.65498391153121105</v>
      </c>
    </row>
    <row r="8538" spans="1:31" x14ac:dyDescent="0.25">
      <c r="A8538">
        <v>2102524</v>
      </c>
      <c r="B8538">
        <v>1</v>
      </c>
      <c r="C8538" t="s">
        <v>80</v>
      </c>
      <c r="D8538" t="s">
        <v>98</v>
      </c>
      <c r="E8538" t="s">
        <v>158</v>
      </c>
      <c r="F8538" t="s">
        <v>24343</v>
      </c>
      <c r="G8538" t="s">
        <v>283</v>
      </c>
      <c r="H8538" t="s">
        <v>143</v>
      </c>
      <c r="I8538" t="s">
        <v>135</v>
      </c>
      <c r="J8538" t="s">
        <v>136</v>
      </c>
      <c r="K8538" t="s">
        <v>137</v>
      </c>
      <c r="L8538" t="s">
        <v>24344</v>
      </c>
      <c r="M8538" t="s">
        <v>24345</v>
      </c>
      <c r="N8538">
        <v>2.173333333</v>
      </c>
      <c r="O8538">
        <v>0</v>
      </c>
      <c r="P8538">
        <v>43</v>
      </c>
      <c r="Q8538">
        <v>0</v>
      </c>
      <c r="R8538">
        <v>0</v>
      </c>
      <c r="S8538">
        <v>0</v>
      </c>
      <c r="T8538">
        <v>4</v>
      </c>
      <c r="U8538">
        <v>0</v>
      </c>
      <c r="V8538">
        <v>0</v>
      </c>
      <c r="W8538">
        <v>0</v>
      </c>
      <c r="X8538">
        <v>28.930090699209757</v>
      </c>
      <c r="Y8538">
        <v>0</v>
      </c>
      <c r="Z8538">
        <v>0</v>
      </c>
      <c r="AA8538">
        <v>0</v>
      </c>
      <c r="AB8538">
        <v>3.1710684168101206</v>
      </c>
      <c r="AC8538">
        <v>0</v>
      </c>
      <c r="AD8538">
        <v>0</v>
      </c>
      <c r="AE8538">
        <v>32.101159116019879</v>
      </c>
    </row>
    <row r="8539" spans="1:31" x14ac:dyDescent="0.25">
      <c r="A8539">
        <v>2102547</v>
      </c>
      <c r="B8539">
        <v>1</v>
      </c>
      <c r="C8539" t="s">
        <v>80</v>
      </c>
      <c r="D8539" t="s">
        <v>98</v>
      </c>
      <c r="E8539" t="s">
        <v>177</v>
      </c>
      <c r="F8539" t="s">
        <v>24346</v>
      </c>
      <c r="G8539" t="s">
        <v>1007</v>
      </c>
      <c r="H8539" t="s">
        <v>143</v>
      </c>
      <c r="I8539" t="s">
        <v>135</v>
      </c>
      <c r="J8539" t="s">
        <v>3</v>
      </c>
      <c r="K8539" t="s">
        <v>137</v>
      </c>
      <c r="L8539" t="s">
        <v>24347</v>
      </c>
      <c r="M8539" t="s">
        <v>24348</v>
      </c>
      <c r="N8539">
        <v>1.7933333330000001</v>
      </c>
      <c r="O8539">
        <v>0</v>
      </c>
      <c r="P8539">
        <v>11</v>
      </c>
      <c r="Q8539">
        <v>0</v>
      </c>
      <c r="R8539">
        <v>0</v>
      </c>
      <c r="S8539">
        <v>0</v>
      </c>
      <c r="T8539">
        <v>0</v>
      </c>
      <c r="U8539">
        <v>0</v>
      </c>
      <c r="V8539">
        <v>0</v>
      </c>
      <c r="W8539">
        <v>0</v>
      </c>
      <c r="X8539">
        <v>3.2092061574120465</v>
      </c>
      <c r="Y8539">
        <v>0</v>
      </c>
      <c r="Z8539">
        <v>0</v>
      </c>
      <c r="AA8539">
        <v>0</v>
      </c>
      <c r="AB8539">
        <v>0</v>
      </c>
      <c r="AC8539">
        <v>0</v>
      </c>
      <c r="AD8539">
        <v>0</v>
      </c>
      <c r="AE8539">
        <v>3.2092061574120465</v>
      </c>
    </row>
    <row r="8540" spans="1:31" x14ac:dyDescent="0.25">
      <c r="A8540">
        <v>2102504</v>
      </c>
      <c r="B8540">
        <v>1</v>
      </c>
      <c r="C8540" t="s">
        <v>80</v>
      </c>
      <c r="D8540" t="s">
        <v>104</v>
      </c>
      <c r="E8540" t="s">
        <v>169</v>
      </c>
      <c r="F8540" t="s">
        <v>24349</v>
      </c>
      <c r="G8540" t="s">
        <v>273</v>
      </c>
      <c r="H8540" t="s">
        <v>134</v>
      </c>
      <c r="I8540" t="s">
        <v>135</v>
      </c>
      <c r="J8540" t="s">
        <v>136</v>
      </c>
      <c r="K8540" t="s">
        <v>155</v>
      </c>
      <c r="L8540" t="s">
        <v>24350</v>
      </c>
      <c r="M8540" t="s">
        <v>24351</v>
      </c>
      <c r="N8540">
        <v>3.2666666659999999</v>
      </c>
      <c r="O8540">
        <v>0</v>
      </c>
      <c r="P8540">
        <v>128</v>
      </c>
      <c r="Q8540">
        <v>0</v>
      </c>
      <c r="R8540">
        <v>0</v>
      </c>
      <c r="S8540">
        <v>0</v>
      </c>
      <c r="T8540">
        <v>25</v>
      </c>
      <c r="U8540">
        <v>0</v>
      </c>
      <c r="V8540">
        <v>0</v>
      </c>
      <c r="W8540">
        <v>0</v>
      </c>
      <c r="X8540">
        <v>87.409461230792076</v>
      </c>
      <c r="Y8540">
        <v>0</v>
      </c>
      <c r="Z8540">
        <v>0</v>
      </c>
      <c r="AA8540">
        <v>0</v>
      </c>
      <c r="AB8540">
        <v>60.954235295571337</v>
      </c>
      <c r="AC8540">
        <v>0</v>
      </c>
      <c r="AD8540">
        <v>0</v>
      </c>
      <c r="AE8540">
        <v>148.36369652636341</v>
      </c>
    </row>
    <row r="8541" spans="1:31" x14ac:dyDescent="0.25">
      <c r="A8541">
        <v>2102610</v>
      </c>
      <c r="B8541">
        <v>1</v>
      </c>
      <c r="C8541" t="s">
        <v>80</v>
      </c>
      <c r="D8541" t="s">
        <v>105</v>
      </c>
      <c r="E8541" t="s">
        <v>140</v>
      </c>
      <c r="F8541" t="s">
        <v>24352</v>
      </c>
      <c r="G8541" t="s">
        <v>154</v>
      </c>
      <c r="H8541" t="s">
        <v>143</v>
      </c>
      <c r="I8541" t="s">
        <v>135</v>
      </c>
      <c r="J8541" t="s">
        <v>136</v>
      </c>
      <c r="K8541" t="s">
        <v>155</v>
      </c>
      <c r="L8541" t="s">
        <v>24353</v>
      </c>
      <c r="M8541" t="s">
        <v>24354</v>
      </c>
      <c r="N8541">
        <v>0.75190638799999998</v>
      </c>
      <c r="O8541">
        <v>0</v>
      </c>
      <c r="P8541">
        <v>113</v>
      </c>
      <c r="Q8541">
        <v>0</v>
      </c>
      <c r="R8541">
        <v>0</v>
      </c>
      <c r="S8541">
        <v>0</v>
      </c>
      <c r="T8541">
        <v>0</v>
      </c>
      <c r="U8541">
        <v>0</v>
      </c>
      <c r="V8541">
        <v>0</v>
      </c>
      <c r="W8541">
        <v>0</v>
      </c>
      <c r="X8541">
        <v>19.069516701568414</v>
      </c>
      <c r="Y8541">
        <v>0</v>
      </c>
      <c r="Z8541">
        <v>0</v>
      </c>
      <c r="AA8541">
        <v>0</v>
      </c>
      <c r="AB8541">
        <v>0</v>
      </c>
      <c r="AC8541">
        <v>0</v>
      </c>
      <c r="AD8541">
        <v>0</v>
      </c>
      <c r="AE8541">
        <v>19.069516701568414</v>
      </c>
    </row>
    <row r="8542" spans="1:31" x14ac:dyDescent="0.25">
      <c r="A8542">
        <v>2102567</v>
      </c>
      <c r="B8542">
        <v>1</v>
      </c>
      <c r="C8542" t="s">
        <v>80</v>
      </c>
      <c r="D8542" t="s">
        <v>94</v>
      </c>
      <c r="E8542" t="s">
        <v>169</v>
      </c>
      <c r="F8542" t="s">
        <v>24355</v>
      </c>
      <c r="G8542" t="s">
        <v>5970</v>
      </c>
      <c r="H8542" t="s">
        <v>134</v>
      </c>
      <c r="I8542" t="s">
        <v>135</v>
      </c>
      <c r="J8542" t="s">
        <v>136</v>
      </c>
      <c r="K8542" t="s">
        <v>137</v>
      </c>
      <c r="L8542" t="s">
        <v>24356</v>
      </c>
      <c r="M8542" t="s">
        <v>24357</v>
      </c>
      <c r="N8542">
        <v>1.1219444439999999</v>
      </c>
      <c r="O8542">
        <v>0</v>
      </c>
      <c r="P8542">
        <v>307</v>
      </c>
      <c r="Q8542">
        <v>0</v>
      </c>
      <c r="R8542">
        <v>0</v>
      </c>
      <c r="S8542">
        <v>0</v>
      </c>
      <c r="T8542">
        <v>9</v>
      </c>
      <c r="U8542">
        <v>0</v>
      </c>
      <c r="V8542">
        <v>0</v>
      </c>
      <c r="W8542">
        <v>0</v>
      </c>
      <c r="X8542">
        <v>26.658830725048908</v>
      </c>
      <c r="Y8542">
        <v>0</v>
      </c>
      <c r="Z8542">
        <v>0</v>
      </c>
      <c r="AA8542">
        <v>0</v>
      </c>
      <c r="AB8542">
        <v>6.3378748787310082</v>
      </c>
      <c r="AC8542">
        <v>0</v>
      </c>
      <c r="AD8542">
        <v>0</v>
      </c>
      <c r="AE8542">
        <v>32.996705603779915</v>
      </c>
    </row>
    <row r="8543" spans="1:31" x14ac:dyDescent="0.25">
      <c r="A8543">
        <v>2102710</v>
      </c>
      <c r="B8543">
        <v>1</v>
      </c>
      <c r="C8543" t="s">
        <v>80</v>
      </c>
      <c r="D8543" t="s">
        <v>98</v>
      </c>
      <c r="E8543" t="s">
        <v>177</v>
      </c>
      <c r="F8543" t="s">
        <v>24358</v>
      </c>
      <c r="G8543" t="s">
        <v>183</v>
      </c>
      <c r="H8543" t="s">
        <v>143</v>
      </c>
      <c r="I8543" t="s">
        <v>135</v>
      </c>
      <c r="J8543" t="s">
        <v>136</v>
      </c>
      <c r="K8543" t="s">
        <v>137</v>
      </c>
      <c r="L8543" t="s">
        <v>24359</v>
      </c>
      <c r="M8543" t="s">
        <v>24360</v>
      </c>
      <c r="N8543">
        <v>4.8572222219999999</v>
      </c>
      <c r="O8543">
        <v>0</v>
      </c>
      <c r="P8543">
        <v>1</v>
      </c>
      <c r="Q8543">
        <v>0</v>
      </c>
      <c r="R8543">
        <v>0</v>
      </c>
      <c r="S8543">
        <v>0</v>
      </c>
      <c r="T8543">
        <v>0</v>
      </c>
      <c r="U8543">
        <v>0</v>
      </c>
      <c r="V8543">
        <v>0</v>
      </c>
      <c r="W8543">
        <v>0</v>
      </c>
      <c r="X8543">
        <v>1.5477638545721197</v>
      </c>
      <c r="Y8543">
        <v>0</v>
      </c>
      <c r="Z8543">
        <v>0</v>
      </c>
      <c r="AA8543">
        <v>0</v>
      </c>
      <c r="AB8543">
        <v>0</v>
      </c>
      <c r="AC8543">
        <v>0</v>
      </c>
      <c r="AD8543">
        <v>0</v>
      </c>
      <c r="AE8543">
        <v>1.5477638545721197</v>
      </c>
    </row>
    <row r="8544" spans="1:31" x14ac:dyDescent="0.25">
      <c r="A8544">
        <v>2102418</v>
      </c>
      <c r="B8544">
        <v>1</v>
      </c>
      <c r="C8544" t="s">
        <v>80</v>
      </c>
      <c r="D8544" t="s">
        <v>104</v>
      </c>
      <c r="E8544" t="s">
        <v>146</v>
      </c>
      <c r="F8544" t="s">
        <v>24361</v>
      </c>
      <c r="G8544" t="s">
        <v>133</v>
      </c>
      <c r="H8544" t="s">
        <v>134</v>
      </c>
      <c r="I8544" t="s">
        <v>135</v>
      </c>
      <c r="J8544" t="s">
        <v>136</v>
      </c>
      <c r="K8544" t="s">
        <v>137</v>
      </c>
      <c r="L8544" t="s">
        <v>24362</v>
      </c>
      <c r="M8544" t="s">
        <v>24363</v>
      </c>
      <c r="N8544">
        <v>1.282777777</v>
      </c>
      <c r="O8544">
        <v>1</v>
      </c>
      <c r="P8544">
        <v>7</v>
      </c>
      <c r="Q8544">
        <v>17</v>
      </c>
      <c r="R8544">
        <v>44</v>
      </c>
      <c r="S8544">
        <v>13</v>
      </c>
      <c r="T8544">
        <v>6</v>
      </c>
      <c r="U8544">
        <v>6</v>
      </c>
      <c r="V8544">
        <v>0</v>
      </c>
      <c r="W8544">
        <v>0.40225585002303332</v>
      </c>
      <c r="X8544">
        <v>1.1667698889343887</v>
      </c>
      <c r="Y8544">
        <v>167.99880109040254</v>
      </c>
      <c r="Z8544">
        <v>12.291663120412419</v>
      </c>
      <c r="AA8544">
        <v>164.20833464153509</v>
      </c>
      <c r="AB8544">
        <v>5.9864816347674674</v>
      </c>
      <c r="AC8544">
        <v>2069.5458593843327</v>
      </c>
      <c r="AD8544">
        <v>0</v>
      </c>
      <c r="AE8544">
        <v>2421.6001656104077</v>
      </c>
    </row>
    <row r="8545" spans="1:31" x14ac:dyDescent="0.25">
      <c r="A8545">
        <v>2102653</v>
      </c>
      <c r="B8545">
        <v>1</v>
      </c>
      <c r="C8545" t="s">
        <v>81</v>
      </c>
      <c r="D8545" t="s">
        <v>122</v>
      </c>
      <c r="E8545" t="s">
        <v>146</v>
      </c>
      <c r="F8545" t="s">
        <v>24364</v>
      </c>
      <c r="G8545" t="s">
        <v>133</v>
      </c>
      <c r="H8545" t="s">
        <v>134</v>
      </c>
      <c r="I8545" t="s">
        <v>135</v>
      </c>
      <c r="J8545" t="s">
        <v>136</v>
      </c>
      <c r="K8545" t="s">
        <v>137</v>
      </c>
      <c r="L8545" t="s">
        <v>24365</v>
      </c>
      <c r="M8545" t="s">
        <v>24366</v>
      </c>
      <c r="N8545">
        <v>0.25</v>
      </c>
      <c r="O8545">
        <v>1</v>
      </c>
      <c r="P8545">
        <v>5163</v>
      </c>
      <c r="Q8545">
        <v>1</v>
      </c>
      <c r="R8545">
        <v>11</v>
      </c>
      <c r="S8545">
        <v>16</v>
      </c>
      <c r="T8545">
        <v>915</v>
      </c>
      <c r="U8545">
        <v>5</v>
      </c>
      <c r="V8545">
        <v>1</v>
      </c>
      <c r="W8545">
        <v>6.2761911211000013E-2</v>
      </c>
      <c r="X8545">
        <v>242.61733618547979</v>
      </c>
      <c r="Y8545">
        <v>4.4300392675000001E-2</v>
      </c>
      <c r="Z8545">
        <v>4.9537068074899997</v>
      </c>
      <c r="AA8545">
        <v>19.007778782591252</v>
      </c>
      <c r="AB8545">
        <v>108.40955451316599</v>
      </c>
      <c r="AC8545">
        <v>751.59401496153032</v>
      </c>
      <c r="AD8545">
        <v>0.74361469321125007</v>
      </c>
      <c r="AE8545">
        <v>1127.4330682473544</v>
      </c>
    </row>
    <row r="8546" spans="1:31" x14ac:dyDescent="0.25">
      <c r="A8546">
        <v>2102507</v>
      </c>
      <c r="B8546">
        <v>1</v>
      </c>
      <c r="C8546" t="s">
        <v>80</v>
      </c>
      <c r="D8546" t="s">
        <v>95</v>
      </c>
      <c r="E8546" t="s">
        <v>158</v>
      </c>
      <c r="F8546" t="s">
        <v>24367</v>
      </c>
      <c r="G8546" t="s">
        <v>1072</v>
      </c>
      <c r="H8546" t="s">
        <v>143</v>
      </c>
      <c r="I8546" t="s">
        <v>135</v>
      </c>
      <c r="J8546" t="s">
        <v>136</v>
      </c>
      <c r="K8546" t="s">
        <v>137</v>
      </c>
      <c r="L8546" t="s">
        <v>24368</v>
      </c>
      <c r="M8546" t="s">
        <v>24369</v>
      </c>
      <c r="N8546">
        <v>1.2641666659999999</v>
      </c>
      <c r="O8546">
        <v>0</v>
      </c>
      <c r="P8546">
        <v>134</v>
      </c>
      <c r="Q8546">
        <v>0</v>
      </c>
      <c r="R8546">
        <v>0</v>
      </c>
      <c r="S8546">
        <v>0</v>
      </c>
      <c r="T8546">
        <v>13</v>
      </c>
      <c r="U8546">
        <v>0</v>
      </c>
      <c r="V8546">
        <v>0</v>
      </c>
      <c r="W8546">
        <v>0</v>
      </c>
      <c r="X8546">
        <v>36.937000006910495</v>
      </c>
      <c r="Y8546">
        <v>0</v>
      </c>
      <c r="Z8546">
        <v>0</v>
      </c>
      <c r="AA8546">
        <v>0</v>
      </c>
      <c r="AB8546">
        <v>8.7595085137907773</v>
      </c>
      <c r="AC8546">
        <v>0</v>
      </c>
      <c r="AD8546">
        <v>0</v>
      </c>
      <c r="AE8546">
        <v>45.696508520701272</v>
      </c>
    </row>
    <row r="8547" spans="1:31" x14ac:dyDescent="0.25">
      <c r="A8547">
        <v>2102722</v>
      </c>
      <c r="B8547">
        <v>1</v>
      </c>
      <c r="C8547" t="s">
        <v>80</v>
      </c>
      <c r="D8547" t="s">
        <v>93</v>
      </c>
      <c r="E8547" t="s">
        <v>177</v>
      </c>
      <c r="F8547" t="s">
        <v>12964</v>
      </c>
      <c r="G8547" t="s">
        <v>183</v>
      </c>
      <c r="H8547" t="s">
        <v>143</v>
      </c>
      <c r="I8547" t="s">
        <v>135</v>
      </c>
      <c r="J8547" t="s">
        <v>136</v>
      </c>
      <c r="K8547" t="s">
        <v>137</v>
      </c>
      <c r="L8547" t="s">
        <v>24370</v>
      </c>
      <c r="M8547" t="s">
        <v>24371</v>
      </c>
      <c r="N8547">
        <v>2.0263888880000001</v>
      </c>
      <c r="O8547">
        <v>0</v>
      </c>
      <c r="P8547">
        <v>0</v>
      </c>
      <c r="Q8547">
        <v>0</v>
      </c>
      <c r="R8547">
        <v>1</v>
      </c>
      <c r="S8547">
        <v>0</v>
      </c>
      <c r="T8547">
        <v>1</v>
      </c>
      <c r="U8547">
        <v>0</v>
      </c>
      <c r="V8547">
        <v>0</v>
      </c>
      <c r="W8547">
        <v>0</v>
      </c>
      <c r="X8547">
        <v>0</v>
      </c>
      <c r="Y8547">
        <v>0</v>
      </c>
      <c r="Z8547">
        <v>2.2030947192626167</v>
      </c>
      <c r="AA8547">
        <v>0</v>
      </c>
      <c r="AB8547">
        <v>13.596500302443243</v>
      </c>
      <c r="AC8547">
        <v>0</v>
      </c>
      <c r="AD8547">
        <v>0</v>
      </c>
      <c r="AE8547">
        <v>15.799595021705858</v>
      </c>
    </row>
    <row r="8548" spans="1:31" x14ac:dyDescent="0.25">
      <c r="A8548">
        <v>2102530</v>
      </c>
      <c r="B8548">
        <v>1</v>
      </c>
      <c r="C8548" t="s">
        <v>80</v>
      </c>
      <c r="D8548" t="s">
        <v>83</v>
      </c>
      <c r="E8548" t="s">
        <v>177</v>
      </c>
      <c r="F8548" t="s">
        <v>24372</v>
      </c>
      <c r="G8548" t="s">
        <v>179</v>
      </c>
      <c r="H8548" t="s">
        <v>143</v>
      </c>
      <c r="I8548" t="s">
        <v>135</v>
      </c>
      <c r="J8548" t="s">
        <v>136</v>
      </c>
      <c r="K8548" t="s">
        <v>137</v>
      </c>
      <c r="L8548" t="s">
        <v>24373</v>
      </c>
      <c r="M8548" t="s">
        <v>24374</v>
      </c>
      <c r="N8548">
        <v>2.4694444440000001</v>
      </c>
      <c r="O8548">
        <v>0</v>
      </c>
      <c r="P8548">
        <v>0</v>
      </c>
      <c r="Q8548">
        <v>0</v>
      </c>
      <c r="R8548">
        <v>0</v>
      </c>
      <c r="S8548">
        <v>0</v>
      </c>
      <c r="T8548">
        <v>1</v>
      </c>
      <c r="U8548">
        <v>0</v>
      </c>
      <c r="V8548">
        <v>0</v>
      </c>
      <c r="W8548">
        <v>0</v>
      </c>
      <c r="X8548">
        <v>0</v>
      </c>
      <c r="Y8548">
        <v>0</v>
      </c>
      <c r="Z8548">
        <v>0</v>
      </c>
      <c r="AA8548">
        <v>0</v>
      </c>
      <c r="AB8548">
        <v>14.204324240087715</v>
      </c>
      <c r="AC8548">
        <v>0</v>
      </c>
      <c r="AD8548">
        <v>0</v>
      </c>
      <c r="AE8548">
        <v>14.204324240087715</v>
      </c>
    </row>
    <row r="8549" spans="1:31" x14ac:dyDescent="0.25">
      <c r="A8549">
        <v>2102699</v>
      </c>
      <c r="B8549">
        <v>1</v>
      </c>
      <c r="C8549" t="s">
        <v>81</v>
      </c>
      <c r="D8549" t="s">
        <v>119</v>
      </c>
      <c r="E8549" t="s">
        <v>131</v>
      </c>
      <c r="F8549" t="s">
        <v>24375</v>
      </c>
      <c r="G8549" t="s">
        <v>513</v>
      </c>
      <c r="H8549" t="s">
        <v>134</v>
      </c>
      <c r="I8549" t="s">
        <v>135</v>
      </c>
      <c r="J8549" t="s">
        <v>136</v>
      </c>
      <c r="K8549" t="s">
        <v>155</v>
      </c>
      <c r="L8549" t="s">
        <v>24376</v>
      </c>
      <c r="M8549" t="s">
        <v>24377</v>
      </c>
      <c r="N8549">
        <v>0.20611111100000001</v>
      </c>
      <c r="O8549">
        <v>0</v>
      </c>
      <c r="P8549">
        <v>897</v>
      </c>
      <c r="Q8549">
        <v>55</v>
      </c>
      <c r="R8549">
        <v>54</v>
      </c>
      <c r="S8549">
        <v>1</v>
      </c>
      <c r="T8549">
        <v>61</v>
      </c>
      <c r="U8549">
        <v>0</v>
      </c>
      <c r="V8549">
        <v>0</v>
      </c>
      <c r="W8549">
        <v>0</v>
      </c>
      <c r="X8549">
        <v>49.100158751589895</v>
      </c>
      <c r="Y8549">
        <v>17.606697654586167</v>
      </c>
      <c r="Z8549">
        <v>4.2278765568320154</v>
      </c>
      <c r="AA8549">
        <v>0.2664375312474167</v>
      </c>
      <c r="AB8549">
        <v>2.4005241070270444</v>
      </c>
      <c r="AC8549">
        <v>0</v>
      </c>
      <c r="AD8549">
        <v>0</v>
      </c>
      <c r="AE8549">
        <v>73.601694601282531</v>
      </c>
    </row>
    <row r="8550" spans="1:31" x14ac:dyDescent="0.25">
      <c r="A8550">
        <v>2102636</v>
      </c>
      <c r="B8550">
        <v>1</v>
      </c>
      <c r="C8550" t="s">
        <v>80</v>
      </c>
      <c r="D8550" t="s">
        <v>96</v>
      </c>
      <c r="E8550" t="s">
        <v>177</v>
      </c>
      <c r="F8550" t="s">
        <v>24378</v>
      </c>
      <c r="G8550" t="s">
        <v>179</v>
      </c>
      <c r="H8550" t="s">
        <v>143</v>
      </c>
      <c r="I8550" t="s">
        <v>135</v>
      </c>
      <c r="J8550" t="s">
        <v>136</v>
      </c>
      <c r="K8550" t="s">
        <v>137</v>
      </c>
      <c r="L8550" t="s">
        <v>24379</v>
      </c>
      <c r="M8550" t="s">
        <v>24380</v>
      </c>
      <c r="N8550">
        <v>2.6958333329999999</v>
      </c>
      <c r="O8550">
        <v>0</v>
      </c>
      <c r="P8550">
        <v>0</v>
      </c>
      <c r="Q8550">
        <v>0</v>
      </c>
      <c r="R8550">
        <v>0</v>
      </c>
      <c r="S8550">
        <v>0</v>
      </c>
      <c r="T8550">
        <v>3</v>
      </c>
      <c r="U8550">
        <v>0</v>
      </c>
      <c r="V8550">
        <v>0</v>
      </c>
      <c r="W8550">
        <v>0</v>
      </c>
      <c r="X8550">
        <v>0</v>
      </c>
      <c r="Y8550">
        <v>0</v>
      </c>
      <c r="Z8550">
        <v>0</v>
      </c>
      <c r="AA8550">
        <v>0</v>
      </c>
      <c r="AB8550">
        <v>6.4719411870437504E-2</v>
      </c>
      <c r="AC8550">
        <v>0</v>
      </c>
      <c r="AD8550">
        <v>0</v>
      </c>
      <c r="AE8550">
        <v>6.4719411870437504E-2</v>
      </c>
    </row>
    <row r="8551" spans="1:31" x14ac:dyDescent="0.25">
      <c r="A8551">
        <v>2102739</v>
      </c>
      <c r="B8551">
        <v>1</v>
      </c>
      <c r="C8551" t="s">
        <v>80</v>
      </c>
      <c r="D8551" t="s">
        <v>101</v>
      </c>
      <c r="E8551" t="s">
        <v>177</v>
      </c>
      <c r="F8551" t="s">
        <v>24381</v>
      </c>
      <c r="G8551" t="s">
        <v>183</v>
      </c>
      <c r="H8551" t="s">
        <v>143</v>
      </c>
      <c r="I8551" t="s">
        <v>135</v>
      </c>
      <c r="J8551" t="s">
        <v>136</v>
      </c>
      <c r="K8551" t="s">
        <v>137</v>
      </c>
      <c r="L8551" t="s">
        <v>24382</v>
      </c>
      <c r="M8551" t="s">
        <v>24383</v>
      </c>
      <c r="N8551">
        <v>2.0877777769999999</v>
      </c>
      <c r="O8551">
        <v>0</v>
      </c>
      <c r="P8551">
        <v>2</v>
      </c>
      <c r="Q8551">
        <v>0</v>
      </c>
      <c r="R8551">
        <v>0</v>
      </c>
      <c r="S8551">
        <v>0</v>
      </c>
      <c r="T8551">
        <v>0</v>
      </c>
      <c r="U8551">
        <v>0</v>
      </c>
      <c r="V8551">
        <v>0</v>
      </c>
      <c r="W8551">
        <v>0</v>
      </c>
      <c r="X8551">
        <v>1.0921590679463333</v>
      </c>
      <c r="Y8551">
        <v>0</v>
      </c>
      <c r="Z8551">
        <v>0</v>
      </c>
      <c r="AA8551">
        <v>0</v>
      </c>
      <c r="AB8551">
        <v>0</v>
      </c>
      <c r="AC8551">
        <v>0</v>
      </c>
      <c r="AD8551">
        <v>0</v>
      </c>
      <c r="AE8551">
        <v>1.0921590679463333</v>
      </c>
    </row>
    <row r="8552" spans="1:31" x14ac:dyDescent="0.25">
      <c r="A8552">
        <v>2102427</v>
      </c>
      <c r="B8552">
        <v>1</v>
      </c>
      <c r="C8552" t="s">
        <v>81</v>
      </c>
      <c r="D8552" t="s">
        <v>128</v>
      </c>
      <c r="E8552" t="s">
        <v>131</v>
      </c>
      <c r="F8552" t="s">
        <v>782</v>
      </c>
      <c r="G8552" t="s">
        <v>133</v>
      </c>
      <c r="H8552" t="s">
        <v>134</v>
      </c>
      <c r="I8552" t="s">
        <v>135</v>
      </c>
      <c r="J8552" t="s">
        <v>136</v>
      </c>
      <c r="K8552" t="s">
        <v>137</v>
      </c>
      <c r="L8552" t="s">
        <v>24384</v>
      </c>
      <c r="M8552" t="s">
        <v>24385</v>
      </c>
      <c r="N8552">
        <v>0.15805555499999999</v>
      </c>
      <c r="O8552">
        <v>1</v>
      </c>
      <c r="P8552">
        <v>552</v>
      </c>
      <c r="Q8552">
        <v>2</v>
      </c>
      <c r="R8552">
        <v>3</v>
      </c>
      <c r="S8552">
        <v>3</v>
      </c>
      <c r="T8552">
        <v>38</v>
      </c>
      <c r="U8552">
        <v>0</v>
      </c>
      <c r="V8552">
        <v>0</v>
      </c>
      <c r="W8552">
        <v>3.6999836864666666E-2</v>
      </c>
      <c r="X8552">
        <v>9.2009843335533343</v>
      </c>
      <c r="Y8552">
        <v>0.79892018341504878</v>
      </c>
      <c r="Z8552">
        <v>5.0817217613231117E-2</v>
      </c>
      <c r="AA8552">
        <v>3.5073441712238238</v>
      </c>
      <c r="AB8552">
        <v>3.3868489671785014</v>
      </c>
      <c r="AC8552">
        <v>0</v>
      </c>
      <c r="AD8552">
        <v>0</v>
      </c>
      <c r="AE8552">
        <v>16.981914709848606</v>
      </c>
    </row>
    <row r="8553" spans="1:31" x14ac:dyDescent="0.25">
      <c r="A8553">
        <v>2102450</v>
      </c>
      <c r="B8553">
        <v>1</v>
      </c>
      <c r="C8553" t="s">
        <v>80</v>
      </c>
      <c r="D8553" t="s">
        <v>100</v>
      </c>
      <c r="E8553" t="s">
        <v>177</v>
      </c>
      <c r="F8553" t="s">
        <v>24386</v>
      </c>
      <c r="G8553" t="s">
        <v>324</v>
      </c>
      <c r="H8553" t="s">
        <v>143</v>
      </c>
      <c r="I8553" t="s">
        <v>135</v>
      </c>
      <c r="J8553" t="s">
        <v>136</v>
      </c>
      <c r="K8553" t="s">
        <v>137</v>
      </c>
      <c r="L8553" t="s">
        <v>24387</v>
      </c>
      <c r="M8553" t="s">
        <v>24388</v>
      </c>
      <c r="N8553">
        <v>2.289722222</v>
      </c>
      <c r="O8553">
        <v>0</v>
      </c>
      <c r="P8553">
        <v>2</v>
      </c>
      <c r="Q8553">
        <v>0</v>
      </c>
      <c r="R8553">
        <v>0</v>
      </c>
      <c r="S8553">
        <v>0</v>
      </c>
      <c r="T8553">
        <v>0</v>
      </c>
      <c r="U8553">
        <v>0</v>
      </c>
      <c r="V8553">
        <v>0</v>
      </c>
      <c r="W8553">
        <v>0</v>
      </c>
      <c r="X8553">
        <v>1.5839434610542553</v>
      </c>
      <c r="Y8553">
        <v>0</v>
      </c>
      <c r="Z8553">
        <v>0</v>
      </c>
      <c r="AA8553">
        <v>0</v>
      </c>
      <c r="AB8553">
        <v>0</v>
      </c>
      <c r="AC8553">
        <v>0</v>
      </c>
      <c r="AD8553">
        <v>0</v>
      </c>
      <c r="AE8553">
        <v>1.5839434610542553</v>
      </c>
    </row>
    <row r="8554" spans="1:31" x14ac:dyDescent="0.25">
      <c r="A8554">
        <v>2102407</v>
      </c>
      <c r="B8554">
        <v>1</v>
      </c>
      <c r="C8554" t="s">
        <v>80</v>
      </c>
      <c r="D8554" t="s">
        <v>83</v>
      </c>
      <c r="E8554" t="s">
        <v>177</v>
      </c>
      <c r="F8554" t="s">
        <v>24389</v>
      </c>
      <c r="G8554" t="s">
        <v>324</v>
      </c>
      <c r="H8554" t="s">
        <v>143</v>
      </c>
      <c r="I8554" t="s">
        <v>135</v>
      </c>
      <c r="J8554" t="s">
        <v>136</v>
      </c>
      <c r="K8554" t="s">
        <v>137</v>
      </c>
      <c r="L8554" t="s">
        <v>24390</v>
      </c>
      <c r="M8554" t="s">
        <v>24391</v>
      </c>
      <c r="N8554">
        <v>2.8525</v>
      </c>
      <c r="O8554">
        <v>0</v>
      </c>
      <c r="P8554">
        <v>0</v>
      </c>
      <c r="Q8554">
        <v>0</v>
      </c>
      <c r="R8554">
        <v>0</v>
      </c>
      <c r="S8554">
        <v>0</v>
      </c>
      <c r="T8554">
        <v>4</v>
      </c>
      <c r="U8554">
        <v>0</v>
      </c>
      <c r="V8554">
        <v>0</v>
      </c>
      <c r="W8554">
        <v>0</v>
      </c>
      <c r="X8554">
        <v>0</v>
      </c>
      <c r="Y8554">
        <v>0</v>
      </c>
      <c r="Z8554">
        <v>0</v>
      </c>
      <c r="AA8554">
        <v>0</v>
      </c>
      <c r="AB8554">
        <v>1.702930855243932</v>
      </c>
      <c r="AC8554">
        <v>0</v>
      </c>
      <c r="AD8554">
        <v>0</v>
      </c>
      <c r="AE8554">
        <v>1.702930855243932</v>
      </c>
    </row>
    <row r="8555" spans="1:31" x14ac:dyDescent="0.25">
      <c r="A8555">
        <v>2102384</v>
      </c>
      <c r="B8555">
        <v>1</v>
      </c>
      <c r="C8555" t="s">
        <v>80</v>
      </c>
      <c r="D8555" t="s">
        <v>106</v>
      </c>
      <c r="E8555" t="s">
        <v>146</v>
      </c>
      <c r="F8555" t="s">
        <v>2879</v>
      </c>
      <c r="G8555" t="s">
        <v>133</v>
      </c>
      <c r="H8555" t="s">
        <v>134</v>
      </c>
      <c r="I8555" t="s">
        <v>135</v>
      </c>
      <c r="J8555" t="s">
        <v>136</v>
      </c>
      <c r="K8555" t="s">
        <v>137</v>
      </c>
      <c r="L8555" t="s">
        <v>24392</v>
      </c>
      <c r="M8555" t="s">
        <v>24393</v>
      </c>
      <c r="N8555">
        <v>6.9444443999999994E-2</v>
      </c>
      <c r="O8555">
        <v>0</v>
      </c>
      <c r="P8555">
        <v>5516</v>
      </c>
      <c r="Q8555">
        <v>0</v>
      </c>
      <c r="R8555">
        <v>17</v>
      </c>
      <c r="S8555">
        <v>1</v>
      </c>
      <c r="T8555">
        <v>676</v>
      </c>
      <c r="U8555">
        <v>0</v>
      </c>
      <c r="V8555">
        <v>3</v>
      </c>
      <c r="W8555">
        <v>0</v>
      </c>
      <c r="X8555">
        <v>47.967231863645196</v>
      </c>
      <c r="Y8555">
        <v>0</v>
      </c>
      <c r="Z8555">
        <v>0.27896536161180557</v>
      </c>
      <c r="AA8555">
        <v>0.15549100967597224</v>
      </c>
      <c r="AB8555">
        <v>17.730938230544307</v>
      </c>
      <c r="AC8555">
        <v>0</v>
      </c>
      <c r="AD8555">
        <v>9.9567544757500015E-2</v>
      </c>
      <c r="AE8555">
        <v>66.232194010234778</v>
      </c>
    </row>
    <row r="8556" spans="1:31" x14ac:dyDescent="0.25">
      <c r="A8556">
        <v>2102550</v>
      </c>
      <c r="B8556">
        <v>1</v>
      </c>
      <c r="C8556" t="s">
        <v>80</v>
      </c>
      <c r="D8556" t="s">
        <v>103</v>
      </c>
      <c r="E8556" t="s">
        <v>177</v>
      </c>
      <c r="F8556" t="s">
        <v>24394</v>
      </c>
      <c r="G8556" t="s">
        <v>179</v>
      </c>
      <c r="H8556" t="s">
        <v>143</v>
      </c>
      <c r="I8556" t="s">
        <v>135</v>
      </c>
      <c r="J8556" t="s">
        <v>136</v>
      </c>
      <c r="K8556" t="s">
        <v>137</v>
      </c>
      <c r="L8556" t="s">
        <v>24395</v>
      </c>
      <c r="M8556" t="s">
        <v>24396</v>
      </c>
      <c r="N8556">
        <v>1.8733333329999999</v>
      </c>
      <c r="O8556">
        <v>0</v>
      </c>
      <c r="P8556">
        <v>8</v>
      </c>
      <c r="Q8556">
        <v>0</v>
      </c>
      <c r="R8556">
        <v>0</v>
      </c>
      <c r="S8556">
        <v>0</v>
      </c>
      <c r="T8556">
        <v>5</v>
      </c>
      <c r="U8556">
        <v>0</v>
      </c>
      <c r="V8556">
        <v>0</v>
      </c>
      <c r="W8556">
        <v>0</v>
      </c>
      <c r="X8556">
        <v>2.6996241950333739</v>
      </c>
      <c r="Y8556">
        <v>0</v>
      </c>
      <c r="Z8556">
        <v>0</v>
      </c>
      <c r="AA8556">
        <v>0</v>
      </c>
      <c r="AB8556">
        <v>3.3349986768250268</v>
      </c>
      <c r="AC8556">
        <v>0</v>
      </c>
      <c r="AD8556">
        <v>0</v>
      </c>
      <c r="AE8556">
        <v>6.0346228718584012</v>
      </c>
    </row>
    <row r="8557" spans="1:31" x14ac:dyDescent="0.25">
      <c r="A8557">
        <v>2102576</v>
      </c>
      <c r="B8557">
        <v>1</v>
      </c>
      <c r="C8557" t="s">
        <v>80</v>
      </c>
      <c r="D8557" t="s">
        <v>98</v>
      </c>
      <c r="E8557" t="s">
        <v>505</v>
      </c>
      <c r="F8557" t="s">
        <v>24397</v>
      </c>
      <c r="G8557" t="s">
        <v>366</v>
      </c>
      <c r="H8557" t="s">
        <v>143</v>
      </c>
      <c r="I8557" t="s">
        <v>135</v>
      </c>
      <c r="J8557" t="s">
        <v>136</v>
      </c>
      <c r="K8557" t="s">
        <v>137</v>
      </c>
      <c r="L8557" t="s">
        <v>24398</v>
      </c>
      <c r="M8557" t="s">
        <v>24399</v>
      </c>
      <c r="N8557">
        <v>3.0530555549999998</v>
      </c>
      <c r="O8557">
        <v>0</v>
      </c>
      <c r="P8557">
        <v>35</v>
      </c>
      <c r="Q8557">
        <v>0</v>
      </c>
      <c r="R8557">
        <v>0</v>
      </c>
      <c r="S8557">
        <v>0</v>
      </c>
      <c r="T8557">
        <v>2</v>
      </c>
      <c r="U8557">
        <v>0</v>
      </c>
      <c r="V8557">
        <v>0</v>
      </c>
      <c r="W8557">
        <v>0</v>
      </c>
      <c r="X8557">
        <v>13.686904203709567</v>
      </c>
      <c r="Y8557">
        <v>0</v>
      </c>
      <c r="Z8557">
        <v>0</v>
      </c>
      <c r="AA8557">
        <v>0</v>
      </c>
      <c r="AB8557">
        <v>0.3405449288712098</v>
      </c>
      <c r="AC8557">
        <v>0</v>
      </c>
      <c r="AD8557">
        <v>0</v>
      </c>
      <c r="AE8557">
        <v>14.027449132580777</v>
      </c>
    </row>
    <row r="8558" spans="1:31" x14ac:dyDescent="0.25">
      <c r="A8558">
        <v>2102719</v>
      </c>
      <c r="B8558">
        <v>1</v>
      </c>
      <c r="C8558" t="s">
        <v>81</v>
      </c>
      <c r="D8558" t="s">
        <v>128</v>
      </c>
      <c r="E8558" t="s">
        <v>158</v>
      </c>
      <c r="F8558" t="s">
        <v>24400</v>
      </c>
      <c r="G8558" t="s">
        <v>160</v>
      </c>
      <c r="H8558" t="s">
        <v>143</v>
      </c>
      <c r="I8558" t="s">
        <v>135</v>
      </c>
      <c r="J8558" t="s">
        <v>136</v>
      </c>
      <c r="K8558" t="s">
        <v>137</v>
      </c>
      <c r="L8558" t="s">
        <v>24401</v>
      </c>
      <c r="M8558" t="s">
        <v>24402</v>
      </c>
      <c r="N8558">
        <v>1.5961111109999999</v>
      </c>
      <c r="O8558">
        <v>0</v>
      </c>
      <c r="P8558">
        <v>17</v>
      </c>
      <c r="Q8558">
        <v>0</v>
      </c>
      <c r="R8558">
        <v>2</v>
      </c>
      <c r="S8558">
        <v>0</v>
      </c>
      <c r="T8558">
        <v>1</v>
      </c>
      <c r="U8558">
        <v>0</v>
      </c>
      <c r="V8558">
        <v>0</v>
      </c>
      <c r="W8558">
        <v>0</v>
      </c>
      <c r="X8558">
        <v>4.9867875843678187</v>
      </c>
      <c r="Y8558">
        <v>0</v>
      </c>
      <c r="Z8558">
        <v>0.83062554377838127</v>
      </c>
      <c r="AA8558">
        <v>0</v>
      </c>
      <c r="AB8558">
        <v>0</v>
      </c>
      <c r="AC8558">
        <v>0</v>
      </c>
      <c r="AD8558">
        <v>0</v>
      </c>
      <c r="AE8558">
        <v>5.8174131281461996</v>
      </c>
    </row>
    <row r="8559" spans="1:31" x14ac:dyDescent="0.25">
      <c r="A8559">
        <v>2102513</v>
      </c>
      <c r="B8559">
        <v>1</v>
      </c>
      <c r="C8559" t="s">
        <v>80</v>
      </c>
      <c r="D8559" t="s">
        <v>82</v>
      </c>
      <c r="E8559" t="s">
        <v>158</v>
      </c>
      <c r="F8559" t="s">
        <v>24403</v>
      </c>
      <c r="G8559" t="s">
        <v>154</v>
      </c>
      <c r="H8559" t="s">
        <v>143</v>
      </c>
      <c r="I8559" t="s">
        <v>135</v>
      </c>
      <c r="J8559" t="s">
        <v>136</v>
      </c>
      <c r="K8559" t="s">
        <v>155</v>
      </c>
      <c r="L8559" t="s">
        <v>24404</v>
      </c>
      <c r="M8559" t="s">
        <v>24405</v>
      </c>
      <c r="N8559">
        <v>4.0514305549999996</v>
      </c>
      <c r="O8559">
        <v>0</v>
      </c>
      <c r="P8559">
        <v>230</v>
      </c>
      <c r="Q8559">
        <v>0</v>
      </c>
      <c r="R8559">
        <v>0</v>
      </c>
      <c r="S8559">
        <v>0</v>
      </c>
      <c r="T8559">
        <v>7</v>
      </c>
      <c r="U8559">
        <v>0</v>
      </c>
      <c r="V8559">
        <v>0</v>
      </c>
      <c r="W8559">
        <v>0</v>
      </c>
      <c r="X8559">
        <v>208.06811829024596</v>
      </c>
      <c r="Y8559">
        <v>0</v>
      </c>
      <c r="Z8559">
        <v>0</v>
      </c>
      <c r="AA8559">
        <v>0</v>
      </c>
      <c r="AB8559">
        <v>10.186515566007611</v>
      </c>
      <c r="AC8559">
        <v>0</v>
      </c>
      <c r="AD8559">
        <v>0</v>
      </c>
      <c r="AE8559">
        <v>218.25463385625358</v>
      </c>
    </row>
    <row r="8560" spans="1:31" x14ac:dyDescent="0.25">
      <c r="A8560">
        <v>2102613</v>
      </c>
      <c r="B8560">
        <v>1</v>
      </c>
      <c r="C8560" t="s">
        <v>80</v>
      </c>
      <c r="D8560" t="s">
        <v>103</v>
      </c>
      <c r="E8560" t="s">
        <v>140</v>
      </c>
      <c r="F8560" t="s">
        <v>24406</v>
      </c>
      <c r="G8560" t="s">
        <v>142</v>
      </c>
      <c r="H8560" t="s">
        <v>143</v>
      </c>
      <c r="I8560" t="s">
        <v>135</v>
      </c>
      <c r="J8560" t="s">
        <v>136</v>
      </c>
      <c r="K8560" t="s">
        <v>137</v>
      </c>
      <c r="L8560" t="s">
        <v>24407</v>
      </c>
      <c r="M8560" t="s">
        <v>24408</v>
      </c>
      <c r="N8560">
        <v>0.97</v>
      </c>
      <c r="O8560">
        <v>0</v>
      </c>
      <c r="P8560">
        <v>0</v>
      </c>
      <c r="Q8560">
        <v>0</v>
      </c>
      <c r="R8560">
        <v>0</v>
      </c>
      <c r="S8560">
        <v>0</v>
      </c>
      <c r="T8560">
        <v>85</v>
      </c>
      <c r="U8560">
        <v>0</v>
      </c>
      <c r="V8560">
        <v>4</v>
      </c>
      <c r="W8560">
        <v>0</v>
      </c>
      <c r="X8560">
        <v>0</v>
      </c>
      <c r="Y8560">
        <v>0</v>
      </c>
      <c r="Z8560">
        <v>0</v>
      </c>
      <c r="AA8560">
        <v>0</v>
      </c>
      <c r="AB8560">
        <v>78.931992962403868</v>
      </c>
      <c r="AC8560">
        <v>0</v>
      </c>
      <c r="AD8560">
        <v>14.247432142560593</v>
      </c>
      <c r="AE8560">
        <v>93.179425104964466</v>
      </c>
    </row>
    <row r="8561" spans="1:31" x14ac:dyDescent="0.25">
      <c r="A8561">
        <v>2102762</v>
      </c>
      <c r="B8561">
        <v>1</v>
      </c>
      <c r="C8561" t="s">
        <v>80</v>
      </c>
      <c r="D8561" t="s">
        <v>84</v>
      </c>
      <c r="E8561" t="s">
        <v>177</v>
      </c>
      <c r="F8561" t="s">
        <v>24409</v>
      </c>
      <c r="G8561" t="s">
        <v>183</v>
      </c>
      <c r="H8561" t="s">
        <v>143</v>
      </c>
      <c r="I8561" t="s">
        <v>135</v>
      </c>
      <c r="J8561" t="s">
        <v>136</v>
      </c>
      <c r="K8561" t="s">
        <v>137</v>
      </c>
      <c r="L8561" t="s">
        <v>24410</v>
      </c>
      <c r="M8561" t="s">
        <v>24411</v>
      </c>
      <c r="N8561">
        <v>2.0661111110000001</v>
      </c>
      <c r="O8561">
        <v>0</v>
      </c>
      <c r="P8561">
        <v>1</v>
      </c>
      <c r="Q8561">
        <v>0</v>
      </c>
      <c r="R8561">
        <v>0</v>
      </c>
      <c r="S8561">
        <v>0</v>
      </c>
      <c r="T8561">
        <v>0</v>
      </c>
      <c r="U8561">
        <v>0</v>
      </c>
      <c r="V8561">
        <v>0</v>
      </c>
      <c r="W8561">
        <v>0</v>
      </c>
      <c r="X8561">
        <v>0.28510440198579001</v>
      </c>
      <c r="Y8561">
        <v>0</v>
      </c>
      <c r="Z8561">
        <v>0</v>
      </c>
      <c r="AA8561">
        <v>0</v>
      </c>
      <c r="AB8561">
        <v>0</v>
      </c>
      <c r="AC8561">
        <v>0</v>
      </c>
      <c r="AD8561">
        <v>0</v>
      </c>
      <c r="AE8561">
        <v>0.28510440198579001</v>
      </c>
    </row>
    <row r="8562" spans="1:31" x14ac:dyDescent="0.25">
      <c r="A8562">
        <v>2102510</v>
      </c>
      <c r="B8562">
        <v>1</v>
      </c>
      <c r="C8562" t="s">
        <v>80</v>
      </c>
      <c r="D8562" t="s">
        <v>88</v>
      </c>
      <c r="E8562" t="s">
        <v>158</v>
      </c>
      <c r="F8562" t="s">
        <v>24412</v>
      </c>
      <c r="G8562" t="s">
        <v>154</v>
      </c>
      <c r="H8562" t="s">
        <v>143</v>
      </c>
      <c r="I8562" t="s">
        <v>135</v>
      </c>
      <c r="J8562" t="s">
        <v>136</v>
      </c>
      <c r="K8562" t="s">
        <v>155</v>
      </c>
      <c r="L8562" t="s">
        <v>24413</v>
      </c>
      <c r="M8562" t="s">
        <v>24414</v>
      </c>
      <c r="N8562">
        <v>7.6316424999999999</v>
      </c>
      <c r="O8562">
        <v>0</v>
      </c>
      <c r="P8562">
        <v>70</v>
      </c>
      <c r="Q8562">
        <v>0</v>
      </c>
      <c r="R8562">
        <v>0</v>
      </c>
      <c r="S8562">
        <v>0</v>
      </c>
      <c r="T8562">
        <v>2</v>
      </c>
      <c r="U8562">
        <v>0</v>
      </c>
      <c r="V8562">
        <v>0</v>
      </c>
      <c r="W8562">
        <v>0</v>
      </c>
      <c r="X8562">
        <v>118.19778910805327</v>
      </c>
      <c r="Y8562">
        <v>0</v>
      </c>
      <c r="Z8562">
        <v>0</v>
      </c>
      <c r="AA8562">
        <v>0</v>
      </c>
      <c r="AB8562">
        <v>1.5345067492624433</v>
      </c>
      <c r="AC8562">
        <v>0</v>
      </c>
      <c r="AD8562">
        <v>0</v>
      </c>
      <c r="AE8562">
        <v>119.73229585731572</v>
      </c>
    </row>
    <row r="8563" spans="1:31" x14ac:dyDescent="0.25">
      <c r="A8563">
        <v>2102656</v>
      </c>
      <c r="B8563">
        <v>1</v>
      </c>
      <c r="C8563" t="s">
        <v>80</v>
      </c>
      <c r="D8563" t="s">
        <v>104</v>
      </c>
      <c r="E8563" t="s">
        <v>177</v>
      </c>
      <c r="F8563" t="s">
        <v>24415</v>
      </c>
      <c r="G8563" t="s">
        <v>179</v>
      </c>
      <c r="H8563" t="s">
        <v>143</v>
      </c>
      <c r="I8563" t="s">
        <v>135</v>
      </c>
      <c r="J8563" t="s">
        <v>136</v>
      </c>
      <c r="K8563" t="s">
        <v>137</v>
      </c>
      <c r="L8563" t="s">
        <v>24416</v>
      </c>
      <c r="M8563" t="s">
        <v>24417</v>
      </c>
      <c r="N8563">
        <v>1.526944444</v>
      </c>
      <c r="O8563">
        <v>0</v>
      </c>
      <c r="P8563">
        <v>1</v>
      </c>
      <c r="Q8563">
        <v>0</v>
      </c>
      <c r="R8563">
        <v>0</v>
      </c>
      <c r="S8563">
        <v>0</v>
      </c>
      <c r="T8563">
        <v>0</v>
      </c>
      <c r="U8563">
        <v>0</v>
      </c>
      <c r="V8563">
        <v>0</v>
      </c>
      <c r="W8563">
        <v>0</v>
      </c>
      <c r="X8563">
        <v>0</v>
      </c>
      <c r="Y8563">
        <v>0</v>
      </c>
      <c r="Z8563">
        <v>0</v>
      </c>
      <c r="AA8563">
        <v>0</v>
      </c>
      <c r="AB8563">
        <v>0</v>
      </c>
      <c r="AC8563">
        <v>0</v>
      </c>
      <c r="AD8563">
        <v>0</v>
      </c>
      <c r="AE8563">
        <v>0</v>
      </c>
    </row>
    <row r="8564" spans="1:31" x14ac:dyDescent="0.25">
      <c r="A8564">
        <v>2102679</v>
      </c>
      <c r="B8564">
        <v>1</v>
      </c>
      <c r="C8564" t="s">
        <v>81</v>
      </c>
      <c r="D8564" t="s">
        <v>112</v>
      </c>
      <c r="E8564" t="s">
        <v>177</v>
      </c>
      <c r="F8564" t="s">
        <v>24418</v>
      </c>
      <c r="G8564" t="s">
        <v>183</v>
      </c>
      <c r="H8564" t="s">
        <v>143</v>
      </c>
      <c r="I8564" t="s">
        <v>135</v>
      </c>
      <c r="J8564" t="s">
        <v>136</v>
      </c>
      <c r="K8564" t="s">
        <v>137</v>
      </c>
      <c r="L8564" t="s">
        <v>24419</v>
      </c>
      <c r="M8564" t="s">
        <v>24420</v>
      </c>
      <c r="N8564">
        <v>4.4611111110000001</v>
      </c>
      <c r="O8564">
        <v>0</v>
      </c>
      <c r="P8564">
        <v>1</v>
      </c>
      <c r="Q8564">
        <v>0</v>
      </c>
      <c r="R8564">
        <v>0</v>
      </c>
      <c r="S8564">
        <v>0</v>
      </c>
      <c r="T8564">
        <v>0</v>
      </c>
      <c r="U8564">
        <v>0</v>
      </c>
      <c r="V8564">
        <v>0</v>
      </c>
      <c r="W8564">
        <v>0</v>
      </c>
      <c r="X8564">
        <v>0.99232718490579996</v>
      </c>
      <c r="Y8564">
        <v>0</v>
      </c>
      <c r="Z8564">
        <v>0</v>
      </c>
      <c r="AA8564">
        <v>0</v>
      </c>
      <c r="AB8564">
        <v>0</v>
      </c>
      <c r="AC8564">
        <v>0</v>
      </c>
      <c r="AD8564">
        <v>0</v>
      </c>
      <c r="AE8564">
        <v>0.99232718490579996</v>
      </c>
    </row>
    <row r="8565" spans="1:31" x14ac:dyDescent="0.25">
      <c r="A8565">
        <v>2102493</v>
      </c>
      <c r="B8565">
        <v>1</v>
      </c>
      <c r="C8565" t="s">
        <v>80</v>
      </c>
      <c r="D8565" t="s">
        <v>108</v>
      </c>
      <c r="E8565" t="s">
        <v>140</v>
      </c>
      <c r="F8565" t="s">
        <v>24421</v>
      </c>
      <c r="G8565" t="s">
        <v>1283</v>
      </c>
      <c r="H8565" t="s">
        <v>143</v>
      </c>
      <c r="I8565" t="s">
        <v>135</v>
      </c>
      <c r="J8565" t="s">
        <v>136</v>
      </c>
      <c r="K8565" t="s">
        <v>137</v>
      </c>
      <c r="L8565" t="s">
        <v>24422</v>
      </c>
      <c r="M8565" t="s">
        <v>24423</v>
      </c>
      <c r="N8565">
        <v>2.3050000000000002</v>
      </c>
      <c r="O8565">
        <v>0</v>
      </c>
      <c r="P8565">
        <v>21</v>
      </c>
      <c r="Q8565">
        <v>0</v>
      </c>
      <c r="R8565">
        <v>7</v>
      </c>
      <c r="S8565">
        <v>0</v>
      </c>
      <c r="T8565">
        <v>2</v>
      </c>
      <c r="U8565">
        <v>0</v>
      </c>
      <c r="V8565">
        <v>0</v>
      </c>
      <c r="W8565">
        <v>0</v>
      </c>
      <c r="X8565">
        <v>5.4911000837829391</v>
      </c>
      <c r="Y8565">
        <v>0</v>
      </c>
      <c r="Z8565">
        <v>20.464617284914461</v>
      </c>
      <c r="AA8565">
        <v>0</v>
      </c>
      <c r="AB8565">
        <v>1.0704302727368633</v>
      </c>
      <c r="AC8565">
        <v>0</v>
      </c>
      <c r="AD8565">
        <v>0</v>
      </c>
      <c r="AE8565">
        <v>27.026147641434264</v>
      </c>
    </row>
    <row r="8566" spans="1:31" x14ac:dyDescent="0.25">
      <c r="A8566">
        <v>2102696</v>
      </c>
      <c r="B8566">
        <v>1</v>
      </c>
      <c r="C8566" t="s">
        <v>80</v>
      </c>
      <c r="D8566" t="s">
        <v>83</v>
      </c>
      <c r="E8566" t="s">
        <v>177</v>
      </c>
      <c r="F8566" t="s">
        <v>12427</v>
      </c>
      <c r="G8566" t="s">
        <v>196</v>
      </c>
      <c r="H8566" t="s">
        <v>143</v>
      </c>
      <c r="I8566" t="s">
        <v>135</v>
      </c>
      <c r="J8566" t="s">
        <v>136</v>
      </c>
      <c r="K8566" t="s">
        <v>137</v>
      </c>
      <c r="L8566" t="s">
        <v>24424</v>
      </c>
      <c r="M8566" t="s">
        <v>24425</v>
      </c>
      <c r="N8566">
        <v>1.806944444</v>
      </c>
      <c r="O8566">
        <v>0</v>
      </c>
      <c r="P8566">
        <v>0</v>
      </c>
      <c r="Q8566">
        <v>0</v>
      </c>
      <c r="R8566">
        <v>0</v>
      </c>
      <c r="S8566">
        <v>0</v>
      </c>
      <c r="T8566">
        <v>4</v>
      </c>
      <c r="U8566">
        <v>0</v>
      </c>
      <c r="V8566">
        <v>1</v>
      </c>
      <c r="W8566">
        <v>0</v>
      </c>
      <c r="X8566">
        <v>0</v>
      </c>
      <c r="Y8566">
        <v>0</v>
      </c>
      <c r="Z8566">
        <v>0</v>
      </c>
      <c r="AA8566">
        <v>0</v>
      </c>
      <c r="AB8566">
        <v>28.370240182585082</v>
      </c>
      <c r="AC8566">
        <v>0</v>
      </c>
      <c r="AD8566">
        <v>30.86336090021074</v>
      </c>
      <c r="AE8566">
        <v>59.233601082795822</v>
      </c>
    </row>
    <row r="8567" spans="1:31" x14ac:dyDescent="0.25">
      <c r="A8567">
        <v>2102447</v>
      </c>
      <c r="B8567">
        <v>1</v>
      </c>
      <c r="C8567" t="s">
        <v>81</v>
      </c>
      <c r="D8567" t="s">
        <v>115</v>
      </c>
      <c r="E8567" t="s">
        <v>131</v>
      </c>
      <c r="F8567" t="s">
        <v>24426</v>
      </c>
      <c r="G8567" t="s">
        <v>273</v>
      </c>
      <c r="H8567" t="s">
        <v>134</v>
      </c>
      <c r="I8567" t="s">
        <v>135</v>
      </c>
      <c r="J8567" t="s">
        <v>136</v>
      </c>
      <c r="K8567" t="s">
        <v>155</v>
      </c>
      <c r="L8567" t="s">
        <v>24427</v>
      </c>
      <c r="M8567" t="s">
        <v>24428</v>
      </c>
      <c r="N8567">
        <v>8.0494444440000006</v>
      </c>
      <c r="O8567">
        <v>0</v>
      </c>
      <c r="P8567">
        <v>1031</v>
      </c>
      <c r="Q8567">
        <v>2</v>
      </c>
      <c r="R8567">
        <v>104</v>
      </c>
      <c r="S8567">
        <v>4</v>
      </c>
      <c r="T8567">
        <v>61</v>
      </c>
      <c r="U8567">
        <v>0</v>
      </c>
      <c r="V8567">
        <v>0</v>
      </c>
      <c r="W8567">
        <v>0</v>
      </c>
      <c r="X8567">
        <v>1181.9851123327462</v>
      </c>
      <c r="Y8567">
        <v>113.837894363907</v>
      </c>
      <c r="Z8567">
        <v>272.6845827786463</v>
      </c>
      <c r="AA8567">
        <v>42.271778004058135</v>
      </c>
      <c r="AB8567">
        <v>210.68472210452967</v>
      </c>
      <c r="AC8567">
        <v>0</v>
      </c>
      <c r="AD8567">
        <v>0</v>
      </c>
      <c r="AE8567">
        <v>1821.4640895838875</v>
      </c>
    </row>
    <row r="8568" spans="1:31" x14ac:dyDescent="0.25">
      <c r="A8568">
        <v>2102639</v>
      </c>
      <c r="B8568">
        <v>1</v>
      </c>
      <c r="C8568" t="s">
        <v>81</v>
      </c>
      <c r="D8568" t="s">
        <v>128</v>
      </c>
      <c r="E8568" t="s">
        <v>158</v>
      </c>
      <c r="F8568" t="s">
        <v>24325</v>
      </c>
      <c r="G8568" t="s">
        <v>160</v>
      </c>
      <c r="H8568" t="s">
        <v>143</v>
      </c>
      <c r="I8568" t="s">
        <v>135</v>
      </c>
      <c r="J8568" t="s">
        <v>136</v>
      </c>
      <c r="K8568" t="s">
        <v>137</v>
      </c>
      <c r="L8568" t="s">
        <v>24429</v>
      </c>
      <c r="M8568" t="s">
        <v>24430</v>
      </c>
      <c r="N8568">
        <v>5.1583333329999999</v>
      </c>
      <c r="O8568">
        <v>0</v>
      </c>
      <c r="P8568">
        <v>20</v>
      </c>
      <c r="Q8568">
        <v>0</v>
      </c>
      <c r="R8568">
        <v>0</v>
      </c>
      <c r="S8568">
        <v>0</v>
      </c>
      <c r="T8568">
        <v>1</v>
      </c>
      <c r="U8568">
        <v>0</v>
      </c>
      <c r="V8568">
        <v>0</v>
      </c>
      <c r="W8568">
        <v>0</v>
      </c>
      <c r="X8568">
        <v>28.842914035382151</v>
      </c>
      <c r="Y8568">
        <v>0</v>
      </c>
      <c r="Z8568">
        <v>0</v>
      </c>
      <c r="AA8568">
        <v>0</v>
      </c>
      <c r="AB8568">
        <v>3.6826741564363292</v>
      </c>
      <c r="AC8568">
        <v>0</v>
      </c>
      <c r="AD8568">
        <v>0</v>
      </c>
      <c r="AE8568">
        <v>32.525588191818478</v>
      </c>
    </row>
    <row r="8569" spans="1:31" x14ac:dyDescent="0.25">
      <c r="A8569">
        <v>2102404</v>
      </c>
      <c r="B8569">
        <v>1</v>
      </c>
      <c r="C8569" t="s">
        <v>80</v>
      </c>
      <c r="D8569" t="s">
        <v>87</v>
      </c>
      <c r="E8569" t="s">
        <v>505</v>
      </c>
      <c r="F8569" t="s">
        <v>24431</v>
      </c>
      <c r="G8569" t="s">
        <v>160</v>
      </c>
      <c r="H8569" t="s">
        <v>143</v>
      </c>
      <c r="I8569" t="s">
        <v>135</v>
      </c>
      <c r="J8569" t="s">
        <v>136</v>
      </c>
      <c r="K8569" t="s">
        <v>137</v>
      </c>
      <c r="L8569" t="s">
        <v>24432</v>
      </c>
      <c r="M8569" t="s">
        <v>24433</v>
      </c>
      <c r="N8569">
        <v>2.563055555</v>
      </c>
      <c r="O8569">
        <v>0</v>
      </c>
      <c r="P8569">
        <v>24</v>
      </c>
      <c r="Q8569">
        <v>0</v>
      </c>
      <c r="R8569">
        <v>0</v>
      </c>
      <c r="S8569">
        <v>0</v>
      </c>
      <c r="T8569">
        <v>2</v>
      </c>
      <c r="U8569">
        <v>0</v>
      </c>
      <c r="V8569">
        <v>0</v>
      </c>
      <c r="W8569">
        <v>0</v>
      </c>
      <c r="X8569">
        <v>12.892406849950975</v>
      </c>
      <c r="Y8569">
        <v>0</v>
      </c>
      <c r="Z8569">
        <v>0</v>
      </c>
      <c r="AA8569">
        <v>0</v>
      </c>
      <c r="AB8569">
        <v>14.329918136758607</v>
      </c>
      <c r="AC8569">
        <v>0</v>
      </c>
      <c r="AD8569">
        <v>0</v>
      </c>
      <c r="AE8569">
        <v>27.22232498670958</v>
      </c>
    </row>
    <row r="8570" spans="1:31" x14ac:dyDescent="0.25">
      <c r="A8570">
        <v>2102596</v>
      </c>
      <c r="B8570">
        <v>1</v>
      </c>
      <c r="C8570" t="s">
        <v>81</v>
      </c>
      <c r="D8570" t="s">
        <v>118</v>
      </c>
      <c r="E8570" t="s">
        <v>169</v>
      </c>
      <c r="F8570" t="s">
        <v>24434</v>
      </c>
      <c r="G8570" t="s">
        <v>464</v>
      </c>
      <c r="H8570" t="s">
        <v>134</v>
      </c>
      <c r="I8570" t="s">
        <v>135</v>
      </c>
      <c r="J8570" t="s">
        <v>136</v>
      </c>
      <c r="K8570" t="s">
        <v>137</v>
      </c>
      <c r="L8570" t="s">
        <v>24435</v>
      </c>
      <c r="M8570" t="s">
        <v>24436</v>
      </c>
      <c r="N8570">
        <v>3.9824999999999999</v>
      </c>
      <c r="O8570">
        <v>0</v>
      </c>
      <c r="P8570">
        <v>136</v>
      </c>
      <c r="Q8570">
        <v>0</v>
      </c>
      <c r="R8570">
        <v>0</v>
      </c>
      <c r="S8570">
        <v>0</v>
      </c>
      <c r="T8570">
        <v>12</v>
      </c>
      <c r="U8570">
        <v>0</v>
      </c>
      <c r="V8570">
        <v>0</v>
      </c>
      <c r="W8570">
        <v>0</v>
      </c>
      <c r="X8570">
        <v>78.886862031335099</v>
      </c>
      <c r="Y8570">
        <v>0</v>
      </c>
      <c r="Z8570">
        <v>0</v>
      </c>
      <c r="AA8570">
        <v>0</v>
      </c>
      <c r="AB8570">
        <v>11.763267165206855</v>
      </c>
      <c r="AC8570">
        <v>0</v>
      </c>
      <c r="AD8570">
        <v>0</v>
      </c>
      <c r="AE8570">
        <v>90.650129196541954</v>
      </c>
    </row>
    <row r="8571" spans="1:31" x14ac:dyDescent="0.25">
      <c r="A8571">
        <v>2102659</v>
      </c>
      <c r="B8571">
        <v>1</v>
      </c>
      <c r="C8571" t="s">
        <v>80</v>
      </c>
      <c r="D8571" t="s">
        <v>93</v>
      </c>
      <c r="E8571" t="s">
        <v>177</v>
      </c>
      <c r="F8571" t="s">
        <v>24437</v>
      </c>
      <c r="G8571" t="s">
        <v>183</v>
      </c>
      <c r="H8571" t="s">
        <v>143</v>
      </c>
      <c r="I8571" t="s">
        <v>135</v>
      </c>
      <c r="J8571" t="s">
        <v>136</v>
      </c>
      <c r="K8571" t="s">
        <v>137</v>
      </c>
      <c r="L8571" t="s">
        <v>24438</v>
      </c>
      <c r="M8571" t="s">
        <v>24439</v>
      </c>
      <c r="N8571">
        <v>2.5877777769999999</v>
      </c>
      <c r="O8571">
        <v>0</v>
      </c>
      <c r="P8571">
        <v>0</v>
      </c>
      <c r="Q8571">
        <v>0</v>
      </c>
      <c r="R8571">
        <v>0</v>
      </c>
      <c r="S8571">
        <v>0</v>
      </c>
      <c r="T8571">
        <v>1</v>
      </c>
      <c r="U8571">
        <v>0</v>
      </c>
      <c r="V8571">
        <v>0</v>
      </c>
      <c r="W8571">
        <v>0</v>
      </c>
      <c r="X8571">
        <v>0</v>
      </c>
      <c r="Y8571">
        <v>0</v>
      </c>
      <c r="Z8571">
        <v>0</v>
      </c>
      <c r="AA8571">
        <v>0</v>
      </c>
      <c r="AB8571">
        <v>0</v>
      </c>
      <c r="AC8571">
        <v>0</v>
      </c>
      <c r="AD8571">
        <v>0</v>
      </c>
      <c r="AE8571">
        <v>0</v>
      </c>
    </row>
    <row r="8572" spans="1:31" x14ac:dyDescent="0.25">
      <c r="A8572">
        <v>2102424</v>
      </c>
      <c r="B8572">
        <v>1</v>
      </c>
      <c r="C8572" t="s">
        <v>80</v>
      </c>
      <c r="D8572" t="s">
        <v>103</v>
      </c>
      <c r="E8572" t="s">
        <v>169</v>
      </c>
      <c r="F8572" t="s">
        <v>24440</v>
      </c>
      <c r="G8572" t="s">
        <v>133</v>
      </c>
      <c r="H8572" t="s">
        <v>134</v>
      </c>
      <c r="I8572" t="s">
        <v>135</v>
      </c>
      <c r="J8572" t="s">
        <v>136</v>
      </c>
      <c r="K8572" t="s">
        <v>137</v>
      </c>
      <c r="L8572" t="s">
        <v>24441</v>
      </c>
      <c r="M8572" t="s">
        <v>24442</v>
      </c>
      <c r="N8572">
        <v>1.0480555549999999</v>
      </c>
      <c r="O8572">
        <v>0</v>
      </c>
      <c r="P8572">
        <v>0</v>
      </c>
      <c r="Q8572">
        <v>0</v>
      </c>
      <c r="R8572">
        <v>0</v>
      </c>
      <c r="S8572">
        <v>7</v>
      </c>
      <c r="T8572">
        <v>2</v>
      </c>
      <c r="U8572">
        <v>9</v>
      </c>
      <c r="V8572">
        <v>3</v>
      </c>
      <c r="W8572">
        <v>0</v>
      </c>
      <c r="X8572">
        <v>0</v>
      </c>
      <c r="Y8572">
        <v>0</v>
      </c>
      <c r="Z8572">
        <v>0</v>
      </c>
      <c r="AA8572">
        <v>48.160314253706886</v>
      </c>
      <c r="AB8572">
        <v>1.4766698321150556E-2</v>
      </c>
      <c r="AC8572">
        <v>2601.7087595773287</v>
      </c>
      <c r="AD8572">
        <v>54.459274995144689</v>
      </c>
      <c r="AE8572">
        <v>2704.3431155245016</v>
      </c>
    </row>
    <row r="8573" spans="1:31" x14ac:dyDescent="0.25">
      <c r="A8573">
        <v>2102716</v>
      </c>
      <c r="B8573">
        <v>1</v>
      </c>
      <c r="C8573" t="s">
        <v>81</v>
      </c>
      <c r="D8573" t="s">
        <v>128</v>
      </c>
      <c r="E8573" t="s">
        <v>177</v>
      </c>
      <c r="F8573" t="s">
        <v>24443</v>
      </c>
      <c r="G8573" t="s">
        <v>183</v>
      </c>
      <c r="H8573" t="s">
        <v>143</v>
      </c>
      <c r="I8573" t="s">
        <v>135</v>
      </c>
      <c r="J8573" t="s">
        <v>136</v>
      </c>
      <c r="K8573" t="s">
        <v>137</v>
      </c>
      <c r="L8573" t="s">
        <v>24444</v>
      </c>
      <c r="M8573" t="s">
        <v>24445</v>
      </c>
      <c r="N8573">
        <v>2.5352777770000001</v>
      </c>
      <c r="O8573">
        <v>0</v>
      </c>
      <c r="P8573">
        <v>1</v>
      </c>
      <c r="Q8573">
        <v>0</v>
      </c>
      <c r="R8573">
        <v>0</v>
      </c>
      <c r="S8573">
        <v>0</v>
      </c>
      <c r="T8573">
        <v>0</v>
      </c>
      <c r="U8573">
        <v>0</v>
      </c>
      <c r="V8573">
        <v>0</v>
      </c>
      <c r="W8573">
        <v>0</v>
      </c>
      <c r="X8573">
        <v>0</v>
      </c>
      <c r="Y8573">
        <v>0</v>
      </c>
      <c r="Z8573">
        <v>0</v>
      </c>
      <c r="AA8573">
        <v>0</v>
      </c>
      <c r="AB8573">
        <v>0</v>
      </c>
      <c r="AC8573">
        <v>0</v>
      </c>
      <c r="AD8573">
        <v>0</v>
      </c>
      <c r="AE8573">
        <v>0</v>
      </c>
    </row>
    <row r="8574" spans="1:31" x14ac:dyDescent="0.25">
      <c r="A8574">
        <v>2102616</v>
      </c>
      <c r="B8574">
        <v>1</v>
      </c>
      <c r="C8574" t="s">
        <v>81</v>
      </c>
      <c r="D8574" t="s">
        <v>120</v>
      </c>
      <c r="E8574" t="s">
        <v>177</v>
      </c>
      <c r="F8574" t="s">
        <v>24446</v>
      </c>
      <c r="G8574" t="s">
        <v>183</v>
      </c>
      <c r="H8574" t="s">
        <v>143</v>
      </c>
      <c r="I8574" t="s">
        <v>135</v>
      </c>
      <c r="J8574" t="s">
        <v>136</v>
      </c>
      <c r="K8574" t="s">
        <v>137</v>
      </c>
      <c r="L8574" t="s">
        <v>24447</v>
      </c>
      <c r="M8574" t="s">
        <v>24448</v>
      </c>
      <c r="N8574">
        <v>1.1544444439999999</v>
      </c>
      <c r="O8574">
        <v>0</v>
      </c>
      <c r="P8574">
        <v>1</v>
      </c>
      <c r="Q8574">
        <v>0</v>
      </c>
      <c r="R8574">
        <v>0</v>
      </c>
      <c r="S8574">
        <v>0</v>
      </c>
      <c r="T8574">
        <v>0</v>
      </c>
      <c r="U8574">
        <v>0</v>
      </c>
      <c r="V8574">
        <v>0</v>
      </c>
      <c r="W8574">
        <v>0</v>
      </c>
      <c r="X8574">
        <v>0.47404717272523411</v>
      </c>
      <c r="Y8574">
        <v>0</v>
      </c>
      <c r="Z8574">
        <v>0</v>
      </c>
      <c r="AA8574">
        <v>0</v>
      </c>
      <c r="AB8574">
        <v>0</v>
      </c>
      <c r="AC8574">
        <v>0</v>
      </c>
      <c r="AD8574">
        <v>0</v>
      </c>
      <c r="AE8574">
        <v>0.47404717272523411</v>
      </c>
    </row>
    <row r="8575" spans="1:31" x14ac:dyDescent="0.25">
      <c r="A8575">
        <v>2102605</v>
      </c>
      <c r="B8575">
        <v>1</v>
      </c>
      <c r="C8575" t="s">
        <v>81</v>
      </c>
      <c r="D8575" t="s">
        <v>112</v>
      </c>
      <c r="E8575" t="s">
        <v>177</v>
      </c>
      <c r="F8575" t="s">
        <v>24449</v>
      </c>
      <c r="G8575" t="s">
        <v>183</v>
      </c>
      <c r="H8575" t="s">
        <v>143</v>
      </c>
      <c r="I8575" t="s">
        <v>135</v>
      </c>
      <c r="J8575" t="s">
        <v>136</v>
      </c>
      <c r="K8575" t="s">
        <v>137</v>
      </c>
      <c r="L8575" t="s">
        <v>24450</v>
      </c>
      <c r="M8575" t="s">
        <v>24451</v>
      </c>
      <c r="N8575">
        <v>4.6091666660000001</v>
      </c>
      <c r="O8575">
        <v>0</v>
      </c>
      <c r="P8575">
        <v>1</v>
      </c>
      <c r="Q8575">
        <v>0</v>
      </c>
      <c r="R8575">
        <v>0</v>
      </c>
      <c r="S8575">
        <v>0</v>
      </c>
      <c r="T8575">
        <v>0</v>
      </c>
      <c r="U8575">
        <v>0</v>
      </c>
      <c r="V8575">
        <v>0</v>
      </c>
      <c r="W8575">
        <v>0</v>
      </c>
      <c r="X8575">
        <v>0.53023989633507751</v>
      </c>
      <c r="Y8575">
        <v>0</v>
      </c>
      <c r="Z8575">
        <v>0</v>
      </c>
      <c r="AA8575">
        <v>0</v>
      </c>
      <c r="AB8575">
        <v>0</v>
      </c>
      <c r="AC8575">
        <v>0</v>
      </c>
      <c r="AD8575">
        <v>0</v>
      </c>
      <c r="AE8575">
        <v>0.53023989633507751</v>
      </c>
    </row>
    <row r="8576" spans="1:31" x14ac:dyDescent="0.25">
      <c r="A8576">
        <v>2102536</v>
      </c>
      <c r="B8576">
        <v>1</v>
      </c>
      <c r="C8576" t="s">
        <v>80</v>
      </c>
      <c r="D8576" t="s">
        <v>90</v>
      </c>
      <c r="E8576" t="s">
        <v>295</v>
      </c>
      <c r="F8576" t="s">
        <v>24452</v>
      </c>
      <c r="G8576" t="s">
        <v>133</v>
      </c>
      <c r="H8576" t="s">
        <v>134</v>
      </c>
      <c r="I8576" t="s">
        <v>135</v>
      </c>
      <c r="J8576" t="s">
        <v>136</v>
      </c>
      <c r="K8576" t="s">
        <v>137</v>
      </c>
      <c r="L8576" t="s">
        <v>24453</v>
      </c>
      <c r="M8576" t="s">
        <v>24454</v>
      </c>
      <c r="N8576">
        <v>1.625277777</v>
      </c>
      <c r="O8576">
        <v>0</v>
      </c>
      <c r="P8576">
        <v>4410</v>
      </c>
      <c r="Q8576">
        <v>0</v>
      </c>
      <c r="R8576">
        <v>0</v>
      </c>
      <c r="S8576">
        <v>0</v>
      </c>
      <c r="T8576">
        <v>341</v>
      </c>
      <c r="U8576">
        <v>0</v>
      </c>
      <c r="V8576">
        <v>0</v>
      </c>
      <c r="W8576">
        <v>0</v>
      </c>
      <c r="X8576">
        <v>1723.8011698700318</v>
      </c>
      <c r="Y8576">
        <v>0</v>
      </c>
      <c r="Z8576">
        <v>0</v>
      </c>
      <c r="AA8576">
        <v>0</v>
      </c>
      <c r="AB8576">
        <v>628.57650640129043</v>
      </c>
      <c r="AC8576">
        <v>0</v>
      </c>
      <c r="AD8576">
        <v>0</v>
      </c>
      <c r="AE8576">
        <v>2352.3776762713223</v>
      </c>
    </row>
    <row r="8577" spans="1:31" x14ac:dyDescent="0.25">
      <c r="A8577">
        <v>2102559</v>
      </c>
      <c r="B8577">
        <v>1</v>
      </c>
      <c r="C8577" t="s">
        <v>80</v>
      </c>
      <c r="D8577" t="s">
        <v>110</v>
      </c>
      <c r="E8577" t="s">
        <v>158</v>
      </c>
      <c r="F8577" t="s">
        <v>24455</v>
      </c>
      <c r="G8577" t="s">
        <v>160</v>
      </c>
      <c r="H8577" t="s">
        <v>143</v>
      </c>
      <c r="I8577" t="s">
        <v>135</v>
      </c>
      <c r="J8577" t="s">
        <v>136</v>
      </c>
      <c r="K8577" t="s">
        <v>137</v>
      </c>
      <c r="L8577" t="s">
        <v>24456</v>
      </c>
      <c r="M8577" t="s">
        <v>24457</v>
      </c>
      <c r="N8577">
        <v>0.82055555499999999</v>
      </c>
      <c r="O8577">
        <v>0</v>
      </c>
      <c r="P8577">
        <v>178</v>
      </c>
      <c r="Q8577">
        <v>0</v>
      </c>
      <c r="R8577">
        <v>0</v>
      </c>
      <c r="S8577">
        <v>0</v>
      </c>
      <c r="T8577">
        <v>24</v>
      </c>
      <c r="U8577">
        <v>0</v>
      </c>
      <c r="V8577">
        <v>0</v>
      </c>
      <c r="W8577">
        <v>0</v>
      </c>
      <c r="X8577">
        <v>33.583231581447905</v>
      </c>
      <c r="Y8577">
        <v>0</v>
      </c>
      <c r="Z8577">
        <v>0</v>
      </c>
      <c r="AA8577">
        <v>0</v>
      </c>
      <c r="AB8577">
        <v>4.157182961187325</v>
      </c>
      <c r="AC8577">
        <v>0</v>
      </c>
      <c r="AD8577">
        <v>0</v>
      </c>
      <c r="AE8577">
        <v>37.740414542635229</v>
      </c>
    </row>
    <row r="8578" spans="1:31" x14ac:dyDescent="0.25">
      <c r="A8578">
        <v>2102745</v>
      </c>
      <c r="B8578">
        <v>1</v>
      </c>
      <c r="C8578" t="s">
        <v>80</v>
      </c>
      <c r="D8578" t="s">
        <v>103</v>
      </c>
      <c r="E8578" t="s">
        <v>140</v>
      </c>
      <c r="F8578" t="s">
        <v>24458</v>
      </c>
      <c r="G8578" t="s">
        <v>1007</v>
      </c>
      <c r="H8578" t="s">
        <v>143</v>
      </c>
      <c r="I8578" t="s">
        <v>135</v>
      </c>
      <c r="J8578" t="s">
        <v>3</v>
      </c>
      <c r="K8578" t="s">
        <v>137</v>
      </c>
      <c r="L8578" t="s">
        <v>24459</v>
      </c>
      <c r="M8578" t="s">
        <v>24460</v>
      </c>
      <c r="N8578">
        <v>1.3891666659999999</v>
      </c>
      <c r="O8578">
        <v>0</v>
      </c>
      <c r="P8578">
        <v>83</v>
      </c>
      <c r="Q8578">
        <v>0</v>
      </c>
      <c r="R8578">
        <v>5</v>
      </c>
      <c r="S8578">
        <v>0</v>
      </c>
      <c r="T8578">
        <v>6</v>
      </c>
      <c r="U8578">
        <v>0</v>
      </c>
      <c r="V8578">
        <v>0</v>
      </c>
      <c r="W8578">
        <v>0</v>
      </c>
      <c r="X8578">
        <v>27.458198960586802</v>
      </c>
      <c r="Y8578">
        <v>0</v>
      </c>
      <c r="Z8578">
        <v>8.8928218613367777E-2</v>
      </c>
      <c r="AA8578">
        <v>0</v>
      </c>
      <c r="AB8578">
        <v>2.0506069850221178</v>
      </c>
      <c r="AC8578">
        <v>0</v>
      </c>
      <c r="AD8578">
        <v>0</v>
      </c>
      <c r="AE8578">
        <v>29.597734164222288</v>
      </c>
    </row>
    <row r="8579" spans="1:31" x14ac:dyDescent="0.25">
      <c r="A8579">
        <v>2102728</v>
      </c>
      <c r="B8579">
        <v>1</v>
      </c>
      <c r="C8579" t="s">
        <v>80</v>
      </c>
      <c r="D8579" t="s">
        <v>93</v>
      </c>
      <c r="E8579" t="s">
        <v>177</v>
      </c>
      <c r="F8579" t="s">
        <v>24461</v>
      </c>
      <c r="G8579" t="s">
        <v>183</v>
      </c>
      <c r="H8579" t="s">
        <v>143</v>
      </c>
      <c r="I8579" t="s">
        <v>135</v>
      </c>
      <c r="J8579" t="s">
        <v>136</v>
      </c>
      <c r="K8579" t="s">
        <v>137</v>
      </c>
      <c r="L8579" t="s">
        <v>24462</v>
      </c>
      <c r="M8579" t="s">
        <v>24463</v>
      </c>
      <c r="N8579">
        <v>1.6016666660000001</v>
      </c>
      <c r="O8579">
        <v>0</v>
      </c>
      <c r="P8579">
        <v>1</v>
      </c>
      <c r="Q8579">
        <v>0</v>
      </c>
      <c r="R8579">
        <v>0</v>
      </c>
      <c r="S8579">
        <v>0</v>
      </c>
      <c r="T8579">
        <v>0</v>
      </c>
      <c r="U8579">
        <v>0</v>
      </c>
      <c r="V8579">
        <v>0</v>
      </c>
      <c r="W8579">
        <v>0</v>
      </c>
      <c r="X8579">
        <v>0.43887866144437504</v>
      </c>
      <c r="Y8579">
        <v>0</v>
      </c>
      <c r="Z8579">
        <v>0</v>
      </c>
      <c r="AA8579">
        <v>0</v>
      </c>
      <c r="AB8579">
        <v>0</v>
      </c>
      <c r="AC8579">
        <v>0</v>
      </c>
      <c r="AD8579">
        <v>0</v>
      </c>
      <c r="AE8579">
        <v>0.43887866144437504</v>
      </c>
    </row>
    <row r="8580" spans="1:31" x14ac:dyDescent="0.25">
      <c r="A8580">
        <v>2102436</v>
      </c>
      <c r="B8580">
        <v>1</v>
      </c>
      <c r="C8580" t="s">
        <v>80</v>
      </c>
      <c r="D8580" t="s">
        <v>103</v>
      </c>
      <c r="E8580" t="s">
        <v>295</v>
      </c>
      <c r="F8580" t="s">
        <v>8190</v>
      </c>
      <c r="G8580" t="s">
        <v>133</v>
      </c>
      <c r="H8580" t="s">
        <v>134</v>
      </c>
      <c r="I8580" t="s">
        <v>135</v>
      </c>
      <c r="J8580" t="s">
        <v>136</v>
      </c>
      <c r="K8580" t="s">
        <v>137</v>
      </c>
      <c r="L8580" t="s">
        <v>24464</v>
      </c>
      <c r="M8580" t="s">
        <v>24465</v>
      </c>
      <c r="N8580">
        <v>6.1559999999999997E-2</v>
      </c>
      <c r="O8580">
        <v>2</v>
      </c>
      <c r="P8580">
        <v>454</v>
      </c>
      <c r="Q8580">
        <v>119</v>
      </c>
      <c r="R8580">
        <v>17</v>
      </c>
      <c r="S8580">
        <v>32</v>
      </c>
      <c r="T8580">
        <v>27</v>
      </c>
      <c r="U8580">
        <v>1</v>
      </c>
      <c r="V8580">
        <v>0</v>
      </c>
      <c r="W8580">
        <v>7.308522098478612E-2</v>
      </c>
      <c r="X8580">
        <v>4.8728840366754556</v>
      </c>
      <c r="Y8580">
        <v>28.547591972295017</v>
      </c>
      <c r="Z8580">
        <v>3.1757194235194133</v>
      </c>
      <c r="AA8580">
        <v>8.6076000621031525</v>
      </c>
      <c r="AB8580">
        <v>0.94645990130189706</v>
      </c>
      <c r="AC8580">
        <v>23.715232286640518</v>
      </c>
      <c r="AD8580">
        <v>0</v>
      </c>
      <c r="AE8580">
        <v>69.938572903520239</v>
      </c>
    </row>
    <row r="8581" spans="1:31" x14ac:dyDescent="0.25">
      <c r="A8581">
        <v>2102682</v>
      </c>
      <c r="B8581">
        <v>1</v>
      </c>
      <c r="C8581" t="s">
        <v>80</v>
      </c>
      <c r="D8581" t="s">
        <v>107</v>
      </c>
      <c r="E8581" t="s">
        <v>158</v>
      </c>
      <c r="F8581" t="s">
        <v>24466</v>
      </c>
      <c r="G8581" t="s">
        <v>160</v>
      </c>
      <c r="H8581" t="s">
        <v>143</v>
      </c>
      <c r="I8581" t="s">
        <v>135</v>
      </c>
      <c r="J8581" t="s">
        <v>136</v>
      </c>
      <c r="K8581" t="s">
        <v>137</v>
      </c>
      <c r="L8581" t="s">
        <v>24467</v>
      </c>
      <c r="M8581" t="s">
        <v>24468</v>
      </c>
      <c r="N8581">
        <v>2.4516666659999999</v>
      </c>
      <c r="O8581">
        <v>0</v>
      </c>
      <c r="P8581">
        <v>7</v>
      </c>
      <c r="Q8581">
        <v>0</v>
      </c>
      <c r="R8581">
        <v>0</v>
      </c>
      <c r="S8581">
        <v>0</v>
      </c>
      <c r="T8581">
        <v>2</v>
      </c>
      <c r="U8581">
        <v>0</v>
      </c>
      <c r="V8581">
        <v>0</v>
      </c>
      <c r="W8581">
        <v>0</v>
      </c>
      <c r="X8581">
        <v>4.7203698435775578</v>
      </c>
      <c r="Y8581">
        <v>0</v>
      </c>
      <c r="Z8581">
        <v>0</v>
      </c>
      <c r="AA8581">
        <v>0</v>
      </c>
      <c r="AB8581">
        <v>0.73034889601286668</v>
      </c>
      <c r="AC8581">
        <v>0</v>
      </c>
      <c r="AD8581">
        <v>0</v>
      </c>
      <c r="AE8581">
        <v>5.4507187395904246</v>
      </c>
    </row>
    <row r="8582" spans="1:31" x14ac:dyDescent="0.25">
      <c r="A8582">
        <v>2102542</v>
      </c>
      <c r="B8582">
        <v>1</v>
      </c>
      <c r="C8582" t="s">
        <v>80</v>
      </c>
      <c r="D8582" t="s">
        <v>96</v>
      </c>
      <c r="E8582" t="s">
        <v>177</v>
      </c>
      <c r="F8582" t="s">
        <v>24469</v>
      </c>
      <c r="G8582" t="s">
        <v>183</v>
      </c>
      <c r="H8582" t="s">
        <v>143</v>
      </c>
      <c r="I8582" t="s">
        <v>135</v>
      </c>
      <c r="J8582" t="s">
        <v>136</v>
      </c>
      <c r="K8582" t="s">
        <v>137</v>
      </c>
      <c r="L8582" t="s">
        <v>24470</v>
      </c>
      <c r="M8582" t="s">
        <v>24471</v>
      </c>
      <c r="N8582">
        <v>1.56</v>
      </c>
      <c r="O8582">
        <v>0</v>
      </c>
      <c r="P8582">
        <v>0</v>
      </c>
      <c r="Q8582">
        <v>0</v>
      </c>
      <c r="R8582">
        <v>0</v>
      </c>
      <c r="S8582">
        <v>0</v>
      </c>
      <c r="T8582">
        <v>1</v>
      </c>
      <c r="U8582">
        <v>0</v>
      </c>
      <c r="V8582">
        <v>0</v>
      </c>
      <c r="W8582">
        <v>0</v>
      </c>
      <c r="X8582">
        <v>0</v>
      </c>
      <c r="Y8582">
        <v>0</v>
      </c>
      <c r="Z8582">
        <v>0</v>
      </c>
      <c r="AA8582">
        <v>0</v>
      </c>
      <c r="AB8582">
        <v>0.99366346956877027</v>
      </c>
      <c r="AC8582">
        <v>0</v>
      </c>
      <c r="AD8582">
        <v>0</v>
      </c>
      <c r="AE8582">
        <v>0.99366346956877027</v>
      </c>
    </row>
    <row r="8583" spans="1:31" x14ac:dyDescent="0.25">
      <c r="A8583">
        <v>2102688</v>
      </c>
      <c r="B8583">
        <v>1</v>
      </c>
      <c r="C8583" t="s">
        <v>80</v>
      </c>
      <c r="D8583" t="s">
        <v>97</v>
      </c>
      <c r="E8583" t="s">
        <v>146</v>
      </c>
      <c r="F8583" t="s">
        <v>3244</v>
      </c>
      <c r="G8583" t="s">
        <v>513</v>
      </c>
      <c r="H8583" t="s">
        <v>134</v>
      </c>
      <c r="I8583" t="s">
        <v>135</v>
      </c>
      <c r="J8583" t="s">
        <v>136</v>
      </c>
      <c r="K8583" t="s">
        <v>155</v>
      </c>
      <c r="L8583" t="s">
        <v>24472</v>
      </c>
      <c r="M8583" t="s">
        <v>24473</v>
      </c>
      <c r="N8583">
        <v>5.9567500000000002E-2</v>
      </c>
      <c r="O8583">
        <v>7</v>
      </c>
      <c r="P8583">
        <v>701</v>
      </c>
      <c r="Q8583">
        <v>7</v>
      </c>
      <c r="R8583">
        <v>78</v>
      </c>
      <c r="S8583">
        <v>20</v>
      </c>
      <c r="T8583">
        <v>83</v>
      </c>
      <c r="U8583">
        <v>1</v>
      </c>
      <c r="V8583">
        <v>0</v>
      </c>
      <c r="W8583">
        <v>37.579750621745042</v>
      </c>
      <c r="X8583">
        <v>15.19810864808132</v>
      </c>
      <c r="Y8583">
        <v>13.892842458086067</v>
      </c>
      <c r="Z8583">
        <v>1.0256163249149834</v>
      </c>
      <c r="AA8583">
        <v>12.964861762454154</v>
      </c>
      <c r="AB8583">
        <v>7.1797138523431245</v>
      </c>
      <c r="AC8583">
        <v>0</v>
      </c>
      <c r="AD8583">
        <v>0</v>
      </c>
      <c r="AE8583">
        <v>87.840893667624684</v>
      </c>
    </row>
    <row r="8584" spans="1:31" x14ac:dyDescent="0.25">
      <c r="A8584">
        <v>2102642</v>
      </c>
      <c r="B8584">
        <v>1</v>
      </c>
      <c r="C8584" t="s">
        <v>80</v>
      </c>
      <c r="D8584" t="s">
        <v>101</v>
      </c>
      <c r="E8584" t="s">
        <v>177</v>
      </c>
      <c r="F8584" t="s">
        <v>24474</v>
      </c>
      <c r="G8584" t="s">
        <v>179</v>
      </c>
      <c r="H8584" t="s">
        <v>143</v>
      </c>
      <c r="I8584" t="s">
        <v>135</v>
      </c>
      <c r="J8584" t="s">
        <v>136</v>
      </c>
      <c r="K8584" t="s">
        <v>137</v>
      </c>
      <c r="L8584" t="s">
        <v>24475</v>
      </c>
      <c r="M8584" t="s">
        <v>24476</v>
      </c>
      <c r="N8584">
        <v>3.6286111110000001</v>
      </c>
      <c r="O8584">
        <v>0</v>
      </c>
      <c r="P8584">
        <v>1</v>
      </c>
      <c r="Q8584">
        <v>0</v>
      </c>
      <c r="R8584">
        <v>0</v>
      </c>
      <c r="S8584">
        <v>0</v>
      </c>
      <c r="T8584">
        <v>0</v>
      </c>
      <c r="U8584">
        <v>0</v>
      </c>
      <c r="V8584">
        <v>0</v>
      </c>
      <c r="W8584">
        <v>0</v>
      </c>
      <c r="X8584">
        <v>1.4921683967561559</v>
      </c>
      <c r="Y8584">
        <v>0</v>
      </c>
      <c r="Z8584">
        <v>0</v>
      </c>
      <c r="AA8584">
        <v>0</v>
      </c>
      <c r="AB8584">
        <v>0</v>
      </c>
      <c r="AC8584">
        <v>0</v>
      </c>
      <c r="AD8584">
        <v>0</v>
      </c>
      <c r="AE8584">
        <v>1.4921683967561559</v>
      </c>
    </row>
    <row r="8585" spans="1:31" x14ac:dyDescent="0.25">
      <c r="A8585">
        <v>2102456</v>
      </c>
      <c r="B8585">
        <v>1</v>
      </c>
      <c r="C8585" t="s">
        <v>81</v>
      </c>
      <c r="D8585" t="s">
        <v>112</v>
      </c>
      <c r="E8585" t="s">
        <v>158</v>
      </c>
      <c r="F8585" t="s">
        <v>18398</v>
      </c>
      <c r="G8585" t="s">
        <v>154</v>
      </c>
      <c r="H8585" t="s">
        <v>143</v>
      </c>
      <c r="I8585" t="s">
        <v>135</v>
      </c>
      <c r="J8585" t="s">
        <v>136</v>
      </c>
      <c r="K8585" t="s">
        <v>155</v>
      </c>
      <c r="L8585" t="s">
        <v>24477</v>
      </c>
      <c r="M8585" t="s">
        <v>24478</v>
      </c>
      <c r="N8585">
        <v>8.4341861110000007</v>
      </c>
      <c r="O8585">
        <v>0</v>
      </c>
      <c r="P8585">
        <v>11</v>
      </c>
      <c r="Q8585">
        <v>0</v>
      </c>
      <c r="R8585">
        <v>7</v>
      </c>
      <c r="S8585">
        <v>0</v>
      </c>
      <c r="T8585">
        <v>0</v>
      </c>
      <c r="U8585">
        <v>0</v>
      </c>
      <c r="V8585">
        <v>0</v>
      </c>
      <c r="W8585">
        <v>0</v>
      </c>
      <c r="X8585">
        <v>20.749324714422347</v>
      </c>
      <c r="Y8585">
        <v>0</v>
      </c>
      <c r="Z8585">
        <v>10.041583856091522</v>
      </c>
      <c r="AA8585">
        <v>0</v>
      </c>
      <c r="AB8585">
        <v>0</v>
      </c>
      <c r="AC8585">
        <v>0</v>
      </c>
      <c r="AD8585">
        <v>0</v>
      </c>
      <c r="AE8585">
        <v>30.790908570513871</v>
      </c>
    </row>
    <row r="8586" spans="1:31" x14ac:dyDescent="0.25">
      <c r="A8586">
        <v>2102705</v>
      </c>
      <c r="B8586">
        <v>1</v>
      </c>
      <c r="C8586" t="s">
        <v>80</v>
      </c>
      <c r="D8586" t="s">
        <v>87</v>
      </c>
      <c r="E8586" t="s">
        <v>505</v>
      </c>
      <c r="F8586" t="s">
        <v>13741</v>
      </c>
      <c r="G8586" t="s">
        <v>366</v>
      </c>
      <c r="H8586" t="s">
        <v>143</v>
      </c>
      <c r="I8586" t="s">
        <v>135</v>
      </c>
      <c r="J8586" t="s">
        <v>136</v>
      </c>
      <c r="K8586" t="s">
        <v>137</v>
      </c>
      <c r="L8586" t="s">
        <v>24479</v>
      </c>
      <c r="M8586" t="s">
        <v>24480</v>
      </c>
      <c r="N8586">
        <v>6.8949999999999996</v>
      </c>
      <c r="O8586">
        <v>0</v>
      </c>
      <c r="P8586">
        <v>13</v>
      </c>
      <c r="Q8586">
        <v>0</v>
      </c>
      <c r="R8586">
        <v>0</v>
      </c>
      <c r="S8586">
        <v>0</v>
      </c>
      <c r="T8586">
        <v>7</v>
      </c>
      <c r="U8586">
        <v>0</v>
      </c>
      <c r="V8586">
        <v>0</v>
      </c>
      <c r="W8586">
        <v>0</v>
      </c>
      <c r="X8586">
        <v>25.21154192352402</v>
      </c>
      <c r="Y8586">
        <v>0</v>
      </c>
      <c r="Z8586">
        <v>0</v>
      </c>
      <c r="AA8586">
        <v>0</v>
      </c>
      <c r="AB8586">
        <v>57.580049111278491</v>
      </c>
      <c r="AC8586">
        <v>0</v>
      </c>
      <c r="AD8586">
        <v>0</v>
      </c>
      <c r="AE8586">
        <v>82.791591034802508</v>
      </c>
    </row>
    <row r="8587" spans="1:31" x14ac:dyDescent="0.25">
      <c r="A8587">
        <v>2102662</v>
      </c>
      <c r="B8587">
        <v>1</v>
      </c>
      <c r="C8587" t="s">
        <v>80</v>
      </c>
      <c r="D8587" t="s">
        <v>90</v>
      </c>
      <c r="E8587" t="s">
        <v>158</v>
      </c>
      <c r="F8587" t="s">
        <v>21025</v>
      </c>
      <c r="G8587" t="s">
        <v>160</v>
      </c>
      <c r="H8587" t="s">
        <v>143</v>
      </c>
      <c r="I8587" t="s">
        <v>135</v>
      </c>
      <c r="J8587" t="s">
        <v>136</v>
      </c>
      <c r="K8587" t="s">
        <v>137</v>
      </c>
      <c r="L8587" t="s">
        <v>24481</v>
      </c>
      <c r="M8587" t="s">
        <v>24482</v>
      </c>
      <c r="N8587">
        <v>2.1511111110000001</v>
      </c>
      <c r="O8587">
        <v>0</v>
      </c>
      <c r="P8587">
        <v>92</v>
      </c>
      <c r="Q8587">
        <v>0</v>
      </c>
      <c r="R8587">
        <v>0</v>
      </c>
      <c r="S8587">
        <v>0</v>
      </c>
      <c r="T8587">
        <v>1</v>
      </c>
      <c r="U8587">
        <v>0</v>
      </c>
      <c r="V8587">
        <v>0</v>
      </c>
      <c r="W8587">
        <v>0</v>
      </c>
      <c r="X8587">
        <v>45.799095501855369</v>
      </c>
      <c r="Y8587">
        <v>0</v>
      </c>
      <c r="Z8587">
        <v>0</v>
      </c>
      <c r="AA8587">
        <v>0</v>
      </c>
      <c r="AB8587">
        <v>0.59866254203392</v>
      </c>
      <c r="AC8587">
        <v>0</v>
      </c>
      <c r="AD8587">
        <v>0</v>
      </c>
      <c r="AE8587">
        <v>46.39775804388929</v>
      </c>
    </row>
    <row r="8588" spans="1:31" x14ac:dyDescent="0.25">
      <c r="A8588">
        <v>2102413</v>
      </c>
      <c r="B8588">
        <v>1</v>
      </c>
      <c r="C8588" t="s">
        <v>81</v>
      </c>
      <c r="D8588" t="s">
        <v>113</v>
      </c>
      <c r="E8588" t="s">
        <v>158</v>
      </c>
      <c r="F8588" t="s">
        <v>24483</v>
      </c>
      <c r="G8588" t="s">
        <v>160</v>
      </c>
      <c r="H8588" t="s">
        <v>143</v>
      </c>
      <c r="I8588" t="s">
        <v>135</v>
      </c>
      <c r="J8588" t="s">
        <v>136</v>
      </c>
      <c r="K8588" t="s">
        <v>137</v>
      </c>
      <c r="L8588" t="s">
        <v>24484</v>
      </c>
      <c r="M8588" t="s">
        <v>24485</v>
      </c>
      <c r="N8588">
        <v>1.5625</v>
      </c>
      <c r="O8588">
        <v>0</v>
      </c>
      <c r="P8588">
        <v>1</v>
      </c>
      <c r="Q8588">
        <v>0</v>
      </c>
      <c r="R8588">
        <v>2</v>
      </c>
      <c r="S8588">
        <v>0</v>
      </c>
      <c r="T8588">
        <v>0</v>
      </c>
      <c r="U8588">
        <v>0</v>
      </c>
      <c r="V8588">
        <v>0</v>
      </c>
      <c r="W8588">
        <v>0</v>
      </c>
      <c r="X8588">
        <v>0.16588963808089585</v>
      </c>
      <c r="Y8588">
        <v>0</v>
      </c>
      <c r="Z8588">
        <v>0.43451827479166666</v>
      </c>
      <c r="AA8588">
        <v>0</v>
      </c>
      <c r="AB8588">
        <v>0</v>
      </c>
      <c r="AC8588">
        <v>0</v>
      </c>
      <c r="AD8588">
        <v>0</v>
      </c>
      <c r="AE8588">
        <v>0.60040791287256257</v>
      </c>
    </row>
    <row r="8589" spans="1:31" x14ac:dyDescent="0.25">
      <c r="A8589">
        <v>2102562</v>
      </c>
      <c r="B8589">
        <v>1</v>
      </c>
      <c r="C8589" t="s">
        <v>80</v>
      </c>
      <c r="D8589" t="s">
        <v>85</v>
      </c>
      <c r="E8589" t="s">
        <v>177</v>
      </c>
      <c r="F8589" t="s">
        <v>24486</v>
      </c>
      <c r="G8589" t="s">
        <v>179</v>
      </c>
      <c r="H8589" t="s">
        <v>143</v>
      </c>
      <c r="I8589" t="s">
        <v>135</v>
      </c>
      <c r="J8589" t="s">
        <v>136</v>
      </c>
      <c r="K8589" t="s">
        <v>137</v>
      </c>
      <c r="L8589" t="s">
        <v>24487</v>
      </c>
      <c r="M8589" t="s">
        <v>24488</v>
      </c>
      <c r="N8589">
        <v>1.551666666</v>
      </c>
      <c r="O8589">
        <v>0</v>
      </c>
      <c r="P8589">
        <v>10</v>
      </c>
      <c r="Q8589">
        <v>0</v>
      </c>
      <c r="R8589">
        <v>0</v>
      </c>
      <c r="S8589">
        <v>0</v>
      </c>
      <c r="T8589">
        <v>0</v>
      </c>
      <c r="U8589">
        <v>0</v>
      </c>
      <c r="V8589">
        <v>0</v>
      </c>
      <c r="W8589">
        <v>0</v>
      </c>
      <c r="X8589">
        <v>2.4093064006729219</v>
      </c>
      <c r="Y8589">
        <v>0</v>
      </c>
      <c r="Z8589">
        <v>0</v>
      </c>
      <c r="AA8589">
        <v>0</v>
      </c>
      <c r="AB8589">
        <v>0</v>
      </c>
      <c r="AC8589">
        <v>0</v>
      </c>
      <c r="AD8589">
        <v>0</v>
      </c>
      <c r="AE8589">
        <v>2.4093064006729219</v>
      </c>
    </row>
    <row r="8590" spans="1:31" x14ac:dyDescent="0.25">
      <c r="A8590">
        <v>2102519</v>
      </c>
      <c r="B8590">
        <v>1</v>
      </c>
      <c r="C8590" t="s">
        <v>80</v>
      </c>
      <c r="D8590" t="s">
        <v>103</v>
      </c>
      <c r="E8590" t="s">
        <v>177</v>
      </c>
      <c r="F8590" t="s">
        <v>24489</v>
      </c>
      <c r="G8590" t="s">
        <v>183</v>
      </c>
      <c r="H8590" t="s">
        <v>143</v>
      </c>
      <c r="I8590" t="s">
        <v>135</v>
      </c>
      <c r="J8590" t="s">
        <v>136</v>
      </c>
      <c r="K8590" t="s">
        <v>137</v>
      </c>
      <c r="L8590" t="s">
        <v>24490</v>
      </c>
      <c r="M8590" t="s">
        <v>24491</v>
      </c>
      <c r="N8590">
        <v>1.34</v>
      </c>
      <c r="O8590">
        <v>0</v>
      </c>
      <c r="P8590">
        <v>1</v>
      </c>
      <c r="Q8590">
        <v>0</v>
      </c>
      <c r="R8590">
        <v>0</v>
      </c>
      <c r="S8590">
        <v>0</v>
      </c>
      <c r="T8590">
        <v>0</v>
      </c>
      <c r="U8590">
        <v>0</v>
      </c>
      <c r="V8590">
        <v>0</v>
      </c>
      <c r="W8590">
        <v>0</v>
      </c>
      <c r="X8590">
        <v>0.19169359993648002</v>
      </c>
      <c r="Y8590">
        <v>0</v>
      </c>
      <c r="Z8590">
        <v>0</v>
      </c>
      <c r="AA8590">
        <v>0</v>
      </c>
      <c r="AB8590">
        <v>0</v>
      </c>
      <c r="AC8590">
        <v>0</v>
      </c>
      <c r="AD8590">
        <v>0</v>
      </c>
      <c r="AE8590">
        <v>0.19169359993648002</v>
      </c>
    </row>
    <row r="8591" spans="1:31" x14ac:dyDescent="0.25">
      <c r="A8591">
        <v>2102748</v>
      </c>
      <c r="B8591">
        <v>1</v>
      </c>
      <c r="C8591" t="s">
        <v>80</v>
      </c>
      <c r="D8591" t="s">
        <v>84</v>
      </c>
      <c r="E8591" t="s">
        <v>177</v>
      </c>
      <c r="F8591" t="s">
        <v>24492</v>
      </c>
      <c r="G8591" t="s">
        <v>183</v>
      </c>
      <c r="H8591" t="s">
        <v>143</v>
      </c>
      <c r="I8591" t="s">
        <v>135</v>
      </c>
      <c r="J8591" t="s">
        <v>136</v>
      </c>
      <c r="K8591" t="s">
        <v>137</v>
      </c>
      <c r="L8591" t="s">
        <v>24493</v>
      </c>
      <c r="M8591" t="s">
        <v>24494</v>
      </c>
      <c r="N8591">
        <v>0.74055555500000003</v>
      </c>
      <c r="O8591">
        <v>0</v>
      </c>
      <c r="P8591">
        <v>1</v>
      </c>
      <c r="Q8591">
        <v>0</v>
      </c>
      <c r="R8591">
        <v>0</v>
      </c>
      <c r="S8591">
        <v>0</v>
      </c>
      <c r="T8591">
        <v>0</v>
      </c>
      <c r="U8591">
        <v>0</v>
      </c>
      <c r="V8591">
        <v>0</v>
      </c>
      <c r="W8591">
        <v>0</v>
      </c>
      <c r="X8591">
        <v>0.18288310432399335</v>
      </c>
      <c r="Y8591">
        <v>0</v>
      </c>
      <c r="Z8591">
        <v>0</v>
      </c>
      <c r="AA8591">
        <v>0</v>
      </c>
      <c r="AB8591">
        <v>0</v>
      </c>
      <c r="AC8591">
        <v>0</v>
      </c>
      <c r="AD8591">
        <v>0</v>
      </c>
      <c r="AE8591">
        <v>0.18288310432399335</v>
      </c>
    </row>
    <row r="8592" spans="1:31" x14ac:dyDescent="0.25">
      <c r="A8592">
        <v>2102556</v>
      </c>
      <c r="B8592">
        <v>1</v>
      </c>
      <c r="C8592" t="s">
        <v>80</v>
      </c>
      <c r="D8592" t="s">
        <v>93</v>
      </c>
      <c r="E8592" t="s">
        <v>177</v>
      </c>
      <c r="F8592" t="s">
        <v>24495</v>
      </c>
      <c r="G8592" t="s">
        <v>183</v>
      </c>
      <c r="H8592" t="s">
        <v>143</v>
      </c>
      <c r="I8592" t="s">
        <v>135</v>
      </c>
      <c r="J8592" t="s">
        <v>136</v>
      </c>
      <c r="K8592" t="s">
        <v>137</v>
      </c>
      <c r="L8592" t="s">
        <v>24496</v>
      </c>
      <c r="M8592" t="s">
        <v>24497</v>
      </c>
      <c r="N8592">
        <v>3.4955555550000001</v>
      </c>
      <c r="O8592">
        <v>0</v>
      </c>
      <c r="P8592">
        <v>1</v>
      </c>
      <c r="Q8592">
        <v>0</v>
      </c>
      <c r="R8592">
        <v>0</v>
      </c>
      <c r="S8592">
        <v>0</v>
      </c>
      <c r="T8592">
        <v>0</v>
      </c>
      <c r="U8592">
        <v>0</v>
      </c>
      <c r="V8592">
        <v>0</v>
      </c>
      <c r="W8592">
        <v>0</v>
      </c>
      <c r="X8592">
        <v>0.43433358869924032</v>
      </c>
      <c r="Y8592">
        <v>0</v>
      </c>
      <c r="Z8592">
        <v>0</v>
      </c>
      <c r="AA8592">
        <v>0</v>
      </c>
      <c r="AB8592">
        <v>0</v>
      </c>
      <c r="AC8592">
        <v>0</v>
      </c>
      <c r="AD8592">
        <v>0</v>
      </c>
      <c r="AE8592">
        <v>0.43433358869924032</v>
      </c>
    </row>
    <row r="8593" spans="1:31" x14ac:dyDescent="0.25">
      <c r="A8593">
        <v>2102625</v>
      </c>
      <c r="B8593">
        <v>1</v>
      </c>
      <c r="C8593" t="s">
        <v>80</v>
      </c>
      <c r="D8593" t="s">
        <v>94</v>
      </c>
      <c r="E8593" t="s">
        <v>177</v>
      </c>
      <c r="F8593" t="s">
        <v>24498</v>
      </c>
      <c r="G8593" t="s">
        <v>179</v>
      </c>
      <c r="H8593" t="s">
        <v>143</v>
      </c>
      <c r="I8593" t="s">
        <v>135</v>
      </c>
      <c r="J8593" t="s">
        <v>136</v>
      </c>
      <c r="K8593" t="s">
        <v>137</v>
      </c>
      <c r="L8593" t="s">
        <v>24499</v>
      </c>
      <c r="M8593" t="s">
        <v>24500</v>
      </c>
      <c r="N8593">
        <v>1.126666666</v>
      </c>
      <c r="O8593">
        <v>0</v>
      </c>
      <c r="P8593">
        <v>1</v>
      </c>
      <c r="Q8593">
        <v>0</v>
      </c>
      <c r="R8593">
        <v>0</v>
      </c>
      <c r="S8593">
        <v>0</v>
      </c>
      <c r="T8593">
        <v>0</v>
      </c>
      <c r="U8593">
        <v>0</v>
      </c>
      <c r="V8593">
        <v>0</v>
      </c>
      <c r="W8593">
        <v>0</v>
      </c>
      <c r="X8593">
        <v>1.7448800044911111E-3</v>
      </c>
      <c r="Y8593">
        <v>0</v>
      </c>
      <c r="Z8593">
        <v>0</v>
      </c>
      <c r="AA8593">
        <v>0</v>
      </c>
      <c r="AB8593">
        <v>0</v>
      </c>
      <c r="AC8593">
        <v>0</v>
      </c>
      <c r="AD8593">
        <v>0</v>
      </c>
      <c r="AE8593">
        <v>1.7448800044911111E-3</v>
      </c>
    </row>
    <row r="8594" spans="1:31" x14ac:dyDescent="0.25">
      <c r="A8594">
        <v>2102685</v>
      </c>
      <c r="B8594">
        <v>1</v>
      </c>
      <c r="C8594" t="s">
        <v>81</v>
      </c>
      <c r="D8594" t="s">
        <v>118</v>
      </c>
      <c r="E8594" t="s">
        <v>140</v>
      </c>
      <c r="F8594" t="s">
        <v>24501</v>
      </c>
      <c r="G8594" t="s">
        <v>142</v>
      </c>
      <c r="H8594" t="s">
        <v>143</v>
      </c>
      <c r="I8594" t="s">
        <v>135</v>
      </c>
      <c r="J8594" t="s">
        <v>136</v>
      </c>
      <c r="K8594" t="s">
        <v>137</v>
      </c>
      <c r="L8594" t="s">
        <v>24502</v>
      </c>
      <c r="M8594" t="s">
        <v>24503</v>
      </c>
      <c r="N8594">
        <v>3.4494444440000001</v>
      </c>
      <c r="O8594">
        <v>0</v>
      </c>
      <c r="P8594">
        <v>135</v>
      </c>
      <c r="Q8594">
        <v>0</v>
      </c>
      <c r="R8594">
        <v>0</v>
      </c>
      <c r="S8594">
        <v>0</v>
      </c>
      <c r="T8594">
        <v>10</v>
      </c>
      <c r="U8594">
        <v>0</v>
      </c>
      <c r="V8594">
        <v>0</v>
      </c>
      <c r="W8594">
        <v>0</v>
      </c>
      <c r="X8594">
        <v>104.17758565363684</v>
      </c>
      <c r="Y8594">
        <v>0</v>
      </c>
      <c r="Z8594">
        <v>0</v>
      </c>
      <c r="AA8594">
        <v>0</v>
      </c>
      <c r="AB8594">
        <v>18.522460487742872</v>
      </c>
      <c r="AC8594">
        <v>0</v>
      </c>
      <c r="AD8594">
        <v>0</v>
      </c>
      <c r="AE8594">
        <v>122.70004614137972</v>
      </c>
    </row>
    <row r="8595" spans="1:31" x14ac:dyDescent="0.25">
      <c r="A8595">
        <v>2102539</v>
      </c>
      <c r="B8595">
        <v>1</v>
      </c>
      <c r="C8595" t="s">
        <v>81</v>
      </c>
      <c r="D8595" t="s">
        <v>119</v>
      </c>
      <c r="E8595" t="s">
        <v>177</v>
      </c>
      <c r="F8595" t="s">
        <v>24504</v>
      </c>
      <c r="G8595" t="s">
        <v>183</v>
      </c>
      <c r="H8595" t="s">
        <v>143</v>
      </c>
      <c r="I8595" t="s">
        <v>135</v>
      </c>
      <c r="J8595" t="s">
        <v>136</v>
      </c>
      <c r="K8595" t="s">
        <v>137</v>
      </c>
      <c r="L8595" t="s">
        <v>24505</v>
      </c>
      <c r="M8595" t="s">
        <v>24506</v>
      </c>
      <c r="N8595">
        <v>1.613611111</v>
      </c>
      <c r="O8595">
        <v>0</v>
      </c>
      <c r="P8595">
        <v>1</v>
      </c>
      <c r="Q8595">
        <v>0</v>
      </c>
      <c r="R8595">
        <v>0</v>
      </c>
      <c r="S8595">
        <v>0</v>
      </c>
      <c r="T8595">
        <v>0</v>
      </c>
      <c r="U8595">
        <v>0</v>
      </c>
      <c r="V8595">
        <v>0</v>
      </c>
      <c r="W8595">
        <v>0</v>
      </c>
      <c r="X8595">
        <v>0.18505262305811251</v>
      </c>
      <c r="Y8595">
        <v>0</v>
      </c>
      <c r="Z8595">
        <v>0</v>
      </c>
      <c r="AA8595">
        <v>0</v>
      </c>
      <c r="AB8595">
        <v>0</v>
      </c>
      <c r="AC8595">
        <v>0</v>
      </c>
      <c r="AD8595">
        <v>0</v>
      </c>
      <c r="AE8595">
        <v>0.18505262305811251</v>
      </c>
    </row>
    <row r="8596" spans="1:31" x14ac:dyDescent="0.25">
      <c r="A8596">
        <v>2102665</v>
      </c>
      <c r="B8596">
        <v>1</v>
      </c>
      <c r="C8596" t="s">
        <v>80</v>
      </c>
      <c r="D8596" t="s">
        <v>107</v>
      </c>
      <c r="E8596" t="s">
        <v>158</v>
      </c>
      <c r="F8596" t="s">
        <v>24507</v>
      </c>
      <c r="G8596" t="s">
        <v>385</v>
      </c>
      <c r="H8596" t="s">
        <v>143</v>
      </c>
      <c r="I8596" t="s">
        <v>135</v>
      </c>
      <c r="J8596" t="s">
        <v>136</v>
      </c>
      <c r="K8596" t="s">
        <v>137</v>
      </c>
      <c r="L8596" t="s">
        <v>24508</v>
      </c>
      <c r="M8596" t="s">
        <v>24509</v>
      </c>
      <c r="N8596">
        <v>2.821111111</v>
      </c>
      <c r="O8596">
        <v>0</v>
      </c>
      <c r="P8596">
        <v>23</v>
      </c>
      <c r="Q8596">
        <v>0</v>
      </c>
      <c r="R8596">
        <v>0</v>
      </c>
      <c r="S8596">
        <v>0</v>
      </c>
      <c r="T8596">
        <v>0</v>
      </c>
      <c r="U8596">
        <v>0</v>
      </c>
      <c r="V8596">
        <v>0</v>
      </c>
      <c r="W8596">
        <v>0</v>
      </c>
      <c r="X8596">
        <v>13.320345929570097</v>
      </c>
      <c r="Y8596">
        <v>0</v>
      </c>
      <c r="Z8596">
        <v>0</v>
      </c>
      <c r="AA8596">
        <v>0</v>
      </c>
      <c r="AB8596">
        <v>0</v>
      </c>
      <c r="AC8596">
        <v>0</v>
      </c>
      <c r="AD8596">
        <v>0</v>
      </c>
      <c r="AE8596">
        <v>13.320345929570097</v>
      </c>
    </row>
    <row r="8597" spans="1:31" x14ac:dyDescent="0.25">
      <c r="A8597">
        <v>2102522</v>
      </c>
      <c r="B8597">
        <v>1</v>
      </c>
      <c r="C8597" t="s">
        <v>80</v>
      </c>
      <c r="D8597" t="s">
        <v>83</v>
      </c>
      <c r="E8597" t="s">
        <v>169</v>
      </c>
      <c r="F8597" t="s">
        <v>24510</v>
      </c>
      <c r="G8597" t="s">
        <v>273</v>
      </c>
      <c r="H8597" t="s">
        <v>134</v>
      </c>
      <c r="I8597" t="s">
        <v>135</v>
      </c>
      <c r="J8597" t="s">
        <v>136</v>
      </c>
      <c r="K8597" t="s">
        <v>155</v>
      </c>
      <c r="L8597" t="s">
        <v>24511</v>
      </c>
      <c r="M8597" t="s">
        <v>24512</v>
      </c>
      <c r="N8597">
        <v>7.5730555549999998</v>
      </c>
      <c r="O8597">
        <v>0</v>
      </c>
      <c r="P8597">
        <v>1244</v>
      </c>
      <c r="Q8597">
        <v>0</v>
      </c>
      <c r="R8597">
        <v>0</v>
      </c>
      <c r="S8597">
        <v>1</v>
      </c>
      <c r="T8597">
        <v>49</v>
      </c>
      <c r="U8597">
        <v>0</v>
      </c>
      <c r="V8597">
        <v>0</v>
      </c>
      <c r="W8597">
        <v>0</v>
      </c>
      <c r="X8597">
        <v>2367.7983805492386</v>
      </c>
      <c r="Y8597">
        <v>0</v>
      </c>
      <c r="Z8597">
        <v>0</v>
      </c>
      <c r="AA8597">
        <v>19.100794303068906</v>
      </c>
      <c r="AB8597">
        <v>182.23014594938903</v>
      </c>
      <c r="AC8597">
        <v>0</v>
      </c>
      <c r="AD8597">
        <v>0</v>
      </c>
      <c r="AE8597">
        <v>2569.1293208016968</v>
      </c>
    </row>
    <row r="8598" spans="1:31" x14ac:dyDescent="0.25">
      <c r="A8598">
        <v>2102453</v>
      </c>
      <c r="B8598">
        <v>1</v>
      </c>
      <c r="C8598" t="s">
        <v>81</v>
      </c>
      <c r="D8598" t="s">
        <v>112</v>
      </c>
      <c r="E8598" t="s">
        <v>169</v>
      </c>
      <c r="F8598" t="s">
        <v>5015</v>
      </c>
      <c r="G8598" t="s">
        <v>273</v>
      </c>
      <c r="H8598" t="s">
        <v>134</v>
      </c>
      <c r="I8598" t="s">
        <v>135</v>
      </c>
      <c r="J8598" t="s">
        <v>136</v>
      </c>
      <c r="K8598" t="s">
        <v>155</v>
      </c>
      <c r="L8598" t="s">
        <v>24513</v>
      </c>
      <c r="M8598" t="s">
        <v>24514</v>
      </c>
      <c r="N8598">
        <v>7.7413397220000002</v>
      </c>
      <c r="O8598">
        <v>0</v>
      </c>
      <c r="P8598">
        <v>178</v>
      </c>
      <c r="Q8598">
        <v>0</v>
      </c>
      <c r="R8598">
        <v>8</v>
      </c>
      <c r="S8598">
        <v>0</v>
      </c>
      <c r="T8598">
        <v>19</v>
      </c>
      <c r="U8598">
        <v>0</v>
      </c>
      <c r="V8598">
        <v>0</v>
      </c>
      <c r="W8598">
        <v>0</v>
      </c>
      <c r="X8598">
        <v>287.61775330621413</v>
      </c>
      <c r="Y8598">
        <v>0</v>
      </c>
      <c r="Z8598">
        <v>19.694317062574765</v>
      </c>
      <c r="AA8598">
        <v>0</v>
      </c>
      <c r="AB8598">
        <v>31.589580523652529</v>
      </c>
      <c r="AC8598">
        <v>0</v>
      </c>
      <c r="AD8598">
        <v>0</v>
      </c>
      <c r="AE8598">
        <v>338.90165089244147</v>
      </c>
    </row>
    <row r="8599" spans="1:31" x14ac:dyDescent="0.25">
      <c r="A8599">
        <v>2102765</v>
      </c>
      <c r="B8599">
        <v>1</v>
      </c>
      <c r="C8599" t="s">
        <v>80</v>
      </c>
      <c r="D8599" t="s">
        <v>105</v>
      </c>
      <c r="E8599" t="s">
        <v>140</v>
      </c>
      <c r="F8599" t="s">
        <v>24515</v>
      </c>
      <c r="G8599" t="s">
        <v>324</v>
      </c>
      <c r="H8599" t="s">
        <v>143</v>
      </c>
      <c r="I8599" t="s">
        <v>135</v>
      </c>
      <c r="J8599" t="s">
        <v>136</v>
      </c>
      <c r="K8599" t="s">
        <v>137</v>
      </c>
      <c r="L8599" t="s">
        <v>24516</v>
      </c>
      <c r="M8599" t="s">
        <v>24517</v>
      </c>
      <c r="N8599">
        <v>0.81166666600000004</v>
      </c>
      <c r="O8599">
        <v>0</v>
      </c>
      <c r="P8599">
        <v>126</v>
      </c>
      <c r="Q8599">
        <v>0</v>
      </c>
      <c r="R8599">
        <v>19</v>
      </c>
      <c r="S8599">
        <v>0</v>
      </c>
      <c r="T8599">
        <v>11</v>
      </c>
      <c r="U8599">
        <v>0</v>
      </c>
      <c r="V8599">
        <v>0</v>
      </c>
      <c r="W8599">
        <v>0</v>
      </c>
      <c r="X8599">
        <v>23.041298828144843</v>
      </c>
      <c r="Y8599">
        <v>0</v>
      </c>
      <c r="Z8599">
        <v>13.085209863578296</v>
      </c>
      <c r="AA8599">
        <v>0</v>
      </c>
      <c r="AB8599">
        <v>4.2619273312859667</v>
      </c>
      <c r="AC8599">
        <v>0</v>
      </c>
      <c r="AD8599">
        <v>0</v>
      </c>
      <c r="AE8599">
        <v>40.388436023009106</v>
      </c>
    </row>
    <row r="8600" spans="1:31" x14ac:dyDescent="0.25">
      <c r="A8600">
        <v>2102373</v>
      </c>
      <c r="B8600">
        <v>1</v>
      </c>
      <c r="C8600" t="s">
        <v>81</v>
      </c>
      <c r="D8600" t="s">
        <v>122</v>
      </c>
      <c r="E8600" t="s">
        <v>140</v>
      </c>
      <c r="F8600" t="s">
        <v>12718</v>
      </c>
      <c r="G8600" t="s">
        <v>142</v>
      </c>
      <c r="H8600" t="s">
        <v>143</v>
      </c>
      <c r="I8600" t="s">
        <v>135</v>
      </c>
      <c r="J8600" t="s">
        <v>136</v>
      </c>
      <c r="K8600" t="s">
        <v>137</v>
      </c>
      <c r="L8600" t="s">
        <v>24518</v>
      </c>
      <c r="M8600" t="s">
        <v>24519</v>
      </c>
      <c r="N8600">
        <v>1.106666666</v>
      </c>
      <c r="O8600">
        <v>0</v>
      </c>
      <c r="P8600">
        <v>132</v>
      </c>
      <c r="Q8600">
        <v>0</v>
      </c>
      <c r="R8600">
        <v>0</v>
      </c>
      <c r="S8600">
        <v>0</v>
      </c>
      <c r="T8600">
        <v>14</v>
      </c>
      <c r="U8600">
        <v>0</v>
      </c>
      <c r="V8600">
        <v>0</v>
      </c>
      <c r="W8600">
        <v>0</v>
      </c>
      <c r="X8600">
        <v>14.462321474939587</v>
      </c>
      <c r="Y8600">
        <v>0</v>
      </c>
      <c r="Z8600">
        <v>0</v>
      </c>
      <c r="AA8600">
        <v>0</v>
      </c>
      <c r="AB8600">
        <v>1.6733097462286619</v>
      </c>
      <c r="AC8600">
        <v>0</v>
      </c>
      <c r="AD8600">
        <v>0</v>
      </c>
      <c r="AE8600">
        <v>16.13563122116825</v>
      </c>
    </row>
    <row r="8601" spans="1:31" x14ac:dyDescent="0.25">
      <c r="A8601">
        <v>2102622</v>
      </c>
      <c r="B8601">
        <v>1</v>
      </c>
      <c r="C8601" t="s">
        <v>80</v>
      </c>
      <c r="D8601" t="s">
        <v>105</v>
      </c>
      <c r="E8601" t="s">
        <v>505</v>
      </c>
      <c r="F8601" t="s">
        <v>11040</v>
      </c>
      <c r="G8601" t="s">
        <v>160</v>
      </c>
      <c r="H8601" t="s">
        <v>143</v>
      </c>
      <c r="I8601" t="s">
        <v>135</v>
      </c>
      <c r="J8601" t="s">
        <v>136</v>
      </c>
      <c r="K8601" t="s">
        <v>137</v>
      </c>
      <c r="L8601" t="s">
        <v>24520</v>
      </c>
      <c r="M8601" t="s">
        <v>24521</v>
      </c>
      <c r="N8601">
        <v>1.1775</v>
      </c>
      <c r="O8601">
        <v>0</v>
      </c>
      <c r="P8601">
        <v>54</v>
      </c>
      <c r="Q8601">
        <v>0</v>
      </c>
      <c r="R8601">
        <v>0</v>
      </c>
      <c r="S8601">
        <v>0</v>
      </c>
      <c r="T8601">
        <v>9</v>
      </c>
      <c r="U8601">
        <v>0</v>
      </c>
      <c r="V8601">
        <v>0</v>
      </c>
      <c r="W8601">
        <v>0</v>
      </c>
      <c r="X8601">
        <v>11.888002425067036</v>
      </c>
      <c r="Y8601">
        <v>0</v>
      </c>
      <c r="Z8601">
        <v>0</v>
      </c>
      <c r="AA8601">
        <v>0</v>
      </c>
      <c r="AB8601">
        <v>13.533472025933232</v>
      </c>
      <c r="AC8601">
        <v>0</v>
      </c>
      <c r="AD8601">
        <v>0</v>
      </c>
      <c r="AE8601">
        <v>25.421474451000268</v>
      </c>
    </row>
    <row r="8602" spans="1:31" x14ac:dyDescent="0.25">
      <c r="A8602">
        <v>2102459</v>
      </c>
      <c r="B8602">
        <v>1</v>
      </c>
      <c r="C8602" t="s">
        <v>81</v>
      </c>
      <c r="D8602" t="s">
        <v>128</v>
      </c>
      <c r="E8602" t="s">
        <v>131</v>
      </c>
      <c r="F8602" t="s">
        <v>20297</v>
      </c>
      <c r="G8602" t="s">
        <v>273</v>
      </c>
      <c r="H8602" t="s">
        <v>134</v>
      </c>
      <c r="I8602" t="s">
        <v>135</v>
      </c>
      <c r="J8602" t="s">
        <v>136</v>
      </c>
      <c r="K8602" t="s">
        <v>155</v>
      </c>
      <c r="L8602" t="s">
        <v>24522</v>
      </c>
      <c r="M8602" t="s">
        <v>24523</v>
      </c>
      <c r="N8602">
        <v>9.397104444</v>
      </c>
      <c r="O8602">
        <v>1</v>
      </c>
      <c r="P8602">
        <v>552</v>
      </c>
      <c r="Q8602">
        <v>2</v>
      </c>
      <c r="R8602">
        <v>3</v>
      </c>
      <c r="S8602">
        <v>3</v>
      </c>
      <c r="T8602">
        <v>38</v>
      </c>
      <c r="U8602">
        <v>0</v>
      </c>
      <c r="V8602">
        <v>0</v>
      </c>
      <c r="W8602">
        <v>2.3383566062666667</v>
      </c>
      <c r="X8602">
        <v>582.30962792131004</v>
      </c>
      <c r="Y8602">
        <v>42.427506634773003</v>
      </c>
      <c r="Z8602">
        <v>2.639758549978803</v>
      </c>
      <c r="AA8602">
        <v>202.926308561648</v>
      </c>
      <c r="AB8602">
        <v>200.29064020012254</v>
      </c>
      <c r="AC8602">
        <v>0</v>
      </c>
      <c r="AD8602">
        <v>0</v>
      </c>
      <c r="AE8602">
        <v>1032.9321984740991</v>
      </c>
    </row>
    <row r="8603" spans="1:31" x14ac:dyDescent="0.25">
      <c r="A8603">
        <v>2102516</v>
      </c>
      <c r="B8603">
        <v>1</v>
      </c>
      <c r="C8603" t="s">
        <v>80</v>
      </c>
      <c r="D8603" t="s">
        <v>100</v>
      </c>
      <c r="E8603" t="s">
        <v>177</v>
      </c>
      <c r="F8603" t="s">
        <v>24524</v>
      </c>
      <c r="G8603" t="s">
        <v>183</v>
      </c>
      <c r="H8603" t="s">
        <v>143</v>
      </c>
      <c r="I8603" t="s">
        <v>135</v>
      </c>
      <c r="J8603" t="s">
        <v>136</v>
      </c>
      <c r="K8603" t="s">
        <v>137</v>
      </c>
      <c r="L8603" t="s">
        <v>24525</v>
      </c>
      <c r="M8603" t="s">
        <v>24526</v>
      </c>
      <c r="N8603">
        <v>4.6405555549999997</v>
      </c>
      <c r="O8603">
        <v>0</v>
      </c>
      <c r="P8603">
        <v>0</v>
      </c>
      <c r="Q8603">
        <v>0</v>
      </c>
      <c r="R8603">
        <v>0</v>
      </c>
      <c r="S8603">
        <v>0</v>
      </c>
      <c r="T8603">
        <v>1</v>
      </c>
      <c r="U8603">
        <v>0</v>
      </c>
      <c r="V8603">
        <v>0</v>
      </c>
      <c r="W8603">
        <v>0</v>
      </c>
      <c r="X8603">
        <v>0</v>
      </c>
      <c r="Y8603">
        <v>0</v>
      </c>
      <c r="Z8603">
        <v>0</v>
      </c>
      <c r="AA8603">
        <v>0</v>
      </c>
      <c r="AB8603">
        <v>4.5953422250225193</v>
      </c>
      <c r="AC8603">
        <v>0</v>
      </c>
      <c r="AD8603">
        <v>0</v>
      </c>
      <c r="AE8603">
        <v>4.5953422250225193</v>
      </c>
    </row>
    <row r="8604" spans="1:31" x14ac:dyDescent="0.25">
      <c r="A8604">
        <v>2102674</v>
      </c>
      <c r="B8604">
        <v>1</v>
      </c>
      <c r="C8604" t="s">
        <v>80</v>
      </c>
      <c r="D8604" t="s">
        <v>98</v>
      </c>
      <c r="E8604" t="s">
        <v>131</v>
      </c>
      <c r="F8604" t="s">
        <v>16928</v>
      </c>
      <c r="G8604" t="s">
        <v>513</v>
      </c>
      <c r="H8604" t="s">
        <v>134</v>
      </c>
      <c r="I8604" t="s">
        <v>135</v>
      </c>
      <c r="J8604" t="s">
        <v>136</v>
      </c>
      <c r="K8604" t="s">
        <v>137</v>
      </c>
      <c r="L8604" t="s">
        <v>24527</v>
      </c>
      <c r="M8604" t="s">
        <v>24528</v>
      </c>
      <c r="N8604">
        <v>0.235555555</v>
      </c>
      <c r="O8604">
        <v>0</v>
      </c>
      <c r="P8604">
        <v>752</v>
      </c>
      <c r="Q8604">
        <v>0</v>
      </c>
      <c r="R8604">
        <v>316</v>
      </c>
      <c r="S8604">
        <v>3</v>
      </c>
      <c r="T8604">
        <v>172</v>
      </c>
      <c r="U8604">
        <v>0</v>
      </c>
      <c r="V8604">
        <v>0</v>
      </c>
      <c r="W8604">
        <v>0</v>
      </c>
      <c r="X8604">
        <v>62.549886147860171</v>
      </c>
      <c r="Y8604">
        <v>0</v>
      </c>
      <c r="Z8604">
        <v>74.564597217794599</v>
      </c>
      <c r="AA8604">
        <v>1.2514064035322332</v>
      </c>
      <c r="AB8604">
        <v>42.901782510159187</v>
      </c>
      <c r="AC8604">
        <v>0</v>
      </c>
      <c r="AD8604">
        <v>0</v>
      </c>
      <c r="AE8604">
        <v>181.26767227934619</v>
      </c>
    </row>
    <row r="8605" spans="1:31" x14ac:dyDescent="0.25">
      <c r="A8605">
        <v>2102628</v>
      </c>
      <c r="B8605">
        <v>1</v>
      </c>
      <c r="C8605" t="s">
        <v>81</v>
      </c>
      <c r="D8605" t="s">
        <v>127</v>
      </c>
      <c r="E8605" t="s">
        <v>177</v>
      </c>
      <c r="F8605" t="s">
        <v>24529</v>
      </c>
      <c r="G8605" t="s">
        <v>183</v>
      </c>
      <c r="H8605" t="s">
        <v>143</v>
      </c>
      <c r="I8605" t="s">
        <v>135</v>
      </c>
      <c r="J8605" t="s">
        <v>136</v>
      </c>
      <c r="K8605" t="s">
        <v>137</v>
      </c>
      <c r="L8605" t="s">
        <v>24530</v>
      </c>
      <c r="M8605" t="s">
        <v>24531</v>
      </c>
      <c r="N8605">
        <v>0.78444444400000002</v>
      </c>
      <c r="O8605">
        <v>0</v>
      </c>
      <c r="P8605">
        <v>2</v>
      </c>
      <c r="Q8605">
        <v>0</v>
      </c>
      <c r="R8605">
        <v>0</v>
      </c>
      <c r="S8605">
        <v>0</v>
      </c>
      <c r="T8605">
        <v>0</v>
      </c>
      <c r="U8605">
        <v>0</v>
      </c>
      <c r="V8605">
        <v>0</v>
      </c>
      <c r="W8605">
        <v>0</v>
      </c>
      <c r="X8605">
        <v>0.31609360264113334</v>
      </c>
      <c r="Y8605">
        <v>0</v>
      </c>
      <c r="Z8605">
        <v>0</v>
      </c>
      <c r="AA8605">
        <v>0</v>
      </c>
      <c r="AB8605">
        <v>0</v>
      </c>
      <c r="AC8605">
        <v>0</v>
      </c>
      <c r="AD8605">
        <v>0</v>
      </c>
      <c r="AE8605">
        <v>0.31609360264113334</v>
      </c>
    </row>
    <row r="8606" spans="1:31" x14ac:dyDescent="0.25">
      <c r="A8606">
        <v>2102651</v>
      </c>
      <c r="B8606">
        <v>1</v>
      </c>
      <c r="C8606" t="s">
        <v>81</v>
      </c>
      <c r="D8606" t="s">
        <v>128</v>
      </c>
      <c r="E8606" t="s">
        <v>177</v>
      </c>
      <c r="F8606" t="s">
        <v>24532</v>
      </c>
      <c r="G8606" t="s">
        <v>1007</v>
      </c>
      <c r="H8606" t="s">
        <v>143</v>
      </c>
      <c r="I8606" t="s">
        <v>135</v>
      </c>
      <c r="J8606" t="s">
        <v>136</v>
      </c>
      <c r="K8606" t="s">
        <v>137</v>
      </c>
      <c r="L8606" t="s">
        <v>24533</v>
      </c>
      <c r="M8606" t="s">
        <v>24534</v>
      </c>
      <c r="N8606">
        <v>1.6344444440000001</v>
      </c>
      <c r="O8606">
        <v>0</v>
      </c>
      <c r="P8606">
        <v>1</v>
      </c>
      <c r="Q8606">
        <v>0</v>
      </c>
      <c r="R8606">
        <v>0</v>
      </c>
      <c r="S8606">
        <v>0</v>
      </c>
      <c r="T8606">
        <v>0</v>
      </c>
      <c r="U8606">
        <v>0</v>
      </c>
      <c r="V8606">
        <v>0</v>
      </c>
      <c r="W8606">
        <v>0</v>
      </c>
      <c r="X8606">
        <v>1.5640178955577835</v>
      </c>
      <c r="Y8606">
        <v>0</v>
      </c>
      <c r="Z8606">
        <v>0</v>
      </c>
      <c r="AA8606">
        <v>0</v>
      </c>
      <c r="AB8606">
        <v>0</v>
      </c>
      <c r="AC8606">
        <v>0</v>
      </c>
      <c r="AD8606">
        <v>0</v>
      </c>
      <c r="AE8606">
        <v>1.5640178955577835</v>
      </c>
    </row>
    <row r="8607" spans="1:31" x14ac:dyDescent="0.25">
      <c r="A8607">
        <v>2102588</v>
      </c>
      <c r="B8607">
        <v>1</v>
      </c>
      <c r="C8607" t="s">
        <v>81</v>
      </c>
      <c r="D8607" t="s">
        <v>118</v>
      </c>
      <c r="E8607" t="s">
        <v>169</v>
      </c>
      <c r="F8607" t="s">
        <v>6709</v>
      </c>
      <c r="G8607" t="s">
        <v>133</v>
      </c>
      <c r="H8607" t="s">
        <v>134</v>
      </c>
      <c r="I8607" t="s">
        <v>259</v>
      </c>
      <c r="J8607" t="s">
        <v>136</v>
      </c>
      <c r="K8607" t="s">
        <v>137</v>
      </c>
      <c r="L8607" t="s">
        <v>24535</v>
      </c>
      <c r="M8607" t="s">
        <v>24536</v>
      </c>
      <c r="N8607">
        <v>8.3333330000000001E-3</v>
      </c>
      <c r="O8607">
        <v>2</v>
      </c>
      <c r="P8607">
        <v>1303</v>
      </c>
      <c r="Q8607">
        <v>141</v>
      </c>
      <c r="R8607">
        <v>144</v>
      </c>
      <c r="S8607">
        <v>12</v>
      </c>
      <c r="T8607">
        <v>110</v>
      </c>
      <c r="U8607">
        <v>1</v>
      </c>
      <c r="V8607">
        <v>0</v>
      </c>
      <c r="W8607">
        <v>3.3010510291500003E-3</v>
      </c>
      <c r="X8607">
        <v>1.5129529483014865</v>
      </c>
      <c r="Y8607">
        <v>2.6400959855454</v>
      </c>
      <c r="Z8607">
        <v>1.0014728810092501</v>
      </c>
      <c r="AA8607">
        <v>0.38565374657541668</v>
      </c>
      <c r="AB8607">
        <v>0.27992208182231676</v>
      </c>
      <c r="AC8607">
        <v>2.3573614131016666E-2</v>
      </c>
      <c r="AD8607">
        <v>0</v>
      </c>
      <c r="AE8607">
        <v>5.8469723084140375</v>
      </c>
    </row>
    <row r="8608" spans="1:31" x14ac:dyDescent="0.25">
      <c r="A8608">
        <v>2102691</v>
      </c>
      <c r="B8608">
        <v>1</v>
      </c>
      <c r="C8608" t="s">
        <v>81</v>
      </c>
      <c r="D8608" t="s">
        <v>113</v>
      </c>
      <c r="E8608" t="s">
        <v>146</v>
      </c>
      <c r="F8608" t="s">
        <v>6356</v>
      </c>
      <c r="G8608" t="s">
        <v>133</v>
      </c>
      <c r="H8608" t="s">
        <v>134</v>
      </c>
      <c r="I8608" t="s">
        <v>259</v>
      </c>
      <c r="J8608" t="s">
        <v>136</v>
      </c>
      <c r="K8608" t="s">
        <v>137</v>
      </c>
      <c r="L8608" t="s">
        <v>24537</v>
      </c>
      <c r="M8608" t="s">
        <v>24538</v>
      </c>
      <c r="N8608">
        <v>5.5555550000000002E-3</v>
      </c>
      <c r="O8608">
        <v>0</v>
      </c>
      <c r="P8608">
        <v>1180</v>
      </c>
      <c r="Q8608">
        <v>2</v>
      </c>
      <c r="R8608">
        <v>387</v>
      </c>
      <c r="S8608">
        <v>2</v>
      </c>
      <c r="T8608">
        <v>53</v>
      </c>
      <c r="U8608">
        <v>0</v>
      </c>
      <c r="V8608">
        <v>1</v>
      </c>
      <c r="W8608">
        <v>0</v>
      </c>
      <c r="X8608">
        <v>1.0206308910045421</v>
      </c>
      <c r="Y8608">
        <v>9.7373811974522231E-2</v>
      </c>
      <c r="Z8608">
        <v>0.79547878702061658</v>
      </c>
      <c r="AA8608">
        <v>1.8542887366772225E-2</v>
      </c>
      <c r="AB8608">
        <v>0.11364814760776111</v>
      </c>
      <c r="AC8608">
        <v>0</v>
      </c>
      <c r="AD8608">
        <v>0</v>
      </c>
      <c r="AE8608">
        <v>2.0456745249742143</v>
      </c>
    </row>
    <row r="8609" spans="1:31" x14ac:dyDescent="0.25">
      <c r="A8609">
        <v>2102734</v>
      </c>
      <c r="B8609">
        <v>1</v>
      </c>
      <c r="C8609" t="s">
        <v>80</v>
      </c>
      <c r="D8609" t="s">
        <v>96</v>
      </c>
      <c r="E8609" t="s">
        <v>158</v>
      </c>
      <c r="F8609" t="s">
        <v>22115</v>
      </c>
      <c r="G8609" t="s">
        <v>366</v>
      </c>
      <c r="H8609" t="s">
        <v>143</v>
      </c>
      <c r="I8609" t="s">
        <v>135</v>
      </c>
      <c r="J8609" t="s">
        <v>136</v>
      </c>
      <c r="K8609" t="s">
        <v>137</v>
      </c>
      <c r="L8609" t="s">
        <v>24539</v>
      </c>
      <c r="M8609" t="s">
        <v>24540</v>
      </c>
      <c r="N8609">
        <v>7.727222222</v>
      </c>
      <c r="O8609">
        <v>0</v>
      </c>
      <c r="P8609">
        <v>50</v>
      </c>
      <c r="Q8609">
        <v>0</v>
      </c>
      <c r="R8609">
        <v>0</v>
      </c>
      <c r="S8609">
        <v>0</v>
      </c>
      <c r="T8609">
        <v>51</v>
      </c>
      <c r="U8609">
        <v>0</v>
      </c>
      <c r="V8609">
        <v>0</v>
      </c>
      <c r="W8609">
        <v>0</v>
      </c>
      <c r="X8609">
        <v>100.87094721930134</v>
      </c>
      <c r="Y8609">
        <v>0</v>
      </c>
      <c r="Z8609">
        <v>0</v>
      </c>
      <c r="AA8609">
        <v>0</v>
      </c>
      <c r="AB8609">
        <v>186.22282625965269</v>
      </c>
      <c r="AC8609">
        <v>0</v>
      </c>
      <c r="AD8609">
        <v>0</v>
      </c>
      <c r="AE8609">
        <v>287.09377347895406</v>
      </c>
    </row>
    <row r="8610" spans="1:31" x14ac:dyDescent="0.25">
      <c r="A8610">
        <v>2102442</v>
      </c>
      <c r="B8610">
        <v>1</v>
      </c>
      <c r="C8610" t="s">
        <v>81</v>
      </c>
      <c r="D8610" t="s">
        <v>119</v>
      </c>
      <c r="E8610" t="s">
        <v>131</v>
      </c>
      <c r="F8610" t="s">
        <v>24375</v>
      </c>
      <c r="G8610" t="s">
        <v>513</v>
      </c>
      <c r="H8610" t="s">
        <v>134</v>
      </c>
      <c r="I8610" t="s">
        <v>135</v>
      </c>
      <c r="J8610" t="s">
        <v>136</v>
      </c>
      <c r="K8610" t="s">
        <v>155</v>
      </c>
      <c r="L8610" t="s">
        <v>24541</v>
      </c>
      <c r="M8610" t="s">
        <v>24542</v>
      </c>
      <c r="N8610">
        <v>0.38565722200000002</v>
      </c>
      <c r="O8610">
        <v>0</v>
      </c>
      <c r="P8610">
        <v>687</v>
      </c>
      <c r="Q8610">
        <v>36</v>
      </c>
      <c r="R8610">
        <v>44</v>
      </c>
      <c r="S8610">
        <v>1</v>
      </c>
      <c r="T8610">
        <v>52</v>
      </c>
      <c r="U8610">
        <v>0</v>
      </c>
      <c r="V8610">
        <v>0</v>
      </c>
      <c r="W8610">
        <v>0</v>
      </c>
      <c r="X8610">
        <v>42.196455449498984</v>
      </c>
      <c r="Y8610">
        <v>32.633049298616022</v>
      </c>
      <c r="Z8610">
        <v>8.2951587055827414</v>
      </c>
      <c r="AA8610">
        <v>0.56197676392746654</v>
      </c>
      <c r="AB8610">
        <v>4.443224283516809</v>
      </c>
      <c r="AC8610">
        <v>0</v>
      </c>
      <c r="AD8610">
        <v>0</v>
      </c>
      <c r="AE8610">
        <v>88.129864501142009</v>
      </c>
    </row>
    <row r="8611" spans="1:31" x14ac:dyDescent="0.25">
      <c r="A8611">
        <v>2102737</v>
      </c>
      <c r="B8611">
        <v>1</v>
      </c>
      <c r="C8611" t="s">
        <v>80</v>
      </c>
      <c r="D8611" t="s">
        <v>96</v>
      </c>
      <c r="E8611" t="s">
        <v>177</v>
      </c>
      <c r="F8611" t="s">
        <v>24543</v>
      </c>
      <c r="G8611" t="s">
        <v>183</v>
      </c>
      <c r="H8611" t="s">
        <v>143</v>
      </c>
      <c r="I8611" t="s">
        <v>135</v>
      </c>
      <c r="J8611" t="s">
        <v>136</v>
      </c>
      <c r="K8611" t="s">
        <v>137</v>
      </c>
      <c r="L8611" t="s">
        <v>24544</v>
      </c>
      <c r="M8611" t="s">
        <v>24545</v>
      </c>
      <c r="N8611">
        <v>3.9672222220000002</v>
      </c>
      <c r="O8611">
        <v>0</v>
      </c>
      <c r="P8611">
        <v>0</v>
      </c>
      <c r="Q8611">
        <v>0</v>
      </c>
      <c r="R8611">
        <v>0</v>
      </c>
      <c r="S8611">
        <v>0</v>
      </c>
      <c r="T8611">
        <v>1</v>
      </c>
      <c r="U8611">
        <v>0</v>
      </c>
      <c r="V8611">
        <v>0</v>
      </c>
      <c r="W8611">
        <v>0</v>
      </c>
      <c r="X8611">
        <v>0</v>
      </c>
      <c r="Y8611">
        <v>0</v>
      </c>
      <c r="Z8611">
        <v>0</v>
      </c>
      <c r="AA8611">
        <v>0</v>
      </c>
      <c r="AB8611">
        <v>3.3709283252933431</v>
      </c>
      <c r="AC8611">
        <v>0</v>
      </c>
      <c r="AD8611">
        <v>0</v>
      </c>
      <c r="AE8611">
        <v>3.3709283252933431</v>
      </c>
    </row>
    <row r="8612" spans="1:31" x14ac:dyDescent="0.25">
      <c r="A8612">
        <v>2102525</v>
      </c>
      <c r="B8612">
        <v>1</v>
      </c>
      <c r="C8612" t="s">
        <v>80</v>
      </c>
      <c r="D8612" t="s">
        <v>93</v>
      </c>
      <c r="E8612" t="s">
        <v>177</v>
      </c>
      <c r="F8612" t="s">
        <v>24546</v>
      </c>
      <c r="G8612" t="s">
        <v>183</v>
      </c>
      <c r="H8612" t="s">
        <v>143</v>
      </c>
      <c r="I8612" t="s">
        <v>135</v>
      </c>
      <c r="J8612" t="s">
        <v>136</v>
      </c>
      <c r="K8612" t="s">
        <v>137</v>
      </c>
      <c r="L8612" t="s">
        <v>24547</v>
      </c>
      <c r="M8612" t="s">
        <v>24548</v>
      </c>
      <c r="N8612">
        <v>3.7141666660000001</v>
      </c>
      <c r="O8612">
        <v>0</v>
      </c>
      <c r="P8612">
        <v>13</v>
      </c>
      <c r="Q8612">
        <v>0</v>
      </c>
      <c r="R8612">
        <v>0</v>
      </c>
      <c r="S8612">
        <v>0</v>
      </c>
      <c r="T8612">
        <v>0</v>
      </c>
      <c r="U8612">
        <v>0</v>
      </c>
      <c r="V8612">
        <v>0</v>
      </c>
      <c r="W8612">
        <v>0</v>
      </c>
      <c r="X8612">
        <v>9.4652085326308182</v>
      </c>
      <c r="Y8612">
        <v>0</v>
      </c>
      <c r="Z8612">
        <v>0</v>
      </c>
      <c r="AA8612">
        <v>0</v>
      </c>
      <c r="AB8612">
        <v>0</v>
      </c>
      <c r="AC8612">
        <v>0</v>
      </c>
      <c r="AD8612">
        <v>0</v>
      </c>
      <c r="AE8612">
        <v>9.4652085326308182</v>
      </c>
    </row>
    <row r="8613" spans="1:31" x14ac:dyDescent="0.25">
      <c r="A8613">
        <v>2102405</v>
      </c>
      <c r="B8613">
        <v>1</v>
      </c>
      <c r="C8613" t="s">
        <v>81</v>
      </c>
      <c r="D8613" t="s">
        <v>118</v>
      </c>
      <c r="E8613" t="s">
        <v>177</v>
      </c>
      <c r="F8613" t="s">
        <v>24549</v>
      </c>
      <c r="G8613" t="s">
        <v>179</v>
      </c>
      <c r="H8613" t="s">
        <v>143</v>
      </c>
      <c r="I8613" t="s">
        <v>135</v>
      </c>
      <c r="J8613" t="s">
        <v>136</v>
      </c>
      <c r="K8613" t="s">
        <v>137</v>
      </c>
      <c r="L8613" t="s">
        <v>24550</v>
      </c>
      <c r="M8613" t="s">
        <v>24551</v>
      </c>
      <c r="N8613">
        <v>6.2580555550000003</v>
      </c>
      <c r="O8613">
        <v>0</v>
      </c>
      <c r="P8613">
        <v>13</v>
      </c>
      <c r="Q8613">
        <v>0</v>
      </c>
      <c r="R8613">
        <v>0</v>
      </c>
      <c r="S8613">
        <v>0</v>
      </c>
      <c r="T8613">
        <v>2</v>
      </c>
      <c r="U8613">
        <v>0</v>
      </c>
      <c r="V8613">
        <v>0</v>
      </c>
      <c r="W8613">
        <v>0</v>
      </c>
      <c r="X8613">
        <v>11.609227530660398</v>
      </c>
      <c r="Y8613">
        <v>0</v>
      </c>
      <c r="Z8613">
        <v>0</v>
      </c>
      <c r="AA8613">
        <v>0</v>
      </c>
      <c r="AB8613">
        <v>3.497975510507938</v>
      </c>
      <c r="AC8613">
        <v>0</v>
      </c>
      <c r="AD8613">
        <v>0</v>
      </c>
      <c r="AE8613">
        <v>15.107203041168336</v>
      </c>
    </row>
    <row r="8614" spans="1:31" x14ac:dyDescent="0.25">
      <c r="A8614">
        <v>2102611</v>
      </c>
      <c r="B8614">
        <v>1</v>
      </c>
      <c r="C8614" t="s">
        <v>81</v>
      </c>
      <c r="D8614" t="s">
        <v>123</v>
      </c>
      <c r="E8614" t="s">
        <v>158</v>
      </c>
      <c r="F8614" t="s">
        <v>24552</v>
      </c>
      <c r="G8614" t="s">
        <v>160</v>
      </c>
      <c r="H8614" t="s">
        <v>143</v>
      </c>
      <c r="I8614" t="s">
        <v>135</v>
      </c>
      <c r="J8614" t="s">
        <v>136</v>
      </c>
      <c r="K8614" t="s">
        <v>137</v>
      </c>
      <c r="L8614" t="s">
        <v>24553</v>
      </c>
      <c r="M8614" t="s">
        <v>24554</v>
      </c>
      <c r="N8614">
        <v>4.9008333329999996</v>
      </c>
      <c r="O8614">
        <v>0</v>
      </c>
      <c r="P8614">
        <v>0</v>
      </c>
      <c r="Q8614">
        <v>0</v>
      </c>
      <c r="R8614">
        <v>1</v>
      </c>
      <c r="S8614">
        <v>0</v>
      </c>
      <c r="T8614">
        <v>0</v>
      </c>
      <c r="U8614">
        <v>0</v>
      </c>
      <c r="V8614">
        <v>0</v>
      </c>
      <c r="W8614">
        <v>0</v>
      </c>
      <c r="X8614">
        <v>0</v>
      </c>
      <c r="Y8614">
        <v>0</v>
      </c>
      <c r="Z8614">
        <v>1.4700650017274268</v>
      </c>
      <c r="AA8614">
        <v>0</v>
      </c>
      <c r="AB8614">
        <v>0</v>
      </c>
      <c r="AC8614">
        <v>0</v>
      </c>
      <c r="AD8614">
        <v>0</v>
      </c>
      <c r="AE8614">
        <v>1.4700650017274268</v>
      </c>
    </row>
    <row r="8615" spans="1:31" x14ac:dyDescent="0.25">
      <c r="A8615">
        <v>2102717</v>
      </c>
      <c r="B8615">
        <v>1</v>
      </c>
      <c r="C8615" t="s">
        <v>80</v>
      </c>
      <c r="D8615" t="s">
        <v>85</v>
      </c>
      <c r="E8615" t="s">
        <v>140</v>
      </c>
      <c r="F8615" t="s">
        <v>24555</v>
      </c>
      <c r="G8615" t="s">
        <v>324</v>
      </c>
      <c r="H8615" t="s">
        <v>143</v>
      </c>
      <c r="I8615" t="s">
        <v>135</v>
      </c>
      <c r="J8615" t="s">
        <v>136</v>
      </c>
      <c r="K8615" t="s">
        <v>137</v>
      </c>
      <c r="L8615" t="s">
        <v>24556</v>
      </c>
      <c r="M8615" t="s">
        <v>24557</v>
      </c>
      <c r="N8615">
        <v>1.121111111</v>
      </c>
      <c r="O8615">
        <v>0</v>
      </c>
      <c r="P8615">
        <v>393</v>
      </c>
      <c r="Q8615">
        <v>0</v>
      </c>
      <c r="R8615">
        <v>0</v>
      </c>
      <c r="S8615">
        <v>0</v>
      </c>
      <c r="T8615">
        <v>27</v>
      </c>
      <c r="U8615">
        <v>0</v>
      </c>
      <c r="V8615">
        <v>0</v>
      </c>
      <c r="W8615">
        <v>0</v>
      </c>
      <c r="X8615">
        <v>159.46046748930419</v>
      </c>
      <c r="Y8615">
        <v>0</v>
      </c>
      <c r="Z8615">
        <v>0</v>
      </c>
      <c r="AA8615">
        <v>0</v>
      </c>
      <c r="AB8615">
        <v>44.205372651574315</v>
      </c>
      <c r="AC8615">
        <v>0</v>
      </c>
      <c r="AD8615">
        <v>0</v>
      </c>
      <c r="AE8615">
        <v>203.66584014087852</v>
      </c>
    </row>
    <row r="8616" spans="1:31" x14ac:dyDescent="0.25">
      <c r="A8616">
        <v>2102419</v>
      </c>
      <c r="B8616">
        <v>1</v>
      </c>
      <c r="C8616" t="s">
        <v>81</v>
      </c>
      <c r="D8616" t="s">
        <v>128</v>
      </c>
      <c r="E8616" t="s">
        <v>177</v>
      </c>
      <c r="F8616" t="s">
        <v>24558</v>
      </c>
      <c r="G8616" t="s">
        <v>183</v>
      </c>
      <c r="H8616" t="s">
        <v>143</v>
      </c>
      <c r="I8616" t="s">
        <v>135</v>
      </c>
      <c r="J8616" t="s">
        <v>136</v>
      </c>
      <c r="K8616" t="s">
        <v>137</v>
      </c>
      <c r="L8616" t="s">
        <v>24559</v>
      </c>
      <c r="M8616" t="s">
        <v>24560</v>
      </c>
      <c r="N8616">
        <v>10.676944444</v>
      </c>
      <c r="O8616">
        <v>0</v>
      </c>
      <c r="P8616">
        <v>1</v>
      </c>
      <c r="Q8616">
        <v>0</v>
      </c>
      <c r="R8616">
        <v>0</v>
      </c>
      <c r="S8616">
        <v>0</v>
      </c>
      <c r="T8616">
        <v>0</v>
      </c>
      <c r="U8616">
        <v>0</v>
      </c>
      <c r="V8616">
        <v>0</v>
      </c>
      <c r="W8616">
        <v>0</v>
      </c>
      <c r="X8616">
        <v>3.7663018191814448</v>
      </c>
      <c r="Y8616">
        <v>0</v>
      </c>
      <c r="Z8616">
        <v>0</v>
      </c>
      <c r="AA8616">
        <v>0</v>
      </c>
      <c r="AB8616">
        <v>0</v>
      </c>
      <c r="AC8616">
        <v>0</v>
      </c>
      <c r="AD8616">
        <v>0</v>
      </c>
      <c r="AE8616">
        <v>3.7663018191814448</v>
      </c>
    </row>
    <row r="8617" spans="1:31" x14ac:dyDescent="0.25">
      <c r="A8617">
        <v>2102711</v>
      </c>
      <c r="B8617">
        <v>1</v>
      </c>
      <c r="C8617" t="s">
        <v>80</v>
      </c>
      <c r="D8617" t="s">
        <v>83</v>
      </c>
      <c r="E8617" t="s">
        <v>169</v>
      </c>
      <c r="F8617" t="s">
        <v>24561</v>
      </c>
      <c r="G8617" t="s">
        <v>171</v>
      </c>
      <c r="H8617" t="s">
        <v>134</v>
      </c>
      <c r="I8617" t="s">
        <v>135</v>
      </c>
      <c r="J8617" t="s">
        <v>136</v>
      </c>
      <c r="K8617" t="s">
        <v>137</v>
      </c>
      <c r="L8617" t="s">
        <v>24562</v>
      </c>
      <c r="M8617" t="s">
        <v>24563</v>
      </c>
      <c r="N8617">
        <v>2.0205555550000001</v>
      </c>
      <c r="O8617">
        <v>0</v>
      </c>
      <c r="P8617">
        <v>58</v>
      </c>
      <c r="Q8617">
        <v>0</v>
      </c>
      <c r="R8617">
        <v>0</v>
      </c>
      <c r="S8617">
        <v>0</v>
      </c>
      <c r="T8617">
        <v>13</v>
      </c>
      <c r="U8617">
        <v>0</v>
      </c>
      <c r="V8617">
        <v>4</v>
      </c>
      <c r="W8617">
        <v>0</v>
      </c>
      <c r="X8617">
        <v>46.886001311428515</v>
      </c>
      <c r="Y8617">
        <v>0</v>
      </c>
      <c r="Z8617">
        <v>0</v>
      </c>
      <c r="AA8617">
        <v>0</v>
      </c>
      <c r="AB8617">
        <v>95.270660041928892</v>
      </c>
      <c r="AC8617">
        <v>0</v>
      </c>
      <c r="AD8617">
        <v>123.79342711503863</v>
      </c>
      <c r="AE8617">
        <v>265.95008846839602</v>
      </c>
    </row>
    <row r="8618" spans="1:31" x14ac:dyDescent="0.25">
      <c r="A8618">
        <v>2102631</v>
      </c>
      <c r="B8618">
        <v>1</v>
      </c>
      <c r="C8618" t="s">
        <v>81</v>
      </c>
      <c r="D8618" t="s">
        <v>113</v>
      </c>
      <c r="E8618" t="s">
        <v>140</v>
      </c>
      <c r="F8618" t="s">
        <v>24564</v>
      </c>
      <c r="G8618" t="s">
        <v>142</v>
      </c>
      <c r="H8618" t="s">
        <v>143</v>
      </c>
      <c r="I8618" t="s">
        <v>135</v>
      </c>
      <c r="J8618" t="s">
        <v>136</v>
      </c>
      <c r="K8618" t="s">
        <v>137</v>
      </c>
      <c r="L8618" t="s">
        <v>24565</v>
      </c>
      <c r="M8618" t="s">
        <v>24566</v>
      </c>
      <c r="N8618">
        <v>4.5650000000000004</v>
      </c>
      <c r="O8618">
        <v>0</v>
      </c>
      <c r="P8618">
        <v>38</v>
      </c>
      <c r="Q8618">
        <v>0</v>
      </c>
      <c r="R8618">
        <v>3</v>
      </c>
      <c r="S8618">
        <v>0</v>
      </c>
      <c r="T8618">
        <v>3</v>
      </c>
      <c r="U8618">
        <v>0</v>
      </c>
      <c r="V8618">
        <v>0</v>
      </c>
      <c r="W8618">
        <v>0</v>
      </c>
      <c r="X8618">
        <v>35.488240086369863</v>
      </c>
      <c r="Y8618">
        <v>0</v>
      </c>
      <c r="Z8618">
        <v>12.815175343087189</v>
      </c>
      <c r="AA8618">
        <v>0</v>
      </c>
      <c r="AB8618">
        <v>10.992502561963976</v>
      </c>
      <c r="AC8618">
        <v>0</v>
      </c>
      <c r="AD8618">
        <v>0</v>
      </c>
      <c r="AE8618">
        <v>59.295917991421028</v>
      </c>
    </row>
    <row r="8619" spans="1:31" x14ac:dyDescent="0.25">
      <c r="A8619">
        <v>2102608</v>
      </c>
      <c r="B8619">
        <v>1</v>
      </c>
      <c r="C8619" t="s">
        <v>81</v>
      </c>
      <c r="D8619" t="s">
        <v>127</v>
      </c>
      <c r="E8619" t="s">
        <v>169</v>
      </c>
      <c r="F8619" t="s">
        <v>24567</v>
      </c>
      <c r="G8619" t="s">
        <v>133</v>
      </c>
      <c r="H8619" t="s">
        <v>134</v>
      </c>
      <c r="I8619" t="s">
        <v>135</v>
      </c>
      <c r="J8619" t="s">
        <v>136</v>
      </c>
      <c r="K8619" t="s">
        <v>137</v>
      </c>
      <c r="L8619" t="s">
        <v>24568</v>
      </c>
      <c r="M8619" t="s">
        <v>24569</v>
      </c>
      <c r="N8619">
        <v>3.1691666660000002</v>
      </c>
      <c r="O8619">
        <v>0</v>
      </c>
      <c r="P8619">
        <v>845</v>
      </c>
      <c r="Q8619">
        <v>9</v>
      </c>
      <c r="R8619">
        <v>24</v>
      </c>
      <c r="S8619">
        <v>2</v>
      </c>
      <c r="T8619">
        <v>100</v>
      </c>
      <c r="U8619">
        <v>0</v>
      </c>
      <c r="V8619">
        <v>1</v>
      </c>
      <c r="W8619">
        <v>0</v>
      </c>
      <c r="X8619">
        <v>672.73545854117003</v>
      </c>
      <c r="Y8619">
        <v>4.7097019857736777</v>
      </c>
      <c r="Z8619">
        <v>8.7293642007820171</v>
      </c>
      <c r="AA8619">
        <v>27.605522893294161</v>
      </c>
      <c r="AB8619">
        <v>160.19996459737865</v>
      </c>
      <c r="AC8619">
        <v>0</v>
      </c>
      <c r="AD8619">
        <v>102.78254542129713</v>
      </c>
      <c r="AE8619">
        <v>976.76255763969561</v>
      </c>
    </row>
    <row r="8620" spans="1:31" x14ac:dyDescent="0.25">
      <c r="A8620">
        <v>2102485</v>
      </c>
      <c r="B8620">
        <v>1</v>
      </c>
      <c r="C8620" t="s">
        <v>80</v>
      </c>
      <c r="D8620" t="s">
        <v>105</v>
      </c>
      <c r="E8620" t="s">
        <v>169</v>
      </c>
      <c r="F8620" t="s">
        <v>24570</v>
      </c>
      <c r="G8620" t="s">
        <v>133</v>
      </c>
      <c r="H8620" t="s">
        <v>134</v>
      </c>
      <c r="I8620" t="s">
        <v>259</v>
      </c>
      <c r="J8620" t="s">
        <v>136</v>
      </c>
      <c r="K8620" t="s">
        <v>137</v>
      </c>
      <c r="L8620" t="s">
        <v>24571</v>
      </c>
      <c r="M8620" t="s">
        <v>24572</v>
      </c>
      <c r="N8620">
        <v>6.3888879999999997E-3</v>
      </c>
      <c r="O8620">
        <v>0</v>
      </c>
      <c r="P8620">
        <v>560</v>
      </c>
      <c r="Q8620">
        <v>0</v>
      </c>
      <c r="R8620">
        <v>0</v>
      </c>
      <c r="S8620">
        <v>0</v>
      </c>
      <c r="T8620">
        <v>12</v>
      </c>
      <c r="U8620">
        <v>0</v>
      </c>
      <c r="V8620">
        <v>0</v>
      </c>
      <c r="W8620">
        <v>0</v>
      </c>
      <c r="X8620">
        <v>2.0363926431159727</v>
      </c>
      <c r="Y8620">
        <v>0</v>
      </c>
      <c r="Z8620">
        <v>0</v>
      </c>
      <c r="AA8620">
        <v>0</v>
      </c>
      <c r="AB8620">
        <v>6.0089566941638896E-2</v>
      </c>
      <c r="AC8620">
        <v>0</v>
      </c>
      <c r="AD8620">
        <v>0</v>
      </c>
      <c r="AE8620">
        <v>2.0964822100576117</v>
      </c>
    </row>
    <row r="8621" spans="1:31" x14ac:dyDescent="0.25">
      <c r="A8621">
        <v>2102508</v>
      </c>
      <c r="B8621">
        <v>1</v>
      </c>
      <c r="C8621" t="s">
        <v>80</v>
      </c>
      <c r="D8621" t="s">
        <v>90</v>
      </c>
      <c r="E8621" t="s">
        <v>158</v>
      </c>
      <c r="F8621" t="s">
        <v>21025</v>
      </c>
      <c r="G8621" t="s">
        <v>273</v>
      </c>
      <c r="H8621" t="s">
        <v>143</v>
      </c>
      <c r="I8621" t="s">
        <v>135</v>
      </c>
      <c r="J8621" t="s">
        <v>136</v>
      </c>
      <c r="K8621" t="s">
        <v>155</v>
      </c>
      <c r="L8621" t="s">
        <v>24573</v>
      </c>
      <c r="M8621" t="s">
        <v>24574</v>
      </c>
      <c r="N8621">
        <v>5.6305555549999999</v>
      </c>
      <c r="O8621">
        <v>0</v>
      </c>
      <c r="P8621">
        <v>92</v>
      </c>
      <c r="Q8621">
        <v>0</v>
      </c>
      <c r="R8621">
        <v>0</v>
      </c>
      <c r="S8621">
        <v>0</v>
      </c>
      <c r="T8621">
        <v>1</v>
      </c>
      <c r="U8621">
        <v>0</v>
      </c>
      <c r="V8621">
        <v>0</v>
      </c>
      <c r="W8621">
        <v>0</v>
      </c>
      <c r="X8621">
        <v>104.01079829843506</v>
      </c>
      <c r="Y8621">
        <v>0</v>
      </c>
      <c r="Z8621">
        <v>0</v>
      </c>
      <c r="AA8621">
        <v>0</v>
      </c>
      <c r="AB8621">
        <v>1.7020952526849069</v>
      </c>
      <c r="AC8621">
        <v>0</v>
      </c>
      <c r="AD8621">
        <v>0</v>
      </c>
      <c r="AE8621">
        <v>105.71289355111998</v>
      </c>
    </row>
    <row r="8622" spans="1:31" x14ac:dyDescent="0.25">
      <c r="A8622">
        <v>2102399</v>
      </c>
      <c r="B8622">
        <v>1</v>
      </c>
      <c r="C8622" t="s">
        <v>80</v>
      </c>
      <c r="D8622" t="s">
        <v>82</v>
      </c>
      <c r="E8622" t="s">
        <v>140</v>
      </c>
      <c r="F8622" t="s">
        <v>24575</v>
      </c>
      <c r="G8622" t="s">
        <v>324</v>
      </c>
      <c r="H8622" t="s">
        <v>143</v>
      </c>
      <c r="I8622" t="s">
        <v>135</v>
      </c>
      <c r="J8622" t="s">
        <v>136</v>
      </c>
      <c r="K8622" t="s">
        <v>137</v>
      </c>
      <c r="L8622" t="s">
        <v>24576</v>
      </c>
      <c r="M8622" t="s">
        <v>24577</v>
      </c>
      <c r="N8622">
        <v>0.447222222</v>
      </c>
      <c r="O8622">
        <v>0</v>
      </c>
      <c r="P8622">
        <v>16</v>
      </c>
      <c r="Q8622">
        <v>0</v>
      </c>
      <c r="R8622">
        <v>0</v>
      </c>
      <c r="S8622">
        <v>0</v>
      </c>
      <c r="T8622">
        <v>19</v>
      </c>
      <c r="U8622">
        <v>0</v>
      </c>
      <c r="V8622">
        <v>0</v>
      </c>
      <c r="W8622">
        <v>0</v>
      </c>
      <c r="X8622">
        <v>0.75714021760595562</v>
      </c>
      <c r="Y8622">
        <v>0</v>
      </c>
      <c r="Z8622">
        <v>0</v>
      </c>
      <c r="AA8622">
        <v>0</v>
      </c>
      <c r="AB8622">
        <v>3.7450044624950225</v>
      </c>
      <c r="AC8622">
        <v>0</v>
      </c>
      <c r="AD8622">
        <v>0</v>
      </c>
      <c r="AE8622">
        <v>4.5021446801009777</v>
      </c>
    </row>
    <row r="8623" spans="1:31" x14ac:dyDescent="0.25">
      <c r="A8623">
        <v>2102585</v>
      </c>
      <c r="B8623">
        <v>1</v>
      </c>
      <c r="C8623" t="s">
        <v>80</v>
      </c>
      <c r="D8623" t="s">
        <v>105</v>
      </c>
      <c r="E8623" t="s">
        <v>505</v>
      </c>
      <c r="F8623" t="s">
        <v>24578</v>
      </c>
      <c r="G8623" t="s">
        <v>160</v>
      </c>
      <c r="H8623" t="s">
        <v>143</v>
      </c>
      <c r="I8623" t="s">
        <v>135</v>
      </c>
      <c r="J8623" t="s">
        <v>136</v>
      </c>
      <c r="K8623" t="s">
        <v>137</v>
      </c>
      <c r="L8623" t="s">
        <v>24579</v>
      </c>
      <c r="M8623" t="s">
        <v>24580</v>
      </c>
      <c r="N8623">
        <v>1.165</v>
      </c>
      <c r="O8623">
        <v>0</v>
      </c>
      <c r="P8623">
        <v>74</v>
      </c>
      <c r="Q8623">
        <v>0</v>
      </c>
      <c r="R8623">
        <v>0</v>
      </c>
      <c r="S8623">
        <v>0</v>
      </c>
      <c r="T8623">
        <v>3</v>
      </c>
      <c r="U8623">
        <v>0</v>
      </c>
      <c r="V8623">
        <v>0</v>
      </c>
      <c r="W8623">
        <v>0</v>
      </c>
      <c r="X8623">
        <v>16.593027854863355</v>
      </c>
      <c r="Y8623">
        <v>0</v>
      </c>
      <c r="Z8623">
        <v>0</v>
      </c>
      <c r="AA8623">
        <v>0</v>
      </c>
      <c r="AB8623">
        <v>0.54495554120854395</v>
      </c>
      <c r="AC8623">
        <v>0</v>
      </c>
      <c r="AD8623">
        <v>0</v>
      </c>
      <c r="AE8623">
        <v>17.137983396071899</v>
      </c>
    </row>
    <row r="8624" spans="1:31" x14ac:dyDescent="0.25">
      <c r="A8624">
        <v>2102545</v>
      </c>
      <c r="B8624">
        <v>1</v>
      </c>
      <c r="C8624" t="s">
        <v>80</v>
      </c>
      <c r="D8624" t="s">
        <v>103</v>
      </c>
      <c r="E8624" t="s">
        <v>177</v>
      </c>
      <c r="F8624" t="s">
        <v>24581</v>
      </c>
      <c r="G8624" t="s">
        <v>196</v>
      </c>
      <c r="H8624" t="s">
        <v>143</v>
      </c>
      <c r="I8624" t="s">
        <v>135</v>
      </c>
      <c r="J8624" t="s">
        <v>136</v>
      </c>
      <c r="K8624" t="s">
        <v>137</v>
      </c>
      <c r="L8624" t="s">
        <v>24582</v>
      </c>
      <c r="M8624" t="s">
        <v>24583</v>
      </c>
      <c r="N8624">
        <v>1.6502777769999999</v>
      </c>
      <c r="O8624">
        <v>0</v>
      </c>
      <c r="P8624">
        <v>0</v>
      </c>
      <c r="Q8624">
        <v>0</v>
      </c>
      <c r="R8624">
        <v>1</v>
      </c>
      <c r="S8624">
        <v>0</v>
      </c>
      <c r="T8624">
        <v>0</v>
      </c>
      <c r="U8624">
        <v>0</v>
      </c>
      <c r="V8624">
        <v>0</v>
      </c>
      <c r="W8624">
        <v>0</v>
      </c>
      <c r="X8624">
        <v>0</v>
      </c>
      <c r="Y8624">
        <v>0</v>
      </c>
      <c r="Z8624">
        <v>3.0890571117556886</v>
      </c>
      <c r="AA8624">
        <v>0</v>
      </c>
      <c r="AB8624">
        <v>0</v>
      </c>
      <c r="AC8624">
        <v>0</v>
      </c>
      <c r="AD8624">
        <v>0</v>
      </c>
      <c r="AE8624">
        <v>3.0890571117556886</v>
      </c>
    </row>
    <row r="8625" spans="1:31" x14ac:dyDescent="0.25">
      <c r="A8625">
        <v>2102502</v>
      </c>
      <c r="B8625">
        <v>1</v>
      </c>
      <c r="C8625" t="s">
        <v>80</v>
      </c>
      <c r="D8625" t="s">
        <v>86</v>
      </c>
      <c r="E8625" t="s">
        <v>505</v>
      </c>
      <c r="F8625" t="s">
        <v>24584</v>
      </c>
      <c r="G8625" t="s">
        <v>160</v>
      </c>
      <c r="H8625" t="s">
        <v>143</v>
      </c>
      <c r="I8625" t="s">
        <v>135</v>
      </c>
      <c r="J8625" t="s">
        <v>136</v>
      </c>
      <c r="K8625" t="s">
        <v>137</v>
      </c>
      <c r="L8625" t="s">
        <v>24585</v>
      </c>
      <c r="M8625" t="s">
        <v>24586</v>
      </c>
      <c r="N8625">
        <v>0.63305555499999999</v>
      </c>
      <c r="O8625">
        <v>0</v>
      </c>
      <c r="P8625">
        <v>61</v>
      </c>
      <c r="Q8625">
        <v>0</v>
      </c>
      <c r="R8625">
        <v>0</v>
      </c>
      <c r="S8625">
        <v>0</v>
      </c>
      <c r="T8625">
        <v>0</v>
      </c>
      <c r="U8625">
        <v>0</v>
      </c>
      <c r="V8625">
        <v>0</v>
      </c>
      <c r="W8625">
        <v>0</v>
      </c>
      <c r="X8625">
        <v>9.0447448321305846</v>
      </c>
      <c r="Y8625">
        <v>0</v>
      </c>
      <c r="Z8625">
        <v>0</v>
      </c>
      <c r="AA8625">
        <v>0</v>
      </c>
      <c r="AB8625">
        <v>0</v>
      </c>
      <c r="AC8625">
        <v>0</v>
      </c>
      <c r="AD8625">
        <v>0</v>
      </c>
      <c r="AE8625">
        <v>9.0447448321305846</v>
      </c>
    </row>
    <row r="8626" spans="1:31" x14ac:dyDescent="0.25">
      <c r="A8626">
        <v>2102528</v>
      </c>
      <c r="B8626">
        <v>1</v>
      </c>
      <c r="C8626" t="s">
        <v>81</v>
      </c>
      <c r="D8626" t="s">
        <v>112</v>
      </c>
      <c r="E8626" t="s">
        <v>158</v>
      </c>
      <c r="F8626" t="s">
        <v>17124</v>
      </c>
      <c r="G8626" t="s">
        <v>1283</v>
      </c>
      <c r="H8626" t="s">
        <v>143</v>
      </c>
      <c r="I8626" t="s">
        <v>135</v>
      </c>
      <c r="J8626" t="s">
        <v>136</v>
      </c>
      <c r="K8626" t="s">
        <v>137</v>
      </c>
      <c r="L8626" t="s">
        <v>24587</v>
      </c>
      <c r="M8626" t="s">
        <v>24588</v>
      </c>
      <c r="N8626">
        <v>2.8369444439999998</v>
      </c>
      <c r="O8626">
        <v>0</v>
      </c>
      <c r="P8626">
        <v>4</v>
      </c>
      <c r="Q8626">
        <v>0</v>
      </c>
      <c r="R8626">
        <v>1</v>
      </c>
      <c r="S8626">
        <v>0</v>
      </c>
      <c r="T8626">
        <v>0</v>
      </c>
      <c r="U8626">
        <v>0</v>
      </c>
      <c r="V8626">
        <v>0</v>
      </c>
      <c r="W8626">
        <v>0</v>
      </c>
      <c r="X8626">
        <v>0.86204852906079399</v>
      </c>
      <c r="Y8626">
        <v>0</v>
      </c>
      <c r="Z8626">
        <v>0.13146159288232445</v>
      </c>
      <c r="AA8626">
        <v>0</v>
      </c>
      <c r="AB8626">
        <v>0</v>
      </c>
      <c r="AC8626">
        <v>0</v>
      </c>
      <c r="AD8626">
        <v>0</v>
      </c>
      <c r="AE8626">
        <v>0.99351012194311838</v>
      </c>
    </row>
    <row r="8627" spans="1:31" x14ac:dyDescent="0.25">
      <c r="A8627">
        <v>2102465</v>
      </c>
      <c r="B8627">
        <v>1</v>
      </c>
      <c r="C8627" t="s">
        <v>81</v>
      </c>
      <c r="D8627" t="s">
        <v>114</v>
      </c>
      <c r="E8627" t="s">
        <v>140</v>
      </c>
      <c r="F8627" t="s">
        <v>937</v>
      </c>
      <c r="G8627" t="s">
        <v>154</v>
      </c>
      <c r="H8627" t="s">
        <v>143</v>
      </c>
      <c r="I8627" t="s">
        <v>135</v>
      </c>
      <c r="J8627" t="s">
        <v>136</v>
      </c>
      <c r="K8627" t="s">
        <v>155</v>
      </c>
      <c r="L8627" t="s">
        <v>24589</v>
      </c>
      <c r="M8627" t="s">
        <v>24590</v>
      </c>
      <c r="N8627">
        <v>6.0160266660000001</v>
      </c>
      <c r="O8627">
        <v>0</v>
      </c>
      <c r="P8627">
        <v>89</v>
      </c>
      <c r="Q8627">
        <v>0</v>
      </c>
      <c r="R8627">
        <v>1</v>
      </c>
      <c r="S8627">
        <v>0</v>
      </c>
      <c r="T8627">
        <v>6</v>
      </c>
      <c r="U8627">
        <v>0</v>
      </c>
      <c r="V8627">
        <v>0</v>
      </c>
      <c r="W8627">
        <v>0</v>
      </c>
      <c r="X8627">
        <v>157.41524856090732</v>
      </c>
      <c r="Y8627">
        <v>0</v>
      </c>
      <c r="Z8627">
        <v>0.58565169356205504</v>
      </c>
      <c r="AA8627">
        <v>0</v>
      </c>
      <c r="AB8627">
        <v>35.697543566204615</v>
      </c>
      <c r="AC8627">
        <v>0</v>
      </c>
      <c r="AD8627">
        <v>0</v>
      </c>
      <c r="AE8627">
        <v>193.69844382067399</v>
      </c>
    </row>
    <row r="8628" spans="1:31" x14ac:dyDescent="0.25">
      <c r="A8628">
        <v>2102557</v>
      </c>
      <c r="B8628">
        <v>1</v>
      </c>
      <c r="C8628" t="s">
        <v>80</v>
      </c>
      <c r="D8628" t="s">
        <v>83</v>
      </c>
      <c r="E8628" t="s">
        <v>158</v>
      </c>
      <c r="F8628" t="s">
        <v>24591</v>
      </c>
      <c r="G8628" t="s">
        <v>2119</v>
      </c>
      <c r="H8628" t="s">
        <v>143</v>
      </c>
      <c r="I8628" t="s">
        <v>135</v>
      </c>
      <c r="J8628" t="s">
        <v>3</v>
      </c>
      <c r="K8628" t="s">
        <v>137</v>
      </c>
      <c r="L8628" t="s">
        <v>24105</v>
      </c>
      <c r="M8628" t="s">
        <v>24592</v>
      </c>
      <c r="N8628">
        <v>2.8247222220000001</v>
      </c>
      <c r="O8628">
        <v>0</v>
      </c>
      <c r="P8628">
        <v>141</v>
      </c>
      <c r="Q8628">
        <v>0</v>
      </c>
      <c r="R8628">
        <v>0</v>
      </c>
      <c r="S8628">
        <v>0</v>
      </c>
      <c r="T8628">
        <v>7</v>
      </c>
      <c r="U8628">
        <v>0</v>
      </c>
      <c r="V8628">
        <v>0</v>
      </c>
      <c r="W8628">
        <v>0</v>
      </c>
      <c r="X8628">
        <v>88.370194824797352</v>
      </c>
      <c r="Y8628">
        <v>0</v>
      </c>
      <c r="Z8628">
        <v>0</v>
      </c>
      <c r="AA8628">
        <v>0</v>
      </c>
      <c r="AB8628">
        <v>11.819589331488437</v>
      </c>
      <c r="AC8628">
        <v>0</v>
      </c>
      <c r="AD8628">
        <v>0</v>
      </c>
      <c r="AE8628">
        <v>100.18978415628578</v>
      </c>
    </row>
    <row r="8629" spans="1:31" x14ac:dyDescent="0.25">
      <c r="A8629">
        <v>2102703</v>
      </c>
      <c r="B8629">
        <v>1</v>
      </c>
      <c r="C8629" t="s">
        <v>81</v>
      </c>
      <c r="D8629" t="s">
        <v>115</v>
      </c>
      <c r="E8629" t="s">
        <v>169</v>
      </c>
      <c r="F8629" t="s">
        <v>24593</v>
      </c>
      <c r="G8629" t="s">
        <v>171</v>
      </c>
      <c r="H8629" t="s">
        <v>134</v>
      </c>
      <c r="I8629" t="s">
        <v>135</v>
      </c>
      <c r="J8629" t="s">
        <v>136</v>
      </c>
      <c r="K8629" t="s">
        <v>137</v>
      </c>
      <c r="L8629" t="s">
        <v>24594</v>
      </c>
      <c r="M8629" t="s">
        <v>24595</v>
      </c>
      <c r="N8629">
        <v>1.517222222</v>
      </c>
      <c r="O8629">
        <v>0</v>
      </c>
      <c r="P8629">
        <v>133</v>
      </c>
      <c r="Q8629">
        <v>0</v>
      </c>
      <c r="R8629">
        <v>1</v>
      </c>
      <c r="S8629">
        <v>0</v>
      </c>
      <c r="T8629">
        <v>13</v>
      </c>
      <c r="U8629">
        <v>0</v>
      </c>
      <c r="V8629">
        <v>0</v>
      </c>
      <c r="W8629">
        <v>0</v>
      </c>
      <c r="X8629">
        <v>34.674497290668356</v>
      </c>
      <c r="Y8629">
        <v>0</v>
      </c>
      <c r="Z8629">
        <v>4.5076327506780561E-2</v>
      </c>
      <c r="AA8629">
        <v>0</v>
      </c>
      <c r="AB8629">
        <v>4.4802181081837888</v>
      </c>
      <c r="AC8629">
        <v>0</v>
      </c>
      <c r="AD8629">
        <v>0</v>
      </c>
      <c r="AE8629">
        <v>39.199791726358924</v>
      </c>
    </row>
    <row r="8630" spans="1:31" x14ac:dyDescent="0.25">
      <c r="A8630">
        <v>2102494</v>
      </c>
      <c r="B8630">
        <v>1</v>
      </c>
      <c r="C8630" t="s">
        <v>81</v>
      </c>
      <c r="D8630" t="s">
        <v>123</v>
      </c>
      <c r="E8630" t="s">
        <v>177</v>
      </c>
      <c r="F8630" t="s">
        <v>24596</v>
      </c>
      <c r="G8630" t="s">
        <v>196</v>
      </c>
      <c r="H8630" t="s">
        <v>143</v>
      </c>
      <c r="I8630" t="s">
        <v>135</v>
      </c>
      <c r="J8630" t="s">
        <v>136</v>
      </c>
      <c r="K8630" t="s">
        <v>137</v>
      </c>
      <c r="L8630" t="s">
        <v>24597</v>
      </c>
      <c r="M8630" t="s">
        <v>24598</v>
      </c>
      <c r="N8630">
        <v>2.0616666659999998</v>
      </c>
      <c r="O8630">
        <v>0</v>
      </c>
      <c r="P8630">
        <v>1</v>
      </c>
      <c r="Q8630">
        <v>0</v>
      </c>
      <c r="R8630">
        <v>0</v>
      </c>
      <c r="S8630">
        <v>0</v>
      </c>
      <c r="T8630">
        <v>0</v>
      </c>
      <c r="U8630">
        <v>0</v>
      </c>
      <c r="V8630">
        <v>0</v>
      </c>
      <c r="W8630">
        <v>0</v>
      </c>
      <c r="X8630">
        <v>0.25770383876699998</v>
      </c>
      <c r="Y8630">
        <v>0</v>
      </c>
      <c r="Z8630">
        <v>0</v>
      </c>
      <c r="AA8630">
        <v>0</v>
      </c>
      <c r="AB8630">
        <v>0</v>
      </c>
      <c r="AC8630">
        <v>0</v>
      </c>
      <c r="AD8630">
        <v>0</v>
      </c>
      <c r="AE8630">
        <v>0.25770383876699998</v>
      </c>
    </row>
    <row r="8631" spans="1:31" x14ac:dyDescent="0.25">
      <c r="A8631">
        <v>2102388</v>
      </c>
      <c r="B8631">
        <v>1</v>
      </c>
      <c r="C8631" t="s">
        <v>80</v>
      </c>
      <c r="D8631" t="s">
        <v>85</v>
      </c>
      <c r="E8631" t="s">
        <v>295</v>
      </c>
      <c r="F8631" t="s">
        <v>24599</v>
      </c>
      <c r="G8631" t="s">
        <v>513</v>
      </c>
      <c r="H8631" t="s">
        <v>134</v>
      </c>
      <c r="I8631" t="s">
        <v>135</v>
      </c>
      <c r="J8631" t="s">
        <v>136</v>
      </c>
      <c r="K8631" t="s">
        <v>155</v>
      </c>
      <c r="L8631" t="s">
        <v>24600</v>
      </c>
      <c r="M8631" t="s">
        <v>24601</v>
      </c>
      <c r="N8631">
        <v>0.453333333</v>
      </c>
      <c r="O8631">
        <v>0</v>
      </c>
      <c r="P8631">
        <v>1672</v>
      </c>
      <c r="Q8631">
        <v>0</v>
      </c>
      <c r="R8631">
        <v>0</v>
      </c>
      <c r="S8631">
        <v>1</v>
      </c>
      <c r="T8631">
        <v>36</v>
      </c>
      <c r="U8631">
        <v>0</v>
      </c>
      <c r="V8631">
        <v>0</v>
      </c>
      <c r="W8631">
        <v>0</v>
      </c>
      <c r="X8631">
        <v>192.48494849641438</v>
      </c>
      <c r="Y8631">
        <v>0</v>
      </c>
      <c r="Z8631">
        <v>0</v>
      </c>
      <c r="AA8631">
        <v>51.011651382900695</v>
      </c>
      <c r="AB8631">
        <v>28.616093319579349</v>
      </c>
      <c r="AC8631">
        <v>0</v>
      </c>
      <c r="AD8631">
        <v>0</v>
      </c>
      <c r="AE8631">
        <v>272.11269319889442</v>
      </c>
    </row>
    <row r="8632" spans="1:31" x14ac:dyDescent="0.25">
      <c r="A8632">
        <v>2102448</v>
      </c>
      <c r="B8632">
        <v>1</v>
      </c>
      <c r="C8632" t="s">
        <v>80</v>
      </c>
      <c r="D8632" t="s">
        <v>98</v>
      </c>
      <c r="E8632" t="s">
        <v>169</v>
      </c>
      <c r="F8632" t="s">
        <v>17162</v>
      </c>
      <c r="G8632" t="s">
        <v>154</v>
      </c>
      <c r="H8632" t="s">
        <v>134</v>
      </c>
      <c r="I8632" t="s">
        <v>135</v>
      </c>
      <c r="J8632" t="s">
        <v>136</v>
      </c>
      <c r="K8632" t="s">
        <v>155</v>
      </c>
      <c r="L8632" t="s">
        <v>24602</v>
      </c>
      <c r="M8632" t="s">
        <v>24603</v>
      </c>
      <c r="N8632">
        <v>10.480481387999999</v>
      </c>
      <c r="O8632">
        <v>0</v>
      </c>
      <c r="P8632">
        <v>63</v>
      </c>
      <c r="Q8632">
        <v>0</v>
      </c>
      <c r="R8632">
        <v>0</v>
      </c>
      <c r="S8632">
        <v>0</v>
      </c>
      <c r="T8632">
        <v>3</v>
      </c>
      <c r="U8632">
        <v>0</v>
      </c>
      <c r="V8632">
        <v>0</v>
      </c>
      <c r="W8632">
        <v>0</v>
      </c>
      <c r="X8632">
        <v>72.048953521920851</v>
      </c>
      <c r="Y8632">
        <v>0</v>
      </c>
      <c r="Z8632">
        <v>0</v>
      </c>
      <c r="AA8632">
        <v>0</v>
      </c>
      <c r="AB8632">
        <v>4.7783385271929975</v>
      </c>
      <c r="AC8632">
        <v>0</v>
      </c>
      <c r="AD8632">
        <v>0</v>
      </c>
      <c r="AE8632">
        <v>76.827292049113851</v>
      </c>
    </row>
    <row r="8633" spans="1:31" x14ac:dyDescent="0.25">
      <c r="A8633">
        <v>2102640</v>
      </c>
      <c r="B8633">
        <v>1</v>
      </c>
      <c r="C8633" t="s">
        <v>81</v>
      </c>
      <c r="D8633" t="s">
        <v>124</v>
      </c>
      <c r="E8633" t="s">
        <v>177</v>
      </c>
      <c r="F8633" t="s">
        <v>24604</v>
      </c>
      <c r="G8633" t="s">
        <v>1007</v>
      </c>
      <c r="H8633" t="s">
        <v>143</v>
      </c>
      <c r="I8633" t="s">
        <v>135</v>
      </c>
      <c r="J8633" t="s">
        <v>3</v>
      </c>
      <c r="K8633" t="s">
        <v>137</v>
      </c>
      <c r="L8633" t="s">
        <v>24605</v>
      </c>
      <c r="M8633" t="s">
        <v>24606</v>
      </c>
      <c r="N8633">
        <v>1.4638888880000001</v>
      </c>
      <c r="O8633">
        <v>0</v>
      </c>
      <c r="P8633">
        <v>3</v>
      </c>
      <c r="Q8633">
        <v>0</v>
      </c>
      <c r="R8633">
        <v>0</v>
      </c>
      <c r="S8633">
        <v>0</v>
      </c>
      <c r="T8633">
        <v>0</v>
      </c>
      <c r="U8633">
        <v>0</v>
      </c>
      <c r="V8633">
        <v>0</v>
      </c>
      <c r="W8633">
        <v>0</v>
      </c>
      <c r="X8633">
        <v>0.45892994087850891</v>
      </c>
      <c r="Y8633">
        <v>0</v>
      </c>
      <c r="Z8633">
        <v>0</v>
      </c>
      <c r="AA8633">
        <v>0</v>
      </c>
      <c r="AB8633">
        <v>0</v>
      </c>
      <c r="AC8633">
        <v>0</v>
      </c>
      <c r="AD8633">
        <v>0</v>
      </c>
      <c r="AE8633">
        <v>0.45892994087850891</v>
      </c>
    </row>
    <row r="8634" spans="1:31" x14ac:dyDescent="0.25">
      <c r="A8634">
        <v>2102617</v>
      </c>
      <c r="B8634">
        <v>1</v>
      </c>
      <c r="C8634" t="s">
        <v>80</v>
      </c>
      <c r="D8634" t="s">
        <v>97</v>
      </c>
      <c r="E8634" t="s">
        <v>177</v>
      </c>
      <c r="F8634" t="s">
        <v>24607</v>
      </c>
      <c r="G8634" t="s">
        <v>196</v>
      </c>
      <c r="H8634" t="s">
        <v>143</v>
      </c>
      <c r="I8634" t="s">
        <v>135</v>
      </c>
      <c r="J8634" t="s">
        <v>136</v>
      </c>
      <c r="K8634" t="s">
        <v>137</v>
      </c>
      <c r="L8634" t="s">
        <v>24608</v>
      </c>
      <c r="M8634" t="s">
        <v>24609</v>
      </c>
      <c r="N8634">
        <v>3.3880555550000002</v>
      </c>
      <c r="O8634">
        <v>0</v>
      </c>
      <c r="P8634">
        <v>1</v>
      </c>
      <c r="Q8634">
        <v>0</v>
      </c>
      <c r="R8634">
        <v>0</v>
      </c>
      <c r="S8634">
        <v>0</v>
      </c>
      <c r="T8634">
        <v>0</v>
      </c>
      <c r="U8634">
        <v>0</v>
      </c>
      <c r="V8634">
        <v>0</v>
      </c>
      <c r="W8634">
        <v>0</v>
      </c>
      <c r="X8634">
        <v>1.0909364311953711</v>
      </c>
      <c r="Y8634">
        <v>0</v>
      </c>
      <c r="Z8634">
        <v>0</v>
      </c>
      <c r="AA8634">
        <v>0</v>
      </c>
      <c r="AB8634">
        <v>0</v>
      </c>
      <c r="AC8634">
        <v>0</v>
      </c>
      <c r="AD8634">
        <v>0</v>
      </c>
      <c r="AE8634">
        <v>1.0909364311953711</v>
      </c>
    </row>
    <row r="8635" spans="1:31" x14ac:dyDescent="0.25">
      <c r="A8635">
        <v>2102474</v>
      </c>
      <c r="B8635">
        <v>1</v>
      </c>
      <c r="C8635" t="s">
        <v>80</v>
      </c>
      <c r="D8635" t="s">
        <v>93</v>
      </c>
      <c r="E8635" t="s">
        <v>140</v>
      </c>
      <c r="F8635" t="s">
        <v>24610</v>
      </c>
      <c r="G8635" t="s">
        <v>142</v>
      </c>
      <c r="H8635" t="s">
        <v>143</v>
      </c>
      <c r="I8635" t="s">
        <v>135</v>
      </c>
      <c r="J8635" t="s">
        <v>136</v>
      </c>
      <c r="K8635" t="s">
        <v>137</v>
      </c>
      <c r="L8635" t="s">
        <v>24611</v>
      </c>
      <c r="M8635" t="s">
        <v>24612</v>
      </c>
      <c r="N8635">
        <v>0.54027777700000001</v>
      </c>
      <c r="O8635">
        <v>0</v>
      </c>
      <c r="P8635">
        <v>0</v>
      </c>
      <c r="Q8635">
        <v>0</v>
      </c>
      <c r="R8635">
        <v>0</v>
      </c>
      <c r="S8635">
        <v>0</v>
      </c>
      <c r="T8635">
        <v>47</v>
      </c>
      <c r="U8635">
        <v>0</v>
      </c>
      <c r="V8635">
        <v>2</v>
      </c>
      <c r="W8635">
        <v>0</v>
      </c>
      <c r="X8635">
        <v>0</v>
      </c>
      <c r="Y8635">
        <v>0</v>
      </c>
      <c r="Z8635">
        <v>0</v>
      </c>
      <c r="AA8635">
        <v>0</v>
      </c>
      <c r="AB8635">
        <v>53.59904971169486</v>
      </c>
      <c r="AC8635">
        <v>0</v>
      </c>
      <c r="AD8635">
        <v>14.746229092615156</v>
      </c>
      <c r="AE8635">
        <v>68.345278804310013</v>
      </c>
    </row>
    <row r="8636" spans="1:31" x14ac:dyDescent="0.25">
      <c r="A8636">
        <v>2102454</v>
      </c>
      <c r="B8636">
        <v>1</v>
      </c>
      <c r="C8636" t="s">
        <v>80</v>
      </c>
      <c r="D8636" t="s">
        <v>103</v>
      </c>
      <c r="E8636" t="s">
        <v>158</v>
      </c>
      <c r="F8636" t="s">
        <v>24613</v>
      </c>
      <c r="G8636" t="s">
        <v>1283</v>
      </c>
      <c r="H8636" t="s">
        <v>143</v>
      </c>
      <c r="I8636" t="s">
        <v>135</v>
      </c>
      <c r="J8636" t="s">
        <v>136</v>
      </c>
      <c r="K8636" t="s">
        <v>137</v>
      </c>
      <c r="L8636" t="s">
        <v>24614</v>
      </c>
      <c r="M8636" t="s">
        <v>24615</v>
      </c>
      <c r="N8636">
        <v>2.0788888879999998</v>
      </c>
      <c r="O8636">
        <v>0</v>
      </c>
      <c r="P8636">
        <v>38</v>
      </c>
      <c r="Q8636">
        <v>0</v>
      </c>
      <c r="R8636">
        <v>0</v>
      </c>
      <c r="S8636">
        <v>0</v>
      </c>
      <c r="T8636">
        <v>1</v>
      </c>
      <c r="U8636">
        <v>0</v>
      </c>
      <c r="V8636">
        <v>0</v>
      </c>
      <c r="W8636">
        <v>0</v>
      </c>
      <c r="X8636">
        <v>15.052743041501346</v>
      </c>
      <c r="Y8636">
        <v>0</v>
      </c>
      <c r="Z8636">
        <v>0</v>
      </c>
      <c r="AA8636">
        <v>0</v>
      </c>
      <c r="AB8636">
        <v>2.7982500823617555</v>
      </c>
      <c r="AC8636">
        <v>0</v>
      </c>
      <c r="AD8636">
        <v>0</v>
      </c>
      <c r="AE8636">
        <v>17.850993123863102</v>
      </c>
    </row>
    <row r="8637" spans="1:31" x14ac:dyDescent="0.25">
      <c r="A8637">
        <v>2102531</v>
      </c>
      <c r="B8637">
        <v>1</v>
      </c>
      <c r="C8637" t="s">
        <v>80</v>
      </c>
      <c r="D8637" t="s">
        <v>99</v>
      </c>
      <c r="E8637" t="s">
        <v>140</v>
      </c>
      <c r="F8637" t="s">
        <v>24616</v>
      </c>
      <c r="G8637" t="s">
        <v>154</v>
      </c>
      <c r="H8637" t="s">
        <v>143</v>
      </c>
      <c r="I8637" t="s">
        <v>135</v>
      </c>
      <c r="J8637" t="s">
        <v>136</v>
      </c>
      <c r="K8637" t="s">
        <v>155</v>
      </c>
      <c r="L8637" t="s">
        <v>24617</v>
      </c>
      <c r="M8637" t="s">
        <v>24618</v>
      </c>
      <c r="N8637">
        <v>7.2404888879999998</v>
      </c>
      <c r="O8637">
        <v>0</v>
      </c>
      <c r="P8637">
        <v>14</v>
      </c>
      <c r="Q8637">
        <v>0</v>
      </c>
      <c r="R8637">
        <v>2</v>
      </c>
      <c r="S8637">
        <v>0</v>
      </c>
      <c r="T8637">
        <v>1</v>
      </c>
      <c r="U8637">
        <v>0</v>
      </c>
      <c r="V8637">
        <v>0</v>
      </c>
      <c r="W8637">
        <v>0</v>
      </c>
      <c r="X8637">
        <v>10.337331412133882</v>
      </c>
      <c r="Y8637">
        <v>0</v>
      </c>
      <c r="Z8637">
        <v>1.6600370995579752</v>
      </c>
      <c r="AA8637">
        <v>0</v>
      </c>
      <c r="AB8637">
        <v>7.7515657325023435</v>
      </c>
      <c r="AC8637">
        <v>0</v>
      </c>
      <c r="AD8637">
        <v>0</v>
      </c>
      <c r="AE8637">
        <v>19.748934244194199</v>
      </c>
    </row>
    <row r="8638" spans="1:31" x14ac:dyDescent="0.25">
      <c r="A8638">
        <v>2102577</v>
      </c>
      <c r="B8638">
        <v>1</v>
      </c>
      <c r="C8638" t="s">
        <v>80</v>
      </c>
      <c r="D8638" t="s">
        <v>84</v>
      </c>
      <c r="E8638" t="s">
        <v>177</v>
      </c>
      <c r="F8638" t="s">
        <v>24619</v>
      </c>
      <c r="G8638" t="s">
        <v>183</v>
      </c>
      <c r="H8638" t="s">
        <v>143</v>
      </c>
      <c r="I8638" t="s">
        <v>135</v>
      </c>
      <c r="J8638" t="s">
        <v>136</v>
      </c>
      <c r="K8638" t="s">
        <v>137</v>
      </c>
      <c r="L8638" t="s">
        <v>24620</v>
      </c>
      <c r="M8638" t="s">
        <v>24621</v>
      </c>
      <c r="N8638">
        <v>7.4375</v>
      </c>
      <c r="O8638">
        <v>0</v>
      </c>
      <c r="P8638">
        <v>0</v>
      </c>
      <c r="Q8638">
        <v>0</v>
      </c>
      <c r="R8638">
        <v>0</v>
      </c>
      <c r="S8638">
        <v>0</v>
      </c>
      <c r="T8638">
        <v>1</v>
      </c>
      <c r="U8638">
        <v>0</v>
      </c>
      <c r="V8638">
        <v>0</v>
      </c>
      <c r="W8638">
        <v>0</v>
      </c>
      <c r="X8638">
        <v>0</v>
      </c>
      <c r="Y8638">
        <v>0</v>
      </c>
      <c r="Z8638">
        <v>0</v>
      </c>
      <c r="AA8638">
        <v>0</v>
      </c>
      <c r="AB8638">
        <v>0.83113657560314591</v>
      </c>
      <c r="AC8638">
        <v>0</v>
      </c>
      <c r="AD8638">
        <v>0</v>
      </c>
      <c r="AE8638">
        <v>0.83113657560314591</v>
      </c>
    </row>
    <row r="8639" spans="1:31" x14ac:dyDescent="0.25">
      <c r="A8639">
        <v>2102600</v>
      </c>
      <c r="B8639">
        <v>1</v>
      </c>
      <c r="C8639" t="s">
        <v>80</v>
      </c>
      <c r="D8639" t="s">
        <v>96</v>
      </c>
      <c r="E8639" t="s">
        <v>177</v>
      </c>
      <c r="F8639" t="s">
        <v>24622</v>
      </c>
      <c r="G8639" t="s">
        <v>183</v>
      </c>
      <c r="H8639" t="s">
        <v>143</v>
      </c>
      <c r="I8639" t="s">
        <v>135</v>
      </c>
      <c r="J8639" t="s">
        <v>136</v>
      </c>
      <c r="K8639" t="s">
        <v>137</v>
      </c>
      <c r="L8639" t="s">
        <v>24623</v>
      </c>
      <c r="M8639" t="s">
        <v>24624</v>
      </c>
      <c r="N8639">
        <v>1.717777777</v>
      </c>
      <c r="O8639">
        <v>0</v>
      </c>
      <c r="P8639">
        <v>1</v>
      </c>
      <c r="Q8639">
        <v>0</v>
      </c>
      <c r="R8639">
        <v>0</v>
      </c>
      <c r="S8639">
        <v>0</v>
      </c>
      <c r="T8639">
        <v>0</v>
      </c>
      <c r="U8639">
        <v>0</v>
      </c>
      <c r="V8639">
        <v>0</v>
      </c>
      <c r="W8639">
        <v>0</v>
      </c>
      <c r="X8639">
        <v>3.0013000090026672E-2</v>
      </c>
      <c r="Y8639">
        <v>0</v>
      </c>
      <c r="Z8639">
        <v>0</v>
      </c>
      <c r="AA8639">
        <v>0</v>
      </c>
      <c r="AB8639">
        <v>0</v>
      </c>
      <c r="AC8639">
        <v>0</v>
      </c>
      <c r="AD8639">
        <v>0</v>
      </c>
      <c r="AE8639">
        <v>3.0013000090026672E-2</v>
      </c>
    </row>
    <row r="8640" spans="1:31" x14ac:dyDescent="0.25">
      <c r="A8640">
        <v>2102683</v>
      </c>
      <c r="B8640">
        <v>1</v>
      </c>
      <c r="C8640" t="s">
        <v>80</v>
      </c>
      <c r="D8640" t="s">
        <v>96</v>
      </c>
      <c r="E8640" t="s">
        <v>177</v>
      </c>
      <c r="F8640" t="s">
        <v>24625</v>
      </c>
      <c r="G8640" t="s">
        <v>179</v>
      </c>
      <c r="H8640" t="s">
        <v>143</v>
      </c>
      <c r="I8640" t="s">
        <v>135</v>
      </c>
      <c r="J8640" t="s">
        <v>136</v>
      </c>
      <c r="K8640" t="s">
        <v>137</v>
      </c>
      <c r="L8640" t="s">
        <v>24626</v>
      </c>
      <c r="M8640" t="s">
        <v>24627</v>
      </c>
      <c r="N8640">
        <v>2.0591666659999999</v>
      </c>
      <c r="O8640">
        <v>0</v>
      </c>
      <c r="P8640">
        <v>1</v>
      </c>
      <c r="Q8640">
        <v>0</v>
      </c>
      <c r="R8640">
        <v>0</v>
      </c>
      <c r="S8640">
        <v>0</v>
      </c>
      <c r="T8640">
        <v>0</v>
      </c>
      <c r="U8640">
        <v>0</v>
      </c>
      <c r="V8640">
        <v>0</v>
      </c>
      <c r="W8640">
        <v>0</v>
      </c>
      <c r="X8640">
        <v>0.35932821648648661</v>
      </c>
      <c r="Y8640">
        <v>0</v>
      </c>
      <c r="Z8640">
        <v>0</v>
      </c>
      <c r="AA8640">
        <v>0</v>
      </c>
      <c r="AB8640">
        <v>0</v>
      </c>
      <c r="AC8640">
        <v>0</v>
      </c>
      <c r="AD8640">
        <v>0</v>
      </c>
      <c r="AE8640">
        <v>0.35932821648648661</v>
      </c>
    </row>
    <row r="8641" spans="1:31" x14ac:dyDescent="0.25">
      <c r="A8641">
        <v>2102740</v>
      </c>
      <c r="B8641">
        <v>1</v>
      </c>
      <c r="C8641" t="s">
        <v>81</v>
      </c>
      <c r="D8641" t="s">
        <v>112</v>
      </c>
      <c r="E8641" t="s">
        <v>177</v>
      </c>
      <c r="F8641" t="s">
        <v>24628</v>
      </c>
      <c r="G8641" t="s">
        <v>179</v>
      </c>
      <c r="H8641" t="s">
        <v>143</v>
      </c>
      <c r="I8641" t="s">
        <v>135</v>
      </c>
      <c r="J8641" t="s">
        <v>136</v>
      </c>
      <c r="K8641" t="s">
        <v>137</v>
      </c>
      <c r="L8641" t="s">
        <v>24629</v>
      </c>
      <c r="M8641" t="s">
        <v>24630</v>
      </c>
      <c r="N8641">
        <v>2.1175000000000002</v>
      </c>
      <c r="O8641">
        <v>0</v>
      </c>
      <c r="P8641">
        <v>1</v>
      </c>
      <c r="Q8641">
        <v>0</v>
      </c>
      <c r="R8641">
        <v>0</v>
      </c>
      <c r="S8641">
        <v>0</v>
      </c>
      <c r="T8641">
        <v>0</v>
      </c>
      <c r="U8641">
        <v>0</v>
      </c>
      <c r="V8641">
        <v>0</v>
      </c>
      <c r="W8641">
        <v>0</v>
      </c>
      <c r="X8641">
        <v>0.13781329480995999</v>
      </c>
      <c r="Y8641">
        <v>0</v>
      </c>
      <c r="Z8641">
        <v>0</v>
      </c>
      <c r="AA8641">
        <v>0</v>
      </c>
      <c r="AB8641">
        <v>0</v>
      </c>
      <c r="AC8641">
        <v>0</v>
      </c>
      <c r="AD8641">
        <v>0</v>
      </c>
      <c r="AE8641">
        <v>0.13781329480995999</v>
      </c>
    </row>
    <row r="8642" spans="1:31" x14ac:dyDescent="0.25">
      <c r="A8642">
        <v>2102537</v>
      </c>
      <c r="B8642">
        <v>1</v>
      </c>
      <c r="C8642" t="s">
        <v>80</v>
      </c>
      <c r="D8642" t="s">
        <v>106</v>
      </c>
      <c r="E8642" t="s">
        <v>158</v>
      </c>
      <c r="F8642" t="s">
        <v>24631</v>
      </c>
      <c r="G8642" t="s">
        <v>160</v>
      </c>
      <c r="H8642" t="s">
        <v>143</v>
      </c>
      <c r="I8642" t="s">
        <v>135</v>
      </c>
      <c r="J8642" t="s">
        <v>136</v>
      </c>
      <c r="K8642" t="s">
        <v>137</v>
      </c>
      <c r="L8642" t="s">
        <v>24632</v>
      </c>
      <c r="M8642" t="s">
        <v>24633</v>
      </c>
      <c r="N8642">
        <v>1.0241666659999999</v>
      </c>
      <c r="O8642">
        <v>0</v>
      </c>
      <c r="P8642">
        <v>3</v>
      </c>
      <c r="Q8642">
        <v>0</v>
      </c>
      <c r="R8642">
        <v>0</v>
      </c>
      <c r="S8642">
        <v>0</v>
      </c>
      <c r="T8642">
        <v>1</v>
      </c>
      <c r="U8642">
        <v>0</v>
      </c>
      <c r="V8642">
        <v>0</v>
      </c>
      <c r="W8642">
        <v>0</v>
      </c>
      <c r="X8642">
        <v>0.34268292754158758</v>
      </c>
      <c r="Y8642">
        <v>0</v>
      </c>
      <c r="Z8642">
        <v>0</v>
      </c>
      <c r="AA8642">
        <v>0</v>
      </c>
      <c r="AB8642">
        <v>0.19153536509485003</v>
      </c>
      <c r="AC8642">
        <v>0</v>
      </c>
      <c r="AD8642">
        <v>0</v>
      </c>
      <c r="AE8642">
        <v>0.53421829263643761</v>
      </c>
    </row>
    <row r="8643" spans="1:31" x14ac:dyDescent="0.25">
      <c r="A8643">
        <v>2102491</v>
      </c>
      <c r="B8643">
        <v>1</v>
      </c>
      <c r="C8643" t="s">
        <v>80</v>
      </c>
      <c r="D8643" t="s">
        <v>97</v>
      </c>
      <c r="E8643" t="s">
        <v>146</v>
      </c>
      <c r="F8643" t="s">
        <v>2833</v>
      </c>
      <c r="G8643" t="s">
        <v>154</v>
      </c>
      <c r="H8643" t="s">
        <v>134</v>
      </c>
      <c r="I8643" t="s">
        <v>135</v>
      </c>
      <c r="J8643" t="s">
        <v>136</v>
      </c>
      <c r="K8643" t="s">
        <v>155</v>
      </c>
      <c r="L8643" t="s">
        <v>24634</v>
      </c>
      <c r="M8643" t="s">
        <v>24635</v>
      </c>
      <c r="N8643">
        <v>1.05</v>
      </c>
      <c r="O8643">
        <v>7</v>
      </c>
      <c r="P8643">
        <v>701</v>
      </c>
      <c r="Q8643">
        <v>7</v>
      </c>
      <c r="R8643">
        <v>78</v>
      </c>
      <c r="S8643">
        <v>20</v>
      </c>
      <c r="T8643">
        <v>83</v>
      </c>
      <c r="U8643">
        <v>1</v>
      </c>
      <c r="V8643">
        <v>0</v>
      </c>
      <c r="W8643">
        <v>552.10697346676818</v>
      </c>
      <c r="X8643">
        <v>223.89297139373139</v>
      </c>
      <c r="Y8643">
        <v>279.2892474908603</v>
      </c>
      <c r="Z8643">
        <v>23.09467954893843</v>
      </c>
      <c r="AA8643">
        <v>253.83327506421602</v>
      </c>
      <c r="AB8643">
        <v>144.19113350532183</v>
      </c>
      <c r="AC8643">
        <v>0</v>
      </c>
      <c r="AD8643">
        <v>0</v>
      </c>
      <c r="AE8643">
        <v>1476.4082804698362</v>
      </c>
    </row>
    <row r="8644" spans="1:31" x14ac:dyDescent="0.25">
      <c r="A8644">
        <v>2102428</v>
      </c>
      <c r="B8644">
        <v>1</v>
      </c>
      <c r="C8644" t="s">
        <v>81</v>
      </c>
      <c r="D8644" t="s">
        <v>120</v>
      </c>
      <c r="E8644" t="s">
        <v>146</v>
      </c>
      <c r="F8644" t="s">
        <v>24636</v>
      </c>
      <c r="G8644" t="s">
        <v>133</v>
      </c>
      <c r="H8644" t="s">
        <v>134</v>
      </c>
      <c r="I8644" t="s">
        <v>135</v>
      </c>
      <c r="J8644" t="s">
        <v>136</v>
      </c>
      <c r="K8644" t="s">
        <v>137</v>
      </c>
      <c r="L8644" t="s">
        <v>24637</v>
      </c>
      <c r="M8644" t="s">
        <v>24638</v>
      </c>
      <c r="N8644">
        <v>0.78611111099999997</v>
      </c>
      <c r="O8644">
        <v>0</v>
      </c>
      <c r="P8644">
        <v>337</v>
      </c>
      <c r="Q8644">
        <v>75</v>
      </c>
      <c r="R8644">
        <v>37</v>
      </c>
      <c r="S8644">
        <v>9</v>
      </c>
      <c r="T8644">
        <v>39</v>
      </c>
      <c r="U8644">
        <v>4</v>
      </c>
      <c r="V8644">
        <v>0</v>
      </c>
      <c r="W8644">
        <v>0</v>
      </c>
      <c r="X8644">
        <v>42.816174900100982</v>
      </c>
      <c r="Y8644">
        <v>45.916959247241692</v>
      </c>
      <c r="Z8644">
        <v>4.0221096044127558</v>
      </c>
      <c r="AA8644">
        <v>15.823780933283365</v>
      </c>
      <c r="AB8644">
        <v>8.2395007739771184</v>
      </c>
      <c r="AC8644">
        <v>240.81626601089417</v>
      </c>
      <c r="AD8644">
        <v>0</v>
      </c>
      <c r="AE8644">
        <v>357.63479146991006</v>
      </c>
    </row>
    <row r="8645" spans="1:31" x14ac:dyDescent="0.25">
      <c r="A8645">
        <v>2102594</v>
      </c>
      <c r="B8645">
        <v>1</v>
      </c>
      <c r="C8645" t="s">
        <v>81</v>
      </c>
      <c r="D8645" t="s">
        <v>118</v>
      </c>
      <c r="E8645" t="s">
        <v>158</v>
      </c>
      <c r="F8645" t="s">
        <v>24639</v>
      </c>
      <c r="G8645" t="s">
        <v>273</v>
      </c>
      <c r="H8645" t="s">
        <v>143</v>
      </c>
      <c r="I8645" t="s">
        <v>135</v>
      </c>
      <c r="J8645" t="s">
        <v>136</v>
      </c>
      <c r="K8645" t="s">
        <v>155</v>
      </c>
      <c r="L8645" t="s">
        <v>24640</v>
      </c>
      <c r="M8645" t="s">
        <v>24641</v>
      </c>
      <c r="N8645">
        <v>2.4415388880000002</v>
      </c>
      <c r="O8645">
        <v>0</v>
      </c>
      <c r="P8645">
        <v>32</v>
      </c>
      <c r="Q8645">
        <v>0</v>
      </c>
      <c r="R8645">
        <v>1</v>
      </c>
      <c r="S8645">
        <v>0</v>
      </c>
      <c r="T8645">
        <v>2</v>
      </c>
      <c r="U8645">
        <v>0</v>
      </c>
      <c r="V8645">
        <v>0</v>
      </c>
      <c r="W8645">
        <v>0</v>
      </c>
      <c r="X8645">
        <v>10.605489473221153</v>
      </c>
      <c r="Y8645">
        <v>0</v>
      </c>
      <c r="Z8645">
        <v>0.12106576110949779</v>
      </c>
      <c r="AA8645">
        <v>0</v>
      </c>
      <c r="AB8645">
        <v>1.6592089055362234</v>
      </c>
      <c r="AC8645">
        <v>0</v>
      </c>
      <c r="AD8645">
        <v>0</v>
      </c>
      <c r="AE8645">
        <v>12.385764139866874</v>
      </c>
    </row>
    <row r="8646" spans="1:31" x14ac:dyDescent="0.25">
      <c r="A8646">
        <v>2102451</v>
      </c>
      <c r="B8646">
        <v>1</v>
      </c>
      <c r="C8646" t="s">
        <v>81</v>
      </c>
      <c r="D8646" t="s">
        <v>119</v>
      </c>
      <c r="E8646" t="s">
        <v>169</v>
      </c>
      <c r="F8646" t="s">
        <v>24642</v>
      </c>
      <c r="G8646" t="s">
        <v>154</v>
      </c>
      <c r="H8646" t="s">
        <v>134</v>
      </c>
      <c r="I8646" t="s">
        <v>135</v>
      </c>
      <c r="J8646" t="s">
        <v>136</v>
      </c>
      <c r="K8646" t="s">
        <v>155</v>
      </c>
      <c r="L8646" t="s">
        <v>24643</v>
      </c>
      <c r="M8646" t="s">
        <v>24644</v>
      </c>
      <c r="N8646">
        <v>8.9882738880000002</v>
      </c>
      <c r="O8646">
        <v>0</v>
      </c>
      <c r="P8646">
        <v>210</v>
      </c>
      <c r="Q8646">
        <v>19</v>
      </c>
      <c r="R8646">
        <v>10</v>
      </c>
      <c r="S8646">
        <v>0</v>
      </c>
      <c r="T8646">
        <v>9</v>
      </c>
      <c r="U8646">
        <v>0</v>
      </c>
      <c r="V8646">
        <v>0</v>
      </c>
      <c r="W8646">
        <v>0</v>
      </c>
      <c r="X8646">
        <v>640.18181077077418</v>
      </c>
      <c r="Y8646">
        <v>126.62774406444288</v>
      </c>
      <c r="Z8646">
        <v>2.9082066514336571</v>
      </c>
      <c r="AA8646">
        <v>0</v>
      </c>
      <c r="AB8646">
        <v>14.769450422666521</v>
      </c>
      <c r="AC8646">
        <v>0</v>
      </c>
      <c r="AD8646">
        <v>0</v>
      </c>
      <c r="AE8646">
        <v>784.48721190931724</v>
      </c>
    </row>
    <row r="8647" spans="1:31" x14ac:dyDescent="0.25">
      <c r="A8647">
        <v>2102551</v>
      </c>
      <c r="B8647">
        <v>1</v>
      </c>
      <c r="C8647" t="s">
        <v>81</v>
      </c>
      <c r="D8647" t="s">
        <v>115</v>
      </c>
      <c r="E8647" t="s">
        <v>158</v>
      </c>
      <c r="F8647" t="s">
        <v>24645</v>
      </c>
      <c r="G8647" t="s">
        <v>1283</v>
      </c>
      <c r="H8647" t="s">
        <v>143</v>
      </c>
      <c r="I8647" t="s">
        <v>135</v>
      </c>
      <c r="J8647" t="s">
        <v>136</v>
      </c>
      <c r="K8647" t="s">
        <v>137</v>
      </c>
      <c r="L8647" t="s">
        <v>24646</v>
      </c>
      <c r="M8647" t="s">
        <v>24647</v>
      </c>
      <c r="N8647">
        <v>2.0719444440000001</v>
      </c>
      <c r="O8647">
        <v>0</v>
      </c>
      <c r="P8647">
        <v>10</v>
      </c>
      <c r="Q8647">
        <v>0</v>
      </c>
      <c r="R8647">
        <v>1</v>
      </c>
      <c r="S8647">
        <v>0</v>
      </c>
      <c r="T8647">
        <v>0</v>
      </c>
      <c r="U8647">
        <v>0</v>
      </c>
      <c r="V8647">
        <v>0</v>
      </c>
      <c r="W8647">
        <v>0</v>
      </c>
      <c r="X8647">
        <v>2.3956019338461743</v>
      </c>
      <c r="Y8647">
        <v>0</v>
      </c>
      <c r="Z8647">
        <v>3.0102986360064449E-2</v>
      </c>
      <c r="AA8647">
        <v>0</v>
      </c>
      <c r="AB8647">
        <v>0</v>
      </c>
      <c r="AC8647">
        <v>0</v>
      </c>
      <c r="AD8647">
        <v>0</v>
      </c>
      <c r="AE8647">
        <v>2.4257049202062388</v>
      </c>
    </row>
    <row r="8648" spans="1:31" x14ac:dyDescent="0.25">
      <c r="A8648">
        <v>2102657</v>
      </c>
      <c r="B8648">
        <v>1</v>
      </c>
      <c r="C8648" t="s">
        <v>80</v>
      </c>
      <c r="D8648" t="s">
        <v>94</v>
      </c>
      <c r="E8648" t="s">
        <v>177</v>
      </c>
      <c r="F8648" t="s">
        <v>24648</v>
      </c>
      <c r="G8648" t="s">
        <v>179</v>
      </c>
      <c r="H8648" t="s">
        <v>143</v>
      </c>
      <c r="I8648" t="s">
        <v>135</v>
      </c>
      <c r="J8648" t="s">
        <v>136</v>
      </c>
      <c r="K8648" t="s">
        <v>137</v>
      </c>
      <c r="L8648" t="s">
        <v>24649</v>
      </c>
      <c r="M8648" t="s">
        <v>24650</v>
      </c>
      <c r="N8648">
        <v>1.7961111110000001</v>
      </c>
      <c r="O8648">
        <v>0</v>
      </c>
      <c r="P8648">
        <v>2</v>
      </c>
      <c r="Q8648">
        <v>0</v>
      </c>
      <c r="R8648">
        <v>0</v>
      </c>
      <c r="S8648">
        <v>0</v>
      </c>
      <c r="T8648">
        <v>0</v>
      </c>
      <c r="U8648">
        <v>0</v>
      </c>
      <c r="V8648">
        <v>0</v>
      </c>
      <c r="W8648">
        <v>0</v>
      </c>
      <c r="X8648">
        <v>1.6017313843664001</v>
      </c>
      <c r="Y8648">
        <v>0</v>
      </c>
      <c r="Z8648">
        <v>0</v>
      </c>
      <c r="AA8648">
        <v>0</v>
      </c>
      <c r="AB8648">
        <v>0</v>
      </c>
      <c r="AC8648">
        <v>0</v>
      </c>
      <c r="AD8648">
        <v>0</v>
      </c>
      <c r="AE8648">
        <v>1.6017313843664001</v>
      </c>
    </row>
    <row r="8649" spans="1:31" x14ac:dyDescent="0.25">
      <c r="A8649">
        <v>2102514</v>
      </c>
      <c r="B8649">
        <v>1</v>
      </c>
      <c r="C8649" t="s">
        <v>80</v>
      </c>
      <c r="D8649" t="s">
        <v>82</v>
      </c>
      <c r="E8649" t="s">
        <v>158</v>
      </c>
      <c r="F8649" t="s">
        <v>10097</v>
      </c>
      <c r="G8649" t="s">
        <v>154</v>
      </c>
      <c r="H8649" t="s">
        <v>143</v>
      </c>
      <c r="I8649" t="s">
        <v>135</v>
      </c>
      <c r="J8649" t="s">
        <v>136</v>
      </c>
      <c r="K8649" t="s">
        <v>155</v>
      </c>
      <c r="L8649" t="s">
        <v>24651</v>
      </c>
      <c r="M8649" t="s">
        <v>24652</v>
      </c>
      <c r="N8649">
        <v>4.2619444440000001</v>
      </c>
      <c r="O8649">
        <v>0</v>
      </c>
      <c r="P8649">
        <v>288</v>
      </c>
      <c r="Q8649">
        <v>0</v>
      </c>
      <c r="R8649">
        <v>0</v>
      </c>
      <c r="S8649">
        <v>0</v>
      </c>
      <c r="T8649">
        <v>12</v>
      </c>
      <c r="U8649">
        <v>0</v>
      </c>
      <c r="V8649">
        <v>0</v>
      </c>
      <c r="W8649">
        <v>0</v>
      </c>
      <c r="X8649">
        <v>303.5287534309694</v>
      </c>
      <c r="Y8649">
        <v>0</v>
      </c>
      <c r="Z8649">
        <v>0</v>
      </c>
      <c r="AA8649">
        <v>0</v>
      </c>
      <c r="AB8649">
        <v>28.252312929354581</v>
      </c>
      <c r="AC8649">
        <v>0</v>
      </c>
      <c r="AD8649">
        <v>0</v>
      </c>
      <c r="AE8649">
        <v>331.78106636032396</v>
      </c>
    </row>
    <row r="8650" spans="1:31" x14ac:dyDescent="0.25">
      <c r="A8650">
        <v>2102614</v>
      </c>
      <c r="B8650">
        <v>1</v>
      </c>
      <c r="C8650" t="s">
        <v>80</v>
      </c>
      <c r="D8650" t="s">
        <v>106</v>
      </c>
      <c r="E8650" t="s">
        <v>140</v>
      </c>
      <c r="F8650" t="s">
        <v>24653</v>
      </c>
      <c r="G8650" t="s">
        <v>142</v>
      </c>
      <c r="H8650" t="s">
        <v>143</v>
      </c>
      <c r="I8650" t="s">
        <v>135</v>
      </c>
      <c r="J8650" t="s">
        <v>136</v>
      </c>
      <c r="K8650" t="s">
        <v>137</v>
      </c>
      <c r="L8650" t="s">
        <v>24654</v>
      </c>
      <c r="M8650" t="s">
        <v>24655</v>
      </c>
      <c r="N8650">
        <v>0.93861111100000005</v>
      </c>
      <c r="O8650">
        <v>0</v>
      </c>
      <c r="P8650">
        <v>12</v>
      </c>
      <c r="Q8650">
        <v>0</v>
      </c>
      <c r="R8650">
        <v>1</v>
      </c>
      <c r="S8650">
        <v>0</v>
      </c>
      <c r="T8650">
        <v>0</v>
      </c>
      <c r="U8650">
        <v>0</v>
      </c>
      <c r="V8650">
        <v>0</v>
      </c>
      <c r="W8650">
        <v>0</v>
      </c>
      <c r="X8650">
        <v>1.520626281699587</v>
      </c>
      <c r="Y8650">
        <v>0</v>
      </c>
      <c r="Z8650">
        <v>1.3968700629439454</v>
      </c>
      <c r="AA8650">
        <v>0</v>
      </c>
      <c r="AB8650">
        <v>0</v>
      </c>
      <c r="AC8650">
        <v>0</v>
      </c>
      <c r="AD8650">
        <v>0</v>
      </c>
      <c r="AE8650">
        <v>2.9174963446435322</v>
      </c>
    </row>
    <row r="8651" spans="1:31" x14ac:dyDescent="0.25">
      <c r="A8651">
        <v>2102895</v>
      </c>
      <c r="B8651">
        <v>1</v>
      </c>
      <c r="C8651" t="s">
        <v>80</v>
      </c>
      <c r="D8651" t="s">
        <v>100</v>
      </c>
      <c r="E8651" t="s">
        <v>177</v>
      </c>
      <c r="F8651" t="s">
        <v>24656</v>
      </c>
      <c r="G8651" t="s">
        <v>183</v>
      </c>
      <c r="H8651" t="s">
        <v>143</v>
      </c>
      <c r="I8651" t="s">
        <v>135</v>
      </c>
      <c r="J8651" t="s">
        <v>136</v>
      </c>
      <c r="K8651" t="s">
        <v>137</v>
      </c>
      <c r="L8651" t="s">
        <v>24657</v>
      </c>
      <c r="M8651" t="s">
        <v>24658</v>
      </c>
      <c r="N8651">
        <v>2.2111111110000001</v>
      </c>
      <c r="O8651">
        <v>0</v>
      </c>
      <c r="P8651">
        <v>13</v>
      </c>
      <c r="Q8651">
        <v>0</v>
      </c>
      <c r="R8651">
        <v>0</v>
      </c>
      <c r="S8651">
        <v>0</v>
      </c>
      <c r="T8651">
        <v>0</v>
      </c>
      <c r="U8651">
        <v>0</v>
      </c>
      <c r="V8651">
        <v>0</v>
      </c>
      <c r="W8651">
        <v>0</v>
      </c>
      <c r="X8651">
        <v>5.8576611781436849</v>
      </c>
      <c r="Y8651">
        <v>0</v>
      </c>
      <c r="Z8651">
        <v>0</v>
      </c>
      <c r="AA8651">
        <v>0</v>
      </c>
      <c r="AB8651">
        <v>0</v>
      </c>
      <c r="AC8651">
        <v>0</v>
      </c>
      <c r="AD8651">
        <v>0</v>
      </c>
      <c r="AE8651">
        <v>5.8576611781436849</v>
      </c>
    </row>
    <row r="8652" spans="1:31" x14ac:dyDescent="0.25">
      <c r="A8652">
        <v>2102878</v>
      </c>
      <c r="B8652">
        <v>1</v>
      </c>
      <c r="C8652" t="s">
        <v>80</v>
      </c>
      <c r="D8652" t="s">
        <v>98</v>
      </c>
      <c r="E8652" t="s">
        <v>169</v>
      </c>
      <c r="F8652" t="s">
        <v>24659</v>
      </c>
      <c r="G8652" t="s">
        <v>171</v>
      </c>
      <c r="H8652" t="s">
        <v>134</v>
      </c>
      <c r="I8652" t="s">
        <v>135</v>
      </c>
      <c r="J8652" t="s">
        <v>136</v>
      </c>
      <c r="K8652" t="s">
        <v>137</v>
      </c>
      <c r="L8652" t="s">
        <v>24660</v>
      </c>
      <c r="M8652" t="s">
        <v>24661</v>
      </c>
      <c r="N8652">
        <v>2.4397222219999999</v>
      </c>
      <c r="O8652">
        <v>0</v>
      </c>
      <c r="P8652">
        <v>0</v>
      </c>
      <c r="Q8652">
        <v>0</v>
      </c>
      <c r="R8652">
        <v>11</v>
      </c>
      <c r="S8652">
        <v>0</v>
      </c>
      <c r="T8652">
        <v>5</v>
      </c>
      <c r="U8652">
        <v>0</v>
      </c>
      <c r="V8652">
        <v>0</v>
      </c>
      <c r="W8652">
        <v>0</v>
      </c>
      <c r="X8652">
        <v>0</v>
      </c>
      <c r="Y8652">
        <v>0</v>
      </c>
      <c r="Z8652">
        <v>40.923940212257094</v>
      </c>
      <c r="AA8652">
        <v>0</v>
      </c>
      <c r="AB8652">
        <v>25.29145683508758</v>
      </c>
      <c r="AC8652">
        <v>0</v>
      </c>
      <c r="AD8652">
        <v>0</v>
      </c>
      <c r="AE8652">
        <v>66.21539704734468</v>
      </c>
    </row>
    <row r="8653" spans="1:31" x14ac:dyDescent="0.25">
      <c r="A8653">
        <v>2103044</v>
      </c>
      <c r="B8653">
        <v>1</v>
      </c>
      <c r="C8653" t="s">
        <v>81</v>
      </c>
      <c r="D8653" t="s">
        <v>115</v>
      </c>
      <c r="E8653" t="s">
        <v>177</v>
      </c>
      <c r="F8653" t="s">
        <v>24662</v>
      </c>
      <c r="G8653" t="s">
        <v>183</v>
      </c>
      <c r="H8653" t="s">
        <v>143</v>
      </c>
      <c r="I8653" t="s">
        <v>135</v>
      </c>
      <c r="J8653" t="s">
        <v>136</v>
      </c>
      <c r="K8653" t="s">
        <v>137</v>
      </c>
      <c r="L8653" t="s">
        <v>24663</v>
      </c>
      <c r="M8653" t="s">
        <v>24664</v>
      </c>
      <c r="N8653">
        <v>1.2747222220000001</v>
      </c>
      <c r="O8653">
        <v>0</v>
      </c>
      <c r="P8653">
        <v>2</v>
      </c>
      <c r="Q8653">
        <v>0</v>
      </c>
      <c r="R8653">
        <v>0</v>
      </c>
      <c r="S8653">
        <v>0</v>
      </c>
      <c r="T8653">
        <v>0</v>
      </c>
      <c r="U8653">
        <v>0</v>
      </c>
      <c r="V8653">
        <v>0</v>
      </c>
      <c r="W8653">
        <v>0</v>
      </c>
      <c r="X8653">
        <v>0.16029722484955333</v>
      </c>
      <c r="Y8653">
        <v>0</v>
      </c>
      <c r="Z8653">
        <v>0</v>
      </c>
      <c r="AA8653">
        <v>0</v>
      </c>
      <c r="AB8653">
        <v>0</v>
      </c>
      <c r="AC8653">
        <v>0</v>
      </c>
      <c r="AD8653">
        <v>0</v>
      </c>
      <c r="AE8653">
        <v>0.16029722484955333</v>
      </c>
    </row>
    <row r="8654" spans="1:31" x14ac:dyDescent="0.25">
      <c r="A8654">
        <v>2103021</v>
      </c>
      <c r="B8654">
        <v>1</v>
      </c>
      <c r="C8654" t="s">
        <v>80</v>
      </c>
      <c r="D8654" t="s">
        <v>96</v>
      </c>
      <c r="E8654" t="s">
        <v>177</v>
      </c>
      <c r="F8654" t="s">
        <v>24665</v>
      </c>
      <c r="G8654" t="s">
        <v>183</v>
      </c>
      <c r="H8654" t="s">
        <v>143</v>
      </c>
      <c r="I8654" t="s">
        <v>135</v>
      </c>
      <c r="J8654" t="s">
        <v>136</v>
      </c>
      <c r="K8654" t="s">
        <v>137</v>
      </c>
      <c r="L8654" t="s">
        <v>24666</v>
      </c>
      <c r="M8654" t="s">
        <v>24667</v>
      </c>
      <c r="N8654">
        <v>1.069722222</v>
      </c>
      <c r="O8654">
        <v>0</v>
      </c>
      <c r="P8654">
        <v>1</v>
      </c>
      <c r="Q8654">
        <v>0</v>
      </c>
      <c r="R8654">
        <v>0</v>
      </c>
      <c r="S8654">
        <v>0</v>
      </c>
      <c r="T8654">
        <v>0</v>
      </c>
      <c r="U8654">
        <v>0</v>
      </c>
      <c r="V8654">
        <v>0</v>
      </c>
      <c r="W8654">
        <v>0</v>
      </c>
      <c r="X8654">
        <v>0.44387990750082507</v>
      </c>
      <c r="Y8654">
        <v>0</v>
      </c>
      <c r="Z8654">
        <v>0</v>
      </c>
      <c r="AA8654">
        <v>0</v>
      </c>
      <c r="AB8654">
        <v>0</v>
      </c>
      <c r="AC8654">
        <v>0</v>
      </c>
      <c r="AD8654">
        <v>0</v>
      </c>
      <c r="AE8654">
        <v>0.44387990750082507</v>
      </c>
    </row>
    <row r="8655" spans="1:31" x14ac:dyDescent="0.25">
      <c r="A8655">
        <v>2103001</v>
      </c>
      <c r="B8655">
        <v>1</v>
      </c>
      <c r="C8655" t="s">
        <v>80</v>
      </c>
      <c r="D8655" t="s">
        <v>107</v>
      </c>
      <c r="E8655" t="s">
        <v>177</v>
      </c>
      <c r="F8655" t="s">
        <v>24668</v>
      </c>
      <c r="G8655" t="s">
        <v>183</v>
      </c>
      <c r="H8655" t="s">
        <v>143</v>
      </c>
      <c r="I8655" t="s">
        <v>135</v>
      </c>
      <c r="J8655" t="s">
        <v>136</v>
      </c>
      <c r="K8655" t="s">
        <v>137</v>
      </c>
      <c r="L8655" t="s">
        <v>24669</v>
      </c>
      <c r="M8655" t="s">
        <v>24670</v>
      </c>
      <c r="N8655">
        <v>2.113888888</v>
      </c>
      <c r="O8655">
        <v>0</v>
      </c>
      <c r="P8655">
        <v>1</v>
      </c>
      <c r="Q8655">
        <v>0</v>
      </c>
      <c r="R8655">
        <v>0</v>
      </c>
      <c r="S8655">
        <v>0</v>
      </c>
      <c r="T8655">
        <v>0</v>
      </c>
      <c r="U8655">
        <v>0</v>
      </c>
      <c r="V8655">
        <v>0</v>
      </c>
      <c r="W8655">
        <v>0</v>
      </c>
      <c r="X8655">
        <v>0.26401717325550889</v>
      </c>
      <c r="Y8655">
        <v>0</v>
      </c>
      <c r="Z8655">
        <v>0</v>
      </c>
      <c r="AA8655">
        <v>0</v>
      </c>
      <c r="AB8655">
        <v>0</v>
      </c>
      <c r="AC8655">
        <v>0</v>
      </c>
      <c r="AD8655">
        <v>0</v>
      </c>
      <c r="AE8655">
        <v>0.26401717325550889</v>
      </c>
    </row>
    <row r="8656" spans="1:31" x14ac:dyDescent="0.25">
      <c r="A8656">
        <v>2102961</v>
      </c>
      <c r="B8656">
        <v>1</v>
      </c>
      <c r="C8656" t="s">
        <v>81</v>
      </c>
      <c r="D8656" t="s">
        <v>112</v>
      </c>
      <c r="E8656" t="s">
        <v>177</v>
      </c>
      <c r="F8656" t="s">
        <v>24671</v>
      </c>
      <c r="G8656" t="s">
        <v>324</v>
      </c>
      <c r="H8656" t="s">
        <v>143</v>
      </c>
      <c r="I8656" t="s">
        <v>135</v>
      </c>
      <c r="J8656" t="s">
        <v>136</v>
      </c>
      <c r="K8656" t="s">
        <v>137</v>
      </c>
      <c r="L8656" t="s">
        <v>24672</v>
      </c>
      <c r="M8656" t="s">
        <v>24673</v>
      </c>
      <c r="N8656">
        <v>1.216388888</v>
      </c>
      <c r="O8656">
        <v>0</v>
      </c>
      <c r="P8656">
        <v>1</v>
      </c>
      <c r="Q8656">
        <v>0</v>
      </c>
      <c r="R8656">
        <v>0</v>
      </c>
      <c r="S8656">
        <v>0</v>
      </c>
      <c r="T8656">
        <v>0</v>
      </c>
      <c r="U8656">
        <v>0</v>
      </c>
      <c r="V8656">
        <v>0</v>
      </c>
      <c r="W8656">
        <v>0</v>
      </c>
      <c r="X8656">
        <v>0.23706937245213414</v>
      </c>
      <c r="Y8656">
        <v>0</v>
      </c>
      <c r="Z8656">
        <v>0</v>
      </c>
      <c r="AA8656">
        <v>0</v>
      </c>
      <c r="AB8656">
        <v>0</v>
      </c>
      <c r="AC8656">
        <v>0</v>
      </c>
      <c r="AD8656">
        <v>0</v>
      </c>
      <c r="AE8656">
        <v>0.23706937245213414</v>
      </c>
    </row>
    <row r="8657" spans="1:31" x14ac:dyDescent="0.25">
      <c r="A8657">
        <v>2102938</v>
      </c>
      <c r="B8657">
        <v>1</v>
      </c>
      <c r="C8657" t="s">
        <v>80</v>
      </c>
      <c r="D8657" t="s">
        <v>107</v>
      </c>
      <c r="E8657" t="s">
        <v>158</v>
      </c>
      <c r="F8657" t="s">
        <v>24674</v>
      </c>
      <c r="G8657" t="s">
        <v>160</v>
      </c>
      <c r="H8657" t="s">
        <v>143</v>
      </c>
      <c r="I8657" t="s">
        <v>135</v>
      </c>
      <c r="J8657" t="s">
        <v>136</v>
      </c>
      <c r="K8657" t="s">
        <v>137</v>
      </c>
      <c r="L8657" t="s">
        <v>24675</v>
      </c>
      <c r="M8657" t="s">
        <v>24676</v>
      </c>
      <c r="N8657">
        <v>1.899444444</v>
      </c>
      <c r="O8657">
        <v>0</v>
      </c>
      <c r="P8657">
        <v>150</v>
      </c>
      <c r="Q8657">
        <v>0</v>
      </c>
      <c r="R8657">
        <v>0</v>
      </c>
      <c r="S8657">
        <v>0</v>
      </c>
      <c r="T8657">
        <v>35</v>
      </c>
      <c r="U8657">
        <v>0</v>
      </c>
      <c r="V8657">
        <v>0</v>
      </c>
      <c r="W8657">
        <v>0</v>
      </c>
      <c r="X8657">
        <v>50.879619545526026</v>
      </c>
      <c r="Y8657">
        <v>0</v>
      </c>
      <c r="Z8657">
        <v>0</v>
      </c>
      <c r="AA8657">
        <v>0</v>
      </c>
      <c r="AB8657">
        <v>43.508353594389554</v>
      </c>
      <c r="AC8657">
        <v>0</v>
      </c>
      <c r="AD8657">
        <v>0</v>
      </c>
      <c r="AE8657">
        <v>94.387973139915573</v>
      </c>
    </row>
    <row r="8658" spans="1:31" x14ac:dyDescent="0.25">
      <c r="A8658">
        <v>2102915</v>
      </c>
      <c r="B8658">
        <v>1</v>
      </c>
      <c r="C8658" t="s">
        <v>80</v>
      </c>
      <c r="D8658" t="s">
        <v>94</v>
      </c>
      <c r="E8658" t="s">
        <v>177</v>
      </c>
      <c r="F8658" t="s">
        <v>24677</v>
      </c>
      <c r="G8658" t="s">
        <v>1007</v>
      </c>
      <c r="H8658" t="s">
        <v>143</v>
      </c>
      <c r="I8658" t="s">
        <v>135</v>
      </c>
      <c r="J8658" t="s">
        <v>3</v>
      </c>
      <c r="K8658" t="s">
        <v>137</v>
      </c>
      <c r="L8658" t="s">
        <v>24678</v>
      </c>
      <c r="M8658" t="s">
        <v>24679</v>
      </c>
      <c r="N8658">
        <v>1.0591666660000001</v>
      </c>
      <c r="O8658">
        <v>0</v>
      </c>
      <c r="P8658">
        <v>1</v>
      </c>
      <c r="Q8658">
        <v>0</v>
      </c>
      <c r="R8658">
        <v>0</v>
      </c>
      <c r="S8658">
        <v>0</v>
      </c>
      <c r="T8658">
        <v>0</v>
      </c>
      <c r="U8658">
        <v>0</v>
      </c>
      <c r="V8658">
        <v>0</v>
      </c>
      <c r="W8658">
        <v>0</v>
      </c>
      <c r="X8658">
        <v>0.24628721441070828</v>
      </c>
      <c r="Y8658">
        <v>0</v>
      </c>
      <c r="Z8658">
        <v>0</v>
      </c>
      <c r="AA8658">
        <v>0</v>
      </c>
      <c r="AB8658">
        <v>0</v>
      </c>
      <c r="AC8658">
        <v>0</v>
      </c>
      <c r="AD8658">
        <v>0</v>
      </c>
      <c r="AE8658">
        <v>0.24628721441070828</v>
      </c>
    </row>
    <row r="8659" spans="1:31" x14ac:dyDescent="0.25">
      <c r="A8659">
        <v>2103038</v>
      </c>
      <c r="B8659">
        <v>1</v>
      </c>
      <c r="C8659" t="s">
        <v>80</v>
      </c>
      <c r="D8659" t="s">
        <v>97</v>
      </c>
      <c r="E8659" t="s">
        <v>158</v>
      </c>
      <c r="F8659" t="s">
        <v>24680</v>
      </c>
      <c r="G8659" t="s">
        <v>160</v>
      </c>
      <c r="H8659" t="s">
        <v>143</v>
      </c>
      <c r="I8659" t="s">
        <v>135</v>
      </c>
      <c r="J8659" t="s">
        <v>136</v>
      </c>
      <c r="K8659" t="s">
        <v>137</v>
      </c>
      <c r="L8659" t="s">
        <v>24681</v>
      </c>
      <c r="M8659" t="s">
        <v>24682</v>
      </c>
      <c r="N8659">
        <v>1.028333333</v>
      </c>
      <c r="O8659">
        <v>0</v>
      </c>
      <c r="P8659">
        <v>54</v>
      </c>
      <c r="Q8659">
        <v>0</v>
      </c>
      <c r="R8659">
        <v>0</v>
      </c>
      <c r="S8659">
        <v>0</v>
      </c>
      <c r="T8659">
        <v>4</v>
      </c>
      <c r="U8659">
        <v>0</v>
      </c>
      <c r="V8659">
        <v>0</v>
      </c>
      <c r="W8659">
        <v>0</v>
      </c>
      <c r="X8659">
        <v>19.837651567455971</v>
      </c>
      <c r="Y8659">
        <v>0</v>
      </c>
      <c r="Z8659">
        <v>0</v>
      </c>
      <c r="AA8659">
        <v>0</v>
      </c>
      <c r="AB8659">
        <v>1.5105746658957451</v>
      </c>
      <c r="AC8659">
        <v>0</v>
      </c>
      <c r="AD8659">
        <v>0</v>
      </c>
      <c r="AE8659">
        <v>21.348226233351717</v>
      </c>
    </row>
    <row r="8660" spans="1:31" x14ac:dyDescent="0.25">
      <c r="A8660">
        <v>2102978</v>
      </c>
      <c r="B8660">
        <v>1</v>
      </c>
      <c r="C8660" t="s">
        <v>80</v>
      </c>
      <c r="D8660" t="s">
        <v>102</v>
      </c>
      <c r="E8660" t="s">
        <v>131</v>
      </c>
      <c r="F8660" t="s">
        <v>24683</v>
      </c>
      <c r="G8660" t="s">
        <v>133</v>
      </c>
      <c r="H8660" t="s">
        <v>134</v>
      </c>
      <c r="I8660" t="s">
        <v>135</v>
      </c>
      <c r="J8660" t="s">
        <v>136</v>
      </c>
      <c r="K8660" t="s">
        <v>137</v>
      </c>
      <c r="L8660" t="s">
        <v>24684</v>
      </c>
      <c r="M8660" t="s">
        <v>24685</v>
      </c>
      <c r="N8660">
        <v>1.0974999999999999</v>
      </c>
      <c r="O8660">
        <v>0</v>
      </c>
      <c r="P8660">
        <v>12</v>
      </c>
      <c r="Q8660">
        <v>45</v>
      </c>
      <c r="R8660">
        <v>363</v>
      </c>
      <c r="S8660">
        <v>1</v>
      </c>
      <c r="T8660">
        <v>38</v>
      </c>
      <c r="U8660">
        <v>0</v>
      </c>
      <c r="V8660">
        <v>0</v>
      </c>
      <c r="W8660">
        <v>0</v>
      </c>
      <c r="X8660">
        <v>2.1851869744262715</v>
      </c>
      <c r="Y8660">
        <v>23.020015333520107</v>
      </c>
      <c r="Z8660">
        <v>59.713504186914442</v>
      </c>
      <c r="AA8660">
        <v>5.9350331190083339E-4</v>
      </c>
      <c r="AB8660">
        <v>10.678142393358391</v>
      </c>
      <c r="AC8660">
        <v>0</v>
      </c>
      <c r="AD8660">
        <v>0</v>
      </c>
      <c r="AE8660">
        <v>95.597442391531118</v>
      </c>
    </row>
    <row r="8661" spans="1:31" x14ac:dyDescent="0.25">
      <c r="A8661">
        <v>2102832</v>
      </c>
      <c r="B8661">
        <v>1</v>
      </c>
      <c r="C8661" t="s">
        <v>80</v>
      </c>
      <c r="D8661" t="s">
        <v>89</v>
      </c>
      <c r="E8661" t="s">
        <v>177</v>
      </c>
      <c r="F8661" t="s">
        <v>24686</v>
      </c>
      <c r="G8661" t="s">
        <v>179</v>
      </c>
      <c r="H8661" t="s">
        <v>143</v>
      </c>
      <c r="I8661" t="s">
        <v>135</v>
      </c>
      <c r="J8661" t="s">
        <v>136</v>
      </c>
      <c r="K8661" t="s">
        <v>137</v>
      </c>
      <c r="L8661" t="s">
        <v>24687</v>
      </c>
      <c r="M8661" t="s">
        <v>24688</v>
      </c>
      <c r="N8661">
        <v>4.9294444439999996</v>
      </c>
      <c r="O8661">
        <v>0</v>
      </c>
      <c r="P8661">
        <v>1</v>
      </c>
      <c r="Q8661">
        <v>0</v>
      </c>
      <c r="R8661">
        <v>0</v>
      </c>
      <c r="S8661">
        <v>0</v>
      </c>
      <c r="T8661">
        <v>0</v>
      </c>
      <c r="U8661">
        <v>0</v>
      </c>
      <c r="V8661">
        <v>0</v>
      </c>
      <c r="W8661">
        <v>0</v>
      </c>
      <c r="X8661">
        <v>7.9775932619354499</v>
      </c>
      <c r="Y8661">
        <v>0</v>
      </c>
      <c r="Z8661">
        <v>0</v>
      </c>
      <c r="AA8661">
        <v>0</v>
      </c>
      <c r="AB8661">
        <v>0</v>
      </c>
      <c r="AC8661">
        <v>0</v>
      </c>
      <c r="AD8661">
        <v>0</v>
      </c>
      <c r="AE8661">
        <v>7.9775932619354499</v>
      </c>
    </row>
    <row r="8662" spans="1:31" x14ac:dyDescent="0.25">
      <c r="A8662">
        <v>2102875</v>
      </c>
      <c r="B8662">
        <v>1</v>
      </c>
      <c r="C8662" t="s">
        <v>80</v>
      </c>
      <c r="D8662" t="s">
        <v>93</v>
      </c>
      <c r="E8662" t="s">
        <v>146</v>
      </c>
      <c r="F8662" t="s">
        <v>24689</v>
      </c>
      <c r="G8662" t="s">
        <v>133</v>
      </c>
      <c r="H8662" t="s">
        <v>134</v>
      </c>
      <c r="I8662" t="s">
        <v>135</v>
      </c>
      <c r="J8662" t="s">
        <v>136</v>
      </c>
      <c r="K8662" t="s">
        <v>137</v>
      </c>
      <c r="L8662" t="s">
        <v>24690</v>
      </c>
      <c r="M8662" t="s">
        <v>24691</v>
      </c>
      <c r="N8662">
        <v>0.51611111099999996</v>
      </c>
      <c r="O8662">
        <v>0</v>
      </c>
      <c r="P8662">
        <v>310</v>
      </c>
      <c r="Q8662">
        <v>16</v>
      </c>
      <c r="R8662">
        <v>159</v>
      </c>
      <c r="S8662">
        <v>2</v>
      </c>
      <c r="T8662">
        <v>94</v>
      </c>
      <c r="U8662">
        <v>0</v>
      </c>
      <c r="V8662">
        <v>0</v>
      </c>
      <c r="W8662">
        <v>0</v>
      </c>
      <c r="X8662">
        <v>32.157185175506932</v>
      </c>
      <c r="Y8662">
        <v>60.170404407733024</v>
      </c>
      <c r="Z8662">
        <v>56.016401543229662</v>
      </c>
      <c r="AA8662">
        <v>1.2782898653062889</v>
      </c>
      <c r="AB8662">
        <v>44.945617471021492</v>
      </c>
      <c r="AC8662">
        <v>0</v>
      </c>
      <c r="AD8662">
        <v>0</v>
      </c>
      <c r="AE8662">
        <v>194.56789846279742</v>
      </c>
    </row>
    <row r="8663" spans="1:31" x14ac:dyDescent="0.25">
      <c r="A8663">
        <v>2102975</v>
      </c>
      <c r="B8663">
        <v>1</v>
      </c>
      <c r="C8663" t="s">
        <v>80</v>
      </c>
      <c r="D8663" t="s">
        <v>96</v>
      </c>
      <c r="E8663" t="s">
        <v>177</v>
      </c>
      <c r="F8663" t="s">
        <v>24692</v>
      </c>
      <c r="G8663" t="s">
        <v>179</v>
      </c>
      <c r="H8663" t="s">
        <v>143</v>
      </c>
      <c r="I8663" t="s">
        <v>135</v>
      </c>
      <c r="J8663" t="s">
        <v>136</v>
      </c>
      <c r="K8663" t="s">
        <v>137</v>
      </c>
      <c r="L8663" t="s">
        <v>24693</v>
      </c>
      <c r="M8663" t="s">
        <v>24694</v>
      </c>
      <c r="N8663">
        <v>2.8302777770000001</v>
      </c>
      <c r="O8663">
        <v>0</v>
      </c>
      <c r="P8663">
        <v>0</v>
      </c>
      <c r="Q8663">
        <v>0</v>
      </c>
      <c r="R8663">
        <v>1</v>
      </c>
      <c r="S8663">
        <v>0</v>
      </c>
      <c r="T8663">
        <v>0</v>
      </c>
      <c r="U8663">
        <v>0</v>
      </c>
      <c r="V8663">
        <v>0</v>
      </c>
      <c r="W8663">
        <v>0</v>
      </c>
      <c r="X8663">
        <v>0</v>
      </c>
      <c r="Y8663">
        <v>0</v>
      </c>
      <c r="Z8663">
        <v>7.213264888714585E-2</v>
      </c>
      <c r="AA8663">
        <v>0</v>
      </c>
      <c r="AB8663">
        <v>0</v>
      </c>
      <c r="AC8663">
        <v>0</v>
      </c>
      <c r="AD8663">
        <v>0</v>
      </c>
      <c r="AE8663">
        <v>7.213264888714585E-2</v>
      </c>
    </row>
    <row r="8664" spans="1:31" x14ac:dyDescent="0.25">
      <c r="A8664">
        <v>2103024</v>
      </c>
      <c r="B8664">
        <v>1</v>
      </c>
      <c r="C8664" t="s">
        <v>80</v>
      </c>
      <c r="D8664" t="s">
        <v>84</v>
      </c>
      <c r="E8664" t="s">
        <v>177</v>
      </c>
      <c r="F8664" t="s">
        <v>24695</v>
      </c>
      <c r="G8664" t="s">
        <v>179</v>
      </c>
      <c r="H8664" t="s">
        <v>143</v>
      </c>
      <c r="I8664" t="s">
        <v>135</v>
      </c>
      <c r="J8664" t="s">
        <v>136</v>
      </c>
      <c r="K8664" t="s">
        <v>137</v>
      </c>
      <c r="L8664" t="s">
        <v>24696</v>
      </c>
      <c r="M8664" t="s">
        <v>24697</v>
      </c>
      <c r="N8664">
        <v>5.0861111110000001</v>
      </c>
      <c r="O8664">
        <v>0</v>
      </c>
      <c r="P8664">
        <v>3</v>
      </c>
      <c r="Q8664">
        <v>0</v>
      </c>
      <c r="R8664">
        <v>0</v>
      </c>
      <c r="S8664">
        <v>0</v>
      </c>
      <c r="T8664">
        <v>0</v>
      </c>
      <c r="U8664">
        <v>0</v>
      </c>
      <c r="V8664">
        <v>0</v>
      </c>
      <c r="W8664">
        <v>0</v>
      </c>
      <c r="X8664">
        <v>3.2939392202397006</v>
      </c>
      <c r="Y8664">
        <v>0</v>
      </c>
      <c r="Z8664">
        <v>0</v>
      </c>
      <c r="AA8664">
        <v>0</v>
      </c>
      <c r="AB8664">
        <v>0</v>
      </c>
      <c r="AC8664">
        <v>0</v>
      </c>
      <c r="AD8664">
        <v>0</v>
      </c>
      <c r="AE8664">
        <v>3.2939392202397006</v>
      </c>
    </row>
    <row r="8665" spans="1:31" x14ac:dyDescent="0.25">
      <c r="A8665">
        <v>2102898</v>
      </c>
      <c r="B8665">
        <v>1</v>
      </c>
      <c r="C8665" t="s">
        <v>80</v>
      </c>
      <c r="D8665" t="s">
        <v>93</v>
      </c>
      <c r="E8665" t="s">
        <v>140</v>
      </c>
      <c r="F8665" t="s">
        <v>24698</v>
      </c>
      <c r="G8665" t="s">
        <v>1017</v>
      </c>
      <c r="H8665" t="s">
        <v>143</v>
      </c>
      <c r="I8665" t="s">
        <v>135</v>
      </c>
      <c r="J8665" t="s">
        <v>136</v>
      </c>
      <c r="K8665" t="s">
        <v>137</v>
      </c>
      <c r="L8665" t="s">
        <v>24699</v>
      </c>
      <c r="M8665" t="s">
        <v>24700</v>
      </c>
      <c r="N8665">
        <v>0.42555555499999997</v>
      </c>
      <c r="O8665">
        <v>0</v>
      </c>
      <c r="P8665">
        <v>4</v>
      </c>
      <c r="Q8665">
        <v>0</v>
      </c>
      <c r="R8665">
        <v>5</v>
      </c>
      <c r="S8665">
        <v>0</v>
      </c>
      <c r="T8665">
        <v>6</v>
      </c>
      <c r="U8665">
        <v>0</v>
      </c>
      <c r="V8665">
        <v>0</v>
      </c>
      <c r="W8665">
        <v>0</v>
      </c>
      <c r="X8665">
        <v>0.50226866724718999</v>
      </c>
      <c r="Y8665">
        <v>0</v>
      </c>
      <c r="Z8665">
        <v>0.47691807610986003</v>
      </c>
      <c r="AA8665">
        <v>0</v>
      </c>
      <c r="AB8665">
        <v>0.92176847910648441</v>
      </c>
      <c r="AC8665">
        <v>0</v>
      </c>
      <c r="AD8665">
        <v>0</v>
      </c>
      <c r="AE8665">
        <v>1.9009552224635344</v>
      </c>
    </row>
    <row r="8666" spans="1:31" x14ac:dyDescent="0.25">
      <c r="A8666">
        <v>2102955</v>
      </c>
      <c r="B8666">
        <v>1</v>
      </c>
      <c r="C8666" t="s">
        <v>80</v>
      </c>
      <c r="D8666" t="s">
        <v>84</v>
      </c>
      <c r="E8666" t="s">
        <v>158</v>
      </c>
      <c r="F8666" t="s">
        <v>5043</v>
      </c>
      <c r="G8666" t="s">
        <v>160</v>
      </c>
      <c r="H8666" t="s">
        <v>143</v>
      </c>
      <c r="I8666" t="s">
        <v>135</v>
      </c>
      <c r="J8666" t="s">
        <v>136</v>
      </c>
      <c r="K8666" t="s">
        <v>137</v>
      </c>
      <c r="L8666" t="s">
        <v>24701</v>
      </c>
      <c r="M8666" t="s">
        <v>24702</v>
      </c>
      <c r="N8666">
        <v>3.4430555549999999</v>
      </c>
      <c r="O8666">
        <v>0</v>
      </c>
      <c r="P8666">
        <v>21</v>
      </c>
      <c r="Q8666">
        <v>0</v>
      </c>
      <c r="R8666">
        <v>0</v>
      </c>
      <c r="S8666">
        <v>0</v>
      </c>
      <c r="T8666">
        <v>5</v>
      </c>
      <c r="U8666">
        <v>0</v>
      </c>
      <c r="V8666">
        <v>0</v>
      </c>
      <c r="W8666">
        <v>0</v>
      </c>
      <c r="X8666">
        <v>16.4712683583491</v>
      </c>
      <c r="Y8666">
        <v>0</v>
      </c>
      <c r="Z8666">
        <v>0</v>
      </c>
      <c r="AA8666">
        <v>0</v>
      </c>
      <c r="AB8666">
        <v>20.74373843299297</v>
      </c>
      <c r="AC8666">
        <v>0</v>
      </c>
      <c r="AD8666">
        <v>0</v>
      </c>
      <c r="AE8666">
        <v>37.21500679134207</v>
      </c>
    </row>
    <row r="8667" spans="1:31" x14ac:dyDescent="0.25">
      <c r="A8667">
        <v>2102812</v>
      </c>
      <c r="B8667">
        <v>1</v>
      </c>
      <c r="C8667" t="s">
        <v>80</v>
      </c>
      <c r="D8667" t="s">
        <v>96</v>
      </c>
      <c r="E8667" t="s">
        <v>505</v>
      </c>
      <c r="F8667" t="s">
        <v>24703</v>
      </c>
      <c r="G8667" t="s">
        <v>366</v>
      </c>
      <c r="H8667" t="s">
        <v>143</v>
      </c>
      <c r="I8667" t="s">
        <v>135</v>
      </c>
      <c r="J8667" t="s">
        <v>136</v>
      </c>
      <c r="K8667" t="s">
        <v>137</v>
      </c>
      <c r="L8667" t="s">
        <v>24704</v>
      </c>
      <c r="M8667" t="s">
        <v>24705</v>
      </c>
      <c r="N8667">
        <v>3.4358333330000002</v>
      </c>
      <c r="O8667">
        <v>0</v>
      </c>
      <c r="P8667">
        <v>2</v>
      </c>
      <c r="Q8667">
        <v>0</v>
      </c>
      <c r="R8667">
        <v>0</v>
      </c>
      <c r="S8667">
        <v>0</v>
      </c>
      <c r="T8667">
        <v>15</v>
      </c>
      <c r="U8667">
        <v>0</v>
      </c>
      <c r="V8667">
        <v>0</v>
      </c>
      <c r="W8667">
        <v>0</v>
      </c>
      <c r="X8667">
        <v>0</v>
      </c>
      <c r="Y8667">
        <v>0</v>
      </c>
      <c r="Z8667">
        <v>0</v>
      </c>
      <c r="AA8667">
        <v>0</v>
      </c>
      <c r="AB8667">
        <v>594.33321313926979</v>
      </c>
      <c r="AC8667">
        <v>0</v>
      </c>
      <c r="AD8667">
        <v>0</v>
      </c>
      <c r="AE8667">
        <v>594.33321313926979</v>
      </c>
    </row>
    <row r="8668" spans="1:31" x14ac:dyDescent="0.25">
      <c r="A8668">
        <v>2102818</v>
      </c>
      <c r="B8668">
        <v>1</v>
      </c>
      <c r="C8668" t="s">
        <v>80</v>
      </c>
      <c r="D8668" t="s">
        <v>93</v>
      </c>
      <c r="E8668" t="s">
        <v>140</v>
      </c>
      <c r="F8668" t="s">
        <v>24706</v>
      </c>
      <c r="G8668" t="s">
        <v>142</v>
      </c>
      <c r="H8668" t="s">
        <v>143</v>
      </c>
      <c r="I8668" t="s">
        <v>135</v>
      </c>
      <c r="J8668" t="s">
        <v>136</v>
      </c>
      <c r="K8668" t="s">
        <v>137</v>
      </c>
      <c r="L8668" t="s">
        <v>24707</v>
      </c>
      <c r="M8668" t="s">
        <v>24708</v>
      </c>
      <c r="N8668">
        <v>1.383611111</v>
      </c>
      <c r="O8668">
        <v>0</v>
      </c>
      <c r="P8668">
        <v>10</v>
      </c>
      <c r="Q8668">
        <v>0</v>
      </c>
      <c r="R8668">
        <v>14</v>
      </c>
      <c r="S8668">
        <v>0</v>
      </c>
      <c r="T8668">
        <v>15</v>
      </c>
      <c r="U8668">
        <v>0</v>
      </c>
      <c r="V8668">
        <v>0</v>
      </c>
      <c r="W8668">
        <v>0</v>
      </c>
      <c r="X8668">
        <v>4.3248603391820835</v>
      </c>
      <c r="Y8668">
        <v>0</v>
      </c>
      <c r="Z8668">
        <v>23.192121423624062</v>
      </c>
      <c r="AA8668">
        <v>0</v>
      </c>
      <c r="AB8668">
        <v>84.572046573162353</v>
      </c>
      <c r="AC8668">
        <v>0</v>
      </c>
      <c r="AD8668">
        <v>0</v>
      </c>
      <c r="AE8668">
        <v>112.08902833596849</v>
      </c>
    </row>
    <row r="8669" spans="1:31" x14ac:dyDescent="0.25">
      <c r="A8669">
        <v>2102941</v>
      </c>
      <c r="B8669">
        <v>1</v>
      </c>
      <c r="C8669" t="s">
        <v>81</v>
      </c>
      <c r="D8669" t="s">
        <v>123</v>
      </c>
      <c r="E8669" t="s">
        <v>158</v>
      </c>
      <c r="F8669" t="s">
        <v>24709</v>
      </c>
      <c r="G8669" t="s">
        <v>160</v>
      </c>
      <c r="H8669" t="s">
        <v>143</v>
      </c>
      <c r="I8669" t="s">
        <v>135</v>
      </c>
      <c r="J8669" t="s">
        <v>136</v>
      </c>
      <c r="K8669" t="s">
        <v>137</v>
      </c>
      <c r="L8669" t="s">
        <v>24710</v>
      </c>
      <c r="M8669" t="s">
        <v>24711</v>
      </c>
      <c r="N8669">
        <v>1.4255555550000001</v>
      </c>
      <c r="O8669">
        <v>0</v>
      </c>
      <c r="P8669">
        <v>0</v>
      </c>
      <c r="Q8669">
        <v>0</v>
      </c>
      <c r="R8669">
        <v>9</v>
      </c>
      <c r="S8669">
        <v>0</v>
      </c>
      <c r="T8669">
        <v>1</v>
      </c>
      <c r="U8669">
        <v>0</v>
      </c>
      <c r="V8669">
        <v>0</v>
      </c>
      <c r="W8669">
        <v>0</v>
      </c>
      <c r="X8669">
        <v>0</v>
      </c>
      <c r="Y8669">
        <v>0</v>
      </c>
      <c r="Z8669">
        <v>4.2057798577936945</v>
      </c>
      <c r="AA8669">
        <v>0</v>
      </c>
      <c r="AB8669">
        <v>2.0037840348643332</v>
      </c>
      <c r="AC8669">
        <v>0</v>
      </c>
      <c r="AD8669">
        <v>0</v>
      </c>
      <c r="AE8669">
        <v>6.2095638926580277</v>
      </c>
    </row>
    <row r="8670" spans="1:31" x14ac:dyDescent="0.25">
      <c r="A8670">
        <v>2102881</v>
      </c>
      <c r="B8670">
        <v>1</v>
      </c>
      <c r="C8670" t="s">
        <v>80</v>
      </c>
      <c r="D8670" t="s">
        <v>97</v>
      </c>
      <c r="E8670" t="s">
        <v>505</v>
      </c>
      <c r="F8670" t="s">
        <v>24712</v>
      </c>
      <c r="G8670" t="s">
        <v>4805</v>
      </c>
      <c r="H8670" t="s">
        <v>143</v>
      </c>
      <c r="I8670" t="s">
        <v>135</v>
      </c>
      <c r="J8670" t="s">
        <v>136</v>
      </c>
      <c r="K8670" t="s">
        <v>137</v>
      </c>
      <c r="L8670" t="s">
        <v>24713</v>
      </c>
      <c r="M8670" t="s">
        <v>24714</v>
      </c>
      <c r="N8670">
        <v>4.2638888880000003</v>
      </c>
      <c r="O8670">
        <v>0</v>
      </c>
      <c r="P8670">
        <v>7</v>
      </c>
      <c r="Q8670">
        <v>0</v>
      </c>
      <c r="R8670">
        <v>0</v>
      </c>
      <c r="S8670">
        <v>0</v>
      </c>
      <c r="T8670">
        <v>0</v>
      </c>
      <c r="U8670">
        <v>0</v>
      </c>
      <c r="V8670">
        <v>0</v>
      </c>
      <c r="W8670">
        <v>0</v>
      </c>
      <c r="X8670">
        <v>6.9399864091596477</v>
      </c>
      <c r="Y8670">
        <v>0</v>
      </c>
      <c r="Z8670">
        <v>0</v>
      </c>
      <c r="AA8670">
        <v>0</v>
      </c>
      <c r="AB8670">
        <v>0</v>
      </c>
      <c r="AC8670">
        <v>0</v>
      </c>
      <c r="AD8670">
        <v>0</v>
      </c>
      <c r="AE8670">
        <v>6.9399864091596477</v>
      </c>
    </row>
    <row r="8671" spans="1:31" x14ac:dyDescent="0.25">
      <c r="A8671">
        <v>2102901</v>
      </c>
      <c r="B8671">
        <v>1</v>
      </c>
      <c r="C8671" t="s">
        <v>80</v>
      </c>
      <c r="D8671" t="s">
        <v>97</v>
      </c>
      <c r="E8671" t="s">
        <v>177</v>
      </c>
      <c r="F8671" t="s">
        <v>24715</v>
      </c>
      <c r="G8671" t="s">
        <v>179</v>
      </c>
      <c r="H8671" t="s">
        <v>143</v>
      </c>
      <c r="I8671" t="s">
        <v>135</v>
      </c>
      <c r="J8671" t="s">
        <v>136</v>
      </c>
      <c r="K8671" t="s">
        <v>137</v>
      </c>
      <c r="L8671" t="s">
        <v>24716</v>
      </c>
      <c r="M8671" t="s">
        <v>24717</v>
      </c>
      <c r="N8671">
        <v>4.2711111109999997</v>
      </c>
      <c r="O8671">
        <v>0</v>
      </c>
      <c r="P8671">
        <v>2</v>
      </c>
      <c r="Q8671">
        <v>0</v>
      </c>
      <c r="R8671">
        <v>0</v>
      </c>
      <c r="S8671">
        <v>0</v>
      </c>
      <c r="T8671">
        <v>0</v>
      </c>
      <c r="U8671">
        <v>0</v>
      </c>
      <c r="V8671">
        <v>0</v>
      </c>
      <c r="W8671">
        <v>0</v>
      </c>
      <c r="X8671">
        <v>1.9112821428134774</v>
      </c>
      <c r="Y8671">
        <v>0</v>
      </c>
      <c r="Z8671">
        <v>0</v>
      </c>
      <c r="AA8671">
        <v>0</v>
      </c>
      <c r="AB8671">
        <v>0</v>
      </c>
      <c r="AC8671">
        <v>0</v>
      </c>
      <c r="AD8671">
        <v>0</v>
      </c>
      <c r="AE8671">
        <v>1.9112821428134774</v>
      </c>
    </row>
    <row r="8672" spans="1:31" x14ac:dyDescent="0.25">
      <c r="A8672">
        <v>2102907</v>
      </c>
      <c r="B8672">
        <v>1</v>
      </c>
      <c r="C8672" t="s">
        <v>81</v>
      </c>
      <c r="D8672" t="s">
        <v>118</v>
      </c>
      <c r="E8672" t="s">
        <v>169</v>
      </c>
      <c r="F8672" t="s">
        <v>24718</v>
      </c>
      <c r="G8672" t="s">
        <v>171</v>
      </c>
      <c r="H8672" t="s">
        <v>134</v>
      </c>
      <c r="I8672" t="s">
        <v>135</v>
      </c>
      <c r="J8672" t="s">
        <v>136</v>
      </c>
      <c r="K8672" t="s">
        <v>137</v>
      </c>
      <c r="L8672" t="s">
        <v>24719</v>
      </c>
      <c r="M8672" t="s">
        <v>24720</v>
      </c>
      <c r="N8672">
        <v>2.2266666659999999</v>
      </c>
      <c r="O8672">
        <v>0</v>
      </c>
      <c r="P8672">
        <v>103</v>
      </c>
      <c r="Q8672">
        <v>14</v>
      </c>
      <c r="R8672">
        <v>17</v>
      </c>
      <c r="S8672">
        <v>0</v>
      </c>
      <c r="T8672">
        <v>1</v>
      </c>
      <c r="U8672">
        <v>0</v>
      </c>
      <c r="V8672">
        <v>0</v>
      </c>
      <c r="W8672">
        <v>0</v>
      </c>
      <c r="X8672">
        <v>46.662524363226979</v>
      </c>
      <c r="Y8672">
        <v>27.534361016178963</v>
      </c>
      <c r="Z8672">
        <v>24.06573391780482</v>
      </c>
      <c r="AA8672">
        <v>0</v>
      </c>
      <c r="AB8672">
        <v>2.1778283876746664E-2</v>
      </c>
      <c r="AC8672">
        <v>0</v>
      </c>
      <c r="AD8672">
        <v>0</v>
      </c>
      <c r="AE8672">
        <v>98.284397581087504</v>
      </c>
    </row>
    <row r="8673" spans="1:31" x14ac:dyDescent="0.25">
      <c r="A8673">
        <v>2102964</v>
      </c>
      <c r="B8673">
        <v>1</v>
      </c>
      <c r="C8673" t="s">
        <v>80</v>
      </c>
      <c r="D8673" t="s">
        <v>83</v>
      </c>
      <c r="E8673" t="s">
        <v>177</v>
      </c>
      <c r="F8673" t="s">
        <v>24721</v>
      </c>
      <c r="G8673" t="s">
        <v>183</v>
      </c>
      <c r="H8673" t="s">
        <v>143</v>
      </c>
      <c r="I8673" t="s">
        <v>135</v>
      </c>
      <c r="J8673" t="s">
        <v>136</v>
      </c>
      <c r="K8673" t="s">
        <v>137</v>
      </c>
      <c r="L8673" t="s">
        <v>24722</v>
      </c>
      <c r="M8673" t="s">
        <v>24723</v>
      </c>
      <c r="N8673">
        <v>1.9841666659999999</v>
      </c>
      <c r="O8673">
        <v>0</v>
      </c>
      <c r="P8673">
        <v>6</v>
      </c>
      <c r="Q8673">
        <v>0</v>
      </c>
      <c r="R8673">
        <v>0</v>
      </c>
      <c r="S8673">
        <v>0</v>
      </c>
      <c r="T8673">
        <v>0</v>
      </c>
      <c r="U8673">
        <v>0</v>
      </c>
      <c r="V8673">
        <v>0</v>
      </c>
      <c r="W8673">
        <v>0</v>
      </c>
      <c r="X8673">
        <v>3.0370154778903702</v>
      </c>
      <c r="Y8673">
        <v>0</v>
      </c>
      <c r="Z8673">
        <v>0</v>
      </c>
      <c r="AA8673">
        <v>0</v>
      </c>
      <c r="AB8673">
        <v>0</v>
      </c>
      <c r="AC8673">
        <v>0</v>
      </c>
      <c r="AD8673">
        <v>0</v>
      </c>
      <c r="AE8673">
        <v>3.0370154778903702</v>
      </c>
    </row>
    <row r="8674" spans="1:31" x14ac:dyDescent="0.25">
      <c r="A8674">
        <v>2102884</v>
      </c>
      <c r="B8674">
        <v>1</v>
      </c>
      <c r="C8674" t="s">
        <v>80</v>
      </c>
      <c r="D8674" t="s">
        <v>93</v>
      </c>
      <c r="E8674" t="s">
        <v>177</v>
      </c>
      <c r="F8674" t="s">
        <v>24724</v>
      </c>
      <c r="G8674" t="s">
        <v>183</v>
      </c>
      <c r="H8674" t="s">
        <v>143</v>
      </c>
      <c r="I8674" t="s">
        <v>135</v>
      </c>
      <c r="J8674" t="s">
        <v>136</v>
      </c>
      <c r="K8674" t="s">
        <v>137</v>
      </c>
      <c r="L8674" t="s">
        <v>24725</v>
      </c>
      <c r="M8674" t="s">
        <v>24726</v>
      </c>
      <c r="N8674">
        <v>3.0016666660000002</v>
      </c>
      <c r="O8674">
        <v>0</v>
      </c>
      <c r="P8674">
        <v>1</v>
      </c>
      <c r="Q8674">
        <v>0</v>
      </c>
      <c r="R8674">
        <v>0</v>
      </c>
      <c r="S8674">
        <v>0</v>
      </c>
      <c r="T8674">
        <v>0</v>
      </c>
      <c r="U8674">
        <v>0</v>
      </c>
      <c r="V8674">
        <v>0</v>
      </c>
      <c r="W8674">
        <v>0</v>
      </c>
      <c r="X8674">
        <v>0.49679067013848832</v>
      </c>
      <c r="Y8674">
        <v>0</v>
      </c>
      <c r="Z8674">
        <v>0</v>
      </c>
      <c r="AA8674">
        <v>0</v>
      </c>
      <c r="AB8674">
        <v>0</v>
      </c>
      <c r="AC8674">
        <v>0</v>
      </c>
      <c r="AD8674">
        <v>0</v>
      </c>
      <c r="AE8674">
        <v>0.49679067013848832</v>
      </c>
    </row>
    <row r="8675" spans="1:31" x14ac:dyDescent="0.25">
      <c r="A8675">
        <v>2102944</v>
      </c>
      <c r="B8675">
        <v>1</v>
      </c>
      <c r="C8675" t="s">
        <v>80</v>
      </c>
      <c r="D8675" t="s">
        <v>88</v>
      </c>
      <c r="E8675" t="s">
        <v>177</v>
      </c>
      <c r="F8675" t="s">
        <v>24727</v>
      </c>
      <c r="G8675" t="s">
        <v>196</v>
      </c>
      <c r="H8675" t="s">
        <v>143</v>
      </c>
      <c r="I8675" t="s">
        <v>135</v>
      </c>
      <c r="J8675" t="s">
        <v>136</v>
      </c>
      <c r="K8675" t="s">
        <v>137</v>
      </c>
      <c r="L8675" t="s">
        <v>24728</v>
      </c>
      <c r="M8675" t="s">
        <v>24729</v>
      </c>
      <c r="N8675">
        <v>2.4483333329999999</v>
      </c>
      <c r="O8675">
        <v>0</v>
      </c>
      <c r="P8675">
        <v>2</v>
      </c>
      <c r="Q8675">
        <v>0</v>
      </c>
      <c r="R8675">
        <v>0</v>
      </c>
      <c r="S8675">
        <v>0</v>
      </c>
      <c r="T8675">
        <v>0</v>
      </c>
      <c r="U8675">
        <v>0</v>
      </c>
      <c r="V8675">
        <v>0</v>
      </c>
      <c r="W8675">
        <v>0</v>
      </c>
      <c r="X8675">
        <v>0.62067106112768455</v>
      </c>
      <c r="Y8675">
        <v>0</v>
      </c>
      <c r="Z8675">
        <v>0</v>
      </c>
      <c r="AA8675">
        <v>0</v>
      </c>
      <c r="AB8675">
        <v>0</v>
      </c>
      <c r="AC8675">
        <v>0</v>
      </c>
      <c r="AD8675">
        <v>0</v>
      </c>
      <c r="AE8675">
        <v>0.62067106112768455</v>
      </c>
    </row>
    <row r="8676" spans="1:31" x14ac:dyDescent="0.25">
      <c r="A8676">
        <v>2103030</v>
      </c>
      <c r="B8676">
        <v>1</v>
      </c>
      <c r="C8676" t="s">
        <v>81</v>
      </c>
      <c r="D8676" t="s">
        <v>112</v>
      </c>
      <c r="E8676" t="s">
        <v>177</v>
      </c>
      <c r="F8676" t="s">
        <v>24730</v>
      </c>
      <c r="G8676" t="s">
        <v>179</v>
      </c>
      <c r="H8676" t="s">
        <v>143</v>
      </c>
      <c r="I8676" t="s">
        <v>135</v>
      </c>
      <c r="J8676" t="s">
        <v>136</v>
      </c>
      <c r="K8676" t="s">
        <v>137</v>
      </c>
      <c r="L8676" t="s">
        <v>24731</v>
      </c>
      <c r="M8676" t="s">
        <v>24732</v>
      </c>
      <c r="N8676">
        <v>3.4452777769999998</v>
      </c>
      <c r="O8676">
        <v>0</v>
      </c>
      <c r="P8676">
        <v>0</v>
      </c>
      <c r="Q8676">
        <v>0</v>
      </c>
      <c r="R8676">
        <v>1</v>
      </c>
      <c r="S8676">
        <v>0</v>
      </c>
      <c r="T8676">
        <v>0</v>
      </c>
      <c r="U8676">
        <v>0</v>
      </c>
      <c r="V8676">
        <v>0</v>
      </c>
      <c r="W8676">
        <v>0</v>
      </c>
      <c r="X8676">
        <v>0</v>
      </c>
      <c r="Y8676">
        <v>0</v>
      </c>
      <c r="Z8676">
        <v>2.6994084022007803</v>
      </c>
      <c r="AA8676">
        <v>0</v>
      </c>
      <c r="AB8676">
        <v>0</v>
      </c>
      <c r="AC8676">
        <v>0</v>
      </c>
      <c r="AD8676">
        <v>0</v>
      </c>
      <c r="AE8676">
        <v>2.6994084022007803</v>
      </c>
    </row>
    <row r="8677" spans="1:31" x14ac:dyDescent="0.25">
      <c r="A8677">
        <v>2102838</v>
      </c>
      <c r="B8677">
        <v>1</v>
      </c>
      <c r="C8677" t="s">
        <v>80</v>
      </c>
      <c r="D8677" t="s">
        <v>103</v>
      </c>
      <c r="E8677" t="s">
        <v>177</v>
      </c>
      <c r="F8677" t="s">
        <v>6204</v>
      </c>
      <c r="G8677" t="s">
        <v>183</v>
      </c>
      <c r="H8677" t="s">
        <v>143</v>
      </c>
      <c r="I8677" t="s">
        <v>135</v>
      </c>
      <c r="J8677" t="s">
        <v>136</v>
      </c>
      <c r="K8677" t="s">
        <v>137</v>
      </c>
      <c r="L8677" t="s">
        <v>24733</v>
      </c>
      <c r="M8677" t="s">
        <v>24734</v>
      </c>
      <c r="N8677">
        <v>1.6941666660000001</v>
      </c>
      <c r="O8677">
        <v>0</v>
      </c>
      <c r="P8677">
        <v>1</v>
      </c>
      <c r="Q8677">
        <v>0</v>
      </c>
      <c r="R8677">
        <v>0</v>
      </c>
      <c r="S8677">
        <v>0</v>
      </c>
      <c r="T8677">
        <v>0</v>
      </c>
      <c r="U8677">
        <v>0</v>
      </c>
      <c r="V8677">
        <v>0</v>
      </c>
      <c r="W8677">
        <v>0</v>
      </c>
      <c r="X8677">
        <v>0.5068844778402708</v>
      </c>
      <c r="Y8677">
        <v>0</v>
      </c>
      <c r="Z8677">
        <v>0</v>
      </c>
      <c r="AA8677">
        <v>0</v>
      </c>
      <c r="AB8677">
        <v>0</v>
      </c>
      <c r="AC8677">
        <v>0</v>
      </c>
      <c r="AD8677">
        <v>0</v>
      </c>
      <c r="AE8677">
        <v>0.5068844778402708</v>
      </c>
    </row>
    <row r="8678" spans="1:31" x14ac:dyDescent="0.25">
      <c r="A8678">
        <v>2102984</v>
      </c>
      <c r="B8678">
        <v>1</v>
      </c>
      <c r="C8678" t="s">
        <v>81</v>
      </c>
      <c r="D8678" t="s">
        <v>118</v>
      </c>
      <c r="E8678" t="s">
        <v>158</v>
      </c>
      <c r="F8678" t="s">
        <v>24735</v>
      </c>
      <c r="G8678" t="s">
        <v>160</v>
      </c>
      <c r="H8678" t="s">
        <v>143</v>
      </c>
      <c r="I8678" t="s">
        <v>135</v>
      </c>
      <c r="J8678" t="s">
        <v>136</v>
      </c>
      <c r="K8678" t="s">
        <v>137</v>
      </c>
      <c r="L8678" t="s">
        <v>24736</v>
      </c>
      <c r="M8678" t="s">
        <v>24737</v>
      </c>
      <c r="N8678">
        <v>1.351111111</v>
      </c>
      <c r="O8678">
        <v>0</v>
      </c>
      <c r="P8678">
        <v>9</v>
      </c>
      <c r="Q8678">
        <v>0</v>
      </c>
      <c r="R8678">
        <v>3</v>
      </c>
      <c r="S8678">
        <v>0</v>
      </c>
      <c r="T8678">
        <v>0</v>
      </c>
      <c r="U8678">
        <v>0</v>
      </c>
      <c r="V8678">
        <v>0</v>
      </c>
      <c r="W8678">
        <v>0</v>
      </c>
      <c r="X8678">
        <v>2.8694911400890533</v>
      </c>
      <c r="Y8678">
        <v>0</v>
      </c>
      <c r="Z8678">
        <v>1.7033079398242177</v>
      </c>
      <c r="AA8678">
        <v>0</v>
      </c>
      <c r="AB8678">
        <v>0</v>
      </c>
      <c r="AC8678">
        <v>0</v>
      </c>
      <c r="AD8678">
        <v>0</v>
      </c>
      <c r="AE8678">
        <v>4.5727990799132705</v>
      </c>
    </row>
    <row r="8679" spans="1:31" x14ac:dyDescent="0.25">
      <c r="A8679">
        <v>2103004</v>
      </c>
      <c r="B8679">
        <v>1</v>
      </c>
      <c r="C8679" t="s">
        <v>80</v>
      </c>
      <c r="D8679" t="s">
        <v>104</v>
      </c>
      <c r="E8679" t="s">
        <v>177</v>
      </c>
      <c r="F8679" t="s">
        <v>24738</v>
      </c>
      <c r="G8679" t="s">
        <v>183</v>
      </c>
      <c r="H8679" t="s">
        <v>143</v>
      </c>
      <c r="I8679" t="s">
        <v>135</v>
      </c>
      <c r="J8679" t="s">
        <v>136</v>
      </c>
      <c r="K8679" t="s">
        <v>137</v>
      </c>
      <c r="L8679" t="s">
        <v>24739</v>
      </c>
      <c r="M8679" t="s">
        <v>24740</v>
      </c>
      <c r="N8679">
        <v>3.39</v>
      </c>
      <c r="O8679">
        <v>0</v>
      </c>
      <c r="P8679">
        <v>3</v>
      </c>
      <c r="Q8679">
        <v>0</v>
      </c>
      <c r="R8679">
        <v>0</v>
      </c>
      <c r="S8679">
        <v>0</v>
      </c>
      <c r="T8679">
        <v>0</v>
      </c>
      <c r="U8679">
        <v>0</v>
      </c>
      <c r="V8679">
        <v>0</v>
      </c>
      <c r="W8679">
        <v>0</v>
      </c>
      <c r="X8679">
        <v>2.472155159270323</v>
      </c>
      <c r="Y8679">
        <v>0</v>
      </c>
      <c r="Z8679">
        <v>0</v>
      </c>
      <c r="AA8679">
        <v>0</v>
      </c>
      <c r="AB8679">
        <v>0</v>
      </c>
      <c r="AC8679">
        <v>0</v>
      </c>
      <c r="AD8679">
        <v>0</v>
      </c>
      <c r="AE8679">
        <v>2.472155159270323</v>
      </c>
    </row>
    <row r="8680" spans="1:31" x14ac:dyDescent="0.25">
      <c r="A8680">
        <v>2103010</v>
      </c>
      <c r="B8680">
        <v>1</v>
      </c>
      <c r="C8680" t="s">
        <v>80</v>
      </c>
      <c r="D8680" t="s">
        <v>88</v>
      </c>
      <c r="E8680" t="s">
        <v>177</v>
      </c>
      <c r="F8680" t="s">
        <v>24741</v>
      </c>
      <c r="G8680" t="s">
        <v>179</v>
      </c>
      <c r="H8680" t="s">
        <v>143</v>
      </c>
      <c r="I8680" t="s">
        <v>135</v>
      </c>
      <c r="J8680" t="s">
        <v>136</v>
      </c>
      <c r="K8680" t="s">
        <v>137</v>
      </c>
      <c r="L8680" t="s">
        <v>24742</v>
      </c>
      <c r="M8680" t="s">
        <v>24743</v>
      </c>
      <c r="N8680">
        <v>3.7050000000000001</v>
      </c>
      <c r="O8680">
        <v>0</v>
      </c>
      <c r="P8680">
        <v>6</v>
      </c>
      <c r="Q8680">
        <v>0</v>
      </c>
      <c r="R8680">
        <v>0</v>
      </c>
      <c r="S8680">
        <v>0</v>
      </c>
      <c r="T8680">
        <v>0</v>
      </c>
      <c r="U8680">
        <v>0</v>
      </c>
      <c r="V8680">
        <v>0</v>
      </c>
      <c r="W8680">
        <v>0</v>
      </c>
      <c r="X8680">
        <v>3.3111866576207256</v>
      </c>
      <c r="Y8680">
        <v>0</v>
      </c>
      <c r="Z8680">
        <v>0</v>
      </c>
      <c r="AA8680">
        <v>0</v>
      </c>
      <c r="AB8680">
        <v>0</v>
      </c>
      <c r="AC8680">
        <v>0</v>
      </c>
      <c r="AD8680">
        <v>0</v>
      </c>
      <c r="AE8680">
        <v>3.3111866576207256</v>
      </c>
    </row>
    <row r="8681" spans="1:31" x14ac:dyDescent="0.25">
      <c r="A8681">
        <v>2102893</v>
      </c>
      <c r="B8681">
        <v>1</v>
      </c>
      <c r="C8681" t="s">
        <v>80</v>
      </c>
      <c r="D8681" t="s">
        <v>96</v>
      </c>
      <c r="E8681" t="s">
        <v>177</v>
      </c>
      <c r="F8681" t="s">
        <v>24744</v>
      </c>
      <c r="G8681" t="s">
        <v>183</v>
      </c>
      <c r="H8681" t="s">
        <v>143</v>
      </c>
      <c r="I8681" t="s">
        <v>135</v>
      </c>
      <c r="J8681" t="s">
        <v>136</v>
      </c>
      <c r="K8681" t="s">
        <v>137</v>
      </c>
      <c r="L8681" t="s">
        <v>24745</v>
      </c>
      <c r="M8681" t="s">
        <v>24746</v>
      </c>
      <c r="N8681">
        <v>0.44916666599999999</v>
      </c>
      <c r="O8681">
        <v>0</v>
      </c>
      <c r="P8681">
        <v>7</v>
      </c>
      <c r="Q8681">
        <v>0</v>
      </c>
      <c r="R8681">
        <v>0</v>
      </c>
      <c r="S8681">
        <v>0</v>
      </c>
      <c r="T8681">
        <v>0</v>
      </c>
      <c r="U8681">
        <v>0</v>
      </c>
      <c r="V8681">
        <v>0</v>
      </c>
      <c r="W8681">
        <v>0</v>
      </c>
      <c r="X8681">
        <v>1.2100140407575735</v>
      </c>
      <c r="Y8681">
        <v>0</v>
      </c>
      <c r="Z8681">
        <v>0</v>
      </c>
      <c r="AA8681">
        <v>0</v>
      </c>
      <c r="AB8681">
        <v>0</v>
      </c>
      <c r="AC8681">
        <v>0</v>
      </c>
      <c r="AD8681">
        <v>0</v>
      </c>
      <c r="AE8681">
        <v>1.2100140407575735</v>
      </c>
    </row>
    <row r="8682" spans="1:31" x14ac:dyDescent="0.25">
      <c r="A8682">
        <v>2102870</v>
      </c>
      <c r="B8682">
        <v>1</v>
      </c>
      <c r="C8682" t="s">
        <v>81</v>
      </c>
      <c r="D8682" t="s">
        <v>123</v>
      </c>
      <c r="E8682" t="s">
        <v>177</v>
      </c>
      <c r="F8682" t="s">
        <v>24747</v>
      </c>
      <c r="G8682" t="s">
        <v>179</v>
      </c>
      <c r="H8682" t="s">
        <v>143</v>
      </c>
      <c r="I8682" t="s">
        <v>135</v>
      </c>
      <c r="J8682" t="s">
        <v>136</v>
      </c>
      <c r="K8682" t="s">
        <v>137</v>
      </c>
      <c r="L8682" t="s">
        <v>24748</v>
      </c>
      <c r="M8682" t="s">
        <v>24749</v>
      </c>
      <c r="N8682">
        <v>8.1983333330000008</v>
      </c>
      <c r="O8682">
        <v>0</v>
      </c>
      <c r="P8682">
        <v>1</v>
      </c>
      <c r="Q8682">
        <v>0</v>
      </c>
      <c r="R8682">
        <v>0</v>
      </c>
      <c r="S8682">
        <v>0</v>
      </c>
      <c r="T8682">
        <v>0</v>
      </c>
      <c r="U8682">
        <v>0</v>
      </c>
      <c r="V8682">
        <v>0</v>
      </c>
      <c r="W8682">
        <v>0</v>
      </c>
      <c r="X8682">
        <v>1.5556046236493442</v>
      </c>
      <c r="Y8682">
        <v>0</v>
      </c>
      <c r="Z8682">
        <v>0</v>
      </c>
      <c r="AA8682">
        <v>0</v>
      </c>
      <c r="AB8682">
        <v>0</v>
      </c>
      <c r="AC8682">
        <v>0</v>
      </c>
      <c r="AD8682">
        <v>0</v>
      </c>
      <c r="AE8682">
        <v>1.5556046236493442</v>
      </c>
    </row>
    <row r="8683" spans="1:31" x14ac:dyDescent="0.25">
      <c r="A8683">
        <v>2102933</v>
      </c>
      <c r="B8683">
        <v>1</v>
      </c>
      <c r="C8683" t="s">
        <v>80</v>
      </c>
      <c r="D8683" t="s">
        <v>85</v>
      </c>
      <c r="E8683" t="s">
        <v>177</v>
      </c>
      <c r="F8683" t="s">
        <v>24750</v>
      </c>
      <c r="G8683" t="s">
        <v>2119</v>
      </c>
      <c r="H8683" t="s">
        <v>143</v>
      </c>
      <c r="I8683" t="s">
        <v>135</v>
      </c>
      <c r="J8683" t="s">
        <v>3</v>
      </c>
      <c r="K8683" t="s">
        <v>137</v>
      </c>
      <c r="L8683" t="s">
        <v>24751</v>
      </c>
      <c r="M8683" t="s">
        <v>24752</v>
      </c>
      <c r="N8683">
        <v>4.0750000000000002</v>
      </c>
      <c r="O8683">
        <v>0</v>
      </c>
      <c r="P8683">
        <v>1</v>
      </c>
      <c r="Q8683">
        <v>0</v>
      </c>
      <c r="R8683">
        <v>0</v>
      </c>
      <c r="S8683">
        <v>0</v>
      </c>
      <c r="T8683">
        <v>0</v>
      </c>
      <c r="U8683">
        <v>0</v>
      </c>
      <c r="V8683">
        <v>0</v>
      </c>
      <c r="W8683">
        <v>0</v>
      </c>
      <c r="X8683">
        <v>0.142613847796875</v>
      </c>
      <c r="Y8683">
        <v>0</v>
      </c>
      <c r="Z8683">
        <v>0</v>
      </c>
      <c r="AA8683">
        <v>0</v>
      </c>
      <c r="AB8683">
        <v>0</v>
      </c>
      <c r="AC8683">
        <v>0</v>
      </c>
      <c r="AD8683">
        <v>0</v>
      </c>
      <c r="AE8683">
        <v>0.142613847796875</v>
      </c>
    </row>
    <row r="8684" spans="1:31" x14ac:dyDescent="0.25">
      <c r="A8684">
        <v>2102784</v>
      </c>
      <c r="B8684">
        <v>1</v>
      </c>
      <c r="C8684" t="s">
        <v>80</v>
      </c>
      <c r="D8684" t="s">
        <v>106</v>
      </c>
      <c r="E8684" t="s">
        <v>295</v>
      </c>
      <c r="F8684" t="s">
        <v>24753</v>
      </c>
      <c r="G8684" t="s">
        <v>513</v>
      </c>
      <c r="H8684" t="s">
        <v>680</v>
      </c>
      <c r="I8684" t="s">
        <v>135</v>
      </c>
      <c r="J8684" t="s">
        <v>136</v>
      </c>
      <c r="K8684" t="s">
        <v>155</v>
      </c>
      <c r="L8684" t="s">
        <v>24754</v>
      </c>
      <c r="M8684" t="s">
        <v>24755</v>
      </c>
      <c r="N8684">
        <v>6.0833333000000003E-2</v>
      </c>
      <c r="O8684">
        <v>8</v>
      </c>
      <c r="P8684">
        <v>41125</v>
      </c>
      <c r="Q8684">
        <v>244</v>
      </c>
      <c r="R8684">
        <v>3281</v>
      </c>
      <c r="S8684">
        <v>182</v>
      </c>
      <c r="T8684">
        <v>6828</v>
      </c>
      <c r="U8684">
        <v>23</v>
      </c>
      <c r="V8684">
        <v>6</v>
      </c>
      <c r="W8684">
        <v>9.5553514334558359E-2</v>
      </c>
      <c r="X8684">
        <v>385.90070077422405</v>
      </c>
      <c r="Y8684">
        <v>41.084195500835136</v>
      </c>
      <c r="Z8684">
        <v>152.13854131438225</v>
      </c>
      <c r="AA8684">
        <v>81.575769605053253</v>
      </c>
      <c r="AB8684">
        <v>211.46038183982716</v>
      </c>
      <c r="AC8684">
        <v>350.85495235728899</v>
      </c>
      <c r="AD8684">
        <v>0.52984200290021011</v>
      </c>
      <c r="AE8684">
        <v>1223.6399369088456</v>
      </c>
    </row>
    <row r="8685" spans="1:31" x14ac:dyDescent="0.25">
      <c r="A8685">
        <v>2102950</v>
      </c>
      <c r="B8685">
        <v>1</v>
      </c>
      <c r="C8685" t="s">
        <v>80</v>
      </c>
      <c r="D8685" t="s">
        <v>97</v>
      </c>
      <c r="E8685" t="s">
        <v>177</v>
      </c>
      <c r="F8685" t="s">
        <v>24756</v>
      </c>
      <c r="G8685" t="s">
        <v>196</v>
      </c>
      <c r="H8685" t="s">
        <v>143</v>
      </c>
      <c r="I8685" t="s">
        <v>135</v>
      </c>
      <c r="J8685" t="s">
        <v>136</v>
      </c>
      <c r="K8685" t="s">
        <v>137</v>
      </c>
      <c r="L8685" t="s">
        <v>24757</v>
      </c>
      <c r="M8685" t="s">
        <v>24758</v>
      </c>
      <c r="N8685">
        <v>3.0355555550000002</v>
      </c>
      <c r="O8685">
        <v>0</v>
      </c>
      <c r="P8685">
        <v>1</v>
      </c>
      <c r="Q8685">
        <v>0</v>
      </c>
      <c r="R8685">
        <v>0</v>
      </c>
      <c r="S8685">
        <v>0</v>
      </c>
      <c r="T8685">
        <v>0</v>
      </c>
      <c r="U8685">
        <v>0</v>
      </c>
      <c r="V8685">
        <v>0</v>
      </c>
      <c r="W8685">
        <v>0</v>
      </c>
      <c r="X8685">
        <v>1.1284839205460555</v>
      </c>
      <c r="Y8685">
        <v>0</v>
      </c>
      <c r="Z8685">
        <v>0</v>
      </c>
      <c r="AA8685">
        <v>0</v>
      </c>
      <c r="AB8685">
        <v>0</v>
      </c>
      <c r="AC8685">
        <v>0</v>
      </c>
      <c r="AD8685">
        <v>0</v>
      </c>
      <c r="AE8685">
        <v>1.1284839205460555</v>
      </c>
    </row>
    <row r="8686" spans="1:31" x14ac:dyDescent="0.25">
      <c r="A8686">
        <v>2102850</v>
      </c>
      <c r="B8686">
        <v>1</v>
      </c>
      <c r="C8686" t="s">
        <v>81</v>
      </c>
      <c r="D8686" t="s">
        <v>121</v>
      </c>
      <c r="E8686" t="s">
        <v>169</v>
      </c>
      <c r="F8686" t="s">
        <v>24759</v>
      </c>
      <c r="G8686" t="s">
        <v>273</v>
      </c>
      <c r="H8686" t="s">
        <v>134</v>
      </c>
      <c r="I8686" t="s">
        <v>135</v>
      </c>
      <c r="J8686" t="s">
        <v>136</v>
      </c>
      <c r="K8686" t="s">
        <v>155</v>
      </c>
      <c r="L8686" t="s">
        <v>24760</v>
      </c>
      <c r="M8686" t="s">
        <v>24761</v>
      </c>
      <c r="N8686">
        <v>1.8916119440000001</v>
      </c>
      <c r="O8686">
        <v>0</v>
      </c>
      <c r="P8686">
        <v>11</v>
      </c>
      <c r="Q8686">
        <v>0</v>
      </c>
      <c r="R8686">
        <v>0</v>
      </c>
      <c r="S8686">
        <v>0</v>
      </c>
      <c r="T8686">
        <v>0</v>
      </c>
      <c r="U8686">
        <v>0</v>
      </c>
      <c r="V8686">
        <v>0</v>
      </c>
      <c r="W8686">
        <v>0</v>
      </c>
      <c r="X8686">
        <v>3.4383594141982643</v>
      </c>
      <c r="Y8686">
        <v>0</v>
      </c>
      <c r="Z8686">
        <v>0</v>
      </c>
      <c r="AA8686">
        <v>0</v>
      </c>
      <c r="AB8686">
        <v>0</v>
      </c>
      <c r="AC8686">
        <v>0</v>
      </c>
      <c r="AD8686">
        <v>0</v>
      </c>
      <c r="AE8686">
        <v>3.4383594141982643</v>
      </c>
    </row>
    <row r="8687" spans="1:31" x14ac:dyDescent="0.25">
      <c r="A8687">
        <v>2103013</v>
      </c>
      <c r="B8687">
        <v>1</v>
      </c>
      <c r="C8687" t="s">
        <v>80</v>
      </c>
      <c r="D8687" t="s">
        <v>98</v>
      </c>
      <c r="E8687" t="s">
        <v>177</v>
      </c>
      <c r="F8687" t="s">
        <v>24762</v>
      </c>
      <c r="G8687" t="s">
        <v>183</v>
      </c>
      <c r="H8687" t="s">
        <v>143</v>
      </c>
      <c r="I8687" t="s">
        <v>135</v>
      </c>
      <c r="J8687" t="s">
        <v>136</v>
      </c>
      <c r="K8687" t="s">
        <v>137</v>
      </c>
      <c r="L8687" t="s">
        <v>24763</v>
      </c>
      <c r="M8687" t="s">
        <v>24764</v>
      </c>
      <c r="N8687">
        <v>3.1358333329999999</v>
      </c>
      <c r="O8687">
        <v>0</v>
      </c>
      <c r="P8687">
        <v>1</v>
      </c>
      <c r="Q8687">
        <v>0</v>
      </c>
      <c r="R8687">
        <v>0</v>
      </c>
      <c r="S8687">
        <v>0</v>
      </c>
      <c r="T8687">
        <v>0</v>
      </c>
      <c r="U8687">
        <v>0</v>
      </c>
      <c r="V8687">
        <v>0</v>
      </c>
      <c r="W8687">
        <v>0</v>
      </c>
      <c r="X8687">
        <v>0.86620578662140257</v>
      </c>
      <c r="Y8687">
        <v>0</v>
      </c>
      <c r="Z8687">
        <v>0</v>
      </c>
      <c r="AA8687">
        <v>0</v>
      </c>
      <c r="AB8687">
        <v>0</v>
      </c>
      <c r="AC8687">
        <v>0</v>
      </c>
      <c r="AD8687">
        <v>0</v>
      </c>
      <c r="AE8687">
        <v>0.86620578662140257</v>
      </c>
    </row>
    <row r="8688" spans="1:31" x14ac:dyDescent="0.25">
      <c r="A8688">
        <v>2102913</v>
      </c>
      <c r="B8688">
        <v>1</v>
      </c>
      <c r="C8688" t="s">
        <v>80</v>
      </c>
      <c r="D8688" t="s">
        <v>106</v>
      </c>
      <c r="E8688" t="s">
        <v>146</v>
      </c>
      <c r="F8688" t="s">
        <v>12605</v>
      </c>
      <c r="G8688" t="s">
        <v>513</v>
      </c>
      <c r="H8688" t="s">
        <v>134</v>
      </c>
      <c r="I8688" t="s">
        <v>135</v>
      </c>
      <c r="J8688" t="s">
        <v>136</v>
      </c>
      <c r="K8688" t="s">
        <v>137</v>
      </c>
      <c r="L8688" t="s">
        <v>24765</v>
      </c>
      <c r="M8688" t="s">
        <v>24766</v>
      </c>
      <c r="N8688">
        <v>0.35027777700000001</v>
      </c>
      <c r="O8688">
        <v>1</v>
      </c>
      <c r="P8688">
        <v>0</v>
      </c>
      <c r="Q8688">
        <v>20</v>
      </c>
      <c r="R8688">
        <v>219</v>
      </c>
      <c r="S8688">
        <v>5</v>
      </c>
      <c r="T8688">
        <v>44</v>
      </c>
      <c r="U8688">
        <v>0</v>
      </c>
      <c r="V8688">
        <v>0</v>
      </c>
      <c r="W8688">
        <v>0.21701888067335418</v>
      </c>
      <c r="X8688">
        <v>0</v>
      </c>
      <c r="Y8688">
        <v>19.842148562891079</v>
      </c>
      <c r="Z8688">
        <v>176.63181671285238</v>
      </c>
      <c r="AA8688">
        <v>16.392029775836029</v>
      </c>
      <c r="AB8688">
        <v>21.976560553031668</v>
      </c>
      <c r="AC8688">
        <v>0</v>
      </c>
      <c r="AD8688">
        <v>0</v>
      </c>
      <c r="AE8688">
        <v>235.05957448528451</v>
      </c>
    </row>
    <row r="8689" spans="1:31" x14ac:dyDescent="0.25">
      <c r="A8689">
        <v>2102867</v>
      </c>
      <c r="B8689">
        <v>1</v>
      </c>
      <c r="C8689" t="s">
        <v>80</v>
      </c>
      <c r="D8689" t="s">
        <v>103</v>
      </c>
      <c r="E8689" t="s">
        <v>177</v>
      </c>
      <c r="F8689" t="s">
        <v>24767</v>
      </c>
      <c r="G8689" t="s">
        <v>183</v>
      </c>
      <c r="H8689" t="s">
        <v>143</v>
      </c>
      <c r="I8689" t="s">
        <v>135</v>
      </c>
      <c r="J8689" t="s">
        <v>136</v>
      </c>
      <c r="K8689" t="s">
        <v>137</v>
      </c>
      <c r="L8689" t="s">
        <v>24768</v>
      </c>
      <c r="M8689" t="s">
        <v>24769</v>
      </c>
      <c r="N8689">
        <v>0.78333333299999997</v>
      </c>
      <c r="O8689">
        <v>0</v>
      </c>
      <c r="P8689">
        <v>1</v>
      </c>
      <c r="Q8689">
        <v>0</v>
      </c>
      <c r="R8689">
        <v>0</v>
      </c>
      <c r="S8689">
        <v>0</v>
      </c>
      <c r="T8689">
        <v>0</v>
      </c>
      <c r="U8689">
        <v>0</v>
      </c>
      <c r="V8689">
        <v>0</v>
      </c>
      <c r="W8689">
        <v>0</v>
      </c>
      <c r="X8689">
        <v>9.0742619216119438E-2</v>
      </c>
      <c r="Y8689">
        <v>0</v>
      </c>
      <c r="Z8689">
        <v>0</v>
      </c>
      <c r="AA8689">
        <v>0</v>
      </c>
      <c r="AB8689">
        <v>0</v>
      </c>
      <c r="AC8689">
        <v>0</v>
      </c>
      <c r="AD8689">
        <v>0</v>
      </c>
      <c r="AE8689">
        <v>9.0742619216119438E-2</v>
      </c>
    </row>
    <row r="8690" spans="1:31" x14ac:dyDescent="0.25">
      <c r="A8690">
        <v>2103036</v>
      </c>
      <c r="B8690">
        <v>1</v>
      </c>
      <c r="C8690" t="s">
        <v>80</v>
      </c>
      <c r="D8690" t="s">
        <v>93</v>
      </c>
      <c r="E8690" t="s">
        <v>158</v>
      </c>
      <c r="F8690" t="s">
        <v>24770</v>
      </c>
      <c r="G8690" t="s">
        <v>160</v>
      </c>
      <c r="H8690" t="s">
        <v>143</v>
      </c>
      <c r="I8690" t="s">
        <v>135</v>
      </c>
      <c r="J8690" t="s">
        <v>136</v>
      </c>
      <c r="K8690" t="s">
        <v>137</v>
      </c>
      <c r="L8690" t="s">
        <v>24771</v>
      </c>
      <c r="M8690" t="s">
        <v>24772</v>
      </c>
      <c r="N8690">
        <v>0.71916666600000001</v>
      </c>
      <c r="O8690">
        <v>0</v>
      </c>
      <c r="P8690">
        <v>74</v>
      </c>
      <c r="Q8690">
        <v>0</v>
      </c>
      <c r="R8690">
        <v>0</v>
      </c>
      <c r="S8690">
        <v>0</v>
      </c>
      <c r="T8690">
        <v>21</v>
      </c>
      <c r="U8690">
        <v>0</v>
      </c>
      <c r="V8690">
        <v>0</v>
      </c>
      <c r="W8690">
        <v>0</v>
      </c>
      <c r="X8690">
        <v>8.606242974693469</v>
      </c>
      <c r="Y8690">
        <v>0</v>
      </c>
      <c r="Z8690">
        <v>0</v>
      </c>
      <c r="AA8690">
        <v>0</v>
      </c>
      <c r="AB8690">
        <v>14.423116856378915</v>
      </c>
      <c r="AC8690">
        <v>0</v>
      </c>
      <c r="AD8690">
        <v>0</v>
      </c>
      <c r="AE8690">
        <v>23.029359831072384</v>
      </c>
    </row>
    <row r="8691" spans="1:31" x14ac:dyDescent="0.25">
      <c r="A8691">
        <v>2102973</v>
      </c>
      <c r="B8691">
        <v>1</v>
      </c>
      <c r="C8691" t="s">
        <v>80</v>
      </c>
      <c r="D8691" t="s">
        <v>97</v>
      </c>
      <c r="E8691" t="s">
        <v>177</v>
      </c>
      <c r="F8691" t="s">
        <v>24773</v>
      </c>
      <c r="G8691" t="s">
        <v>183</v>
      </c>
      <c r="H8691" t="s">
        <v>143</v>
      </c>
      <c r="I8691" t="s">
        <v>135</v>
      </c>
      <c r="J8691" t="s">
        <v>136</v>
      </c>
      <c r="K8691" t="s">
        <v>137</v>
      </c>
      <c r="L8691" t="s">
        <v>24774</v>
      </c>
      <c r="M8691" t="s">
        <v>24775</v>
      </c>
      <c r="N8691">
        <v>4.6669444440000003</v>
      </c>
      <c r="O8691">
        <v>0</v>
      </c>
      <c r="P8691">
        <v>3</v>
      </c>
      <c r="Q8691">
        <v>0</v>
      </c>
      <c r="R8691">
        <v>0</v>
      </c>
      <c r="S8691">
        <v>0</v>
      </c>
      <c r="T8691">
        <v>0</v>
      </c>
      <c r="U8691">
        <v>0</v>
      </c>
      <c r="V8691">
        <v>0</v>
      </c>
      <c r="W8691">
        <v>0</v>
      </c>
      <c r="X8691">
        <v>1.5378051269305082</v>
      </c>
      <c r="Y8691">
        <v>0</v>
      </c>
      <c r="Z8691">
        <v>0</v>
      </c>
      <c r="AA8691">
        <v>0</v>
      </c>
      <c r="AB8691">
        <v>0</v>
      </c>
      <c r="AC8691">
        <v>0</v>
      </c>
      <c r="AD8691">
        <v>0</v>
      </c>
      <c r="AE8691">
        <v>1.5378051269305082</v>
      </c>
    </row>
    <row r="8692" spans="1:31" x14ac:dyDescent="0.25">
      <c r="A8692">
        <v>2102873</v>
      </c>
      <c r="B8692">
        <v>1</v>
      </c>
      <c r="C8692" t="s">
        <v>80</v>
      </c>
      <c r="D8692" t="s">
        <v>96</v>
      </c>
      <c r="E8692" t="s">
        <v>158</v>
      </c>
      <c r="F8692" t="s">
        <v>24776</v>
      </c>
      <c r="G8692" t="s">
        <v>1378</v>
      </c>
      <c r="H8692" t="s">
        <v>143</v>
      </c>
      <c r="I8692" t="s">
        <v>135</v>
      </c>
      <c r="J8692" t="s">
        <v>136</v>
      </c>
      <c r="K8692" t="s">
        <v>137</v>
      </c>
      <c r="L8692" t="s">
        <v>24777</v>
      </c>
      <c r="M8692" t="s">
        <v>24778</v>
      </c>
      <c r="N8692">
        <v>4.6663888880000002</v>
      </c>
      <c r="O8692">
        <v>0</v>
      </c>
      <c r="P8692">
        <v>6</v>
      </c>
      <c r="Q8692">
        <v>0</v>
      </c>
      <c r="R8692">
        <v>3</v>
      </c>
      <c r="S8692">
        <v>0</v>
      </c>
      <c r="T8692">
        <v>1</v>
      </c>
      <c r="U8692">
        <v>0</v>
      </c>
      <c r="V8692">
        <v>0</v>
      </c>
      <c r="W8692">
        <v>0</v>
      </c>
      <c r="X8692">
        <v>18.555066583848728</v>
      </c>
      <c r="Y8692">
        <v>0</v>
      </c>
      <c r="Z8692">
        <v>7.071123492449451</v>
      </c>
      <c r="AA8692">
        <v>0</v>
      </c>
      <c r="AB8692">
        <v>31.163301877366958</v>
      </c>
      <c r="AC8692">
        <v>0</v>
      </c>
      <c r="AD8692">
        <v>0</v>
      </c>
      <c r="AE8692">
        <v>56.789491953665134</v>
      </c>
    </row>
    <row r="8693" spans="1:31" x14ac:dyDescent="0.25">
      <c r="A8693">
        <v>2102996</v>
      </c>
      <c r="B8693">
        <v>1</v>
      </c>
      <c r="C8693" t="s">
        <v>80</v>
      </c>
      <c r="D8693" t="s">
        <v>93</v>
      </c>
      <c r="E8693" t="s">
        <v>177</v>
      </c>
      <c r="F8693" t="s">
        <v>24779</v>
      </c>
      <c r="G8693" t="s">
        <v>179</v>
      </c>
      <c r="H8693" t="s">
        <v>143</v>
      </c>
      <c r="I8693" t="s">
        <v>135</v>
      </c>
      <c r="J8693" t="s">
        <v>136</v>
      </c>
      <c r="K8693" t="s">
        <v>137</v>
      </c>
      <c r="L8693" t="s">
        <v>24780</v>
      </c>
      <c r="M8693" t="s">
        <v>24781</v>
      </c>
      <c r="N8693">
        <v>1.157777777</v>
      </c>
      <c r="O8693">
        <v>0</v>
      </c>
      <c r="P8693">
        <v>1</v>
      </c>
      <c r="Q8693">
        <v>0</v>
      </c>
      <c r="R8693">
        <v>0</v>
      </c>
      <c r="S8693">
        <v>0</v>
      </c>
      <c r="T8693">
        <v>0</v>
      </c>
      <c r="U8693">
        <v>0</v>
      </c>
      <c r="V8693">
        <v>0</v>
      </c>
      <c r="W8693">
        <v>0</v>
      </c>
      <c r="X8693">
        <v>8.5320242614662228E-2</v>
      </c>
      <c r="Y8693">
        <v>0</v>
      </c>
      <c r="Z8693">
        <v>0</v>
      </c>
      <c r="AA8693">
        <v>0</v>
      </c>
      <c r="AB8693">
        <v>0</v>
      </c>
      <c r="AC8693">
        <v>0</v>
      </c>
      <c r="AD8693">
        <v>0</v>
      </c>
      <c r="AE8693">
        <v>8.5320242614662228E-2</v>
      </c>
    </row>
    <row r="8694" spans="1:31" x14ac:dyDescent="0.25">
      <c r="A8694">
        <v>2103016</v>
      </c>
      <c r="B8694">
        <v>1</v>
      </c>
      <c r="C8694" t="s">
        <v>81</v>
      </c>
      <c r="D8694" t="s">
        <v>116</v>
      </c>
      <c r="E8694" t="s">
        <v>158</v>
      </c>
      <c r="F8694" t="s">
        <v>24782</v>
      </c>
      <c r="G8694" t="s">
        <v>160</v>
      </c>
      <c r="H8694" t="s">
        <v>143</v>
      </c>
      <c r="I8694" t="s">
        <v>135</v>
      </c>
      <c r="J8694" t="s">
        <v>136</v>
      </c>
      <c r="K8694" t="s">
        <v>137</v>
      </c>
      <c r="L8694" t="s">
        <v>24783</v>
      </c>
      <c r="M8694" t="s">
        <v>24784</v>
      </c>
      <c r="N8694">
        <v>3.204722222</v>
      </c>
      <c r="O8694">
        <v>0</v>
      </c>
      <c r="P8694">
        <v>27</v>
      </c>
      <c r="Q8694">
        <v>0</v>
      </c>
      <c r="R8694">
        <v>0</v>
      </c>
      <c r="S8694">
        <v>0</v>
      </c>
      <c r="T8694">
        <v>1</v>
      </c>
      <c r="U8694">
        <v>0</v>
      </c>
      <c r="V8694">
        <v>0</v>
      </c>
      <c r="W8694">
        <v>0</v>
      </c>
      <c r="X8694">
        <v>13.330077927178957</v>
      </c>
      <c r="Y8694">
        <v>0</v>
      </c>
      <c r="Z8694">
        <v>0</v>
      </c>
      <c r="AA8694">
        <v>0</v>
      </c>
      <c r="AB8694">
        <v>8.2049406176062503E-2</v>
      </c>
      <c r="AC8694">
        <v>0</v>
      </c>
      <c r="AD8694">
        <v>0</v>
      </c>
      <c r="AE8694">
        <v>13.41212733335502</v>
      </c>
    </row>
    <row r="8695" spans="1:31" x14ac:dyDescent="0.25">
      <c r="A8695">
        <v>2102953</v>
      </c>
      <c r="B8695">
        <v>1</v>
      </c>
      <c r="C8695" t="s">
        <v>81</v>
      </c>
      <c r="D8695" t="s">
        <v>120</v>
      </c>
      <c r="E8695" t="s">
        <v>140</v>
      </c>
      <c r="F8695" t="s">
        <v>24785</v>
      </c>
      <c r="G8695" t="s">
        <v>142</v>
      </c>
      <c r="H8695" t="s">
        <v>143</v>
      </c>
      <c r="I8695" t="s">
        <v>135</v>
      </c>
      <c r="J8695" t="s">
        <v>136</v>
      </c>
      <c r="K8695" t="s">
        <v>137</v>
      </c>
      <c r="L8695" t="s">
        <v>24786</v>
      </c>
      <c r="M8695" t="s">
        <v>24787</v>
      </c>
      <c r="N8695">
        <v>1.7194444440000001</v>
      </c>
      <c r="O8695">
        <v>0</v>
      </c>
      <c r="P8695">
        <v>0</v>
      </c>
      <c r="Q8695">
        <v>0</v>
      </c>
      <c r="R8695">
        <v>11</v>
      </c>
      <c r="S8695">
        <v>0</v>
      </c>
      <c r="T8695">
        <v>0</v>
      </c>
      <c r="U8695">
        <v>0</v>
      </c>
      <c r="V8695">
        <v>0</v>
      </c>
      <c r="W8695">
        <v>0</v>
      </c>
      <c r="X8695">
        <v>0</v>
      </c>
      <c r="Y8695">
        <v>0</v>
      </c>
      <c r="Z8695">
        <v>12.414629301397458</v>
      </c>
      <c r="AA8695">
        <v>0</v>
      </c>
      <c r="AB8695">
        <v>0</v>
      </c>
      <c r="AC8695">
        <v>0</v>
      </c>
      <c r="AD8695">
        <v>0</v>
      </c>
      <c r="AE8695">
        <v>12.414629301397458</v>
      </c>
    </row>
    <row r="8696" spans="1:31" x14ac:dyDescent="0.25">
      <c r="A8696">
        <v>2102810</v>
      </c>
      <c r="B8696">
        <v>1</v>
      </c>
      <c r="C8696" t="s">
        <v>80</v>
      </c>
      <c r="D8696" t="s">
        <v>92</v>
      </c>
      <c r="E8696" t="s">
        <v>146</v>
      </c>
      <c r="F8696" t="s">
        <v>24788</v>
      </c>
      <c r="G8696" t="s">
        <v>133</v>
      </c>
      <c r="H8696" t="s">
        <v>134</v>
      </c>
      <c r="I8696" t="s">
        <v>135</v>
      </c>
      <c r="J8696" t="s">
        <v>136</v>
      </c>
      <c r="K8696" t="s">
        <v>137</v>
      </c>
      <c r="L8696" t="s">
        <v>24789</v>
      </c>
      <c r="M8696" t="s">
        <v>24790</v>
      </c>
      <c r="N8696">
        <v>0.55833333299999999</v>
      </c>
      <c r="O8696">
        <v>0</v>
      </c>
      <c r="P8696">
        <v>825</v>
      </c>
      <c r="Q8696">
        <v>2</v>
      </c>
      <c r="R8696">
        <v>234</v>
      </c>
      <c r="S8696">
        <v>7</v>
      </c>
      <c r="T8696">
        <v>75</v>
      </c>
      <c r="U8696">
        <v>0</v>
      </c>
      <c r="V8696">
        <v>1</v>
      </c>
      <c r="W8696">
        <v>0</v>
      </c>
      <c r="X8696">
        <v>93.032517853740615</v>
      </c>
      <c r="Y8696">
        <v>0.36152795077627503</v>
      </c>
      <c r="Z8696">
        <v>29.301315856856803</v>
      </c>
      <c r="AA8696">
        <v>5.6106560553040428</v>
      </c>
      <c r="AB8696">
        <v>24.889502529974227</v>
      </c>
      <c r="AC8696">
        <v>0</v>
      </c>
      <c r="AD8696">
        <v>0.16118837743995834</v>
      </c>
      <c r="AE8696">
        <v>153.35670862409194</v>
      </c>
    </row>
    <row r="8697" spans="1:31" x14ac:dyDescent="0.25">
      <c r="A8697">
        <v>2102910</v>
      </c>
      <c r="B8697">
        <v>1</v>
      </c>
      <c r="C8697" t="s">
        <v>80</v>
      </c>
      <c r="D8697" t="s">
        <v>96</v>
      </c>
      <c r="E8697" t="s">
        <v>177</v>
      </c>
      <c r="F8697" t="s">
        <v>24791</v>
      </c>
      <c r="G8697" t="s">
        <v>196</v>
      </c>
      <c r="H8697" t="s">
        <v>143</v>
      </c>
      <c r="I8697" t="s">
        <v>135</v>
      </c>
      <c r="J8697" t="s">
        <v>136</v>
      </c>
      <c r="K8697" t="s">
        <v>137</v>
      </c>
      <c r="L8697" t="s">
        <v>24792</v>
      </c>
      <c r="M8697" t="s">
        <v>24793</v>
      </c>
      <c r="N8697">
        <v>2.0405555550000001</v>
      </c>
      <c r="O8697">
        <v>0</v>
      </c>
      <c r="P8697">
        <v>1</v>
      </c>
      <c r="Q8697">
        <v>0</v>
      </c>
      <c r="R8697">
        <v>0</v>
      </c>
      <c r="S8697">
        <v>0</v>
      </c>
      <c r="T8697">
        <v>0</v>
      </c>
      <c r="U8697">
        <v>0</v>
      </c>
      <c r="V8697">
        <v>0</v>
      </c>
      <c r="W8697">
        <v>0</v>
      </c>
      <c r="X8697">
        <v>0.52405762563575253</v>
      </c>
      <c r="Y8697">
        <v>0</v>
      </c>
      <c r="Z8697">
        <v>0</v>
      </c>
      <c r="AA8697">
        <v>0</v>
      </c>
      <c r="AB8697">
        <v>0</v>
      </c>
      <c r="AC8697">
        <v>0</v>
      </c>
      <c r="AD8697">
        <v>0</v>
      </c>
      <c r="AE8697">
        <v>0.52405762563575253</v>
      </c>
    </row>
    <row r="8698" spans="1:31" x14ac:dyDescent="0.25">
      <c r="A8698">
        <v>2102985</v>
      </c>
      <c r="B8698">
        <v>1</v>
      </c>
      <c r="C8698" t="s">
        <v>80</v>
      </c>
      <c r="D8698" t="s">
        <v>97</v>
      </c>
      <c r="E8698" t="s">
        <v>177</v>
      </c>
      <c r="F8698" t="s">
        <v>24794</v>
      </c>
      <c r="G8698" t="s">
        <v>183</v>
      </c>
      <c r="H8698" t="s">
        <v>143</v>
      </c>
      <c r="I8698" t="s">
        <v>135</v>
      </c>
      <c r="J8698" t="s">
        <v>136</v>
      </c>
      <c r="K8698" t="s">
        <v>137</v>
      </c>
      <c r="L8698" t="s">
        <v>24795</v>
      </c>
      <c r="M8698" t="s">
        <v>24796</v>
      </c>
      <c r="N8698">
        <v>4.7569444440000002</v>
      </c>
      <c r="O8698">
        <v>0</v>
      </c>
      <c r="P8698">
        <v>1</v>
      </c>
      <c r="Q8698">
        <v>0</v>
      </c>
      <c r="R8698">
        <v>0</v>
      </c>
      <c r="S8698">
        <v>0</v>
      </c>
      <c r="T8698">
        <v>0</v>
      </c>
      <c r="U8698">
        <v>0</v>
      </c>
      <c r="V8698">
        <v>0</v>
      </c>
      <c r="W8698">
        <v>0</v>
      </c>
      <c r="X8698">
        <v>2.8831235048031414</v>
      </c>
      <c r="Y8698">
        <v>0</v>
      </c>
      <c r="Z8698">
        <v>0</v>
      </c>
      <c r="AA8698">
        <v>0</v>
      </c>
      <c r="AB8698">
        <v>0</v>
      </c>
      <c r="AC8698">
        <v>0</v>
      </c>
      <c r="AD8698">
        <v>0</v>
      </c>
      <c r="AE8698">
        <v>2.8831235048031414</v>
      </c>
    </row>
    <row r="8699" spans="1:31" x14ac:dyDescent="0.25">
      <c r="A8699">
        <v>2102962</v>
      </c>
      <c r="B8699">
        <v>1</v>
      </c>
      <c r="C8699" t="s">
        <v>80</v>
      </c>
      <c r="D8699" t="s">
        <v>103</v>
      </c>
      <c r="E8699" t="s">
        <v>177</v>
      </c>
      <c r="F8699" t="s">
        <v>24083</v>
      </c>
      <c r="G8699" t="s">
        <v>183</v>
      </c>
      <c r="H8699" t="s">
        <v>143</v>
      </c>
      <c r="I8699" t="s">
        <v>135</v>
      </c>
      <c r="J8699" t="s">
        <v>136</v>
      </c>
      <c r="K8699" t="s">
        <v>137</v>
      </c>
      <c r="L8699" t="s">
        <v>24797</v>
      </c>
      <c r="M8699" t="s">
        <v>24798</v>
      </c>
      <c r="N8699">
        <v>1.165</v>
      </c>
      <c r="O8699">
        <v>0</v>
      </c>
      <c r="P8699">
        <v>1</v>
      </c>
      <c r="Q8699">
        <v>0</v>
      </c>
      <c r="R8699">
        <v>0</v>
      </c>
      <c r="S8699">
        <v>0</v>
      </c>
      <c r="T8699">
        <v>0</v>
      </c>
      <c r="U8699">
        <v>0</v>
      </c>
      <c r="V8699">
        <v>0</v>
      </c>
      <c r="W8699">
        <v>0</v>
      </c>
      <c r="X8699">
        <v>8.2672299024357784E-2</v>
      </c>
      <c r="Y8699">
        <v>0</v>
      </c>
      <c r="Z8699">
        <v>0</v>
      </c>
      <c r="AA8699">
        <v>0</v>
      </c>
      <c r="AB8699">
        <v>0</v>
      </c>
      <c r="AC8699">
        <v>0</v>
      </c>
      <c r="AD8699">
        <v>0</v>
      </c>
      <c r="AE8699">
        <v>8.2672299024357784E-2</v>
      </c>
    </row>
    <row r="8700" spans="1:31" x14ac:dyDescent="0.25">
      <c r="A8700">
        <v>2102770</v>
      </c>
      <c r="B8700">
        <v>1</v>
      </c>
      <c r="C8700" t="s">
        <v>80</v>
      </c>
      <c r="D8700" t="s">
        <v>96</v>
      </c>
      <c r="E8700" t="s">
        <v>140</v>
      </c>
      <c r="F8700" t="s">
        <v>24799</v>
      </c>
      <c r="G8700" t="s">
        <v>1160</v>
      </c>
      <c r="H8700" t="s">
        <v>143</v>
      </c>
      <c r="I8700" t="s">
        <v>135</v>
      </c>
      <c r="J8700" t="s">
        <v>136</v>
      </c>
      <c r="K8700" t="s">
        <v>137</v>
      </c>
      <c r="L8700" t="s">
        <v>24800</v>
      </c>
      <c r="M8700" t="s">
        <v>24801</v>
      </c>
      <c r="N8700">
        <v>1.1950000000000001</v>
      </c>
      <c r="O8700">
        <v>0</v>
      </c>
      <c r="P8700">
        <v>29</v>
      </c>
      <c r="Q8700">
        <v>0</v>
      </c>
      <c r="R8700">
        <v>0</v>
      </c>
      <c r="S8700">
        <v>0</v>
      </c>
      <c r="T8700">
        <v>56</v>
      </c>
      <c r="U8700">
        <v>0</v>
      </c>
      <c r="V8700">
        <v>0</v>
      </c>
      <c r="W8700">
        <v>0</v>
      </c>
      <c r="X8700">
        <v>7.0719965987024747</v>
      </c>
      <c r="Y8700">
        <v>0</v>
      </c>
      <c r="Z8700">
        <v>0</v>
      </c>
      <c r="AA8700">
        <v>0</v>
      </c>
      <c r="AB8700">
        <v>222.84501260313633</v>
      </c>
      <c r="AC8700">
        <v>0</v>
      </c>
      <c r="AD8700">
        <v>0</v>
      </c>
      <c r="AE8700">
        <v>229.91700920183879</v>
      </c>
    </row>
    <row r="8701" spans="1:31" x14ac:dyDescent="0.25">
      <c r="A8701">
        <v>2102939</v>
      </c>
      <c r="B8701">
        <v>1</v>
      </c>
      <c r="C8701" t="s">
        <v>80</v>
      </c>
      <c r="D8701" t="s">
        <v>84</v>
      </c>
      <c r="E8701" t="s">
        <v>177</v>
      </c>
      <c r="F8701" t="s">
        <v>24802</v>
      </c>
      <c r="G8701" t="s">
        <v>179</v>
      </c>
      <c r="H8701" t="s">
        <v>143</v>
      </c>
      <c r="I8701" t="s">
        <v>135</v>
      </c>
      <c r="J8701" t="s">
        <v>136</v>
      </c>
      <c r="K8701" t="s">
        <v>137</v>
      </c>
      <c r="L8701" t="s">
        <v>24803</v>
      </c>
      <c r="M8701" t="s">
        <v>24804</v>
      </c>
      <c r="N8701">
        <v>2.4819444439999998</v>
      </c>
      <c r="O8701">
        <v>0</v>
      </c>
      <c r="P8701">
        <v>1</v>
      </c>
      <c r="Q8701">
        <v>0</v>
      </c>
      <c r="R8701">
        <v>0</v>
      </c>
      <c r="S8701">
        <v>0</v>
      </c>
      <c r="T8701">
        <v>0</v>
      </c>
      <c r="U8701">
        <v>0</v>
      </c>
      <c r="V8701">
        <v>0</v>
      </c>
      <c r="W8701">
        <v>0</v>
      </c>
      <c r="X8701">
        <v>1.3770257817955764</v>
      </c>
      <c r="Y8701">
        <v>0</v>
      </c>
      <c r="Z8701">
        <v>0</v>
      </c>
      <c r="AA8701">
        <v>0</v>
      </c>
      <c r="AB8701">
        <v>0</v>
      </c>
      <c r="AC8701">
        <v>0</v>
      </c>
      <c r="AD8701">
        <v>0</v>
      </c>
      <c r="AE8701">
        <v>1.3770257817955764</v>
      </c>
    </row>
    <row r="8702" spans="1:31" x14ac:dyDescent="0.25">
      <c r="A8702">
        <v>2102793</v>
      </c>
      <c r="B8702">
        <v>1</v>
      </c>
      <c r="C8702" t="s">
        <v>80</v>
      </c>
      <c r="D8702" t="s">
        <v>107</v>
      </c>
      <c r="E8702" t="s">
        <v>158</v>
      </c>
      <c r="F8702" t="s">
        <v>5686</v>
      </c>
      <c r="G8702" t="s">
        <v>160</v>
      </c>
      <c r="H8702" t="s">
        <v>143</v>
      </c>
      <c r="I8702" t="s">
        <v>135</v>
      </c>
      <c r="J8702" t="s">
        <v>136</v>
      </c>
      <c r="K8702" t="s">
        <v>137</v>
      </c>
      <c r="L8702" t="s">
        <v>24805</v>
      </c>
      <c r="M8702" t="s">
        <v>24806</v>
      </c>
      <c r="N8702">
        <v>1.7580555550000001</v>
      </c>
      <c r="O8702">
        <v>0</v>
      </c>
      <c r="P8702">
        <v>29</v>
      </c>
      <c r="Q8702">
        <v>0</v>
      </c>
      <c r="R8702">
        <v>0</v>
      </c>
      <c r="S8702">
        <v>0</v>
      </c>
      <c r="T8702">
        <v>2</v>
      </c>
      <c r="U8702">
        <v>0</v>
      </c>
      <c r="V8702">
        <v>0</v>
      </c>
      <c r="W8702">
        <v>0</v>
      </c>
      <c r="X8702">
        <v>5.8361222597528997</v>
      </c>
      <c r="Y8702">
        <v>0</v>
      </c>
      <c r="Z8702">
        <v>0</v>
      </c>
      <c r="AA8702">
        <v>0</v>
      </c>
      <c r="AB8702">
        <v>1.4502129743256751</v>
      </c>
      <c r="AC8702">
        <v>0</v>
      </c>
      <c r="AD8702">
        <v>0</v>
      </c>
      <c r="AE8702">
        <v>7.2863352340785745</v>
      </c>
    </row>
    <row r="8703" spans="1:31" x14ac:dyDescent="0.25">
      <c r="A8703">
        <v>2102979</v>
      </c>
      <c r="B8703">
        <v>1</v>
      </c>
      <c r="C8703" t="s">
        <v>80</v>
      </c>
      <c r="D8703" t="s">
        <v>97</v>
      </c>
      <c r="E8703" t="s">
        <v>177</v>
      </c>
      <c r="F8703" t="s">
        <v>24807</v>
      </c>
      <c r="G8703" t="s">
        <v>183</v>
      </c>
      <c r="H8703" t="s">
        <v>143</v>
      </c>
      <c r="I8703" t="s">
        <v>135</v>
      </c>
      <c r="J8703" t="s">
        <v>136</v>
      </c>
      <c r="K8703" t="s">
        <v>137</v>
      </c>
      <c r="L8703" t="s">
        <v>24808</v>
      </c>
      <c r="M8703" t="s">
        <v>24809</v>
      </c>
      <c r="N8703">
        <v>4.3138888880000001</v>
      </c>
      <c r="O8703">
        <v>0</v>
      </c>
      <c r="P8703">
        <v>1</v>
      </c>
      <c r="Q8703">
        <v>0</v>
      </c>
      <c r="R8703">
        <v>0</v>
      </c>
      <c r="S8703">
        <v>0</v>
      </c>
      <c r="T8703">
        <v>0</v>
      </c>
      <c r="U8703">
        <v>0</v>
      </c>
      <c r="V8703">
        <v>0</v>
      </c>
      <c r="W8703">
        <v>0</v>
      </c>
      <c r="X8703">
        <v>1.7042690071589908</v>
      </c>
      <c r="Y8703">
        <v>0</v>
      </c>
      <c r="Z8703">
        <v>0</v>
      </c>
      <c r="AA8703">
        <v>0</v>
      </c>
      <c r="AB8703">
        <v>0</v>
      </c>
      <c r="AC8703">
        <v>0</v>
      </c>
      <c r="AD8703">
        <v>0</v>
      </c>
      <c r="AE8703">
        <v>1.7042690071589908</v>
      </c>
    </row>
    <row r="8704" spans="1:31" x14ac:dyDescent="0.25">
      <c r="A8704">
        <v>2102856</v>
      </c>
      <c r="B8704">
        <v>1</v>
      </c>
      <c r="C8704" t="s">
        <v>81</v>
      </c>
      <c r="D8704" t="s">
        <v>112</v>
      </c>
      <c r="E8704" t="s">
        <v>158</v>
      </c>
      <c r="F8704" t="s">
        <v>22902</v>
      </c>
      <c r="G8704" t="s">
        <v>160</v>
      </c>
      <c r="H8704" t="s">
        <v>143</v>
      </c>
      <c r="I8704" t="s">
        <v>135</v>
      </c>
      <c r="J8704" t="s">
        <v>136</v>
      </c>
      <c r="K8704" t="s">
        <v>137</v>
      </c>
      <c r="L8704" t="s">
        <v>24810</v>
      </c>
      <c r="M8704" t="s">
        <v>24811</v>
      </c>
      <c r="N8704">
        <v>1.954722222</v>
      </c>
      <c r="O8704">
        <v>0</v>
      </c>
      <c r="P8704">
        <v>7</v>
      </c>
      <c r="Q8704">
        <v>0</v>
      </c>
      <c r="R8704">
        <v>2</v>
      </c>
      <c r="S8704">
        <v>0</v>
      </c>
      <c r="T8704">
        <v>0</v>
      </c>
      <c r="U8704">
        <v>0</v>
      </c>
      <c r="V8704">
        <v>0</v>
      </c>
      <c r="W8704">
        <v>0</v>
      </c>
      <c r="X8704">
        <v>0.72535623728946019</v>
      </c>
      <c r="Y8704">
        <v>0</v>
      </c>
      <c r="Z8704">
        <v>0.30744294782336501</v>
      </c>
      <c r="AA8704">
        <v>0</v>
      </c>
      <c r="AB8704">
        <v>0</v>
      </c>
      <c r="AC8704">
        <v>0</v>
      </c>
      <c r="AD8704">
        <v>0</v>
      </c>
      <c r="AE8704">
        <v>1.0327991851128253</v>
      </c>
    </row>
    <row r="8705" spans="1:31" x14ac:dyDescent="0.25">
      <c r="A8705">
        <v>2102899</v>
      </c>
      <c r="B8705">
        <v>1</v>
      </c>
      <c r="C8705" t="s">
        <v>80</v>
      </c>
      <c r="D8705" t="s">
        <v>93</v>
      </c>
      <c r="E8705" t="s">
        <v>140</v>
      </c>
      <c r="F8705" t="s">
        <v>24812</v>
      </c>
      <c r="G8705" t="s">
        <v>1017</v>
      </c>
      <c r="H8705" t="s">
        <v>143</v>
      </c>
      <c r="I8705" t="s">
        <v>135</v>
      </c>
      <c r="J8705" t="s">
        <v>136</v>
      </c>
      <c r="K8705" t="s">
        <v>137</v>
      </c>
      <c r="L8705" t="s">
        <v>24813</v>
      </c>
      <c r="M8705" t="s">
        <v>24814</v>
      </c>
      <c r="N8705">
        <v>1.133611111</v>
      </c>
      <c r="O8705">
        <v>0</v>
      </c>
      <c r="P8705">
        <v>46</v>
      </c>
      <c r="Q8705">
        <v>0</v>
      </c>
      <c r="R8705">
        <v>0</v>
      </c>
      <c r="S8705">
        <v>0</v>
      </c>
      <c r="T8705">
        <v>0</v>
      </c>
      <c r="U8705">
        <v>0</v>
      </c>
      <c r="V8705">
        <v>0</v>
      </c>
      <c r="W8705">
        <v>0</v>
      </c>
      <c r="X8705">
        <v>10.763756867543147</v>
      </c>
      <c r="Y8705">
        <v>0</v>
      </c>
      <c r="Z8705">
        <v>0</v>
      </c>
      <c r="AA8705">
        <v>0</v>
      </c>
      <c r="AB8705">
        <v>0</v>
      </c>
      <c r="AC8705">
        <v>0</v>
      </c>
      <c r="AD8705">
        <v>0</v>
      </c>
      <c r="AE8705">
        <v>10.763756867543147</v>
      </c>
    </row>
    <row r="8706" spans="1:31" x14ac:dyDescent="0.25">
      <c r="A8706">
        <v>2102999</v>
      </c>
      <c r="B8706">
        <v>1</v>
      </c>
      <c r="C8706" t="s">
        <v>80</v>
      </c>
      <c r="D8706" t="s">
        <v>98</v>
      </c>
      <c r="E8706" t="s">
        <v>158</v>
      </c>
      <c r="F8706" t="s">
        <v>24815</v>
      </c>
      <c r="G8706" t="s">
        <v>160</v>
      </c>
      <c r="H8706" t="s">
        <v>143</v>
      </c>
      <c r="I8706" t="s">
        <v>135</v>
      </c>
      <c r="J8706" t="s">
        <v>136</v>
      </c>
      <c r="K8706" t="s">
        <v>137</v>
      </c>
      <c r="L8706" t="s">
        <v>24816</v>
      </c>
      <c r="M8706" t="s">
        <v>24817</v>
      </c>
      <c r="N8706">
        <v>1.0252777769999999</v>
      </c>
      <c r="O8706">
        <v>0</v>
      </c>
      <c r="P8706">
        <v>41</v>
      </c>
      <c r="Q8706">
        <v>0</v>
      </c>
      <c r="R8706">
        <v>2</v>
      </c>
      <c r="S8706">
        <v>0</v>
      </c>
      <c r="T8706">
        <v>2</v>
      </c>
      <c r="U8706">
        <v>0</v>
      </c>
      <c r="V8706">
        <v>0</v>
      </c>
      <c r="W8706">
        <v>0</v>
      </c>
      <c r="X8706">
        <v>17.646079618997899</v>
      </c>
      <c r="Y8706">
        <v>0</v>
      </c>
      <c r="Z8706">
        <v>1.0629968857703822</v>
      </c>
      <c r="AA8706">
        <v>0</v>
      </c>
      <c r="AB8706">
        <v>5.3873939518406105E-2</v>
      </c>
      <c r="AC8706">
        <v>0</v>
      </c>
      <c r="AD8706">
        <v>0</v>
      </c>
      <c r="AE8706">
        <v>18.762950444286687</v>
      </c>
    </row>
    <row r="8707" spans="1:31" x14ac:dyDescent="0.25">
      <c r="A8707">
        <v>2102876</v>
      </c>
      <c r="B8707">
        <v>1</v>
      </c>
      <c r="C8707" t="s">
        <v>80</v>
      </c>
      <c r="D8707" t="s">
        <v>93</v>
      </c>
      <c r="E8707" t="s">
        <v>505</v>
      </c>
      <c r="F8707" t="s">
        <v>24818</v>
      </c>
      <c r="G8707" t="s">
        <v>4889</v>
      </c>
      <c r="H8707" t="s">
        <v>143</v>
      </c>
      <c r="I8707" t="s">
        <v>135</v>
      </c>
      <c r="J8707" t="s">
        <v>136</v>
      </c>
      <c r="K8707" t="s">
        <v>137</v>
      </c>
      <c r="L8707" t="s">
        <v>24819</v>
      </c>
      <c r="M8707" t="s">
        <v>24820</v>
      </c>
      <c r="N8707">
        <v>3.6655555550000001</v>
      </c>
      <c r="O8707">
        <v>0</v>
      </c>
      <c r="P8707">
        <v>32</v>
      </c>
      <c r="Q8707">
        <v>0</v>
      </c>
      <c r="R8707">
        <v>0</v>
      </c>
      <c r="S8707">
        <v>0</v>
      </c>
      <c r="T8707">
        <v>1</v>
      </c>
      <c r="U8707">
        <v>0</v>
      </c>
      <c r="V8707">
        <v>0</v>
      </c>
      <c r="W8707">
        <v>0</v>
      </c>
      <c r="X8707">
        <v>18.497325858214712</v>
      </c>
      <c r="Y8707">
        <v>0</v>
      </c>
      <c r="Z8707">
        <v>0</v>
      </c>
      <c r="AA8707">
        <v>0</v>
      </c>
      <c r="AB8707">
        <v>0.98957854953384006</v>
      </c>
      <c r="AC8707">
        <v>0</v>
      </c>
      <c r="AD8707">
        <v>0</v>
      </c>
      <c r="AE8707">
        <v>19.48690440774855</v>
      </c>
    </row>
    <row r="8708" spans="1:31" x14ac:dyDescent="0.25">
      <c r="A8708">
        <v>2103042</v>
      </c>
      <c r="B8708">
        <v>1</v>
      </c>
      <c r="C8708" t="s">
        <v>80</v>
      </c>
      <c r="D8708" t="s">
        <v>110</v>
      </c>
      <c r="E8708" t="s">
        <v>177</v>
      </c>
      <c r="F8708" t="s">
        <v>24821</v>
      </c>
      <c r="G8708" t="s">
        <v>183</v>
      </c>
      <c r="H8708" t="s">
        <v>143</v>
      </c>
      <c r="I8708" t="s">
        <v>135</v>
      </c>
      <c r="J8708" t="s">
        <v>136</v>
      </c>
      <c r="K8708" t="s">
        <v>137</v>
      </c>
      <c r="L8708" t="s">
        <v>24822</v>
      </c>
      <c r="M8708" t="s">
        <v>24823</v>
      </c>
      <c r="N8708">
        <v>0.73750000000000004</v>
      </c>
      <c r="O8708">
        <v>0</v>
      </c>
      <c r="P8708">
        <v>9</v>
      </c>
      <c r="Q8708">
        <v>0</v>
      </c>
      <c r="R8708">
        <v>0</v>
      </c>
      <c r="S8708">
        <v>0</v>
      </c>
      <c r="T8708">
        <v>0</v>
      </c>
      <c r="U8708">
        <v>0</v>
      </c>
      <c r="V8708">
        <v>0</v>
      </c>
      <c r="W8708">
        <v>0</v>
      </c>
      <c r="X8708">
        <v>2.1146595103403039</v>
      </c>
      <c r="Y8708">
        <v>0</v>
      </c>
      <c r="Z8708">
        <v>0</v>
      </c>
      <c r="AA8708">
        <v>0</v>
      </c>
      <c r="AB8708">
        <v>0</v>
      </c>
      <c r="AC8708">
        <v>0</v>
      </c>
      <c r="AD8708">
        <v>0</v>
      </c>
      <c r="AE8708">
        <v>2.1146595103403039</v>
      </c>
    </row>
    <row r="8709" spans="1:31" x14ac:dyDescent="0.25">
      <c r="A8709">
        <v>2103019</v>
      </c>
      <c r="B8709">
        <v>1</v>
      </c>
      <c r="C8709" t="s">
        <v>80</v>
      </c>
      <c r="D8709" t="s">
        <v>97</v>
      </c>
      <c r="E8709" t="s">
        <v>505</v>
      </c>
      <c r="F8709" t="s">
        <v>24824</v>
      </c>
      <c r="G8709" t="s">
        <v>569</v>
      </c>
      <c r="H8709" t="s">
        <v>143</v>
      </c>
      <c r="I8709" t="s">
        <v>135</v>
      </c>
      <c r="J8709" t="s">
        <v>136</v>
      </c>
      <c r="K8709" t="s">
        <v>137</v>
      </c>
      <c r="L8709" t="s">
        <v>24825</v>
      </c>
      <c r="M8709" t="s">
        <v>24826</v>
      </c>
      <c r="N8709">
        <v>1.8266666659999999</v>
      </c>
      <c r="O8709">
        <v>0</v>
      </c>
      <c r="P8709">
        <v>13</v>
      </c>
      <c r="Q8709">
        <v>0</v>
      </c>
      <c r="R8709">
        <v>0</v>
      </c>
      <c r="S8709">
        <v>0</v>
      </c>
      <c r="T8709">
        <v>1</v>
      </c>
      <c r="U8709">
        <v>0</v>
      </c>
      <c r="V8709">
        <v>0</v>
      </c>
      <c r="W8709">
        <v>0</v>
      </c>
      <c r="X8709">
        <v>13.937335542317637</v>
      </c>
      <c r="Y8709">
        <v>0</v>
      </c>
      <c r="Z8709">
        <v>0</v>
      </c>
      <c r="AA8709">
        <v>0</v>
      </c>
      <c r="AB8709">
        <v>3.7055595535630284</v>
      </c>
      <c r="AC8709">
        <v>0</v>
      </c>
      <c r="AD8709">
        <v>0</v>
      </c>
      <c r="AE8709">
        <v>17.642895095880665</v>
      </c>
    </row>
    <row r="8710" spans="1:31" x14ac:dyDescent="0.25">
      <c r="A8710">
        <v>2102813</v>
      </c>
      <c r="B8710">
        <v>1</v>
      </c>
      <c r="C8710" t="s">
        <v>81</v>
      </c>
      <c r="D8710" t="s">
        <v>116</v>
      </c>
      <c r="E8710" t="s">
        <v>169</v>
      </c>
      <c r="F8710" t="s">
        <v>24827</v>
      </c>
      <c r="G8710" t="s">
        <v>171</v>
      </c>
      <c r="H8710" t="s">
        <v>134</v>
      </c>
      <c r="I8710" t="s">
        <v>135</v>
      </c>
      <c r="J8710" t="s">
        <v>136</v>
      </c>
      <c r="K8710" t="s">
        <v>137</v>
      </c>
      <c r="L8710" t="s">
        <v>24828</v>
      </c>
      <c r="M8710" t="s">
        <v>24829</v>
      </c>
      <c r="N8710">
        <v>1.1772222219999999</v>
      </c>
      <c r="O8710">
        <v>0</v>
      </c>
      <c r="P8710">
        <v>113</v>
      </c>
      <c r="Q8710">
        <v>0</v>
      </c>
      <c r="R8710">
        <v>15</v>
      </c>
      <c r="S8710">
        <v>0</v>
      </c>
      <c r="T8710">
        <v>10</v>
      </c>
      <c r="U8710">
        <v>0</v>
      </c>
      <c r="V8710">
        <v>0</v>
      </c>
      <c r="W8710">
        <v>0</v>
      </c>
      <c r="X8710">
        <v>19.886070403509866</v>
      </c>
      <c r="Y8710">
        <v>0</v>
      </c>
      <c r="Z8710">
        <v>6.3132196783992169</v>
      </c>
      <c r="AA8710">
        <v>0</v>
      </c>
      <c r="AB8710">
        <v>8.2327116003260432</v>
      </c>
      <c r="AC8710">
        <v>0</v>
      </c>
      <c r="AD8710">
        <v>0</v>
      </c>
      <c r="AE8710">
        <v>34.432001682235125</v>
      </c>
    </row>
    <row r="8711" spans="1:31" x14ac:dyDescent="0.25">
      <c r="A8711">
        <v>2102919</v>
      </c>
      <c r="B8711">
        <v>1</v>
      </c>
      <c r="C8711" t="s">
        <v>80</v>
      </c>
      <c r="D8711" t="s">
        <v>107</v>
      </c>
      <c r="E8711" t="s">
        <v>177</v>
      </c>
      <c r="F8711" t="s">
        <v>4897</v>
      </c>
      <c r="G8711" t="s">
        <v>1007</v>
      </c>
      <c r="H8711" t="s">
        <v>143</v>
      </c>
      <c r="I8711" t="s">
        <v>135</v>
      </c>
      <c r="J8711" t="s">
        <v>3</v>
      </c>
      <c r="K8711" t="s">
        <v>137</v>
      </c>
      <c r="L8711" t="s">
        <v>24830</v>
      </c>
      <c r="M8711" t="s">
        <v>24831</v>
      </c>
      <c r="N8711">
        <v>1.966388888</v>
      </c>
      <c r="O8711">
        <v>0</v>
      </c>
      <c r="P8711">
        <v>3</v>
      </c>
      <c r="Q8711">
        <v>0</v>
      </c>
      <c r="R8711">
        <v>0</v>
      </c>
      <c r="S8711">
        <v>0</v>
      </c>
      <c r="T8711">
        <v>0</v>
      </c>
      <c r="U8711">
        <v>0</v>
      </c>
      <c r="V8711">
        <v>0</v>
      </c>
      <c r="W8711">
        <v>0</v>
      </c>
      <c r="X8711">
        <v>2.4257437306226541</v>
      </c>
      <c r="Y8711">
        <v>0</v>
      </c>
      <c r="Z8711">
        <v>0</v>
      </c>
      <c r="AA8711">
        <v>0</v>
      </c>
      <c r="AB8711">
        <v>0</v>
      </c>
      <c r="AC8711">
        <v>0</v>
      </c>
      <c r="AD8711">
        <v>0</v>
      </c>
      <c r="AE8711">
        <v>2.4257437306226541</v>
      </c>
    </row>
    <row r="8712" spans="1:31" x14ac:dyDescent="0.25">
      <c r="A8712">
        <v>2103005</v>
      </c>
      <c r="B8712">
        <v>1</v>
      </c>
      <c r="C8712" t="s">
        <v>81</v>
      </c>
      <c r="D8712" t="s">
        <v>128</v>
      </c>
      <c r="E8712" t="s">
        <v>158</v>
      </c>
      <c r="F8712" t="s">
        <v>24832</v>
      </c>
      <c r="G8712" t="s">
        <v>160</v>
      </c>
      <c r="H8712" t="s">
        <v>143</v>
      </c>
      <c r="I8712" t="s">
        <v>135</v>
      </c>
      <c r="J8712" t="s">
        <v>136</v>
      </c>
      <c r="K8712" t="s">
        <v>137</v>
      </c>
      <c r="L8712" t="s">
        <v>24833</v>
      </c>
      <c r="M8712" t="s">
        <v>24834</v>
      </c>
      <c r="N8712">
        <v>2.3233333329999999</v>
      </c>
      <c r="O8712">
        <v>0</v>
      </c>
      <c r="P8712">
        <v>5</v>
      </c>
      <c r="Q8712">
        <v>0</v>
      </c>
      <c r="R8712">
        <v>0</v>
      </c>
      <c r="S8712">
        <v>0</v>
      </c>
      <c r="T8712">
        <v>3</v>
      </c>
      <c r="U8712">
        <v>0</v>
      </c>
      <c r="V8712">
        <v>0</v>
      </c>
      <c r="W8712">
        <v>0</v>
      </c>
      <c r="X8712">
        <v>5.8975340319498208</v>
      </c>
      <c r="Y8712">
        <v>0</v>
      </c>
      <c r="Z8712">
        <v>0</v>
      </c>
      <c r="AA8712">
        <v>0</v>
      </c>
      <c r="AB8712">
        <v>5.4181401935913005</v>
      </c>
      <c r="AC8712">
        <v>0</v>
      </c>
      <c r="AD8712">
        <v>0</v>
      </c>
      <c r="AE8712">
        <v>11.315674225541121</v>
      </c>
    </row>
    <row r="8713" spans="1:31" x14ac:dyDescent="0.25">
      <c r="A8713">
        <v>2102896</v>
      </c>
      <c r="B8713">
        <v>1</v>
      </c>
      <c r="C8713" t="s">
        <v>80</v>
      </c>
      <c r="D8713" t="s">
        <v>96</v>
      </c>
      <c r="E8713" t="s">
        <v>177</v>
      </c>
      <c r="F8713" t="s">
        <v>15794</v>
      </c>
      <c r="G8713" t="s">
        <v>183</v>
      </c>
      <c r="H8713" t="s">
        <v>143</v>
      </c>
      <c r="I8713" t="s">
        <v>135</v>
      </c>
      <c r="J8713" t="s">
        <v>136</v>
      </c>
      <c r="K8713" t="s">
        <v>137</v>
      </c>
      <c r="L8713" t="s">
        <v>24835</v>
      </c>
      <c r="M8713" t="s">
        <v>24836</v>
      </c>
      <c r="N8713">
        <v>1.4611111109999999</v>
      </c>
      <c r="O8713">
        <v>0</v>
      </c>
      <c r="P8713">
        <v>0</v>
      </c>
      <c r="Q8713">
        <v>0</v>
      </c>
      <c r="R8713">
        <v>0</v>
      </c>
      <c r="S8713">
        <v>0</v>
      </c>
      <c r="T8713">
        <v>1</v>
      </c>
      <c r="U8713">
        <v>0</v>
      </c>
      <c r="V8713">
        <v>0</v>
      </c>
      <c r="W8713">
        <v>0</v>
      </c>
      <c r="X8713">
        <v>0</v>
      </c>
      <c r="Y8713">
        <v>0</v>
      </c>
      <c r="Z8713">
        <v>0</v>
      </c>
      <c r="AA8713">
        <v>0</v>
      </c>
      <c r="AB8713">
        <v>0.59850727235844448</v>
      </c>
      <c r="AC8713">
        <v>0</v>
      </c>
      <c r="AD8713">
        <v>0</v>
      </c>
      <c r="AE8713">
        <v>0.59850727235844448</v>
      </c>
    </row>
    <row r="8714" spans="1:31" x14ac:dyDescent="0.25">
      <c r="A8714">
        <v>2102942</v>
      </c>
      <c r="B8714">
        <v>1</v>
      </c>
      <c r="C8714" t="s">
        <v>80</v>
      </c>
      <c r="D8714" t="s">
        <v>105</v>
      </c>
      <c r="E8714" t="s">
        <v>177</v>
      </c>
      <c r="F8714" t="s">
        <v>24837</v>
      </c>
      <c r="G8714" t="s">
        <v>324</v>
      </c>
      <c r="H8714" t="s">
        <v>143</v>
      </c>
      <c r="I8714" t="s">
        <v>135</v>
      </c>
      <c r="J8714" t="s">
        <v>136</v>
      </c>
      <c r="K8714" t="s">
        <v>137</v>
      </c>
      <c r="L8714" t="s">
        <v>24838</v>
      </c>
      <c r="M8714" t="s">
        <v>24839</v>
      </c>
      <c r="N8714">
        <v>1.542777777</v>
      </c>
      <c r="O8714">
        <v>0</v>
      </c>
      <c r="P8714">
        <v>1</v>
      </c>
      <c r="Q8714">
        <v>0</v>
      </c>
      <c r="R8714">
        <v>0</v>
      </c>
      <c r="S8714">
        <v>0</v>
      </c>
      <c r="T8714">
        <v>0</v>
      </c>
      <c r="U8714">
        <v>0</v>
      </c>
      <c r="V8714">
        <v>0</v>
      </c>
      <c r="W8714">
        <v>0</v>
      </c>
      <c r="X8714">
        <v>0</v>
      </c>
      <c r="Y8714">
        <v>0</v>
      </c>
      <c r="Z8714">
        <v>0</v>
      </c>
      <c r="AA8714">
        <v>0</v>
      </c>
      <c r="AB8714">
        <v>0</v>
      </c>
      <c r="AC8714">
        <v>0</v>
      </c>
      <c r="AD8714">
        <v>0</v>
      </c>
      <c r="AE8714">
        <v>0</v>
      </c>
    </row>
    <row r="8715" spans="1:31" x14ac:dyDescent="0.25">
      <c r="A8715">
        <v>2102936</v>
      </c>
      <c r="B8715">
        <v>1</v>
      </c>
      <c r="C8715" t="s">
        <v>81</v>
      </c>
      <c r="D8715" t="s">
        <v>128</v>
      </c>
      <c r="E8715" t="s">
        <v>158</v>
      </c>
      <c r="F8715" t="s">
        <v>24840</v>
      </c>
      <c r="G8715" t="s">
        <v>1552</v>
      </c>
      <c r="H8715" t="s">
        <v>143</v>
      </c>
      <c r="I8715" t="s">
        <v>135</v>
      </c>
      <c r="J8715" t="s">
        <v>136</v>
      </c>
      <c r="K8715" t="s">
        <v>137</v>
      </c>
      <c r="L8715" t="s">
        <v>24841</v>
      </c>
      <c r="M8715" t="s">
        <v>24842</v>
      </c>
      <c r="N8715">
        <v>4.0916666660000001</v>
      </c>
      <c r="O8715">
        <v>0</v>
      </c>
      <c r="P8715">
        <v>53</v>
      </c>
      <c r="Q8715">
        <v>0</v>
      </c>
      <c r="R8715">
        <v>1</v>
      </c>
      <c r="S8715">
        <v>0</v>
      </c>
      <c r="T8715">
        <v>5</v>
      </c>
      <c r="U8715">
        <v>0</v>
      </c>
      <c r="V8715">
        <v>0</v>
      </c>
      <c r="W8715">
        <v>0</v>
      </c>
      <c r="X8715">
        <v>47.984763756738097</v>
      </c>
      <c r="Y8715">
        <v>0</v>
      </c>
      <c r="Z8715">
        <v>0</v>
      </c>
      <c r="AA8715">
        <v>0</v>
      </c>
      <c r="AB8715">
        <v>8.9222412939302593</v>
      </c>
      <c r="AC8715">
        <v>0</v>
      </c>
      <c r="AD8715">
        <v>0</v>
      </c>
      <c r="AE8715">
        <v>56.90700505066836</v>
      </c>
    </row>
    <row r="8716" spans="1:31" x14ac:dyDescent="0.25">
      <c r="A8716">
        <v>2102836</v>
      </c>
      <c r="B8716">
        <v>1</v>
      </c>
      <c r="C8716" t="s">
        <v>80</v>
      </c>
      <c r="D8716" t="s">
        <v>106</v>
      </c>
      <c r="E8716" t="s">
        <v>177</v>
      </c>
      <c r="F8716" t="s">
        <v>24843</v>
      </c>
      <c r="G8716" t="s">
        <v>183</v>
      </c>
      <c r="H8716" t="s">
        <v>143</v>
      </c>
      <c r="I8716" t="s">
        <v>135</v>
      </c>
      <c r="J8716" t="s">
        <v>136</v>
      </c>
      <c r="K8716" t="s">
        <v>137</v>
      </c>
      <c r="L8716" t="s">
        <v>24844</v>
      </c>
      <c r="M8716" t="s">
        <v>24845</v>
      </c>
      <c r="N8716">
        <v>2.0680555549999999</v>
      </c>
      <c r="O8716">
        <v>0</v>
      </c>
      <c r="P8716">
        <v>1</v>
      </c>
      <c r="Q8716">
        <v>0</v>
      </c>
      <c r="R8716">
        <v>0</v>
      </c>
      <c r="S8716">
        <v>0</v>
      </c>
      <c r="T8716">
        <v>0</v>
      </c>
      <c r="U8716">
        <v>0</v>
      </c>
      <c r="V8716">
        <v>0</v>
      </c>
      <c r="W8716">
        <v>0</v>
      </c>
      <c r="X8716">
        <v>0.7275744966217047</v>
      </c>
      <c r="Y8716">
        <v>0</v>
      </c>
      <c r="Z8716">
        <v>0</v>
      </c>
      <c r="AA8716">
        <v>0</v>
      </c>
      <c r="AB8716">
        <v>0</v>
      </c>
      <c r="AC8716">
        <v>0</v>
      </c>
      <c r="AD8716">
        <v>0</v>
      </c>
      <c r="AE8716">
        <v>0.7275744966217047</v>
      </c>
    </row>
    <row r="8717" spans="1:31" x14ac:dyDescent="0.25">
      <c r="A8717">
        <v>2102853</v>
      </c>
      <c r="B8717">
        <v>1</v>
      </c>
      <c r="C8717" t="s">
        <v>80</v>
      </c>
      <c r="D8717" t="s">
        <v>96</v>
      </c>
      <c r="E8717" t="s">
        <v>177</v>
      </c>
      <c r="F8717" t="s">
        <v>24846</v>
      </c>
      <c r="G8717" t="s">
        <v>183</v>
      </c>
      <c r="H8717" t="s">
        <v>143</v>
      </c>
      <c r="I8717" t="s">
        <v>135</v>
      </c>
      <c r="J8717" t="s">
        <v>136</v>
      </c>
      <c r="K8717" t="s">
        <v>137</v>
      </c>
      <c r="L8717" t="s">
        <v>24847</v>
      </c>
      <c r="M8717" t="s">
        <v>24848</v>
      </c>
      <c r="N8717">
        <v>2.8433333329999999</v>
      </c>
      <c r="O8717">
        <v>0</v>
      </c>
      <c r="P8717">
        <v>1</v>
      </c>
      <c r="Q8717">
        <v>0</v>
      </c>
      <c r="R8717">
        <v>0</v>
      </c>
      <c r="S8717">
        <v>0</v>
      </c>
      <c r="T8717">
        <v>0</v>
      </c>
      <c r="U8717">
        <v>0</v>
      </c>
      <c r="V8717">
        <v>0</v>
      </c>
      <c r="W8717">
        <v>0</v>
      </c>
      <c r="X8717">
        <v>2.8505294432133685</v>
      </c>
      <c r="Y8717">
        <v>0</v>
      </c>
      <c r="Z8717">
        <v>0</v>
      </c>
      <c r="AA8717">
        <v>0</v>
      </c>
      <c r="AB8717">
        <v>0</v>
      </c>
      <c r="AC8717">
        <v>0</v>
      </c>
      <c r="AD8717">
        <v>0</v>
      </c>
      <c r="AE8717">
        <v>2.8505294432133685</v>
      </c>
    </row>
    <row r="8718" spans="1:31" x14ac:dyDescent="0.25">
      <c r="A8718">
        <v>2102816</v>
      </c>
      <c r="B8718">
        <v>1</v>
      </c>
      <c r="C8718" t="s">
        <v>80</v>
      </c>
      <c r="D8718" t="s">
        <v>95</v>
      </c>
      <c r="E8718" t="s">
        <v>146</v>
      </c>
      <c r="F8718" t="s">
        <v>24849</v>
      </c>
      <c r="G8718" t="s">
        <v>133</v>
      </c>
      <c r="H8718" t="s">
        <v>134</v>
      </c>
      <c r="I8718" t="s">
        <v>135</v>
      </c>
      <c r="J8718" t="s">
        <v>136</v>
      </c>
      <c r="K8718" t="s">
        <v>137</v>
      </c>
      <c r="L8718" t="s">
        <v>24850</v>
      </c>
      <c r="M8718" t="s">
        <v>24851</v>
      </c>
      <c r="N8718">
        <v>0.252222222</v>
      </c>
      <c r="O8718">
        <v>0</v>
      </c>
      <c r="P8718">
        <v>266</v>
      </c>
      <c r="Q8718">
        <v>0</v>
      </c>
      <c r="R8718">
        <v>4</v>
      </c>
      <c r="S8718">
        <v>0</v>
      </c>
      <c r="T8718">
        <v>1</v>
      </c>
      <c r="U8718">
        <v>0</v>
      </c>
      <c r="V8718">
        <v>0</v>
      </c>
      <c r="W8718">
        <v>0</v>
      </c>
      <c r="X8718">
        <v>13.884220654068136</v>
      </c>
      <c r="Y8718">
        <v>0</v>
      </c>
      <c r="Z8718">
        <v>3.980090104063555E-2</v>
      </c>
      <c r="AA8718">
        <v>0</v>
      </c>
      <c r="AB8718">
        <v>7.9132094294171118E-2</v>
      </c>
      <c r="AC8718">
        <v>0</v>
      </c>
      <c r="AD8718">
        <v>0</v>
      </c>
      <c r="AE8718">
        <v>14.003153649402943</v>
      </c>
    </row>
    <row r="8719" spans="1:31" x14ac:dyDescent="0.25">
      <c r="A8719">
        <v>2102859</v>
      </c>
      <c r="B8719">
        <v>1</v>
      </c>
      <c r="C8719" t="s">
        <v>80</v>
      </c>
      <c r="D8719" t="s">
        <v>96</v>
      </c>
      <c r="E8719" t="s">
        <v>177</v>
      </c>
      <c r="F8719" t="s">
        <v>24852</v>
      </c>
      <c r="G8719" t="s">
        <v>179</v>
      </c>
      <c r="H8719" t="s">
        <v>143</v>
      </c>
      <c r="I8719" t="s">
        <v>135</v>
      </c>
      <c r="J8719" t="s">
        <v>136</v>
      </c>
      <c r="K8719" t="s">
        <v>137</v>
      </c>
      <c r="L8719" t="s">
        <v>24853</v>
      </c>
      <c r="M8719" t="s">
        <v>24854</v>
      </c>
      <c r="N8719">
        <v>1.426111111</v>
      </c>
      <c r="O8719">
        <v>0</v>
      </c>
      <c r="P8719">
        <v>2</v>
      </c>
      <c r="Q8719">
        <v>0</v>
      </c>
      <c r="R8719">
        <v>0</v>
      </c>
      <c r="S8719">
        <v>0</v>
      </c>
      <c r="T8719">
        <v>0</v>
      </c>
      <c r="U8719">
        <v>0</v>
      </c>
      <c r="V8719">
        <v>0</v>
      </c>
      <c r="W8719">
        <v>0</v>
      </c>
      <c r="X8719">
        <v>0.39963913688886443</v>
      </c>
      <c r="Y8719">
        <v>0</v>
      </c>
      <c r="Z8719">
        <v>0</v>
      </c>
      <c r="AA8719">
        <v>0</v>
      </c>
      <c r="AB8719">
        <v>0</v>
      </c>
      <c r="AC8719">
        <v>0</v>
      </c>
      <c r="AD8719">
        <v>0</v>
      </c>
      <c r="AE8719">
        <v>0.39963913688886443</v>
      </c>
    </row>
    <row r="8720" spans="1:31" x14ac:dyDescent="0.25">
      <c r="A8720">
        <v>2102822</v>
      </c>
      <c r="B8720">
        <v>1</v>
      </c>
      <c r="C8720" t="s">
        <v>81</v>
      </c>
      <c r="D8720" t="s">
        <v>128</v>
      </c>
      <c r="E8720" t="s">
        <v>131</v>
      </c>
      <c r="F8720" t="s">
        <v>24855</v>
      </c>
      <c r="G8720" t="s">
        <v>273</v>
      </c>
      <c r="H8720" t="s">
        <v>134</v>
      </c>
      <c r="I8720" t="s">
        <v>135</v>
      </c>
      <c r="J8720" t="s">
        <v>136</v>
      </c>
      <c r="K8720" t="s">
        <v>155</v>
      </c>
      <c r="L8720" t="s">
        <v>24856</v>
      </c>
      <c r="M8720" t="s">
        <v>24857</v>
      </c>
      <c r="N8720">
        <v>7.8685694440000002</v>
      </c>
      <c r="O8720">
        <v>3</v>
      </c>
      <c r="P8720">
        <v>497</v>
      </c>
      <c r="Q8720">
        <v>89</v>
      </c>
      <c r="R8720">
        <v>26</v>
      </c>
      <c r="S8720">
        <v>6</v>
      </c>
      <c r="T8720">
        <v>54</v>
      </c>
      <c r="U8720">
        <v>0</v>
      </c>
      <c r="V8720">
        <v>0</v>
      </c>
      <c r="W8720">
        <v>6.3993574769016668</v>
      </c>
      <c r="X8720">
        <v>730.40192554328962</v>
      </c>
      <c r="Y8720">
        <v>261.7702148774751</v>
      </c>
      <c r="Z8720">
        <v>69.625913684068991</v>
      </c>
      <c r="AA8720">
        <v>233.11614874907045</v>
      </c>
      <c r="AB8720">
        <v>170.09892671287267</v>
      </c>
      <c r="AC8720">
        <v>0</v>
      </c>
      <c r="AD8720">
        <v>0</v>
      </c>
      <c r="AE8720">
        <v>1471.4124870436785</v>
      </c>
    </row>
    <row r="8721" spans="1:31" x14ac:dyDescent="0.25">
      <c r="A8721">
        <v>2102845</v>
      </c>
      <c r="B8721">
        <v>1</v>
      </c>
      <c r="C8721" t="s">
        <v>80</v>
      </c>
      <c r="D8721" t="s">
        <v>103</v>
      </c>
      <c r="E8721" t="s">
        <v>146</v>
      </c>
      <c r="F8721" t="s">
        <v>6950</v>
      </c>
      <c r="G8721" t="s">
        <v>133</v>
      </c>
      <c r="H8721" t="s">
        <v>134</v>
      </c>
      <c r="I8721" t="s">
        <v>135</v>
      </c>
      <c r="J8721" t="s">
        <v>136</v>
      </c>
      <c r="K8721" t="s">
        <v>137</v>
      </c>
      <c r="L8721" t="s">
        <v>24858</v>
      </c>
      <c r="M8721" t="s">
        <v>24859</v>
      </c>
      <c r="N8721">
        <v>0.52305555500000001</v>
      </c>
      <c r="O8721">
        <v>1</v>
      </c>
      <c r="P8721">
        <v>1314</v>
      </c>
      <c r="Q8721">
        <v>4</v>
      </c>
      <c r="R8721">
        <v>35</v>
      </c>
      <c r="S8721">
        <v>3</v>
      </c>
      <c r="T8721">
        <v>91</v>
      </c>
      <c r="U8721">
        <v>0</v>
      </c>
      <c r="V8721">
        <v>0</v>
      </c>
      <c r="W8721">
        <v>4.2982423464166669E-5</v>
      </c>
      <c r="X8721">
        <v>181.85874140786663</v>
      </c>
      <c r="Y8721">
        <v>3.2924358789589596</v>
      </c>
      <c r="Z8721">
        <v>24.150098415473018</v>
      </c>
      <c r="AA8721">
        <v>4.497148019411954</v>
      </c>
      <c r="AB8721">
        <v>38.252658557088992</v>
      </c>
      <c r="AC8721">
        <v>0</v>
      </c>
      <c r="AD8721">
        <v>0</v>
      </c>
      <c r="AE8721">
        <v>252.05112526122304</v>
      </c>
    </row>
    <row r="8722" spans="1:31" x14ac:dyDescent="0.25">
      <c r="A8722">
        <v>2102799</v>
      </c>
      <c r="B8722">
        <v>1</v>
      </c>
      <c r="C8722" t="s">
        <v>80</v>
      </c>
      <c r="D8722" t="s">
        <v>84</v>
      </c>
      <c r="E8722" t="s">
        <v>158</v>
      </c>
      <c r="F8722" t="s">
        <v>24860</v>
      </c>
      <c r="G8722" t="s">
        <v>160</v>
      </c>
      <c r="H8722" t="s">
        <v>143</v>
      </c>
      <c r="I8722" t="s">
        <v>135</v>
      </c>
      <c r="J8722" t="s">
        <v>136</v>
      </c>
      <c r="K8722" t="s">
        <v>137</v>
      </c>
      <c r="L8722" t="s">
        <v>24861</v>
      </c>
      <c r="M8722" t="s">
        <v>24862</v>
      </c>
      <c r="N8722">
        <v>1.150555555</v>
      </c>
      <c r="O8722">
        <v>0</v>
      </c>
      <c r="P8722">
        <v>137</v>
      </c>
      <c r="Q8722">
        <v>0</v>
      </c>
      <c r="R8722">
        <v>0</v>
      </c>
      <c r="S8722">
        <v>0</v>
      </c>
      <c r="T8722">
        <v>1</v>
      </c>
      <c r="U8722">
        <v>0</v>
      </c>
      <c r="V8722">
        <v>0</v>
      </c>
      <c r="W8722">
        <v>0</v>
      </c>
      <c r="X8722">
        <v>32.334657554332644</v>
      </c>
      <c r="Y8722">
        <v>0</v>
      </c>
      <c r="Z8722">
        <v>0</v>
      </c>
      <c r="AA8722">
        <v>0</v>
      </c>
      <c r="AB8722">
        <v>0.12455372159956613</v>
      </c>
      <c r="AC8722">
        <v>0</v>
      </c>
      <c r="AD8722">
        <v>0</v>
      </c>
      <c r="AE8722">
        <v>32.459211275932212</v>
      </c>
    </row>
    <row r="8723" spans="1:31" x14ac:dyDescent="0.25">
      <c r="A8723">
        <v>2102991</v>
      </c>
      <c r="B8723">
        <v>1</v>
      </c>
      <c r="C8723" t="s">
        <v>80</v>
      </c>
      <c r="D8723" t="s">
        <v>95</v>
      </c>
      <c r="E8723" t="s">
        <v>158</v>
      </c>
      <c r="F8723" t="s">
        <v>24863</v>
      </c>
      <c r="G8723" t="s">
        <v>324</v>
      </c>
      <c r="H8723" t="s">
        <v>143</v>
      </c>
      <c r="I8723" t="s">
        <v>135</v>
      </c>
      <c r="J8723" t="s">
        <v>136</v>
      </c>
      <c r="K8723" t="s">
        <v>137</v>
      </c>
      <c r="L8723" t="s">
        <v>24864</v>
      </c>
      <c r="M8723" t="s">
        <v>24865</v>
      </c>
      <c r="N8723">
        <v>0.208055555</v>
      </c>
      <c r="O8723">
        <v>0</v>
      </c>
      <c r="P8723">
        <v>110</v>
      </c>
      <c r="Q8723">
        <v>0</v>
      </c>
      <c r="R8723">
        <v>2</v>
      </c>
      <c r="S8723">
        <v>0</v>
      </c>
      <c r="T8723">
        <v>0</v>
      </c>
      <c r="U8723">
        <v>0</v>
      </c>
      <c r="V8723">
        <v>0</v>
      </c>
      <c r="W8723">
        <v>0</v>
      </c>
      <c r="X8723">
        <v>7.5908233366191249</v>
      </c>
      <c r="Y8723">
        <v>0</v>
      </c>
      <c r="Z8723">
        <v>8.5304767455082781E-2</v>
      </c>
      <c r="AA8723">
        <v>0</v>
      </c>
      <c r="AB8723">
        <v>0</v>
      </c>
      <c r="AC8723">
        <v>0</v>
      </c>
      <c r="AD8723">
        <v>0</v>
      </c>
      <c r="AE8723">
        <v>7.6761281040742073</v>
      </c>
    </row>
    <row r="8724" spans="1:31" x14ac:dyDescent="0.25">
      <c r="A8724">
        <v>2102782</v>
      </c>
      <c r="B8724">
        <v>1</v>
      </c>
      <c r="C8724" t="s">
        <v>80</v>
      </c>
      <c r="D8724" t="s">
        <v>97</v>
      </c>
      <c r="E8724" t="s">
        <v>505</v>
      </c>
      <c r="F8724" t="s">
        <v>24866</v>
      </c>
      <c r="G8724" t="s">
        <v>160</v>
      </c>
      <c r="H8724" t="s">
        <v>143</v>
      </c>
      <c r="I8724" t="s">
        <v>135</v>
      </c>
      <c r="J8724" t="s">
        <v>136</v>
      </c>
      <c r="K8724" t="s">
        <v>137</v>
      </c>
      <c r="L8724" t="s">
        <v>24867</v>
      </c>
      <c r="M8724" t="s">
        <v>24868</v>
      </c>
      <c r="N8724">
        <v>1.3605555549999999</v>
      </c>
      <c r="O8724">
        <v>0</v>
      </c>
      <c r="P8724">
        <v>8</v>
      </c>
      <c r="Q8724">
        <v>0</v>
      </c>
      <c r="R8724">
        <v>0</v>
      </c>
      <c r="S8724">
        <v>0</v>
      </c>
      <c r="T8724">
        <v>0</v>
      </c>
      <c r="U8724">
        <v>0</v>
      </c>
      <c r="V8724">
        <v>0</v>
      </c>
      <c r="W8724">
        <v>0</v>
      </c>
      <c r="X8724">
        <v>2.9564651257799621</v>
      </c>
      <c r="Y8724">
        <v>0</v>
      </c>
      <c r="Z8724">
        <v>0</v>
      </c>
      <c r="AA8724">
        <v>0</v>
      </c>
      <c r="AB8724">
        <v>0</v>
      </c>
      <c r="AC8724">
        <v>0</v>
      </c>
      <c r="AD8724">
        <v>0</v>
      </c>
      <c r="AE8724">
        <v>2.9564651257799621</v>
      </c>
    </row>
    <row r="8725" spans="1:31" x14ac:dyDescent="0.25">
      <c r="A8725">
        <v>2102968</v>
      </c>
      <c r="B8725">
        <v>1</v>
      </c>
      <c r="C8725" t="s">
        <v>80</v>
      </c>
      <c r="D8725" t="s">
        <v>104</v>
      </c>
      <c r="E8725" t="s">
        <v>169</v>
      </c>
      <c r="F8725" t="s">
        <v>24869</v>
      </c>
      <c r="G8725" t="s">
        <v>133</v>
      </c>
      <c r="H8725" t="s">
        <v>134</v>
      </c>
      <c r="I8725" t="s">
        <v>135</v>
      </c>
      <c r="J8725" t="s">
        <v>136</v>
      </c>
      <c r="K8725" t="s">
        <v>137</v>
      </c>
      <c r="L8725" t="s">
        <v>24870</v>
      </c>
      <c r="M8725" t="s">
        <v>24871</v>
      </c>
      <c r="N8725">
        <v>0.521666666</v>
      </c>
      <c r="O8725">
        <v>5</v>
      </c>
      <c r="P8725">
        <v>4401</v>
      </c>
      <c r="Q8725">
        <v>8</v>
      </c>
      <c r="R8725">
        <v>36</v>
      </c>
      <c r="S8725">
        <v>4</v>
      </c>
      <c r="T8725">
        <v>366</v>
      </c>
      <c r="U8725">
        <v>0</v>
      </c>
      <c r="V8725">
        <v>3</v>
      </c>
      <c r="W8725">
        <v>1.5573619826895071</v>
      </c>
      <c r="X8725">
        <v>535.8017142861836</v>
      </c>
      <c r="Y8725">
        <v>1.7982939556558102</v>
      </c>
      <c r="Z8725">
        <v>5.9268148751119956</v>
      </c>
      <c r="AA8725">
        <v>4.5459231634669832</v>
      </c>
      <c r="AB8725">
        <v>124.49616407838059</v>
      </c>
      <c r="AC8725">
        <v>0</v>
      </c>
      <c r="AD8725">
        <v>15.006446563598557</v>
      </c>
      <c r="AE8725">
        <v>689.13271890508702</v>
      </c>
    </row>
    <row r="8726" spans="1:31" x14ac:dyDescent="0.25">
      <c r="A8726">
        <v>2103054</v>
      </c>
      <c r="B8726">
        <v>1</v>
      </c>
      <c r="C8726" t="s">
        <v>80</v>
      </c>
      <c r="D8726" t="s">
        <v>96</v>
      </c>
      <c r="E8726" t="s">
        <v>177</v>
      </c>
      <c r="F8726" t="s">
        <v>24872</v>
      </c>
      <c r="G8726" t="s">
        <v>179</v>
      </c>
      <c r="H8726" t="s">
        <v>143</v>
      </c>
      <c r="I8726" t="s">
        <v>135</v>
      </c>
      <c r="J8726" t="s">
        <v>136</v>
      </c>
      <c r="K8726" t="s">
        <v>137</v>
      </c>
      <c r="L8726" t="s">
        <v>24873</v>
      </c>
      <c r="M8726" t="s">
        <v>24874</v>
      </c>
      <c r="N8726">
        <v>1.213333333</v>
      </c>
      <c r="O8726">
        <v>0</v>
      </c>
      <c r="P8726">
        <v>0</v>
      </c>
      <c r="Q8726">
        <v>0</v>
      </c>
      <c r="R8726">
        <v>0</v>
      </c>
      <c r="S8726">
        <v>0</v>
      </c>
      <c r="T8726">
        <v>1</v>
      </c>
      <c r="U8726">
        <v>0</v>
      </c>
      <c r="V8726">
        <v>0</v>
      </c>
      <c r="W8726">
        <v>0</v>
      </c>
      <c r="X8726">
        <v>0</v>
      </c>
      <c r="Y8726">
        <v>0</v>
      </c>
      <c r="Z8726">
        <v>0</v>
      </c>
      <c r="AA8726">
        <v>0</v>
      </c>
      <c r="AB8726">
        <v>1.1521645051945602</v>
      </c>
      <c r="AC8726">
        <v>0</v>
      </c>
      <c r="AD8726">
        <v>0</v>
      </c>
      <c r="AE8726">
        <v>1.1521645051945602</v>
      </c>
    </row>
    <row r="8727" spans="1:31" x14ac:dyDescent="0.25">
      <c r="A8727">
        <v>2102862</v>
      </c>
      <c r="B8727">
        <v>1</v>
      </c>
      <c r="C8727" t="s">
        <v>81</v>
      </c>
      <c r="D8727" t="s">
        <v>128</v>
      </c>
      <c r="E8727" t="s">
        <v>177</v>
      </c>
      <c r="F8727" t="s">
        <v>24875</v>
      </c>
      <c r="G8727" t="s">
        <v>1007</v>
      </c>
      <c r="H8727" t="s">
        <v>143</v>
      </c>
      <c r="I8727" t="s">
        <v>135</v>
      </c>
      <c r="J8727" t="s">
        <v>3</v>
      </c>
      <c r="K8727" t="s">
        <v>137</v>
      </c>
      <c r="L8727" t="s">
        <v>24876</v>
      </c>
      <c r="M8727" t="s">
        <v>24877</v>
      </c>
      <c r="N8727">
        <v>3.1897222219999999</v>
      </c>
      <c r="O8727">
        <v>0</v>
      </c>
      <c r="P8727">
        <v>5</v>
      </c>
      <c r="Q8727">
        <v>0</v>
      </c>
      <c r="R8727">
        <v>0</v>
      </c>
      <c r="S8727">
        <v>0</v>
      </c>
      <c r="T8727">
        <v>2</v>
      </c>
      <c r="U8727">
        <v>0</v>
      </c>
      <c r="V8727">
        <v>0</v>
      </c>
      <c r="W8727">
        <v>0</v>
      </c>
      <c r="X8727">
        <v>2.5945012223295314</v>
      </c>
      <c r="Y8727">
        <v>0</v>
      </c>
      <c r="Z8727">
        <v>0</v>
      </c>
      <c r="AA8727">
        <v>0</v>
      </c>
      <c r="AB8727">
        <v>0.27442383149285998</v>
      </c>
      <c r="AC8727">
        <v>0</v>
      </c>
      <c r="AD8727">
        <v>0</v>
      </c>
      <c r="AE8727">
        <v>2.8689250538223914</v>
      </c>
    </row>
    <row r="8728" spans="1:31" x14ac:dyDescent="0.25">
      <c r="A8728">
        <v>2102819</v>
      </c>
      <c r="B8728">
        <v>1</v>
      </c>
      <c r="C8728" t="s">
        <v>81</v>
      </c>
      <c r="D8728" t="s">
        <v>123</v>
      </c>
      <c r="E8728" t="s">
        <v>169</v>
      </c>
      <c r="F8728" t="s">
        <v>199</v>
      </c>
      <c r="G8728" t="s">
        <v>133</v>
      </c>
      <c r="H8728" t="s">
        <v>134</v>
      </c>
      <c r="I8728" t="s">
        <v>135</v>
      </c>
      <c r="J8728" t="s">
        <v>136</v>
      </c>
      <c r="K8728" t="s">
        <v>137</v>
      </c>
      <c r="L8728" t="s">
        <v>24878</v>
      </c>
      <c r="M8728" t="s">
        <v>24879</v>
      </c>
      <c r="N8728">
        <v>1.7719444440000001</v>
      </c>
      <c r="O8728">
        <v>5</v>
      </c>
      <c r="P8728">
        <v>7</v>
      </c>
      <c r="Q8728">
        <v>176</v>
      </c>
      <c r="R8728">
        <v>128</v>
      </c>
      <c r="S8728">
        <v>30</v>
      </c>
      <c r="T8728">
        <v>15</v>
      </c>
      <c r="U8728">
        <v>0</v>
      </c>
      <c r="V8728">
        <v>0</v>
      </c>
      <c r="W8728">
        <v>3.8620772536312016</v>
      </c>
      <c r="X8728">
        <v>9.8590145308217547</v>
      </c>
      <c r="Y8728">
        <v>108.24565907797037</v>
      </c>
      <c r="Z8728">
        <v>69.254189940263672</v>
      </c>
      <c r="AA8728">
        <v>29.734657464021119</v>
      </c>
      <c r="AB8728">
        <v>24.331336534839856</v>
      </c>
      <c r="AC8728">
        <v>0</v>
      </c>
      <c r="AD8728">
        <v>0</v>
      </c>
      <c r="AE8728">
        <v>245.28693480154797</v>
      </c>
    </row>
    <row r="8729" spans="1:31" x14ac:dyDescent="0.25">
      <c r="A8729">
        <v>2102842</v>
      </c>
      <c r="B8729">
        <v>1</v>
      </c>
      <c r="C8729" t="s">
        <v>80</v>
      </c>
      <c r="D8729" t="s">
        <v>104</v>
      </c>
      <c r="E8729" t="s">
        <v>177</v>
      </c>
      <c r="F8729" t="s">
        <v>24880</v>
      </c>
      <c r="G8729" t="s">
        <v>183</v>
      </c>
      <c r="H8729" t="s">
        <v>143</v>
      </c>
      <c r="I8729" t="s">
        <v>135</v>
      </c>
      <c r="J8729" t="s">
        <v>136</v>
      </c>
      <c r="K8729" t="s">
        <v>137</v>
      </c>
      <c r="L8729" t="s">
        <v>24881</v>
      </c>
      <c r="M8729" t="s">
        <v>24882</v>
      </c>
      <c r="N8729">
        <v>1.264444444</v>
      </c>
      <c r="O8729">
        <v>0</v>
      </c>
      <c r="P8729">
        <v>1</v>
      </c>
      <c r="Q8729">
        <v>0</v>
      </c>
      <c r="R8729">
        <v>0</v>
      </c>
      <c r="S8729">
        <v>0</v>
      </c>
      <c r="T8729">
        <v>0</v>
      </c>
      <c r="U8729">
        <v>0</v>
      </c>
      <c r="V8729">
        <v>0</v>
      </c>
      <c r="W8729">
        <v>0</v>
      </c>
      <c r="X8729">
        <v>0.1081992400057</v>
      </c>
      <c r="Y8729">
        <v>0</v>
      </c>
      <c r="Z8729">
        <v>0</v>
      </c>
      <c r="AA8729">
        <v>0</v>
      </c>
      <c r="AB8729">
        <v>0</v>
      </c>
      <c r="AC8729">
        <v>0</v>
      </c>
      <c r="AD8729">
        <v>0</v>
      </c>
      <c r="AE8729">
        <v>0.1081992400057</v>
      </c>
    </row>
    <row r="8730" spans="1:31" x14ac:dyDescent="0.25">
      <c r="A8730">
        <v>2103028</v>
      </c>
      <c r="B8730">
        <v>1</v>
      </c>
      <c r="C8730" t="s">
        <v>80</v>
      </c>
      <c r="D8730" t="s">
        <v>96</v>
      </c>
      <c r="E8730" t="s">
        <v>177</v>
      </c>
      <c r="F8730" t="s">
        <v>24883</v>
      </c>
      <c r="G8730" t="s">
        <v>1802</v>
      </c>
      <c r="H8730" t="s">
        <v>143</v>
      </c>
      <c r="I8730" t="s">
        <v>135</v>
      </c>
      <c r="J8730" t="s">
        <v>136</v>
      </c>
      <c r="K8730" t="s">
        <v>137</v>
      </c>
      <c r="L8730" t="s">
        <v>24884</v>
      </c>
      <c r="M8730" t="s">
        <v>24885</v>
      </c>
      <c r="N8730">
        <v>1.2633333330000001</v>
      </c>
      <c r="O8730">
        <v>0</v>
      </c>
      <c r="P8730">
        <v>6</v>
      </c>
      <c r="Q8730">
        <v>0</v>
      </c>
      <c r="R8730">
        <v>0</v>
      </c>
      <c r="S8730">
        <v>0</v>
      </c>
      <c r="T8730">
        <v>0</v>
      </c>
      <c r="U8730">
        <v>0</v>
      </c>
      <c r="V8730">
        <v>0</v>
      </c>
      <c r="W8730">
        <v>0</v>
      </c>
      <c r="X8730">
        <v>1.71732408441775</v>
      </c>
      <c r="Y8730">
        <v>0</v>
      </c>
      <c r="Z8730">
        <v>0</v>
      </c>
      <c r="AA8730">
        <v>0</v>
      </c>
      <c r="AB8730">
        <v>0</v>
      </c>
      <c r="AC8730">
        <v>0</v>
      </c>
      <c r="AD8730">
        <v>0</v>
      </c>
      <c r="AE8730">
        <v>1.71732408441775</v>
      </c>
    </row>
    <row r="8731" spans="1:31" x14ac:dyDescent="0.25">
      <c r="A8731">
        <v>2102988</v>
      </c>
      <c r="B8731">
        <v>1</v>
      </c>
      <c r="C8731" t="s">
        <v>80</v>
      </c>
      <c r="D8731" t="s">
        <v>98</v>
      </c>
      <c r="E8731" t="s">
        <v>158</v>
      </c>
      <c r="F8731" t="s">
        <v>24886</v>
      </c>
      <c r="G8731" t="s">
        <v>160</v>
      </c>
      <c r="H8731" t="s">
        <v>143</v>
      </c>
      <c r="I8731" t="s">
        <v>135</v>
      </c>
      <c r="J8731" t="s">
        <v>136</v>
      </c>
      <c r="K8731" t="s">
        <v>137</v>
      </c>
      <c r="L8731" t="s">
        <v>24887</v>
      </c>
      <c r="M8731" t="s">
        <v>24888</v>
      </c>
      <c r="N8731">
        <v>2.2397222220000002</v>
      </c>
      <c r="O8731">
        <v>0</v>
      </c>
      <c r="P8731">
        <v>0</v>
      </c>
      <c r="Q8731">
        <v>0</v>
      </c>
      <c r="R8731">
        <v>3</v>
      </c>
      <c r="S8731">
        <v>0</v>
      </c>
      <c r="T8731">
        <v>0</v>
      </c>
      <c r="U8731">
        <v>0</v>
      </c>
      <c r="V8731">
        <v>0</v>
      </c>
      <c r="W8731">
        <v>0</v>
      </c>
      <c r="X8731">
        <v>0</v>
      </c>
      <c r="Y8731">
        <v>0</v>
      </c>
      <c r="Z8731">
        <v>10.777383061306821</v>
      </c>
      <c r="AA8731">
        <v>0</v>
      </c>
      <c r="AB8731">
        <v>0</v>
      </c>
      <c r="AC8731">
        <v>0</v>
      </c>
      <c r="AD8731">
        <v>0</v>
      </c>
      <c r="AE8731">
        <v>10.777383061306821</v>
      </c>
    </row>
    <row r="8732" spans="1:31" x14ac:dyDescent="0.25">
      <c r="A8732">
        <v>2102882</v>
      </c>
      <c r="B8732">
        <v>1</v>
      </c>
      <c r="C8732" t="s">
        <v>80</v>
      </c>
      <c r="D8732" t="s">
        <v>90</v>
      </c>
      <c r="E8732" t="s">
        <v>177</v>
      </c>
      <c r="F8732" t="s">
        <v>24889</v>
      </c>
      <c r="G8732" t="s">
        <v>183</v>
      </c>
      <c r="H8732" t="s">
        <v>143</v>
      </c>
      <c r="I8732" t="s">
        <v>135</v>
      </c>
      <c r="J8732" t="s">
        <v>136</v>
      </c>
      <c r="K8732" t="s">
        <v>137</v>
      </c>
      <c r="L8732" t="s">
        <v>24890</v>
      </c>
      <c r="M8732" t="s">
        <v>24891</v>
      </c>
      <c r="N8732">
        <v>2.7177777769999998</v>
      </c>
      <c r="O8732">
        <v>0</v>
      </c>
      <c r="P8732">
        <v>1</v>
      </c>
      <c r="Q8732">
        <v>0</v>
      </c>
      <c r="R8732">
        <v>0</v>
      </c>
      <c r="S8732">
        <v>0</v>
      </c>
      <c r="T8732">
        <v>1</v>
      </c>
      <c r="U8732">
        <v>0</v>
      </c>
      <c r="V8732">
        <v>0</v>
      </c>
      <c r="W8732">
        <v>0</v>
      </c>
      <c r="X8732">
        <v>0.58676528629628733</v>
      </c>
      <c r="Y8732">
        <v>0</v>
      </c>
      <c r="Z8732">
        <v>0</v>
      </c>
      <c r="AA8732">
        <v>0</v>
      </c>
      <c r="AB8732">
        <v>2.1633195074951112E-2</v>
      </c>
      <c r="AC8732">
        <v>0</v>
      </c>
      <c r="AD8732">
        <v>0</v>
      </c>
      <c r="AE8732">
        <v>0.60839848137123842</v>
      </c>
    </row>
    <row r="8733" spans="1:31" x14ac:dyDescent="0.25">
      <c r="A8733">
        <v>2103034</v>
      </c>
      <c r="B8733">
        <v>1</v>
      </c>
      <c r="C8733" t="s">
        <v>81</v>
      </c>
      <c r="D8733" t="s">
        <v>126</v>
      </c>
      <c r="E8733" t="s">
        <v>177</v>
      </c>
      <c r="F8733" t="s">
        <v>24892</v>
      </c>
      <c r="G8733" t="s">
        <v>183</v>
      </c>
      <c r="H8733" t="s">
        <v>143</v>
      </c>
      <c r="I8733" t="s">
        <v>135</v>
      </c>
      <c r="J8733" t="s">
        <v>136</v>
      </c>
      <c r="K8733" t="s">
        <v>137</v>
      </c>
      <c r="L8733" t="s">
        <v>24893</v>
      </c>
      <c r="M8733" t="s">
        <v>24894</v>
      </c>
      <c r="N8733">
        <v>2.7080555550000001</v>
      </c>
      <c r="O8733">
        <v>0</v>
      </c>
      <c r="P8733">
        <v>9</v>
      </c>
      <c r="Q8733">
        <v>0</v>
      </c>
      <c r="R8733">
        <v>0</v>
      </c>
      <c r="S8733">
        <v>0</v>
      </c>
      <c r="T8733">
        <v>0</v>
      </c>
      <c r="U8733">
        <v>0</v>
      </c>
      <c r="V8733">
        <v>0</v>
      </c>
      <c r="W8733">
        <v>0</v>
      </c>
      <c r="X8733">
        <v>4.5390925520641678</v>
      </c>
      <c r="Y8733">
        <v>0</v>
      </c>
      <c r="Z8733">
        <v>0</v>
      </c>
      <c r="AA8733">
        <v>0</v>
      </c>
      <c r="AB8733">
        <v>0</v>
      </c>
      <c r="AC8733">
        <v>0</v>
      </c>
      <c r="AD8733">
        <v>0</v>
      </c>
      <c r="AE8733">
        <v>4.5390925520641678</v>
      </c>
    </row>
    <row r="8734" spans="1:31" x14ac:dyDescent="0.25">
      <c r="A8734">
        <v>2102902</v>
      </c>
      <c r="B8734">
        <v>1</v>
      </c>
      <c r="C8734" t="s">
        <v>81</v>
      </c>
      <c r="D8734" t="s">
        <v>118</v>
      </c>
      <c r="E8734" t="s">
        <v>140</v>
      </c>
      <c r="F8734" t="s">
        <v>24895</v>
      </c>
      <c r="G8734" t="s">
        <v>142</v>
      </c>
      <c r="H8734" t="s">
        <v>143</v>
      </c>
      <c r="I8734" t="s">
        <v>135</v>
      </c>
      <c r="J8734" t="s">
        <v>136</v>
      </c>
      <c r="K8734" t="s">
        <v>137</v>
      </c>
      <c r="L8734" t="s">
        <v>24896</v>
      </c>
      <c r="M8734" t="s">
        <v>24897</v>
      </c>
      <c r="N8734">
        <v>1.188055555</v>
      </c>
      <c r="O8734">
        <v>0</v>
      </c>
      <c r="P8734">
        <v>41</v>
      </c>
      <c r="Q8734">
        <v>0</v>
      </c>
      <c r="R8734">
        <v>7</v>
      </c>
      <c r="S8734">
        <v>0</v>
      </c>
      <c r="T8734">
        <v>3</v>
      </c>
      <c r="U8734">
        <v>0</v>
      </c>
      <c r="V8734">
        <v>0</v>
      </c>
      <c r="W8734">
        <v>0</v>
      </c>
      <c r="X8734">
        <v>7.2550553263720268</v>
      </c>
      <c r="Y8734">
        <v>0</v>
      </c>
      <c r="Z8734">
        <v>4.46430155305986</v>
      </c>
      <c r="AA8734">
        <v>0</v>
      </c>
      <c r="AB8734">
        <v>1.4969842198494818</v>
      </c>
      <c r="AC8734">
        <v>0</v>
      </c>
      <c r="AD8734">
        <v>0</v>
      </c>
      <c r="AE8734">
        <v>13.216341099281369</v>
      </c>
    </row>
    <row r="8735" spans="1:31" x14ac:dyDescent="0.25">
      <c r="A8735">
        <v>2102951</v>
      </c>
      <c r="B8735">
        <v>1</v>
      </c>
      <c r="C8735" t="s">
        <v>80</v>
      </c>
      <c r="D8735" t="s">
        <v>97</v>
      </c>
      <c r="E8735" t="s">
        <v>177</v>
      </c>
      <c r="F8735" t="s">
        <v>24898</v>
      </c>
      <c r="G8735" t="s">
        <v>196</v>
      </c>
      <c r="H8735" t="s">
        <v>143</v>
      </c>
      <c r="I8735" t="s">
        <v>135</v>
      </c>
      <c r="J8735" t="s">
        <v>136</v>
      </c>
      <c r="K8735" t="s">
        <v>137</v>
      </c>
      <c r="L8735" t="s">
        <v>24899</v>
      </c>
      <c r="M8735" t="s">
        <v>24900</v>
      </c>
      <c r="N8735">
        <v>1.866666666</v>
      </c>
      <c r="O8735">
        <v>0</v>
      </c>
      <c r="P8735">
        <v>0</v>
      </c>
      <c r="Q8735">
        <v>0</v>
      </c>
      <c r="R8735">
        <v>1</v>
      </c>
      <c r="S8735">
        <v>0</v>
      </c>
      <c r="T8735">
        <v>0</v>
      </c>
      <c r="U8735">
        <v>0</v>
      </c>
      <c r="V8735">
        <v>0</v>
      </c>
      <c r="W8735">
        <v>0</v>
      </c>
      <c r="X8735">
        <v>0</v>
      </c>
      <c r="Y8735">
        <v>0</v>
      </c>
      <c r="Z8735">
        <v>5.2994072753315552E-2</v>
      </c>
      <c r="AA8735">
        <v>0</v>
      </c>
      <c r="AB8735">
        <v>0</v>
      </c>
      <c r="AC8735">
        <v>0</v>
      </c>
      <c r="AD8735">
        <v>0</v>
      </c>
      <c r="AE8735">
        <v>5.2994072753315552E-2</v>
      </c>
    </row>
    <row r="8736" spans="1:31" x14ac:dyDescent="0.25">
      <c r="A8736">
        <v>2102928</v>
      </c>
      <c r="B8736">
        <v>1</v>
      </c>
      <c r="C8736" t="s">
        <v>80</v>
      </c>
      <c r="D8736" t="s">
        <v>105</v>
      </c>
      <c r="E8736" t="s">
        <v>505</v>
      </c>
      <c r="F8736" t="s">
        <v>24901</v>
      </c>
      <c r="G8736" t="s">
        <v>160</v>
      </c>
      <c r="H8736" t="s">
        <v>143</v>
      </c>
      <c r="I8736" t="s">
        <v>135</v>
      </c>
      <c r="J8736" t="s">
        <v>136</v>
      </c>
      <c r="K8736" t="s">
        <v>137</v>
      </c>
      <c r="L8736" t="s">
        <v>24902</v>
      </c>
      <c r="M8736" t="s">
        <v>24903</v>
      </c>
      <c r="N8736">
        <v>1.666111111</v>
      </c>
      <c r="O8736">
        <v>0</v>
      </c>
      <c r="P8736">
        <v>47</v>
      </c>
      <c r="Q8736">
        <v>0</v>
      </c>
      <c r="R8736">
        <v>0</v>
      </c>
      <c r="S8736">
        <v>0</v>
      </c>
      <c r="T8736">
        <v>0</v>
      </c>
      <c r="U8736">
        <v>0</v>
      </c>
      <c r="V8736">
        <v>0</v>
      </c>
      <c r="W8736">
        <v>0</v>
      </c>
      <c r="X8736">
        <v>17.140409244671666</v>
      </c>
      <c r="Y8736">
        <v>0</v>
      </c>
      <c r="Z8736">
        <v>0</v>
      </c>
      <c r="AA8736">
        <v>0</v>
      </c>
      <c r="AB8736">
        <v>0</v>
      </c>
      <c r="AC8736">
        <v>0</v>
      </c>
      <c r="AD8736">
        <v>0</v>
      </c>
      <c r="AE8736">
        <v>17.140409244671666</v>
      </c>
    </row>
    <row r="8737" spans="1:31" x14ac:dyDescent="0.25">
      <c r="A8737">
        <v>2102971</v>
      </c>
      <c r="B8737">
        <v>1</v>
      </c>
      <c r="C8737" t="s">
        <v>80</v>
      </c>
      <c r="D8737" t="s">
        <v>96</v>
      </c>
      <c r="E8737" t="s">
        <v>177</v>
      </c>
      <c r="F8737" t="s">
        <v>24904</v>
      </c>
      <c r="G8737" t="s">
        <v>183</v>
      </c>
      <c r="H8737" t="s">
        <v>143</v>
      </c>
      <c r="I8737" t="s">
        <v>135</v>
      </c>
      <c r="J8737" t="s">
        <v>136</v>
      </c>
      <c r="K8737" t="s">
        <v>137</v>
      </c>
      <c r="L8737" t="s">
        <v>24905</v>
      </c>
      <c r="M8737" t="s">
        <v>24906</v>
      </c>
      <c r="N8737">
        <v>1.8005555550000001</v>
      </c>
      <c r="O8737">
        <v>0</v>
      </c>
      <c r="P8737">
        <v>0</v>
      </c>
      <c r="Q8737">
        <v>0</v>
      </c>
      <c r="R8737">
        <v>0</v>
      </c>
      <c r="S8737">
        <v>0</v>
      </c>
      <c r="T8737">
        <v>1</v>
      </c>
      <c r="U8737">
        <v>0</v>
      </c>
      <c r="V8737">
        <v>0</v>
      </c>
      <c r="W8737">
        <v>0</v>
      </c>
      <c r="X8737">
        <v>0</v>
      </c>
      <c r="Y8737">
        <v>0</v>
      </c>
      <c r="Z8737">
        <v>0</v>
      </c>
      <c r="AA8737">
        <v>0</v>
      </c>
      <c r="AB8737">
        <v>29.34140616011511</v>
      </c>
      <c r="AC8737">
        <v>0</v>
      </c>
      <c r="AD8737">
        <v>0</v>
      </c>
      <c r="AE8737">
        <v>29.34140616011511</v>
      </c>
    </row>
    <row r="8738" spans="1:31" x14ac:dyDescent="0.25">
      <c r="A8738">
        <v>2102908</v>
      </c>
      <c r="B8738">
        <v>1</v>
      </c>
      <c r="C8738" t="s">
        <v>80</v>
      </c>
      <c r="D8738" t="s">
        <v>97</v>
      </c>
      <c r="E8738" t="s">
        <v>505</v>
      </c>
      <c r="F8738" t="s">
        <v>24907</v>
      </c>
      <c r="G8738" t="s">
        <v>569</v>
      </c>
      <c r="H8738" t="s">
        <v>143</v>
      </c>
      <c r="I8738" t="s">
        <v>135</v>
      </c>
      <c r="J8738" t="s">
        <v>136</v>
      </c>
      <c r="K8738" t="s">
        <v>137</v>
      </c>
      <c r="L8738" t="s">
        <v>24908</v>
      </c>
      <c r="M8738" t="s">
        <v>24909</v>
      </c>
      <c r="N8738">
        <v>2.1958333329999999</v>
      </c>
      <c r="O8738">
        <v>0</v>
      </c>
      <c r="P8738">
        <v>13</v>
      </c>
      <c r="Q8738">
        <v>0</v>
      </c>
      <c r="R8738">
        <v>0</v>
      </c>
      <c r="S8738">
        <v>0</v>
      </c>
      <c r="T8738">
        <v>0</v>
      </c>
      <c r="U8738">
        <v>0</v>
      </c>
      <c r="V8738">
        <v>0</v>
      </c>
      <c r="W8738">
        <v>0</v>
      </c>
      <c r="X8738">
        <v>13.085735791301556</v>
      </c>
      <c r="Y8738">
        <v>0</v>
      </c>
      <c r="Z8738">
        <v>0</v>
      </c>
      <c r="AA8738">
        <v>0</v>
      </c>
      <c r="AB8738">
        <v>0</v>
      </c>
      <c r="AC8738">
        <v>0</v>
      </c>
      <c r="AD8738">
        <v>0</v>
      </c>
      <c r="AE8738">
        <v>13.085735791301556</v>
      </c>
    </row>
    <row r="8739" spans="1:31" x14ac:dyDescent="0.25">
      <c r="A8739">
        <v>2103051</v>
      </c>
      <c r="B8739">
        <v>1</v>
      </c>
      <c r="C8739" t="s">
        <v>81</v>
      </c>
      <c r="D8739" t="s">
        <v>112</v>
      </c>
      <c r="E8739" t="s">
        <v>140</v>
      </c>
      <c r="F8739" t="s">
        <v>12709</v>
      </c>
      <c r="G8739" t="s">
        <v>142</v>
      </c>
      <c r="H8739" t="s">
        <v>143</v>
      </c>
      <c r="I8739" t="s">
        <v>135</v>
      </c>
      <c r="J8739" t="s">
        <v>136</v>
      </c>
      <c r="K8739" t="s">
        <v>137</v>
      </c>
      <c r="L8739" t="s">
        <v>24910</v>
      </c>
      <c r="M8739" t="s">
        <v>24911</v>
      </c>
      <c r="N8739">
        <v>1.8019444440000001</v>
      </c>
      <c r="O8739">
        <v>0</v>
      </c>
      <c r="P8739">
        <v>52</v>
      </c>
      <c r="Q8739">
        <v>0</v>
      </c>
      <c r="R8739">
        <v>9</v>
      </c>
      <c r="S8739">
        <v>0</v>
      </c>
      <c r="T8739">
        <v>8</v>
      </c>
      <c r="U8739">
        <v>0</v>
      </c>
      <c r="V8739">
        <v>0</v>
      </c>
      <c r="W8739">
        <v>0</v>
      </c>
      <c r="X8739">
        <v>15.607506505369743</v>
      </c>
      <c r="Y8739">
        <v>0</v>
      </c>
      <c r="Z8739">
        <v>3.9827938649693313</v>
      </c>
      <c r="AA8739">
        <v>0</v>
      </c>
      <c r="AB8739">
        <v>1.6817134548909822</v>
      </c>
      <c r="AC8739">
        <v>0</v>
      </c>
      <c r="AD8739">
        <v>0</v>
      </c>
      <c r="AE8739">
        <v>21.272013825230058</v>
      </c>
    </row>
    <row r="8740" spans="1:31" x14ac:dyDescent="0.25">
      <c r="A8740">
        <v>2102965</v>
      </c>
      <c r="B8740">
        <v>1</v>
      </c>
      <c r="C8740" t="s">
        <v>80</v>
      </c>
      <c r="D8740" t="s">
        <v>88</v>
      </c>
      <c r="E8740" t="s">
        <v>177</v>
      </c>
      <c r="F8740" t="s">
        <v>24912</v>
      </c>
      <c r="G8740" t="s">
        <v>196</v>
      </c>
      <c r="H8740" t="s">
        <v>143</v>
      </c>
      <c r="I8740" t="s">
        <v>135</v>
      </c>
      <c r="J8740" t="s">
        <v>136</v>
      </c>
      <c r="K8740" t="s">
        <v>137</v>
      </c>
      <c r="L8740" t="s">
        <v>24913</v>
      </c>
      <c r="M8740" t="s">
        <v>24914</v>
      </c>
      <c r="N8740">
        <v>1.758611111</v>
      </c>
      <c r="O8740">
        <v>0</v>
      </c>
      <c r="P8740">
        <v>1</v>
      </c>
      <c r="Q8740">
        <v>0</v>
      </c>
      <c r="R8740">
        <v>0</v>
      </c>
      <c r="S8740">
        <v>0</v>
      </c>
      <c r="T8740">
        <v>0</v>
      </c>
      <c r="U8740">
        <v>0</v>
      </c>
      <c r="V8740">
        <v>0</v>
      </c>
      <c r="W8740">
        <v>0</v>
      </c>
      <c r="X8740">
        <v>1.0096136403370568</v>
      </c>
      <c r="Y8740">
        <v>0</v>
      </c>
      <c r="Z8740">
        <v>0</v>
      </c>
      <c r="AA8740">
        <v>0</v>
      </c>
      <c r="AB8740">
        <v>0</v>
      </c>
      <c r="AC8740">
        <v>0</v>
      </c>
      <c r="AD8740">
        <v>0</v>
      </c>
      <c r="AE8740">
        <v>1.0096136403370568</v>
      </c>
    </row>
    <row r="8741" spans="1:31" x14ac:dyDescent="0.25">
      <c r="A8741">
        <v>2102914</v>
      </c>
      <c r="B8741">
        <v>1</v>
      </c>
      <c r="C8741" t="s">
        <v>80</v>
      </c>
      <c r="D8741" t="s">
        <v>105</v>
      </c>
      <c r="E8741" t="s">
        <v>169</v>
      </c>
      <c r="F8741" t="s">
        <v>2944</v>
      </c>
      <c r="G8741" t="s">
        <v>133</v>
      </c>
      <c r="H8741" t="s">
        <v>134</v>
      </c>
      <c r="I8741" t="s">
        <v>259</v>
      </c>
      <c r="J8741" t="s">
        <v>136</v>
      </c>
      <c r="K8741" t="s">
        <v>137</v>
      </c>
      <c r="L8741" t="s">
        <v>24915</v>
      </c>
      <c r="M8741" t="s">
        <v>24916</v>
      </c>
      <c r="N8741">
        <v>7.7777769999999996E-3</v>
      </c>
      <c r="O8741">
        <v>1</v>
      </c>
      <c r="P8741">
        <v>1371</v>
      </c>
      <c r="Q8741">
        <v>0</v>
      </c>
      <c r="R8741">
        <v>0</v>
      </c>
      <c r="S8741">
        <v>1</v>
      </c>
      <c r="T8741">
        <v>48</v>
      </c>
      <c r="U8741">
        <v>0</v>
      </c>
      <c r="V8741">
        <v>0</v>
      </c>
      <c r="W8741">
        <v>6.5097282677777785E-3</v>
      </c>
      <c r="X8741">
        <v>2.5032000363484022</v>
      </c>
      <c r="Y8741">
        <v>0</v>
      </c>
      <c r="Z8741">
        <v>0</v>
      </c>
      <c r="AA8741">
        <v>7.8581537126400005E-3</v>
      </c>
      <c r="AB8741">
        <v>0.23709490562202656</v>
      </c>
      <c r="AC8741">
        <v>0</v>
      </c>
      <c r="AD8741">
        <v>0</v>
      </c>
      <c r="AE8741">
        <v>2.7546628239508468</v>
      </c>
    </row>
    <row r="8742" spans="1:31" x14ac:dyDescent="0.25">
      <c r="A8742">
        <v>2102891</v>
      </c>
      <c r="B8742">
        <v>1</v>
      </c>
      <c r="C8742" t="s">
        <v>80</v>
      </c>
      <c r="D8742" t="s">
        <v>108</v>
      </c>
      <c r="E8742" t="s">
        <v>177</v>
      </c>
      <c r="F8742" t="s">
        <v>24917</v>
      </c>
      <c r="G8742" t="s">
        <v>183</v>
      </c>
      <c r="H8742" t="s">
        <v>143</v>
      </c>
      <c r="I8742" t="s">
        <v>135</v>
      </c>
      <c r="J8742" t="s">
        <v>136</v>
      </c>
      <c r="K8742" t="s">
        <v>137</v>
      </c>
      <c r="L8742" t="s">
        <v>24918</v>
      </c>
      <c r="M8742" t="s">
        <v>24919</v>
      </c>
      <c r="N8742">
        <v>2.6886111110000002</v>
      </c>
      <c r="O8742">
        <v>0</v>
      </c>
      <c r="P8742">
        <v>1</v>
      </c>
      <c r="Q8742">
        <v>0</v>
      </c>
      <c r="R8742">
        <v>0</v>
      </c>
      <c r="S8742">
        <v>0</v>
      </c>
      <c r="T8742">
        <v>0</v>
      </c>
      <c r="U8742">
        <v>0</v>
      </c>
      <c r="V8742">
        <v>0</v>
      </c>
      <c r="W8742">
        <v>0</v>
      </c>
      <c r="X8742">
        <v>7.9361402413615542E-2</v>
      </c>
      <c r="Y8742">
        <v>0</v>
      </c>
      <c r="Z8742">
        <v>0</v>
      </c>
      <c r="AA8742">
        <v>0</v>
      </c>
      <c r="AB8742">
        <v>0</v>
      </c>
      <c r="AC8742">
        <v>0</v>
      </c>
      <c r="AD8742">
        <v>0</v>
      </c>
      <c r="AE8742">
        <v>7.9361402413615542E-2</v>
      </c>
    </row>
    <row r="8743" spans="1:31" x14ac:dyDescent="0.25">
      <c r="A8743">
        <v>2102931</v>
      </c>
      <c r="B8743">
        <v>1</v>
      </c>
      <c r="C8743" t="s">
        <v>80</v>
      </c>
      <c r="D8743" t="s">
        <v>93</v>
      </c>
      <c r="E8743" t="s">
        <v>146</v>
      </c>
      <c r="F8743" t="s">
        <v>5201</v>
      </c>
      <c r="G8743" t="s">
        <v>133</v>
      </c>
      <c r="H8743" t="s">
        <v>134</v>
      </c>
      <c r="I8743" t="s">
        <v>135</v>
      </c>
      <c r="J8743" t="s">
        <v>136</v>
      </c>
      <c r="K8743" t="s">
        <v>137</v>
      </c>
      <c r="L8743" t="s">
        <v>24920</v>
      </c>
      <c r="M8743" t="s">
        <v>24921</v>
      </c>
      <c r="N8743">
        <v>0.48583333299999998</v>
      </c>
      <c r="O8743">
        <v>2</v>
      </c>
      <c r="P8743">
        <v>2099</v>
      </c>
      <c r="Q8743">
        <v>20</v>
      </c>
      <c r="R8743">
        <v>830</v>
      </c>
      <c r="S8743">
        <v>18</v>
      </c>
      <c r="T8743">
        <v>392</v>
      </c>
      <c r="U8743">
        <v>1</v>
      </c>
      <c r="V8743">
        <v>0</v>
      </c>
      <c r="W8743">
        <v>2.5042432143134001</v>
      </c>
      <c r="X8743">
        <v>124.21609813455849</v>
      </c>
      <c r="Y8743">
        <v>19.430745449068539</v>
      </c>
      <c r="Z8743">
        <v>174.28462507512413</v>
      </c>
      <c r="AA8743">
        <v>19.377213497604277</v>
      </c>
      <c r="AB8743">
        <v>110.55360842402624</v>
      </c>
      <c r="AC8743">
        <v>47.30114216974691</v>
      </c>
      <c r="AD8743">
        <v>0</v>
      </c>
      <c r="AE8743">
        <v>497.66767596444191</v>
      </c>
    </row>
    <row r="8744" spans="1:31" x14ac:dyDescent="0.25">
      <c r="A8744">
        <v>2102791</v>
      </c>
      <c r="B8744">
        <v>1</v>
      </c>
      <c r="C8744" t="s">
        <v>80</v>
      </c>
      <c r="D8744" t="s">
        <v>85</v>
      </c>
      <c r="E8744" t="s">
        <v>177</v>
      </c>
      <c r="F8744" t="s">
        <v>24922</v>
      </c>
      <c r="G8744" t="s">
        <v>196</v>
      </c>
      <c r="H8744" t="s">
        <v>143</v>
      </c>
      <c r="I8744" t="s">
        <v>135</v>
      </c>
      <c r="J8744" t="s">
        <v>136</v>
      </c>
      <c r="K8744" t="s">
        <v>137</v>
      </c>
      <c r="L8744" t="s">
        <v>24923</v>
      </c>
      <c r="M8744" t="s">
        <v>24924</v>
      </c>
      <c r="N8744">
        <v>1.3163888880000001</v>
      </c>
      <c r="O8744">
        <v>0</v>
      </c>
      <c r="P8744">
        <v>0</v>
      </c>
      <c r="Q8744">
        <v>0</v>
      </c>
      <c r="R8744">
        <v>0</v>
      </c>
      <c r="S8744">
        <v>0</v>
      </c>
      <c r="T8744">
        <v>1</v>
      </c>
      <c r="U8744">
        <v>0</v>
      </c>
      <c r="V8744">
        <v>0</v>
      </c>
      <c r="W8744">
        <v>0</v>
      </c>
      <c r="X8744">
        <v>0</v>
      </c>
      <c r="Y8744">
        <v>0</v>
      </c>
      <c r="Z8744">
        <v>0</v>
      </c>
      <c r="AA8744">
        <v>0</v>
      </c>
      <c r="AB8744">
        <v>9.6062607756944437E-4</v>
      </c>
      <c r="AC8744">
        <v>0</v>
      </c>
      <c r="AD8744">
        <v>0</v>
      </c>
      <c r="AE8744">
        <v>9.6062607756944437E-4</v>
      </c>
    </row>
    <row r="8745" spans="1:31" x14ac:dyDescent="0.25">
      <c r="A8745">
        <v>2102997</v>
      </c>
      <c r="B8745">
        <v>1</v>
      </c>
      <c r="C8745" t="s">
        <v>80</v>
      </c>
      <c r="D8745" t="s">
        <v>97</v>
      </c>
      <c r="E8745" t="s">
        <v>177</v>
      </c>
      <c r="F8745" t="s">
        <v>24925</v>
      </c>
      <c r="G8745" t="s">
        <v>196</v>
      </c>
      <c r="H8745" t="s">
        <v>143</v>
      </c>
      <c r="I8745" t="s">
        <v>135</v>
      </c>
      <c r="J8745" t="s">
        <v>136</v>
      </c>
      <c r="K8745" t="s">
        <v>137</v>
      </c>
      <c r="L8745" t="s">
        <v>24926</v>
      </c>
      <c r="M8745" t="s">
        <v>24927</v>
      </c>
      <c r="N8745">
        <v>1.99</v>
      </c>
      <c r="O8745">
        <v>0</v>
      </c>
      <c r="P8745">
        <v>6</v>
      </c>
      <c r="Q8745">
        <v>0</v>
      </c>
      <c r="R8745">
        <v>0</v>
      </c>
      <c r="S8745">
        <v>0</v>
      </c>
      <c r="T8745">
        <v>0</v>
      </c>
      <c r="U8745">
        <v>0</v>
      </c>
      <c r="V8745">
        <v>0</v>
      </c>
      <c r="W8745">
        <v>0</v>
      </c>
      <c r="X8745">
        <v>2.4765727729641673</v>
      </c>
      <c r="Y8745">
        <v>0</v>
      </c>
      <c r="Z8745">
        <v>0</v>
      </c>
      <c r="AA8745">
        <v>0</v>
      </c>
      <c r="AB8745">
        <v>0</v>
      </c>
      <c r="AC8745">
        <v>0</v>
      </c>
      <c r="AD8745">
        <v>0</v>
      </c>
      <c r="AE8745">
        <v>2.4765727729641673</v>
      </c>
    </row>
    <row r="8746" spans="1:31" x14ac:dyDescent="0.25">
      <c r="A8746">
        <v>2102831</v>
      </c>
      <c r="B8746">
        <v>1</v>
      </c>
      <c r="C8746" t="s">
        <v>81</v>
      </c>
      <c r="D8746" t="s">
        <v>120</v>
      </c>
      <c r="E8746" t="s">
        <v>131</v>
      </c>
      <c r="F8746" t="s">
        <v>6152</v>
      </c>
      <c r="G8746" t="s">
        <v>133</v>
      </c>
      <c r="H8746" t="s">
        <v>134</v>
      </c>
      <c r="I8746" t="s">
        <v>135</v>
      </c>
      <c r="J8746" t="s">
        <v>136</v>
      </c>
      <c r="K8746" t="s">
        <v>137</v>
      </c>
      <c r="L8746" t="s">
        <v>24928</v>
      </c>
      <c r="M8746" t="s">
        <v>24929</v>
      </c>
      <c r="N8746">
        <v>0.84722222199999997</v>
      </c>
      <c r="O8746">
        <v>0</v>
      </c>
      <c r="P8746">
        <v>71</v>
      </c>
      <c r="Q8746">
        <v>54</v>
      </c>
      <c r="R8746">
        <v>18</v>
      </c>
      <c r="S8746">
        <v>11</v>
      </c>
      <c r="T8746">
        <v>3</v>
      </c>
      <c r="U8746">
        <v>0</v>
      </c>
      <c r="V8746">
        <v>0</v>
      </c>
      <c r="W8746">
        <v>0</v>
      </c>
      <c r="X8746">
        <v>24.691532708153364</v>
      </c>
      <c r="Y8746">
        <v>23.580695639260632</v>
      </c>
      <c r="Z8746">
        <v>6.7723603539140331</v>
      </c>
      <c r="AA8746">
        <v>19.904800633299153</v>
      </c>
      <c r="AB8746">
        <v>0.29709705666038611</v>
      </c>
      <c r="AC8746">
        <v>0</v>
      </c>
      <c r="AD8746">
        <v>0</v>
      </c>
      <c r="AE8746">
        <v>75.246486391287576</v>
      </c>
    </row>
    <row r="8747" spans="1:31" x14ac:dyDescent="0.25">
      <c r="A8747">
        <v>2102974</v>
      </c>
      <c r="B8747">
        <v>1</v>
      </c>
      <c r="C8747" t="s">
        <v>81</v>
      </c>
      <c r="D8747" t="s">
        <v>120</v>
      </c>
      <c r="E8747" t="s">
        <v>177</v>
      </c>
      <c r="F8747" t="s">
        <v>24930</v>
      </c>
      <c r="G8747" t="s">
        <v>183</v>
      </c>
      <c r="H8747" t="s">
        <v>143</v>
      </c>
      <c r="I8747" t="s">
        <v>135</v>
      </c>
      <c r="J8747" t="s">
        <v>136</v>
      </c>
      <c r="K8747" t="s">
        <v>137</v>
      </c>
      <c r="L8747" t="s">
        <v>24931</v>
      </c>
      <c r="M8747" t="s">
        <v>24932</v>
      </c>
      <c r="N8747">
        <v>1.919444444</v>
      </c>
      <c r="O8747">
        <v>0</v>
      </c>
      <c r="P8747">
        <v>1</v>
      </c>
      <c r="Q8747">
        <v>0</v>
      </c>
      <c r="R8747">
        <v>0</v>
      </c>
      <c r="S8747">
        <v>0</v>
      </c>
      <c r="T8747">
        <v>0</v>
      </c>
      <c r="U8747">
        <v>0</v>
      </c>
      <c r="V8747">
        <v>0</v>
      </c>
      <c r="W8747">
        <v>0</v>
      </c>
      <c r="X8747">
        <v>0.31409441381586112</v>
      </c>
      <c r="Y8747">
        <v>0</v>
      </c>
      <c r="Z8747">
        <v>0</v>
      </c>
      <c r="AA8747">
        <v>0</v>
      </c>
      <c r="AB8747">
        <v>0</v>
      </c>
      <c r="AC8747">
        <v>0</v>
      </c>
      <c r="AD8747">
        <v>0</v>
      </c>
      <c r="AE8747">
        <v>0.31409441381586112</v>
      </c>
    </row>
    <row r="8748" spans="1:31" x14ac:dyDescent="0.25">
      <c r="A8748">
        <v>2102854</v>
      </c>
      <c r="B8748">
        <v>1</v>
      </c>
      <c r="C8748" t="s">
        <v>80</v>
      </c>
      <c r="D8748" t="s">
        <v>105</v>
      </c>
      <c r="E8748" t="s">
        <v>146</v>
      </c>
      <c r="F8748" t="s">
        <v>24933</v>
      </c>
      <c r="G8748" t="s">
        <v>133</v>
      </c>
      <c r="H8748" t="s">
        <v>134</v>
      </c>
      <c r="I8748" t="s">
        <v>135</v>
      </c>
      <c r="J8748" t="s">
        <v>136</v>
      </c>
      <c r="K8748" t="s">
        <v>137</v>
      </c>
      <c r="L8748" t="s">
        <v>24934</v>
      </c>
      <c r="M8748" t="s">
        <v>24935</v>
      </c>
      <c r="N8748">
        <v>0.39944444400000001</v>
      </c>
      <c r="O8748">
        <v>15</v>
      </c>
      <c r="P8748">
        <v>29</v>
      </c>
      <c r="Q8748">
        <v>18</v>
      </c>
      <c r="R8748">
        <v>0</v>
      </c>
      <c r="S8748">
        <v>13</v>
      </c>
      <c r="T8748">
        <v>0</v>
      </c>
      <c r="U8748">
        <v>0</v>
      </c>
      <c r="V8748">
        <v>0</v>
      </c>
      <c r="W8748">
        <v>3.6796764641985997</v>
      </c>
      <c r="X8748">
        <v>2.8319304254957549</v>
      </c>
      <c r="Y8748">
        <v>14.416071445664471</v>
      </c>
      <c r="Z8748">
        <v>0</v>
      </c>
      <c r="AA8748">
        <v>33.662956559182319</v>
      </c>
      <c r="AB8748">
        <v>0</v>
      </c>
      <c r="AC8748">
        <v>0</v>
      </c>
      <c r="AD8748">
        <v>0</v>
      </c>
      <c r="AE8748">
        <v>54.590634894541147</v>
      </c>
    </row>
    <row r="8749" spans="1:31" x14ac:dyDescent="0.25">
      <c r="A8749">
        <v>2103017</v>
      </c>
      <c r="B8749">
        <v>1</v>
      </c>
      <c r="C8749" t="s">
        <v>80</v>
      </c>
      <c r="D8749" t="s">
        <v>103</v>
      </c>
      <c r="E8749" t="s">
        <v>131</v>
      </c>
      <c r="F8749" t="s">
        <v>5766</v>
      </c>
      <c r="G8749" t="s">
        <v>133</v>
      </c>
      <c r="H8749" t="s">
        <v>134</v>
      </c>
      <c r="I8749" t="s">
        <v>135</v>
      </c>
      <c r="J8749" t="s">
        <v>136</v>
      </c>
      <c r="K8749" t="s">
        <v>137</v>
      </c>
      <c r="L8749" t="s">
        <v>24936</v>
      </c>
      <c r="M8749" t="s">
        <v>24937</v>
      </c>
      <c r="N8749">
        <v>9.0833333000000002E-2</v>
      </c>
      <c r="O8749">
        <v>18</v>
      </c>
      <c r="P8749">
        <v>2335</v>
      </c>
      <c r="Q8749">
        <v>30</v>
      </c>
      <c r="R8749">
        <v>174</v>
      </c>
      <c r="S8749">
        <v>52</v>
      </c>
      <c r="T8749">
        <v>415</v>
      </c>
      <c r="U8749">
        <v>5</v>
      </c>
      <c r="V8749">
        <v>1</v>
      </c>
      <c r="W8749">
        <v>1.0953228309426</v>
      </c>
      <c r="X8749">
        <v>44.274374883903931</v>
      </c>
      <c r="Y8749">
        <v>9.9770111790466576</v>
      </c>
      <c r="Z8749">
        <v>3.0190545929893151</v>
      </c>
      <c r="AA8749">
        <v>22.446991009297456</v>
      </c>
      <c r="AB8749">
        <v>11.753338928802728</v>
      </c>
      <c r="AC8749">
        <v>18.970049328307187</v>
      </c>
      <c r="AD8749">
        <v>0.44814683018999252</v>
      </c>
      <c r="AE8749">
        <v>111.98428958347988</v>
      </c>
    </row>
    <row r="8750" spans="1:31" x14ac:dyDescent="0.25">
      <c r="A8750">
        <v>2102874</v>
      </c>
      <c r="B8750">
        <v>1</v>
      </c>
      <c r="C8750" t="s">
        <v>80</v>
      </c>
      <c r="D8750" t="s">
        <v>104</v>
      </c>
      <c r="E8750" t="s">
        <v>177</v>
      </c>
      <c r="F8750" t="s">
        <v>8278</v>
      </c>
      <c r="G8750" t="s">
        <v>183</v>
      </c>
      <c r="H8750" t="s">
        <v>143</v>
      </c>
      <c r="I8750" t="s">
        <v>135</v>
      </c>
      <c r="J8750" t="s">
        <v>136</v>
      </c>
      <c r="K8750" t="s">
        <v>137</v>
      </c>
      <c r="L8750" t="s">
        <v>24938</v>
      </c>
      <c r="M8750" t="s">
        <v>24939</v>
      </c>
      <c r="N8750">
        <v>4.4594444439999998</v>
      </c>
      <c r="O8750">
        <v>0</v>
      </c>
      <c r="P8750">
        <v>3</v>
      </c>
      <c r="Q8750">
        <v>0</v>
      </c>
      <c r="R8750">
        <v>0</v>
      </c>
      <c r="S8750">
        <v>0</v>
      </c>
      <c r="T8750">
        <v>2</v>
      </c>
      <c r="U8750">
        <v>0</v>
      </c>
      <c r="V8750">
        <v>0</v>
      </c>
      <c r="W8750">
        <v>0</v>
      </c>
      <c r="X8750">
        <v>1.1223845311757867</v>
      </c>
      <c r="Y8750">
        <v>0</v>
      </c>
      <c r="Z8750">
        <v>0</v>
      </c>
      <c r="AA8750">
        <v>0</v>
      </c>
      <c r="AB8750">
        <v>6.0763116126199999E-3</v>
      </c>
      <c r="AC8750">
        <v>0</v>
      </c>
      <c r="AD8750">
        <v>0</v>
      </c>
      <c r="AE8750">
        <v>1.1284608427884066</v>
      </c>
    </row>
    <row r="8751" spans="1:31" x14ac:dyDescent="0.25">
      <c r="A8751">
        <v>2102911</v>
      </c>
      <c r="B8751">
        <v>1</v>
      </c>
      <c r="C8751" t="s">
        <v>80</v>
      </c>
      <c r="D8751" t="s">
        <v>95</v>
      </c>
      <c r="E8751" t="s">
        <v>169</v>
      </c>
      <c r="F8751" t="s">
        <v>9168</v>
      </c>
      <c r="G8751" t="s">
        <v>464</v>
      </c>
      <c r="H8751" t="s">
        <v>134</v>
      </c>
      <c r="I8751" t="s">
        <v>135</v>
      </c>
      <c r="J8751" t="s">
        <v>136</v>
      </c>
      <c r="K8751" t="s">
        <v>137</v>
      </c>
      <c r="L8751" t="s">
        <v>24940</v>
      </c>
      <c r="M8751" t="s">
        <v>24941</v>
      </c>
      <c r="N8751">
        <v>0.80611111099999999</v>
      </c>
      <c r="O8751">
        <v>0</v>
      </c>
      <c r="P8751">
        <v>0</v>
      </c>
      <c r="Q8751">
        <v>0</v>
      </c>
      <c r="R8751">
        <v>0</v>
      </c>
      <c r="S8751">
        <v>45</v>
      </c>
      <c r="T8751">
        <v>0</v>
      </c>
      <c r="U8751">
        <v>2</v>
      </c>
      <c r="V8751">
        <v>0</v>
      </c>
      <c r="W8751">
        <v>0</v>
      </c>
      <c r="X8751">
        <v>0</v>
      </c>
      <c r="Y8751">
        <v>0</v>
      </c>
      <c r="Z8751">
        <v>0</v>
      </c>
      <c r="AA8751">
        <v>149.05775842235522</v>
      </c>
      <c r="AB8751">
        <v>0</v>
      </c>
      <c r="AC8751">
        <v>77.994586501788262</v>
      </c>
      <c r="AD8751">
        <v>0</v>
      </c>
      <c r="AE8751">
        <v>227.05234492414348</v>
      </c>
    </row>
    <row r="8752" spans="1:31" x14ac:dyDescent="0.25">
      <c r="A8752">
        <v>2102834</v>
      </c>
      <c r="B8752">
        <v>1</v>
      </c>
      <c r="C8752" t="s">
        <v>80</v>
      </c>
      <c r="D8752" t="s">
        <v>97</v>
      </c>
      <c r="E8752" t="s">
        <v>505</v>
      </c>
      <c r="F8752" t="s">
        <v>24907</v>
      </c>
      <c r="G8752" t="s">
        <v>160</v>
      </c>
      <c r="H8752" t="s">
        <v>143</v>
      </c>
      <c r="I8752" t="s">
        <v>135</v>
      </c>
      <c r="J8752" t="s">
        <v>136</v>
      </c>
      <c r="K8752" t="s">
        <v>137</v>
      </c>
      <c r="L8752" t="s">
        <v>24942</v>
      </c>
      <c r="M8752" t="s">
        <v>24943</v>
      </c>
      <c r="N8752">
        <v>0.68527777700000003</v>
      </c>
      <c r="O8752">
        <v>0</v>
      </c>
      <c r="P8752">
        <v>13</v>
      </c>
      <c r="Q8752">
        <v>0</v>
      </c>
      <c r="R8752">
        <v>0</v>
      </c>
      <c r="S8752">
        <v>0</v>
      </c>
      <c r="T8752">
        <v>0</v>
      </c>
      <c r="U8752">
        <v>0</v>
      </c>
      <c r="V8752">
        <v>0</v>
      </c>
      <c r="W8752">
        <v>0</v>
      </c>
      <c r="X8752">
        <v>4.5777732410691101</v>
      </c>
      <c r="Y8752">
        <v>0</v>
      </c>
      <c r="Z8752">
        <v>0</v>
      </c>
      <c r="AA8752">
        <v>0</v>
      </c>
      <c r="AB8752">
        <v>0</v>
      </c>
      <c r="AC8752">
        <v>0</v>
      </c>
      <c r="AD8752">
        <v>0</v>
      </c>
      <c r="AE8752">
        <v>4.5777732410691101</v>
      </c>
    </row>
    <row r="8753" spans="1:31" x14ac:dyDescent="0.25">
      <c r="A8753">
        <v>2102934</v>
      </c>
      <c r="B8753">
        <v>1</v>
      </c>
      <c r="C8753" t="s">
        <v>81</v>
      </c>
      <c r="D8753" t="s">
        <v>118</v>
      </c>
      <c r="E8753" t="s">
        <v>169</v>
      </c>
      <c r="F8753" t="s">
        <v>4514</v>
      </c>
      <c r="G8753" t="s">
        <v>171</v>
      </c>
      <c r="H8753" t="s">
        <v>134</v>
      </c>
      <c r="I8753" t="s">
        <v>135</v>
      </c>
      <c r="J8753" t="s">
        <v>136</v>
      </c>
      <c r="K8753" t="s">
        <v>137</v>
      </c>
      <c r="L8753" t="s">
        <v>24944</v>
      </c>
      <c r="M8753" t="s">
        <v>24945</v>
      </c>
      <c r="N8753">
        <v>2.7425000000000002</v>
      </c>
      <c r="O8753">
        <v>1</v>
      </c>
      <c r="P8753">
        <v>0</v>
      </c>
      <c r="Q8753">
        <v>0</v>
      </c>
      <c r="R8753">
        <v>31</v>
      </c>
      <c r="S8753">
        <v>1</v>
      </c>
      <c r="T8753">
        <v>6</v>
      </c>
      <c r="U8753">
        <v>0</v>
      </c>
      <c r="V8753">
        <v>0</v>
      </c>
      <c r="W8753">
        <v>9.477434403587921</v>
      </c>
      <c r="X8753">
        <v>0</v>
      </c>
      <c r="Y8753">
        <v>0</v>
      </c>
      <c r="Z8753">
        <v>48.746967373234234</v>
      </c>
      <c r="AA8753">
        <v>45.000144608861014</v>
      </c>
      <c r="AB8753">
        <v>101.23461811649825</v>
      </c>
      <c r="AC8753">
        <v>0</v>
      </c>
      <c r="AD8753">
        <v>0</v>
      </c>
      <c r="AE8753">
        <v>204.45916450218141</v>
      </c>
    </row>
    <row r="8754" spans="1:31" x14ac:dyDescent="0.25">
      <c r="A8754">
        <v>2103000</v>
      </c>
      <c r="B8754">
        <v>1</v>
      </c>
      <c r="C8754" t="s">
        <v>81</v>
      </c>
      <c r="D8754" t="s">
        <v>117</v>
      </c>
      <c r="E8754" t="s">
        <v>158</v>
      </c>
      <c r="F8754" t="s">
        <v>24946</v>
      </c>
      <c r="G8754" t="s">
        <v>1378</v>
      </c>
      <c r="H8754" t="s">
        <v>143</v>
      </c>
      <c r="I8754" t="s">
        <v>135</v>
      </c>
      <c r="J8754" t="s">
        <v>136</v>
      </c>
      <c r="K8754" t="s">
        <v>137</v>
      </c>
      <c r="L8754" t="s">
        <v>24947</v>
      </c>
      <c r="M8754" t="s">
        <v>24948</v>
      </c>
      <c r="N8754">
        <v>2.0552777770000001</v>
      </c>
      <c r="O8754">
        <v>0</v>
      </c>
      <c r="P8754">
        <v>2</v>
      </c>
      <c r="Q8754">
        <v>0</v>
      </c>
      <c r="R8754">
        <v>0</v>
      </c>
      <c r="S8754">
        <v>0</v>
      </c>
      <c r="T8754">
        <v>0</v>
      </c>
      <c r="U8754">
        <v>0</v>
      </c>
      <c r="V8754">
        <v>0</v>
      </c>
      <c r="W8754">
        <v>0</v>
      </c>
      <c r="X8754">
        <v>0.918678813810345</v>
      </c>
      <c r="Y8754">
        <v>0</v>
      </c>
      <c r="Z8754">
        <v>0</v>
      </c>
      <c r="AA8754">
        <v>0</v>
      </c>
      <c r="AB8754">
        <v>0</v>
      </c>
      <c r="AC8754">
        <v>0</v>
      </c>
      <c r="AD8754">
        <v>0</v>
      </c>
      <c r="AE8754">
        <v>0.918678813810345</v>
      </c>
    </row>
    <row r="8755" spans="1:31" x14ac:dyDescent="0.25">
      <c r="A8755">
        <v>2102994</v>
      </c>
      <c r="B8755">
        <v>1</v>
      </c>
      <c r="C8755" t="s">
        <v>80</v>
      </c>
      <c r="D8755" t="s">
        <v>105</v>
      </c>
      <c r="E8755" t="s">
        <v>505</v>
      </c>
      <c r="F8755" t="s">
        <v>24901</v>
      </c>
      <c r="G8755" t="s">
        <v>366</v>
      </c>
      <c r="H8755" t="s">
        <v>143</v>
      </c>
      <c r="I8755" t="s">
        <v>135</v>
      </c>
      <c r="J8755" t="s">
        <v>136</v>
      </c>
      <c r="K8755" t="s">
        <v>137</v>
      </c>
      <c r="L8755" t="s">
        <v>24949</v>
      </c>
      <c r="M8755" t="s">
        <v>24950</v>
      </c>
      <c r="N8755">
        <v>6.5191666660000003</v>
      </c>
      <c r="O8755">
        <v>0</v>
      </c>
      <c r="P8755">
        <v>47</v>
      </c>
      <c r="Q8755">
        <v>0</v>
      </c>
      <c r="R8755">
        <v>0</v>
      </c>
      <c r="S8755">
        <v>0</v>
      </c>
      <c r="T8755">
        <v>0</v>
      </c>
      <c r="U8755">
        <v>0</v>
      </c>
      <c r="V8755">
        <v>0</v>
      </c>
      <c r="W8755">
        <v>0</v>
      </c>
      <c r="X8755">
        <v>75.695702881738825</v>
      </c>
      <c r="Y8755">
        <v>0</v>
      </c>
      <c r="Z8755">
        <v>0</v>
      </c>
      <c r="AA8755">
        <v>0</v>
      </c>
      <c r="AB8755">
        <v>0</v>
      </c>
      <c r="AC8755">
        <v>0</v>
      </c>
      <c r="AD8755">
        <v>0</v>
      </c>
      <c r="AE8755">
        <v>75.695702881738825</v>
      </c>
    </row>
    <row r="8756" spans="1:31" x14ac:dyDescent="0.25">
      <c r="A8756">
        <v>2102851</v>
      </c>
      <c r="B8756">
        <v>1</v>
      </c>
      <c r="C8756" t="s">
        <v>81</v>
      </c>
      <c r="D8756" t="s">
        <v>115</v>
      </c>
      <c r="E8756" t="s">
        <v>131</v>
      </c>
      <c r="F8756" t="s">
        <v>4569</v>
      </c>
      <c r="G8756" t="s">
        <v>133</v>
      </c>
      <c r="H8756" t="s">
        <v>134</v>
      </c>
      <c r="I8756" t="s">
        <v>259</v>
      </c>
      <c r="J8756" t="s">
        <v>136</v>
      </c>
      <c r="K8756" t="s">
        <v>137</v>
      </c>
      <c r="L8756" t="s">
        <v>24951</v>
      </c>
      <c r="M8756" t="s">
        <v>24952</v>
      </c>
      <c r="N8756">
        <v>1.0555554999999999E-2</v>
      </c>
      <c r="O8756">
        <v>0</v>
      </c>
      <c r="P8756">
        <v>2127</v>
      </c>
      <c r="Q8756">
        <v>6</v>
      </c>
      <c r="R8756">
        <v>131</v>
      </c>
      <c r="S8756">
        <v>6</v>
      </c>
      <c r="T8756">
        <v>148</v>
      </c>
      <c r="U8756">
        <v>0</v>
      </c>
      <c r="V8756">
        <v>1</v>
      </c>
      <c r="W8756">
        <v>0</v>
      </c>
      <c r="X8756">
        <v>2.9920704328622851</v>
      </c>
      <c r="Y8756">
        <v>0.19834591166021223</v>
      </c>
      <c r="Z8756">
        <v>0.47079713118960004</v>
      </c>
      <c r="AA8756">
        <v>0.28178796794318001</v>
      </c>
      <c r="AB8756">
        <v>0.43149023332003156</v>
      </c>
      <c r="AC8756">
        <v>0</v>
      </c>
      <c r="AD8756">
        <v>6.2125966743333327E-5</v>
      </c>
      <c r="AE8756">
        <v>4.374553802942053</v>
      </c>
    </row>
    <row r="8757" spans="1:31" x14ac:dyDescent="0.25">
      <c r="A8757">
        <v>2103014</v>
      </c>
      <c r="B8757">
        <v>1</v>
      </c>
      <c r="C8757" t="s">
        <v>80</v>
      </c>
      <c r="D8757" t="s">
        <v>105</v>
      </c>
      <c r="E8757" t="s">
        <v>177</v>
      </c>
      <c r="F8757" t="s">
        <v>24953</v>
      </c>
      <c r="G8757" t="s">
        <v>183</v>
      </c>
      <c r="H8757" t="s">
        <v>143</v>
      </c>
      <c r="I8757" t="s">
        <v>135</v>
      </c>
      <c r="J8757" t="s">
        <v>136</v>
      </c>
      <c r="K8757" t="s">
        <v>137</v>
      </c>
      <c r="L8757" t="s">
        <v>24954</v>
      </c>
      <c r="M8757" t="s">
        <v>24955</v>
      </c>
      <c r="N8757">
        <v>2.4288888879999999</v>
      </c>
      <c r="O8757">
        <v>0</v>
      </c>
      <c r="P8757">
        <v>1</v>
      </c>
      <c r="Q8757">
        <v>0</v>
      </c>
      <c r="R8757">
        <v>0</v>
      </c>
      <c r="S8757">
        <v>0</v>
      </c>
      <c r="T8757">
        <v>0</v>
      </c>
      <c r="U8757">
        <v>0</v>
      </c>
      <c r="V8757">
        <v>0</v>
      </c>
      <c r="W8757">
        <v>0</v>
      </c>
      <c r="X8757">
        <v>1.4378418538489501</v>
      </c>
      <c r="Y8757">
        <v>0</v>
      </c>
      <c r="Z8757">
        <v>0</v>
      </c>
      <c r="AA8757">
        <v>0</v>
      </c>
      <c r="AB8757">
        <v>0</v>
      </c>
      <c r="AC8757">
        <v>0</v>
      </c>
      <c r="AD8757">
        <v>0</v>
      </c>
      <c r="AE8757">
        <v>1.4378418538489501</v>
      </c>
    </row>
    <row r="8758" spans="1:31" x14ac:dyDescent="0.25">
      <c r="A8758">
        <v>2102957</v>
      </c>
      <c r="B8758">
        <v>1</v>
      </c>
      <c r="C8758" t="s">
        <v>80</v>
      </c>
      <c r="D8758" t="s">
        <v>93</v>
      </c>
      <c r="E8758" t="s">
        <v>177</v>
      </c>
      <c r="F8758" t="s">
        <v>24956</v>
      </c>
      <c r="G8758" t="s">
        <v>179</v>
      </c>
      <c r="H8758" t="s">
        <v>143</v>
      </c>
      <c r="I8758" t="s">
        <v>135</v>
      </c>
      <c r="J8758" t="s">
        <v>136</v>
      </c>
      <c r="K8758" t="s">
        <v>137</v>
      </c>
      <c r="L8758" t="s">
        <v>24957</v>
      </c>
      <c r="M8758" t="s">
        <v>24958</v>
      </c>
      <c r="N8758">
        <v>1.7166666660000001</v>
      </c>
      <c r="O8758">
        <v>0</v>
      </c>
      <c r="P8758">
        <v>0</v>
      </c>
      <c r="Q8758">
        <v>0</v>
      </c>
      <c r="R8758">
        <v>0</v>
      </c>
      <c r="S8758">
        <v>0</v>
      </c>
      <c r="T8758">
        <v>1</v>
      </c>
      <c r="U8758">
        <v>0</v>
      </c>
      <c r="V8758">
        <v>0</v>
      </c>
      <c r="W8758">
        <v>0</v>
      </c>
      <c r="X8758">
        <v>0</v>
      </c>
      <c r="Y8758">
        <v>0</v>
      </c>
      <c r="Z8758">
        <v>0</v>
      </c>
      <c r="AA8758">
        <v>0</v>
      </c>
      <c r="AB8758">
        <v>0.54595411260157256</v>
      </c>
      <c r="AC8758">
        <v>0</v>
      </c>
      <c r="AD8758">
        <v>0</v>
      </c>
      <c r="AE8758">
        <v>0.54595411260157256</v>
      </c>
    </row>
    <row r="8759" spans="1:31" x14ac:dyDescent="0.25">
      <c r="A8759">
        <v>2102820</v>
      </c>
      <c r="B8759">
        <v>1</v>
      </c>
      <c r="C8759" t="s">
        <v>80</v>
      </c>
      <c r="D8759" t="s">
        <v>107</v>
      </c>
      <c r="E8759" t="s">
        <v>158</v>
      </c>
      <c r="F8759" t="s">
        <v>5686</v>
      </c>
      <c r="G8759" t="s">
        <v>160</v>
      </c>
      <c r="H8759" t="s">
        <v>143</v>
      </c>
      <c r="I8759" t="s">
        <v>135</v>
      </c>
      <c r="J8759" t="s">
        <v>136</v>
      </c>
      <c r="K8759" t="s">
        <v>137</v>
      </c>
      <c r="L8759" t="s">
        <v>24959</v>
      </c>
      <c r="M8759" t="s">
        <v>24960</v>
      </c>
      <c r="N8759">
        <v>2.9027777769999998</v>
      </c>
      <c r="O8759">
        <v>0</v>
      </c>
      <c r="P8759">
        <v>29</v>
      </c>
      <c r="Q8759">
        <v>0</v>
      </c>
      <c r="R8759">
        <v>0</v>
      </c>
      <c r="S8759">
        <v>0</v>
      </c>
      <c r="T8759">
        <v>2</v>
      </c>
      <c r="U8759">
        <v>0</v>
      </c>
      <c r="V8759">
        <v>0</v>
      </c>
      <c r="W8759">
        <v>0</v>
      </c>
      <c r="X8759">
        <v>14.294242171898309</v>
      </c>
      <c r="Y8759">
        <v>0</v>
      </c>
      <c r="Z8759">
        <v>0</v>
      </c>
      <c r="AA8759">
        <v>0</v>
      </c>
      <c r="AB8759">
        <v>3.1235200702779502</v>
      </c>
      <c r="AC8759">
        <v>0</v>
      </c>
      <c r="AD8759">
        <v>0</v>
      </c>
      <c r="AE8759">
        <v>17.417762242176259</v>
      </c>
    </row>
    <row r="8760" spans="1:31" x14ac:dyDescent="0.25">
      <c r="A8760">
        <v>2102797</v>
      </c>
      <c r="B8760">
        <v>1</v>
      </c>
      <c r="C8760" t="s">
        <v>80</v>
      </c>
      <c r="D8760" t="s">
        <v>96</v>
      </c>
      <c r="E8760" t="s">
        <v>158</v>
      </c>
      <c r="F8760" t="s">
        <v>24961</v>
      </c>
      <c r="G8760" t="s">
        <v>324</v>
      </c>
      <c r="H8760" t="s">
        <v>143</v>
      </c>
      <c r="I8760" t="s">
        <v>135</v>
      </c>
      <c r="J8760" t="s">
        <v>136</v>
      </c>
      <c r="K8760" t="s">
        <v>137</v>
      </c>
      <c r="L8760" t="s">
        <v>24962</v>
      </c>
      <c r="M8760" t="s">
        <v>24963</v>
      </c>
      <c r="N8760">
        <v>4.5366666660000003</v>
      </c>
      <c r="O8760">
        <v>0</v>
      </c>
      <c r="P8760">
        <v>17</v>
      </c>
      <c r="Q8760">
        <v>0</v>
      </c>
      <c r="R8760">
        <v>0</v>
      </c>
      <c r="S8760">
        <v>0</v>
      </c>
      <c r="T8760">
        <v>1</v>
      </c>
      <c r="U8760">
        <v>0</v>
      </c>
      <c r="V8760">
        <v>0</v>
      </c>
      <c r="W8760">
        <v>0</v>
      </c>
      <c r="X8760">
        <v>50.005451488916854</v>
      </c>
      <c r="Y8760">
        <v>0</v>
      </c>
      <c r="Z8760">
        <v>0</v>
      </c>
      <c r="AA8760">
        <v>0</v>
      </c>
      <c r="AB8760">
        <v>1.3047499516336134</v>
      </c>
      <c r="AC8760">
        <v>0</v>
      </c>
      <c r="AD8760">
        <v>0</v>
      </c>
      <c r="AE8760">
        <v>51.310201440550465</v>
      </c>
    </row>
    <row r="8761" spans="1:31" x14ac:dyDescent="0.25">
      <c r="A8761">
        <v>2102837</v>
      </c>
      <c r="B8761">
        <v>1</v>
      </c>
      <c r="C8761" t="s">
        <v>80</v>
      </c>
      <c r="D8761" t="s">
        <v>110</v>
      </c>
      <c r="E8761" t="s">
        <v>177</v>
      </c>
      <c r="F8761" t="s">
        <v>24964</v>
      </c>
      <c r="G8761" t="s">
        <v>183</v>
      </c>
      <c r="H8761" t="s">
        <v>143</v>
      </c>
      <c r="I8761" t="s">
        <v>135</v>
      </c>
      <c r="J8761" t="s">
        <v>136</v>
      </c>
      <c r="K8761" t="s">
        <v>137</v>
      </c>
      <c r="L8761" t="s">
        <v>24965</v>
      </c>
      <c r="M8761" t="s">
        <v>24966</v>
      </c>
      <c r="N8761">
        <v>1.5694444439999999</v>
      </c>
      <c r="O8761">
        <v>0</v>
      </c>
      <c r="P8761">
        <v>2</v>
      </c>
      <c r="Q8761">
        <v>0</v>
      </c>
      <c r="R8761">
        <v>0</v>
      </c>
      <c r="S8761">
        <v>0</v>
      </c>
      <c r="T8761">
        <v>0</v>
      </c>
      <c r="U8761">
        <v>0</v>
      </c>
      <c r="V8761">
        <v>0</v>
      </c>
      <c r="W8761">
        <v>0</v>
      </c>
      <c r="X8761">
        <v>0.43068487197375005</v>
      </c>
      <c r="Y8761">
        <v>0</v>
      </c>
      <c r="Z8761">
        <v>0</v>
      </c>
      <c r="AA8761">
        <v>0</v>
      </c>
      <c r="AB8761">
        <v>0</v>
      </c>
      <c r="AC8761">
        <v>0</v>
      </c>
      <c r="AD8761">
        <v>0</v>
      </c>
      <c r="AE8761">
        <v>0.43068487197375005</v>
      </c>
    </row>
    <row r="8762" spans="1:31" x14ac:dyDescent="0.25">
      <c r="A8762">
        <v>2102943</v>
      </c>
      <c r="B8762">
        <v>1</v>
      </c>
      <c r="C8762" t="s">
        <v>81</v>
      </c>
      <c r="D8762" t="s">
        <v>128</v>
      </c>
      <c r="E8762" t="s">
        <v>158</v>
      </c>
      <c r="F8762" t="s">
        <v>24967</v>
      </c>
      <c r="G8762" t="s">
        <v>160</v>
      </c>
      <c r="H8762" t="s">
        <v>143</v>
      </c>
      <c r="I8762" t="s">
        <v>135</v>
      </c>
      <c r="J8762" t="s">
        <v>136</v>
      </c>
      <c r="K8762" t="s">
        <v>137</v>
      </c>
      <c r="L8762" t="s">
        <v>24968</v>
      </c>
      <c r="M8762" t="s">
        <v>24969</v>
      </c>
      <c r="N8762">
        <v>0.20722222200000001</v>
      </c>
      <c r="O8762">
        <v>0</v>
      </c>
      <c r="P8762">
        <v>66</v>
      </c>
      <c r="Q8762">
        <v>0</v>
      </c>
      <c r="R8762">
        <v>0</v>
      </c>
      <c r="S8762">
        <v>0</v>
      </c>
      <c r="T8762">
        <v>3</v>
      </c>
      <c r="U8762">
        <v>0</v>
      </c>
      <c r="V8762">
        <v>0</v>
      </c>
      <c r="W8762">
        <v>0</v>
      </c>
      <c r="X8762">
        <v>2.9423027504472588</v>
      </c>
      <c r="Y8762">
        <v>0</v>
      </c>
      <c r="Z8762">
        <v>0</v>
      </c>
      <c r="AA8762">
        <v>0</v>
      </c>
      <c r="AB8762">
        <v>3.2576086843066669E-2</v>
      </c>
      <c r="AC8762">
        <v>0</v>
      </c>
      <c r="AD8762">
        <v>0</v>
      </c>
      <c r="AE8762">
        <v>2.9748788372903254</v>
      </c>
    </row>
    <row r="8763" spans="1:31" x14ac:dyDescent="0.25">
      <c r="A8763">
        <v>2103029</v>
      </c>
      <c r="B8763">
        <v>1</v>
      </c>
      <c r="C8763" t="s">
        <v>80</v>
      </c>
      <c r="D8763" t="s">
        <v>97</v>
      </c>
      <c r="E8763" t="s">
        <v>177</v>
      </c>
      <c r="F8763" t="s">
        <v>24970</v>
      </c>
      <c r="G8763" t="s">
        <v>324</v>
      </c>
      <c r="H8763" t="s">
        <v>143</v>
      </c>
      <c r="I8763" t="s">
        <v>135</v>
      </c>
      <c r="J8763" t="s">
        <v>136</v>
      </c>
      <c r="K8763" t="s">
        <v>137</v>
      </c>
      <c r="L8763" t="s">
        <v>24971</v>
      </c>
      <c r="M8763" t="s">
        <v>24972</v>
      </c>
      <c r="N8763">
        <v>1.381388888</v>
      </c>
      <c r="O8763">
        <v>0</v>
      </c>
      <c r="P8763">
        <v>3</v>
      </c>
      <c r="Q8763">
        <v>0</v>
      </c>
      <c r="R8763">
        <v>0</v>
      </c>
      <c r="S8763">
        <v>0</v>
      </c>
      <c r="T8763">
        <v>0</v>
      </c>
      <c r="U8763">
        <v>0</v>
      </c>
      <c r="V8763">
        <v>0</v>
      </c>
      <c r="W8763">
        <v>0</v>
      </c>
      <c r="X8763">
        <v>0.87163983516725341</v>
      </c>
      <c r="Y8763">
        <v>0</v>
      </c>
      <c r="Z8763">
        <v>0</v>
      </c>
      <c r="AA8763">
        <v>0</v>
      </c>
      <c r="AB8763">
        <v>0</v>
      </c>
      <c r="AC8763">
        <v>0</v>
      </c>
      <c r="AD8763">
        <v>0</v>
      </c>
      <c r="AE8763">
        <v>0.87163983516725341</v>
      </c>
    </row>
    <row r="8764" spans="1:31" x14ac:dyDescent="0.25">
      <c r="A8764">
        <v>2102883</v>
      </c>
      <c r="B8764">
        <v>1</v>
      </c>
      <c r="C8764" t="s">
        <v>80</v>
      </c>
      <c r="D8764" t="s">
        <v>99</v>
      </c>
      <c r="E8764" t="s">
        <v>177</v>
      </c>
      <c r="F8764" t="s">
        <v>24973</v>
      </c>
      <c r="G8764" t="s">
        <v>183</v>
      </c>
      <c r="H8764" t="s">
        <v>143</v>
      </c>
      <c r="I8764" t="s">
        <v>135</v>
      </c>
      <c r="J8764" t="s">
        <v>136</v>
      </c>
      <c r="K8764" t="s">
        <v>137</v>
      </c>
      <c r="L8764" t="s">
        <v>24974</v>
      </c>
      <c r="M8764" t="s">
        <v>24975</v>
      </c>
      <c r="N8764">
        <v>1.808611111</v>
      </c>
      <c r="O8764">
        <v>0</v>
      </c>
      <c r="P8764">
        <v>1</v>
      </c>
      <c r="Q8764">
        <v>0</v>
      </c>
      <c r="R8764">
        <v>0</v>
      </c>
      <c r="S8764">
        <v>0</v>
      </c>
      <c r="T8764">
        <v>0</v>
      </c>
      <c r="U8764">
        <v>0</v>
      </c>
      <c r="V8764">
        <v>0</v>
      </c>
      <c r="W8764">
        <v>0</v>
      </c>
      <c r="X8764">
        <v>7.2216822577909706E-2</v>
      </c>
      <c r="Y8764">
        <v>0</v>
      </c>
      <c r="Z8764">
        <v>0</v>
      </c>
      <c r="AA8764">
        <v>0</v>
      </c>
      <c r="AB8764">
        <v>0</v>
      </c>
      <c r="AC8764">
        <v>0</v>
      </c>
      <c r="AD8764">
        <v>0</v>
      </c>
      <c r="AE8764">
        <v>7.2216822577909706E-2</v>
      </c>
    </row>
    <row r="8765" spans="1:31" x14ac:dyDescent="0.25">
      <c r="A8765">
        <v>2102880</v>
      </c>
      <c r="B8765">
        <v>1</v>
      </c>
      <c r="C8765" t="s">
        <v>81</v>
      </c>
      <c r="D8765" t="s">
        <v>113</v>
      </c>
      <c r="E8765" t="s">
        <v>177</v>
      </c>
      <c r="F8765" t="s">
        <v>24976</v>
      </c>
      <c r="G8765" t="s">
        <v>196</v>
      </c>
      <c r="H8765" t="s">
        <v>143</v>
      </c>
      <c r="I8765" t="s">
        <v>135</v>
      </c>
      <c r="J8765" t="s">
        <v>136</v>
      </c>
      <c r="K8765" t="s">
        <v>137</v>
      </c>
      <c r="L8765" t="s">
        <v>24977</v>
      </c>
      <c r="M8765" t="s">
        <v>24978</v>
      </c>
      <c r="N8765">
        <v>1.5747222219999999</v>
      </c>
      <c r="O8765">
        <v>0</v>
      </c>
      <c r="P8765">
        <v>2</v>
      </c>
      <c r="Q8765">
        <v>0</v>
      </c>
      <c r="R8765">
        <v>0</v>
      </c>
      <c r="S8765">
        <v>0</v>
      </c>
      <c r="T8765">
        <v>0</v>
      </c>
      <c r="U8765">
        <v>0</v>
      </c>
      <c r="V8765">
        <v>0</v>
      </c>
      <c r="W8765">
        <v>0</v>
      </c>
      <c r="X8765">
        <v>0.40258492696854747</v>
      </c>
      <c r="Y8765">
        <v>0</v>
      </c>
      <c r="Z8765">
        <v>0</v>
      </c>
      <c r="AA8765">
        <v>0</v>
      </c>
      <c r="AB8765">
        <v>0</v>
      </c>
      <c r="AC8765">
        <v>0</v>
      </c>
      <c r="AD8765">
        <v>0</v>
      </c>
      <c r="AE8765">
        <v>0.40258492696854747</v>
      </c>
    </row>
    <row r="8766" spans="1:31" x14ac:dyDescent="0.25">
      <c r="A8766">
        <v>2102903</v>
      </c>
      <c r="B8766">
        <v>1</v>
      </c>
      <c r="C8766" t="s">
        <v>81</v>
      </c>
      <c r="D8766" t="s">
        <v>112</v>
      </c>
      <c r="E8766" t="s">
        <v>177</v>
      </c>
      <c r="F8766" t="s">
        <v>24979</v>
      </c>
      <c r="G8766" t="s">
        <v>183</v>
      </c>
      <c r="H8766" t="s">
        <v>143</v>
      </c>
      <c r="I8766" t="s">
        <v>135</v>
      </c>
      <c r="J8766" t="s">
        <v>136</v>
      </c>
      <c r="K8766" t="s">
        <v>137</v>
      </c>
      <c r="L8766" t="s">
        <v>24980</v>
      </c>
      <c r="M8766" t="s">
        <v>24981</v>
      </c>
      <c r="N8766">
        <v>2.0575000000000001</v>
      </c>
      <c r="O8766">
        <v>0</v>
      </c>
      <c r="P8766">
        <v>1</v>
      </c>
      <c r="Q8766">
        <v>0</v>
      </c>
      <c r="R8766">
        <v>0</v>
      </c>
      <c r="S8766">
        <v>0</v>
      </c>
      <c r="T8766">
        <v>0</v>
      </c>
      <c r="U8766">
        <v>0</v>
      </c>
      <c r="V8766">
        <v>0</v>
      </c>
      <c r="W8766">
        <v>0</v>
      </c>
      <c r="X8766">
        <v>0.23865077136264001</v>
      </c>
      <c r="Y8766">
        <v>0</v>
      </c>
      <c r="Z8766">
        <v>0</v>
      </c>
      <c r="AA8766">
        <v>0</v>
      </c>
      <c r="AB8766">
        <v>0</v>
      </c>
      <c r="AC8766">
        <v>0</v>
      </c>
      <c r="AD8766">
        <v>0</v>
      </c>
      <c r="AE8766">
        <v>0.23865077136264001</v>
      </c>
    </row>
    <row r="8767" spans="1:31" x14ac:dyDescent="0.25">
      <c r="A8767">
        <v>2103023</v>
      </c>
      <c r="B8767">
        <v>1</v>
      </c>
      <c r="C8767" t="s">
        <v>81</v>
      </c>
      <c r="D8767" t="s">
        <v>112</v>
      </c>
      <c r="E8767" t="s">
        <v>158</v>
      </c>
      <c r="F8767" t="s">
        <v>24982</v>
      </c>
      <c r="G8767" t="s">
        <v>1378</v>
      </c>
      <c r="H8767" t="s">
        <v>143</v>
      </c>
      <c r="I8767" t="s">
        <v>135</v>
      </c>
      <c r="J8767" t="s">
        <v>136</v>
      </c>
      <c r="K8767" t="s">
        <v>137</v>
      </c>
      <c r="L8767" t="s">
        <v>24983</v>
      </c>
      <c r="M8767" t="s">
        <v>24984</v>
      </c>
      <c r="N8767">
        <v>0.76416666600000005</v>
      </c>
      <c r="O8767">
        <v>0</v>
      </c>
      <c r="P8767">
        <v>16</v>
      </c>
      <c r="Q8767">
        <v>0</v>
      </c>
      <c r="R8767">
        <v>0</v>
      </c>
      <c r="S8767">
        <v>0</v>
      </c>
      <c r="T8767">
        <v>1</v>
      </c>
      <c r="U8767">
        <v>0</v>
      </c>
      <c r="V8767">
        <v>0</v>
      </c>
      <c r="W8767">
        <v>0</v>
      </c>
      <c r="X8767">
        <v>1.8396888376129199</v>
      </c>
      <c r="Y8767">
        <v>0</v>
      </c>
      <c r="Z8767">
        <v>0</v>
      </c>
      <c r="AA8767">
        <v>0</v>
      </c>
      <c r="AB8767">
        <v>3.3713576462574169E-2</v>
      </c>
      <c r="AC8767">
        <v>0</v>
      </c>
      <c r="AD8767">
        <v>0</v>
      </c>
      <c r="AE8767">
        <v>1.8734024140754941</v>
      </c>
    </row>
    <row r="8768" spans="1:31" x14ac:dyDescent="0.25">
      <c r="A8768">
        <v>2103046</v>
      </c>
      <c r="B8768">
        <v>1</v>
      </c>
      <c r="C8768" t="s">
        <v>80</v>
      </c>
      <c r="D8768" t="s">
        <v>97</v>
      </c>
      <c r="E8768" t="s">
        <v>177</v>
      </c>
      <c r="F8768" t="s">
        <v>24985</v>
      </c>
      <c r="G8768" t="s">
        <v>183</v>
      </c>
      <c r="H8768" t="s">
        <v>143</v>
      </c>
      <c r="I8768" t="s">
        <v>135</v>
      </c>
      <c r="J8768" t="s">
        <v>136</v>
      </c>
      <c r="K8768" t="s">
        <v>137</v>
      </c>
      <c r="L8768" t="s">
        <v>24986</v>
      </c>
      <c r="M8768" t="s">
        <v>24987</v>
      </c>
      <c r="N8768">
        <v>0.94805555500000005</v>
      </c>
      <c r="O8768">
        <v>0</v>
      </c>
      <c r="P8768">
        <v>1</v>
      </c>
      <c r="Q8768">
        <v>0</v>
      </c>
      <c r="R8768">
        <v>0</v>
      </c>
      <c r="S8768">
        <v>0</v>
      </c>
      <c r="T8768">
        <v>0</v>
      </c>
      <c r="U8768">
        <v>0</v>
      </c>
      <c r="V8768">
        <v>0</v>
      </c>
      <c r="W8768">
        <v>0</v>
      </c>
      <c r="X8768">
        <v>0.33975659148392695</v>
      </c>
      <c r="Y8768">
        <v>0</v>
      </c>
      <c r="Z8768">
        <v>0</v>
      </c>
      <c r="AA8768">
        <v>0</v>
      </c>
      <c r="AB8768">
        <v>0</v>
      </c>
      <c r="AC8768">
        <v>0</v>
      </c>
      <c r="AD8768">
        <v>0</v>
      </c>
      <c r="AE8768">
        <v>0.33975659148392695</v>
      </c>
    </row>
    <row r="8769" spans="1:31" x14ac:dyDescent="0.25">
      <c r="A8769">
        <v>2102897</v>
      </c>
      <c r="B8769">
        <v>1</v>
      </c>
      <c r="C8769" t="s">
        <v>80</v>
      </c>
      <c r="D8769" t="s">
        <v>100</v>
      </c>
      <c r="E8769" t="s">
        <v>177</v>
      </c>
      <c r="F8769" t="s">
        <v>24988</v>
      </c>
      <c r="G8769" t="s">
        <v>183</v>
      </c>
      <c r="H8769" t="s">
        <v>143</v>
      </c>
      <c r="I8769" t="s">
        <v>135</v>
      </c>
      <c r="J8769" t="s">
        <v>136</v>
      </c>
      <c r="K8769" t="s">
        <v>137</v>
      </c>
      <c r="L8769" t="s">
        <v>24989</v>
      </c>
      <c r="M8769" t="s">
        <v>24990</v>
      </c>
      <c r="N8769">
        <v>1.713333333</v>
      </c>
      <c r="O8769">
        <v>0</v>
      </c>
      <c r="P8769">
        <v>1</v>
      </c>
      <c r="Q8769">
        <v>0</v>
      </c>
      <c r="R8769">
        <v>0</v>
      </c>
      <c r="S8769">
        <v>0</v>
      </c>
      <c r="T8769">
        <v>0</v>
      </c>
      <c r="U8769">
        <v>0</v>
      </c>
      <c r="V8769">
        <v>0</v>
      </c>
      <c r="W8769">
        <v>0</v>
      </c>
      <c r="X8769">
        <v>0.7218125001954534</v>
      </c>
      <c r="Y8769">
        <v>0</v>
      </c>
      <c r="Z8769">
        <v>0</v>
      </c>
      <c r="AA8769">
        <v>0</v>
      </c>
      <c r="AB8769">
        <v>0</v>
      </c>
      <c r="AC8769">
        <v>0</v>
      </c>
      <c r="AD8769">
        <v>0</v>
      </c>
      <c r="AE8769">
        <v>0.7218125001954534</v>
      </c>
    </row>
    <row r="8770" spans="1:31" x14ac:dyDescent="0.25">
      <c r="A8770">
        <v>2103003</v>
      </c>
      <c r="B8770">
        <v>1</v>
      </c>
      <c r="C8770" t="s">
        <v>80</v>
      </c>
      <c r="D8770" t="s">
        <v>97</v>
      </c>
      <c r="E8770" t="s">
        <v>146</v>
      </c>
      <c r="F8770" t="s">
        <v>4986</v>
      </c>
      <c r="G8770" t="s">
        <v>133</v>
      </c>
      <c r="H8770" t="s">
        <v>134</v>
      </c>
      <c r="I8770" t="s">
        <v>135</v>
      </c>
      <c r="J8770" t="s">
        <v>136</v>
      </c>
      <c r="K8770" t="s">
        <v>137</v>
      </c>
      <c r="L8770" t="s">
        <v>24991</v>
      </c>
      <c r="M8770" t="s">
        <v>24992</v>
      </c>
      <c r="N8770">
        <v>0.48111111099999998</v>
      </c>
      <c r="O8770">
        <v>4</v>
      </c>
      <c r="P8770">
        <v>1423</v>
      </c>
      <c r="Q8770">
        <v>5</v>
      </c>
      <c r="R8770">
        <v>62</v>
      </c>
      <c r="S8770">
        <v>15</v>
      </c>
      <c r="T8770">
        <v>120</v>
      </c>
      <c r="U8770">
        <v>0</v>
      </c>
      <c r="V8770">
        <v>0</v>
      </c>
      <c r="W8770">
        <v>20.12788351627152</v>
      </c>
      <c r="X8770">
        <v>229.93268178487767</v>
      </c>
      <c r="Y8770">
        <v>1.0985997136699668</v>
      </c>
      <c r="Z8770">
        <v>7.7312286109354726</v>
      </c>
      <c r="AA8770">
        <v>118.50728683271045</v>
      </c>
      <c r="AB8770">
        <v>53.558707859480606</v>
      </c>
      <c r="AC8770">
        <v>0</v>
      </c>
      <c r="AD8770">
        <v>0</v>
      </c>
      <c r="AE8770">
        <v>430.95638831794565</v>
      </c>
    </row>
    <row r="8771" spans="1:31" x14ac:dyDescent="0.25">
      <c r="A8771">
        <v>2102960</v>
      </c>
      <c r="B8771">
        <v>1</v>
      </c>
      <c r="C8771" t="s">
        <v>81</v>
      </c>
      <c r="D8771" t="s">
        <v>112</v>
      </c>
      <c r="E8771" t="s">
        <v>177</v>
      </c>
      <c r="F8771" t="s">
        <v>24993</v>
      </c>
      <c r="G8771" t="s">
        <v>324</v>
      </c>
      <c r="H8771" t="s">
        <v>143</v>
      </c>
      <c r="I8771" t="s">
        <v>135</v>
      </c>
      <c r="J8771" t="s">
        <v>136</v>
      </c>
      <c r="K8771" t="s">
        <v>137</v>
      </c>
      <c r="L8771" t="s">
        <v>24672</v>
      </c>
      <c r="M8771" t="s">
        <v>24994</v>
      </c>
      <c r="N8771">
        <v>2.4458333329999999</v>
      </c>
      <c r="O8771">
        <v>0</v>
      </c>
      <c r="P8771">
        <v>1</v>
      </c>
      <c r="Q8771">
        <v>0</v>
      </c>
      <c r="R8771">
        <v>0</v>
      </c>
      <c r="S8771">
        <v>0</v>
      </c>
      <c r="T8771">
        <v>0</v>
      </c>
      <c r="U8771">
        <v>0</v>
      </c>
      <c r="V8771">
        <v>0</v>
      </c>
      <c r="W8771">
        <v>0</v>
      </c>
      <c r="X8771">
        <v>0.30567163600848751</v>
      </c>
      <c r="Y8771">
        <v>0</v>
      </c>
      <c r="Z8771">
        <v>0</v>
      </c>
      <c r="AA8771">
        <v>0</v>
      </c>
      <c r="AB8771">
        <v>0</v>
      </c>
      <c r="AC8771">
        <v>0</v>
      </c>
      <c r="AD8771">
        <v>0</v>
      </c>
      <c r="AE8771">
        <v>0.30567163600848751</v>
      </c>
    </row>
    <row r="8772" spans="1:31" x14ac:dyDescent="0.25">
      <c r="A8772">
        <v>2102860</v>
      </c>
      <c r="B8772">
        <v>1</v>
      </c>
      <c r="C8772" t="s">
        <v>80</v>
      </c>
      <c r="D8772" t="s">
        <v>106</v>
      </c>
      <c r="E8772" t="s">
        <v>177</v>
      </c>
      <c r="F8772" t="s">
        <v>24995</v>
      </c>
      <c r="G8772" t="s">
        <v>183</v>
      </c>
      <c r="H8772" t="s">
        <v>143</v>
      </c>
      <c r="I8772" t="s">
        <v>135</v>
      </c>
      <c r="J8772" t="s">
        <v>136</v>
      </c>
      <c r="K8772" t="s">
        <v>137</v>
      </c>
      <c r="L8772" t="s">
        <v>24996</v>
      </c>
      <c r="M8772" t="s">
        <v>24997</v>
      </c>
      <c r="N8772">
        <v>3.0661111110000001</v>
      </c>
      <c r="O8772">
        <v>0</v>
      </c>
      <c r="P8772">
        <v>1</v>
      </c>
      <c r="Q8772">
        <v>0</v>
      </c>
      <c r="R8772">
        <v>0</v>
      </c>
      <c r="S8772">
        <v>0</v>
      </c>
      <c r="T8772">
        <v>0</v>
      </c>
      <c r="U8772">
        <v>0</v>
      </c>
      <c r="V8772">
        <v>0</v>
      </c>
      <c r="W8772">
        <v>0</v>
      </c>
      <c r="X8772">
        <v>0.34311210842702056</v>
      </c>
      <c r="Y8772">
        <v>0</v>
      </c>
      <c r="Z8772">
        <v>0</v>
      </c>
      <c r="AA8772">
        <v>0</v>
      </c>
      <c r="AB8772">
        <v>0</v>
      </c>
      <c r="AC8772">
        <v>0</v>
      </c>
      <c r="AD8772">
        <v>0</v>
      </c>
      <c r="AE8772">
        <v>0.34311210842702056</v>
      </c>
    </row>
    <row r="8773" spans="1:31" x14ac:dyDescent="0.25">
      <c r="A8773">
        <v>2102940</v>
      </c>
      <c r="B8773">
        <v>1</v>
      </c>
      <c r="C8773" t="s">
        <v>80</v>
      </c>
      <c r="D8773" t="s">
        <v>98</v>
      </c>
      <c r="E8773" t="s">
        <v>177</v>
      </c>
      <c r="F8773" t="s">
        <v>24998</v>
      </c>
      <c r="G8773" t="s">
        <v>183</v>
      </c>
      <c r="H8773" t="s">
        <v>143</v>
      </c>
      <c r="I8773" t="s">
        <v>135</v>
      </c>
      <c r="J8773" t="s">
        <v>136</v>
      </c>
      <c r="K8773" t="s">
        <v>137</v>
      </c>
      <c r="L8773" t="s">
        <v>24999</v>
      </c>
      <c r="M8773" t="s">
        <v>25000</v>
      </c>
      <c r="N8773">
        <v>4.1216666660000003</v>
      </c>
      <c r="O8773">
        <v>0</v>
      </c>
      <c r="P8773">
        <v>2</v>
      </c>
      <c r="Q8773">
        <v>0</v>
      </c>
      <c r="R8773">
        <v>0</v>
      </c>
      <c r="S8773">
        <v>0</v>
      </c>
      <c r="T8773">
        <v>0</v>
      </c>
      <c r="U8773">
        <v>0</v>
      </c>
      <c r="V8773">
        <v>0</v>
      </c>
      <c r="W8773">
        <v>0</v>
      </c>
      <c r="X8773">
        <v>1.2859361109494269</v>
      </c>
      <c r="Y8773">
        <v>0</v>
      </c>
      <c r="Z8773">
        <v>0</v>
      </c>
      <c r="AA8773">
        <v>0</v>
      </c>
      <c r="AB8773">
        <v>0</v>
      </c>
      <c r="AC8773">
        <v>0</v>
      </c>
      <c r="AD8773">
        <v>0</v>
      </c>
      <c r="AE8773">
        <v>1.2859361109494269</v>
      </c>
    </row>
    <row r="8774" spans="1:31" x14ac:dyDescent="0.25">
      <c r="A8774">
        <v>2102980</v>
      </c>
      <c r="B8774">
        <v>1</v>
      </c>
      <c r="C8774" t="s">
        <v>81</v>
      </c>
      <c r="D8774" t="s">
        <v>115</v>
      </c>
      <c r="E8774" t="s">
        <v>131</v>
      </c>
      <c r="F8774" t="s">
        <v>25001</v>
      </c>
      <c r="G8774" t="s">
        <v>133</v>
      </c>
      <c r="H8774" t="s">
        <v>134</v>
      </c>
      <c r="I8774" t="s">
        <v>135</v>
      </c>
      <c r="J8774" t="s">
        <v>136</v>
      </c>
      <c r="K8774" t="s">
        <v>137</v>
      </c>
      <c r="L8774" t="s">
        <v>25002</v>
      </c>
      <c r="M8774" t="s">
        <v>25003</v>
      </c>
      <c r="N8774">
        <v>0.38055555499999999</v>
      </c>
      <c r="O8774">
        <v>0</v>
      </c>
      <c r="P8774">
        <v>226</v>
      </c>
      <c r="Q8774">
        <v>0</v>
      </c>
      <c r="R8774">
        <v>43</v>
      </c>
      <c r="S8774">
        <v>5</v>
      </c>
      <c r="T8774">
        <v>21</v>
      </c>
      <c r="U8774">
        <v>0</v>
      </c>
      <c r="V8774">
        <v>0</v>
      </c>
      <c r="W8774">
        <v>0</v>
      </c>
      <c r="X8774">
        <v>15.503862824598766</v>
      </c>
      <c r="Y8774">
        <v>0</v>
      </c>
      <c r="Z8774">
        <v>7.8983408118956335</v>
      </c>
      <c r="AA8774">
        <v>20.607355612899127</v>
      </c>
      <c r="AB8774">
        <v>7.511713383501939</v>
      </c>
      <c r="AC8774">
        <v>0</v>
      </c>
      <c r="AD8774">
        <v>0</v>
      </c>
      <c r="AE8774">
        <v>51.521272632895467</v>
      </c>
    </row>
    <row r="8775" spans="1:31" x14ac:dyDescent="0.25">
      <c r="A8775">
        <v>2103026</v>
      </c>
      <c r="B8775">
        <v>1</v>
      </c>
      <c r="C8775" t="s">
        <v>81</v>
      </c>
      <c r="D8775" t="s">
        <v>118</v>
      </c>
      <c r="E8775" t="s">
        <v>177</v>
      </c>
      <c r="F8775" t="s">
        <v>25004</v>
      </c>
      <c r="G8775" t="s">
        <v>183</v>
      </c>
      <c r="H8775" t="s">
        <v>143</v>
      </c>
      <c r="I8775" t="s">
        <v>135</v>
      </c>
      <c r="J8775" t="s">
        <v>136</v>
      </c>
      <c r="K8775" t="s">
        <v>137</v>
      </c>
      <c r="L8775" t="s">
        <v>25005</v>
      </c>
      <c r="M8775" t="s">
        <v>25006</v>
      </c>
      <c r="N8775">
        <v>1.2044444439999999</v>
      </c>
      <c r="O8775">
        <v>0</v>
      </c>
      <c r="P8775">
        <v>1</v>
      </c>
      <c r="Q8775">
        <v>0</v>
      </c>
      <c r="R8775">
        <v>0</v>
      </c>
      <c r="S8775">
        <v>0</v>
      </c>
      <c r="T8775">
        <v>0</v>
      </c>
      <c r="U8775">
        <v>0</v>
      </c>
      <c r="V8775">
        <v>0</v>
      </c>
      <c r="W8775">
        <v>0</v>
      </c>
      <c r="X8775">
        <v>0.46371927861410667</v>
      </c>
      <c r="Y8775">
        <v>0</v>
      </c>
      <c r="Z8775">
        <v>0</v>
      </c>
      <c r="AA8775">
        <v>0</v>
      </c>
      <c r="AB8775">
        <v>0</v>
      </c>
      <c r="AC8775">
        <v>0</v>
      </c>
      <c r="AD8775">
        <v>0</v>
      </c>
      <c r="AE8775">
        <v>0.46371927861410667</v>
      </c>
    </row>
    <row r="8776" spans="1:31" x14ac:dyDescent="0.25">
      <c r="A8776">
        <v>2102877</v>
      </c>
      <c r="B8776">
        <v>1</v>
      </c>
      <c r="C8776" t="s">
        <v>81</v>
      </c>
      <c r="D8776" t="s">
        <v>112</v>
      </c>
      <c r="E8776" t="s">
        <v>169</v>
      </c>
      <c r="F8776" t="s">
        <v>25007</v>
      </c>
      <c r="G8776" t="s">
        <v>133</v>
      </c>
      <c r="H8776" t="s">
        <v>134</v>
      </c>
      <c r="I8776" t="s">
        <v>135</v>
      </c>
      <c r="J8776" t="s">
        <v>136</v>
      </c>
      <c r="K8776" t="s">
        <v>137</v>
      </c>
      <c r="L8776" t="s">
        <v>25008</v>
      </c>
      <c r="M8776" t="s">
        <v>25009</v>
      </c>
      <c r="N8776">
        <v>0.84916666600000001</v>
      </c>
      <c r="O8776">
        <v>0</v>
      </c>
      <c r="P8776">
        <v>26</v>
      </c>
      <c r="Q8776">
        <v>17</v>
      </c>
      <c r="R8776">
        <v>67</v>
      </c>
      <c r="S8776">
        <v>12</v>
      </c>
      <c r="T8776">
        <v>5</v>
      </c>
      <c r="U8776">
        <v>2</v>
      </c>
      <c r="V8776">
        <v>0</v>
      </c>
      <c r="W8776">
        <v>0</v>
      </c>
      <c r="X8776">
        <v>4.0891338523174259</v>
      </c>
      <c r="Y8776">
        <v>6.0487675415037216</v>
      </c>
      <c r="Z8776">
        <v>13.724387792158161</v>
      </c>
      <c r="AA8776">
        <v>49.376931007757968</v>
      </c>
      <c r="AB8776">
        <v>2.85692258892509</v>
      </c>
      <c r="AC8776">
        <v>183.05614970643327</v>
      </c>
      <c r="AD8776">
        <v>0</v>
      </c>
      <c r="AE8776">
        <v>259.15229248909566</v>
      </c>
    </row>
    <row r="8777" spans="1:31" x14ac:dyDescent="0.25">
      <c r="A8777">
        <v>2102900</v>
      </c>
      <c r="B8777">
        <v>1</v>
      </c>
      <c r="C8777" t="s">
        <v>80</v>
      </c>
      <c r="D8777" t="s">
        <v>84</v>
      </c>
      <c r="E8777" t="s">
        <v>177</v>
      </c>
      <c r="F8777" t="s">
        <v>25010</v>
      </c>
      <c r="G8777" t="s">
        <v>183</v>
      </c>
      <c r="H8777" t="s">
        <v>143</v>
      </c>
      <c r="I8777" t="s">
        <v>135</v>
      </c>
      <c r="J8777" t="s">
        <v>136</v>
      </c>
      <c r="K8777" t="s">
        <v>137</v>
      </c>
      <c r="L8777" t="s">
        <v>25011</v>
      </c>
      <c r="M8777" t="s">
        <v>25012</v>
      </c>
      <c r="N8777">
        <v>1.3177777770000001</v>
      </c>
      <c r="O8777">
        <v>0</v>
      </c>
      <c r="P8777">
        <v>3</v>
      </c>
      <c r="Q8777">
        <v>0</v>
      </c>
      <c r="R8777">
        <v>0</v>
      </c>
      <c r="S8777">
        <v>0</v>
      </c>
      <c r="T8777">
        <v>0</v>
      </c>
      <c r="U8777">
        <v>0</v>
      </c>
      <c r="V8777">
        <v>0</v>
      </c>
      <c r="W8777">
        <v>0</v>
      </c>
      <c r="X8777">
        <v>0.94585035845975685</v>
      </c>
      <c r="Y8777">
        <v>0</v>
      </c>
      <c r="Z8777">
        <v>0</v>
      </c>
      <c r="AA8777">
        <v>0</v>
      </c>
      <c r="AB8777">
        <v>0</v>
      </c>
      <c r="AC8777">
        <v>0</v>
      </c>
      <c r="AD8777">
        <v>0</v>
      </c>
      <c r="AE8777">
        <v>0.94585035845975685</v>
      </c>
    </row>
    <row r="8778" spans="1:31" x14ac:dyDescent="0.25">
      <c r="A8778">
        <v>2103043</v>
      </c>
      <c r="B8778">
        <v>1</v>
      </c>
      <c r="C8778" t="s">
        <v>81</v>
      </c>
      <c r="D8778" t="s">
        <v>119</v>
      </c>
      <c r="E8778" t="s">
        <v>146</v>
      </c>
      <c r="F8778" t="s">
        <v>4524</v>
      </c>
      <c r="G8778" t="s">
        <v>513</v>
      </c>
      <c r="H8778" t="s">
        <v>134</v>
      </c>
      <c r="I8778" t="s">
        <v>135</v>
      </c>
      <c r="J8778" t="s">
        <v>136</v>
      </c>
      <c r="K8778" t="s">
        <v>137</v>
      </c>
      <c r="L8778" t="s">
        <v>25013</v>
      </c>
      <c r="M8778" t="s">
        <v>25014</v>
      </c>
      <c r="N8778">
        <v>7.2222222000000003E-2</v>
      </c>
      <c r="O8778">
        <v>0</v>
      </c>
      <c r="P8778">
        <v>934</v>
      </c>
      <c r="Q8778">
        <v>17</v>
      </c>
      <c r="R8778">
        <v>204</v>
      </c>
      <c r="S8778">
        <v>0</v>
      </c>
      <c r="T8778">
        <v>54</v>
      </c>
      <c r="U8778">
        <v>0</v>
      </c>
      <c r="V8778">
        <v>0</v>
      </c>
      <c r="W8778">
        <v>0</v>
      </c>
      <c r="X8778">
        <v>15.269000400646625</v>
      </c>
      <c r="Y8778">
        <v>0.84954872267084436</v>
      </c>
      <c r="Z8778">
        <v>7.6464275281152796</v>
      </c>
      <c r="AA8778">
        <v>0</v>
      </c>
      <c r="AB8778">
        <v>1.2391022764652999</v>
      </c>
      <c r="AC8778">
        <v>0</v>
      </c>
      <c r="AD8778">
        <v>0</v>
      </c>
      <c r="AE8778">
        <v>25.004078927898046</v>
      </c>
    </row>
    <row r="8779" spans="1:31" x14ac:dyDescent="0.25">
      <c r="A8779">
        <v>2103049</v>
      </c>
      <c r="B8779">
        <v>1</v>
      </c>
      <c r="C8779" t="s">
        <v>80</v>
      </c>
      <c r="D8779" t="s">
        <v>97</v>
      </c>
      <c r="E8779" t="s">
        <v>177</v>
      </c>
      <c r="F8779" t="s">
        <v>25015</v>
      </c>
      <c r="G8779" t="s">
        <v>183</v>
      </c>
      <c r="H8779" t="s">
        <v>143</v>
      </c>
      <c r="I8779" t="s">
        <v>135</v>
      </c>
      <c r="J8779" t="s">
        <v>136</v>
      </c>
      <c r="K8779" t="s">
        <v>137</v>
      </c>
      <c r="L8779" t="s">
        <v>25016</v>
      </c>
      <c r="M8779" t="s">
        <v>25017</v>
      </c>
      <c r="N8779">
        <v>0.826944444</v>
      </c>
      <c r="O8779">
        <v>0</v>
      </c>
      <c r="P8779">
        <v>2</v>
      </c>
      <c r="Q8779">
        <v>0</v>
      </c>
      <c r="R8779">
        <v>0</v>
      </c>
      <c r="S8779">
        <v>0</v>
      </c>
      <c r="T8779">
        <v>0</v>
      </c>
      <c r="U8779">
        <v>0</v>
      </c>
      <c r="V8779">
        <v>0</v>
      </c>
      <c r="W8779">
        <v>0</v>
      </c>
      <c r="X8779">
        <v>0.52865258281302585</v>
      </c>
      <c r="Y8779">
        <v>0</v>
      </c>
      <c r="Z8779">
        <v>0</v>
      </c>
      <c r="AA8779">
        <v>0</v>
      </c>
      <c r="AB8779">
        <v>0</v>
      </c>
      <c r="AC8779">
        <v>0</v>
      </c>
      <c r="AD8779">
        <v>0</v>
      </c>
      <c r="AE8779">
        <v>0.52865258281302585</v>
      </c>
    </row>
    <row r="8780" spans="1:31" x14ac:dyDescent="0.25">
      <c r="A8780">
        <v>2103006</v>
      </c>
      <c r="B8780">
        <v>1</v>
      </c>
      <c r="C8780" t="s">
        <v>81</v>
      </c>
      <c r="D8780" t="s">
        <v>112</v>
      </c>
      <c r="E8780" t="s">
        <v>177</v>
      </c>
      <c r="F8780" t="s">
        <v>25018</v>
      </c>
      <c r="G8780" t="s">
        <v>183</v>
      </c>
      <c r="H8780" t="s">
        <v>143</v>
      </c>
      <c r="I8780" t="s">
        <v>135</v>
      </c>
      <c r="J8780" t="s">
        <v>136</v>
      </c>
      <c r="K8780" t="s">
        <v>137</v>
      </c>
      <c r="L8780" t="s">
        <v>25019</v>
      </c>
      <c r="M8780" t="s">
        <v>25020</v>
      </c>
      <c r="N8780">
        <v>2.2441666659999999</v>
      </c>
      <c r="O8780">
        <v>0</v>
      </c>
      <c r="P8780">
        <v>1</v>
      </c>
      <c r="Q8780">
        <v>0</v>
      </c>
      <c r="R8780">
        <v>0</v>
      </c>
      <c r="S8780">
        <v>0</v>
      </c>
      <c r="T8780">
        <v>0</v>
      </c>
      <c r="U8780">
        <v>0</v>
      </c>
      <c r="V8780">
        <v>0</v>
      </c>
      <c r="W8780">
        <v>0</v>
      </c>
      <c r="X8780">
        <v>0.63752812106396983</v>
      </c>
      <c r="Y8780">
        <v>0</v>
      </c>
      <c r="Z8780">
        <v>0</v>
      </c>
      <c r="AA8780">
        <v>0</v>
      </c>
      <c r="AB8780">
        <v>0</v>
      </c>
      <c r="AC8780">
        <v>0</v>
      </c>
      <c r="AD8780">
        <v>0</v>
      </c>
      <c r="AE8780">
        <v>0.63752812106396983</v>
      </c>
    </row>
    <row r="8781" spans="1:31" x14ac:dyDescent="0.25">
      <c r="A8781">
        <v>2102857</v>
      </c>
      <c r="B8781">
        <v>1</v>
      </c>
      <c r="C8781" t="s">
        <v>80</v>
      </c>
      <c r="D8781" t="s">
        <v>96</v>
      </c>
      <c r="E8781" t="s">
        <v>177</v>
      </c>
      <c r="F8781" t="s">
        <v>25021</v>
      </c>
      <c r="G8781" t="s">
        <v>179</v>
      </c>
      <c r="H8781" t="s">
        <v>143</v>
      </c>
      <c r="I8781" t="s">
        <v>135</v>
      </c>
      <c r="J8781" t="s">
        <v>136</v>
      </c>
      <c r="K8781" t="s">
        <v>137</v>
      </c>
      <c r="L8781" t="s">
        <v>25022</v>
      </c>
      <c r="M8781" t="s">
        <v>25023</v>
      </c>
      <c r="N8781">
        <v>1.9975000000000001</v>
      </c>
      <c r="O8781">
        <v>0</v>
      </c>
      <c r="P8781">
        <v>1</v>
      </c>
      <c r="Q8781">
        <v>0</v>
      </c>
      <c r="R8781">
        <v>0</v>
      </c>
      <c r="S8781">
        <v>0</v>
      </c>
      <c r="T8781">
        <v>0</v>
      </c>
      <c r="U8781">
        <v>0</v>
      </c>
      <c r="V8781">
        <v>0</v>
      </c>
      <c r="W8781">
        <v>0</v>
      </c>
      <c r="X8781">
        <v>1.2741561407290427</v>
      </c>
      <c r="Y8781">
        <v>0</v>
      </c>
      <c r="Z8781">
        <v>0</v>
      </c>
      <c r="AA8781">
        <v>0</v>
      </c>
      <c r="AB8781">
        <v>0</v>
      </c>
      <c r="AC8781">
        <v>0</v>
      </c>
      <c r="AD8781">
        <v>0</v>
      </c>
      <c r="AE8781">
        <v>1.2741561407290427</v>
      </c>
    </row>
    <row r="8782" spans="1:31" x14ac:dyDescent="0.25">
      <c r="A8782">
        <v>2102889</v>
      </c>
      <c r="B8782">
        <v>1</v>
      </c>
      <c r="C8782" t="s">
        <v>81</v>
      </c>
      <c r="D8782" t="s">
        <v>112</v>
      </c>
      <c r="E8782" t="s">
        <v>177</v>
      </c>
      <c r="F8782" t="s">
        <v>25024</v>
      </c>
      <c r="G8782" t="s">
        <v>183</v>
      </c>
      <c r="H8782" t="s">
        <v>143</v>
      </c>
      <c r="I8782" t="s">
        <v>135</v>
      </c>
      <c r="J8782" t="s">
        <v>136</v>
      </c>
      <c r="K8782" t="s">
        <v>137</v>
      </c>
      <c r="L8782" t="s">
        <v>25025</v>
      </c>
      <c r="M8782" t="s">
        <v>25026</v>
      </c>
      <c r="N8782">
        <v>2.111111111</v>
      </c>
      <c r="O8782">
        <v>0</v>
      </c>
      <c r="P8782">
        <v>1</v>
      </c>
      <c r="Q8782">
        <v>0</v>
      </c>
      <c r="R8782">
        <v>4</v>
      </c>
      <c r="S8782">
        <v>0</v>
      </c>
      <c r="T8782">
        <v>0</v>
      </c>
      <c r="U8782">
        <v>0</v>
      </c>
      <c r="V8782">
        <v>0</v>
      </c>
      <c r="W8782">
        <v>0</v>
      </c>
      <c r="X8782">
        <v>1.990267665529E-2</v>
      </c>
      <c r="Y8782">
        <v>0</v>
      </c>
      <c r="Z8782">
        <v>16.101817294136737</v>
      </c>
      <c r="AA8782">
        <v>0</v>
      </c>
      <c r="AB8782">
        <v>0</v>
      </c>
      <c r="AC8782">
        <v>0</v>
      </c>
      <c r="AD8782">
        <v>0</v>
      </c>
      <c r="AE8782">
        <v>16.121719970792025</v>
      </c>
    </row>
    <row r="8783" spans="1:31" x14ac:dyDescent="0.25">
      <c r="A8783">
        <v>2102866</v>
      </c>
      <c r="B8783">
        <v>1</v>
      </c>
      <c r="C8783" t="s">
        <v>80</v>
      </c>
      <c r="D8783" t="s">
        <v>99</v>
      </c>
      <c r="E8783" t="s">
        <v>177</v>
      </c>
      <c r="F8783" t="s">
        <v>25027</v>
      </c>
      <c r="G8783" t="s">
        <v>183</v>
      </c>
      <c r="H8783" t="s">
        <v>143</v>
      </c>
      <c r="I8783" t="s">
        <v>135</v>
      </c>
      <c r="J8783" t="s">
        <v>136</v>
      </c>
      <c r="K8783" t="s">
        <v>137</v>
      </c>
      <c r="L8783" t="s">
        <v>25028</v>
      </c>
      <c r="M8783" t="s">
        <v>25029</v>
      </c>
      <c r="N8783">
        <v>3.3141666660000002</v>
      </c>
      <c r="O8783">
        <v>0</v>
      </c>
      <c r="P8783">
        <v>1</v>
      </c>
      <c r="Q8783">
        <v>0</v>
      </c>
      <c r="R8783">
        <v>0</v>
      </c>
      <c r="S8783">
        <v>0</v>
      </c>
      <c r="T8783">
        <v>0</v>
      </c>
      <c r="U8783">
        <v>0</v>
      </c>
      <c r="V8783">
        <v>0</v>
      </c>
      <c r="W8783">
        <v>0</v>
      </c>
      <c r="X8783">
        <v>0.95627615501385588</v>
      </c>
      <c r="Y8783">
        <v>0</v>
      </c>
      <c r="Z8783">
        <v>0</v>
      </c>
      <c r="AA8783">
        <v>0</v>
      </c>
      <c r="AB8783">
        <v>0</v>
      </c>
      <c r="AC8783">
        <v>0</v>
      </c>
      <c r="AD8783">
        <v>0</v>
      </c>
      <c r="AE8783">
        <v>0.95627615501385588</v>
      </c>
    </row>
    <row r="8784" spans="1:31" x14ac:dyDescent="0.25">
      <c r="A8784">
        <v>2102826</v>
      </c>
      <c r="B8784">
        <v>1</v>
      </c>
      <c r="C8784" t="s">
        <v>81</v>
      </c>
      <c r="D8784" t="s">
        <v>118</v>
      </c>
      <c r="E8784" t="s">
        <v>169</v>
      </c>
      <c r="F8784" t="s">
        <v>25030</v>
      </c>
      <c r="G8784" t="s">
        <v>171</v>
      </c>
      <c r="H8784" t="s">
        <v>134</v>
      </c>
      <c r="I8784" t="s">
        <v>135</v>
      </c>
      <c r="J8784" t="s">
        <v>136</v>
      </c>
      <c r="K8784" t="s">
        <v>137</v>
      </c>
      <c r="L8784" t="s">
        <v>25031</v>
      </c>
      <c r="M8784" t="s">
        <v>25032</v>
      </c>
      <c r="N8784">
        <v>1.1261111109999999</v>
      </c>
      <c r="O8784">
        <v>0</v>
      </c>
      <c r="P8784">
        <v>338</v>
      </c>
      <c r="Q8784">
        <v>2</v>
      </c>
      <c r="R8784">
        <v>17</v>
      </c>
      <c r="S8784">
        <v>0</v>
      </c>
      <c r="T8784">
        <v>34</v>
      </c>
      <c r="U8784">
        <v>0</v>
      </c>
      <c r="V8784">
        <v>0</v>
      </c>
      <c r="W8784">
        <v>0</v>
      </c>
      <c r="X8784">
        <v>83.911704652016653</v>
      </c>
      <c r="Y8784">
        <v>0.71307502996960004</v>
      </c>
      <c r="Z8784">
        <v>1.3748311907003743</v>
      </c>
      <c r="AA8784">
        <v>0</v>
      </c>
      <c r="AB8784">
        <v>5.2354057760489354</v>
      </c>
      <c r="AC8784">
        <v>0</v>
      </c>
      <c r="AD8784">
        <v>0</v>
      </c>
      <c r="AE8784">
        <v>91.235016648735566</v>
      </c>
    </row>
    <row r="8785" spans="1:31" x14ac:dyDescent="0.25">
      <c r="A8785">
        <v>2102780</v>
      </c>
      <c r="B8785">
        <v>1</v>
      </c>
      <c r="C8785" t="s">
        <v>80</v>
      </c>
      <c r="D8785" t="s">
        <v>95</v>
      </c>
      <c r="E8785" t="s">
        <v>158</v>
      </c>
      <c r="F8785" t="s">
        <v>23106</v>
      </c>
      <c r="G8785" t="s">
        <v>1283</v>
      </c>
      <c r="H8785" t="s">
        <v>143</v>
      </c>
      <c r="I8785" t="s">
        <v>135</v>
      </c>
      <c r="J8785" t="s">
        <v>136</v>
      </c>
      <c r="K8785" t="s">
        <v>137</v>
      </c>
      <c r="L8785" t="s">
        <v>25033</v>
      </c>
      <c r="M8785" t="s">
        <v>25034</v>
      </c>
      <c r="N8785">
        <v>0.61333333300000004</v>
      </c>
      <c r="O8785">
        <v>0</v>
      </c>
      <c r="P8785">
        <v>25</v>
      </c>
      <c r="Q8785">
        <v>0</v>
      </c>
      <c r="R8785">
        <v>2</v>
      </c>
      <c r="S8785">
        <v>0</v>
      </c>
      <c r="T8785">
        <v>0</v>
      </c>
      <c r="U8785">
        <v>0</v>
      </c>
      <c r="V8785">
        <v>0</v>
      </c>
      <c r="W8785">
        <v>0</v>
      </c>
      <c r="X8785">
        <v>1.3576249585465003</v>
      </c>
      <c r="Y8785">
        <v>0</v>
      </c>
      <c r="Z8785">
        <v>2.3128610332266673E-2</v>
      </c>
      <c r="AA8785">
        <v>0</v>
      </c>
      <c r="AB8785">
        <v>0</v>
      </c>
      <c r="AC8785">
        <v>0</v>
      </c>
      <c r="AD8785">
        <v>0</v>
      </c>
      <c r="AE8785">
        <v>1.3807535688787671</v>
      </c>
    </row>
    <row r="8786" spans="1:31" x14ac:dyDescent="0.25">
      <c r="A8786">
        <v>2102929</v>
      </c>
      <c r="B8786">
        <v>1</v>
      </c>
      <c r="C8786" t="s">
        <v>80</v>
      </c>
      <c r="D8786" t="s">
        <v>83</v>
      </c>
      <c r="E8786" t="s">
        <v>177</v>
      </c>
      <c r="F8786" t="s">
        <v>25035</v>
      </c>
      <c r="G8786" t="s">
        <v>196</v>
      </c>
      <c r="H8786" t="s">
        <v>143</v>
      </c>
      <c r="I8786" t="s">
        <v>135</v>
      </c>
      <c r="J8786" t="s">
        <v>136</v>
      </c>
      <c r="K8786" t="s">
        <v>137</v>
      </c>
      <c r="L8786" t="s">
        <v>25036</v>
      </c>
      <c r="M8786" t="s">
        <v>25037</v>
      </c>
      <c r="N8786">
        <v>2.786944444</v>
      </c>
      <c r="O8786">
        <v>0</v>
      </c>
      <c r="P8786">
        <v>0</v>
      </c>
      <c r="Q8786">
        <v>0</v>
      </c>
      <c r="R8786">
        <v>0</v>
      </c>
      <c r="S8786">
        <v>0</v>
      </c>
      <c r="T8786">
        <v>1</v>
      </c>
      <c r="U8786">
        <v>0</v>
      </c>
      <c r="V8786">
        <v>1</v>
      </c>
      <c r="W8786">
        <v>0</v>
      </c>
      <c r="X8786">
        <v>0</v>
      </c>
      <c r="Y8786">
        <v>0</v>
      </c>
      <c r="Z8786">
        <v>0</v>
      </c>
      <c r="AA8786">
        <v>0</v>
      </c>
      <c r="AB8786">
        <v>3.7749714910883583</v>
      </c>
      <c r="AC8786">
        <v>0</v>
      </c>
      <c r="AD8786">
        <v>0</v>
      </c>
      <c r="AE8786">
        <v>3.7749714910883583</v>
      </c>
    </row>
    <row r="8787" spans="1:31" x14ac:dyDescent="0.25">
      <c r="A8787">
        <v>2103035</v>
      </c>
      <c r="B8787">
        <v>1</v>
      </c>
      <c r="C8787" t="s">
        <v>81</v>
      </c>
      <c r="D8787" t="s">
        <v>115</v>
      </c>
      <c r="E8787" t="s">
        <v>177</v>
      </c>
      <c r="F8787" t="s">
        <v>25038</v>
      </c>
      <c r="G8787" t="s">
        <v>183</v>
      </c>
      <c r="H8787" t="s">
        <v>143</v>
      </c>
      <c r="I8787" t="s">
        <v>135</v>
      </c>
      <c r="J8787" t="s">
        <v>136</v>
      </c>
      <c r="K8787" t="s">
        <v>137</v>
      </c>
      <c r="L8787" t="s">
        <v>25039</v>
      </c>
      <c r="M8787" t="s">
        <v>25040</v>
      </c>
      <c r="N8787">
        <v>1.263055555</v>
      </c>
      <c r="O8787">
        <v>0</v>
      </c>
      <c r="P8787">
        <v>1</v>
      </c>
      <c r="Q8787">
        <v>0</v>
      </c>
      <c r="R8787">
        <v>0</v>
      </c>
      <c r="S8787">
        <v>0</v>
      </c>
      <c r="T8787">
        <v>0</v>
      </c>
      <c r="U8787">
        <v>0</v>
      </c>
      <c r="V8787">
        <v>0</v>
      </c>
      <c r="W8787">
        <v>0</v>
      </c>
      <c r="X8787">
        <v>0.29556717222353673</v>
      </c>
      <c r="Y8787">
        <v>0</v>
      </c>
      <c r="Z8787">
        <v>0</v>
      </c>
      <c r="AA8787">
        <v>0</v>
      </c>
      <c r="AB8787">
        <v>0</v>
      </c>
      <c r="AC8787">
        <v>0</v>
      </c>
      <c r="AD8787">
        <v>0</v>
      </c>
      <c r="AE8787">
        <v>0.29556717222353673</v>
      </c>
    </row>
    <row r="8788" spans="1:31" x14ac:dyDescent="0.25">
      <c r="A8788">
        <v>2102829</v>
      </c>
      <c r="B8788">
        <v>1</v>
      </c>
      <c r="C8788" t="s">
        <v>81</v>
      </c>
      <c r="D8788" t="s">
        <v>118</v>
      </c>
      <c r="E8788" t="s">
        <v>140</v>
      </c>
      <c r="F8788" t="s">
        <v>24305</v>
      </c>
      <c r="G8788" t="s">
        <v>154</v>
      </c>
      <c r="H8788" t="s">
        <v>143</v>
      </c>
      <c r="I8788" t="s">
        <v>135</v>
      </c>
      <c r="J8788" t="s">
        <v>136</v>
      </c>
      <c r="K8788" t="s">
        <v>155</v>
      </c>
      <c r="L8788" t="s">
        <v>25041</v>
      </c>
      <c r="M8788" t="s">
        <v>25042</v>
      </c>
      <c r="N8788">
        <v>8.6311111109999992</v>
      </c>
      <c r="O8788">
        <v>0</v>
      </c>
      <c r="P8788">
        <v>42</v>
      </c>
      <c r="Q8788">
        <v>0</v>
      </c>
      <c r="R8788">
        <v>8</v>
      </c>
      <c r="S8788">
        <v>0</v>
      </c>
      <c r="T8788">
        <v>0</v>
      </c>
      <c r="U8788">
        <v>0</v>
      </c>
      <c r="V8788">
        <v>0</v>
      </c>
      <c r="W8788">
        <v>0</v>
      </c>
      <c r="X8788">
        <v>69.377766744924486</v>
      </c>
      <c r="Y8788">
        <v>0</v>
      </c>
      <c r="Z8788">
        <v>40.345505430778147</v>
      </c>
      <c r="AA8788">
        <v>0</v>
      </c>
      <c r="AB8788">
        <v>0</v>
      </c>
      <c r="AC8788">
        <v>0</v>
      </c>
      <c r="AD8788">
        <v>0</v>
      </c>
      <c r="AE8788">
        <v>109.72327217570263</v>
      </c>
    </row>
    <row r="8789" spans="1:31" x14ac:dyDescent="0.25">
      <c r="A8789">
        <v>2102972</v>
      </c>
      <c r="B8789">
        <v>1</v>
      </c>
      <c r="C8789" t="s">
        <v>81</v>
      </c>
      <c r="D8789" t="s">
        <v>118</v>
      </c>
      <c r="E8789" t="s">
        <v>140</v>
      </c>
      <c r="F8789" t="s">
        <v>25043</v>
      </c>
      <c r="G8789" t="s">
        <v>621</v>
      </c>
      <c r="H8789" t="s">
        <v>143</v>
      </c>
      <c r="I8789" t="s">
        <v>135</v>
      </c>
      <c r="J8789" t="s">
        <v>3</v>
      </c>
      <c r="K8789" t="s">
        <v>137</v>
      </c>
      <c r="L8789" t="s">
        <v>25044</v>
      </c>
      <c r="M8789" t="s">
        <v>25045</v>
      </c>
      <c r="N8789">
        <v>1.304444444</v>
      </c>
      <c r="O8789">
        <v>0</v>
      </c>
      <c r="P8789">
        <v>226</v>
      </c>
      <c r="Q8789">
        <v>0</v>
      </c>
      <c r="R8789">
        <v>1</v>
      </c>
      <c r="S8789">
        <v>0</v>
      </c>
      <c r="T8789">
        <v>12</v>
      </c>
      <c r="U8789">
        <v>0</v>
      </c>
      <c r="V8789">
        <v>0</v>
      </c>
      <c r="W8789">
        <v>0</v>
      </c>
      <c r="X8789">
        <v>60.229420389553056</v>
      </c>
      <c r="Y8789">
        <v>0</v>
      </c>
      <c r="Z8789">
        <v>1.7898274646981389</v>
      </c>
      <c r="AA8789">
        <v>0</v>
      </c>
      <c r="AB8789">
        <v>25.135636544850513</v>
      </c>
      <c r="AC8789">
        <v>0</v>
      </c>
      <c r="AD8789">
        <v>0</v>
      </c>
      <c r="AE8789">
        <v>87.154884399101718</v>
      </c>
    </row>
    <row r="8790" spans="1:31" x14ac:dyDescent="0.25">
      <c r="A8790">
        <v>2102909</v>
      </c>
      <c r="B8790">
        <v>1</v>
      </c>
      <c r="C8790" t="s">
        <v>80</v>
      </c>
      <c r="D8790" t="s">
        <v>103</v>
      </c>
      <c r="E8790" t="s">
        <v>177</v>
      </c>
      <c r="F8790" t="s">
        <v>25046</v>
      </c>
      <c r="G8790" t="s">
        <v>196</v>
      </c>
      <c r="H8790" t="s">
        <v>143</v>
      </c>
      <c r="I8790" t="s">
        <v>135</v>
      </c>
      <c r="J8790" t="s">
        <v>136</v>
      </c>
      <c r="K8790" t="s">
        <v>137</v>
      </c>
      <c r="L8790" t="s">
        <v>25047</v>
      </c>
      <c r="M8790" t="s">
        <v>25048</v>
      </c>
      <c r="N8790">
        <v>1.7949999999999999</v>
      </c>
      <c r="O8790">
        <v>0</v>
      </c>
      <c r="P8790">
        <v>0</v>
      </c>
      <c r="Q8790">
        <v>0</v>
      </c>
      <c r="R8790">
        <v>0</v>
      </c>
      <c r="S8790">
        <v>0</v>
      </c>
      <c r="T8790">
        <v>1</v>
      </c>
      <c r="U8790">
        <v>0</v>
      </c>
      <c r="V8790">
        <v>0</v>
      </c>
      <c r="W8790">
        <v>0</v>
      </c>
      <c r="X8790">
        <v>0</v>
      </c>
      <c r="Y8790">
        <v>0</v>
      </c>
      <c r="Z8790">
        <v>0</v>
      </c>
      <c r="AA8790">
        <v>0</v>
      </c>
      <c r="AB8790">
        <v>0.26121067288213334</v>
      </c>
      <c r="AC8790">
        <v>0</v>
      </c>
      <c r="AD8790">
        <v>0</v>
      </c>
      <c r="AE8790">
        <v>0.26121067288213334</v>
      </c>
    </row>
    <row r="8791" spans="1:31" x14ac:dyDescent="0.25">
      <c r="A8791">
        <v>2102846</v>
      </c>
      <c r="B8791">
        <v>1</v>
      </c>
      <c r="C8791" t="s">
        <v>80</v>
      </c>
      <c r="D8791" t="s">
        <v>106</v>
      </c>
      <c r="E8791" t="s">
        <v>177</v>
      </c>
      <c r="F8791" t="s">
        <v>25049</v>
      </c>
      <c r="G8791" t="s">
        <v>179</v>
      </c>
      <c r="H8791" t="s">
        <v>143</v>
      </c>
      <c r="I8791" t="s">
        <v>135</v>
      </c>
      <c r="J8791" t="s">
        <v>136</v>
      </c>
      <c r="K8791" t="s">
        <v>137</v>
      </c>
      <c r="L8791" t="s">
        <v>25050</v>
      </c>
      <c r="M8791" t="s">
        <v>25051</v>
      </c>
      <c r="N8791">
        <v>7.1216666660000003</v>
      </c>
      <c r="O8791">
        <v>0</v>
      </c>
      <c r="P8791">
        <v>3</v>
      </c>
      <c r="Q8791">
        <v>0</v>
      </c>
      <c r="R8791">
        <v>0</v>
      </c>
      <c r="S8791">
        <v>0</v>
      </c>
      <c r="T8791">
        <v>0</v>
      </c>
      <c r="U8791">
        <v>0</v>
      </c>
      <c r="V8791">
        <v>0</v>
      </c>
      <c r="W8791">
        <v>0</v>
      </c>
      <c r="X8791">
        <v>4.7858239922796457</v>
      </c>
      <c r="Y8791">
        <v>0</v>
      </c>
      <c r="Z8791">
        <v>0</v>
      </c>
      <c r="AA8791">
        <v>0</v>
      </c>
      <c r="AB8791">
        <v>0</v>
      </c>
      <c r="AC8791">
        <v>0</v>
      </c>
      <c r="AD8791">
        <v>0</v>
      </c>
      <c r="AE8791">
        <v>4.7858239922796457</v>
      </c>
    </row>
    <row r="8792" spans="1:31" x14ac:dyDescent="0.25">
      <c r="A8792">
        <v>2102869</v>
      </c>
      <c r="B8792">
        <v>1</v>
      </c>
      <c r="C8792" t="s">
        <v>81</v>
      </c>
      <c r="D8792" t="s">
        <v>118</v>
      </c>
      <c r="E8792" t="s">
        <v>158</v>
      </c>
      <c r="F8792" t="s">
        <v>25052</v>
      </c>
      <c r="G8792" t="s">
        <v>283</v>
      </c>
      <c r="H8792" t="s">
        <v>143</v>
      </c>
      <c r="I8792" t="s">
        <v>135</v>
      </c>
      <c r="J8792" t="s">
        <v>136</v>
      </c>
      <c r="K8792" t="s">
        <v>137</v>
      </c>
      <c r="L8792" t="s">
        <v>25053</v>
      </c>
      <c r="M8792" t="s">
        <v>25054</v>
      </c>
      <c r="N8792">
        <v>0.72027777699999995</v>
      </c>
      <c r="O8792">
        <v>0</v>
      </c>
      <c r="P8792">
        <v>108</v>
      </c>
      <c r="Q8792">
        <v>0</v>
      </c>
      <c r="R8792">
        <v>0</v>
      </c>
      <c r="S8792">
        <v>0</v>
      </c>
      <c r="T8792">
        <v>1</v>
      </c>
      <c r="U8792">
        <v>0</v>
      </c>
      <c r="V8792">
        <v>0</v>
      </c>
      <c r="W8792">
        <v>0</v>
      </c>
      <c r="X8792">
        <v>18.38890663204678</v>
      </c>
      <c r="Y8792">
        <v>0</v>
      </c>
      <c r="Z8792">
        <v>0</v>
      </c>
      <c r="AA8792">
        <v>0</v>
      </c>
      <c r="AB8792">
        <v>4.8620266081239913</v>
      </c>
      <c r="AC8792">
        <v>0</v>
      </c>
      <c r="AD8792">
        <v>0</v>
      </c>
      <c r="AE8792">
        <v>23.25093324017077</v>
      </c>
    </row>
    <row r="8793" spans="1:31" x14ac:dyDescent="0.25">
      <c r="A8793">
        <v>2102823</v>
      </c>
      <c r="B8793">
        <v>1</v>
      </c>
      <c r="C8793" t="s">
        <v>81</v>
      </c>
      <c r="D8793" t="s">
        <v>119</v>
      </c>
      <c r="E8793" t="s">
        <v>131</v>
      </c>
      <c r="F8793" t="s">
        <v>24375</v>
      </c>
      <c r="G8793" t="s">
        <v>133</v>
      </c>
      <c r="H8793" t="s">
        <v>134</v>
      </c>
      <c r="I8793" t="s">
        <v>135</v>
      </c>
      <c r="J8793" t="s">
        <v>136</v>
      </c>
      <c r="K8793" t="s">
        <v>137</v>
      </c>
      <c r="L8793" t="s">
        <v>25055</v>
      </c>
      <c r="M8793" t="s">
        <v>25056</v>
      </c>
      <c r="N8793">
        <v>1.185277777</v>
      </c>
      <c r="O8793">
        <v>0</v>
      </c>
      <c r="P8793">
        <v>620</v>
      </c>
      <c r="Q8793">
        <v>55</v>
      </c>
      <c r="R8793">
        <v>53</v>
      </c>
      <c r="S8793">
        <v>1</v>
      </c>
      <c r="T8793">
        <v>33</v>
      </c>
      <c r="U8793">
        <v>0</v>
      </c>
      <c r="V8793">
        <v>0</v>
      </c>
      <c r="W8793">
        <v>0</v>
      </c>
      <c r="X8793">
        <v>156.42658031474457</v>
      </c>
      <c r="Y8793">
        <v>110.84498372093201</v>
      </c>
      <c r="Z8793">
        <v>20.524424883673142</v>
      </c>
      <c r="AA8793">
        <v>1.4757832561133806</v>
      </c>
      <c r="AB8793">
        <v>5.8375549799702267</v>
      </c>
      <c r="AC8793">
        <v>0</v>
      </c>
      <c r="AD8793">
        <v>0</v>
      </c>
      <c r="AE8793">
        <v>295.10932715543333</v>
      </c>
    </row>
    <row r="8794" spans="1:31" x14ac:dyDescent="0.25">
      <c r="A8794">
        <v>2102932</v>
      </c>
      <c r="B8794">
        <v>1</v>
      </c>
      <c r="C8794" t="s">
        <v>80</v>
      </c>
      <c r="D8794" t="s">
        <v>104</v>
      </c>
      <c r="E8794" t="s">
        <v>177</v>
      </c>
      <c r="F8794" t="s">
        <v>25057</v>
      </c>
      <c r="G8794" t="s">
        <v>183</v>
      </c>
      <c r="H8794" t="s">
        <v>143</v>
      </c>
      <c r="I8794" t="s">
        <v>135</v>
      </c>
      <c r="J8794" t="s">
        <v>136</v>
      </c>
      <c r="K8794" t="s">
        <v>137</v>
      </c>
      <c r="L8794" t="s">
        <v>25058</v>
      </c>
      <c r="M8794" t="s">
        <v>25059</v>
      </c>
      <c r="N8794">
        <v>3.341111111</v>
      </c>
      <c r="O8794">
        <v>0</v>
      </c>
      <c r="P8794">
        <v>0</v>
      </c>
      <c r="Q8794">
        <v>0</v>
      </c>
      <c r="R8794">
        <v>0</v>
      </c>
      <c r="S8794">
        <v>0</v>
      </c>
      <c r="T8794">
        <v>1</v>
      </c>
      <c r="U8794">
        <v>0</v>
      </c>
      <c r="V8794">
        <v>0</v>
      </c>
      <c r="W8794">
        <v>0</v>
      </c>
      <c r="X8794">
        <v>0</v>
      </c>
      <c r="Y8794">
        <v>0</v>
      </c>
      <c r="Z8794">
        <v>0</v>
      </c>
      <c r="AA8794">
        <v>0</v>
      </c>
      <c r="AB8794">
        <v>0.24059931689957473</v>
      </c>
      <c r="AC8794">
        <v>0</v>
      </c>
      <c r="AD8794">
        <v>0</v>
      </c>
      <c r="AE8794">
        <v>0.24059931689957473</v>
      </c>
    </row>
    <row r="8795" spans="1:31" x14ac:dyDescent="0.25">
      <c r="A8795">
        <v>2102992</v>
      </c>
      <c r="B8795">
        <v>1</v>
      </c>
      <c r="C8795" t="s">
        <v>80</v>
      </c>
      <c r="D8795" t="s">
        <v>85</v>
      </c>
      <c r="E8795" t="s">
        <v>177</v>
      </c>
      <c r="F8795" t="s">
        <v>25060</v>
      </c>
      <c r="G8795" t="s">
        <v>1802</v>
      </c>
      <c r="H8795" t="s">
        <v>143</v>
      </c>
      <c r="I8795" t="s">
        <v>135</v>
      </c>
      <c r="J8795" t="s">
        <v>136</v>
      </c>
      <c r="K8795" t="s">
        <v>137</v>
      </c>
      <c r="L8795" t="s">
        <v>25061</v>
      </c>
      <c r="M8795" t="s">
        <v>25062</v>
      </c>
      <c r="N8795">
        <v>1.2794444439999999</v>
      </c>
      <c r="O8795">
        <v>0</v>
      </c>
      <c r="P8795">
        <v>5</v>
      </c>
      <c r="Q8795">
        <v>0</v>
      </c>
      <c r="R8795">
        <v>0</v>
      </c>
      <c r="S8795">
        <v>0</v>
      </c>
      <c r="T8795">
        <v>0</v>
      </c>
      <c r="U8795">
        <v>0</v>
      </c>
      <c r="V8795">
        <v>0</v>
      </c>
      <c r="W8795">
        <v>0</v>
      </c>
      <c r="X8795">
        <v>2.1731941973779452</v>
      </c>
      <c r="Y8795">
        <v>0</v>
      </c>
      <c r="Z8795">
        <v>0</v>
      </c>
      <c r="AA8795">
        <v>0</v>
      </c>
      <c r="AB8795">
        <v>0</v>
      </c>
      <c r="AC8795">
        <v>0</v>
      </c>
      <c r="AD8795">
        <v>0</v>
      </c>
      <c r="AE8795">
        <v>2.1731941973779452</v>
      </c>
    </row>
    <row r="8796" spans="1:31" x14ac:dyDescent="0.25">
      <c r="A8796">
        <v>2102886</v>
      </c>
      <c r="B8796">
        <v>1</v>
      </c>
      <c r="C8796" t="s">
        <v>80</v>
      </c>
      <c r="D8796" t="s">
        <v>84</v>
      </c>
      <c r="E8796" t="s">
        <v>177</v>
      </c>
      <c r="F8796" t="s">
        <v>25063</v>
      </c>
      <c r="G8796" t="s">
        <v>183</v>
      </c>
      <c r="H8796" t="s">
        <v>143</v>
      </c>
      <c r="I8796" t="s">
        <v>135</v>
      </c>
      <c r="J8796" t="s">
        <v>136</v>
      </c>
      <c r="K8796" t="s">
        <v>137</v>
      </c>
      <c r="L8796" t="s">
        <v>25064</v>
      </c>
      <c r="M8796" t="s">
        <v>25065</v>
      </c>
      <c r="N8796">
        <v>1.485833333</v>
      </c>
      <c r="O8796">
        <v>0</v>
      </c>
      <c r="P8796">
        <v>2</v>
      </c>
      <c r="Q8796">
        <v>0</v>
      </c>
      <c r="R8796">
        <v>0</v>
      </c>
      <c r="S8796">
        <v>0</v>
      </c>
      <c r="T8796">
        <v>0</v>
      </c>
      <c r="U8796">
        <v>0</v>
      </c>
      <c r="V8796">
        <v>0</v>
      </c>
      <c r="W8796">
        <v>0</v>
      </c>
      <c r="X8796">
        <v>0.42114935774864887</v>
      </c>
      <c r="Y8796">
        <v>0</v>
      </c>
      <c r="Z8796">
        <v>0</v>
      </c>
      <c r="AA8796">
        <v>0</v>
      </c>
      <c r="AB8796">
        <v>0</v>
      </c>
      <c r="AC8796">
        <v>0</v>
      </c>
      <c r="AD8796">
        <v>0</v>
      </c>
      <c r="AE8796">
        <v>0.42114935774864887</v>
      </c>
    </row>
    <row r="8797" spans="1:31" x14ac:dyDescent="0.25">
      <c r="A8797">
        <v>2102926</v>
      </c>
      <c r="B8797">
        <v>1</v>
      </c>
      <c r="C8797" t="s">
        <v>80</v>
      </c>
      <c r="D8797" t="s">
        <v>94</v>
      </c>
      <c r="E8797" t="s">
        <v>177</v>
      </c>
      <c r="F8797" t="s">
        <v>25066</v>
      </c>
      <c r="G8797" t="s">
        <v>183</v>
      </c>
      <c r="H8797" t="s">
        <v>143</v>
      </c>
      <c r="I8797" t="s">
        <v>135</v>
      </c>
      <c r="J8797" t="s">
        <v>136</v>
      </c>
      <c r="K8797" t="s">
        <v>137</v>
      </c>
      <c r="L8797" t="s">
        <v>25067</v>
      </c>
      <c r="M8797" t="s">
        <v>25068</v>
      </c>
      <c r="N8797">
        <v>3.6475</v>
      </c>
      <c r="O8797">
        <v>0</v>
      </c>
      <c r="P8797">
        <v>1</v>
      </c>
      <c r="Q8797">
        <v>0</v>
      </c>
      <c r="R8797">
        <v>0</v>
      </c>
      <c r="S8797">
        <v>0</v>
      </c>
      <c r="T8797">
        <v>0</v>
      </c>
      <c r="U8797">
        <v>0</v>
      </c>
      <c r="V8797">
        <v>0</v>
      </c>
      <c r="W8797">
        <v>0</v>
      </c>
      <c r="X8797">
        <v>0.4535046143734458</v>
      </c>
      <c r="Y8797">
        <v>0</v>
      </c>
      <c r="Z8797">
        <v>0</v>
      </c>
      <c r="AA8797">
        <v>0</v>
      </c>
      <c r="AB8797">
        <v>0</v>
      </c>
      <c r="AC8797">
        <v>0</v>
      </c>
      <c r="AD8797">
        <v>0</v>
      </c>
      <c r="AE8797">
        <v>0.4535046143734458</v>
      </c>
    </row>
    <row r="8798" spans="1:31" x14ac:dyDescent="0.25">
      <c r="A8798">
        <v>2102783</v>
      </c>
      <c r="B8798">
        <v>1</v>
      </c>
      <c r="C8798" t="s">
        <v>80</v>
      </c>
      <c r="D8798" t="s">
        <v>96</v>
      </c>
      <c r="E8798" t="s">
        <v>158</v>
      </c>
      <c r="F8798" t="s">
        <v>22115</v>
      </c>
      <c r="G8798" t="s">
        <v>366</v>
      </c>
      <c r="H8798" t="s">
        <v>143</v>
      </c>
      <c r="I8798" t="s">
        <v>135</v>
      </c>
      <c r="J8798" t="s">
        <v>136</v>
      </c>
      <c r="K8798" t="s">
        <v>137</v>
      </c>
      <c r="L8798" t="s">
        <v>25069</v>
      </c>
      <c r="M8798" t="s">
        <v>25070</v>
      </c>
      <c r="N8798">
        <v>0.99472222200000004</v>
      </c>
      <c r="O8798">
        <v>0</v>
      </c>
      <c r="P8798">
        <v>50</v>
      </c>
      <c r="Q8798">
        <v>0</v>
      </c>
      <c r="R8798">
        <v>0</v>
      </c>
      <c r="S8798">
        <v>0</v>
      </c>
      <c r="T8798">
        <v>51</v>
      </c>
      <c r="U8798">
        <v>0</v>
      </c>
      <c r="V8798">
        <v>0</v>
      </c>
      <c r="W8798">
        <v>0</v>
      </c>
      <c r="X8798">
        <v>9.3082609102855312</v>
      </c>
      <c r="Y8798">
        <v>0</v>
      </c>
      <c r="Z8798">
        <v>0</v>
      </c>
      <c r="AA8798">
        <v>0</v>
      </c>
      <c r="AB8798">
        <v>20.94916864592647</v>
      </c>
      <c r="AC8798">
        <v>0</v>
      </c>
      <c r="AD8798">
        <v>0</v>
      </c>
      <c r="AE8798">
        <v>30.257429556212003</v>
      </c>
    </row>
    <row r="8799" spans="1:31" x14ac:dyDescent="0.25">
      <c r="A8799">
        <v>2102849</v>
      </c>
      <c r="B8799">
        <v>1</v>
      </c>
      <c r="C8799" t="s">
        <v>81</v>
      </c>
      <c r="D8799" t="s">
        <v>123</v>
      </c>
      <c r="E8799" t="s">
        <v>158</v>
      </c>
      <c r="F8799" t="s">
        <v>25071</v>
      </c>
      <c r="G8799" t="s">
        <v>160</v>
      </c>
      <c r="H8799" t="s">
        <v>143</v>
      </c>
      <c r="I8799" t="s">
        <v>135</v>
      </c>
      <c r="J8799" t="s">
        <v>136</v>
      </c>
      <c r="K8799" t="s">
        <v>137</v>
      </c>
      <c r="L8799" t="s">
        <v>25072</v>
      </c>
      <c r="M8799" t="s">
        <v>25073</v>
      </c>
      <c r="N8799">
        <v>1.1475</v>
      </c>
      <c r="O8799">
        <v>0</v>
      </c>
      <c r="P8799">
        <v>45</v>
      </c>
      <c r="Q8799">
        <v>0</v>
      </c>
      <c r="R8799">
        <v>0</v>
      </c>
      <c r="S8799">
        <v>0</v>
      </c>
      <c r="T8799">
        <v>5</v>
      </c>
      <c r="U8799">
        <v>0</v>
      </c>
      <c r="V8799">
        <v>0</v>
      </c>
      <c r="W8799">
        <v>0</v>
      </c>
      <c r="X8799">
        <v>7.7834937581559585</v>
      </c>
      <c r="Y8799">
        <v>0</v>
      </c>
      <c r="Z8799">
        <v>0</v>
      </c>
      <c r="AA8799">
        <v>0</v>
      </c>
      <c r="AB8799">
        <v>1.1285196744014376</v>
      </c>
      <c r="AC8799">
        <v>0</v>
      </c>
      <c r="AD8799">
        <v>0</v>
      </c>
      <c r="AE8799">
        <v>8.9120134325573961</v>
      </c>
    </row>
    <row r="8800" spans="1:31" x14ac:dyDescent="0.25">
      <c r="A8800">
        <v>2102863</v>
      </c>
      <c r="B8800">
        <v>1</v>
      </c>
      <c r="C8800" t="s">
        <v>80</v>
      </c>
      <c r="D8800" t="s">
        <v>97</v>
      </c>
      <c r="E8800" t="s">
        <v>177</v>
      </c>
      <c r="F8800" t="s">
        <v>25074</v>
      </c>
      <c r="G8800" t="s">
        <v>183</v>
      </c>
      <c r="H8800" t="s">
        <v>143</v>
      </c>
      <c r="I8800" t="s">
        <v>135</v>
      </c>
      <c r="J8800" t="s">
        <v>136</v>
      </c>
      <c r="K8800" t="s">
        <v>137</v>
      </c>
      <c r="L8800" t="s">
        <v>25075</v>
      </c>
      <c r="M8800" t="s">
        <v>25076</v>
      </c>
      <c r="N8800">
        <v>3.7488888880000002</v>
      </c>
      <c r="O8800">
        <v>0</v>
      </c>
      <c r="P8800">
        <v>2</v>
      </c>
      <c r="Q8800">
        <v>0</v>
      </c>
      <c r="R8800">
        <v>0</v>
      </c>
      <c r="S8800">
        <v>0</v>
      </c>
      <c r="T8800">
        <v>0</v>
      </c>
      <c r="U8800">
        <v>0</v>
      </c>
      <c r="V8800">
        <v>0</v>
      </c>
      <c r="W8800">
        <v>0</v>
      </c>
      <c r="X8800">
        <v>0.48925103261632008</v>
      </c>
      <c r="Y8800">
        <v>0</v>
      </c>
      <c r="Z8800">
        <v>0</v>
      </c>
      <c r="AA8800">
        <v>0</v>
      </c>
      <c r="AB8800">
        <v>0</v>
      </c>
      <c r="AC8800">
        <v>0</v>
      </c>
      <c r="AD8800">
        <v>0</v>
      </c>
      <c r="AE8800">
        <v>0.48925103261632008</v>
      </c>
    </row>
    <row r="8801" spans="1:31" x14ac:dyDescent="0.25">
      <c r="A8801">
        <v>2102912</v>
      </c>
      <c r="B8801">
        <v>1</v>
      </c>
      <c r="C8801" t="s">
        <v>80</v>
      </c>
      <c r="D8801" t="s">
        <v>98</v>
      </c>
      <c r="E8801" t="s">
        <v>177</v>
      </c>
      <c r="F8801" t="s">
        <v>25077</v>
      </c>
      <c r="G8801" t="s">
        <v>183</v>
      </c>
      <c r="H8801" t="s">
        <v>143</v>
      </c>
      <c r="I8801" t="s">
        <v>135</v>
      </c>
      <c r="J8801" t="s">
        <v>136</v>
      </c>
      <c r="K8801" t="s">
        <v>137</v>
      </c>
      <c r="L8801" t="s">
        <v>25078</v>
      </c>
      <c r="M8801" t="s">
        <v>25079</v>
      </c>
      <c r="N8801">
        <v>2.0238888880000001</v>
      </c>
      <c r="O8801">
        <v>0</v>
      </c>
      <c r="P8801">
        <v>1</v>
      </c>
      <c r="Q8801">
        <v>0</v>
      </c>
      <c r="R8801">
        <v>0</v>
      </c>
      <c r="S8801">
        <v>0</v>
      </c>
      <c r="T8801">
        <v>0</v>
      </c>
      <c r="U8801">
        <v>0</v>
      </c>
      <c r="V8801">
        <v>0</v>
      </c>
      <c r="W8801">
        <v>0</v>
      </c>
      <c r="X8801">
        <v>0.40115831718410666</v>
      </c>
      <c r="Y8801">
        <v>0</v>
      </c>
      <c r="Z8801">
        <v>0</v>
      </c>
      <c r="AA8801">
        <v>0</v>
      </c>
      <c r="AB8801">
        <v>0</v>
      </c>
      <c r="AC8801">
        <v>0</v>
      </c>
      <c r="AD8801">
        <v>0</v>
      </c>
      <c r="AE8801">
        <v>0.40115831718410666</v>
      </c>
    </row>
    <row r="8802" spans="1:31" x14ac:dyDescent="0.25">
      <c r="A8802">
        <v>2103055</v>
      </c>
      <c r="B8802">
        <v>1</v>
      </c>
      <c r="C8802" t="s">
        <v>80</v>
      </c>
      <c r="D8802" t="s">
        <v>96</v>
      </c>
      <c r="E8802" t="s">
        <v>177</v>
      </c>
      <c r="F8802" t="s">
        <v>25080</v>
      </c>
      <c r="G8802" t="s">
        <v>183</v>
      </c>
      <c r="H8802" t="s">
        <v>143</v>
      </c>
      <c r="I8802" t="s">
        <v>135</v>
      </c>
      <c r="J8802" t="s">
        <v>136</v>
      </c>
      <c r="K8802" t="s">
        <v>137</v>
      </c>
      <c r="L8802" t="s">
        <v>25081</v>
      </c>
      <c r="M8802" t="s">
        <v>25082</v>
      </c>
      <c r="N8802">
        <v>1.8825000000000001</v>
      </c>
      <c r="O8802">
        <v>0</v>
      </c>
      <c r="P8802">
        <v>1</v>
      </c>
      <c r="Q8802">
        <v>0</v>
      </c>
      <c r="R8802">
        <v>0</v>
      </c>
      <c r="S8802">
        <v>0</v>
      </c>
      <c r="T8802">
        <v>0</v>
      </c>
      <c r="U8802">
        <v>0</v>
      </c>
      <c r="V8802">
        <v>0</v>
      </c>
      <c r="W8802">
        <v>0</v>
      </c>
      <c r="X8802">
        <v>0.12750906147471749</v>
      </c>
      <c r="Y8802">
        <v>0</v>
      </c>
      <c r="Z8802">
        <v>0</v>
      </c>
      <c r="AA8802">
        <v>0</v>
      </c>
      <c r="AB8802">
        <v>0</v>
      </c>
      <c r="AC8802">
        <v>0</v>
      </c>
      <c r="AD8802">
        <v>0</v>
      </c>
      <c r="AE8802">
        <v>0.12750906147471749</v>
      </c>
    </row>
    <row r="8803" spans="1:31" x14ac:dyDescent="0.25">
      <c r="A8803">
        <v>2103127</v>
      </c>
      <c r="B8803">
        <v>1</v>
      </c>
      <c r="C8803" t="s">
        <v>80</v>
      </c>
      <c r="D8803" t="s">
        <v>96</v>
      </c>
      <c r="E8803" t="s">
        <v>131</v>
      </c>
      <c r="F8803" t="s">
        <v>7474</v>
      </c>
      <c r="G8803" t="s">
        <v>133</v>
      </c>
      <c r="H8803" t="s">
        <v>134</v>
      </c>
      <c r="I8803" t="s">
        <v>135</v>
      </c>
      <c r="J8803" t="s">
        <v>136</v>
      </c>
      <c r="K8803" t="s">
        <v>137</v>
      </c>
      <c r="L8803" t="s">
        <v>25083</v>
      </c>
      <c r="M8803" t="s">
        <v>25084</v>
      </c>
      <c r="N8803">
        <v>0.87333333300000004</v>
      </c>
      <c r="O8803">
        <v>0</v>
      </c>
      <c r="P8803">
        <v>258</v>
      </c>
      <c r="Q8803">
        <v>11</v>
      </c>
      <c r="R8803">
        <v>21</v>
      </c>
      <c r="S8803">
        <v>7</v>
      </c>
      <c r="T8803">
        <v>28</v>
      </c>
      <c r="U8803">
        <v>3</v>
      </c>
      <c r="V8803">
        <v>0</v>
      </c>
      <c r="W8803">
        <v>0</v>
      </c>
      <c r="X8803">
        <v>65.532572020381082</v>
      </c>
      <c r="Y8803">
        <v>4.7944865389242635</v>
      </c>
      <c r="Z8803">
        <v>8.5309502501475496</v>
      </c>
      <c r="AA8803">
        <v>25.56441709833409</v>
      </c>
      <c r="AB8803">
        <v>10.204574507008596</v>
      </c>
      <c r="AC8803">
        <v>151.43016557850794</v>
      </c>
      <c r="AD8803">
        <v>0</v>
      </c>
      <c r="AE8803">
        <v>266.05716599330356</v>
      </c>
    </row>
    <row r="8804" spans="1:31" x14ac:dyDescent="0.25">
      <c r="A8804">
        <v>2103459</v>
      </c>
      <c r="B8804">
        <v>1</v>
      </c>
      <c r="C8804" t="s">
        <v>80</v>
      </c>
      <c r="D8804" t="s">
        <v>83</v>
      </c>
      <c r="E8804" t="s">
        <v>177</v>
      </c>
      <c r="F8804" t="s">
        <v>25085</v>
      </c>
      <c r="G8804" t="s">
        <v>196</v>
      </c>
      <c r="H8804" t="s">
        <v>143</v>
      </c>
      <c r="I8804" t="s">
        <v>135</v>
      </c>
      <c r="J8804" t="s">
        <v>136</v>
      </c>
      <c r="K8804" t="s">
        <v>137</v>
      </c>
      <c r="L8804" t="s">
        <v>25086</v>
      </c>
      <c r="M8804" t="s">
        <v>25087</v>
      </c>
      <c r="N8804">
        <v>1.088055555</v>
      </c>
      <c r="O8804">
        <v>0</v>
      </c>
      <c r="P8804">
        <v>0</v>
      </c>
      <c r="Q8804">
        <v>0</v>
      </c>
      <c r="R8804">
        <v>0</v>
      </c>
      <c r="S8804">
        <v>0</v>
      </c>
      <c r="T8804">
        <v>2</v>
      </c>
      <c r="U8804">
        <v>0</v>
      </c>
      <c r="V8804">
        <v>0</v>
      </c>
      <c r="W8804">
        <v>0</v>
      </c>
      <c r="X8804">
        <v>0</v>
      </c>
      <c r="Y8804">
        <v>0</v>
      </c>
      <c r="Z8804">
        <v>0</v>
      </c>
      <c r="AA8804">
        <v>0</v>
      </c>
      <c r="AB8804">
        <v>0</v>
      </c>
      <c r="AC8804">
        <v>0</v>
      </c>
      <c r="AD8804">
        <v>0</v>
      </c>
      <c r="AE8804">
        <v>0</v>
      </c>
    </row>
    <row r="8805" spans="1:31" x14ac:dyDescent="0.25">
      <c r="A8805">
        <v>2103482</v>
      </c>
      <c r="B8805">
        <v>1</v>
      </c>
      <c r="C8805" t="s">
        <v>81</v>
      </c>
      <c r="D8805" t="s">
        <v>119</v>
      </c>
      <c r="E8805" t="s">
        <v>146</v>
      </c>
      <c r="F8805" t="s">
        <v>1451</v>
      </c>
      <c r="G8805" t="s">
        <v>133</v>
      </c>
      <c r="H8805" t="s">
        <v>134</v>
      </c>
      <c r="I8805" t="s">
        <v>259</v>
      </c>
      <c r="J8805" t="s">
        <v>136</v>
      </c>
      <c r="K8805" t="s">
        <v>137</v>
      </c>
      <c r="L8805" t="s">
        <v>25088</v>
      </c>
      <c r="M8805" t="s">
        <v>25089</v>
      </c>
      <c r="N8805">
        <v>1.7222221999999999E-2</v>
      </c>
      <c r="O8805">
        <v>1</v>
      </c>
      <c r="P8805">
        <v>2114</v>
      </c>
      <c r="Q8805">
        <v>26</v>
      </c>
      <c r="R8805">
        <v>496</v>
      </c>
      <c r="S8805">
        <v>11</v>
      </c>
      <c r="T8805">
        <v>209</v>
      </c>
      <c r="U8805">
        <v>0</v>
      </c>
      <c r="V8805">
        <v>2</v>
      </c>
      <c r="W8805">
        <v>3.9096868171005555E-3</v>
      </c>
      <c r="X8805">
        <v>5.0707875145634702</v>
      </c>
      <c r="Y8805">
        <v>0.49870413097371019</v>
      </c>
      <c r="Z8805">
        <v>3.99208109970276</v>
      </c>
      <c r="AA8805">
        <v>4.917015005773826</v>
      </c>
      <c r="AB8805">
        <v>0.94174295402945907</v>
      </c>
      <c r="AC8805">
        <v>0</v>
      </c>
      <c r="AD8805">
        <v>1.9825558336211109E-3</v>
      </c>
      <c r="AE8805">
        <v>15.426222947693946</v>
      </c>
    </row>
    <row r="8806" spans="1:31" x14ac:dyDescent="0.25">
      <c r="A8806">
        <v>2103267</v>
      </c>
      <c r="B8806">
        <v>1</v>
      </c>
      <c r="C8806" t="s">
        <v>80</v>
      </c>
      <c r="D8806" t="s">
        <v>106</v>
      </c>
      <c r="E8806" t="s">
        <v>146</v>
      </c>
      <c r="F8806" t="s">
        <v>25090</v>
      </c>
      <c r="G8806" t="s">
        <v>513</v>
      </c>
      <c r="H8806" t="s">
        <v>134</v>
      </c>
      <c r="I8806" t="s">
        <v>135</v>
      </c>
      <c r="J8806" t="s">
        <v>136</v>
      </c>
      <c r="K8806" t="s">
        <v>137</v>
      </c>
      <c r="L8806" t="s">
        <v>25091</v>
      </c>
      <c r="M8806" t="s">
        <v>25092</v>
      </c>
      <c r="N8806">
        <v>0.27444444400000001</v>
      </c>
      <c r="O8806">
        <v>0</v>
      </c>
      <c r="P8806">
        <v>4</v>
      </c>
      <c r="Q8806">
        <v>30</v>
      </c>
      <c r="R8806">
        <v>224</v>
      </c>
      <c r="S8806">
        <v>8</v>
      </c>
      <c r="T8806">
        <v>44</v>
      </c>
      <c r="U8806">
        <v>0</v>
      </c>
      <c r="V8806">
        <v>0</v>
      </c>
      <c r="W8806">
        <v>0</v>
      </c>
      <c r="X8806">
        <v>0.22668642364820782</v>
      </c>
      <c r="Y8806">
        <v>18.786841864839971</v>
      </c>
      <c r="Z8806">
        <v>149.93699028323798</v>
      </c>
      <c r="AA8806">
        <v>17.074580793645019</v>
      </c>
      <c r="AB8806">
        <v>27.143810362217913</v>
      </c>
      <c r="AC8806">
        <v>0</v>
      </c>
      <c r="AD8806">
        <v>0</v>
      </c>
      <c r="AE8806">
        <v>213.1689097275891</v>
      </c>
    </row>
    <row r="8807" spans="1:31" x14ac:dyDescent="0.25">
      <c r="A8807">
        <v>2103227</v>
      </c>
      <c r="B8807">
        <v>1</v>
      </c>
      <c r="C8807" t="s">
        <v>80</v>
      </c>
      <c r="D8807" t="s">
        <v>93</v>
      </c>
      <c r="E8807" t="s">
        <v>177</v>
      </c>
      <c r="F8807" t="s">
        <v>25093</v>
      </c>
      <c r="G8807" t="s">
        <v>324</v>
      </c>
      <c r="H8807" t="s">
        <v>143</v>
      </c>
      <c r="I8807" t="s">
        <v>135</v>
      </c>
      <c r="J8807" t="s">
        <v>136</v>
      </c>
      <c r="K8807" t="s">
        <v>137</v>
      </c>
      <c r="L8807" t="s">
        <v>25094</v>
      </c>
      <c r="M8807" t="s">
        <v>25095</v>
      </c>
      <c r="N8807">
        <v>3.633611111</v>
      </c>
      <c r="O8807">
        <v>0</v>
      </c>
      <c r="P8807">
        <v>1</v>
      </c>
      <c r="Q8807">
        <v>0</v>
      </c>
      <c r="R8807">
        <v>0</v>
      </c>
      <c r="S8807">
        <v>0</v>
      </c>
      <c r="T8807">
        <v>0</v>
      </c>
      <c r="U8807">
        <v>0</v>
      </c>
      <c r="V8807">
        <v>0</v>
      </c>
      <c r="W8807">
        <v>0</v>
      </c>
      <c r="X8807">
        <v>0.35725429926704588</v>
      </c>
      <c r="Y8807">
        <v>0</v>
      </c>
      <c r="Z8807">
        <v>0</v>
      </c>
      <c r="AA8807">
        <v>0</v>
      </c>
      <c r="AB8807">
        <v>0</v>
      </c>
      <c r="AC8807">
        <v>0</v>
      </c>
      <c r="AD8807">
        <v>0</v>
      </c>
      <c r="AE8807">
        <v>0.35725429926704588</v>
      </c>
    </row>
    <row r="8808" spans="1:31" x14ac:dyDescent="0.25">
      <c r="A8808">
        <v>2103336</v>
      </c>
      <c r="B8808">
        <v>1</v>
      </c>
      <c r="C8808" t="s">
        <v>81</v>
      </c>
      <c r="D8808" t="s">
        <v>119</v>
      </c>
      <c r="E8808" t="s">
        <v>169</v>
      </c>
      <c r="F8808" t="s">
        <v>25096</v>
      </c>
      <c r="G8808" t="s">
        <v>133</v>
      </c>
      <c r="H8808" t="s">
        <v>134</v>
      </c>
      <c r="I8808" t="s">
        <v>135</v>
      </c>
      <c r="J8808" t="s">
        <v>136</v>
      </c>
      <c r="K8808" t="s">
        <v>137</v>
      </c>
      <c r="L8808" t="s">
        <v>25097</v>
      </c>
      <c r="M8808" t="s">
        <v>25098</v>
      </c>
      <c r="N8808">
        <v>0.58583333299999996</v>
      </c>
      <c r="O8808">
        <v>0</v>
      </c>
      <c r="P8808">
        <v>1356</v>
      </c>
      <c r="Q8808">
        <v>0</v>
      </c>
      <c r="R8808">
        <v>122</v>
      </c>
      <c r="S8808">
        <v>0</v>
      </c>
      <c r="T8808">
        <v>52</v>
      </c>
      <c r="U8808">
        <v>0</v>
      </c>
      <c r="V8808">
        <v>0</v>
      </c>
      <c r="W8808">
        <v>0</v>
      </c>
      <c r="X8808">
        <v>163.59437224554893</v>
      </c>
      <c r="Y8808">
        <v>0</v>
      </c>
      <c r="Z8808">
        <v>75.864819848858971</v>
      </c>
      <c r="AA8808">
        <v>0</v>
      </c>
      <c r="AB8808">
        <v>26.089275208460137</v>
      </c>
      <c r="AC8808">
        <v>0</v>
      </c>
      <c r="AD8808">
        <v>0</v>
      </c>
      <c r="AE8808">
        <v>265.54846730286806</v>
      </c>
    </row>
    <row r="8809" spans="1:31" x14ac:dyDescent="0.25">
      <c r="A8809">
        <v>2103419</v>
      </c>
      <c r="B8809">
        <v>1</v>
      </c>
      <c r="C8809" t="s">
        <v>81</v>
      </c>
      <c r="D8809" t="s">
        <v>113</v>
      </c>
      <c r="E8809" t="s">
        <v>177</v>
      </c>
      <c r="F8809" t="s">
        <v>25099</v>
      </c>
      <c r="G8809" t="s">
        <v>183</v>
      </c>
      <c r="H8809" t="s">
        <v>143</v>
      </c>
      <c r="I8809" t="s">
        <v>135</v>
      </c>
      <c r="J8809" t="s">
        <v>136</v>
      </c>
      <c r="K8809" t="s">
        <v>137</v>
      </c>
      <c r="L8809" t="s">
        <v>25100</v>
      </c>
      <c r="M8809" t="s">
        <v>25101</v>
      </c>
      <c r="N8809">
        <v>3.017222222</v>
      </c>
      <c r="O8809">
        <v>0</v>
      </c>
      <c r="P8809">
        <v>1</v>
      </c>
      <c r="Q8809">
        <v>0</v>
      </c>
      <c r="R8809">
        <v>0</v>
      </c>
      <c r="S8809">
        <v>0</v>
      </c>
      <c r="T8809">
        <v>0</v>
      </c>
      <c r="U8809">
        <v>0</v>
      </c>
      <c r="V8809">
        <v>0</v>
      </c>
      <c r="W8809">
        <v>0</v>
      </c>
      <c r="X8809">
        <v>1.1525571980914375</v>
      </c>
      <c r="Y8809">
        <v>0</v>
      </c>
      <c r="Z8809">
        <v>0</v>
      </c>
      <c r="AA8809">
        <v>0</v>
      </c>
      <c r="AB8809">
        <v>0</v>
      </c>
      <c r="AC8809">
        <v>0</v>
      </c>
      <c r="AD8809">
        <v>0</v>
      </c>
      <c r="AE8809">
        <v>1.1525571980914375</v>
      </c>
    </row>
    <row r="8810" spans="1:31" x14ac:dyDescent="0.25">
      <c r="A8810">
        <v>2103273</v>
      </c>
      <c r="B8810">
        <v>1</v>
      </c>
      <c r="C8810" t="s">
        <v>80</v>
      </c>
      <c r="D8810" t="s">
        <v>84</v>
      </c>
      <c r="E8810" t="s">
        <v>177</v>
      </c>
      <c r="F8810" t="s">
        <v>25102</v>
      </c>
      <c r="G8810" t="s">
        <v>179</v>
      </c>
      <c r="H8810" t="s">
        <v>143</v>
      </c>
      <c r="I8810" t="s">
        <v>135</v>
      </c>
      <c r="J8810" t="s">
        <v>136</v>
      </c>
      <c r="K8810" t="s">
        <v>137</v>
      </c>
      <c r="L8810" t="s">
        <v>25103</v>
      </c>
      <c r="M8810" t="s">
        <v>25104</v>
      </c>
      <c r="N8810">
        <v>6.682222222</v>
      </c>
      <c r="O8810">
        <v>0</v>
      </c>
      <c r="P8810">
        <v>3</v>
      </c>
      <c r="Q8810">
        <v>0</v>
      </c>
      <c r="R8810">
        <v>0</v>
      </c>
      <c r="S8810">
        <v>0</v>
      </c>
      <c r="T8810">
        <v>0</v>
      </c>
      <c r="U8810">
        <v>0</v>
      </c>
      <c r="V8810">
        <v>0</v>
      </c>
      <c r="W8810">
        <v>0</v>
      </c>
      <c r="X8810">
        <v>5.2306986493108152</v>
      </c>
      <c r="Y8810">
        <v>0</v>
      </c>
      <c r="Z8810">
        <v>0</v>
      </c>
      <c r="AA8810">
        <v>0</v>
      </c>
      <c r="AB8810">
        <v>0</v>
      </c>
      <c r="AC8810">
        <v>0</v>
      </c>
      <c r="AD8810">
        <v>0</v>
      </c>
      <c r="AE8810">
        <v>5.2306986493108152</v>
      </c>
    </row>
    <row r="8811" spans="1:31" x14ac:dyDescent="0.25">
      <c r="A8811">
        <v>2103164</v>
      </c>
      <c r="B8811">
        <v>1</v>
      </c>
      <c r="C8811" t="s">
        <v>80</v>
      </c>
      <c r="D8811" t="s">
        <v>100</v>
      </c>
      <c r="E8811" t="s">
        <v>169</v>
      </c>
      <c r="F8811" t="s">
        <v>8056</v>
      </c>
      <c r="G8811" t="s">
        <v>154</v>
      </c>
      <c r="H8811" t="s">
        <v>134</v>
      </c>
      <c r="I8811" t="s">
        <v>135</v>
      </c>
      <c r="J8811" t="s">
        <v>136</v>
      </c>
      <c r="K8811" t="s">
        <v>155</v>
      </c>
      <c r="L8811" t="s">
        <v>25105</v>
      </c>
      <c r="M8811" t="s">
        <v>25106</v>
      </c>
      <c r="N8811">
        <v>7.9417127770000002</v>
      </c>
      <c r="O8811">
        <v>0</v>
      </c>
      <c r="P8811">
        <v>54</v>
      </c>
      <c r="Q8811">
        <v>0</v>
      </c>
      <c r="R8811">
        <v>13</v>
      </c>
      <c r="S8811">
        <v>0</v>
      </c>
      <c r="T8811">
        <v>6</v>
      </c>
      <c r="U8811">
        <v>0</v>
      </c>
      <c r="V8811">
        <v>0</v>
      </c>
      <c r="W8811">
        <v>0</v>
      </c>
      <c r="X8811">
        <v>444.06007971713444</v>
      </c>
      <c r="Y8811">
        <v>0</v>
      </c>
      <c r="Z8811">
        <v>163.92747170364319</v>
      </c>
      <c r="AA8811">
        <v>0</v>
      </c>
      <c r="AB8811">
        <v>53.627109843694043</v>
      </c>
      <c r="AC8811">
        <v>0</v>
      </c>
      <c r="AD8811">
        <v>0</v>
      </c>
      <c r="AE8811">
        <v>661.61466126447169</v>
      </c>
    </row>
    <row r="8812" spans="1:31" x14ac:dyDescent="0.25">
      <c r="A8812">
        <v>2103187</v>
      </c>
      <c r="B8812">
        <v>1</v>
      </c>
      <c r="C8812" t="s">
        <v>80</v>
      </c>
      <c r="D8812" t="s">
        <v>92</v>
      </c>
      <c r="E8812" t="s">
        <v>177</v>
      </c>
      <c r="F8812" t="s">
        <v>25107</v>
      </c>
      <c r="G8812" t="s">
        <v>183</v>
      </c>
      <c r="H8812" t="s">
        <v>143</v>
      </c>
      <c r="I8812" t="s">
        <v>135</v>
      </c>
      <c r="J8812" t="s">
        <v>136</v>
      </c>
      <c r="K8812" t="s">
        <v>137</v>
      </c>
      <c r="L8812" t="s">
        <v>25108</v>
      </c>
      <c r="M8812" t="s">
        <v>25109</v>
      </c>
      <c r="N8812">
        <v>5.4505555550000002</v>
      </c>
      <c r="O8812">
        <v>0</v>
      </c>
      <c r="P8812">
        <v>0</v>
      </c>
      <c r="Q8812">
        <v>0</v>
      </c>
      <c r="R8812">
        <v>1</v>
      </c>
      <c r="S8812">
        <v>0</v>
      </c>
      <c r="T8812">
        <v>0</v>
      </c>
      <c r="U8812">
        <v>0</v>
      </c>
      <c r="V8812">
        <v>0</v>
      </c>
      <c r="W8812">
        <v>0</v>
      </c>
      <c r="X8812">
        <v>0</v>
      </c>
      <c r="Y8812">
        <v>0</v>
      </c>
      <c r="Z8812">
        <v>4.5725245661825777</v>
      </c>
      <c r="AA8812">
        <v>0</v>
      </c>
      <c r="AB8812">
        <v>0</v>
      </c>
      <c r="AC8812">
        <v>0</v>
      </c>
      <c r="AD8812">
        <v>0</v>
      </c>
      <c r="AE8812">
        <v>4.5725245661825777</v>
      </c>
    </row>
    <row r="8813" spans="1:31" x14ac:dyDescent="0.25">
      <c r="A8813">
        <v>2103144</v>
      </c>
      <c r="B8813">
        <v>1</v>
      </c>
      <c r="C8813" t="s">
        <v>80</v>
      </c>
      <c r="D8813" t="s">
        <v>83</v>
      </c>
      <c r="E8813" t="s">
        <v>169</v>
      </c>
      <c r="F8813" t="s">
        <v>25110</v>
      </c>
      <c r="G8813" t="s">
        <v>273</v>
      </c>
      <c r="H8813" t="s">
        <v>134</v>
      </c>
      <c r="I8813" t="s">
        <v>135</v>
      </c>
      <c r="J8813" t="s">
        <v>136</v>
      </c>
      <c r="K8813" t="s">
        <v>155</v>
      </c>
      <c r="L8813" t="s">
        <v>25111</v>
      </c>
      <c r="M8813" t="s">
        <v>25112</v>
      </c>
      <c r="N8813">
        <v>8.1150000000000002</v>
      </c>
      <c r="O8813">
        <v>0</v>
      </c>
      <c r="P8813">
        <v>750</v>
      </c>
      <c r="Q8813">
        <v>0</v>
      </c>
      <c r="R8813">
        <v>0</v>
      </c>
      <c r="S8813">
        <v>0</v>
      </c>
      <c r="T8813">
        <v>27</v>
      </c>
      <c r="U8813">
        <v>0</v>
      </c>
      <c r="V8813">
        <v>0</v>
      </c>
      <c r="W8813">
        <v>0</v>
      </c>
      <c r="X8813">
        <v>1759.2913580608551</v>
      </c>
      <c r="Y8813">
        <v>0</v>
      </c>
      <c r="Z8813">
        <v>0</v>
      </c>
      <c r="AA8813">
        <v>0</v>
      </c>
      <c r="AB8813">
        <v>147.79424975057142</v>
      </c>
      <c r="AC8813">
        <v>0</v>
      </c>
      <c r="AD8813">
        <v>0</v>
      </c>
      <c r="AE8813">
        <v>1907.0856078114266</v>
      </c>
    </row>
    <row r="8814" spans="1:31" x14ac:dyDescent="0.25">
      <c r="A8814">
        <v>2103393</v>
      </c>
      <c r="B8814">
        <v>1</v>
      </c>
      <c r="C8814" t="s">
        <v>80</v>
      </c>
      <c r="D8814" t="s">
        <v>98</v>
      </c>
      <c r="E8814" t="s">
        <v>158</v>
      </c>
      <c r="F8814" t="s">
        <v>4214</v>
      </c>
      <c r="G8814" t="s">
        <v>160</v>
      </c>
      <c r="H8814" t="s">
        <v>143</v>
      </c>
      <c r="I8814" t="s">
        <v>135</v>
      </c>
      <c r="J8814" t="s">
        <v>136</v>
      </c>
      <c r="K8814" t="s">
        <v>137</v>
      </c>
      <c r="L8814" t="s">
        <v>25113</v>
      </c>
      <c r="M8814" t="s">
        <v>25114</v>
      </c>
      <c r="N8814">
        <v>1.218611111</v>
      </c>
      <c r="O8814">
        <v>0</v>
      </c>
      <c r="P8814">
        <v>3</v>
      </c>
      <c r="Q8814">
        <v>0</v>
      </c>
      <c r="R8814">
        <v>0</v>
      </c>
      <c r="S8814">
        <v>0</v>
      </c>
      <c r="T8814">
        <v>3</v>
      </c>
      <c r="U8814">
        <v>0</v>
      </c>
      <c r="V8814">
        <v>0</v>
      </c>
      <c r="W8814">
        <v>0</v>
      </c>
      <c r="X8814">
        <v>1.2997624096639111</v>
      </c>
      <c r="Y8814">
        <v>0</v>
      </c>
      <c r="Z8814">
        <v>0</v>
      </c>
      <c r="AA8814">
        <v>0</v>
      </c>
      <c r="AB8814">
        <v>3.4839056550100462</v>
      </c>
      <c r="AC8814">
        <v>0</v>
      </c>
      <c r="AD8814">
        <v>0</v>
      </c>
      <c r="AE8814">
        <v>4.7836680646739573</v>
      </c>
    </row>
    <row r="8815" spans="1:31" x14ac:dyDescent="0.25">
      <c r="A8815">
        <v>2103107</v>
      </c>
      <c r="B8815">
        <v>1</v>
      </c>
      <c r="C8815" t="s">
        <v>80</v>
      </c>
      <c r="D8815" t="s">
        <v>83</v>
      </c>
      <c r="E8815" t="s">
        <v>158</v>
      </c>
      <c r="F8815" t="s">
        <v>25115</v>
      </c>
      <c r="G8815" t="s">
        <v>1552</v>
      </c>
      <c r="H8815" t="s">
        <v>143</v>
      </c>
      <c r="I8815" t="s">
        <v>135</v>
      </c>
      <c r="J8815" t="s">
        <v>136</v>
      </c>
      <c r="K8815" t="s">
        <v>137</v>
      </c>
      <c r="L8815" t="s">
        <v>25116</v>
      </c>
      <c r="M8815" t="s">
        <v>25117</v>
      </c>
      <c r="N8815">
        <v>2.696111111</v>
      </c>
      <c r="O8815">
        <v>0</v>
      </c>
      <c r="P8815">
        <v>5</v>
      </c>
      <c r="Q8815">
        <v>0</v>
      </c>
      <c r="R8815">
        <v>0</v>
      </c>
      <c r="S8815">
        <v>0</v>
      </c>
      <c r="T8815">
        <v>12</v>
      </c>
      <c r="U8815">
        <v>0</v>
      </c>
      <c r="V8815">
        <v>2</v>
      </c>
      <c r="W8815">
        <v>0</v>
      </c>
      <c r="X8815">
        <v>10.628833349745268</v>
      </c>
      <c r="Y8815">
        <v>0</v>
      </c>
      <c r="Z8815">
        <v>0</v>
      </c>
      <c r="AA8815">
        <v>0</v>
      </c>
      <c r="AB8815">
        <v>61.922895892914553</v>
      </c>
      <c r="AC8815">
        <v>0</v>
      </c>
      <c r="AD8815">
        <v>57.73669039498548</v>
      </c>
      <c r="AE8815">
        <v>130.28841963764529</v>
      </c>
    </row>
    <row r="8816" spans="1:31" x14ac:dyDescent="0.25">
      <c r="A8816">
        <v>2103293</v>
      </c>
      <c r="B8816">
        <v>1</v>
      </c>
      <c r="C8816" t="s">
        <v>81</v>
      </c>
      <c r="D8816" t="s">
        <v>112</v>
      </c>
      <c r="E8816" t="s">
        <v>177</v>
      </c>
      <c r="F8816" t="s">
        <v>25118</v>
      </c>
      <c r="G8816" t="s">
        <v>183</v>
      </c>
      <c r="H8816" t="s">
        <v>143</v>
      </c>
      <c r="I8816" t="s">
        <v>135</v>
      </c>
      <c r="J8816" t="s">
        <v>136</v>
      </c>
      <c r="K8816" t="s">
        <v>137</v>
      </c>
      <c r="L8816" t="s">
        <v>25119</v>
      </c>
      <c r="M8816" t="s">
        <v>25120</v>
      </c>
      <c r="N8816">
        <v>0.77972222199999996</v>
      </c>
      <c r="O8816">
        <v>0</v>
      </c>
      <c r="P8816">
        <v>1</v>
      </c>
      <c r="Q8816">
        <v>0</v>
      </c>
      <c r="R8816">
        <v>0</v>
      </c>
      <c r="S8816">
        <v>0</v>
      </c>
      <c r="T8816">
        <v>0</v>
      </c>
      <c r="U8816">
        <v>0</v>
      </c>
      <c r="V8816">
        <v>0</v>
      </c>
      <c r="W8816">
        <v>0</v>
      </c>
      <c r="X8816">
        <v>7.9768725692379167E-2</v>
      </c>
      <c r="Y8816">
        <v>0</v>
      </c>
      <c r="Z8816">
        <v>0</v>
      </c>
      <c r="AA8816">
        <v>0</v>
      </c>
      <c r="AB8816">
        <v>0</v>
      </c>
      <c r="AC8816">
        <v>0</v>
      </c>
      <c r="AD8816">
        <v>0</v>
      </c>
      <c r="AE8816">
        <v>7.9768725692379167E-2</v>
      </c>
    </row>
    <row r="8817" spans="1:31" x14ac:dyDescent="0.25">
      <c r="A8817">
        <v>2103247</v>
      </c>
      <c r="B8817">
        <v>1</v>
      </c>
      <c r="C8817" t="s">
        <v>81</v>
      </c>
      <c r="D8817" t="s">
        <v>126</v>
      </c>
      <c r="E8817" t="s">
        <v>169</v>
      </c>
      <c r="F8817" t="s">
        <v>25121</v>
      </c>
      <c r="G8817" t="s">
        <v>171</v>
      </c>
      <c r="H8817" t="s">
        <v>134</v>
      </c>
      <c r="I8817" t="s">
        <v>135</v>
      </c>
      <c r="J8817" t="s">
        <v>136</v>
      </c>
      <c r="K8817" t="s">
        <v>137</v>
      </c>
      <c r="L8817" t="s">
        <v>25122</v>
      </c>
      <c r="M8817" t="s">
        <v>25123</v>
      </c>
      <c r="N8817">
        <v>1.4580555550000001</v>
      </c>
      <c r="O8817">
        <v>0</v>
      </c>
      <c r="P8817">
        <v>44</v>
      </c>
      <c r="Q8817">
        <v>0</v>
      </c>
      <c r="R8817">
        <v>0</v>
      </c>
      <c r="S8817">
        <v>0</v>
      </c>
      <c r="T8817">
        <v>0</v>
      </c>
      <c r="U8817">
        <v>0</v>
      </c>
      <c r="V8817">
        <v>0</v>
      </c>
      <c r="W8817">
        <v>0</v>
      </c>
      <c r="X8817">
        <v>9.2743900664973022</v>
      </c>
      <c r="Y8817">
        <v>0</v>
      </c>
      <c r="Z8817">
        <v>0</v>
      </c>
      <c r="AA8817">
        <v>0</v>
      </c>
      <c r="AB8817">
        <v>0</v>
      </c>
      <c r="AC8817">
        <v>0</v>
      </c>
      <c r="AD8817">
        <v>0</v>
      </c>
      <c r="AE8817">
        <v>9.2743900664973022</v>
      </c>
    </row>
    <row r="8818" spans="1:31" x14ac:dyDescent="0.25">
      <c r="A8818">
        <v>2103433</v>
      </c>
      <c r="B8818">
        <v>1</v>
      </c>
      <c r="C8818" t="s">
        <v>80</v>
      </c>
      <c r="D8818" t="s">
        <v>93</v>
      </c>
      <c r="E8818" t="s">
        <v>177</v>
      </c>
      <c r="F8818" t="s">
        <v>25124</v>
      </c>
      <c r="G8818" t="s">
        <v>183</v>
      </c>
      <c r="H8818" t="s">
        <v>143</v>
      </c>
      <c r="I8818" t="s">
        <v>135</v>
      </c>
      <c r="J8818" t="s">
        <v>136</v>
      </c>
      <c r="K8818" t="s">
        <v>137</v>
      </c>
      <c r="L8818" t="s">
        <v>25125</v>
      </c>
      <c r="M8818" t="s">
        <v>25126</v>
      </c>
      <c r="N8818">
        <v>1.9836111110000001</v>
      </c>
      <c r="O8818">
        <v>0</v>
      </c>
      <c r="P8818">
        <v>1</v>
      </c>
      <c r="Q8818">
        <v>0</v>
      </c>
      <c r="R8818">
        <v>0</v>
      </c>
      <c r="S8818">
        <v>0</v>
      </c>
      <c r="T8818">
        <v>0</v>
      </c>
      <c r="U8818">
        <v>0</v>
      </c>
      <c r="V8818">
        <v>0</v>
      </c>
      <c r="W8818">
        <v>0</v>
      </c>
      <c r="X8818">
        <v>0.48497145931919999</v>
      </c>
      <c r="Y8818">
        <v>0</v>
      </c>
      <c r="Z8818">
        <v>0</v>
      </c>
      <c r="AA8818">
        <v>0</v>
      </c>
      <c r="AB8818">
        <v>0</v>
      </c>
      <c r="AC8818">
        <v>0</v>
      </c>
      <c r="AD8818">
        <v>0</v>
      </c>
      <c r="AE8818">
        <v>0.48497145931919999</v>
      </c>
    </row>
    <row r="8819" spans="1:31" x14ac:dyDescent="0.25">
      <c r="A8819">
        <v>2103147</v>
      </c>
      <c r="B8819">
        <v>1</v>
      </c>
      <c r="C8819" t="s">
        <v>81</v>
      </c>
      <c r="D8819" t="s">
        <v>116</v>
      </c>
      <c r="E8819" t="s">
        <v>131</v>
      </c>
      <c r="F8819" t="s">
        <v>25127</v>
      </c>
      <c r="G8819" t="s">
        <v>273</v>
      </c>
      <c r="H8819" t="s">
        <v>134</v>
      </c>
      <c r="I8819" t="s">
        <v>135</v>
      </c>
      <c r="J8819" t="s">
        <v>136</v>
      </c>
      <c r="K8819" t="s">
        <v>155</v>
      </c>
      <c r="L8819" t="s">
        <v>25128</v>
      </c>
      <c r="M8819" t="s">
        <v>25129</v>
      </c>
      <c r="N8819">
        <v>7.9567861110000004</v>
      </c>
      <c r="O8819">
        <v>0</v>
      </c>
      <c r="P8819">
        <v>0</v>
      </c>
      <c r="Q8819">
        <v>159</v>
      </c>
      <c r="R8819">
        <v>0</v>
      </c>
      <c r="S8819">
        <v>0</v>
      </c>
      <c r="T8819">
        <v>0</v>
      </c>
      <c r="U8819">
        <v>0</v>
      </c>
      <c r="V8819">
        <v>0</v>
      </c>
      <c r="W8819">
        <v>0</v>
      </c>
      <c r="X8819">
        <v>0</v>
      </c>
      <c r="Y8819">
        <v>249.37785446794041</v>
      </c>
      <c r="Z8819">
        <v>0</v>
      </c>
      <c r="AA8819">
        <v>0</v>
      </c>
      <c r="AB8819">
        <v>0</v>
      </c>
      <c r="AC8819">
        <v>0</v>
      </c>
      <c r="AD8819">
        <v>0</v>
      </c>
      <c r="AE8819">
        <v>249.37785446794041</v>
      </c>
    </row>
    <row r="8820" spans="1:31" x14ac:dyDescent="0.25">
      <c r="A8820">
        <v>2103416</v>
      </c>
      <c r="B8820">
        <v>1</v>
      </c>
      <c r="C8820" t="s">
        <v>80</v>
      </c>
      <c r="D8820" t="s">
        <v>82</v>
      </c>
      <c r="E8820" t="s">
        <v>140</v>
      </c>
      <c r="F8820" t="s">
        <v>25130</v>
      </c>
      <c r="G8820" t="s">
        <v>324</v>
      </c>
      <c r="H8820" t="s">
        <v>143</v>
      </c>
      <c r="I8820" t="s">
        <v>135</v>
      </c>
      <c r="J8820" t="s">
        <v>136</v>
      </c>
      <c r="K8820" t="s">
        <v>137</v>
      </c>
      <c r="L8820" t="s">
        <v>25131</v>
      </c>
      <c r="M8820" t="s">
        <v>25132</v>
      </c>
      <c r="N8820">
        <v>1.5652777769999999</v>
      </c>
      <c r="O8820">
        <v>0</v>
      </c>
      <c r="P8820">
        <v>1059</v>
      </c>
      <c r="Q8820">
        <v>0</v>
      </c>
      <c r="R8820">
        <v>0</v>
      </c>
      <c r="S8820">
        <v>0</v>
      </c>
      <c r="T8820">
        <v>28</v>
      </c>
      <c r="U8820">
        <v>0</v>
      </c>
      <c r="V8820">
        <v>0</v>
      </c>
      <c r="W8820">
        <v>0</v>
      </c>
      <c r="X8820">
        <v>471.41404271184655</v>
      </c>
      <c r="Y8820">
        <v>0</v>
      </c>
      <c r="Z8820">
        <v>0</v>
      </c>
      <c r="AA8820">
        <v>0</v>
      </c>
      <c r="AB8820">
        <v>23.270124822953584</v>
      </c>
      <c r="AC8820">
        <v>0</v>
      </c>
      <c r="AD8820">
        <v>0</v>
      </c>
      <c r="AE8820">
        <v>494.68416753480011</v>
      </c>
    </row>
    <row r="8821" spans="1:31" x14ac:dyDescent="0.25">
      <c r="A8821">
        <v>2103184</v>
      </c>
      <c r="B8821">
        <v>1</v>
      </c>
      <c r="C8821" t="s">
        <v>81</v>
      </c>
      <c r="D8821" t="s">
        <v>112</v>
      </c>
      <c r="E8821" t="s">
        <v>146</v>
      </c>
      <c r="F8821" t="s">
        <v>25133</v>
      </c>
      <c r="G8821" t="s">
        <v>273</v>
      </c>
      <c r="H8821" t="s">
        <v>134</v>
      </c>
      <c r="I8821" t="s">
        <v>135</v>
      </c>
      <c r="J8821" t="s">
        <v>136</v>
      </c>
      <c r="K8821" t="s">
        <v>155</v>
      </c>
      <c r="L8821" t="s">
        <v>25134</v>
      </c>
      <c r="M8821" t="s">
        <v>25135</v>
      </c>
      <c r="N8821">
        <v>7.420833333</v>
      </c>
      <c r="O8821">
        <v>0</v>
      </c>
      <c r="P8821">
        <v>721</v>
      </c>
      <c r="Q8821">
        <v>0</v>
      </c>
      <c r="R8821">
        <v>21</v>
      </c>
      <c r="S8821">
        <v>0</v>
      </c>
      <c r="T8821">
        <v>85</v>
      </c>
      <c r="U8821">
        <v>0</v>
      </c>
      <c r="V8821">
        <v>0</v>
      </c>
      <c r="W8821">
        <v>0</v>
      </c>
      <c r="X8821">
        <v>1177.3644393686302</v>
      </c>
      <c r="Y8821">
        <v>0</v>
      </c>
      <c r="Z8821">
        <v>82.05030777087471</v>
      </c>
      <c r="AA8821">
        <v>0</v>
      </c>
      <c r="AB8821">
        <v>224.17853672627484</v>
      </c>
      <c r="AC8821">
        <v>0</v>
      </c>
      <c r="AD8821">
        <v>0</v>
      </c>
      <c r="AE8821">
        <v>1483.5932838657798</v>
      </c>
    </row>
    <row r="8822" spans="1:31" x14ac:dyDescent="0.25">
      <c r="A8822">
        <v>2103210</v>
      </c>
      <c r="B8822">
        <v>1</v>
      </c>
      <c r="C8822" t="s">
        <v>81</v>
      </c>
      <c r="D8822" t="s">
        <v>128</v>
      </c>
      <c r="E8822" t="s">
        <v>169</v>
      </c>
      <c r="F8822" t="s">
        <v>11173</v>
      </c>
      <c r="G8822" t="s">
        <v>154</v>
      </c>
      <c r="H8822" t="s">
        <v>134</v>
      </c>
      <c r="I8822" t="s">
        <v>135</v>
      </c>
      <c r="J8822" t="s">
        <v>136</v>
      </c>
      <c r="K8822" t="s">
        <v>155</v>
      </c>
      <c r="L8822" t="s">
        <v>25136</v>
      </c>
      <c r="M8822" t="s">
        <v>25137</v>
      </c>
      <c r="N8822">
        <v>4.1957405550000004</v>
      </c>
      <c r="O8822">
        <v>0</v>
      </c>
      <c r="P8822">
        <v>478</v>
      </c>
      <c r="Q8822">
        <v>0</v>
      </c>
      <c r="R8822">
        <v>10</v>
      </c>
      <c r="S8822">
        <v>0</v>
      </c>
      <c r="T8822">
        <v>35</v>
      </c>
      <c r="U8822">
        <v>0</v>
      </c>
      <c r="V8822">
        <v>0</v>
      </c>
      <c r="W8822">
        <v>0</v>
      </c>
      <c r="X8822">
        <v>336.64029605183805</v>
      </c>
      <c r="Y8822">
        <v>0</v>
      </c>
      <c r="Z8822">
        <v>10.003639753638224</v>
      </c>
      <c r="AA8822">
        <v>0</v>
      </c>
      <c r="AB8822">
        <v>44.330306324127342</v>
      </c>
      <c r="AC8822">
        <v>0</v>
      </c>
      <c r="AD8822">
        <v>0</v>
      </c>
      <c r="AE8822">
        <v>390.97424212960357</v>
      </c>
    </row>
    <row r="8823" spans="1:31" x14ac:dyDescent="0.25">
      <c r="A8823">
        <v>2103190</v>
      </c>
      <c r="B8823">
        <v>1</v>
      </c>
      <c r="C8823" t="s">
        <v>80</v>
      </c>
      <c r="D8823" t="s">
        <v>95</v>
      </c>
      <c r="E8823" t="s">
        <v>169</v>
      </c>
      <c r="F8823" t="s">
        <v>25138</v>
      </c>
      <c r="G8823" t="s">
        <v>171</v>
      </c>
      <c r="H8823" t="s">
        <v>134</v>
      </c>
      <c r="I8823" t="s">
        <v>135</v>
      </c>
      <c r="J8823" t="s">
        <v>136</v>
      </c>
      <c r="K8823" t="s">
        <v>137</v>
      </c>
      <c r="L8823" t="s">
        <v>25139</v>
      </c>
      <c r="M8823" t="s">
        <v>25140</v>
      </c>
      <c r="N8823">
        <v>1.0974999999999999</v>
      </c>
      <c r="O8823">
        <v>0</v>
      </c>
      <c r="P8823">
        <v>554</v>
      </c>
      <c r="Q8823">
        <v>0</v>
      </c>
      <c r="R8823">
        <v>1</v>
      </c>
      <c r="S8823">
        <v>2</v>
      </c>
      <c r="T8823">
        <v>53</v>
      </c>
      <c r="U8823">
        <v>0</v>
      </c>
      <c r="V8823">
        <v>0</v>
      </c>
      <c r="W8823">
        <v>0</v>
      </c>
      <c r="X8823">
        <v>146.18955538859618</v>
      </c>
      <c r="Y8823">
        <v>0</v>
      </c>
      <c r="Z8823">
        <v>9.0503005127816668E-3</v>
      </c>
      <c r="AA8823">
        <v>6.6963134903349495</v>
      </c>
      <c r="AB8823">
        <v>46.351578528372549</v>
      </c>
      <c r="AC8823">
        <v>0</v>
      </c>
      <c r="AD8823">
        <v>0</v>
      </c>
      <c r="AE8823">
        <v>199.24649770781645</v>
      </c>
    </row>
    <row r="8824" spans="1:31" x14ac:dyDescent="0.25">
      <c r="A8824">
        <v>2103167</v>
      </c>
      <c r="B8824">
        <v>1</v>
      </c>
      <c r="C8824" t="s">
        <v>80</v>
      </c>
      <c r="D8824" t="s">
        <v>83</v>
      </c>
      <c r="E8824" t="s">
        <v>177</v>
      </c>
      <c r="F8824" t="s">
        <v>25141</v>
      </c>
      <c r="G8824" t="s">
        <v>179</v>
      </c>
      <c r="H8824" t="s">
        <v>143</v>
      </c>
      <c r="I8824" t="s">
        <v>135</v>
      </c>
      <c r="J8824" t="s">
        <v>136</v>
      </c>
      <c r="K8824" t="s">
        <v>137</v>
      </c>
      <c r="L8824" t="s">
        <v>25142</v>
      </c>
      <c r="M8824" t="s">
        <v>25143</v>
      </c>
      <c r="N8824">
        <v>2.5522222220000002</v>
      </c>
      <c r="O8824">
        <v>0</v>
      </c>
      <c r="P8824">
        <v>1</v>
      </c>
      <c r="Q8824">
        <v>0</v>
      </c>
      <c r="R8824">
        <v>0</v>
      </c>
      <c r="S8824">
        <v>0</v>
      </c>
      <c r="T8824">
        <v>0</v>
      </c>
      <c r="U8824">
        <v>0</v>
      </c>
      <c r="V8824">
        <v>0</v>
      </c>
      <c r="W8824">
        <v>0</v>
      </c>
      <c r="X8824">
        <v>0.64394074786984445</v>
      </c>
      <c r="Y8824">
        <v>0</v>
      </c>
      <c r="Z8824">
        <v>0</v>
      </c>
      <c r="AA8824">
        <v>0</v>
      </c>
      <c r="AB8824">
        <v>0</v>
      </c>
      <c r="AC8824">
        <v>0</v>
      </c>
      <c r="AD8824">
        <v>0</v>
      </c>
      <c r="AE8824">
        <v>0.64394074786984445</v>
      </c>
    </row>
    <row r="8825" spans="1:31" x14ac:dyDescent="0.25">
      <c r="A8825">
        <v>2103253</v>
      </c>
      <c r="B8825">
        <v>1</v>
      </c>
      <c r="C8825" t="s">
        <v>81</v>
      </c>
      <c r="D8825" t="s">
        <v>113</v>
      </c>
      <c r="E8825" t="s">
        <v>158</v>
      </c>
      <c r="F8825" t="s">
        <v>25144</v>
      </c>
      <c r="G8825" t="s">
        <v>1283</v>
      </c>
      <c r="H8825" t="s">
        <v>143</v>
      </c>
      <c r="I8825" t="s">
        <v>135</v>
      </c>
      <c r="J8825" t="s">
        <v>136</v>
      </c>
      <c r="K8825" t="s">
        <v>137</v>
      </c>
      <c r="L8825" t="s">
        <v>25145</v>
      </c>
      <c r="M8825" t="s">
        <v>25146</v>
      </c>
      <c r="N8825">
        <v>2.0563888879999999</v>
      </c>
      <c r="O8825">
        <v>0</v>
      </c>
      <c r="P8825">
        <v>16</v>
      </c>
      <c r="Q8825">
        <v>0</v>
      </c>
      <c r="R8825">
        <v>0</v>
      </c>
      <c r="S8825">
        <v>0</v>
      </c>
      <c r="T8825">
        <v>0</v>
      </c>
      <c r="U8825">
        <v>0</v>
      </c>
      <c r="V8825">
        <v>0</v>
      </c>
      <c r="W8825">
        <v>0</v>
      </c>
      <c r="X8825">
        <v>6.0251365407361517</v>
      </c>
      <c r="Y8825">
        <v>0</v>
      </c>
      <c r="Z8825">
        <v>0</v>
      </c>
      <c r="AA8825">
        <v>0</v>
      </c>
      <c r="AB8825">
        <v>0</v>
      </c>
      <c r="AC8825">
        <v>0</v>
      </c>
      <c r="AD8825">
        <v>0</v>
      </c>
      <c r="AE8825">
        <v>6.0251365407361517</v>
      </c>
    </row>
    <row r="8826" spans="1:31" x14ac:dyDescent="0.25">
      <c r="A8826">
        <v>2103173</v>
      </c>
      <c r="B8826">
        <v>1</v>
      </c>
      <c r="C8826" t="s">
        <v>80</v>
      </c>
      <c r="D8826" t="s">
        <v>84</v>
      </c>
      <c r="E8826" t="s">
        <v>158</v>
      </c>
      <c r="F8826" t="s">
        <v>25147</v>
      </c>
      <c r="G8826" t="s">
        <v>385</v>
      </c>
      <c r="H8826" t="s">
        <v>143</v>
      </c>
      <c r="I8826" t="s">
        <v>135</v>
      </c>
      <c r="J8826" t="s">
        <v>136</v>
      </c>
      <c r="K8826" t="s">
        <v>137</v>
      </c>
      <c r="L8826" t="s">
        <v>25148</v>
      </c>
      <c r="M8826" t="s">
        <v>25149</v>
      </c>
      <c r="N8826">
        <v>0.39111111100000001</v>
      </c>
      <c r="O8826">
        <v>0</v>
      </c>
      <c r="P8826">
        <v>242</v>
      </c>
      <c r="Q8826">
        <v>0</v>
      </c>
      <c r="R8826">
        <v>0</v>
      </c>
      <c r="S8826">
        <v>0</v>
      </c>
      <c r="T8826">
        <v>1</v>
      </c>
      <c r="U8826">
        <v>0</v>
      </c>
      <c r="V8826">
        <v>0</v>
      </c>
      <c r="W8826">
        <v>0</v>
      </c>
      <c r="X8826">
        <v>21.953693770505492</v>
      </c>
      <c r="Y8826">
        <v>0</v>
      </c>
      <c r="Z8826">
        <v>0</v>
      </c>
      <c r="AA8826">
        <v>0</v>
      </c>
      <c r="AB8826">
        <v>2.9035389191111115E-2</v>
      </c>
      <c r="AC8826">
        <v>0</v>
      </c>
      <c r="AD8826">
        <v>0</v>
      </c>
      <c r="AE8826">
        <v>21.982729159696603</v>
      </c>
    </row>
    <row r="8827" spans="1:31" x14ac:dyDescent="0.25">
      <c r="A8827">
        <v>2103150</v>
      </c>
      <c r="B8827">
        <v>1</v>
      </c>
      <c r="C8827" t="s">
        <v>80</v>
      </c>
      <c r="D8827" t="s">
        <v>97</v>
      </c>
      <c r="E8827" t="s">
        <v>158</v>
      </c>
      <c r="F8827" t="s">
        <v>16308</v>
      </c>
      <c r="G8827" t="s">
        <v>160</v>
      </c>
      <c r="H8827" t="s">
        <v>143</v>
      </c>
      <c r="I8827" t="s">
        <v>135</v>
      </c>
      <c r="J8827" t="s">
        <v>136</v>
      </c>
      <c r="K8827" t="s">
        <v>137</v>
      </c>
      <c r="L8827" t="s">
        <v>25150</v>
      </c>
      <c r="M8827" t="s">
        <v>25151</v>
      </c>
      <c r="N8827">
        <v>5.0333333329999999</v>
      </c>
      <c r="O8827">
        <v>0</v>
      </c>
      <c r="P8827">
        <v>2</v>
      </c>
      <c r="Q8827">
        <v>0</v>
      </c>
      <c r="R8827">
        <v>5</v>
      </c>
      <c r="S8827">
        <v>0</v>
      </c>
      <c r="T8827">
        <v>0</v>
      </c>
      <c r="U8827">
        <v>0</v>
      </c>
      <c r="V8827">
        <v>0</v>
      </c>
      <c r="W8827">
        <v>0</v>
      </c>
      <c r="X8827">
        <v>4.2612053455267249</v>
      </c>
      <c r="Y8827">
        <v>0</v>
      </c>
      <c r="Z8827">
        <v>70.819626559035896</v>
      </c>
      <c r="AA8827">
        <v>0</v>
      </c>
      <c r="AB8827">
        <v>0</v>
      </c>
      <c r="AC8827">
        <v>0</v>
      </c>
      <c r="AD8827">
        <v>0</v>
      </c>
      <c r="AE8827">
        <v>75.080831904562615</v>
      </c>
    </row>
    <row r="8828" spans="1:31" x14ac:dyDescent="0.25">
      <c r="A8828">
        <v>2103219</v>
      </c>
      <c r="B8828">
        <v>1</v>
      </c>
      <c r="C8828" t="s">
        <v>80</v>
      </c>
      <c r="D8828" t="s">
        <v>89</v>
      </c>
      <c r="E8828" t="s">
        <v>140</v>
      </c>
      <c r="F8828" t="s">
        <v>25152</v>
      </c>
      <c r="G8828" t="s">
        <v>142</v>
      </c>
      <c r="H8828" t="s">
        <v>143</v>
      </c>
      <c r="I8828" t="s">
        <v>135</v>
      </c>
      <c r="J8828" t="s">
        <v>136</v>
      </c>
      <c r="K8828" t="s">
        <v>137</v>
      </c>
      <c r="L8828" t="s">
        <v>25153</v>
      </c>
      <c r="M8828" t="s">
        <v>25154</v>
      </c>
      <c r="N8828">
        <v>0.83499999999999996</v>
      </c>
      <c r="O8828">
        <v>0</v>
      </c>
      <c r="P8828">
        <v>166</v>
      </c>
      <c r="Q8828">
        <v>0</v>
      </c>
      <c r="R8828">
        <v>0</v>
      </c>
      <c r="S8828">
        <v>0</v>
      </c>
      <c r="T8828">
        <v>1</v>
      </c>
      <c r="U8828">
        <v>0</v>
      </c>
      <c r="V8828">
        <v>0</v>
      </c>
      <c r="W8828">
        <v>0</v>
      </c>
      <c r="X8828">
        <v>46.888227417634972</v>
      </c>
      <c r="Y8828">
        <v>0</v>
      </c>
      <c r="Z8828">
        <v>0</v>
      </c>
      <c r="AA8828">
        <v>0</v>
      </c>
      <c r="AB8828">
        <v>4.233002393331E-2</v>
      </c>
      <c r="AC8828">
        <v>0</v>
      </c>
      <c r="AD8828">
        <v>0</v>
      </c>
      <c r="AE8828">
        <v>46.930557441568283</v>
      </c>
    </row>
    <row r="8829" spans="1:31" x14ac:dyDescent="0.25">
      <c r="A8829">
        <v>2103296</v>
      </c>
      <c r="B8829">
        <v>1</v>
      </c>
      <c r="C8829" t="s">
        <v>80</v>
      </c>
      <c r="D8829" t="s">
        <v>105</v>
      </c>
      <c r="E8829" t="s">
        <v>177</v>
      </c>
      <c r="F8829" t="s">
        <v>25155</v>
      </c>
      <c r="G8829" t="s">
        <v>183</v>
      </c>
      <c r="H8829" t="s">
        <v>143</v>
      </c>
      <c r="I8829" t="s">
        <v>135</v>
      </c>
      <c r="J8829" t="s">
        <v>136</v>
      </c>
      <c r="K8829" t="s">
        <v>137</v>
      </c>
      <c r="L8829" t="s">
        <v>25156</v>
      </c>
      <c r="M8829" t="s">
        <v>25157</v>
      </c>
      <c r="N8829">
        <v>2.116944444</v>
      </c>
      <c r="O8829">
        <v>0</v>
      </c>
      <c r="P8829">
        <v>1</v>
      </c>
      <c r="Q8829">
        <v>0</v>
      </c>
      <c r="R8829">
        <v>0</v>
      </c>
      <c r="S8829">
        <v>0</v>
      </c>
      <c r="T8829">
        <v>0</v>
      </c>
      <c r="U8829">
        <v>0</v>
      </c>
      <c r="V8829">
        <v>0</v>
      </c>
      <c r="W8829">
        <v>0</v>
      </c>
      <c r="X8829">
        <v>0.32880292095020336</v>
      </c>
      <c r="Y8829">
        <v>0</v>
      </c>
      <c r="Z8829">
        <v>0</v>
      </c>
      <c r="AA8829">
        <v>0</v>
      </c>
      <c r="AB8829">
        <v>0</v>
      </c>
      <c r="AC8829">
        <v>0</v>
      </c>
      <c r="AD8829">
        <v>0</v>
      </c>
      <c r="AE8829">
        <v>0.32880292095020336</v>
      </c>
    </row>
    <row r="8830" spans="1:31" x14ac:dyDescent="0.25">
      <c r="A8830">
        <v>2103196</v>
      </c>
      <c r="B8830">
        <v>1</v>
      </c>
      <c r="C8830" t="s">
        <v>81</v>
      </c>
      <c r="D8830" t="s">
        <v>114</v>
      </c>
      <c r="E8830" t="s">
        <v>140</v>
      </c>
      <c r="F8830" t="s">
        <v>25158</v>
      </c>
      <c r="G8830" t="s">
        <v>7265</v>
      </c>
      <c r="H8830" t="s">
        <v>143</v>
      </c>
      <c r="I8830" t="s">
        <v>135</v>
      </c>
      <c r="J8830" t="s">
        <v>5</v>
      </c>
      <c r="K8830" t="s">
        <v>137</v>
      </c>
      <c r="L8830" t="s">
        <v>25159</v>
      </c>
      <c r="M8830" t="s">
        <v>25160</v>
      </c>
      <c r="N8830">
        <v>1.0708333329999999</v>
      </c>
      <c r="O8830">
        <v>0</v>
      </c>
      <c r="P8830">
        <v>82</v>
      </c>
      <c r="Q8830">
        <v>0</v>
      </c>
      <c r="R8830">
        <v>0</v>
      </c>
      <c r="S8830">
        <v>1</v>
      </c>
      <c r="T8830">
        <v>8</v>
      </c>
      <c r="U8830">
        <v>0</v>
      </c>
      <c r="V8830">
        <v>0</v>
      </c>
      <c r="W8830">
        <v>0</v>
      </c>
      <c r="X8830">
        <v>10.214997268024659</v>
      </c>
      <c r="Y8830">
        <v>0</v>
      </c>
      <c r="Z8830">
        <v>0</v>
      </c>
      <c r="AA8830">
        <v>6.4602185844539445E-2</v>
      </c>
      <c r="AB8830">
        <v>1.2609432367829374</v>
      </c>
      <c r="AC8830">
        <v>0</v>
      </c>
      <c r="AD8830">
        <v>0</v>
      </c>
      <c r="AE8830">
        <v>11.540542690652135</v>
      </c>
    </row>
    <row r="8831" spans="1:31" x14ac:dyDescent="0.25">
      <c r="A8831">
        <v>2103319</v>
      </c>
      <c r="B8831">
        <v>1</v>
      </c>
      <c r="C8831" t="s">
        <v>80</v>
      </c>
      <c r="D8831" t="s">
        <v>106</v>
      </c>
      <c r="E8831" t="s">
        <v>169</v>
      </c>
      <c r="F8831" t="s">
        <v>25161</v>
      </c>
      <c r="G8831" t="s">
        <v>209</v>
      </c>
      <c r="H8831" t="s">
        <v>134</v>
      </c>
      <c r="I8831" t="s">
        <v>135</v>
      </c>
      <c r="J8831" t="s">
        <v>136</v>
      </c>
      <c r="K8831" t="s">
        <v>137</v>
      </c>
      <c r="L8831" t="s">
        <v>25162</v>
      </c>
      <c r="M8831" t="s">
        <v>25163</v>
      </c>
      <c r="N8831">
        <v>5.5522222220000002</v>
      </c>
      <c r="O8831">
        <v>0</v>
      </c>
      <c r="P8831">
        <v>0</v>
      </c>
      <c r="Q8831">
        <v>0</v>
      </c>
      <c r="R8831">
        <v>9</v>
      </c>
      <c r="S8831">
        <v>0</v>
      </c>
      <c r="T8831">
        <v>5</v>
      </c>
      <c r="U8831">
        <v>0</v>
      </c>
      <c r="V8831">
        <v>0</v>
      </c>
      <c r="W8831">
        <v>0</v>
      </c>
      <c r="X8831">
        <v>0</v>
      </c>
      <c r="Y8831">
        <v>0</v>
      </c>
      <c r="Z8831">
        <v>195.54617928404161</v>
      </c>
      <c r="AA8831">
        <v>0</v>
      </c>
      <c r="AB8831">
        <v>45.161776148255946</v>
      </c>
      <c r="AC8831">
        <v>0</v>
      </c>
      <c r="AD8831">
        <v>0</v>
      </c>
      <c r="AE8831">
        <v>240.70795543229755</v>
      </c>
    </row>
    <row r="8832" spans="1:31" x14ac:dyDescent="0.25">
      <c r="A8832">
        <v>2103133</v>
      </c>
      <c r="B8832">
        <v>1</v>
      </c>
      <c r="C8832" t="s">
        <v>80</v>
      </c>
      <c r="D8832" t="s">
        <v>94</v>
      </c>
      <c r="E8832" t="s">
        <v>140</v>
      </c>
      <c r="F8832" t="s">
        <v>25164</v>
      </c>
      <c r="G8832" t="s">
        <v>7838</v>
      </c>
      <c r="H8832" t="s">
        <v>143</v>
      </c>
      <c r="I8832" t="s">
        <v>135</v>
      </c>
      <c r="J8832" t="s">
        <v>136</v>
      </c>
      <c r="K8832" t="s">
        <v>137</v>
      </c>
      <c r="L8832" t="s">
        <v>25165</v>
      </c>
      <c r="M8832" t="s">
        <v>25166</v>
      </c>
      <c r="N8832">
        <v>1.196111111</v>
      </c>
      <c r="O8832">
        <v>0</v>
      </c>
      <c r="P8832">
        <v>0</v>
      </c>
      <c r="Q8832">
        <v>0</v>
      </c>
      <c r="R8832">
        <v>6</v>
      </c>
      <c r="S8832">
        <v>0</v>
      </c>
      <c r="T8832">
        <v>0</v>
      </c>
      <c r="U8832">
        <v>0</v>
      </c>
      <c r="V8832">
        <v>0</v>
      </c>
      <c r="W8832">
        <v>0</v>
      </c>
      <c r="X8832">
        <v>0</v>
      </c>
      <c r="Y8832">
        <v>0</v>
      </c>
      <c r="Z8832">
        <v>0.8498852597872234</v>
      </c>
      <c r="AA8832">
        <v>0</v>
      </c>
      <c r="AB8832">
        <v>0</v>
      </c>
      <c r="AC8832">
        <v>0</v>
      </c>
      <c r="AD8832">
        <v>0</v>
      </c>
      <c r="AE8832">
        <v>0.8498852597872234</v>
      </c>
    </row>
    <row r="8833" spans="1:31" x14ac:dyDescent="0.25">
      <c r="A8833">
        <v>2103073</v>
      </c>
      <c r="B8833">
        <v>1</v>
      </c>
      <c r="C8833" t="s">
        <v>80</v>
      </c>
      <c r="D8833" t="s">
        <v>90</v>
      </c>
      <c r="E8833" t="s">
        <v>158</v>
      </c>
      <c r="F8833" t="s">
        <v>25167</v>
      </c>
      <c r="G8833" t="s">
        <v>160</v>
      </c>
      <c r="H8833" t="s">
        <v>143</v>
      </c>
      <c r="I8833" t="s">
        <v>135</v>
      </c>
      <c r="J8833" t="s">
        <v>136</v>
      </c>
      <c r="K8833" t="s">
        <v>137</v>
      </c>
      <c r="L8833" t="s">
        <v>25168</v>
      </c>
      <c r="M8833" t="s">
        <v>25169</v>
      </c>
      <c r="N8833">
        <v>0.85638888800000001</v>
      </c>
      <c r="O8833">
        <v>0</v>
      </c>
      <c r="P8833">
        <v>324</v>
      </c>
      <c r="Q8833">
        <v>0</v>
      </c>
      <c r="R8833">
        <v>0</v>
      </c>
      <c r="S8833">
        <v>0</v>
      </c>
      <c r="T8833">
        <v>6</v>
      </c>
      <c r="U8833">
        <v>0</v>
      </c>
      <c r="V8833">
        <v>0</v>
      </c>
      <c r="W8833">
        <v>0</v>
      </c>
      <c r="X8833">
        <v>47.151893165875009</v>
      </c>
      <c r="Y8833">
        <v>0</v>
      </c>
      <c r="Z8833">
        <v>0</v>
      </c>
      <c r="AA8833">
        <v>0</v>
      </c>
      <c r="AB8833">
        <v>0.75563653912917339</v>
      </c>
      <c r="AC8833">
        <v>0</v>
      </c>
      <c r="AD8833">
        <v>0</v>
      </c>
      <c r="AE8833">
        <v>47.90752970500418</v>
      </c>
    </row>
    <row r="8834" spans="1:31" x14ac:dyDescent="0.25">
      <c r="A8834">
        <v>2103113</v>
      </c>
      <c r="B8834">
        <v>1</v>
      </c>
      <c r="C8834" t="s">
        <v>80</v>
      </c>
      <c r="D8834" t="s">
        <v>104</v>
      </c>
      <c r="E8834" t="s">
        <v>131</v>
      </c>
      <c r="F8834" t="s">
        <v>21667</v>
      </c>
      <c r="G8834" t="s">
        <v>171</v>
      </c>
      <c r="H8834" t="s">
        <v>134</v>
      </c>
      <c r="I8834" t="s">
        <v>135</v>
      </c>
      <c r="J8834" t="s">
        <v>136</v>
      </c>
      <c r="K8834" t="s">
        <v>137</v>
      </c>
      <c r="L8834" t="s">
        <v>25170</v>
      </c>
      <c r="M8834" t="s">
        <v>25171</v>
      </c>
      <c r="N8834">
        <v>1.716111111</v>
      </c>
      <c r="O8834">
        <v>9</v>
      </c>
      <c r="P8834">
        <v>202</v>
      </c>
      <c r="Q8834">
        <v>32</v>
      </c>
      <c r="R8834">
        <v>13</v>
      </c>
      <c r="S8834">
        <v>35</v>
      </c>
      <c r="T8834">
        <v>37</v>
      </c>
      <c r="U8834">
        <v>9</v>
      </c>
      <c r="V8834">
        <v>0</v>
      </c>
      <c r="W8834">
        <v>5.5061370557306066</v>
      </c>
      <c r="X8834">
        <v>89.250386140113463</v>
      </c>
      <c r="Y8834">
        <v>27.304056745406843</v>
      </c>
      <c r="Z8834">
        <v>8.8224860078456455</v>
      </c>
      <c r="AA8834">
        <v>326.72363675767303</v>
      </c>
      <c r="AB8834">
        <v>56.186151411247927</v>
      </c>
      <c r="AC8834">
        <v>3087.370097799761</v>
      </c>
      <c r="AD8834">
        <v>0</v>
      </c>
      <c r="AE8834">
        <v>3601.1629519177786</v>
      </c>
    </row>
    <row r="8835" spans="1:31" x14ac:dyDescent="0.25">
      <c r="A8835">
        <v>2103236</v>
      </c>
      <c r="B8835">
        <v>1</v>
      </c>
      <c r="C8835" t="s">
        <v>80</v>
      </c>
      <c r="D8835" t="s">
        <v>107</v>
      </c>
      <c r="E8835" t="s">
        <v>146</v>
      </c>
      <c r="F8835" t="s">
        <v>1890</v>
      </c>
      <c r="G8835" t="s">
        <v>154</v>
      </c>
      <c r="H8835" t="s">
        <v>134</v>
      </c>
      <c r="I8835" t="s">
        <v>135</v>
      </c>
      <c r="J8835" t="s">
        <v>5</v>
      </c>
      <c r="K8835" t="s">
        <v>155</v>
      </c>
      <c r="L8835" t="s">
        <v>25172</v>
      </c>
      <c r="M8835" t="s">
        <v>25173</v>
      </c>
      <c r="N8835">
        <v>1.7166666660000001</v>
      </c>
      <c r="O8835">
        <v>0</v>
      </c>
      <c r="P8835">
        <v>1</v>
      </c>
      <c r="Q8835">
        <v>6</v>
      </c>
      <c r="R8835">
        <v>44</v>
      </c>
      <c r="S8835">
        <v>1</v>
      </c>
      <c r="T8835">
        <v>7</v>
      </c>
      <c r="U8835">
        <v>0</v>
      </c>
      <c r="V8835">
        <v>0</v>
      </c>
      <c r="W8835">
        <v>0</v>
      </c>
      <c r="X8835">
        <v>1.2343021960816001</v>
      </c>
      <c r="Y8835">
        <v>59.453440884664886</v>
      </c>
      <c r="Z8835">
        <v>26.480287201692104</v>
      </c>
      <c r="AA8835">
        <v>2.5271193556989999</v>
      </c>
      <c r="AB8835">
        <v>4.4023539650552337</v>
      </c>
      <c r="AC8835">
        <v>0</v>
      </c>
      <c r="AD8835">
        <v>0</v>
      </c>
      <c r="AE8835">
        <v>94.09750360319282</v>
      </c>
    </row>
    <row r="8836" spans="1:31" x14ac:dyDescent="0.25">
      <c r="A8836">
        <v>2103213</v>
      </c>
      <c r="B8836">
        <v>1</v>
      </c>
      <c r="C8836" t="s">
        <v>81</v>
      </c>
      <c r="D8836" t="s">
        <v>119</v>
      </c>
      <c r="E8836" t="s">
        <v>158</v>
      </c>
      <c r="F8836" t="s">
        <v>25174</v>
      </c>
      <c r="G8836" t="s">
        <v>160</v>
      </c>
      <c r="H8836" t="s">
        <v>143</v>
      </c>
      <c r="I8836" t="s">
        <v>135</v>
      </c>
      <c r="J8836" t="s">
        <v>136</v>
      </c>
      <c r="K8836" t="s">
        <v>137</v>
      </c>
      <c r="L8836" t="s">
        <v>25175</v>
      </c>
      <c r="M8836" t="s">
        <v>25176</v>
      </c>
      <c r="N8836">
        <v>1.103611111</v>
      </c>
      <c r="O8836">
        <v>0</v>
      </c>
      <c r="P8836">
        <v>40</v>
      </c>
      <c r="Q8836">
        <v>0</v>
      </c>
      <c r="R8836">
        <v>0</v>
      </c>
      <c r="S8836">
        <v>0</v>
      </c>
      <c r="T8836">
        <v>1</v>
      </c>
      <c r="U8836">
        <v>0</v>
      </c>
      <c r="V8836">
        <v>0</v>
      </c>
      <c r="W8836">
        <v>0</v>
      </c>
      <c r="X8836">
        <v>6.6785817554693603</v>
      </c>
      <c r="Y8836">
        <v>0</v>
      </c>
      <c r="Z8836">
        <v>0</v>
      </c>
      <c r="AA8836">
        <v>0</v>
      </c>
      <c r="AB8836">
        <v>0.33878190312075807</v>
      </c>
      <c r="AC8836">
        <v>0</v>
      </c>
      <c r="AD8836">
        <v>0</v>
      </c>
      <c r="AE8836">
        <v>7.017363658590118</v>
      </c>
    </row>
    <row r="8837" spans="1:31" x14ac:dyDescent="0.25">
      <c r="A8837">
        <v>2103093</v>
      </c>
      <c r="B8837">
        <v>1</v>
      </c>
      <c r="C8837" t="s">
        <v>80</v>
      </c>
      <c r="D8837" t="s">
        <v>104</v>
      </c>
      <c r="E8837" t="s">
        <v>131</v>
      </c>
      <c r="F8837" t="s">
        <v>19542</v>
      </c>
      <c r="G8837" t="s">
        <v>133</v>
      </c>
      <c r="H8837" t="s">
        <v>134</v>
      </c>
      <c r="I8837" t="s">
        <v>135</v>
      </c>
      <c r="J8837" t="s">
        <v>136</v>
      </c>
      <c r="K8837" t="s">
        <v>137</v>
      </c>
      <c r="L8837" t="s">
        <v>25177</v>
      </c>
      <c r="M8837" t="s">
        <v>25178</v>
      </c>
      <c r="N8837">
        <v>1.312777777</v>
      </c>
      <c r="O8837">
        <v>0</v>
      </c>
      <c r="P8837">
        <v>1376</v>
      </c>
      <c r="Q8837">
        <v>0</v>
      </c>
      <c r="R8837">
        <v>6</v>
      </c>
      <c r="S8837">
        <v>0</v>
      </c>
      <c r="T8837">
        <v>125</v>
      </c>
      <c r="U8837">
        <v>0</v>
      </c>
      <c r="V8837">
        <v>0</v>
      </c>
      <c r="W8837">
        <v>0</v>
      </c>
      <c r="X8837">
        <v>241.21965615272455</v>
      </c>
      <c r="Y8837">
        <v>0</v>
      </c>
      <c r="Z8837">
        <v>2.0917397244101905</v>
      </c>
      <c r="AA8837">
        <v>0</v>
      </c>
      <c r="AB8837">
        <v>57.665888446070596</v>
      </c>
      <c r="AC8837">
        <v>0</v>
      </c>
      <c r="AD8837">
        <v>0</v>
      </c>
      <c r="AE8837">
        <v>300.97728432320537</v>
      </c>
    </row>
    <row r="8838" spans="1:31" x14ac:dyDescent="0.25">
      <c r="A8838">
        <v>2103070</v>
      </c>
      <c r="B8838">
        <v>1</v>
      </c>
      <c r="C8838" t="s">
        <v>80</v>
      </c>
      <c r="D8838" t="s">
        <v>94</v>
      </c>
      <c r="E8838" t="s">
        <v>295</v>
      </c>
      <c r="F8838" t="s">
        <v>12683</v>
      </c>
      <c r="G8838" t="s">
        <v>12680</v>
      </c>
      <c r="H8838" t="s">
        <v>680</v>
      </c>
      <c r="I8838" t="s">
        <v>135</v>
      </c>
      <c r="J8838" t="s">
        <v>136</v>
      </c>
      <c r="K8838" t="s">
        <v>155</v>
      </c>
      <c r="L8838" t="s">
        <v>25179</v>
      </c>
      <c r="M8838" t="s">
        <v>25180</v>
      </c>
      <c r="N8838">
        <v>7.2822222219999997</v>
      </c>
      <c r="O8838">
        <v>1</v>
      </c>
      <c r="P8838">
        <v>2907</v>
      </c>
      <c r="Q8838">
        <v>47</v>
      </c>
      <c r="R8838">
        <v>94</v>
      </c>
      <c r="S8838">
        <v>32</v>
      </c>
      <c r="T8838">
        <v>573</v>
      </c>
      <c r="U8838">
        <v>15</v>
      </c>
      <c r="V8838">
        <v>0</v>
      </c>
      <c r="W8838">
        <v>3.5686957506094972</v>
      </c>
      <c r="X8838">
        <v>2319.8907076439696</v>
      </c>
      <c r="Y8838">
        <v>129.07263394381559</v>
      </c>
      <c r="Z8838">
        <v>191.6940717729488</v>
      </c>
      <c r="AA8838">
        <v>1604.1493515135887</v>
      </c>
      <c r="AB8838">
        <v>1027.4333632323585</v>
      </c>
      <c r="AC8838">
        <v>4898.6150136283577</v>
      </c>
      <c r="AD8838">
        <v>0</v>
      </c>
      <c r="AE8838">
        <v>10174.423837485649</v>
      </c>
    </row>
    <row r="8839" spans="1:31" x14ac:dyDescent="0.25">
      <c r="A8839">
        <v>2103442</v>
      </c>
      <c r="B8839">
        <v>1</v>
      </c>
      <c r="C8839" t="s">
        <v>81</v>
      </c>
      <c r="D8839" t="s">
        <v>118</v>
      </c>
      <c r="E8839" t="s">
        <v>158</v>
      </c>
      <c r="F8839" t="s">
        <v>25181</v>
      </c>
      <c r="G8839" t="s">
        <v>160</v>
      </c>
      <c r="H8839" t="s">
        <v>143</v>
      </c>
      <c r="I8839" t="s">
        <v>135</v>
      </c>
      <c r="J8839" t="s">
        <v>136</v>
      </c>
      <c r="K8839" t="s">
        <v>137</v>
      </c>
      <c r="L8839" t="s">
        <v>25182</v>
      </c>
      <c r="M8839" t="s">
        <v>25183</v>
      </c>
      <c r="N8839">
        <v>0.56694444399999999</v>
      </c>
      <c r="O8839">
        <v>0</v>
      </c>
      <c r="P8839">
        <v>68</v>
      </c>
      <c r="Q8839">
        <v>0</v>
      </c>
      <c r="R8839">
        <v>0</v>
      </c>
      <c r="S8839">
        <v>0</v>
      </c>
      <c r="T8839">
        <v>2</v>
      </c>
      <c r="U8839">
        <v>0</v>
      </c>
      <c r="V8839">
        <v>0</v>
      </c>
      <c r="W8839">
        <v>0</v>
      </c>
      <c r="X8839">
        <v>7.9050739878733678</v>
      </c>
      <c r="Y8839">
        <v>0</v>
      </c>
      <c r="Z8839">
        <v>0</v>
      </c>
      <c r="AA8839">
        <v>0</v>
      </c>
      <c r="AB8839">
        <v>7.4991332905103347E-2</v>
      </c>
      <c r="AC8839">
        <v>0</v>
      </c>
      <c r="AD8839">
        <v>0</v>
      </c>
      <c r="AE8839">
        <v>7.9800653207784711</v>
      </c>
    </row>
    <row r="8840" spans="1:31" x14ac:dyDescent="0.25">
      <c r="A8840">
        <v>2103256</v>
      </c>
      <c r="B8840">
        <v>1</v>
      </c>
      <c r="C8840" t="s">
        <v>80</v>
      </c>
      <c r="D8840" t="s">
        <v>97</v>
      </c>
      <c r="E8840" t="s">
        <v>177</v>
      </c>
      <c r="F8840" t="s">
        <v>25184</v>
      </c>
      <c r="G8840" t="s">
        <v>179</v>
      </c>
      <c r="H8840" t="s">
        <v>143</v>
      </c>
      <c r="I8840" t="s">
        <v>135</v>
      </c>
      <c r="J8840" t="s">
        <v>136</v>
      </c>
      <c r="K8840" t="s">
        <v>137</v>
      </c>
      <c r="L8840" t="s">
        <v>25185</v>
      </c>
      <c r="M8840" t="s">
        <v>25186</v>
      </c>
      <c r="N8840">
        <v>3.33</v>
      </c>
      <c r="O8840">
        <v>0</v>
      </c>
      <c r="P8840">
        <v>1</v>
      </c>
      <c r="Q8840">
        <v>0</v>
      </c>
      <c r="R8840">
        <v>0</v>
      </c>
      <c r="S8840">
        <v>0</v>
      </c>
      <c r="T8840">
        <v>0</v>
      </c>
      <c r="U8840">
        <v>0</v>
      </c>
      <c r="V8840">
        <v>0</v>
      </c>
      <c r="W8840">
        <v>0</v>
      </c>
      <c r="X8840">
        <v>3.915477928880688</v>
      </c>
      <c r="Y8840">
        <v>0</v>
      </c>
      <c r="Z8840">
        <v>0</v>
      </c>
      <c r="AA8840">
        <v>0</v>
      </c>
      <c r="AB8840">
        <v>0</v>
      </c>
      <c r="AC8840">
        <v>0</v>
      </c>
      <c r="AD8840">
        <v>0</v>
      </c>
      <c r="AE8840">
        <v>3.915477928880688</v>
      </c>
    </row>
    <row r="8841" spans="1:31" x14ac:dyDescent="0.25">
      <c r="A8841">
        <v>2103176</v>
      </c>
      <c r="B8841">
        <v>1</v>
      </c>
      <c r="C8841" t="s">
        <v>81</v>
      </c>
      <c r="D8841" t="s">
        <v>128</v>
      </c>
      <c r="E8841" t="s">
        <v>146</v>
      </c>
      <c r="F8841" t="s">
        <v>25187</v>
      </c>
      <c r="G8841" t="s">
        <v>154</v>
      </c>
      <c r="H8841" t="s">
        <v>134</v>
      </c>
      <c r="I8841" t="s">
        <v>135</v>
      </c>
      <c r="J8841" t="s">
        <v>136</v>
      </c>
      <c r="K8841" t="s">
        <v>155</v>
      </c>
      <c r="L8841" t="s">
        <v>25188</v>
      </c>
      <c r="M8841" t="s">
        <v>25189</v>
      </c>
      <c r="N8841">
        <v>8.1161905549999993</v>
      </c>
      <c r="O8841">
        <v>15</v>
      </c>
      <c r="P8841">
        <v>82</v>
      </c>
      <c r="Q8841">
        <v>247</v>
      </c>
      <c r="R8841">
        <v>76</v>
      </c>
      <c r="S8841">
        <v>4</v>
      </c>
      <c r="T8841">
        <v>1</v>
      </c>
      <c r="U8841">
        <v>0</v>
      </c>
      <c r="V8841">
        <v>0</v>
      </c>
      <c r="W8841">
        <v>23.02280000151093</v>
      </c>
      <c r="X8841">
        <v>184.83556125076583</v>
      </c>
      <c r="Y8841">
        <v>808.96096926748191</v>
      </c>
      <c r="Z8841">
        <v>158.75445965418785</v>
      </c>
      <c r="AA8841">
        <v>17.856651126598628</v>
      </c>
      <c r="AB8841">
        <v>0.38553441390252224</v>
      </c>
      <c r="AC8841">
        <v>0</v>
      </c>
      <c r="AD8841">
        <v>0</v>
      </c>
      <c r="AE8841">
        <v>1193.8159757144479</v>
      </c>
    </row>
    <row r="8842" spans="1:31" x14ac:dyDescent="0.25">
      <c r="A8842">
        <v>2103170</v>
      </c>
      <c r="B8842">
        <v>1</v>
      </c>
      <c r="C8842" t="s">
        <v>81</v>
      </c>
      <c r="D8842" t="s">
        <v>128</v>
      </c>
      <c r="E8842" t="s">
        <v>146</v>
      </c>
      <c r="F8842" t="s">
        <v>8968</v>
      </c>
      <c r="G8842" t="s">
        <v>133</v>
      </c>
      <c r="H8842" t="s">
        <v>134</v>
      </c>
      <c r="I8842" t="s">
        <v>135</v>
      </c>
      <c r="J8842" t="s">
        <v>136</v>
      </c>
      <c r="K8842" t="s">
        <v>137</v>
      </c>
      <c r="L8842" t="s">
        <v>25190</v>
      </c>
      <c r="M8842" t="s">
        <v>25191</v>
      </c>
      <c r="N8842">
        <v>0.18472222199999999</v>
      </c>
      <c r="O8842">
        <v>8</v>
      </c>
      <c r="P8842">
        <v>1488</v>
      </c>
      <c r="Q8842">
        <v>55</v>
      </c>
      <c r="R8842">
        <v>85</v>
      </c>
      <c r="S8842">
        <v>9</v>
      </c>
      <c r="T8842">
        <v>99</v>
      </c>
      <c r="U8842">
        <v>3</v>
      </c>
      <c r="V8842">
        <v>0</v>
      </c>
      <c r="W8842">
        <v>0.5758290492931083</v>
      </c>
      <c r="X8842">
        <v>46.143150493452623</v>
      </c>
      <c r="Y8842">
        <v>7.4985090658185367</v>
      </c>
      <c r="Z8842">
        <v>9.5535524507482315</v>
      </c>
      <c r="AA8842">
        <v>40.057793888184186</v>
      </c>
      <c r="AB8842">
        <v>7.5285738135886815</v>
      </c>
      <c r="AC8842">
        <v>1.5247889959525025</v>
      </c>
      <c r="AD8842">
        <v>0</v>
      </c>
      <c r="AE8842">
        <v>112.88219775703787</v>
      </c>
    </row>
    <row r="8843" spans="1:31" x14ac:dyDescent="0.25">
      <c r="A8843">
        <v>2103193</v>
      </c>
      <c r="B8843">
        <v>1</v>
      </c>
      <c r="C8843" t="s">
        <v>81</v>
      </c>
      <c r="D8843" t="s">
        <v>122</v>
      </c>
      <c r="E8843" t="s">
        <v>146</v>
      </c>
      <c r="F8843" t="s">
        <v>10019</v>
      </c>
      <c r="G8843" t="s">
        <v>273</v>
      </c>
      <c r="H8843" t="s">
        <v>134</v>
      </c>
      <c r="I8843" t="s">
        <v>135</v>
      </c>
      <c r="J8843" t="s">
        <v>136</v>
      </c>
      <c r="K8843" t="s">
        <v>155</v>
      </c>
      <c r="L8843" t="s">
        <v>25192</v>
      </c>
      <c r="M8843" t="s">
        <v>25193</v>
      </c>
      <c r="N8843">
        <v>1.054166666</v>
      </c>
      <c r="O8843">
        <v>12</v>
      </c>
      <c r="P8843">
        <v>819</v>
      </c>
      <c r="Q8843">
        <v>1</v>
      </c>
      <c r="R8843">
        <v>19</v>
      </c>
      <c r="S8843">
        <v>2</v>
      </c>
      <c r="T8843">
        <v>52</v>
      </c>
      <c r="U8843">
        <v>1</v>
      </c>
      <c r="V8843">
        <v>0</v>
      </c>
      <c r="W8843">
        <v>2.7778900560042996</v>
      </c>
      <c r="X8843">
        <v>123.80510855336145</v>
      </c>
      <c r="Y8843">
        <v>4.1263861835042777E-2</v>
      </c>
      <c r="Z8843">
        <v>11.65739454611994</v>
      </c>
      <c r="AA8843">
        <v>63.854675755677647</v>
      </c>
      <c r="AB8843">
        <v>12.977272436730148</v>
      </c>
      <c r="AC8843">
        <v>1.7336719430034069</v>
      </c>
      <c r="AD8843">
        <v>0</v>
      </c>
      <c r="AE8843">
        <v>216.84727715273192</v>
      </c>
    </row>
    <row r="8844" spans="1:31" x14ac:dyDescent="0.25">
      <c r="A8844">
        <v>2103316</v>
      </c>
      <c r="B8844">
        <v>1</v>
      </c>
      <c r="C8844" t="s">
        <v>80</v>
      </c>
      <c r="D8844" t="s">
        <v>96</v>
      </c>
      <c r="E8844" t="s">
        <v>177</v>
      </c>
      <c r="F8844" t="s">
        <v>25194</v>
      </c>
      <c r="G8844" t="s">
        <v>183</v>
      </c>
      <c r="H8844" t="s">
        <v>143</v>
      </c>
      <c r="I8844" t="s">
        <v>135</v>
      </c>
      <c r="J8844" t="s">
        <v>136</v>
      </c>
      <c r="K8844" t="s">
        <v>137</v>
      </c>
      <c r="L8844" t="s">
        <v>25195</v>
      </c>
      <c r="M8844" t="s">
        <v>25196</v>
      </c>
      <c r="N8844">
        <v>1.0452777769999999</v>
      </c>
      <c r="O8844">
        <v>0</v>
      </c>
      <c r="P8844">
        <v>2</v>
      </c>
      <c r="Q8844">
        <v>0</v>
      </c>
      <c r="R8844">
        <v>0</v>
      </c>
      <c r="S8844">
        <v>0</v>
      </c>
      <c r="T8844">
        <v>0</v>
      </c>
      <c r="U8844">
        <v>0</v>
      </c>
      <c r="V8844">
        <v>0</v>
      </c>
      <c r="W8844">
        <v>0</v>
      </c>
      <c r="X8844">
        <v>0.89709708409302924</v>
      </c>
      <c r="Y8844">
        <v>0</v>
      </c>
      <c r="Z8844">
        <v>0</v>
      </c>
      <c r="AA8844">
        <v>0</v>
      </c>
      <c r="AB8844">
        <v>0</v>
      </c>
      <c r="AC8844">
        <v>0</v>
      </c>
      <c r="AD8844">
        <v>0</v>
      </c>
      <c r="AE8844">
        <v>0.89709708409302924</v>
      </c>
    </row>
    <row r="8845" spans="1:31" x14ac:dyDescent="0.25">
      <c r="A8845">
        <v>2103239</v>
      </c>
      <c r="B8845">
        <v>1</v>
      </c>
      <c r="C8845" t="s">
        <v>80</v>
      </c>
      <c r="D8845" t="s">
        <v>103</v>
      </c>
      <c r="E8845" t="s">
        <v>146</v>
      </c>
      <c r="F8845" t="s">
        <v>25197</v>
      </c>
      <c r="G8845" t="s">
        <v>133</v>
      </c>
      <c r="H8845" t="s">
        <v>134</v>
      </c>
      <c r="I8845" t="s">
        <v>135</v>
      </c>
      <c r="J8845" t="s">
        <v>136</v>
      </c>
      <c r="K8845" t="s">
        <v>137</v>
      </c>
      <c r="L8845" t="s">
        <v>25198</v>
      </c>
      <c r="M8845" t="s">
        <v>25199</v>
      </c>
      <c r="N8845">
        <v>1.1472222219999999</v>
      </c>
      <c r="O8845">
        <v>0</v>
      </c>
      <c r="P8845">
        <v>83</v>
      </c>
      <c r="Q8845">
        <v>12</v>
      </c>
      <c r="R8845">
        <v>29</v>
      </c>
      <c r="S8845">
        <v>1</v>
      </c>
      <c r="T8845">
        <v>9</v>
      </c>
      <c r="U8845">
        <v>1</v>
      </c>
      <c r="V8845">
        <v>0</v>
      </c>
      <c r="W8845">
        <v>0</v>
      </c>
      <c r="X8845">
        <v>22.19250021882555</v>
      </c>
      <c r="Y8845">
        <v>33.73030851091832</v>
      </c>
      <c r="Z8845">
        <v>92.040411379453616</v>
      </c>
      <c r="AA8845">
        <v>1.5792954866665834</v>
      </c>
      <c r="AB8845">
        <v>13.508621735060396</v>
      </c>
      <c r="AC8845">
        <v>25.865491474179986</v>
      </c>
      <c r="AD8845">
        <v>0</v>
      </c>
      <c r="AE8845">
        <v>188.91662880510444</v>
      </c>
    </row>
    <row r="8846" spans="1:31" x14ac:dyDescent="0.25">
      <c r="A8846">
        <v>2103276</v>
      </c>
      <c r="B8846">
        <v>1</v>
      </c>
      <c r="C8846" t="s">
        <v>80</v>
      </c>
      <c r="D8846" t="s">
        <v>82</v>
      </c>
      <c r="E8846" t="s">
        <v>177</v>
      </c>
      <c r="F8846" t="s">
        <v>25200</v>
      </c>
      <c r="G8846" t="s">
        <v>183</v>
      </c>
      <c r="H8846" t="s">
        <v>143</v>
      </c>
      <c r="I8846" t="s">
        <v>135</v>
      </c>
      <c r="J8846" t="s">
        <v>136</v>
      </c>
      <c r="K8846" t="s">
        <v>137</v>
      </c>
      <c r="L8846" t="s">
        <v>25201</v>
      </c>
      <c r="M8846" t="s">
        <v>25202</v>
      </c>
      <c r="N8846">
        <v>2.071388888</v>
      </c>
      <c r="O8846">
        <v>0</v>
      </c>
      <c r="P8846">
        <v>6</v>
      </c>
      <c r="Q8846">
        <v>0</v>
      </c>
      <c r="R8846">
        <v>0</v>
      </c>
      <c r="S8846">
        <v>0</v>
      </c>
      <c r="T8846">
        <v>0</v>
      </c>
      <c r="U8846">
        <v>0</v>
      </c>
      <c r="V8846">
        <v>0</v>
      </c>
      <c r="W8846">
        <v>0</v>
      </c>
      <c r="X8846">
        <v>4.5193491448717014</v>
      </c>
      <c r="Y8846">
        <v>0</v>
      </c>
      <c r="Z8846">
        <v>0</v>
      </c>
      <c r="AA8846">
        <v>0</v>
      </c>
      <c r="AB8846">
        <v>0</v>
      </c>
      <c r="AC8846">
        <v>0</v>
      </c>
      <c r="AD8846">
        <v>0</v>
      </c>
      <c r="AE8846">
        <v>4.5193491448717014</v>
      </c>
    </row>
    <row r="8847" spans="1:31" x14ac:dyDescent="0.25">
      <c r="A8847">
        <v>2103322</v>
      </c>
      <c r="B8847">
        <v>1</v>
      </c>
      <c r="C8847" t="s">
        <v>80</v>
      </c>
      <c r="D8847" t="s">
        <v>85</v>
      </c>
      <c r="E8847" t="s">
        <v>158</v>
      </c>
      <c r="F8847" t="s">
        <v>25203</v>
      </c>
      <c r="G8847" t="s">
        <v>1007</v>
      </c>
      <c r="H8847" t="s">
        <v>143</v>
      </c>
      <c r="I8847" t="s">
        <v>135</v>
      </c>
      <c r="J8847" t="s">
        <v>3</v>
      </c>
      <c r="K8847" t="s">
        <v>137</v>
      </c>
      <c r="L8847" t="s">
        <v>25204</v>
      </c>
      <c r="M8847" t="s">
        <v>25205</v>
      </c>
      <c r="N8847">
        <v>1.1286111109999999</v>
      </c>
      <c r="O8847">
        <v>0</v>
      </c>
      <c r="P8847">
        <v>74</v>
      </c>
      <c r="Q8847">
        <v>0</v>
      </c>
      <c r="R8847">
        <v>0</v>
      </c>
      <c r="S8847">
        <v>0</v>
      </c>
      <c r="T8847">
        <v>5</v>
      </c>
      <c r="U8847">
        <v>0</v>
      </c>
      <c r="V8847">
        <v>0</v>
      </c>
      <c r="W8847">
        <v>0</v>
      </c>
      <c r="X8847">
        <v>25.233407115642486</v>
      </c>
      <c r="Y8847">
        <v>0</v>
      </c>
      <c r="Z8847">
        <v>0</v>
      </c>
      <c r="AA8847">
        <v>0</v>
      </c>
      <c r="AB8847">
        <v>2.5292471790810769</v>
      </c>
      <c r="AC8847">
        <v>0</v>
      </c>
      <c r="AD8847">
        <v>0</v>
      </c>
      <c r="AE8847">
        <v>27.762654294723561</v>
      </c>
    </row>
    <row r="8848" spans="1:31" x14ac:dyDescent="0.25">
      <c r="A8848">
        <v>2103136</v>
      </c>
      <c r="B8848">
        <v>1</v>
      </c>
      <c r="C8848" t="s">
        <v>81</v>
      </c>
      <c r="D8848" t="s">
        <v>128</v>
      </c>
      <c r="E8848" t="s">
        <v>146</v>
      </c>
      <c r="F8848" t="s">
        <v>279</v>
      </c>
      <c r="G8848" t="s">
        <v>133</v>
      </c>
      <c r="H8848" t="s">
        <v>134</v>
      </c>
      <c r="I8848" t="s">
        <v>135</v>
      </c>
      <c r="J8848" t="s">
        <v>136</v>
      </c>
      <c r="K8848" t="s">
        <v>137</v>
      </c>
      <c r="L8848" t="s">
        <v>25206</v>
      </c>
      <c r="M8848" t="s">
        <v>25207</v>
      </c>
      <c r="N8848">
        <v>0.70166666600000005</v>
      </c>
      <c r="O8848">
        <v>0</v>
      </c>
      <c r="P8848">
        <v>507</v>
      </c>
      <c r="Q8848">
        <v>1</v>
      </c>
      <c r="R8848">
        <v>63</v>
      </c>
      <c r="S8848">
        <v>3</v>
      </c>
      <c r="T8848">
        <v>106</v>
      </c>
      <c r="U8848">
        <v>1</v>
      </c>
      <c r="V8848">
        <v>0</v>
      </c>
      <c r="W8848">
        <v>0</v>
      </c>
      <c r="X8848">
        <v>71.332907319611223</v>
      </c>
      <c r="Y8848">
        <v>17.61784953366897</v>
      </c>
      <c r="Z8848">
        <v>23.051484515948275</v>
      </c>
      <c r="AA8848">
        <v>4.7267596562395271</v>
      </c>
      <c r="AB8848">
        <v>39.287575298409521</v>
      </c>
      <c r="AC8848">
        <v>14.042709039771347</v>
      </c>
      <c r="AD8848">
        <v>0</v>
      </c>
      <c r="AE8848">
        <v>170.05928536364888</v>
      </c>
    </row>
    <row r="8849" spans="1:31" x14ac:dyDescent="0.25">
      <c r="A8849">
        <v>2103379</v>
      </c>
      <c r="B8849">
        <v>1</v>
      </c>
      <c r="C8849" t="s">
        <v>80</v>
      </c>
      <c r="D8849" t="s">
        <v>93</v>
      </c>
      <c r="E8849" t="s">
        <v>177</v>
      </c>
      <c r="F8849" t="s">
        <v>25208</v>
      </c>
      <c r="G8849" t="s">
        <v>179</v>
      </c>
      <c r="H8849" t="s">
        <v>143</v>
      </c>
      <c r="I8849" t="s">
        <v>135</v>
      </c>
      <c r="J8849" t="s">
        <v>136</v>
      </c>
      <c r="K8849" t="s">
        <v>137</v>
      </c>
      <c r="L8849" t="s">
        <v>25209</v>
      </c>
      <c r="M8849" t="s">
        <v>25210</v>
      </c>
      <c r="N8849">
        <v>1.698055555</v>
      </c>
      <c r="O8849">
        <v>0</v>
      </c>
      <c r="P8849">
        <v>0</v>
      </c>
      <c r="Q8849">
        <v>0</v>
      </c>
      <c r="R8849">
        <v>0</v>
      </c>
      <c r="S8849">
        <v>0</v>
      </c>
      <c r="T8849">
        <v>1</v>
      </c>
      <c r="U8849">
        <v>0</v>
      </c>
      <c r="V8849">
        <v>0</v>
      </c>
      <c r="W8849">
        <v>0</v>
      </c>
      <c r="X8849">
        <v>0</v>
      </c>
      <c r="Y8849">
        <v>0</v>
      </c>
      <c r="Z8849">
        <v>0</v>
      </c>
      <c r="AA8849">
        <v>0</v>
      </c>
      <c r="AB8849">
        <v>0.20481650017502198</v>
      </c>
      <c r="AC8849">
        <v>0</v>
      </c>
      <c r="AD8849">
        <v>0</v>
      </c>
      <c r="AE8849">
        <v>0.20481650017502198</v>
      </c>
    </row>
    <row r="8850" spans="1:31" x14ac:dyDescent="0.25">
      <c r="A8850">
        <v>2103130</v>
      </c>
      <c r="B8850">
        <v>1</v>
      </c>
      <c r="C8850" t="s">
        <v>80</v>
      </c>
      <c r="D8850" t="s">
        <v>107</v>
      </c>
      <c r="E8850" t="s">
        <v>177</v>
      </c>
      <c r="F8850" t="s">
        <v>25211</v>
      </c>
      <c r="G8850" t="s">
        <v>183</v>
      </c>
      <c r="H8850" t="s">
        <v>143</v>
      </c>
      <c r="I8850" t="s">
        <v>135</v>
      </c>
      <c r="J8850" t="s">
        <v>136</v>
      </c>
      <c r="K8850" t="s">
        <v>137</v>
      </c>
      <c r="L8850" t="s">
        <v>25212</v>
      </c>
      <c r="M8850" t="s">
        <v>25213</v>
      </c>
      <c r="N8850">
        <v>3.065555555</v>
      </c>
      <c r="O8850">
        <v>0</v>
      </c>
      <c r="P8850">
        <v>1</v>
      </c>
      <c r="Q8850">
        <v>0</v>
      </c>
      <c r="R8850">
        <v>0</v>
      </c>
      <c r="S8850">
        <v>0</v>
      </c>
      <c r="T8850">
        <v>0</v>
      </c>
      <c r="U8850">
        <v>0</v>
      </c>
      <c r="V8850">
        <v>0</v>
      </c>
      <c r="W8850">
        <v>0</v>
      </c>
      <c r="X8850">
        <v>0.18640024763812474</v>
      </c>
      <c r="Y8850">
        <v>0</v>
      </c>
      <c r="Z8850">
        <v>0</v>
      </c>
      <c r="AA8850">
        <v>0</v>
      </c>
      <c r="AB8850">
        <v>0</v>
      </c>
      <c r="AC8850">
        <v>0</v>
      </c>
      <c r="AD8850">
        <v>0</v>
      </c>
      <c r="AE8850">
        <v>0.18640024763812474</v>
      </c>
    </row>
    <row r="8851" spans="1:31" x14ac:dyDescent="0.25">
      <c r="A8851">
        <v>2103067</v>
      </c>
      <c r="B8851">
        <v>1</v>
      </c>
      <c r="C8851" t="s">
        <v>80</v>
      </c>
      <c r="D8851" t="s">
        <v>94</v>
      </c>
      <c r="E8851" t="s">
        <v>295</v>
      </c>
      <c r="F8851" t="s">
        <v>25214</v>
      </c>
      <c r="G8851" t="s">
        <v>12680</v>
      </c>
      <c r="H8851" t="s">
        <v>680</v>
      </c>
      <c r="I8851" t="s">
        <v>135</v>
      </c>
      <c r="J8851" t="s">
        <v>136</v>
      </c>
      <c r="K8851" t="s">
        <v>155</v>
      </c>
      <c r="L8851" t="s">
        <v>25215</v>
      </c>
      <c r="M8851" t="s">
        <v>25216</v>
      </c>
      <c r="N8851">
        <v>6.9006361109999999</v>
      </c>
      <c r="O8851">
        <v>2</v>
      </c>
      <c r="P8851">
        <v>1793</v>
      </c>
      <c r="Q8851">
        <v>35</v>
      </c>
      <c r="R8851">
        <v>337</v>
      </c>
      <c r="S8851">
        <v>26</v>
      </c>
      <c r="T8851">
        <v>183</v>
      </c>
      <c r="U8851">
        <v>14</v>
      </c>
      <c r="V8851">
        <v>0</v>
      </c>
      <c r="W8851">
        <v>8.765047120496428</v>
      </c>
      <c r="X8851">
        <v>1449.5578931072116</v>
      </c>
      <c r="Y8851">
        <v>145.56604128290704</v>
      </c>
      <c r="Z8851">
        <v>346.65237146232465</v>
      </c>
      <c r="AA8851">
        <v>1309.7316481775026</v>
      </c>
      <c r="AB8851">
        <v>421.72644250304984</v>
      </c>
      <c r="AC8851">
        <v>30624.316071086803</v>
      </c>
      <c r="AD8851">
        <v>0</v>
      </c>
      <c r="AE8851">
        <v>34306.315514740294</v>
      </c>
    </row>
    <row r="8852" spans="1:31" x14ac:dyDescent="0.25">
      <c r="A8852">
        <v>2103233</v>
      </c>
      <c r="B8852">
        <v>1</v>
      </c>
      <c r="C8852" t="s">
        <v>80</v>
      </c>
      <c r="D8852" t="s">
        <v>101</v>
      </c>
      <c r="E8852" t="s">
        <v>169</v>
      </c>
      <c r="F8852" t="s">
        <v>8692</v>
      </c>
      <c r="G8852" t="s">
        <v>273</v>
      </c>
      <c r="H8852" t="s">
        <v>134</v>
      </c>
      <c r="I8852" t="s">
        <v>135</v>
      </c>
      <c r="J8852" t="s">
        <v>136</v>
      </c>
      <c r="K8852" t="s">
        <v>155</v>
      </c>
      <c r="L8852" t="s">
        <v>25217</v>
      </c>
      <c r="M8852" t="s">
        <v>25218</v>
      </c>
      <c r="N8852">
        <v>5.95</v>
      </c>
      <c r="O8852">
        <v>0</v>
      </c>
      <c r="P8852">
        <v>266</v>
      </c>
      <c r="Q8852">
        <v>0</v>
      </c>
      <c r="R8852">
        <v>0</v>
      </c>
      <c r="S8852">
        <v>0</v>
      </c>
      <c r="T8852">
        <v>4</v>
      </c>
      <c r="U8852">
        <v>0</v>
      </c>
      <c r="V8852">
        <v>0</v>
      </c>
      <c r="W8852">
        <v>0</v>
      </c>
      <c r="X8852">
        <v>368.65565533288265</v>
      </c>
      <c r="Y8852">
        <v>0</v>
      </c>
      <c r="Z8852">
        <v>0</v>
      </c>
      <c r="AA8852">
        <v>0</v>
      </c>
      <c r="AB8852">
        <v>15.464161170434696</v>
      </c>
      <c r="AC8852">
        <v>0</v>
      </c>
      <c r="AD8852">
        <v>0</v>
      </c>
      <c r="AE8852">
        <v>384.11981650331734</v>
      </c>
    </row>
    <row r="8853" spans="1:31" x14ac:dyDescent="0.25">
      <c r="A8853">
        <v>2103216</v>
      </c>
      <c r="B8853">
        <v>1</v>
      </c>
      <c r="C8853" t="s">
        <v>81</v>
      </c>
      <c r="D8853" t="s">
        <v>128</v>
      </c>
      <c r="E8853" t="s">
        <v>158</v>
      </c>
      <c r="F8853" t="s">
        <v>25219</v>
      </c>
      <c r="G8853" t="s">
        <v>154</v>
      </c>
      <c r="H8853" t="s">
        <v>143</v>
      </c>
      <c r="I8853" t="s">
        <v>135</v>
      </c>
      <c r="J8853" t="s">
        <v>136</v>
      </c>
      <c r="K8853" t="s">
        <v>155</v>
      </c>
      <c r="L8853" t="s">
        <v>25220</v>
      </c>
      <c r="M8853" t="s">
        <v>25221</v>
      </c>
      <c r="N8853">
        <v>6.9495933330000002</v>
      </c>
      <c r="O8853">
        <v>0</v>
      </c>
      <c r="P8853">
        <v>109</v>
      </c>
      <c r="Q8853">
        <v>0</v>
      </c>
      <c r="R8853">
        <v>1</v>
      </c>
      <c r="S8853">
        <v>0</v>
      </c>
      <c r="T8853">
        <v>1</v>
      </c>
      <c r="U8853">
        <v>0</v>
      </c>
      <c r="V8853">
        <v>0</v>
      </c>
      <c r="W8853">
        <v>0</v>
      </c>
      <c r="X8853">
        <v>191.57922097333977</v>
      </c>
      <c r="Y8853">
        <v>0</v>
      </c>
      <c r="Z8853">
        <v>3.4399500351484802</v>
      </c>
      <c r="AA8853">
        <v>0</v>
      </c>
      <c r="AB8853">
        <v>1.9093507431113117</v>
      </c>
      <c r="AC8853">
        <v>0</v>
      </c>
      <c r="AD8853">
        <v>0</v>
      </c>
      <c r="AE8853">
        <v>196.92852175159956</v>
      </c>
    </row>
    <row r="8854" spans="1:31" x14ac:dyDescent="0.25">
      <c r="A8854">
        <v>2103359</v>
      </c>
      <c r="B8854">
        <v>1</v>
      </c>
      <c r="C8854" t="s">
        <v>80</v>
      </c>
      <c r="D8854" t="s">
        <v>95</v>
      </c>
      <c r="E8854" t="s">
        <v>169</v>
      </c>
      <c r="F8854" t="s">
        <v>25222</v>
      </c>
      <c r="G8854" t="s">
        <v>133</v>
      </c>
      <c r="H8854" t="s">
        <v>134</v>
      </c>
      <c r="I8854" t="s">
        <v>135</v>
      </c>
      <c r="J8854" t="s">
        <v>136</v>
      </c>
      <c r="K8854" t="s">
        <v>137</v>
      </c>
      <c r="L8854" t="s">
        <v>25223</v>
      </c>
      <c r="M8854" t="s">
        <v>25224</v>
      </c>
      <c r="N8854">
        <v>0.86972222200000004</v>
      </c>
      <c r="O8854">
        <v>0</v>
      </c>
      <c r="P8854">
        <v>3903</v>
      </c>
      <c r="Q8854">
        <v>0</v>
      </c>
      <c r="R8854">
        <v>0</v>
      </c>
      <c r="S8854">
        <v>4</v>
      </c>
      <c r="T8854">
        <v>174</v>
      </c>
      <c r="U8854">
        <v>0</v>
      </c>
      <c r="V8854">
        <v>0</v>
      </c>
      <c r="W8854">
        <v>0</v>
      </c>
      <c r="X8854">
        <v>801.10216729374963</v>
      </c>
      <c r="Y8854">
        <v>0</v>
      </c>
      <c r="Z8854">
        <v>0</v>
      </c>
      <c r="AA8854">
        <v>101.92577832240171</v>
      </c>
      <c r="AB8854">
        <v>176.87507929679273</v>
      </c>
      <c r="AC8854">
        <v>0</v>
      </c>
      <c r="AD8854">
        <v>0</v>
      </c>
      <c r="AE8854">
        <v>1079.9030249129441</v>
      </c>
    </row>
    <row r="8855" spans="1:31" x14ac:dyDescent="0.25">
      <c r="A8855">
        <v>2103302</v>
      </c>
      <c r="B8855">
        <v>1</v>
      </c>
      <c r="C8855" t="s">
        <v>80</v>
      </c>
      <c r="D8855" t="s">
        <v>103</v>
      </c>
      <c r="E8855" t="s">
        <v>169</v>
      </c>
      <c r="F8855" t="s">
        <v>25225</v>
      </c>
      <c r="G8855" t="s">
        <v>133</v>
      </c>
      <c r="H8855" t="s">
        <v>134</v>
      </c>
      <c r="I8855" t="s">
        <v>135</v>
      </c>
      <c r="J8855" t="s">
        <v>136</v>
      </c>
      <c r="K8855" t="s">
        <v>137</v>
      </c>
      <c r="L8855" t="s">
        <v>25226</v>
      </c>
      <c r="M8855" t="s">
        <v>25227</v>
      </c>
      <c r="N8855">
        <v>0.117777777</v>
      </c>
      <c r="O8855">
        <v>0</v>
      </c>
      <c r="P8855">
        <v>769</v>
      </c>
      <c r="Q8855">
        <v>0</v>
      </c>
      <c r="R8855">
        <v>0</v>
      </c>
      <c r="S8855">
        <v>0</v>
      </c>
      <c r="T8855">
        <v>26</v>
      </c>
      <c r="U8855">
        <v>0</v>
      </c>
      <c r="V8855">
        <v>0</v>
      </c>
      <c r="W8855">
        <v>0</v>
      </c>
      <c r="X8855">
        <v>19.482367892656054</v>
      </c>
      <c r="Y8855">
        <v>0</v>
      </c>
      <c r="Z8855">
        <v>0</v>
      </c>
      <c r="AA8855">
        <v>0</v>
      </c>
      <c r="AB8855">
        <v>2.7951496155064404</v>
      </c>
      <c r="AC8855">
        <v>0</v>
      </c>
      <c r="AD8855">
        <v>0</v>
      </c>
      <c r="AE8855">
        <v>22.277517508162493</v>
      </c>
    </row>
    <row r="8856" spans="1:31" x14ac:dyDescent="0.25">
      <c r="A8856">
        <v>2103153</v>
      </c>
      <c r="B8856">
        <v>1</v>
      </c>
      <c r="C8856" t="s">
        <v>81</v>
      </c>
      <c r="D8856" t="s">
        <v>120</v>
      </c>
      <c r="E8856" t="s">
        <v>146</v>
      </c>
      <c r="F8856" t="s">
        <v>25228</v>
      </c>
      <c r="G8856" t="s">
        <v>273</v>
      </c>
      <c r="H8856" t="s">
        <v>134</v>
      </c>
      <c r="I8856" t="s">
        <v>135</v>
      </c>
      <c r="J8856" t="s">
        <v>136</v>
      </c>
      <c r="K8856" t="s">
        <v>155</v>
      </c>
      <c r="L8856" t="s">
        <v>25229</v>
      </c>
      <c r="M8856" t="s">
        <v>25230</v>
      </c>
      <c r="N8856">
        <v>1.0169444439999999</v>
      </c>
      <c r="O8856">
        <v>1</v>
      </c>
      <c r="P8856">
        <v>1112</v>
      </c>
      <c r="Q8856">
        <v>90</v>
      </c>
      <c r="R8856">
        <v>45</v>
      </c>
      <c r="S8856">
        <v>20</v>
      </c>
      <c r="T8856">
        <v>49</v>
      </c>
      <c r="U8856">
        <v>2</v>
      </c>
      <c r="V8856">
        <v>0</v>
      </c>
      <c r="W8856">
        <v>0.47853221993408002</v>
      </c>
      <c r="X8856">
        <v>212.91928429678623</v>
      </c>
      <c r="Y8856">
        <v>271.05615654430653</v>
      </c>
      <c r="Z8856">
        <v>152.06563838204062</v>
      </c>
      <c r="AA8856">
        <v>53.58274615321411</v>
      </c>
      <c r="AB8856">
        <v>20.650929321705348</v>
      </c>
      <c r="AC8856">
        <v>51.439313080461979</v>
      </c>
      <c r="AD8856">
        <v>0</v>
      </c>
      <c r="AE8856">
        <v>762.19259999844883</v>
      </c>
    </row>
    <row r="8857" spans="1:31" x14ac:dyDescent="0.25">
      <c r="A8857">
        <v>2103402</v>
      </c>
      <c r="B8857">
        <v>1</v>
      </c>
      <c r="C8857" t="s">
        <v>80</v>
      </c>
      <c r="D8857" t="s">
        <v>84</v>
      </c>
      <c r="E8857" t="s">
        <v>177</v>
      </c>
      <c r="F8857" t="s">
        <v>25231</v>
      </c>
      <c r="G8857" t="s">
        <v>183</v>
      </c>
      <c r="H8857" t="s">
        <v>143</v>
      </c>
      <c r="I8857" t="s">
        <v>135</v>
      </c>
      <c r="J8857" t="s">
        <v>136</v>
      </c>
      <c r="K8857" t="s">
        <v>137</v>
      </c>
      <c r="L8857" t="s">
        <v>25232</v>
      </c>
      <c r="M8857" t="s">
        <v>25233</v>
      </c>
      <c r="N8857">
        <v>4.2008333330000003</v>
      </c>
      <c r="O8857">
        <v>0</v>
      </c>
      <c r="P8857">
        <v>1</v>
      </c>
      <c r="Q8857">
        <v>0</v>
      </c>
      <c r="R8857">
        <v>0</v>
      </c>
      <c r="S8857">
        <v>0</v>
      </c>
      <c r="T8857">
        <v>0</v>
      </c>
      <c r="U8857">
        <v>0</v>
      </c>
      <c r="V8857">
        <v>0</v>
      </c>
      <c r="W8857">
        <v>0</v>
      </c>
      <c r="X8857">
        <v>1.0845088422337126</v>
      </c>
      <c r="Y8857">
        <v>0</v>
      </c>
      <c r="Z8857">
        <v>0</v>
      </c>
      <c r="AA8857">
        <v>0</v>
      </c>
      <c r="AB8857">
        <v>0</v>
      </c>
      <c r="AC8857">
        <v>0</v>
      </c>
      <c r="AD8857">
        <v>0</v>
      </c>
      <c r="AE8857">
        <v>1.0845088422337126</v>
      </c>
    </row>
    <row r="8858" spans="1:31" x14ac:dyDescent="0.25">
      <c r="A8858">
        <v>2103265</v>
      </c>
      <c r="B8858">
        <v>1</v>
      </c>
      <c r="C8858" t="s">
        <v>80</v>
      </c>
      <c r="D8858" t="s">
        <v>101</v>
      </c>
      <c r="E8858" t="s">
        <v>158</v>
      </c>
      <c r="F8858" t="s">
        <v>17907</v>
      </c>
      <c r="G8858" t="s">
        <v>160</v>
      </c>
      <c r="H8858" t="s">
        <v>143</v>
      </c>
      <c r="I8858" t="s">
        <v>135</v>
      </c>
      <c r="J8858" t="s">
        <v>136</v>
      </c>
      <c r="K8858" t="s">
        <v>137</v>
      </c>
      <c r="L8858" t="s">
        <v>25234</v>
      </c>
      <c r="M8858" t="s">
        <v>25235</v>
      </c>
      <c r="N8858">
        <v>1.7775000000000001</v>
      </c>
      <c r="O8858">
        <v>0</v>
      </c>
      <c r="P8858">
        <v>10</v>
      </c>
      <c r="Q8858">
        <v>0</v>
      </c>
      <c r="R8858">
        <v>0</v>
      </c>
      <c r="S8858">
        <v>0</v>
      </c>
      <c r="T8858">
        <v>1</v>
      </c>
      <c r="U8858">
        <v>0</v>
      </c>
      <c r="V8858">
        <v>0</v>
      </c>
      <c r="W8858">
        <v>0</v>
      </c>
      <c r="X8858">
        <v>17.221849550208859</v>
      </c>
      <c r="Y8858">
        <v>0</v>
      </c>
      <c r="Z8858">
        <v>0</v>
      </c>
      <c r="AA8858">
        <v>0</v>
      </c>
      <c r="AB8858">
        <v>8.1419107103458757</v>
      </c>
      <c r="AC8858">
        <v>0</v>
      </c>
      <c r="AD8858">
        <v>0</v>
      </c>
      <c r="AE8858">
        <v>25.363760260554734</v>
      </c>
    </row>
    <row r="8859" spans="1:31" x14ac:dyDescent="0.25">
      <c r="A8859">
        <v>2103365</v>
      </c>
      <c r="B8859">
        <v>1</v>
      </c>
      <c r="C8859" t="s">
        <v>80</v>
      </c>
      <c r="D8859" t="s">
        <v>103</v>
      </c>
      <c r="E8859" t="s">
        <v>169</v>
      </c>
      <c r="F8859" t="s">
        <v>25236</v>
      </c>
      <c r="G8859" t="s">
        <v>133</v>
      </c>
      <c r="H8859" t="s">
        <v>134</v>
      </c>
      <c r="I8859" t="s">
        <v>135</v>
      </c>
      <c r="J8859" t="s">
        <v>136</v>
      </c>
      <c r="K8859" t="s">
        <v>137</v>
      </c>
      <c r="L8859" t="s">
        <v>25237</v>
      </c>
      <c r="M8859" t="s">
        <v>25238</v>
      </c>
      <c r="N8859">
        <v>0.83583333299999996</v>
      </c>
      <c r="O8859">
        <v>0</v>
      </c>
      <c r="P8859">
        <v>81</v>
      </c>
      <c r="Q8859">
        <v>1</v>
      </c>
      <c r="R8859">
        <v>67</v>
      </c>
      <c r="S8859">
        <v>2</v>
      </c>
      <c r="T8859">
        <v>10</v>
      </c>
      <c r="U8859">
        <v>0</v>
      </c>
      <c r="V8859">
        <v>0</v>
      </c>
      <c r="W8859">
        <v>0</v>
      </c>
      <c r="X8859">
        <v>30.619132600203994</v>
      </c>
      <c r="Y8859">
        <v>0.83697290643288058</v>
      </c>
      <c r="Z8859">
        <v>60.633518148707019</v>
      </c>
      <c r="AA8859">
        <v>5.1449490030393887</v>
      </c>
      <c r="AB8859">
        <v>10.283226191779523</v>
      </c>
      <c r="AC8859">
        <v>0</v>
      </c>
      <c r="AD8859">
        <v>0</v>
      </c>
      <c r="AE8859">
        <v>107.51779885016281</v>
      </c>
    </row>
    <row r="8860" spans="1:31" x14ac:dyDescent="0.25">
      <c r="A8860">
        <v>2103242</v>
      </c>
      <c r="B8860">
        <v>1</v>
      </c>
      <c r="C8860" t="s">
        <v>80</v>
      </c>
      <c r="D8860" t="s">
        <v>106</v>
      </c>
      <c r="E8860" t="s">
        <v>146</v>
      </c>
      <c r="F8860" t="s">
        <v>6984</v>
      </c>
      <c r="G8860" t="s">
        <v>513</v>
      </c>
      <c r="H8860" t="s">
        <v>134</v>
      </c>
      <c r="I8860" t="s">
        <v>135</v>
      </c>
      <c r="J8860" t="s">
        <v>136</v>
      </c>
      <c r="K8860" t="s">
        <v>137</v>
      </c>
      <c r="L8860" t="s">
        <v>25239</v>
      </c>
      <c r="M8860" t="s">
        <v>25240</v>
      </c>
      <c r="N8860">
        <v>0.46555555500000001</v>
      </c>
      <c r="O8860">
        <v>0</v>
      </c>
      <c r="P8860">
        <v>4</v>
      </c>
      <c r="Q8860">
        <v>30</v>
      </c>
      <c r="R8860">
        <v>210</v>
      </c>
      <c r="S8860">
        <v>8</v>
      </c>
      <c r="T8860">
        <v>42</v>
      </c>
      <c r="U8860">
        <v>0</v>
      </c>
      <c r="V8860">
        <v>0</v>
      </c>
      <c r="W8860">
        <v>0</v>
      </c>
      <c r="X8860">
        <v>0.39067587677007776</v>
      </c>
      <c r="Y8860">
        <v>31.743335570593263</v>
      </c>
      <c r="Z8860">
        <v>249.78691715815481</v>
      </c>
      <c r="AA8860">
        <v>29.24618069706926</v>
      </c>
      <c r="AB8860">
        <v>43.262715800387184</v>
      </c>
      <c r="AC8860">
        <v>0</v>
      </c>
      <c r="AD8860">
        <v>0</v>
      </c>
      <c r="AE8860">
        <v>354.42982510297458</v>
      </c>
    </row>
    <row r="8861" spans="1:31" x14ac:dyDescent="0.25">
      <c r="A8861">
        <v>2103288</v>
      </c>
      <c r="B8861">
        <v>1</v>
      </c>
      <c r="C8861" t="s">
        <v>80</v>
      </c>
      <c r="D8861" t="s">
        <v>104</v>
      </c>
      <c r="E8861" t="s">
        <v>158</v>
      </c>
      <c r="F8861" t="s">
        <v>25241</v>
      </c>
      <c r="G8861" t="s">
        <v>366</v>
      </c>
      <c r="H8861" t="s">
        <v>143</v>
      </c>
      <c r="I8861" t="s">
        <v>135</v>
      </c>
      <c r="J8861" t="s">
        <v>136</v>
      </c>
      <c r="K8861" t="s">
        <v>137</v>
      </c>
      <c r="L8861" t="s">
        <v>25242</v>
      </c>
      <c r="M8861" t="s">
        <v>25243</v>
      </c>
      <c r="N8861">
        <v>2.1244444439999999</v>
      </c>
      <c r="O8861">
        <v>0</v>
      </c>
      <c r="P8861">
        <v>193</v>
      </c>
      <c r="Q8861">
        <v>0</v>
      </c>
      <c r="R8861">
        <v>0</v>
      </c>
      <c r="S8861">
        <v>0</v>
      </c>
      <c r="T8861">
        <v>35</v>
      </c>
      <c r="U8861">
        <v>0</v>
      </c>
      <c r="V8861">
        <v>1</v>
      </c>
      <c r="W8861">
        <v>0</v>
      </c>
      <c r="X8861">
        <v>68.538733365369623</v>
      </c>
      <c r="Y8861">
        <v>0</v>
      </c>
      <c r="Z8861">
        <v>0</v>
      </c>
      <c r="AA8861">
        <v>0</v>
      </c>
      <c r="AB8861">
        <v>32.444225979163221</v>
      </c>
      <c r="AC8861">
        <v>0</v>
      </c>
      <c r="AD8861">
        <v>3.97850078751565</v>
      </c>
      <c r="AE8861">
        <v>104.9614601320485</v>
      </c>
    </row>
    <row r="8862" spans="1:31" x14ac:dyDescent="0.25">
      <c r="A8862">
        <v>2103371</v>
      </c>
      <c r="B8862">
        <v>1</v>
      </c>
      <c r="C8862" t="s">
        <v>80</v>
      </c>
      <c r="D8862" t="s">
        <v>83</v>
      </c>
      <c r="E8862" t="s">
        <v>169</v>
      </c>
      <c r="F8862" t="s">
        <v>25244</v>
      </c>
      <c r="G8862" t="s">
        <v>209</v>
      </c>
      <c r="H8862" t="s">
        <v>134</v>
      </c>
      <c r="I8862" t="s">
        <v>135</v>
      </c>
      <c r="J8862" t="s">
        <v>136</v>
      </c>
      <c r="K8862" t="s">
        <v>137</v>
      </c>
      <c r="L8862" t="s">
        <v>25245</v>
      </c>
      <c r="M8862" t="s">
        <v>25246</v>
      </c>
      <c r="N8862">
        <v>1.821666666</v>
      </c>
      <c r="O8862">
        <v>0</v>
      </c>
      <c r="P8862">
        <v>611</v>
      </c>
      <c r="Q8862">
        <v>0</v>
      </c>
      <c r="R8862">
        <v>0</v>
      </c>
      <c r="S8862">
        <v>0</v>
      </c>
      <c r="T8862">
        <v>71</v>
      </c>
      <c r="U8862">
        <v>0</v>
      </c>
      <c r="V8862">
        <v>0</v>
      </c>
      <c r="W8862">
        <v>0</v>
      </c>
      <c r="X8862">
        <v>326.04756227733805</v>
      </c>
      <c r="Y8862">
        <v>0</v>
      </c>
      <c r="Z8862">
        <v>0</v>
      </c>
      <c r="AA8862">
        <v>0</v>
      </c>
      <c r="AB8862">
        <v>263.1926000843784</v>
      </c>
      <c r="AC8862">
        <v>0</v>
      </c>
      <c r="AD8862">
        <v>0</v>
      </c>
      <c r="AE8862">
        <v>589.24016236171644</v>
      </c>
    </row>
    <row r="8863" spans="1:31" x14ac:dyDescent="0.25">
      <c r="A8863">
        <v>2103474</v>
      </c>
      <c r="B8863">
        <v>1</v>
      </c>
      <c r="C8863" t="s">
        <v>81</v>
      </c>
      <c r="D8863" t="s">
        <v>127</v>
      </c>
      <c r="E8863" t="s">
        <v>295</v>
      </c>
      <c r="F8863" t="s">
        <v>25247</v>
      </c>
      <c r="G8863" t="s">
        <v>679</v>
      </c>
      <c r="H8863" t="s">
        <v>680</v>
      </c>
      <c r="I8863" t="s">
        <v>135</v>
      </c>
      <c r="J8863" t="s">
        <v>136</v>
      </c>
      <c r="K8863" t="s">
        <v>155</v>
      </c>
      <c r="L8863" t="s">
        <v>25248</v>
      </c>
      <c r="M8863" t="s">
        <v>25249</v>
      </c>
      <c r="N8863">
        <v>1.2647222220000001</v>
      </c>
      <c r="O8863">
        <v>13</v>
      </c>
      <c r="P8863">
        <v>33178</v>
      </c>
      <c r="Q8863">
        <v>584</v>
      </c>
      <c r="R8863">
        <v>882</v>
      </c>
      <c r="S8863">
        <v>162</v>
      </c>
      <c r="T8863">
        <v>2540</v>
      </c>
      <c r="U8863">
        <v>74</v>
      </c>
      <c r="V8863">
        <v>6</v>
      </c>
      <c r="W8863">
        <v>6.1229817299760141</v>
      </c>
      <c r="X8863">
        <v>9206.4688843699569</v>
      </c>
      <c r="Y8863">
        <v>219.14511311022375</v>
      </c>
      <c r="Z8863">
        <v>236.67710902815864</v>
      </c>
      <c r="AA8863">
        <v>4137.1334321983686</v>
      </c>
      <c r="AB8863">
        <v>2025.9568173813182</v>
      </c>
      <c r="AC8863">
        <v>6151.203463504653</v>
      </c>
      <c r="AD8863">
        <v>51.215667930092884</v>
      </c>
      <c r="AE8863">
        <v>22033.92346925275</v>
      </c>
    </row>
    <row r="8864" spans="1:31" x14ac:dyDescent="0.25">
      <c r="A8864">
        <v>2103225</v>
      </c>
      <c r="B8864">
        <v>1</v>
      </c>
      <c r="C8864" t="s">
        <v>80</v>
      </c>
      <c r="D8864" t="s">
        <v>90</v>
      </c>
      <c r="E8864" t="s">
        <v>158</v>
      </c>
      <c r="F8864" t="s">
        <v>25250</v>
      </c>
      <c r="G8864" t="s">
        <v>324</v>
      </c>
      <c r="H8864" t="s">
        <v>143</v>
      </c>
      <c r="I8864" t="s">
        <v>135</v>
      </c>
      <c r="J8864" t="s">
        <v>136</v>
      </c>
      <c r="K8864" t="s">
        <v>137</v>
      </c>
      <c r="L8864" t="s">
        <v>25251</v>
      </c>
      <c r="M8864" t="s">
        <v>25252</v>
      </c>
      <c r="N8864">
        <v>3.8205555549999999</v>
      </c>
      <c r="O8864">
        <v>0</v>
      </c>
      <c r="P8864">
        <v>132</v>
      </c>
      <c r="Q8864">
        <v>0</v>
      </c>
      <c r="R8864">
        <v>0</v>
      </c>
      <c r="S8864">
        <v>0</v>
      </c>
      <c r="T8864">
        <v>10</v>
      </c>
      <c r="U8864">
        <v>0</v>
      </c>
      <c r="V8864">
        <v>0</v>
      </c>
      <c r="W8864">
        <v>0</v>
      </c>
      <c r="X8864">
        <v>107.17379707373244</v>
      </c>
      <c r="Y8864">
        <v>0</v>
      </c>
      <c r="Z8864">
        <v>0</v>
      </c>
      <c r="AA8864">
        <v>0</v>
      </c>
      <c r="AB8864">
        <v>5.9734027187278524</v>
      </c>
      <c r="AC8864">
        <v>0</v>
      </c>
      <c r="AD8864">
        <v>0</v>
      </c>
      <c r="AE8864">
        <v>113.1471997924603</v>
      </c>
    </row>
    <row r="8865" spans="1:31" x14ac:dyDescent="0.25">
      <c r="A8865">
        <v>2103325</v>
      </c>
      <c r="B8865">
        <v>1</v>
      </c>
      <c r="C8865" t="s">
        <v>80</v>
      </c>
      <c r="D8865" t="s">
        <v>103</v>
      </c>
      <c r="E8865" t="s">
        <v>169</v>
      </c>
      <c r="F8865" t="s">
        <v>25236</v>
      </c>
      <c r="G8865" t="s">
        <v>133</v>
      </c>
      <c r="H8865" t="s">
        <v>134</v>
      </c>
      <c r="I8865" t="s">
        <v>135</v>
      </c>
      <c r="J8865" t="s">
        <v>136</v>
      </c>
      <c r="K8865" t="s">
        <v>137</v>
      </c>
      <c r="L8865" t="s">
        <v>25253</v>
      </c>
      <c r="M8865" t="s">
        <v>25254</v>
      </c>
      <c r="N8865">
        <v>0.71972222200000002</v>
      </c>
      <c r="O8865">
        <v>0</v>
      </c>
      <c r="P8865">
        <v>81</v>
      </c>
      <c r="Q8865">
        <v>1</v>
      </c>
      <c r="R8865">
        <v>67</v>
      </c>
      <c r="S8865">
        <v>2</v>
      </c>
      <c r="T8865">
        <v>10</v>
      </c>
      <c r="U8865">
        <v>0</v>
      </c>
      <c r="V8865">
        <v>0</v>
      </c>
      <c r="W8865">
        <v>0</v>
      </c>
      <c r="X8865">
        <v>25.487720081908073</v>
      </c>
      <c r="Y8865">
        <v>0.7376721717145458</v>
      </c>
      <c r="Z8865">
        <v>52.437175520718924</v>
      </c>
      <c r="AA8865">
        <v>4.2898852590576215</v>
      </c>
      <c r="AB8865">
        <v>9.1407330111448726</v>
      </c>
      <c r="AC8865">
        <v>0</v>
      </c>
      <c r="AD8865">
        <v>0</v>
      </c>
      <c r="AE8865">
        <v>92.093186044544041</v>
      </c>
    </row>
    <row r="8866" spans="1:31" x14ac:dyDescent="0.25">
      <c r="A8866">
        <v>2103305</v>
      </c>
      <c r="B8866">
        <v>1</v>
      </c>
      <c r="C8866" t="s">
        <v>80</v>
      </c>
      <c r="D8866" t="s">
        <v>96</v>
      </c>
      <c r="E8866" t="s">
        <v>131</v>
      </c>
      <c r="F8866" t="s">
        <v>9419</v>
      </c>
      <c r="G8866" t="s">
        <v>263</v>
      </c>
      <c r="H8866" t="s">
        <v>134</v>
      </c>
      <c r="I8866" t="s">
        <v>135</v>
      </c>
      <c r="J8866" t="s">
        <v>136</v>
      </c>
      <c r="K8866" t="s">
        <v>137</v>
      </c>
      <c r="L8866" t="s">
        <v>25255</v>
      </c>
      <c r="M8866" t="s">
        <v>25256</v>
      </c>
      <c r="N8866">
        <v>5.3019444440000001</v>
      </c>
      <c r="O8866">
        <v>3</v>
      </c>
      <c r="P8866">
        <v>703</v>
      </c>
      <c r="Q8866">
        <v>4</v>
      </c>
      <c r="R8866">
        <v>0</v>
      </c>
      <c r="S8866">
        <v>9</v>
      </c>
      <c r="T8866">
        <v>9</v>
      </c>
      <c r="U8866">
        <v>1</v>
      </c>
      <c r="V8866">
        <v>0</v>
      </c>
      <c r="W8866">
        <v>803.62931323295822</v>
      </c>
      <c r="X8866">
        <v>903.63515289913414</v>
      </c>
      <c r="Y8866">
        <v>113.31068992365913</v>
      </c>
      <c r="Z8866">
        <v>0</v>
      </c>
      <c r="AA8866">
        <v>1389.7058687505494</v>
      </c>
      <c r="AB8866">
        <v>89.234864439345529</v>
      </c>
      <c r="AC8866">
        <v>86.169687261404803</v>
      </c>
      <c r="AD8866">
        <v>0</v>
      </c>
      <c r="AE8866">
        <v>3385.6855765070509</v>
      </c>
    </row>
    <row r="8867" spans="1:31" x14ac:dyDescent="0.25">
      <c r="A8867">
        <v>2103185</v>
      </c>
      <c r="B8867">
        <v>1</v>
      </c>
      <c r="C8867" t="s">
        <v>80</v>
      </c>
      <c r="D8867" t="s">
        <v>100</v>
      </c>
      <c r="E8867" t="s">
        <v>158</v>
      </c>
      <c r="F8867" t="s">
        <v>25257</v>
      </c>
      <c r="G8867" t="s">
        <v>154</v>
      </c>
      <c r="H8867" t="s">
        <v>143</v>
      </c>
      <c r="I8867" t="s">
        <v>135</v>
      </c>
      <c r="J8867" t="s">
        <v>136</v>
      </c>
      <c r="K8867" t="s">
        <v>155</v>
      </c>
      <c r="L8867" t="s">
        <v>25258</v>
      </c>
      <c r="M8867" t="s">
        <v>25259</v>
      </c>
      <c r="N8867">
        <v>8.0355555550000002</v>
      </c>
      <c r="O8867">
        <v>0</v>
      </c>
      <c r="P8867">
        <v>16</v>
      </c>
      <c r="Q8867">
        <v>0</v>
      </c>
      <c r="R8867">
        <v>5</v>
      </c>
      <c r="S8867">
        <v>0</v>
      </c>
      <c r="T8867">
        <v>9</v>
      </c>
      <c r="U8867">
        <v>0</v>
      </c>
      <c r="V8867">
        <v>0</v>
      </c>
      <c r="W8867">
        <v>0</v>
      </c>
      <c r="X8867">
        <v>36.063511419917603</v>
      </c>
      <c r="Y8867">
        <v>0</v>
      </c>
      <c r="Z8867">
        <v>15.173852094228764</v>
      </c>
      <c r="AA8867">
        <v>0</v>
      </c>
      <c r="AB8867">
        <v>30.638467892023911</v>
      </c>
      <c r="AC8867">
        <v>0</v>
      </c>
      <c r="AD8867">
        <v>0</v>
      </c>
      <c r="AE8867">
        <v>81.875831406170278</v>
      </c>
    </row>
    <row r="8868" spans="1:31" x14ac:dyDescent="0.25">
      <c r="A8868">
        <v>2103162</v>
      </c>
      <c r="B8868">
        <v>1</v>
      </c>
      <c r="C8868" t="s">
        <v>80</v>
      </c>
      <c r="D8868" t="s">
        <v>98</v>
      </c>
      <c r="E8868" t="s">
        <v>140</v>
      </c>
      <c r="F8868" t="s">
        <v>25260</v>
      </c>
      <c r="G8868" t="s">
        <v>154</v>
      </c>
      <c r="H8868" t="s">
        <v>143</v>
      </c>
      <c r="I8868" t="s">
        <v>135</v>
      </c>
      <c r="J8868" t="s">
        <v>136</v>
      </c>
      <c r="K8868" t="s">
        <v>155</v>
      </c>
      <c r="L8868" t="s">
        <v>25261</v>
      </c>
      <c r="M8868" t="s">
        <v>25262</v>
      </c>
      <c r="N8868">
        <v>7.5377405550000001</v>
      </c>
      <c r="O8868">
        <v>0</v>
      </c>
      <c r="P8868">
        <v>68</v>
      </c>
      <c r="Q8868">
        <v>0</v>
      </c>
      <c r="R8868">
        <v>15</v>
      </c>
      <c r="S8868">
        <v>0</v>
      </c>
      <c r="T8868">
        <v>29</v>
      </c>
      <c r="U8868">
        <v>0</v>
      </c>
      <c r="V8868">
        <v>0</v>
      </c>
      <c r="W8868">
        <v>0</v>
      </c>
      <c r="X8868">
        <v>103.19698142095481</v>
      </c>
      <c r="Y8868">
        <v>0</v>
      </c>
      <c r="Z8868">
        <v>28.800697583991525</v>
      </c>
      <c r="AA8868">
        <v>0</v>
      </c>
      <c r="AB8868">
        <v>231.51030648635842</v>
      </c>
      <c r="AC8868">
        <v>0</v>
      </c>
      <c r="AD8868">
        <v>0</v>
      </c>
      <c r="AE8868">
        <v>363.50798549130479</v>
      </c>
    </row>
    <row r="8869" spans="1:31" x14ac:dyDescent="0.25">
      <c r="A8869">
        <v>2103142</v>
      </c>
      <c r="B8869">
        <v>1</v>
      </c>
      <c r="C8869" t="s">
        <v>80</v>
      </c>
      <c r="D8869" t="s">
        <v>106</v>
      </c>
      <c r="E8869" t="s">
        <v>131</v>
      </c>
      <c r="F8869" t="s">
        <v>25263</v>
      </c>
      <c r="G8869" t="s">
        <v>154</v>
      </c>
      <c r="H8869" t="s">
        <v>134</v>
      </c>
      <c r="I8869" t="s">
        <v>135</v>
      </c>
      <c r="J8869" t="s">
        <v>136</v>
      </c>
      <c r="K8869" t="s">
        <v>155</v>
      </c>
      <c r="L8869" t="s">
        <v>25264</v>
      </c>
      <c r="M8869" t="s">
        <v>25265</v>
      </c>
      <c r="N8869">
        <v>7.7074999999999996</v>
      </c>
      <c r="O8869">
        <v>0</v>
      </c>
      <c r="P8869">
        <v>0</v>
      </c>
      <c r="Q8869">
        <v>0</v>
      </c>
      <c r="R8869">
        <v>0</v>
      </c>
      <c r="S8869">
        <v>0</v>
      </c>
      <c r="T8869">
        <v>0</v>
      </c>
      <c r="U8869">
        <v>1</v>
      </c>
      <c r="V8869">
        <v>0</v>
      </c>
      <c r="W8869">
        <v>0</v>
      </c>
      <c r="X8869">
        <v>0</v>
      </c>
      <c r="Y8869">
        <v>0</v>
      </c>
      <c r="Z8869">
        <v>0</v>
      </c>
      <c r="AA8869">
        <v>0</v>
      </c>
      <c r="AB8869">
        <v>0</v>
      </c>
      <c r="AC8869">
        <v>3307.0318265306605</v>
      </c>
      <c r="AD8869">
        <v>0</v>
      </c>
      <c r="AE8869">
        <v>3307.0318265306605</v>
      </c>
    </row>
    <row r="8870" spans="1:31" x14ac:dyDescent="0.25">
      <c r="A8870">
        <v>2103348</v>
      </c>
      <c r="B8870">
        <v>1</v>
      </c>
      <c r="C8870" t="s">
        <v>80</v>
      </c>
      <c r="D8870" t="s">
        <v>103</v>
      </c>
      <c r="E8870" t="s">
        <v>177</v>
      </c>
      <c r="F8870" t="s">
        <v>25266</v>
      </c>
      <c r="G8870" t="s">
        <v>196</v>
      </c>
      <c r="H8870" t="s">
        <v>143</v>
      </c>
      <c r="I8870" t="s">
        <v>135</v>
      </c>
      <c r="J8870" t="s">
        <v>136</v>
      </c>
      <c r="K8870" t="s">
        <v>137</v>
      </c>
      <c r="L8870" t="s">
        <v>25267</v>
      </c>
      <c r="M8870" t="s">
        <v>25268</v>
      </c>
      <c r="N8870">
        <v>1.298888888</v>
      </c>
      <c r="O8870">
        <v>0</v>
      </c>
      <c r="P8870">
        <v>2</v>
      </c>
      <c r="Q8870">
        <v>0</v>
      </c>
      <c r="R8870">
        <v>0</v>
      </c>
      <c r="S8870">
        <v>0</v>
      </c>
      <c r="T8870">
        <v>0</v>
      </c>
      <c r="U8870">
        <v>0</v>
      </c>
      <c r="V8870">
        <v>0</v>
      </c>
      <c r="W8870">
        <v>0</v>
      </c>
      <c r="X8870">
        <v>1.16097923947621</v>
      </c>
      <c r="Y8870">
        <v>0</v>
      </c>
      <c r="Z8870">
        <v>0</v>
      </c>
      <c r="AA8870">
        <v>0</v>
      </c>
      <c r="AB8870">
        <v>0</v>
      </c>
      <c r="AC8870">
        <v>0</v>
      </c>
      <c r="AD8870">
        <v>0</v>
      </c>
      <c r="AE8870">
        <v>1.16097923947621</v>
      </c>
    </row>
    <row r="8871" spans="1:31" x14ac:dyDescent="0.25">
      <c r="A8871">
        <v>2103205</v>
      </c>
      <c r="B8871">
        <v>1</v>
      </c>
      <c r="C8871" t="s">
        <v>81</v>
      </c>
      <c r="D8871" t="s">
        <v>128</v>
      </c>
      <c r="E8871" t="s">
        <v>158</v>
      </c>
      <c r="F8871" t="s">
        <v>25269</v>
      </c>
      <c r="G8871" t="s">
        <v>154</v>
      </c>
      <c r="H8871" t="s">
        <v>143</v>
      </c>
      <c r="I8871" t="s">
        <v>135</v>
      </c>
      <c r="J8871" t="s">
        <v>136</v>
      </c>
      <c r="K8871" t="s">
        <v>155</v>
      </c>
      <c r="L8871" t="s">
        <v>25270</v>
      </c>
      <c r="M8871" t="s">
        <v>25271</v>
      </c>
      <c r="N8871">
        <v>7.0558333329999998</v>
      </c>
      <c r="O8871">
        <v>0</v>
      </c>
      <c r="P8871">
        <v>40</v>
      </c>
      <c r="Q8871">
        <v>0</v>
      </c>
      <c r="R8871">
        <v>0</v>
      </c>
      <c r="S8871">
        <v>0</v>
      </c>
      <c r="T8871">
        <v>1</v>
      </c>
      <c r="U8871">
        <v>0</v>
      </c>
      <c r="V8871">
        <v>0</v>
      </c>
      <c r="W8871">
        <v>0</v>
      </c>
      <c r="X8871">
        <v>89.82506367662198</v>
      </c>
      <c r="Y8871">
        <v>0</v>
      </c>
      <c r="Z8871">
        <v>0</v>
      </c>
      <c r="AA8871">
        <v>0</v>
      </c>
      <c r="AB8871">
        <v>1.537415532266011</v>
      </c>
      <c r="AC8871">
        <v>0</v>
      </c>
      <c r="AD8871">
        <v>0</v>
      </c>
      <c r="AE8871">
        <v>91.36247920888799</v>
      </c>
    </row>
    <row r="8872" spans="1:31" x14ac:dyDescent="0.25">
      <c r="A8872">
        <v>2103245</v>
      </c>
      <c r="B8872">
        <v>1</v>
      </c>
      <c r="C8872" t="s">
        <v>81</v>
      </c>
      <c r="D8872" t="s">
        <v>116</v>
      </c>
      <c r="E8872" t="s">
        <v>169</v>
      </c>
      <c r="F8872" t="s">
        <v>25272</v>
      </c>
      <c r="G8872" t="s">
        <v>171</v>
      </c>
      <c r="H8872" t="s">
        <v>134</v>
      </c>
      <c r="I8872" t="s">
        <v>135</v>
      </c>
      <c r="J8872" t="s">
        <v>136</v>
      </c>
      <c r="K8872" t="s">
        <v>137</v>
      </c>
      <c r="L8872" t="s">
        <v>25273</v>
      </c>
      <c r="M8872" t="s">
        <v>25274</v>
      </c>
      <c r="N8872">
        <v>4.2030555549999997</v>
      </c>
      <c r="O8872">
        <v>0</v>
      </c>
      <c r="P8872">
        <v>16</v>
      </c>
      <c r="Q8872">
        <v>0</v>
      </c>
      <c r="R8872">
        <v>0</v>
      </c>
      <c r="S8872">
        <v>0</v>
      </c>
      <c r="T8872">
        <v>0</v>
      </c>
      <c r="U8872">
        <v>0</v>
      </c>
      <c r="V8872">
        <v>0</v>
      </c>
      <c r="W8872">
        <v>0</v>
      </c>
      <c r="X8872">
        <v>8.7002509483190913</v>
      </c>
      <c r="Y8872">
        <v>0</v>
      </c>
      <c r="Z8872">
        <v>0</v>
      </c>
      <c r="AA8872">
        <v>0</v>
      </c>
      <c r="AB8872">
        <v>0</v>
      </c>
      <c r="AC8872">
        <v>0</v>
      </c>
      <c r="AD8872">
        <v>0</v>
      </c>
      <c r="AE8872">
        <v>8.7002509483190913</v>
      </c>
    </row>
    <row r="8873" spans="1:31" x14ac:dyDescent="0.25">
      <c r="A8873">
        <v>2103199</v>
      </c>
      <c r="B8873">
        <v>1</v>
      </c>
      <c r="C8873" t="s">
        <v>80</v>
      </c>
      <c r="D8873" t="s">
        <v>96</v>
      </c>
      <c r="E8873" t="s">
        <v>177</v>
      </c>
      <c r="F8873" t="s">
        <v>25275</v>
      </c>
      <c r="G8873" t="s">
        <v>183</v>
      </c>
      <c r="H8873" t="s">
        <v>143</v>
      </c>
      <c r="I8873" t="s">
        <v>135</v>
      </c>
      <c r="J8873" t="s">
        <v>136</v>
      </c>
      <c r="K8873" t="s">
        <v>137</v>
      </c>
      <c r="L8873" t="s">
        <v>25276</v>
      </c>
      <c r="M8873" t="s">
        <v>25277</v>
      </c>
      <c r="N8873">
        <v>1.9283333330000001</v>
      </c>
      <c r="O8873">
        <v>0</v>
      </c>
      <c r="P8873">
        <v>4</v>
      </c>
      <c r="Q8873">
        <v>0</v>
      </c>
      <c r="R8873">
        <v>0</v>
      </c>
      <c r="S8873">
        <v>0</v>
      </c>
      <c r="T8873">
        <v>0</v>
      </c>
      <c r="U8873">
        <v>0</v>
      </c>
      <c r="V8873">
        <v>0</v>
      </c>
      <c r="W8873">
        <v>0</v>
      </c>
      <c r="X8873">
        <v>1.2465948944395413</v>
      </c>
      <c r="Y8873">
        <v>0</v>
      </c>
      <c r="Z8873">
        <v>0</v>
      </c>
      <c r="AA8873">
        <v>0</v>
      </c>
      <c r="AB8873">
        <v>0</v>
      </c>
      <c r="AC8873">
        <v>0</v>
      </c>
      <c r="AD8873">
        <v>0</v>
      </c>
      <c r="AE8873">
        <v>1.2465948944395413</v>
      </c>
    </row>
    <row r="8874" spans="1:31" x14ac:dyDescent="0.25">
      <c r="A8874">
        <v>2103391</v>
      </c>
      <c r="B8874">
        <v>1</v>
      </c>
      <c r="C8874" t="s">
        <v>81</v>
      </c>
      <c r="D8874" t="s">
        <v>112</v>
      </c>
      <c r="E8874" t="s">
        <v>177</v>
      </c>
      <c r="F8874" t="s">
        <v>25278</v>
      </c>
      <c r="G8874" t="s">
        <v>183</v>
      </c>
      <c r="H8874" t="s">
        <v>143</v>
      </c>
      <c r="I8874" t="s">
        <v>135</v>
      </c>
      <c r="J8874" t="s">
        <v>136</v>
      </c>
      <c r="K8874" t="s">
        <v>137</v>
      </c>
      <c r="L8874" t="s">
        <v>25279</v>
      </c>
      <c r="M8874" t="s">
        <v>25280</v>
      </c>
      <c r="N8874">
        <v>0.78833333299999997</v>
      </c>
      <c r="O8874">
        <v>0</v>
      </c>
      <c r="P8874">
        <v>2</v>
      </c>
      <c r="Q8874">
        <v>0</v>
      </c>
      <c r="R8874">
        <v>0</v>
      </c>
      <c r="S8874">
        <v>0</v>
      </c>
      <c r="T8874">
        <v>0</v>
      </c>
      <c r="U8874">
        <v>0</v>
      </c>
      <c r="V8874">
        <v>0</v>
      </c>
      <c r="W8874">
        <v>0</v>
      </c>
      <c r="X8874">
        <v>5.6484476238666662E-2</v>
      </c>
      <c r="Y8874">
        <v>0</v>
      </c>
      <c r="Z8874">
        <v>0</v>
      </c>
      <c r="AA8874">
        <v>0</v>
      </c>
      <c r="AB8874">
        <v>0</v>
      </c>
      <c r="AC8874">
        <v>0</v>
      </c>
      <c r="AD8874">
        <v>0</v>
      </c>
      <c r="AE8874">
        <v>5.6484476238666662E-2</v>
      </c>
    </row>
    <row r="8875" spans="1:31" x14ac:dyDescent="0.25">
      <c r="A8875">
        <v>2103368</v>
      </c>
      <c r="B8875">
        <v>1</v>
      </c>
      <c r="C8875" t="s">
        <v>80</v>
      </c>
      <c r="D8875" t="s">
        <v>100</v>
      </c>
      <c r="E8875" t="s">
        <v>146</v>
      </c>
      <c r="F8875" t="s">
        <v>25281</v>
      </c>
      <c r="G8875" t="s">
        <v>133</v>
      </c>
      <c r="H8875" t="s">
        <v>134</v>
      </c>
      <c r="I8875" t="s">
        <v>135</v>
      </c>
      <c r="J8875" t="s">
        <v>136</v>
      </c>
      <c r="K8875" t="s">
        <v>137</v>
      </c>
      <c r="L8875" t="s">
        <v>25282</v>
      </c>
      <c r="M8875" t="s">
        <v>25283</v>
      </c>
      <c r="N8875">
        <v>0.60833333300000003</v>
      </c>
      <c r="O8875">
        <v>1</v>
      </c>
      <c r="P8875">
        <v>14</v>
      </c>
      <c r="Q8875">
        <v>1</v>
      </c>
      <c r="R8875">
        <v>25</v>
      </c>
      <c r="S8875">
        <v>3</v>
      </c>
      <c r="T8875">
        <v>3</v>
      </c>
      <c r="U8875">
        <v>1</v>
      </c>
      <c r="V8875">
        <v>0</v>
      </c>
      <c r="W8875">
        <v>12.327520251072485</v>
      </c>
      <c r="X8875">
        <v>3.2797294035990783</v>
      </c>
      <c r="Y8875">
        <v>2.2490002059758227</v>
      </c>
      <c r="Z8875">
        <v>22.286691889154614</v>
      </c>
      <c r="AA8875">
        <v>4.4510153254093341</v>
      </c>
      <c r="AB8875">
        <v>5.2970939415283178</v>
      </c>
      <c r="AC8875">
        <v>4.6301141693638836</v>
      </c>
      <c r="AD8875">
        <v>0</v>
      </c>
      <c r="AE8875">
        <v>54.521165186103538</v>
      </c>
    </row>
    <row r="8876" spans="1:31" x14ac:dyDescent="0.25">
      <c r="A8876">
        <v>2103122</v>
      </c>
      <c r="B8876">
        <v>1</v>
      </c>
      <c r="C8876" t="s">
        <v>80</v>
      </c>
      <c r="D8876" t="s">
        <v>91</v>
      </c>
      <c r="E8876" t="s">
        <v>146</v>
      </c>
      <c r="F8876" t="s">
        <v>25284</v>
      </c>
      <c r="G8876" t="s">
        <v>133</v>
      </c>
      <c r="H8876" t="s">
        <v>134</v>
      </c>
      <c r="I8876" t="s">
        <v>135</v>
      </c>
      <c r="J8876" t="s">
        <v>136</v>
      </c>
      <c r="K8876" t="s">
        <v>137</v>
      </c>
      <c r="L8876" t="s">
        <v>25285</v>
      </c>
      <c r="M8876" t="s">
        <v>25286</v>
      </c>
      <c r="N8876">
        <v>0.33833333300000001</v>
      </c>
      <c r="O8876">
        <v>26</v>
      </c>
      <c r="P8876">
        <v>1222</v>
      </c>
      <c r="Q8876">
        <v>51</v>
      </c>
      <c r="R8876">
        <v>110</v>
      </c>
      <c r="S8876">
        <v>22</v>
      </c>
      <c r="T8876">
        <v>162</v>
      </c>
      <c r="U8876">
        <v>6</v>
      </c>
      <c r="V8876">
        <v>1</v>
      </c>
      <c r="W8876">
        <v>4.4199363457484431</v>
      </c>
      <c r="X8876">
        <v>70.359247041760696</v>
      </c>
      <c r="Y8876">
        <v>13.830953146040278</v>
      </c>
      <c r="Z8876">
        <v>14.139484488443662</v>
      </c>
      <c r="AA8876">
        <v>24.686150286295888</v>
      </c>
      <c r="AB8876">
        <v>24.175160472156595</v>
      </c>
      <c r="AC8876">
        <v>39.251514911462195</v>
      </c>
      <c r="AD8876">
        <v>17.649694406955273</v>
      </c>
      <c r="AE8876">
        <v>208.512141098863</v>
      </c>
    </row>
    <row r="8877" spans="1:31" x14ac:dyDescent="0.25">
      <c r="A8877">
        <v>2103431</v>
      </c>
      <c r="B8877">
        <v>1</v>
      </c>
      <c r="C8877" t="s">
        <v>81</v>
      </c>
      <c r="D8877" t="s">
        <v>127</v>
      </c>
      <c r="E8877" t="s">
        <v>177</v>
      </c>
      <c r="F8877" t="s">
        <v>25287</v>
      </c>
      <c r="G8877" t="s">
        <v>196</v>
      </c>
      <c r="H8877" t="s">
        <v>143</v>
      </c>
      <c r="I8877" t="s">
        <v>135</v>
      </c>
      <c r="J8877" t="s">
        <v>136</v>
      </c>
      <c r="K8877" t="s">
        <v>137</v>
      </c>
      <c r="L8877" t="s">
        <v>25288</v>
      </c>
      <c r="M8877" t="s">
        <v>25289</v>
      </c>
      <c r="N8877">
        <v>2.6416666659999999</v>
      </c>
      <c r="O8877">
        <v>0</v>
      </c>
      <c r="P8877">
        <v>10</v>
      </c>
      <c r="Q8877">
        <v>0</v>
      </c>
      <c r="R8877">
        <v>0</v>
      </c>
      <c r="S8877">
        <v>0</v>
      </c>
      <c r="T8877">
        <v>1</v>
      </c>
      <c r="U8877">
        <v>0</v>
      </c>
      <c r="V8877">
        <v>0</v>
      </c>
      <c r="W8877">
        <v>0</v>
      </c>
      <c r="X8877">
        <v>5.3712352125005722</v>
      </c>
      <c r="Y8877">
        <v>0</v>
      </c>
      <c r="Z8877">
        <v>0</v>
      </c>
      <c r="AA8877">
        <v>0</v>
      </c>
      <c r="AB8877">
        <v>0.69928369154614756</v>
      </c>
      <c r="AC8877">
        <v>0</v>
      </c>
      <c r="AD8877">
        <v>0</v>
      </c>
      <c r="AE8877">
        <v>6.07051890404672</v>
      </c>
    </row>
    <row r="8878" spans="1:31" x14ac:dyDescent="0.25">
      <c r="A8878">
        <v>2103285</v>
      </c>
      <c r="B8878">
        <v>1</v>
      </c>
      <c r="C8878" t="s">
        <v>81</v>
      </c>
      <c r="D8878" t="s">
        <v>116</v>
      </c>
      <c r="E8878" t="s">
        <v>169</v>
      </c>
      <c r="F8878" t="s">
        <v>25290</v>
      </c>
      <c r="G8878" t="s">
        <v>8377</v>
      </c>
      <c r="H8878" t="s">
        <v>134</v>
      </c>
      <c r="I8878" t="s">
        <v>135</v>
      </c>
      <c r="J8878" t="s">
        <v>136</v>
      </c>
      <c r="K8878" t="s">
        <v>155</v>
      </c>
      <c r="L8878" t="s">
        <v>25291</v>
      </c>
      <c r="M8878" t="s">
        <v>25292</v>
      </c>
      <c r="N8878">
        <v>1.2535063879999999</v>
      </c>
      <c r="O8878">
        <v>0</v>
      </c>
      <c r="P8878">
        <v>18</v>
      </c>
      <c r="Q8878">
        <v>0</v>
      </c>
      <c r="R8878">
        <v>11</v>
      </c>
      <c r="S8878">
        <v>0</v>
      </c>
      <c r="T8878">
        <v>0</v>
      </c>
      <c r="U8878">
        <v>0</v>
      </c>
      <c r="V8878">
        <v>0</v>
      </c>
      <c r="W8878">
        <v>0</v>
      </c>
      <c r="X8878">
        <v>2.8290176736866885</v>
      </c>
      <c r="Y8878">
        <v>0</v>
      </c>
      <c r="Z8878">
        <v>4.462868966527731</v>
      </c>
      <c r="AA8878">
        <v>0</v>
      </c>
      <c r="AB8878">
        <v>0</v>
      </c>
      <c r="AC8878">
        <v>0</v>
      </c>
      <c r="AD8878">
        <v>0</v>
      </c>
      <c r="AE8878">
        <v>7.29188664021442</v>
      </c>
    </row>
    <row r="8879" spans="1:31" x14ac:dyDescent="0.25">
      <c r="A8879">
        <v>2103331</v>
      </c>
      <c r="B8879">
        <v>1</v>
      </c>
      <c r="C8879" t="s">
        <v>80</v>
      </c>
      <c r="D8879" t="s">
        <v>96</v>
      </c>
      <c r="E8879" t="s">
        <v>505</v>
      </c>
      <c r="F8879" t="s">
        <v>25293</v>
      </c>
      <c r="G8879" t="s">
        <v>366</v>
      </c>
      <c r="H8879" t="s">
        <v>143</v>
      </c>
      <c r="I8879" t="s">
        <v>135</v>
      </c>
      <c r="J8879" t="s">
        <v>136</v>
      </c>
      <c r="K8879" t="s">
        <v>137</v>
      </c>
      <c r="L8879" t="s">
        <v>25294</v>
      </c>
      <c r="M8879" t="s">
        <v>25295</v>
      </c>
      <c r="N8879">
        <v>5.2547222219999998</v>
      </c>
      <c r="O8879">
        <v>0</v>
      </c>
      <c r="P8879">
        <v>5</v>
      </c>
      <c r="Q8879">
        <v>0</v>
      </c>
      <c r="R8879">
        <v>0</v>
      </c>
      <c r="S8879">
        <v>0</v>
      </c>
      <c r="T8879">
        <v>0</v>
      </c>
      <c r="U8879">
        <v>0</v>
      </c>
      <c r="V8879">
        <v>0</v>
      </c>
      <c r="W8879">
        <v>0</v>
      </c>
      <c r="X8879">
        <v>14.120907363635904</v>
      </c>
      <c r="Y8879">
        <v>0</v>
      </c>
      <c r="Z8879">
        <v>0</v>
      </c>
      <c r="AA8879">
        <v>0</v>
      </c>
      <c r="AB8879">
        <v>0</v>
      </c>
      <c r="AC8879">
        <v>0</v>
      </c>
      <c r="AD8879">
        <v>0</v>
      </c>
      <c r="AE8879">
        <v>14.120907363635904</v>
      </c>
    </row>
    <row r="8880" spans="1:31" x14ac:dyDescent="0.25">
      <c r="A8880">
        <v>2103182</v>
      </c>
      <c r="B8880">
        <v>1</v>
      </c>
      <c r="C8880" t="s">
        <v>80</v>
      </c>
      <c r="D8880" t="s">
        <v>106</v>
      </c>
      <c r="E8880" t="s">
        <v>146</v>
      </c>
      <c r="F8880" t="s">
        <v>10479</v>
      </c>
      <c r="G8880" t="s">
        <v>133</v>
      </c>
      <c r="H8880" t="s">
        <v>134</v>
      </c>
      <c r="I8880" t="s">
        <v>135</v>
      </c>
      <c r="J8880" t="s">
        <v>136</v>
      </c>
      <c r="K8880" t="s">
        <v>137</v>
      </c>
      <c r="L8880" t="s">
        <v>25296</v>
      </c>
      <c r="M8880" t="s">
        <v>25297</v>
      </c>
      <c r="N8880">
        <v>0.13861111100000001</v>
      </c>
      <c r="O8880">
        <v>0</v>
      </c>
      <c r="P8880">
        <v>544</v>
      </c>
      <c r="Q8880">
        <v>20</v>
      </c>
      <c r="R8880">
        <v>158</v>
      </c>
      <c r="S8880">
        <v>9</v>
      </c>
      <c r="T8880">
        <v>112</v>
      </c>
      <c r="U8880">
        <v>0</v>
      </c>
      <c r="V8880">
        <v>0</v>
      </c>
      <c r="W8880">
        <v>0</v>
      </c>
      <c r="X8880">
        <v>16.932284568643034</v>
      </c>
      <c r="Y8880">
        <v>24.870913471735218</v>
      </c>
      <c r="Z8880">
        <v>31.555553470928103</v>
      </c>
      <c r="AA8880">
        <v>3.4031811353472547</v>
      </c>
      <c r="AB8880">
        <v>18.014796850655472</v>
      </c>
      <c r="AC8880">
        <v>0</v>
      </c>
      <c r="AD8880">
        <v>0</v>
      </c>
      <c r="AE8880">
        <v>94.776729497309077</v>
      </c>
    </row>
    <row r="8881" spans="1:31" x14ac:dyDescent="0.25">
      <c r="A8881">
        <v>2103096</v>
      </c>
      <c r="B8881">
        <v>1</v>
      </c>
      <c r="C8881" t="s">
        <v>80</v>
      </c>
      <c r="D8881" t="s">
        <v>97</v>
      </c>
      <c r="E8881" t="s">
        <v>505</v>
      </c>
      <c r="F8881" t="s">
        <v>25298</v>
      </c>
      <c r="G8881" t="s">
        <v>7838</v>
      </c>
      <c r="H8881" t="s">
        <v>143</v>
      </c>
      <c r="I8881" t="s">
        <v>135</v>
      </c>
      <c r="J8881" t="s">
        <v>136</v>
      </c>
      <c r="K8881" t="s">
        <v>137</v>
      </c>
      <c r="L8881" t="s">
        <v>25299</v>
      </c>
      <c r="M8881" t="s">
        <v>25300</v>
      </c>
      <c r="N8881">
        <v>1.3730555550000001</v>
      </c>
      <c r="O8881">
        <v>0</v>
      </c>
      <c r="P8881">
        <v>30</v>
      </c>
      <c r="Q8881">
        <v>0</v>
      </c>
      <c r="R8881">
        <v>0</v>
      </c>
      <c r="S8881">
        <v>0</v>
      </c>
      <c r="T8881">
        <v>0</v>
      </c>
      <c r="U8881">
        <v>0</v>
      </c>
      <c r="V8881">
        <v>0</v>
      </c>
      <c r="W8881">
        <v>0</v>
      </c>
      <c r="X8881">
        <v>14.71276700866304</v>
      </c>
      <c r="Y8881">
        <v>0</v>
      </c>
      <c r="Z8881">
        <v>0</v>
      </c>
      <c r="AA8881">
        <v>0</v>
      </c>
      <c r="AB8881">
        <v>0</v>
      </c>
      <c r="AC8881">
        <v>0</v>
      </c>
      <c r="AD8881">
        <v>0</v>
      </c>
      <c r="AE8881">
        <v>14.71276700866304</v>
      </c>
    </row>
    <row r="8882" spans="1:31" x14ac:dyDescent="0.25">
      <c r="A8882">
        <v>2103345</v>
      </c>
      <c r="B8882">
        <v>1</v>
      </c>
      <c r="C8882" t="s">
        <v>80</v>
      </c>
      <c r="D8882" t="s">
        <v>95</v>
      </c>
      <c r="E8882" t="s">
        <v>295</v>
      </c>
      <c r="F8882" t="s">
        <v>25301</v>
      </c>
      <c r="G8882" t="s">
        <v>133</v>
      </c>
      <c r="H8882" t="s">
        <v>134</v>
      </c>
      <c r="I8882" t="s">
        <v>135</v>
      </c>
      <c r="J8882" t="s">
        <v>136</v>
      </c>
      <c r="K8882" t="s">
        <v>137</v>
      </c>
      <c r="L8882" t="s">
        <v>25223</v>
      </c>
      <c r="M8882" t="s">
        <v>25302</v>
      </c>
      <c r="N8882">
        <v>0.94638888799999998</v>
      </c>
      <c r="O8882">
        <v>0</v>
      </c>
      <c r="P8882">
        <v>0</v>
      </c>
      <c r="Q8882">
        <v>0</v>
      </c>
      <c r="R8882">
        <v>0</v>
      </c>
      <c r="S8882">
        <v>3</v>
      </c>
      <c r="T8882">
        <v>0</v>
      </c>
      <c r="U8882">
        <v>0</v>
      </c>
      <c r="V8882">
        <v>0</v>
      </c>
      <c r="W8882">
        <v>0</v>
      </c>
      <c r="X8882">
        <v>0</v>
      </c>
      <c r="Y8882">
        <v>0</v>
      </c>
      <c r="Z8882">
        <v>0</v>
      </c>
      <c r="AA8882">
        <v>463.59065027034586</v>
      </c>
      <c r="AB8882">
        <v>0</v>
      </c>
      <c r="AC8882">
        <v>0</v>
      </c>
      <c r="AD8882">
        <v>0</v>
      </c>
      <c r="AE8882">
        <v>463.59065027034586</v>
      </c>
    </row>
    <row r="8883" spans="1:31" x14ac:dyDescent="0.25">
      <c r="A8883">
        <v>2103308</v>
      </c>
      <c r="B8883">
        <v>1</v>
      </c>
      <c r="C8883" t="s">
        <v>80</v>
      </c>
      <c r="D8883" t="s">
        <v>97</v>
      </c>
      <c r="E8883" t="s">
        <v>169</v>
      </c>
      <c r="F8883" t="s">
        <v>25303</v>
      </c>
      <c r="G8883" t="s">
        <v>1860</v>
      </c>
      <c r="H8883" t="s">
        <v>134</v>
      </c>
      <c r="I8883" t="s">
        <v>135</v>
      </c>
      <c r="J8883" t="s">
        <v>136</v>
      </c>
      <c r="K8883" t="s">
        <v>137</v>
      </c>
      <c r="L8883" t="s">
        <v>25304</v>
      </c>
      <c r="M8883" t="s">
        <v>25305</v>
      </c>
      <c r="N8883">
        <v>2.1530555549999999</v>
      </c>
      <c r="O8883">
        <v>0</v>
      </c>
      <c r="P8883">
        <v>986</v>
      </c>
      <c r="Q8883">
        <v>0</v>
      </c>
      <c r="R8883">
        <v>5</v>
      </c>
      <c r="S8883">
        <v>0</v>
      </c>
      <c r="T8883">
        <v>70</v>
      </c>
      <c r="U8883">
        <v>0</v>
      </c>
      <c r="V8883">
        <v>0</v>
      </c>
      <c r="W8883">
        <v>0</v>
      </c>
      <c r="X8883">
        <v>713.39566282501153</v>
      </c>
      <c r="Y8883">
        <v>0</v>
      </c>
      <c r="Z8883">
        <v>1.1840964351150602</v>
      </c>
      <c r="AA8883">
        <v>0</v>
      </c>
      <c r="AB8883">
        <v>194.690477849486</v>
      </c>
      <c r="AC8883">
        <v>0</v>
      </c>
      <c r="AD8883">
        <v>0</v>
      </c>
      <c r="AE8883">
        <v>909.27023710961259</v>
      </c>
    </row>
    <row r="8884" spans="1:31" x14ac:dyDescent="0.25">
      <c r="A8884">
        <v>2103202</v>
      </c>
      <c r="B8884">
        <v>1</v>
      </c>
      <c r="C8884" t="s">
        <v>81</v>
      </c>
      <c r="D8884" t="s">
        <v>113</v>
      </c>
      <c r="E8884" t="s">
        <v>140</v>
      </c>
      <c r="F8884" t="s">
        <v>4572</v>
      </c>
      <c r="G8884" t="s">
        <v>154</v>
      </c>
      <c r="H8884" t="s">
        <v>143</v>
      </c>
      <c r="I8884" t="s">
        <v>135</v>
      </c>
      <c r="J8884" t="s">
        <v>136</v>
      </c>
      <c r="K8884" t="s">
        <v>155</v>
      </c>
      <c r="L8884" t="s">
        <v>25306</v>
      </c>
      <c r="M8884" t="s">
        <v>25307</v>
      </c>
      <c r="N8884">
        <v>6.8</v>
      </c>
      <c r="O8884">
        <v>0</v>
      </c>
      <c r="P8884">
        <v>72</v>
      </c>
      <c r="Q8884">
        <v>0</v>
      </c>
      <c r="R8884">
        <v>4</v>
      </c>
      <c r="S8884">
        <v>0</v>
      </c>
      <c r="T8884">
        <v>7</v>
      </c>
      <c r="U8884">
        <v>0</v>
      </c>
      <c r="V8884">
        <v>0</v>
      </c>
      <c r="W8884">
        <v>0</v>
      </c>
      <c r="X8884">
        <v>99.359045373954075</v>
      </c>
      <c r="Y8884">
        <v>0</v>
      </c>
      <c r="Z8884">
        <v>30.078304348767301</v>
      </c>
      <c r="AA8884">
        <v>0</v>
      </c>
      <c r="AB8884">
        <v>23.901288263015452</v>
      </c>
      <c r="AC8884">
        <v>0</v>
      </c>
      <c r="AD8884">
        <v>0</v>
      </c>
      <c r="AE8884">
        <v>153.33863798573682</v>
      </c>
    </row>
    <row r="8885" spans="1:31" x14ac:dyDescent="0.25">
      <c r="A8885">
        <v>2103159</v>
      </c>
      <c r="B8885">
        <v>1</v>
      </c>
      <c r="C8885" t="s">
        <v>81</v>
      </c>
      <c r="D8885" t="s">
        <v>120</v>
      </c>
      <c r="E8885" t="s">
        <v>177</v>
      </c>
      <c r="F8885" t="s">
        <v>25308</v>
      </c>
      <c r="G8885" t="s">
        <v>183</v>
      </c>
      <c r="H8885" t="s">
        <v>143</v>
      </c>
      <c r="I8885" t="s">
        <v>135</v>
      </c>
      <c r="J8885" t="s">
        <v>136</v>
      </c>
      <c r="K8885" t="s">
        <v>137</v>
      </c>
      <c r="L8885" t="s">
        <v>25309</v>
      </c>
      <c r="M8885" t="s">
        <v>25310</v>
      </c>
      <c r="N8885">
        <v>3.6444444439999999</v>
      </c>
      <c r="O8885">
        <v>0</v>
      </c>
      <c r="P8885">
        <v>1</v>
      </c>
      <c r="Q8885">
        <v>0</v>
      </c>
      <c r="R8885">
        <v>0</v>
      </c>
      <c r="S8885">
        <v>0</v>
      </c>
      <c r="T8885">
        <v>0</v>
      </c>
      <c r="U8885">
        <v>0</v>
      </c>
      <c r="V8885">
        <v>0</v>
      </c>
      <c r="W8885">
        <v>0</v>
      </c>
      <c r="X8885">
        <v>0.91254371381479449</v>
      </c>
      <c r="Y8885">
        <v>0</v>
      </c>
      <c r="Z8885">
        <v>0</v>
      </c>
      <c r="AA8885">
        <v>0</v>
      </c>
      <c r="AB8885">
        <v>0</v>
      </c>
      <c r="AC8885">
        <v>0</v>
      </c>
      <c r="AD8885">
        <v>0</v>
      </c>
      <c r="AE8885">
        <v>0.91254371381479449</v>
      </c>
    </row>
    <row r="8886" spans="1:31" x14ac:dyDescent="0.25">
      <c r="A8886">
        <v>2103294</v>
      </c>
      <c r="B8886">
        <v>1</v>
      </c>
      <c r="C8886" t="s">
        <v>80</v>
      </c>
      <c r="D8886" t="s">
        <v>101</v>
      </c>
      <c r="E8886" t="s">
        <v>177</v>
      </c>
      <c r="F8886" t="s">
        <v>25311</v>
      </c>
      <c r="G8886" t="s">
        <v>183</v>
      </c>
      <c r="H8886" t="s">
        <v>143</v>
      </c>
      <c r="I8886" t="s">
        <v>135</v>
      </c>
      <c r="J8886" t="s">
        <v>136</v>
      </c>
      <c r="K8886" t="s">
        <v>137</v>
      </c>
      <c r="L8886" t="s">
        <v>25312</v>
      </c>
      <c r="M8886" t="s">
        <v>25313</v>
      </c>
      <c r="N8886">
        <v>1.836944444</v>
      </c>
      <c r="O8886">
        <v>0</v>
      </c>
      <c r="P8886">
        <v>2</v>
      </c>
      <c r="Q8886">
        <v>0</v>
      </c>
      <c r="R8886">
        <v>0</v>
      </c>
      <c r="S8886">
        <v>0</v>
      </c>
      <c r="T8886">
        <v>0</v>
      </c>
      <c r="U8886">
        <v>0</v>
      </c>
      <c r="V8886">
        <v>0</v>
      </c>
      <c r="W8886">
        <v>0</v>
      </c>
      <c r="X8886">
        <v>0.37641523139566502</v>
      </c>
      <c r="Y8886">
        <v>0</v>
      </c>
      <c r="Z8886">
        <v>0</v>
      </c>
      <c r="AA8886">
        <v>0</v>
      </c>
      <c r="AB8886">
        <v>0</v>
      </c>
      <c r="AC8886">
        <v>0</v>
      </c>
      <c r="AD8886">
        <v>0</v>
      </c>
      <c r="AE8886">
        <v>0.37641523139566502</v>
      </c>
    </row>
    <row r="8887" spans="1:31" x14ac:dyDescent="0.25">
      <c r="A8887">
        <v>2103457</v>
      </c>
      <c r="B8887">
        <v>1</v>
      </c>
      <c r="C8887" t="s">
        <v>80</v>
      </c>
      <c r="D8887" t="s">
        <v>88</v>
      </c>
      <c r="E8887" t="s">
        <v>158</v>
      </c>
      <c r="F8887" t="s">
        <v>25314</v>
      </c>
      <c r="G8887" t="s">
        <v>283</v>
      </c>
      <c r="H8887" t="s">
        <v>143</v>
      </c>
      <c r="I8887" t="s">
        <v>135</v>
      </c>
      <c r="J8887" t="s">
        <v>136</v>
      </c>
      <c r="K8887" t="s">
        <v>137</v>
      </c>
      <c r="L8887" t="s">
        <v>25315</v>
      </c>
      <c r="M8887" t="s">
        <v>25316</v>
      </c>
      <c r="N8887">
        <v>3.153333333</v>
      </c>
      <c r="O8887">
        <v>0</v>
      </c>
      <c r="P8887">
        <v>32</v>
      </c>
      <c r="Q8887">
        <v>0</v>
      </c>
      <c r="R8887">
        <v>0</v>
      </c>
      <c r="S8887">
        <v>0</v>
      </c>
      <c r="T8887">
        <v>1</v>
      </c>
      <c r="U8887">
        <v>0</v>
      </c>
      <c r="V8887">
        <v>0</v>
      </c>
      <c r="W8887">
        <v>0</v>
      </c>
      <c r="X8887">
        <v>22.077209273485952</v>
      </c>
      <c r="Y8887">
        <v>0</v>
      </c>
      <c r="Z8887">
        <v>0</v>
      </c>
      <c r="AA8887">
        <v>0</v>
      </c>
      <c r="AB8887">
        <v>3.4040643376743418</v>
      </c>
      <c r="AC8887">
        <v>0</v>
      </c>
      <c r="AD8887">
        <v>0</v>
      </c>
      <c r="AE8887">
        <v>25.481273611160294</v>
      </c>
    </row>
    <row r="8888" spans="1:31" x14ac:dyDescent="0.25">
      <c r="A8888">
        <v>2103171</v>
      </c>
      <c r="B8888">
        <v>1</v>
      </c>
      <c r="C8888" t="s">
        <v>80</v>
      </c>
      <c r="D8888" t="s">
        <v>110</v>
      </c>
      <c r="E8888" t="s">
        <v>158</v>
      </c>
      <c r="F8888" t="s">
        <v>21237</v>
      </c>
      <c r="G8888" t="s">
        <v>154</v>
      </c>
      <c r="H8888" t="s">
        <v>143</v>
      </c>
      <c r="I8888" t="s">
        <v>135</v>
      </c>
      <c r="J8888" t="s">
        <v>136</v>
      </c>
      <c r="K8888" t="s">
        <v>155</v>
      </c>
      <c r="L8888" t="s">
        <v>25317</v>
      </c>
      <c r="M8888" t="s">
        <v>25318</v>
      </c>
      <c r="N8888">
        <v>7.844561111</v>
      </c>
      <c r="O8888">
        <v>0</v>
      </c>
      <c r="P8888">
        <v>345</v>
      </c>
      <c r="Q8888">
        <v>0</v>
      </c>
      <c r="R8888">
        <v>0</v>
      </c>
      <c r="S8888">
        <v>0</v>
      </c>
      <c r="T8888">
        <v>25</v>
      </c>
      <c r="U8888">
        <v>0</v>
      </c>
      <c r="V8888">
        <v>0</v>
      </c>
      <c r="W8888">
        <v>0</v>
      </c>
      <c r="X8888">
        <v>731.39312561496627</v>
      </c>
      <c r="Y8888">
        <v>0</v>
      </c>
      <c r="Z8888">
        <v>0</v>
      </c>
      <c r="AA8888">
        <v>0</v>
      </c>
      <c r="AB8888">
        <v>211.09662017903085</v>
      </c>
      <c r="AC8888">
        <v>0</v>
      </c>
      <c r="AD8888">
        <v>0</v>
      </c>
      <c r="AE8888">
        <v>942.48974579399714</v>
      </c>
    </row>
    <row r="8889" spans="1:31" x14ac:dyDescent="0.25">
      <c r="A8889">
        <v>2103440</v>
      </c>
      <c r="B8889">
        <v>1</v>
      </c>
      <c r="C8889" t="s">
        <v>80</v>
      </c>
      <c r="D8889" t="s">
        <v>82</v>
      </c>
      <c r="E8889" t="s">
        <v>505</v>
      </c>
      <c r="F8889" t="s">
        <v>25319</v>
      </c>
      <c r="G8889" t="s">
        <v>1552</v>
      </c>
      <c r="H8889" t="s">
        <v>143</v>
      </c>
      <c r="I8889" t="s">
        <v>135</v>
      </c>
      <c r="J8889" t="s">
        <v>136</v>
      </c>
      <c r="K8889" t="s">
        <v>137</v>
      </c>
      <c r="L8889" t="s">
        <v>25320</v>
      </c>
      <c r="M8889" t="s">
        <v>25321</v>
      </c>
      <c r="N8889">
        <v>4.9130555549999997</v>
      </c>
      <c r="O8889">
        <v>0</v>
      </c>
      <c r="P8889">
        <v>0</v>
      </c>
      <c r="Q8889">
        <v>0</v>
      </c>
      <c r="R8889">
        <v>0</v>
      </c>
      <c r="S8889">
        <v>0</v>
      </c>
      <c r="T8889">
        <v>6</v>
      </c>
      <c r="U8889">
        <v>0</v>
      </c>
      <c r="V8889">
        <v>0</v>
      </c>
      <c r="W8889">
        <v>0</v>
      </c>
      <c r="X8889">
        <v>0</v>
      </c>
      <c r="Y8889">
        <v>0</v>
      </c>
      <c r="Z8889">
        <v>0</v>
      </c>
      <c r="AA8889">
        <v>0</v>
      </c>
      <c r="AB8889">
        <v>4.5554745211626821</v>
      </c>
      <c r="AC8889">
        <v>0</v>
      </c>
      <c r="AD8889">
        <v>0</v>
      </c>
      <c r="AE8889">
        <v>4.5554745211626821</v>
      </c>
    </row>
    <row r="8890" spans="1:31" x14ac:dyDescent="0.25">
      <c r="A8890">
        <v>2103231</v>
      </c>
      <c r="B8890">
        <v>1</v>
      </c>
      <c r="C8890" t="s">
        <v>81</v>
      </c>
      <c r="D8890" t="s">
        <v>112</v>
      </c>
      <c r="E8890" t="s">
        <v>177</v>
      </c>
      <c r="F8890" t="s">
        <v>25322</v>
      </c>
      <c r="G8890" t="s">
        <v>183</v>
      </c>
      <c r="H8890" t="s">
        <v>143</v>
      </c>
      <c r="I8890" t="s">
        <v>135</v>
      </c>
      <c r="J8890" t="s">
        <v>136</v>
      </c>
      <c r="K8890" t="s">
        <v>137</v>
      </c>
      <c r="L8890" t="s">
        <v>25323</v>
      </c>
      <c r="M8890" t="s">
        <v>25324</v>
      </c>
      <c r="N8890">
        <v>4.403333333</v>
      </c>
      <c r="O8890">
        <v>0</v>
      </c>
      <c r="P8890">
        <v>1</v>
      </c>
      <c r="Q8890">
        <v>0</v>
      </c>
      <c r="R8890">
        <v>1</v>
      </c>
      <c r="S8890">
        <v>0</v>
      </c>
      <c r="T8890">
        <v>0</v>
      </c>
      <c r="U8890">
        <v>0</v>
      </c>
      <c r="V8890">
        <v>0</v>
      </c>
      <c r="W8890">
        <v>0</v>
      </c>
      <c r="X8890">
        <v>1.0633452774821917</v>
      </c>
      <c r="Y8890">
        <v>0</v>
      </c>
      <c r="Z8890">
        <v>2.008374591483375</v>
      </c>
      <c r="AA8890">
        <v>0</v>
      </c>
      <c r="AB8890">
        <v>0</v>
      </c>
      <c r="AC8890">
        <v>0</v>
      </c>
      <c r="AD8890">
        <v>0</v>
      </c>
      <c r="AE8890">
        <v>3.0717198689655669</v>
      </c>
    </row>
    <row r="8891" spans="1:31" x14ac:dyDescent="0.25">
      <c r="A8891">
        <v>2103380</v>
      </c>
      <c r="B8891">
        <v>1</v>
      </c>
      <c r="C8891" t="s">
        <v>81</v>
      </c>
      <c r="D8891" t="s">
        <v>112</v>
      </c>
      <c r="E8891" t="s">
        <v>169</v>
      </c>
      <c r="F8891" t="s">
        <v>5015</v>
      </c>
      <c r="G8891" t="s">
        <v>133</v>
      </c>
      <c r="H8891" t="s">
        <v>134</v>
      </c>
      <c r="I8891" t="s">
        <v>135</v>
      </c>
      <c r="J8891" t="s">
        <v>136</v>
      </c>
      <c r="K8891" t="s">
        <v>137</v>
      </c>
      <c r="L8891" t="s">
        <v>25325</v>
      </c>
      <c r="M8891" t="s">
        <v>25326</v>
      </c>
      <c r="N8891">
        <v>1.241666666</v>
      </c>
      <c r="O8891">
        <v>0</v>
      </c>
      <c r="P8891">
        <v>178</v>
      </c>
      <c r="Q8891">
        <v>0</v>
      </c>
      <c r="R8891">
        <v>8</v>
      </c>
      <c r="S8891">
        <v>0</v>
      </c>
      <c r="T8891">
        <v>19</v>
      </c>
      <c r="U8891">
        <v>0</v>
      </c>
      <c r="V8891">
        <v>0</v>
      </c>
      <c r="W8891">
        <v>0</v>
      </c>
      <c r="X8891">
        <v>55.720765095666088</v>
      </c>
      <c r="Y8891">
        <v>0</v>
      </c>
      <c r="Z8891">
        <v>3.8891466118898266</v>
      </c>
      <c r="AA8891">
        <v>0</v>
      </c>
      <c r="AB8891">
        <v>4.8467342755529712</v>
      </c>
      <c r="AC8891">
        <v>0</v>
      </c>
      <c r="AD8891">
        <v>0</v>
      </c>
      <c r="AE8891">
        <v>64.456645983108885</v>
      </c>
    </row>
    <row r="8892" spans="1:31" x14ac:dyDescent="0.25">
      <c r="A8892">
        <v>2103234</v>
      </c>
      <c r="B8892">
        <v>1</v>
      </c>
      <c r="C8892" t="s">
        <v>81</v>
      </c>
      <c r="D8892" t="s">
        <v>128</v>
      </c>
      <c r="E8892" t="s">
        <v>169</v>
      </c>
      <c r="F8892" t="s">
        <v>25327</v>
      </c>
      <c r="G8892" t="s">
        <v>171</v>
      </c>
      <c r="H8892" t="s">
        <v>134</v>
      </c>
      <c r="I8892" t="s">
        <v>135</v>
      </c>
      <c r="J8892" t="s">
        <v>136</v>
      </c>
      <c r="K8892" t="s">
        <v>137</v>
      </c>
      <c r="L8892" t="s">
        <v>25328</v>
      </c>
      <c r="M8892" t="s">
        <v>25329</v>
      </c>
      <c r="N8892">
        <v>4.4077777769999997</v>
      </c>
      <c r="O8892">
        <v>0</v>
      </c>
      <c r="P8892">
        <v>78</v>
      </c>
      <c r="Q8892">
        <v>0</v>
      </c>
      <c r="R8892">
        <v>14</v>
      </c>
      <c r="S8892">
        <v>0</v>
      </c>
      <c r="T8892">
        <v>13</v>
      </c>
      <c r="U8892">
        <v>0</v>
      </c>
      <c r="V8892">
        <v>0</v>
      </c>
      <c r="W8892">
        <v>0</v>
      </c>
      <c r="X8892">
        <v>74.744083231601877</v>
      </c>
      <c r="Y8892">
        <v>0</v>
      </c>
      <c r="Z8892">
        <v>16.929568803211751</v>
      </c>
      <c r="AA8892">
        <v>0</v>
      </c>
      <c r="AB8892">
        <v>25.384715572783513</v>
      </c>
      <c r="AC8892">
        <v>0</v>
      </c>
      <c r="AD8892">
        <v>0</v>
      </c>
      <c r="AE8892">
        <v>117.05836760759715</v>
      </c>
    </row>
    <row r="8893" spans="1:31" x14ac:dyDescent="0.25">
      <c r="A8893">
        <v>2103191</v>
      </c>
      <c r="B8893">
        <v>1</v>
      </c>
      <c r="C8893" t="s">
        <v>80</v>
      </c>
      <c r="D8893" t="s">
        <v>83</v>
      </c>
      <c r="E8893" t="s">
        <v>169</v>
      </c>
      <c r="F8893" t="s">
        <v>25330</v>
      </c>
      <c r="G8893" t="s">
        <v>171</v>
      </c>
      <c r="H8893" t="s">
        <v>134</v>
      </c>
      <c r="I8893" t="s">
        <v>135</v>
      </c>
      <c r="J8893" t="s">
        <v>136</v>
      </c>
      <c r="K8893" t="s">
        <v>137</v>
      </c>
      <c r="L8893" t="s">
        <v>25331</v>
      </c>
      <c r="M8893" t="s">
        <v>25332</v>
      </c>
      <c r="N8893">
        <v>0.578333333</v>
      </c>
      <c r="O8893">
        <v>0</v>
      </c>
      <c r="P8893">
        <v>0</v>
      </c>
      <c r="Q8893">
        <v>0</v>
      </c>
      <c r="R8893">
        <v>0</v>
      </c>
      <c r="S8893">
        <v>10</v>
      </c>
      <c r="T8893">
        <v>5</v>
      </c>
      <c r="U8893">
        <v>3</v>
      </c>
      <c r="V8893">
        <v>0</v>
      </c>
      <c r="W8893">
        <v>0</v>
      </c>
      <c r="X8893">
        <v>0</v>
      </c>
      <c r="Y8893">
        <v>0</v>
      </c>
      <c r="Z8893">
        <v>0</v>
      </c>
      <c r="AA8893">
        <v>56.073084714857018</v>
      </c>
      <c r="AB8893">
        <v>9.9149515897314533</v>
      </c>
      <c r="AC8893">
        <v>107.91930250733192</v>
      </c>
      <c r="AD8893">
        <v>0</v>
      </c>
      <c r="AE8893">
        <v>173.9073388119204</v>
      </c>
    </row>
    <row r="8894" spans="1:31" x14ac:dyDescent="0.25">
      <c r="A8894">
        <v>2103168</v>
      </c>
      <c r="B8894">
        <v>1</v>
      </c>
      <c r="C8894" t="s">
        <v>81</v>
      </c>
      <c r="D8894" t="s">
        <v>116</v>
      </c>
      <c r="E8894" t="s">
        <v>146</v>
      </c>
      <c r="F8894" t="s">
        <v>25333</v>
      </c>
      <c r="G8894" t="s">
        <v>133</v>
      </c>
      <c r="H8894" t="s">
        <v>134</v>
      </c>
      <c r="I8894" t="s">
        <v>135</v>
      </c>
      <c r="J8894" t="s">
        <v>136</v>
      </c>
      <c r="K8894" t="s">
        <v>137</v>
      </c>
      <c r="L8894" t="s">
        <v>25334</v>
      </c>
      <c r="M8894" t="s">
        <v>25335</v>
      </c>
      <c r="N8894">
        <v>0.47083333300000002</v>
      </c>
      <c r="O8894">
        <v>1</v>
      </c>
      <c r="P8894">
        <v>2806</v>
      </c>
      <c r="Q8894">
        <v>138</v>
      </c>
      <c r="R8894">
        <v>222</v>
      </c>
      <c r="S8894">
        <v>7</v>
      </c>
      <c r="T8894">
        <v>388</v>
      </c>
      <c r="U8894">
        <v>0</v>
      </c>
      <c r="V8894">
        <v>0</v>
      </c>
      <c r="W8894">
        <v>2.2075079291999998E-2</v>
      </c>
      <c r="X8894">
        <v>216.96576207743291</v>
      </c>
      <c r="Y8894">
        <v>30.745682583078572</v>
      </c>
      <c r="Z8894">
        <v>52.304389880687822</v>
      </c>
      <c r="AA8894">
        <v>20.711420115241104</v>
      </c>
      <c r="AB8894">
        <v>54.531217321776026</v>
      </c>
      <c r="AC8894">
        <v>0</v>
      </c>
      <c r="AD8894">
        <v>0</v>
      </c>
      <c r="AE8894">
        <v>375.28054705750839</v>
      </c>
    </row>
    <row r="8895" spans="1:31" x14ac:dyDescent="0.25">
      <c r="A8895">
        <v>2103297</v>
      </c>
      <c r="B8895">
        <v>1</v>
      </c>
      <c r="C8895" t="s">
        <v>81</v>
      </c>
      <c r="D8895" t="s">
        <v>118</v>
      </c>
      <c r="E8895" t="s">
        <v>140</v>
      </c>
      <c r="F8895" t="s">
        <v>25336</v>
      </c>
      <c r="G8895" t="s">
        <v>324</v>
      </c>
      <c r="H8895" t="s">
        <v>143</v>
      </c>
      <c r="I8895" t="s">
        <v>135</v>
      </c>
      <c r="J8895" t="s">
        <v>136</v>
      </c>
      <c r="K8895" t="s">
        <v>137</v>
      </c>
      <c r="L8895" t="s">
        <v>25337</v>
      </c>
      <c r="M8895" t="s">
        <v>25338</v>
      </c>
      <c r="N8895">
        <v>1.3972222219999999</v>
      </c>
      <c r="O8895">
        <v>0</v>
      </c>
      <c r="P8895">
        <v>843</v>
      </c>
      <c r="Q8895">
        <v>0</v>
      </c>
      <c r="R8895">
        <v>0</v>
      </c>
      <c r="S8895">
        <v>0</v>
      </c>
      <c r="T8895">
        <v>99</v>
      </c>
      <c r="U8895">
        <v>0</v>
      </c>
      <c r="V8895">
        <v>1</v>
      </c>
      <c r="W8895">
        <v>0</v>
      </c>
      <c r="X8895">
        <v>274.9012502681154</v>
      </c>
      <c r="Y8895">
        <v>0</v>
      </c>
      <c r="Z8895">
        <v>0</v>
      </c>
      <c r="AA8895">
        <v>0</v>
      </c>
      <c r="AB8895">
        <v>158.70384129045885</v>
      </c>
      <c r="AC8895">
        <v>0</v>
      </c>
      <c r="AD8895">
        <v>6.00150116098136</v>
      </c>
      <c r="AE8895">
        <v>439.60659271955564</v>
      </c>
    </row>
    <row r="8896" spans="1:31" x14ac:dyDescent="0.25">
      <c r="A8896">
        <v>2103397</v>
      </c>
      <c r="B8896">
        <v>1</v>
      </c>
      <c r="C8896" t="s">
        <v>81</v>
      </c>
      <c r="D8896" t="s">
        <v>128</v>
      </c>
      <c r="E8896" t="s">
        <v>158</v>
      </c>
      <c r="F8896" t="s">
        <v>3544</v>
      </c>
      <c r="G8896" t="s">
        <v>160</v>
      </c>
      <c r="H8896" t="s">
        <v>143</v>
      </c>
      <c r="I8896" t="s">
        <v>135</v>
      </c>
      <c r="J8896" t="s">
        <v>136</v>
      </c>
      <c r="K8896" t="s">
        <v>137</v>
      </c>
      <c r="L8896" t="s">
        <v>25339</v>
      </c>
      <c r="M8896" t="s">
        <v>25340</v>
      </c>
      <c r="N8896">
        <v>2.039722222</v>
      </c>
      <c r="O8896">
        <v>0</v>
      </c>
      <c r="P8896">
        <v>86</v>
      </c>
      <c r="Q8896">
        <v>0</v>
      </c>
      <c r="R8896">
        <v>2</v>
      </c>
      <c r="S8896">
        <v>0</v>
      </c>
      <c r="T8896">
        <v>3</v>
      </c>
      <c r="U8896">
        <v>0</v>
      </c>
      <c r="V8896">
        <v>0</v>
      </c>
      <c r="W8896">
        <v>0</v>
      </c>
      <c r="X8896">
        <v>59.86211783972945</v>
      </c>
      <c r="Y8896">
        <v>0</v>
      </c>
      <c r="Z8896">
        <v>0.23020757316225277</v>
      </c>
      <c r="AA8896">
        <v>0</v>
      </c>
      <c r="AB8896">
        <v>2.4336077704130368</v>
      </c>
      <c r="AC8896">
        <v>0</v>
      </c>
      <c r="AD8896">
        <v>0</v>
      </c>
      <c r="AE8896">
        <v>62.525933183304744</v>
      </c>
    </row>
    <row r="8897" spans="1:31" x14ac:dyDescent="0.25">
      <c r="A8897">
        <v>2103483</v>
      </c>
      <c r="B8897">
        <v>1</v>
      </c>
      <c r="C8897" t="s">
        <v>80</v>
      </c>
      <c r="D8897" t="s">
        <v>83</v>
      </c>
      <c r="E8897" t="s">
        <v>158</v>
      </c>
      <c r="F8897" t="s">
        <v>25341</v>
      </c>
      <c r="G8897" t="s">
        <v>160</v>
      </c>
      <c r="H8897" t="s">
        <v>143</v>
      </c>
      <c r="I8897" t="s">
        <v>135</v>
      </c>
      <c r="J8897" t="s">
        <v>136</v>
      </c>
      <c r="K8897" t="s">
        <v>137</v>
      </c>
      <c r="L8897" t="s">
        <v>25342</v>
      </c>
      <c r="M8897" t="s">
        <v>25343</v>
      </c>
      <c r="N8897">
        <v>0.61250000000000004</v>
      </c>
      <c r="O8897">
        <v>0</v>
      </c>
      <c r="P8897">
        <v>105</v>
      </c>
      <c r="Q8897">
        <v>0</v>
      </c>
      <c r="R8897">
        <v>0</v>
      </c>
      <c r="S8897">
        <v>0</v>
      </c>
      <c r="T8897">
        <v>5</v>
      </c>
      <c r="U8897">
        <v>0</v>
      </c>
      <c r="V8897">
        <v>0</v>
      </c>
      <c r="W8897">
        <v>0</v>
      </c>
      <c r="X8897">
        <v>13.101094263219551</v>
      </c>
      <c r="Y8897">
        <v>0</v>
      </c>
      <c r="Z8897">
        <v>0</v>
      </c>
      <c r="AA8897">
        <v>0</v>
      </c>
      <c r="AB8897">
        <v>3.6374336331333001</v>
      </c>
      <c r="AC8897">
        <v>0</v>
      </c>
      <c r="AD8897">
        <v>0</v>
      </c>
      <c r="AE8897">
        <v>16.738527896352849</v>
      </c>
    </row>
    <row r="8898" spans="1:31" x14ac:dyDescent="0.25">
      <c r="A8898">
        <v>2103128</v>
      </c>
      <c r="B8898">
        <v>1</v>
      </c>
      <c r="C8898" t="s">
        <v>80</v>
      </c>
      <c r="D8898" t="s">
        <v>98</v>
      </c>
      <c r="E8898" t="s">
        <v>158</v>
      </c>
      <c r="F8898" t="s">
        <v>25344</v>
      </c>
      <c r="G8898" t="s">
        <v>1552</v>
      </c>
      <c r="H8898" t="s">
        <v>143</v>
      </c>
      <c r="I8898" t="s">
        <v>135</v>
      </c>
      <c r="J8898" t="s">
        <v>136</v>
      </c>
      <c r="K8898" t="s">
        <v>137</v>
      </c>
      <c r="L8898" t="s">
        <v>25345</v>
      </c>
      <c r="M8898" t="s">
        <v>25346</v>
      </c>
      <c r="N8898">
        <v>2.656666666</v>
      </c>
      <c r="O8898">
        <v>0</v>
      </c>
      <c r="P8898">
        <v>83</v>
      </c>
      <c r="Q8898">
        <v>0</v>
      </c>
      <c r="R8898">
        <v>0</v>
      </c>
      <c r="S8898">
        <v>0</v>
      </c>
      <c r="T8898">
        <v>5</v>
      </c>
      <c r="U8898">
        <v>0</v>
      </c>
      <c r="V8898">
        <v>0</v>
      </c>
      <c r="W8898">
        <v>0</v>
      </c>
      <c r="X8898">
        <v>50.990335662969571</v>
      </c>
      <c r="Y8898">
        <v>0</v>
      </c>
      <c r="Z8898">
        <v>0</v>
      </c>
      <c r="AA8898">
        <v>0</v>
      </c>
      <c r="AB8898">
        <v>2.8202927290141071</v>
      </c>
      <c r="AC8898">
        <v>0</v>
      </c>
      <c r="AD8898">
        <v>0</v>
      </c>
      <c r="AE8898">
        <v>53.810628391983677</v>
      </c>
    </row>
    <row r="8899" spans="1:31" x14ac:dyDescent="0.25">
      <c r="A8899">
        <v>2103337</v>
      </c>
      <c r="B8899">
        <v>1</v>
      </c>
      <c r="C8899" t="s">
        <v>80</v>
      </c>
      <c r="D8899" t="s">
        <v>107</v>
      </c>
      <c r="E8899" t="s">
        <v>177</v>
      </c>
      <c r="F8899" t="s">
        <v>25347</v>
      </c>
      <c r="G8899" t="s">
        <v>196</v>
      </c>
      <c r="H8899" t="s">
        <v>143</v>
      </c>
      <c r="I8899" t="s">
        <v>135</v>
      </c>
      <c r="J8899" t="s">
        <v>136</v>
      </c>
      <c r="K8899" t="s">
        <v>137</v>
      </c>
      <c r="L8899" t="s">
        <v>25348</v>
      </c>
      <c r="M8899" t="s">
        <v>25349</v>
      </c>
      <c r="N8899">
        <v>2.8077777770000001</v>
      </c>
      <c r="O8899">
        <v>0</v>
      </c>
      <c r="P8899">
        <v>1</v>
      </c>
      <c r="Q8899">
        <v>0</v>
      </c>
      <c r="R8899">
        <v>0</v>
      </c>
      <c r="S8899">
        <v>0</v>
      </c>
      <c r="T8899">
        <v>0</v>
      </c>
      <c r="U8899">
        <v>0</v>
      </c>
      <c r="V8899">
        <v>0</v>
      </c>
      <c r="W8899">
        <v>0</v>
      </c>
      <c r="X8899">
        <v>0.97129645009546683</v>
      </c>
      <c r="Y8899">
        <v>0</v>
      </c>
      <c r="Z8899">
        <v>0</v>
      </c>
      <c r="AA8899">
        <v>0</v>
      </c>
      <c r="AB8899">
        <v>0</v>
      </c>
      <c r="AC8899">
        <v>0</v>
      </c>
      <c r="AD8899">
        <v>0</v>
      </c>
      <c r="AE8899">
        <v>0.97129645009546683</v>
      </c>
    </row>
    <row r="8900" spans="1:31" x14ac:dyDescent="0.25">
      <c r="A8900">
        <v>2103437</v>
      </c>
      <c r="B8900">
        <v>1</v>
      </c>
      <c r="C8900" t="s">
        <v>80</v>
      </c>
      <c r="D8900" t="s">
        <v>85</v>
      </c>
      <c r="E8900" t="s">
        <v>177</v>
      </c>
      <c r="F8900" t="s">
        <v>25350</v>
      </c>
      <c r="G8900" t="s">
        <v>183</v>
      </c>
      <c r="H8900" t="s">
        <v>143</v>
      </c>
      <c r="I8900" t="s">
        <v>135</v>
      </c>
      <c r="J8900" t="s">
        <v>136</v>
      </c>
      <c r="K8900" t="s">
        <v>137</v>
      </c>
      <c r="L8900" t="s">
        <v>25351</v>
      </c>
      <c r="M8900" t="s">
        <v>25352</v>
      </c>
      <c r="N8900">
        <v>2.7977777769999999</v>
      </c>
      <c r="O8900">
        <v>0</v>
      </c>
      <c r="P8900">
        <v>0</v>
      </c>
      <c r="Q8900">
        <v>0</v>
      </c>
      <c r="R8900">
        <v>0</v>
      </c>
      <c r="S8900">
        <v>0</v>
      </c>
      <c r="T8900">
        <v>1</v>
      </c>
      <c r="U8900">
        <v>0</v>
      </c>
      <c r="V8900">
        <v>0</v>
      </c>
      <c r="W8900">
        <v>0</v>
      </c>
      <c r="X8900">
        <v>0</v>
      </c>
      <c r="Y8900">
        <v>0</v>
      </c>
      <c r="Z8900">
        <v>0</v>
      </c>
      <c r="AA8900">
        <v>0</v>
      </c>
      <c r="AB8900">
        <v>0.46452847956425469</v>
      </c>
      <c r="AC8900">
        <v>0</v>
      </c>
      <c r="AD8900">
        <v>0</v>
      </c>
      <c r="AE8900">
        <v>0.46452847956425469</v>
      </c>
    </row>
    <row r="8901" spans="1:31" x14ac:dyDescent="0.25">
      <c r="A8901">
        <v>2103291</v>
      </c>
      <c r="B8901">
        <v>1</v>
      </c>
      <c r="C8901" t="s">
        <v>80</v>
      </c>
      <c r="D8901" t="s">
        <v>104</v>
      </c>
      <c r="E8901" t="s">
        <v>131</v>
      </c>
      <c r="F8901" t="s">
        <v>11477</v>
      </c>
      <c r="G8901" t="s">
        <v>133</v>
      </c>
      <c r="H8901" t="s">
        <v>134</v>
      </c>
      <c r="I8901" t="s">
        <v>135</v>
      </c>
      <c r="J8901" t="s">
        <v>136</v>
      </c>
      <c r="K8901" t="s">
        <v>137</v>
      </c>
      <c r="L8901" t="s">
        <v>25353</v>
      </c>
      <c r="M8901" t="s">
        <v>25354</v>
      </c>
      <c r="N8901">
        <v>0.61555555500000003</v>
      </c>
      <c r="O8901">
        <v>1</v>
      </c>
      <c r="P8901">
        <v>339</v>
      </c>
      <c r="Q8901">
        <v>2</v>
      </c>
      <c r="R8901">
        <v>7</v>
      </c>
      <c r="S8901">
        <v>3</v>
      </c>
      <c r="T8901">
        <v>23</v>
      </c>
      <c r="U8901">
        <v>0</v>
      </c>
      <c r="V8901">
        <v>0</v>
      </c>
      <c r="W8901">
        <v>3.2438435335866669E-2</v>
      </c>
      <c r="X8901">
        <v>42.790072733435565</v>
      </c>
      <c r="Y8901">
        <v>0.16564992775555581</v>
      </c>
      <c r="Z8901">
        <v>2.5381022763961973</v>
      </c>
      <c r="AA8901">
        <v>9.3872995576990377</v>
      </c>
      <c r="AB8901">
        <v>5.9268164924221098</v>
      </c>
      <c r="AC8901">
        <v>0</v>
      </c>
      <c r="AD8901">
        <v>0</v>
      </c>
      <c r="AE8901">
        <v>60.840379423044332</v>
      </c>
    </row>
    <row r="8902" spans="1:31" x14ac:dyDescent="0.25">
      <c r="A8902">
        <v>2103228</v>
      </c>
      <c r="B8902">
        <v>1</v>
      </c>
      <c r="C8902" t="s">
        <v>80</v>
      </c>
      <c r="D8902" t="s">
        <v>106</v>
      </c>
      <c r="E8902" t="s">
        <v>177</v>
      </c>
      <c r="F8902" t="s">
        <v>25355</v>
      </c>
      <c r="G8902" t="s">
        <v>183</v>
      </c>
      <c r="H8902" t="s">
        <v>143</v>
      </c>
      <c r="I8902" t="s">
        <v>135</v>
      </c>
      <c r="J8902" t="s">
        <v>136</v>
      </c>
      <c r="K8902" t="s">
        <v>137</v>
      </c>
      <c r="L8902" t="s">
        <v>25356</v>
      </c>
      <c r="M8902" t="s">
        <v>25357</v>
      </c>
      <c r="N8902">
        <v>1.768888888</v>
      </c>
      <c r="O8902">
        <v>0</v>
      </c>
      <c r="P8902">
        <v>0</v>
      </c>
      <c r="Q8902">
        <v>0</v>
      </c>
      <c r="R8902">
        <v>1</v>
      </c>
      <c r="S8902">
        <v>0</v>
      </c>
      <c r="T8902">
        <v>0</v>
      </c>
      <c r="U8902">
        <v>0</v>
      </c>
      <c r="V8902">
        <v>0</v>
      </c>
      <c r="W8902">
        <v>0</v>
      </c>
      <c r="X8902">
        <v>0</v>
      </c>
      <c r="Y8902">
        <v>0</v>
      </c>
      <c r="Z8902">
        <v>4.8822060633714734</v>
      </c>
      <c r="AA8902">
        <v>0</v>
      </c>
      <c r="AB8902">
        <v>0</v>
      </c>
      <c r="AC8902">
        <v>0</v>
      </c>
      <c r="AD8902">
        <v>0</v>
      </c>
      <c r="AE8902">
        <v>4.8822060633714734</v>
      </c>
    </row>
    <row r="8903" spans="1:31" x14ac:dyDescent="0.25">
      <c r="A8903">
        <v>2103274</v>
      </c>
      <c r="B8903">
        <v>1</v>
      </c>
      <c r="C8903" t="s">
        <v>80</v>
      </c>
      <c r="D8903" t="s">
        <v>93</v>
      </c>
      <c r="E8903" t="s">
        <v>177</v>
      </c>
      <c r="F8903" t="s">
        <v>25358</v>
      </c>
      <c r="G8903" t="s">
        <v>183</v>
      </c>
      <c r="H8903" t="s">
        <v>143</v>
      </c>
      <c r="I8903" t="s">
        <v>135</v>
      </c>
      <c r="J8903" t="s">
        <v>136</v>
      </c>
      <c r="K8903" t="s">
        <v>137</v>
      </c>
      <c r="L8903" t="s">
        <v>25359</v>
      </c>
      <c r="M8903" t="s">
        <v>25360</v>
      </c>
      <c r="N8903">
        <v>2.963055555</v>
      </c>
      <c r="O8903">
        <v>0</v>
      </c>
      <c r="P8903">
        <v>0</v>
      </c>
      <c r="Q8903">
        <v>0</v>
      </c>
      <c r="R8903">
        <v>1</v>
      </c>
      <c r="S8903">
        <v>0</v>
      </c>
      <c r="T8903">
        <v>0</v>
      </c>
      <c r="U8903">
        <v>0</v>
      </c>
      <c r="V8903">
        <v>0</v>
      </c>
      <c r="W8903">
        <v>0</v>
      </c>
      <c r="X8903">
        <v>0</v>
      </c>
      <c r="Y8903">
        <v>0</v>
      </c>
      <c r="Z8903">
        <v>3.0075726757428596</v>
      </c>
      <c r="AA8903">
        <v>0</v>
      </c>
      <c r="AB8903">
        <v>0</v>
      </c>
      <c r="AC8903">
        <v>0</v>
      </c>
      <c r="AD8903">
        <v>0</v>
      </c>
      <c r="AE8903">
        <v>3.0075726757428596</v>
      </c>
    </row>
    <row r="8904" spans="1:31" x14ac:dyDescent="0.25">
      <c r="A8904">
        <v>2103088</v>
      </c>
      <c r="B8904">
        <v>1</v>
      </c>
      <c r="C8904" t="s">
        <v>80</v>
      </c>
      <c r="D8904" t="s">
        <v>106</v>
      </c>
      <c r="E8904" t="s">
        <v>295</v>
      </c>
      <c r="F8904" t="s">
        <v>25361</v>
      </c>
      <c r="G8904" t="s">
        <v>679</v>
      </c>
      <c r="H8904" t="s">
        <v>680</v>
      </c>
      <c r="I8904" t="s">
        <v>135</v>
      </c>
      <c r="J8904" t="s">
        <v>136</v>
      </c>
      <c r="K8904" t="s">
        <v>155</v>
      </c>
      <c r="L8904" t="s">
        <v>25362</v>
      </c>
      <c r="M8904" t="s">
        <v>25363</v>
      </c>
      <c r="N8904">
        <v>0.59416666600000001</v>
      </c>
      <c r="O8904">
        <v>8</v>
      </c>
      <c r="P8904">
        <v>41125</v>
      </c>
      <c r="Q8904">
        <v>244</v>
      </c>
      <c r="R8904">
        <v>3281</v>
      </c>
      <c r="S8904">
        <v>182</v>
      </c>
      <c r="T8904">
        <v>6828</v>
      </c>
      <c r="U8904">
        <v>23</v>
      </c>
      <c r="V8904">
        <v>6</v>
      </c>
      <c r="W8904">
        <v>0.9848842322304634</v>
      </c>
      <c r="X8904">
        <v>3976.0941332070888</v>
      </c>
      <c r="Y8904">
        <v>444.8651244903578</v>
      </c>
      <c r="Z8904">
        <v>1956.1772942709079</v>
      </c>
      <c r="AA8904">
        <v>844.27174707516008</v>
      </c>
      <c r="AB8904">
        <v>2105.2258599790612</v>
      </c>
      <c r="AC8904">
        <v>3833.8102148095704</v>
      </c>
      <c r="AD8904">
        <v>5.5324581771008559</v>
      </c>
      <c r="AE8904">
        <v>13166.961716241478</v>
      </c>
    </row>
    <row r="8905" spans="1:31" x14ac:dyDescent="0.25">
      <c r="A8905">
        <v>2103420</v>
      </c>
      <c r="B8905">
        <v>1</v>
      </c>
      <c r="C8905" t="s">
        <v>81</v>
      </c>
      <c r="D8905" t="s">
        <v>122</v>
      </c>
      <c r="E8905" t="s">
        <v>158</v>
      </c>
      <c r="F8905" t="s">
        <v>25364</v>
      </c>
      <c r="G8905" t="s">
        <v>160</v>
      </c>
      <c r="H8905" t="s">
        <v>143</v>
      </c>
      <c r="I8905" t="s">
        <v>135</v>
      </c>
      <c r="J8905" t="s">
        <v>136</v>
      </c>
      <c r="K8905" t="s">
        <v>137</v>
      </c>
      <c r="L8905" t="s">
        <v>25365</v>
      </c>
      <c r="M8905" t="s">
        <v>25366</v>
      </c>
      <c r="N8905">
        <v>1.7283333329999999</v>
      </c>
      <c r="O8905">
        <v>0</v>
      </c>
      <c r="P8905">
        <v>211</v>
      </c>
      <c r="Q8905">
        <v>0</v>
      </c>
      <c r="R8905">
        <v>0</v>
      </c>
      <c r="S8905">
        <v>0</v>
      </c>
      <c r="T8905">
        <v>7</v>
      </c>
      <c r="U8905">
        <v>0</v>
      </c>
      <c r="V8905">
        <v>0</v>
      </c>
      <c r="W8905">
        <v>0</v>
      </c>
      <c r="X8905">
        <v>98.774381295686823</v>
      </c>
      <c r="Y8905">
        <v>0</v>
      </c>
      <c r="Z8905">
        <v>0</v>
      </c>
      <c r="AA8905">
        <v>0</v>
      </c>
      <c r="AB8905">
        <v>6.1406363940065543</v>
      </c>
      <c r="AC8905">
        <v>0</v>
      </c>
      <c r="AD8905">
        <v>0</v>
      </c>
      <c r="AE8905">
        <v>104.91501768969337</v>
      </c>
    </row>
    <row r="8906" spans="1:31" x14ac:dyDescent="0.25">
      <c r="A8906">
        <v>2103377</v>
      </c>
      <c r="B8906">
        <v>1</v>
      </c>
      <c r="C8906" t="s">
        <v>80</v>
      </c>
      <c r="D8906" t="s">
        <v>104</v>
      </c>
      <c r="E8906" t="s">
        <v>169</v>
      </c>
      <c r="F8906" t="s">
        <v>25367</v>
      </c>
      <c r="G8906" t="s">
        <v>171</v>
      </c>
      <c r="H8906" t="s">
        <v>134</v>
      </c>
      <c r="I8906" t="s">
        <v>135</v>
      </c>
      <c r="J8906" t="s">
        <v>136</v>
      </c>
      <c r="K8906" t="s">
        <v>137</v>
      </c>
      <c r="L8906" t="s">
        <v>25368</v>
      </c>
      <c r="M8906" t="s">
        <v>25369</v>
      </c>
      <c r="N8906">
        <v>3.1919444440000002</v>
      </c>
      <c r="O8906">
        <v>0</v>
      </c>
      <c r="P8906">
        <v>14</v>
      </c>
      <c r="Q8906">
        <v>1</v>
      </c>
      <c r="R8906">
        <v>1</v>
      </c>
      <c r="S8906">
        <v>0</v>
      </c>
      <c r="T8906">
        <v>0</v>
      </c>
      <c r="U8906">
        <v>0</v>
      </c>
      <c r="V8906">
        <v>0</v>
      </c>
      <c r="W8906">
        <v>0</v>
      </c>
      <c r="X8906">
        <v>22.740788270572597</v>
      </c>
      <c r="Y8906">
        <v>1.0512317967644851</v>
      </c>
      <c r="Z8906">
        <v>2.5083513874299452</v>
      </c>
      <c r="AA8906">
        <v>0</v>
      </c>
      <c r="AB8906">
        <v>0</v>
      </c>
      <c r="AC8906">
        <v>0</v>
      </c>
      <c r="AD8906">
        <v>0</v>
      </c>
      <c r="AE8906">
        <v>26.300371454767031</v>
      </c>
    </row>
    <row r="8907" spans="1:31" x14ac:dyDescent="0.25">
      <c r="A8907">
        <v>2103188</v>
      </c>
      <c r="B8907">
        <v>1</v>
      </c>
      <c r="C8907" t="s">
        <v>80</v>
      </c>
      <c r="D8907" t="s">
        <v>110</v>
      </c>
      <c r="E8907" t="s">
        <v>158</v>
      </c>
      <c r="F8907" t="s">
        <v>6552</v>
      </c>
      <c r="G8907" t="s">
        <v>154</v>
      </c>
      <c r="H8907" t="s">
        <v>143</v>
      </c>
      <c r="I8907" t="s">
        <v>135</v>
      </c>
      <c r="J8907" t="s">
        <v>136</v>
      </c>
      <c r="K8907" t="s">
        <v>155</v>
      </c>
      <c r="L8907" t="s">
        <v>25370</v>
      </c>
      <c r="M8907" t="s">
        <v>25371</v>
      </c>
      <c r="N8907">
        <v>7.7702805550000003</v>
      </c>
      <c r="O8907">
        <v>0</v>
      </c>
      <c r="P8907">
        <v>246</v>
      </c>
      <c r="Q8907">
        <v>0</v>
      </c>
      <c r="R8907">
        <v>0</v>
      </c>
      <c r="S8907">
        <v>0</v>
      </c>
      <c r="T8907">
        <v>15</v>
      </c>
      <c r="U8907">
        <v>0</v>
      </c>
      <c r="V8907">
        <v>1</v>
      </c>
      <c r="W8907">
        <v>0</v>
      </c>
      <c r="X8907">
        <v>519.49155723539263</v>
      </c>
      <c r="Y8907">
        <v>0</v>
      </c>
      <c r="Z8907">
        <v>0</v>
      </c>
      <c r="AA8907">
        <v>0</v>
      </c>
      <c r="AB8907">
        <v>55.043291058224639</v>
      </c>
      <c r="AC8907">
        <v>0</v>
      </c>
      <c r="AD8907">
        <v>16.277651514187561</v>
      </c>
      <c r="AE8907">
        <v>590.8124998078049</v>
      </c>
    </row>
    <row r="8908" spans="1:31" x14ac:dyDescent="0.25">
      <c r="A8908">
        <v>2103214</v>
      </c>
      <c r="B8908">
        <v>1</v>
      </c>
      <c r="C8908" t="s">
        <v>80</v>
      </c>
      <c r="D8908" t="s">
        <v>90</v>
      </c>
      <c r="E8908" t="s">
        <v>169</v>
      </c>
      <c r="F8908" t="s">
        <v>25372</v>
      </c>
      <c r="G8908" t="s">
        <v>154</v>
      </c>
      <c r="H8908" t="s">
        <v>134</v>
      </c>
      <c r="I8908" t="s">
        <v>135</v>
      </c>
      <c r="J8908" t="s">
        <v>136</v>
      </c>
      <c r="K8908" t="s">
        <v>155</v>
      </c>
      <c r="L8908" t="s">
        <v>25373</v>
      </c>
      <c r="M8908" t="s">
        <v>25374</v>
      </c>
      <c r="N8908">
        <v>6.835</v>
      </c>
      <c r="O8908">
        <v>0</v>
      </c>
      <c r="P8908">
        <v>676</v>
      </c>
      <c r="Q8908">
        <v>0</v>
      </c>
      <c r="R8908">
        <v>0</v>
      </c>
      <c r="S8908">
        <v>0</v>
      </c>
      <c r="T8908">
        <v>132</v>
      </c>
      <c r="U8908">
        <v>0</v>
      </c>
      <c r="V8908">
        <v>1</v>
      </c>
      <c r="W8908">
        <v>0</v>
      </c>
      <c r="X8908">
        <v>1314.4261455623739</v>
      </c>
      <c r="Y8908">
        <v>0</v>
      </c>
      <c r="Z8908">
        <v>0</v>
      </c>
      <c r="AA8908">
        <v>0</v>
      </c>
      <c r="AB8908">
        <v>683.59856921311246</v>
      </c>
      <c r="AC8908">
        <v>0</v>
      </c>
      <c r="AD8908">
        <v>5.6735497576579998</v>
      </c>
      <c r="AE8908">
        <v>2003.6982645331443</v>
      </c>
    </row>
    <row r="8909" spans="1:31" x14ac:dyDescent="0.25">
      <c r="A8909">
        <v>2103145</v>
      </c>
      <c r="B8909">
        <v>1</v>
      </c>
      <c r="C8909" t="s">
        <v>81</v>
      </c>
      <c r="D8909" t="s">
        <v>127</v>
      </c>
      <c r="E8909" t="s">
        <v>169</v>
      </c>
      <c r="F8909" t="s">
        <v>9079</v>
      </c>
      <c r="G8909" t="s">
        <v>171</v>
      </c>
      <c r="H8909" t="s">
        <v>134</v>
      </c>
      <c r="I8909" t="s">
        <v>135</v>
      </c>
      <c r="J8909" t="s">
        <v>136</v>
      </c>
      <c r="K8909" t="s">
        <v>137</v>
      </c>
      <c r="L8909" t="s">
        <v>25375</v>
      </c>
      <c r="M8909" t="s">
        <v>25376</v>
      </c>
      <c r="N8909">
        <v>1.2494444440000001</v>
      </c>
      <c r="O8909">
        <v>0</v>
      </c>
      <c r="P8909">
        <v>97</v>
      </c>
      <c r="Q8909">
        <v>0</v>
      </c>
      <c r="R8909">
        <v>2</v>
      </c>
      <c r="S8909">
        <v>0</v>
      </c>
      <c r="T8909">
        <v>4</v>
      </c>
      <c r="U8909">
        <v>0</v>
      </c>
      <c r="V8909">
        <v>0</v>
      </c>
      <c r="W8909">
        <v>0</v>
      </c>
      <c r="X8909">
        <v>31.313226172871733</v>
      </c>
      <c r="Y8909">
        <v>0</v>
      </c>
      <c r="Z8909">
        <v>5.5378381864295534</v>
      </c>
      <c r="AA8909">
        <v>0</v>
      </c>
      <c r="AB8909">
        <v>1.6897536455087006</v>
      </c>
      <c r="AC8909">
        <v>0</v>
      </c>
      <c r="AD8909">
        <v>0</v>
      </c>
      <c r="AE8909">
        <v>38.540818004809992</v>
      </c>
    </row>
    <row r="8910" spans="1:31" x14ac:dyDescent="0.25">
      <c r="A8910">
        <v>2103394</v>
      </c>
      <c r="B8910">
        <v>1</v>
      </c>
      <c r="C8910" t="s">
        <v>81</v>
      </c>
      <c r="D8910" t="s">
        <v>112</v>
      </c>
      <c r="E8910" t="s">
        <v>177</v>
      </c>
      <c r="F8910" t="s">
        <v>25377</v>
      </c>
      <c r="G8910" t="s">
        <v>183</v>
      </c>
      <c r="H8910" t="s">
        <v>143</v>
      </c>
      <c r="I8910" t="s">
        <v>135</v>
      </c>
      <c r="J8910" t="s">
        <v>136</v>
      </c>
      <c r="K8910" t="s">
        <v>137</v>
      </c>
      <c r="L8910" t="s">
        <v>25378</v>
      </c>
      <c r="M8910" t="s">
        <v>25379</v>
      </c>
      <c r="N8910">
        <v>1.979166666</v>
      </c>
      <c r="O8910">
        <v>0</v>
      </c>
      <c r="P8910">
        <v>1</v>
      </c>
      <c r="Q8910">
        <v>0</v>
      </c>
      <c r="R8910">
        <v>0</v>
      </c>
      <c r="S8910">
        <v>0</v>
      </c>
      <c r="T8910">
        <v>0</v>
      </c>
      <c r="U8910">
        <v>0</v>
      </c>
      <c r="V8910">
        <v>0</v>
      </c>
      <c r="W8910">
        <v>0</v>
      </c>
      <c r="X8910">
        <v>0.23899191983137918</v>
      </c>
      <c r="Y8910">
        <v>0</v>
      </c>
      <c r="Z8910">
        <v>0</v>
      </c>
      <c r="AA8910">
        <v>0</v>
      </c>
      <c r="AB8910">
        <v>0</v>
      </c>
      <c r="AC8910">
        <v>0</v>
      </c>
      <c r="AD8910">
        <v>0</v>
      </c>
      <c r="AE8910">
        <v>0.23899191983137918</v>
      </c>
    </row>
    <row r="8911" spans="1:31" x14ac:dyDescent="0.25">
      <c r="A8911">
        <v>2103443</v>
      </c>
      <c r="B8911">
        <v>1</v>
      </c>
      <c r="C8911" t="s">
        <v>81</v>
      </c>
      <c r="D8911" t="s">
        <v>128</v>
      </c>
      <c r="E8911" t="s">
        <v>146</v>
      </c>
      <c r="F8911" t="s">
        <v>23935</v>
      </c>
      <c r="G8911" t="s">
        <v>133</v>
      </c>
      <c r="H8911" t="s">
        <v>134</v>
      </c>
      <c r="I8911" t="s">
        <v>135</v>
      </c>
      <c r="J8911" t="s">
        <v>136</v>
      </c>
      <c r="K8911" t="s">
        <v>137</v>
      </c>
      <c r="L8911" t="s">
        <v>25380</v>
      </c>
      <c r="M8911" t="s">
        <v>25381</v>
      </c>
      <c r="N8911">
        <v>0.61222222199999998</v>
      </c>
      <c r="O8911">
        <v>0</v>
      </c>
      <c r="P8911">
        <v>922</v>
      </c>
      <c r="Q8911">
        <v>3</v>
      </c>
      <c r="R8911">
        <v>12</v>
      </c>
      <c r="S8911">
        <v>5</v>
      </c>
      <c r="T8911">
        <v>97</v>
      </c>
      <c r="U8911">
        <v>0</v>
      </c>
      <c r="V8911">
        <v>0</v>
      </c>
      <c r="W8911">
        <v>0</v>
      </c>
      <c r="X8911">
        <v>103.00350155522869</v>
      </c>
      <c r="Y8911">
        <v>15.759494299209845</v>
      </c>
      <c r="Z8911">
        <v>10.763608155466367</v>
      </c>
      <c r="AA8911">
        <v>23.061138560107437</v>
      </c>
      <c r="AB8911">
        <v>12.028003489185883</v>
      </c>
      <c r="AC8911">
        <v>0</v>
      </c>
      <c r="AD8911">
        <v>0</v>
      </c>
      <c r="AE8911">
        <v>164.61574605919822</v>
      </c>
    </row>
    <row r="8912" spans="1:31" x14ac:dyDescent="0.25">
      <c r="A8912">
        <v>2103357</v>
      </c>
      <c r="B8912">
        <v>1</v>
      </c>
      <c r="C8912" t="s">
        <v>80</v>
      </c>
      <c r="D8912" t="s">
        <v>93</v>
      </c>
      <c r="E8912" t="s">
        <v>177</v>
      </c>
      <c r="F8912" t="s">
        <v>25382</v>
      </c>
      <c r="G8912" t="s">
        <v>183</v>
      </c>
      <c r="H8912" t="s">
        <v>143</v>
      </c>
      <c r="I8912" t="s">
        <v>135</v>
      </c>
      <c r="J8912" t="s">
        <v>136</v>
      </c>
      <c r="K8912" t="s">
        <v>137</v>
      </c>
      <c r="L8912" t="s">
        <v>25383</v>
      </c>
      <c r="M8912" t="s">
        <v>25384</v>
      </c>
      <c r="N8912">
        <v>1.433888888</v>
      </c>
      <c r="O8912">
        <v>0</v>
      </c>
      <c r="P8912">
        <v>0</v>
      </c>
      <c r="Q8912">
        <v>0</v>
      </c>
      <c r="R8912">
        <v>1</v>
      </c>
      <c r="S8912">
        <v>0</v>
      </c>
      <c r="T8912">
        <v>0</v>
      </c>
      <c r="U8912">
        <v>0</v>
      </c>
      <c r="V8912">
        <v>0</v>
      </c>
      <c r="W8912">
        <v>0</v>
      </c>
      <c r="X8912">
        <v>0</v>
      </c>
      <c r="Y8912">
        <v>0</v>
      </c>
      <c r="Z8912">
        <v>2.5398698098887942</v>
      </c>
      <c r="AA8912">
        <v>0</v>
      </c>
      <c r="AB8912">
        <v>0</v>
      </c>
      <c r="AC8912">
        <v>0</v>
      </c>
      <c r="AD8912">
        <v>0</v>
      </c>
      <c r="AE8912">
        <v>2.5398698098887942</v>
      </c>
    </row>
    <row r="8913" spans="1:31" x14ac:dyDescent="0.25">
      <c r="A8913">
        <v>2103208</v>
      </c>
      <c r="B8913">
        <v>1</v>
      </c>
      <c r="C8913" t="s">
        <v>81</v>
      </c>
      <c r="D8913" t="s">
        <v>120</v>
      </c>
      <c r="E8913" t="s">
        <v>158</v>
      </c>
      <c r="F8913" t="s">
        <v>25385</v>
      </c>
      <c r="G8913" t="s">
        <v>14857</v>
      </c>
      <c r="H8913" t="s">
        <v>143</v>
      </c>
      <c r="I8913" t="s">
        <v>135</v>
      </c>
      <c r="J8913" t="s">
        <v>136</v>
      </c>
      <c r="K8913" t="s">
        <v>137</v>
      </c>
      <c r="L8913" t="s">
        <v>25386</v>
      </c>
      <c r="M8913" t="s">
        <v>25387</v>
      </c>
      <c r="N8913">
        <v>5.4919444439999996</v>
      </c>
      <c r="O8913">
        <v>0</v>
      </c>
      <c r="P8913">
        <v>59</v>
      </c>
      <c r="Q8913">
        <v>0</v>
      </c>
      <c r="R8913">
        <v>0</v>
      </c>
      <c r="S8913">
        <v>0</v>
      </c>
      <c r="T8913">
        <v>3</v>
      </c>
      <c r="U8913">
        <v>0</v>
      </c>
      <c r="V8913">
        <v>0</v>
      </c>
      <c r="W8913">
        <v>0</v>
      </c>
      <c r="X8913">
        <v>44.748418749758443</v>
      </c>
      <c r="Y8913">
        <v>0</v>
      </c>
      <c r="Z8913">
        <v>0</v>
      </c>
      <c r="AA8913">
        <v>0</v>
      </c>
      <c r="AB8913">
        <v>6.0820003926790136</v>
      </c>
      <c r="AC8913">
        <v>0</v>
      </c>
      <c r="AD8913">
        <v>0</v>
      </c>
      <c r="AE8913">
        <v>50.830419142437457</v>
      </c>
    </row>
    <row r="8914" spans="1:31" x14ac:dyDescent="0.25">
      <c r="A8914">
        <v>2103386</v>
      </c>
      <c r="B8914">
        <v>1</v>
      </c>
      <c r="C8914" t="s">
        <v>81</v>
      </c>
      <c r="D8914" t="s">
        <v>128</v>
      </c>
      <c r="E8914" t="s">
        <v>158</v>
      </c>
      <c r="F8914" t="s">
        <v>25388</v>
      </c>
      <c r="G8914" t="s">
        <v>160</v>
      </c>
      <c r="H8914" t="s">
        <v>143</v>
      </c>
      <c r="I8914" t="s">
        <v>135</v>
      </c>
      <c r="J8914" t="s">
        <v>136</v>
      </c>
      <c r="K8914" t="s">
        <v>137</v>
      </c>
      <c r="L8914" t="s">
        <v>25389</v>
      </c>
      <c r="M8914" t="s">
        <v>25390</v>
      </c>
      <c r="N8914">
        <v>2.940833333</v>
      </c>
      <c r="O8914">
        <v>0</v>
      </c>
      <c r="P8914">
        <v>2</v>
      </c>
      <c r="Q8914">
        <v>0</v>
      </c>
      <c r="R8914">
        <v>0</v>
      </c>
      <c r="S8914">
        <v>0</v>
      </c>
      <c r="T8914">
        <v>0</v>
      </c>
      <c r="U8914">
        <v>0</v>
      </c>
      <c r="V8914">
        <v>0</v>
      </c>
      <c r="W8914">
        <v>0</v>
      </c>
      <c r="X8914">
        <v>0.60333699755410963</v>
      </c>
      <c r="Y8914">
        <v>0</v>
      </c>
      <c r="Z8914">
        <v>0</v>
      </c>
      <c r="AA8914">
        <v>0</v>
      </c>
      <c r="AB8914">
        <v>0</v>
      </c>
      <c r="AC8914">
        <v>0</v>
      </c>
      <c r="AD8914">
        <v>0</v>
      </c>
      <c r="AE8914">
        <v>0.60333699755410963</v>
      </c>
    </row>
    <row r="8915" spans="1:31" x14ac:dyDescent="0.25">
      <c r="A8915">
        <v>2103194</v>
      </c>
      <c r="B8915">
        <v>1</v>
      </c>
      <c r="C8915" t="s">
        <v>81</v>
      </c>
      <c r="D8915" t="s">
        <v>128</v>
      </c>
      <c r="E8915" t="s">
        <v>158</v>
      </c>
      <c r="F8915" t="s">
        <v>25391</v>
      </c>
      <c r="G8915" t="s">
        <v>160</v>
      </c>
      <c r="H8915" t="s">
        <v>143</v>
      </c>
      <c r="I8915" t="s">
        <v>135</v>
      </c>
      <c r="J8915" t="s">
        <v>136</v>
      </c>
      <c r="K8915" t="s">
        <v>137</v>
      </c>
      <c r="L8915" t="s">
        <v>25392</v>
      </c>
      <c r="M8915" t="s">
        <v>25393</v>
      </c>
      <c r="N8915">
        <v>1.2891666660000001</v>
      </c>
      <c r="O8915">
        <v>0</v>
      </c>
      <c r="P8915">
        <v>3</v>
      </c>
      <c r="Q8915">
        <v>0</v>
      </c>
      <c r="R8915">
        <v>1</v>
      </c>
      <c r="S8915">
        <v>0</v>
      </c>
      <c r="T8915">
        <v>0</v>
      </c>
      <c r="U8915">
        <v>0</v>
      </c>
      <c r="V8915">
        <v>0</v>
      </c>
      <c r="W8915">
        <v>0</v>
      </c>
      <c r="X8915">
        <v>0.1652937614045</v>
      </c>
      <c r="Y8915">
        <v>0</v>
      </c>
      <c r="Z8915">
        <v>0.48922563970728894</v>
      </c>
      <c r="AA8915">
        <v>0</v>
      </c>
      <c r="AB8915">
        <v>0</v>
      </c>
      <c r="AC8915">
        <v>0</v>
      </c>
      <c r="AD8915">
        <v>0</v>
      </c>
      <c r="AE8915">
        <v>0.65451940111178897</v>
      </c>
    </row>
    <row r="8916" spans="1:31" x14ac:dyDescent="0.25">
      <c r="A8916">
        <v>2103217</v>
      </c>
      <c r="B8916">
        <v>1</v>
      </c>
      <c r="C8916" t="s">
        <v>80</v>
      </c>
      <c r="D8916" t="s">
        <v>92</v>
      </c>
      <c r="E8916" t="s">
        <v>169</v>
      </c>
      <c r="F8916" t="s">
        <v>25394</v>
      </c>
      <c r="G8916" t="s">
        <v>273</v>
      </c>
      <c r="H8916" t="s">
        <v>134</v>
      </c>
      <c r="I8916" t="s">
        <v>135</v>
      </c>
      <c r="J8916" t="s">
        <v>136</v>
      </c>
      <c r="K8916" t="s">
        <v>155</v>
      </c>
      <c r="L8916" t="s">
        <v>25395</v>
      </c>
      <c r="M8916" t="s">
        <v>25396</v>
      </c>
      <c r="N8916">
        <v>3.0166666659999999</v>
      </c>
      <c r="O8916">
        <v>0</v>
      </c>
      <c r="P8916">
        <v>38</v>
      </c>
      <c r="Q8916">
        <v>0</v>
      </c>
      <c r="R8916">
        <v>33</v>
      </c>
      <c r="S8916">
        <v>0</v>
      </c>
      <c r="T8916">
        <v>1</v>
      </c>
      <c r="U8916">
        <v>0</v>
      </c>
      <c r="V8916">
        <v>0</v>
      </c>
      <c r="W8916">
        <v>0</v>
      </c>
      <c r="X8916">
        <v>45.857802742918665</v>
      </c>
      <c r="Y8916">
        <v>0</v>
      </c>
      <c r="Z8916">
        <v>28.115445844446036</v>
      </c>
      <c r="AA8916">
        <v>0</v>
      </c>
      <c r="AB8916">
        <v>9.6588585262933346E-2</v>
      </c>
      <c r="AC8916">
        <v>0</v>
      </c>
      <c r="AD8916">
        <v>0</v>
      </c>
      <c r="AE8916">
        <v>74.069837172627643</v>
      </c>
    </row>
    <row r="8917" spans="1:31" x14ac:dyDescent="0.25">
      <c r="A8917">
        <v>2103340</v>
      </c>
      <c r="B8917">
        <v>1</v>
      </c>
      <c r="C8917" t="s">
        <v>80</v>
      </c>
      <c r="D8917" t="s">
        <v>82</v>
      </c>
      <c r="E8917" t="s">
        <v>177</v>
      </c>
      <c r="F8917" t="s">
        <v>25397</v>
      </c>
      <c r="G8917" t="s">
        <v>179</v>
      </c>
      <c r="H8917" t="s">
        <v>143</v>
      </c>
      <c r="I8917" t="s">
        <v>135</v>
      </c>
      <c r="J8917" t="s">
        <v>136</v>
      </c>
      <c r="K8917" t="s">
        <v>137</v>
      </c>
      <c r="L8917" t="s">
        <v>25398</v>
      </c>
      <c r="M8917" t="s">
        <v>25399</v>
      </c>
      <c r="N8917">
        <v>3.8302777770000001</v>
      </c>
      <c r="O8917">
        <v>0</v>
      </c>
      <c r="P8917">
        <v>11</v>
      </c>
      <c r="Q8917">
        <v>0</v>
      </c>
      <c r="R8917">
        <v>0</v>
      </c>
      <c r="S8917">
        <v>0</v>
      </c>
      <c r="T8917">
        <v>0</v>
      </c>
      <c r="U8917">
        <v>0</v>
      </c>
      <c r="V8917">
        <v>0</v>
      </c>
      <c r="W8917">
        <v>0</v>
      </c>
      <c r="X8917">
        <v>9.5200849044371605</v>
      </c>
      <c r="Y8917">
        <v>0</v>
      </c>
      <c r="Z8917">
        <v>0</v>
      </c>
      <c r="AA8917">
        <v>0</v>
      </c>
      <c r="AB8917">
        <v>0</v>
      </c>
      <c r="AC8917">
        <v>0</v>
      </c>
      <c r="AD8917">
        <v>0</v>
      </c>
      <c r="AE8917">
        <v>9.5200849044371605</v>
      </c>
    </row>
    <row r="8918" spans="1:31" x14ac:dyDescent="0.25">
      <c r="A8918">
        <v>2103240</v>
      </c>
      <c r="B8918">
        <v>1</v>
      </c>
      <c r="C8918" t="s">
        <v>81</v>
      </c>
      <c r="D8918" t="s">
        <v>127</v>
      </c>
      <c r="E8918" t="s">
        <v>169</v>
      </c>
      <c r="F8918" t="s">
        <v>25400</v>
      </c>
      <c r="G8918" t="s">
        <v>171</v>
      </c>
      <c r="H8918" t="s">
        <v>134</v>
      </c>
      <c r="I8918" t="s">
        <v>135</v>
      </c>
      <c r="J8918" t="s">
        <v>136</v>
      </c>
      <c r="K8918" t="s">
        <v>137</v>
      </c>
      <c r="L8918" t="s">
        <v>25401</v>
      </c>
      <c r="M8918" t="s">
        <v>25402</v>
      </c>
      <c r="N8918">
        <v>7.573611111</v>
      </c>
      <c r="O8918">
        <v>0</v>
      </c>
      <c r="P8918">
        <v>155</v>
      </c>
      <c r="Q8918">
        <v>30</v>
      </c>
      <c r="R8918">
        <v>16</v>
      </c>
      <c r="S8918">
        <v>1</v>
      </c>
      <c r="T8918">
        <v>7</v>
      </c>
      <c r="U8918">
        <v>0</v>
      </c>
      <c r="V8918">
        <v>0</v>
      </c>
      <c r="W8918">
        <v>0</v>
      </c>
      <c r="X8918">
        <v>298.19218002345917</v>
      </c>
      <c r="Y8918">
        <v>104.54421076866579</v>
      </c>
      <c r="Z8918">
        <v>163.67483426975335</v>
      </c>
      <c r="AA8918">
        <v>1.8857164510432112</v>
      </c>
      <c r="AB8918">
        <v>40.199154702067936</v>
      </c>
      <c r="AC8918">
        <v>0</v>
      </c>
      <c r="AD8918">
        <v>0</v>
      </c>
      <c r="AE8918">
        <v>608.49609621498951</v>
      </c>
    </row>
    <row r="8919" spans="1:31" x14ac:dyDescent="0.25">
      <c r="A8919">
        <v>2103177</v>
      </c>
      <c r="B8919">
        <v>1</v>
      </c>
      <c r="C8919" t="s">
        <v>80</v>
      </c>
      <c r="D8919" t="s">
        <v>101</v>
      </c>
      <c r="E8919" t="s">
        <v>169</v>
      </c>
      <c r="F8919" t="s">
        <v>25403</v>
      </c>
      <c r="G8919" t="s">
        <v>171</v>
      </c>
      <c r="H8919" t="s">
        <v>134</v>
      </c>
      <c r="I8919" t="s">
        <v>135</v>
      </c>
      <c r="J8919" t="s">
        <v>136</v>
      </c>
      <c r="K8919" t="s">
        <v>137</v>
      </c>
      <c r="L8919" t="s">
        <v>25404</v>
      </c>
      <c r="M8919" t="s">
        <v>25405</v>
      </c>
      <c r="N8919">
        <v>0.90194444399999996</v>
      </c>
      <c r="O8919">
        <v>0</v>
      </c>
      <c r="P8919">
        <v>150</v>
      </c>
      <c r="Q8919">
        <v>0</v>
      </c>
      <c r="R8919">
        <v>2</v>
      </c>
      <c r="S8919">
        <v>0</v>
      </c>
      <c r="T8919">
        <v>15</v>
      </c>
      <c r="U8919">
        <v>0</v>
      </c>
      <c r="V8919">
        <v>0</v>
      </c>
      <c r="W8919">
        <v>0</v>
      </c>
      <c r="X8919">
        <v>27.0165364482542</v>
      </c>
      <c r="Y8919">
        <v>0</v>
      </c>
      <c r="Z8919">
        <v>2.3174483429243846</v>
      </c>
      <c r="AA8919">
        <v>0</v>
      </c>
      <c r="AB8919">
        <v>9.4566272632167099</v>
      </c>
      <c r="AC8919">
        <v>0</v>
      </c>
      <c r="AD8919">
        <v>0</v>
      </c>
      <c r="AE8919">
        <v>38.790612054395297</v>
      </c>
    </row>
    <row r="8920" spans="1:31" x14ac:dyDescent="0.25">
      <c r="A8920">
        <v>2103277</v>
      </c>
      <c r="B8920">
        <v>1</v>
      </c>
      <c r="C8920" t="s">
        <v>81</v>
      </c>
      <c r="D8920" t="s">
        <v>112</v>
      </c>
      <c r="E8920" t="s">
        <v>158</v>
      </c>
      <c r="F8920" t="s">
        <v>25406</v>
      </c>
      <c r="G8920" t="s">
        <v>160</v>
      </c>
      <c r="H8920" t="s">
        <v>143</v>
      </c>
      <c r="I8920" t="s">
        <v>135</v>
      </c>
      <c r="J8920" t="s">
        <v>136</v>
      </c>
      <c r="K8920" t="s">
        <v>137</v>
      </c>
      <c r="L8920" t="s">
        <v>25407</v>
      </c>
      <c r="M8920" t="s">
        <v>25408</v>
      </c>
      <c r="N8920">
        <v>1.025555555</v>
      </c>
      <c r="O8920">
        <v>0</v>
      </c>
      <c r="P8920">
        <v>96</v>
      </c>
      <c r="Q8920">
        <v>0</v>
      </c>
      <c r="R8920">
        <v>0</v>
      </c>
      <c r="S8920">
        <v>0</v>
      </c>
      <c r="T8920">
        <v>30</v>
      </c>
      <c r="U8920">
        <v>0</v>
      </c>
      <c r="V8920">
        <v>0</v>
      </c>
      <c r="W8920">
        <v>0</v>
      </c>
      <c r="X8920">
        <v>16.532613035350156</v>
      </c>
      <c r="Y8920">
        <v>0</v>
      </c>
      <c r="Z8920">
        <v>0</v>
      </c>
      <c r="AA8920">
        <v>0</v>
      </c>
      <c r="AB8920">
        <v>66.603696587783276</v>
      </c>
      <c r="AC8920">
        <v>0</v>
      </c>
      <c r="AD8920">
        <v>0</v>
      </c>
      <c r="AE8920">
        <v>83.136309623133428</v>
      </c>
    </row>
    <row r="8921" spans="1:31" x14ac:dyDescent="0.25">
      <c r="A8921">
        <v>2103131</v>
      </c>
      <c r="B8921">
        <v>1</v>
      </c>
      <c r="C8921" t="s">
        <v>81</v>
      </c>
      <c r="D8921" t="s">
        <v>127</v>
      </c>
      <c r="E8921" t="s">
        <v>158</v>
      </c>
      <c r="F8921" t="s">
        <v>25409</v>
      </c>
      <c r="G8921" t="s">
        <v>7838</v>
      </c>
      <c r="H8921" t="s">
        <v>143</v>
      </c>
      <c r="I8921" t="s">
        <v>135</v>
      </c>
      <c r="J8921" t="s">
        <v>136</v>
      </c>
      <c r="K8921" t="s">
        <v>137</v>
      </c>
      <c r="L8921" t="s">
        <v>25410</v>
      </c>
      <c r="M8921" t="s">
        <v>25411</v>
      </c>
      <c r="N8921">
        <v>4.2152777769999998</v>
      </c>
      <c r="O8921">
        <v>0</v>
      </c>
      <c r="P8921">
        <v>35</v>
      </c>
      <c r="Q8921">
        <v>0</v>
      </c>
      <c r="R8921">
        <v>0</v>
      </c>
      <c r="S8921">
        <v>0</v>
      </c>
      <c r="T8921">
        <v>8</v>
      </c>
      <c r="U8921">
        <v>0</v>
      </c>
      <c r="V8921">
        <v>0</v>
      </c>
      <c r="W8921">
        <v>0</v>
      </c>
      <c r="X8921">
        <v>25.181426495798437</v>
      </c>
      <c r="Y8921">
        <v>0</v>
      </c>
      <c r="Z8921">
        <v>0</v>
      </c>
      <c r="AA8921">
        <v>0</v>
      </c>
      <c r="AB8921">
        <v>14.542016024789998</v>
      </c>
      <c r="AC8921">
        <v>0</v>
      </c>
      <c r="AD8921">
        <v>0</v>
      </c>
      <c r="AE8921">
        <v>39.723442520588435</v>
      </c>
    </row>
    <row r="8922" spans="1:31" x14ac:dyDescent="0.25">
      <c r="A8922">
        <v>2103426</v>
      </c>
      <c r="B8922">
        <v>1</v>
      </c>
      <c r="C8922" t="s">
        <v>80</v>
      </c>
      <c r="D8922" t="s">
        <v>103</v>
      </c>
      <c r="E8922" t="s">
        <v>177</v>
      </c>
      <c r="F8922" t="s">
        <v>25412</v>
      </c>
      <c r="G8922" t="s">
        <v>183</v>
      </c>
      <c r="H8922" t="s">
        <v>143</v>
      </c>
      <c r="I8922" t="s">
        <v>135</v>
      </c>
      <c r="J8922" t="s">
        <v>136</v>
      </c>
      <c r="K8922" t="s">
        <v>137</v>
      </c>
      <c r="L8922" t="s">
        <v>25413</v>
      </c>
      <c r="M8922" t="s">
        <v>25414</v>
      </c>
      <c r="N8922">
        <v>1.66</v>
      </c>
      <c r="O8922">
        <v>0</v>
      </c>
      <c r="P8922">
        <v>2</v>
      </c>
      <c r="Q8922">
        <v>0</v>
      </c>
      <c r="R8922">
        <v>0</v>
      </c>
      <c r="S8922">
        <v>0</v>
      </c>
      <c r="T8922">
        <v>0</v>
      </c>
      <c r="U8922">
        <v>0</v>
      </c>
      <c r="V8922">
        <v>0</v>
      </c>
      <c r="W8922">
        <v>0</v>
      </c>
      <c r="X8922">
        <v>1.9266298206271557</v>
      </c>
      <c r="Y8922">
        <v>0</v>
      </c>
      <c r="Z8922">
        <v>0</v>
      </c>
      <c r="AA8922">
        <v>0</v>
      </c>
      <c r="AB8922">
        <v>0</v>
      </c>
      <c r="AC8922">
        <v>0</v>
      </c>
      <c r="AD8922">
        <v>0</v>
      </c>
      <c r="AE8922">
        <v>1.9266298206271557</v>
      </c>
    </row>
    <row r="8923" spans="1:31" x14ac:dyDescent="0.25">
      <c r="A8923">
        <v>2103283</v>
      </c>
      <c r="B8923">
        <v>1</v>
      </c>
      <c r="C8923" t="s">
        <v>81</v>
      </c>
      <c r="D8923" t="s">
        <v>128</v>
      </c>
      <c r="E8923" t="s">
        <v>158</v>
      </c>
      <c r="F8923" t="s">
        <v>25415</v>
      </c>
      <c r="G8923" t="s">
        <v>160</v>
      </c>
      <c r="H8923" t="s">
        <v>143</v>
      </c>
      <c r="I8923" t="s">
        <v>135</v>
      </c>
      <c r="J8923" t="s">
        <v>136</v>
      </c>
      <c r="K8923" t="s">
        <v>137</v>
      </c>
      <c r="L8923" t="s">
        <v>25416</v>
      </c>
      <c r="M8923" t="s">
        <v>25417</v>
      </c>
      <c r="N8923">
        <v>1.5758333330000001</v>
      </c>
      <c r="O8923">
        <v>0</v>
      </c>
      <c r="P8923">
        <v>66</v>
      </c>
      <c r="Q8923">
        <v>0</v>
      </c>
      <c r="R8923">
        <v>0</v>
      </c>
      <c r="S8923">
        <v>0</v>
      </c>
      <c r="T8923">
        <v>25</v>
      </c>
      <c r="U8923">
        <v>0</v>
      </c>
      <c r="V8923">
        <v>0</v>
      </c>
      <c r="W8923">
        <v>0</v>
      </c>
      <c r="X8923">
        <v>24.868121838322143</v>
      </c>
      <c r="Y8923">
        <v>0</v>
      </c>
      <c r="Z8923">
        <v>0</v>
      </c>
      <c r="AA8923">
        <v>0</v>
      </c>
      <c r="AB8923">
        <v>27.9375132061942</v>
      </c>
      <c r="AC8923">
        <v>0</v>
      </c>
      <c r="AD8923">
        <v>0</v>
      </c>
      <c r="AE8923">
        <v>52.805635044516343</v>
      </c>
    </row>
    <row r="8924" spans="1:31" x14ac:dyDescent="0.25">
      <c r="A8924">
        <v>2103260</v>
      </c>
      <c r="B8924">
        <v>1</v>
      </c>
      <c r="C8924" t="s">
        <v>80</v>
      </c>
      <c r="D8924" t="s">
        <v>85</v>
      </c>
      <c r="E8924" t="s">
        <v>177</v>
      </c>
      <c r="F8924" t="s">
        <v>25418</v>
      </c>
      <c r="G8924" t="s">
        <v>179</v>
      </c>
      <c r="H8924" t="s">
        <v>143</v>
      </c>
      <c r="I8924" t="s">
        <v>135</v>
      </c>
      <c r="J8924" t="s">
        <v>136</v>
      </c>
      <c r="K8924" t="s">
        <v>137</v>
      </c>
      <c r="L8924" t="s">
        <v>25419</v>
      </c>
      <c r="M8924" t="s">
        <v>25420</v>
      </c>
      <c r="N8924">
        <v>1.4436111110000001</v>
      </c>
      <c r="O8924">
        <v>0</v>
      </c>
      <c r="P8924">
        <v>7</v>
      </c>
      <c r="Q8924">
        <v>0</v>
      </c>
      <c r="R8924">
        <v>0</v>
      </c>
      <c r="S8924">
        <v>0</v>
      </c>
      <c r="T8924">
        <v>0</v>
      </c>
      <c r="U8924">
        <v>0</v>
      </c>
      <c r="V8924">
        <v>0</v>
      </c>
      <c r="W8924">
        <v>0</v>
      </c>
      <c r="X8924">
        <v>2.5248037174679201</v>
      </c>
      <c r="Y8924">
        <v>0</v>
      </c>
      <c r="Z8924">
        <v>0</v>
      </c>
      <c r="AA8924">
        <v>0</v>
      </c>
      <c r="AB8924">
        <v>0</v>
      </c>
      <c r="AC8924">
        <v>0</v>
      </c>
      <c r="AD8924">
        <v>0</v>
      </c>
      <c r="AE8924">
        <v>2.5248037174679201</v>
      </c>
    </row>
    <row r="8925" spans="1:31" x14ac:dyDescent="0.25">
      <c r="A8925">
        <v>2103111</v>
      </c>
      <c r="B8925">
        <v>1</v>
      </c>
      <c r="C8925" t="s">
        <v>80</v>
      </c>
      <c r="D8925" t="s">
        <v>107</v>
      </c>
      <c r="E8925" t="s">
        <v>131</v>
      </c>
      <c r="F8925" t="s">
        <v>25421</v>
      </c>
      <c r="G8925" t="s">
        <v>133</v>
      </c>
      <c r="H8925" t="s">
        <v>134</v>
      </c>
      <c r="I8925" t="s">
        <v>135</v>
      </c>
      <c r="J8925" t="s">
        <v>136</v>
      </c>
      <c r="K8925" t="s">
        <v>137</v>
      </c>
      <c r="L8925" t="s">
        <v>25422</v>
      </c>
      <c r="M8925" t="s">
        <v>25423</v>
      </c>
      <c r="N8925">
        <v>2.054166666</v>
      </c>
      <c r="O8925">
        <v>1</v>
      </c>
      <c r="P8925">
        <v>540</v>
      </c>
      <c r="Q8925">
        <v>1</v>
      </c>
      <c r="R8925">
        <v>10</v>
      </c>
      <c r="S8925">
        <v>0</v>
      </c>
      <c r="T8925">
        <v>26</v>
      </c>
      <c r="U8925">
        <v>0</v>
      </c>
      <c r="V8925">
        <v>1</v>
      </c>
      <c r="W8925">
        <v>14.604916952759076</v>
      </c>
      <c r="X8925">
        <v>192.91231840910282</v>
      </c>
      <c r="Y8925">
        <v>0.77266824844722504</v>
      </c>
      <c r="Z8925">
        <v>4.1778347372077569</v>
      </c>
      <c r="AA8925">
        <v>0</v>
      </c>
      <c r="AB8925">
        <v>53.508930913104166</v>
      </c>
      <c r="AC8925">
        <v>0</v>
      </c>
      <c r="AD8925">
        <v>10.400999202725734</v>
      </c>
      <c r="AE8925">
        <v>276.37766846334682</v>
      </c>
    </row>
    <row r="8926" spans="1:31" x14ac:dyDescent="0.25">
      <c r="A8926">
        <v>2103360</v>
      </c>
      <c r="B8926">
        <v>1</v>
      </c>
      <c r="C8926" t="s">
        <v>80</v>
      </c>
      <c r="D8926" t="s">
        <v>106</v>
      </c>
      <c r="E8926" t="s">
        <v>169</v>
      </c>
      <c r="F8926" t="s">
        <v>25424</v>
      </c>
      <c r="G8926" t="s">
        <v>171</v>
      </c>
      <c r="H8926" t="s">
        <v>134</v>
      </c>
      <c r="I8926" t="s">
        <v>135</v>
      </c>
      <c r="J8926" t="s">
        <v>136</v>
      </c>
      <c r="K8926" t="s">
        <v>137</v>
      </c>
      <c r="L8926" t="s">
        <v>25425</v>
      </c>
      <c r="M8926" t="s">
        <v>25426</v>
      </c>
      <c r="N8926">
        <v>4.3772222220000003</v>
      </c>
      <c r="O8926">
        <v>0</v>
      </c>
      <c r="P8926">
        <v>0</v>
      </c>
      <c r="Q8926">
        <v>2</v>
      </c>
      <c r="R8926">
        <v>9</v>
      </c>
      <c r="S8926">
        <v>0</v>
      </c>
      <c r="T8926">
        <v>3</v>
      </c>
      <c r="U8926">
        <v>0</v>
      </c>
      <c r="V8926">
        <v>0</v>
      </c>
      <c r="W8926">
        <v>0</v>
      </c>
      <c r="X8926">
        <v>0</v>
      </c>
      <c r="Y8926">
        <v>313.48180880913907</v>
      </c>
      <c r="Z8926">
        <v>229.47268696922399</v>
      </c>
      <c r="AA8926">
        <v>0</v>
      </c>
      <c r="AB8926">
        <v>29.980490700313723</v>
      </c>
      <c r="AC8926">
        <v>0</v>
      </c>
      <c r="AD8926">
        <v>0</v>
      </c>
      <c r="AE8926">
        <v>572.93498647867671</v>
      </c>
    </row>
    <row r="8927" spans="1:31" x14ac:dyDescent="0.25">
      <c r="A8927">
        <v>2103346</v>
      </c>
      <c r="B8927">
        <v>1</v>
      </c>
      <c r="C8927" t="s">
        <v>80</v>
      </c>
      <c r="D8927" t="s">
        <v>93</v>
      </c>
      <c r="E8927" t="s">
        <v>158</v>
      </c>
      <c r="F8927" t="s">
        <v>24770</v>
      </c>
      <c r="G8927" t="s">
        <v>366</v>
      </c>
      <c r="H8927" t="s">
        <v>143</v>
      </c>
      <c r="I8927" t="s">
        <v>135</v>
      </c>
      <c r="J8927" t="s">
        <v>136</v>
      </c>
      <c r="K8927" t="s">
        <v>137</v>
      </c>
      <c r="L8927" t="s">
        <v>25427</v>
      </c>
      <c r="M8927" t="s">
        <v>25428</v>
      </c>
      <c r="N8927">
        <v>2.739166666</v>
      </c>
      <c r="O8927">
        <v>0</v>
      </c>
      <c r="P8927">
        <v>74</v>
      </c>
      <c r="Q8927">
        <v>0</v>
      </c>
      <c r="R8927">
        <v>0</v>
      </c>
      <c r="S8927">
        <v>0</v>
      </c>
      <c r="T8927">
        <v>21</v>
      </c>
      <c r="U8927">
        <v>0</v>
      </c>
      <c r="V8927">
        <v>0</v>
      </c>
      <c r="W8927">
        <v>0</v>
      </c>
      <c r="X8927">
        <v>32.377366662485393</v>
      </c>
      <c r="Y8927">
        <v>0</v>
      </c>
      <c r="Z8927">
        <v>0</v>
      </c>
      <c r="AA8927">
        <v>0</v>
      </c>
      <c r="AB8927">
        <v>64.57002439717256</v>
      </c>
      <c r="AC8927">
        <v>0</v>
      </c>
      <c r="AD8927">
        <v>0</v>
      </c>
      <c r="AE8927">
        <v>96.947391059657946</v>
      </c>
    </row>
    <row r="8928" spans="1:31" x14ac:dyDescent="0.25">
      <c r="A8928">
        <v>2103154</v>
      </c>
      <c r="B8928">
        <v>1</v>
      </c>
      <c r="C8928" t="s">
        <v>81</v>
      </c>
      <c r="D8928" t="s">
        <v>118</v>
      </c>
      <c r="E8928" t="s">
        <v>169</v>
      </c>
      <c r="F8928" t="s">
        <v>25429</v>
      </c>
      <c r="G8928" t="s">
        <v>154</v>
      </c>
      <c r="H8928" t="s">
        <v>134</v>
      </c>
      <c r="I8928" t="s">
        <v>135</v>
      </c>
      <c r="J8928" t="s">
        <v>136</v>
      </c>
      <c r="K8928" t="s">
        <v>155</v>
      </c>
      <c r="L8928" t="s">
        <v>25430</v>
      </c>
      <c r="M8928" t="s">
        <v>25431</v>
      </c>
      <c r="N8928">
        <v>7.1222222220000004</v>
      </c>
      <c r="O8928">
        <v>0</v>
      </c>
      <c r="P8928">
        <v>620</v>
      </c>
      <c r="Q8928">
        <v>0</v>
      </c>
      <c r="R8928">
        <v>0</v>
      </c>
      <c r="S8928">
        <v>0</v>
      </c>
      <c r="T8928">
        <v>93</v>
      </c>
      <c r="U8928">
        <v>0</v>
      </c>
      <c r="V8928">
        <v>1</v>
      </c>
      <c r="W8928">
        <v>0</v>
      </c>
      <c r="X8928">
        <v>859.40763538957719</v>
      </c>
      <c r="Y8928">
        <v>0</v>
      </c>
      <c r="Z8928">
        <v>0</v>
      </c>
      <c r="AA8928">
        <v>0</v>
      </c>
      <c r="AB8928">
        <v>347.56238584574442</v>
      </c>
      <c r="AC8928">
        <v>0</v>
      </c>
      <c r="AD8928">
        <v>15.840429407074739</v>
      </c>
      <c r="AE8928">
        <v>1222.8104506423963</v>
      </c>
    </row>
    <row r="8929" spans="1:31" x14ac:dyDescent="0.25">
      <c r="A8929">
        <v>2103403</v>
      </c>
      <c r="B8929">
        <v>1</v>
      </c>
      <c r="C8929" t="s">
        <v>80</v>
      </c>
      <c r="D8929" t="s">
        <v>108</v>
      </c>
      <c r="E8929" t="s">
        <v>158</v>
      </c>
      <c r="F8929" t="s">
        <v>25432</v>
      </c>
      <c r="G8929" t="s">
        <v>283</v>
      </c>
      <c r="H8929" t="s">
        <v>143</v>
      </c>
      <c r="I8929" t="s">
        <v>135</v>
      </c>
      <c r="J8929" t="s">
        <v>136</v>
      </c>
      <c r="K8929" t="s">
        <v>137</v>
      </c>
      <c r="L8929" t="s">
        <v>25433</v>
      </c>
      <c r="M8929" t="s">
        <v>25434</v>
      </c>
      <c r="N8929">
        <v>3.0247222219999998</v>
      </c>
      <c r="O8929">
        <v>0</v>
      </c>
      <c r="P8929">
        <v>18</v>
      </c>
      <c r="Q8929">
        <v>0</v>
      </c>
      <c r="R8929">
        <v>3</v>
      </c>
      <c r="S8929">
        <v>0</v>
      </c>
      <c r="T8929">
        <v>1</v>
      </c>
      <c r="U8929">
        <v>0</v>
      </c>
      <c r="V8929">
        <v>0</v>
      </c>
      <c r="W8929">
        <v>0</v>
      </c>
      <c r="X8929">
        <v>19.936816690522207</v>
      </c>
      <c r="Y8929">
        <v>0</v>
      </c>
      <c r="Z8929">
        <v>9.6234458734989463</v>
      </c>
      <c r="AA8929">
        <v>0</v>
      </c>
      <c r="AB8929">
        <v>16.929453469624956</v>
      </c>
      <c r="AC8929">
        <v>0</v>
      </c>
      <c r="AD8929">
        <v>0</v>
      </c>
      <c r="AE8929">
        <v>46.489716033646104</v>
      </c>
    </row>
    <row r="8930" spans="1:31" x14ac:dyDescent="0.25">
      <c r="A8930">
        <v>2103303</v>
      </c>
      <c r="B8930">
        <v>1</v>
      </c>
      <c r="C8930" t="s">
        <v>80</v>
      </c>
      <c r="D8930" t="s">
        <v>97</v>
      </c>
      <c r="E8930" t="s">
        <v>146</v>
      </c>
      <c r="F8930" t="s">
        <v>8697</v>
      </c>
      <c r="G8930" t="s">
        <v>133</v>
      </c>
      <c r="H8930" t="s">
        <v>134</v>
      </c>
      <c r="I8930" t="s">
        <v>135</v>
      </c>
      <c r="J8930" t="s">
        <v>136</v>
      </c>
      <c r="K8930" t="s">
        <v>137</v>
      </c>
      <c r="L8930" t="s">
        <v>25435</v>
      </c>
      <c r="M8930" t="s">
        <v>25436</v>
      </c>
      <c r="N8930">
        <v>0.178888888</v>
      </c>
      <c r="O8930">
        <v>2</v>
      </c>
      <c r="P8930">
        <v>1672</v>
      </c>
      <c r="Q8930">
        <v>0</v>
      </c>
      <c r="R8930">
        <v>52</v>
      </c>
      <c r="S8930">
        <v>1</v>
      </c>
      <c r="T8930">
        <v>127</v>
      </c>
      <c r="U8930">
        <v>0</v>
      </c>
      <c r="V8930">
        <v>0</v>
      </c>
      <c r="W8930">
        <v>6.1363316705950783</v>
      </c>
      <c r="X8930">
        <v>106.1325452381616</v>
      </c>
      <c r="Y8930">
        <v>0</v>
      </c>
      <c r="Z8930">
        <v>4.4739445992227536</v>
      </c>
      <c r="AA8930">
        <v>0</v>
      </c>
      <c r="AB8930">
        <v>23.756124246421564</v>
      </c>
      <c r="AC8930">
        <v>0</v>
      </c>
      <c r="AD8930">
        <v>0</v>
      </c>
      <c r="AE8930">
        <v>140.49894575440101</v>
      </c>
    </row>
    <row r="8931" spans="1:31" x14ac:dyDescent="0.25">
      <c r="A8931">
        <v>2103197</v>
      </c>
      <c r="B8931">
        <v>1</v>
      </c>
      <c r="C8931" t="s">
        <v>80</v>
      </c>
      <c r="D8931" t="s">
        <v>97</v>
      </c>
      <c r="E8931" t="s">
        <v>146</v>
      </c>
      <c r="F8931" t="s">
        <v>9115</v>
      </c>
      <c r="G8931" t="s">
        <v>133</v>
      </c>
      <c r="H8931" t="s">
        <v>134</v>
      </c>
      <c r="I8931" t="s">
        <v>135</v>
      </c>
      <c r="J8931" t="s">
        <v>136</v>
      </c>
      <c r="K8931" t="s">
        <v>137</v>
      </c>
      <c r="L8931" t="s">
        <v>25437</v>
      </c>
      <c r="M8931" t="s">
        <v>25438</v>
      </c>
      <c r="N8931">
        <v>0.86583333299999998</v>
      </c>
      <c r="O8931">
        <v>7</v>
      </c>
      <c r="P8931">
        <v>461</v>
      </c>
      <c r="Q8931">
        <v>10</v>
      </c>
      <c r="R8931">
        <v>327</v>
      </c>
      <c r="S8931">
        <v>16</v>
      </c>
      <c r="T8931">
        <v>129</v>
      </c>
      <c r="U8931">
        <v>1</v>
      </c>
      <c r="V8931">
        <v>0</v>
      </c>
      <c r="W8931">
        <v>58.952197864282532</v>
      </c>
      <c r="X8931">
        <v>184.88633301456795</v>
      </c>
      <c r="Y8931">
        <v>62.719975654319818</v>
      </c>
      <c r="Z8931">
        <v>159.09727731503349</v>
      </c>
      <c r="AA8931">
        <v>110.17820434713333</v>
      </c>
      <c r="AB8931">
        <v>139.45118637467712</v>
      </c>
      <c r="AC8931">
        <v>0</v>
      </c>
      <c r="AD8931">
        <v>0</v>
      </c>
      <c r="AE8931">
        <v>715.28517457001431</v>
      </c>
    </row>
    <row r="8932" spans="1:31" x14ac:dyDescent="0.25">
      <c r="A8932">
        <v>2103320</v>
      </c>
      <c r="B8932">
        <v>1</v>
      </c>
      <c r="C8932" t="s">
        <v>81</v>
      </c>
      <c r="D8932" t="s">
        <v>128</v>
      </c>
      <c r="E8932" t="s">
        <v>177</v>
      </c>
      <c r="F8932" t="s">
        <v>25439</v>
      </c>
      <c r="G8932" t="s">
        <v>1007</v>
      </c>
      <c r="H8932" t="s">
        <v>143</v>
      </c>
      <c r="I8932" t="s">
        <v>135</v>
      </c>
      <c r="J8932" t="s">
        <v>3</v>
      </c>
      <c r="K8932" t="s">
        <v>137</v>
      </c>
      <c r="L8932" t="s">
        <v>25440</v>
      </c>
      <c r="M8932" t="s">
        <v>25441</v>
      </c>
      <c r="N8932">
        <v>0.97833333300000003</v>
      </c>
      <c r="O8932">
        <v>0</v>
      </c>
      <c r="P8932">
        <v>8</v>
      </c>
      <c r="Q8932">
        <v>0</v>
      </c>
      <c r="R8932">
        <v>0</v>
      </c>
      <c r="S8932">
        <v>0</v>
      </c>
      <c r="T8932">
        <v>0</v>
      </c>
      <c r="U8932">
        <v>0</v>
      </c>
      <c r="V8932">
        <v>0</v>
      </c>
      <c r="W8932">
        <v>0</v>
      </c>
      <c r="X8932">
        <v>1.0910571542799774</v>
      </c>
      <c r="Y8932">
        <v>0</v>
      </c>
      <c r="Z8932">
        <v>0</v>
      </c>
      <c r="AA8932">
        <v>0</v>
      </c>
      <c r="AB8932">
        <v>0</v>
      </c>
      <c r="AC8932">
        <v>0</v>
      </c>
      <c r="AD8932">
        <v>0</v>
      </c>
      <c r="AE8932">
        <v>1.0910571542799774</v>
      </c>
    </row>
    <row r="8933" spans="1:31" x14ac:dyDescent="0.25">
      <c r="A8933">
        <v>2103343</v>
      </c>
      <c r="B8933">
        <v>1</v>
      </c>
      <c r="C8933" t="s">
        <v>81</v>
      </c>
      <c r="D8933" t="s">
        <v>120</v>
      </c>
      <c r="E8933" t="s">
        <v>158</v>
      </c>
      <c r="F8933" t="s">
        <v>22049</v>
      </c>
      <c r="G8933" t="s">
        <v>160</v>
      </c>
      <c r="H8933" t="s">
        <v>143</v>
      </c>
      <c r="I8933" t="s">
        <v>135</v>
      </c>
      <c r="J8933" t="s">
        <v>136</v>
      </c>
      <c r="K8933" t="s">
        <v>137</v>
      </c>
      <c r="L8933" t="s">
        <v>25442</v>
      </c>
      <c r="M8933" t="s">
        <v>25443</v>
      </c>
      <c r="N8933">
        <v>3.7497222219999999</v>
      </c>
      <c r="O8933">
        <v>0</v>
      </c>
      <c r="P8933">
        <v>32</v>
      </c>
      <c r="Q8933">
        <v>0</v>
      </c>
      <c r="R8933">
        <v>1</v>
      </c>
      <c r="S8933">
        <v>0</v>
      </c>
      <c r="T8933">
        <v>1</v>
      </c>
      <c r="U8933">
        <v>0</v>
      </c>
      <c r="V8933">
        <v>1</v>
      </c>
      <c r="W8933">
        <v>0</v>
      </c>
      <c r="X8933">
        <v>23.536395973042062</v>
      </c>
      <c r="Y8933">
        <v>0</v>
      </c>
      <c r="Z8933">
        <v>0</v>
      </c>
      <c r="AA8933">
        <v>0</v>
      </c>
      <c r="AB8933">
        <v>9.2225724150866366</v>
      </c>
      <c r="AC8933">
        <v>0</v>
      </c>
      <c r="AD8933">
        <v>11.224357122606429</v>
      </c>
      <c r="AE8933">
        <v>43.983325510735128</v>
      </c>
    </row>
    <row r="8934" spans="1:31" x14ac:dyDescent="0.25">
      <c r="A8934">
        <v>2103220</v>
      </c>
      <c r="B8934">
        <v>1</v>
      </c>
      <c r="C8934" t="s">
        <v>80</v>
      </c>
      <c r="D8934" t="s">
        <v>82</v>
      </c>
      <c r="E8934" t="s">
        <v>177</v>
      </c>
      <c r="F8934" t="s">
        <v>25444</v>
      </c>
      <c r="G8934" t="s">
        <v>179</v>
      </c>
      <c r="H8934" t="s">
        <v>143</v>
      </c>
      <c r="I8934" t="s">
        <v>135</v>
      </c>
      <c r="J8934" t="s">
        <v>136</v>
      </c>
      <c r="K8934" t="s">
        <v>137</v>
      </c>
      <c r="L8934" t="s">
        <v>25445</v>
      </c>
      <c r="M8934" t="s">
        <v>25446</v>
      </c>
      <c r="N8934">
        <v>3.659166666</v>
      </c>
      <c r="O8934">
        <v>0</v>
      </c>
      <c r="P8934">
        <v>1</v>
      </c>
      <c r="Q8934">
        <v>0</v>
      </c>
      <c r="R8934">
        <v>0</v>
      </c>
      <c r="S8934">
        <v>0</v>
      </c>
      <c r="T8934">
        <v>0</v>
      </c>
      <c r="U8934">
        <v>0</v>
      </c>
      <c r="V8934">
        <v>0</v>
      </c>
      <c r="W8934">
        <v>0</v>
      </c>
      <c r="X8934">
        <v>0.38608768231311419</v>
      </c>
      <c r="Y8934">
        <v>0</v>
      </c>
      <c r="Z8934">
        <v>0</v>
      </c>
      <c r="AA8934">
        <v>0</v>
      </c>
      <c r="AB8934">
        <v>0</v>
      </c>
      <c r="AC8934">
        <v>0</v>
      </c>
      <c r="AD8934">
        <v>0</v>
      </c>
      <c r="AE8934">
        <v>0.38608768231311419</v>
      </c>
    </row>
    <row r="8935" spans="1:31" x14ac:dyDescent="0.25">
      <c r="A8935">
        <v>2103366</v>
      </c>
      <c r="B8935">
        <v>1</v>
      </c>
      <c r="C8935" t="s">
        <v>80</v>
      </c>
      <c r="D8935" t="s">
        <v>93</v>
      </c>
      <c r="E8935" t="s">
        <v>146</v>
      </c>
      <c r="F8935" t="s">
        <v>2777</v>
      </c>
      <c r="G8935" t="s">
        <v>133</v>
      </c>
      <c r="H8935" t="s">
        <v>134</v>
      </c>
      <c r="I8935" t="s">
        <v>135</v>
      </c>
      <c r="J8935" t="s">
        <v>136</v>
      </c>
      <c r="K8935" t="s">
        <v>137</v>
      </c>
      <c r="L8935" t="s">
        <v>25447</v>
      </c>
      <c r="M8935" t="s">
        <v>25448</v>
      </c>
      <c r="N8935">
        <v>0.37694444399999999</v>
      </c>
      <c r="O8935">
        <v>0</v>
      </c>
      <c r="P8935">
        <v>8</v>
      </c>
      <c r="Q8935">
        <v>29</v>
      </c>
      <c r="R8935">
        <v>94</v>
      </c>
      <c r="S8935">
        <v>6</v>
      </c>
      <c r="T8935">
        <v>15</v>
      </c>
      <c r="U8935">
        <v>0</v>
      </c>
      <c r="V8935">
        <v>0</v>
      </c>
      <c r="W8935">
        <v>0</v>
      </c>
      <c r="X8935">
        <v>1.17191596001298</v>
      </c>
      <c r="Y8935">
        <v>25.679313197155341</v>
      </c>
      <c r="Z8935">
        <v>85.592441250192408</v>
      </c>
      <c r="AA8935">
        <v>81.438022729256559</v>
      </c>
      <c r="AB8935">
        <v>12.527113851877871</v>
      </c>
      <c r="AC8935">
        <v>0</v>
      </c>
      <c r="AD8935">
        <v>0</v>
      </c>
      <c r="AE8935">
        <v>206.40880698849514</v>
      </c>
    </row>
    <row r="8936" spans="1:31" x14ac:dyDescent="0.25">
      <c r="A8936">
        <v>2103074</v>
      </c>
      <c r="B8936">
        <v>1</v>
      </c>
      <c r="C8936" t="s">
        <v>81</v>
      </c>
      <c r="D8936" t="s">
        <v>117</v>
      </c>
      <c r="E8936" t="s">
        <v>146</v>
      </c>
      <c r="F8936" t="s">
        <v>5788</v>
      </c>
      <c r="G8936" t="s">
        <v>133</v>
      </c>
      <c r="H8936" t="s">
        <v>134</v>
      </c>
      <c r="I8936" t="s">
        <v>259</v>
      </c>
      <c r="J8936" t="s">
        <v>136</v>
      </c>
      <c r="K8936" t="s">
        <v>137</v>
      </c>
      <c r="L8936" t="s">
        <v>25449</v>
      </c>
      <c r="M8936" t="s">
        <v>25450</v>
      </c>
      <c r="N8936">
        <v>4.6388888000000003E-2</v>
      </c>
      <c r="O8936">
        <v>0</v>
      </c>
      <c r="P8936">
        <v>2224</v>
      </c>
      <c r="Q8936">
        <v>33</v>
      </c>
      <c r="R8936">
        <v>76</v>
      </c>
      <c r="S8936">
        <v>17</v>
      </c>
      <c r="T8936">
        <v>191</v>
      </c>
      <c r="U8936">
        <v>7</v>
      </c>
      <c r="V8936">
        <v>1</v>
      </c>
      <c r="W8936">
        <v>0</v>
      </c>
      <c r="X8936">
        <v>11.346934687270888</v>
      </c>
      <c r="Y8936">
        <v>4.8805438762833608</v>
      </c>
      <c r="Z8936">
        <v>1.2795747221624578</v>
      </c>
      <c r="AA8936">
        <v>2.4885281862538977</v>
      </c>
      <c r="AB8936">
        <v>2.8000808482700545</v>
      </c>
      <c r="AC8936">
        <v>20.761296421821296</v>
      </c>
      <c r="AD8936">
        <v>6.8301052136634732E-2</v>
      </c>
      <c r="AE8936">
        <v>43.625259794198584</v>
      </c>
    </row>
    <row r="8937" spans="1:31" x14ac:dyDescent="0.25">
      <c r="A8937">
        <v>2103466</v>
      </c>
      <c r="B8937">
        <v>1</v>
      </c>
      <c r="C8937" t="s">
        <v>80</v>
      </c>
      <c r="D8937" t="s">
        <v>83</v>
      </c>
      <c r="E8937" t="s">
        <v>140</v>
      </c>
      <c r="F8937" t="s">
        <v>25451</v>
      </c>
      <c r="G8937" t="s">
        <v>2119</v>
      </c>
      <c r="H8937" t="s">
        <v>143</v>
      </c>
      <c r="I8937" t="s">
        <v>135</v>
      </c>
      <c r="J8937" t="s">
        <v>136</v>
      </c>
      <c r="K8937" t="s">
        <v>137</v>
      </c>
      <c r="L8937" t="s">
        <v>25452</v>
      </c>
      <c r="M8937" t="s">
        <v>25453</v>
      </c>
      <c r="N8937">
        <v>0.64611111099999996</v>
      </c>
      <c r="O8937">
        <v>0</v>
      </c>
      <c r="P8937">
        <v>408</v>
      </c>
      <c r="Q8937">
        <v>0</v>
      </c>
      <c r="R8937">
        <v>1</v>
      </c>
      <c r="S8937">
        <v>0</v>
      </c>
      <c r="T8937">
        <v>23</v>
      </c>
      <c r="U8937">
        <v>0</v>
      </c>
      <c r="V8937">
        <v>0</v>
      </c>
      <c r="W8937">
        <v>0</v>
      </c>
      <c r="X8937">
        <v>73.810292070718205</v>
      </c>
      <c r="Y8937">
        <v>0</v>
      </c>
      <c r="Z8937">
        <v>0.21857615746055001</v>
      </c>
      <c r="AA8937">
        <v>0</v>
      </c>
      <c r="AB8937">
        <v>18.714760134265518</v>
      </c>
      <c r="AC8937">
        <v>0</v>
      </c>
      <c r="AD8937">
        <v>0</v>
      </c>
      <c r="AE8937">
        <v>92.743628362444269</v>
      </c>
    </row>
    <row r="8938" spans="1:31" x14ac:dyDescent="0.25">
      <c r="A8938">
        <v>2103429</v>
      </c>
      <c r="B8938">
        <v>1</v>
      </c>
      <c r="C8938" t="s">
        <v>80</v>
      </c>
      <c r="D8938" t="s">
        <v>99</v>
      </c>
      <c r="E8938" t="s">
        <v>177</v>
      </c>
      <c r="F8938" t="s">
        <v>25454</v>
      </c>
      <c r="G8938" t="s">
        <v>179</v>
      </c>
      <c r="H8938" t="s">
        <v>143</v>
      </c>
      <c r="I8938" t="s">
        <v>135</v>
      </c>
      <c r="J8938" t="s">
        <v>136</v>
      </c>
      <c r="K8938" t="s">
        <v>137</v>
      </c>
      <c r="L8938" t="s">
        <v>25455</v>
      </c>
      <c r="M8938" t="s">
        <v>25456</v>
      </c>
      <c r="N8938">
        <v>2.8547222219999999</v>
      </c>
      <c r="O8938">
        <v>0</v>
      </c>
      <c r="P8938">
        <v>0</v>
      </c>
      <c r="Q8938">
        <v>0</v>
      </c>
      <c r="R8938">
        <v>0</v>
      </c>
      <c r="S8938">
        <v>0</v>
      </c>
      <c r="T8938">
        <v>1</v>
      </c>
      <c r="U8938">
        <v>0</v>
      </c>
      <c r="V8938">
        <v>0</v>
      </c>
      <c r="W8938">
        <v>0</v>
      </c>
      <c r="X8938">
        <v>0</v>
      </c>
      <c r="Y8938">
        <v>0</v>
      </c>
      <c r="Z8938">
        <v>0</v>
      </c>
      <c r="AA8938">
        <v>0</v>
      </c>
      <c r="AB8938">
        <v>0.48289575548054808</v>
      </c>
      <c r="AC8938">
        <v>0</v>
      </c>
      <c r="AD8938">
        <v>0</v>
      </c>
      <c r="AE8938">
        <v>0.48289575548054808</v>
      </c>
    </row>
    <row r="8939" spans="1:31" x14ac:dyDescent="0.25">
      <c r="A8939">
        <v>2103134</v>
      </c>
      <c r="B8939">
        <v>1</v>
      </c>
      <c r="C8939" t="s">
        <v>80</v>
      </c>
      <c r="D8939" t="s">
        <v>97</v>
      </c>
      <c r="E8939" t="s">
        <v>505</v>
      </c>
      <c r="F8939" t="s">
        <v>25457</v>
      </c>
      <c r="G8939" t="s">
        <v>366</v>
      </c>
      <c r="H8939" t="s">
        <v>143</v>
      </c>
      <c r="I8939" t="s">
        <v>135</v>
      </c>
      <c r="J8939" t="s">
        <v>136</v>
      </c>
      <c r="K8939" t="s">
        <v>137</v>
      </c>
      <c r="L8939" t="s">
        <v>25458</v>
      </c>
      <c r="M8939" t="s">
        <v>25459</v>
      </c>
      <c r="N8939">
        <v>4.6438888880000002</v>
      </c>
      <c r="O8939">
        <v>0</v>
      </c>
      <c r="P8939">
        <v>1</v>
      </c>
      <c r="Q8939">
        <v>0</v>
      </c>
      <c r="R8939">
        <v>0</v>
      </c>
      <c r="S8939">
        <v>0</v>
      </c>
      <c r="T8939">
        <v>0</v>
      </c>
      <c r="U8939">
        <v>0</v>
      </c>
      <c r="V8939">
        <v>0</v>
      </c>
      <c r="W8939">
        <v>0</v>
      </c>
      <c r="X8939">
        <v>1.4485195932010222</v>
      </c>
      <c r="Y8939">
        <v>0</v>
      </c>
      <c r="Z8939">
        <v>0</v>
      </c>
      <c r="AA8939">
        <v>0</v>
      </c>
      <c r="AB8939">
        <v>0</v>
      </c>
      <c r="AC8939">
        <v>0</v>
      </c>
      <c r="AD8939">
        <v>0</v>
      </c>
      <c r="AE8939">
        <v>1.4485195932010222</v>
      </c>
    </row>
    <row r="8940" spans="1:31" x14ac:dyDescent="0.25">
      <c r="A8940">
        <v>2103180</v>
      </c>
      <c r="B8940">
        <v>1</v>
      </c>
      <c r="C8940" t="s">
        <v>81</v>
      </c>
      <c r="D8940" t="s">
        <v>118</v>
      </c>
      <c r="E8940" t="s">
        <v>131</v>
      </c>
      <c r="F8940" t="s">
        <v>16645</v>
      </c>
      <c r="G8940" t="s">
        <v>133</v>
      </c>
      <c r="H8940" t="s">
        <v>134</v>
      </c>
      <c r="I8940" t="s">
        <v>135</v>
      </c>
      <c r="J8940" t="s">
        <v>136</v>
      </c>
      <c r="K8940" t="s">
        <v>137</v>
      </c>
      <c r="L8940" t="s">
        <v>25460</v>
      </c>
      <c r="M8940" t="s">
        <v>25461</v>
      </c>
      <c r="N8940">
        <v>0.42583333299999998</v>
      </c>
      <c r="O8940">
        <v>3</v>
      </c>
      <c r="P8940">
        <v>52</v>
      </c>
      <c r="Q8940">
        <v>37</v>
      </c>
      <c r="R8940">
        <v>87</v>
      </c>
      <c r="S8940">
        <v>2</v>
      </c>
      <c r="T8940">
        <v>24</v>
      </c>
      <c r="U8940">
        <v>0</v>
      </c>
      <c r="V8940">
        <v>0</v>
      </c>
      <c r="W8940">
        <v>0.49251772898653501</v>
      </c>
      <c r="X8940">
        <v>4.7195769009662012</v>
      </c>
      <c r="Y8940">
        <v>9.2195295449679335</v>
      </c>
      <c r="Z8940">
        <v>21.135740609433068</v>
      </c>
      <c r="AA8940">
        <v>0.86929942384879988</v>
      </c>
      <c r="AB8940">
        <v>11.527705712941959</v>
      </c>
      <c r="AC8940">
        <v>0</v>
      </c>
      <c r="AD8940">
        <v>0</v>
      </c>
      <c r="AE8940">
        <v>47.964369921144495</v>
      </c>
    </row>
    <row r="8941" spans="1:31" x14ac:dyDescent="0.25">
      <c r="A8941">
        <v>2103257</v>
      </c>
      <c r="B8941">
        <v>1</v>
      </c>
      <c r="C8941" t="s">
        <v>81</v>
      </c>
      <c r="D8941" t="s">
        <v>122</v>
      </c>
      <c r="E8941" t="s">
        <v>177</v>
      </c>
      <c r="F8941" t="s">
        <v>25462</v>
      </c>
      <c r="G8941" t="s">
        <v>2119</v>
      </c>
      <c r="H8941" t="s">
        <v>143</v>
      </c>
      <c r="I8941" t="s">
        <v>135</v>
      </c>
      <c r="J8941" t="s">
        <v>136</v>
      </c>
      <c r="K8941" t="s">
        <v>137</v>
      </c>
      <c r="L8941" t="s">
        <v>25463</v>
      </c>
      <c r="M8941" t="s">
        <v>25464</v>
      </c>
      <c r="N8941">
        <v>2.801111111</v>
      </c>
      <c r="O8941">
        <v>0</v>
      </c>
      <c r="P8941">
        <v>0</v>
      </c>
      <c r="Q8941">
        <v>0</v>
      </c>
      <c r="R8941">
        <v>0</v>
      </c>
      <c r="S8941">
        <v>0</v>
      </c>
      <c r="T8941">
        <v>1</v>
      </c>
      <c r="U8941">
        <v>0</v>
      </c>
      <c r="V8941">
        <v>0</v>
      </c>
      <c r="W8941">
        <v>0</v>
      </c>
      <c r="X8941">
        <v>0</v>
      </c>
      <c r="Y8941">
        <v>0</v>
      </c>
      <c r="Z8941">
        <v>0</v>
      </c>
      <c r="AA8941">
        <v>0</v>
      </c>
      <c r="AB8941">
        <v>1.51280265603009</v>
      </c>
      <c r="AC8941">
        <v>0</v>
      </c>
      <c r="AD8941">
        <v>0</v>
      </c>
      <c r="AE8941">
        <v>1.51280265603009</v>
      </c>
    </row>
    <row r="8942" spans="1:31" x14ac:dyDescent="0.25">
      <c r="A8942">
        <v>2103114</v>
      </c>
      <c r="B8942">
        <v>1</v>
      </c>
      <c r="C8942" t="s">
        <v>80</v>
      </c>
      <c r="D8942" t="s">
        <v>100</v>
      </c>
      <c r="E8942" t="s">
        <v>169</v>
      </c>
      <c r="F8942" t="s">
        <v>25465</v>
      </c>
      <c r="G8942" t="s">
        <v>171</v>
      </c>
      <c r="H8942" t="s">
        <v>134</v>
      </c>
      <c r="I8942" t="s">
        <v>135</v>
      </c>
      <c r="J8942" t="s">
        <v>136</v>
      </c>
      <c r="K8942" t="s">
        <v>137</v>
      </c>
      <c r="L8942" t="s">
        <v>25466</v>
      </c>
      <c r="M8942" t="s">
        <v>25467</v>
      </c>
      <c r="N8942">
        <v>1.145277777</v>
      </c>
      <c r="O8942">
        <v>0</v>
      </c>
      <c r="P8942">
        <v>73</v>
      </c>
      <c r="Q8942">
        <v>0</v>
      </c>
      <c r="R8942">
        <v>20</v>
      </c>
      <c r="S8942">
        <v>0</v>
      </c>
      <c r="T8942">
        <v>2</v>
      </c>
      <c r="U8942">
        <v>0</v>
      </c>
      <c r="V8942">
        <v>0</v>
      </c>
      <c r="W8942">
        <v>0</v>
      </c>
      <c r="X8942">
        <v>23.188227983324911</v>
      </c>
      <c r="Y8942">
        <v>0</v>
      </c>
      <c r="Z8942">
        <v>26.582157972274565</v>
      </c>
      <c r="AA8942">
        <v>0</v>
      </c>
      <c r="AB8942">
        <v>1.1545409069435451</v>
      </c>
      <c r="AC8942">
        <v>0</v>
      </c>
      <c r="AD8942">
        <v>0</v>
      </c>
      <c r="AE8942">
        <v>50.924926862543025</v>
      </c>
    </row>
    <row r="8943" spans="1:31" x14ac:dyDescent="0.25">
      <c r="A8943">
        <v>2103157</v>
      </c>
      <c r="B8943">
        <v>1</v>
      </c>
      <c r="C8943" t="s">
        <v>81</v>
      </c>
      <c r="D8943" t="s">
        <v>128</v>
      </c>
      <c r="E8943" t="s">
        <v>140</v>
      </c>
      <c r="F8943" t="s">
        <v>25468</v>
      </c>
      <c r="G8943" t="s">
        <v>142</v>
      </c>
      <c r="H8943" t="s">
        <v>143</v>
      </c>
      <c r="I8943" t="s">
        <v>135</v>
      </c>
      <c r="J8943" t="s">
        <v>136</v>
      </c>
      <c r="K8943" t="s">
        <v>137</v>
      </c>
      <c r="L8943" t="s">
        <v>25111</v>
      </c>
      <c r="M8943" t="s">
        <v>25469</v>
      </c>
      <c r="N8943">
        <v>1.8788888880000001</v>
      </c>
      <c r="O8943">
        <v>0</v>
      </c>
      <c r="P8943">
        <v>0</v>
      </c>
      <c r="Q8943">
        <v>0</v>
      </c>
      <c r="R8943">
        <v>0</v>
      </c>
      <c r="S8943">
        <v>0</v>
      </c>
      <c r="T8943">
        <v>12</v>
      </c>
      <c r="U8943">
        <v>0</v>
      </c>
      <c r="V8943">
        <v>6</v>
      </c>
      <c r="W8943">
        <v>0</v>
      </c>
      <c r="X8943">
        <v>0</v>
      </c>
      <c r="Y8943">
        <v>0</v>
      </c>
      <c r="Z8943">
        <v>0</v>
      </c>
      <c r="AA8943">
        <v>0</v>
      </c>
      <c r="AB8943">
        <v>37.393528337787913</v>
      </c>
      <c r="AC8943">
        <v>0</v>
      </c>
      <c r="AD8943">
        <v>145.08686605577296</v>
      </c>
      <c r="AE8943">
        <v>182.48039439356086</v>
      </c>
    </row>
    <row r="8944" spans="1:31" x14ac:dyDescent="0.25">
      <c r="A8944">
        <v>2103263</v>
      </c>
      <c r="B8944">
        <v>1</v>
      </c>
      <c r="C8944" t="s">
        <v>80</v>
      </c>
      <c r="D8944" t="s">
        <v>100</v>
      </c>
      <c r="E8944" t="s">
        <v>158</v>
      </c>
      <c r="F8944" t="s">
        <v>25470</v>
      </c>
      <c r="G8944" t="s">
        <v>160</v>
      </c>
      <c r="H8944" t="s">
        <v>143</v>
      </c>
      <c r="I8944" t="s">
        <v>135</v>
      </c>
      <c r="J8944" t="s">
        <v>136</v>
      </c>
      <c r="K8944" t="s">
        <v>137</v>
      </c>
      <c r="L8944" t="s">
        <v>25471</v>
      </c>
      <c r="M8944" t="s">
        <v>25472</v>
      </c>
      <c r="N8944">
        <v>3.2316666660000002</v>
      </c>
      <c r="O8944">
        <v>0</v>
      </c>
      <c r="P8944">
        <v>21</v>
      </c>
      <c r="Q8944">
        <v>0</v>
      </c>
      <c r="R8944">
        <v>0</v>
      </c>
      <c r="S8944">
        <v>0</v>
      </c>
      <c r="T8944">
        <v>3</v>
      </c>
      <c r="U8944">
        <v>0</v>
      </c>
      <c r="V8944">
        <v>0</v>
      </c>
      <c r="W8944">
        <v>0</v>
      </c>
      <c r="X8944">
        <v>14.228714116391565</v>
      </c>
      <c r="Y8944">
        <v>0</v>
      </c>
      <c r="Z8944">
        <v>0</v>
      </c>
      <c r="AA8944">
        <v>0</v>
      </c>
      <c r="AB8944">
        <v>3.2988674082969656</v>
      </c>
      <c r="AC8944">
        <v>0</v>
      </c>
      <c r="AD8944">
        <v>0</v>
      </c>
      <c r="AE8944">
        <v>17.527581524688529</v>
      </c>
    </row>
    <row r="8945" spans="1:31" x14ac:dyDescent="0.25">
      <c r="A8945">
        <v>2103449</v>
      </c>
      <c r="B8945">
        <v>1</v>
      </c>
      <c r="C8945" t="s">
        <v>81</v>
      </c>
      <c r="D8945" t="s">
        <v>128</v>
      </c>
      <c r="E8945" t="s">
        <v>140</v>
      </c>
      <c r="F8945" t="s">
        <v>6247</v>
      </c>
      <c r="G8945" t="s">
        <v>385</v>
      </c>
      <c r="H8945" t="s">
        <v>143</v>
      </c>
      <c r="I8945" t="s">
        <v>135</v>
      </c>
      <c r="J8945" t="s">
        <v>136</v>
      </c>
      <c r="K8945" t="s">
        <v>137</v>
      </c>
      <c r="L8945" t="s">
        <v>25473</v>
      </c>
      <c r="M8945" t="s">
        <v>25474</v>
      </c>
      <c r="N8945">
        <v>4.6972222219999997</v>
      </c>
      <c r="O8945">
        <v>0</v>
      </c>
      <c r="P8945">
        <v>313</v>
      </c>
      <c r="Q8945">
        <v>0</v>
      </c>
      <c r="R8945">
        <v>1</v>
      </c>
      <c r="S8945">
        <v>0</v>
      </c>
      <c r="T8945">
        <v>6</v>
      </c>
      <c r="U8945">
        <v>0</v>
      </c>
      <c r="V8945">
        <v>0</v>
      </c>
      <c r="W8945">
        <v>0</v>
      </c>
      <c r="X8945">
        <v>392.64068064539981</v>
      </c>
      <c r="Y8945">
        <v>0</v>
      </c>
      <c r="Z8945">
        <v>1.7221069561477211</v>
      </c>
      <c r="AA8945">
        <v>0</v>
      </c>
      <c r="AB8945">
        <v>15.705343550184494</v>
      </c>
      <c r="AC8945">
        <v>0</v>
      </c>
      <c r="AD8945">
        <v>0</v>
      </c>
      <c r="AE8945">
        <v>410.06813115173202</v>
      </c>
    </row>
    <row r="8946" spans="1:31" x14ac:dyDescent="0.25">
      <c r="A8946">
        <v>2103223</v>
      </c>
      <c r="B8946">
        <v>1</v>
      </c>
      <c r="C8946" t="s">
        <v>80</v>
      </c>
      <c r="D8946" t="s">
        <v>106</v>
      </c>
      <c r="E8946" t="s">
        <v>158</v>
      </c>
      <c r="F8946" t="s">
        <v>25475</v>
      </c>
      <c r="G8946" t="s">
        <v>160</v>
      </c>
      <c r="H8946" t="s">
        <v>143</v>
      </c>
      <c r="I8946" t="s">
        <v>135</v>
      </c>
      <c r="J8946" t="s">
        <v>136</v>
      </c>
      <c r="K8946" t="s">
        <v>137</v>
      </c>
      <c r="L8946" t="s">
        <v>25476</v>
      </c>
      <c r="M8946" t="s">
        <v>25477</v>
      </c>
      <c r="N8946">
        <v>1.8022222219999999</v>
      </c>
      <c r="O8946">
        <v>0</v>
      </c>
      <c r="P8946">
        <v>32</v>
      </c>
      <c r="Q8946">
        <v>0</v>
      </c>
      <c r="R8946">
        <v>1</v>
      </c>
      <c r="S8946">
        <v>0</v>
      </c>
      <c r="T8946">
        <v>1</v>
      </c>
      <c r="U8946">
        <v>0</v>
      </c>
      <c r="V8946">
        <v>0</v>
      </c>
      <c r="W8946">
        <v>0</v>
      </c>
      <c r="X8946">
        <v>10.482690358163406</v>
      </c>
      <c r="Y8946">
        <v>0</v>
      </c>
      <c r="Z8946">
        <v>0.31817357907999</v>
      </c>
      <c r="AA8946">
        <v>0</v>
      </c>
      <c r="AB8946">
        <v>1.0779129665066951</v>
      </c>
      <c r="AC8946">
        <v>0</v>
      </c>
      <c r="AD8946">
        <v>0</v>
      </c>
      <c r="AE8946">
        <v>11.87877690375009</v>
      </c>
    </row>
    <row r="8947" spans="1:31" x14ac:dyDescent="0.25">
      <c r="A8947">
        <v>2103392</v>
      </c>
      <c r="B8947">
        <v>1</v>
      </c>
      <c r="C8947" t="s">
        <v>80</v>
      </c>
      <c r="D8947" t="s">
        <v>100</v>
      </c>
      <c r="E8947" t="s">
        <v>177</v>
      </c>
      <c r="F8947" t="s">
        <v>25478</v>
      </c>
      <c r="G8947" t="s">
        <v>183</v>
      </c>
      <c r="H8947" t="s">
        <v>143</v>
      </c>
      <c r="I8947" t="s">
        <v>135</v>
      </c>
      <c r="J8947" t="s">
        <v>136</v>
      </c>
      <c r="K8947" t="s">
        <v>137</v>
      </c>
      <c r="L8947" t="s">
        <v>25479</v>
      </c>
      <c r="M8947" t="s">
        <v>25480</v>
      </c>
      <c r="N8947">
        <v>1.7194444440000001</v>
      </c>
      <c r="O8947">
        <v>0</v>
      </c>
      <c r="P8947">
        <v>1</v>
      </c>
      <c r="Q8947">
        <v>0</v>
      </c>
      <c r="R8947">
        <v>0</v>
      </c>
      <c r="S8947">
        <v>0</v>
      </c>
      <c r="T8947">
        <v>0</v>
      </c>
      <c r="U8947">
        <v>0</v>
      </c>
      <c r="V8947">
        <v>0</v>
      </c>
      <c r="W8947">
        <v>0</v>
      </c>
      <c r="X8947">
        <v>0.24581902510720005</v>
      </c>
      <c r="Y8947">
        <v>0</v>
      </c>
      <c r="Z8947">
        <v>0</v>
      </c>
      <c r="AA8947">
        <v>0</v>
      </c>
      <c r="AB8947">
        <v>0</v>
      </c>
      <c r="AC8947">
        <v>0</v>
      </c>
      <c r="AD8947">
        <v>0</v>
      </c>
      <c r="AE8947">
        <v>0.24581902510720005</v>
      </c>
    </row>
    <row r="8948" spans="1:31" x14ac:dyDescent="0.25">
      <c r="A8948">
        <v>2103369</v>
      </c>
      <c r="B8948">
        <v>1</v>
      </c>
      <c r="C8948" t="s">
        <v>81</v>
      </c>
      <c r="D8948" t="s">
        <v>119</v>
      </c>
      <c r="E8948" t="s">
        <v>146</v>
      </c>
      <c r="F8948" t="s">
        <v>1451</v>
      </c>
      <c r="G8948" t="s">
        <v>133</v>
      </c>
      <c r="H8948" t="s">
        <v>134</v>
      </c>
      <c r="I8948" t="s">
        <v>135</v>
      </c>
      <c r="J8948" t="s">
        <v>136</v>
      </c>
      <c r="K8948" t="s">
        <v>137</v>
      </c>
      <c r="L8948" t="s">
        <v>25481</v>
      </c>
      <c r="M8948" t="s">
        <v>25482</v>
      </c>
      <c r="N8948">
        <v>0.28166666600000001</v>
      </c>
      <c r="O8948">
        <v>1</v>
      </c>
      <c r="P8948">
        <v>2114</v>
      </c>
      <c r="Q8948">
        <v>26</v>
      </c>
      <c r="R8948">
        <v>496</v>
      </c>
      <c r="S8948">
        <v>11</v>
      </c>
      <c r="T8948">
        <v>209</v>
      </c>
      <c r="U8948">
        <v>0</v>
      </c>
      <c r="V8948">
        <v>2</v>
      </c>
      <c r="W8948">
        <v>7.1764316613990006E-2</v>
      </c>
      <c r="X8948">
        <v>93.491429333792922</v>
      </c>
      <c r="Y8948">
        <v>11.034864438331155</v>
      </c>
      <c r="Z8948">
        <v>90.28132009575954</v>
      </c>
      <c r="AA8948">
        <v>101.72095510283718</v>
      </c>
      <c r="AB8948">
        <v>21.975597671504836</v>
      </c>
      <c r="AC8948">
        <v>0</v>
      </c>
      <c r="AD8948">
        <v>4.6790869760396675E-2</v>
      </c>
      <c r="AE8948">
        <v>318.62272182860005</v>
      </c>
    </row>
    <row r="8949" spans="1:31" x14ac:dyDescent="0.25">
      <c r="A8949">
        <v>2103286</v>
      </c>
      <c r="B8949">
        <v>1</v>
      </c>
      <c r="C8949" t="s">
        <v>80</v>
      </c>
      <c r="D8949" t="s">
        <v>108</v>
      </c>
      <c r="E8949" t="s">
        <v>177</v>
      </c>
      <c r="F8949" t="s">
        <v>25483</v>
      </c>
      <c r="G8949" t="s">
        <v>183</v>
      </c>
      <c r="H8949" t="s">
        <v>143</v>
      </c>
      <c r="I8949" t="s">
        <v>135</v>
      </c>
      <c r="J8949" t="s">
        <v>136</v>
      </c>
      <c r="K8949" t="s">
        <v>137</v>
      </c>
      <c r="L8949" t="s">
        <v>25484</v>
      </c>
      <c r="M8949" t="s">
        <v>25485</v>
      </c>
      <c r="N8949">
        <v>2.5888888880000001</v>
      </c>
      <c r="O8949">
        <v>0</v>
      </c>
      <c r="P8949">
        <v>1</v>
      </c>
      <c r="Q8949">
        <v>0</v>
      </c>
      <c r="R8949">
        <v>0</v>
      </c>
      <c r="S8949">
        <v>0</v>
      </c>
      <c r="T8949">
        <v>0</v>
      </c>
      <c r="U8949">
        <v>0</v>
      </c>
      <c r="V8949">
        <v>0</v>
      </c>
      <c r="W8949">
        <v>0</v>
      </c>
      <c r="X8949">
        <v>0.10362467809305556</v>
      </c>
      <c r="Y8949">
        <v>0</v>
      </c>
      <c r="Z8949">
        <v>0</v>
      </c>
      <c r="AA8949">
        <v>0</v>
      </c>
      <c r="AB8949">
        <v>0</v>
      </c>
      <c r="AC8949">
        <v>0</v>
      </c>
      <c r="AD8949">
        <v>0</v>
      </c>
      <c r="AE8949">
        <v>0.10362467809305556</v>
      </c>
    </row>
    <row r="8950" spans="1:31" x14ac:dyDescent="0.25">
      <c r="A8950">
        <v>2103083</v>
      </c>
      <c r="B8950">
        <v>1</v>
      </c>
      <c r="C8950" t="s">
        <v>80</v>
      </c>
      <c r="D8950" t="s">
        <v>90</v>
      </c>
      <c r="E8950" t="s">
        <v>177</v>
      </c>
      <c r="F8950" t="s">
        <v>25486</v>
      </c>
      <c r="G8950" t="s">
        <v>179</v>
      </c>
      <c r="H8950" t="s">
        <v>143</v>
      </c>
      <c r="I8950" t="s">
        <v>135</v>
      </c>
      <c r="J8950" t="s">
        <v>136</v>
      </c>
      <c r="K8950" t="s">
        <v>137</v>
      </c>
      <c r="L8950" t="s">
        <v>25487</v>
      </c>
      <c r="M8950" t="s">
        <v>25488</v>
      </c>
      <c r="N8950">
        <v>7.9997222219999999</v>
      </c>
      <c r="O8950">
        <v>0</v>
      </c>
      <c r="P8950">
        <v>7</v>
      </c>
      <c r="Q8950">
        <v>0</v>
      </c>
      <c r="R8950">
        <v>0</v>
      </c>
      <c r="S8950">
        <v>0</v>
      </c>
      <c r="T8950">
        <v>0</v>
      </c>
      <c r="U8950">
        <v>0</v>
      </c>
      <c r="V8950">
        <v>0</v>
      </c>
      <c r="W8950">
        <v>0</v>
      </c>
      <c r="X8950">
        <v>11.746285990833481</v>
      </c>
      <c r="Y8950">
        <v>0</v>
      </c>
      <c r="Z8950">
        <v>0</v>
      </c>
      <c r="AA8950">
        <v>0</v>
      </c>
      <c r="AB8950">
        <v>0</v>
      </c>
      <c r="AC8950">
        <v>0</v>
      </c>
      <c r="AD8950">
        <v>0</v>
      </c>
      <c r="AE8950">
        <v>11.746285990833481</v>
      </c>
    </row>
    <row r="8951" spans="1:31" x14ac:dyDescent="0.25">
      <c r="A8951">
        <v>2103332</v>
      </c>
      <c r="B8951">
        <v>1</v>
      </c>
      <c r="C8951" t="s">
        <v>80</v>
      </c>
      <c r="D8951" t="s">
        <v>84</v>
      </c>
      <c r="E8951" t="s">
        <v>177</v>
      </c>
      <c r="F8951" t="s">
        <v>25489</v>
      </c>
      <c r="G8951" t="s">
        <v>183</v>
      </c>
      <c r="H8951" t="s">
        <v>143</v>
      </c>
      <c r="I8951" t="s">
        <v>135</v>
      </c>
      <c r="J8951" t="s">
        <v>136</v>
      </c>
      <c r="K8951" t="s">
        <v>137</v>
      </c>
      <c r="L8951" t="s">
        <v>25490</v>
      </c>
      <c r="M8951" t="s">
        <v>25491</v>
      </c>
      <c r="N8951">
        <v>3.2991666660000001</v>
      </c>
      <c r="O8951">
        <v>0</v>
      </c>
      <c r="P8951">
        <v>8</v>
      </c>
      <c r="Q8951">
        <v>0</v>
      </c>
      <c r="R8951">
        <v>0</v>
      </c>
      <c r="S8951">
        <v>0</v>
      </c>
      <c r="T8951">
        <v>1</v>
      </c>
      <c r="U8951">
        <v>0</v>
      </c>
      <c r="V8951">
        <v>0</v>
      </c>
      <c r="W8951">
        <v>0</v>
      </c>
      <c r="X8951">
        <v>5.4080321748082687</v>
      </c>
      <c r="Y8951">
        <v>0</v>
      </c>
      <c r="Z8951">
        <v>0</v>
      </c>
      <c r="AA8951">
        <v>0</v>
      </c>
      <c r="AB8951">
        <v>0.26108901796599998</v>
      </c>
      <c r="AC8951">
        <v>0</v>
      </c>
      <c r="AD8951">
        <v>0</v>
      </c>
      <c r="AE8951">
        <v>5.6691211927742691</v>
      </c>
    </row>
    <row r="8952" spans="1:31" x14ac:dyDescent="0.25">
      <c r="A8952">
        <v>2103183</v>
      </c>
      <c r="B8952">
        <v>1</v>
      </c>
      <c r="C8952" t="s">
        <v>80</v>
      </c>
      <c r="D8952" t="s">
        <v>110</v>
      </c>
      <c r="E8952" t="s">
        <v>158</v>
      </c>
      <c r="F8952" t="s">
        <v>25492</v>
      </c>
      <c r="G8952" t="s">
        <v>154</v>
      </c>
      <c r="H8952" t="s">
        <v>143</v>
      </c>
      <c r="I8952" t="s">
        <v>135</v>
      </c>
      <c r="J8952" t="s">
        <v>136</v>
      </c>
      <c r="K8952" t="s">
        <v>155</v>
      </c>
      <c r="L8952" t="s">
        <v>25493</v>
      </c>
      <c r="M8952" t="s">
        <v>25494</v>
      </c>
      <c r="N8952">
        <v>7.6930766659999996</v>
      </c>
      <c r="O8952">
        <v>0</v>
      </c>
      <c r="P8952">
        <v>130</v>
      </c>
      <c r="Q8952">
        <v>0</v>
      </c>
      <c r="R8952">
        <v>0</v>
      </c>
      <c r="S8952">
        <v>0</v>
      </c>
      <c r="T8952">
        <v>9</v>
      </c>
      <c r="U8952">
        <v>0</v>
      </c>
      <c r="V8952">
        <v>0</v>
      </c>
      <c r="W8952">
        <v>0</v>
      </c>
      <c r="X8952">
        <v>249.93429023453118</v>
      </c>
      <c r="Y8952">
        <v>0</v>
      </c>
      <c r="Z8952">
        <v>0</v>
      </c>
      <c r="AA8952">
        <v>0</v>
      </c>
      <c r="AB8952">
        <v>29.112755977656892</v>
      </c>
      <c r="AC8952">
        <v>0</v>
      </c>
      <c r="AD8952">
        <v>0</v>
      </c>
      <c r="AE8952">
        <v>279.04704621218809</v>
      </c>
    </row>
    <row r="8953" spans="1:31" x14ac:dyDescent="0.25">
      <c r="A8953">
        <v>2103375</v>
      </c>
      <c r="B8953">
        <v>1</v>
      </c>
      <c r="C8953" t="s">
        <v>80</v>
      </c>
      <c r="D8953" t="s">
        <v>83</v>
      </c>
      <c r="E8953" t="s">
        <v>140</v>
      </c>
      <c r="F8953" t="s">
        <v>25495</v>
      </c>
      <c r="G8953" t="s">
        <v>160</v>
      </c>
      <c r="H8953" t="s">
        <v>143</v>
      </c>
      <c r="I8953" t="s">
        <v>135</v>
      </c>
      <c r="J8953" t="s">
        <v>136</v>
      </c>
      <c r="K8953" t="s">
        <v>137</v>
      </c>
      <c r="L8953" t="s">
        <v>25496</v>
      </c>
      <c r="M8953" t="s">
        <v>25497</v>
      </c>
      <c r="N8953">
        <v>1.55</v>
      </c>
      <c r="O8953">
        <v>0</v>
      </c>
      <c r="P8953">
        <v>0</v>
      </c>
      <c r="Q8953">
        <v>0</v>
      </c>
      <c r="R8953">
        <v>0</v>
      </c>
      <c r="S8953">
        <v>0</v>
      </c>
      <c r="T8953">
        <v>10</v>
      </c>
      <c r="U8953">
        <v>0</v>
      </c>
      <c r="V8953">
        <v>0</v>
      </c>
      <c r="W8953">
        <v>0</v>
      </c>
      <c r="X8953">
        <v>0</v>
      </c>
      <c r="Y8953">
        <v>0</v>
      </c>
      <c r="Z8953">
        <v>0</v>
      </c>
      <c r="AA8953">
        <v>0</v>
      </c>
      <c r="AB8953">
        <v>38.11758806215893</v>
      </c>
      <c r="AC8953">
        <v>0</v>
      </c>
      <c r="AD8953">
        <v>0</v>
      </c>
      <c r="AE8953">
        <v>38.11758806215893</v>
      </c>
    </row>
    <row r="8954" spans="1:31" x14ac:dyDescent="0.25">
      <c r="A8954">
        <v>2103229</v>
      </c>
      <c r="B8954">
        <v>1</v>
      </c>
      <c r="C8954" t="s">
        <v>80</v>
      </c>
      <c r="D8954" t="s">
        <v>83</v>
      </c>
      <c r="E8954" t="s">
        <v>169</v>
      </c>
      <c r="F8954" t="s">
        <v>3782</v>
      </c>
      <c r="G8954" t="s">
        <v>133</v>
      </c>
      <c r="H8954" t="s">
        <v>134</v>
      </c>
      <c r="I8954" t="s">
        <v>135</v>
      </c>
      <c r="J8954" t="s">
        <v>136</v>
      </c>
      <c r="K8954" t="s">
        <v>137</v>
      </c>
      <c r="L8954" t="s">
        <v>25498</v>
      </c>
      <c r="M8954" t="s">
        <v>25499</v>
      </c>
      <c r="N8954">
        <v>0.79777777699999997</v>
      </c>
      <c r="O8954">
        <v>0</v>
      </c>
      <c r="P8954">
        <v>149</v>
      </c>
      <c r="Q8954">
        <v>0</v>
      </c>
      <c r="R8954">
        <v>0</v>
      </c>
      <c r="S8954">
        <v>0</v>
      </c>
      <c r="T8954">
        <v>45</v>
      </c>
      <c r="U8954">
        <v>1</v>
      </c>
      <c r="V8954">
        <v>1</v>
      </c>
      <c r="W8954">
        <v>0</v>
      </c>
      <c r="X8954">
        <v>39.408425778360652</v>
      </c>
      <c r="Y8954">
        <v>0</v>
      </c>
      <c r="Z8954">
        <v>0</v>
      </c>
      <c r="AA8954">
        <v>0</v>
      </c>
      <c r="AB8954">
        <v>19.598461282795938</v>
      </c>
      <c r="AC8954">
        <v>0</v>
      </c>
      <c r="AD8954">
        <v>15.488797183537628</v>
      </c>
      <c r="AE8954">
        <v>74.495684244694218</v>
      </c>
    </row>
    <row r="8955" spans="1:31" x14ac:dyDescent="0.25">
      <c r="A8955">
        <v>2103495</v>
      </c>
      <c r="B8955">
        <v>1</v>
      </c>
      <c r="C8955" t="s">
        <v>81</v>
      </c>
      <c r="D8955" t="s">
        <v>128</v>
      </c>
      <c r="E8955" t="s">
        <v>158</v>
      </c>
      <c r="F8955" t="s">
        <v>25269</v>
      </c>
      <c r="G8955" t="s">
        <v>385</v>
      </c>
      <c r="H8955" t="s">
        <v>143</v>
      </c>
      <c r="I8955" t="s">
        <v>135</v>
      </c>
      <c r="J8955" t="s">
        <v>136</v>
      </c>
      <c r="K8955" t="s">
        <v>137</v>
      </c>
      <c r="L8955" t="s">
        <v>25500</v>
      </c>
      <c r="M8955" t="s">
        <v>25501</v>
      </c>
      <c r="N8955">
        <v>6.2852777770000001</v>
      </c>
      <c r="O8955">
        <v>0</v>
      </c>
      <c r="P8955">
        <v>40</v>
      </c>
      <c r="Q8955">
        <v>0</v>
      </c>
      <c r="R8955">
        <v>0</v>
      </c>
      <c r="S8955">
        <v>0</v>
      </c>
      <c r="T8955">
        <v>1</v>
      </c>
      <c r="U8955">
        <v>0</v>
      </c>
      <c r="V8955">
        <v>0</v>
      </c>
      <c r="W8955">
        <v>0</v>
      </c>
      <c r="X8955">
        <v>54.136130174965643</v>
      </c>
      <c r="Y8955">
        <v>0</v>
      </c>
      <c r="Z8955">
        <v>0</v>
      </c>
      <c r="AA8955">
        <v>0</v>
      </c>
      <c r="AB8955">
        <v>0.84429033526227637</v>
      </c>
      <c r="AC8955">
        <v>0</v>
      </c>
      <c r="AD8955">
        <v>0</v>
      </c>
      <c r="AE8955">
        <v>54.980420510227923</v>
      </c>
    </row>
    <row r="8956" spans="1:31" x14ac:dyDescent="0.25">
      <c r="A8956">
        <v>2103472</v>
      </c>
      <c r="B8956">
        <v>1</v>
      </c>
      <c r="C8956" t="s">
        <v>81</v>
      </c>
      <c r="D8956" t="s">
        <v>127</v>
      </c>
      <c r="E8956" t="s">
        <v>295</v>
      </c>
      <c r="F8956" t="s">
        <v>25502</v>
      </c>
      <c r="G8956" t="s">
        <v>679</v>
      </c>
      <c r="H8956" t="s">
        <v>680</v>
      </c>
      <c r="I8956" t="s">
        <v>135</v>
      </c>
      <c r="J8956" t="s">
        <v>136</v>
      </c>
      <c r="K8956" t="s">
        <v>155</v>
      </c>
      <c r="L8956" t="s">
        <v>25503</v>
      </c>
      <c r="M8956" t="s">
        <v>25504</v>
      </c>
      <c r="N8956">
        <v>1.929480555</v>
      </c>
      <c r="O8956">
        <v>9</v>
      </c>
      <c r="P8956">
        <v>73253</v>
      </c>
      <c r="Q8956">
        <v>579</v>
      </c>
      <c r="R8956">
        <v>445</v>
      </c>
      <c r="S8956">
        <v>115</v>
      </c>
      <c r="T8956">
        <v>7858</v>
      </c>
      <c r="U8956">
        <v>57</v>
      </c>
      <c r="V8956">
        <v>59</v>
      </c>
      <c r="W8956">
        <v>9.9452101854152062</v>
      </c>
      <c r="X8956">
        <v>27181.471972788004</v>
      </c>
      <c r="Y8956">
        <v>818.21149801940908</v>
      </c>
      <c r="Z8956">
        <v>624.86006528969131</v>
      </c>
      <c r="AA8956">
        <v>5459.9462452577764</v>
      </c>
      <c r="AB8956">
        <v>8957.6260965524034</v>
      </c>
      <c r="AC8956">
        <v>6692.4179933560208</v>
      </c>
      <c r="AD8956">
        <v>1444.433332883244</v>
      </c>
      <c r="AE8956">
        <v>51188.912414331971</v>
      </c>
    </row>
    <row r="8957" spans="1:31" x14ac:dyDescent="0.25">
      <c r="A8957">
        <v>2103166</v>
      </c>
      <c r="B8957">
        <v>1</v>
      </c>
      <c r="C8957" t="s">
        <v>80</v>
      </c>
      <c r="D8957" t="s">
        <v>84</v>
      </c>
      <c r="E8957" t="s">
        <v>177</v>
      </c>
      <c r="F8957" t="s">
        <v>25505</v>
      </c>
      <c r="G8957" t="s">
        <v>196</v>
      </c>
      <c r="H8957" t="s">
        <v>143</v>
      </c>
      <c r="I8957" t="s">
        <v>135</v>
      </c>
      <c r="J8957" t="s">
        <v>136</v>
      </c>
      <c r="K8957" t="s">
        <v>137</v>
      </c>
      <c r="L8957" t="s">
        <v>25458</v>
      </c>
      <c r="M8957" t="s">
        <v>25506</v>
      </c>
      <c r="N8957">
        <v>2.5919444440000001</v>
      </c>
      <c r="O8957">
        <v>0</v>
      </c>
      <c r="P8957">
        <v>19</v>
      </c>
      <c r="Q8957">
        <v>0</v>
      </c>
      <c r="R8957">
        <v>0</v>
      </c>
      <c r="S8957">
        <v>0</v>
      </c>
      <c r="T8957">
        <v>3</v>
      </c>
      <c r="U8957">
        <v>0</v>
      </c>
      <c r="V8957">
        <v>0</v>
      </c>
      <c r="W8957">
        <v>0</v>
      </c>
      <c r="X8957">
        <v>11.977606689454419</v>
      </c>
      <c r="Y8957">
        <v>0</v>
      </c>
      <c r="Z8957">
        <v>0</v>
      </c>
      <c r="AA8957">
        <v>0</v>
      </c>
      <c r="AB8957">
        <v>4.4345344067187611</v>
      </c>
      <c r="AC8957">
        <v>0</v>
      </c>
      <c r="AD8957">
        <v>0</v>
      </c>
      <c r="AE8957">
        <v>16.41214109617318</v>
      </c>
    </row>
    <row r="8958" spans="1:31" x14ac:dyDescent="0.25">
      <c r="A8958">
        <v>2103146</v>
      </c>
      <c r="B8958">
        <v>1</v>
      </c>
      <c r="C8958" t="s">
        <v>81</v>
      </c>
      <c r="D8958" t="s">
        <v>128</v>
      </c>
      <c r="E8958" t="s">
        <v>169</v>
      </c>
      <c r="F8958" t="s">
        <v>25507</v>
      </c>
      <c r="G8958" t="s">
        <v>273</v>
      </c>
      <c r="H8958" t="s">
        <v>134</v>
      </c>
      <c r="I8958" t="s">
        <v>135</v>
      </c>
      <c r="J8958" t="s">
        <v>136</v>
      </c>
      <c r="K8958" t="s">
        <v>155</v>
      </c>
      <c r="L8958" t="s">
        <v>25508</v>
      </c>
      <c r="M8958" t="s">
        <v>25509</v>
      </c>
      <c r="N8958">
        <v>2.5211111110000002</v>
      </c>
      <c r="O8958">
        <v>0</v>
      </c>
      <c r="P8958">
        <v>348</v>
      </c>
      <c r="Q8958">
        <v>0</v>
      </c>
      <c r="R8958">
        <v>0</v>
      </c>
      <c r="S8958">
        <v>0</v>
      </c>
      <c r="T8958">
        <v>27</v>
      </c>
      <c r="U8958">
        <v>0</v>
      </c>
      <c r="V8958">
        <v>0</v>
      </c>
      <c r="W8958">
        <v>0</v>
      </c>
      <c r="X8958">
        <v>175.79325498721377</v>
      </c>
      <c r="Y8958">
        <v>0</v>
      </c>
      <c r="Z8958">
        <v>0</v>
      </c>
      <c r="AA8958">
        <v>0</v>
      </c>
      <c r="AB8958">
        <v>35.753955780586402</v>
      </c>
      <c r="AC8958">
        <v>0</v>
      </c>
      <c r="AD8958">
        <v>0</v>
      </c>
      <c r="AE8958">
        <v>211.54721076780018</v>
      </c>
    </row>
    <row r="8959" spans="1:31" x14ac:dyDescent="0.25">
      <c r="A8959">
        <v>2103395</v>
      </c>
      <c r="B8959">
        <v>1</v>
      </c>
      <c r="C8959" t="s">
        <v>80</v>
      </c>
      <c r="D8959" t="s">
        <v>106</v>
      </c>
      <c r="E8959" t="s">
        <v>158</v>
      </c>
      <c r="F8959" t="s">
        <v>25510</v>
      </c>
      <c r="G8959" t="s">
        <v>160</v>
      </c>
      <c r="H8959" t="s">
        <v>143</v>
      </c>
      <c r="I8959" t="s">
        <v>135</v>
      </c>
      <c r="J8959" t="s">
        <v>136</v>
      </c>
      <c r="K8959" t="s">
        <v>137</v>
      </c>
      <c r="L8959" t="s">
        <v>25511</v>
      </c>
      <c r="M8959" t="s">
        <v>25512</v>
      </c>
      <c r="N8959">
        <v>1.602777777</v>
      </c>
      <c r="O8959">
        <v>0</v>
      </c>
      <c r="P8959">
        <v>15</v>
      </c>
      <c r="Q8959">
        <v>0</v>
      </c>
      <c r="R8959">
        <v>5</v>
      </c>
      <c r="S8959">
        <v>0</v>
      </c>
      <c r="T8959">
        <v>1</v>
      </c>
      <c r="U8959">
        <v>0</v>
      </c>
      <c r="V8959">
        <v>0</v>
      </c>
      <c r="W8959">
        <v>0</v>
      </c>
      <c r="X8959">
        <v>4.5795331078466663</v>
      </c>
      <c r="Y8959">
        <v>0</v>
      </c>
      <c r="Z8959">
        <v>4.7010666705905342</v>
      </c>
      <c r="AA8959">
        <v>0</v>
      </c>
      <c r="AB8959">
        <v>0.54099994428186671</v>
      </c>
      <c r="AC8959">
        <v>0</v>
      </c>
      <c r="AD8959">
        <v>0</v>
      </c>
      <c r="AE8959">
        <v>9.8215997227190659</v>
      </c>
    </row>
    <row r="8960" spans="1:31" x14ac:dyDescent="0.25">
      <c r="A8960">
        <v>2103160</v>
      </c>
      <c r="B8960">
        <v>1</v>
      </c>
      <c r="C8960" t="s">
        <v>80</v>
      </c>
      <c r="D8960" t="s">
        <v>100</v>
      </c>
      <c r="E8960" t="s">
        <v>146</v>
      </c>
      <c r="F8960" t="s">
        <v>4364</v>
      </c>
      <c r="G8960" t="s">
        <v>133</v>
      </c>
      <c r="H8960" t="s">
        <v>134</v>
      </c>
      <c r="I8960" t="s">
        <v>135</v>
      </c>
      <c r="J8960" t="s">
        <v>136</v>
      </c>
      <c r="K8960" t="s">
        <v>137</v>
      </c>
      <c r="L8960" t="s">
        <v>25513</v>
      </c>
      <c r="M8960" t="s">
        <v>25514</v>
      </c>
      <c r="N8960">
        <v>0.47111111100000003</v>
      </c>
      <c r="O8960">
        <v>1</v>
      </c>
      <c r="P8960">
        <v>1243</v>
      </c>
      <c r="Q8960">
        <v>15</v>
      </c>
      <c r="R8960">
        <v>137</v>
      </c>
      <c r="S8960">
        <v>29</v>
      </c>
      <c r="T8960">
        <v>88</v>
      </c>
      <c r="U8960">
        <v>2</v>
      </c>
      <c r="V8960">
        <v>0</v>
      </c>
      <c r="W8960">
        <v>0.14994491148949332</v>
      </c>
      <c r="X8960">
        <v>263.65576820175835</v>
      </c>
      <c r="Y8960">
        <v>7.8648057299283547</v>
      </c>
      <c r="Z8960">
        <v>69.527568617994845</v>
      </c>
      <c r="AA8960">
        <v>66.725120384233378</v>
      </c>
      <c r="AB8960">
        <v>44.805325003281169</v>
      </c>
      <c r="AC8960">
        <v>59.189482035330343</v>
      </c>
      <c r="AD8960">
        <v>0</v>
      </c>
      <c r="AE8960">
        <v>511.91801488401597</v>
      </c>
    </row>
    <row r="8961" spans="1:31" x14ac:dyDescent="0.25">
      <c r="A8961">
        <v>2103203</v>
      </c>
      <c r="B8961">
        <v>1</v>
      </c>
      <c r="C8961" t="s">
        <v>80</v>
      </c>
      <c r="D8961" t="s">
        <v>95</v>
      </c>
      <c r="E8961" t="s">
        <v>295</v>
      </c>
      <c r="F8961" t="s">
        <v>4586</v>
      </c>
      <c r="G8961" t="s">
        <v>513</v>
      </c>
      <c r="H8961" t="s">
        <v>134</v>
      </c>
      <c r="I8961" t="s">
        <v>135</v>
      </c>
      <c r="J8961" t="s">
        <v>136</v>
      </c>
      <c r="K8961" t="s">
        <v>137</v>
      </c>
      <c r="L8961" t="s">
        <v>25515</v>
      </c>
      <c r="M8961" t="s">
        <v>25516</v>
      </c>
      <c r="N8961">
        <v>0.50249999999999995</v>
      </c>
      <c r="O8961">
        <v>7</v>
      </c>
      <c r="P8961">
        <v>3976</v>
      </c>
      <c r="Q8961">
        <v>2</v>
      </c>
      <c r="R8961">
        <v>45</v>
      </c>
      <c r="S8961">
        <v>17</v>
      </c>
      <c r="T8961">
        <v>229</v>
      </c>
      <c r="U8961">
        <v>3</v>
      </c>
      <c r="V8961">
        <v>1</v>
      </c>
      <c r="W8961">
        <v>8.3030761135186655</v>
      </c>
      <c r="X8961">
        <v>463.14619381492327</v>
      </c>
      <c r="Y8961">
        <v>0.53392195108585505</v>
      </c>
      <c r="Z8961">
        <v>5.4927881535580569</v>
      </c>
      <c r="AA8961">
        <v>45.048732923812196</v>
      </c>
      <c r="AB8961">
        <v>100.88600747478297</v>
      </c>
      <c r="AC8961">
        <v>127.56572968642425</v>
      </c>
      <c r="AD8961">
        <v>0.96404609288232002</v>
      </c>
      <c r="AE8961">
        <v>751.94049621098759</v>
      </c>
    </row>
    <row r="8962" spans="1:31" x14ac:dyDescent="0.25">
      <c r="A8962">
        <v>2103352</v>
      </c>
      <c r="B8962">
        <v>1</v>
      </c>
      <c r="C8962" t="s">
        <v>81</v>
      </c>
      <c r="D8962" t="s">
        <v>115</v>
      </c>
      <c r="E8962" t="s">
        <v>158</v>
      </c>
      <c r="F8962" t="s">
        <v>25517</v>
      </c>
      <c r="G8962" t="s">
        <v>160</v>
      </c>
      <c r="H8962" t="s">
        <v>143</v>
      </c>
      <c r="I8962" t="s">
        <v>135</v>
      </c>
      <c r="J8962" t="s">
        <v>136</v>
      </c>
      <c r="K8962" t="s">
        <v>137</v>
      </c>
      <c r="L8962" t="s">
        <v>25518</v>
      </c>
      <c r="M8962" t="s">
        <v>25519</v>
      </c>
      <c r="N8962">
        <v>1.2452777770000001</v>
      </c>
      <c r="O8962">
        <v>0</v>
      </c>
      <c r="P8962">
        <v>71</v>
      </c>
      <c r="Q8962">
        <v>0</v>
      </c>
      <c r="R8962">
        <v>1</v>
      </c>
      <c r="S8962">
        <v>0</v>
      </c>
      <c r="T8962">
        <v>6</v>
      </c>
      <c r="U8962">
        <v>0</v>
      </c>
      <c r="V8962">
        <v>0</v>
      </c>
      <c r="W8962">
        <v>0</v>
      </c>
      <c r="X8962">
        <v>9.0742559653192885</v>
      </c>
      <c r="Y8962">
        <v>0</v>
      </c>
      <c r="Z8962">
        <v>0.20631390993785004</v>
      </c>
      <c r="AA8962">
        <v>0</v>
      </c>
      <c r="AB8962">
        <v>0.29376994287499453</v>
      </c>
      <c r="AC8962">
        <v>0</v>
      </c>
      <c r="AD8962">
        <v>0</v>
      </c>
      <c r="AE8962">
        <v>9.5743398181321329</v>
      </c>
    </row>
    <row r="8963" spans="1:31" x14ac:dyDescent="0.25">
      <c r="A8963">
        <v>2103080</v>
      </c>
      <c r="B8963">
        <v>1</v>
      </c>
      <c r="C8963" t="s">
        <v>80</v>
      </c>
      <c r="D8963" t="s">
        <v>111</v>
      </c>
      <c r="E8963" t="s">
        <v>131</v>
      </c>
      <c r="F8963" t="s">
        <v>25520</v>
      </c>
      <c r="G8963" t="s">
        <v>513</v>
      </c>
      <c r="H8963" t="s">
        <v>134</v>
      </c>
      <c r="I8963" t="s">
        <v>135</v>
      </c>
      <c r="J8963" t="s">
        <v>136</v>
      </c>
      <c r="K8963" t="s">
        <v>137</v>
      </c>
      <c r="L8963" t="s">
        <v>25521</v>
      </c>
      <c r="M8963" t="s">
        <v>25522</v>
      </c>
      <c r="N8963">
        <v>0.139444444</v>
      </c>
      <c r="O8963">
        <v>0</v>
      </c>
      <c r="P8963">
        <v>7946</v>
      </c>
      <c r="Q8963">
        <v>0</v>
      </c>
      <c r="R8963">
        <v>1</v>
      </c>
      <c r="S8963">
        <v>14</v>
      </c>
      <c r="T8963">
        <v>603</v>
      </c>
      <c r="U8963">
        <v>0</v>
      </c>
      <c r="V8963">
        <v>3</v>
      </c>
      <c r="W8963">
        <v>0</v>
      </c>
      <c r="X8963">
        <v>188.68322306789906</v>
      </c>
      <c r="Y8963">
        <v>0</v>
      </c>
      <c r="Z8963">
        <v>2.9019326850370557E-2</v>
      </c>
      <c r="AA8963">
        <v>171.96113156803324</v>
      </c>
      <c r="AB8963">
        <v>55.521581053279967</v>
      </c>
      <c r="AC8963">
        <v>0</v>
      </c>
      <c r="AD8963">
        <v>0.99851982664320738</v>
      </c>
      <c r="AE8963">
        <v>417.19347484270583</v>
      </c>
    </row>
    <row r="8964" spans="1:31" x14ac:dyDescent="0.25">
      <c r="A8964">
        <v>2103412</v>
      </c>
      <c r="B8964">
        <v>1</v>
      </c>
      <c r="C8964" t="s">
        <v>80</v>
      </c>
      <c r="D8964" t="s">
        <v>106</v>
      </c>
      <c r="E8964" t="s">
        <v>177</v>
      </c>
      <c r="F8964" t="s">
        <v>25523</v>
      </c>
      <c r="G8964" t="s">
        <v>196</v>
      </c>
      <c r="H8964" t="s">
        <v>143</v>
      </c>
      <c r="I8964" t="s">
        <v>135</v>
      </c>
      <c r="J8964" t="s">
        <v>136</v>
      </c>
      <c r="K8964" t="s">
        <v>137</v>
      </c>
      <c r="L8964" t="s">
        <v>25524</v>
      </c>
      <c r="M8964" t="s">
        <v>25525</v>
      </c>
      <c r="N8964">
        <v>3.9961111109999998</v>
      </c>
      <c r="O8964">
        <v>0</v>
      </c>
      <c r="P8964">
        <v>10</v>
      </c>
      <c r="Q8964">
        <v>0</v>
      </c>
      <c r="R8964">
        <v>0</v>
      </c>
      <c r="S8964">
        <v>0</v>
      </c>
      <c r="T8964">
        <v>0</v>
      </c>
      <c r="U8964">
        <v>0</v>
      </c>
      <c r="V8964">
        <v>0</v>
      </c>
      <c r="W8964">
        <v>0</v>
      </c>
      <c r="X8964">
        <v>7.119128622386274</v>
      </c>
      <c r="Y8964">
        <v>0</v>
      </c>
      <c r="Z8964">
        <v>0</v>
      </c>
      <c r="AA8964">
        <v>0</v>
      </c>
      <c r="AB8964">
        <v>0</v>
      </c>
      <c r="AC8964">
        <v>0</v>
      </c>
      <c r="AD8964">
        <v>0</v>
      </c>
      <c r="AE8964">
        <v>7.119128622386274</v>
      </c>
    </row>
    <row r="8965" spans="1:31" x14ac:dyDescent="0.25">
      <c r="A8965">
        <v>2103458</v>
      </c>
      <c r="B8965">
        <v>1</v>
      </c>
      <c r="C8965" t="s">
        <v>80</v>
      </c>
      <c r="D8965" t="s">
        <v>93</v>
      </c>
      <c r="E8965" t="s">
        <v>177</v>
      </c>
      <c r="F8965" t="s">
        <v>25526</v>
      </c>
      <c r="G8965" t="s">
        <v>183</v>
      </c>
      <c r="H8965" t="s">
        <v>143</v>
      </c>
      <c r="I8965" t="s">
        <v>135</v>
      </c>
      <c r="J8965" t="s">
        <v>136</v>
      </c>
      <c r="K8965" t="s">
        <v>137</v>
      </c>
      <c r="L8965" t="s">
        <v>25527</v>
      </c>
      <c r="M8965" t="s">
        <v>25528</v>
      </c>
      <c r="N8965">
        <v>2.792777777</v>
      </c>
      <c r="O8965">
        <v>0</v>
      </c>
      <c r="P8965">
        <v>1</v>
      </c>
      <c r="Q8965">
        <v>0</v>
      </c>
      <c r="R8965">
        <v>0</v>
      </c>
      <c r="S8965">
        <v>0</v>
      </c>
      <c r="T8965">
        <v>0</v>
      </c>
      <c r="U8965">
        <v>0</v>
      </c>
      <c r="V8965">
        <v>0</v>
      </c>
      <c r="W8965">
        <v>0</v>
      </c>
      <c r="X8965">
        <v>0.44678004709600894</v>
      </c>
      <c r="Y8965">
        <v>0</v>
      </c>
      <c r="Z8965">
        <v>0</v>
      </c>
      <c r="AA8965">
        <v>0</v>
      </c>
      <c r="AB8965">
        <v>0</v>
      </c>
      <c r="AC8965">
        <v>0</v>
      </c>
      <c r="AD8965">
        <v>0</v>
      </c>
      <c r="AE8965">
        <v>0.44678004709600894</v>
      </c>
    </row>
    <row r="8966" spans="1:31" x14ac:dyDescent="0.25">
      <c r="A8966">
        <v>2103266</v>
      </c>
      <c r="B8966">
        <v>1</v>
      </c>
      <c r="C8966" t="s">
        <v>81</v>
      </c>
      <c r="D8966" t="s">
        <v>118</v>
      </c>
      <c r="E8966" t="s">
        <v>131</v>
      </c>
      <c r="F8966" t="s">
        <v>2171</v>
      </c>
      <c r="G8966" t="s">
        <v>133</v>
      </c>
      <c r="H8966" t="s">
        <v>134</v>
      </c>
      <c r="I8966" t="s">
        <v>135</v>
      </c>
      <c r="J8966" t="s">
        <v>136</v>
      </c>
      <c r="K8966" t="s">
        <v>137</v>
      </c>
      <c r="L8966" t="s">
        <v>25529</v>
      </c>
      <c r="M8966" t="s">
        <v>25530</v>
      </c>
      <c r="N8966">
        <v>2.176666666</v>
      </c>
      <c r="O8966">
        <v>0</v>
      </c>
      <c r="P8966">
        <v>0</v>
      </c>
      <c r="Q8966">
        <v>2</v>
      </c>
      <c r="R8966">
        <v>43</v>
      </c>
      <c r="S8966">
        <v>1</v>
      </c>
      <c r="T8966">
        <v>2</v>
      </c>
      <c r="U8966">
        <v>0</v>
      </c>
      <c r="V8966">
        <v>0</v>
      </c>
      <c r="W8966">
        <v>0</v>
      </c>
      <c r="X8966">
        <v>0</v>
      </c>
      <c r="Y8966">
        <v>31.083180937755372</v>
      </c>
      <c r="Z8966">
        <v>65.565554559651773</v>
      </c>
      <c r="AA8966">
        <v>10.441081682834112</v>
      </c>
      <c r="AB8966">
        <v>17.258447240035071</v>
      </c>
      <c r="AC8966">
        <v>0</v>
      </c>
      <c r="AD8966">
        <v>0</v>
      </c>
      <c r="AE8966">
        <v>124.34826442027632</v>
      </c>
    </row>
    <row r="8967" spans="1:31" x14ac:dyDescent="0.25">
      <c r="A8967">
        <v>2103372</v>
      </c>
      <c r="B8967">
        <v>1</v>
      </c>
      <c r="C8967" t="s">
        <v>80</v>
      </c>
      <c r="D8967" t="s">
        <v>107</v>
      </c>
      <c r="E8967" t="s">
        <v>158</v>
      </c>
      <c r="F8967" t="s">
        <v>5322</v>
      </c>
      <c r="G8967" t="s">
        <v>324</v>
      </c>
      <c r="H8967" t="s">
        <v>143</v>
      </c>
      <c r="I8967" t="s">
        <v>135</v>
      </c>
      <c r="J8967" t="s">
        <v>136</v>
      </c>
      <c r="K8967" t="s">
        <v>137</v>
      </c>
      <c r="L8967" t="s">
        <v>25531</v>
      </c>
      <c r="M8967" t="s">
        <v>25532</v>
      </c>
      <c r="N8967">
        <v>0.45611111100000001</v>
      </c>
      <c r="O8967">
        <v>0</v>
      </c>
      <c r="P8967">
        <v>13</v>
      </c>
      <c r="Q8967">
        <v>0</v>
      </c>
      <c r="R8967">
        <v>0</v>
      </c>
      <c r="S8967">
        <v>0</v>
      </c>
      <c r="T8967">
        <v>0</v>
      </c>
      <c r="U8967">
        <v>0</v>
      </c>
      <c r="V8967">
        <v>0</v>
      </c>
      <c r="W8967">
        <v>0</v>
      </c>
      <c r="X8967">
        <v>1.5643406373695099</v>
      </c>
      <c r="Y8967">
        <v>0</v>
      </c>
      <c r="Z8967">
        <v>0</v>
      </c>
      <c r="AA8967">
        <v>0</v>
      </c>
      <c r="AB8967">
        <v>0</v>
      </c>
      <c r="AC8967">
        <v>0</v>
      </c>
      <c r="AD8967">
        <v>0</v>
      </c>
      <c r="AE8967">
        <v>1.5643406373695099</v>
      </c>
    </row>
    <row r="8968" spans="1:31" x14ac:dyDescent="0.25">
      <c r="A8968">
        <v>2103326</v>
      </c>
      <c r="B8968">
        <v>1</v>
      </c>
      <c r="C8968" t="s">
        <v>81</v>
      </c>
      <c r="D8968" t="s">
        <v>128</v>
      </c>
      <c r="E8968" t="s">
        <v>177</v>
      </c>
      <c r="F8968" t="s">
        <v>25533</v>
      </c>
      <c r="G8968" t="s">
        <v>179</v>
      </c>
      <c r="H8968" t="s">
        <v>143</v>
      </c>
      <c r="I8968" t="s">
        <v>135</v>
      </c>
      <c r="J8968" t="s">
        <v>136</v>
      </c>
      <c r="K8968" t="s">
        <v>137</v>
      </c>
      <c r="L8968" t="s">
        <v>25534</v>
      </c>
      <c r="M8968" t="s">
        <v>25535</v>
      </c>
      <c r="N8968">
        <v>6.8786111109999997</v>
      </c>
      <c r="O8968">
        <v>0</v>
      </c>
      <c r="P8968">
        <v>6</v>
      </c>
      <c r="Q8968">
        <v>0</v>
      </c>
      <c r="R8968">
        <v>0</v>
      </c>
      <c r="S8968">
        <v>0</v>
      </c>
      <c r="T8968">
        <v>0</v>
      </c>
      <c r="U8968">
        <v>0</v>
      </c>
      <c r="V8968">
        <v>0</v>
      </c>
      <c r="W8968">
        <v>0</v>
      </c>
      <c r="X8968">
        <v>12.336016125766356</v>
      </c>
      <c r="Y8968">
        <v>0</v>
      </c>
      <c r="Z8968">
        <v>0</v>
      </c>
      <c r="AA8968">
        <v>0</v>
      </c>
      <c r="AB8968">
        <v>0</v>
      </c>
      <c r="AC8968">
        <v>0</v>
      </c>
      <c r="AD8968">
        <v>0</v>
      </c>
      <c r="AE8968">
        <v>12.336016125766356</v>
      </c>
    </row>
    <row r="8969" spans="1:31" x14ac:dyDescent="0.25">
      <c r="A8969">
        <v>2103226</v>
      </c>
      <c r="B8969">
        <v>1</v>
      </c>
      <c r="C8969" t="s">
        <v>80</v>
      </c>
      <c r="D8969" t="s">
        <v>84</v>
      </c>
      <c r="E8969" t="s">
        <v>158</v>
      </c>
      <c r="F8969" t="s">
        <v>25536</v>
      </c>
      <c r="G8969" t="s">
        <v>160</v>
      </c>
      <c r="H8969" t="s">
        <v>143</v>
      </c>
      <c r="I8969" t="s">
        <v>135</v>
      </c>
      <c r="J8969" t="s">
        <v>136</v>
      </c>
      <c r="K8969" t="s">
        <v>137</v>
      </c>
      <c r="L8969" t="s">
        <v>25537</v>
      </c>
      <c r="M8969" t="s">
        <v>25538</v>
      </c>
      <c r="N8969">
        <v>1.9875</v>
      </c>
      <c r="O8969">
        <v>0</v>
      </c>
      <c r="P8969">
        <v>188</v>
      </c>
      <c r="Q8969">
        <v>0</v>
      </c>
      <c r="R8969">
        <v>0</v>
      </c>
      <c r="S8969">
        <v>0</v>
      </c>
      <c r="T8969">
        <v>5</v>
      </c>
      <c r="U8969">
        <v>0</v>
      </c>
      <c r="V8969">
        <v>0</v>
      </c>
      <c r="W8969">
        <v>0</v>
      </c>
      <c r="X8969">
        <v>80.390846116264129</v>
      </c>
      <c r="Y8969">
        <v>0</v>
      </c>
      <c r="Z8969">
        <v>0</v>
      </c>
      <c r="AA8969">
        <v>0</v>
      </c>
      <c r="AB8969">
        <v>7.5493880744878759</v>
      </c>
      <c r="AC8969">
        <v>0</v>
      </c>
      <c r="AD8969">
        <v>0</v>
      </c>
      <c r="AE8969">
        <v>87.940234190752008</v>
      </c>
    </row>
    <row r="8970" spans="1:31" x14ac:dyDescent="0.25">
      <c r="A8970">
        <v>2103163</v>
      </c>
      <c r="B8970">
        <v>1</v>
      </c>
      <c r="C8970" t="s">
        <v>80</v>
      </c>
      <c r="D8970" t="s">
        <v>103</v>
      </c>
      <c r="E8970" t="s">
        <v>177</v>
      </c>
      <c r="F8970" t="s">
        <v>25539</v>
      </c>
      <c r="G8970" t="s">
        <v>196</v>
      </c>
      <c r="H8970" t="s">
        <v>143</v>
      </c>
      <c r="I8970" t="s">
        <v>135</v>
      </c>
      <c r="J8970" t="s">
        <v>136</v>
      </c>
      <c r="K8970" t="s">
        <v>137</v>
      </c>
      <c r="L8970" t="s">
        <v>25540</v>
      </c>
      <c r="M8970" t="s">
        <v>25541</v>
      </c>
      <c r="N8970">
        <v>1.7322222220000001</v>
      </c>
      <c r="O8970">
        <v>0</v>
      </c>
      <c r="P8970">
        <v>1</v>
      </c>
      <c r="Q8970">
        <v>0</v>
      </c>
      <c r="R8970">
        <v>0</v>
      </c>
      <c r="S8970">
        <v>0</v>
      </c>
      <c r="T8970">
        <v>0</v>
      </c>
      <c r="U8970">
        <v>0</v>
      </c>
      <c r="V8970">
        <v>0</v>
      </c>
      <c r="W8970">
        <v>0</v>
      </c>
      <c r="X8970">
        <v>4.8710385500170011E-2</v>
      </c>
      <c r="Y8970">
        <v>0</v>
      </c>
      <c r="Z8970">
        <v>0</v>
      </c>
      <c r="AA8970">
        <v>0</v>
      </c>
      <c r="AB8970">
        <v>0</v>
      </c>
      <c r="AC8970">
        <v>0</v>
      </c>
      <c r="AD8970">
        <v>0</v>
      </c>
      <c r="AE8970">
        <v>4.8710385500170011E-2</v>
      </c>
    </row>
    <row r="8971" spans="1:31" x14ac:dyDescent="0.25">
      <c r="A8971">
        <v>2103329</v>
      </c>
      <c r="B8971">
        <v>1</v>
      </c>
      <c r="C8971" t="s">
        <v>80</v>
      </c>
      <c r="D8971" t="s">
        <v>99</v>
      </c>
      <c r="E8971" t="s">
        <v>131</v>
      </c>
      <c r="F8971" t="s">
        <v>21484</v>
      </c>
      <c r="G8971" t="s">
        <v>133</v>
      </c>
      <c r="H8971" t="s">
        <v>134</v>
      </c>
      <c r="I8971" t="s">
        <v>135</v>
      </c>
      <c r="J8971" t="s">
        <v>136</v>
      </c>
      <c r="K8971" t="s">
        <v>137</v>
      </c>
      <c r="L8971" t="s">
        <v>25542</v>
      </c>
      <c r="M8971" t="s">
        <v>25543</v>
      </c>
      <c r="N8971">
        <v>4.5069444440000002</v>
      </c>
      <c r="O8971">
        <v>0</v>
      </c>
      <c r="P8971">
        <v>0</v>
      </c>
      <c r="Q8971">
        <v>0</v>
      </c>
      <c r="R8971">
        <v>0</v>
      </c>
      <c r="S8971">
        <v>4</v>
      </c>
      <c r="T8971">
        <v>0</v>
      </c>
      <c r="U8971">
        <v>0</v>
      </c>
      <c r="V8971">
        <v>0</v>
      </c>
      <c r="W8971">
        <v>0</v>
      </c>
      <c r="X8971">
        <v>0</v>
      </c>
      <c r="Y8971">
        <v>0</v>
      </c>
      <c r="Z8971">
        <v>0</v>
      </c>
      <c r="AA8971">
        <v>936.79006034506665</v>
      </c>
      <c r="AB8971">
        <v>0</v>
      </c>
      <c r="AC8971">
        <v>0</v>
      </c>
      <c r="AD8971">
        <v>0</v>
      </c>
      <c r="AE8971">
        <v>936.79006034506665</v>
      </c>
    </row>
    <row r="8972" spans="1:31" x14ac:dyDescent="0.25">
      <c r="A8972">
        <v>2103306</v>
      </c>
      <c r="B8972">
        <v>1</v>
      </c>
      <c r="C8972" t="s">
        <v>80</v>
      </c>
      <c r="D8972" t="s">
        <v>103</v>
      </c>
      <c r="E8972" t="s">
        <v>169</v>
      </c>
      <c r="F8972" t="s">
        <v>25544</v>
      </c>
      <c r="G8972" t="s">
        <v>464</v>
      </c>
      <c r="H8972" t="s">
        <v>134</v>
      </c>
      <c r="I8972" t="s">
        <v>135</v>
      </c>
      <c r="J8972" t="s">
        <v>136</v>
      </c>
      <c r="K8972" t="s">
        <v>137</v>
      </c>
      <c r="L8972" t="s">
        <v>25545</v>
      </c>
      <c r="M8972" t="s">
        <v>25546</v>
      </c>
      <c r="N8972">
        <v>0.46472222200000002</v>
      </c>
      <c r="O8972">
        <v>0</v>
      </c>
      <c r="P8972">
        <v>0</v>
      </c>
      <c r="Q8972">
        <v>0</v>
      </c>
      <c r="R8972">
        <v>0</v>
      </c>
      <c r="S8972">
        <v>1</v>
      </c>
      <c r="T8972">
        <v>0</v>
      </c>
      <c r="U8972">
        <v>0</v>
      </c>
      <c r="V8972">
        <v>0</v>
      </c>
      <c r="W8972">
        <v>0</v>
      </c>
      <c r="X8972">
        <v>0</v>
      </c>
      <c r="Y8972">
        <v>0</v>
      </c>
      <c r="Z8972">
        <v>0</v>
      </c>
      <c r="AA8972">
        <v>1.335710404896</v>
      </c>
      <c r="AB8972">
        <v>0</v>
      </c>
      <c r="AC8972">
        <v>0</v>
      </c>
      <c r="AD8972">
        <v>0</v>
      </c>
      <c r="AE8972">
        <v>1.335710404896</v>
      </c>
    </row>
    <row r="8973" spans="1:31" x14ac:dyDescent="0.25">
      <c r="A8973">
        <v>2103186</v>
      </c>
      <c r="B8973">
        <v>1</v>
      </c>
      <c r="C8973" t="s">
        <v>80</v>
      </c>
      <c r="D8973" t="s">
        <v>110</v>
      </c>
      <c r="E8973" t="s">
        <v>158</v>
      </c>
      <c r="F8973" t="s">
        <v>21637</v>
      </c>
      <c r="G8973" t="s">
        <v>154</v>
      </c>
      <c r="H8973" t="s">
        <v>143</v>
      </c>
      <c r="I8973" t="s">
        <v>135</v>
      </c>
      <c r="J8973" t="s">
        <v>136</v>
      </c>
      <c r="K8973" t="s">
        <v>155</v>
      </c>
      <c r="L8973" t="s">
        <v>25547</v>
      </c>
      <c r="M8973" t="s">
        <v>25548</v>
      </c>
      <c r="N8973">
        <v>7.5</v>
      </c>
      <c r="O8973">
        <v>0</v>
      </c>
      <c r="P8973">
        <v>275</v>
      </c>
      <c r="Q8973">
        <v>0</v>
      </c>
      <c r="R8973">
        <v>0</v>
      </c>
      <c r="S8973">
        <v>0</v>
      </c>
      <c r="T8973">
        <v>20</v>
      </c>
      <c r="U8973">
        <v>0</v>
      </c>
      <c r="V8973">
        <v>0</v>
      </c>
      <c r="W8973">
        <v>0</v>
      </c>
      <c r="X8973">
        <v>548.78153704629608</v>
      </c>
      <c r="Y8973">
        <v>0</v>
      </c>
      <c r="Z8973">
        <v>0</v>
      </c>
      <c r="AA8973">
        <v>0</v>
      </c>
      <c r="AB8973">
        <v>92.482647472820602</v>
      </c>
      <c r="AC8973">
        <v>0</v>
      </c>
      <c r="AD8973">
        <v>0</v>
      </c>
      <c r="AE8973">
        <v>641.26418451911672</v>
      </c>
    </row>
    <row r="8974" spans="1:31" x14ac:dyDescent="0.25">
      <c r="A8974">
        <v>2103143</v>
      </c>
      <c r="B8974">
        <v>1</v>
      </c>
      <c r="C8974" t="s">
        <v>80</v>
      </c>
      <c r="D8974" t="s">
        <v>102</v>
      </c>
      <c r="E8974" t="s">
        <v>169</v>
      </c>
      <c r="F8974" t="s">
        <v>25549</v>
      </c>
      <c r="G8974" t="s">
        <v>171</v>
      </c>
      <c r="H8974" t="s">
        <v>134</v>
      </c>
      <c r="I8974" t="s">
        <v>135</v>
      </c>
      <c r="J8974" t="s">
        <v>136</v>
      </c>
      <c r="K8974" t="s">
        <v>137</v>
      </c>
      <c r="L8974" t="s">
        <v>25550</v>
      </c>
      <c r="M8974" t="s">
        <v>25551</v>
      </c>
      <c r="N8974">
        <v>1.5219444440000001</v>
      </c>
      <c r="O8974">
        <v>0</v>
      </c>
      <c r="P8974">
        <v>768</v>
      </c>
      <c r="Q8974">
        <v>1</v>
      </c>
      <c r="R8974">
        <v>12</v>
      </c>
      <c r="S8974">
        <v>1</v>
      </c>
      <c r="T8974">
        <v>46</v>
      </c>
      <c r="U8974">
        <v>0</v>
      </c>
      <c r="V8974">
        <v>0</v>
      </c>
      <c r="W8974">
        <v>0</v>
      </c>
      <c r="X8974">
        <v>135.97902729735532</v>
      </c>
      <c r="Y8974">
        <v>1.0729610294538994</v>
      </c>
      <c r="Z8974">
        <v>7.7566652171410517</v>
      </c>
      <c r="AA8974">
        <v>2.5910517460564857</v>
      </c>
      <c r="AB8974">
        <v>35.197573772655502</v>
      </c>
      <c r="AC8974">
        <v>0</v>
      </c>
      <c r="AD8974">
        <v>0</v>
      </c>
      <c r="AE8974">
        <v>182.59727906266227</v>
      </c>
    </row>
    <row r="8975" spans="1:31" x14ac:dyDescent="0.25">
      <c r="A8975">
        <v>2103249</v>
      </c>
      <c r="B8975">
        <v>1</v>
      </c>
      <c r="C8975" t="s">
        <v>81</v>
      </c>
      <c r="D8975" t="s">
        <v>128</v>
      </c>
      <c r="E8975" t="s">
        <v>177</v>
      </c>
      <c r="F8975" t="s">
        <v>25552</v>
      </c>
      <c r="G8975" t="s">
        <v>179</v>
      </c>
      <c r="H8975" t="s">
        <v>143</v>
      </c>
      <c r="I8975" t="s">
        <v>135</v>
      </c>
      <c r="J8975" t="s">
        <v>136</v>
      </c>
      <c r="K8975" t="s">
        <v>137</v>
      </c>
      <c r="L8975" t="s">
        <v>25553</v>
      </c>
      <c r="M8975" t="s">
        <v>25554</v>
      </c>
      <c r="N8975">
        <v>3.7772222219999998</v>
      </c>
      <c r="O8975">
        <v>0</v>
      </c>
      <c r="P8975">
        <v>3</v>
      </c>
      <c r="Q8975">
        <v>0</v>
      </c>
      <c r="R8975">
        <v>0</v>
      </c>
      <c r="S8975">
        <v>0</v>
      </c>
      <c r="T8975">
        <v>0</v>
      </c>
      <c r="U8975">
        <v>0</v>
      </c>
      <c r="V8975">
        <v>0</v>
      </c>
      <c r="W8975">
        <v>0</v>
      </c>
      <c r="X8975">
        <v>2.3872650800927331</v>
      </c>
      <c r="Y8975">
        <v>0</v>
      </c>
      <c r="Z8975">
        <v>0</v>
      </c>
      <c r="AA8975">
        <v>0</v>
      </c>
      <c r="AB8975">
        <v>0</v>
      </c>
      <c r="AC8975">
        <v>0</v>
      </c>
      <c r="AD8975">
        <v>0</v>
      </c>
      <c r="AE8975">
        <v>2.3872650800927331</v>
      </c>
    </row>
    <row r="8976" spans="1:31" x14ac:dyDescent="0.25">
      <c r="A8976">
        <v>2103175</v>
      </c>
      <c r="B8976">
        <v>1</v>
      </c>
      <c r="C8976" t="s">
        <v>80</v>
      </c>
      <c r="D8976" t="s">
        <v>110</v>
      </c>
      <c r="E8976" t="s">
        <v>158</v>
      </c>
      <c r="F8976" t="s">
        <v>21584</v>
      </c>
      <c r="G8976" t="s">
        <v>154</v>
      </c>
      <c r="H8976" t="s">
        <v>143</v>
      </c>
      <c r="I8976" t="s">
        <v>135</v>
      </c>
      <c r="J8976" t="s">
        <v>136</v>
      </c>
      <c r="K8976" t="s">
        <v>155</v>
      </c>
      <c r="L8976" t="s">
        <v>25555</v>
      </c>
      <c r="M8976" t="s">
        <v>25556</v>
      </c>
      <c r="N8976">
        <v>7.7944444439999998</v>
      </c>
      <c r="O8976">
        <v>0</v>
      </c>
      <c r="P8976">
        <v>150</v>
      </c>
      <c r="Q8976">
        <v>0</v>
      </c>
      <c r="R8976">
        <v>0</v>
      </c>
      <c r="S8976">
        <v>0</v>
      </c>
      <c r="T8976">
        <v>6</v>
      </c>
      <c r="U8976">
        <v>0</v>
      </c>
      <c r="V8976">
        <v>0</v>
      </c>
      <c r="W8976">
        <v>0</v>
      </c>
      <c r="X8976">
        <v>321.996434219663</v>
      </c>
      <c r="Y8976">
        <v>0</v>
      </c>
      <c r="Z8976">
        <v>0</v>
      </c>
      <c r="AA8976">
        <v>0</v>
      </c>
      <c r="AB8976">
        <v>33.787056843502484</v>
      </c>
      <c r="AC8976">
        <v>0</v>
      </c>
      <c r="AD8976">
        <v>0</v>
      </c>
      <c r="AE8976">
        <v>355.78349106316546</v>
      </c>
    </row>
    <row r="8977" spans="1:31" x14ac:dyDescent="0.25">
      <c r="A8977">
        <v>2103152</v>
      </c>
      <c r="B8977">
        <v>1</v>
      </c>
      <c r="C8977" t="s">
        <v>80</v>
      </c>
      <c r="D8977" t="s">
        <v>96</v>
      </c>
      <c r="E8977" t="s">
        <v>177</v>
      </c>
      <c r="F8977" t="s">
        <v>25080</v>
      </c>
      <c r="G8977" t="s">
        <v>183</v>
      </c>
      <c r="H8977" t="s">
        <v>143</v>
      </c>
      <c r="I8977" t="s">
        <v>135</v>
      </c>
      <c r="J8977" t="s">
        <v>136</v>
      </c>
      <c r="K8977" t="s">
        <v>137</v>
      </c>
      <c r="L8977" t="s">
        <v>25557</v>
      </c>
      <c r="M8977" t="s">
        <v>25558</v>
      </c>
      <c r="N8977">
        <v>2.096666666</v>
      </c>
      <c r="O8977">
        <v>0</v>
      </c>
      <c r="P8977">
        <v>1</v>
      </c>
      <c r="Q8977">
        <v>0</v>
      </c>
      <c r="R8977">
        <v>0</v>
      </c>
      <c r="S8977">
        <v>0</v>
      </c>
      <c r="T8977">
        <v>0</v>
      </c>
      <c r="U8977">
        <v>0</v>
      </c>
      <c r="V8977">
        <v>0</v>
      </c>
      <c r="W8977">
        <v>0</v>
      </c>
      <c r="X8977">
        <v>0.17022050774045999</v>
      </c>
      <c r="Y8977">
        <v>0</v>
      </c>
      <c r="Z8977">
        <v>0</v>
      </c>
      <c r="AA8977">
        <v>0</v>
      </c>
      <c r="AB8977">
        <v>0</v>
      </c>
      <c r="AC8977">
        <v>0</v>
      </c>
      <c r="AD8977">
        <v>0</v>
      </c>
      <c r="AE8977">
        <v>0.17022050774045999</v>
      </c>
    </row>
    <row r="8978" spans="1:31" x14ac:dyDescent="0.25">
      <c r="A8978">
        <v>2103338</v>
      </c>
      <c r="B8978">
        <v>1</v>
      </c>
      <c r="C8978" t="s">
        <v>80</v>
      </c>
      <c r="D8978" t="s">
        <v>94</v>
      </c>
      <c r="E8978" t="s">
        <v>158</v>
      </c>
      <c r="F8978" t="s">
        <v>25559</v>
      </c>
      <c r="G8978" t="s">
        <v>160</v>
      </c>
      <c r="H8978" t="s">
        <v>143</v>
      </c>
      <c r="I8978" t="s">
        <v>135</v>
      </c>
      <c r="J8978" t="s">
        <v>136</v>
      </c>
      <c r="K8978" t="s">
        <v>137</v>
      </c>
      <c r="L8978" t="s">
        <v>25560</v>
      </c>
      <c r="M8978" t="s">
        <v>25561</v>
      </c>
      <c r="N8978">
        <v>1.0805555549999999</v>
      </c>
      <c r="O8978">
        <v>0</v>
      </c>
      <c r="P8978">
        <v>0</v>
      </c>
      <c r="Q8978">
        <v>0</v>
      </c>
      <c r="R8978">
        <v>4</v>
      </c>
      <c r="S8978">
        <v>0</v>
      </c>
      <c r="T8978">
        <v>0</v>
      </c>
      <c r="U8978">
        <v>0</v>
      </c>
      <c r="V8978">
        <v>0</v>
      </c>
      <c r="W8978">
        <v>0</v>
      </c>
      <c r="X8978">
        <v>0</v>
      </c>
      <c r="Y8978">
        <v>0</v>
      </c>
      <c r="Z8978">
        <v>8.1383980103129456</v>
      </c>
      <c r="AA8978">
        <v>0</v>
      </c>
      <c r="AB8978">
        <v>0</v>
      </c>
      <c r="AC8978">
        <v>0</v>
      </c>
      <c r="AD8978">
        <v>0</v>
      </c>
      <c r="AE8978">
        <v>8.1383980103129456</v>
      </c>
    </row>
    <row r="8979" spans="1:31" x14ac:dyDescent="0.25">
      <c r="A8979">
        <v>2103438</v>
      </c>
      <c r="B8979">
        <v>1</v>
      </c>
      <c r="C8979" t="s">
        <v>81</v>
      </c>
      <c r="D8979" t="s">
        <v>128</v>
      </c>
      <c r="E8979" t="s">
        <v>146</v>
      </c>
      <c r="F8979" t="s">
        <v>5700</v>
      </c>
      <c r="G8979" t="s">
        <v>133</v>
      </c>
      <c r="H8979" t="s">
        <v>134</v>
      </c>
      <c r="I8979" t="s">
        <v>135</v>
      </c>
      <c r="J8979" t="s">
        <v>136</v>
      </c>
      <c r="K8979" t="s">
        <v>137</v>
      </c>
      <c r="L8979" t="s">
        <v>25562</v>
      </c>
      <c r="M8979" t="s">
        <v>25563</v>
      </c>
      <c r="N8979">
        <v>8.6388887999999997E-2</v>
      </c>
      <c r="O8979">
        <v>0</v>
      </c>
      <c r="P8979">
        <v>922</v>
      </c>
      <c r="Q8979">
        <v>3</v>
      </c>
      <c r="R8979">
        <v>12</v>
      </c>
      <c r="S8979">
        <v>5</v>
      </c>
      <c r="T8979">
        <v>97</v>
      </c>
      <c r="U8979">
        <v>0</v>
      </c>
      <c r="V8979">
        <v>0</v>
      </c>
      <c r="W8979">
        <v>0</v>
      </c>
      <c r="X8979">
        <v>14.534523132339459</v>
      </c>
      <c r="Y8979">
        <v>2.2237761919483949</v>
      </c>
      <c r="Z8979">
        <v>1.5188212959845915</v>
      </c>
      <c r="AA8979">
        <v>3.2540898784906593</v>
      </c>
      <c r="AB8979">
        <v>1.6972364270130724</v>
      </c>
      <c r="AC8979">
        <v>0</v>
      </c>
      <c r="AD8979">
        <v>0</v>
      </c>
      <c r="AE8979">
        <v>23.228446925776179</v>
      </c>
    </row>
    <row r="8980" spans="1:31" x14ac:dyDescent="0.25">
      <c r="A8980">
        <v>2103275</v>
      </c>
      <c r="B8980">
        <v>1</v>
      </c>
      <c r="C8980" t="s">
        <v>81</v>
      </c>
      <c r="D8980" t="s">
        <v>123</v>
      </c>
      <c r="E8980" t="s">
        <v>177</v>
      </c>
      <c r="F8980" t="s">
        <v>25564</v>
      </c>
      <c r="G8980" t="s">
        <v>179</v>
      </c>
      <c r="H8980" t="s">
        <v>143</v>
      </c>
      <c r="I8980" t="s">
        <v>135</v>
      </c>
      <c r="J8980" t="s">
        <v>136</v>
      </c>
      <c r="K8980" t="s">
        <v>137</v>
      </c>
      <c r="L8980" t="s">
        <v>25565</v>
      </c>
      <c r="M8980" t="s">
        <v>25566</v>
      </c>
      <c r="N8980">
        <v>2.1911111110000001</v>
      </c>
      <c r="O8980">
        <v>0</v>
      </c>
      <c r="P8980">
        <v>8</v>
      </c>
      <c r="Q8980">
        <v>0</v>
      </c>
      <c r="R8980">
        <v>0</v>
      </c>
      <c r="S8980">
        <v>0</v>
      </c>
      <c r="T8980">
        <v>0</v>
      </c>
      <c r="U8980">
        <v>0</v>
      </c>
      <c r="V8980">
        <v>0</v>
      </c>
      <c r="W8980">
        <v>0</v>
      </c>
      <c r="X8980">
        <v>2.910073948135667</v>
      </c>
      <c r="Y8980">
        <v>0</v>
      </c>
      <c r="Z8980">
        <v>0</v>
      </c>
      <c r="AA8980">
        <v>0</v>
      </c>
      <c r="AB8980">
        <v>0</v>
      </c>
      <c r="AC8980">
        <v>0</v>
      </c>
      <c r="AD8980">
        <v>0</v>
      </c>
      <c r="AE8980">
        <v>2.910073948135667</v>
      </c>
    </row>
    <row r="8981" spans="1:31" x14ac:dyDescent="0.25">
      <c r="A8981">
        <v>2103378</v>
      </c>
      <c r="B8981">
        <v>1</v>
      </c>
      <c r="C8981" t="s">
        <v>81</v>
      </c>
      <c r="D8981" t="s">
        <v>126</v>
      </c>
      <c r="E8981" t="s">
        <v>131</v>
      </c>
      <c r="F8981" t="s">
        <v>25567</v>
      </c>
      <c r="G8981" t="s">
        <v>133</v>
      </c>
      <c r="H8981" t="s">
        <v>134</v>
      </c>
      <c r="I8981" t="s">
        <v>135</v>
      </c>
      <c r="J8981" t="s">
        <v>136</v>
      </c>
      <c r="K8981" t="s">
        <v>137</v>
      </c>
      <c r="L8981" t="s">
        <v>25568</v>
      </c>
      <c r="M8981" t="s">
        <v>25569</v>
      </c>
      <c r="N8981">
        <v>0.40611111100000002</v>
      </c>
      <c r="O8981">
        <v>2</v>
      </c>
      <c r="P8981">
        <v>230</v>
      </c>
      <c r="Q8981">
        <v>34</v>
      </c>
      <c r="R8981">
        <v>96</v>
      </c>
      <c r="S8981">
        <v>4</v>
      </c>
      <c r="T8981">
        <v>25</v>
      </c>
      <c r="U8981">
        <v>0</v>
      </c>
      <c r="V8981">
        <v>0</v>
      </c>
      <c r="W8981">
        <v>0.31470796912021998</v>
      </c>
      <c r="X8981">
        <v>16.789580696684588</v>
      </c>
      <c r="Y8981">
        <v>131.06694164807007</v>
      </c>
      <c r="Z8981">
        <v>90.186461661603261</v>
      </c>
      <c r="AA8981">
        <v>14.731678273409292</v>
      </c>
      <c r="AB8981">
        <v>27.120949381971666</v>
      </c>
      <c r="AC8981">
        <v>0</v>
      </c>
      <c r="AD8981">
        <v>0</v>
      </c>
      <c r="AE8981">
        <v>280.21031963085909</v>
      </c>
    </row>
    <row r="8982" spans="1:31" x14ac:dyDescent="0.25">
      <c r="A8982">
        <v>2103258</v>
      </c>
      <c r="B8982">
        <v>1</v>
      </c>
      <c r="C8982" t="s">
        <v>80</v>
      </c>
      <c r="D8982" t="s">
        <v>107</v>
      </c>
      <c r="E8982" t="s">
        <v>177</v>
      </c>
      <c r="F8982" t="s">
        <v>25570</v>
      </c>
      <c r="G8982" t="s">
        <v>324</v>
      </c>
      <c r="H8982" t="s">
        <v>143</v>
      </c>
      <c r="I8982" t="s">
        <v>135</v>
      </c>
      <c r="J8982" t="s">
        <v>136</v>
      </c>
      <c r="K8982" t="s">
        <v>137</v>
      </c>
      <c r="L8982" t="s">
        <v>25571</v>
      </c>
      <c r="M8982" t="s">
        <v>25572</v>
      </c>
      <c r="N8982">
        <v>2.5830555550000001</v>
      </c>
      <c r="O8982">
        <v>0</v>
      </c>
      <c r="P8982">
        <v>1</v>
      </c>
      <c r="Q8982">
        <v>0</v>
      </c>
      <c r="R8982">
        <v>0</v>
      </c>
      <c r="S8982">
        <v>0</v>
      </c>
      <c r="T8982">
        <v>0</v>
      </c>
      <c r="U8982">
        <v>0</v>
      </c>
      <c r="V8982">
        <v>0</v>
      </c>
      <c r="W8982">
        <v>0</v>
      </c>
      <c r="X8982">
        <v>1.0504050033720573</v>
      </c>
      <c r="Y8982">
        <v>0</v>
      </c>
      <c r="Z8982">
        <v>0</v>
      </c>
      <c r="AA8982">
        <v>0</v>
      </c>
      <c r="AB8982">
        <v>0</v>
      </c>
      <c r="AC8982">
        <v>0</v>
      </c>
      <c r="AD8982">
        <v>0</v>
      </c>
      <c r="AE8982">
        <v>1.0504050033720573</v>
      </c>
    </row>
    <row r="8983" spans="1:31" x14ac:dyDescent="0.25">
      <c r="A8983">
        <v>2103189</v>
      </c>
      <c r="B8983">
        <v>1</v>
      </c>
      <c r="C8983" t="s">
        <v>80</v>
      </c>
      <c r="D8983" t="s">
        <v>93</v>
      </c>
      <c r="E8983" t="s">
        <v>146</v>
      </c>
      <c r="F8983" t="s">
        <v>15245</v>
      </c>
      <c r="G8983" t="s">
        <v>133</v>
      </c>
      <c r="H8983" t="s">
        <v>134</v>
      </c>
      <c r="I8983" t="s">
        <v>135</v>
      </c>
      <c r="J8983" t="s">
        <v>136</v>
      </c>
      <c r="K8983" t="s">
        <v>137</v>
      </c>
      <c r="L8983" t="s">
        <v>25573</v>
      </c>
      <c r="M8983" t="s">
        <v>25574</v>
      </c>
      <c r="N8983">
        <v>0.29527777700000002</v>
      </c>
      <c r="O8983">
        <v>0</v>
      </c>
      <c r="P8983">
        <v>749</v>
      </c>
      <c r="Q8983">
        <v>0</v>
      </c>
      <c r="R8983">
        <v>125</v>
      </c>
      <c r="S8983">
        <v>2</v>
      </c>
      <c r="T8983">
        <v>148</v>
      </c>
      <c r="U8983">
        <v>0</v>
      </c>
      <c r="V8983">
        <v>0</v>
      </c>
      <c r="W8983">
        <v>0</v>
      </c>
      <c r="X8983">
        <v>40.92685889104407</v>
      </c>
      <c r="Y8983">
        <v>0</v>
      </c>
      <c r="Z8983">
        <v>44.036615933631893</v>
      </c>
      <c r="AA8983">
        <v>0.63620680162120513</v>
      </c>
      <c r="AB8983">
        <v>40.605315769895256</v>
      </c>
      <c r="AC8983">
        <v>0</v>
      </c>
      <c r="AD8983">
        <v>0</v>
      </c>
      <c r="AE8983">
        <v>126.20499739619241</v>
      </c>
    </row>
    <row r="8984" spans="1:31" x14ac:dyDescent="0.25">
      <c r="A8984">
        <v>2103066</v>
      </c>
      <c r="B8984">
        <v>1</v>
      </c>
      <c r="C8984" t="s">
        <v>80</v>
      </c>
      <c r="D8984" t="s">
        <v>94</v>
      </c>
      <c r="E8984" t="s">
        <v>295</v>
      </c>
      <c r="F8984" t="s">
        <v>8376</v>
      </c>
      <c r="G8984" t="s">
        <v>12680</v>
      </c>
      <c r="H8984" t="s">
        <v>680</v>
      </c>
      <c r="I8984" t="s">
        <v>135</v>
      </c>
      <c r="J8984" t="s">
        <v>136</v>
      </c>
      <c r="K8984" t="s">
        <v>155</v>
      </c>
      <c r="L8984" t="s">
        <v>25575</v>
      </c>
      <c r="M8984" t="s">
        <v>25576</v>
      </c>
      <c r="N8984">
        <v>7.2311111109999997</v>
      </c>
      <c r="O8984">
        <v>5</v>
      </c>
      <c r="P8984">
        <v>14</v>
      </c>
      <c r="Q8984">
        <v>43</v>
      </c>
      <c r="R8984">
        <v>122</v>
      </c>
      <c r="S8984">
        <v>4</v>
      </c>
      <c r="T8984">
        <v>31</v>
      </c>
      <c r="U8984">
        <v>2</v>
      </c>
      <c r="V8984">
        <v>0</v>
      </c>
      <c r="W8984">
        <v>10.099145374834425</v>
      </c>
      <c r="X8984">
        <v>27.28117542241684</v>
      </c>
      <c r="Y8984">
        <v>151.5289400473703</v>
      </c>
      <c r="Z8984">
        <v>213.05897666066079</v>
      </c>
      <c r="AA8984">
        <v>31.53449541596062</v>
      </c>
      <c r="AB8984">
        <v>43.31557645038145</v>
      </c>
      <c r="AC8984">
        <v>460.11491279798679</v>
      </c>
      <c r="AD8984">
        <v>0</v>
      </c>
      <c r="AE8984">
        <v>936.93322216961121</v>
      </c>
    </row>
    <row r="8985" spans="1:31" x14ac:dyDescent="0.25">
      <c r="A8985">
        <v>2103252</v>
      </c>
      <c r="B8985">
        <v>1</v>
      </c>
      <c r="C8985" t="s">
        <v>80</v>
      </c>
      <c r="D8985" t="s">
        <v>99</v>
      </c>
      <c r="E8985" t="s">
        <v>177</v>
      </c>
      <c r="F8985" t="s">
        <v>25577</v>
      </c>
      <c r="G8985" t="s">
        <v>183</v>
      </c>
      <c r="H8985" t="s">
        <v>143</v>
      </c>
      <c r="I8985" t="s">
        <v>135</v>
      </c>
      <c r="J8985" t="s">
        <v>136</v>
      </c>
      <c r="K8985" t="s">
        <v>137</v>
      </c>
      <c r="L8985" t="s">
        <v>25578</v>
      </c>
      <c r="M8985" t="s">
        <v>25579</v>
      </c>
      <c r="N8985">
        <v>1.0725</v>
      </c>
      <c r="O8985">
        <v>0</v>
      </c>
      <c r="P8985">
        <v>5</v>
      </c>
      <c r="Q8985">
        <v>0</v>
      </c>
      <c r="R8985">
        <v>0</v>
      </c>
      <c r="S8985">
        <v>0</v>
      </c>
      <c r="T8985">
        <v>0</v>
      </c>
      <c r="U8985">
        <v>0</v>
      </c>
      <c r="V8985">
        <v>0</v>
      </c>
      <c r="W8985">
        <v>0</v>
      </c>
      <c r="X8985">
        <v>0.11083507195425001</v>
      </c>
      <c r="Y8985">
        <v>0</v>
      </c>
      <c r="Z8985">
        <v>0</v>
      </c>
      <c r="AA8985">
        <v>0</v>
      </c>
      <c r="AB8985">
        <v>0</v>
      </c>
      <c r="AC8985">
        <v>0</v>
      </c>
      <c r="AD8985">
        <v>0</v>
      </c>
      <c r="AE8985">
        <v>0.11083507195425001</v>
      </c>
    </row>
    <row r="8986" spans="1:31" x14ac:dyDescent="0.25">
      <c r="A8986">
        <v>2103358</v>
      </c>
      <c r="B8986">
        <v>1</v>
      </c>
      <c r="C8986" t="s">
        <v>80</v>
      </c>
      <c r="D8986" t="s">
        <v>93</v>
      </c>
      <c r="E8986" t="s">
        <v>158</v>
      </c>
      <c r="F8986" t="s">
        <v>25580</v>
      </c>
      <c r="G8986" t="s">
        <v>385</v>
      </c>
      <c r="H8986" t="s">
        <v>143</v>
      </c>
      <c r="I8986" t="s">
        <v>135</v>
      </c>
      <c r="J8986" t="s">
        <v>136</v>
      </c>
      <c r="K8986" t="s">
        <v>137</v>
      </c>
      <c r="L8986" t="s">
        <v>25581</v>
      </c>
      <c r="M8986" t="s">
        <v>25582</v>
      </c>
      <c r="N8986">
        <v>2.253055555</v>
      </c>
      <c r="O8986">
        <v>0</v>
      </c>
      <c r="P8986">
        <v>4</v>
      </c>
      <c r="Q8986">
        <v>0</v>
      </c>
      <c r="R8986">
        <v>7</v>
      </c>
      <c r="S8986">
        <v>0</v>
      </c>
      <c r="T8986">
        <v>3</v>
      </c>
      <c r="U8986">
        <v>0</v>
      </c>
      <c r="V8986">
        <v>0</v>
      </c>
      <c r="W8986">
        <v>0</v>
      </c>
      <c r="X8986">
        <v>2.0651401900078752</v>
      </c>
      <c r="Y8986">
        <v>0</v>
      </c>
      <c r="Z8986">
        <v>28.875602874565491</v>
      </c>
      <c r="AA8986">
        <v>0</v>
      </c>
      <c r="AB8986">
        <v>3.9351842889699244</v>
      </c>
      <c r="AC8986">
        <v>0</v>
      </c>
      <c r="AD8986">
        <v>0</v>
      </c>
      <c r="AE8986">
        <v>34.87592735354329</v>
      </c>
    </row>
    <row r="8987" spans="1:31" x14ac:dyDescent="0.25">
      <c r="A8987">
        <v>2103401</v>
      </c>
      <c r="B8987">
        <v>1</v>
      </c>
      <c r="C8987" t="s">
        <v>81</v>
      </c>
      <c r="D8987" t="s">
        <v>115</v>
      </c>
      <c r="E8987" t="s">
        <v>158</v>
      </c>
      <c r="F8987" t="s">
        <v>25583</v>
      </c>
      <c r="G8987" t="s">
        <v>160</v>
      </c>
      <c r="H8987" t="s">
        <v>143</v>
      </c>
      <c r="I8987" t="s">
        <v>135</v>
      </c>
      <c r="J8987" t="s">
        <v>136</v>
      </c>
      <c r="K8987" t="s">
        <v>137</v>
      </c>
      <c r="L8987" t="s">
        <v>25584</v>
      </c>
      <c r="M8987" t="s">
        <v>25585</v>
      </c>
      <c r="N8987">
        <v>1.1816666659999999</v>
      </c>
      <c r="O8987">
        <v>0</v>
      </c>
      <c r="P8987">
        <v>6</v>
      </c>
      <c r="Q8987">
        <v>0</v>
      </c>
      <c r="R8987">
        <v>0</v>
      </c>
      <c r="S8987">
        <v>0</v>
      </c>
      <c r="T8987">
        <v>0</v>
      </c>
      <c r="U8987">
        <v>0</v>
      </c>
      <c r="V8987">
        <v>0</v>
      </c>
      <c r="W8987">
        <v>0</v>
      </c>
      <c r="X8987">
        <v>0.66499907551306658</v>
      </c>
      <c r="Y8987">
        <v>0</v>
      </c>
      <c r="Z8987">
        <v>0</v>
      </c>
      <c r="AA8987">
        <v>0</v>
      </c>
      <c r="AB8987">
        <v>0</v>
      </c>
      <c r="AC8987">
        <v>0</v>
      </c>
      <c r="AD8987">
        <v>0</v>
      </c>
      <c r="AE8987">
        <v>0.66499907551306658</v>
      </c>
    </row>
    <row r="8988" spans="1:31" x14ac:dyDescent="0.25">
      <c r="A8988">
        <v>2103126</v>
      </c>
      <c r="B8988">
        <v>1</v>
      </c>
      <c r="C8988" t="s">
        <v>80</v>
      </c>
      <c r="D8988" t="s">
        <v>104</v>
      </c>
      <c r="E8988" t="s">
        <v>131</v>
      </c>
      <c r="F8988" t="s">
        <v>11003</v>
      </c>
      <c r="G8988" t="s">
        <v>133</v>
      </c>
      <c r="H8988" t="s">
        <v>134</v>
      </c>
      <c r="I8988" t="s">
        <v>135</v>
      </c>
      <c r="J8988" t="s">
        <v>136</v>
      </c>
      <c r="K8988" t="s">
        <v>137</v>
      </c>
      <c r="L8988" t="s">
        <v>25586</v>
      </c>
      <c r="M8988" t="s">
        <v>25587</v>
      </c>
      <c r="N8988">
        <v>0.171666666</v>
      </c>
      <c r="O8988">
        <v>0</v>
      </c>
      <c r="P8988">
        <v>103</v>
      </c>
      <c r="Q8988">
        <v>3</v>
      </c>
      <c r="R8988">
        <v>3</v>
      </c>
      <c r="S8988">
        <v>10</v>
      </c>
      <c r="T8988">
        <v>11</v>
      </c>
      <c r="U8988">
        <v>2</v>
      </c>
      <c r="V8988">
        <v>0</v>
      </c>
      <c r="W8988">
        <v>0</v>
      </c>
      <c r="X8988">
        <v>2.9057794054703061</v>
      </c>
      <c r="Y8988">
        <v>0.348507631420785</v>
      </c>
      <c r="Z8988">
        <v>0.37747714969332163</v>
      </c>
      <c r="AA8988">
        <v>10.524968299254569</v>
      </c>
      <c r="AB8988">
        <v>0.36151223505285501</v>
      </c>
      <c r="AC8988">
        <v>16.315990443434814</v>
      </c>
      <c r="AD8988">
        <v>0</v>
      </c>
      <c r="AE8988">
        <v>30.83423516432665</v>
      </c>
    </row>
    <row r="8989" spans="1:31" x14ac:dyDescent="0.25">
      <c r="A8989">
        <v>2103295</v>
      </c>
      <c r="B8989">
        <v>1</v>
      </c>
      <c r="C8989" t="s">
        <v>81</v>
      </c>
      <c r="D8989" t="s">
        <v>112</v>
      </c>
      <c r="E8989" t="s">
        <v>177</v>
      </c>
      <c r="F8989" t="s">
        <v>14093</v>
      </c>
      <c r="G8989" t="s">
        <v>179</v>
      </c>
      <c r="H8989" t="s">
        <v>143</v>
      </c>
      <c r="I8989" t="s">
        <v>135</v>
      </c>
      <c r="J8989" t="s">
        <v>136</v>
      </c>
      <c r="K8989" t="s">
        <v>137</v>
      </c>
      <c r="L8989" t="s">
        <v>25588</v>
      </c>
      <c r="M8989" t="s">
        <v>25589</v>
      </c>
      <c r="N8989">
        <v>0.70722222199999996</v>
      </c>
      <c r="O8989">
        <v>0</v>
      </c>
      <c r="P8989">
        <v>2</v>
      </c>
      <c r="Q8989">
        <v>0</v>
      </c>
      <c r="R8989">
        <v>1</v>
      </c>
      <c r="S8989">
        <v>0</v>
      </c>
      <c r="T8989">
        <v>0</v>
      </c>
      <c r="U8989">
        <v>0</v>
      </c>
      <c r="V8989">
        <v>0</v>
      </c>
      <c r="W8989">
        <v>0</v>
      </c>
      <c r="X8989">
        <v>0.3425937761793677</v>
      </c>
      <c r="Y8989">
        <v>0</v>
      </c>
      <c r="Z8989">
        <v>0.65278639301299779</v>
      </c>
      <c r="AA8989">
        <v>0</v>
      </c>
      <c r="AB8989">
        <v>0</v>
      </c>
      <c r="AC8989">
        <v>0</v>
      </c>
      <c r="AD8989">
        <v>0</v>
      </c>
      <c r="AE8989">
        <v>0.99538016919236549</v>
      </c>
    </row>
    <row r="8990" spans="1:31" x14ac:dyDescent="0.25">
      <c r="A8990">
        <v>2103172</v>
      </c>
      <c r="B8990">
        <v>1</v>
      </c>
      <c r="C8990" t="s">
        <v>80</v>
      </c>
      <c r="D8990" t="s">
        <v>100</v>
      </c>
      <c r="E8990" t="s">
        <v>146</v>
      </c>
      <c r="F8990" t="s">
        <v>25590</v>
      </c>
      <c r="G8990" t="s">
        <v>154</v>
      </c>
      <c r="H8990" t="s">
        <v>134</v>
      </c>
      <c r="I8990" t="s">
        <v>135</v>
      </c>
      <c r="J8990" t="s">
        <v>136</v>
      </c>
      <c r="K8990" t="s">
        <v>155</v>
      </c>
      <c r="L8990" t="s">
        <v>25591</v>
      </c>
      <c r="M8990" t="s">
        <v>25592</v>
      </c>
      <c r="N8990">
        <v>4.7016666660000004</v>
      </c>
      <c r="O8990">
        <v>3</v>
      </c>
      <c r="P8990">
        <v>1387</v>
      </c>
      <c r="Q8990">
        <v>0</v>
      </c>
      <c r="R8990">
        <v>2</v>
      </c>
      <c r="S8990">
        <v>0</v>
      </c>
      <c r="T8990">
        <v>77</v>
      </c>
      <c r="U8990">
        <v>0</v>
      </c>
      <c r="V8990">
        <v>0</v>
      </c>
      <c r="W8990">
        <v>172.31784302770896</v>
      </c>
      <c r="X8990">
        <v>1516.5237862276383</v>
      </c>
      <c r="Y8990">
        <v>0</v>
      </c>
      <c r="Z8990">
        <v>7.8139036875491295</v>
      </c>
      <c r="AA8990">
        <v>0</v>
      </c>
      <c r="AB8990">
        <v>627.89622736359115</v>
      </c>
      <c r="AC8990">
        <v>0</v>
      </c>
      <c r="AD8990">
        <v>0</v>
      </c>
      <c r="AE8990">
        <v>2324.5517603064873</v>
      </c>
    </row>
    <row r="8991" spans="1:31" x14ac:dyDescent="0.25">
      <c r="A8991">
        <v>2103195</v>
      </c>
      <c r="B8991">
        <v>1</v>
      </c>
      <c r="C8991" t="s">
        <v>80</v>
      </c>
      <c r="D8991" t="s">
        <v>89</v>
      </c>
      <c r="E8991" t="s">
        <v>505</v>
      </c>
      <c r="F8991" t="s">
        <v>25593</v>
      </c>
      <c r="G8991" t="s">
        <v>569</v>
      </c>
      <c r="H8991" t="s">
        <v>143</v>
      </c>
      <c r="I8991" t="s">
        <v>135</v>
      </c>
      <c r="J8991" t="s">
        <v>136</v>
      </c>
      <c r="K8991" t="s">
        <v>137</v>
      </c>
      <c r="L8991" t="s">
        <v>25594</v>
      </c>
      <c r="M8991" t="s">
        <v>25595</v>
      </c>
      <c r="N8991">
        <v>0.59472222200000002</v>
      </c>
      <c r="O8991">
        <v>0</v>
      </c>
      <c r="P8991">
        <v>9</v>
      </c>
      <c r="Q8991">
        <v>0</v>
      </c>
      <c r="R8991">
        <v>0</v>
      </c>
      <c r="S8991">
        <v>0</v>
      </c>
      <c r="T8991">
        <v>1</v>
      </c>
      <c r="U8991">
        <v>0</v>
      </c>
      <c r="V8991">
        <v>0</v>
      </c>
      <c r="W8991">
        <v>0</v>
      </c>
      <c r="X8991">
        <v>3.3944012382498934</v>
      </c>
      <c r="Y8991">
        <v>0</v>
      </c>
      <c r="Z8991">
        <v>0</v>
      </c>
      <c r="AA8991">
        <v>0</v>
      </c>
      <c r="AB8991">
        <v>2.9153977225904997E-2</v>
      </c>
      <c r="AC8991">
        <v>0</v>
      </c>
      <c r="AD8991">
        <v>0</v>
      </c>
      <c r="AE8991">
        <v>3.4235552154757984</v>
      </c>
    </row>
    <row r="8992" spans="1:31" x14ac:dyDescent="0.25">
      <c r="A8992">
        <v>2103464</v>
      </c>
      <c r="B8992">
        <v>1</v>
      </c>
      <c r="C8992" t="s">
        <v>80</v>
      </c>
      <c r="D8992" t="s">
        <v>106</v>
      </c>
      <c r="E8992" t="s">
        <v>158</v>
      </c>
      <c r="F8992" t="s">
        <v>25596</v>
      </c>
      <c r="G8992" t="s">
        <v>160</v>
      </c>
      <c r="H8992" t="s">
        <v>143</v>
      </c>
      <c r="I8992" t="s">
        <v>135</v>
      </c>
      <c r="J8992" t="s">
        <v>136</v>
      </c>
      <c r="K8992" t="s">
        <v>137</v>
      </c>
      <c r="L8992" t="s">
        <v>25597</v>
      </c>
      <c r="M8992" t="s">
        <v>25598</v>
      </c>
      <c r="N8992">
        <v>0.95694444400000001</v>
      </c>
      <c r="O8992">
        <v>0</v>
      </c>
      <c r="P8992">
        <v>6</v>
      </c>
      <c r="Q8992">
        <v>0</v>
      </c>
      <c r="R8992">
        <v>0</v>
      </c>
      <c r="S8992">
        <v>0</v>
      </c>
      <c r="T8992">
        <v>6</v>
      </c>
      <c r="U8992">
        <v>0</v>
      </c>
      <c r="V8992">
        <v>0</v>
      </c>
      <c r="W8992">
        <v>0</v>
      </c>
      <c r="X8992">
        <v>1.0645743301943751</v>
      </c>
      <c r="Y8992">
        <v>0</v>
      </c>
      <c r="Z8992">
        <v>0</v>
      </c>
      <c r="AA8992">
        <v>0</v>
      </c>
      <c r="AB8992">
        <v>0.52667801791633895</v>
      </c>
      <c r="AC8992">
        <v>0</v>
      </c>
      <c r="AD8992">
        <v>0</v>
      </c>
      <c r="AE8992">
        <v>1.5912523481107139</v>
      </c>
    </row>
    <row r="8993" spans="1:31" x14ac:dyDescent="0.25">
      <c r="A8993">
        <v>2103086</v>
      </c>
      <c r="B8993">
        <v>1</v>
      </c>
      <c r="C8993" t="s">
        <v>80</v>
      </c>
      <c r="D8993" t="s">
        <v>105</v>
      </c>
      <c r="E8993" t="s">
        <v>140</v>
      </c>
      <c r="F8993" t="s">
        <v>12759</v>
      </c>
      <c r="G8993" t="s">
        <v>142</v>
      </c>
      <c r="H8993" t="s">
        <v>143</v>
      </c>
      <c r="I8993" t="s">
        <v>135</v>
      </c>
      <c r="J8993" t="s">
        <v>136</v>
      </c>
      <c r="K8993" t="s">
        <v>137</v>
      </c>
      <c r="L8993" t="s">
        <v>25599</v>
      </c>
      <c r="M8993" t="s">
        <v>25600</v>
      </c>
      <c r="N8993">
        <v>1.133611111</v>
      </c>
      <c r="O8993">
        <v>0</v>
      </c>
      <c r="P8993">
        <v>0</v>
      </c>
      <c r="Q8993">
        <v>0</v>
      </c>
      <c r="R8993">
        <v>31</v>
      </c>
      <c r="S8993">
        <v>0</v>
      </c>
      <c r="T8993">
        <v>3</v>
      </c>
      <c r="U8993">
        <v>0</v>
      </c>
      <c r="V8993">
        <v>0</v>
      </c>
      <c r="W8993">
        <v>0</v>
      </c>
      <c r="X8993">
        <v>0</v>
      </c>
      <c r="Y8993">
        <v>0</v>
      </c>
      <c r="Z8993">
        <v>13.607125019090034</v>
      </c>
      <c r="AA8993">
        <v>0</v>
      </c>
      <c r="AB8993">
        <v>4.1005476692560947</v>
      </c>
      <c r="AC8993">
        <v>0</v>
      </c>
      <c r="AD8993">
        <v>0</v>
      </c>
      <c r="AE8993">
        <v>17.707672688346129</v>
      </c>
    </row>
    <row r="8994" spans="1:31" x14ac:dyDescent="0.25">
      <c r="A8994">
        <v>2103335</v>
      </c>
      <c r="B8994">
        <v>1</v>
      </c>
      <c r="C8994" t="s">
        <v>81</v>
      </c>
      <c r="D8994" t="s">
        <v>112</v>
      </c>
      <c r="E8994" t="s">
        <v>177</v>
      </c>
      <c r="F8994" t="s">
        <v>25601</v>
      </c>
      <c r="G8994" t="s">
        <v>183</v>
      </c>
      <c r="H8994" t="s">
        <v>143</v>
      </c>
      <c r="I8994" t="s">
        <v>135</v>
      </c>
      <c r="J8994" t="s">
        <v>136</v>
      </c>
      <c r="K8994" t="s">
        <v>137</v>
      </c>
      <c r="L8994" t="s">
        <v>25602</v>
      </c>
      <c r="M8994" t="s">
        <v>25603</v>
      </c>
      <c r="N8994">
        <v>2.3938888880000002</v>
      </c>
      <c r="O8994">
        <v>0</v>
      </c>
      <c r="P8994">
        <v>0</v>
      </c>
      <c r="Q8994">
        <v>0</v>
      </c>
      <c r="R8994">
        <v>1</v>
      </c>
      <c r="S8994">
        <v>0</v>
      </c>
      <c r="T8994">
        <v>0</v>
      </c>
      <c r="U8994">
        <v>0</v>
      </c>
      <c r="V8994">
        <v>0</v>
      </c>
      <c r="W8994">
        <v>0</v>
      </c>
      <c r="X8994">
        <v>0</v>
      </c>
      <c r="Y8994">
        <v>0</v>
      </c>
      <c r="Z8994">
        <v>2.4969089134888895E-3</v>
      </c>
      <c r="AA8994">
        <v>0</v>
      </c>
      <c r="AB8994">
        <v>0</v>
      </c>
      <c r="AC8994">
        <v>0</v>
      </c>
      <c r="AD8994">
        <v>0</v>
      </c>
      <c r="AE8994">
        <v>2.4969089134888895E-3</v>
      </c>
    </row>
    <row r="8995" spans="1:31" x14ac:dyDescent="0.25">
      <c r="A8995">
        <v>2103381</v>
      </c>
      <c r="B8995">
        <v>1</v>
      </c>
      <c r="C8995" t="s">
        <v>80</v>
      </c>
      <c r="D8995" t="s">
        <v>100</v>
      </c>
      <c r="E8995" t="s">
        <v>146</v>
      </c>
      <c r="F8995" t="s">
        <v>10230</v>
      </c>
      <c r="G8995" t="s">
        <v>133</v>
      </c>
      <c r="H8995" t="s">
        <v>134</v>
      </c>
      <c r="I8995" t="s">
        <v>135</v>
      </c>
      <c r="J8995" t="s">
        <v>136</v>
      </c>
      <c r="K8995" t="s">
        <v>137</v>
      </c>
      <c r="L8995" t="s">
        <v>25604</v>
      </c>
      <c r="M8995" t="s">
        <v>25605</v>
      </c>
      <c r="N8995">
        <v>0.72583333299999997</v>
      </c>
      <c r="O8995">
        <v>1</v>
      </c>
      <c r="P8995">
        <v>396</v>
      </c>
      <c r="Q8995">
        <v>26</v>
      </c>
      <c r="R8995">
        <v>108</v>
      </c>
      <c r="S8995">
        <v>10</v>
      </c>
      <c r="T8995">
        <v>72</v>
      </c>
      <c r="U8995">
        <v>0</v>
      </c>
      <c r="V8995">
        <v>0</v>
      </c>
      <c r="W8995">
        <v>1.4406585994117058</v>
      </c>
      <c r="X8995">
        <v>81.984695971135608</v>
      </c>
      <c r="Y8995">
        <v>123.82823559347814</v>
      </c>
      <c r="Z8995">
        <v>75.760637727597413</v>
      </c>
      <c r="AA8995">
        <v>12.435062684606288</v>
      </c>
      <c r="AB8995">
        <v>26.578724759513911</v>
      </c>
      <c r="AC8995">
        <v>0</v>
      </c>
      <c r="AD8995">
        <v>0</v>
      </c>
      <c r="AE8995">
        <v>322.02801533574313</v>
      </c>
    </row>
    <row r="8996" spans="1:31" x14ac:dyDescent="0.25">
      <c r="A8996">
        <v>2103232</v>
      </c>
      <c r="B8996">
        <v>1</v>
      </c>
      <c r="C8996" t="s">
        <v>80</v>
      </c>
      <c r="D8996" t="s">
        <v>98</v>
      </c>
      <c r="E8996" t="s">
        <v>140</v>
      </c>
      <c r="F8996" t="s">
        <v>25606</v>
      </c>
      <c r="G8996" t="s">
        <v>1283</v>
      </c>
      <c r="H8996" t="s">
        <v>143</v>
      </c>
      <c r="I8996" t="s">
        <v>135</v>
      </c>
      <c r="J8996" t="s">
        <v>136</v>
      </c>
      <c r="K8996" t="s">
        <v>137</v>
      </c>
      <c r="L8996" t="s">
        <v>25217</v>
      </c>
      <c r="M8996" t="s">
        <v>25607</v>
      </c>
      <c r="N8996">
        <v>3.3961111110000002</v>
      </c>
      <c r="O8996">
        <v>0</v>
      </c>
      <c r="P8996">
        <v>38</v>
      </c>
      <c r="Q8996">
        <v>0</v>
      </c>
      <c r="R8996">
        <v>40</v>
      </c>
      <c r="S8996">
        <v>0</v>
      </c>
      <c r="T8996">
        <v>23</v>
      </c>
      <c r="U8996">
        <v>0</v>
      </c>
      <c r="V8996">
        <v>0</v>
      </c>
      <c r="W8996">
        <v>0</v>
      </c>
      <c r="X8996">
        <v>50.165414082164567</v>
      </c>
      <c r="Y8996">
        <v>0</v>
      </c>
      <c r="Z8996">
        <v>104.5919175312137</v>
      </c>
      <c r="AA8996">
        <v>0</v>
      </c>
      <c r="AB8996">
        <v>149.10900276135453</v>
      </c>
      <c r="AC8996">
        <v>0</v>
      </c>
      <c r="AD8996">
        <v>0</v>
      </c>
      <c r="AE8996">
        <v>303.86633437473279</v>
      </c>
    </row>
    <row r="8997" spans="1:31" x14ac:dyDescent="0.25">
      <c r="A8997">
        <v>2103278</v>
      </c>
      <c r="B8997">
        <v>1</v>
      </c>
      <c r="C8997" t="s">
        <v>81</v>
      </c>
      <c r="D8997" t="s">
        <v>120</v>
      </c>
      <c r="E8997" t="s">
        <v>158</v>
      </c>
      <c r="F8997" t="s">
        <v>25608</v>
      </c>
      <c r="G8997" t="s">
        <v>283</v>
      </c>
      <c r="H8997" t="s">
        <v>143</v>
      </c>
      <c r="I8997" t="s">
        <v>135</v>
      </c>
      <c r="J8997" t="s">
        <v>136</v>
      </c>
      <c r="K8997" t="s">
        <v>137</v>
      </c>
      <c r="L8997" t="s">
        <v>25609</v>
      </c>
      <c r="M8997" t="s">
        <v>25610</v>
      </c>
      <c r="N8997">
        <v>6.2541666659999997</v>
      </c>
      <c r="O8997">
        <v>0</v>
      </c>
      <c r="P8997">
        <v>26</v>
      </c>
      <c r="Q8997">
        <v>0</v>
      </c>
      <c r="R8997">
        <v>9</v>
      </c>
      <c r="S8997">
        <v>0</v>
      </c>
      <c r="T8997">
        <v>11</v>
      </c>
      <c r="U8997">
        <v>0</v>
      </c>
      <c r="V8997">
        <v>1</v>
      </c>
      <c r="W8997">
        <v>0</v>
      </c>
      <c r="X8997">
        <v>34.131923181647529</v>
      </c>
      <c r="Y8997">
        <v>0</v>
      </c>
      <c r="Z8997">
        <v>23.373768391606252</v>
      </c>
      <c r="AA8997">
        <v>0</v>
      </c>
      <c r="AB8997">
        <v>26.621721782905571</v>
      </c>
      <c r="AC8997">
        <v>0</v>
      </c>
      <c r="AD8997">
        <v>1.4691256961142225</v>
      </c>
      <c r="AE8997">
        <v>85.59653905227357</v>
      </c>
    </row>
    <row r="8998" spans="1:31" x14ac:dyDescent="0.25">
      <c r="A8998">
        <v>2103424</v>
      </c>
      <c r="B8998">
        <v>1</v>
      </c>
      <c r="C8998" t="s">
        <v>80</v>
      </c>
      <c r="D8998" t="s">
        <v>96</v>
      </c>
      <c r="E8998" t="s">
        <v>177</v>
      </c>
      <c r="F8998" t="s">
        <v>22643</v>
      </c>
      <c r="G8998" t="s">
        <v>183</v>
      </c>
      <c r="H8998" t="s">
        <v>143</v>
      </c>
      <c r="I8998" t="s">
        <v>135</v>
      </c>
      <c r="J8998" t="s">
        <v>136</v>
      </c>
      <c r="K8998" t="s">
        <v>137</v>
      </c>
      <c r="L8998" t="s">
        <v>25611</v>
      </c>
      <c r="M8998" t="s">
        <v>25612</v>
      </c>
      <c r="N8998">
        <v>1.7880555549999999</v>
      </c>
      <c r="O8998">
        <v>0</v>
      </c>
      <c r="P8998">
        <v>1</v>
      </c>
      <c r="Q8998">
        <v>0</v>
      </c>
      <c r="R8998">
        <v>0</v>
      </c>
      <c r="S8998">
        <v>0</v>
      </c>
      <c r="T8998">
        <v>0</v>
      </c>
      <c r="U8998">
        <v>0</v>
      </c>
      <c r="V8998">
        <v>0</v>
      </c>
      <c r="W8998">
        <v>0</v>
      </c>
      <c r="X8998">
        <v>0.67948161264804918</v>
      </c>
      <c r="Y8998">
        <v>0</v>
      </c>
      <c r="Z8998">
        <v>0</v>
      </c>
      <c r="AA8998">
        <v>0</v>
      </c>
      <c r="AB8998">
        <v>0</v>
      </c>
      <c r="AC8998">
        <v>0</v>
      </c>
      <c r="AD8998">
        <v>0</v>
      </c>
      <c r="AE8998">
        <v>0.67948161264804918</v>
      </c>
    </row>
    <row r="8999" spans="1:31" x14ac:dyDescent="0.25">
      <c r="A8999">
        <v>2103235</v>
      </c>
      <c r="B8999">
        <v>1</v>
      </c>
      <c r="C8999" t="s">
        <v>80</v>
      </c>
      <c r="D8999" t="s">
        <v>88</v>
      </c>
      <c r="E8999" t="s">
        <v>158</v>
      </c>
      <c r="F8999" t="s">
        <v>25613</v>
      </c>
      <c r="G8999" t="s">
        <v>160</v>
      </c>
      <c r="H8999" t="s">
        <v>143</v>
      </c>
      <c r="I8999" t="s">
        <v>135</v>
      </c>
      <c r="J8999" t="s">
        <v>136</v>
      </c>
      <c r="K8999" t="s">
        <v>137</v>
      </c>
      <c r="L8999" t="s">
        <v>25614</v>
      </c>
      <c r="M8999" t="s">
        <v>25615</v>
      </c>
      <c r="N8999">
        <v>1.0119444440000001</v>
      </c>
      <c r="O8999">
        <v>0</v>
      </c>
      <c r="P8999">
        <v>33</v>
      </c>
      <c r="Q8999">
        <v>0</v>
      </c>
      <c r="R8999">
        <v>0</v>
      </c>
      <c r="S8999">
        <v>0</v>
      </c>
      <c r="T8999">
        <v>1</v>
      </c>
      <c r="U8999">
        <v>0</v>
      </c>
      <c r="V8999">
        <v>0</v>
      </c>
      <c r="W8999">
        <v>0</v>
      </c>
      <c r="X8999">
        <v>9.5327318996850021</v>
      </c>
      <c r="Y8999">
        <v>0</v>
      </c>
      <c r="Z8999">
        <v>0</v>
      </c>
      <c r="AA8999">
        <v>0</v>
      </c>
      <c r="AB8999">
        <v>1.5169146001407743</v>
      </c>
      <c r="AC8999">
        <v>0</v>
      </c>
      <c r="AD8999">
        <v>0</v>
      </c>
      <c r="AE8999">
        <v>11.049646499825776</v>
      </c>
    </row>
    <row r="9000" spans="1:31" x14ac:dyDescent="0.25">
      <c r="A9000">
        <v>2103069</v>
      </c>
      <c r="B9000">
        <v>1</v>
      </c>
      <c r="C9000" t="s">
        <v>80</v>
      </c>
      <c r="D9000" t="s">
        <v>94</v>
      </c>
      <c r="E9000" t="s">
        <v>295</v>
      </c>
      <c r="F9000" t="s">
        <v>25616</v>
      </c>
      <c r="G9000" t="s">
        <v>12680</v>
      </c>
      <c r="H9000" t="s">
        <v>680</v>
      </c>
      <c r="I9000" t="s">
        <v>135</v>
      </c>
      <c r="J9000" t="s">
        <v>136</v>
      </c>
      <c r="K9000" t="s">
        <v>155</v>
      </c>
      <c r="L9000" t="s">
        <v>25617</v>
      </c>
      <c r="M9000" t="s">
        <v>25618</v>
      </c>
      <c r="N9000">
        <v>6.899286944</v>
      </c>
      <c r="O9000">
        <v>0</v>
      </c>
      <c r="P9000">
        <v>911</v>
      </c>
      <c r="Q9000">
        <v>82</v>
      </c>
      <c r="R9000">
        <v>349</v>
      </c>
      <c r="S9000">
        <v>17</v>
      </c>
      <c r="T9000">
        <v>129</v>
      </c>
      <c r="U9000">
        <v>9</v>
      </c>
      <c r="V9000">
        <v>0</v>
      </c>
      <c r="W9000">
        <v>0</v>
      </c>
      <c r="X9000">
        <v>1036.2098743985173</v>
      </c>
      <c r="Y9000">
        <v>220.55513134982994</v>
      </c>
      <c r="Z9000">
        <v>473.94531391717868</v>
      </c>
      <c r="AA9000">
        <v>1486.5820835594873</v>
      </c>
      <c r="AB9000">
        <v>394.07413558540048</v>
      </c>
      <c r="AC9000">
        <v>6027.4578020783529</v>
      </c>
      <c r="AD9000">
        <v>0</v>
      </c>
      <c r="AE9000">
        <v>9638.8243408887665</v>
      </c>
    </row>
    <row r="9001" spans="1:31" x14ac:dyDescent="0.25">
      <c r="A9001">
        <v>2103441</v>
      </c>
      <c r="B9001">
        <v>1</v>
      </c>
      <c r="C9001" t="s">
        <v>80</v>
      </c>
      <c r="D9001" t="s">
        <v>105</v>
      </c>
      <c r="E9001" t="s">
        <v>146</v>
      </c>
      <c r="F9001" t="s">
        <v>25619</v>
      </c>
      <c r="G9001" t="s">
        <v>1007</v>
      </c>
      <c r="H9001" t="s">
        <v>134</v>
      </c>
      <c r="I9001" t="s">
        <v>135</v>
      </c>
      <c r="J9001" t="s">
        <v>3</v>
      </c>
      <c r="K9001" t="s">
        <v>137</v>
      </c>
      <c r="L9001" t="s">
        <v>25620</v>
      </c>
      <c r="M9001" t="s">
        <v>25621</v>
      </c>
      <c r="N9001">
        <v>0.60305555499999997</v>
      </c>
      <c r="O9001">
        <v>4</v>
      </c>
      <c r="P9001">
        <v>2676</v>
      </c>
      <c r="Q9001">
        <v>5</v>
      </c>
      <c r="R9001">
        <v>17</v>
      </c>
      <c r="S9001">
        <v>22</v>
      </c>
      <c r="T9001">
        <v>266</v>
      </c>
      <c r="U9001">
        <v>3</v>
      </c>
      <c r="V9001">
        <v>0</v>
      </c>
      <c r="W9001">
        <v>4.1373136460942614</v>
      </c>
      <c r="X9001">
        <v>460.36095241762979</v>
      </c>
      <c r="Y9001">
        <v>12.486914474511774</v>
      </c>
      <c r="Z9001">
        <v>6.0809543737209442</v>
      </c>
      <c r="AA9001">
        <v>123.85770273586365</v>
      </c>
      <c r="AB9001">
        <v>128.65225964436249</v>
      </c>
      <c r="AC9001">
        <v>269.67968120038626</v>
      </c>
      <c r="AD9001">
        <v>0</v>
      </c>
      <c r="AE9001">
        <v>1005.2557784925691</v>
      </c>
    </row>
    <row r="9002" spans="1:31" x14ac:dyDescent="0.25">
      <c r="A9002">
        <v>2103298</v>
      </c>
      <c r="B9002">
        <v>1</v>
      </c>
      <c r="C9002" t="s">
        <v>80</v>
      </c>
      <c r="D9002" t="s">
        <v>94</v>
      </c>
      <c r="E9002" t="s">
        <v>158</v>
      </c>
      <c r="F9002" t="s">
        <v>25622</v>
      </c>
      <c r="G9002" t="s">
        <v>160</v>
      </c>
      <c r="H9002" t="s">
        <v>143</v>
      </c>
      <c r="I9002" t="s">
        <v>135</v>
      </c>
      <c r="J9002" t="s">
        <v>136</v>
      </c>
      <c r="K9002" t="s">
        <v>137</v>
      </c>
      <c r="L9002" t="s">
        <v>25623</v>
      </c>
      <c r="M9002" t="s">
        <v>25624</v>
      </c>
      <c r="N9002">
        <v>2.5013888880000001</v>
      </c>
      <c r="O9002">
        <v>0</v>
      </c>
      <c r="P9002">
        <v>0</v>
      </c>
      <c r="Q9002">
        <v>0</v>
      </c>
      <c r="R9002">
        <v>2</v>
      </c>
      <c r="S9002">
        <v>0</v>
      </c>
      <c r="T9002">
        <v>1</v>
      </c>
      <c r="U9002">
        <v>0</v>
      </c>
      <c r="V9002">
        <v>0</v>
      </c>
      <c r="W9002">
        <v>0</v>
      </c>
      <c r="X9002">
        <v>0</v>
      </c>
      <c r="Y9002">
        <v>0</v>
      </c>
      <c r="Z9002">
        <v>6.9553070608320322</v>
      </c>
      <c r="AA9002">
        <v>0</v>
      </c>
      <c r="AB9002">
        <v>1.139595742969689</v>
      </c>
      <c r="AC9002">
        <v>0</v>
      </c>
      <c r="AD9002">
        <v>0</v>
      </c>
      <c r="AE9002">
        <v>8.0949028038017214</v>
      </c>
    </row>
    <row r="9003" spans="1:31" x14ac:dyDescent="0.25">
      <c r="A9003">
        <v>2103255</v>
      </c>
      <c r="B9003">
        <v>1</v>
      </c>
      <c r="C9003" t="s">
        <v>81</v>
      </c>
      <c r="D9003" t="s">
        <v>116</v>
      </c>
      <c r="E9003" t="s">
        <v>169</v>
      </c>
      <c r="F9003" t="s">
        <v>25625</v>
      </c>
      <c r="G9003" t="s">
        <v>513</v>
      </c>
      <c r="H9003" t="s">
        <v>134</v>
      </c>
      <c r="I9003" t="s">
        <v>135</v>
      </c>
      <c r="J9003" t="s">
        <v>136</v>
      </c>
      <c r="K9003" t="s">
        <v>155</v>
      </c>
      <c r="L9003" t="s">
        <v>25626</v>
      </c>
      <c r="M9003" t="s">
        <v>25627</v>
      </c>
      <c r="N9003">
        <v>0.116325833</v>
      </c>
      <c r="O9003">
        <v>0</v>
      </c>
      <c r="P9003">
        <v>0</v>
      </c>
      <c r="Q9003">
        <v>1</v>
      </c>
      <c r="R9003">
        <v>0</v>
      </c>
      <c r="S9003">
        <v>1</v>
      </c>
      <c r="T9003">
        <v>0</v>
      </c>
      <c r="U9003">
        <v>2</v>
      </c>
      <c r="V9003">
        <v>0</v>
      </c>
      <c r="W9003">
        <v>0</v>
      </c>
      <c r="X9003">
        <v>0</v>
      </c>
      <c r="Y9003">
        <v>0.15915781235519999</v>
      </c>
      <c r="Z9003">
        <v>0</v>
      </c>
      <c r="AA9003">
        <v>1.0008007901681626</v>
      </c>
      <c r="AB9003">
        <v>0</v>
      </c>
      <c r="AC9003">
        <v>4.4703606982762292</v>
      </c>
      <c r="AD9003">
        <v>0</v>
      </c>
      <c r="AE9003">
        <v>5.6303193007995915</v>
      </c>
    </row>
    <row r="9004" spans="1:31" x14ac:dyDescent="0.25">
      <c r="A9004">
        <v>2103106</v>
      </c>
      <c r="B9004">
        <v>1</v>
      </c>
      <c r="C9004" t="s">
        <v>80</v>
      </c>
      <c r="D9004" t="s">
        <v>88</v>
      </c>
      <c r="E9004" t="s">
        <v>169</v>
      </c>
      <c r="F9004" t="s">
        <v>25628</v>
      </c>
      <c r="G9004" t="s">
        <v>133</v>
      </c>
      <c r="H9004" t="s">
        <v>134</v>
      </c>
      <c r="I9004" t="s">
        <v>135</v>
      </c>
      <c r="J9004" t="s">
        <v>136</v>
      </c>
      <c r="K9004" t="s">
        <v>137</v>
      </c>
      <c r="L9004" t="s">
        <v>25629</v>
      </c>
      <c r="M9004" t="s">
        <v>25630</v>
      </c>
      <c r="N9004">
        <v>1.734722222</v>
      </c>
      <c r="O9004">
        <v>1</v>
      </c>
      <c r="P9004">
        <v>471</v>
      </c>
      <c r="Q9004">
        <v>1</v>
      </c>
      <c r="R9004">
        <v>0</v>
      </c>
      <c r="S9004">
        <v>7</v>
      </c>
      <c r="T9004">
        <v>91</v>
      </c>
      <c r="U9004">
        <v>3</v>
      </c>
      <c r="V9004">
        <v>3</v>
      </c>
      <c r="W9004">
        <v>11.620326944303695</v>
      </c>
      <c r="X9004">
        <v>181.25156937802228</v>
      </c>
      <c r="Y9004">
        <v>0</v>
      </c>
      <c r="Z9004">
        <v>0</v>
      </c>
      <c r="AA9004">
        <v>94.692945581326725</v>
      </c>
      <c r="AB9004">
        <v>150.75326857165615</v>
      </c>
      <c r="AC9004">
        <v>196.77187615476421</v>
      </c>
      <c r="AD9004">
        <v>38.513189955595365</v>
      </c>
      <c r="AE9004">
        <v>673.60317658566839</v>
      </c>
    </row>
    <row r="9005" spans="1:31" x14ac:dyDescent="0.25">
      <c r="A9005">
        <v>2103221</v>
      </c>
      <c r="B9005">
        <v>1</v>
      </c>
      <c r="C9005" t="s">
        <v>81</v>
      </c>
      <c r="D9005" t="s">
        <v>113</v>
      </c>
      <c r="E9005" t="s">
        <v>177</v>
      </c>
      <c r="F9005" t="s">
        <v>25631</v>
      </c>
      <c r="G9005" t="s">
        <v>196</v>
      </c>
      <c r="H9005" t="s">
        <v>143</v>
      </c>
      <c r="I9005" t="s">
        <v>135</v>
      </c>
      <c r="J9005" t="s">
        <v>136</v>
      </c>
      <c r="K9005" t="s">
        <v>137</v>
      </c>
      <c r="L9005" t="s">
        <v>25632</v>
      </c>
      <c r="M9005" t="s">
        <v>25633</v>
      </c>
      <c r="N9005">
        <v>0.630833333</v>
      </c>
      <c r="O9005">
        <v>0</v>
      </c>
      <c r="P9005">
        <v>3</v>
      </c>
      <c r="Q9005">
        <v>0</v>
      </c>
      <c r="R9005">
        <v>0</v>
      </c>
      <c r="S9005">
        <v>0</v>
      </c>
      <c r="T9005">
        <v>1</v>
      </c>
      <c r="U9005">
        <v>0</v>
      </c>
      <c r="V9005">
        <v>0</v>
      </c>
      <c r="W9005">
        <v>0</v>
      </c>
      <c r="X9005">
        <v>0.23236541667677668</v>
      </c>
      <c r="Y9005">
        <v>0</v>
      </c>
      <c r="Z9005">
        <v>0</v>
      </c>
      <c r="AA9005">
        <v>0</v>
      </c>
      <c r="AB9005">
        <v>0.21899729066534002</v>
      </c>
      <c r="AC9005">
        <v>0</v>
      </c>
      <c r="AD9005">
        <v>0</v>
      </c>
      <c r="AE9005">
        <v>0.4513627073421167</v>
      </c>
    </row>
    <row r="9006" spans="1:31" x14ac:dyDescent="0.25">
      <c r="A9006">
        <v>2103198</v>
      </c>
      <c r="B9006">
        <v>1</v>
      </c>
      <c r="C9006" t="s">
        <v>81</v>
      </c>
      <c r="D9006" t="s">
        <v>128</v>
      </c>
      <c r="E9006" t="s">
        <v>177</v>
      </c>
      <c r="F9006" t="s">
        <v>25634</v>
      </c>
      <c r="G9006" t="s">
        <v>1007</v>
      </c>
      <c r="H9006" t="s">
        <v>143</v>
      </c>
      <c r="I9006" t="s">
        <v>135</v>
      </c>
      <c r="J9006" t="s">
        <v>3</v>
      </c>
      <c r="K9006" t="s">
        <v>137</v>
      </c>
      <c r="L9006" t="s">
        <v>25635</v>
      </c>
      <c r="M9006" t="s">
        <v>25636</v>
      </c>
      <c r="N9006">
        <v>1.405277777</v>
      </c>
      <c r="O9006">
        <v>0</v>
      </c>
      <c r="P9006">
        <v>4</v>
      </c>
      <c r="Q9006">
        <v>0</v>
      </c>
      <c r="R9006">
        <v>0</v>
      </c>
      <c r="S9006">
        <v>0</v>
      </c>
      <c r="T9006">
        <v>0</v>
      </c>
      <c r="U9006">
        <v>0</v>
      </c>
      <c r="V9006">
        <v>0</v>
      </c>
      <c r="W9006">
        <v>0</v>
      </c>
      <c r="X9006">
        <v>0.69159579878891664</v>
      </c>
      <c r="Y9006">
        <v>0</v>
      </c>
      <c r="Z9006">
        <v>0</v>
      </c>
      <c r="AA9006">
        <v>0</v>
      </c>
      <c r="AB9006">
        <v>0</v>
      </c>
      <c r="AC9006">
        <v>0</v>
      </c>
      <c r="AD9006">
        <v>0</v>
      </c>
      <c r="AE9006">
        <v>0.69159579878891664</v>
      </c>
    </row>
    <row r="9007" spans="1:31" x14ac:dyDescent="0.25">
      <c r="A9007">
        <v>2103344</v>
      </c>
      <c r="B9007">
        <v>1</v>
      </c>
      <c r="C9007" t="s">
        <v>80</v>
      </c>
      <c r="D9007" t="s">
        <v>90</v>
      </c>
      <c r="E9007" t="s">
        <v>158</v>
      </c>
      <c r="F9007" t="s">
        <v>25637</v>
      </c>
      <c r="G9007" t="s">
        <v>160</v>
      </c>
      <c r="H9007" t="s">
        <v>143</v>
      </c>
      <c r="I9007" t="s">
        <v>135</v>
      </c>
      <c r="J9007" t="s">
        <v>136</v>
      </c>
      <c r="K9007" t="s">
        <v>137</v>
      </c>
      <c r="L9007" t="s">
        <v>25638</v>
      </c>
      <c r="M9007" t="s">
        <v>25639</v>
      </c>
      <c r="N9007">
        <v>1.551388888</v>
      </c>
      <c r="O9007">
        <v>0</v>
      </c>
      <c r="P9007">
        <v>213</v>
      </c>
      <c r="Q9007">
        <v>0</v>
      </c>
      <c r="R9007">
        <v>0</v>
      </c>
      <c r="S9007">
        <v>0</v>
      </c>
      <c r="T9007">
        <v>5</v>
      </c>
      <c r="U9007">
        <v>0</v>
      </c>
      <c r="V9007">
        <v>0</v>
      </c>
      <c r="W9007">
        <v>0</v>
      </c>
      <c r="X9007">
        <v>80.993266784431455</v>
      </c>
      <c r="Y9007">
        <v>0</v>
      </c>
      <c r="Z9007">
        <v>0</v>
      </c>
      <c r="AA9007">
        <v>0</v>
      </c>
      <c r="AB9007">
        <v>3.964133863402413</v>
      </c>
      <c r="AC9007">
        <v>0</v>
      </c>
      <c r="AD9007">
        <v>0</v>
      </c>
      <c r="AE9007">
        <v>84.957400647833865</v>
      </c>
    </row>
    <row r="9008" spans="1:31" x14ac:dyDescent="0.25">
      <c r="A9008">
        <v>2103367</v>
      </c>
      <c r="B9008">
        <v>1</v>
      </c>
      <c r="C9008" t="s">
        <v>81</v>
      </c>
      <c r="D9008" t="s">
        <v>112</v>
      </c>
      <c r="E9008" t="s">
        <v>169</v>
      </c>
      <c r="F9008" t="s">
        <v>25640</v>
      </c>
      <c r="G9008" t="s">
        <v>133</v>
      </c>
      <c r="H9008" t="s">
        <v>134</v>
      </c>
      <c r="I9008" t="s">
        <v>259</v>
      </c>
      <c r="J9008" t="s">
        <v>136</v>
      </c>
      <c r="K9008" t="s">
        <v>137</v>
      </c>
      <c r="L9008" t="s">
        <v>25641</v>
      </c>
      <c r="M9008" t="s">
        <v>25642</v>
      </c>
      <c r="N9008">
        <v>0.01</v>
      </c>
      <c r="O9008">
        <v>0</v>
      </c>
      <c r="P9008">
        <v>1216</v>
      </c>
      <c r="Q9008">
        <v>162</v>
      </c>
      <c r="R9008">
        <v>43</v>
      </c>
      <c r="S9008">
        <v>14</v>
      </c>
      <c r="T9008">
        <v>103</v>
      </c>
      <c r="U9008">
        <v>4</v>
      </c>
      <c r="V9008">
        <v>1</v>
      </c>
      <c r="W9008">
        <v>0</v>
      </c>
      <c r="X9008">
        <v>2.1606778832619504</v>
      </c>
      <c r="Y9008">
        <v>1.3155013850062394</v>
      </c>
      <c r="Z9008">
        <v>0.62615777143265006</v>
      </c>
      <c r="AA9008">
        <v>0.19511196016807003</v>
      </c>
      <c r="AB9008">
        <v>0.22611895691064007</v>
      </c>
      <c r="AC9008">
        <v>1.2396947886785001</v>
      </c>
      <c r="AD9008">
        <v>3.6002370799999997E-5</v>
      </c>
      <c r="AE9008">
        <v>5.7632987478288511</v>
      </c>
    </row>
    <row r="9009" spans="1:31" x14ac:dyDescent="0.25">
      <c r="A9009">
        <v>2103244</v>
      </c>
      <c r="B9009">
        <v>1</v>
      </c>
      <c r="C9009" t="s">
        <v>80</v>
      </c>
      <c r="D9009" t="s">
        <v>98</v>
      </c>
      <c r="E9009" t="s">
        <v>177</v>
      </c>
      <c r="F9009" t="s">
        <v>25643</v>
      </c>
      <c r="G9009" t="s">
        <v>183</v>
      </c>
      <c r="H9009" t="s">
        <v>143</v>
      </c>
      <c r="I9009" t="s">
        <v>135</v>
      </c>
      <c r="J9009" t="s">
        <v>136</v>
      </c>
      <c r="K9009" t="s">
        <v>137</v>
      </c>
      <c r="L9009" t="s">
        <v>25644</v>
      </c>
      <c r="M9009" t="s">
        <v>25645</v>
      </c>
      <c r="N9009">
        <v>1.2194444440000001</v>
      </c>
      <c r="O9009">
        <v>0</v>
      </c>
      <c r="P9009">
        <v>1</v>
      </c>
      <c r="Q9009">
        <v>0</v>
      </c>
      <c r="R9009">
        <v>0</v>
      </c>
      <c r="S9009">
        <v>0</v>
      </c>
      <c r="T9009">
        <v>0</v>
      </c>
      <c r="U9009">
        <v>0</v>
      </c>
      <c r="V9009">
        <v>0</v>
      </c>
      <c r="W9009">
        <v>0</v>
      </c>
      <c r="X9009">
        <v>0.13464801524829834</v>
      </c>
      <c r="Y9009">
        <v>0</v>
      </c>
      <c r="Z9009">
        <v>0</v>
      </c>
      <c r="AA9009">
        <v>0</v>
      </c>
      <c r="AB9009">
        <v>0</v>
      </c>
      <c r="AC9009">
        <v>0</v>
      </c>
      <c r="AD9009">
        <v>0</v>
      </c>
      <c r="AE9009">
        <v>0.13464801524829834</v>
      </c>
    </row>
    <row r="9010" spans="1:31" x14ac:dyDescent="0.25">
      <c r="A9010">
        <v>2103181</v>
      </c>
      <c r="B9010">
        <v>1</v>
      </c>
      <c r="C9010" t="s">
        <v>81</v>
      </c>
      <c r="D9010" t="s">
        <v>123</v>
      </c>
      <c r="E9010" t="s">
        <v>177</v>
      </c>
      <c r="F9010" t="s">
        <v>25646</v>
      </c>
      <c r="G9010" t="s">
        <v>183</v>
      </c>
      <c r="H9010" t="s">
        <v>143</v>
      </c>
      <c r="I9010" t="s">
        <v>135</v>
      </c>
      <c r="J9010" t="s">
        <v>136</v>
      </c>
      <c r="K9010" t="s">
        <v>137</v>
      </c>
      <c r="L9010" t="s">
        <v>25647</v>
      </c>
      <c r="M9010" t="s">
        <v>25648</v>
      </c>
      <c r="N9010">
        <v>3.0991666659999999</v>
      </c>
      <c r="O9010">
        <v>0</v>
      </c>
      <c r="P9010">
        <v>7</v>
      </c>
      <c r="Q9010">
        <v>0</v>
      </c>
      <c r="R9010">
        <v>0</v>
      </c>
      <c r="S9010">
        <v>0</v>
      </c>
      <c r="T9010">
        <v>0</v>
      </c>
      <c r="U9010">
        <v>0</v>
      </c>
      <c r="V9010">
        <v>0</v>
      </c>
      <c r="W9010">
        <v>0</v>
      </c>
      <c r="X9010">
        <v>4.3744123262534345</v>
      </c>
      <c r="Y9010">
        <v>0</v>
      </c>
      <c r="Z9010">
        <v>0</v>
      </c>
      <c r="AA9010">
        <v>0</v>
      </c>
      <c r="AB9010">
        <v>0</v>
      </c>
      <c r="AC9010">
        <v>0</v>
      </c>
      <c r="AD9010">
        <v>0</v>
      </c>
      <c r="AE9010">
        <v>4.3744123262534345</v>
      </c>
    </row>
    <row r="9011" spans="1:31" x14ac:dyDescent="0.25">
      <c r="A9011">
        <v>2103467</v>
      </c>
      <c r="B9011">
        <v>1</v>
      </c>
      <c r="C9011" t="s">
        <v>80</v>
      </c>
      <c r="D9011" t="s">
        <v>93</v>
      </c>
      <c r="E9011" t="s">
        <v>158</v>
      </c>
      <c r="F9011" t="s">
        <v>23706</v>
      </c>
      <c r="G9011" t="s">
        <v>160</v>
      </c>
      <c r="H9011" t="s">
        <v>143</v>
      </c>
      <c r="I9011" t="s">
        <v>135</v>
      </c>
      <c r="J9011" t="s">
        <v>136</v>
      </c>
      <c r="K9011" t="s">
        <v>137</v>
      </c>
      <c r="L9011" t="s">
        <v>25649</v>
      </c>
      <c r="M9011" t="s">
        <v>25650</v>
      </c>
      <c r="N9011">
        <v>3.3788888880000001</v>
      </c>
      <c r="O9011">
        <v>0</v>
      </c>
      <c r="P9011">
        <v>18</v>
      </c>
      <c r="Q9011">
        <v>0</v>
      </c>
      <c r="R9011">
        <v>1</v>
      </c>
      <c r="S9011">
        <v>0</v>
      </c>
      <c r="T9011">
        <v>4</v>
      </c>
      <c r="U9011">
        <v>0</v>
      </c>
      <c r="V9011">
        <v>0</v>
      </c>
      <c r="W9011">
        <v>0</v>
      </c>
      <c r="X9011">
        <v>9.3101305917699015</v>
      </c>
      <c r="Y9011">
        <v>0</v>
      </c>
      <c r="Z9011">
        <v>2.28558433558175</v>
      </c>
      <c r="AA9011">
        <v>0</v>
      </c>
      <c r="AB9011">
        <v>2.6121600054444807</v>
      </c>
      <c r="AC9011">
        <v>0</v>
      </c>
      <c r="AD9011">
        <v>0</v>
      </c>
      <c r="AE9011">
        <v>14.20787493279613</v>
      </c>
    </row>
    <row r="9012" spans="1:31" x14ac:dyDescent="0.25">
      <c r="A9012">
        <v>2103384</v>
      </c>
      <c r="B9012">
        <v>1</v>
      </c>
      <c r="C9012" t="s">
        <v>81</v>
      </c>
      <c r="D9012" t="s">
        <v>127</v>
      </c>
      <c r="E9012" t="s">
        <v>177</v>
      </c>
      <c r="F9012" t="s">
        <v>25651</v>
      </c>
      <c r="G9012" t="s">
        <v>179</v>
      </c>
      <c r="H9012" t="s">
        <v>143</v>
      </c>
      <c r="I9012" t="s">
        <v>135</v>
      </c>
      <c r="J9012" t="s">
        <v>136</v>
      </c>
      <c r="K9012" t="s">
        <v>137</v>
      </c>
      <c r="L9012" t="s">
        <v>25652</v>
      </c>
      <c r="M9012" t="s">
        <v>25653</v>
      </c>
      <c r="N9012">
        <v>1.585</v>
      </c>
      <c r="O9012">
        <v>0</v>
      </c>
      <c r="P9012">
        <v>0</v>
      </c>
      <c r="Q9012">
        <v>0</v>
      </c>
      <c r="R9012">
        <v>0</v>
      </c>
      <c r="S9012">
        <v>0</v>
      </c>
      <c r="T9012">
        <v>1</v>
      </c>
      <c r="U9012">
        <v>0</v>
      </c>
      <c r="V9012">
        <v>0</v>
      </c>
      <c r="W9012">
        <v>0</v>
      </c>
      <c r="X9012">
        <v>0</v>
      </c>
      <c r="Y9012">
        <v>0</v>
      </c>
      <c r="Z9012">
        <v>0</v>
      </c>
      <c r="AA9012">
        <v>0</v>
      </c>
      <c r="AB9012">
        <v>1.1827189529794602</v>
      </c>
      <c r="AC9012">
        <v>0</v>
      </c>
      <c r="AD9012">
        <v>0</v>
      </c>
      <c r="AE9012">
        <v>1.1827189529794602</v>
      </c>
    </row>
    <row r="9013" spans="1:31" x14ac:dyDescent="0.25">
      <c r="A9013">
        <v>2103321</v>
      </c>
      <c r="B9013">
        <v>1</v>
      </c>
      <c r="C9013" t="s">
        <v>80</v>
      </c>
      <c r="D9013" t="s">
        <v>98</v>
      </c>
      <c r="E9013" t="s">
        <v>177</v>
      </c>
      <c r="F9013" t="s">
        <v>25654</v>
      </c>
      <c r="G9013" t="s">
        <v>183</v>
      </c>
      <c r="H9013" t="s">
        <v>143</v>
      </c>
      <c r="I9013" t="s">
        <v>135</v>
      </c>
      <c r="J9013" t="s">
        <v>136</v>
      </c>
      <c r="K9013" t="s">
        <v>137</v>
      </c>
      <c r="L9013" t="s">
        <v>25655</v>
      </c>
      <c r="M9013" t="s">
        <v>25656</v>
      </c>
      <c r="N9013">
        <v>0.883611111</v>
      </c>
      <c r="O9013">
        <v>0</v>
      </c>
      <c r="P9013">
        <v>1</v>
      </c>
      <c r="Q9013">
        <v>0</v>
      </c>
      <c r="R9013">
        <v>0</v>
      </c>
      <c r="S9013">
        <v>0</v>
      </c>
      <c r="T9013">
        <v>0</v>
      </c>
      <c r="U9013">
        <v>0</v>
      </c>
      <c r="V9013">
        <v>0</v>
      </c>
      <c r="W9013">
        <v>0</v>
      </c>
      <c r="X9013">
        <v>1.414819892538889E-3</v>
      </c>
      <c r="Y9013">
        <v>0</v>
      </c>
      <c r="Z9013">
        <v>0</v>
      </c>
      <c r="AA9013">
        <v>0</v>
      </c>
      <c r="AB9013">
        <v>0</v>
      </c>
      <c r="AC9013">
        <v>0</v>
      </c>
      <c r="AD9013">
        <v>0</v>
      </c>
      <c r="AE9013">
        <v>1.414819892538889E-3</v>
      </c>
    </row>
    <row r="9014" spans="1:31" x14ac:dyDescent="0.25">
      <c r="A9014">
        <v>2103327</v>
      </c>
      <c r="B9014">
        <v>1</v>
      </c>
      <c r="C9014" t="s">
        <v>80</v>
      </c>
      <c r="D9014" t="s">
        <v>107</v>
      </c>
      <c r="E9014" t="s">
        <v>169</v>
      </c>
      <c r="F9014" t="s">
        <v>25657</v>
      </c>
      <c r="G9014" t="s">
        <v>171</v>
      </c>
      <c r="H9014" t="s">
        <v>134</v>
      </c>
      <c r="I9014" t="s">
        <v>135</v>
      </c>
      <c r="J9014" t="s">
        <v>136</v>
      </c>
      <c r="K9014" t="s">
        <v>137</v>
      </c>
      <c r="L9014" t="s">
        <v>25196</v>
      </c>
      <c r="M9014" t="s">
        <v>25658</v>
      </c>
      <c r="N9014">
        <v>2.5608333330000002</v>
      </c>
      <c r="O9014">
        <v>0</v>
      </c>
      <c r="P9014">
        <v>9</v>
      </c>
      <c r="Q9014">
        <v>0</v>
      </c>
      <c r="R9014">
        <v>0</v>
      </c>
      <c r="S9014">
        <v>0</v>
      </c>
      <c r="T9014">
        <v>0</v>
      </c>
      <c r="U9014">
        <v>0</v>
      </c>
      <c r="V9014">
        <v>0</v>
      </c>
      <c r="W9014">
        <v>0</v>
      </c>
      <c r="X9014">
        <v>4.5093727307281002</v>
      </c>
      <c r="Y9014">
        <v>0</v>
      </c>
      <c r="Z9014">
        <v>0</v>
      </c>
      <c r="AA9014">
        <v>0</v>
      </c>
      <c r="AB9014">
        <v>0</v>
      </c>
      <c r="AC9014">
        <v>0</v>
      </c>
      <c r="AD9014">
        <v>0</v>
      </c>
      <c r="AE9014">
        <v>4.5093727307281002</v>
      </c>
    </row>
    <row r="9015" spans="1:31" x14ac:dyDescent="0.25">
      <c r="A9015">
        <v>2103281</v>
      </c>
      <c r="B9015">
        <v>1</v>
      </c>
      <c r="C9015" t="s">
        <v>81</v>
      </c>
      <c r="D9015" t="s">
        <v>120</v>
      </c>
      <c r="E9015" t="s">
        <v>177</v>
      </c>
      <c r="F9015" t="s">
        <v>25659</v>
      </c>
      <c r="G9015" t="s">
        <v>324</v>
      </c>
      <c r="H9015" t="s">
        <v>143</v>
      </c>
      <c r="I9015" t="s">
        <v>135</v>
      </c>
      <c r="J9015" t="s">
        <v>136</v>
      </c>
      <c r="K9015" t="s">
        <v>137</v>
      </c>
      <c r="L9015" t="s">
        <v>25660</v>
      </c>
      <c r="M9015" t="s">
        <v>25661</v>
      </c>
      <c r="N9015">
        <v>3.8913888879999998</v>
      </c>
      <c r="O9015">
        <v>0</v>
      </c>
      <c r="P9015">
        <v>7</v>
      </c>
      <c r="Q9015">
        <v>0</v>
      </c>
      <c r="R9015">
        <v>0</v>
      </c>
      <c r="S9015">
        <v>0</v>
      </c>
      <c r="T9015">
        <v>0</v>
      </c>
      <c r="U9015">
        <v>0</v>
      </c>
      <c r="V9015">
        <v>0</v>
      </c>
      <c r="W9015">
        <v>0</v>
      </c>
      <c r="X9015">
        <v>6.2229571505128138</v>
      </c>
      <c r="Y9015">
        <v>0</v>
      </c>
      <c r="Z9015">
        <v>0</v>
      </c>
      <c r="AA9015">
        <v>0</v>
      </c>
      <c r="AB9015">
        <v>0</v>
      </c>
      <c r="AC9015">
        <v>0</v>
      </c>
      <c r="AD9015">
        <v>0</v>
      </c>
      <c r="AE9015">
        <v>6.2229571505128138</v>
      </c>
    </row>
    <row r="9016" spans="1:31" x14ac:dyDescent="0.25">
      <c r="A9016">
        <v>2103115</v>
      </c>
      <c r="B9016">
        <v>1</v>
      </c>
      <c r="C9016" t="s">
        <v>81</v>
      </c>
      <c r="D9016" t="s">
        <v>128</v>
      </c>
      <c r="E9016" t="s">
        <v>146</v>
      </c>
      <c r="F9016" t="s">
        <v>25662</v>
      </c>
      <c r="G9016" t="s">
        <v>133</v>
      </c>
      <c r="H9016" t="s">
        <v>134</v>
      </c>
      <c r="I9016" t="s">
        <v>135</v>
      </c>
      <c r="J9016" t="s">
        <v>136</v>
      </c>
      <c r="K9016" t="s">
        <v>137</v>
      </c>
      <c r="L9016" t="s">
        <v>25663</v>
      </c>
      <c r="M9016" t="s">
        <v>25664</v>
      </c>
      <c r="N9016">
        <v>0.14333333300000001</v>
      </c>
      <c r="O9016">
        <v>8</v>
      </c>
      <c r="P9016">
        <v>1488</v>
      </c>
      <c r="Q9016">
        <v>55</v>
      </c>
      <c r="R9016">
        <v>85</v>
      </c>
      <c r="S9016">
        <v>9</v>
      </c>
      <c r="T9016">
        <v>99</v>
      </c>
      <c r="U9016">
        <v>3</v>
      </c>
      <c r="V9016">
        <v>0</v>
      </c>
      <c r="W9016">
        <v>0.37269197939052345</v>
      </c>
      <c r="X9016">
        <v>29.865088672508435</v>
      </c>
      <c r="Y9016">
        <v>5.8392654792381693</v>
      </c>
      <c r="Z9016">
        <v>7.103241529753376</v>
      </c>
      <c r="AA9016">
        <v>28.683254632203582</v>
      </c>
      <c r="AB9016">
        <v>5.2384342395466419</v>
      </c>
      <c r="AC9016">
        <v>1.0875183136924633</v>
      </c>
      <c r="AD9016">
        <v>0</v>
      </c>
      <c r="AE9016">
        <v>78.18949484633319</v>
      </c>
    </row>
    <row r="9017" spans="1:31" x14ac:dyDescent="0.25">
      <c r="A9017">
        <v>2103138</v>
      </c>
      <c r="B9017">
        <v>1</v>
      </c>
      <c r="C9017" t="s">
        <v>80</v>
      </c>
      <c r="D9017" t="s">
        <v>95</v>
      </c>
      <c r="E9017" t="s">
        <v>169</v>
      </c>
      <c r="F9017" t="s">
        <v>25665</v>
      </c>
      <c r="G9017" t="s">
        <v>171</v>
      </c>
      <c r="H9017" t="s">
        <v>134</v>
      </c>
      <c r="I9017" t="s">
        <v>135</v>
      </c>
      <c r="J9017" t="s">
        <v>136</v>
      </c>
      <c r="K9017" t="s">
        <v>137</v>
      </c>
      <c r="L9017" t="s">
        <v>25666</v>
      </c>
      <c r="M9017" t="s">
        <v>25667</v>
      </c>
      <c r="N9017">
        <v>1.0508333329999999</v>
      </c>
      <c r="O9017">
        <v>2</v>
      </c>
      <c r="P9017">
        <v>257</v>
      </c>
      <c r="Q9017">
        <v>17</v>
      </c>
      <c r="R9017">
        <v>0</v>
      </c>
      <c r="S9017">
        <v>17</v>
      </c>
      <c r="T9017">
        <v>20</v>
      </c>
      <c r="U9017">
        <v>0</v>
      </c>
      <c r="V9017">
        <v>0</v>
      </c>
      <c r="W9017">
        <v>2.1448668789112437</v>
      </c>
      <c r="X9017">
        <v>54.16876848224954</v>
      </c>
      <c r="Y9017">
        <v>31.586073438905746</v>
      </c>
      <c r="Z9017">
        <v>0</v>
      </c>
      <c r="AA9017">
        <v>137.32401657407144</v>
      </c>
      <c r="AB9017">
        <v>3.5414607667311797</v>
      </c>
      <c r="AC9017">
        <v>0</v>
      </c>
      <c r="AD9017">
        <v>0</v>
      </c>
      <c r="AE9017">
        <v>228.76518614086916</v>
      </c>
    </row>
    <row r="9018" spans="1:31" x14ac:dyDescent="0.25">
      <c r="A9018">
        <v>2103470</v>
      </c>
      <c r="B9018">
        <v>1</v>
      </c>
      <c r="C9018" t="s">
        <v>81</v>
      </c>
      <c r="D9018" t="s">
        <v>116</v>
      </c>
      <c r="E9018" t="s">
        <v>158</v>
      </c>
      <c r="F9018" t="s">
        <v>2414</v>
      </c>
      <c r="G9018" t="s">
        <v>160</v>
      </c>
      <c r="H9018" t="s">
        <v>143</v>
      </c>
      <c r="I9018" t="s">
        <v>135</v>
      </c>
      <c r="J9018" t="s">
        <v>136</v>
      </c>
      <c r="K9018" t="s">
        <v>137</v>
      </c>
      <c r="L9018" t="s">
        <v>25668</v>
      </c>
      <c r="M9018" t="s">
        <v>25669</v>
      </c>
      <c r="N9018">
        <v>0.96611111100000002</v>
      </c>
      <c r="O9018">
        <v>0</v>
      </c>
      <c r="P9018">
        <v>10</v>
      </c>
      <c r="Q9018">
        <v>0</v>
      </c>
      <c r="R9018">
        <v>0</v>
      </c>
      <c r="S9018">
        <v>0</v>
      </c>
      <c r="T9018">
        <v>4</v>
      </c>
      <c r="U9018">
        <v>0</v>
      </c>
      <c r="V9018">
        <v>0</v>
      </c>
      <c r="W9018">
        <v>0</v>
      </c>
      <c r="X9018">
        <v>0.88065728280016675</v>
      </c>
      <c r="Y9018">
        <v>0</v>
      </c>
      <c r="Z9018">
        <v>0</v>
      </c>
      <c r="AA9018">
        <v>0</v>
      </c>
      <c r="AB9018">
        <v>0.88989222825820502</v>
      </c>
      <c r="AC9018">
        <v>0</v>
      </c>
      <c r="AD9018">
        <v>0</v>
      </c>
      <c r="AE9018">
        <v>1.7705495110583718</v>
      </c>
    </row>
    <row r="9019" spans="1:31" x14ac:dyDescent="0.25">
      <c r="A9019">
        <v>2103238</v>
      </c>
      <c r="B9019">
        <v>1</v>
      </c>
      <c r="C9019" t="s">
        <v>80</v>
      </c>
      <c r="D9019" t="s">
        <v>96</v>
      </c>
      <c r="E9019" t="s">
        <v>177</v>
      </c>
      <c r="F9019" t="s">
        <v>25670</v>
      </c>
      <c r="G9019" t="s">
        <v>179</v>
      </c>
      <c r="H9019" t="s">
        <v>143</v>
      </c>
      <c r="I9019" t="s">
        <v>135</v>
      </c>
      <c r="J9019" t="s">
        <v>136</v>
      </c>
      <c r="K9019" t="s">
        <v>137</v>
      </c>
      <c r="L9019" t="s">
        <v>25671</v>
      </c>
      <c r="M9019" t="s">
        <v>25672</v>
      </c>
      <c r="N9019">
        <v>0.65361111100000002</v>
      </c>
      <c r="O9019">
        <v>0</v>
      </c>
      <c r="P9019">
        <v>7</v>
      </c>
      <c r="Q9019">
        <v>0</v>
      </c>
      <c r="R9019">
        <v>0</v>
      </c>
      <c r="S9019">
        <v>0</v>
      </c>
      <c r="T9019">
        <v>0</v>
      </c>
      <c r="U9019">
        <v>0</v>
      </c>
      <c r="V9019">
        <v>0</v>
      </c>
      <c r="W9019">
        <v>0</v>
      </c>
      <c r="X9019">
        <v>1.7289138783027029</v>
      </c>
      <c r="Y9019">
        <v>0</v>
      </c>
      <c r="Z9019">
        <v>0</v>
      </c>
      <c r="AA9019">
        <v>0</v>
      </c>
      <c r="AB9019">
        <v>0</v>
      </c>
      <c r="AC9019">
        <v>0</v>
      </c>
      <c r="AD9019">
        <v>0</v>
      </c>
      <c r="AE9019">
        <v>1.7289138783027029</v>
      </c>
    </row>
    <row r="9020" spans="1:31" x14ac:dyDescent="0.25">
      <c r="A9020">
        <v>2103158</v>
      </c>
      <c r="B9020">
        <v>1</v>
      </c>
      <c r="C9020" t="s">
        <v>80</v>
      </c>
      <c r="D9020" t="s">
        <v>91</v>
      </c>
      <c r="E9020" t="s">
        <v>131</v>
      </c>
      <c r="F9020" t="s">
        <v>25673</v>
      </c>
      <c r="G9020" t="s">
        <v>133</v>
      </c>
      <c r="H9020" t="s">
        <v>134</v>
      </c>
      <c r="I9020" t="s">
        <v>135</v>
      </c>
      <c r="J9020" t="s">
        <v>136</v>
      </c>
      <c r="K9020" t="s">
        <v>137</v>
      </c>
      <c r="L9020" t="s">
        <v>25674</v>
      </c>
      <c r="M9020" t="s">
        <v>25675</v>
      </c>
      <c r="N9020">
        <v>1.8625</v>
      </c>
      <c r="O9020">
        <v>0</v>
      </c>
      <c r="P9020">
        <v>315</v>
      </c>
      <c r="Q9020">
        <v>0</v>
      </c>
      <c r="R9020">
        <v>9</v>
      </c>
      <c r="S9020">
        <v>2</v>
      </c>
      <c r="T9020">
        <v>57</v>
      </c>
      <c r="U9020">
        <v>1</v>
      </c>
      <c r="V9020">
        <v>0</v>
      </c>
      <c r="W9020">
        <v>0</v>
      </c>
      <c r="X9020">
        <v>122.92551940018453</v>
      </c>
      <c r="Y9020">
        <v>0</v>
      </c>
      <c r="Z9020">
        <v>26.999961919697295</v>
      </c>
      <c r="AA9020">
        <v>16.351670922489891</v>
      </c>
      <c r="AB9020">
        <v>58.230923833884901</v>
      </c>
      <c r="AC9020">
        <v>16.971811275730012</v>
      </c>
      <c r="AD9020">
        <v>0</v>
      </c>
      <c r="AE9020">
        <v>241.4798873519866</v>
      </c>
    </row>
    <row r="9021" spans="1:31" x14ac:dyDescent="0.25">
      <c r="A9021">
        <v>2103218</v>
      </c>
      <c r="B9021">
        <v>1</v>
      </c>
      <c r="C9021" t="s">
        <v>80</v>
      </c>
      <c r="D9021" t="s">
        <v>96</v>
      </c>
      <c r="E9021" t="s">
        <v>177</v>
      </c>
      <c r="F9021" t="s">
        <v>25676</v>
      </c>
      <c r="G9021" t="s">
        <v>196</v>
      </c>
      <c r="H9021" t="s">
        <v>143</v>
      </c>
      <c r="I9021" t="s">
        <v>135</v>
      </c>
      <c r="J9021" t="s">
        <v>136</v>
      </c>
      <c r="K9021" t="s">
        <v>137</v>
      </c>
      <c r="L9021" t="s">
        <v>25677</v>
      </c>
      <c r="M9021" t="s">
        <v>25678</v>
      </c>
      <c r="N9021">
        <v>3.0302777769999998</v>
      </c>
      <c r="O9021">
        <v>0</v>
      </c>
      <c r="P9021">
        <v>1</v>
      </c>
      <c r="Q9021">
        <v>0</v>
      </c>
      <c r="R9021">
        <v>0</v>
      </c>
      <c r="S9021">
        <v>0</v>
      </c>
      <c r="T9021">
        <v>0</v>
      </c>
      <c r="U9021">
        <v>0</v>
      </c>
      <c r="V9021">
        <v>0</v>
      </c>
      <c r="W9021">
        <v>0</v>
      </c>
      <c r="X9021">
        <v>0.47302520004883003</v>
      </c>
      <c r="Y9021">
        <v>0</v>
      </c>
      <c r="Z9021">
        <v>0</v>
      </c>
      <c r="AA9021">
        <v>0</v>
      </c>
      <c r="AB9021">
        <v>0</v>
      </c>
      <c r="AC9021">
        <v>0</v>
      </c>
      <c r="AD9021">
        <v>0</v>
      </c>
      <c r="AE9021">
        <v>0.47302520004883003</v>
      </c>
    </row>
    <row r="9022" spans="1:31" x14ac:dyDescent="0.25">
      <c r="A9022">
        <v>2103387</v>
      </c>
      <c r="B9022">
        <v>1</v>
      </c>
      <c r="C9022" t="s">
        <v>80</v>
      </c>
      <c r="D9022" t="s">
        <v>84</v>
      </c>
      <c r="E9022" t="s">
        <v>177</v>
      </c>
      <c r="F9022" t="s">
        <v>25679</v>
      </c>
      <c r="G9022" t="s">
        <v>183</v>
      </c>
      <c r="H9022" t="s">
        <v>143</v>
      </c>
      <c r="I9022" t="s">
        <v>135</v>
      </c>
      <c r="J9022" t="s">
        <v>136</v>
      </c>
      <c r="K9022" t="s">
        <v>137</v>
      </c>
      <c r="L9022" t="s">
        <v>25680</v>
      </c>
      <c r="M9022" t="s">
        <v>25681</v>
      </c>
      <c r="N9022">
        <v>1.603888888</v>
      </c>
      <c r="O9022">
        <v>0</v>
      </c>
      <c r="P9022">
        <v>33</v>
      </c>
      <c r="Q9022">
        <v>0</v>
      </c>
      <c r="R9022">
        <v>0</v>
      </c>
      <c r="S9022">
        <v>0</v>
      </c>
      <c r="T9022">
        <v>0</v>
      </c>
      <c r="U9022">
        <v>0</v>
      </c>
      <c r="V9022">
        <v>0</v>
      </c>
      <c r="W9022">
        <v>0</v>
      </c>
      <c r="X9022">
        <v>15.944347209120883</v>
      </c>
      <c r="Y9022">
        <v>0</v>
      </c>
      <c r="Z9022">
        <v>0</v>
      </c>
      <c r="AA9022">
        <v>0</v>
      </c>
      <c r="AB9022">
        <v>0</v>
      </c>
      <c r="AC9022">
        <v>0</v>
      </c>
      <c r="AD9022">
        <v>0</v>
      </c>
      <c r="AE9022">
        <v>15.944347209120883</v>
      </c>
    </row>
    <row r="9023" spans="1:31" x14ac:dyDescent="0.25">
      <c r="A9023">
        <v>2103241</v>
      </c>
      <c r="B9023">
        <v>1</v>
      </c>
      <c r="C9023" t="s">
        <v>81</v>
      </c>
      <c r="D9023" t="s">
        <v>128</v>
      </c>
      <c r="E9023" t="s">
        <v>158</v>
      </c>
      <c r="F9023" t="s">
        <v>25682</v>
      </c>
      <c r="G9023" t="s">
        <v>154</v>
      </c>
      <c r="H9023" t="s">
        <v>143</v>
      </c>
      <c r="I9023" t="s">
        <v>135</v>
      </c>
      <c r="J9023" t="s">
        <v>136</v>
      </c>
      <c r="K9023" t="s">
        <v>155</v>
      </c>
      <c r="L9023" t="s">
        <v>25683</v>
      </c>
      <c r="M9023" t="s">
        <v>25684</v>
      </c>
      <c r="N9023">
        <v>4.0055555549999999</v>
      </c>
      <c r="O9023">
        <v>0</v>
      </c>
      <c r="P9023">
        <v>70</v>
      </c>
      <c r="Q9023">
        <v>0</v>
      </c>
      <c r="R9023">
        <v>0</v>
      </c>
      <c r="S9023">
        <v>0</v>
      </c>
      <c r="T9023">
        <v>15</v>
      </c>
      <c r="U9023">
        <v>0</v>
      </c>
      <c r="V9023">
        <v>0</v>
      </c>
      <c r="W9023">
        <v>0</v>
      </c>
      <c r="X9023">
        <v>61.934661006726714</v>
      </c>
      <c r="Y9023">
        <v>0</v>
      </c>
      <c r="Z9023">
        <v>0</v>
      </c>
      <c r="AA9023">
        <v>0</v>
      </c>
      <c r="AB9023">
        <v>109.08759299418168</v>
      </c>
      <c r="AC9023">
        <v>0</v>
      </c>
      <c r="AD9023">
        <v>0</v>
      </c>
      <c r="AE9023">
        <v>171.02225400090839</v>
      </c>
    </row>
    <row r="9024" spans="1:31" x14ac:dyDescent="0.25">
      <c r="A9024">
        <v>2103364</v>
      </c>
      <c r="B9024">
        <v>1</v>
      </c>
      <c r="C9024" t="s">
        <v>80</v>
      </c>
      <c r="D9024" t="s">
        <v>90</v>
      </c>
      <c r="E9024" t="s">
        <v>177</v>
      </c>
      <c r="F9024" t="s">
        <v>25685</v>
      </c>
      <c r="G9024" t="s">
        <v>196</v>
      </c>
      <c r="H9024" t="s">
        <v>143</v>
      </c>
      <c r="I9024" t="s">
        <v>135</v>
      </c>
      <c r="J9024" t="s">
        <v>136</v>
      </c>
      <c r="K9024" t="s">
        <v>137</v>
      </c>
      <c r="L9024" t="s">
        <v>25686</v>
      </c>
      <c r="M9024" t="s">
        <v>25687</v>
      </c>
      <c r="N9024">
        <v>2.6747222220000002</v>
      </c>
      <c r="O9024">
        <v>0</v>
      </c>
      <c r="P9024">
        <v>11</v>
      </c>
      <c r="Q9024">
        <v>0</v>
      </c>
      <c r="R9024">
        <v>0</v>
      </c>
      <c r="S9024">
        <v>0</v>
      </c>
      <c r="T9024">
        <v>0</v>
      </c>
      <c r="U9024">
        <v>0</v>
      </c>
      <c r="V9024">
        <v>0</v>
      </c>
      <c r="W9024">
        <v>0</v>
      </c>
      <c r="X9024">
        <v>6.3176409038873196</v>
      </c>
      <c r="Y9024">
        <v>0</v>
      </c>
      <c r="Z9024">
        <v>0</v>
      </c>
      <c r="AA9024">
        <v>0</v>
      </c>
      <c r="AB9024">
        <v>0</v>
      </c>
      <c r="AC9024">
        <v>0</v>
      </c>
      <c r="AD9024">
        <v>0</v>
      </c>
      <c r="AE9024">
        <v>6.3176409038873196</v>
      </c>
    </row>
    <row r="9025" spans="1:31" x14ac:dyDescent="0.25">
      <c r="A9025">
        <v>2103178</v>
      </c>
      <c r="B9025">
        <v>1</v>
      </c>
      <c r="C9025" t="s">
        <v>80</v>
      </c>
      <c r="D9025" t="s">
        <v>107</v>
      </c>
      <c r="E9025" t="s">
        <v>158</v>
      </c>
      <c r="F9025" t="s">
        <v>12221</v>
      </c>
      <c r="G9025" t="s">
        <v>154</v>
      </c>
      <c r="H9025" t="s">
        <v>143</v>
      </c>
      <c r="I9025" t="s">
        <v>135</v>
      </c>
      <c r="J9025" t="s">
        <v>136</v>
      </c>
      <c r="K9025" t="s">
        <v>155</v>
      </c>
      <c r="L9025" t="s">
        <v>25688</v>
      </c>
      <c r="M9025" t="s">
        <v>25689</v>
      </c>
      <c r="N9025">
        <v>8.7651361110000003</v>
      </c>
      <c r="O9025">
        <v>0</v>
      </c>
      <c r="P9025">
        <v>65</v>
      </c>
      <c r="Q9025">
        <v>0</v>
      </c>
      <c r="R9025">
        <v>0</v>
      </c>
      <c r="S9025">
        <v>0</v>
      </c>
      <c r="T9025">
        <v>2</v>
      </c>
      <c r="U9025">
        <v>0</v>
      </c>
      <c r="V9025">
        <v>0</v>
      </c>
      <c r="W9025">
        <v>0</v>
      </c>
      <c r="X9025">
        <v>136.68593825820943</v>
      </c>
      <c r="Y9025">
        <v>0</v>
      </c>
      <c r="Z9025">
        <v>0</v>
      </c>
      <c r="AA9025">
        <v>0</v>
      </c>
      <c r="AB9025">
        <v>48.651514062788266</v>
      </c>
      <c r="AC9025">
        <v>0</v>
      </c>
      <c r="AD9025">
        <v>0</v>
      </c>
      <c r="AE9025">
        <v>185.3374523209977</v>
      </c>
    </row>
    <row r="9026" spans="1:31" x14ac:dyDescent="0.25">
      <c r="A9026">
        <v>2103092</v>
      </c>
      <c r="B9026">
        <v>1</v>
      </c>
      <c r="C9026" t="s">
        <v>80</v>
      </c>
      <c r="D9026" t="s">
        <v>88</v>
      </c>
      <c r="E9026" t="s">
        <v>295</v>
      </c>
      <c r="F9026" t="s">
        <v>25690</v>
      </c>
      <c r="G9026" t="s">
        <v>133</v>
      </c>
      <c r="H9026" t="s">
        <v>134</v>
      </c>
      <c r="I9026" t="s">
        <v>135</v>
      </c>
      <c r="J9026" t="s">
        <v>136</v>
      </c>
      <c r="K9026" t="s">
        <v>137</v>
      </c>
      <c r="L9026" t="s">
        <v>25691</v>
      </c>
      <c r="M9026" t="s">
        <v>25692</v>
      </c>
      <c r="N9026">
        <v>0.36833333299999999</v>
      </c>
      <c r="O9026">
        <v>1</v>
      </c>
      <c r="P9026">
        <v>6922</v>
      </c>
      <c r="Q9026">
        <v>1</v>
      </c>
      <c r="R9026">
        <v>2</v>
      </c>
      <c r="S9026">
        <v>9</v>
      </c>
      <c r="T9026">
        <v>950</v>
      </c>
      <c r="U9026">
        <v>4</v>
      </c>
      <c r="V9026">
        <v>10</v>
      </c>
      <c r="W9026">
        <v>2.1966518943336935</v>
      </c>
      <c r="X9026">
        <v>432.97394783420401</v>
      </c>
      <c r="Y9026">
        <v>0</v>
      </c>
      <c r="Z9026">
        <v>0.12522676344717501</v>
      </c>
      <c r="AA9026">
        <v>92.680705855943401</v>
      </c>
      <c r="AB9026">
        <v>247.26526482633636</v>
      </c>
      <c r="AC9026">
        <v>101.57536272134597</v>
      </c>
      <c r="AD9026">
        <v>17.036488667060851</v>
      </c>
      <c r="AE9026">
        <v>893.85364856267142</v>
      </c>
    </row>
    <row r="9027" spans="1:31" x14ac:dyDescent="0.25">
      <c r="A9027">
        <v>2103284</v>
      </c>
      <c r="B9027">
        <v>1</v>
      </c>
      <c r="C9027" t="s">
        <v>80</v>
      </c>
      <c r="D9027" t="s">
        <v>107</v>
      </c>
      <c r="E9027" t="s">
        <v>131</v>
      </c>
      <c r="F9027" t="s">
        <v>2595</v>
      </c>
      <c r="G9027" t="s">
        <v>133</v>
      </c>
      <c r="H9027" t="s">
        <v>134</v>
      </c>
      <c r="I9027" t="s">
        <v>135</v>
      </c>
      <c r="J9027" t="s">
        <v>136</v>
      </c>
      <c r="K9027" t="s">
        <v>137</v>
      </c>
      <c r="L9027" t="s">
        <v>25693</v>
      </c>
      <c r="M9027" t="s">
        <v>25694</v>
      </c>
      <c r="N9027">
        <v>1.060277777</v>
      </c>
      <c r="O9027">
        <v>17</v>
      </c>
      <c r="P9027">
        <v>7910</v>
      </c>
      <c r="Q9027">
        <v>18</v>
      </c>
      <c r="R9027">
        <v>42</v>
      </c>
      <c r="S9027">
        <v>28</v>
      </c>
      <c r="T9027">
        <v>360</v>
      </c>
      <c r="U9027">
        <v>0</v>
      </c>
      <c r="V9027">
        <v>9</v>
      </c>
      <c r="W9027">
        <v>245.62023140269491</v>
      </c>
      <c r="X9027">
        <v>1544.8053190471853</v>
      </c>
      <c r="Y9027">
        <v>33.065497546812409</v>
      </c>
      <c r="Z9027">
        <v>72.948825761469109</v>
      </c>
      <c r="AA9027">
        <v>572.21183877857413</v>
      </c>
      <c r="AB9027">
        <v>384.67710093402474</v>
      </c>
      <c r="AC9027">
        <v>0</v>
      </c>
      <c r="AD9027">
        <v>27.773977956561687</v>
      </c>
      <c r="AE9027">
        <v>2881.1027914273222</v>
      </c>
    </row>
    <row r="9028" spans="1:31" x14ac:dyDescent="0.25">
      <c r="A9028">
        <v>2103161</v>
      </c>
      <c r="B9028">
        <v>1</v>
      </c>
      <c r="C9028" t="s">
        <v>80</v>
      </c>
      <c r="D9028" t="s">
        <v>105</v>
      </c>
      <c r="E9028" t="s">
        <v>140</v>
      </c>
      <c r="F9028" t="s">
        <v>3639</v>
      </c>
      <c r="G9028" t="s">
        <v>154</v>
      </c>
      <c r="H9028" t="s">
        <v>143</v>
      </c>
      <c r="I9028" t="s">
        <v>135</v>
      </c>
      <c r="J9028" t="s">
        <v>136</v>
      </c>
      <c r="K9028" t="s">
        <v>155</v>
      </c>
      <c r="L9028" t="s">
        <v>25695</v>
      </c>
      <c r="M9028" t="s">
        <v>25696</v>
      </c>
      <c r="N9028">
        <v>7.5891666659999997</v>
      </c>
      <c r="O9028">
        <v>0</v>
      </c>
      <c r="P9028">
        <v>311</v>
      </c>
      <c r="Q9028">
        <v>0</v>
      </c>
      <c r="R9028">
        <v>0</v>
      </c>
      <c r="S9028">
        <v>0</v>
      </c>
      <c r="T9028">
        <v>15</v>
      </c>
      <c r="U9028">
        <v>0</v>
      </c>
      <c r="V9028">
        <v>0</v>
      </c>
      <c r="W9028">
        <v>0</v>
      </c>
      <c r="X9028">
        <v>638.36009569789621</v>
      </c>
      <c r="Y9028">
        <v>0</v>
      </c>
      <c r="Z9028">
        <v>0</v>
      </c>
      <c r="AA9028">
        <v>0</v>
      </c>
      <c r="AB9028">
        <v>163.10935791682778</v>
      </c>
      <c r="AC9028">
        <v>0</v>
      </c>
      <c r="AD9028">
        <v>0</v>
      </c>
      <c r="AE9028">
        <v>801.46945361472399</v>
      </c>
    </row>
    <row r="9029" spans="1:31" x14ac:dyDescent="0.25">
      <c r="A9029">
        <v>2103141</v>
      </c>
      <c r="B9029">
        <v>1</v>
      </c>
      <c r="C9029" t="s">
        <v>81</v>
      </c>
      <c r="D9029" t="s">
        <v>115</v>
      </c>
      <c r="E9029" t="s">
        <v>146</v>
      </c>
      <c r="F9029" t="s">
        <v>8643</v>
      </c>
      <c r="G9029" t="s">
        <v>273</v>
      </c>
      <c r="H9029" t="s">
        <v>134</v>
      </c>
      <c r="I9029" t="s">
        <v>135</v>
      </c>
      <c r="J9029" t="s">
        <v>136</v>
      </c>
      <c r="K9029" t="s">
        <v>155</v>
      </c>
      <c r="L9029" t="s">
        <v>25697</v>
      </c>
      <c r="M9029" t="s">
        <v>25698</v>
      </c>
      <c r="N9029">
        <v>7.2127777770000003</v>
      </c>
      <c r="O9029">
        <v>0</v>
      </c>
      <c r="P9029">
        <v>2930</v>
      </c>
      <c r="Q9029">
        <v>6</v>
      </c>
      <c r="R9029">
        <v>166</v>
      </c>
      <c r="S9029">
        <v>6</v>
      </c>
      <c r="T9029">
        <v>203</v>
      </c>
      <c r="U9029">
        <v>1</v>
      </c>
      <c r="V9029">
        <v>1</v>
      </c>
      <c r="W9029">
        <v>0</v>
      </c>
      <c r="X9029">
        <v>2723.6763238271133</v>
      </c>
      <c r="Y9029">
        <v>169.11580386268562</v>
      </c>
      <c r="Z9029">
        <v>542.14236106641954</v>
      </c>
      <c r="AA9029">
        <v>206.05779027809447</v>
      </c>
      <c r="AB9029">
        <v>417.30733616724126</v>
      </c>
      <c r="AC9029">
        <v>73.679382433536233</v>
      </c>
      <c r="AD9029">
        <v>4.0610884157923327E-2</v>
      </c>
      <c r="AE9029">
        <v>4132.0196085192483</v>
      </c>
    </row>
    <row r="9030" spans="1:31" x14ac:dyDescent="0.25">
      <c r="A9030">
        <v>2103347</v>
      </c>
      <c r="B9030">
        <v>1</v>
      </c>
      <c r="C9030" t="s">
        <v>80</v>
      </c>
      <c r="D9030" t="s">
        <v>98</v>
      </c>
      <c r="E9030" t="s">
        <v>140</v>
      </c>
      <c r="F9030" t="s">
        <v>25699</v>
      </c>
      <c r="G9030" t="s">
        <v>142</v>
      </c>
      <c r="H9030" t="s">
        <v>143</v>
      </c>
      <c r="I9030" t="s">
        <v>135</v>
      </c>
      <c r="J9030" t="s">
        <v>136</v>
      </c>
      <c r="K9030" t="s">
        <v>137</v>
      </c>
      <c r="L9030" t="s">
        <v>25700</v>
      </c>
      <c r="M9030" t="s">
        <v>25701</v>
      </c>
      <c r="N9030">
        <v>2.3230555549999998</v>
      </c>
      <c r="O9030">
        <v>0</v>
      </c>
      <c r="P9030">
        <v>103</v>
      </c>
      <c r="Q9030">
        <v>0</v>
      </c>
      <c r="R9030">
        <v>0</v>
      </c>
      <c r="S9030">
        <v>0</v>
      </c>
      <c r="T9030">
        <v>4</v>
      </c>
      <c r="U9030">
        <v>0</v>
      </c>
      <c r="V9030">
        <v>0</v>
      </c>
      <c r="W9030">
        <v>0</v>
      </c>
      <c r="X9030">
        <v>63.68534038484335</v>
      </c>
      <c r="Y9030">
        <v>0</v>
      </c>
      <c r="Z9030">
        <v>0</v>
      </c>
      <c r="AA9030">
        <v>0</v>
      </c>
      <c r="AB9030">
        <v>9.7834002386628924</v>
      </c>
      <c r="AC9030">
        <v>0</v>
      </c>
      <c r="AD9030">
        <v>0</v>
      </c>
      <c r="AE9030">
        <v>73.46874062350625</v>
      </c>
    </row>
    <row r="9031" spans="1:31" x14ac:dyDescent="0.25">
      <c r="A9031">
        <v>2103453</v>
      </c>
      <c r="B9031">
        <v>1</v>
      </c>
      <c r="C9031" t="s">
        <v>80</v>
      </c>
      <c r="D9031" t="s">
        <v>93</v>
      </c>
      <c r="E9031" t="s">
        <v>169</v>
      </c>
      <c r="F9031" t="s">
        <v>25702</v>
      </c>
      <c r="G9031" t="s">
        <v>1338</v>
      </c>
      <c r="H9031" t="s">
        <v>134</v>
      </c>
      <c r="I9031" t="s">
        <v>135</v>
      </c>
      <c r="J9031" t="s">
        <v>136</v>
      </c>
      <c r="K9031" t="s">
        <v>137</v>
      </c>
      <c r="L9031" t="s">
        <v>25703</v>
      </c>
      <c r="M9031" t="s">
        <v>25704</v>
      </c>
      <c r="N9031">
        <v>0.86444444399999998</v>
      </c>
      <c r="O9031">
        <v>0</v>
      </c>
      <c r="P9031">
        <v>52</v>
      </c>
      <c r="Q9031">
        <v>0</v>
      </c>
      <c r="R9031">
        <v>25</v>
      </c>
      <c r="S9031">
        <v>0</v>
      </c>
      <c r="T9031">
        <v>21</v>
      </c>
      <c r="U9031">
        <v>0</v>
      </c>
      <c r="V9031">
        <v>0</v>
      </c>
      <c r="W9031">
        <v>0</v>
      </c>
      <c r="X9031">
        <v>16.433755295979992</v>
      </c>
      <c r="Y9031">
        <v>0</v>
      </c>
      <c r="Z9031">
        <v>18.037028179050345</v>
      </c>
      <c r="AA9031">
        <v>0</v>
      </c>
      <c r="AB9031">
        <v>10.288169301266102</v>
      </c>
      <c r="AC9031">
        <v>0</v>
      </c>
      <c r="AD9031">
        <v>0</v>
      </c>
      <c r="AE9031">
        <v>44.758952776296439</v>
      </c>
    </row>
    <row r="9032" spans="1:31" x14ac:dyDescent="0.25">
      <c r="A9032">
        <v>2103155</v>
      </c>
      <c r="B9032">
        <v>1</v>
      </c>
      <c r="C9032" t="s">
        <v>81</v>
      </c>
      <c r="D9032" t="s">
        <v>112</v>
      </c>
      <c r="E9032" t="s">
        <v>131</v>
      </c>
      <c r="F9032" t="s">
        <v>25705</v>
      </c>
      <c r="G9032" t="s">
        <v>273</v>
      </c>
      <c r="H9032" t="s">
        <v>134</v>
      </c>
      <c r="I9032" t="s">
        <v>135</v>
      </c>
      <c r="J9032" t="s">
        <v>136</v>
      </c>
      <c r="K9032" t="s">
        <v>155</v>
      </c>
      <c r="L9032" t="s">
        <v>25706</v>
      </c>
      <c r="M9032" t="s">
        <v>25707</v>
      </c>
      <c r="N9032">
        <v>8.5233333330000001</v>
      </c>
      <c r="O9032">
        <v>0</v>
      </c>
      <c r="P9032">
        <v>677</v>
      </c>
      <c r="Q9032">
        <v>23</v>
      </c>
      <c r="R9032">
        <v>128</v>
      </c>
      <c r="S9032">
        <v>4</v>
      </c>
      <c r="T9032">
        <v>98</v>
      </c>
      <c r="U9032">
        <v>0</v>
      </c>
      <c r="V9032">
        <v>1</v>
      </c>
      <c r="W9032">
        <v>0</v>
      </c>
      <c r="X9032">
        <v>1188.0772203155459</v>
      </c>
      <c r="Y9032">
        <v>800.77589953940753</v>
      </c>
      <c r="Z9032">
        <v>1945.9079251192702</v>
      </c>
      <c r="AA9032">
        <v>43.992463788954524</v>
      </c>
      <c r="AB9032">
        <v>279.69718169616817</v>
      </c>
      <c r="AC9032">
        <v>0</v>
      </c>
      <c r="AD9032">
        <v>981.5013244677798</v>
      </c>
      <c r="AE9032">
        <v>5239.9520149271266</v>
      </c>
    </row>
    <row r="9033" spans="1:31" x14ac:dyDescent="0.25">
      <c r="A9033">
        <v>2103505</v>
      </c>
      <c r="B9033">
        <v>1</v>
      </c>
      <c r="C9033" t="s">
        <v>80</v>
      </c>
      <c r="D9033" t="s">
        <v>106</v>
      </c>
      <c r="E9033" t="s">
        <v>158</v>
      </c>
      <c r="F9033" t="s">
        <v>25708</v>
      </c>
      <c r="G9033" t="s">
        <v>4805</v>
      </c>
      <c r="H9033" t="s">
        <v>143</v>
      </c>
      <c r="I9033" t="s">
        <v>135</v>
      </c>
      <c r="J9033" t="s">
        <v>136</v>
      </c>
      <c r="K9033" t="s">
        <v>137</v>
      </c>
      <c r="L9033" t="s">
        <v>25709</v>
      </c>
      <c r="M9033" t="s">
        <v>25710</v>
      </c>
      <c r="N9033">
        <v>1.878333333</v>
      </c>
      <c r="O9033">
        <v>0</v>
      </c>
      <c r="P9033">
        <v>6</v>
      </c>
      <c r="Q9033">
        <v>0</v>
      </c>
      <c r="R9033">
        <v>0</v>
      </c>
      <c r="S9033">
        <v>0</v>
      </c>
      <c r="T9033">
        <v>0</v>
      </c>
      <c r="U9033">
        <v>0</v>
      </c>
      <c r="V9033">
        <v>0</v>
      </c>
      <c r="W9033">
        <v>0</v>
      </c>
      <c r="X9033">
        <v>2.3597947980563614</v>
      </c>
      <c r="Y9033">
        <v>0</v>
      </c>
      <c r="Z9033">
        <v>0</v>
      </c>
      <c r="AA9033">
        <v>0</v>
      </c>
      <c r="AB9033">
        <v>0</v>
      </c>
      <c r="AC9033">
        <v>0</v>
      </c>
      <c r="AD9033">
        <v>0</v>
      </c>
      <c r="AE9033">
        <v>2.3597947980563614</v>
      </c>
    </row>
    <row r="9034" spans="1:31" x14ac:dyDescent="0.25">
      <c r="A9034">
        <v>2103531</v>
      </c>
      <c r="B9034">
        <v>1</v>
      </c>
      <c r="C9034" t="s">
        <v>81</v>
      </c>
      <c r="D9034" t="s">
        <v>127</v>
      </c>
      <c r="E9034" t="s">
        <v>131</v>
      </c>
      <c r="F9034" t="s">
        <v>25711</v>
      </c>
      <c r="G9034" t="s">
        <v>154</v>
      </c>
      <c r="H9034" t="s">
        <v>134</v>
      </c>
      <c r="I9034" t="s">
        <v>135</v>
      </c>
      <c r="J9034" t="s">
        <v>5</v>
      </c>
      <c r="K9034" t="s">
        <v>155</v>
      </c>
      <c r="L9034" t="s">
        <v>25712</v>
      </c>
      <c r="M9034" t="s">
        <v>25713</v>
      </c>
      <c r="N9034">
        <v>9.0500000000000007</v>
      </c>
      <c r="O9034">
        <v>0</v>
      </c>
      <c r="P9034">
        <v>0</v>
      </c>
      <c r="Q9034">
        <v>0</v>
      </c>
      <c r="R9034">
        <v>0</v>
      </c>
      <c r="S9034">
        <v>23</v>
      </c>
      <c r="T9034">
        <v>0</v>
      </c>
      <c r="U9034">
        <v>4</v>
      </c>
      <c r="V9034">
        <v>0</v>
      </c>
      <c r="W9034">
        <v>0</v>
      </c>
      <c r="X9034">
        <v>0</v>
      </c>
      <c r="Y9034">
        <v>0</v>
      </c>
      <c r="Z9034">
        <v>0</v>
      </c>
      <c r="AA9034">
        <v>381.08288665958401</v>
      </c>
      <c r="AB9034">
        <v>0</v>
      </c>
      <c r="AC9034">
        <v>59.806596323292865</v>
      </c>
      <c r="AD9034">
        <v>0</v>
      </c>
      <c r="AE9034">
        <v>440.88948298287687</v>
      </c>
    </row>
    <row r="9035" spans="1:31" x14ac:dyDescent="0.25">
      <c r="A9035">
        <v>2103533</v>
      </c>
      <c r="B9035">
        <v>1</v>
      </c>
      <c r="C9035" t="s">
        <v>81</v>
      </c>
      <c r="D9035" t="s">
        <v>126</v>
      </c>
      <c r="E9035" t="s">
        <v>158</v>
      </c>
      <c r="F9035" t="s">
        <v>25714</v>
      </c>
      <c r="G9035" t="s">
        <v>160</v>
      </c>
      <c r="H9035" t="s">
        <v>143</v>
      </c>
      <c r="I9035" t="s">
        <v>135</v>
      </c>
      <c r="J9035" t="s">
        <v>136</v>
      </c>
      <c r="K9035" t="s">
        <v>137</v>
      </c>
      <c r="L9035" t="s">
        <v>25715</v>
      </c>
      <c r="M9035" t="s">
        <v>25716</v>
      </c>
      <c r="N9035">
        <v>1.187777777</v>
      </c>
      <c r="O9035">
        <v>0</v>
      </c>
      <c r="P9035">
        <v>1</v>
      </c>
      <c r="Q9035">
        <v>0</v>
      </c>
      <c r="R9035">
        <v>11</v>
      </c>
      <c r="S9035">
        <v>0</v>
      </c>
      <c r="T9035">
        <v>2</v>
      </c>
      <c r="U9035">
        <v>0</v>
      </c>
      <c r="V9035">
        <v>0</v>
      </c>
      <c r="W9035">
        <v>0</v>
      </c>
      <c r="X9035">
        <v>1.0172773433009999E-2</v>
      </c>
      <c r="Y9035">
        <v>0</v>
      </c>
      <c r="Z9035">
        <v>3.291287904203553</v>
      </c>
      <c r="AA9035">
        <v>0</v>
      </c>
      <c r="AB9035">
        <v>1.5286138533488423</v>
      </c>
      <c r="AC9035">
        <v>0</v>
      </c>
      <c r="AD9035">
        <v>0</v>
      </c>
      <c r="AE9035">
        <v>4.8300745309854047</v>
      </c>
    </row>
    <row r="9036" spans="1:31" x14ac:dyDescent="0.25">
      <c r="A9036">
        <v>2103537</v>
      </c>
      <c r="B9036">
        <v>1</v>
      </c>
      <c r="C9036" t="s">
        <v>81</v>
      </c>
      <c r="D9036" t="s">
        <v>118</v>
      </c>
      <c r="E9036" t="s">
        <v>295</v>
      </c>
      <c r="F9036" t="s">
        <v>25717</v>
      </c>
      <c r="G9036" t="s">
        <v>273</v>
      </c>
      <c r="H9036" t="s">
        <v>134</v>
      </c>
      <c r="I9036" t="s">
        <v>135</v>
      </c>
      <c r="J9036" t="s">
        <v>136</v>
      </c>
      <c r="K9036" t="s">
        <v>155</v>
      </c>
      <c r="L9036" t="s">
        <v>25718</v>
      </c>
      <c r="M9036" t="s">
        <v>25719</v>
      </c>
      <c r="N9036">
        <v>5.1686111109999997</v>
      </c>
      <c r="O9036">
        <v>80</v>
      </c>
      <c r="P9036">
        <v>62303</v>
      </c>
      <c r="Q9036">
        <v>1194</v>
      </c>
      <c r="R9036">
        <v>1914</v>
      </c>
      <c r="S9036">
        <v>299</v>
      </c>
      <c r="T9036">
        <v>8235</v>
      </c>
      <c r="U9036">
        <v>51</v>
      </c>
      <c r="V9036">
        <v>39</v>
      </c>
      <c r="W9036">
        <v>227.45768523182335</v>
      </c>
      <c r="X9036">
        <v>46568.646646562032</v>
      </c>
      <c r="Y9036">
        <v>9249.0431691316098</v>
      </c>
      <c r="Z9036">
        <v>6311.9525714831843</v>
      </c>
      <c r="AA9036">
        <v>13102.276874499983</v>
      </c>
      <c r="AB9036">
        <v>18883.801517766096</v>
      </c>
      <c r="AC9036">
        <v>14898.19404873074</v>
      </c>
      <c r="AD9036">
        <v>885.88160007206602</v>
      </c>
      <c r="AE9036">
        <v>110127.25411347754</v>
      </c>
    </row>
    <row r="9037" spans="1:31" x14ac:dyDescent="0.25">
      <c r="A9037">
        <v>2103544</v>
      </c>
      <c r="B9037">
        <v>1</v>
      </c>
      <c r="C9037" t="s">
        <v>80</v>
      </c>
      <c r="D9037" t="s">
        <v>82</v>
      </c>
      <c r="E9037" t="s">
        <v>505</v>
      </c>
      <c r="F9037" t="s">
        <v>25720</v>
      </c>
      <c r="G9037" t="s">
        <v>569</v>
      </c>
      <c r="H9037" t="s">
        <v>143</v>
      </c>
      <c r="I9037" t="s">
        <v>135</v>
      </c>
      <c r="J9037" t="s">
        <v>136</v>
      </c>
      <c r="K9037" t="s">
        <v>137</v>
      </c>
      <c r="L9037" t="s">
        <v>25721</v>
      </c>
      <c r="M9037" t="s">
        <v>25722</v>
      </c>
      <c r="N9037">
        <v>0.79666666600000002</v>
      </c>
      <c r="O9037">
        <v>0</v>
      </c>
      <c r="P9037">
        <v>76</v>
      </c>
      <c r="Q9037">
        <v>0</v>
      </c>
      <c r="R9037">
        <v>0</v>
      </c>
      <c r="S9037">
        <v>0</v>
      </c>
      <c r="T9037">
        <v>1</v>
      </c>
      <c r="U9037">
        <v>0</v>
      </c>
      <c r="V9037">
        <v>0</v>
      </c>
      <c r="W9037">
        <v>0</v>
      </c>
      <c r="X9037">
        <v>10.408916506918604</v>
      </c>
      <c r="Y9037">
        <v>0</v>
      </c>
      <c r="Z9037">
        <v>0</v>
      </c>
      <c r="AA9037">
        <v>0</v>
      </c>
      <c r="AB9037">
        <v>1.4785505113866669E-3</v>
      </c>
      <c r="AC9037">
        <v>0</v>
      </c>
      <c r="AD9037">
        <v>0</v>
      </c>
      <c r="AE9037">
        <v>10.410395057429991</v>
      </c>
    </row>
    <row r="9038" spans="1:31" x14ac:dyDescent="0.25">
      <c r="A9038">
        <v>2103546</v>
      </c>
      <c r="B9038">
        <v>1</v>
      </c>
      <c r="C9038" t="s">
        <v>81</v>
      </c>
      <c r="D9038" t="s">
        <v>119</v>
      </c>
      <c r="E9038" t="s">
        <v>140</v>
      </c>
      <c r="F9038" t="s">
        <v>25723</v>
      </c>
      <c r="G9038" t="s">
        <v>142</v>
      </c>
      <c r="H9038" t="s">
        <v>143</v>
      </c>
      <c r="I9038" t="s">
        <v>135</v>
      </c>
      <c r="J9038" t="s">
        <v>136</v>
      </c>
      <c r="K9038" t="s">
        <v>137</v>
      </c>
      <c r="L9038" t="s">
        <v>25724</v>
      </c>
      <c r="M9038" t="s">
        <v>25725</v>
      </c>
      <c r="N9038">
        <v>1.5625</v>
      </c>
      <c r="O9038">
        <v>0</v>
      </c>
      <c r="P9038">
        <v>297</v>
      </c>
      <c r="Q9038">
        <v>0</v>
      </c>
      <c r="R9038">
        <v>1</v>
      </c>
      <c r="S9038">
        <v>0</v>
      </c>
      <c r="T9038">
        <v>58</v>
      </c>
      <c r="U9038">
        <v>0</v>
      </c>
      <c r="V9038">
        <v>0</v>
      </c>
      <c r="W9038">
        <v>0</v>
      </c>
      <c r="X9038">
        <v>68.616364639478249</v>
      </c>
      <c r="Y9038">
        <v>0</v>
      </c>
      <c r="Z9038">
        <v>5.5438298037594445E-2</v>
      </c>
      <c r="AA9038">
        <v>0</v>
      </c>
      <c r="AB9038">
        <v>55.628251195642811</v>
      </c>
      <c r="AC9038">
        <v>0</v>
      </c>
      <c r="AD9038">
        <v>0</v>
      </c>
      <c r="AE9038">
        <v>124.30005413315865</v>
      </c>
    </row>
    <row r="9039" spans="1:31" x14ac:dyDescent="0.25">
      <c r="A9039">
        <v>2103549</v>
      </c>
      <c r="B9039">
        <v>1</v>
      </c>
      <c r="C9039" t="s">
        <v>81</v>
      </c>
      <c r="D9039" t="s">
        <v>128</v>
      </c>
      <c r="E9039" t="s">
        <v>131</v>
      </c>
      <c r="F9039" t="s">
        <v>8703</v>
      </c>
      <c r="G9039" t="s">
        <v>133</v>
      </c>
      <c r="H9039" t="s">
        <v>134</v>
      </c>
      <c r="I9039" t="s">
        <v>135</v>
      </c>
      <c r="J9039" t="s">
        <v>136</v>
      </c>
      <c r="K9039" t="s">
        <v>137</v>
      </c>
      <c r="L9039" t="s">
        <v>25726</v>
      </c>
      <c r="M9039" t="s">
        <v>25727</v>
      </c>
      <c r="N9039">
        <v>0.69222222200000005</v>
      </c>
      <c r="O9039">
        <v>0</v>
      </c>
      <c r="P9039">
        <v>0</v>
      </c>
      <c r="Q9039">
        <v>0</v>
      </c>
      <c r="R9039">
        <v>0</v>
      </c>
      <c r="S9039">
        <v>20</v>
      </c>
      <c r="T9039">
        <v>0</v>
      </c>
      <c r="U9039">
        <v>16</v>
      </c>
      <c r="V9039">
        <v>0</v>
      </c>
      <c r="W9039">
        <v>0</v>
      </c>
      <c r="X9039">
        <v>0</v>
      </c>
      <c r="Y9039">
        <v>0</v>
      </c>
      <c r="Z9039">
        <v>0</v>
      </c>
      <c r="AA9039">
        <v>152.19610198740057</v>
      </c>
      <c r="AB9039">
        <v>0</v>
      </c>
      <c r="AC9039">
        <v>679.66895624659264</v>
      </c>
      <c r="AD9039">
        <v>0</v>
      </c>
      <c r="AE9039">
        <v>831.86505823399318</v>
      </c>
    </row>
    <row r="9040" spans="1:31" x14ac:dyDescent="0.25">
      <c r="A9040">
        <v>2103551</v>
      </c>
      <c r="B9040">
        <v>1</v>
      </c>
      <c r="C9040" t="s">
        <v>81</v>
      </c>
      <c r="D9040" t="s">
        <v>128</v>
      </c>
      <c r="E9040" t="s">
        <v>146</v>
      </c>
      <c r="F9040" t="s">
        <v>25728</v>
      </c>
      <c r="G9040" t="s">
        <v>133</v>
      </c>
      <c r="H9040" t="s">
        <v>680</v>
      </c>
      <c r="I9040" t="s">
        <v>135</v>
      </c>
      <c r="J9040" t="s">
        <v>136</v>
      </c>
      <c r="K9040" t="s">
        <v>137</v>
      </c>
      <c r="L9040" t="s">
        <v>25729</v>
      </c>
      <c r="M9040" t="s">
        <v>25730</v>
      </c>
      <c r="N9040">
        <v>0.388055555</v>
      </c>
      <c r="O9040">
        <v>0</v>
      </c>
      <c r="P9040">
        <v>8325</v>
      </c>
      <c r="Q9040">
        <v>0</v>
      </c>
      <c r="R9040">
        <v>0</v>
      </c>
      <c r="S9040">
        <v>1</v>
      </c>
      <c r="T9040">
        <v>303</v>
      </c>
      <c r="U9040">
        <v>0</v>
      </c>
      <c r="V9040">
        <v>0</v>
      </c>
      <c r="W9040">
        <v>0</v>
      </c>
      <c r="X9040">
        <v>485.27778660823833</v>
      </c>
      <c r="Y9040">
        <v>0</v>
      </c>
      <c r="Z9040">
        <v>0</v>
      </c>
      <c r="AA9040">
        <v>3.924611553822217</v>
      </c>
      <c r="AB9040">
        <v>99.941089454609482</v>
      </c>
      <c r="AC9040">
        <v>0</v>
      </c>
      <c r="AD9040">
        <v>0</v>
      </c>
      <c r="AE9040">
        <v>589.14348761666997</v>
      </c>
    </row>
    <row r="9041" spans="1:31" x14ac:dyDescent="0.25">
      <c r="A9041">
        <v>2103563</v>
      </c>
      <c r="B9041">
        <v>1</v>
      </c>
      <c r="C9041" t="s">
        <v>81</v>
      </c>
      <c r="D9041" t="s">
        <v>128</v>
      </c>
      <c r="E9041" t="s">
        <v>146</v>
      </c>
      <c r="F9041" t="s">
        <v>23303</v>
      </c>
      <c r="G9041" t="s">
        <v>133</v>
      </c>
      <c r="H9041" t="s">
        <v>134</v>
      </c>
      <c r="I9041" t="s">
        <v>135</v>
      </c>
      <c r="J9041" t="s">
        <v>136</v>
      </c>
      <c r="K9041" t="s">
        <v>137</v>
      </c>
      <c r="L9041" t="s">
        <v>25731</v>
      </c>
      <c r="M9041" t="s">
        <v>25732</v>
      </c>
      <c r="N9041">
        <v>0.69222222200000005</v>
      </c>
      <c r="O9041">
        <v>7</v>
      </c>
      <c r="P9041">
        <v>71</v>
      </c>
      <c r="Q9041">
        <v>34</v>
      </c>
      <c r="R9041">
        <v>7</v>
      </c>
      <c r="S9041">
        <v>4</v>
      </c>
      <c r="T9041">
        <v>6</v>
      </c>
      <c r="U9041">
        <v>0</v>
      </c>
      <c r="V9041">
        <v>0</v>
      </c>
      <c r="W9041">
        <v>0.98724897692788882</v>
      </c>
      <c r="X9041">
        <v>4.8604345624679386</v>
      </c>
      <c r="Y9041">
        <v>8.2792524562874039</v>
      </c>
      <c r="Z9041">
        <v>3.2764898037486807</v>
      </c>
      <c r="AA9041">
        <v>8.9042124409957601</v>
      </c>
      <c r="AB9041">
        <v>0.90329766960844837</v>
      </c>
      <c r="AC9041">
        <v>0</v>
      </c>
      <c r="AD9041">
        <v>0</v>
      </c>
      <c r="AE9041">
        <v>27.21093591003612</v>
      </c>
    </row>
    <row r="9042" spans="1:31" x14ac:dyDescent="0.25">
      <c r="A9042">
        <v>2103564</v>
      </c>
      <c r="B9042">
        <v>1</v>
      </c>
      <c r="C9042" t="s">
        <v>81</v>
      </c>
      <c r="D9042" t="s">
        <v>128</v>
      </c>
      <c r="E9042" t="s">
        <v>131</v>
      </c>
      <c r="F9042" t="s">
        <v>25733</v>
      </c>
      <c r="G9042" t="s">
        <v>133</v>
      </c>
      <c r="H9042" t="s">
        <v>134</v>
      </c>
      <c r="I9042" t="s">
        <v>135</v>
      </c>
      <c r="J9042" t="s">
        <v>136</v>
      </c>
      <c r="K9042" t="s">
        <v>137</v>
      </c>
      <c r="L9042" t="s">
        <v>25734</v>
      </c>
      <c r="M9042" t="s">
        <v>25735</v>
      </c>
      <c r="N9042">
        <v>2.2011111109999999</v>
      </c>
      <c r="O9042">
        <v>0</v>
      </c>
      <c r="P9042">
        <v>0</v>
      </c>
      <c r="Q9042">
        <v>0</v>
      </c>
      <c r="R9042">
        <v>0</v>
      </c>
      <c r="S9042">
        <v>5</v>
      </c>
      <c r="T9042">
        <v>0</v>
      </c>
      <c r="U9042">
        <v>6</v>
      </c>
      <c r="V9042">
        <v>0</v>
      </c>
      <c r="W9042">
        <v>0</v>
      </c>
      <c r="X9042">
        <v>0</v>
      </c>
      <c r="Y9042">
        <v>0</v>
      </c>
      <c r="Z9042">
        <v>0</v>
      </c>
      <c r="AA9042">
        <v>30.413801787562903</v>
      </c>
      <c r="AB9042">
        <v>0</v>
      </c>
      <c r="AC9042">
        <v>835.54276573191351</v>
      </c>
      <c r="AD9042">
        <v>0</v>
      </c>
      <c r="AE9042">
        <v>865.95656751947638</v>
      </c>
    </row>
    <row r="9043" spans="1:31" x14ac:dyDescent="0.25">
      <c r="A9043">
        <v>2103565</v>
      </c>
      <c r="B9043">
        <v>1</v>
      </c>
      <c r="C9043" t="s">
        <v>81</v>
      </c>
      <c r="D9043" t="s">
        <v>128</v>
      </c>
      <c r="E9043" t="s">
        <v>146</v>
      </c>
      <c r="F9043" t="s">
        <v>25728</v>
      </c>
      <c r="G9043" t="s">
        <v>133</v>
      </c>
      <c r="H9043" t="s">
        <v>680</v>
      </c>
      <c r="I9043" t="s">
        <v>135</v>
      </c>
      <c r="J9043" t="s">
        <v>136</v>
      </c>
      <c r="K9043" t="s">
        <v>137</v>
      </c>
      <c r="L9043" t="s">
        <v>25736</v>
      </c>
      <c r="M9043" t="s">
        <v>25737</v>
      </c>
      <c r="N9043">
        <v>1.4069444440000001</v>
      </c>
      <c r="O9043">
        <v>0</v>
      </c>
      <c r="P9043">
        <v>8325</v>
      </c>
      <c r="Q9043">
        <v>0</v>
      </c>
      <c r="R9043">
        <v>0</v>
      </c>
      <c r="S9043">
        <v>1</v>
      </c>
      <c r="T9043">
        <v>303</v>
      </c>
      <c r="U9043">
        <v>0</v>
      </c>
      <c r="V9043">
        <v>0</v>
      </c>
      <c r="W9043">
        <v>0</v>
      </c>
      <c r="X9043">
        <v>1785.2963965772371</v>
      </c>
      <c r="Y9043">
        <v>0</v>
      </c>
      <c r="Z9043">
        <v>0</v>
      </c>
      <c r="AA9043">
        <v>14.267755233269263</v>
      </c>
      <c r="AB9043">
        <v>365.0091026313595</v>
      </c>
      <c r="AC9043">
        <v>0</v>
      </c>
      <c r="AD9043">
        <v>0</v>
      </c>
      <c r="AE9043">
        <v>2164.5732544418661</v>
      </c>
    </row>
    <row r="9044" spans="1:31" x14ac:dyDescent="0.25">
      <c r="A9044">
        <v>2103566</v>
      </c>
      <c r="B9044">
        <v>1</v>
      </c>
      <c r="C9044" t="s">
        <v>81</v>
      </c>
      <c r="D9044" t="s">
        <v>127</v>
      </c>
      <c r="E9044" t="s">
        <v>146</v>
      </c>
      <c r="F9044" t="s">
        <v>25738</v>
      </c>
      <c r="G9044" t="s">
        <v>133</v>
      </c>
      <c r="H9044" t="s">
        <v>680</v>
      </c>
      <c r="I9044" t="s">
        <v>135</v>
      </c>
      <c r="J9044" t="s">
        <v>136</v>
      </c>
      <c r="K9044" t="s">
        <v>137</v>
      </c>
      <c r="L9044" t="s">
        <v>25739</v>
      </c>
      <c r="M9044" t="s">
        <v>25740</v>
      </c>
      <c r="N9044">
        <v>0.77972222199999996</v>
      </c>
      <c r="O9044">
        <v>0</v>
      </c>
      <c r="P9044">
        <v>13192</v>
      </c>
      <c r="Q9044">
        <v>0</v>
      </c>
      <c r="R9044">
        <v>25</v>
      </c>
      <c r="S9044">
        <v>3</v>
      </c>
      <c r="T9044">
        <v>888</v>
      </c>
      <c r="U9044">
        <v>5</v>
      </c>
      <c r="V9044">
        <v>4</v>
      </c>
      <c r="W9044">
        <v>0</v>
      </c>
      <c r="X9044">
        <v>1542.9143691628067</v>
      </c>
      <c r="Y9044">
        <v>0</v>
      </c>
      <c r="Z9044">
        <v>6.1120057807639885</v>
      </c>
      <c r="AA9044">
        <v>51.188469815794775</v>
      </c>
      <c r="AB9044">
        <v>416.23171631598387</v>
      </c>
      <c r="AC9044">
        <v>82.586204425862803</v>
      </c>
      <c r="AD9044">
        <v>4.990029191815192</v>
      </c>
      <c r="AE9044">
        <v>2104.0227946930277</v>
      </c>
    </row>
    <row r="9045" spans="1:31" x14ac:dyDescent="0.25">
      <c r="A9045">
        <v>2103581</v>
      </c>
      <c r="B9045">
        <v>1</v>
      </c>
      <c r="C9045" t="s">
        <v>81</v>
      </c>
      <c r="D9045" t="s">
        <v>118</v>
      </c>
      <c r="E9045" t="s">
        <v>131</v>
      </c>
      <c r="F9045" t="s">
        <v>2655</v>
      </c>
      <c r="G9045" t="s">
        <v>133</v>
      </c>
      <c r="H9045" t="s">
        <v>134</v>
      </c>
      <c r="I9045" t="s">
        <v>259</v>
      </c>
      <c r="J9045" t="s">
        <v>136</v>
      </c>
      <c r="K9045" t="s">
        <v>137</v>
      </c>
      <c r="L9045" t="s">
        <v>25741</v>
      </c>
      <c r="M9045" t="s">
        <v>25742</v>
      </c>
      <c r="N9045">
        <v>1.1111111E-2</v>
      </c>
      <c r="O9045">
        <v>0</v>
      </c>
      <c r="P9045">
        <v>1760</v>
      </c>
      <c r="Q9045">
        <v>52</v>
      </c>
      <c r="R9045">
        <v>61</v>
      </c>
      <c r="S9045">
        <v>1</v>
      </c>
      <c r="T9045">
        <v>135</v>
      </c>
      <c r="U9045">
        <v>0</v>
      </c>
      <c r="V9045">
        <v>0</v>
      </c>
      <c r="W9045">
        <v>0</v>
      </c>
      <c r="X9045">
        <v>2.4400044535069445</v>
      </c>
      <c r="Y9045">
        <v>0.2882691617621333</v>
      </c>
      <c r="Z9045">
        <v>0.43652318449410016</v>
      </c>
      <c r="AA9045">
        <v>2.2649134054222226E-3</v>
      </c>
      <c r="AB9045">
        <v>0.27795817189075545</v>
      </c>
      <c r="AC9045">
        <v>0</v>
      </c>
      <c r="AD9045">
        <v>0</v>
      </c>
      <c r="AE9045">
        <v>3.4450198850593554</v>
      </c>
    </row>
    <row r="9046" spans="1:31" x14ac:dyDescent="0.25">
      <c r="A9046">
        <v>2103583</v>
      </c>
      <c r="B9046">
        <v>1</v>
      </c>
      <c r="C9046" t="s">
        <v>81</v>
      </c>
      <c r="D9046" t="s">
        <v>128</v>
      </c>
      <c r="E9046" t="s">
        <v>169</v>
      </c>
      <c r="F9046" t="s">
        <v>11173</v>
      </c>
      <c r="G9046" t="s">
        <v>133</v>
      </c>
      <c r="H9046" t="s">
        <v>134</v>
      </c>
      <c r="I9046" t="s">
        <v>135</v>
      </c>
      <c r="J9046" t="s">
        <v>136</v>
      </c>
      <c r="K9046" t="s">
        <v>137</v>
      </c>
      <c r="L9046" t="s">
        <v>25743</v>
      </c>
      <c r="M9046" t="s">
        <v>25744</v>
      </c>
      <c r="N9046">
        <v>4.7622222220000001</v>
      </c>
      <c r="O9046">
        <v>0</v>
      </c>
      <c r="P9046">
        <v>478</v>
      </c>
      <c r="Q9046">
        <v>0</v>
      </c>
      <c r="R9046">
        <v>10</v>
      </c>
      <c r="S9046">
        <v>0</v>
      </c>
      <c r="T9046">
        <v>35</v>
      </c>
      <c r="U9046">
        <v>0</v>
      </c>
      <c r="V9046">
        <v>0</v>
      </c>
      <c r="W9046">
        <v>0</v>
      </c>
      <c r="X9046">
        <v>357.14276667043958</v>
      </c>
      <c r="Y9046">
        <v>0</v>
      </c>
      <c r="Z9046">
        <v>10.954376768171411</v>
      </c>
      <c r="AA9046">
        <v>0</v>
      </c>
      <c r="AB9046">
        <v>42.63970554067523</v>
      </c>
      <c r="AC9046">
        <v>0</v>
      </c>
      <c r="AD9046">
        <v>0</v>
      </c>
      <c r="AE9046">
        <v>410.73684897928621</v>
      </c>
    </row>
    <row r="9047" spans="1:31" x14ac:dyDescent="0.25">
      <c r="A9047">
        <v>2103584</v>
      </c>
      <c r="B9047">
        <v>1</v>
      </c>
      <c r="C9047" t="s">
        <v>81</v>
      </c>
      <c r="D9047" t="s">
        <v>127</v>
      </c>
      <c r="E9047" t="s">
        <v>295</v>
      </c>
      <c r="F9047" t="s">
        <v>25745</v>
      </c>
      <c r="G9047" t="s">
        <v>679</v>
      </c>
      <c r="H9047" t="s">
        <v>680</v>
      </c>
      <c r="I9047" t="s">
        <v>135</v>
      </c>
      <c r="J9047" t="s">
        <v>136</v>
      </c>
      <c r="K9047" t="s">
        <v>155</v>
      </c>
      <c r="L9047" t="s">
        <v>25746</v>
      </c>
      <c r="M9047" t="s">
        <v>25747</v>
      </c>
      <c r="N9047">
        <v>1.2528174999999999</v>
      </c>
      <c r="O9047">
        <v>13</v>
      </c>
      <c r="P9047">
        <v>33179</v>
      </c>
      <c r="Q9047">
        <v>584</v>
      </c>
      <c r="R9047">
        <v>882</v>
      </c>
      <c r="S9047">
        <v>163</v>
      </c>
      <c r="T9047">
        <v>2539</v>
      </c>
      <c r="U9047">
        <v>73</v>
      </c>
      <c r="V9047">
        <v>6</v>
      </c>
      <c r="W9047">
        <v>5.2060263390431363</v>
      </c>
      <c r="X9047">
        <v>8213.0747655303567</v>
      </c>
      <c r="Y9047">
        <v>257.82976499318977</v>
      </c>
      <c r="Z9047">
        <v>311.77801378284062</v>
      </c>
      <c r="AA9047">
        <v>4171.9083004269305</v>
      </c>
      <c r="AB9047">
        <v>2277.4286952100219</v>
      </c>
      <c r="AC9047">
        <v>4957.7189048623495</v>
      </c>
      <c r="AD9047">
        <v>47.090843563271832</v>
      </c>
      <c r="AE9047">
        <v>20242.035314708006</v>
      </c>
    </row>
    <row r="9048" spans="1:31" x14ac:dyDescent="0.25">
      <c r="A9048">
        <v>2103585</v>
      </c>
      <c r="B9048">
        <v>1</v>
      </c>
      <c r="C9048" t="s">
        <v>80</v>
      </c>
      <c r="D9048" t="s">
        <v>103</v>
      </c>
      <c r="E9048" t="s">
        <v>146</v>
      </c>
      <c r="F9048" t="s">
        <v>22029</v>
      </c>
      <c r="G9048" t="s">
        <v>133</v>
      </c>
      <c r="H9048" t="s">
        <v>134</v>
      </c>
      <c r="I9048" t="s">
        <v>135</v>
      </c>
      <c r="J9048" t="s">
        <v>136</v>
      </c>
      <c r="K9048" t="s">
        <v>137</v>
      </c>
      <c r="L9048" t="s">
        <v>25748</v>
      </c>
      <c r="M9048" t="s">
        <v>25749</v>
      </c>
      <c r="N9048">
        <v>0.58333333300000001</v>
      </c>
      <c r="O9048">
        <v>0</v>
      </c>
      <c r="P9048">
        <v>11287</v>
      </c>
      <c r="Q9048">
        <v>27</v>
      </c>
      <c r="R9048">
        <v>60</v>
      </c>
      <c r="S9048">
        <v>32</v>
      </c>
      <c r="T9048">
        <v>678</v>
      </c>
      <c r="U9048">
        <v>3</v>
      </c>
      <c r="V9048">
        <v>2</v>
      </c>
      <c r="W9048">
        <v>0</v>
      </c>
      <c r="X9048">
        <v>1291.1887738950909</v>
      </c>
      <c r="Y9048">
        <v>88.936122172479173</v>
      </c>
      <c r="Z9048">
        <v>74.458535877148492</v>
      </c>
      <c r="AA9048">
        <v>192.01597391984873</v>
      </c>
      <c r="AB9048">
        <v>347.28864115325052</v>
      </c>
      <c r="AC9048">
        <v>45.9025262214085</v>
      </c>
      <c r="AD9048">
        <v>5.8218078304837508</v>
      </c>
      <c r="AE9048">
        <v>2045.6123810697102</v>
      </c>
    </row>
    <row r="9049" spans="1:31" x14ac:dyDescent="0.25">
      <c r="A9049">
        <v>2103587</v>
      </c>
      <c r="B9049">
        <v>1</v>
      </c>
      <c r="C9049" t="s">
        <v>80</v>
      </c>
      <c r="D9049" t="s">
        <v>106</v>
      </c>
      <c r="E9049" t="s">
        <v>146</v>
      </c>
      <c r="F9049" t="s">
        <v>10479</v>
      </c>
      <c r="G9049" t="s">
        <v>133</v>
      </c>
      <c r="H9049" t="s">
        <v>134</v>
      </c>
      <c r="I9049" t="s">
        <v>135</v>
      </c>
      <c r="J9049" t="s">
        <v>136</v>
      </c>
      <c r="K9049" t="s">
        <v>137</v>
      </c>
      <c r="L9049" t="s">
        <v>25750</v>
      </c>
      <c r="M9049" t="s">
        <v>25751</v>
      </c>
      <c r="N9049">
        <v>0.15444444399999999</v>
      </c>
      <c r="O9049">
        <v>0</v>
      </c>
      <c r="P9049">
        <v>544</v>
      </c>
      <c r="Q9049">
        <v>20</v>
      </c>
      <c r="R9049">
        <v>158</v>
      </c>
      <c r="S9049">
        <v>9</v>
      </c>
      <c r="T9049">
        <v>112</v>
      </c>
      <c r="U9049">
        <v>0</v>
      </c>
      <c r="V9049">
        <v>0</v>
      </c>
      <c r="W9049">
        <v>0</v>
      </c>
      <c r="X9049">
        <v>14.828009142250057</v>
      </c>
      <c r="Y9049">
        <v>26.050950470733056</v>
      </c>
      <c r="Z9049">
        <v>31.946881651230829</v>
      </c>
      <c r="AA9049">
        <v>3.05383935466942</v>
      </c>
      <c r="AB9049">
        <v>15.777345130165845</v>
      </c>
      <c r="AC9049">
        <v>0</v>
      </c>
      <c r="AD9049">
        <v>0</v>
      </c>
      <c r="AE9049">
        <v>91.657025749049197</v>
      </c>
    </row>
    <row r="9050" spans="1:31" x14ac:dyDescent="0.25">
      <c r="A9050">
        <v>2103588</v>
      </c>
      <c r="B9050">
        <v>1</v>
      </c>
      <c r="C9050" t="s">
        <v>81</v>
      </c>
      <c r="D9050" t="s">
        <v>120</v>
      </c>
      <c r="E9050" t="s">
        <v>131</v>
      </c>
      <c r="F9050" t="s">
        <v>9791</v>
      </c>
      <c r="G9050" t="s">
        <v>133</v>
      </c>
      <c r="H9050" t="s">
        <v>134</v>
      </c>
      <c r="I9050" t="s">
        <v>135</v>
      </c>
      <c r="J9050" t="s">
        <v>136</v>
      </c>
      <c r="K9050" t="s">
        <v>137</v>
      </c>
      <c r="L9050" t="s">
        <v>25752</v>
      </c>
      <c r="M9050" t="s">
        <v>25753</v>
      </c>
      <c r="N9050">
        <v>1.4241666660000001</v>
      </c>
      <c r="O9050">
        <v>0</v>
      </c>
      <c r="P9050">
        <v>473</v>
      </c>
      <c r="Q9050">
        <v>23</v>
      </c>
      <c r="R9050">
        <v>43</v>
      </c>
      <c r="S9050">
        <v>3</v>
      </c>
      <c r="T9050">
        <v>24</v>
      </c>
      <c r="U9050">
        <v>0</v>
      </c>
      <c r="V9050">
        <v>0</v>
      </c>
      <c r="W9050">
        <v>0</v>
      </c>
      <c r="X9050">
        <v>148.59090943467314</v>
      </c>
      <c r="Y9050">
        <v>139.60726227287327</v>
      </c>
      <c r="Z9050">
        <v>64.594476579035856</v>
      </c>
      <c r="AA9050">
        <v>26.977264673926665</v>
      </c>
      <c r="AB9050">
        <v>5.4593068962023468</v>
      </c>
      <c r="AC9050">
        <v>0</v>
      </c>
      <c r="AD9050">
        <v>0</v>
      </c>
      <c r="AE9050">
        <v>385.22921985671127</v>
      </c>
    </row>
    <row r="9051" spans="1:31" x14ac:dyDescent="0.25">
      <c r="A9051">
        <v>2103597</v>
      </c>
      <c r="B9051">
        <v>1</v>
      </c>
      <c r="C9051" t="s">
        <v>80</v>
      </c>
      <c r="D9051" t="s">
        <v>94</v>
      </c>
      <c r="E9051" t="s">
        <v>505</v>
      </c>
      <c r="F9051" t="s">
        <v>25754</v>
      </c>
      <c r="G9051" t="s">
        <v>4889</v>
      </c>
      <c r="H9051" t="s">
        <v>143</v>
      </c>
      <c r="I9051" t="s">
        <v>135</v>
      </c>
      <c r="J9051" t="s">
        <v>136</v>
      </c>
      <c r="K9051" t="s">
        <v>137</v>
      </c>
      <c r="L9051" t="s">
        <v>25755</v>
      </c>
      <c r="M9051" t="s">
        <v>25756</v>
      </c>
      <c r="N9051">
        <v>2.2524999999999999</v>
      </c>
      <c r="O9051">
        <v>0</v>
      </c>
      <c r="P9051">
        <v>25</v>
      </c>
      <c r="Q9051">
        <v>0</v>
      </c>
      <c r="R9051">
        <v>0</v>
      </c>
      <c r="S9051">
        <v>0</v>
      </c>
      <c r="T9051">
        <v>3</v>
      </c>
      <c r="U9051">
        <v>0</v>
      </c>
      <c r="V9051">
        <v>0</v>
      </c>
      <c r="W9051">
        <v>0</v>
      </c>
      <c r="X9051">
        <v>13.447579100900802</v>
      </c>
      <c r="Y9051">
        <v>0</v>
      </c>
      <c r="Z9051">
        <v>0</v>
      </c>
      <c r="AA9051">
        <v>0</v>
      </c>
      <c r="AB9051">
        <v>5.2362736718421354</v>
      </c>
      <c r="AC9051">
        <v>0</v>
      </c>
      <c r="AD9051">
        <v>0</v>
      </c>
      <c r="AE9051">
        <v>18.683852772742938</v>
      </c>
    </row>
    <row r="9052" spans="1:31" x14ac:dyDescent="0.25">
      <c r="A9052">
        <v>2103599</v>
      </c>
      <c r="B9052">
        <v>1</v>
      </c>
      <c r="C9052" t="s">
        <v>80</v>
      </c>
      <c r="D9052" t="s">
        <v>83</v>
      </c>
      <c r="E9052" t="s">
        <v>169</v>
      </c>
      <c r="F9052" t="s">
        <v>3782</v>
      </c>
      <c r="G9052" t="s">
        <v>273</v>
      </c>
      <c r="H9052" t="s">
        <v>134</v>
      </c>
      <c r="I9052" t="s">
        <v>135</v>
      </c>
      <c r="J9052" t="s">
        <v>136</v>
      </c>
      <c r="K9052" t="s">
        <v>155</v>
      </c>
      <c r="L9052" t="s">
        <v>25757</v>
      </c>
      <c r="M9052" t="s">
        <v>25758</v>
      </c>
      <c r="N9052">
        <v>1.5461111110000001</v>
      </c>
      <c r="O9052">
        <v>0</v>
      </c>
      <c r="P9052">
        <v>149</v>
      </c>
      <c r="Q9052">
        <v>0</v>
      </c>
      <c r="R9052">
        <v>0</v>
      </c>
      <c r="S9052">
        <v>0</v>
      </c>
      <c r="T9052">
        <v>45</v>
      </c>
      <c r="U9052">
        <v>1</v>
      </c>
      <c r="V9052">
        <v>1</v>
      </c>
      <c r="W9052">
        <v>0</v>
      </c>
      <c r="X9052">
        <v>70.637341695512745</v>
      </c>
      <c r="Y9052">
        <v>0</v>
      </c>
      <c r="Z9052">
        <v>0</v>
      </c>
      <c r="AA9052">
        <v>0</v>
      </c>
      <c r="AB9052">
        <v>31.283709582823217</v>
      </c>
      <c r="AC9052">
        <v>0</v>
      </c>
      <c r="AD9052">
        <v>10.770598699031011</v>
      </c>
      <c r="AE9052">
        <v>112.69164997736698</v>
      </c>
    </row>
    <row r="9053" spans="1:31" x14ac:dyDescent="0.25">
      <c r="A9053">
        <v>2103600</v>
      </c>
      <c r="B9053">
        <v>1</v>
      </c>
      <c r="C9053" t="s">
        <v>81</v>
      </c>
      <c r="D9053" t="s">
        <v>128</v>
      </c>
      <c r="E9053" t="s">
        <v>140</v>
      </c>
      <c r="F9053" t="s">
        <v>25759</v>
      </c>
      <c r="G9053" t="s">
        <v>142</v>
      </c>
      <c r="H9053" t="s">
        <v>143</v>
      </c>
      <c r="I9053" t="s">
        <v>135</v>
      </c>
      <c r="J9053" t="s">
        <v>136</v>
      </c>
      <c r="K9053" t="s">
        <v>137</v>
      </c>
      <c r="L9053" t="s">
        <v>25760</v>
      </c>
      <c r="M9053" t="s">
        <v>25761</v>
      </c>
      <c r="N9053">
        <v>6.7286111110000002</v>
      </c>
      <c r="O9053">
        <v>0</v>
      </c>
      <c r="P9053">
        <v>123</v>
      </c>
      <c r="Q9053">
        <v>0</v>
      </c>
      <c r="R9053">
        <v>0</v>
      </c>
      <c r="S9053">
        <v>0</v>
      </c>
      <c r="T9053">
        <v>7</v>
      </c>
      <c r="U9053">
        <v>0</v>
      </c>
      <c r="V9053">
        <v>0</v>
      </c>
      <c r="W9053">
        <v>0</v>
      </c>
      <c r="X9053">
        <v>111.29410015502238</v>
      </c>
      <c r="Y9053">
        <v>0</v>
      </c>
      <c r="Z9053">
        <v>0</v>
      </c>
      <c r="AA9053">
        <v>0</v>
      </c>
      <c r="AB9053">
        <v>14.118897659111909</v>
      </c>
      <c r="AC9053">
        <v>0</v>
      </c>
      <c r="AD9053">
        <v>0</v>
      </c>
      <c r="AE9053">
        <v>125.41299781413429</v>
      </c>
    </row>
    <row r="9054" spans="1:31" x14ac:dyDescent="0.25">
      <c r="A9054">
        <v>2103601</v>
      </c>
      <c r="B9054">
        <v>1</v>
      </c>
      <c r="C9054" t="s">
        <v>81</v>
      </c>
      <c r="D9054" t="s">
        <v>115</v>
      </c>
      <c r="E9054" t="s">
        <v>131</v>
      </c>
      <c r="F9054" t="s">
        <v>20994</v>
      </c>
      <c r="G9054" t="s">
        <v>273</v>
      </c>
      <c r="H9054" t="s">
        <v>134</v>
      </c>
      <c r="I9054" t="s">
        <v>135</v>
      </c>
      <c r="J9054" t="s">
        <v>136</v>
      </c>
      <c r="K9054" t="s">
        <v>155</v>
      </c>
      <c r="L9054" t="s">
        <v>25762</v>
      </c>
      <c r="M9054" t="s">
        <v>25763</v>
      </c>
      <c r="N9054">
        <v>8.1927777769999999</v>
      </c>
      <c r="O9054">
        <v>0</v>
      </c>
      <c r="P9054">
        <v>530</v>
      </c>
      <c r="Q9054">
        <v>2</v>
      </c>
      <c r="R9054">
        <v>20</v>
      </c>
      <c r="S9054">
        <v>4</v>
      </c>
      <c r="T9054">
        <v>28</v>
      </c>
      <c r="U9054">
        <v>0</v>
      </c>
      <c r="V9054">
        <v>0</v>
      </c>
      <c r="W9054">
        <v>0</v>
      </c>
      <c r="X9054">
        <v>837.57930767227447</v>
      </c>
      <c r="Y9054">
        <v>52.747430700750265</v>
      </c>
      <c r="Z9054">
        <v>177.60405362623689</v>
      </c>
      <c r="AA9054">
        <v>212.80867012995819</v>
      </c>
      <c r="AB9054">
        <v>94.474386170611282</v>
      </c>
      <c r="AC9054">
        <v>0</v>
      </c>
      <c r="AD9054">
        <v>0</v>
      </c>
      <c r="AE9054">
        <v>1375.2138482998312</v>
      </c>
    </row>
    <row r="9055" spans="1:31" x14ac:dyDescent="0.25">
      <c r="A9055">
        <v>2103604</v>
      </c>
      <c r="B9055">
        <v>1</v>
      </c>
      <c r="C9055" t="s">
        <v>81</v>
      </c>
      <c r="D9055" t="s">
        <v>118</v>
      </c>
      <c r="E9055" t="s">
        <v>140</v>
      </c>
      <c r="F9055" t="s">
        <v>25764</v>
      </c>
      <c r="G9055" t="s">
        <v>324</v>
      </c>
      <c r="H9055" t="s">
        <v>143</v>
      </c>
      <c r="I9055" t="s">
        <v>135</v>
      </c>
      <c r="J9055" t="s">
        <v>136</v>
      </c>
      <c r="K9055" t="s">
        <v>137</v>
      </c>
      <c r="L9055" t="s">
        <v>25765</v>
      </c>
      <c r="M9055" t="s">
        <v>25766</v>
      </c>
      <c r="N9055">
        <v>1.489166666</v>
      </c>
      <c r="O9055">
        <v>0</v>
      </c>
      <c r="P9055">
        <v>13</v>
      </c>
      <c r="Q9055">
        <v>0</v>
      </c>
      <c r="R9055">
        <v>1</v>
      </c>
      <c r="S9055">
        <v>0</v>
      </c>
      <c r="T9055">
        <v>0</v>
      </c>
      <c r="U9055">
        <v>0</v>
      </c>
      <c r="V9055">
        <v>0</v>
      </c>
      <c r="W9055">
        <v>0</v>
      </c>
      <c r="X9055">
        <v>5.2810052846009263</v>
      </c>
      <c r="Y9055">
        <v>0</v>
      </c>
      <c r="Z9055">
        <v>2.1432933901540836E-2</v>
      </c>
      <c r="AA9055">
        <v>0</v>
      </c>
      <c r="AB9055">
        <v>0</v>
      </c>
      <c r="AC9055">
        <v>0</v>
      </c>
      <c r="AD9055">
        <v>0</v>
      </c>
      <c r="AE9055">
        <v>5.3024382185024672</v>
      </c>
    </row>
    <row r="9056" spans="1:31" x14ac:dyDescent="0.25">
      <c r="A9056">
        <v>2103605</v>
      </c>
      <c r="B9056">
        <v>1</v>
      </c>
      <c r="C9056" t="s">
        <v>80</v>
      </c>
      <c r="D9056" t="s">
        <v>108</v>
      </c>
      <c r="E9056" t="s">
        <v>131</v>
      </c>
      <c r="F9056" t="s">
        <v>948</v>
      </c>
      <c r="G9056" t="s">
        <v>154</v>
      </c>
      <c r="H9056" t="s">
        <v>134</v>
      </c>
      <c r="I9056" t="s">
        <v>135</v>
      </c>
      <c r="J9056" t="s">
        <v>136</v>
      </c>
      <c r="K9056" t="s">
        <v>155</v>
      </c>
      <c r="L9056" t="s">
        <v>25767</v>
      </c>
      <c r="M9056" t="s">
        <v>25768</v>
      </c>
      <c r="N9056">
        <v>8.5261111110000005</v>
      </c>
      <c r="O9056">
        <v>0</v>
      </c>
      <c r="P9056">
        <v>510</v>
      </c>
      <c r="Q9056">
        <v>0</v>
      </c>
      <c r="R9056">
        <v>66</v>
      </c>
      <c r="S9056">
        <v>2</v>
      </c>
      <c r="T9056">
        <v>73</v>
      </c>
      <c r="U9056">
        <v>0</v>
      </c>
      <c r="V9056">
        <v>0</v>
      </c>
      <c r="W9056">
        <v>0</v>
      </c>
      <c r="X9056">
        <v>805.03675462509136</v>
      </c>
      <c r="Y9056">
        <v>0</v>
      </c>
      <c r="Z9056">
        <v>518.26073890695841</v>
      </c>
      <c r="AA9056">
        <v>586.17153551937554</v>
      </c>
      <c r="AB9056">
        <v>585.62391140521834</v>
      </c>
      <c r="AC9056">
        <v>0</v>
      </c>
      <c r="AD9056">
        <v>0</v>
      </c>
      <c r="AE9056">
        <v>2495.0929404566436</v>
      </c>
    </row>
    <row r="9057" spans="1:31" x14ac:dyDescent="0.25">
      <c r="A9057">
        <v>2103608</v>
      </c>
      <c r="B9057">
        <v>1</v>
      </c>
      <c r="C9057" t="s">
        <v>81</v>
      </c>
      <c r="D9057" t="s">
        <v>127</v>
      </c>
      <c r="E9057" t="s">
        <v>295</v>
      </c>
      <c r="F9057" t="s">
        <v>25769</v>
      </c>
      <c r="G9057" t="s">
        <v>679</v>
      </c>
      <c r="H9057" t="s">
        <v>680</v>
      </c>
      <c r="I9057" t="s">
        <v>135</v>
      </c>
      <c r="J9057" t="s">
        <v>136</v>
      </c>
      <c r="K9057" t="s">
        <v>155</v>
      </c>
      <c r="L9057" t="s">
        <v>25770</v>
      </c>
      <c r="M9057" t="s">
        <v>25771</v>
      </c>
      <c r="N9057">
        <v>1.1347222219999999</v>
      </c>
      <c r="O9057">
        <v>9</v>
      </c>
      <c r="P9057">
        <v>73253</v>
      </c>
      <c r="Q9057">
        <v>577</v>
      </c>
      <c r="R9057">
        <v>445</v>
      </c>
      <c r="S9057">
        <v>112</v>
      </c>
      <c r="T9057">
        <v>7825</v>
      </c>
      <c r="U9057">
        <v>27</v>
      </c>
      <c r="V9057">
        <v>16</v>
      </c>
      <c r="W9057">
        <v>6.2733167320739023</v>
      </c>
      <c r="X9057">
        <v>17114.818480598147</v>
      </c>
      <c r="Y9057">
        <v>563.91932714067912</v>
      </c>
      <c r="Z9057">
        <v>461.63360407071781</v>
      </c>
      <c r="AA9057">
        <v>3195.5623915200586</v>
      </c>
      <c r="AB9057">
        <v>6399.5884510992946</v>
      </c>
      <c r="AC9057">
        <v>858.01483633878956</v>
      </c>
      <c r="AD9057">
        <v>88.535090615001593</v>
      </c>
      <c r="AE9057">
        <v>28688.345498114762</v>
      </c>
    </row>
    <row r="9058" spans="1:31" x14ac:dyDescent="0.25">
      <c r="A9058">
        <v>2103610</v>
      </c>
      <c r="B9058">
        <v>1</v>
      </c>
      <c r="C9058" t="s">
        <v>80</v>
      </c>
      <c r="D9058" t="s">
        <v>101</v>
      </c>
      <c r="E9058" t="s">
        <v>169</v>
      </c>
      <c r="F9058" t="s">
        <v>25772</v>
      </c>
      <c r="G9058" t="s">
        <v>273</v>
      </c>
      <c r="H9058" t="s">
        <v>134</v>
      </c>
      <c r="I9058" t="s">
        <v>135</v>
      </c>
      <c r="J9058" t="s">
        <v>136</v>
      </c>
      <c r="K9058" t="s">
        <v>155</v>
      </c>
      <c r="L9058" t="s">
        <v>25773</v>
      </c>
      <c r="M9058" t="s">
        <v>25774</v>
      </c>
      <c r="N9058">
        <v>2.4330555550000001</v>
      </c>
      <c r="O9058">
        <v>0</v>
      </c>
      <c r="P9058">
        <v>177</v>
      </c>
      <c r="Q9058">
        <v>0</v>
      </c>
      <c r="R9058">
        <v>0</v>
      </c>
      <c r="S9058">
        <v>0</v>
      </c>
      <c r="T9058">
        <v>6</v>
      </c>
      <c r="U9058">
        <v>0</v>
      </c>
      <c r="V9058">
        <v>0</v>
      </c>
      <c r="W9058">
        <v>0</v>
      </c>
      <c r="X9058">
        <v>153.04434121310996</v>
      </c>
      <c r="Y9058">
        <v>0</v>
      </c>
      <c r="Z9058">
        <v>0</v>
      </c>
      <c r="AA9058">
        <v>0</v>
      </c>
      <c r="AB9058">
        <v>8.1683295357417602</v>
      </c>
      <c r="AC9058">
        <v>0</v>
      </c>
      <c r="AD9058">
        <v>0</v>
      </c>
      <c r="AE9058">
        <v>161.21267074885171</v>
      </c>
    </row>
    <row r="9059" spans="1:31" x14ac:dyDescent="0.25">
      <c r="A9059">
        <v>2103612</v>
      </c>
      <c r="B9059">
        <v>1</v>
      </c>
      <c r="C9059" t="s">
        <v>81</v>
      </c>
      <c r="D9059" t="s">
        <v>116</v>
      </c>
      <c r="E9059" t="s">
        <v>131</v>
      </c>
      <c r="F9059" t="s">
        <v>25127</v>
      </c>
      <c r="G9059" t="s">
        <v>273</v>
      </c>
      <c r="H9059" t="s">
        <v>134</v>
      </c>
      <c r="I9059" t="s">
        <v>135</v>
      </c>
      <c r="J9059" t="s">
        <v>136</v>
      </c>
      <c r="K9059" t="s">
        <v>155</v>
      </c>
      <c r="L9059" t="s">
        <v>25775</v>
      </c>
      <c r="M9059" t="s">
        <v>25776</v>
      </c>
      <c r="N9059">
        <v>8.0981461110000001</v>
      </c>
      <c r="O9059">
        <v>0</v>
      </c>
      <c r="P9059">
        <v>0</v>
      </c>
      <c r="Q9059">
        <v>159</v>
      </c>
      <c r="R9059">
        <v>0</v>
      </c>
      <c r="S9059">
        <v>0</v>
      </c>
      <c r="T9059">
        <v>0</v>
      </c>
      <c r="U9059">
        <v>0</v>
      </c>
      <c r="V9059">
        <v>0</v>
      </c>
      <c r="W9059">
        <v>0</v>
      </c>
      <c r="X9059">
        <v>0</v>
      </c>
      <c r="Y9059">
        <v>259.8798873433077</v>
      </c>
      <c r="Z9059">
        <v>0</v>
      </c>
      <c r="AA9059">
        <v>0</v>
      </c>
      <c r="AB9059">
        <v>0</v>
      </c>
      <c r="AC9059">
        <v>0</v>
      </c>
      <c r="AD9059">
        <v>0</v>
      </c>
      <c r="AE9059">
        <v>259.8798873433077</v>
      </c>
    </row>
    <row r="9060" spans="1:31" x14ac:dyDescent="0.25">
      <c r="A9060">
        <v>2103613</v>
      </c>
      <c r="B9060">
        <v>1</v>
      </c>
      <c r="C9060" t="s">
        <v>80</v>
      </c>
      <c r="D9060" t="s">
        <v>98</v>
      </c>
      <c r="E9060" t="s">
        <v>131</v>
      </c>
      <c r="F9060" t="s">
        <v>13000</v>
      </c>
      <c r="G9060" t="s">
        <v>133</v>
      </c>
      <c r="H9060" t="s">
        <v>134</v>
      </c>
      <c r="I9060" t="s">
        <v>135</v>
      </c>
      <c r="J9060" t="s">
        <v>136</v>
      </c>
      <c r="K9060" t="s">
        <v>137</v>
      </c>
      <c r="L9060" t="s">
        <v>25777</v>
      </c>
      <c r="M9060" t="s">
        <v>25778</v>
      </c>
      <c r="N9060">
        <v>1.4966666660000001</v>
      </c>
      <c r="O9060">
        <v>0</v>
      </c>
      <c r="P9060">
        <v>20</v>
      </c>
      <c r="Q9060">
        <v>12</v>
      </c>
      <c r="R9060">
        <v>116</v>
      </c>
      <c r="S9060">
        <v>2</v>
      </c>
      <c r="T9060">
        <v>29</v>
      </c>
      <c r="U9060">
        <v>2</v>
      </c>
      <c r="V9060">
        <v>0</v>
      </c>
      <c r="W9060">
        <v>0</v>
      </c>
      <c r="X9060">
        <v>12.160291930077662</v>
      </c>
      <c r="Y9060">
        <v>74.715759791382013</v>
      </c>
      <c r="Z9060">
        <v>395.36922193039362</v>
      </c>
      <c r="AA9060">
        <v>25.659522779804931</v>
      </c>
      <c r="AB9060">
        <v>78.481255541475591</v>
      </c>
      <c r="AC9060">
        <v>135.6842534735874</v>
      </c>
      <c r="AD9060">
        <v>0</v>
      </c>
      <c r="AE9060">
        <v>722.07030544672125</v>
      </c>
    </row>
    <row r="9061" spans="1:31" x14ac:dyDescent="0.25">
      <c r="A9061">
        <v>2103617</v>
      </c>
      <c r="B9061">
        <v>1</v>
      </c>
      <c r="C9061" t="s">
        <v>81</v>
      </c>
      <c r="D9061" t="s">
        <v>120</v>
      </c>
      <c r="E9061" t="s">
        <v>158</v>
      </c>
      <c r="F9061" t="s">
        <v>25779</v>
      </c>
      <c r="G9061" t="s">
        <v>273</v>
      </c>
      <c r="H9061" t="s">
        <v>143</v>
      </c>
      <c r="I9061" t="s">
        <v>135</v>
      </c>
      <c r="J9061" t="s">
        <v>136</v>
      </c>
      <c r="K9061" t="s">
        <v>155</v>
      </c>
      <c r="L9061" t="s">
        <v>25780</v>
      </c>
      <c r="M9061" t="s">
        <v>25781</v>
      </c>
      <c r="N9061">
        <v>4.8062563880000004</v>
      </c>
      <c r="O9061">
        <v>0</v>
      </c>
      <c r="P9061">
        <v>0</v>
      </c>
      <c r="Q9061">
        <v>0</v>
      </c>
      <c r="R9061">
        <v>0</v>
      </c>
      <c r="S9061">
        <v>0</v>
      </c>
      <c r="T9061">
        <v>3</v>
      </c>
      <c r="U9061">
        <v>0</v>
      </c>
      <c r="V9061">
        <v>0</v>
      </c>
      <c r="W9061">
        <v>0</v>
      </c>
      <c r="X9061">
        <v>0</v>
      </c>
      <c r="Y9061">
        <v>0</v>
      </c>
      <c r="Z9061">
        <v>0</v>
      </c>
      <c r="AA9061">
        <v>0</v>
      </c>
      <c r="AB9061">
        <v>12.549558070921531</v>
      </c>
      <c r="AC9061">
        <v>0</v>
      </c>
      <c r="AD9061">
        <v>0</v>
      </c>
      <c r="AE9061">
        <v>12.549558070921531</v>
      </c>
    </row>
    <row r="9062" spans="1:31" x14ac:dyDescent="0.25">
      <c r="A9062">
        <v>2103619</v>
      </c>
      <c r="B9062">
        <v>1</v>
      </c>
      <c r="C9062" t="s">
        <v>80</v>
      </c>
      <c r="D9062" t="s">
        <v>106</v>
      </c>
      <c r="E9062" t="s">
        <v>140</v>
      </c>
      <c r="F9062" t="s">
        <v>18307</v>
      </c>
      <c r="G9062" t="s">
        <v>154</v>
      </c>
      <c r="H9062" t="s">
        <v>143</v>
      </c>
      <c r="I9062" t="s">
        <v>135</v>
      </c>
      <c r="J9062" t="s">
        <v>136</v>
      </c>
      <c r="K9062" t="s">
        <v>155</v>
      </c>
      <c r="L9062" t="s">
        <v>25782</v>
      </c>
      <c r="M9062" t="s">
        <v>25783</v>
      </c>
      <c r="N9062">
        <v>8.4753416660000003</v>
      </c>
      <c r="O9062">
        <v>0</v>
      </c>
      <c r="P9062">
        <v>115</v>
      </c>
      <c r="Q9062">
        <v>0</v>
      </c>
      <c r="R9062">
        <v>18</v>
      </c>
      <c r="S9062">
        <v>0</v>
      </c>
      <c r="T9062">
        <v>11</v>
      </c>
      <c r="U9062">
        <v>0</v>
      </c>
      <c r="V9062">
        <v>0</v>
      </c>
      <c r="W9062">
        <v>0</v>
      </c>
      <c r="X9062">
        <v>179.51782513559434</v>
      </c>
      <c r="Y9062">
        <v>0</v>
      </c>
      <c r="Z9062">
        <v>172.28798943156312</v>
      </c>
      <c r="AA9062">
        <v>0</v>
      </c>
      <c r="AB9062">
        <v>66.899091269371908</v>
      </c>
      <c r="AC9062">
        <v>0</v>
      </c>
      <c r="AD9062">
        <v>0</v>
      </c>
      <c r="AE9062">
        <v>418.70490583652935</v>
      </c>
    </row>
    <row r="9063" spans="1:31" x14ac:dyDescent="0.25">
      <c r="A9063">
        <v>2103626</v>
      </c>
      <c r="B9063">
        <v>1</v>
      </c>
      <c r="C9063" t="s">
        <v>81</v>
      </c>
      <c r="D9063" t="s">
        <v>112</v>
      </c>
      <c r="E9063" t="s">
        <v>131</v>
      </c>
      <c r="F9063" t="s">
        <v>25705</v>
      </c>
      <c r="G9063" t="s">
        <v>273</v>
      </c>
      <c r="H9063" t="s">
        <v>134</v>
      </c>
      <c r="I9063" t="s">
        <v>135</v>
      </c>
      <c r="J9063" t="s">
        <v>136</v>
      </c>
      <c r="K9063" t="s">
        <v>155</v>
      </c>
      <c r="L9063" t="s">
        <v>25784</v>
      </c>
      <c r="M9063" t="s">
        <v>25785</v>
      </c>
      <c r="N9063">
        <v>7.7949999999999999</v>
      </c>
      <c r="O9063">
        <v>0</v>
      </c>
      <c r="P9063">
        <v>677</v>
      </c>
      <c r="Q9063">
        <v>23</v>
      </c>
      <c r="R9063">
        <v>128</v>
      </c>
      <c r="S9063">
        <v>4</v>
      </c>
      <c r="T9063">
        <v>98</v>
      </c>
      <c r="U9063">
        <v>0</v>
      </c>
      <c r="V9063">
        <v>1</v>
      </c>
      <c r="W9063">
        <v>0</v>
      </c>
      <c r="X9063">
        <v>1066.6150502044247</v>
      </c>
      <c r="Y9063">
        <v>750.45855523729108</v>
      </c>
      <c r="Z9063">
        <v>1785.5422502413398</v>
      </c>
      <c r="AA9063">
        <v>37.151994755122068</v>
      </c>
      <c r="AB9063">
        <v>240.67053667093646</v>
      </c>
      <c r="AC9063">
        <v>0</v>
      </c>
      <c r="AD9063">
        <v>374.96085064480224</v>
      </c>
      <c r="AE9063">
        <v>4255.3992377539162</v>
      </c>
    </row>
    <row r="9064" spans="1:31" x14ac:dyDescent="0.25">
      <c r="A9064">
        <v>2103628</v>
      </c>
      <c r="B9064">
        <v>1</v>
      </c>
      <c r="C9064" t="s">
        <v>80</v>
      </c>
      <c r="D9064" t="s">
        <v>99</v>
      </c>
      <c r="E9064" t="s">
        <v>177</v>
      </c>
      <c r="F9064" t="s">
        <v>25786</v>
      </c>
      <c r="G9064" t="s">
        <v>179</v>
      </c>
      <c r="H9064" t="s">
        <v>143</v>
      </c>
      <c r="I9064" t="s">
        <v>135</v>
      </c>
      <c r="J9064" t="s">
        <v>136</v>
      </c>
      <c r="K9064" t="s">
        <v>137</v>
      </c>
      <c r="L9064" t="s">
        <v>25787</v>
      </c>
      <c r="M9064" t="s">
        <v>25788</v>
      </c>
      <c r="N9064">
        <v>1.976388888</v>
      </c>
      <c r="O9064">
        <v>0</v>
      </c>
      <c r="P9064">
        <v>1</v>
      </c>
      <c r="Q9064">
        <v>0</v>
      </c>
      <c r="R9064">
        <v>0</v>
      </c>
      <c r="S9064">
        <v>0</v>
      </c>
      <c r="T9064">
        <v>0</v>
      </c>
      <c r="U9064">
        <v>0</v>
      </c>
      <c r="V9064">
        <v>0</v>
      </c>
      <c r="W9064">
        <v>0</v>
      </c>
      <c r="X9064">
        <v>3.8455028044116673E-3</v>
      </c>
      <c r="Y9064">
        <v>0</v>
      </c>
      <c r="Z9064">
        <v>0</v>
      </c>
      <c r="AA9064">
        <v>0</v>
      </c>
      <c r="AB9064">
        <v>0</v>
      </c>
      <c r="AC9064">
        <v>0</v>
      </c>
      <c r="AD9064">
        <v>0</v>
      </c>
      <c r="AE9064">
        <v>3.8455028044116673E-3</v>
      </c>
    </row>
    <row r="9065" spans="1:31" x14ac:dyDescent="0.25">
      <c r="A9065">
        <v>2103630</v>
      </c>
      <c r="B9065">
        <v>1</v>
      </c>
      <c r="C9065" t="s">
        <v>80</v>
      </c>
      <c r="D9065" t="s">
        <v>96</v>
      </c>
      <c r="E9065" t="s">
        <v>177</v>
      </c>
      <c r="F9065" t="s">
        <v>25789</v>
      </c>
      <c r="G9065" t="s">
        <v>183</v>
      </c>
      <c r="H9065" t="s">
        <v>143</v>
      </c>
      <c r="I9065" t="s">
        <v>135</v>
      </c>
      <c r="J9065" t="s">
        <v>136</v>
      </c>
      <c r="K9065" t="s">
        <v>137</v>
      </c>
      <c r="L9065" t="s">
        <v>25790</v>
      </c>
      <c r="M9065" t="s">
        <v>25791</v>
      </c>
      <c r="N9065">
        <v>1.878055555</v>
      </c>
      <c r="O9065">
        <v>0</v>
      </c>
      <c r="P9065">
        <v>5</v>
      </c>
      <c r="Q9065">
        <v>0</v>
      </c>
      <c r="R9065">
        <v>0</v>
      </c>
      <c r="S9065">
        <v>0</v>
      </c>
      <c r="T9065">
        <v>0</v>
      </c>
      <c r="U9065">
        <v>0</v>
      </c>
      <c r="V9065">
        <v>0</v>
      </c>
      <c r="W9065">
        <v>0</v>
      </c>
      <c r="X9065">
        <v>0.59911486892027765</v>
      </c>
      <c r="Y9065">
        <v>0</v>
      </c>
      <c r="Z9065">
        <v>0</v>
      </c>
      <c r="AA9065">
        <v>0</v>
      </c>
      <c r="AB9065">
        <v>0</v>
      </c>
      <c r="AC9065">
        <v>0</v>
      </c>
      <c r="AD9065">
        <v>0</v>
      </c>
      <c r="AE9065">
        <v>0.59911486892027765</v>
      </c>
    </row>
    <row r="9066" spans="1:31" x14ac:dyDescent="0.25">
      <c r="A9066">
        <v>2103632</v>
      </c>
      <c r="B9066">
        <v>1</v>
      </c>
      <c r="C9066" t="s">
        <v>81</v>
      </c>
      <c r="D9066" t="s">
        <v>128</v>
      </c>
      <c r="E9066" t="s">
        <v>131</v>
      </c>
      <c r="F9066" t="s">
        <v>782</v>
      </c>
      <c r="G9066" t="s">
        <v>133</v>
      </c>
      <c r="H9066" t="s">
        <v>134</v>
      </c>
      <c r="I9066" t="s">
        <v>135</v>
      </c>
      <c r="J9066" t="s">
        <v>136</v>
      </c>
      <c r="K9066" t="s">
        <v>137</v>
      </c>
      <c r="L9066" t="s">
        <v>25792</v>
      </c>
      <c r="M9066" t="s">
        <v>25793</v>
      </c>
      <c r="N9066">
        <v>0.64361111100000001</v>
      </c>
      <c r="O9066">
        <v>1</v>
      </c>
      <c r="P9066">
        <v>552</v>
      </c>
      <c r="Q9066">
        <v>2</v>
      </c>
      <c r="R9066">
        <v>3</v>
      </c>
      <c r="S9066">
        <v>3</v>
      </c>
      <c r="T9066">
        <v>38</v>
      </c>
      <c r="U9066">
        <v>0</v>
      </c>
      <c r="V9066">
        <v>0</v>
      </c>
      <c r="W9066">
        <v>0.163159844118</v>
      </c>
      <c r="X9066">
        <v>40.574002945154199</v>
      </c>
      <c r="Y9066">
        <v>3.472237630523181</v>
      </c>
      <c r="Z9066">
        <v>0.22302569563823613</v>
      </c>
      <c r="AA9066">
        <v>11.790054448845549</v>
      </c>
      <c r="AB9066">
        <v>11.471382249871276</v>
      </c>
      <c r="AC9066">
        <v>0</v>
      </c>
      <c r="AD9066">
        <v>0</v>
      </c>
      <c r="AE9066">
        <v>67.693862814150435</v>
      </c>
    </row>
    <row r="9067" spans="1:31" x14ac:dyDescent="0.25">
      <c r="A9067">
        <v>2103633</v>
      </c>
      <c r="B9067">
        <v>1</v>
      </c>
      <c r="C9067" t="s">
        <v>80</v>
      </c>
      <c r="D9067" t="s">
        <v>101</v>
      </c>
      <c r="E9067" t="s">
        <v>158</v>
      </c>
      <c r="F9067" t="s">
        <v>17907</v>
      </c>
      <c r="G9067" t="s">
        <v>160</v>
      </c>
      <c r="H9067" t="s">
        <v>143</v>
      </c>
      <c r="I9067" t="s">
        <v>135</v>
      </c>
      <c r="J9067" t="s">
        <v>136</v>
      </c>
      <c r="K9067" t="s">
        <v>137</v>
      </c>
      <c r="L9067" t="s">
        <v>25794</v>
      </c>
      <c r="M9067" t="s">
        <v>25795</v>
      </c>
      <c r="N9067">
        <v>2.693888888</v>
      </c>
      <c r="O9067">
        <v>0</v>
      </c>
      <c r="P9067">
        <v>10</v>
      </c>
      <c r="Q9067">
        <v>0</v>
      </c>
      <c r="R9067">
        <v>0</v>
      </c>
      <c r="S9067">
        <v>0</v>
      </c>
      <c r="T9067">
        <v>1</v>
      </c>
      <c r="U9067">
        <v>0</v>
      </c>
      <c r="V9067">
        <v>0</v>
      </c>
      <c r="W9067">
        <v>0</v>
      </c>
      <c r="X9067">
        <v>25.979007312927472</v>
      </c>
      <c r="Y9067">
        <v>0</v>
      </c>
      <c r="Z9067">
        <v>0</v>
      </c>
      <c r="AA9067">
        <v>0</v>
      </c>
      <c r="AB9067">
        <v>10.74359846643026</v>
      </c>
      <c r="AC9067">
        <v>0</v>
      </c>
      <c r="AD9067">
        <v>0</v>
      </c>
      <c r="AE9067">
        <v>36.722605779357735</v>
      </c>
    </row>
    <row r="9068" spans="1:31" x14ac:dyDescent="0.25">
      <c r="A9068">
        <v>2103639</v>
      </c>
      <c r="B9068">
        <v>1</v>
      </c>
      <c r="C9068" t="s">
        <v>80</v>
      </c>
      <c r="D9068" t="s">
        <v>95</v>
      </c>
      <c r="E9068" t="s">
        <v>146</v>
      </c>
      <c r="F9068" t="s">
        <v>25796</v>
      </c>
      <c r="G9068" t="s">
        <v>133</v>
      </c>
      <c r="H9068" t="s">
        <v>134</v>
      </c>
      <c r="I9068" t="s">
        <v>135</v>
      </c>
      <c r="J9068" t="s">
        <v>136</v>
      </c>
      <c r="K9068" t="s">
        <v>137</v>
      </c>
      <c r="L9068" t="s">
        <v>25797</v>
      </c>
      <c r="M9068" t="s">
        <v>25798</v>
      </c>
      <c r="N9068">
        <v>2.6044444439999999</v>
      </c>
      <c r="O9068">
        <v>0</v>
      </c>
      <c r="P9068">
        <v>1</v>
      </c>
      <c r="Q9068">
        <v>0</v>
      </c>
      <c r="R9068">
        <v>0</v>
      </c>
      <c r="S9068">
        <v>17</v>
      </c>
      <c r="T9068">
        <v>467</v>
      </c>
      <c r="U9068">
        <v>7</v>
      </c>
      <c r="V9068">
        <v>4</v>
      </c>
      <c r="W9068">
        <v>0</v>
      </c>
      <c r="X9068">
        <v>0.63987843556157498</v>
      </c>
      <c r="Y9068">
        <v>0</v>
      </c>
      <c r="Z9068">
        <v>0</v>
      </c>
      <c r="AA9068">
        <v>290.48160207721543</v>
      </c>
      <c r="AB9068">
        <v>711.89255137883742</v>
      </c>
      <c r="AC9068">
        <v>3659.3095199220866</v>
      </c>
      <c r="AD9068">
        <v>155.77003697714616</v>
      </c>
      <c r="AE9068">
        <v>4818.0935887908472</v>
      </c>
    </row>
    <row r="9069" spans="1:31" x14ac:dyDescent="0.25">
      <c r="A9069">
        <v>2103640</v>
      </c>
      <c r="B9069">
        <v>1</v>
      </c>
      <c r="C9069" t="s">
        <v>81</v>
      </c>
      <c r="D9069" t="s">
        <v>113</v>
      </c>
      <c r="E9069" t="s">
        <v>169</v>
      </c>
      <c r="F9069" t="s">
        <v>25799</v>
      </c>
      <c r="G9069" t="s">
        <v>133</v>
      </c>
      <c r="H9069" t="s">
        <v>134</v>
      </c>
      <c r="I9069" t="s">
        <v>135</v>
      </c>
      <c r="J9069" t="s">
        <v>136</v>
      </c>
      <c r="K9069" t="s">
        <v>137</v>
      </c>
      <c r="L9069" t="s">
        <v>25800</v>
      </c>
      <c r="M9069" t="s">
        <v>25801</v>
      </c>
      <c r="N9069">
        <v>1.0061111110000001</v>
      </c>
      <c r="O9069">
        <v>4</v>
      </c>
      <c r="P9069">
        <v>62</v>
      </c>
      <c r="Q9069">
        <v>16</v>
      </c>
      <c r="R9069">
        <v>35</v>
      </c>
      <c r="S9069">
        <v>1</v>
      </c>
      <c r="T9069">
        <v>42</v>
      </c>
      <c r="U9069">
        <v>1</v>
      </c>
      <c r="V9069">
        <v>0</v>
      </c>
      <c r="W9069">
        <v>5.796476789335065</v>
      </c>
      <c r="X9069">
        <v>14.318834076006825</v>
      </c>
      <c r="Y9069">
        <v>25.08952499140959</v>
      </c>
      <c r="Z9069">
        <v>39.58248080441205</v>
      </c>
      <c r="AA9069">
        <v>4.1555228205366426</v>
      </c>
      <c r="AB9069">
        <v>15.774425643977128</v>
      </c>
      <c r="AC9069">
        <v>1.6560319199056182</v>
      </c>
      <c r="AD9069">
        <v>0</v>
      </c>
      <c r="AE9069">
        <v>106.37329704558292</v>
      </c>
    </row>
    <row r="9070" spans="1:31" x14ac:dyDescent="0.25">
      <c r="A9070">
        <v>2103642</v>
      </c>
      <c r="B9070">
        <v>1</v>
      </c>
      <c r="C9070" t="s">
        <v>80</v>
      </c>
      <c r="D9070" t="s">
        <v>88</v>
      </c>
      <c r="E9070" t="s">
        <v>177</v>
      </c>
      <c r="F9070" t="s">
        <v>25802</v>
      </c>
      <c r="G9070" t="s">
        <v>196</v>
      </c>
      <c r="H9070" t="s">
        <v>143</v>
      </c>
      <c r="I9070" t="s">
        <v>135</v>
      </c>
      <c r="J9070" t="s">
        <v>136</v>
      </c>
      <c r="K9070" t="s">
        <v>137</v>
      </c>
      <c r="L9070" t="s">
        <v>25803</v>
      </c>
      <c r="M9070" t="s">
        <v>25804</v>
      </c>
      <c r="N9070">
        <v>2.173611111</v>
      </c>
      <c r="O9070">
        <v>0</v>
      </c>
      <c r="P9070">
        <v>58</v>
      </c>
      <c r="Q9070">
        <v>0</v>
      </c>
      <c r="R9070">
        <v>0</v>
      </c>
      <c r="S9070">
        <v>0</v>
      </c>
      <c r="T9070">
        <v>1</v>
      </c>
      <c r="U9070">
        <v>0</v>
      </c>
      <c r="V9070">
        <v>0</v>
      </c>
      <c r="W9070">
        <v>0</v>
      </c>
      <c r="X9070">
        <v>29.592191180074011</v>
      </c>
      <c r="Y9070">
        <v>0</v>
      </c>
      <c r="Z9070">
        <v>0</v>
      </c>
      <c r="AA9070">
        <v>0</v>
      </c>
      <c r="AB9070">
        <v>1.8014058285727128</v>
      </c>
      <c r="AC9070">
        <v>0</v>
      </c>
      <c r="AD9070">
        <v>0</v>
      </c>
      <c r="AE9070">
        <v>31.393597008646722</v>
      </c>
    </row>
    <row r="9071" spans="1:31" x14ac:dyDescent="0.25">
      <c r="A9071">
        <v>2103643</v>
      </c>
      <c r="B9071">
        <v>1</v>
      </c>
      <c r="C9071" t="s">
        <v>80</v>
      </c>
      <c r="D9071" t="s">
        <v>103</v>
      </c>
      <c r="E9071" t="s">
        <v>131</v>
      </c>
      <c r="F9071" t="s">
        <v>25805</v>
      </c>
      <c r="G9071" t="s">
        <v>154</v>
      </c>
      <c r="H9071" t="s">
        <v>134</v>
      </c>
      <c r="I9071" t="s">
        <v>135</v>
      </c>
      <c r="J9071" t="s">
        <v>136</v>
      </c>
      <c r="K9071" t="s">
        <v>155</v>
      </c>
      <c r="L9071" t="s">
        <v>25806</v>
      </c>
      <c r="M9071" t="s">
        <v>25807</v>
      </c>
      <c r="N9071">
        <v>3.9129258330000001</v>
      </c>
      <c r="O9071">
        <v>0</v>
      </c>
      <c r="P9071">
        <v>0</v>
      </c>
      <c r="Q9071">
        <v>0</v>
      </c>
      <c r="R9071">
        <v>0</v>
      </c>
      <c r="S9071">
        <v>5</v>
      </c>
      <c r="T9071">
        <v>0</v>
      </c>
      <c r="U9071">
        <v>5</v>
      </c>
      <c r="V9071">
        <v>3</v>
      </c>
      <c r="W9071">
        <v>0</v>
      </c>
      <c r="X9071">
        <v>0</v>
      </c>
      <c r="Y9071">
        <v>0</v>
      </c>
      <c r="Z9071">
        <v>0</v>
      </c>
      <c r="AA9071">
        <v>1170.8893561272682</v>
      </c>
      <c r="AB9071">
        <v>0</v>
      </c>
      <c r="AC9071">
        <v>1866.8643935127534</v>
      </c>
      <c r="AD9071">
        <v>197.25885418200428</v>
      </c>
      <c r="AE9071">
        <v>3235.012603822026</v>
      </c>
    </row>
    <row r="9072" spans="1:31" x14ac:dyDescent="0.25">
      <c r="A9072">
        <v>2103644</v>
      </c>
      <c r="B9072">
        <v>1</v>
      </c>
      <c r="C9072" t="s">
        <v>80</v>
      </c>
      <c r="D9072" t="s">
        <v>101</v>
      </c>
      <c r="E9072" t="s">
        <v>169</v>
      </c>
      <c r="F9072" t="s">
        <v>25808</v>
      </c>
      <c r="G9072" t="s">
        <v>133</v>
      </c>
      <c r="H9072" t="s">
        <v>134</v>
      </c>
      <c r="I9072" t="s">
        <v>135</v>
      </c>
      <c r="J9072" t="s">
        <v>136</v>
      </c>
      <c r="K9072" t="s">
        <v>137</v>
      </c>
      <c r="L9072" t="s">
        <v>25809</v>
      </c>
      <c r="M9072" t="s">
        <v>25810</v>
      </c>
      <c r="N9072">
        <v>0.41416666600000002</v>
      </c>
      <c r="O9072">
        <v>0</v>
      </c>
      <c r="P9072">
        <v>3517</v>
      </c>
      <c r="Q9072">
        <v>0</v>
      </c>
      <c r="R9072">
        <v>2</v>
      </c>
      <c r="S9072">
        <v>1</v>
      </c>
      <c r="T9072">
        <v>112</v>
      </c>
      <c r="U9072">
        <v>0</v>
      </c>
      <c r="V9072">
        <v>0</v>
      </c>
      <c r="W9072">
        <v>0</v>
      </c>
      <c r="X9072">
        <v>290.5281601729252</v>
      </c>
      <c r="Y9072">
        <v>0</v>
      </c>
      <c r="Z9072">
        <v>7.1549557690867502E-2</v>
      </c>
      <c r="AA9072">
        <v>1.8068251851933332</v>
      </c>
      <c r="AB9072">
        <v>39.084852464345062</v>
      </c>
      <c r="AC9072">
        <v>0</v>
      </c>
      <c r="AD9072">
        <v>0</v>
      </c>
      <c r="AE9072">
        <v>331.49138738015449</v>
      </c>
    </row>
    <row r="9073" spans="1:31" x14ac:dyDescent="0.25">
      <c r="A9073">
        <v>2103654</v>
      </c>
      <c r="B9073">
        <v>1</v>
      </c>
      <c r="C9073" t="s">
        <v>80</v>
      </c>
      <c r="D9073" t="s">
        <v>104</v>
      </c>
      <c r="E9073" t="s">
        <v>169</v>
      </c>
      <c r="F9073" t="s">
        <v>25811</v>
      </c>
      <c r="G9073" t="s">
        <v>273</v>
      </c>
      <c r="H9073" t="s">
        <v>134</v>
      </c>
      <c r="I9073" t="s">
        <v>135</v>
      </c>
      <c r="J9073" t="s">
        <v>136</v>
      </c>
      <c r="K9073" t="s">
        <v>155</v>
      </c>
      <c r="L9073" t="s">
        <v>25812</v>
      </c>
      <c r="M9073" t="s">
        <v>25813</v>
      </c>
      <c r="N9073">
        <v>5.4747222219999996</v>
      </c>
      <c r="O9073">
        <v>0</v>
      </c>
      <c r="P9073">
        <v>980</v>
      </c>
      <c r="Q9073">
        <v>0</v>
      </c>
      <c r="R9073">
        <v>0</v>
      </c>
      <c r="S9073">
        <v>0</v>
      </c>
      <c r="T9073">
        <v>93</v>
      </c>
      <c r="U9073">
        <v>0</v>
      </c>
      <c r="V9073">
        <v>0</v>
      </c>
      <c r="W9073">
        <v>0</v>
      </c>
      <c r="X9073">
        <v>1140.9068087044586</v>
      </c>
      <c r="Y9073">
        <v>0</v>
      </c>
      <c r="Z9073">
        <v>0</v>
      </c>
      <c r="AA9073">
        <v>0</v>
      </c>
      <c r="AB9073">
        <v>161.85713177304859</v>
      </c>
      <c r="AC9073">
        <v>0</v>
      </c>
      <c r="AD9073">
        <v>0</v>
      </c>
      <c r="AE9073">
        <v>1302.7639404775073</v>
      </c>
    </row>
    <row r="9074" spans="1:31" x14ac:dyDescent="0.25">
      <c r="A9074">
        <v>2103655</v>
      </c>
      <c r="B9074">
        <v>1</v>
      </c>
      <c r="C9074" t="s">
        <v>80</v>
      </c>
      <c r="D9074" t="s">
        <v>85</v>
      </c>
      <c r="E9074" t="s">
        <v>505</v>
      </c>
      <c r="F9074" t="s">
        <v>25814</v>
      </c>
      <c r="G9074" t="s">
        <v>160</v>
      </c>
      <c r="H9074" t="s">
        <v>143</v>
      </c>
      <c r="I9074" t="s">
        <v>135</v>
      </c>
      <c r="J9074" t="s">
        <v>136</v>
      </c>
      <c r="K9074" t="s">
        <v>137</v>
      </c>
      <c r="L9074" t="s">
        <v>25815</v>
      </c>
      <c r="M9074" t="s">
        <v>25816</v>
      </c>
      <c r="N9074">
        <v>0.65611111099999997</v>
      </c>
      <c r="O9074">
        <v>0</v>
      </c>
      <c r="P9074">
        <v>76</v>
      </c>
      <c r="Q9074">
        <v>0</v>
      </c>
      <c r="R9074">
        <v>0</v>
      </c>
      <c r="S9074">
        <v>0</v>
      </c>
      <c r="T9074">
        <v>24</v>
      </c>
      <c r="U9074">
        <v>0</v>
      </c>
      <c r="V9074">
        <v>0</v>
      </c>
      <c r="W9074">
        <v>0</v>
      </c>
      <c r="X9074">
        <v>12.250753648566874</v>
      </c>
      <c r="Y9074">
        <v>0</v>
      </c>
      <c r="Z9074">
        <v>0</v>
      </c>
      <c r="AA9074">
        <v>0</v>
      </c>
      <c r="AB9074">
        <v>13.338887646678522</v>
      </c>
      <c r="AC9074">
        <v>0</v>
      </c>
      <c r="AD9074">
        <v>0</v>
      </c>
      <c r="AE9074">
        <v>25.589641295245396</v>
      </c>
    </row>
    <row r="9075" spans="1:31" x14ac:dyDescent="0.25">
      <c r="A9075">
        <v>2103656</v>
      </c>
      <c r="B9075">
        <v>1</v>
      </c>
      <c r="C9075" t="s">
        <v>80</v>
      </c>
      <c r="D9075" t="s">
        <v>86</v>
      </c>
      <c r="E9075" t="s">
        <v>177</v>
      </c>
      <c r="F9075" t="s">
        <v>25817</v>
      </c>
      <c r="G9075" t="s">
        <v>183</v>
      </c>
      <c r="H9075" t="s">
        <v>143</v>
      </c>
      <c r="I9075" t="s">
        <v>135</v>
      </c>
      <c r="J9075" t="s">
        <v>136</v>
      </c>
      <c r="K9075" t="s">
        <v>137</v>
      </c>
      <c r="L9075" t="s">
        <v>25818</v>
      </c>
      <c r="M9075" t="s">
        <v>25819</v>
      </c>
      <c r="N9075">
        <v>2.7688888880000002</v>
      </c>
      <c r="O9075">
        <v>0</v>
      </c>
      <c r="P9075">
        <v>1</v>
      </c>
      <c r="Q9075">
        <v>0</v>
      </c>
      <c r="R9075">
        <v>0</v>
      </c>
      <c r="S9075">
        <v>0</v>
      </c>
      <c r="T9075">
        <v>0</v>
      </c>
      <c r="U9075">
        <v>0</v>
      </c>
      <c r="V9075">
        <v>0</v>
      </c>
      <c r="W9075">
        <v>0</v>
      </c>
      <c r="X9075">
        <v>1.2346578410920934</v>
      </c>
      <c r="Y9075">
        <v>0</v>
      </c>
      <c r="Z9075">
        <v>0</v>
      </c>
      <c r="AA9075">
        <v>0</v>
      </c>
      <c r="AB9075">
        <v>0</v>
      </c>
      <c r="AC9075">
        <v>0</v>
      </c>
      <c r="AD9075">
        <v>0</v>
      </c>
      <c r="AE9075">
        <v>1.2346578410920934</v>
      </c>
    </row>
    <row r="9076" spans="1:31" x14ac:dyDescent="0.25">
      <c r="A9076">
        <v>2103657</v>
      </c>
      <c r="B9076">
        <v>1</v>
      </c>
      <c r="C9076" t="s">
        <v>80</v>
      </c>
      <c r="D9076" t="s">
        <v>106</v>
      </c>
      <c r="E9076" t="s">
        <v>140</v>
      </c>
      <c r="F9076" t="s">
        <v>25820</v>
      </c>
      <c r="G9076" t="s">
        <v>142</v>
      </c>
      <c r="H9076" t="s">
        <v>143</v>
      </c>
      <c r="I9076" t="s">
        <v>135</v>
      </c>
      <c r="J9076" t="s">
        <v>136</v>
      </c>
      <c r="K9076" t="s">
        <v>137</v>
      </c>
      <c r="L9076" t="s">
        <v>25821</v>
      </c>
      <c r="M9076" t="s">
        <v>25822</v>
      </c>
      <c r="N9076">
        <v>1.406111111</v>
      </c>
      <c r="O9076">
        <v>0</v>
      </c>
      <c r="P9076">
        <v>552</v>
      </c>
      <c r="Q9076">
        <v>0</v>
      </c>
      <c r="R9076">
        <v>0</v>
      </c>
      <c r="S9076">
        <v>0</v>
      </c>
      <c r="T9076">
        <v>44</v>
      </c>
      <c r="U9076">
        <v>0</v>
      </c>
      <c r="V9076">
        <v>1</v>
      </c>
      <c r="W9076">
        <v>0</v>
      </c>
      <c r="X9076">
        <v>147.84185098226925</v>
      </c>
      <c r="Y9076">
        <v>0</v>
      </c>
      <c r="Z9076">
        <v>0</v>
      </c>
      <c r="AA9076">
        <v>0</v>
      </c>
      <c r="AB9076">
        <v>30.913587049374023</v>
      </c>
      <c r="AC9076">
        <v>0</v>
      </c>
      <c r="AD9076">
        <v>0.18563807073936003</v>
      </c>
      <c r="AE9076">
        <v>178.94107610238265</v>
      </c>
    </row>
    <row r="9077" spans="1:31" x14ac:dyDescent="0.25">
      <c r="A9077">
        <v>2103658</v>
      </c>
      <c r="B9077">
        <v>1</v>
      </c>
      <c r="C9077" t="s">
        <v>81</v>
      </c>
      <c r="D9077" t="s">
        <v>126</v>
      </c>
      <c r="E9077" t="s">
        <v>131</v>
      </c>
      <c r="F9077" t="s">
        <v>8477</v>
      </c>
      <c r="G9077" t="s">
        <v>133</v>
      </c>
      <c r="H9077" t="s">
        <v>134</v>
      </c>
      <c r="I9077" t="s">
        <v>135</v>
      </c>
      <c r="J9077" t="s">
        <v>136</v>
      </c>
      <c r="K9077" t="s">
        <v>137</v>
      </c>
      <c r="L9077" t="s">
        <v>25823</v>
      </c>
      <c r="M9077" t="s">
        <v>25824</v>
      </c>
      <c r="N9077">
        <v>5.6388887999999998E-2</v>
      </c>
      <c r="O9077">
        <v>3</v>
      </c>
      <c r="P9077">
        <v>7319</v>
      </c>
      <c r="Q9077">
        <v>166</v>
      </c>
      <c r="R9077">
        <v>1080</v>
      </c>
      <c r="S9077">
        <v>39</v>
      </c>
      <c r="T9077">
        <v>875</v>
      </c>
      <c r="U9077">
        <v>3</v>
      </c>
      <c r="V9077">
        <v>1</v>
      </c>
      <c r="W9077">
        <v>9.7222700119607236E-2</v>
      </c>
      <c r="X9077">
        <v>57.641671148542905</v>
      </c>
      <c r="Y9077">
        <v>45.725741882473422</v>
      </c>
      <c r="Z9077">
        <v>39.021320719809964</v>
      </c>
      <c r="AA9077">
        <v>9.8638903869424883</v>
      </c>
      <c r="AB9077">
        <v>27.455861347766835</v>
      </c>
      <c r="AC9077">
        <v>3.9827910366826753</v>
      </c>
      <c r="AD9077">
        <v>0.22408749946851336</v>
      </c>
      <c r="AE9077">
        <v>184.0125867218064</v>
      </c>
    </row>
    <row r="9078" spans="1:31" x14ac:dyDescent="0.25">
      <c r="A9078">
        <v>2103659</v>
      </c>
      <c r="B9078">
        <v>1</v>
      </c>
      <c r="C9078" t="s">
        <v>81</v>
      </c>
      <c r="D9078" t="s">
        <v>116</v>
      </c>
      <c r="E9078" t="s">
        <v>131</v>
      </c>
      <c r="F9078" t="s">
        <v>5295</v>
      </c>
      <c r="G9078" t="s">
        <v>273</v>
      </c>
      <c r="H9078" t="s">
        <v>134</v>
      </c>
      <c r="I9078" t="s">
        <v>135</v>
      </c>
      <c r="J9078" t="s">
        <v>136</v>
      </c>
      <c r="K9078" t="s">
        <v>155</v>
      </c>
      <c r="L9078" t="s">
        <v>25825</v>
      </c>
      <c r="M9078" t="s">
        <v>25826</v>
      </c>
      <c r="N9078">
        <v>0.56888888800000004</v>
      </c>
      <c r="O9078">
        <v>0</v>
      </c>
      <c r="P9078">
        <v>779</v>
      </c>
      <c r="Q9078">
        <v>6</v>
      </c>
      <c r="R9078">
        <v>63</v>
      </c>
      <c r="S9078">
        <v>6</v>
      </c>
      <c r="T9078">
        <v>44</v>
      </c>
      <c r="U9078">
        <v>0</v>
      </c>
      <c r="V9078">
        <v>0</v>
      </c>
      <c r="W9078">
        <v>0</v>
      </c>
      <c r="X9078">
        <v>66.234519608044849</v>
      </c>
      <c r="Y9078">
        <v>1.5927117264208803</v>
      </c>
      <c r="Z9078">
        <v>10.707622012356506</v>
      </c>
      <c r="AA9078">
        <v>11.945762667635218</v>
      </c>
      <c r="AB9078">
        <v>7.2221232065845031</v>
      </c>
      <c r="AC9078">
        <v>0</v>
      </c>
      <c r="AD9078">
        <v>0</v>
      </c>
      <c r="AE9078">
        <v>97.702739221041952</v>
      </c>
    </row>
    <row r="9079" spans="1:31" x14ac:dyDescent="0.25">
      <c r="A9079">
        <v>2103660</v>
      </c>
      <c r="B9079">
        <v>1</v>
      </c>
      <c r="C9079" t="s">
        <v>81</v>
      </c>
      <c r="D9079" t="s">
        <v>127</v>
      </c>
      <c r="E9079" t="s">
        <v>131</v>
      </c>
      <c r="F9079" t="s">
        <v>3256</v>
      </c>
      <c r="G9079" t="s">
        <v>273</v>
      </c>
      <c r="H9079" t="s">
        <v>134</v>
      </c>
      <c r="I9079" t="s">
        <v>135</v>
      </c>
      <c r="J9079" t="s">
        <v>136</v>
      </c>
      <c r="K9079" t="s">
        <v>155</v>
      </c>
      <c r="L9079" t="s">
        <v>25827</v>
      </c>
      <c r="M9079" t="s">
        <v>25828</v>
      </c>
      <c r="N9079">
        <v>5.7566944439999999</v>
      </c>
      <c r="O9079">
        <v>0</v>
      </c>
      <c r="P9079">
        <v>764</v>
      </c>
      <c r="Q9079">
        <v>26</v>
      </c>
      <c r="R9079">
        <v>31</v>
      </c>
      <c r="S9079">
        <v>2</v>
      </c>
      <c r="T9079">
        <v>79</v>
      </c>
      <c r="U9079">
        <v>0</v>
      </c>
      <c r="V9079">
        <v>0</v>
      </c>
      <c r="W9079">
        <v>0</v>
      </c>
      <c r="X9079">
        <v>754.84703252399584</v>
      </c>
      <c r="Y9079">
        <v>273.09626259563254</v>
      </c>
      <c r="Z9079">
        <v>157.33868615676158</v>
      </c>
      <c r="AA9079">
        <v>17.760797192301293</v>
      </c>
      <c r="AB9079">
        <v>208.06836090552798</v>
      </c>
      <c r="AC9079">
        <v>0</v>
      </c>
      <c r="AD9079">
        <v>0</v>
      </c>
      <c r="AE9079">
        <v>1411.1111393742192</v>
      </c>
    </row>
    <row r="9080" spans="1:31" x14ac:dyDescent="0.25">
      <c r="A9080">
        <v>2103661</v>
      </c>
      <c r="B9080">
        <v>1</v>
      </c>
      <c r="C9080" t="s">
        <v>80</v>
      </c>
      <c r="D9080" t="s">
        <v>102</v>
      </c>
      <c r="E9080" t="s">
        <v>169</v>
      </c>
      <c r="F9080" t="s">
        <v>19200</v>
      </c>
      <c r="G9080" t="s">
        <v>171</v>
      </c>
      <c r="H9080" t="s">
        <v>134</v>
      </c>
      <c r="I9080" t="s">
        <v>135</v>
      </c>
      <c r="J9080" t="s">
        <v>136</v>
      </c>
      <c r="K9080" t="s">
        <v>137</v>
      </c>
      <c r="L9080" t="s">
        <v>25829</v>
      </c>
      <c r="M9080" t="s">
        <v>25830</v>
      </c>
      <c r="N9080">
        <v>1.2141666659999999</v>
      </c>
      <c r="O9080">
        <v>0</v>
      </c>
      <c r="P9080">
        <v>121</v>
      </c>
      <c r="Q9080">
        <v>0</v>
      </c>
      <c r="R9080">
        <v>5</v>
      </c>
      <c r="S9080">
        <v>0</v>
      </c>
      <c r="T9080">
        <v>13</v>
      </c>
      <c r="U9080">
        <v>0</v>
      </c>
      <c r="V9080">
        <v>0</v>
      </c>
      <c r="W9080">
        <v>0</v>
      </c>
      <c r="X9080">
        <v>35.91717198622429</v>
      </c>
      <c r="Y9080">
        <v>0</v>
      </c>
      <c r="Z9080">
        <v>10.848614668481527</v>
      </c>
      <c r="AA9080">
        <v>0</v>
      </c>
      <c r="AB9080">
        <v>19.727123638348079</v>
      </c>
      <c r="AC9080">
        <v>0</v>
      </c>
      <c r="AD9080">
        <v>0</v>
      </c>
      <c r="AE9080">
        <v>66.492910293053896</v>
      </c>
    </row>
    <row r="9081" spans="1:31" x14ac:dyDescent="0.25">
      <c r="A9081">
        <v>2103662</v>
      </c>
      <c r="B9081">
        <v>1</v>
      </c>
      <c r="C9081" t="s">
        <v>81</v>
      </c>
      <c r="D9081" t="s">
        <v>128</v>
      </c>
      <c r="E9081" t="s">
        <v>131</v>
      </c>
      <c r="F9081" t="s">
        <v>25831</v>
      </c>
      <c r="G9081" t="s">
        <v>154</v>
      </c>
      <c r="H9081" t="s">
        <v>134</v>
      </c>
      <c r="I9081" t="s">
        <v>135</v>
      </c>
      <c r="J9081" t="s">
        <v>136</v>
      </c>
      <c r="K9081" t="s">
        <v>155</v>
      </c>
      <c r="L9081" t="s">
        <v>25832</v>
      </c>
      <c r="M9081" t="s">
        <v>25833</v>
      </c>
      <c r="N9081">
        <v>1.560641666</v>
      </c>
      <c r="O9081">
        <v>0</v>
      </c>
      <c r="P9081">
        <v>0</v>
      </c>
      <c r="Q9081">
        <v>1</v>
      </c>
      <c r="R9081">
        <v>0</v>
      </c>
      <c r="S9081">
        <v>26</v>
      </c>
      <c r="T9081">
        <v>33</v>
      </c>
      <c r="U9081">
        <v>34</v>
      </c>
      <c r="V9081">
        <v>43</v>
      </c>
      <c r="W9081">
        <v>0</v>
      </c>
      <c r="X9081">
        <v>0</v>
      </c>
      <c r="Y9081">
        <v>1.5583472309872599</v>
      </c>
      <c r="Z9081">
        <v>0</v>
      </c>
      <c r="AA9081">
        <v>1030.3801639546027</v>
      </c>
      <c r="AB9081">
        <v>326.19842304236988</v>
      </c>
      <c r="AC9081">
        <v>2875.8741552709944</v>
      </c>
      <c r="AD9081">
        <v>1070.7660983147787</v>
      </c>
      <c r="AE9081">
        <v>5304.7771878137328</v>
      </c>
    </row>
    <row r="9082" spans="1:31" x14ac:dyDescent="0.25">
      <c r="A9082">
        <v>2103663</v>
      </c>
      <c r="B9082">
        <v>1</v>
      </c>
      <c r="C9082" t="s">
        <v>80</v>
      </c>
      <c r="D9082" t="s">
        <v>83</v>
      </c>
      <c r="E9082" t="s">
        <v>169</v>
      </c>
      <c r="F9082" t="s">
        <v>25834</v>
      </c>
      <c r="G9082" t="s">
        <v>273</v>
      </c>
      <c r="H9082" t="s">
        <v>134</v>
      </c>
      <c r="I9082" t="s">
        <v>135</v>
      </c>
      <c r="J9082" t="s">
        <v>136</v>
      </c>
      <c r="K9082" t="s">
        <v>155</v>
      </c>
      <c r="L9082" t="s">
        <v>25835</v>
      </c>
      <c r="M9082" t="s">
        <v>25836</v>
      </c>
      <c r="N9082">
        <v>8.8758333329999992</v>
      </c>
      <c r="O9082">
        <v>1</v>
      </c>
      <c r="P9082">
        <v>3530</v>
      </c>
      <c r="Q9082">
        <v>0</v>
      </c>
      <c r="R9082">
        <v>0</v>
      </c>
      <c r="S9082">
        <v>35</v>
      </c>
      <c r="T9082">
        <v>1338</v>
      </c>
      <c r="U9082">
        <v>7</v>
      </c>
      <c r="V9082">
        <v>21</v>
      </c>
      <c r="W9082">
        <v>33.048919928554184</v>
      </c>
      <c r="X9082">
        <v>9015.1956855679528</v>
      </c>
      <c r="Y9082">
        <v>0</v>
      </c>
      <c r="Z9082">
        <v>0</v>
      </c>
      <c r="AA9082">
        <v>3396.2060153796215</v>
      </c>
      <c r="AB9082">
        <v>8439.8576977751181</v>
      </c>
      <c r="AC9082">
        <v>131.46382011842971</v>
      </c>
      <c r="AD9082">
        <v>887.60466438694175</v>
      </c>
      <c r="AE9082">
        <v>21903.376803156614</v>
      </c>
    </row>
    <row r="9083" spans="1:31" x14ac:dyDescent="0.25">
      <c r="A9083">
        <v>2103664</v>
      </c>
      <c r="B9083">
        <v>1</v>
      </c>
      <c r="C9083" t="s">
        <v>81</v>
      </c>
      <c r="D9083" t="s">
        <v>128</v>
      </c>
      <c r="E9083" t="s">
        <v>131</v>
      </c>
      <c r="F9083" t="s">
        <v>25837</v>
      </c>
      <c r="G9083" t="s">
        <v>154</v>
      </c>
      <c r="H9083" t="s">
        <v>134</v>
      </c>
      <c r="I9083" t="s">
        <v>135</v>
      </c>
      <c r="J9083" t="s">
        <v>136</v>
      </c>
      <c r="K9083" t="s">
        <v>155</v>
      </c>
      <c r="L9083" t="s">
        <v>25838</v>
      </c>
      <c r="M9083" t="s">
        <v>25839</v>
      </c>
      <c r="N9083">
        <v>8.9377777770000009</v>
      </c>
      <c r="O9083">
        <v>0</v>
      </c>
      <c r="P9083">
        <v>0</v>
      </c>
      <c r="Q9083">
        <v>1</v>
      </c>
      <c r="R9083">
        <v>0</v>
      </c>
      <c r="S9083">
        <v>0</v>
      </c>
      <c r="T9083">
        <v>0</v>
      </c>
      <c r="U9083">
        <v>3</v>
      </c>
      <c r="V9083">
        <v>0</v>
      </c>
      <c r="W9083">
        <v>0</v>
      </c>
      <c r="X9083">
        <v>0</v>
      </c>
      <c r="Y9083">
        <v>9.3871490670142652</v>
      </c>
      <c r="Z9083">
        <v>0</v>
      </c>
      <c r="AA9083">
        <v>0</v>
      </c>
      <c r="AB9083">
        <v>0</v>
      </c>
      <c r="AC9083">
        <v>1631.925552103573</v>
      </c>
      <c r="AD9083">
        <v>0</v>
      </c>
      <c r="AE9083">
        <v>1641.3127011705872</v>
      </c>
    </row>
    <row r="9084" spans="1:31" x14ac:dyDescent="0.25">
      <c r="A9084">
        <v>2103665</v>
      </c>
      <c r="B9084">
        <v>1</v>
      </c>
      <c r="C9084" t="s">
        <v>81</v>
      </c>
      <c r="D9084" t="s">
        <v>118</v>
      </c>
      <c r="E9084" t="s">
        <v>169</v>
      </c>
      <c r="F9084" t="s">
        <v>4287</v>
      </c>
      <c r="G9084" t="s">
        <v>171</v>
      </c>
      <c r="H9084" t="s">
        <v>134</v>
      </c>
      <c r="I9084" t="s">
        <v>135</v>
      </c>
      <c r="J9084" t="s">
        <v>136</v>
      </c>
      <c r="K9084" t="s">
        <v>137</v>
      </c>
      <c r="L9084" t="s">
        <v>25840</v>
      </c>
      <c r="M9084" t="s">
        <v>25841</v>
      </c>
      <c r="N9084">
        <v>2.1780555549999998</v>
      </c>
      <c r="O9084">
        <v>1</v>
      </c>
      <c r="P9084">
        <v>406</v>
      </c>
      <c r="Q9084">
        <v>5</v>
      </c>
      <c r="R9084">
        <v>2</v>
      </c>
      <c r="S9084">
        <v>2</v>
      </c>
      <c r="T9084">
        <v>31</v>
      </c>
      <c r="U9084">
        <v>0</v>
      </c>
      <c r="V9084">
        <v>0</v>
      </c>
      <c r="W9084">
        <v>0.94872647615212513</v>
      </c>
      <c r="X9084">
        <v>219.48458000016839</v>
      </c>
      <c r="Y9084">
        <v>7.8203385027364059</v>
      </c>
      <c r="Z9084">
        <v>2.4285724378591702</v>
      </c>
      <c r="AA9084">
        <v>5.6773169594634352</v>
      </c>
      <c r="AB9084">
        <v>43.603814834635081</v>
      </c>
      <c r="AC9084">
        <v>0</v>
      </c>
      <c r="AD9084">
        <v>0</v>
      </c>
      <c r="AE9084">
        <v>279.96334921101464</v>
      </c>
    </row>
    <row r="9085" spans="1:31" x14ac:dyDescent="0.25">
      <c r="A9085">
        <v>2103667</v>
      </c>
      <c r="B9085">
        <v>1</v>
      </c>
      <c r="C9085" t="s">
        <v>80</v>
      </c>
      <c r="D9085" t="s">
        <v>100</v>
      </c>
      <c r="E9085" t="s">
        <v>177</v>
      </c>
      <c r="F9085" t="s">
        <v>25842</v>
      </c>
      <c r="G9085" t="s">
        <v>324</v>
      </c>
      <c r="H9085" t="s">
        <v>143</v>
      </c>
      <c r="I9085" t="s">
        <v>135</v>
      </c>
      <c r="J9085" t="s">
        <v>136</v>
      </c>
      <c r="K9085" t="s">
        <v>137</v>
      </c>
      <c r="L9085" t="s">
        <v>25843</v>
      </c>
      <c r="M9085" t="s">
        <v>25844</v>
      </c>
      <c r="N9085">
        <v>0.92500000000000004</v>
      </c>
      <c r="O9085">
        <v>0</v>
      </c>
      <c r="P9085">
        <v>1</v>
      </c>
      <c r="Q9085">
        <v>0</v>
      </c>
      <c r="R9085">
        <v>0</v>
      </c>
      <c r="S9085">
        <v>0</v>
      </c>
      <c r="T9085">
        <v>0</v>
      </c>
      <c r="U9085">
        <v>0</v>
      </c>
      <c r="V9085">
        <v>0</v>
      </c>
      <c r="W9085">
        <v>0</v>
      </c>
      <c r="X9085">
        <v>0.21180143201783999</v>
      </c>
      <c r="Y9085">
        <v>0</v>
      </c>
      <c r="Z9085">
        <v>0</v>
      </c>
      <c r="AA9085">
        <v>0</v>
      </c>
      <c r="AB9085">
        <v>0</v>
      </c>
      <c r="AC9085">
        <v>0</v>
      </c>
      <c r="AD9085">
        <v>0</v>
      </c>
      <c r="AE9085">
        <v>0.21180143201783999</v>
      </c>
    </row>
    <row r="9086" spans="1:31" x14ac:dyDescent="0.25">
      <c r="A9086">
        <v>2103668</v>
      </c>
      <c r="B9086">
        <v>1</v>
      </c>
      <c r="C9086" t="s">
        <v>80</v>
      </c>
      <c r="D9086" t="s">
        <v>98</v>
      </c>
      <c r="E9086" t="s">
        <v>140</v>
      </c>
      <c r="F9086" t="s">
        <v>18920</v>
      </c>
      <c r="G9086" t="s">
        <v>142</v>
      </c>
      <c r="H9086" t="s">
        <v>143</v>
      </c>
      <c r="I9086" t="s">
        <v>135</v>
      </c>
      <c r="J9086" t="s">
        <v>136</v>
      </c>
      <c r="K9086" t="s">
        <v>137</v>
      </c>
      <c r="L9086" t="s">
        <v>25845</v>
      </c>
      <c r="M9086" t="s">
        <v>25841</v>
      </c>
      <c r="N9086">
        <v>2.4252777769999998</v>
      </c>
      <c r="O9086">
        <v>0</v>
      </c>
      <c r="P9086">
        <v>74</v>
      </c>
      <c r="Q9086">
        <v>0</v>
      </c>
      <c r="R9086">
        <v>4</v>
      </c>
      <c r="S9086">
        <v>0</v>
      </c>
      <c r="T9086">
        <v>11</v>
      </c>
      <c r="U9086">
        <v>0</v>
      </c>
      <c r="V9086">
        <v>0</v>
      </c>
      <c r="W9086">
        <v>0</v>
      </c>
      <c r="X9086">
        <v>63.406626938487911</v>
      </c>
      <c r="Y9086">
        <v>0</v>
      </c>
      <c r="Z9086">
        <v>7.6618446098244055</v>
      </c>
      <c r="AA9086">
        <v>0</v>
      </c>
      <c r="AB9086">
        <v>14.298096658865202</v>
      </c>
      <c r="AC9086">
        <v>0</v>
      </c>
      <c r="AD9086">
        <v>0</v>
      </c>
      <c r="AE9086">
        <v>85.366568207177522</v>
      </c>
    </row>
    <row r="9087" spans="1:31" x14ac:dyDescent="0.25">
      <c r="A9087">
        <v>2103670</v>
      </c>
      <c r="B9087">
        <v>1</v>
      </c>
      <c r="C9087" t="s">
        <v>81</v>
      </c>
      <c r="D9087" t="s">
        <v>128</v>
      </c>
      <c r="E9087" t="s">
        <v>146</v>
      </c>
      <c r="F9087" t="s">
        <v>25846</v>
      </c>
      <c r="G9087" t="s">
        <v>273</v>
      </c>
      <c r="H9087" t="s">
        <v>134</v>
      </c>
      <c r="I9087" t="s">
        <v>135</v>
      </c>
      <c r="J9087" t="s">
        <v>136</v>
      </c>
      <c r="K9087" t="s">
        <v>155</v>
      </c>
      <c r="L9087" t="s">
        <v>25847</v>
      </c>
      <c r="M9087" t="s">
        <v>25848</v>
      </c>
      <c r="N9087">
        <v>2.3879250000000001</v>
      </c>
      <c r="O9087">
        <v>0</v>
      </c>
      <c r="P9087">
        <v>0</v>
      </c>
      <c r="Q9087">
        <v>0</v>
      </c>
      <c r="R9087">
        <v>0</v>
      </c>
      <c r="S9087">
        <v>4</v>
      </c>
      <c r="T9087">
        <v>9</v>
      </c>
      <c r="U9087">
        <v>0</v>
      </c>
      <c r="V9087">
        <v>0</v>
      </c>
      <c r="W9087">
        <v>0</v>
      </c>
      <c r="X9087">
        <v>0</v>
      </c>
      <c r="Y9087">
        <v>0</v>
      </c>
      <c r="Z9087">
        <v>0</v>
      </c>
      <c r="AA9087">
        <v>735.18682074015851</v>
      </c>
      <c r="AB9087">
        <v>70.30804761182236</v>
      </c>
      <c r="AC9087">
        <v>0</v>
      </c>
      <c r="AD9087">
        <v>0</v>
      </c>
      <c r="AE9087">
        <v>805.49486835198081</v>
      </c>
    </row>
    <row r="9088" spans="1:31" x14ac:dyDescent="0.25">
      <c r="A9088">
        <v>2103671</v>
      </c>
      <c r="B9088">
        <v>1</v>
      </c>
      <c r="C9088" t="s">
        <v>81</v>
      </c>
      <c r="D9088" t="s">
        <v>123</v>
      </c>
      <c r="E9088" t="s">
        <v>146</v>
      </c>
      <c r="F9088" t="s">
        <v>10644</v>
      </c>
      <c r="G9088" t="s">
        <v>133</v>
      </c>
      <c r="H9088" t="s">
        <v>134</v>
      </c>
      <c r="I9088" t="s">
        <v>135</v>
      </c>
      <c r="J9088" t="s">
        <v>136</v>
      </c>
      <c r="K9088" t="s">
        <v>137</v>
      </c>
      <c r="L9088" t="s">
        <v>25849</v>
      </c>
      <c r="M9088" t="s">
        <v>25850</v>
      </c>
      <c r="N9088">
        <v>2.0677777769999999</v>
      </c>
      <c r="O9088">
        <v>5</v>
      </c>
      <c r="P9088">
        <v>0</v>
      </c>
      <c r="Q9088">
        <v>69</v>
      </c>
      <c r="R9088">
        <v>0</v>
      </c>
      <c r="S9088">
        <v>10</v>
      </c>
      <c r="T9088">
        <v>0</v>
      </c>
      <c r="U9088">
        <v>0</v>
      </c>
      <c r="V9088">
        <v>0</v>
      </c>
      <c r="W9088">
        <v>1.5778017931707673</v>
      </c>
      <c r="X9088">
        <v>0</v>
      </c>
      <c r="Y9088">
        <v>63.645816974478613</v>
      </c>
      <c r="Z9088">
        <v>0</v>
      </c>
      <c r="AA9088">
        <v>8.2407518962871418</v>
      </c>
      <c r="AB9088">
        <v>0</v>
      </c>
      <c r="AC9088">
        <v>0</v>
      </c>
      <c r="AD9088">
        <v>0</v>
      </c>
      <c r="AE9088">
        <v>73.464370663936521</v>
      </c>
    </row>
    <row r="9089" spans="1:31" x14ac:dyDescent="0.25">
      <c r="A9089">
        <v>2103672</v>
      </c>
      <c r="B9089">
        <v>1</v>
      </c>
      <c r="C9089" t="s">
        <v>80</v>
      </c>
      <c r="D9089" t="s">
        <v>101</v>
      </c>
      <c r="E9089" t="s">
        <v>169</v>
      </c>
      <c r="F9089" t="s">
        <v>10707</v>
      </c>
      <c r="G9089" t="s">
        <v>133</v>
      </c>
      <c r="H9089" t="s">
        <v>134</v>
      </c>
      <c r="I9089" t="s">
        <v>135</v>
      </c>
      <c r="J9089" t="s">
        <v>136</v>
      </c>
      <c r="K9089" t="s">
        <v>137</v>
      </c>
      <c r="L9089" t="s">
        <v>25851</v>
      </c>
      <c r="M9089" t="s">
        <v>25852</v>
      </c>
      <c r="N9089">
        <v>0.81499999999999995</v>
      </c>
      <c r="O9089">
        <v>0</v>
      </c>
      <c r="P9089">
        <v>2206</v>
      </c>
      <c r="Q9089">
        <v>0</v>
      </c>
      <c r="R9089">
        <v>1</v>
      </c>
      <c r="S9089">
        <v>1</v>
      </c>
      <c r="T9089">
        <v>95</v>
      </c>
      <c r="U9089">
        <v>0</v>
      </c>
      <c r="V9089">
        <v>0</v>
      </c>
      <c r="W9089">
        <v>0</v>
      </c>
      <c r="X9089">
        <v>366.96886454054123</v>
      </c>
      <c r="Y9089">
        <v>0</v>
      </c>
      <c r="Z9089">
        <v>0.12366413514865669</v>
      </c>
      <c r="AA9089">
        <v>3.6793681028399998</v>
      </c>
      <c r="AB9089">
        <v>75.490436004467625</v>
      </c>
      <c r="AC9089">
        <v>0</v>
      </c>
      <c r="AD9089">
        <v>0</v>
      </c>
      <c r="AE9089">
        <v>446.26233278299753</v>
      </c>
    </row>
    <row r="9090" spans="1:31" x14ac:dyDescent="0.25">
      <c r="A9090">
        <v>2103673</v>
      </c>
      <c r="B9090">
        <v>1</v>
      </c>
      <c r="C9090" t="s">
        <v>80</v>
      </c>
      <c r="D9090" t="s">
        <v>103</v>
      </c>
      <c r="E9090" t="s">
        <v>177</v>
      </c>
      <c r="F9090" t="s">
        <v>25853</v>
      </c>
      <c r="G9090" t="s">
        <v>196</v>
      </c>
      <c r="H9090" t="s">
        <v>143</v>
      </c>
      <c r="I9090" t="s">
        <v>135</v>
      </c>
      <c r="J9090" t="s">
        <v>136</v>
      </c>
      <c r="K9090" t="s">
        <v>137</v>
      </c>
      <c r="L9090" t="s">
        <v>25854</v>
      </c>
      <c r="M9090" t="s">
        <v>25855</v>
      </c>
      <c r="N9090">
        <v>1.0291666660000001</v>
      </c>
      <c r="O9090">
        <v>0</v>
      </c>
      <c r="P9090">
        <v>1</v>
      </c>
      <c r="Q9090">
        <v>0</v>
      </c>
      <c r="R9090">
        <v>0</v>
      </c>
      <c r="S9090">
        <v>0</v>
      </c>
      <c r="T9090">
        <v>0</v>
      </c>
      <c r="U9090">
        <v>0</v>
      </c>
      <c r="V9090">
        <v>0</v>
      </c>
      <c r="W9090">
        <v>0</v>
      </c>
      <c r="X9090">
        <v>0.69326394110155998</v>
      </c>
      <c r="Y9090">
        <v>0</v>
      </c>
      <c r="Z9090">
        <v>0</v>
      </c>
      <c r="AA9090">
        <v>0</v>
      </c>
      <c r="AB9090">
        <v>0</v>
      </c>
      <c r="AC9090">
        <v>0</v>
      </c>
      <c r="AD9090">
        <v>0</v>
      </c>
      <c r="AE9090">
        <v>0.69326394110155998</v>
      </c>
    </row>
    <row r="9091" spans="1:31" x14ac:dyDescent="0.25">
      <c r="A9091">
        <v>2103674</v>
      </c>
      <c r="B9091">
        <v>1</v>
      </c>
      <c r="C9091" t="s">
        <v>80</v>
      </c>
      <c r="D9091" t="s">
        <v>96</v>
      </c>
      <c r="E9091" t="s">
        <v>177</v>
      </c>
      <c r="F9091" t="s">
        <v>25856</v>
      </c>
      <c r="G9091" t="s">
        <v>183</v>
      </c>
      <c r="H9091" t="s">
        <v>143</v>
      </c>
      <c r="I9091" t="s">
        <v>135</v>
      </c>
      <c r="J9091" t="s">
        <v>136</v>
      </c>
      <c r="K9091" t="s">
        <v>137</v>
      </c>
      <c r="L9091" t="s">
        <v>25857</v>
      </c>
      <c r="M9091" t="s">
        <v>25858</v>
      </c>
      <c r="N9091">
        <v>1.266388888</v>
      </c>
      <c r="O9091">
        <v>0</v>
      </c>
      <c r="P9091">
        <v>7</v>
      </c>
      <c r="Q9091">
        <v>0</v>
      </c>
      <c r="R9091">
        <v>0</v>
      </c>
      <c r="S9091">
        <v>0</v>
      </c>
      <c r="T9091">
        <v>0</v>
      </c>
      <c r="U9091">
        <v>0</v>
      </c>
      <c r="V9091">
        <v>0</v>
      </c>
      <c r="W9091">
        <v>0</v>
      </c>
      <c r="X9091">
        <v>2.3734680084475093</v>
      </c>
      <c r="Y9091">
        <v>0</v>
      </c>
      <c r="Z9091">
        <v>0</v>
      </c>
      <c r="AA9091">
        <v>0</v>
      </c>
      <c r="AB9091">
        <v>0</v>
      </c>
      <c r="AC9091">
        <v>0</v>
      </c>
      <c r="AD9091">
        <v>0</v>
      </c>
      <c r="AE9091">
        <v>2.3734680084475093</v>
      </c>
    </row>
    <row r="9092" spans="1:31" x14ac:dyDescent="0.25">
      <c r="A9092">
        <v>2103676</v>
      </c>
      <c r="B9092">
        <v>1</v>
      </c>
      <c r="C9092" t="s">
        <v>81</v>
      </c>
      <c r="D9092" t="s">
        <v>127</v>
      </c>
      <c r="E9092" t="s">
        <v>146</v>
      </c>
      <c r="F9092" t="s">
        <v>20865</v>
      </c>
      <c r="G9092" t="s">
        <v>133</v>
      </c>
      <c r="H9092" t="s">
        <v>134</v>
      </c>
      <c r="I9092" t="s">
        <v>135</v>
      </c>
      <c r="J9092" t="s">
        <v>136</v>
      </c>
      <c r="K9092" t="s">
        <v>137</v>
      </c>
      <c r="L9092" t="s">
        <v>25859</v>
      </c>
      <c r="M9092" t="s">
        <v>25860</v>
      </c>
      <c r="N9092">
        <v>0.14027777699999999</v>
      </c>
      <c r="O9092">
        <v>9</v>
      </c>
      <c r="P9092">
        <v>4474</v>
      </c>
      <c r="Q9092">
        <v>577</v>
      </c>
      <c r="R9092">
        <v>405</v>
      </c>
      <c r="S9092">
        <v>52</v>
      </c>
      <c r="T9092">
        <v>475</v>
      </c>
      <c r="U9092">
        <v>15</v>
      </c>
      <c r="V9092">
        <v>2</v>
      </c>
      <c r="W9092">
        <v>0.81748263452751391</v>
      </c>
      <c r="X9092">
        <v>132.35063662609315</v>
      </c>
      <c r="Y9092">
        <v>71.842793823499747</v>
      </c>
      <c r="Z9092">
        <v>56.959596433997731</v>
      </c>
      <c r="AA9092">
        <v>85.849475933613576</v>
      </c>
      <c r="AB9092">
        <v>30.571623932820874</v>
      </c>
      <c r="AC9092">
        <v>66.842963382743264</v>
      </c>
      <c r="AD9092">
        <v>0.17759741307176669</v>
      </c>
      <c r="AE9092">
        <v>445.4121701803677</v>
      </c>
    </row>
    <row r="9093" spans="1:31" x14ac:dyDescent="0.25">
      <c r="A9093">
        <v>2103677</v>
      </c>
      <c r="B9093">
        <v>1</v>
      </c>
      <c r="C9093" t="s">
        <v>80</v>
      </c>
      <c r="D9093" t="s">
        <v>96</v>
      </c>
      <c r="E9093" t="s">
        <v>177</v>
      </c>
      <c r="F9093" t="s">
        <v>25861</v>
      </c>
      <c r="G9093" t="s">
        <v>183</v>
      </c>
      <c r="H9093" t="s">
        <v>143</v>
      </c>
      <c r="I9093" t="s">
        <v>135</v>
      </c>
      <c r="J9093" t="s">
        <v>136</v>
      </c>
      <c r="K9093" t="s">
        <v>137</v>
      </c>
      <c r="L9093" t="s">
        <v>25862</v>
      </c>
      <c r="M9093" t="s">
        <v>25863</v>
      </c>
      <c r="N9093">
        <v>1.913333333</v>
      </c>
      <c r="O9093">
        <v>0</v>
      </c>
      <c r="P9093">
        <v>1</v>
      </c>
      <c r="Q9093">
        <v>0</v>
      </c>
      <c r="R9093">
        <v>0</v>
      </c>
      <c r="S9093">
        <v>0</v>
      </c>
      <c r="T9093">
        <v>0</v>
      </c>
      <c r="U9093">
        <v>0</v>
      </c>
      <c r="V9093">
        <v>0</v>
      </c>
      <c r="W9093">
        <v>0</v>
      </c>
      <c r="X9093">
        <v>3.3621314709551112E-2</v>
      </c>
      <c r="Y9093">
        <v>0</v>
      </c>
      <c r="Z9093">
        <v>0</v>
      </c>
      <c r="AA9093">
        <v>0</v>
      </c>
      <c r="AB9093">
        <v>0</v>
      </c>
      <c r="AC9093">
        <v>0</v>
      </c>
      <c r="AD9093">
        <v>0</v>
      </c>
      <c r="AE9093">
        <v>3.3621314709551112E-2</v>
      </c>
    </row>
    <row r="9094" spans="1:31" x14ac:dyDescent="0.25">
      <c r="A9094">
        <v>2103679</v>
      </c>
      <c r="B9094">
        <v>1</v>
      </c>
      <c r="C9094" t="s">
        <v>80</v>
      </c>
      <c r="D9094" t="s">
        <v>95</v>
      </c>
      <c r="E9094" t="s">
        <v>295</v>
      </c>
      <c r="F9094" t="s">
        <v>2746</v>
      </c>
      <c r="G9094" t="s">
        <v>133</v>
      </c>
      <c r="H9094" t="s">
        <v>134</v>
      </c>
      <c r="I9094" t="s">
        <v>135</v>
      </c>
      <c r="J9094" t="s">
        <v>136</v>
      </c>
      <c r="K9094" t="s">
        <v>137</v>
      </c>
      <c r="L9094" t="s">
        <v>25864</v>
      </c>
      <c r="M9094" t="s">
        <v>25865</v>
      </c>
      <c r="N9094">
        <v>0.64413500000000001</v>
      </c>
      <c r="O9094">
        <v>0</v>
      </c>
      <c r="P9094">
        <v>0</v>
      </c>
      <c r="Q9094">
        <v>0</v>
      </c>
      <c r="R9094">
        <v>0</v>
      </c>
      <c r="S9094">
        <v>6</v>
      </c>
      <c r="T9094">
        <v>0</v>
      </c>
      <c r="U9094">
        <v>7</v>
      </c>
      <c r="V9094">
        <v>0</v>
      </c>
      <c r="W9094">
        <v>0</v>
      </c>
      <c r="X9094">
        <v>0</v>
      </c>
      <c r="Y9094">
        <v>0</v>
      </c>
      <c r="Z9094">
        <v>0</v>
      </c>
      <c r="AA9094">
        <v>58.524523554862085</v>
      </c>
      <c r="AB9094">
        <v>0</v>
      </c>
      <c r="AC9094">
        <v>1748.2178837454203</v>
      </c>
      <c r="AD9094">
        <v>0</v>
      </c>
      <c r="AE9094">
        <v>1806.7424073002824</v>
      </c>
    </row>
    <row r="9095" spans="1:31" x14ac:dyDescent="0.25">
      <c r="A9095">
        <v>2103680</v>
      </c>
      <c r="B9095">
        <v>1</v>
      </c>
      <c r="C9095" t="s">
        <v>80</v>
      </c>
      <c r="D9095" t="s">
        <v>93</v>
      </c>
      <c r="E9095" t="s">
        <v>140</v>
      </c>
      <c r="F9095" t="s">
        <v>25866</v>
      </c>
      <c r="G9095" t="s">
        <v>1017</v>
      </c>
      <c r="H9095" t="s">
        <v>143</v>
      </c>
      <c r="I9095" t="s">
        <v>135</v>
      </c>
      <c r="J9095" t="s">
        <v>136</v>
      </c>
      <c r="K9095" t="s">
        <v>137</v>
      </c>
      <c r="L9095" t="s">
        <v>25822</v>
      </c>
      <c r="M9095" t="s">
        <v>25867</v>
      </c>
      <c r="N9095">
        <v>2.4694444440000001</v>
      </c>
      <c r="O9095">
        <v>0</v>
      </c>
      <c r="P9095">
        <v>1</v>
      </c>
      <c r="Q9095">
        <v>0</v>
      </c>
      <c r="R9095">
        <v>17</v>
      </c>
      <c r="S9095">
        <v>0</v>
      </c>
      <c r="T9095">
        <v>6</v>
      </c>
      <c r="U9095">
        <v>0</v>
      </c>
      <c r="V9095">
        <v>0</v>
      </c>
      <c r="W9095">
        <v>0</v>
      </c>
      <c r="X9095">
        <v>4.6942852945276545</v>
      </c>
      <c r="Y9095">
        <v>0</v>
      </c>
      <c r="Z9095">
        <v>164.74664868567243</v>
      </c>
      <c r="AA9095">
        <v>0</v>
      </c>
      <c r="AB9095">
        <v>56.868513776456489</v>
      </c>
      <c r="AC9095">
        <v>0</v>
      </c>
      <c r="AD9095">
        <v>0</v>
      </c>
      <c r="AE9095">
        <v>226.30944775665657</v>
      </c>
    </row>
    <row r="9096" spans="1:31" x14ac:dyDescent="0.25">
      <c r="A9096">
        <v>2103681</v>
      </c>
      <c r="B9096">
        <v>1</v>
      </c>
      <c r="C9096" t="s">
        <v>81</v>
      </c>
      <c r="D9096" t="s">
        <v>113</v>
      </c>
      <c r="E9096" t="s">
        <v>169</v>
      </c>
      <c r="F9096" t="s">
        <v>25868</v>
      </c>
      <c r="G9096" t="s">
        <v>133</v>
      </c>
      <c r="H9096" t="s">
        <v>134</v>
      </c>
      <c r="I9096" t="s">
        <v>135</v>
      </c>
      <c r="J9096" t="s">
        <v>136</v>
      </c>
      <c r="K9096" t="s">
        <v>137</v>
      </c>
      <c r="L9096" t="s">
        <v>25869</v>
      </c>
      <c r="M9096" t="s">
        <v>25870</v>
      </c>
      <c r="N9096">
        <v>0.46055555500000001</v>
      </c>
      <c r="O9096">
        <v>0</v>
      </c>
      <c r="P9096">
        <v>450</v>
      </c>
      <c r="Q9096">
        <v>0</v>
      </c>
      <c r="R9096">
        <v>28</v>
      </c>
      <c r="S9096">
        <v>3</v>
      </c>
      <c r="T9096">
        <v>28</v>
      </c>
      <c r="U9096">
        <v>2</v>
      </c>
      <c r="V9096">
        <v>0</v>
      </c>
      <c r="W9096">
        <v>0</v>
      </c>
      <c r="X9096">
        <v>45.27081634000055</v>
      </c>
      <c r="Y9096">
        <v>0</v>
      </c>
      <c r="Z9096">
        <v>2.5259041706004557</v>
      </c>
      <c r="AA9096">
        <v>2.2218804761838316</v>
      </c>
      <c r="AB9096">
        <v>13.571602634183794</v>
      </c>
      <c r="AC9096">
        <v>36.819915923686906</v>
      </c>
      <c r="AD9096">
        <v>0</v>
      </c>
      <c r="AE9096">
        <v>100.41011954465554</v>
      </c>
    </row>
    <row r="9097" spans="1:31" x14ac:dyDescent="0.25">
      <c r="A9097">
        <v>2103682</v>
      </c>
      <c r="B9097">
        <v>1</v>
      </c>
      <c r="C9097" t="s">
        <v>80</v>
      </c>
      <c r="D9097" t="s">
        <v>100</v>
      </c>
      <c r="E9097" t="s">
        <v>146</v>
      </c>
      <c r="F9097" t="s">
        <v>10387</v>
      </c>
      <c r="G9097" t="s">
        <v>133</v>
      </c>
      <c r="H9097" t="s">
        <v>134</v>
      </c>
      <c r="I9097" t="s">
        <v>135</v>
      </c>
      <c r="J9097" t="s">
        <v>136</v>
      </c>
      <c r="K9097" t="s">
        <v>137</v>
      </c>
      <c r="L9097" t="s">
        <v>25871</v>
      </c>
      <c r="M9097" t="s">
        <v>25872</v>
      </c>
      <c r="N9097">
        <v>0.78305555500000001</v>
      </c>
      <c r="O9097">
        <v>6</v>
      </c>
      <c r="P9097">
        <v>3</v>
      </c>
      <c r="Q9097">
        <v>56</v>
      </c>
      <c r="R9097">
        <v>26</v>
      </c>
      <c r="S9097">
        <v>6</v>
      </c>
      <c r="T9097">
        <v>5</v>
      </c>
      <c r="U9097">
        <v>0</v>
      </c>
      <c r="V9097">
        <v>0</v>
      </c>
      <c r="W9097">
        <v>2.7579864608252445</v>
      </c>
      <c r="X9097">
        <v>0.13266259209563111</v>
      </c>
      <c r="Y9097">
        <v>23.842869259802359</v>
      </c>
      <c r="Z9097">
        <v>28.171733208687314</v>
      </c>
      <c r="AA9097">
        <v>6.3991352772256764</v>
      </c>
      <c r="AB9097">
        <v>0.61130687517036564</v>
      </c>
      <c r="AC9097">
        <v>0</v>
      </c>
      <c r="AD9097">
        <v>0</v>
      </c>
      <c r="AE9097">
        <v>61.915693673806587</v>
      </c>
    </row>
    <row r="9098" spans="1:31" x14ac:dyDescent="0.25">
      <c r="A9098">
        <v>2103683</v>
      </c>
      <c r="B9098">
        <v>1</v>
      </c>
      <c r="C9098" t="s">
        <v>81</v>
      </c>
      <c r="D9098" t="s">
        <v>122</v>
      </c>
      <c r="E9098" t="s">
        <v>177</v>
      </c>
      <c r="F9098" t="s">
        <v>25873</v>
      </c>
      <c r="G9098" t="s">
        <v>183</v>
      </c>
      <c r="H9098" t="s">
        <v>143</v>
      </c>
      <c r="I9098" t="s">
        <v>135</v>
      </c>
      <c r="J9098" t="s">
        <v>136</v>
      </c>
      <c r="K9098" t="s">
        <v>137</v>
      </c>
      <c r="L9098" t="s">
        <v>25771</v>
      </c>
      <c r="M9098" t="s">
        <v>25874</v>
      </c>
      <c r="N9098">
        <v>4.6749999999999998</v>
      </c>
      <c r="O9098">
        <v>0</v>
      </c>
      <c r="P9098">
        <v>1</v>
      </c>
      <c r="Q9098">
        <v>0</v>
      </c>
      <c r="R9098">
        <v>0</v>
      </c>
      <c r="S9098">
        <v>0</v>
      </c>
      <c r="T9098">
        <v>0</v>
      </c>
      <c r="U9098">
        <v>0</v>
      </c>
      <c r="V9098">
        <v>0</v>
      </c>
      <c r="W9098">
        <v>0</v>
      </c>
      <c r="X9098">
        <v>0.39198335593775557</v>
      </c>
      <c r="Y9098">
        <v>0</v>
      </c>
      <c r="Z9098">
        <v>0</v>
      </c>
      <c r="AA9098">
        <v>0</v>
      </c>
      <c r="AB9098">
        <v>0</v>
      </c>
      <c r="AC9098">
        <v>0</v>
      </c>
      <c r="AD9098">
        <v>0</v>
      </c>
      <c r="AE9098">
        <v>0.39198335593775557</v>
      </c>
    </row>
    <row r="9099" spans="1:31" x14ac:dyDescent="0.25">
      <c r="A9099">
        <v>2103684</v>
      </c>
      <c r="B9099">
        <v>1</v>
      </c>
      <c r="C9099" t="s">
        <v>80</v>
      </c>
      <c r="D9099" t="s">
        <v>100</v>
      </c>
      <c r="E9099" t="s">
        <v>505</v>
      </c>
      <c r="F9099" t="s">
        <v>25875</v>
      </c>
      <c r="G9099" t="s">
        <v>385</v>
      </c>
      <c r="H9099" t="s">
        <v>143</v>
      </c>
      <c r="I9099" t="s">
        <v>135</v>
      </c>
      <c r="J9099" t="s">
        <v>136</v>
      </c>
      <c r="K9099" t="s">
        <v>137</v>
      </c>
      <c r="L9099" t="s">
        <v>25876</v>
      </c>
      <c r="M9099" t="s">
        <v>25877</v>
      </c>
      <c r="N9099">
        <v>1.057222222</v>
      </c>
      <c r="O9099">
        <v>0</v>
      </c>
      <c r="P9099">
        <v>18</v>
      </c>
      <c r="Q9099">
        <v>0</v>
      </c>
      <c r="R9099">
        <v>0</v>
      </c>
      <c r="S9099">
        <v>0</v>
      </c>
      <c r="T9099">
        <v>1</v>
      </c>
      <c r="U9099">
        <v>0</v>
      </c>
      <c r="V9099">
        <v>0</v>
      </c>
      <c r="W9099">
        <v>0</v>
      </c>
      <c r="X9099">
        <v>5.5391038506584822</v>
      </c>
      <c r="Y9099">
        <v>0</v>
      </c>
      <c r="Z9099">
        <v>0</v>
      </c>
      <c r="AA9099">
        <v>0</v>
      </c>
      <c r="AB9099">
        <v>0.14890476949573611</v>
      </c>
      <c r="AC9099">
        <v>0</v>
      </c>
      <c r="AD9099">
        <v>0</v>
      </c>
      <c r="AE9099">
        <v>5.6880086201542186</v>
      </c>
    </row>
    <row r="9100" spans="1:31" x14ac:dyDescent="0.25">
      <c r="A9100">
        <v>2103685</v>
      </c>
      <c r="B9100">
        <v>1</v>
      </c>
      <c r="C9100" t="s">
        <v>80</v>
      </c>
      <c r="D9100" t="s">
        <v>106</v>
      </c>
      <c r="E9100" t="s">
        <v>146</v>
      </c>
      <c r="F9100" t="s">
        <v>14371</v>
      </c>
      <c r="G9100" t="s">
        <v>133</v>
      </c>
      <c r="H9100" t="s">
        <v>134</v>
      </c>
      <c r="I9100" t="s">
        <v>135</v>
      </c>
      <c r="J9100" t="s">
        <v>136</v>
      </c>
      <c r="K9100" t="s">
        <v>137</v>
      </c>
      <c r="L9100" t="s">
        <v>25878</v>
      </c>
      <c r="M9100" t="s">
        <v>25879</v>
      </c>
      <c r="N9100">
        <v>0.23499999999999999</v>
      </c>
      <c r="O9100">
        <v>1</v>
      </c>
      <c r="P9100">
        <v>38</v>
      </c>
      <c r="Q9100">
        <v>36</v>
      </c>
      <c r="R9100">
        <v>156</v>
      </c>
      <c r="S9100">
        <v>6</v>
      </c>
      <c r="T9100">
        <v>27</v>
      </c>
      <c r="U9100">
        <v>0</v>
      </c>
      <c r="V9100">
        <v>0</v>
      </c>
      <c r="W9100">
        <v>0.1018731147976</v>
      </c>
      <c r="X9100">
        <v>5.2994181137106189</v>
      </c>
      <c r="Y9100">
        <v>61.893152879917302</v>
      </c>
      <c r="Z9100">
        <v>135.9488240049624</v>
      </c>
      <c r="AA9100">
        <v>34.141650286990789</v>
      </c>
      <c r="AB9100">
        <v>11.048791629527958</v>
      </c>
      <c r="AC9100">
        <v>0</v>
      </c>
      <c r="AD9100">
        <v>0</v>
      </c>
      <c r="AE9100">
        <v>248.43371002990668</v>
      </c>
    </row>
    <row r="9101" spans="1:31" x14ac:dyDescent="0.25">
      <c r="A9101">
        <v>2103686</v>
      </c>
      <c r="B9101">
        <v>1</v>
      </c>
      <c r="C9101" t="s">
        <v>80</v>
      </c>
      <c r="D9101" t="s">
        <v>83</v>
      </c>
      <c r="E9101" t="s">
        <v>177</v>
      </c>
      <c r="F9101" t="s">
        <v>25880</v>
      </c>
      <c r="G9101" t="s">
        <v>183</v>
      </c>
      <c r="H9101" t="s">
        <v>143</v>
      </c>
      <c r="I9101" t="s">
        <v>135</v>
      </c>
      <c r="J9101" t="s">
        <v>136</v>
      </c>
      <c r="K9101" t="s">
        <v>137</v>
      </c>
      <c r="L9101" t="s">
        <v>25881</v>
      </c>
      <c r="M9101" t="s">
        <v>25882</v>
      </c>
      <c r="N9101">
        <v>1.2738888880000001</v>
      </c>
      <c r="O9101">
        <v>0</v>
      </c>
      <c r="P9101">
        <v>1</v>
      </c>
      <c r="Q9101">
        <v>0</v>
      </c>
      <c r="R9101">
        <v>0</v>
      </c>
      <c r="S9101">
        <v>0</v>
      </c>
      <c r="T9101">
        <v>0</v>
      </c>
      <c r="U9101">
        <v>0</v>
      </c>
      <c r="V9101">
        <v>0</v>
      </c>
      <c r="W9101">
        <v>0</v>
      </c>
      <c r="X9101">
        <v>0.15629030223266668</v>
      </c>
      <c r="Y9101">
        <v>0</v>
      </c>
      <c r="Z9101">
        <v>0</v>
      </c>
      <c r="AA9101">
        <v>0</v>
      </c>
      <c r="AB9101">
        <v>0</v>
      </c>
      <c r="AC9101">
        <v>0</v>
      </c>
      <c r="AD9101">
        <v>0</v>
      </c>
      <c r="AE9101">
        <v>0.15629030223266668</v>
      </c>
    </row>
    <row r="9102" spans="1:31" x14ac:dyDescent="0.25">
      <c r="A9102">
        <v>2103687</v>
      </c>
      <c r="B9102">
        <v>1</v>
      </c>
      <c r="C9102" t="s">
        <v>81</v>
      </c>
      <c r="D9102" t="s">
        <v>112</v>
      </c>
      <c r="E9102" t="s">
        <v>169</v>
      </c>
      <c r="F9102" t="s">
        <v>20306</v>
      </c>
      <c r="G9102" t="s">
        <v>133</v>
      </c>
      <c r="H9102" t="s">
        <v>134</v>
      </c>
      <c r="I9102" t="s">
        <v>135</v>
      </c>
      <c r="J9102" t="s">
        <v>136</v>
      </c>
      <c r="K9102" t="s">
        <v>137</v>
      </c>
      <c r="L9102" t="s">
        <v>25883</v>
      </c>
      <c r="M9102" t="s">
        <v>25884</v>
      </c>
      <c r="N9102">
        <v>1.598333333</v>
      </c>
      <c r="O9102">
        <v>0</v>
      </c>
      <c r="P9102">
        <v>541</v>
      </c>
      <c r="Q9102">
        <v>0</v>
      </c>
      <c r="R9102">
        <v>11</v>
      </c>
      <c r="S9102">
        <v>0</v>
      </c>
      <c r="T9102">
        <v>64</v>
      </c>
      <c r="U9102">
        <v>0</v>
      </c>
      <c r="V9102">
        <v>0</v>
      </c>
      <c r="W9102">
        <v>0</v>
      </c>
      <c r="X9102">
        <v>187.16575930772242</v>
      </c>
      <c r="Y9102">
        <v>0</v>
      </c>
      <c r="Z9102">
        <v>12.688528118241917</v>
      </c>
      <c r="AA9102">
        <v>0</v>
      </c>
      <c r="AB9102">
        <v>37.18022376752252</v>
      </c>
      <c r="AC9102">
        <v>0</v>
      </c>
      <c r="AD9102">
        <v>0</v>
      </c>
      <c r="AE9102">
        <v>237.03451119348688</v>
      </c>
    </row>
    <row r="9103" spans="1:31" x14ac:dyDescent="0.25">
      <c r="A9103">
        <v>2103690</v>
      </c>
      <c r="B9103">
        <v>1</v>
      </c>
      <c r="C9103" t="s">
        <v>81</v>
      </c>
      <c r="D9103" t="s">
        <v>118</v>
      </c>
      <c r="E9103" t="s">
        <v>169</v>
      </c>
      <c r="F9103" t="s">
        <v>25885</v>
      </c>
      <c r="G9103" t="s">
        <v>171</v>
      </c>
      <c r="H9103" t="s">
        <v>134</v>
      </c>
      <c r="I9103" t="s">
        <v>135</v>
      </c>
      <c r="J9103" t="s">
        <v>136</v>
      </c>
      <c r="K9103" t="s">
        <v>137</v>
      </c>
      <c r="L9103" t="s">
        <v>25886</v>
      </c>
      <c r="M9103" t="s">
        <v>25887</v>
      </c>
      <c r="N9103">
        <v>1.1869444440000001</v>
      </c>
      <c r="O9103">
        <v>0</v>
      </c>
      <c r="P9103">
        <v>0</v>
      </c>
      <c r="Q9103">
        <v>6</v>
      </c>
      <c r="R9103">
        <v>0</v>
      </c>
      <c r="S9103">
        <v>1</v>
      </c>
      <c r="T9103">
        <v>0</v>
      </c>
      <c r="U9103">
        <v>2</v>
      </c>
      <c r="V9103">
        <v>0</v>
      </c>
      <c r="W9103">
        <v>0</v>
      </c>
      <c r="X9103">
        <v>0</v>
      </c>
      <c r="Y9103">
        <v>2.9378337775617336</v>
      </c>
      <c r="Z9103">
        <v>0</v>
      </c>
      <c r="AA9103">
        <v>57.254098218662271</v>
      </c>
      <c r="AB9103">
        <v>0</v>
      </c>
      <c r="AC9103">
        <v>33.663137195276413</v>
      </c>
      <c r="AD9103">
        <v>0</v>
      </c>
      <c r="AE9103">
        <v>93.855069191500419</v>
      </c>
    </row>
    <row r="9104" spans="1:31" x14ac:dyDescent="0.25">
      <c r="A9104">
        <v>2103693</v>
      </c>
      <c r="B9104">
        <v>1</v>
      </c>
      <c r="C9104" t="s">
        <v>81</v>
      </c>
      <c r="D9104" t="s">
        <v>112</v>
      </c>
      <c r="E9104" t="s">
        <v>177</v>
      </c>
      <c r="F9104" t="s">
        <v>25888</v>
      </c>
      <c r="G9104" t="s">
        <v>196</v>
      </c>
      <c r="H9104" t="s">
        <v>143</v>
      </c>
      <c r="I9104" t="s">
        <v>135</v>
      </c>
      <c r="J9104" t="s">
        <v>136</v>
      </c>
      <c r="K9104" t="s">
        <v>137</v>
      </c>
      <c r="L9104" t="s">
        <v>25889</v>
      </c>
      <c r="M9104" t="s">
        <v>25890</v>
      </c>
      <c r="N9104">
        <v>1.1511111110000001</v>
      </c>
      <c r="O9104">
        <v>0</v>
      </c>
      <c r="P9104">
        <v>0</v>
      </c>
      <c r="Q9104">
        <v>0</v>
      </c>
      <c r="R9104">
        <v>0</v>
      </c>
      <c r="S9104">
        <v>0</v>
      </c>
      <c r="T9104">
        <v>1</v>
      </c>
      <c r="U9104">
        <v>0</v>
      </c>
      <c r="V9104">
        <v>0</v>
      </c>
      <c r="W9104">
        <v>0</v>
      </c>
      <c r="X9104">
        <v>0</v>
      </c>
      <c r="Y9104">
        <v>0</v>
      </c>
      <c r="Z9104">
        <v>0</v>
      </c>
      <c r="AA9104">
        <v>0</v>
      </c>
      <c r="AB9104">
        <v>0.86054681928199839</v>
      </c>
      <c r="AC9104">
        <v>0</v>
      </c>
      <c r="AD9104">
        <v>0</v>
      </c>
      <c r="AE9104">
        <v>0.86054681928199839</v>
      </c>
    </row>
    <row r="9105" spans="1:31" x14ac:dyDescent="0.25">
      <c r="A9105">
        <v>2103694</v>
      </c>
      <c r="B9105">
        <v>1</v>
      </c>
      <c r="C9105" t="s">
        <v>80</v>
      </c>
      <c r="D9105" t="s">
        <v>92</v>
      </c>
      <c r="E9105" t="s">
        <v>177</v>
      </c>
      <c r="F9105" t="s">
        <v>25891</v>
      </c>
      <c r="G9105" t="s">
        <v>196</v>
      </c>
      <c r="H9105" t="s">
        <v>143</v>
      </c>
      <c r="I9105" t="s">
        <v>135</v>
      </c>
      <c r="J9105" t="s">
        <v>136</v>
      </c>
      <c r="K9105" t="s">
        <v>137</v>
      </c>
      <c r="L9105" t="s">
        <v>25892</v>
      </c>
      <c r="M9105" t="s">
        <v>25893</v>
      </c>
      <c r="N9105">
        <v>3.1463888880000002</v>
      </c>
      <c r="O9105">
        <v>0</v>
      </c>
      <c r="P9105">
        <v>1</v>
      </c>
      <c r="Q9105">
        <v>0</v>
      </c>
      <c r="R9105">
        <v>0</v>
      </c>
      <c r="S9105">
        <v>0</v>
      </c>
      <c r="T9105">
        <v>0</v>
      </c>
      <c r="U9105">
        <v>0</v>
      </c>
      <c r="V9105">
        <v>0</v>
      </c>
      <c r="W9105">
        <v>0</v>
      </c>
      <c r="X9105">
        <v>1.4897742384880737</v>
      </c>
      <c r="Y9105">
        <v>0</v>
      </c>
      <c r="Z9105">
        <v>0</v>
      </c>
      <c r="AA9105">
        <v>0</v>
      </c>
      <c r="AB9105">
        <v>0</v>
      </c>
      <c r="AC9105">
        <v>0</v>
      </c>
      <c r="AD9105">
        <v>0</v>
      </c>
      <c r="AE9105">
        <v>1.4897742384880737</v>
      </c>
    </row>
    <row r="9106" spans="1:31" x14ac:dyDescent="0.25">
      <c r="A9106">
        <v>2103695</v>
      </c>
      <c r="B9106">
        <v>1</v>
      </c>
      <c r="C9106" t="s">
        <v>81</v>
      </c>
      <c r="D9106" t="s">
        <v>121</v>
      </c>
      <c r="E9106" t="s">
        <v>131</v>
      </c>
      <c r="F9106" t="s">
        <v>8861</v>
      </c>
      <c r="G9106" t="s">
        <v>133</v>
      </c>
      <c r="H9106" t="s">
        <v>134</v>
      </c>
      <c r="I9106" t="s">
        <v>259</v>
      </c>
      <c r="J9106" t="s">
        <v>136</v>
      </c>
      <c r="K9106" t="s">
        <v>137</v>
      </c>
      <c r="L9106" t="s">
        <v>25894</v>
      </c>
      <c r="M9106" t="s">
        <v>25895</v>
      </c>
      <c r="N9106">
        <v>8.3333330000000001E-3</v>
      </c>
      <c r="O9106">
        <v>0</v>
      </c>
      <c r="P9106">
        <v>896</v>
      </c>
      <c r="Q9106">
        <v>5</v>
      </c>
      <c r="R9106">
        <v>21</v>
      </c>
      <c r="S9106">
        <v>3</v>
      </c>
      <c r="T9106">
        <v>34</v>
      </c>
      <c r="U9106">
        <v>0</v>
      </c>
      <c r="V9106">
        <v>0</v>
      </c>
      <c r="W9106">
        <v>0</v>
      </c>
      <c r="X9106">
        <v>1.2953287746636093</v>
      </c>
      <c r="Y9106">
        <v>3.2294719547183333E-2</v>
      </c>
      <c r="Z9106">
        <v>5.691153221360834E-2</v>
      </c>
      <c r="AA9106">
        <v>8.0217830114941671E-2</v>
      </c>
      <c r="AB9106">
        <v>0.10245350133483334</v>
      </c>
      <c r="AC9106">
        <v>0</v>
      </c>
      <c r="AD9106">
        <v>0</v>
      </c>
      <c r="AE9106">
        <v>1.5672063578741759</v>
      </c>
    </row>
    <row r="9107" spans="1:31" x14ac:dyDescent="0.25">
      <c r="A9107">
        <v>2103696</v>
      </c>
      <c r="B9107">
        <v>1</v>
      </c>
      <c r="C9107" t="s">
        <v>81</v>
      </c>
      <c r="D9107" t="s">
        <v>116</v>
      </c>
      <c r="E9107" t="s">
        <v>146</v>
      </c>
      <c r="F9107" t="s">
        <v>25896</v>
      </c>
      <c r="G9107" t="s">
        <v>133</v>
      </c>
      <c r="H9107" t="s">
        <v>134</v>
      </c>
      <c r="I9107" t="s">
        <v>135</v>
      </c>
      <c r="J9107" t="s">
        <v>136</v>
      </c>
      <c r="K9107" t="s">
        <v>137</v>
      </c>
      <c r="L9107" t="s">
        <v>25897</v>
      </c>
      <c r="M9107" t="s">
        <v>25898</v>
      </c>
      <c r="N9107">
        <v>8.1666665999999999E-2</v>
      </c>
      <c r="O9107">
        <v>3</v>
      </c>
      <c r="P9107">
        <v>3922</v>
      </c>
      <c r="Q9107">
        <v>484</v>
      </c>
      <c r="R9107">
        <v>388</v>
      </c>
      <c r="S9107">
        <v>35</v>
      </c>
      <c r="T9107">
        <v>434</v>
      </c>
      <c r="U9107">
        <v>3</v>
      </c>
      <c r="V9107">
        <v>0</v>
      </c>
      <c r="W9107">
        <v>8.2375134906656669E-2</v>
      </c>
      <c r="X9107">
        <v>52.581535171316652</v>
      </c>
      <c r="Y9107">
        <v>27.044482295848724</v>
      </c>
      <c r="Z9107">
        <v>11.343244299259782</v>
      </c>
      <c r="AA9107">
        <v>13.29669133636696</v>
      </c>
      <c r="AB9107">
        <v>9.827835287292233</v>
      </c>
      <c r="AC9107">
        <v>0.90335079278712338</v>
      </c>
      <c r="AD9107">
        <v>0</v>
      </c>
      <c r="AE9107">
        <v>115.07951431777812</v>
      </c>
    </row>
    <row r="9108" spans="1:31" x14ac:dyDescent="0.25">
      <c r="A9108">
        <v>2103697</v>
      </c>
      <c r="B9108">
        <v>1</v>
      </c>
      <c r="C9108" t="s">
        <v>80</v>
      </c>
      <c r="D9108" t="s">
        <v>101</v>
      </c>
      <c r="E9108" t="s">
        <v>146</v>
      </c>
      <c r="F9108" t="s">
        <v>25899</v>
      </c>
      <c r="G9108" t="s">
        <v>273</v>
      </c>
      <c r="H9108" t="s">
        <v>134</v>
      </c>
      <c r="I9108" t="s">
        <v>135</v>
      </c>
      <c r="J9108" t="s">
        <v>136</v>
      </c>
      <c r="K9108" t="s">
        <v>155</v>
      </c>
      <c r="L9108" t="s">
        <v>25900</v>
      </c>
      <c r="M9108" t="s">
        <v>25901</v>
      </c>
      <c r="N9108">
        <v>0.31694444399999999</v>
      </c>
      <c r="O9108">
        <v>0</v>
      </c>
      <c r="P9108">
        <v>5600</v>
      </c>
      <c r="Q9108">
        <v>0</v>
      </c>
      <c r="R9108">
        <v>1</v>
      </c>
      <c r="S9108">
        <v>9</v>
      </c>
      <c r="T9108">
        <v>659</v>
      </c>
      <c r="U9108">
        <v>0</v>
      </c>
      <c r="V9108">
        <v>0</v>
      </c>
      <c r="W9108">
        <v>0</v>
      </c>
      <c r="X9108">
        <v>412.27085641462168</v>
      </c>
      <c r="Y9108">
        <v>0</v>
      </c>
      <c r="Z9108">
        <v>1.2737053672272223E-3</v>
      </c>
      <c r="AA9108">
        <v>34.665373524087556</v>
      </c>
      <c r="AB9108">
        <v>256.89409162938381</v>
      </c>
      <c r="AC9108">
        <v>0</v>
      </c>
      <c r="AD9108">
        <v>0</v>
      </c>
      <c r="AE9108">
        <v>703.83159527346027</v>
      </c>
    </row>
    <row r="9109" spans="1:31" x14ac:dyDescent="0.25">
      <c r="A9109">
        <v>2103701</v>
      </c>
      <c r="B9109">
        <v>1</v>
      </c>
      <c r="C9109" t="s">
        <v>80</v>
      </c>
      <c r="D9109" t="s">
        <v>83</v>
      </c>
      <c r="E9109" t="s">
        <v>158</v>
      </c>
      <c r="F9109" t="s">
        <v>25902</v>
      </c>
      <c r="G9109" t="s">
        <v>160</v>
      </c>
      <c r="H9109" t="s">
        <v>143</v>
      </c>
      <c r="I9109" t="s">
        <v>135</v>
      </c>
      <c r="J9109" t="s">
        <v>136</v>
      </c>
      <c r="K9109" t="s">
        <v>137</v>
      </c>
      <c r="L9109" t="s">
        <v>25903</v>
      </c>
      <c r="M9109" t="s">
        <v>25904</v>
      </c>
      <c r="N9109">
        <v>0.85166666599999996</v>
      </c>
      <c r="O9109">
        <v>0</v>
      </c>
      <c r="P9109">
        <v>114</v>
      </c>
      <c r="Q9109">
        <v>0</v>
      </c>
      <c r="R9109">
        <v>0</v>
      </c>
      <c r="S9109">
        <v>0</v>
      </c>
      <c r="T9109">
        <v>8</v>
      </c>
      <c r="U9109">
        <v>0</v>
      </c>
      <c r="V9109">
        <v>0</v>
      </c>
      <c r="W9109">
        <v>0</v>
      </c>
      <c r="X9109">
        <v>27.334132074734221</v>
      </c>
      <c r="Y9109">
        <v>0</v>
      </c>
      <c r="Z9109">
        <v>0</v>
      </c>
      <c r="AA9109">
        <v>0</v>
      </c>
      <c r="AB9109">
        <v>3.003770735643791</v>
      </c>
      <c r="AC9109">
        <v>0</v>
      </c>
      <c r="AD9109">
        <v>0</v>
      </c>
      <c r="AE9109">
        <v>30.337902810378012</v>
      </c>
    </row>
    <row r="9110" spans="1:31" x14ac:dyDescent="0.25">
      <c r="A9110">
        <v>2103703</v>
      </c>
      <c r="B9110">
        <v>1</v>
      </c>
      <c r="C9110" t="s">
        <v>80</v>
      </c>
      <c r="D9110" t="s">
        <v>101</v>
      </c>
      <c r="E9110" t="s">
        <v>169</v>
      </c>
      <c r="F9110" t="s">
        <v>25772</v>
      </c>
      <c r="G9110" t="s">
        <v>273</v>
      </c>
      <c r="H9110" t="s">
        <v>134</v>
      </c>
      <c r="I9110" t="s">
        <v>135</v>
      </c>
      <c r="J9110" t="s">
        <v>136</v>
      </c>
      <c r="K9110" t="s">
        <v>155</v>
      </c>
      <c r="L9110" t="s">
        <v>25774</v>
      </c>
      <c r="M9110" t="s">
        <v>25905</v>
      </c>
      <c r="N9110">
        <v>6.5205555549999996</v>
      </c>
      <c r="O9110">
        <v>0</v>
      </c>
      <c r="P9110">
        <v>177</v>
      </c>
      <c r="Q9110">
        <v>0</v>
      </c>
      <c r="R9110">
        <v>0</v>
      </c>
      <c r="S9110">
        <v>0</v>
      </c>
      <c r="T9110">
        <v>6</v>
      </c>
      <c r="U9110">
        <v>0</v>
      </c>
      <c r="V9110">
        <v>0</v>
      </c>
      <c r="W9110">
        <v>0</v>
      </c>
      <c r="X9110">
        <v>413.06271507174375</v>
      </c>
      <c r="Y9110">
        <v>0</v>
      </c>
      <c r="Z9110">
        <v>0</v>
      </c>
      <c r="AA9110">
        <v>0</v>
      </c>
      <c r="AB9110">
        <v>24.179047879415144</v>
      </c>
      <c r="AC9110">
        <v>0</v>
      </c>
      <c r="AD9110">
        <v>0</v>
      </c>
      <c r="AE9110">
        <v>437.24176295115888</v>
      </c>
    </row>
    <row r="9111" spans="1:31" x14ac:dyDescent="0.25">
      <c r="A9111">
        <v>2103704</v>
      </c>
      <c r="B9111">
        <v>1</v>
      </c>
      <c r="C9111" t="s">
        <v>81</v>
      </c>
      <c r="D9111" t="s">
        <v>127</v>
      </c>
      <c r="E9111" t="s">
        <v>140</v>
      </c>
      <c r="F9111" t="s">
        <v>25906</v>
      </c>
      <c r="G9111" t="s">
        <v>142</v>
      </c>
      <c r="H9111" t="s">
        <v>143</v>
      </c>
      <c r="I9111" t="s">
        <v>135</v>
      </c>
      <c r="J9111" t="s">
        <v>136</v>
      </c>
      <c r="K9111" t="s">
        <v>137</v>
      </c>
      <c r="L9111" t="s">
        <v>25907</v>
      </c>
      <c r="M9111" t="s">
        <v>25908</v>
      </c>
      <c r="N9111">
        <v>2.1011111109999998</v>
      </c>
      <c r="O9111">
        <v>0</v>
      </c>
      <c r="P9111">
        <v>260</v>
      </c>
      <c r="Q9111">
        <v>0</v>
      </c>
      <c r="R9111">
        <v>0</v>
      </c>
      <c r="S9111">
        <v>0</v>
      </c>
      <c r="T9111">
        <v>18</v>
      </c>
      <c r="U9111">
        <v>0</v>
      </c>
      <c r="V9111">
        <v>0</v>
      </c>
      <c r="W9111">
        <v>0</v>
      </c>
      <c r="X9111">
        <v>126.2799243694881</v>
      </c>
      <c r="Y9111">
        <v>0</v>
      </c>
      <c r="Z9111">
        <v>0</v>
      </c>
      <c r="AA9111">
        <v>0</v>
      </c>
      <c r="AB9111">
        <v>6.6274891900313122</v>
      </c>
      <c r="AC9111">
        <v>0</v>
      </c>
      <c r="AD9111">
        <v>0</v>
      </c>
      <c r="AE9111">
        <v>132.9074135595194</v>
      </c>
    </row>
    <row r="9112" spans="1:31" x14ac:dyDescent="0.25">
      <c r="A9112">
        <v>2103707</v>
      </c>
      <c r="B9112">
        <v>1</v>
      </c>
      <c r="C9112" t="s">
        <v>80</v>
      </c>
      <c r="D9112" t="s">
        <v>104</v>
      </c>
      <c r="E9112" t="s">
        <v>131</v>
      </c>
      <c r="F9112" t="s">
        <v>25909</v>
      </c>
      <c r="G9112" t="s">
        <v>133</v>
      </c>
      <c r="H9112" t="s">
        <v>134</v>
      </c>
      <c r="I9112" t="s">
        <v>259</v>
      </c>
      <c r="J9112" t="s">
        <v>136</v>
      </c>
      <c r="K9112" t="s">
        <v>137</v>
      </c>
      <c r="L9112" t="s">
        <v>25910</v>
      </c>
      <c r="M9112" t="s">
        <v>25911</v>
      </c>
      <c r="N9112">
        <v>6.6666659999999999E-3</v>
      </c>
      <c r="O9112">
        <v>10</v>
      </c>
      <c r="P9112">
        <v>590</v>
      </c>
      <c r="Q9112">
        <v>18</v>
      </c>
      <c r="R9112">
        <v>25</v>
      </c>
      <c r="S9112">
        <v>25</v>
      </c>
      <c r="T9112">
        <v>63</v>
      </c>
      <c r="U9112">
        <v>1</v>
      </c>
      <c r="V9112">
        <v>0</v>
      </c>
      <c r="W9112">
        <v>3.2748031695419996E-2</v>
      </c>
      <c r="X9112">
        <v>0.77364943468645231</v>
      </c>
      <c r="Y9112">
        <v>0.52682300483207334</v>
      </c>
      <c r="Z9112">
        <v>3.4987344659680009E-2</v>
      </c>
      <c r="AA9112">
        <v>0.48507386715890011</v>
      </c>
      <c r="AB9112">
        <v>0.23007709372509338</v>
      </c>
      <c r="AC9112">
        <v>0.39510978000226665</v>
      </c>
      <c r="AD9112">
        <v>0</v>
      </c>
      <c r="AE9112">
        <v>2.4784685567598856</v>
      </c>
    </row>
    <row r="9113" spans="1:31" x14ac:dyDescent="0.25">
      <c r="A9113">
        <v>2103709</v>
      </c>
      <c r="B9113">
        <v>1</v>
      </c>
      <c r="C9113" t="s">
        <v>80</v>
      </c>
      <c r="D9113" t="s">
        <v>100</v>
      </c>
      <c r="E9113" t="s">
        <v>131</v>
      </c>
      <c r="F9113" t="s">
        <v>2565</v>
      </c>
      <c r="G9113" t="s">
        <v>133</v>
      </c>
      <c r="H9113" t="s">
        <v>134</v>
      </c>
      <c r="I9113" t="s">
        <v>135</v>
      </c>
      <c r="J9113" t="s">
        <v>136</v>
      </c>
      <c r="K9113" t="s">
        <v>137</v>
      </c>
      <c r="L9113" t="s">
        <v>25912</v>
      </c>
      <c r="M9113" t="s">
        <v>25913</v>
      </c>
      <c r="N9113">
        <v>0.62555555500000004</v>
      </c>
      <c r="O9113">
        <v>0</v>
      </c>
      <c r="P9113">
        <v>2</v>
      </c>
      <c r="Q9113">
        <v>50</v>
      </c>
      <c r="R9113">
        <v>71</v>
      </c>
      <c r="S9113">
        <v>3</v>
      </c>
      <c r="T9113">
        <v>5</v>
      </c>
      <c r="U9113">
        <v>0</v>
      </c>
      <c r="V9113">
        <v>0</v>
      </c>
      <c r="W9113">
        <v>0</v>
      </c>
      <c r="X9113">
        <v>1.27480142045282</v>
      </c>
      <c r="Y9113">
        <v>48.156940117991887</v>
      </c>
      <c r="Z9113">
        <v>74.073331215737895</v>
      </c>
      <c r="AA9113">
        <v>51.994236370532505</v>
      </c>
      <c r="AB9113">
        <v>1.9790795633713869</v>
      </c>
      <c r="AC9113">
        <v>0</v>
      </c>
      <c r="AD9113">
        <v>0</v>
      </c>
      <c r="AE9113">
        <v>177.47838868808651</v>
      </c>
    </row>
    <row r="9114" spans="1:31" x14ac:dyDescent="0.25">
      <c r="A9114">
        <v>2103711</v>
      </c>
      <c r="B9114">
        <v>1</v>
      </c>
      <c r="C9114" t="s">
        <v>80</v>
      </c>
      <c r="D9114" t="s">
        <v>106</v>
      </c>
      <c r="E9114" t="s">
        <v>131</v>
      </c>
      <c r="F9114" t="s">
        <v>25914</v>
      </c>
      <c r="G9114" t="s">
        <v>133</v>
      </c>
      <c r="H9114" t="s">
        <v>134</v>
      </c>
      <c r="I9114" t="s">
        <v>259</v>
      </c>
      <c r="J9114" t="s">
        <v>136</v>
      </c>
      <c r="K9114" t="s">
        <v>137</v>
      </c>
      <c r="L9114" t="s">
        <v>25915</v>
      </c>
      <c r="M9114" t="s">
        <v>25916</v>
      </c>
      <c r="N9114">
        <v>8.3333330000000001E-3</v>
      </c>
      <c r="O9114">
        <v>1</v>
      </c>
      <c r="P9114">
        <v>517</v>
      </c>
      <c r="Q9114">
        <v>36</v>
      </c>
      <c r="R9114">
        <v>27</v>
      </c>
      <c r="S9114">
        <v>7</v>
      </c>
      <c r="T9114">
        <v>49</v>
      </c>
      <c r="U9114">
        <v>1</v>
      </c>
      <c r="V9114">
        <v>0</v>
      </c>
      <c r="W9114">
        <v>3.4879845299999996E-3</v>
      </c>
      <c r="X9114">
        <v>0.86900461291197439</v>
      </c>
      <c r="Y9114">
        <v>3.1280854251119994</v>
      </c>
      <c r="Z9114">
        <v>0.32979002613690006</v>
      </c>
      <c r="AA9114">
        <v>0.26242900850914164</v>
      </c>
      <c r="AB9114">
        <v>0.24834398170643335</v>
      </c>
      <c r="AC9114">
        <v>0.49519481360183332</v>
      </c>
      <c r="AD9114">
        <v>0</v>
      </c>
      <c r="AE9114">
        <v>5.3363358525082827</v>
      </c>
    </row>
    <row r="9115" spans="1:31" x14ac:dyDescent="0.25">
      <c r="A9115">
        <v>2103712</v>
      </c>
      <c r="B9115">
        <v>1</v>
      </c>
      <c r="C9115" t="s">
        <v>81</v>
      </c>
      <c r="D9115" t="s">
        <v>112</v>
      </c>
      <c r="E9115" t="s">
        <v>131</v>
      </c>
      <c r="F9115" t="s">
        <v>17141</v>
      </c>
      <c r="G9115" t="s">
        <v>222</v>
      </c>
      <c r="H9115" t="s">
        <v>134</v>
      </c>
      <c r="I9115" t="s">
        <v>135</v>
      </c>
      <c r="J9115" t="s">
        <v>136</v>
      </c>
      <c r="K9115" t="s">
        <v>137</v>
      </c>
      <c r="L9115" t="s">
        <v>25917</v>
      </c>
      <c r="M9115" t="s">
        <v>25918</v>
      </c>
      <c r="N9115">
        <v>1.396111111</v>
      </c>
      <c r="O9115">
        <v>0</v>
      </c>
      <c r="P9115">
        <v>22</v>
      </c>
      <c r="Q9115">
        <v>179</v>
      </c>
      <c r="R9115">
        <v>18</v>
      </c>
      <c r="S9115">
        <v>7</v>
      </c>
      <c r="T9115">
        <v>1</v>
      </c>
      <c r="U9115">
        <v>1</v>
      </c>
      <c r="V9115">
        <v>0</v>
      </c>
      <c r="W9115">
        <v>0</v>
      </c>
      <c r="X9115">
        <v>4.5565908944185605</v>
      </c>
      <c r="Y9115">
        <v>301.35706945743487</v>
      </c>
      <c r="Z9115">
        <v>117.92874878200729</v>
      </c>
      <c r="AA9115">
        <v>38.438719811937901</v>
      </c>
      <c r="AB9115">
        <v>6.2831339319606674E-2</v>
      </c>
      <c r="AC9115">
        <v>6.0553818306530003</v>
      </c>
      <c r="AD9115">
        <v>0</v>
      </c>
      <c r="AE9115">
        <v>468.39934211577122</v>
      </c>
    </row>
    <row r="9116" spans="1:31" x14ac:dyDescent="0.25">
      <c r="A9116">
        <v>2103714</v>
      </c>
      <c r="B9116">
        <v>1</v>
      </c>
      <c r="C9116" t="s">
        <v>80</v>
      </c>
      <c r="D9116" t="s">
        <v>96</v>
      </c>
      <c r="E9116" t="s">
        <v>177</v>
      </c>
      <c r="F9116" t="s">
        <v>25919</v>
      </c>
      <c r="G9116" t="s">
        <v>183</v>
      </c>
      <c r="H9116" t="s">
        <v>143</v>
      </c>
      <c r="I9116" t="s">
        <v>135</v>
      </c>
      <c r="J9116" t="s">
        <v>136</v>
      </c>
      <c r="K9116" t="s">
        <v>137</v>
      </c>
      <c r="L9116" t="s">
        <v>25920</v>
      </c>
      <c r="M9116" t="s">
        <v>25921</v>
      </c>
      <c r="N9116">
        <v>6.84</v>
      </c>
      <c r="O9116">
        <v>0</v>
      </c>
      <c r="P9116">
        <v>1</v>
      </c>
      <c r="Q9116">
        <v>0</v>
      </c>
      <c r="R9116">
        <v>0</v>
      </c>
      <c r="S9116">
        <v>0</v>
      </c>
      <c r="T9116">
        <v>0</v>
      </c>
      <c r="U9116">
        <v>0</v>
      </c>
      <c r="V9116">
        <v>0</v>
      </c>
      <c r="W9116">
        <v>0</v>
      </c>
      <c r="X9116">
        <v>9.800268493962454</v>
      </c>
      <c r="Y9116">
        <v>0</v>
      </c>
      <c r="Z9116">
        <v>0</v>
      </c>
      <c r="AA9116">
        <v>0</v>
      </c>
      <c r="AB9116">
        <v>0</v>
      </c>
      <c r="AC9116">
        <v>0</v>
      </c>
      <c r="AD9116">
        <v>0</v>
      </c>
      <c r="AE9116">
        <v>9.800268493962454</v>
      </c>
    </row>
    <row r="9117" spans="1:31" x14ac:dyDescent="0.25">
      <c r="A9117">
        <v>2103715</v>
      </c>
      <c r="B9117">
        <v>1</v>
      </c>
      <c r="C9117" t="s">
        <v>80</v>
      </c>
      <c r="D9117" t="s">
        <v>105</v>
      </c>
      <c r="E9117" t="s">
        <v>158</v>
      </c>
      <c r="F9117" t="s">
        <v>25922</v>
      </c>
      <c r="G9117" t="s">
        <v>160</v>
      </c>
      <c r="H9117" t="s">
        <v>143</v>
      </c>
      <c r="I9117" t="s">
        <v>135</v>
      </c>
      <c r="J9117" t="s">
        <v>136</v>
      </c>
      <c r="K9117" t="s">
        <v>137</v>
      </c>
      <c r="L9117" t="s">
        <v>25923</v>
      </c>
      <c r="M9117" t="s">
        <v>25924</v>
      </c>
      <c r="N9117">
        <v>1.0208333329999999</v>
      </c>
      <c r="O9117">
        <v>0</v>
      </c>
      <c r="P9117">
        <v>119</v>
      </c>
      <c r="Q9117">
        <v>0</v>
      </c>
      <c r="R9117">
        <v>0</v>
      </c>
      <c r="S9117">
        <v>0</v>
      </c>
      <c r="T9117">
        <v>1</v>
      </c>
      <c r="U9117">
        <v>0</v>
      </c>
      <c r="V9117">
        <v>0</v>
      </c>
      <c r="W9117">
        <v>0</v>
      </c>
      <c r="X9117">
        <v>34.191488693664098</v>
      </c>
      <c r="Y9117">
        <v>0</v>
      </c>
      <c r="Z9117">
        <v>0</v>
      </c>
      <c r="AA9117">
        <v>0</v>
      </c>
      <c r="AB9117">
        <v>5.7292469858225011E-2</v>
      </c>
      <c r="AC9117">
        <v>0</v>
      </c>
      <c r="AD9117">
        <v>0</v>
      </c>
      <c r="AE9117">
        <v>34.248781163522324</v>
      </c>
    </row>
    <row r="9118" spans="1:31" x14ac:dyDescent="0.25">
      <c r="A9118">
        <v>2103716</v>
      </c>
      <c r="B9118">
        <v>1</v>
      </c>
      <c r="C9118" t="s">
        <v>80</v>
      </c>
      <c r="D9118" t="s">
        <v>110</v>
      </c>
      <c r="E9118" t="s">
        <v>177</v>
      </c>
      <c r="F9118" t="s">
        <v>25925</v>
      </c>
      <c r="G9118" t="s">
        <v>196</v>
      </c>
      <c r="H9118" t="s">
        <v>143</v>
      </c>
      <c r="I9118" t="s">
        <v>135</v>
      </c>
      <c r="J9118" t="s">
        <v>136</v>
      </c>
      <c r="K9118" t="s">
        <v>137</v>
      </c>
      <c r="L9118" t="s">
        <v>25926</v>
      </c>
      <c r="M9118" t="s">
        <v>25927</v>
      </c>
      <c r="N9118">
        <v>1.009166666</v>
      </c>
      <c r="O9118">
        <v>0</v>
      </c>
      <c r="P9118">
        <v>6</v>
      </c>
      <c r="Q9118">
        <v>0</v>
      </c>
      <c r="R9118">
        <v>0</v>
      </c>
      <c r="S9118">
        <v>0</v>
      </c>
      <c r="T9118">
        <v>2</v>
      </c>
      <c r="U9118">
        <v>0</v>
      </c>
      <c r="V9118">
        <v>0</v>
      </c>
      <c r="W9118">
        <v>0</v>
      </c>
      <c r="X9118">
        <v>1.4545317743279673</v>
      </c>
      <c r="Y9118">
        <v>0</v>
      </c>
      <c r="Z9118">
        <v>0</v>
      </c>
      <c r="AA9118">
        <v>0</v>
      </c>
      <c r="AB9118">
        <v>0.44176483905425284</v>
      </c>
      <c r="AC9118">
        <v>0</v>
      </c>
      <c r="AD9118">
        <v>0</v>
      </c>
      <c r="AE9118">
        <v>1.8962966133822201</v>
      </c>
    </row>
    <row r="9119" spans="1:31" x14ac:dyDescent="0.25">
      <c r="A9119">
        <v>2103719</v>
      </c>
      <c r="B9119">
        <v>1</v>
      </c>
      <c r="C9119" t="s">
        <v>80</v>
      </c>
      <c r="D9119" t="s">
        <v>105</v>
      </c>
      <c r="E9119" t="s">
        <v>169</v>
      </c>
      <c r="F9119" t="s">
        <v>25928</v>
      </c>
      <c r="G9119" t="s">
        <v>154</v>
      </c>
      <c r="H9119" t="s">
        <v>134</v>
      </c>
      <c r="I9119" t="s">
        <v>135</v>
      </c>
      <c r="J9119" t="s">
        <v>136</v>
      </c>
      <c r="K9119" t="s">
        <v>155</v>
      </c>
      <c r="L9119" t="s">
        <v>25929</v>
      </c>
      <c r="M9119" t="s">
        <v>25930</v>
      </c>
      <c r="N9119">
        <v>5.1408333329999998</v>
      </c>
      <c r="O9119">
        <v>0</v>
      </c>
      <c r="P9119">
        <v>13</v>
      </c>
      <c r="Q9119">
        <v>0</v>
      </c>
      <c r="R9119">
        <v>3</v>
      </c>
      <c r="S9119">
        <v>0</v>
      </c>
      <c r="T9119">
        <v>2</v>
      </c>
      <c r="U9119">
        <v>0</v>
      </c>
      <c r="V9119">
        <v>0</v>
      </c>
      <c r="W9119">
        <v>0</v>
      </c>
      <c r="X9119">
        <v>19.274398497800689</v>
      </c>
      <c r="Y9119">
        <v>0</v>
      </c>
      <c r="Z9119">
        <v>7.3215700729360806</v>
      </c>
      <c r="AA9119">
        <v>0</v>
      </c>
      <c r="AB9119">
        <v>7.7696804354388078</v>
      </c>
      <c r="AC9119">
        <v>0</v>
      </c>
      <c r="AD9119">
        <v>0</v>
      </c>
      <c r="AE9119">
        <v>34.365649006175573</v>
      </c>
    </row>
    <row r="9120" spans="1:31" x14ac:dyDescent="0.25">
      <c r="A9120">
        <v>2103720</v>
      </c>
      <c r="B9120">
        <v>1</v>
      </c>
      <c r="C9120" t="s">
        <v>80</v>
      </c>
      <c r="D9120" t="s">
        <v>84</v>
      </c>
      <c r="E9120" t="s">
        <v>177</v>
      </c>
      <c r="F9120" t="s">
        <v>25931</v>
      </c>
      <c r="G9120" t="s">
        <v>196</v>
      </c>
      <c r="H9120" t="s">
        <v>143</v>
      </c>
      <c r="I9120" t="s">
        <v>135</v>
      </c>
      <c r="J9120" t="s">
        <v>136</v>
      </c>
      <c r="K9120" t="s">
        <v>137</v>
      </c>
      <c r="L9120" t="s">
        <v>25932</v>
      </c>
      <c r="M9120" t="s">
        <v>25933</v>
      </c>
      <c r="N9120">
        <v>1.362222222</v>
      </c>
      <c r="O9120">
        <v>0</v>
      </c>
      <c r="P9120">
        <v>2</v>
      </c>
      <c r="Q9120">
        <v>0</v>
      </c>
      <c r="R9120">
        <v>0</v>
      </c>
      <c r="S9120">
        <v>0</v>
      </c>
      <c r="T9120">
        <v>1</v>
      </c>
      <c r="U9120">
        <v>0</v>
      </c>
      <c r="V9120">
        <v>0</v>
      </c>
      <c r="W9120">
        <v>0</v>
      </c>
      <c r="X9120">
        <v>0.89512634248147049</v>
      </c>
      <c r="Y9120">
        <v>0</v>
      </c>
      <c r="Z9120">
        <v>0</v>
      </c>
      <c r="AA9120">
        <v>0</v>
      </c>
      <c r="AB9120">
        <v>0.38710006870818664</v>
      </c>
      <c r="AC9120">
        <v>0</v>
      </c>
      <c r="AD9120">
        <v>0</v>
      </c>
      <c r="AE9120">
        <v>1.2822264111896571</v>
      </c>
    </row>
    <row r="9121" spans="1:31" x14ac:dyDescent="0.25">
      <c r="A9121">
        <v>2103722</v>
      </c>
      <c r="B9121">
        <v>1</v>
      </c>
      <c r="C9121" t="s">
        <v>81</v>
      </c>
      <c r="D9121" t="s">
        <v>120</v>
      </c>
      <c r="E9121" t="s">
        <v>177</v>
      </c>
      <c r="F9121" t="s">
        <v>25934</v>
      </c>
      <c r="G9121" t="s">
        <v>183</v>
      </c>
      <c r="H9121" t="s">
        <v>143</v>
      </c>
      <c r="I9121" t="s">
        <v>135</v>
      </c>
      <c r="J9121" t="s">
        <v>136</v>
      </c>
      <c r="K9121" t="s">
        <v>137</v>
      </c>
      <c r="L9121" t="s">
        <v>25935</v>
      </c>
      <c r="M9121" t="s">
        <v>25936</v>
      </c>
      <c r="N9121">
        <v>2.0227777769999999</v>
      </c>
      <c r="O9121">
        <v>0</v>
      </c>
      <c r="P9121">
        <v>3</v>
      </c>
      <c r="Q9121">
        <v>0</v>
      </c>
      <c r="R9121">
        <v>0</v>
      </c>
      <c r="S9121">
        <v>0</v>
      </c>
      <c r="T9121">
        <v>0</v>
      </c>
      <c r="U9121">
        <v>0</v>
      </c>
      <c r="V9121">
        <v>0</v>
      </c>
      <c r="W9121">
        <v>0</v>
      </c>
      <c r="X9121">
        <v>1.0564461634062423</v>
      </c>
      <c r="Y9121">
        <v>0</v>
      </c>
      <c r="Z9121">
        <v>0</v>
      </c>
      <c r="AA9121">
        <v>0</v>
      </c>
      <c r="AB9121">
        <v>0</v>
      </c>
      <c r="AC9121">
        <v>0</v>
      </c>
      <c r="AD9121">
        <v>0</v>
      </c>
      <c r="AE9121">
        <v>1.0564461634062423</v>
      </c>
    </row>
    <row r="9122" spans="1:31" x14ac:dyDescent="0.25">
      <c r="A9122">
        <v>2103724</v>
      </c>
      <c r="B9122">
        <v>1</v>
      </c>
      <c r="C9122" t="s">
        <v>80</v>
      </c>
      <c r="D9122" t="s">
        <v>96</v>
      </c>
      <c r="E9122" t="s">
        <v>177</v>
      </c>
      <c r="F9122" t="s">
        <v>25937</v>
      </c>
      <c r="G9122" t="s">
        <v>183</v>
      </c>
      <c r="H9122" t="s">
        <v>143</v>
      </c>
      <c r="I9122" t="s">
        <v>135</v>
      </c>
      <c r="J9122" t="s">
        <v>136</v>
      </c>
      <c r="K9122" t="s">
        <v>137</v>
      </c>
      <c r="L9122" t="s">
        <v>25938</v>
      </c>
      <c r="M9122" t="s">
        <v>25939</v>
      </c>
      <c r="N9122">
        <v>2.2883333330000002</v>
      </c>
      <c r="O9122">
        <v>0</v>
      </c>
      <c r="P9122">
        <v>1</v>
      </c>
      <c r="Q9122">
        <v>0</v>
      </c>
      <c r="R9122">
        <v>0</v>
      </c>
      <c r="S9122">
        <v>0</v>
      </c>
      <c r="T9122">
        <v>0</v>
      </c>
      <c r="U9122">
        <v>0</v>
      </c>
      <c r="V9122">
        <v>0</v>
      </c>
      <c r="W9122">
        <v>0</v>
      </c>
      <c r="X9122">
        <v>0.93413620618579341</v>
      </c>
      <c r="Y9122">
        <v>0</v>
      </c>
      <c r="Z9122">
        <v>0</v>
      </c>
      <c r="AA9122">
        <v>0</v>
      </c>
      <c r="AB9122">
        <v>0</v>
      </c>
      <c r="AC9122">
        <v>0</v>
      </c>
      <c r="AD9122">
        <v>0</v>
      </c>
      <c r="AE9122">
        <v>0.93413620618579341</v>
      </c>
    </row>
    <row r="9123" spans="1:31" x14ac:dyDescent="0.25">
      <c r="A9123">
        <v>2103725</v>
      </c>
      <c r="B9123">
        <v>1</v>
      </c>
      <c r="C9123" t="s">
        <v>80</v>
      </c>
      <c r="D9123" t="s">
        <v>105</v>
      </c>
      <c r="E9123" t="s">
        <v>146</v>
      </c>
      <c r="F9123" t="s">
        <v>25940</v>
      </c>
      <c r="G9123" t="s">
        <v>1007</v>
      </c>
      <c r="H9123" t="s">
        <v>134</v>
      </c>
      <c r="I9123" t="s">
        <v>135</v>
      </c>
      <c r="J9123" t="s">
        <v>3</v>
      </c>
      <c r="K9123" t="s">
        <v>137</v>
      </c>
      <c r="L9123" t="s">
        <v>25941</v>
      </c>
      <c r="M9123" t="s">
        <v>25942</v>
      </c>
      <c r="N9123">
        <v>7.6372222220000001</v>
      </c>
      <c r="O9123">
        <v>0</v>
      </c>
      <c r="P9123">
        <v>615</v>
      </c>
      <c r="Q9123">
        <v>0</v>
      </c>
      <c r="R9123">
        <v>0</v>
      </c>
      <c r="S9123">
        <v>0</v>
      </c>
      <c r="T9123">
        <v>23</v>
      </c>
      <c r="U9123">
        <v>0</v>
      </c>
      <c r="V9123">
        <v>0</v>
      </c>
      <c r="W9123">
        <v>0</v>
      </c>
      <c r="X9123">
        <v>1250.1747406725799</v>
      </c>
      <c r="Y9123">
        <v>0</v>
      </c>
      <c r="Z9123">
        <v>0</v>
      </c>
      <c r="AA9123">
        <v>0</v>
      </c>
      <c r="AB9123">
        <v>145.43620956503617</v>
      </c>
      <c r="AC9123">
        <v>0</v>
      </c>
      <c r="AD9123">
        <v>0</v>
      </c>
      <c r="AE9123">
        <v>1395.6109502376162</v>
      </c>
    </row>
    <row r="9124" spans="1:31" x14ac:dyDescent="0.25">
      <c r="A9124">
        <v>2113721</v>
      </c>
      <c r="B9124">
        <v>1</v>
      </c>
      <c r="C9124" t="s">
        <v>80</v>
      </c>
      <c r="D9124" t="s">
        <v>91</v>
      </c>
      <c r="E9124" t="s">
        <v>158</v>
      </c>
      <c r="F9124" t="s">
        <v>25943</v>
      </c>
      <c r="G9124" t="s">
        <v>160</v>
      </c>
      <c r="H9124" t="s">
        <v>143</v>
      </c>
      <c r="I9124" t="s">
        <v>135</v>
      </c>
      <c r="J9124" t="s">
        <v>136</v>
      </c>
      <c r="K9124" t="s">
        <v>137</v>
      </c>
      <c r="L9124" t="s">
        <v>25944</v>
      </c>
      <c r="M9124" t="s">
        <v>25945</v>
      </c>
      <c r="N9124">
        <v>2.1269444439999998</v>
      </c>
      <c r="O9124">
        <v>0</v>
      </c>
      <c r="P9124">
        <v>56</v>
      </c>
      <c r="Q9124">
        <v>0</v>
      </c>
      <c r="R9124">
        <v>0</v>
      </c>
      <c r="S9124">
        <v>0</v>
      </c>
      <c r="T9124">
        <v>8</v>
      </c>
      <c r="U9124">
        <v>0</v>
      </c>
      <c r="V9124">
        <v>0</v>
      </c>
      <c r="W9124">
        <v>0</v>
      </c>
      <c r="X9124">
        <v>23.688070951582361</v>
      </c>
      <c r="Y9124">
        <v>0</v>
      </c>
      <c r="Z9124">
        <v>0</v>
      </c>
      <c r="AA9124">
        <v>0</v>
      </c>
      <c r="AB9124">
        <v>10.51986158928764</v>
      </c>
      <c r="AC9124">
        <v>0</v>
      </c>
      <c r="AD9124">
        <v>0</v>
      </c>
      <c r="AE9124">
        <v>34.207932540870004</v>
      </c>
    </row>
    <row r="9125" spans="1:31" x14ac:dyDescent="0.25">
      <c r="A9125">
        <v>2113723</v>
      </c>
      <c r="B9125">
        <v>1</v>
      </c>
      <c r="C9125" t="s">
        <v>80</v>
      </c>
      <c r="D9125" t="s">
        <v>107</v>
      </c>
      <c r="E9125" t="s">
        <v>177</v>
      </c>
      <c r="F9125" t="s">
        <v>25946</v>
      </c>
      <c r="G9125" t="s">
        <v>183</v>
      </c>
      <c r="H9125" t="s">
        <v>143</v>
      </c>
      <c r="I9125" t="s">
        <v>135</v>
      </c>
      <c r="J9125" t="s">
        <v>136</v>
      </c>
      <c r="K9125" t="s">
        <v>137</v>
      </c>
      <c r="L9125" t="s">
        <v>25947</v>
      </c>
      <c r="M9125" t="s">
        <v>25948</v>
      </c>
      <c r="N9125">
        <v>2.2322222219999999</v>
      </c>
      <c r="O9125">
        <v>0</v>
      </c>
      <c r="P9125">
        <v>1</v>
      </c>
      <c r="Q9125">
        <v>0</v>
      </c>
      <c r="R9125">
        <v>0</v>
      </c>
      <c r="S9125">
        <v>0</v>
      </c>
      <c r="T9125">
        <v>0</v>
      </c>
      <c r="U9125">
        <v>0</v>
      </c>
      <c r="V9125">
        <v>0</v>
      </c>
      <c r="W9125">
        <v>0</v>
      </c>
      <c r="X9125">
        <v>0.91062483363292002</v>
      </c>
      <c r="Y9125">
        <v>0</v>
      </c>
      <c r="Z9125">
        <v>0</v>
      </c>
      <c r="AA9125">
        <v>0</v>
      </c>
      <c r="AB9125">
        <v>0</v>
      </c>
      <c r="AC9125">
        <v>0</v>
      </c>
      <c r="AD9125">
        <v>0</v>
      </c>
      <c r="AE9125">
        <v>0.91062483363292002</v>
      </c>
    </row>
    <row r="9126" spans="1:31" x14ac:dyDescent="0.25">
      <c r="A9126">
        <v>2113728</v>
      </c>
      <c r="B9126">
        <v>1</v>
      </c>
      <c r="C9126" t="s">
        <v>80</v>
      </c>
      <c r="D9126" t="s">
        <v>84</v>
      </c>
      <c r="E9126" t="s">
        <v>177</v>
      </c>
      <c r="F9126" t="s">
        <v>25949</v>
      </c>
      <c r="G9126" t="s">
        <v>183</v>
      </c>
      <c r="H9126" t="s">
        <v>143</v>
      </c>
      <c r="I9126" t="s">
        <v>135</v>
      </c>
      <c r="J9126" t="s">
        <v>136</v>
      </c>
      <c r="K9126" t="s">
        <v>137</v>
      </c>
      <c r="L9126" t="s">
        <v>25950</v>
      </c>
      <c r="M9126" t="s">
        <v>25951</v>
      </c>
      <c r="N9126">
        <v>2.699166666</v>
      </c>
      <c r="O9126">
        <v>0</v>
      </c>
      <c r="P9126">
        <v>1</v>
      </c>
      <c r="Q9126">
        <v>0</v>
      </c>
      <c r="R9126">
        <v>0</v>
      </c>
      <c r="S9126">
        <v>0</v>
      </c>
      <c r="T9126">
        <v>0</v>
      </c>
      <c r="U9126">
        <v>0</v>
      </c>
      <c r="V9126">
        <v>0</v>
      </c>
      <c r="W9126">
        <v>0</v>
      </c>
      <c r="X9126">
        <v>0.34654227762029172</v>
      </c>
      <c r="Y9126">
        <v>0</v>
      </c>
      <c r="Z9126">
        <v>0</v>
      </c>
      <c r="AA9126">
        <v>0</v>
      </c>
      <c r="AB9126">
        <v>0</v>
      </c>
      <c r="AC9126">
        <v>0</v>
      </c>
      <c r="AD9126">
        <v>0</v>
      </c>
      <c r="AE9126">
        <v>0.34654227762029172</v>
      </c>
    </row>
    <row r="9127" spans="1:31" x14ac:dyDescent="0.25">
      <c r="A9127">
        <v>2113732</v>
      </c>
      <c r="B9127">
        <v>1</v>
      </c>
      <c r="C9127" t="s">
        <v>80</v>
      </c>
      <c r="D9127" t="s">
        <v>88</v>
      </c>
      <c r="E9127" t="s">
        <v>140</v>
      </c>
      <c r="F9127" t="s">
        <v>25952</v>
      </c>
      <c r="G9127" t="s">
        <v>1017</v>
      </c>
      <c r="H9127" t="s">
        <v>143</v>
      </c>
      <c r="I9127" t="s">
        <v>135</v>
      </c>
      <c r="J9127" t="s">
        <v>136</v>
      </c>
      <c r="K9127" t="s">
        <v>137</v>
      </c>
      <c r="L9127" t="s">
        <v>25953</v>
      </c>
      <c r="M9127" t="s">
        <v>25954</v>
      </c>
      <c r="N9127">
        <v>0.228333333</v>
      </c>
      <c r="O9127">
        <v>0</v>
      </c>
      <c r="P9127">
        <v>17</v>
      </c>
      <c r="Q9127">
        <v>0</v>
      </c>
      <c r="R9127">
        <v>0</v>
      </c>
      <c r="S9127">
        <v>0</v>
      </c>
      <c r="T9127">
        <v>55</v>
      </c>
      <c r="U9127">
        <v>0</v>
      </c>
      <c r="V9127">
        <v>1</v>
      </c>
      <c r="W9127">
        <v>0</v>
      </c>
      <c r="X9127">
        <v>0.93392456736636997</v>
      </c>
      <c r="Y9127">
        <v>0</v>
      </c>
      <c r="Z9127">
        <v>0</v>
      </c>
      <c r="AA9127">
        <v>0</v>
      </c>
      <c r="AB9127">
        <v>16.075010866411738</v>
      </c>
      <c r="AC9127">
        <v>0</v>
      </c>
      <c r="AD9127">
        <v>4.567098788139333E-2</v>
      </c>
      <c r="AE9127">
        <v>17.0546064216595</v>
      </c>
    </row>
    <row r="9128" spans="1:31" x14ac:dyDescent="0.25">
      <c r="A9128">
        <v>2113735</v>
      </c>
      <c r="B9128">
        <v>1</v>
      </c>
      <c r="C9128" t="s">
        <v>81</v>
      </c>
      <c r="D9128" t="s">
        <v>115</v>
      </c>
      <c r="E9128" t="s">
        <v>177</v>
      </c>
      <c r="F9128" t="s">
        <v>25955</v>
      </c>
      <c r="G9128" t="s">
        <v>183</v>
      </c>
      <c r="H9128" t="s">
        <v>143</v>
      </c>
      <c r="I9128" t="s">
        <v>135</v>
      </c>
      <c r="J9128" t="s">
        <v>136</v>
      </c>
      <c r="K9128" t="s">
        <v>137</v>
      </c>
      <c r="L9128" t="s">
        <v>25956</v>
      </c>
      <c r="M9128" t="s">
        <v>25957</v>
      </c>
      <c r="N9128">
        <v>1.768611111</v>
      </c>
      <c r="O9128">
        <v>0</v>
      </c>
      <c r="P9128">
        <v>1</v>
      </c>
      <c r="Q9128">
        <v>0</v>
      </c>
      <c r="R9128">
        <v>0</v>
      </c>
      <c r="S9128">
        <v>0</v>
      </c>
      <c r="T9128">
        <v>0</v>
      </c>
      <c r="U9128">
        <v>0</v>
      </c>
      <c r="V9128">
        <v>0</v>
      </c>
      <c r="W9128">
        <v>0</v>
      </c>
      <c r="X9128">
        <v>8.2545806450000012E-4</v>
      </c>
      <c r="Y9128">
        <v>0</v>
      </c>
      <c r="Z9128">
        <v>0</v>
      </c>
      <c r="AA9128">
        <v>0</v>
      </c>
      <c r="AB9128">
        <v>0</v>
      </c>
      <c r="AC9128">
        <v>0</v>
      </c>
      <c r="AD9128">
        <v>0</v>
      </c>
      <c r="AE9128">
        <v>8.2545806450000012E-4</v>
      </c>
    </row>
    <row r="9129" spans="1:31" x14ac:dyDescent="0.25">
      <c r="A9129">
        <v>2113737</v>
      </c>
      <c r="B9129">
        <v>1</v>
      </c>
      <c r="C9129" t="s">
        <v>80</v>
      </c>
      <c r="D9129" t="s">
        <v>83</v>
      </c>
      <c r="E9129" t="s">
        <v>158</v>
      </c>
      <c r="F9129" t="s">
        <v>25958</v>
      </c>
      <c r="G9129" t="s">
        <v>160</v>
      </c>
      <c r="H9129" t="s">
        <v>143</v>
      </c>
      <c r="I9129" t="s">
        <v>135</v>
      </c>
      <c r="J9129" t="s">
        <v>136</v>
      </c>
      <c r="K9129" t="s">
        <v>137</v>
      </c>
      <c r="L9129" t="s">
        <v>25959</v>
      </c>
      <c r="M9129" t="s">
        <v>25960</v>
      </c>
      <c r="N9129">
        <v>2.5099999999999998</v>
      </c>
      <c r="O9129">
        <v>0</v>
      </c>
      <c r="P9129">
        <v>0</v>
      </c>
      <c r="Q9129">
        <v>0</v>
      </c>
      <c r="R9129">
        <v>0</v>
      </c>
      <c r="S9129">
        <v>0</v>
      </c>
      <c r="T9129">
        <v>77</v>
      </c>
      <c r="U9129">
        <v>0</v>
      </c>
      <c r="V9129">
        <v>0</v>
      </c>
      <c r="W9129">
        <v>0</v>
      </c>
      <c r="X9129">
        <v>0</v>
      </c>
      <c r="Y9129">
        <v>0</v>
      </c>
      <c r="Z9129">
        <v>0</v>
      </c>
      <c r="AA9129">
        <v>0</v>
      </c>
      <c r="AB9129">
        <v>129.74287361646455</v>
      </c>
      <c r="AC9129">
        <v>0</v>
      </c>
      <c r="AD9129">
        <v>0</v>
      </c>
      <c r="AE9129">
        <v>129.74287361646455</v>
      </c>
    </row>
    <row r="9130" spans="1:31" x14ac:dyDescent="0.25">
      <c r="A9130">
        <v>2113738</v>
      </c>
      <c r="B9130">
        <v>1</v>
      </c>
      <c r="C9130" t="s">
        <v>80</v>
      </c>
      <c r="D9130" t="s">
        <v>82</v>
      </c>
      <c r="E9130" t="s">
        <v>158</v>
      </c>
      <c r="F9130" t="s">
        <v>25961</v>
      </c>
      <c r="G9130" t="s">
        <v>160</v>
      </c>
      <c r="H9130" t="s">
        <v>143</v>
      </c>
      <c r="I9130" t="s">
        <v>135</v>
      </c>
      <c r="J9130" t="s">
        <v>136</v>
      </c>
      <c r="K9130" t="s">
        <v>137</v>
      </c>
      <c r="L9130" t="s">
        <v>25962</v>
      </c>
      <c r="M9130" t="s">
        <v>25963</v>
      </c>
      <c r="N9130">
        <v>1.8547222219999999</v>
      </c>
      <c r="O9130">
        <v>0</v>
      </c>
      <c r="P9130">
        <v>111</v>
      </c>
      <c r="Q9130">
        <v>0</v>
      </c>
      <c r="R9130">
        <v>0</v>
      </c>
      <c r="S9130">
        <v>0</v>
      </c>
      <c r="T9130">
        <v>51</v>
      </c>
      <c r="U9130">
        <v>0</v>
      </c>
      <c r="V9130">
        <v>0</v>
      </c>
      <c r="W9130">
        <v>0</v>
      </c>
      <c r="X9130">
        <v>41.647097654437189</v>
      </c>
      <c r="Y9130">
        <v>0</v>
      </c>
      <c r="Z9130">
        <v>0</v>
      </c>
      <c r="AA9130">
        <v>0</v>
      </c>
      <c r="AB9130">
        <v>21.627778657525539</v>
      </c>
      <c r="AC9130">
        <v>0</v>
      </c>
      <c r="AD9130">
        <v>0</v>
      </c>
      <c r="AE9130">
        <v>63.274876311962728</v>
      </c>
    </row>
    <row r="9131" spans="1:31" x14ac:dyDescent="0.25">
      <c r="A9131">
        <v>2113739</v>
      </c>
      <c r="B9131">
        <v>1</v>
      </c>
      <c r="C9131" t="s">
        <v>80</v>
      </c>
      <c r="D9131" t="s">
        <v>101</v>
      </c>
      <c r="E9131" t="s">
        <v>158</v>
      </c>
      <c r="F9131" t="s">
        <v>25964</v>
      </c>
      <c r="G9131" t="s">
        <v>160</v>
      </c>
      <c r="H9131" t="s">
        <v>143</v>
      </c>
      <c r="I9131" t="s">
        <v>135</v>
      </c>
      <c r="J9131" t="s">
        <v>136</v>
      </c>
      <c r="K9131" t="s">
        <v>137</v>
      </c>
      <c r="L9131" t="s">
        <v>25965</v>
      </c>
      <c r="M9131" t="s">
        <v>25966</v>
      </c>
      <c r="N9131">
        <v>0.99972222200000005</v>
      </c>
      <c r="O9131">
        <v>0</v>
      </c>
      <c r="P9131">
        <v>25</v>
      </c>
      <c r="Q9131">
        <v>0</v>
      </c>
      <c r="R9131">
        <v>12</v>
      </c>
      <c r="S9131">
        <v>0</v>
      </c>
      <c r="T9131">
        <v>6</v>
      </c>
      <c r="U9131">
        <v>0</v>
      </c>
      <c r="V9131">
        <v>0</v>
      </c>
      <c r="W9131">
        <v>0</v>
      </c>
      <c r="X9131">
        <v>5.0332120376632847</v>
      </c>
      <c r="Y9131">
        <v>0</v>
      </c>
      <c r="Z9131">
        <v>4.6952817958134911</v>
      </c>
      <c r="AA9131">
        <v>0</v>
      </c>
      <c r="AB9131">
        <v>1.7638823031380435</v>
      </c>
      <c r="AC9131">
        <v>0</v>
      </c>
      <c r="AD9131">
        <v>0</v>
      </c>
      <c r="AE9131">
        <v>11.492376136614819</v>
      </c>
    </row>
    <row r="9132" spans="1:31" x14ac:dyDescent="0.25">
      <c r="A9132">
        <v>2113740</v>
      </c>
      <c r="B9132">
        <v>1</v>
      </c>
      <c r="C9132" t="s">
        <v>80</v>
      </c>
      <c r="D9132" t="s">
        <v>93</v>
      </c>
      <c r="E9132" t="s">
        <v>146</v>
      </c>
      <c r="F9132" t="s">
        <v>25967</v>
      </c>
      <c r="G9132" t="s">
        <v>133</v>
      </c>
      <c r="H9132" t="s">
        <v>134</v>
      </c>
      <c r="I9132" t="s">
        <v>135</v>
      </c>
      <c r="J9132" t="s">
        <v>136</v>
      </c>
      <c r="K9132" t="s">
        <v>137</v>
      </c>
      <c r="L9132" t="s">
        <v>25968</v>
      </c>
      <c r="M9132" t="s">
        <v>25969</v>
      </c>
      <c r="N9132">
        <v>1.0141666659999999</v>
      </c>
      <c r="O9132">
        <v>0</v>
      </c>
      <c r="P9132">
        <v>207</v>
      </c>
      <c r="Q9132">
        <v>4</v>
      </c>
      <c r="R9132">
        <v>150</v>
      </c>
      <c r="S9132">
        <v>1</v>
      </c>
      <c r="T9132">
        <v>48</v>
      </c>
      <c r="U9132">
        <v>0</v>
      </c>
      <c r="V9132">
        <v>0</v>
      </c>
      <c r="W9132">
        <v>0</v>
      </c>
      <c r="X9132">
        <v>43.08854049774996</v>
      </c>
      <c r="Y9132">
        <v>12.163646110761285</v>
      </c>
      <c r="Z9132">
        <v>361.07862742705532</v>
      </c>
      <c r="AA9132">
        <v>14.314972089490624</v>
      </c>
      <c r="AB9132">
        <v>64.993773334205599</v>
      </c>
      <c r="AC9132">
        <v>0</v>
      </c>
      <c r="AD9132">
        <v>0</v>
      </c>
      <c r="AE9132">
        <v>495.63955945926273</v>
      </c>
    </row>
    <row r="9133" spans="1:31" x14ac:dyDescent="0.25">
      <c r="A9133">
        <v>2113742</v>
      </c>
      <c r="B9133">
        <v>1</v>
      </c>
      <c r="C9133" t="s">
        <v>80</v>
      </c>
      <c r="D9133" t="s">
        <v>107</v>
      </c>
      <c r="E9133" t="s">
        <v>177</v>
      </c>
      <c r="F9133" t="s">
        <v>25970</v>
      </c>
      <c r="G9133" t="s">
        <v>183</v>
      </c>
      <c r="H9133" t="s">
        <v>143</v>
      </c>
      <c r="I9133" t="s">
        <v>135</v>
      </c>
      <c r="J9133" t="s">
        <v>136</v>
      </c>
      <c r="K9133" t="s">
        <v>137</v>
      </c>
      <c r="L9133" t="s">
        <v>25971</v>
      </c>
      <c r="M9133" t="s">
        <v>25972</v>
      </c>
      <c r="N9133">
        <v>1.7255555549999999</v>
      </c>
      <c r="O9133">
        <v>0</v>
      </c>
      <c r="P9133">
        <v>2</v>
      </c>
      <c r="Q9133">
        <v>0</v>
      </c>
      <c r="R9133">
        <v>0</v>
      </c>
      <c r="S9133">
        <v>0</v>
      </c>
      <c r="T9133">
        <v>0</v>
      </c>
      <c r="U9133">
        <v>0</v>
      </c>
      <c r="V9133">
        <v>0</v>
      </c>
      <c r="W9133">
        <v>0</v>
      </c>
      <c r="X9133">
        <v>0.61587137347907506</v>
      </c>
      <c r="Y9133">
        <v>0</v>
      </c>
      <c r="Z9133">
        <v>0</v>
      </c>
      <c r="AA9133">
        <v>0</v>
      </c>
      <c r="AB9133">
        <v>0</v>
      </c>
      <c r="AC9133">
        <v>0</v>
      </c>
      <c r="AD9133">
        <v>0</v>
      </c>
      <c r="AE9133">
        <v>0.61587137347907506</v>
      </c>
    </row>
    <row r="9134" spans="1:31" x14ac:dyDescent="0.25">
      <c r="A9134">
        <v>2113745</v>
      </c>
      <c r="B9134">
        <v>1</v>
      </c>
      <c r="C9134" t="s">
        <v>80</v>
      </c>
      <c r="D9134" t="s">
        <v>104</v>
      </c>
      <c r="E9134" t="s">
        <v>177</v>
      </c>
      <c r="F9134" t="s">
        <v>25973</v>
      </c>
      <c r="G9134" t="s">
        <v>324</v>
      </c>
      <c r="H9134" t="s">
        <v>143</v>
      </c>
      <c r="I9134" t="s">
        <v>135</v>
      </c>
      <c r="J9134" t="s">
        <v>136</v>
      </c>
      <c r="K9134" t="s">
        <v>137</v>
      </c>
      <c r="L9134" t="s">
        <v>25974</v>
      </c>
      <c r="M9134" t="s">
        <v>25975</v>
      </c>
      <c r="N9134">
        <v>3.2013888879999999</v>
      </c>
      <c r="O9134">
        <v>0</v>
      </c>
      <c r="P9134">
        <v>0</v>
      </c>
      <c r="Q9134">
        <v>0</v>
      </c>
      <c r="R9134">
        <v>1</v>
      </c>
      <c r="S9134">
        <v>0</v>
      </c>
      <c r="T9134">
        <v>0</v>
      </c>
      <c r="U9134">
        <v>0</v>
      </c>
      <c r="V9134">
        <v>0</v>
      </c>
      <c r="W9134">
        <v>0</v>
      </c>
      <c r="X9134">
        <v>0</v>
      </c>
      <c r="Y9134">
        <v>0</v>
      </c>
      <c r="Z9134">
        <v>3.9836589584046393</v>
      </c>
      <c r="AA9134">
        <v>0</v>
      </c>
      <c r="AB9134">
        <v>0</v>
      </c>
      <c r="AC9134">
        <v>0</v>
      </c>
      <c r="AD9134">
        <v>0</v>
      </c>
      <c r="AE9134">
        <v>3.9836589584046393</v>
      </c>
    </row>
    <row r="9135" spans="1:31" x14ac:dyDescent="0.25">
      <c r="A9135">
        <v>2113752</v>
      </c>
      <c r="B9135">
        <v>1</v>
      </c>
      <c r="C9135" t="s">
        <v>81</v>
      </c>
      <c r="D9135" t="s">
        <v>123</v>
      </c>
      <c r="E9135" t="s">
        <v>131</v>
      </c>
      <c r="F9135" t="s">
        <v>25976</v>
      </c>
      <c r="G9135" t="s">
        <v>133</v>
      </c>
      <c r="H9135" t="s">
        <v>134</v>
      </c>
      <c r="I9135" t="s">
        <v>135</v>
      </c>
      <c r="J9135" t="s">
        <v>136</v>
      </c>
      <c r="K9135" t="s">
        <v>137</v>
      </c>
      <c r="L9135" t="s">
        <v>25977</v>
      </c>
      <c r="M9135" t="s">
        <v>25978</v>
      </c>
      <c r="N9135">
        <v>0.54305555500000002</v>
      </c>
      <c r="O9135">
        <v>1</v>
      </c>
      <c r="P9135">
        <v>334</v>
      </c>
      <c r="Q9135">
        <v>208</v>
      </c>
      <c r="R9135">
        <v>62</v>
      </c>
      <c r="S9135">
        <v>15</v>
      </c>
      <c r="T9135">
        <v>32</v>
      </c>
      <c r="U9135">
        <v>0</v>
      </c>
      <c r="V9135">
        <v>0</v>
      </c>
      <c r="W9135">
        <v>0.34208915017305008</v>
      </c>
      <c r="X9135">
        <v>40.37491212807145</v>
      </c>
      <c r="Y9135">
        <v>92.834480082193039</v>
      </c>
      <c r="Z9135">
        <v>18.383378992251632</v>
      </c>
      <c r="AA9135">
        <v>4.8418356623726266</v>
      </c>
      <c r="AB9135">
        <v>9.9423848215896342</v>
      </c>
      <c r="AC9135">
        <v>0</v>
      </c>
      <c r="AD9135">
        <v>0</v>
      </c>
      <c r="AE9135">
        <v>166.71908083665144</v>
      </c>
    </row>
    <row r="9136" spans="1:31" x14ac:dyDescent="0.25">
      <c r="A9136">
        <v>2113755</v>
      </c>
      <c r="B9136">
        <v>1</v>
      </c>
      <c r="C9136" t="s">
        <v>80</v>
      </c>
      <c r="D9136" t="s">
        <v>107</v>
      </c>
      <c r="E9136" t="s">
        <v>131</v>
      </c>
      <c r="F9136" t="s">
        <v>25979</v>
      </c>
      <c r="G9136" t="s">
        <v>133</v>
      </c>
      <c r="H9136" t="s">
        <v>134</v>
      </c>
      <c r="I9136" t="s">
        <v>135</v>
      </c>
      <c r="J9136" t="s">
        <v>136</v>
      </c>
      <c r="K9136" t="s">
        <v>137</v>
      </c>
      <c r="L9136" t="s">
        <v>25980</v>
      </c>
      <c r="M9136" t="s">
        <v>25981</v>
      </c>
      <c r="N9136">
        <v>1.4797222219999999</v>
      </c>
      <c r="O9136">
        <v>1</v>
      </c>
      <c r="P9136">
        <v>1144</v>
      </c>
      <c r="Q9136">
        <v>1</v>
      </c>
      <c r="R9136">
        <v>0</v>
      </c>
      <c r="S9136">
        <v>2</v>
      </c>
      <c r="T9136">
        <v>31</v>
      </c>
      <c r="U9136">
        <v>0</v>
      </c>
      <c r="V9136">
        <v>3</v>
      </c>
      <c r="W9136">
        <v>36.573243073087149</v>
      </c>
      <c r="X9136">
        <v>319.99010544052288</v>
      </c>
      <c r="Y9136">
        <v>1.3091953348444698</v>
      </c>
      <c r="Z9136">
        <v>0</v>
      </c>
      <c r="AA9136">
        <v>7.9960194551444044</v>
      </c>
      <c r="AB9136">
        <v>38.763623213077814</v>
      </c>
      <c r="AC9136">
        <v>0</v>
      </c>
      <c r="AD9136">
        <v>5.1743852621772897</v>
      </c>
      <c r="AE9136">
        <v>409.80657177885399</v>
      </c>
    </row>
    <row r="9137" spans="1:31" x14ac:dyDescent="0.25">
      <c r="A9137">
        <v>2113758</v>
      </c>
      <c r="B9137">
        <v>1</v>
      </c>
      <c r="C9137" t="s">
        <v>81</v>
      </c>
      <c r="D9137" t="s">
        <v>120</v>
      </c>
      <c r="E9137" t="s">
        <v>131</v>
      </c>
      <c r="F9137" t="s">
        <v>6152</v>
      </c>
      <c r="G9137" t="s">
        <v>133</v>
      </c>
      <c r="H9137" t="s">
        <v>134</v>
      </c>
      <c r="I9137" t="s">
        <v>135</v>
      </c>
      <c r="J9137" t="s">
        <v>136</v>
      </c>
      <c r="K9137" t="s">
        <v>137</v>
      </c>
      <c r="L9137" t="s">
        <v>25982</v>
      </c>
      <c r="M9137" t="s">
        <v>25983</v>
      </c>
      <c r="N9137">
        <v>0.45027777699999999</v>
      </c>
      <c r="O9137">
        <v>0</v>
      </c>
      <c r="P9137">
        <v>71</v>
      </c>
      <c r="Q9137">
        <v>54</v>
      </c>
      <c r="R9137">
        <v>18</v>
      </c>
      <c r="S9137">
        <v>11</v>
      </c>
      <c r="T9137">
        <v>3</v>
      </c>
      <c r="U9137">
        <v>0</v>
      </c>
      <c r="V9137">
        <v>0</v>
      </c>
      <c r="W9137">
        <v>0</v>
      </c>
      <c r="X9137">
        <v>12.452779333920205</v>
      </c>
      <c r="Y9137">
        <v>16.15693075281219</v>
      </c>
      <c r="Z9137">
        <v>4.741978743758267</v>
      </c>
      <c r="AA9137">
        <v>10.925503431742127</v>
      </c>
      <c r="AB9137">
        <v>0.16764409844457334</v>
      </c>
      <c r="AC9137">
        <v>0</v>
      </c>
      <c r="AD9137">
        <v>0</v>
      </c>
      <c r="AE9137">
        <v>44.444836360677364</v>
      </c>
    </row>
    <row r="9138" spans="1:31" x14ac:dyDescent="0.25">
      <c r="A9138">
        <v>2113761</v>
      </c>
      <c r="B9138">
        <v>1</v>
      </c>
      <c r="C9138" t="s">
        <v>80</v>
      </c>
      <c r="D9138" t="s">
        <v>90</v>
      </c>
      <c r="E9138" t="s">
        <v>177</v>
      </c>
      <c r="F9138" t="s">
        <v>25984</v>
      </c>
      <c r="G9138" t="s">
        <v>183</v>
      </c>
      <c r="H9138" t="s">
        <v>143</v>
      </c>
      <c r="I9138" t="s">
        <v>135</v>
      </c>
      <c r="J9138" t="s">
        <v>136</v>
      </c>
      <c r="K9138" t="s">
        <v>137</v>
      </c>
      <c r="L9138" t="s">
        <v>25985</v>
      </c>
      <c r="M9138" t="s">
        <v>25986</v>
      </c>
      <c r="N9138">
        <v>2.741666666</v>
      </c>
      <c r="O9138">
        <v>0</v>
      </c>
      <c r="P9138">
        <v>2</v>
      </c>
      <c r="Q9138">
        <v>0</v>
      </c>
      <c r="R9138">
        <v>0</v>
      </c>
      <c r="S9138">
        <v>0</v>
      </c>
      <c r="T9138">
        <v>0</v>
      </c>
      <c r="U9138">
        <v>0</v>
      </c>
      <c r="V9138">
        <v>0</v>
      </c>
      <c r="W9138">
        <v>0</v>
      </c>
      <c r="X9138">
        <v>1.7220439263897038</v>
      </c>
      <c r="Y9138">
        <v>0</v>
      </c>
      <c r="Z9138">
        <v>0</v>
      </c>
      <c r="AA9138">
        <v>0</v>
      </c>
      <c r="AB9138">
        <v>0</v>
      </c>
      <c r="AC9138">
        <v>0</v>
      </c>
      <c r="AD9138">
        <v>0</v>
      </c>
      <c r="AE9138">
        <v>1.7220439263897038</v>
      </c>
    </row>
    <row r="9139" spans="1:31" x14ac:dyDescent="0.25">
      <c r="A9139">
        <v>2113764</v>
      </c>
      <c r="B9139">
        <v>1</v>
      </c>
      <c r="C9139" t="s">
        <v>80</v>
      </c>
      <c r="D9139" t="s">
        <v>103</v>
      </c>
      <c r="E9139" t="s">
        <v>177</v>
      </c>
      <c r="F9139" t="s">
        <v>25987</v>
      </c>
      <c r="G9139" t="s">
        <v>1007</v>
      </c>
      <c r="H9139" t="s">
        <v>143</v>
      </c>
      <c r="I9139" t="s">
        <v>135</v>
      </c>
      <c r="J9139" t="s">
        <v>3</v>
      </c>
      <c r="K9139" t="s">
        <v>137</v>
      </c>
      <c r="L9139" t="s">
        <v>25988</v>
      </c>
      <c r="M9139" t="s">
        <v>25989</v>
      </c>
      <c r="N9139">
        <v>1.829722222</v>
      </c>
      <c r="O9139">
        <v>0</v>
      </c>
      <c r="P9139">
        <v>6</v>
      </c>
      <c r="Q9139">
        <v>0</v>
      </c>
      <c r="R9139">
        <v>0</v>
      </c>
      <c r="S9139">
        <v>0</v>
      </c>
      <c r="T9139">
        <v>1</v>
      </c>
      <c r="U9139">
        <v>0</v>
      </c>
      <c r="V9139">
        <v>0</v>
      </c>
      <c r="W9139">
        <v>0</v>
      </c>
      <c r="X9139">
        <v>1.6663585052824004</v>
      </c>
      <c r="Y9139">
        <v>0</v>
      </c>
      <c r="Z9139">
        <v>0</v>
      </c>
      <c r="AA9139">
        <v>0</v>
      </c>
      <c r="AB9139">
        <v>0</v>
      </c>
      <c r="AC9139">
        <v>0</v>
      </c>
      <c r="AD9139">
        <v>0</v>
      </c>
      <c r="AE9139">
        <v>1.6663585052824004</v>
      </c>
    </row>
    <row r="9140" spans="1:31" x14ac:dyDescent="0.25">
      <c r="A9140">
        <v>2113765</v>
      </c>
      <c r="B9140">
        <v>1</v>
      </c>
      <c r="C9140" t="s">
        <v>81</v>
      </c>
      <c r="D9140" t="s">
        <v>118</v>
      </c>
      <c r="E9140" t="s">
        <v>169</v>
      </c>
      <c r="F9140" t="s">
        <v>1396</v>
      </c>
      <c r="G9140" t="s">
        <v>464</v>
      </c>
      <c r="H9140" t="s">
        <v>134</v>
      </c>
      <c r="I9140" t="s">
        <v>135</v>
      </c>
      <c r="J9140" t="s">
        <v>136</v>
      </c>
      <c r="K9140" t="s">
        <v>137</v>
      </c>
      <c r="L9140" t="s">
        <v>25990</v>
      </c>
      <c r="M9140" t="s">
        <v>25991</v>
      </c>
      <c r="N9140">
        <v>1.643611111</v>
      </c>
      <c r="O9140">
        <v>0</v>
      </c>
      <c r="P9140">
        <v>0</v>
      </c>
      <c r="Q9140">
        <v>8</v>
      </c>
      <c r="R9140">
        <v>24</v>
      </c>
      <c r="S9140">
        <v>3</v>
      </c>
      <c r="T9140">
        <v>0</v>
      </c>
      <c r="U9140">
        <v>1</v>
      </c>
      <c r="V9140">
        <v>0</v>
      </c>
      <c r="W9140">
        <v>0</v>
      </c>
      <c r="X9140">
        <v>0</v>
      </c>
      <c r="Y9140">
        <v>30.258560035491556</v>
      </c>
      <c r="Z9140">
        <v>23.287176380033952</v>
      </c>
      <c r="AA9140">
        <v>100.44961167673122</v>
      </c>
      <c r="AB9140">
        <v>0</v>
      </c>
      <c r="AC9140">
        <v>62.791317200468747</v>
      </c>
      <c r="AD9140">
        <v>0</v>
      </c>
      <c r="AE9140">
        <v>216.78666529272547</v>
      </c>
    </row>
    <row r="9141" spans="1:31" x14ac:dyDescent="0.25">
      <c r="A9141">
        <v>2113766</v>
      </c>
      <c r="B9141">
        <v>1</v>
      </c>
      <c r="C9141" t="s">
        <v>80</v>
      </c>
      <c r="D9141" t="s">
        <v>84</v>
      </c>
      <c r="E9141" t="s">
        <v>177</v>
      </c>
      <c r="F9141" t="s">
        <v>25992</v>
      </c>
      <c r="G9141" t="s">
        <v>324</v>
      </c>
      <c r="H9141" t="s">
        <v>143</v>
      </c>
      <c r="I9141" t="s">
        <v>135</v>
      </c>
      <c r="J9141" t="s">
        <v>136</v>
      </c>
      <c r="K9141" t="s">
        <v>137</v>
      </c>
      <c r="L9141" t="s">
        <v>25993</v>
      </c>
      <c r="M9141" t="s">
        <v>25763</v>
      </c>
      <c r="N9141">
        <v>1.7269444439999999</v>
      </c>
      <c r="O9141">
        <v>0</v>
      </c>
      <c r="P9141">
        <v>0</v>
      </c>
      <c r="Q9141">
        <v>0</v>
      </c>
      <c r="R9141">
        <v>0</v>
      </c>
      <c r="S9141">
        <v>0</v>
      </c>
      <c r="T9141">
        <v>1</v>
      </c>
      <c r="U9141">
        <v>0</v>
      </c>
      <c r="V9141">
        <v>0</v>
      </c>
      <c r="W9141">
        <v>0</v>
      </c>
      <c r="X9141">
        <v>0</v>
      </c>
      <c r="Y9141">
        <v>0</v>
      </c>
      <c r="Z9141">
        <v>0</v>
      </c>
      <c r="AA9141">
        <v>0</v>
      </c>
      <c r="AB9141">
        <v>0.60501480548892506</v>
      </c>
      <c r="AC9141">
        <v>0</v>
      </c>
      <c r="AD9141">
        <v>0</v>
      </c>
      <c r="AE9141">
        <v>0.60501480548892506</v>
      </c>
    </row>
    <row r="9142" spans="1:31" x14ac:dyDescent="0.25">
      <c r="A9142">
        <v>2113767</v>
      </c>
      <c r="B9142">
        <v>1</v>
      </c>
      <c r="C9142" t="s">
        <v>80</v>
      </c>
      <c r="D9142" t="s">
        <v>86</v>
      </c>
      <c r="E9142" t="s">
        <v>158</v>
      </c>
      <c r="F9142" t="s">
        <v>25994</v>
      </c>
      <c r="G9142" t="s">
        <v>636</v>
      </c>
      <c r="H9142" t="s">
        <v>143</v>
      </c>
      <c r="I9142" t="s">
        <v>135</v>
      </c>
      <c r="J9142" t="s">
        <v>136</v>
      </c>
      <c r="K9142" t="s">
        <v>137</v>
      </c>
      <c r="L9142" t="s">
        <v>25995</v>
      </c>
      <c r="M9142" t="s">
        <v>25996</v>
      </c>
      <c r="N9142">
        <v>1.5838888879999999</v>
      </c>
      <c r="O9142">
        <v>0</v>
      </c>
      <c r="P9142">
        <v>22</v>
      </c>
      <c r="Q9142">
        <v>0</v>
      </c>
      <c r="R9142">
        <v>18</v>
      </c>
      <c r="S9142">
        <v>0</v>
      </c>
      <c r="T9142">
        <v>2</v>
      </c>
      <c r="U9142">
        <v>0</v>
      </c>
      <c r="V9142">
        <v>0</v>
      </c>
      <c r="W9142">
        <v>0</v>
      </c>
      <c r="X9142">
        <v>20.554916758742618</v>
      </c>
      <c r="Y9142">
        <v>0</v>
      </c>
      <c r="Z9142">
        <v>16.693930772829265</v>
      </c>
      <c r="AA9142">
        <v>0</v>
      </c>
      <c r="AB9142">
        <v>1.3028514263313613</v>
      </c>
      <c r="AC9142">
        <v>0</v>
      </c>
      <c r="AD9142">
        <v>0</v>
      </c>
      <c r="AE9142">
        <v>38.551698957903241</v>
      </c>
    </row>
    <row r="9143" spans="1:31" x14ac:dyDescent="0.25">
      <c r="A9143">
        <v>2113769</v>
      </c>
      <c r="B9143">
        <v>1</v>
      </c>
      <c r="C9143" t="s">
        <v>81</v>
      </c>
      <c r="D9143" t="s">
        <v>113</v>
      </c>
      <c r="E9143" t="s">
        <v>146</v>
      </c>
      <c r="F9143" t="s">
        <v>15746</v>
      </c>
      <c r="G9143" t="s">
        <v>133</v>
      </c>
      <c r="H9143" t="s">
        <v>134</v>
      </c>
      <c r="I9143" t="s">
        <v>135</v>
      </c>
      <c r="J9143" t="s">
        <v>136</v>
      </c>
      <c r="K9143" t="s">
        <v>137</v>
      </c>
      <c r="L9143" t="s">
        <v>25997</v>
      </c>
      <c r="M9143" t="s">
        <v>25998</v>
      </c>
      <c r="N9143">
        <v>1.0119444440000001</v>
      </c>
      <c r="O9143">
        <v>0</v>
      </c>
      <c r="P9143">
        <v>1182</v>
      </c>
      <c r="Q9143">
        <v>6</v>
      </c>
      <c r="R9143">
        <v>31</v>
      </c>
      <c r="S9143">
        <v>1</v>
      </c>
      <c r="T9143">
        <v>223</v>
      </c>
      <c r="U9143">
        <v>0</v>
      </c>
      <c r="V9143">
        <v>0</v>
      </c>
      <c r="W9143">
        <v>0</v>
      </c>
      <c r="X9143">
        <v>236.86740248944096</v>
      </c>
      <c r="Y9143">
        <v>9.7059017115415127</v>
      </c>
      <c r="Z9143">
        <v>43.30751374724403</v>
      </c>
      <c r="AA9143">
        <v>0.22929510316973167</v>
      </c>
      <c r="AB9143">
        <v>101.97904300515393</v>
      </c>
      <c r="AC9143">
        <v>0</v>
      </c>
      <c r="AD9143">
        <v>0</v>
      </c>
      <c r="AE9143">
        <v>392.08915605655017</v>
      </c>
    </row>
    <row r="9144" spans="1:31" x14ac:dyDescent="0.25">
      <c r="A9144">
        <v>2113770</v>
      </c>
      <c r="B9144">
        <v>1</v>
      </c>
      <c r="C9144" t="s">
        <v>80</v>
      </c>
      <c r="D9144" t="s">
        <v>82</v>
      </c>
      <c r="E9144" t="s">
        <v>140</v>
      </c>
      <c r="F9144" t="s">
        <v>25999</v>
      </c>
      <c r="G9144" t="s">
        <v>621</v>
      </c>
      <c r="H9144" t="s">
        <v>143</v>
      </c>
      <c r="I9144" t="s">
        <v>135</v>
      </c>
      <c r="J9144" t="s">
        <v>136</v>
      </c>
      <c r="K9144" t="s">
        <v>137</v>
      </c>
      <c r="L9144" t="s">
        <v>26000</v>
      </c>
      <c r="M9144" t="s">
        <v>26001</v>
      </c>
      <c r="N9144">
        <v>0.31888888799999998</v>
      </c>
      <c r="O9144">
        <v>0</v>
      </c>
      <c r="P9144">
        <v>112</v>
      </c>
      <c r="Q9144">
        <v>0</v>
      </c>
      <c r="R9144">
        <v>0</v>
      </c>
      <c r="S9144">
        <v>0</v>
      </c>
      <c r="T9144">
        <v>109</v>
      </c>
      <c r="U9144">
        <v>0</v>
      </c>
      <c r="V9144">
        <v>0</v>
      </c>
      <c r="W9144">
        <v>0</v>
      </c>
      <c r="X9144">
        <v>7.5723408902031322</v>
      </c>
      <c r="Y9144">
        <v>0</v>
      </c>
      <c r="Z9144">
        <v>0</v>
      </c>
      <c r="AA9144">
        <v>0</v>
      </c>
      <c r="AB9144">
        <v>8.2795215421389354</v>
      </c>
      <c r="AC9144">
        <v>0</v>
      </c>
      <c r="AD9144">
        <v>0</v>
      </c>
      <c r="AE9144">
        <v>15.851862432342067</v>
      </c>
    </row>
    <row r="9145" spans="1:31" x14ac:dyDescent="0.25">
      <c r="A9145">
        <v>2113774</v>
      </c>
      <c r="B9145">
        <v>1</v>
      </c>
      <c r="C9145" t="s">
        <v>81</v>
      </c>
      <c r="D9145" t="s">
        <v>113</v>
      </c>
      <c r="E9145" t="s">
        <v>140</v>
      </c>
      <c r="F9145" t="s">
        <v>26002</v>
      </c>
      <c r="G9145" t="s">
        <v>154</v>
      </c>
      <c r="H9145" t="s">
        <v>143</v>
      </c>
      <c r="I9145" t="s">
        <v>135</v>
      </c>
      <c r="J9145" t="s">
        <v>136</v>
      </c>
      <c r="K9145" t="s">
        <v>155</v>
      </c>
      <c r="L9145" t="s">
        <v>26003</v>
      </c>
      <c r="M9145" t="s">
        <v>26004</v>
      </c>
      <c r="N9145">
        <v>2.0080555549999999</v>
      </c>
      <c r="O9145">
        <v>0</v>
      </c>
      <c r="P9145">
        <v>51</v>
      </c>
      <c r="Q9145">
        <v>0</v>
      </c>
      <c r="R9145">
        <v>7</v>
      </c>
      <c r="S9145">
        <v>0</v>
      </c>
      <c r="T9145">
        <v>48</v>
      </c>
      <c r="U9145">
        <v>0</v>
      </c>
      <c r="V9145">
        <v>0</v>
      </c>
      <c r="W9145">
        <v>0</v>
      </c>
      <c r="X9145">
        <v>17.433253967475803</v>
      </c>
      <c r="Y9145">
        <v>0</v>
      </c>
      <c r="Z9145">
        <v>5.0230573230284667</v>
      </c>
      <c r="AA9145">
        <v>0</v>
      </c>
      <c r="AB9145">
        <v>27.68693464238785</v>
      </c>
      <c r="AC9145">
        <v>0</v>
      </c>
      <c r="AD9145">
        <v>0</v>
      </c>
      <c r="AE9145">
        <v>50.143245932892121</v>
      </c>
    </row>
    <row r="9146" spans="1:31" x14ac:dyDescent="0.25">
      <c r="A9146">
        <v>2113776</v>
      </c>
      <c r="B9146">
        <v>1</v>
      </c>
      <c r="C9146" t="s">
        <v>81</v>
      </c>
      <c r="D9146" t="s">
        <v>127</v>
      </c>
      <c r="E9146" t="s">
        <v>131</v>
      </c>
      <c r="F9146" t="s">
        <v>26005</v>
      </c>
      <c r="G9146" t="s">
        <v>133</v>
      </c>
      <c r="H9146" t="s">
        <v>134</v>
      </c>
      <c r="I9146" t="s">
        <v>135</v>
      </c>
      <c r="J9146" t="s">
        <v>136</v>
      </c>
      <c r="K9146" t="s">
        <v>137</v>
      </c>
      <c r="L9146" t="s">
        <v>26006</v>
      </c>
      <c r="M9146" t="s">
        <v>26007</v>
      </c>
      <c r="N9146">
        <v>2.2433333329999998</v>
      </c>
      <c r="O9146">
        <v>0</v>
      </c>
      <c r="P9146">
        <v>0</v>
      </c>
      <c r="Q9146">
        <v>1</v>
      </c>
      <c r="R9146">
        <v>0</v>
      </c>
      <c r="S9146">
        <v>12</v>
      </c>
      <c r="T9146">
        <v>0</v>
      </c>
      <c r="U9146">
        <v>0</v>
      </c>
      <c r="V9146">
        <v>0</v>
      </c>
      <c r="W9146">
        <v>0</v>
      </c>
      <c r="X9146">
        <v>0</v>
      </c>
      <c r="Y9146">
        <v>0.46229912237037335</v>
      </c>
      <c r="Z9146">
        <v>0</v>
      </c>
      <c r="AA9146">
        <v>82.704936987483308</v>
      </c>
      <c r="AB9146">
        <v>0</v>
      </c>
      <c r="AC9146">
        <v>0</v>
      </c>
      <c r="AD9146">
        <v>0</v>
      </c>
      <c r="AE9146">
        <v>83.167236109853675</v>
      </c>
    </row>
    <row r="9147" spans="1:31" x14ac:dyDescent="0.25">
      <c r="A9147">
        <v>2113777</v>
      </c>
      <c r="B9147">
        <v>1</v>
      </c>
      <c r="C9147" t="s">
        <v>81</v>
      </c>
      <c r="D9147" t="s">
        <v>117</v>
      </c>
      <c r="E9147" t="s">
        <v>131</v>
      </c>
      <c r="F9147" t="s">
        <v>26008</v>
      </c>
      <c r="G9147" t="s">
        <v>133</v>
      </c>
      <c r="H9147" t="s">
        <v>134</v>
      </c>
      <c r="I9147" t="s">
        <v>135</v>
      </c>
      <c r="J9147" t="s">
        <v>136</v>
      </c>
      <c r="K9147" t="s">
        <v>137</v>
      </c>
      <c r="L9147" t="s">
        <v>26009</v>
      </c>
      <c r="M9147" t="s">
        <v>26010</v>
      </c>
      <c r="N9147">
        <v>0.93</v>
      </c>
      <c r="O9147">
        <v>0</v>
      </c>
      <c r="P9147">
        <v>272</v>
      </c>
      <c r="Q9147">
        <v>0</v>
      </c>
      <c r="R9147">
        <v>1</v>
      </c>
      <c r="S9147">
        <v>0</v>
      </c>
      <c r="T9147">
        <v>20</v>
      </c>
      <c r="U9147">
        <v>0</v>
      </c>
      <c r="V9147">
        <v>0</v>
      </c>
      <c r="W9147">
        <v>0</v>
      </c>
      <c r="X9147">
        <v>33.396929707695499</v>
      </c>
      <c r="Y9147">
        <v>0</v>
      </c>
      <c r="Z9147">
        <v>2.1671925864311734</v>
      </c>
      <c r="AA9147">
        <v>0</v>
      </c>
      <c r="AB9147">
        <v>4.5475969980056208</v>
      </c>
      <c r="AC9147">
        <v>0</v>
      </c>
      <c r="AD9147">
        <v>0</v>
      </c>
      <c r="AE9147">
        <v>40.111719292132292</v>
      </c>
    </row>
    <row r="9148" spans="1:31" x14ac:dyDescent="0.25">
      <c r="A9148">
        <v>2113780</v>
      </c>
      <c r="B9148">
        <v>1</v>
      </c>
      <c r="C9148" t="s">
        <v>81</v>
      </c>
      <c r="D9148" t="s">
        <v>119</v>
      </c>
      <c r="E9148" t="s">
        <v>146</v>
      </c>
      <c r="F9148" t="s">
        <v>1121</v>
      </c>
      <c r="G9148" t="s">
        <v>133</v>
      </c>
      <c r="H9148" t="s">
        <v>134</v>
      </c>
      <c r="I9148" t="s">
        <v>135</v>
      </c>
      <c r="J9148" t="s">
        <v>136</v>
      </c>
      <c r="K9148" t="s">
        <v>137</v>
      </c>
      <c r="L9148" t="s">
        <v>26011</v>
      </c>
      <c r="M9148" t="s">
        <v>26012</v>
      </c>
      <c r="N9148">
        <v>0.15222222199999999</v>
      </c>
      <c r="O9148">
        <v>0</v>
      </c>
      <c r="P9148">
        <v>470</v>
      </c>
      <c r="Q9148">
        <v>45</v>
      </c>
      <c r="R9148">
        <v>109</v>
      </c>
      <c r="S9148">
        <v>2</v>
      </c>
      <c r="T9148">
        <v>17</v>
      </c>
      <c r="U9148">
        <v>0</v>
      </c>
      <c r="V9148">
        <v>0</v>
      </c>
      <c r="W9148">
        <v>0</v>
      </c>
      <c r="X9148">
        <v>12.318206158675048</v>
      </c>
      <c r="Y9148">
        <v>12.325822094686405</v>
      </c>
      <c r="Z9148">
        <v>25.610634979809486</v>
      </c>
      <c r="AA9148">
        <v>1.2140861059041246</v>
      </c>
      <c r="AB9148">
        <v>1.4034380433957157</v>
      </c>
      <c r="AC9148">
        <v>0</v>
      </c>
      <c r="AD9148">
        <v>0</v>
      </c>
      <c r="AE9148">
        <v>52.872187382470784</v>
      </c>
    </row>
    <row r="9149" spans="1:31" x14ac:dyDescent="0.25">
      <c r="A9149">
        <v>2113782</v>
      </c>
      <c r="B9149">
        <v>1</v>
      </c>
      <c r="C9149" t="s">
        <v>80</v>
      </c>
      <c r="D9149" t="s">
        <v>83</v>
      </c>
      <c r="E9149" t="s">
        <v>177</v>
      </c>
      <c r="F9149" t="s">
        <v>26013</v>
      </c>
      <c r="G9149" t="s">
        <v>196</v>
      </c>
      <c r="H9149" t="s">
        <v>143</v>
      </c>
      <c r="I9149" t="s">
        <v>135</v>
      </c>
      <c r="J9149" t="s">
        <v>136</v>
      </c>
      <c r="K9149" t="s">
        <v>137</v>
      </c>
      <c r="L9149" t="s">
        <v>26014</v>
      </c>
      <c r="M9149" t="s">
        <v>26015</v>
      </c>
      <c r="N9149">
        <v>1.6458333329999999</v>
      </c>
      <c r="O9149">
        <v>0</v>
      </c>
      <c r="P9149">
        <v>16</v>
      </c>
      <c r="Q9149">
        <v>0</v>
      </c>
      <c r="R9149">
        <v>0</v>
      </c>
      <c r="S9149">
        <v>0</v>
      </c>
      <c r="T9149">
        <v>2</v>
      </c>
      <c r="U9149">
        <v>0</v>
      </c>
      <c r="V9149">
        <v>0</v>
      </c>
      <c r="W9149">
        <v>0</v>
      </c>
      <c r="X9149">
        <v>6.5110574137459514</v>
      </c>
      <c r="Y9149">
        <v>0</v>
      </c>
      <c r="Z9149">
        <v>0</v>
      </c>
      <c r="AA9149">
        <v>0</v>
      </c>
      <c r="AB9149">
        <v>1.06723332132145</v>
      </c>
      <c r="AC9149">
        <v>0</v>
      </c>
      <c r="AD9149">
        <v>0</v>
      </c>
      <c r="AE9149">
        <v>7.5782907350674016</v>
      </c>
    </row>
    <row r="9150" spans="1:31" x14ac:dyDescent="0.25">
      <c r="A9150">
        <v>2113783</v>
      </c>
      <c r="B9150">
        <v>1</v>
      </c>
      <c r="C9150" t="s">
        <v>81</v>
      </c>
      <c r="D9150" t="s">
        <v>123</v>
      </c>
      <c r="E9150" t="s">
        <v>131</v>
      </c>
      <c r="F9150" t="s">
        <v>5887</v>
      </c>
      <c r="G9150" t="s">
        <v>133</v>
      </c>
      <c r="H9150" t="s">
        <v>134</v>
      </c>
      <c r="I9150" t="s">
        <v>135</v>
      </c>
      <c r="J9150" t="s">
        <v>136</v>
      </c>
      <c r="K9150" t="s">
        <v>137</v>
      </c>
      <c r="L9150" t="s">
        <v>26016</v>
      </c>
      <c r="M9150" t="s">
        <v>26017</v>
      </c>
      <c r="N9150">
        <v>1.9288888879999999</v>
      </c>
      <c r="O9150">
        <v>2</v>
      </c>
      <c r="P9150">
        <v>197</v>
      </c>
      <c r="Q9150">
        <v>22</v>
      </c>
      <c r="R9150">
        <v>36</v>
      </c>
      <c r="S9150">
        <v>2</v>
      </c>
      <c r="T9150">
        <v>17</v>
      </c>
      <c r="U9150">
        <v>0</v>
      </c>
      <c r="V9150">
        <v>0</v>
      </c>
      <c r="W9150">
        <v>0.79679684052872346</v>
      </c>
      <c r="X9150">
        <v>127.75372171961455</v>
      </c>
      <c r="Y9150">
        <v>165.18028956295143</v>
      </c>
      <c r="Z9150">
        <v>141.48239336825017</v>
      </c>
      <c r="AA9150">
        <v>62.902562305675403</v>
      </c>
      <c r="AB9150">
        <v>30.093955262260266</v>
      </c>
      <c r="AC9150">
        <v>0</v>
      </c>
      <c r="AD9150">
        <v>0</v>
      </c>
      <c r="AE9150">
        <v>528.20971905928059</v>
      </c>
    </row>
    <row r="9151" spans="1:31" x14ac:dyDescent="0.25">
      <c r="A9151">
        <v>2113785</v>
      </c>
      <c r="B9151">
        <v>1</v>
      </c>
      <c r="C9151" t="s">
        <v>80</v>
      </c>
      <c r="D9151" t="s">
        <v>89</v>
      </c>
      <c r="E9151" t="s">
        <v>177</v>
      </c>
      <c r="F9151" t="s">
        <v>26018</v>
      </c>
      <c r="G9151" t="s">
        <v>196</v>
      </c>
      <c r="H9151" t="s">
        <v>143</v>
      </c>
      <c r="I9151" t="s">
        <v>135</v>
      </c>
      <c r="J9151" t="s">
        <v>136</v>
      </c>
      <c r="K9151" t="s">
        <v>137</v>
      </c>
      <c r="L9151" t="s">
        <v>26019</v>
      </c>
      <c r="M9151" t="s">
        <v>26020</v>
      </c>
      <c r="N9151">
        <v>1.6288888880000001</v>
      </c>
      <c r="O9151">
        <v>0</v>
      </c>
      <c r="P9151">
        <v>4</v>
      </c>
      <c r="Q9151">
        <v>0</v>
      </c>
      <c r="R9151">
        <v>0</v>
      </c>
      <c r="S9151">
        <v>0</v>
      </c>
      <c r="T9151">
        <v>0</v>
      </c>
      <c r="U9151">
        <v>0</v>
      </c>
      <c r="V9151">
        <v>0</v>
      </c>
      <c r="W9151">
        <v>0</v>
      </c>
      <c r="X9151">
        <v>0.95076886981038289</v>
      </c>
      <c r="Y9151">
        <v>0</v>
      </c>
      <c r="Z9151">
        <v>0</v>
      </c>
      <c r="AA9151">
        <v>0</v>
      </c>
      <c r="AB9151">
        <v>0</v>
      </c>
      <c r="AC9151">
        <v>0</v>
      </c>
      <c r="AD9151">
        <v>0</v>
      </c>
      <c r="AE9151">
        <v>0.95076886981038289</v>
      </c>
    </row>
    <row r="9152" spans="1:31" x14ac:dyDescent="0.25">
      <c r="A9152">
        <v>2123780</v>
      </c>
      <c r="B9152">
        <v>1</v>
      </c>
      <c r="C9152" t="s">
        <v>80</v>
      </c>
      <c r="D9152" t="s">
        <v>109</v>
      </c>
      <c r="E9152" t="s">
        <v>158</v>
      </c>
      <c r="F9152" t="s">
        <v>23327</v>
      </c>
      <c r="G9152" t="s">
        <v>621</v>
      </c>
      <c r="H9152" t="s">
        <v>143</v>
      </c>
      <c r="I9152" t="s">
        <v>135</v>
      </c>
      <c r="J9152" t="s">
        <v>136</v>
      </c>
      <c r="K9152" t="s">
        <v>137</v>
      </c>
      <c r="L9152" t="s">
        <v>26021</v>
      </c>
      <c r="M9152" t="s">
        <v>26022</v>
      </c>
      <c r="N9152">
        <v>2.35</v>
      </c>
      <c r="O9152">
        <v>0</v>
      </c>
      <c r="P9152">
        <v>7</v>
      </c>
      <c r="Q9152">
        <v>0</v>
      </c>
      <c r="R9152">
        <v>0</v>
      </c>
      <c r="S9152">
        <v>0</v>
      </c>
      <c r="T9152">
        <v>1</v>
      </c>
      <c r="U9152">
        <v>0</v>
      </c>
      <c r="V9152">
        <v>0</v>
      </c>
      <c r="W9152">
        <v>0</v>
      </c>
      <c r="X9152">
        <v>1.2452946746856002</v>
      </c>
      <c r="Y9152">
        <v>0</v>
      </c>
      <c r="Z9152">
        <v>0</v>
      </c>
      <c r="AA9152">
        <v>0</v>
      </c>
      <c r="AB9152">
        <v>8.1174326426933341E-2</v>
      </c>
      <c r="AC9152">
        <v>0</v>
      </c>
      <c r="AD9152">
        <v>0</v>
      </c>
      <c r="AE9152">
        <v>1.3264690011125335</v>
      </c>
    </row>
    <row r="9153" spans="1:31" x14ac:dyDescent="0.25">
      <c r="A9153">
        <v>2123783</v>
      </c>
      <c r="B9153">
        <v>1</v>
      </c>
      <c r="C9153" t="s">
        <v>81</v>
      </c>
      <c r="D9153" t="s">
        <v>112</v>
      </c>
      <c r="E9153" t="s">
        <v>177</v>
      </c>
      <c r="F9153" t="s">
        <v>26023</v>
      </c>
      <c r="G9153" t="s">
        <v>183</v>
      </c>
      <c r="H9153" t="s">
        <v>143</v>
      </c>
      <c r="I9153" t="s">
        <v>135</v>
      </c>
      <c r="J9153" t="s">
        <v>136</v>
      </c>
      <c r="K9153" t="s">
        <v>137</v>
      </c>
      <c r="L9153" t="s">
        <v>26024</v>
      </c>
      <c r="M9153" t="s">
        <v>26025</v>
      </c>
      <c r="N9153">
        <v>1.720277777</v>
      </c>
      <c r="O9153">
        <v>0</v>
      </c>
      <c r="P9153">
        <v>7</v>
      </c>
      <c r="Q9153">
        <v>0</v>
      </c>
      <c r="R9153">
        <v>0</v>
      </c>
      <c r="S9153">
        <v>0</v>
      </c>
      <c r="T9153">
        <v>0</v>
      </c>
      <c r="U9153">
        <v>0</v>
      </c>
      <c r="V9153">
        <v>0</v>
      </c>
      <c r="W9153">
        <v>0</v>
      </c>
      <c r="X9153">
        <v>2.3628549956676035</v>
      </c>
      <c r="Y9153">
        <v>0</v>
      </c>
      <c r="Z9153">
        <v>0</v>
      </c>
      <c r="AA9153">
        <v>0</v>
      </c>
      <c r="AB9153">
        <v>0</v>
      </c>
      <c r="AC9153">
        <v>0</v>
      </c>
      <c r="AD9153">
        <v>0</v>
      </c>
      <c r="AE9153">
        <v>2.3628549956676035</v>
      </c>
    </row>
    <row r="9154" spans="1:31" x14ac:dyDescent="0.25">
      <c r="A9154">
        <v>2123785</v>
      </c>
      <c r="B9154">
        <v>1</v>
      </c>
      <c r="C9154" t="s">
        <v>81</v>
      </c>
      <c r="D9154" t="s">
        <v>128</v>
      </c>
      <c r="E9154" t="s">
        <v>169</v>
      </c>
      <c r="F9154" t="s">
        <v>26026</v>
      </c>
      <c r="G9154" t="s">
        <v>133</v>
      </c>
      <c r="H9154" t="s">
        <v>134</v>
      </c>
      <c r="I9154" t="s">
        <v>135</v>
      </c>
      <c r="J9154" t="s">
        <v>136</v>
      </c>
      <c r="K9154" t="s">
        <v>137</v>
      </c>
      <c r="L9154" t="s">
        <v>26027</v>
      </c>
      <c r="M9154" t="s">
        <v>26028</v>
      </c>
      <c r="N9154">
        <v>0.76555555500000005</v>
      </c>
      <c r="O9154">
        <v>0</v>
      </c>
      <c r="P9154">
        <v>0</v>
      </c>
      <c r="Q9154">
        <v>0</v>
      </c>
      <c r="R9154">
        <v>0</v>
      </c>
      <c r="S9154">
        <v>1</v>
      </c>
      <c r="T9154">
        <v>139</v>
      </c>
      <c r="U9154">
        <v>1</v>
      </c>
      <c r="V9154">
        <v>8</v>
      </c>
      <c r="W9154">
        <v>0</v>
      </c>
      <c r="X9154">
        <v>0</v>
      </c>
      <c r="Y9154">
        <v>0</v>
      </c>
      <c r="Z9154">
        <v>0</v>
      </c>
      <c r="AA9154">
        <v>1.3792349288231252</v>
      </c>
      <c r="AB9154">
        <v>118.89093384808884</v>
      </c>
      <c r="AC9154">
        <v>6.8437348965994547</v>
      </c>
      <c r="AD9154">
        <v>8.0115383365994663</v>
      </c>
      <c r="AE9154">
        <v>135.12544201011087</v>
      </c>
    </row>
    <row r="9155" spans="1:31" x14ac:dyDescent="0.25">
      <c r="A9155">
        <v>2123786</v>
      </c>
      <c r="B9155">
        <v>1</v>
      </c>
      <c r="C9155" t="s">
        <v>80</v>
      </c>
      <c r="D9155" t="s">
        <v>93</v>
      </c>
      <c r="E9155" t="s">
        <v>158</v>
      </c>
      <c r="F9155" t="s">
        <v>26029</v>
      </c>
      <c r="G9155" t="s">
        <v>621</v>
      </c>
      <c r="H9155" t="s">
        <v>143</v>
      </c>
      <c r="I9155" t="s">
        <v>135</v>
      </c>
      <c r="J9155" t="s">
        <v>136</v>
      </c>
      <c r="K9155" t="s">
        <v>137</v>
      </c>
      <c r="L9155" t="s">
        <v>26030</v>
      </c>
      <c r="M9155" t="s">
        <v>26031</v>
      </c>
      <c r="N9155">
        <v>0.403888888</v>
      </c>
      <c r="O9155">
        <v>0</v>
      </c>
      <c r="P9155">
        <v>37</v>
      </c>
      <c r="Q9155">
        <v>0</v>
      </c>
      <c r="R9155">
        <v>1</v>
      </c>
      <c r="S9155">
        <v>0</v>
      </c>
      <c r="T9155">
        <v>1</v>
      </c>
      <c r="U9155">
        <v>0</v>
      </c>
      <c r="V9155">
        <v>0</v>
      </c>
      <c r="W9155">
        <v>0</v>
      </c>
      <c r="X9155">
        <v>1.9981334223847942</v>
      </c>
      <c r="Y9155">
        <v>0</v>
      </c>
      <c r="Z9155">
        <v>0.12824566431295445</v>
      </c>
      <c r="AA9155">
        <v>0</v>
      </c>
      <c r="AB9155">
        <v>0.18477073286891113</v>
      </c>
      <c r="AC9155">
        <v>0</v>
      </c>
      <c r="AD9155">
        <v>0</v>
      </c>
      <c r="AE9155">
        <v>2.3111498195666598</v>
      </c>
    </row>
    <row r="9156" spans="1:31" x14ac:dyDescent="0.25">
      <c r="A9156">
        <v>2123787</v>
      </c>
      <c r="B9156">
        <v>1</v>
      </c>
      <c r="C9156" t="s">
        <v>80</v>
      </c>
      <c r="D9156" t="s">
        <v>98</v>
      </c>
      <c r="E9156" t="s">
        <v>158</v>
      </c>
      <c r="F9156" t="s">
        <v>26032</v>
      </c>
      <c r="G9156" t="s">
        <v>160</v>
      </c>
      <c r="H9156" t="s">
        <v>143</v>
      </c>
      <c r="I9156" t="s">
        <v>135</v>
      </c>
      <c r="J9156" t="s">
        <v>136</v>
      </c>
      <c r="K9156" t="s">
        <v>137</v>
      </c>
      <c r="L9156" t="s">
        <v>26033</v>
      </c>
      <c r="M9156" t="s">
        <v>26034</v>
      </c>
      <c r="N9156">
        <v>0.96944444399999996</v>
      </c>
      <c r="O9156">
        <v>0</v>
      </c>
      <c r="P9156">
        <v>48</v>
      </c>
      <c r="Q9156">
        <v>0</v>
      </c>
      <c r="R9156">
        <v>1</v>
      </c>
      <c r="S9156">
        <v>0</v>
      </c>
      <c r="T9156">
        <v>8</v>
      </c>
      <c r="U9156">
        <v>0</v>
      </c>
      <c r="V9156">
        <v>0</v>
      </c>
      <c r="W9156">
        <v>0</v>
      </c>
      <c r="X9156">
        <v>6.4996910060323687</v>
      </c>
      <c r="Y9156">
        <v>0</v>
      </c>
      <c r="Z9156">
        <v>0.56650079802487507</v>
      </c>
      <c r="AA9156">
        <v>0</v>
      </c>
      <c r="AB9156">
        <v>4.4228038904353379</v>
      </c>
      <c r="AC9156">
        <v>0</v>
      </c>
      <c r="AD9156">
        <v>0</v>
      </c>
      <c r="AE9156">
        <v>11.488995694492582</v>
      </c>
    </row>
    <row r="9157" spans="1:31" x14ac:dyDescent="0.25">
      <c r="A9157">
        <v>2123789</v>
      </c>
      <c r="B9157">
        <v>1</v>
      </c>
      <c r="C9157" t="s">
        <v>80</v>
      </c>
      <c r="D9157" t="s">
        <v>85</v>
      </c>
      <c r="E9157" t="s">
        <v>177</v>
      </c>
      <c r="F9157" t="s">
        <v>26035</v>
      </c>
      <c r="G9157" t="s">
        <v>324</v>
      </c>
      <c r="H9157" t="s">
        <v>143</v>
      </c>
      <c r="I9157" t="s">
        <v>135</v>
      </c>
      <c r="J9157" t="s">
        <v>136</v>
      </c>
      <c r="K9157" t="s">
        <v>137</v>
      </c>
      <c r="L9157" t="s">
        <v>26036</v>
      </c>
      <c r="M9157" t="s">
        <v>26037</v>
      </c>
      <c r="N9157">
        <v>1.793055555</v>
      </c>
      <c r="O9157">
        <v>0</v>
      </c>
      <c r="P9157">
        <v>1</v>
      </c>
      <c r="Q9157">
        <v>0</v>
      </c>
      <c r="R9157">
        <v>0</v>
      </c>
      <c r="S9157">
        <v>0</v>
      </c>
      <c r="T9157">
        <v>0</v>
      </c>
      <c r="U9157">
        <v>0</v>
      </c>
      <c r="V9157">
        <v>0</v>
      </c>
      <c r="W9157">
        <v>0</v>
      </c>
      <c r="X9157">
        <v>0.391161800237455</v>
      </c>
      <c r="Y9157">
        <v>0</v>
      </c>
      <c r="Z9157">
        <v>0</v>
      </c>
      <c r="AA9157">
        <v>0</v>
      </c>
      <c r="AB9157">
        <v>0</v>
      </c>
      <c r="AC9157">
        <v>0</v>
      </c>
      <c r="AD9157">
        <v>0</v>
      </c>
      <c r="AE9157">
        <v>0.391161800237455</v>
      </c>
    </row>
    <row r="9158" spans="1:31" x14ac:dyDescent="0.25">
      <c r="A9158">
        <v>2123790</v>
      </c>
      <c r="B9158">
        <v>1</v>
      </c>
      <c r="C9158" t="s">
        <v>80</v>
      </c>
      <c r="D9158" t="s">
        <v>103</v>
      </c>
      <c r="E9158" t="s">
        <v>158</v>
      </c>
      <c r="F9158" t="s">
        <v>26038</v>
      </c>
      <c r="G9158" t="s">
        <v>160</v>
      </c>
      <c r="H9158" t="s">
        <v>143</v>
      </c>
      <c r="I9158" t="s">
        <v>135</v>
      </c>
      <c r="J9158" t="s">
        <v>136</v>
      </c>
      <c r="K9158" t="s">
        <v>137</v>
      </c>
      <c r="L9158" t="s">
        <v>26039</v>
      </c>
      <c r="M9158" t="s">
        <v>26040</v>
      </c>
      <c r="N9158">
        <v>1.3138888879999999</v>
      </c>
      <c r="O9158">
        <v>0</v>
      </c>
      <c r="P9158">
        <v>0</v>
      </c>
      <c r="Q9158">
        <v>0</v>
      </c>
      <c r="R9158">
        <v>4</v>
      </c>
      <c r="S9158">
        <v>0</v>
      </c>
      <c r="T9158">
        <v>0</v>
      </c>
      <c r="U9158">
        <v>0</v>
      </c>
      <c r="V9158">
        <v>0</v>
      </c>
      <c r="W9158">
        <v>0</v>
      </c>
      <c r="X9158">
        <v>0</v>
      </c>
      <c r="Y9158">
        <v>0</v>
      </c>
      <c r="Z9158">
        <v>11.629137877327938</v>
      </c>
      <c r="AA9158">
        <v>0</v>
      </c>
      <c r="AB9158">
        <v>0</v>
      </c>
      <c r="AC9158">
        <v>0</v>
      </c>
      <c r="AD9158">
        <v>0</v>
      </c>
      <c r="AE9158">
        <v>11.629137877327938</v>
      </c>
    </row>
    <row r="9159" spans="1:31" x14ac:dyDescent="0.25">
      <c r="A9159">
        <v>2123791</v>
      </c>
      <c r="B9159">
        <v>1</v>
      </c>
      <c r="C9159" t="s">
        <v>80</v>
      </c>
      <c r="D9159" t="s">
        <v>107</v>
      </c>
      <c r="E9159" t="s">
        <v>158</v>
      </c>
      <c r="F9159" t="s">
        <v>26041</v>
      </c>
      <c r="G9159" t="s">
        <v>160</v>
      </c>
      <c r="H9159" t="s">
        <v>143</v>
      </c>
      <c r="I9159" t="s">
        <v>135</v>
      </c>
      <c r="J9159" t="s">
        <v>136</v>
      </c>
      <c r="K9159" t="s">
        <v>137</v>
      </c>
      <c r="L9159" t="s">
        <v>26042</v>
      </c>
      <c r="M9159" t="s">
        <v>26043</v>
      </c>
      <c r="N9159">
        <v>0.435</v>
      </c>
      <c r="O9159">
        <v>0</v>
      </c>
      <c r="P9159">
        <v>138</v>
      </c>
      <c r="Q9159">
        <v>0</v>
      </c>
      <c r="R9159">
        <v>0</v>
      </c>
      <c r="S9159">
        <v>0</v>
      </c>
      <c r="T9159">
        <v>2</v>
      </c>
      <c r="U9159">
        <v>0</v>
      </c>
      <c r="V9159">
        <v>0</v>
      </c>
      <c r="W9159">
        <v>0</v>
      </c>
      <c r="X9159">
        <v>8.6010973660754697</v>
      </c>
      <c r="Y9159">
        <v>0</v>
      </c>
      <c r="Z9159">
        <v>0</v>
      </c>
      <c r="AA9159">
        <v>0</v>
      </c>
      <c r="AB9159">
        <v>2.3453623561565999</v>
      </c>
      <c r="AC9159">
        <v>0</v>
      </c>
      <c r="AD9159">
        <v>0</v>
      </c>
      <c r="AE9159">
        <v>10.946459722232071</v>
      </c>
    </row>
    <row r="9160" spans="1:31" x14ac:dyDescent="0.25">
      <c r="A9160">
        <v>2123792</v>
      </c>
      <c r="B9160">
        <v>1</v>
      </c>
      <c r="C9160" t="s">
        <v>80</v>
      </c>
      <c r="D9160" t="s">
        <v>93</v>
      </c>
      <c r="E9160" t="s">
        <v>146</v>
      </c>
      <c r="F9160" t="s">
        <v>26044</v>
      </c>
      <c r="G9160" t="s">
        <v>133</v>
      </c>
      <c r="H9160" t="s">
        <v>134</v>
      </c>
      <c r="I9160" t="s">
        <v>135</v>
      </c>
      <c r="J9160" t="s">
        <v>136</v>
      </c>
      <c r="K9160" t="s">
        <v>137</v>
      </c>
      <c r="L9160" t="s">
        <v>26045</v>
      </c>
      <c r="M9160" t="s">
        <v>26046</v>
      </c>
      <c r="N9160">
        <v>0.69222222200000005</v>
      </c>
      <c r="O9160">
        <v>0</v>
      </c>
      <c r="P9160">
        <v>310</v>
      </c>
      <c r="Q9160">
        <v>16</v>
      </c>
      <c r="R9160">
        <v>159</v>
      </c>
      <c r="S9160">
        <v>2</v>
      </c>
      <c r="T9160">
        <v>94</v>
      </c>
      <c r="U9160">
        <v>0</v>
      </c>
      <c r="V9160">
        <v>0</v>
      </c>
      <c r="W9160">
        <v>0</v>
      </c>
      <c r="X9160">
        <v>44.149474625777827</v>
      </c>
      <c r="Y9160">
        <v>110.70748657719422</v>
      </c>
      <c r="Z9160">
        <v>104.70941889108751</v>
      </c>
      <c r="AA9160">
        <v>1.8222285407579555</v>
      </c>
      <c r="AB9160">
        <v>63.857323104298693</v>
      </c>
      <c r="AC9160">
        <v>0</v>
      </c>
      <c r="AD9160">
        <v>0</v>
      </c>
      <c r="AE9160">
        <v>325.24593173911626</v>
      </c>
    </row>
    <row r="9161" spans="1:31" x14ac:dyDescent="0.25">
      <c r="A9161">
        <v>2123794</v>
      </c>
      <c r="B9161">
        <v>1</v>
      </c>
      <c r="C9161" t="s">
        <v>80</v>
      </c>
      <c r="D9161" t="s">
        <v>86</v>
      </c>
      <c r="E9161" t="s">
        <v>177</v>
      </c>
      <c r="F9161" t="s">
        <v>26047</v>
      </c>
      <c r="G9161" t="s">
        <v>183</v>
      </c>
      <c r="H9161" t="s">
        <v>143</v>
      </c>
      <c r="I9161" t="s">
        <v>135</v>
      </c>
      <c r="J9161" t="s">
        <v>136</v>
      </c>
      <c r="K9161" t="s">
        <v>137</v>
      </c>
      <c r="L9161" t="s">
        <v>26048</v>
      </c>
      <c r="M9161" t="s">
        <v>26049</v>
      </c>
      <c r="N9161">
        <v>2.094166666</v>
      </c>
      <c r="O9161">
        <v>0</v>
      </c>
      <c r="P9161">
        <v>1</v>
      </c>
      <c r="Q9161">
        <v>0</v>
      </c>
      <c r="R9161">
        <v>0</v>
      </c>
      <c r="S9161">
        <v>0</v>
      </c>
      <c r="T9161">
        <v>0</v>
      </c>
      <c r="U9161">
        <v>0</v>
      </c>
      <c r="V9161">
        <v>0</v>
      </c>
      <c r="W9161">
        <v>0</v>
      </c>
      <c r="X9161">
        <v>0.72599046765154829</v>
      </c>
      <c r="Y9161">
        <v>0</v>
      </c>
      <c r="Z9161">
        <v>0</v>
      </c>
      <c r="AA9161">
        <v>0</v>
      </c>
      <c r="AB9161">
        <v>0</v>
      </c>
      <c r="AC9161">
        <v>0</v>
      </c>
      <c r="AD9161">
        <v>0</v>
      </c>
      <c r="AE9161">
        <v>0.72599046765154829</v>
      </c>
    </row>
    <row r="9162" spans="1:31" x14ac:dyDescent="0.25">
      <c r="A9162">
        <v>2123795</v>
      </c>
      <c r="B9162">
        <v>1</v>
      </c>
      <c r="C9162" t="s">
        <v>81</v>
      </c>
      <c r="D9162" t="s">
        <v>122</v>
      </c>
      <c r="E9162" t="s">
        <v>131</v>
      </c>
      <c r="F9162" t="s">
        <v>26050</v>
      </c>
      <c r="G9162" t="s">
        <v>133</v>
      </c>
      <c r="H9162" t="s">
        <v>134</v>
      </c>
      <c r="I9162" t="s">
        <v>135</v>
      </c>
      <c r="J9162" t="s">
        <v>136</v>
      </c>
      <c r="K9162" t="s">
        <v>137</v>
      </c>
      <c r="L9162" t="s">
        <v>26051</v>
      </c>
      <c r="M9162" t="s">
        <v>26052</v>
      </c>
      <c r="N9162">
        <v>1.61</v>
      </c>
      <c r="O9162">
        <v>0</v>
      </c>
      <c r="P9162">
        <v>1703</v>
      </c>
      <c r="Q9162">
        <v>10</v>
      </c>
      <c r="R9162">
        <v>23</v>
      </c>
      <c r="S9162">
        <v>2</v>
      </c>
      <c r="T9162">
        <v>157</v>
      </c>
      <c r="U9162">
        <v>2</v>
      </c>
      <c r="V9162">
        <v>0</v>
      </c>
      <c r="W9162">
        <v>0</v>
      </c>
      <c r="X9162">
        <v>486.12364212028325</v>
      </c>
      <c r="Y9162">
        <v>62.061280227661292</v>
      </c>
      <c r="Z9162">
        <v>36.595164644355982</v>
      </c>
      <c r="AA9162">
        <v>29.006964103779698</v>
      </c>
      <c r="AB9162">
        <v>130.15731869486018</v>
      </c>
      <c r="AC9162">
        <v>47.623570686760623</v>
      </c>
      <c r="AD9162">
        <v>0</v>
      </c>
      <c r="AE9162">
        <v>791.5679404777012</v>
      </c>
    </row>
    <row r="9163" spans="1:31" x14ac:dyDescent="0.25">
      <c r="A9163">
        <v>2123796</v>
      </c>
      <c r="B9163">
        <v>1</v>
      </c>
      <c r="C9163" t="s">
        <v>81</v>
      </c>
      <c r="D9163" t="s">
        <v>127</v>
      </c>
      <c r="E9163" t="s">
        <v>131</v>
      </c>
      <c r="F9163" t="s">
        <v>10171</v>
      </c>
      <c r="G9163" t="s">
        <v>133</v>
      </c>
      <c r="H9163" t="s">
        <v>134</v>
      </c>
      <c r="I9163" t="s">
        <v>135</v>
      </c>
      <c r="J9163" t="s">
        <v>136</v>
      </c>
      <c r="K9163" t="s">
        <v>137</v>
      </c>
      <c r="L9163" t="s">
        <v>26053</v>
      </c>
      <c r="M9163" t="s">
        <v>26054</v>
      </c>
      <c r="N9163">
        <v>0.95</v>
      </c>
      <c r="O9163">
        <v>2</v>
      </c>
      <c r="P9163">
        <v>52</v>
      </c>
      <c r="Q9163">
        <v>79</v>
      </c>
      <c r="R9163">
        <v>74</v>
      </c>
      <c r="S9163">
        <v>0</v>
      </c>
      <c r="T9163">
        <v>5</v>
      </c>
      <c r="U9163">
        <v>1</v>
      </c>
      <c r="V9163">
        <v>0</v>
      </c>
      <c r="W9163">
        <v>0.37320784564525</v>
      </c>
      <c r="X9163">
        <v>12.88154192495905</v>
      </c>
      <c r="Y9163">
        <v>38.806330591725299</v>
      </c>
      <c r="Z9163">
        <v>21.378293783543395</v>
      </c>
      <c r="AA9163">
        <v>0</v>
      </c>
      <c r="AB9163">
        <v>3.0140666224516006</v>
      </c>
      <c r="AC9163">
        <v>77.392662521848806</v>
      </c>
      <c r="AD9163">
        <v>0</v>
      </c>
      <c r="AE9163">
        <v>153.8461032901734</v>
      </c>
    </row>
    <row r="9164" spans="1:31" x14ac:dyDescent="0.25">
      <c r="A9164">
        <v>2123798</v>
      </c>
      <c r="B9164">
        <v>1</v>
      </c>
      <c r="C9164" t="s">
        <v>80</v>
      </c>
      <c r="D9164" t="s">
        <v>104</v>
      </c>
      <c r="E9164" t="s">
        <v>177</v>
      </c>
      <c r="F9164" t="s">
        <v>26055</v>
      </c>
      <c r="G9164" t="s">
        <v>1007</v>
      </c>
      <c r="H9164" t="s">
        <v>143</v>
      </c>
      <c r="I9164" t="s">
        <v>135</v>
      </c>
      <c r="J9164" t="s">
        <v>136</v>
      </c>
      <c r="K9164" t="s">
        <v>137</v>
      </c>
      <c r="L9164" t="s">
        <v>26056</v>
      </c>
      <c r="M9164" t="s">
        <v>26057</v>
      </c>
      <c r="N9164">
        <v>2.0975000000000001</v>
      </c>
      <c r="O9164">
        <v>0</v>
      </c>
      <c r="P9164">
        <v>0</v>
      </c>
      <c r="Q9164">
        <v>0</v>
      </c>
      <c r="R9164">
        <v>0</v>
      </c>
      <c r="S9164">
        <v>0</v>
      </c>
      <c r="T9164">
        <v>1</v>
      </c>
      <c r="U9164">
        <v>0</v>
      </c>
      <c r="V9164">
        <v>0</v>
      </c>
      <c r="W9164">
        <v>0</v>
      </c>
      <c r="X9164">
        <v>0</v>
      </c>
      <c r="Y9164">
        <v>0</v>
      </c>
      <c r="Z9164">
        <v>0</v>
      </c>
      <c r="AA9164">
        <v>0</v>
      </c>
      <c r="AB9164">
        <v>0.28894915312501257</v>
      </c>
      <c r="AC9164">
        <v>0</v>
      </c>
      <c r="AD9164">
        <v>0</v>
      </c>
      <c r="AE9164">
        <v>0.28894915312501257</v>
      </c>
    </row>
    <row r="9165" spans="1:31" x14ac:dyDescent="0.25">
      <c r="A9165">
        <v>2123801</v>
      </c>
      <c r="B9165">
        <v>1</v>
      </c>
      <c r="C9165" t="s">
        <v>80</v>
      </c>
      <c r="D9165" t="s">
        <v>106</v>
      </c>
      <c r="E9165" t="s">
        <v>131</v>
      </c>
      <c r="F9165" t="s">
        <v>26058</v>
      </c>
      <c r="G9165" t="s">
        <v>133</v>
      </c>
      <c r="H9165" t="s">
        <v>134</v>
      </c>
      <c r="I9165" t="s">
        <v>135</v>
      </c>
      <c r="J9165" t="s">
        <v>136</v>
      </c>
      <c r="K9165" t="s">
        <v>137</v>
      </c>
      <c r="L9165" t="s">
        <v>26059</v>
      </c>
      <c r="M9165" t="s">
        <v>26060</v>
      </c>
      <c r="N9165">
        <v>0.79166666600000002</v>
      </c>
      <c r="O9165">
        <v>1</v>
      </c>
      <c r="P9165">
        <v>517</v>
      </c>
      <c r="Q9165">
        <v>36</v>
      </c>
      <c r="R9165">
        <v>27</v>
      </c>
      <c r="S9165">
        <v>7</v>
      </c>
      <c r="T9165">
        <v>49</v>
      </c>
      <c r="U9165">
        <v>1</v>
      </c>
      <c r="V9165">
        <v>0</v>
      </c>
      <c r="W9165">
        <v>0.33045729060000006</v>
      </c>
      <c r="X9165">
        <v>82.330901250239535</v>
      </c>
      <c r="Y9165">
        <v>301.57457608282652</v>
      </c>
      <c r="Z9165">
        <v>30.10028552767438</v>
      </c>
      <c r="AA9165">
        <v>25.788560222922875</v>
      </c>
      <c r="AB9165">
        <v>24.151017887830584</v>
      </c>
      <c r="AC9165">
        <v>44.668107828779171</v>
      </c>
      <c r="AD9165">
        <v>0</v>
      </c>
      <c r="AE9165">
        <v>508.94390609087299</v>
      </c>
    </row>
    <row r="9166" spans="1:31" x14ac:dyDescent="0.25">
      <c r="A9166">
        <v>2123803</v>
      </c>
      <c r="B9166">
        <v>1</v>
      </c>
      <c r="C9166" t="s">
        <v>81</v>
      </c>
      <c r="D9166" t="s">
        <v>120</v>
      </c>
      <c r="E9166" t="s">
        <v>177</v>
      </c>
      <c r="F9166" t="s">
        <v>26061</v>
      </c>
      <c r="G9166" t="s">
        <v>183</v>
      </c>
      <c r="H9166" t="s">
        <v>143</v>
      </c>
      <c r="I9166" t="s">
        <v>135</v>
      </c>
      <c r="J9166" t="s">
        <v>136</v>
      </c>
      <c r="K9166" t="s">
        <v>137</v>
      </c>
      <c r="L9166" t="s">
        <v>26062</v>
      </c>
      <c r="M9166" t="s">
        <v>26063</v>
      </c>
      <c r="N9166">
        <v>1.7197222219999999</v>
      </c>
      <c r="O9166">
        <v>0</v>
      </c>
      <c r="P9166">
        <v>1</v>
      </c>
      <c r="Q9166">
        <v>0</v>
      </c>
      <c r="R9166">
        <v>0</v>
      </c>
      <c r="S9166">
        <v>0</v>
      </c>
      <c r="T9166">
        <v>0</v>
      </c>
      <c r="U9166">
        <v>0</v>
      </c>
      <c r="V9166">
        <v>0</v>
      </c>
      <c r="W9166">
        <v>0</v>
      </c>
      <c r="X9166">
        <v>0.43246014745054778</v>
      </c>
      <c r="Y9166">
        <v>0</v>
      </c>
      <c r="Z9166">
        <v>0</v>
      </c>
      <c r="AA9166">
        <v>0</v>
      </c>
      <c r="AB9166">
        <v>0</v>
      </c>
      <c r="AC9166">
        <v>0</v>
      </c>
      <c r="AD9166">
        <v>0</v>
      </c>
      <c r="AE9166">
        <v>0.43246014745054778</v>
      </c>
    </row>
    <row r="9167" spans="1:31" x14ac:dyDescent="0.25">
      <c r="A9167">
        <v>2123804</v>
      </c>
      <c r="B9167">
        <v>1</v>
      </c>
      <c r="C9167" t="s">
        <v>80</v>
      </c>
      <c r="D9167" t="s">
        <v>84</v>
      </c>
      <c r="E9167" t="s">
        <v>177</v>
      </c>
      <c r="F9167" t="s">
        <v>26064</v>
      </c>
      <c r="G9167" t="s">
        <v>183</v>
      </c>
      <c r="H9167" t="s">
        <v>143</v>
      </c>
      <c r="I9167" t="s">
        <v>135</v>
      </c>
      <c r="J9167" t="s">
        <v>136</v>
      </c>
      <c r="K9167" t="s">
        <v>137</v>
      </c>
      <c r="L9167" t="s">
        <v>26065</v>
      </c>
      <c r="M9167" t="s">
        <v>26066</v>
      </c>
      <c r="N9167">
        <v>1.429444444</v>
      </c>
      <c r="O9167">
        <v>0</v>
      </c>
      <c r="P9167">
        <v>1</v>
      </c>
      <c r="Q9167">
        <v>0</v>
      </c>
      <c r="R9167">
        <v>0</v>
      </c>
      <c r="S9167">
        <v>0</v>
      </c>
      <c r="T9167">
        <v>0</v>
      </c>
      <c r="U9167">
        <v>0</v>
      </c>
      <c r="V9167">
        <v>0</v>
      </c>
      <c r="W9167">
        <v>0</v>
      </c>
      <c r="X9167">
        <v>0.4088485653389301</v>
      </c>
      <c r="Y9167">
        <v>0</v>
      </c>
      <c r="Z9167">
        <v>0</v>
      </c>
      <c r="AA9167">
        <v>0</v>
      </c>
      <c r="AB9167">
        <v>0</v>
      </c>
      <c r="AC9167">
        <v>0</v>
      </c>
      <c r="AD9167">
        <v>0</v>
      </c>
      <c r="AE9167">
        <v>0.4088485653389301</v>
      </c>
    </row>
    <row r="9168" spans="1:31" x14ac:dyDescent="0.25">
      <c r="A9168">
        <v>2123806</v>
      </c>
      <c r="B9168">
        <v>1</v>
      </c>
      <c r="C9168" t="s">
        <v>81</v>
      </c>
      <c r="D9168" t="s">
        <v>121</v>
      </c>
      <c r="E9168" t="s">
        <v>158</v>
      </c>
      <c r="F9168" t="s">
        <v>26067</v>
      </c>
      <c r="G9168" t="s">
        <v>160</v>
      </c>
      <c r="H9168" t="s">
        <v>143</v>
      </c>
      <c r="I9168" t="s">
        <v>135</v>
      </c>
      <c r="J9168" t="s">
        <v>136</v>
      </c>
      <c r="K9168" t="s">
        <v>137</v>
      </c>
      <c r="L9168" t="s">
        <v>26068</v>
      </c>
      <c r="M9168" t="s">
        <v>26069</v>
      </c>
      <c r="N9168">
        <v>0.98666666599999997</v>
      </c>
      <c r="O9168">
        <v>0</v>
      </c>
      <c r="P9168">
        <v>13</v>
      </c>
      <c r="Q9168">
        <v>0</v>
      </c>
      <c r="R9168">
        <v>1</v>
      </c>
      <c r="S9168">
        <v>0</v>
      </c>
      <c r="T9168">
        <v>0</v>
      </c>
      <c r="U9168">
        <v>0</v>
      </c>
      <c r="V9168">
        <v>0</v>
      </c>
      <c r="W9168">
        <v>0</v>
      </c>
      <c r="X9168">
        <v>2.7932496151801325</v>
      </c>
      <c r="Y9168">
        <v>0</v>
      </c>
      <c r="Z9168">
        <v>0.16131768158434001</v>
      </c>
      <c r="AA9168">
        <v>0</v>
      </c>
      <c r="AB9168">
        <v>0</v>
      </c>
      <c r="AC9168">
        <v>0</v>
      </c>
      <c r="AD9168">
        <v>0</v>
      </c>
      <c r="AE9168">
        <v>2.9545672967644725</v>
      </c>
    </row>
    <row r="9169" spans="1:31" x14ac:dyDescent="0.25">
      <c r="A9169">
        <v>2123807</v>
      </c>
      <c r="B9169">
        <v>1</v>
      </c>
      <c r="C9169" t="s">
        <v>80</v>
      </c>
      <c r="D9169" t="s">
        <v>85</v>
      </c>
      <c r="E9169" t="s">
        <v>177</v>
      </c>
      <c r="F9169" t="s">
        <v>26070</v>
      </c>
      <c r="G9169" t="s">
        <v>196</v>
      </c>
      <c r="H9169" t="s">
        <v>143</v>
      </c>
      <c r="I9169" t="s">
        <v>135</v>
      </c>
      <c r="J9169" t="s">
        <v>136</v>
      </c>
      <c r="K9169" t="s">
        <v>137</v>
      </c>
      <c r="L9169" t="s">
        <v>26071</v>
      </c>
      <c r="M9169" t="s">
        <v>26072</v>
      </c>
      <c r="N9169">
        <v>1.6655555550000001</v>
      </c>
      <c r="O9169">
        <v>0</v>
      </c>
      <c r="P9169">
        <v>4</v>
      </c>
      <c r="Q9169">
        <v>0</v>
      </c>
      <c r="R9169">
        <v>0</v>
      </c>
      <c r="S9169">
        <v>0</v>
      </c>
      <c r="T9169">
        <v>1</v>
      </c>
      <c r="U9169">
        <v>0</v>
      </c>
      <c r="V9169">
        <v>0</v>
      </c>
      <c r="W9169">
        <v>0</v>
      </c>
      <c r="X9169">
        <v>1.2699174855823077</v>
      </c>
      <c r="Y9169">
        <v>0</v>
      </c>
      <c r="Z9169">
        <v>0</v>
      </c>
      <c r="AA9169">
        <v>0</v>
      </c>
      <c r="AB9169">
        <v>0.86214083805289987</v>
      </c>
      <c r="AC9169">
        <v>0</v>
      </c>
      <c r="AD9169">
        <v>0</v>
      </c>
      <c r="AE9169">
        <v>2.1320583236352073</v>
      </c>
    </row>
    <row r="9170" spans="1:31" x14ac:dyDescent="0.25">
      <c r="A9170">
        <v>2123808</v>
      </c>
      <c r="B9170">
        <v>1</v>
      </c>
      <c r="C9170" t="s">
        <v>80</v>
      </c>
      <c r="D9170" t="s">
        <v>99</v>
      </c>
      <c r="E9170" t="s">
        <v>177</v>
      </c>
      <c r="F9170" t="s">
        <v>26073</v>
      </c>
      <c r="G9170" t="s">
        <v>183</v>
      </c>
      <c r="H9170" t="s">
        <v>143</v>
      </c>
      <c r="I9170" t="s">
        <v>135</v>
      </c>
      <c r="J9170" t="s">
        <v>136</v>
      </c>
      <c r="K9170" t="s">
        <v>137</v>
      </c>
      <c r="L9170" t="s">
        <v>26074</v>
      </c>
      <c r="M9170" t="s">
        <v>26075</v>
      </c>
      <c r="N9170">
        <v>2.1672222219999999</v>
      </c>
      <c r="O9170">
        <v>0</v>
      </c>
      <c r="P9170">
        <v>2</v>
      </c>
      <c r="Q9170">
        <v>0</v>
      </c>
      <c r="R9170">
        <v>0</v>
      </c>
      <c r="S9170">
        <v>0</v>
      </c>
      <c r="T9170">
        <v>0</v>
      </c>
      <c r="U9170">
        <v>0</v>
      </c>
      <c r="V9170">
        <v>0</v>
      </c>
      <c r="W9170">
        <v>0</v>
      </c>
      <c r="X9170">
        <v>1.5716401362222279</v>
      </c>
      <c r="Y9170">
        <v>0</v>
      </c>
      <c r="Z9170">
        <v>0</v>
      </c>
      <c r="AA9170">
        <v>0</v>
      </c>
      <c r="AB9170">
        <v>0</v>
      </c>
      <c r="AC9170">
        <v>0</v>
      </c>
      <c r="AD9170">
        <v>0</v>
      </c>
      <c r="AE9170">
        <v>1.5716401362222279</v>
      </c>
    </row>
    <row r="9171" spans="1:31" x14ac:dyDescent="0.25">
      <c r="A9171">
        <v>2123809</v>
      </c>
      <c r="B9171">
        <v>1</v>
      </c>
      <c r="C9171" t="s">
        <v>80</v>
      </c>
      <c r="D9171" t="s">
        <v>90</v>
      </c>
      <c r="E9171" t="s">
        <v>158</v>
      </c>
      <c r="F9171" t="s">
        <v>26076</v>
      </c>
      <c r="G9171" t="s">
        <v>324</v>
      </c>
      <c r="H9171" t="s">
        <v>143</v>
      </c>
      <c r="I9171" t="s">
        <v>135</v>
      </c>
      <c r="J9171" t="s">
        <v>136</v>
      </c>
      <c r="K9171" t="s">
        <v>137</v>
      </c>
      <c r="L9171" t="s">
        <v>26077</v>
      </c>
      <c r="M9171" t="s">
        <v>26078</v>
      </c>
      <c r="N9171">
        <v>0.67500000000000004</v>
      </c>
      <c r="O9171">
        <v>0</v>
      </c>
      <c r="P9171">
        <v>20</v>
      </c>
      <c r="Q9171">
        <v>0</v>
      </c>
      <c r="R9171">
        <v>0</v>
      </c>
      <c r="S9171">
        <v>0</v>
      </c>
      <c r="T9171">
        <v>2</v>
      </c>
      <c r="U9171">
        <v>0</v>
      </c>
      <c r="V9171">
        <v>0</v>
      </c>
      <c r="W9171">
        <v>0</v>
      </c>
      <c r="X9171">
        <v>3.904016148330351</v>
      </c>
      <c r="Y9171">
        <v>0</v>
      </c>
      <c r="Z9171">
        <v>0</v>
      </c>
      <c r="AA9171">
        <v>0</v>
      </c>
      <c r="AB9171">
        <v>5.8031150717800004E-2</v>
      </c>
      <c r="AC9171">
        <v>0</v>
      </c>
      <c r="AD9171">
        <v>0</v>
      </c>
      <c r="AE9171">
        <v>3.9620472990481512</v>
      </c>
    </row>
    <row r="9172" spans="1:31" x14ac:dyDescent="0.25">
      <c r="A9172">
        <v>2123811</v>
      </c>
      <c r="B9172">
        <v>1</v>
      </c>
      <c r="C9172" t="s">
        <v>80</v>
      </c>
      <c r="D9172" t="s">
        <v>96</v>
      </c>
      <c r="E9172" t="s">
        <v>177</v>
      </c>
      <c r="F9172" t="s">
        <v>26079</v>
      </c>
      <c r="G9172" t="s">
        <v>183</v>
      </c>
      <c r="H9172" t="s">
        <v>143</v>
      </c>
      <c r="I9172" t="s">
        <v>135</v>
      </c>
      <c r="J9172" t="s">
        <v>136</v>
      </c>
      <c r="K9172" t="s">
        <v>137</v>
      </c>
      <c r="L9172" t="s">
        <v>26080</v>
      </c>
      <c r="M9172" t="s">
        <v>26081</v>
      </c>
      <c r="N9172">
        <v>4.5313888880000004</v>
      </c>
      <c r="O9172">
        <v>0</v>
      </c>
      <c r="P9172">
        <v>1</v>
      </c>
      <c r="Q9172">
        <v>0</v>
      </c>
      <c r="R9172">
        <v>0</v>
      </c>
      <c r="S9172">
        <v>0</v>
      </c>
      <c r="T9172">
        <v>0</v>
      </c>
      <c r="U9172">
        <v>0</v>
      </c>
      <c r="V9172">
        <v>0</v>
      </c>
      <c r="W9172">
        <v>0</v>
      </c>
      <c r="X9172">
        <v>1.1112180232347677</v>
      </c>
      <c r="Y9172">
        <v>0</v>
      </c>
      <c r="Z9172">
        <v>0</v>
      </c>
      <c r="AA9172">
        <v>0</v>
      </c>
      <c r="AB9172">
        <v>0</v>
      </c>
      <c r="AC9172">
        <v>0</v>
      </c>
      <c r="AD9172">
        <v>0</v>
      </c>
      <c r="AE9172">
        <v>1.1112180232347677</v>
      </c>
    </row>
    <row r="9173" spans="1:31" x14ac:dyDescent="0.25">
      <c r="A9173">
        <v>2123814</v>
      </c>
      <c r="B9173">
        <v>1</v>
      </c>
      <c r="C9173" t="s">
        <v>81</v>
      </c>
      <c r="D9173" t="s">
        <v>127</v>
      </c>
      <c r="E9173" t="s">
        <v>131</v>
      </c>
      <c r="F9173" t="s">
        <v>26082</v>
      </c>
      <c r="G9173" t="s">
        <v>133</v>
      </c>
      <c r="H9173" t="s">
        <v>134</v>
      </c>
      <c r="I9173" t="s">
        <v>135</v>
      </c>
      <c r="J9173" t="s">
        <v>136</v>
      </c>
      <c r="K9173" t="s">
        <v>137</v>
      </c>
      <c r="L9173" t="s">
        <v>26083</v>
      </c>
      <c r="M9173" t="s">
        <v>26084</v>
      </c>
      <c r="N9173">
        <v>4.4922222219999997</v>
      </c>
      <c r="O9173">
        <v>1</v>
      </c>
      <c r="P9173">
        <v>121</v>
      </c>
      <c r="Q9173">
        <v>34</v>
      </c>
      <c r="R9173">
        <v>23</v>
      </c>
      <c r="S9173">
        <v>4</v>
      </c>
      <c r="T9173">
        <v>9</v>
      </c>
      <c r="U9173">
        <v>0</v>
      </c>
      <c r="V9173">
        <v>0</v>
      </c>
      <c r="W9173">
        <v>1.3142781212552901</v>
      </c>
      <c r="X9173">
        <v>122.14400704830557</v>
      </c>
      <c r="Y9173">
        <v>113.90632207062792</v>
      </c>
      <c r="Z9173">
        <v>191.71157842393291</v>
      </c>
      <c r="AA9173">
        <v>88.536559480302316</v>
      </c>
      <c r="AB9173">
        <v>9.8099215327057845</v>
      </c>
      <c r="AC9173">
        <v>0</v>
      </c>
      <c r="AD9173">
        <v>0</v>
      </c>
      <c r="AE9173">
        <v>527.42266667712977</v>
      </c>
    </row>
    <row r="9174" spans="1:31" x14ac:dyDescent="0.25">
      <c r="A9174">
        <v>2123815</v>
      </c>
      <c r="B9174">
        <v>1</v>
      </c>
      <c r="C9174" t="s">
        <v>80</v>
      </c>
      <c r="D9174" t="s">
        <v>84</v>
      </c>
      <c r="E9174" t="s">
        <v>177</v>
      </c>
      <c r="F9174" t="s">
        <v>26085</v>
      </c>
      <c r="G9174" t="s">
        <v>183</v>
      </c>
      <c r="H9174" t="s">
        <v>143</v>
      </c>
      <c r="I9174" t="s">
        <v>135</v>
      </c>
      <c r="J9174" t="s">
        <v>136</v>
      </c>
      <c r="K9174" t="s">
        <v>137</v>
      </c>
      <c r="L9174" t="s">
        <v>26086</v>
      </c>
      <c r="M9174" t="s">
        <v>26087</v>
      </c>
      <c r="N9174">
        <v>5.2869444440000004</v>
      </c>
      <c r="O9174">
        <v>0</v>
      </c>
      <c r="P9174">
        <v>3</v>
      </c>
      <c r="Q9174">
        <v>0</v>
      </c>
      <c r="R9174">
        <v>0</v>
      </c>
      <c r="S9174">
        <v>0</v>
      </c>
      <c r="T9174">
        <v>1</v>
      </c>
      <c r="U9174">
        <v>0</v>
      </c>
      <c r="V9174">
        <v>0</v>
      </c>
      <c r="W9174">
        <v>0</v>
      </c>
      <c r="X9174">
        <v>3.3461897068180173</v>
      </c>
      <c r="Y9174">
        <v>0</v>
      </c>
      <c r="Z9174">
        <v>0</v>
      </c>
      <c r="AA9174">
        <v>0</v>
      </c>
      <c r="AB9174">
        <v>24.073717442493518</v>
      </c>
      <c r="AC9174">
        <v>0</v>
      </c>
      <c r="AD9174">
        <v>0</v>
      </c>
      <c r="AE9174">
        <v>27.419907149311534</v>
      </c>
    </row>
    <row r="9175" spans="1:31" x14ac:dyDescent="0.25">
      <c r="A9175">
        <v>2123816</v>
      </c>
      <c r="B9175">
        <v>1</v>
      </c>
      <c r="C9175" t="s">
        <v>80</v>
      </c>
      <c r="D9175" t="s">
        <v>91</v>
      </c>
      <c r="E9175" t="s">
        <v>146</v>
      </c>
      <c r="F9175" t="s">
        <v>9978</v>
      </c>
      <c r="G9175" t="s">
        <v>133</v>
      </c>
      <c r="H9175" t="s">
        <v>134</v>
      </c>
      <c r="I9175" t="s">
        <v>135</v>
      </c>
      <c r="J9175" t="s">
        <v>136</v>
      </c>
      <c r="K9175" t="s">
        <v>137</v>
      </c>
      <c r="L9175" t="s">
        <v>26088</v>
      </c>
      <c r="M9175" t="s">
        <v>26089</v>
      </c>
      <c r="N9175">
        <v>0.22750000000000001</v>
      </c>
      <c r="O9175">
        <v>26</v>
      </c>
      <c r="P9175">
        <v>1222</v>
      </c>
      <c r="Q9175">
        <v>51</v>
      </c>
      <c r="R9175">
        <v>110</v>
      </c>
      <c r="S9175">
        <v>22</v>
      </c>
      <c r="T9175">
        <v>162</v>
      </c>
      <c r="U9175">
        <v>6</v>
      </c>
      <c r="V9175">
        <v>1</v>
      </c>
      <c r="W9175">
        <v>3.6762149866057525</v>
      </c>
      <c r="X9175">
        <v>58.60395909462914</v>
      </c>
      <c r="Y9175">
        <v>10.243311354321499</v>
      </c>
      <c r="Z9175">
        <v>9.9779694446140752</v>
      </c>
      <c r="AA9175">
        <v>17.888641772274685</v>
      </c>
      <c r="AB9175">
        <v>18.913759852007466</v>
      </c>
      <c r="AC9175">
        <v>12.874908209507664</v>
      </c>
      <c r="AD9175">
        <v>3.6687436369117625</v>
      </c>
      <c r="AE9175">
        <v>135.847508350872</v>
      </c>
    </row>
    <row r="9176" spans="1:31" x14ac:dyDescent="0.25">
      <c r="A9176">
        <v>2123818</v>
      </c>
      <c r="B9176">
        <v>1</v>
      </c>
      <c r="C9176" t="s">
        <v>80</v>
      </c>
      <c r="D9176" t="s">
        <v>97</v>
      </c>
      <c r="E9176" t="s">
        <v>177</v>
      </c>
      <c r="F9176" t="s">
        <v>26090</v>
      </c>
      <c r="G9176" t="s">
        <v>183</v>
      </c>
      <c r="H9176" t="s">
        <v>143</v>
      </c>
      <c r="I9176" t="s">
        <v>135</v>
      </c>
      <c r="J9176" t="s">
        <v>136</v>
      </c>
      <c r="K9176" t="s">
        <v>137</v>
      </c>
      <c r="L9176" t="s">
        <v>26091</v>
      </c>
      <c r="M9176" t="s">
        <v>26092</v>
      </c>
      <c r="N9176">
        <v>1.9666666660000001</v>
      </c>
      <c r="O9176">
        <v>0</v>
      </c>
      <c r="P9176">
        <v>1</v>
      </c>
      <c r="Q9176">
        <v>0</v>
      </c>
      <c r="R9176">
        <v>0</v>
      </c>
      <c r="S9176">
        <v>0</v>
      </c>
      <c r="T9176">
        <v>0</v>
      </c>
      <c r="U9176">
        <v>0</v>
      </c>
      <c r="V9176">
        <v>0</v>
      </c>
      <c r="W9176">
        <v>0</v>
      </c>
      <c r="X9176">
        <v>0.42958561086167674</v>
      </c>
      <c r="Y9176">
        <v>0</v>
      </c>
      <c r="Z9176">
        <v>0</v>
      </c>
      <c r="AA9176">
        <v>0</v>
      </c>
      <c r="AB9176">
        <v>0</v>
      </c>
      <c r="AC9176">
        <v>0</v>
      </c>
      <c r="AD9176">
        <v>0</v>
      </c>
      <c r="AE9176">
        <v>0.42958561086167674</v>
      </c>
    </row>
    <row r="9177" spans="1:31" x14ac:dyDescent="0.25">
      <c r="A9177">
        <v>2123819</v>
      </c>
      <c r="B9177">
        <v>1</v>
      </c>
      <c r="C9177" t="s">
        <v>81</v>
      </c>
      <c r="D9177" t="s">
        <v>115</v>
      </c>
      <c r="E9177" t="s">
        <v>158</v>
      </c>
      <c r="F9177" t="s">
        <v>26093</v>
      </c>
      <c r="G9177" t="s">
        <v>160</v>
      </c>
      <c r="H9177" t="s">
        <v>143</v>
      </c>
      <c r="I9177" t="s">
        <v>135</v>
      </c>
      <c r="J9177" t="s">
        <v>136</v>
      </c>
      <c r="K9177" t="s">
        <v>137</v>
      </c>
      <c r="L9177" t="s">
        <v>26094</v>
      </c>
      <c r="M9177" t="s">
        <v>26095</v>
      </c>
      <c r="N9177">
        <v>0.325833333</v>
      </c>
      <c r="O9177">
        <v>0</v>
      </c>
      <c r="P9177">
        <v>20</v>
      </c>
      <c r="Q9177">
        <v>0</v>
      </c>
      <c r="R9177">
        <v>0</v>
      </c>
      <c r="S9177">
        <v>0</v>
      </c>
      <c r="T9177">
        <v>1</v>
      </c>
      <c r="U9177">
        <v>0</v>
      </c>
      <c r="V9177">
        <v>0</v>
      </c>
      <c r="W9177">
        <v>0</v>
      </c>
      <c r="X9177">
        <v>0.65556826263446433</v>
      </c>
      <c r="Y9177">
        <v>0</v>
      </c>
      <c r="Z9177">
        <v>0</v>
      </c>
      <c r="AA9177">
        <v>0</v>
      </c>
      <c r="AB9177">
        <v>2.1001435036677781E-3</v>
      </c>
      <c r="AC9177">
        <v>0</v>
      </c>
      <c r="AD9177">
        <v>0</v>
      </c>
      <c r="AE9177">
        <v>0.65766840613813216</v>
      </c>
    </row>
    <row r="9178" spans="1:31" x14ac:dyDescent="0.25">
      <c r="A9178">
        <v>2123820</v>
      </c>
      <c r="B9178">
        <v>1</v>
      </c>
      <c r="C9178" t="s">
        <v>81</v>
      </c>
      <c r="D9178" t="s">
        <v>123</v>
      </c>
      <c r="E9178" t="s">
        <v>158</v>
      </c>
      <c r="F9178" t="s">
        <v>26096</v>
      </c>
      <c r="G9178" t="s">
        <v>160</v>
      </c>
      <c r="H9178" t="s">
        <v>143</v>
      </c>
      <c r="I9178" t="s">
        <v>135</v>
      </c>
      <c r="J9178" t="s">
        <v>136</v>
      </c>
      <c r="K9178" t="s">
        <v>137</v>
      </c>
      <c r="L9178" t="s">
        <v>26097</v>
      </c>
      <c r="M9178" t="s">
        <v>26098</v>
      </c>
      <c r="N9178">
        <v>2.0227777769999999</v>
      </c>
      <c r="O9178">
        <v>0</v>
      </c>
      <c r="P9178">
        <v>11</v>
      </c>
      <c r="Q9178">
        <v>0</v>
      </c>
      <c r="R9178">
        <v>1</v>
      </c>
      <c r="S9178">
        <v>0</v>
      </c>
      <c r="T9178">
        <v>0</v>
      </c>
      <c r="U9178">
        <v>0</v>
      </c>
      <c r="V9178">
        <v>0</v>
      </c>
      <c r="W9178">
        <v>0</v>
      </c>
      <c r="X9178">
        <v>8.9493500656248752</v>
      </c>
      <c r="Y9178">
        <v>0</v>
      </c>
      <c r="Z9178">
        <v>2.5837689114313889E-2</v>
      </c>
      <c r="AA9178">
        <v>0</v>
      </c>
      <c r="AB9178">
        <v>0</v>
      </c>
      <c r="AC9178">
        <v>0</v>
      </c>
      <c r="AD9178">
        <v>0</v>
      </c>
      <c r="AE9178">
        <v>8.9751877547391885</v>
      </c>
    </row>
    <row r="9179" spans="1:31" x14ac:dyDescent="0.25">
      <c r="A9179">
        <v>2123823</v>
      </c>
      <c r="B9179">
        <v>1</v>
      </c>
      <c r="C9179" t="s">
        <v>80</v>
      </c>
      <c r="D9179" t="s">
        <v>97</v>
      </c>
      <c r="E9179" t="s">
        <v>177</v>
      </c>
      <c r="F9179" t="s">
        <v>26099</v>
      </c>
      <c r="G9179" t="s">
        <v>183</v>
      </c>
      <c r="H9179" t="s">
        <v>143</v>
      </c>
      <c r="I9179" t="s">
        <v>135</v>
      </c>
      <c r="J9179" t="s">
        <v>136</v>
      </c>
      <c r="K9179" t="s">
        <v>137</v>
      </c>
      <c r="L9179" t="s">
        <v>26100</v>
      </c>
      <c r="M9179" t="s">
        <v>26101</v>
      </c>
      <c r="N9179">
        <v>2.7497222219999999</v>
      </c>
      <c r="O9179">
        <v>0</v>
      </c>
      <c r="P9179">
        <v>1</v>
      </c>
      <c r="Q9179">
        <v>0</v>
      </c>
      <c r="R9179">
        <v>0</v>
      </c>
      <c r="S9179">
        <v>0</v>
      </c>
      <c r="T9179">
        <v>0</v>
      </c>
      <c r="U9179">
        <v>0</v>
      </c>
      <c r="V9179">
        <v>0</v>
      </c>
      <c r="W9179">
        <v>0</v>
      </c>
      <c r="X9179">
        <v>0.72053735234748073</v>
      </c>
      <c r="Y9179">
        <v>0</v>
      </c>
      <c r="Z9179">
        <v>0</v>
      </c>
      <c r="AA9179">
        <v>0</v>
      </c>
      <c r="AB9179">
        <v>0</v>
      </c>
      <c r="AC9179">
        <v>0</v>
      </c>
      <c r="AD9179">
        <v>0</v>
      </c>
      <c r="AE9179">
        <v>0.72053735234748073</v>
      </c>
    </row>
    <row r="9180" spans="1:31" x14ac:dyDescent="0.25">
      <c r="A9180">
        <v>2123824</v>
      </c>
      <c r="B9180">
        <v>1</v>
      </c>
      <c r="C9180" t="s">
        <v>80</v>
      </c>
      <c r="D9180" t="s">
        <v>82</v>
      </c>
      <c r="E9180" t="s">
        <v>177</v>
      </c>
      <c r="F9180" t="s">
        <v>26102</v>
      </c>
      <c r="G9180" t="s">
        <v>183</v>
      </c>
      <c r="H9180" t="s">
        <v>143</v>
      </c>
      <c r="I9180" t="s">
        <v>135</v>
      </c>
      <c r="J9180" t="s">
        <v>136</v>
      </c>
      <c r="K9180" t="s">
        <v>137</v>
      </c>
      <c r="L9180" t="s">
        <v>26103</v>
      </c>
      <c r="M9180" t="s">
        <v>26104</v>
      </c>
      <c r="N9180">
        <v>2.5669444440000002</v>
      </c>
      <c r="O9180">
        <v>0</v>
      </c>
      <c r="P9180">
        <v>1</v>
      </c>
      <c r="Q9180">
        <v>0</v>
      </c>
      <c r="R9180">
        <v>0</v>
      </c>
      <c r="S9180">
        <v>0</v>
      </c>
      <c r="T9180">
        <v>0</v>
      </c>
      <c r="U9180">
        <v>0</v>
      </c>
      <c r="V9180">
        <v>0</v>
      </c>
      <c r="W9180">
        <v>0</v>
      </c>
      <c r="X9180">
        <v>0.58415156431279991</v>
      </c>
      <c r="Y9180">
        <v>0</v>
      </c>
      <c r="Z9180">
        <v>0</v>
      </c>
      <c r="AA9180">
        <v>0</v>
      </c>
      <c r="AB9180">
        <v>0</v>
      </c>
      <c r="AC9180">
        <v>0</v>
      </c>
      <c r="AD9180">
        <v>0</v>
      </c>
      <c r="AE9180">
        <v>0.58415156431279991</v>
      </c>
    </row>
    <row r="9181" spans="1:31" x14ac:dyDescent="0.25">
      <c r="A9181">
        <v>2123825</v>
      </c>
      <c r="B9181">
        <v>1</v>
      </c>
      <c r="C9181" t="s">
        <v>80</v>
      </c>
      <c r="D9181" t="s">
        <v>91</v>
      </c>
      <c r="E9181" t="s">
        <v>146</v>
      </c>
      <c r="F9181" t="s">
        <v>9978</v>
      </c>
      <c r="G9181" t="s">
        <v>222</v>
      </c>
      <c r="H9181" t="s">
        <v>134</v>
      </c>
      <c r="I9181" t="s">
        <v>135</v>
      </c>
      <c r="J9181" t="s">
        <v>136</v>
      </c>
      <c r="K9181" t="s">
        <v>137</v>
      </c>
      <c r="L9181" t="s">
        <v>26105</v>
      </c>
      <c r="M9181" t="s">
        <v>26106</v>
      </c>
      <c r="N9181">
        <v>9.7624999999999993</v>
      </c>
      <c r="O9181">
        <v>26</v>
      </c>
      <c r="P9181">
        <v>1222</v>
      </c>
      <c r="Q9181">
        <v>51</v>
      </c>
      <c r="R9181">
        <v>110</v>
      </c>
      <c r="S9181">
        <v>22</v>
      </c>
      <c r="T9181">
        <v>162</v>
      </c>
      <c r="U9181">
        <v>6</v>
      </c>
      <c r="V9181">
        <v>1</v>
      </c>
      <c r="W9181">
        <v>127.86686384971551</v>
      </c>
      <c r="X9181">
        <v>2351.4807527932226</v>
      </c>
      <c r="Y9181">
        <v>330.13227834384747</v>
      </c>
      <c r="Z9181">
        <v>283.34957128022381</v>
      </c>
      <c r="AA9181">
        <v>654.58105884388954</v>
      </c>
      <c r="AB9181">
        <v>610.02703376651436</v>
      </c>
      <c r="AC9181">
        <v>499.45794766395778</v>
      </c>
      <c r="AD9181">
        <v>123.76327309604943</v>
      </c>
      <c r="AE9181">
        <v>4980.6587796374197</v>
      </c>
    </row>
    <row r="9182" spans="1:31" x14ac:dyDescent="0.25">
      <c r="A9182">
        <v>2123826</v>
      </c>
      <c r="B9182">
        <v>1</v>
      </c>
      <c r="C9182" t="s">
        <v>81</v>
      </c>
      <c r="D9182" t="s">
        <v>121</v>
      </c>
      <c r="E9182" t="s">
        <v>177</v>
      </c>
      <c r="F9182" t="s">
        <v>26107</v>
      </c>
      <c r="G9182" t="s">
        <v>183</v>
      </c>
      <c r="H9182" t="s">
        <v>143</v>
      </c>
      <c r="I9182" t="s">
        <v>135</v>
      </c>
      <c r="J9182" t="s">
        <v>136</v>
      </c>
      <c r="K9182" t="s">
        <v>137</v>
      </c>
      <c r="L9182" t="s">
        <v>26108</v>
      </c>
      <c r="M9182" t="s">
        <v>26109</v>
      </c>
      <c r="N9182">
        <v>3.238611111</v>
      </c>
      <c r="O9182">
        <v>0</v>
      </c>
      <c r="P9182">
        <v>0</v>
      </c>
      <c r="Q9182">
        <v>0</v>
      </c>
      <c r="R9182">
        <v>1</v>
      </c>
      <c r="S9182">
        <v>0</v>
      </c>
      <c r="T9182">
        <v>0</v>
      </c>
      <c r="U9182">
        <v>0</v>
      </c>
      <c r="V9182">
        <v>0</v>
      </c>
      <c r="W9182">
        <v>0</v>
      </c>
      <c r="X9182">
        <v>0</v>
      </c>
      <c r="Y9182">
        <v>0</v>
      </c>
      <c r="Z9182">
        <v>0.5189698841534931</v>
      </c>
      <c r="AA9182">
        <v>0</v>
      </c>
      <c r="AB9182">
        <v>0</v>
      </c>
      <c r="AC9182">
        <v>0</v>
      </c>
      <c r="AD9182">
        <v>0</v>
      </c>
      <c r="AE9182">
        <v>0.5189698841534931</v>
      </c>
    </row>
    <row r="9183" spans="1:31" x14ac:dyDescent="0.25">
      <c r="A9183">
        <v>2123827</v>
      </c>
      <c r="B9183">
        <v>1</v>
      </c>
      <c r="C9183" t="s">
        <v>81</v>
      </c>
      <c r="D9183" t="s">
        <v>118</v>
      </c>
      <c r="E9183" t="s">
        <v>158</v>
      </c>
      <c r="F9183" t="s">
        <v>26110</v>
      </c>
      <c r="G9183" t="s">
        <v>160</v>
      </c>
      <c r="H9183" t="s">
        <v>143</v>
      </c>
      <c r="I9183" t="s">
        <v>135</v>
      </c>
      <c r="J9183" t="s">
        <v>136</v>
      </c>
      <c r="K9183" t="s">
        <v>137</v>
      </c>
      <c r="L9183" t="s">
        <v>26111</v>
      </c>
      <c r="M9183" t="s">
        <v>26112</v>
      </c>
      <c r="N9183">
        <v>0.69388888800000004</v>
      </c>
      <c r="O9183">
        <v>0</v>
      </c>
      <c r="P9183">
        <v>14</v>
      </c>
      <c r="Q9183">
        <v>0</v>
      </c>
      <c r="R9183">
        <v>0</v>
      </c>
      <c r="S9183">
        <v>0</v>
      </c>
      <c r="T9183">
        <v>1</v>
      </c>
      <c r="U9183">
        <v>0</v>
      </c>
      <c r="V9183">
        <v>0</v>
      </c>
      <c r="W9183">
        <v>0</v>
      </c>
      <c r="X9183">
        <v>4.4008815991902575</v>
      </c>
      <c r="Y9183">
        <v>0</v>
      </c>
      <c r="Z9183">
        <v>0</v>
      </c>
      <c r="AA9183">
        <v>0</v>
      </c>
      <c r="AB9183">
        <v>0.32748970435030006</v>
      </c>
      <c r="AC9183">
        <v>0</v>
      </c>
      <c r="AD9183">
        <v>0</v>
      </c>
      <c r="AE9183">
        <v>4.7283713035405572</v>
      </c>
    </row>
    <row r="9184" spans="1:31" x14ac:dyDescent="0.25">
      <c r="A9184">
        <v>2123828</v>
      </c>
      <c r="B9184">
        <v>1</v>
      </c>
      <c r="C9184" t="s">
        <v>80</v>
      </c>
      <c r="D9184" t="s">
        <v>98</v>
      </c>
      <c r="E9184" t="s">
        <v>177</v>
      </c>
      <c r="F9184" t="s">
        <v>26113</v>
      </c>
      <c r="G9184" t="s">
        <v>183</v>
      </c>
      <c r="H9184" t="s">
        <v>143</v>
      </c>
      <c r="I9184" t="s">
        <v>135</v>
      </c>
      <c r="J9184" t="s">
        <v>136</v>
      </c>
      <c r="K9184" t="s">
        <v>137</v>
      </c>
      <c r="L9184" t="s">
        <v>26114</v>
      </c>
      <c r="M9184" t="s">
        <v>26115</v>
      </c>
      <c r="N9184">
        <v>1.2597222219999999</v>
      </c>
      <c r="O9184">
        <v>0</v>
      </c>
      <c r="P9184">
        <v>1</v>
      </c>
      <c r="Q9184">
        <v>0</v>
      </c>
      <c r="R9184">
        <v>0</v>
      </c>
      <c r="S9184">
        <v>0</v>
      </c>
      <c r="T9184">
        <v>0</v>
      </c>
      <c r="U9184">
        <v>0</v>
      </c>
      <c r="V9184">
        <v>0</v>
      </c>
      <c r="W9184">
        <v>0</v>
      </c>
      <c r="X9184">
        <v>0.18560868455179225</v>
      </c>
      <c r="Y9184">
        <v>0</v>
      </c>
      <c r="Z9184">
        <v>0</v>
      </c>
      <c r="AA9184">
        <v>0</v>
      </c>
      <c r="AB9184">
        <v>0</v>
      </c>
      <c r="AC9184">
        <v>0</v>
      </c>
      <c r="AD9184">
        <v>0</v>
      </c>
      <c r="AE9184">
        <v>0.18560868455179225</v>
      </c>
    </row>
    <row r="9185" spans="1:31" x14ac:dyDescent="0.25">
      <c r="A9185">
        <v>2123829</v>
      </c>
      <c r="B9185">
        <v>1</v>
      </c>
      <c r="C9185" t="s">
        <v>80</v>
      </c>
      <c r="D9185" t="s">
        <v>93</v>
      </c>
      <c r="E9185" t="s">
        <v>158</v>
      </c>
      <c r="F9185" t="s">
        <v>13602</v>
      </c>
      <c r="G9185" t="s">
        <v>385</v>
      </c>
      <c r="H9185" t="s">
        <v>143</v>
      </c>
      <c r="I9185" t="s">
        <v>135</v>
      </c>
      <c r="J9185" t="s">
        <v>136</v>
      </c>
      <c r="K9185" t="s">
        <v>137</v>
      </c>
      <c r="L9185" t="s">
        <v>26116</v>
      </c>
      <c r="M9185" t="s">
        <v>26117</v>
      </c>
      <c r="N9185">
        <v>2.7033333329999998</v>
      </c>
      <c r="O9185">
        <v>0</v>
      </c>
      <c r="P9185">
        <v>20</v>
      </c>
      <c r="Q9185">
        <v>0</v>
      </c>
      <c r="R9185">
        <v>1</v>
      </c>
      <c r="S9185">
        <v>0</v>
      </c>
      <c r="T9185">
        <v>0</v>
      </c>
      <c r="U9185">
        <v>0</v>
      </c>
      <c r="V9185">
        <v>0</v>
      </c>
      <c r="W9185">
        <v>0</v>
      </c>
      <c r="X9185">
        <v>13.806754216103398</v>
      </c>
      <c r="Y9185">
        <v>0</v>
      </c>
      <c r="Z9185">
        <v>0.24329372658933834</v>
      </c>
      <c r="AA9185">
        <v>0</v>
      </c>
      <c r="AB9185">
        <v>0</v>
      </c>
      <c r="AC9185">
        <v>0</v>
      </c>
      <c r="AD9185">
        <v>0</v>
      </c>
      <c r="AE9185">
        <v>14.050047942692736</v>
      </c>
    </row>
    <row r="9186" spans="1:31" x14ac:dyDescent="0.25">
      <c r="A9186">
        <v>2123830</v>
      </c>
      <c r="B9186">
        <v>1</v>
      </c>
      <c r="C9186" t="s">
        <v>80</v>
      </c>
      <c r="D9186" t="s">
        <v>88</v>
      </c>
      <c r="E9186" t="s">
        <v>177</v>
      </c>
      <c r="F9186" t="s">
        <v>26118</v>
      </c>
      <c r="G9186" t="s">
        <v>196</v>
      </c>
      <c r="H9186" t="s">
        <v>143</v>
      </c>
      <c r="I9186" t="s">
        <v>135</v>
      </c>
      <c r="J9186" t="s">
        <v>136</v>
      </c>
      <c r="K9186" t="s">
        <v>137</v>
      </c>
      <c r="L9186" t="s">
        <v>26119</v>
      </c>
      <c r="M9186" t="s">
        <v>26120</v>
      </c>
      <c r="N9186">
        <v>0.81555555499999999</v>
      </c>
      <c r="O9186">
        <v>0</v>
      </c>
      <c r="P9186">
        <v>0</v>
      </c>
      <c r="Q9186">
        <v>0</v>
      </c>
      <c r="R9186">
        <v>0</v>
      </c>
      <c r="S9186">
        <v>0</v>
      </c>
      <c r="T9186">
        <v>1</v>
      </c>
      <c r="U9186">
        <v>0</v>
      </c>
      <c r="V9186">
        <v>0</v>
      </c>
      <c r="W9186">
        <v>0</v>
      </c>
      <c r="X9186">
        <v>0</v>
      </c>
      <c r="Y9186">
        <v>0</v>
      </c>
      <c r="Z9186">
        <v>0</v>
      </c>
      <c r="AA9186">
        <v>0</v>
      </c>
      <c r="AB9186">
        <v>8.7955829785180017E-2</v>
      </c>
      <c r="AC9186">
        <v>0</v>
      </c>
      <c r="AD9186">
        <v>0</v>
      </c>
      <c r="AE9186">
        <v>8.7955829785180017E-2</v>
      </c>
    </row>
    <row r="9187" spans="1:31" x14ac:dyDescent="0.25">
      <c r="A9187">
        <v>2123833</v>
      </c>
      <c r="B9187">
        <v>1</v>
      </c>
      <c r="C9187" t="s">
        <v>80</v>
      </c>
      <c r="D9187" t="s">
        <v>83</v>
      </c>
      <c r="E9187" t="s">
        <v>169</v>
      </c>
      <c r="F9187" t="s">
        <v>26121</v>
      </c>
      <c r="G9187" t="s">
        <v>1085</v>
      </c>
      <c r="H9187" t="s">
        <v>134</v>
      </c>
      <c r="I9187" t="s">
        <v>135</v>
      </c>
      <c r="J9187" t="s">
        <v>136</v>
      </c>
      <c r="K9187" t="s">
        <v>137</v>
      </c>
      <c r="L9187" t="s">
        <v>26122</v>
      </c>
      <c r="M9187" t="s">
        <v>26123</v>
      </c>
      <c r="N9187">
        <v>0.900277777</v>
      </c>
      <c r="O9187">
        <v>0</v>
      </c>
      <c r="P9187">
        <v>131</v>
      </c>
      <c r="Q9187">
        <v>0</v>
      </c>
      <c r="R9187">
        <v>0</v>
      </c>
      <c r="S9187">
        <v>0</v>
      </c>
      <c r="T9187">
        <v>305</v>
      </c>
      <c r="U9187">
        <v>0</v>
      </c>
      <c r="V9187">
        <v>1</v>
      </c>
      <c r="W9187">
        <v>0</v>
      </c>
      <c r="X9187">
        <v>29.387679606415325</v>
      </c>
      <c r="Y9187">
        <v>0</v>
      </c>
      <c r="Z9187">
        <v>0</v>
      </c>
      <c r="AA9187">
        <v>0</v>
      </c>
      <c r="AB9187">
        <v>144.07385510649439</v>
      </c>
      <c r="AC9187">
        <v>0</v>
      </c>
      <c r="AD9187">
        <v>1.7392007529261244</v>
      </c>
      <c r="AE9187">
        <v>175.20073546583586</v>
      </c>
    </row>
    <row r="9188" spans="1:31" x14ac:dyDescent="0.25">
      <c r="A9188">
        <v>2123838</v>
      </c>
      <c r="B9188">
        <v>1</v>
      </c>
      <c r="C9188" t="s">
        <v>81</v>
      </c>
      <c r="D9188" t="s">
        <v>113</v>
      </c>
      <c r="E9188" t="s">
        <v>158</v>
      </c>
      <c r="F9188" t="s">
        <v>26124</v>
      </c>
      <c r="G9188" t="s">
        <v>1283</v>
      </c>
      <c r="H9188" t="s">
        <v>143</v>
      </c>
      <c r="I9188" t="s">
        <v>135</v>
      </c>
      <c r="J9188" t="s">
        <v>136</v>
      </c>
      <c r="K9188" t="s">
        <v>137</v>
      </c>
      <c r="L9188" t="s">
        <v>26125</v>
      </c>
      <c r="M9188" t="s">
        <v>26126</v>
      </c>
      <c r="N9188">
        <v>3.0411111110000002</v>
      </c>
      <c r="O9188">
        <v>0</v>
      </c>
      <c r="P9188">
        <v>1</v>
      </c>
      <c r="Q9188">
        <v>0</v>
      </c>
      <c r="R9188">
        <v>0</v>
      </c>
      <c r="S9188">
        <v>0</v>
      </c>
      <c r="T9188">
        <v>0</v>
      </c>
      <c r="U9188">
        <v>0</v>
      </c>
      <c r="V9188">
        <v>0</v>
      </c>
      <c r="W9188">
        <v>0</v>
      </c>
      <c r="X9188">
        <v>1.2964283753466734</v>
      </c>
      <c r="Y9188">
        <v>0</v>
      </c>
      <c r="Z9188">
        <v>0</v>
      </c>
      <c r="AA9188">
        <v>0</v>
      </c>
      <c r="AB9188">
        <v>0</v>
      </c>
      <c r="AC9188">
        <v>0</v>
      </c>
      <c r="AD9188">
        <v>0</v>
      </c>
      <c r="AE9188">
        <v>1.2964283753466734</v>
      </c>
    </row>
    <row r="9189" spans="1:31" x14ac:dyDescent="0.25">
      <c r="A9189">
        <v>2123840</v>
      </c>
      <c r="B9189">
        <v>1</v>
      </c>
      <c r="C9189" t="s">
        <v>80</v>
      </c>
      <c r="D9189" t="s">
        <v>106</v>
      </c>
      <c r="E9189" t="s">
        <v>177</v>
      </c>
      <c r="F9189" t="s">
        <v>26127</v>
      </c>
      <c r="G9189" t="s">
        <v>183</v>
      </c>
      <c r="H9189" t="s">
        <v>143</v>
      </c>
      <c r="I9189" t="s">
        <v>135</v>
      </c>
      <c r="J9189" t="s">
        <v>136</v>
      </c>
      <c r="K9189" t="s">
        <v>137</v>
      </c>
      <c r="L9189" t="s">
        <v>26128</v>
      </c>
      <c r="M9189" t="s">
        <v>26129</v>
      </c>
      <c r="N9189">
        <v>2.7327777769999999</v>
      </c>
      <c r="O9189">
        <v>0</v>
      </c>
      <c r="P9189">
        <v>1</v>
      </c>
      <c r="Q9189">
        <v>0</v>
      </c>
      <c r="R9189">
        <v>0</v>
      </c>
      <c r="S9189">
        <v>0</v>
      </c>
      <c r="T9189">
        <v>0</v>
      </c>
      <c r="U9189">
        <v>0</v>
      </c>
      <c r="V9189">
        <v>0</v>
      </c>
      <c r="W9189">
        <v>0</v>
      </c>
      <c r="X9189">
        <v>0.68777824275249999</v>
      </c>
      <c r="Y9189">
        <v>0</v>
      </c>
      <c r="Z9189">
        <v>0</v>
      </c>
      <c r="AA9189">
        <v>0</v>
      </c>
      <c r="AB9189">
        <v>0</v>
      </c>
      <c r="AC9189">
        <v>0</v>
      </c>
      <c r="AD9189">
        <v>0</v>
      </c>
      <c r="AE9189">
        <v>0.68777824275249999</v>
      </c>
    </row>
    <row r="9190" spans="1:31" x14ac:dyDescent="0.25">
      <c r="A9190">
        <v>2123841</v>
      </c>
      <c r="B9190">
        <v>1</v>
      </c>
      <c r="C9190" t="s">
        <v>81</v>
      </c>
      <c r="D9190" t="s">
        <v>116</v>
      </c>
      <c r="E9190" t="s">
        <v>169</v>
      </c>
      <c r="F9190" t="s">
        <v>26130</v>
      </c>
      <c r="G9190" t="s">
        <v>464</v>
      </c>
      <c r="H9190" t="s">
        <v>134</v>
      </c>
      <c r="I9190" t="s">
        <v>135</v>
      </c>
      <c r="J9190" t="s">
        <v>136</v>
      </c>
      <c r="K9190" t="s">
        <v>137</v>
      </c>
      <c r="L9190" t="s">
        <v>26131</v>
      </c>
      <c r="M9190" t="s">
        <v>26132</v>
      </c>
      <c r="N9190">
        <v>1.8563888879999999</v>
      </c>
      <c r="O9190">
        <v>0</v>
      </c>
      <c r="P9190">
        <v>1</v>
      </c>
      <c r="Q9190">
        <v>0</v>
      </c>
      <c r="R9190">
        <v>0</v>
      </c>
      <c r="S9190">
        <v>0</v>
      </c>
      <c r="T9190">
        <v>41</v>
      </c>
      <c r="U9190">
        <v>0</v>
      </c>
      <c r="V9190">
        <v>0</v>
      </c>
      <c r="W9190">
        <v>0</v>
      </c>
      <c r="X9190">
        <v>0.67838393018088006</v>
      </c>
      <c r="Y9190">
        <v>0</v>
      </c>
      <c r="Z9190">
        <v>0</v>
      </c>
      <c r="AA9190">
        <v>0</v>
      </c>
      <c r="AB9190">
        <v>17.97349404496083</v>
      </c>
      <c r="AC9190">
        <v>0</v>
      </c>
      <c r="AD9190">
        <v>0</v>
      </c>
      <c r="AE9190">
        <v>18.651877975141709</v>
      </c>
    </row>
    <row r="9191" spans="1:31" x14ac:dyDescent="0.25">
      <c r="A9191">
        <v>2123843</v>
      </c>
      <c r="B9191">
        <v>1</v>
      </c>
      <c r="C9191" t="s">
        <v>80</v>
      </c>
      <c r="D9191" t="s">
        <v>104</v>
      </c>
      <c r="E9191" t="s">
        <v>169</v>
      </c>
      <c r="F9191" t="s">
        <v>1344</v>
      </c>
      <c r="G9191" t="s">
        <v>171</v>
      </c>
      <c r="H9191" t="s">
        <v>134</v>
      </c>
      <c r="I9191" t="s">
        <v>135</v>
      </c>
      <c r="J9191" t="s">
        <v>136</v>
      </c>
      <c r="K9191" t="s">
        <v>137</v>
      </c>
      <c r="L9191" t="s">
        <v>26133</v>
      </c>
      <c r="M9191" t="s">
        <v>26134</v>
      </c>
      <c r="N9191">
        <v>2.5991666659999999</v>
      </c>
      <c r="O9191">
        <v>0</v>
      </c>
      <c r="P9191">
        <v>67</v>
      </c>
      <c r="Q9191">
        <v>0</v>
      </c>
      <c r="R9191">
        <v>1</v>
      </c>
      <c r="S9191">
        <v>0</v>
      </c>
      <c r="T9191">
        <v>12</v>
      </c>
      <c r="U9191">
        <v>0</v>
      </c>
      <c r="V9191">
        <v>0</v>
      </c>
      <c r="W9191">
        <v>0</v>
      </c>
      <c r="X9191">
        <v>28.916319583435275</v>
      </c>
      <c r="Y9191">
        <v>0</v>
      </c>
      <c r="Z9191">
        <v>1.7570482345256027</v>
      </c>
      <c r="AA9191">
        <v>0</v>
      </c>
      <c r="AB9191">
        <v>4.3911619526290009</v>
      </c>
      <c r="AC9191">
        <v>0</v>
      </c>
      <c r="AD9191">
        <v>0</v>
      </c>
      <c r="AE9191">
        <v>35.064529770589878</v>
      </c>
    </row>
    <row r="9192" spans="1:31" x14ac:dyDescent="0.25">
      <c r="A9192">
        <v>2123847</v>
      </c>
      <c r="B9192">
        <v>1</v>
      </c>
      <c r="C9192" t="s">
        <v>81</v>
      </c>
      <c r="D9192" t="s">
        <v>118</v>
      </c>
      <c r="E9192" t="s">
        <v>158</v>
      </c>
      <c r="F9192" t="s">
        <v>26135</v>
      </c>
      <c r="G9192" t="s">
        <v>160</v>
      </c>
      <c r="H9192" t="s">
        <v>143</v>
      </c>
      <c r="I9192" t="s">
        <v>135</v>
      </c>
      <c r="J9192" t="s">
        <v>136</v>
      </c>
      <c r="K9192" t="s">
        <v>137</v>
      </c>
      <c r="L9192" t="s">
        <v>26136</v>
      </c>
      <c r="M9192" t="s">
        <v>26137</v>
      </c>
      <c r="N9192">
        <v>0.99972222200000005</v>
      </c>
      <c r="O9192">
        <v>0</v>
      </c>
      <c r="P9192">
        <v>15</v>
      </c>
      <c r="Q9192">
        <v>0</v>
      </c>
      <c r="R9192">
        <v>0</v>
      </c>
      <c r="S9192">
        <v>0</v>
      </c>
      <c r="T9192">
        <v>0</v>
      </c>
      <c r="U9192">
        <v>0</v>
      </c>
      <c r="V9192">
        <v>0</v>
      </c>
      <c r="W9192">
        <v>0</v>
      </c>
      <c r="X9192">
        <v>2.0727310183320711</v>
      </c>
      <c r="Y9192">
        <v>0</v>
      </c>
      <c r="Z9192">
        <v>0</v>
      </c>
      <c r="AA9192">
        <v>0</v>
      </c>
      <c r="AB9192">
        <v>0</v>
      </c>
      <c r="AC9192">
        <v>0</v>
      </c>
      <c r="AD9192">
        <v>0</v>
      </c>
      <c r="AE9192">
        <v>2.0727310183320711</v>
      </c>
    </row>
    <row r="9193" spans="1:31" x14ac:dyDescent="0.25">
      <c r="A9193">
        <v>2123848</v>
      </c>
      <c r="B9193">
        <v>1</v>
      </c>
      <c r="C9193" t="s">
        <v>80</v>
      </c>
      <c r="D9193" t="s">
        <v>88</v>
      </c>
      <c r="E9193" t="s">
        <v>131</v>
      </c>
      <c r="F9193" t="s">
        <v>26138</v>
      </c>
      <c r="G9193" t="s">
        <v>133</v>
      </c>
      <c r="H9193" t="s">
        <v>134</v>
      </c>
      <c r="I9193" t="s">
        <v>135</v>
      </c>
      <c r="J9193" t="s">
        <v>136</v>
      </c>
      <c r="K9193" t="s">
        <v>137</v>
      </c>
      <c r="L9193" t="s">
        <v>26139</v>
      </c>
      <c r="M9193" t="s">
        <v>26140</v>
      </c>
      <c r="N9193">
        <v>2.0161111109999998</v>
      </c>
      <c r="O9193">
        <v>0</v>
      </c>
      <c r="P9193">
        <v>0</v>
      </c>
      <c r="Q9193">
        <v>0</v>
      </c>
      <c r="R9193">
        <v>0</v>
      </c>
      <c r="S9193">
        <v>7</v>
      </c>
      <c r="T9193">
        <v>6</v>
      </c>
      <c r="U9193">
        <v>7</v>
      </c>
      <c r="V9193">
        <v>3</v>
      </c>
      <c r="W9193">
        <v>0</v>
      </c>
      <c r="X9193">
        <v>0</v>
      </c>
      <c r="Y9193">
        <v>0</v>
      </c>
      <c r="Z9193">
        <v>0</v>
      </c>
      <c r="AA9193">
        <v>152.64236205610604</v>
      </c>
      <c r="AB9193">
        <v>124.57860122095128</v>
      </c>
      <c r="AC9193">
        <v>591.13855982298674</v>
      </c>
      <c r="AD9193">
        <v>119.94119593175783</v>
      </c>
      <c r="AE9193">
        <v>988.30071903180192</v>
      </c>
    </row>
    <row r="9194" spans="1:31" x14ac:dyDescent="0.25">
      <c r="A9194">
        <v>2123849</v>
      </c>
      <c r="B9194">
        <v>1</v>
      </c>
      <c r="C9194" t="s">
        <v>80</v>
      </c>
      <c r="D9194" t="s">
        <v>89</v>
      </c>
      <c r="E9194" t="s">
        <v>140</v>
      </c>
      <c r="F9194" t="s">
        <v>26141</v>
      </c>
      <c r="G9194" t="s">
        <v>142</v>
      </c>
      <c r="H9194" t="s">
        <v>143</v>
      </c>
      <c r="I9194" t="s">
        <v>135</v>
      </c>
      <c r="J9194" t="s">
        <v>136</v>
      </c>
      <c r="K9194" t="s">
        <v>137</v>
      </c>
      <c r="L9194" t="s">
        <v>26142</v>
      </c>
      <c r="M9194" t="s">
        <v>26143</v>
      </c>
      <c r="N9194">
        <v>0.85194444400000002</v>
      </c>
      <c r="O9194">
        <v>0</v>
      </c>
      <c r="P9194">
        <v>230</v>
      </c>
      <c r="Q9194">
        <v>0</v>
      </c>
      <c r="R9194">
        <v>11</v>
      </c>
      <c r="S9194">
        <v>0</v>
      </c>
      <c r="T9194">
        <v>33</v>
      </c>
      <c r="U9194">
        <v>0</v>
      </c>
      <c r="V9194">
        <v>0</v>
      </c>
      <c r="W9194">
        <v>0</v>
      </c>
      <c r="X9194">
        <v>71.792966095347452</v>
      </c>
      <c r="Y9194">
        <v>0</v>
      </c>
      <c r="Z9194">
        <v>4.210171609634954</v>
      </c>
      <c r="AA9194">
        <v>0</v>
      </c>
      <c r="AB9194">
        <v>41.209229981400902</v>
      </c>
      <c r="AC9194">
        <v>0</v>
      </c>
      <c r="AD9194">
        <v>0</v>
      </c>
      <c r="AE9194">
        <v>117.21236768638332</v>
      </c>
    </row>
    <row r="9195" spans="1:31" x14ac:dyDescent="0.25">
      <c r="A9195">
        <v>2123851</v>
      </c>
      <c r="B9195">
        <v>1</v>
      </c>
      <c r="C9195" t="s">
        <v>80</v>
      </c>
      <c r="D9195" t="s">
        <v>83</v>
      </c>
      <c r="E9195" t="s">
        <v>158</v>
      </c>
      <c r="F9195" t="s">
        <v>26144</v>
      </c>
      <c r="G9195" t="s">
        <v>385</v>
      </c>
      <c r="H9195" t="s">
        <v>143</v>
      </c>
      <c r="I9195" t="s">
        <v>135</v>
      </c>
      <c r="J9195" t="s">
        <v>136</v>
      </c>
      <c r="K9195" t="s">
        <v>137</v>
      </c>
      <c r="L9195" t="s">
        <v>26145</v>
      </c>
      <c r="M9195" t="s">
        <v>26146</v>
      </c>
      <c r="N9195">
        <v>3.971666666</v>
      </c>
      <c r="O9195">
        <v>0</v>
      </c>
      <c r="P9195">
        <v>92</v>
      </c>
      <c r="Q9195">
        <v>0</v>
      </c>
      <c r="R9195">
        <v>0</v>
      </c>
      <c r="S9195">
        <v>0</v>
      </c>
      <c r="T9195">
        <v>23</v>
      </c>
      <c r="U9195">
        <v>0</v>
      </c>
      <c r="V9195">
        <v>0</v>
      </c>
      <c r="W9195">
        <v>0</v>
      </c>
      <c r="X9195">
        <v>120.1297178693044</v>
      </c>
      <c r="Y9195">
        <v>0</v>
      </c>
      <c r="Z9195">
        <v>0</v>
      </c>
      <c r="AA9195">
        <v>0</v>
      </c>
      <c r="AB9195">
        <v>63.761104103750441</v>
      </c>
      <c r="AC9195">
        <v>0</v>
      </c>
      <c r="AD9195">
        <v>0</v>
      </c>
      <c r="AE9195">
        <v>183.89082197305484</v>
      </c>
    </row>
    <row r="9196" spans="1:31" x14ac:dyDescent="0.25">
      <c r="A9196">
        <v>2123855</v>
      </c>
      <c r="B9196">
        <v>1</v>
      </c>
      <c r="C9196" t="s">
        <v>81</v>
      </c>
      <c r="D9196" t="s">
        <v>126</v>
      </c>
      <c r="E9196" t="s">
        <v>158</v>
      </c>
      <c r="F9196" t="s">
        <v>26147</v>
      </c>
      <c r="G9196" t="s">
        <v>1552</v>
      </c>
      <c r="H9196" t="s">
        <v>143</v>
      </c>
      <c r="I9196" t="s">
        <v>135</v>
      </c>
      <c r="J9196" t="s">
        <v>136</v>
      </c>
      <c r="K9196" t="s">
        <v>137</v>
      </c>
      <c r="L9196" t="s">
        <v>26148</v>
      </c>
      <c r="M9196" t="s">
        <v>26149</v>
      </c>
      <c r="N9196">
        <v>1.5977777769999999</v>
      </c>
      <c r="O9196">
        <v>0</v>
      </c>
      <c r="P9196">
        <v>23</v>
      </c>
      <c r="Q9196">
        <v>0</v>
      </c>
      <c r="R9196">
        <v>4</v>
      </c>
      <c r="S9196">
        <v>0</v>
      </c>
      <c r="T9196">
        <v>1</v>
      </c>
      <c r="U9196">
        <v>0</v>
      </c>
      <c r="V9196">
        <v>0</v>
      </c>
      <c r="W9196">
        <v>0</v>
      </c>
      <c r="X9196">
        <v>7.8088825062350002</v>
      </c>
      <c r="Y9196">
        <v>0</v>
      </c>
      <c r="Z9196">
        <v>0.5030039098540624</v>
      </c>
      <c r="AA9196">
        <v>0</v>
      </c>
      <c r="AB9196">
        <v>0.46393820050418577</v>
      </c>
      <c r="AC9196">
        <v>0</v>
      </c>
      <c r="AD9196">
        <v>0</v>
      </c>
      <c r="AE9196">
        <v>8.7758246165932494</v>
      </c>
    </row>
    <row r="9197" spans="1:31" x14ac:dyDescent="0.25">
      <c r="A9197">
        <v>2123859</v>
      </c>
      <c r="B9197">
        <v>1</v>
      </c>
      <c r="C9197" t="s">
        <v>80</v>
      </c>
      <c r="D9197" t="s">
        <v>90</v>
      </c>
      <c r="E9197" t="s">
        <v>158</v>
      </c>
      <c r="F9197" t="s">
        <v>26150</v>
      </c>
      <c r="G9197" t="s">
        <v>160</v>
      </c>
      <c r="H9197" t="s">
        <v>143</v>
      </c>
      <c r="I9197" t="s">
        <v>135</v>
      </c>
      <c r="J9197" t="s">
        <v>136</v>
      </c>
      <c r="K9197" t="s">
        <v>137</v>
      </c>
      <c r="L9197" t="s">
        <v>26151</v>
      </c>
      <c r="M9197" t="s">
        <v>26152</v>
      </c>
      <c r="N9197">
        <v>5.3663888880000004</v>
      </c>
      <c r="O9197">
        <v>0</v>
      </c>
      <c r="P9197">
        <v>163</v>
      </c>
      <c r="Q9197">
        <v>0</v>
      </c>
      <c r="R9197">
        <v>0</v>
      </c>
      <c r="S9197">
        <v>0</v>
      </c>
      <c r="T9197">
        <v>41</v>
      </c>
      <c r="U9197">
        <v>0</v>
      </c>
      <c r="V9197">
        <v>0</v>
      </c>
      <c r="W9197">
        <v>0</v>
      </c>
      <c r="X9197">
        <v>199.00449215466301</v>
      </c>
      <c r="Y9197">
        <v>0</v>
      </c>
      <c r="Z9197">
        <v>0</v>
      </c>
      <c r="AA9197">
        <v>0</v>
      </c>
      <c r="AB9197">
        <v>51.999703259097451</v>
      </c>
      <c r="AC9197">
        <v>0</v>
      </c>
      <c r="AD9197">
        <v>0</v>
      </c>
      <c r="AE9197">
        <v>251.00419541376047</v>
      </c>
    </row>
    <row r="9198" spans="1:31" x14ac:dyDescent="0.25">
      <c r="A9198">
        <v>2123861</v>
      </c>
      <c r="B9198">
        <v>1</v>
      </c>
      <c r="C9198" t="s">
        <v>81</v>
      </c>
      <c r="D9198" t="s">
        <v>128</v>
      </c>
      <c r="E9198" t="s">
        <v>158</v>
      </c>
      <c r="F9198" t="s">
        <v>26153</v>
      </c>
      <c r="G9198" t="s">
        <v>160</v>
      </c>
      <c r="H9198" t="s">
        <v>143</v>
      </c>
      <c r="I9198" t="s">
        <v>135</v>
      </c>
      <c r="J9198" t="s">
        <v>136</v>
      </c>
      <c r="K9198" t="s">
        <v>137</v>
      </c>
      <c r="L9198" t="s">
        <v>26154</v>
      </c>
      <c r="M9198" t="s">
        <v>26155</v>
      </c>
      <c r="N9198">
        <v>1.248888888</v>
      </c>
      <c r="O9198">
        <v>0</v>
      </c>
      <c r="P9198">
        <v>6</v>
      </c>
      <c r="Q9198">
        <v>0</v>
      </c>
      <c r="R9198">
        <v>0</v>
      </c>
      <c r="S9198">
        <v>0</v>
      </c>
      <c r="T9198">
        <v>0</v>
      </c>
      <c r="U9198">
        <v>0</v>
      </c>
      <c r="V9198">
        <v>0</v>
      </c>
      <c r="W9198">
        <v>0</v>
      </c>
      <c r="X9198">
        <v>3.5801478506799134</v>
      </c>
      <c r="Y9198">
        <v>0</v>
      </c>
      <c r="Z9198">
        <v>0</v>
      </c>
      <c r="AA9198">
        <v>0</v>
      </c>
      <c r="AB9198">
        <v>0</v>
      </c>
      <c r="AC9198">
        <v>0</v>
      </c>
      <c r="AD9198">
        <v>0</v>
      </c>
      <c r="AE9198">
        <v>3.5801478506799134</v>
      </c>
    </row>
    <row r="9199" spans="1:31" x14ac:dyDescent="0.25">
      <c r="A9199">
        <v>2123863</v>
      </c>
      <c r="B9199">
        <v>1</v>
      </c>
      <c r="C9199" t="s">
        <v>80</v>
      </c>
      <c r="D9199" t="s">
        <v>107</v>
      </c>
      <c r="E9199" t="s">
        <v>158</v>
      </c>
      <c r="F9199" t="s">
        <v>26156</v>
      </c>
      <c r="G9199" t="s">
        <v>160</v>
      </c>
      <c r="H9199" t="s">
        <v>143</v>
      </c>
      <c r="I9199" t="s">
        <v>135</v>
      </c>
      <c r="J9199" t="s">
        <v>136</v>
      </c>
      <c r="K9199" t="s">
        <v>137</v>
      </c>
      <c r="L9199" t="s">
        <v>26157</v>
      </c>
      <c r="M9199" t="s">
        <v>26158</v>
      </c>
      <c r="N9199">
        <v>1.3844444440000001</v>
      </c>
      <c r="O9199">
        <v>0</v>
      </c>
      <c r="P9199">
        <v>12</v>
      </c>
      <c r="Q9199">
        <v>0</v>
      </c>
      <c r="R9199">
        <v>0</v>
      </c>
      <c r="S9199">
        <v>0</v>
      </c>
      <c r="T9199">
        <v>1</v>
      </c>
      <c r="U9199">
        <v>0</v>
      </c>
      <c r="V9199">
        <v>0</v>
      </c>
      <c r="W9199">
        <v>0</v>
      </c>
      <c r="X9199">
        <v>3.6488945885201476</v>
      </c>
      <c r="Y9199">
        <v>0</v>
      </c>
      <c r="Z9199">
        <v>0</v>
      </c>
      <c r="AA9199">
        <v>0</v>
      </c>
      <c r="AB9199">
        <v>5.2652449059493338E-2</v>
      </c>
      <c r="AC9199">
        <v>0</v>
      </c>
      <c r="AD9199">
        <v>0</v>
      </c>
      <c r="AE9199">
        <v>3.7015470375796409</v>
      </c>
    </row>
    <row r="9200" spans="1:31" x14ac:dyDescent="0.25">
      <c r="A9200">
        <v>2123864</v>
      </c>
      <c r="B9200">
        <v>1</v>
      </c>
      <c r="C9200" t="s">
        <v>80</v>
      </c>
      <c r="D9200" t="s">
        <v>88</v>
      </c>
      <c r="E9200" t="s">
        <v>177</v>
      </c>
      <c r="F9200" t="s">
        <v>26159</v>
      </c>
      <c r="G9200" t="s">
        <v>183</v>
      </c>
      <c r="H9200" t="s">
        <v>143</v>
      </c>
      <c r="I9200" t="s">
        <v>135</v>
      </c>
      <c r="J9200" t="s">
        <v>136</v>
      </c>
      <c r="K9200" t="s">
        <v>137</v>
      </c>
      <c r="L9200" t="s">
        <v>26160</v>
      </c>
      <c r="M9200" t="s">
        <v>26161</v>
      </c>
      <c r="N9200">
        <v>1.4580555550000001</v>
      </c>
      <c r="O9200">
        <v>0</v>
      </c>
      <c r="P9200">
        <v>1</v>
      </c>
      <c r="Q9200">
        <v>0</v>
      </c>
      <c r="R9200">
        <v>0</v>
      </c>
      <c r="S9200">
        <v>0</v>
      </c>
      <c r="T9200">
        <v>0</v>
      </c>
      <c r="U9200">
        <v>0</v>
      </c>
      <c r="V9200">
        <v>0</v>
      </c>
      <c r="W9200">
        <v>0</v>
      </c>
      <c r="X9200">
        <v>0.70901648100457793</v>
      </c>
      <c r="Y9200">
        <v>0</v>
      </c>
      <c r="Z9200">
        <v>0</v>
      </c>
      <c r="AA9200">
        <v>0</v>
      </c>
      <c r="AB9200">
        <v>0</v>
      </c>
      <c r="AC9200">
        <v>0</v>
      </c>
      <c r="AD9200">
        <v>0</v>
      </c>
      <c r="AE9200">
        <v>0.70901648100457793</v>
      </c>
    </row>
    <row r="9201" spans="1:31" x14ac:dyDescent="0.25">
      <c r="A9201">
        <v>2123865</v>
      </c>
      <c r="B9201">
        <v>1</v>
      </c>
      <c r="C9201" t="s">
        <v>80</v>
      </c>
      <c r="D9201" t="s">
        <v>92</v>
      </c>
      <c r="E9201" t="s">
        <v>177</v>
      </c>
      <c r="F9201" t="s">
        <v>26162</v>
      </c>
      <c r="G9201" t="s">
        <v>196</v>
      </c>
      <c r="H9201" t="s">
        <v>143</v>
      </c>
      <c r="I9201" t="s">
        <v>135</v>
      </c>
      <c r="J9201" t="s">
        <v>136</v>
      </c>
      <c r="K9201" t="s">
        <v>137</v>
      </c>
      <c r="L9201" t="s">
        <v>26163</v>
      </c>
      <c r="M9201" t="s">
        <v>26164</v>
      </c>
      <c r="N9201">
        <v>1.37</v>
      </c>
      <c r="O9201">
        <v>0</v>
      </c>
      <c r="P9201">
        <v>1</v>
      </c>
      <c r="Q9201">
        <v>0</v>
      </c>
      <c r="R9201">
        <v>0</v>
      </c>
      <c r="S9201">
        <v>0</v>
      </c>
      <c r="T9201">
        <v>0</v>
      </c>
      <c r="U9201">
        <v>0</v>
      </c>
      <c r="V9201">
        <v>0</v>
      </c>
      <c r="W9201">
        <v>0</v>
      </c>
      <c r="X9201">
        <v>1.4899393852994445E-3</v>
      </c>
      <c r="Y9201">
        <v>0</v>
      </c>
      <c r="Z9201">
        <v>0</v>
      </c>
      <c r="AA9201">
        <v>0</v>
      </c>
      <c r="AB9201">
        <v>0</v>
      </c>
      <c r="AC9201">
        <v>0</v>
      </c>
      <c r="AD9201">
        <v>0</v>
      </c>
      <c r="AE9201">
        <v>1.4899393852994445E-3</v>
      </c>
    </row>
    <row r="9202" spans="1:31" x14ac:dyDescent="0.25">
      <c r="A9202">
        <v>2123868</v>
      </c>
      <c r="B9202">
        <v>1</v>
      </c>
      <c r="C9202" t="s">
        <v>80</v>
      </c>
      <c r="D9202" t="s">
        <v>83</v>
      </c>
      <c r="E9202" t="s">
        <v>131</v>
      </c>
      <c r="F9202" t="s">
        <v>9876</v>
      </c>
      <c r="G9202" t="s">
        <v>222</v>
      </c>
      <c r="H9202" t="s">
        <v>134</v>
      </c>
      <c r="I9202" t="s">
        <v>135</v>
      </c>
      <c r="J9202" t="s">
        <v>136</v>
      </c>
      <c r="K9202" t="s">
        <v>137</v>
      </c>
      <c r="L9202" t="s">
        <v>26165</v>
      </c>
      <c r="M9202" t="s">
        <v>26166</v>
      </c>
      <c r="N9202">
        <v>0.79055555499999997</v>
      </c>
      <c r="O9202">
        <v>0</v>
      </c>
      <c r="P9202">
        <v>8</v>
      </c>
      <c r="Q9202">
        <v>0</v>
      </c>
      <c r="R9202">
        <v>20</v>
      </c>
      <c r="S9202">
        <v>3</v>
      </c>
      <c r="T9202">
        <v>34</v>
      </c>
      <c r="U9202">
        <v>1</v>
      </c>
      <c r="V9202">
        <v>4</v>
      </c>
      <c r="W9202">
        <v>0</v>
      </c>
      <c r="X9202">
        <v>11.597204939432183</v>
      </c>
      <c r="Y9202">
        <v>0</v>
      </c>
      <c r="Z9202">
        <v>10.238915685619787</v>
      </c>
      <c r="AA9202">
        <v>33.002361350856532</v>
      </c>
      <c r="AB9202">
        <v>61.865004006319623</v>
      </c>
      <c r="AC9202">
        <v>71.150996593050763</v>
      </c>
      <c r="AD9202">
        <v>42.81408015827023</v>
      </c>
      <c r="AE9202">
        <v>230.66856273354912</v>
      </c>
    </row>
    <row r="9203" spans="1:31" x14ac:dyDescent="0.25">
      <c r="A9203">
        <v>2123870</v>
      </c>
      <c r="B9203">
        <v>1</v>
      </c>
      <c r="C9203" t="s">
        <v>80</v>
      </c>
      <c r="D9203" t="s">
        <v>89</v>
      </c>
      <c r="E9203" t="s">
        <v>158</v>
      </c>
      <c r="F9203" t="s">
        <v>26167</v>
      </c>
      <c r="G9203" t="s">
        <v>385</v>
      </c>
      <c r="H9203" t="s">
        <v>143</v>
      </c>
      <c r="I9203" t="s">
        <v>135</v>
      </c>
      <c r="J9203" t="s">
        <v>136</v>
      </c>
      <c r="K9203" t="s">
        <v>137</v>
      </c>
      <c r="L9203" t="s">
        <v>26168</v>
      </c>
      <c r="M9203" t="s">
        <v>26169</v>
      </c>
      <c r="N9203">
        <v>2.8919444439999999</v>
      </c>
      <c r="O9203">
        <v>0</v>
      </c>
      <c r="P9203">
        <v>20</v>
      </c>
      <c r="Q9203">
        <v>0</v>
      </c>
      <c r="R9203">
        <v>1</v>
      </c>
      <c r="S9203">
        <v>0</v>
      </c>
      <c r="T9203">
        <v>7</v>
      </c>
      <c r="U9203">
        <v>0</v>
      </c>
      <c r="V9203">
        <v>0</v>
      </c>
      <c r="W9203">
        <v>0</v>
      </c>
      <c r="X9203">
        <v>39.427984430441157</v>
      </c>
      <c r="Y9203">
        <v>0</v>
      </c>
      <c r="Z9203">
        <v>0.11400837196736026</v>
      </c>
      <c r="AA9203">
        <v>0</v>
      </c>
      <c r="AB9203">
        <v>23.137688484116119</v>
      </c>
      <c r="AC9203">
        <v>0</v>
      </c>
      <c r="AD9203">
        <v>0</v>
      </c>
      <c r="AE9203">
        <v>62.679681286524634</v>
      </c>
    </row>
    <row r="9204" spans="1:31" x14ac:dyDescent="0.25">
      <c r="A9204">
        <v>2123871</v>
      </c>
      <c r="B9204">
        <v>1</v>
      </c>
      <c r="C9204" t="s">
        <v>80</v>
      </c>
      <c r="D9204" t="s">
        <v>103</v>
      </c>
      <c r="E9204" t="s">
        <v>177</v>
      </c>
      <c r="F9204" t="s">
        <v>26170</v>
      </c>
      <c r="G9204" t="s">
        <v>183</v>
      </c>
      <c r="H9204" t="s">
        <v>143</v>
      </c>
      <c r="I9204" t="s">
        <v>135</v>
      </c>
      <c r="J9204" t="s">
        <v>136</v>
      </c>
      <c r="K9204" t="s">
        <v>137</v>
      </c>
      <c r="L9204" t="s">
        <v>26171</v>
      </c>
      <c r="M9204" t="s">
        <v>26172</v>
      </c>
      <c r="N9204">
        <v>0.47333333300000002</v>
      </c>
      <c r="O9204">
        <v>0</v>
      </c>
      <c r="P9204">
        <v>7</v>
      </c>
      <c r="Q9204">
        <v>0</v>
      </c>
      <c r="R9204">
        <v>0</v>
      </c>
      <c r="S9204">
        <v>0</v>
      </c>
      <c r="T9204">
        <v>0</v>
      </c>
      <c r="U9204">
        <v>0</v>
      </c>
      <c r="V9204">
        <v>0</v>
      </c>
      <c r="W9204">
        <v>0</v>
      </c>
      <c r="X9204">
        <v>0.79396081030351562</v>
      </c>
      <c r="Y9204">
        <v>0</v>
      </c>
      <c r="Z9204">
        <v>0</v>
      </c>
      <c r="AA9204">
        <v>0</v>
      </c>
      <c r="AB9204">
        <v>0</v>
      </c>
      <c r="AC9204">
        <v>0</v>
      </c>
      <c r="AD9204">
        <v>0</v>
      </c>
      <c r="AE9204">
        <v>0.79396081030351562</v>
      </c>
    </row>
    <row r="9205" spans="1:31" x14ac:dyDescent="0.25">
      <c r="A9205">
        <v>2123873</v>
      </c>
      <c r="B9205">
        <v>1</v>
      </c>
      <c r="C9205" t="s">
        <v>81</v>
      </c>
      <c r="D9205" t="s">
        <v>112</v>
      </c>
      <c r="E9205" t="s">
        <v>158</v>
      </c>
      <c r="F9205" t="s">
        <v>26173</v>
      </c>
      <c r="G9205" t="s">
        <v>385</v>
      </c>
      <c r="H9205" t="s">
        <v>143</v>
      </c>
      <c r="I9205" t="s">
        <v>135</v>
      </c>
      <c r="J9205" t="s">
        <v>136</v>
      </c>
      <c r="K9205" t="s">
        <v>137</v>
      </c>
      <c r="L9205" t="s">
        <v>26174</v>
      </c>
      <c r="M9205" t="s">
        <v>26175</v>
      </c>
      <c r="N9205">
        <v>2.2427777770000001</v>
      </c>
      <c r="O9205">
        <v>0</v>
      </c>
      <c r="P9205">
        <v>55</v>
      </c>
      <c r="Q9205">
        <v>0</v>
      </c>
      <c r="R9205">
        <v>0</v>
      </c>
      <c r="S9205">
        <v>0</v>
      </c>
      <c r="T9205">
        <v>11</v>
      </c>
      <c r="U9205">
        <v>0</v>
      </c>
      <c r="V9205">
        <v>0</v>
      </c>
      <c r="W9205">
        <v>0</v>
      </c>
      <c r="X9205">
        <v>20.084629875369583</v>
      </c>
      <c r="Y9205">
        <v>0</v>
      </c>
      <c r="Z9205">
        <v>0</v>
      </c>
      <c r="AA9205">
        <v>0</v>
      </c>
      <c r="AB9205">
        <v>12.841525782518275</v>
      </c>
      <c r="AC9205">
        <v>0</v>
      </c>
      <c r="AD9205">
        <v>0</v>
      </c>
      <c r="AE9205">
        <v>32.926155657887861</v>
      </c>
    </row>
    <row r="9206" spans="1:31" x14ac:dyDescent="0.25">
      <c r="A9206">
        <v>2123876</v>
      </c>
      <c r="B9206">
        <v>1</v>
      </c>
      <c r="C9206" t="s">
        <v>80</v>
      </c>
      <c r="D9206" t="s">
        <v>90</v>
      </c>
      <c r="E9206" t="s">
        <v>158</v>
      </c>
      <c r="F9206" t="s">
        <v>26176</v>
      </c>
      <c r="G9206" t="s">
        <v>1378</v>
      </c>
      <c r="H9206" t="s">
        <v>143</v>
      </c>
      <c r="I9206" t="s">
        <v>135</v>
      </c>
      <c r="J9206" t="s">
        <v>136</v>
      </c>
      <c r="K9206" t="s">
        <v>137</v>
      </c>
      <c r="L9206" t="s">
        <v>26177</v>
      </c>
      <c r="M9206" t="s">
        <v>26178</v>
      </c>
      <c r="N9206">
        <v>7.1875</v>
      </c>
      <c r="O9206">
        <v>0</v>
      </c>
      <c r="P9206">
        <v>26</v>
      </c>
      <c r="Q9206">
        <v>0</v>
      </c>
      <c r="R9206">
        <v>0</v>
      </c>
      <c r="S9206">
        <v>0</v>
      </c>
      <c r="T9206">
        <v>17</v>
      </c>
      <c r="U9206">
        <v>0</v>
      </c>
      <c r="V9206">
        <v>0</v>
      </c>
      <c r="W9206">
        <v>0</v>
      </c>
      <c r="X9206">
        <v>42.626688726931597</v>
      </c>
      <c r="Y9206">
        <v>0</v>
      </c>
      <c r="Z9206">
        <v>0</v>
      </c>
      <c r="AA9206">
        <v>0</v>
      </c>
      <c r="AB9206">
        <v>65.223029440711258</v>
      </c>
      <c r="AC9206">
        <v>0</v>
      </c>
      <c r="AD9206">
        <v>0</v>
      </c>
      <c r="AE9206">
        <v>107.84971816764286</v>
      </c>
    </row>
    <row r="9207" spans="1:31" x14ac:dyDescent="0.25">
      <c r="A9207">
        <v>2123880</v>
      </c>
      <c r="B9207">
        <v>1</v>
      </c>
      <c r="C9207" t="s">
        <v>81</v>
      </c>
      <c r="D9207" t="s">
        <v>112</v>
      </c>
      <c r="E9207" t="s">
        <v>169</v>
      </c>
      <c r="F9207" t="s">
        <v>26179</v>
      </c>
      <c r="G9207" t="s">
        <v>133</v>
      </c>
      <c r="H9207" t="s">
        <v>134</v>
      </c>
      <c r="I9207" t="s">
        <v>135</v>
      </c>
      <c r="J9207" t="s">
        <v>136</v>
      </c>
      <c r="K9207" t="s">
        <v>137</v>
      </c>
      <c r="L9207" t="s">
        <v>26180</v>
      </c>
      <c r="M9207" t="s">
        <v>26181</v>
      </c>
      <c r="N9207">
        <v>2.61</v>
      </c>
      <c r="O9207">
        <v>0</v>
      </c>
      <c r="P9207">
        <v>5</v>
      </c>
      <c r="Q9207">
        <v>0</v>
      </c>
      <c r="R9207">
        <v>3</v>
      </c>
      <c r="S9207">
        <v>0</v>
      </c>
      <c r="T9207">
        <v>0</v>
      </c>
      <c r="U9207">
        <v>0</v>
      </c>
      <c r="V9207">
        <v>0</v>
      </c>
      <c r="W9207">
        <v>0</v>
      </c>
      <c r="X9207">
        <v>3.1616270204222174</v>
      </c>
      <c r="Y9207">
        <v>0</v>
      </c>
      <c r="Z9207">
        <v>3.3726225595059454</v>
      </c>
      <c r="AA9207">
        <v>0</v>
      </c>
      <c r="AB9207">
        <v>0</v>
      </c>
      <c r="AC9207">
        <v>0</v>
      </c>
      <c r="AD9207">
        <v>0</v>
      </c>
      <c r="AE9207">
        <v>6.5342495799281632</v>
      </c>
    </row>
    <row r="9208" spans="1:31" x14ac:dyDescent="0.25">
      <c r="A9208">
        <v>2123882</v>
      </c>
      <c r="B9208">
        <v>1</v>
      </c>
      <c r="C9208" t="s">
        <v>80</v>
      </c>
      <c r="D9208" t="s">
        <v>82</v>
      </c>
      <c r="E9208" t="s">
        <v>505</v>
      </c>
      <c r="F9208" t="s">
        <v>15369</v>
      </c>
      <c r="G9208" t="s">
        <v>160</v>
      </c>
      <c r="H9208" t="s">
        <v>143</v>
      </c>
      <c r="I9208" t="s">
        <v>135</v>
      </c>
      <c r="J9208" t="s">
        <v>136</v>
      </c>
      <c r="K9208" t="s">
        <v>137</v>
      </c>
      <c r="L9208" t="s">
        <v>26182</v>
      </c>
      <c r="M9208" t="s">
        <v>26183</v>
      </c>
      <c r="N9208">
        <v>2.1047222219999999</v>
      </c>
      <c r="O9208">
        <v>0</v>
      </c>
      <c r="P9208">
        <v>1</v>
      </c>
      <c r="Q9208">
        <v>0</v>
      </c>
      <c r="R9208">
        <v>0</v>
      </c>
      <c r="S9208">
        <v>0</v>
      </c>
      <c r="T9208">
        <v>19</v>
      </c>
      <c r="U9208">
        <v>0</v>
      </c>
      <c r="V9208">
        <v>0</v>
      </c>
      <c r="W9208">
        <v>0</v>
      </c>
      <c r="X9208">
        <v>1.8619984765505002E-2</v>
      </c>
      <c r="Y9208">
        <v>0</v>
      </c>
      <c r="Z9208">
        <v>0</v>
      </c>
      <c r="AA9208">
        <v>0</v>
      </c>
      <c r="AB9208">
        <v>56.78418273918804</v>
      </c>
      <c r="AC9208">
        <v>0</v>
      </c>
      <c r="AD9208">
        <v>0</v>
      </c>
      <c r="AE9208">
        <v>56.802802723953548</v>
      </c>
    </row>
    <row r="9209" spans="1:31" x14ac:dyDescent="0.25">
      <c r="A9209">
        <v>2123884</v>
      </c>
      <c r="B9209">
        <v>1</v>
      </c>
      <c r="C9209" t="s">
        <v>80</v>
      </c>
      <c r="D9209" t="s">
        <v>97</v>
      </c>
      <c r="E9209" t="s">
        <v>177</v>
      </c>
      <c r="F9209" t="s">
        <v>26184</v>
      </c>
      <c r="G9209" t="s">
        <v>183</v>
      </c>
      <c r="H9209" t="s">
        <v>143</v>
      </c>
      <c r="I9209" t="s">
        <v>135</v>
      </c>
      <c r="J9209" t="s">
        <v>136</v>
      </c>
      <c r="K9209" t="s">
        <v>137</v>
      </c>
      <c r="L9209" t="s">
        <v>26185</v>
      </c>
      <c r="M9209" t="s">
        <v>26186</v>
      </c>
      <c r="N9209">
        <v>5.5927777770000002</v>
      </c>
      <c r="O9209">
        <v>0</v>
      </c>
      <c r="P9209">
        <v>1</v>
      </c>
      <c r="Q9209">
        <v>0</v>
      </c>
      <c r="R9209">
        <v>0</v>
      </c>
      <c r="S9209">
        <v>0</v>
      </c>
      <c r="T9209">
        <v>0</v>
      </c>
      <c r="U9209">
        <v>0</v>
      </c>
      <c r="V9209">
        <v>0</v>
      </c>
      <c r="W9209">
        <v>0</v>
      </c>
      <c r="X9209">
        <v>0.44025339898131116</v>
      </c>
      <c r="Y9209">
        <v>0</v>
      </c>
      <c r="Z9209">
        <v>0</v>
      </c>
      <c r="AA9209">
        <v>0</v>
      </c>
      <c r="AB9209">
        <v>0</v>
      </c>
      <c r="AC9209">
        <v>0</v>
      </c>
      <c r="AD9209">
        <v>0</v>
      </c>
      <c r="AE9209">
        <v>0.44025339898131116</v>
      </c>
    </row>
    <row r="9210" spans="1:31" x14ac:dyDescent="0.25">
      <c r="A9210">
        <v>2123885</v>
      </c>
      <c r="B9210">
        <v>1</v>
      </c>
      <c r="C9210" t="s">
        <v>80</v>
      </c>
      <c r="D9210" t="s">
        <v>82</v>
      </c>
      <c r="E9210" t="s">
        <v>177</v>
      </c>
      <c r="F9210" t="s">
        <v>26187</v>
      </c>
      <c r="G9210" t="s">
        <v>183</v>
      </c>
      <c r="H9210" t="s">
        <v>143</v>
      </c>
      <c r="I9210" t="s">
        <v>135</v>
      </c>
      <c r="J9210" t="s">
        <v>136</v>
      </c>
      <c r="K9210" t="s">
        <v>137</v>
      </c>
      <c r="L9210" t="s">
        <v>26188</v>
      </c>
      <c r="M9210" t="s">
        <v>26189</v>
      </c>
      <c r="N9210">
        <v>4.2936111109999997</v>
      </c>
      <c r="O9210">
        <v>0</v>
      </c>
      <c r="P9210">
        <v>0</v>
      </c>
      <c r="Q9210">
        <v>0</v>
      </c>
      <c r="R9210">
        <v>0</v>
      </c>
      <c r="S9210">
        <v>0</v>
      </c>
      <c r="T9210">
        <v>1</v>
      </c>
      <c r="U9210">
        <v>0</v>
      </c>
      <c r="V9210">
        <v>0</v>
      </c>
      <c r="W9210">
        <v>0</v>
      </c>
      <c r="X9210">
        <v>0</v>
      </c>
      <c r="Y9210">
        <v>0</v>
      </c>
      <c r="Z9210">
        <v>0</v>
      </c>
      <c r="AA9210">
        <v>0</v>
      </c>
      <c r="AB9210">
        <v>1.1437153398121334</v>
      </c>
      <c r="AC9210">
        <v>0</v>
      </c>
      <c r="AD9210">
        <v>0</v>
      </c>
      <c r="AE9210">
        <v>1.1437153398121334</v>
      </c>
    </row>
    <row r="9211" spans="1:31" x14ac:dyDescent="0.25">
      <c r="A9211">
        <v>2123887</v>
      </c>
      <c r="B9211">
        <v>1</v>
      </c>
      <c r="C9211" t="s">
        <v>80</v>
      </c>
      <c r="D9211" t="s">
        <v>97</v>
      </c>
      <c r="E9211" t="s">
        <v>131</v>
      </c>
      <c r="F9211" t="s">
        <v>16454</v>
      </c>
      <c r="G9211" t="s">
        <v>222</v>
      </c>
      <c r="H9211" t="s">
        <v>134</v>
      </c>
      <c r="I9211" t="s">
        <v>135</v>
      </c>
      <c r="J9211" t="s">
        <v>136</v>
      </c>
      <c r="K9211" t="s">
        <v>137</v>
      </c>
      <c r="L9211" t="s">
        <v>26190</v>
      </c>
      <c r="M9211" t="s">
        <v>26191</v>
      </c>
      <c r="N9211">
        <v>0.331666666</v>
      </c>
      <c r="O9211">
        <v>2</v>
      </c>
      <c r="P9211">
        <v>604</v>
      </c>
      <c r="Q9211">
        <v>2</v>
      </c>
      <c r="R9211">
        <v>181</v>
      </c>
      <c r="S9211">
        <v>1</v>
      </c>
      <c r="T9211">
        <v>95</v>
      </c>
      <c r="U9211">
        <v>0</v>
      </c>
      <c r="V9211">
        <v>0</v>
      </c>
      <c r="W9211">
        <v>0.44751708511986671</v>
      </c>
      <c r="X9211">
        <v>83.144101585286961</v>
      </c>
      <c r="Y9211">
        <v>0.4397528625258067</v>
      </c>
      <c r="Z9211">
        <v>26.527830042471955</v>
      </c>
      <c r="AA9211">
        <v>2.6842079817012268</v>
      </c>
      <c r="AB9211">
        <v>21.275852620093232</v>
      </c>
      <c r="AC9211">
        <v>0</v>
      </c>
      <c r="AD9211">
        <v>0</v>
      </c>
      <c r="AE9211">
        <v>134.51926217719904</v>
      </c>
    </row>
    <row r="9212" spans="1:31" x14ac:dyDescent="0.25">
      <c r="A9212">
        <v>2123888</v>
      </c>
      <c r="B9212">
        <v>1</v>
      </c>
      <c r="C9212" t="s">
        <v>81</v>
      </c>
      <c r="D9212" t="s">
        <v>112</v>
      </c>
      <c r="E9212" t="s">
        <v>131</v>
      </c>
      <c r="F9212" t="s">
        <v>7516</v>
      </c>
      <c r="G9212" t="s">
        <v>133</v>
      </c>
      <c r="H9212" t="s">
        <v>134</v>
      </c>
      <c r="I9212" t="s">
        <v>259</v>
      </c>
      <c r="J9212" t="s">
        <v>136</v>
      </c>
      <c r="K9212" t="s">
        <v>137</v>
      </c>
      <c r="L9212" t="s">
        <v>26192</v>
      </c>
      <c r="M9212" t="s">
        <v>26193</v>
      </c>
      <c r="N9212">
        <v>9.4444439999999998E-3</v>
      </c>
      <c r="O9212">
        <v>0</v>
      </c>
      <c r="P9212">
        <v>901</v>
      </c>
      <c r="Q9212">
        <v>1</v>
      </c>
      <c r="R9212">
        <v>7</v>
      </c>
      <c r="S9212">
        <v>4</v>
      </c>
      <c r="T9212">
        <v>42</v>
      </c>
      <c r="U9212">
        <v>0</v>
      </c>
      <c r="V9212">
        <v>1</v>
      </c>
      <c r="W9212">
        <v>0</v>
      </c>
      <c r="X9212">
        <v>0.77366831893352273</v>
      </c>
      <c r="Y9212">
        <v>2.0225013820666668E-3</v>
      </c>
      <c r="Z9212">
        <v>1.3756937910770001E-2</v>
      </c>
      <c r="AA9212">
        <v>1.5070601486127022</v>
      </c>
      <c r="AB9212">
        <v>4.4111525814908889E-2</v>
      </c>
      <c r="AC9212">
        <v>0</v>
      </c>
      <c r="AD9212">
        <v>1.6320487178161112E-2</v>
      </c>
      <c r="AE9212">
        <v>2.3569399198321319</v>
      </c>
    </row>
    <row r="9213" spans="1:31" x14ac:dyDescent="0.25">
      <c r="A9213">
        <v>2123889</v>
      </c>
      <c r="B9213">
        <v>1</v>
      </c>
      <c r="C9213" t="s">
        <v>80</v>
      </c>
      <c r="D9213" t="s">
        <v>83</v>
      </c>
      <c r="E9213" t="s">
        <v>158</v>
      </c>
      <c r="F9213" t="s">
        <v>26194</v>
      </c>
      <c r="G9213" t="s">
        <v>4805</v>
      </c>
      <c r="H9213" t="s">
        <v>143</v>
      </c>
      <c r="I9213" t="s">
        <v>135</v>
      </c>
      <c r="J9213" t="s">
        <v>136</v>
      </c>
      <c r="K9213" t="s">
        <v>137</v>
      </c>
      <c r="L9213" t="s">
        <v>26195</v>
      </c>
      <c r="M9213" t="s">
        <v>26196</v>
      </c>
      <c r="N9213">
        <v>1.1005555549999999</v>
      </c>
      <c r="O9213">
        <v>0</v>
      </c>
      <c r="P9213">
        <v>1</v>
      </c>
      <c r="Q9213">
        <v>0</v>
      </c>
      <c r="R9213">
        <v>1</v>
      </c>
      <c r="S9213">
        <v>0</v>
      </c>
      <c r="T9213">
        <v>10</v>
      </c>
      <c r="U9213">
        <v>0</v>
      </c>
      <c r="V9213">
        <v>1</v>
      </c>
      <c r="W9213">
        <v>0</v>
      </c>
      <c r="X9213">
        <v>0.54416963202745994</v>
      </c>
      <c r="Y9213">
        <v>0</v>
      </c>
      <c r="Z9213">
        <v>0.27489985228767</v>
      </c>
      <c r="AA9213">
        <v>0</v>
      </c>
      <c r="AB9213">
        <v>29.985692288713757</v>
      </c>
      <c r="AC9213">
        <v>0</v>
      </c>
      <c r="AD9213">
        <v>2.0156416339432024</v>
      </c>
      <c r="AE9213">
        <v>32.82040340697209</v>
      </c>
    </row>
    <row r="9214" spans="1:31" x14ac:dyDescent="0.25">
      <c r="A9214">
        <v>2123890</v>
      </c>
      <c r="B9214">
        <v>1</v>
      </c>
      <c r="C9214" t="s">
        <v>80</v>
      </c>
      <c r="D9214" t="s">
        <v>110</v>
      </c>
      <c r="E9214" t="s">
        <v>505</v>
      </c>
      <c r="F9214" t="s">
        <v>26197</v>
      </c>
      <c r="G9214" t="s">
        <v>366</v>
      </c>
      <c r="H9214" t="s">
        <v>143</v>
      </c>
      <c r="I9214" t="s">
        <v>135</v>
      </c>
      <c r="J9214" t="s">
        <v>136</v>
      </c>
      <c r="K9214" t="s">
        <v>137</v>
      </c>
      <c r="L9214" t="s">
        <v>26198</v>
      </c>
      <c r="M9214" t="s">
        <v>26199</v>
      </c>
      <c r="N9214">
        <v>5.1063888879999997</v>
      </c>
      <c r="O9214">
        <v>0</v>
      </c>
      <c r="P9214">
        <v>22</v>
      </c>
      <c r="Q9214">
        <v>0</v>
      </c>
      <c r="R9214">
        <v>0</v>
      </c>
      <c r="S9214">
        <v>0</v>
      </c>
      <c r="T9214">
        <v>4</v>
      </c>
      <c r="U9214">
        <v>0</v>
      </c>
      <c r="V9214">
        <v>0</v>
      </c>
      <c r="W9214">
        <v>0</v>
      </c>
      <c r="X9214">
        <v>19.701864026683243</v>
      </c>
      <c r="Y9214">
        <v>0</v>
      </c>
      <c r="Z9214">
        <v>0</v>
      </c>
      <c r="AA9214">
        <v>0</v>
      </c>
      <c r="AB9214">
        <v>53.840809947666351</v>
      </c>
      <c r="AC9214">
        <v>0</v>
      </c>
      <c r="AD9214">
        <v>0</v>
      </c>
      <c r="AE9214">
        <v>73.542673974349597</v>
      </c>
    </row>
    <row r="9215" spans="1:31" x14ac:dyDescent="0.25">
      <c r="A9215">
        <v>2123891</v>
      </c>
      <c r="B9215">
        <v>1</v>
      </c>
      <c r="C9215" t="s">
        <v>80</v>
      </c>
      <c r="D9215" t="s">
        <v>97</v>
      </c>
      <c r="E9215" t="s">
        <v>146</v>
      </c>
      <c r="F9215" t="s">
        <v>26200</v>
      </c>
      <c r="G9215" t="s">
        <v>513</v>
      </c>
      <c r="H9215" t="s">
        <v>134</v>
      </c>
      <c r="I9215" t="s">
        <v>135</v>
      </c>
      <c r="J9215" t="s">
        <v>136</v>
      </c>
      <c r="K9215" t="s">
        <v>137</v>
      </c>
      <c r="L9215" t="s">
        <v>26201</v>
      </c>
      <c r="M9215" t="s">
        <v>26202</v>
      </c>
      <c r="N9215">
        <v>0.13500000000000001</v>
      </c>
      <c r="O9215">
        <v>1</v>
      </c>
      <c r="P9215">
        <v>2186</v>
      </c>
      <c r="Q9215">
        <v>0</v>
      </c>
      <c r="R9215">
        <v>60</v>
      </c>
      <c r="S9215">
        <v>8</v>
      </c>
      <c r="T9215">
        <v>242</v>
      </c>
      <c r="U9215">
        <v>0</v>
      </c>
      <c r="V9215">
        <v>1</v>
      </c>
      <c r="W9215">
        <v>1.7129235234699902</v>
      </c>
      <c r="X9215">
        <v>112.94948217695966</v>
      </c>
      <c r="Y9215">
        <v>0</v>
      </c>
      <c r="Z9215">
        <v>3.4721231125774956</v>
      </c>
      <c r="AA9215">
        <v>17.937763076342701</v>
      </c>
      <c r="AB9215">
        <v>44.881214052775448</v>
      </c>
      <c r="AC9215">
        <v>0</v>
      </c>
      <c r="AD9215">
        <v>0.15279017040283502</v>
      </c>
      <c r="AE9215">
        <v>181.10629611252813</v>
      </c>
    </row>
    <row r="9216" spans="1:31" x14ac:dyDescent="0.25">
      <c r="A9216">
        <v>2123892</v>
      </c>
      <c r="B9216">
        <v>1</v>
      </c>
      <c r="C9216" t="s">
        <v>80</v>
      </c>
      <c r="D9216" t="s">
        <v>97</v>
      </c>
      <c r="E9216" t="s">
        <v>146</v>
      </c>
      <c r="F9216" t="s">
        <v>26203</v>
      </c>
      <c r="G9216" t="s">
        <v>133</v>
      </c>
      <c r="H9216" t="s">
        <v>134</v>
      </c>
      <c r="I9216" t="s">
        <v>135</v>
      </c>
      <c r="J9216" t="s">
        <v>136</v>
      </c>
      <c r="K9216" t="s">
        <v>137</v>
      </c>
      <c r="L9216" t="s">
        <v>26204</v>
      </c>
      <c r="M9216" t="s">
        <v>26205</v>
      </c>
      <c r="N9216">
        <v>0.13916666599999999</v>
      </c>
      <c r="O9216">
        <v>11</v>
      </c>
      <c r="P9216">
        <v>4291</v>
      </c>
      <c r="Q9216">
        <v>0</v>
      </c>
      <c r="R9216">
        <v>96</v>
      </c>
      <c r="S9216">
        <v>10</v>
      </c>
      <c r="T9216">
        <v>325</v>
      </c>
      <c r="U9216">
        <v>0</v>
      </c>
      <c r="V9216">
        <v>1</v>
      </c>
      <c r="W9216">
        <v>13.404616275171183</v>
      </c>
      <c r="X9216">
        <v>239.30383083477071</v>
      </c>
      <c r="Y9216">
        <v>0</v>
      </c>
      <c r="Z9216">
        <v>5.900484951710915</v>
      </c>
      <c r="AA9216">
        <v>25.850832697916136</v>
      </c>
      <c r="AB9216">
        <v>40.700623960000762</v>
      </c>
      <c r="AC9216">
        <v>0</v>
      </c>
      <c r="AD9216">
        <v>0.16242419482272166</v>
      </c>
      <c r="AE9216">
        <v>325.32281291439244</v>
      </c>
    </row>
    <row r="9217" spans="1:31" x14ac:dyDescent="0.25">
      <c r="A9217">
        <v>2123893</v>
      </c>
      <c r="B9217">
        <v>1</v>
      </c>
      <c r="C9217" t="s">
        <v>80</v>
      </c>
      <c r="D9217" t="s">
        <v>97</v>
      </c>
      <c r="E9217" t="s">
        <v>146</v>
      </c>
      <c r="F9217" t="s">
        <v>26206</v>
      </c>
      <c r="G9217" t="s">
        <v>133</v>
      </c>
      <c r="H9217" t="s">
        <v>134</v>
      </c>
      <c r="I9217" t="s">
        <v>135</v>
      </c>
      <c r="J9217" t="s">
        <v>136</v>
      </c>
      <c r="K9217" t="s">
        <v>137</v>
      </c>
      <c r="L9217" t="s">
        <v>26201</v>
      </c>
      <c r="M9217" t="s">
        <v>26207</v>
      </c>
      <c r="N9217">
        <v>0.265833333</v>
      </c>
      <c r="O9217">
        <v>0</v>
      </c>
      <c r="P9217">
        <v>922</v>
      </c>
      <c r="Q9217">
        <v>0</v>
      </c>
      <c r="R9217">
        <v>0</v>
      </c>
      <c r="S9217">
        <v>1</v>
      </c>
      <c r="T9217">
        <v>46</v>
      </c>
      <c r="U9217">
        <v>0</v>
      </c>
      <c r="V9217">
        <v>0</v>
      </c>
      <c r="W9217">
        <v>0</v>
      </c>
      <c r="X9217">
        <v>77.162816206997917</v>
      </c>
      <c r="Y9217">
        <v>0</v>
      </c>
      <c r="Z9217">
        <v>0</v>
      </c>
      <c r="AA9217">
        <v>2.9433481381776629</v>
      </c>
      <c r="AB9217">
        <v>7.5495558705810177</v>
      </c>
      <c r="AC9217">
        <v>0</v>
      </c>
      <c r="AD9217">
        <v>0</v>
      </c>
      <c r="AE9217">
        <v>87.655720215756602</v>
      </c>
    </row>
    <row r="9218" spans="1:31" x14ac:dyDescent="0.25">
      <c r="A9218">
        <v>2123894</v>
      </c>
      <c r="B9218">
        <v>1</v>
      </c>
      <c r="C9218" t="s">
        <v>80</v>
      </c>
      <c r="D9218" t="s">
        <v>83</v>
      </c>
      <c r="E9218" t="s">
        <v>169</v>
      </c>
      <c r="F9218" t="s">
        <v>26208</v>
      </c>
      <c r="G9218" t="s">
        <v>222</v>
      </c>
      <c r="H9218" t="s">
        <v>134</v>
      </c>
      <c r="I9218" t="s">
        <v>135</v>
      </c>
      <c r="J9218" t="s">
        <v>136</v>
      </c>
      <c r="K9218" t="s">
        <v>137</v>
      </c>
      <c r="L9218" t="s">
        <v>26209</v>
      </c>
      <c r="M9218" t="s">
        <v>26210</v>
      </c>
      <c r="N9218">
        <v>1.8830555550000001</v>
      </c>
      <c r="O9218">
        <v>0</v>
      </c>
      <c r="P9218">
        <v>8</v>
      </c>
      <c r="Q9218">
        <v>0</v>
      </c>
      <c r="R9218">
        <v>20</v>
      </c>
      <c r="S9218">
        <v>3</v>
      </c>
      <c r="T9218">
        <v>34</v>
      </c>
      <c r="U9218">
        <v>1</v>
      </c>
      <c r="V9218">
        <v>4</v>
      </c>
      <c r="W9218">
        <v>0</v>
      </c>
      <c r="X9218">
        <v>24.909110006947746</v>
      </c>
      <c r="Y9218">
        <v>0</v>
      </c>
      <c r="Z9218">
        <v>21.779370392777299</v>
      </c>
      <c r="AA9218">
        <v>72.905053866715576</v>
      </c>
      <c r="AB9218">
        <v>151.74235958706845</v>
      </c>
      <c r="AC9218">
        <v>171.66758625723116</v>
      </c>
      <c r="AD9218">
        <v>101.37976045307242</v>
      </c>
      <c r="AE9218">
        <v>544.38324056381271</v>
      </c>
    </row>
    <row r="9219" spans="1:31" x14ac:dyDescent="0.25">
      <c r="A9219">
        <v>2123900</v>
      </c>
      <c r="B9219">
        <v>1</v>
      </c>
      <c r="C9219" t="s">
        <v>81</v>
      </c>
      <c r="D9219" t="s">
        <v>122</v>
      </c>
      <c r="E9219" t="s">
        <v>146</v>
      </c>
      <c r="F9219" t="s">
        <v>2719</v>
      </c>
      <c r="G9219" t="s">
        <v>133</v>
      </c>
      <c r="H9219" t="s">
        <v>134</v>
      </c>
      <c r="I9219" t="s">
        <v>135</v>
      </c>
      <c r="J9219" t="s">
        <v>136</v>
      </c>
      <c r="K9219" t="s">
        <v>137</v>
      </c>
      <c r="L9219" t="s">
        <v>26211</v>
      </c>
      <c r="M9219" t="s">
        <v>26212</v>
      </c>
      <c r="N9219">
        <v>0.66305555500000002</v>
      </c>
      <c r="O9219">
        <v>23</v>
      </c>
      <c r="P9219">
        <v>692</v>
      </c>
      <c r="Q9219">
        <v>66</v>
      </c>
      <c r="R9219">
        <v>21</v>
      </c>
      <c r="S9219">
        <v>18</v>
      </c>
      <c r="T9219">
        <v>45</v>
      </c>
      <c r="U9219">
        <v>0</v>
      </c>
      <c r="V9219">
        <v>1</v>
      </c>
      <c r="W9219">
        <v>4.1398036695701004</v>
      </c>
      <c r="X9219">
        <v>70.224469356869008</v>
      </c>
      <c r="Y9219">
        <v>42.101393238788852</v>
      </c>
      <c r="Z9219">
        <v>6.4411709757581956</v>
      </c>
      <c r="AA9219">
        <v>29.673530860880291</v>
      </c>
      <c r="AB9219">
        <v>13.127379711761604</v>
      </c>
      <c r="AC9219">
        <v>0</v>
      </c>
      <c r="AD9219">
        <v>0.91539142496816783</v>
      </c>
      <c r="AE9219">
        <v>166.6231392385962</v>
      </c>
    </row>
    <row r="9220" spans="1:31" x14ac:dyDescent="0.25">
      <c r="A9220">
        <v>2123901</v>
      </c>
      <c r="B9220">
        <v>1</v>
      </c>
      <c r="C9220" t="s">
        <v>80</v>
      </c>
      <c r="D9220" t="s">
        <v>97</v>
      </c>
      <c r="E9220" t="s">
        <v>169</v>
      </c>
      <c r="F9220" t="s">
        <v>15288</v>
      </c>
      <c r="G9220" t="s">
        <v>4281</v>
      </c>
      <c r="H9220" t="s">
        <v>134</v>
      </c>
      <c r="I9220" t="s">
        <v>135</v>
      </c>
      <c r="J9220" t="s">
        <v>136</v>
      </c>
      <c r="K9220" t="s">
        <v>137</v>
      </c>
      <c r="L9220" t="s">
        <v>26213</v>
      </c>
      <c r="M9220" t="s">
        <v>26214</v>
      </c>
      <c r="N9220">
        <v>1.0525</v>
      </c>
      <c r="O9220">
        <v>0</v>
      </c>
      <c r="P9220">
        <v>1032</v>
      </c>
      <c r="Q9220">
        <v>0</v>
      </c>
      <c r="R9220">
        <v>43</v>
      </c>
      <c r="S9220">
        <v>3</v>
      </c>
      <c r="T9220">
        <v>375</v>
      </c>
      <c r="U9220">
        <v>0</v>
      </c>
      <c r="V9220">
        <v>1</v>
      </c>
      <c r="W9220">
        <v>0</v>
      </c>
      <c r="X9220">
        <v>334.38415080494531</v>
      </c>
      <c r="Y9220">
        <v>0</v>
      </c>
      <c r="Z9220">
        <v>14.804648377036752</v>
      </c>
      <c r="AA9220">
        <v>48.277473591900502</v>
      </c>
      <c r="AB9220">
        <v>249.19281738723333</v>
      </c>
      <c r="AC9220">
        <v>0</v>
      </c>
      <c r="AD9220">
        <v>0.11121041023265001</v>
      </c>
      <c r="AE9220">
        <v>646.77030057134857</v>
      </c>
    </row>
    <row r="9221" spans="1:31" x14ac:dyDescent="0.25">
      <c r="A9221">
        <v>2123902</v>
      </c>
      <c r="B9221">
        <v>1</v>
      </c>
      <c r="C9221" t="s">
        <v>80</v>
      </c>
      <c r="D9221" t="s">
        <v>97</v>
      </c>
      <c r="E9221" t="s">
        <v>169</v>
      </c>
      <c r="F9221" t="s">
        <v>26215</v>
      </c>
      <c r="G9221" t="s">
        <v>222</v>
      </c>
      <c r="H9221" t="s">
        <v>134</v>
      </c>
      <c r="I9221" t="s">
        <v>135</v>
      </c>
      <c r="J9221" t="s">
        <v>136</v>
      </c>
      <c r="K9221" t="s">
        <v>137</v>
      </c>
      <c r="L9221" t="s">
        <v>26216</v>
      </c>
      <c r="M9221" t="s">
        <v>26217</v>
      </c>
      <c r="N9221">
        <v>3.7594444440000001</v>
      </c>
      <c r="O9221">
        <v>0</v>
      </c>
      <c r="P9221">
        <v>1044</v>
      </c>
      <c r="Q9221">
        <v>0</v>
      </c>
      <c r="R9221">
        <v>8</v>
      </c>
      <c r="S9221">
        <v>4</v>
      </c>
      <c r="T9221">
        <v>96</v>
      </c>
      <c r="U9221">
        <v>0</v>
      </c>
      <c r="V9221">
        <v>0</v>
      </c>
      <c r="W9221">
        <v>0</v>
      </c>
      <c r="X9221">
        <v>1124.8724959902706</v>
      </c>
      <c r="Y9221">
        <v>0</v>
      </c>
      <c r="Z9221">
        <v>3.6469383734675218</v>
      </c>
      <c r="AA9221">
        <v>240.06609767497457</v>
      </c>
      <c r="AB9221">
        <v>187.03657196399769</v>
      </c>
      <c r="AC9221">
        <v>0</v>
      </c>
      <c r="AD9221">
        <v>0</v>
      </c>
      <c r="AE9221">
        <v>1555.6221040027103</v>
      </c>
    </row>
    <row r="9222" spans="1:31" x14ac:dyDescent="0.25">
      <c r="A9222">
        <v>2123903</v>
      </c>
      <c r="B9222">
        <v>1</v>
      </c>
      <c r="C9222" t="s">
        <v>80</v>
      </c>
      <c r="D9222" t="s">
        <v>84</v>
      </c>
      <c r="E9222" t="s">
        <v>158</v>
      </c>
      <c r="F9222" t="s">
        <v>26218</v>
      </c>
      <c r="G9222" t="s">
        <v>160</v>
      </c>
      <c r="H9222" t="s">
        <v>143</v>
      </c>
      <c r="I9222" t="s">
        <v>135</v>
      </c>
      <c r="J9222" t="s">
        <v>136</v>
      </c>
      <c r="K9222" t="s">
        <v>137</v>
      </c>
      <c r="L9222" t="s">
        <v>26219</v>
      </c>
      <c r="M9222" t="s">
        <v>26220</v>
      </c>
      <c r="N9222">
        <v>0.80361111100000004</v>
      </c>
      <c r="O9222">
        <v>0</v>
      </c>
      <c r="P9222">
        <v>78</v>
      </c>
      <c r="Q9222">
        <v>0</v>
      </c>
      <c r="R9222">
        <v>0</v>
      </c>
      <c r="S9222">
        <v>0</v>
      </c>
      <c r="T9222">
        <v>5</v>
      </c>
      <c r="U9222">
        <v>0</v>
      </c>
      <c r="V9222">
        <v>0</v>
      </c>
      <c r="W9222">
        <v>0</v>
      </c>
      <c r="X9222">
        <v>15.726109797565774</v>
      </c>
      <c r="Y9222">
        <v>0</v>
      </c>
      <c r="Z9222">
        <v>0</v>
      </c>
      <c r="AA9222">
        <v>0</v>
      </c>
      <c r="AB9222">
        <v>0.70058740198091241</v>
      </c>
      <c r="AC9222">
        <v>0</v>
      </c>
      <c r="AD9222">
        <v>0</v>
      </c>
      <c r="AE9222">
        <v>16.426697199546688</v>
      </c>
    </row>
    <row r="9223" spans="1:31" x14ac:dyDescent="0.25">
      <c r="A9223">
        <v>2123907</v>
      </c>
      <c r="B9223">
        <v>1</v>
      </c>
      <c r="C9223" t="s">
        <v>81</v>
      </c>
      <c r="D9223" t="s">
        <v>123</v>
      </c>
      <c r="E9223" t="s">
        <v>169</v>
      </c>
      <c r="F9223" t="s">
        <v>199</v>
      </c>
      <c r="G9223" t="s">
        <v>133</v>
      </c>
      <c r="H9223" t="s">
        <v>134</v>
      </c>
      <c r="I9223" t="s">
        <v>135</v>
      </c>
      <c r="J9223" t="s">
        <v>136</v>
      </c>
      <c r="K9223" t="s">
        <v>137</v>
      </c>
      <c r="L9223" t="s">
        <v>26221</v>
      </c>
      <c r="M9223" t="s">
        <v>26222</v>
      </c>
      <c r="N9223">
        <v>1.4697222219999999</v>
      </c>
      <c r="O9223">
        <v>5</v>
      </c>
      <c r="P9223">
        <v>7</v>
      </c>
      <c r="Q9223">
        <v>175</v>
      </c>
      <c r="R9223">
        <v>128</v>
      </c>
      <c r="S9223">
        <v>31</v>
      </c>
      <c r="T9223">
        <v>15</v>
      </c>
      <c r="U9223">
        <v>0</v>
      </c>
      <c r="V9223">
        <v>0</v>
      </c>
      <c r="W9223">
        <v>2.9761887130050422</v>
      </c>
      <c r="X9223">
        <v>7.5975403496644693</v>
      </c>
      <c r="Y9223">
        <v>83.819642605749721</v>
      </c>
      <c r="Z9223">
        <v>57.065489855980346</v>
      </c>
      <c r="AA9223">
        <v>23.256588310697261</v>
      </c>
      <c r="AB9223">
        <v>15.720549785634384</v>
      </c>
      <c r="AC9223">
        <v>0</v>
      </c>
      <c r="AD9223">
        <v>0</v>
      </c>
      <c r="AE9223">
        <v>190.43599962073122</v>
      </c>
    </row>
    <row r="9224" spans="1:31" x14ac:dyDescent="0.25">
      <c r="A9224">
        <v>2123912</v>
      </c>
      <c r="B9224">
        <v>1</v>
      </c>
      <c r="C9224" t="s">
        <v>80</v>
      </c>
      <c r="D9224" t="s">
        <v>83</v>
      </c>
      <c r="E9224" t="s">
        <v>177</v>
      </c>
      <c r="F9224" t="s">
        <v>26223</v>
      </c>
      <c r="G9224" t="s">
        <v>183</v>
      </c>
      <c r="H9224" t="s">
        <v>143</v>
      </c>
      <c r="I9224" t="s">
        <v>135</v>
      </c>
      <c r="J9224" t="s">
        <v>136</v>
      </c>
      <c r="K9224" t="s">
        <v>137</v>
      </c>
      <c r="L9224" t="s">
        <v>26224</v>
      </c>
      <c r="M9224" t="s">
        <v>26225</v>
      </c>
      <c r="N9224">
        <v>3.7738888880000001</v>
      </c>
      <c r="O9224">
        <v>0</v>
      </c>
      <c r="P9224">
        <v>2</v>
      </c>
      <c r="Q9224">
        <v>0</v>
      </c>
      <c r="R9224">
        <v>0</v>
      </c>
      <c r="S9224">
        <v>0</v>
      </c>
      <c r="T9224">
        <v>0</v>
      </c>
      <c r="U9224">
        <v>0</v>
      </c>
      <c r="V9224">
        <v>0</v>
      </c>
      <c r="W9224">
        <v>0</v>
      </c>
      <c r="X9224">
        <v>1.5371313964646447</v>
      </c>
      <c r="Y9224">
        <v>0</v>
      </c>
      <c r="Z9224">
        <v>0</v>
      </c>
      <c r="AA9224">
        <v>0</v>
      </c>
      <c r="AB9224">
        <v>0</v>
      </c>
      <c r="AC9224">
        <v>0</v>
      </c>
      <c r="AD9224">
        <v>0</v>
      </c>
      <c r="AE9224">
        <v>1.5371313964646447</v>
      </c>
    </row>
    <row r="9225" spans="1:31" x14ac:dyDescent="0.25">
      <c r="A9225">
        <v>2123913</v>
      </c>
      <c r="B9225">
        <v>1</v>
      </c>
      <c r="C9225" t="s">
        <v>80</v>
      </c>
      <c r="D9225" t="s">
        <v>85</v>
      </c>
      <c r="E9225" t="s">
        <v>177</v>
      </c>
      <c r="F9225" t="s">
        <v>26226</v>
      </c>
      <c r="G9225" t="s">
        <v>196</v>
      </c>
      <c r="H9225" t="s">
        <v>143</v>
      </c>
      <c r="I9225" t="s">
        <v>135</v>
      </c>
      <c r="J9225" t="s">
        <v>136</v>
      </c>
      <c r="K9225" t="s">
        <v>137</v>
      </c>
      <c r="L9225" t="s">
        <v>26227</v>
      </c>
      <c r="M9225" t="s">
        <v>26228</v>
      </c>
      <c r="N9225">
        <v>1.466111111</v>
      </c>
      <c r="O9225">
        <v>0</v>
      </c>
      <c r="P9225">
        <v>1</v>
      </c>
      <c r="Q9225">
        <v>0</v>
      </c>
      <c r="R9225">
        <v>0</v>
      </c>
      <c r="S9225">
        <v>0</v>
      </c>
      <c r="T9225">
        <v>1</v>
      </c>
      <c r="U9225">
        <v>0</v>
      </c>
      <c r="V9225">
        <v>0</v>
      </c>
      <c r="W9225">
        <v>0</v>
      </c>
      <c r="X9225">
        <v>0.52158393633831113</v>
      </c>
      <c r="Y9225">
        <v>0</v>
      </c>
      <c r="Z9225">
        <v>0</v>
      </c>
      <c r="AA9225">
        <v>0</v>
      </c>
      <c r="AB9225">
        <v>9.9473146899816678E-2</v>
      </c>
      <c r="AC9225">
        <v>0</v>
      </c>
      <c r="AD9225">
        <v>0</v>
      </c>
      <c r="AE9225">
        <v>0.62105708323812781</v>
      </c>
    </row>
    <row r="9226" spans="1:31" x14ac:dyDescent="0.25">
      <c r="A9226">
        <v>2123915</v>
      </c>
      <c r="B9226">
        <v>1</v>
      </c>
      <c r="C9226" t="s">
        <v>80</v>
      </c>
      <c r="D9226" t="s">
        <v>90</v>
      </c>
      <c r="E9226" t="s">
        <v>177</v>
      </c>
      <c r="F9226" t="s">
        <v>26229</v>
      </c>
      <c r="G9226" t="s">
        <v>183</v>
      </c>
      <c r="H9226" t="s">
        <v>143</v>
      </c>
      <c r="I9226" t="s">
        <v>135</v>
      </c>
      <c r="J9226" t="s">
        <v>136</v>
      </c>
      <c r="K9226" t="s">
        <v>137</v>
      </c>
      <c r="L9226" t="s">
        <v>26230</v>
      </c>
      <c r="M9226" t="s">
        <v>26231</v>
      </c>
      <c r="N9226">
        <v>2.9011111110000001</v>
      </c>
      <c r="O9226">
        <v>0</v>
      </c>
      <c r="P9226">
        <v>1</v>
      </c>
      <c r="Q9226">
        <v>0</v>
      </c>
      <c r="R9226">
        <v>0</v>
      </c>
      <c r="S9226">
        <v>0</v>
      </c>
      <c r="T9226">
        <v>0</v>
      </c>
      <c r="U9226">
        <v>0</v>
      </c>
      <c r="V9226">
        <v>0</v>
      </c>
      <c r="W9226">
        <v>0</v>
      </c>
      <c r="X9226">
        <v>0.69883774249611108</v>
      </c>
      <c r="Y9226">
        <v>0</v>
      </c>
      <c r="Z9226">
        <v>0</v>
      </c>
      <c r="AA9226">
        <v>0</v>
      </c>
      <c r="AB9226">
        <v>0</v>
      </c>
      <c r="AC9226">
        <v>0</v>
      </c>
      <c r="AD9226">
        <v>0</v>
      </c>
      <c r="AE9226">
        <v>0.69883774249611108</v>
      </c>
    </row>
    <row r="9227" spans="1:31" x14ac:dyDescent="0.25">
      <c r="A9227">
        <v>2123918</v>
      </c>
      <c r="B9227">
        <v>1</v>
      </c>
      <c r="C9227" t="s">
        <v>80</v>
      </c>
      <c r="D9227" t="s">
        <v>84</v>
      </c>
      <c r="E9227" t="s">
        <v>158</v>
      </c>
      <c r="F9227" t="s">
        <v>26218</v>
      </c>
      <c r="G9227" t="s">
        <v>160</v>
      </c>
      <c r="H9227" t="s">
        <v>143</v>
      </c>
      <c r="I9227" t="s">
        <v>135</v>
      </c>
      <c r="J9227" t="s">
        <v>136</v>
      </c>
      <c r="K9227" t="s">
        <v>137</v>
      </c>
      <c r="L9227" t="s">
        <v>26232</v>
      </c>
      <c r="M9227" t="s">
        <v>26233</v>
      </c>
      <c r="N9227">
        <v>1.1416666660000001</v>
      </c>
      <c r="O9227">
        <v>0</v>
      </c>
      <c r="P9227">
        <v>78</v>
      </c>
      <c r="Q9227">
        <v>0</v>
      </c>
      <c r="R9227">
        <v>0</v>
      </c>
      <c r="S9227">
        <v>0</v>
      </c>
      <c r="T9227">
        <v>5</v>
      </c>
      <c r="U9227">
        <v>0</v>
      </c>
      <c r="V9227">
        <v>0</v>
      </c>
      <c r="W9227">
        <v>0</v>
      </c>
      <c r="X9227">
        <v>20.501804314739616</v>
      </c>
      <c r="Y9227">
        <v>0</v>
      </c>
      <c r="Z9227">
        <v>0</v>
      </c>
      <c r="AA9227">
        <v>0</v>
      </c>
      <c r="AB9227">
        <v>0.89031362131574177</v>
      </c>
      <c r="AC9227">
        <v>0</v>
      </c>
      <c r="AD9227">
        <v>0</v>
      </c>
      <c r="AE9227">
        <v>21.392117936055357</v>
      </c>
    </row>
    <row r="9228" spans="1:31" x14ac:dyDescent="0.25">
      <c r="A9228">
        <v>2123921</v>
      </c>
      <c r="B9228">
        <v>1</v>
      </c>
      <c r="C9228" t="s">
        <v>81</v>
      </c>
      <c r="D9228" t="s">
        <v>123</v>
      </c>
      <c r="E9228" t="s">
        <v>146</v>
      </c>
      <c r="F9228" t="s">
        <v>26234</v>
      </c>
      <c r="G9228" t="s">
        <v>133</v>
      </c>
      <c r="H9228" t="s">
        <v>134</v>
      </c>
      <c r="I9228" t="s">
        <v>135</v>
      </c>
      <c r="J9228" t="s">
        <v>136</v>
      </c>
      <c r="K9228" t="s">
        <v>137</v>
      </c>
      <c r="L9228" t="s">
        <v>26235</v>
      </c>
      <c r="M9228" t="s">
        <v>26236</v>
      </c>
      <c r="N9228">
        <v>1.5919444439999999</v>
      </c>
      <c r="O9228">
        <v>7</v>
      </c>
      <c r="P9228">
        <v>1284</v>
      </c>
      <c r="Q9228">
        <v>99</v>
      </c>
      <c r="R9228">
        <v>69</v>
      </c>
      <c r="S9228">
        <v>27</v>
      </c>
      <c r="T9228">
        <v>111</v>
      </c>
      <c r="U9228">
        <v>6</v>
      </c>
      <c r="V9228">
        <v>0</v>
      </c>
      <c r="W9228">
        <v>0.98252504614102798</v>
      </c>
      <c r="X9228">
        <v>388.89881891588857</v>
      </c>
      <c r="Y9228">
        <v>51.875990363839946</v>
      </c>
      <c r="Z9228">
        <v>58.502385363350193</v>
      </c>
      <c r="AA9228">
        <v>140.64580597973975</v>
      </c>
      <c r="AB9228">
        <v>66.165308578160989</v>
      </c>
      <c r="AC9228">
        <v>343.02084631073029</v>
      </c>
      <c r="AD9228">
        <v>0</v>
      </c>
      <c r="AE9228">
        <v>1050.0916805578506</v>
      </c>
    </row>
    <row r="9229" spans="1:31" x14ac:dyDescent="0.25">
      <c r="A9229">
        <v>2123923</v>
      </c>
      <c r="B9229">
        <v>1</v>
      </c>
      <c r="C9229" t="s">
        <v>80</v>
      </c>
      <c r="D9229" t="s">
        <v>83</v>
      </c>
      <c r="E9229" t="s">
        <v>169</v>
      </c>
      <c r="F9229" t="s">
        <v>9217</v>
      </c>
      <c r="G9229" t="s">
        <v>133</v>
      </c>
      <c r="H9229" t="s">
        <v>134</v>
      </c>
      <c r="I9229" t="s">
        <v>135</v>
      </c>
      <c r="J9229" t="s">
        <v>136</v>
      </c>
      <c r="K9229" t="s">
        <v>137</v>
      </c>
      <c r="L9229" t="s">
        <v>26237</v>
      </c>
      <c r="M9229" t="s">
        <v>26238</v>
      </c>
      <c r="N9229">
        <v>2.230277777</v>
      </c>
      <c r="O9229">
        <v>0</v>
      </c>
      <c r="P9229">
        <v>0</v>
      </c>
      <c r="Q9229">
        <v>0</v>
      </c>
      <c r="R9229">
        <v>0</v>
      </c>
      <c r="S9229">
        <v>3</v>
      </c>
      <c r="T9229">
        <v>0</v>
      </c>
      <c r="U9229">
        <v>2</v>
      </c>
      <c r="V9229">
        <v>0</v>
      </c>
      <c r="W9229">
        <v>0</v>
      </c>
      <c r="X9229">
        <v>0</v>
      </c>
      <c r="Y9229">
        <v>0</v>
      </c>
      <c r="Z9229">
        <v>0</v>
      </c>
      <c r="AA9229">
        <v>14.301166071420987</v>
      </c>
      <c r="AB9229">
        <v>0</v>
      </c>
      <c r="AC9229">
        <v>77.244080658347144</v>
      </c>
      <c r="AD9229">
        <v>0</v>
      </c>
      <c r="AE9229">
        <v>91.545246729768138</v>
      </c>
    </row>
    <row r="9230" spans="1:31" x14ac:dyDescent="0.25">
      <c r="A9230">
        <v>2123924</v>
      </c>
      <c r="B9230">
        <v>1</v>
      </c>
      <c r="C9230" t="s">
        <v>81</v>
      </c>
      <c r="D9230" t="s">
        <v>114</v>
      </c>
      <c r="E9230" t="s">
        <v>169</v>
      </c>
      <c r="F9230" t="s">
        <v>26239</v>
      </c>
      <c r="G9230" t="s">
        <v>133</v>
      </c>
      <c r="H9230" t="s">
        <v>134</v>
      </c>
      <c r="I9230" t="s">
        <v>259</v>
      </c>
      <c r="J9230" t="s">
        <v>136</v>
      </c>
      <c r="K9230" t="s">
        <v>137</v>
      </c>
      <c r="L9230" t="s">
        <v>26240</v>
      </c>
      <c r="M9230" t="s">
        <v>26241</v>
      </c>
      <c r="N9230">
        <v>1.5555555E-2</v>
      </c>
      <c r="O9230">
        <v>0</v>
      </c>
      <c r="P9230">
        <v>517</v>
      </c>
      <c r="Q9230">
        <v>0</v>
      </c>
      <c r="R9230">
        <v>0</v>
      </c>
      <c r="S9230">
        <v>1</v>
      </c>
      <c r="T9230">
        <v>37</v>
      </c>
      <c r="U9230">
        <v>0</v>
      </c>
      <c r="V9230">
        <v>0</v>
      </c>
      <c r="W9230">
        <v>0</v>
      </c>
      <c r="X9230">
        <v>0.94637783597536695</v>
      </c>
      <c r="Y9230">
        <v>0</v>
      </c>
      <c r="Z9230">
        <v>0</v>
      </c>
      <c r="AA9230">
        <v>2.6898120405675557E-2</v>
      </c>
      <c r="AB9230">
        <v>8.4248167746446653E-2</v>
      </c>
      <c r="AC9230">
        <v>0</v>
      </c>
      <c r="AD9230">
        <v>0</v>
      </c>
      <c r="AE9230">
        <v>1.0575241241274891</v>
      </c>
    </row>
    <row r="9231" spans="1:31" x14ac:dyDescent="0.25">
      <c r="A9231">
        <v>2123925</v>
      </c>
      <c r="B9231">
        <v>1</v>
      </c>
      <c r="C9231" t="s">
        <v>81</v>
      </c>
      <c r="D9231" t="s">
        <v>123</v>
      </c>
      <c r="E9231" t="s">
        <v>169</v>
      </c>
      <c r="F9231" t="s">
        <v>26242</v>
      </c>
      <c r="G9231" t="s">
        <v>133</v>
      </c>
      <c r="H9231" t="s">
        <v>134</v>
      </c>
      <c r="I9231" t="s">
        <v>135</v>
      </c>
      <c r="J9231" t="s">
        <v>136</v>
      </c>
      <c r="K9231" t="s">
        <v>137</v>
      </c>
      <c r="L9231" t="s">
        <v>26243</v>
      </c>
      <c r="M9231" t="s">
        <v>26244</v>
      </c>
      <c r="N9231">
        <v>10.564444443999999</v>
      </c>
      <c r="O9231">
        <v>5</v>
      </c>
      <c r="P9231">
        <v>7</v>
      </c>
      <c r="Q9231">
        <v>175</v>
      </c>
      <c r="R9231">
        <v>128</v>
      </c>
      <c r="S9231">
        <v>31</v>
      </c>
      <c r="T9231">
        <v>15</v>
      </c>
      <c r="U9231">
        <v>0</v>
      </c>
      <c r="V9231">
        <v>0</v>
      </c>
      <c r="W9231">
        <v>18.270289870793146</v>
      </c>
      <c r="X9231">
        <v>47.330431458735305</v>
      </c>
      <c r="Y9231">
        <v>517.10861859808972</v>
      </c>
      <c r="Z9231">
        <v>276.56923222294768</v>
      </c>
      <c r="AA9231">
        <v>152.09507620739791</v>
      </c>
      <c r="AB9231">
        <v>67.144130938033229</v>
      </c>
      <c r="AC9231">
        <v>0</v>
      </c>
      <c r="AD9231">
        <v>0</v>
      </c>
      <c r="AE9231">
        <v>1078.5177792959971</v>
      </c>
    </row>
    <row r="9232" spans="1:31" x14ac:dyDescent="0.25">
      <c r="A9232">
        <v>2123928</v>
      </c>
      <c r="B9232">
        <v>1</v>
      </c>
      <c r="C9232" t="s">
        <v>81</v>
      </c>
      <c r="D9232" t="s">
        <v>123</v>
      </c>
      <c r="E9232" t="s">
        <v>158</v>
      </c>
      <c r="F9232" t="s">
        <v>26245</v>
      </c>
      <c r="G9232" t="s">
        <v>160</v>
      </c>
      <c r="H9232" t="s">
        <v>143</v>
      </c>
      <c r="I9232" t="s">
        <v>135</v>
      </c>
      <c r="J9232" t="s">
        <v>136</v>
      </c>
      <c r="K9232" t="s">
        <v>137</v>
      </c>
      <c r="L9232" t="s">
        <v>26246</v>
      </c>
      <c r="M9232" t="s">
        <v>26247</v>
      </c>
      <c r="N9232">
        <v>1.358333333</v>
      </c>
      <c r="O9232">
        <v>0</v>
      </c>
      <c r="P9232">
        <v>0</v>
      </c>
      <c r="Q9232">
        <v>0</v>
      </c>
      <c r="R9232">
        <v>0</v>
      </c>
      <c r="S9232">
        <v>0</v>
      </c>
      <c r="T9232">
        <v>1</v>
      </c>
      <c r="U9232">
        <v>0</v>
      </c>
      <c r="V9232">
        <v>0</v>
      </c>
      <c r="W9232">
        <v>0</v>
      </c>
      <c r="X9232">
        <v>0</v>
      </c>
      <c r="Y9232">
        <v>0</v>
      </c>
      <c r="Z9232">
        <v>0</v>
      </c>
      <c r="AA9232">
        <v>0</v>
      </c>
      <c r="AB9232">
        <v>20.294448630699321</v>
      </c>
      <c r="AC9232">
        <v>0</v>
      </c>
      <c r="AD9232">
        <v>0</v>
      </c>
      <c r="AE9232">
        <v>20.294448630699321</v>
      </c>
    </row>
    <row r="9233" spans="1:31" x14ac:dyDescent="0.25">
      <c r="A9233">
        <v>2123929</v>
      </c>
      <c r="B9233">
        <v>1</v>
      </c>
      <c r="C9233" t="s">
        <v>81</v>
      </c>
      <c r="D9233" t="s">
        <v>114</v>
      </c>
      <c r="E9233" t="s">
        <v>169</v>
      </c>
      <c r="F9233" t="s">
        <v>26248</v>
      </c>
      <c r="G9233" t="s">
        <v>171</v>
      </c>
      <c r="H9233" t="s">
        <v>134</v>
      </c>
      <c r="I9233" t="s">
        <v>135</v>
      </c>
      <c r="J9233" t="s">
        <v>136</v>
      </c>
      <c r="K9233" t="s">
        <v>137</v>
      </c>
      <c r="L9233" t="s">
        <v>26249</v>
      </c>
      <c r="M9233" t="s">
        <v>26250</v>
      </c>
      <c r="N9233">
        <v>2.5305555549999998</v>
      </c>
      <c r="O9233">
        <v>0</v>
      </c>
      <c r="P9233">
        <v>296</v>
      </c>
      <c r="Q9233">
        <v>0</v>
      </c>
      <c r="R9233">
        <v>0</v>
      </c>
      <c r="S9233">
        <v>0</v>
      </c>
      <c r="T9233">
        <v>18</v>
      </c>
      <c r="U9233">
        <v>0</v>
      </c>
      <c r="V9233">
        <v>0</v>
      </c>
      <c r="W9233">
        <v>0</v>
      </c>
      <c r="X9233">
        <v>59.785959502075244</v>
      </c>
      <c r="Y9233">
        <v>0</v>
      </c>
      <c r="Z9233">
        <v>0</v>
      </c>
      <c r="AA9233">
        <v>0</v>
      </c>
      <c r="AB9233">
        <v>3.3982864235206547</v>
      </c>
      <c r="AC9233">
        <v>0</v>
      </c>
      <c r="AD9233">
        <v>0</v>
      </c>
      <c r="AE9233">
        <v>63.184245925595896</v>
      </c>
    </row>
    <row r="9234" spans="1:31" x14ac:dyDescent="0.25">
      <c r="A9234">
        <v>2055825</v>
      </c>
      <c r="B9234">
        <v>1</v>
      </c>
      <c r="C9234" t="s">
        <v>80</v>
      </c>
      <c r="D9234" t="s">
        <v>83</v>
      </c>
      <c r="E9234" t="s">
        <v>169</v>
      </c>
      <c r="F9234" t="s">
        <v>26251</v>
      </c>
      <c r="G9234" t="s">
        <v>171</v>
      </c>
      <c r="H9234" t="s">
        <v>134</v>
      </c>
      <c r="I9234" t="s">
        <v>135</v>
      </c>
      <c r="J9234" t="s">
        <v>136</v>
      </c>
      <c r="K9234" t="s">
        <v>137</v>
      </c>
      <c r="L9234" t="s">
        <v>26252</v>
      </c>
      <c r="M9234" t="s">
        <v>26253</v>
      </c>
      <c r="N9234">
        <v>1.159444444</v>
      </c>
      <c r="O9234">
        <v>0</v>
      </c>
      <c r="P9234">
        <v>0</v>
      </c>
      <c r="Q9234">
        <v>0</v>
      </c>
      <c r="R9234">
        <v>0</v>
      </c>
      <c r="S9234">
        <v>0</v>
      </c>
      <c r="T9234">
        <v>0</v>
      </c>
      <c r="U9234">
        <v>1</v>
      </c>
      <c r="V9234">
        <v>0</v>
      </c>
      <c r="W9234">
        <v>0</v>
      </c>
      <c r="X9234">
        <v>0</v>
      </c>
      <c r="Y9234">
        <v>0</v>
      </c>
      <c r="Z9234">
        <v>0</v>
      </c>
      <c r="AA9234">
        <v>0</v>
      </c>
      <c r="AB9234">
        <v>0</v>
      </c>
      <c r="AC9234">
        <v>0</v>
      </c>
      <c r="AD9234">
        <v>0</v>
      </c>
      <c r="AE9234">
        <v>0</v>
      </c>
    </row>
    <row r="9235" spans="1:31" x14ac:dyDescent="0.25">
      <c r="A9235">
        <v>2098627</v>
      </c>
      <c r="B9235">
        <v>1</v>
      </c>
      <c r="C9235" t="s">
        <v>81</v>
      </c>
      <c r="D9235" t="s">
        <v>113</v>
      </c>
      <c r="E9235" t="s">
        <v>177</v>
      </c>
      <c r="F9235" t="s">
        <v>26254</v>
      </c>
      <c r="G9235" t="s">
        <v>183</v>
      </c>
      <c r="H9235" t="s">
        <v>143</v>
      </c>
      <c r="I9235" t="s">
        <v>135</v>
      </c>
      <c r="J9235" t="s">
        <v>136</v>
      </c>
      <c r="K9235" t="s">
        <v>137</v>
      </c>
      <c r="L9235" t="s">
        <v>26255</v>
      </c>
      <c r="M9235" t="s">
        <v>26256</v>
      </c>
      <c r="N9235">
        <v>3.0177777770000001</v>
      </c>
      <c r="O9235">
        <v>0</v>
      </c>
      <c r="P9235">
        <v>0</v>
      </c>
      <c r="Q9235">
        <v>0</v>
      </c>
      <c r="R9235">
        <v>0</v>
      </c>
      <c r="S9235">
        <v>0</v>
      </c>
      <c r="T9235">
        <v>1</v>
      </c>
      <c r="U9235">
        <v>0</v>
      </c>
      <c r="V9235">
        <v>0</v>
      </c>
      <c r="W9235">
        <v>0</v>
      </c>
      <c r="X9235">
        <v>0</v>
      </c>
      <c r="Y9235">
        <v>0</v>
      </c>
      <c r="Z9235">
        <v>0</v>
      </c>
      <c r="AA9235">
        <v>0</v>
      </c>
      <c r="AB9235">
        <v>0</v>
      </c>
      <c r="AC9235">
        <v>0</v>
      </c>
      <c r="AD9235">
        <v>0</v>
      </c>
      <c r="AE9235">
        <v>0</v>
      </c>
    </row>
    <row r="9236" spans="1:31" x14ac:dyDescent="0.25">
      <c r="A9236">
        <v>2084704</v>
      </c>
      <c r="B9236">
        <v>1</v>
      </c>
      <c r="C9236" t="s">
        <v>80</v>
      </c>
      <c r="D9236" t="s">
        <v>99</v>
      </c>
      <c r="E9236" t="s">
        <v>169</v>
      </c>
      <c r="F9236" t="s">
        <v>26257</v>
      </c>
      <c r="G9236" t="s">
        <v>222</v>
      </c>
      <c r="H9236" t="s">
        <v>134</v>
      </c>
      <c r="I9236" t="s">
        <v>135</v>
      </c>
      <c r="J9236" t="s">
        <v>136</v>
      </c>
      <c r="K9236" t="s">
        <v>137</v>
      </c>
      <c r="L9236" t="s">
        <v>26258</v>
      </c>
      <c r="M9236" t="s">
        <v>26259</v>
      </c>
      <c r="N9236">
        <v>3.8391666660000001</v>
      </c>
      <c r="O9236">
        <v>0</v>
      </c>
      <c r="P9236">
        <v>0</v>
      </c>
      <c r="Q9236">
        <v>0</v>
      </c>
      <c r="R9236">
        <v>0</v>
      </c>
      <c r="S9236">
        <v>1</v>
      </c>
      <c r="T9236">
        <v>0</v>
      </c>
      <c r="U9236">
        <v>0</v>
      </c>
      <c r="V9236">
        <v>0</v>
      </c>
      <c r="W9236">
        <v>0</v>
      </c>
      <c r="X9236">
        <v>0</v>
      </c>
      <c r="Y9236">
        <v>0</v>
      </c>
      <c r="Z9236">
        <v>0</v>
      </c>
      <c r="AA9236">
        <v>0</v>
      </c>
      <c r="AB9236">
        <v>0</v>
      </c>
      <c r="AC9236">
        <v>0</v>
      </c>
      <c r="AD9236">
        <v>0</v>
      </c>
      <c r="AE9236">
        <v>0</v>
      </c>
    </row>
    <row r="9237" spans="1:31" x14ac:dyDescent="0.25">
      <c r="A9237">
        <v>2084707</v>
      </c>
      <c r="B9237">
        <v>1</v>
      </c>
      <c r="C9237" t="s">
        <v>80</v>
      </c>
      <c r="D9237" t="s">
        <v>103</v>
      </c>
      <c r="E9237" t="s">
        <v>177</v>
      </c>
      <c r="F9237" t="s">
        <v>26260</v>
      </c>
      <c r="G9237" t="s">
        <v>183</v>
      </c>
      <c r="H9237" t="s">
        <v>143</v>
      </c>
      <c r="I9237" t="s">
        <v>135</v>
      </c>
      <c r="J9237" t="s">
        <v>136</v>
      </c>
      <c r="K9237" t="s">
        <v>137</v>
      </c>
      <c r="L9237" t="s">
        <v>26261</v>
      </c>
      <c r="M9237" t="s">
        <v>26262</v>
      </c>
      <c r="N9237">
        <v>1.8186111110000001</v>
      </c>
      <c r="O9237">
        <v>0</v>
      </c>
      <c r="P9237">
        <v>0</v>
      </c>
      <c r="Q9237">
        <v>0</v>
      </c>
      <c r="R9237">
        <v>0</v>
      </c>
      <c r="S9237">
        <v>0</v>
      </c>
      <c r="T9237">
        <v>1</v>
      </c>
      <c r="U9237">
        <v>0</v>
      </c>
      <c r="V9237">
        <v>0</v>
      </c>
      <c r="W9237">
        <v>0</v>
      </c>
      <c r="X9237">
        <v>0</v>
      </c>
      <c r="Y9237">
        <v>0</v>
      </c>
      <c r="Z9237">
        <v>0</v>
      </c>
      <c r="AA9237">
        <v>0</v>
      </c>
      <c r="AB9237">
        <v>0</v>
      </c>
      <c r="AC9237">
        <v>0</v>
      </c>
      <c r="AD9237">
        <v>0</v>
      </c>
      <c r="AE9237">
        <v>0</v>
      </c>
    </row>
    <row r="9238" spans="1:31" x14ac:dyDescent="0.25">
      <c r="A9238">
        <v>2071981</v>
      </c>
      <c r="B9238">
        <v>1</v>
      </c>
      <c r="C9238" t="s">
        <v>81</v>
      </c>
      <c r="D9238" t="s">
        <v>123</v>
      </c>
      <c r="E9238" t="s">
        <v>177</v>
      </c>
      <c r="F9238" t="s">
        <v>26263</v>
      </c>
      <c r="G9238" t="s">
        <v>324</v>
      </c>
      <c r="H9238" t="s">
        <v>143</v>
      </c>
      <c r="I9238" t="s">
        <v>135</v>
      </c>
      <c r="J9238" t="s">
        <v>136</v>
      </c>
      <c r="K9238" t="s">
        <v>137</v>
      </c>
      <c r="L9238" t="s">
        <v>26264</v>
      </c>
      <c r="M9238" t="s">
        <v>26265</v>
      </c>
      <c r="N9238">
        <v>5.2927777770000004</v>
      </c>
      <c r="O9238">
        <v>0</v>
      </c>
      <c r="P9238">
        <v>1</v>
      </c>
      <c r="Q9238">
        <v>0</v>
      </c>
      <c r="R9238">
        <v>0</v>
      </c>
      <c r="S9238">
        <v>0</v>
      </c>
      <c r="T9238">
        <v>0</v>
      </c>
      <c r="U9238">
        <v>0</v>
      </c>
      <c r="V9238">
        <v>0</v>
      </c>
      <c r="W9238">
        <v>0</v>
      </c>
      <c r="X9238">
        <v>0</v>
      </c>
      <c r="Y9238">
        <v>0</v>
      </c>
      <c r="Z9238">
        <v>0</v>
      </c>
      <c r="AA9238">
        <v>0</v>
      </c>
      <c r="AB9238">
        <v>0</v>
      </c>
      <c r="AC9238">
        <v>0</v>
      </c>
      <c r="AD9238">
        <v>0</v>
      </c>
      <c r="AE9238">
        <v>0</v>
      </c>
    </row>
    <row r="9239" spans="1:31" x14ac:dyDescent="0.25">
      <c r="A9239">
        <v>2101570</v>
      </c>
      <c r="B9239">
        <v>1</v>
      </c>
      <c r="C9239" t="s">
        <v>80</v>
      </c>
      <c r="D9239" t="s">
        <v>85</v>
      </c>
      <c r="E9239" t="s">
        <v>177</v>
      </c>
      <c r="F9239" t="s">
        <v>26266</v>
      </c>
      <c r="G9239" t="s">
        <v>183</v>
      </c>
      <c r="H9239" t="s">
        <v>143</v>
      </c>
      <c r="I9239" t="s">
        <v>135</v>
      </c>
      <c r="J9239" t="s">
        <v>136</v>
      </c>
      <c r="K9239" t="s">
        <v>137</v>
      </c>
      <c r="L9239" t="s">
        <v>26267</v>
      </c>
      <c r="M9239" t="s">
        <v>26268</v>
      </c>
      <c r="N9239">
        <v>0.74694444400000004</v>
      </c>
      <c r="O9239">
        <v>0</v>
      </c>
      <c r="P9239">
        <v>1</v>
      </c>
      <c r="Q9239">
        <v>0</v>
      </c>
      <c r="R9239">
        <v>0</v>
      </c>
      <c r="S9239">
        <v>0</v>
      </c>
      <c r="T9239">
        <v>0</v>
      </c>
      <c r="U9239">
        <v>0</v>
      </c>
      <c r="V9239">
        <v>0</v>
      </c>
      <c r="W9239">
        <v>0</v>
      </c>
      <c r="X9239">
        <v>0</v>
      </c>
      <c r="Y9239">
        <v>0</v>
      </c>
      <c r="Z9239">
        <v>0</v>
      </c>
      <c r="AA9239">
        <v>0</v>
      </c>
      <c r="AB9239">
        <v>0</v>
      </c>
      <c r="AC9239">
        <v>0</v>
      </c>
      <c r="AD9239">
        <v>0</v>
      </c>
      <c r="AE9239">
        <v>0</v>
      </c>
    </row>
    <row r="9240" spans="1:31" x14ac:dyDescent="0.25">
      <c r="A9240">
        <v>2071343</v>
      </c>
      <c r="B9240">
        <v>1</v>
      </c>
      <c r="C9240" t="s">
        <v>80</v>
      </c>
      <c r="D9240" t="s">
        <v>87</v>
      </c>
      <c r="E9240" t="s">
        <v>177</v>
      </c>
      <c r="F9240" t="s">
        <v>26269</v>
      </c>
      <c r="G9240" t="s">
        <v>183</v>
      </c>
      <c r="H9240" t="s">
        <v>143</v>
      </c>
      <c r="I9240" t="s">
        <v>135</v>
      </c>
      <c r="J9240" t="s">
        <v>136</v>
      </c>
      <c r="K9240" t="s">
        <v>137</v>
      </c>
      <c r="L9240" t="s">
        <v>26270</v>
      </c>
      <c r="M9240" t="s">
        <v>26271</v>
      </c>
      <c r="N9240">
        <v>1.2638888880000001</v>
      </c>
      <c r="O9240">
        <v>0</v>
      </c>
      <c r="P9240">
        <v>1</v>
      </c>
      <c r="Q9240">
        <v>0</v>
      </c>
      <c r="R9240">
        <v>0</v>
      </c>
      <c r="S9240">
        <v>0</v>
      </c>
      <c r="T9240">
        <v>0</v>
      </c>
      <c r="U9240">
        <v>0</v>
      </c>
      <c r="V9240">
        <v>0</v>
      </c>
      <c r="W9240">
        <v>0</v>
      </c>
      <c r="X9240">
        <v>0</v>
      </c>
      <c r="Y9240">
        <v>0</v>
      </c>
      <c r="Z9240">
        <v>0</v>
      </c>
      <c r="AA9240">
        <v>0</v>
      </c>
      <c r="AB9240">
        <v>0</v>
      </c>
      <c r="AC9240">
        <v>0</v>
      </c>
      <c r="AD9240">
        <v>0</v>
      </c>
      <c r="AE9240">
        <v>0</v>
      </c>
    </row>
    <row r="9241" spans="1:31" x14ac:dyDescent="0.25">
      <c r="A9241">
        <v>2098768</v>
      </c>
      <c r="B9241">
        <v>1</v>
      </c>
      <c r="C9241" t="s">
        <v>81</v>
      </c>
      <c r="D9241" t="s">
        <v>120</v>
      </c>
      <c r="E9241" t="s">
        <v>131</v>
      </c>
      <c r="F9241" t="s">
        <v>26272</v>
      </c>
      <c r="G9241" t="s">
        <v>273</v>
      </c>
      <c r="H9241" t="s">
        <v>134</v>
      </c>
      <c r="I9241" t="s">
        <v>135</v>
      </c>
      <c r="J9241" t="s">
        <v>136</v>
      </c>
      <c r="K9241" t="s">
        <v>155</v>
      </c>
      <c r="L9241" t="s">
        <v>26273</v>
      </c>
      <c r="M9241" t="s">
        <v>26274</v>
      </c>
      <c r="N9241">
        <v>5.5013888880000001</v>
      </c>
      <c r="O9241">
        <v>0</v>
      </c>
      <c r="P9241">
        <v>0</v>
      </c>
      <c r="Q9241">
        <v>0</v>
      </c>
      <c r="R9241">
        <v>0</v>
      </c>
      <c r="S9241">
        <v>0</v>
      </c>
      <c r="T9241">
        <v>0</v>
      </c>
      <c r="U9241">
        <v>0</v>
      </c>
      <c r="V9241">
        <v>0</v>
      </c>
      <c r="W9241">
        <v>0</v>
      </c>
      <c r="X9241">
        <v>0</v>
      </c>
      <c r="Y9241">
        <v>0</v>
      </c>
      <c r="Z9241">
        <v>0</v>
      </c>
      <c r="AA9241">
        <v>0</v>
      </c>
      <c r="AB9241">
        <v>0</v>
      </c>
      <c r="AC9241">
        <v>0</v>
      </c>
      <c r="AD9241">
        <v>0</v>
      </c>
      <c r="AE9241">
        <v>0</v>
      </c>
    </row>
    <row r="9242" spans="1:31" x14ac:dyDescent="0.25">
      <c r="A9242">
        <v>2123926</v>
      </c>
      <c r="B9242">
        <v>1</v>
      </c>
      <c r="C9242" t="s">
        <v>81</v>
      </c>
      <c r="D9242" t="s">
        <v>128</v>
      </c>
      <c r="E9242" t="s">
        <v>177</v>
      </c>
      <c r="F9242" t="s">
        <v>26275</v>
      </c>
      <c r="G9242" t="s">
        <v>183</v>
      </c>
      <c r="H9242" t="s">
        <v>143</v>
      </c>
      <c r="I9242" t="s">
        <v>135</v>
      </c>
      <c r="J9242" t="s">
        <v>136</v>
      </c>
      <c r="K9242" t="s">
        <v>137</v>
      </c>
      <c r="L9242" t="s">
        <v>26276</v>
      </c>
      <c r="M9242" t="s">
        <v>26277</v>
      </c>
      <c r="N9242">
        <v>1.196388888</v>
      </c>
      <c r="O9242">
        <v>0</v>
      </c>
      <c r="P9242">
        <v>1</v>
      </c>
      <c r="Q9242">
        <v>0</v>
      </c>
      <c r="R9242">
        <v>0</v>
      </c>
      <c r="S9242">
        <v>0</v>
      </c>
      <c r="T9242">
        <v>0</v>
      </c>
      <c r="U9242">
        <v>0</v>
      </c>
      <c r="V9242">
        <v>0</v>
      </c>
      <c r="W9242">
        <v>0</v>
      </c>
      <c r="X9242">
        <v>0</v>
      </c>
      <c r="Y9242">
        <v>0</v>
      </c>
      <c r="Z9242">
        <v>0</v>
      </c>
      <c r="AA9242">
        <v>0</v>
      </c>
      <c r="AB9242">
        <v>0</v>
      </c>
      <c r="AC9242">
        <v>0</v>
      </c>
      <c r="AD9242">
        <v>0</v>
      </c>
      <c r="AE9242">
        <v>0</v>
      </c>
    </row>
    <row r="9243" spans="1:31" x14ac:dyDescent="0.25">
      <c r="A9243">
        <v>2072007</v>
      </c>
      <c r="B9243">
        <v>1</v>
      </c>
      <c r="C9243" t="s">
        <v>80</v>
      </c>
      <c r="D9243" t="s">
        <v>97</v>
      </c>
      <c r="E9243" t="s">
        <v>177</v>
      </c>
      <c r="F9243" t="s">
        <v>26278</v>
      </c>
      <c r="G9243" t="s">
        <v>179</v>
      </c>
      <c r="H9243" t="s">
        <v>143</v>
      </c>
      <c r="I9243" t="s">
        <v>135</v>
      </c>
      <c r="J9243" t="s">
        <v>136</v>
      </c>
      <c r="K9243" t="s">
        <v>137</v>
      </c>
      <c r="L9243" t="s">
        <v>26279</v>
      </c>
      <c r="M9243" t="s">
        <v>26280</v>
      </c>
      <c r="N9243">
        <v>2.4083333329999999</v>
      </c>
      <c r="O9243">
        <v>0</v>
      </c>
      <c r="P9243">
        <v>1</v>
      </c>
      <c r="Q9243">
        <v>0</v>
      </c>
      <c r="R9243">
        <v>0</v>
      </c>
      <c r="S9243">
        <v>0</v>
      </c>
      <c r="T9243">
        <v>0</v>
      </c>
      <c r="U9243">
        <v>0</v>
      </c>
      <c r="V9243">
        <v>0</v>
      </c>
      <c r="W9243">
        <v>0</v>
      </c>
      <c r="X9243">
        <v>0</v>
      </c>
      <c r="Y9243">
        <v>0</v>
      </c>
      <c r="Z9243">
        <v>0</v>
      </c>
      <c r="AA9243">
        <v>0</v>
      </c>
      <c r="AB9243">
        <v>0</v>
      </c>
      <c r="AC9243">
        <v>0</v>
      </c>
      <c r="AD9243">
        <v>0</v>
      </c>
      <c r="AE9243">
        <v>0</v>
      </c>
    </row>
    <row r="9244" spans="1:31" x14ac:dyDescent="0.25">
      <c r="A9244">
        <v>2069820</v>
      </c>
      <c r="B9244">
        <v>1</v>
      </c>
      <c r="C9244" t="s">
        <v>80</v>
      </c>
      <c r="D9244" t="s">
        <v>103</v>
      </c>
      <c r="E9244" t="s">
        <v>146</v>
      </c>
      <c r="F9244" t="s">
        <v>26281</v>
      </c>
      <c r="G9244" t="s">
        <v>2747</v>
      </c>
      <c r="H9244" t="s">
        <v>134</v>
      </c>
      <c r="I9244" t="s">
        <v>135</v>
      </c>
      <c r="J9244" t="s">
        <v>136</v>
      </c>
      <c r="K9244" t="s">
        <v>137</v>
      </c>
      <c r="L9244" t="s">
        <v>26282</v>
      </c>
      <c r="M9244" t="s">
        <v>26283</v>
      </c>
      <c r="N9244">
        <v>4.341111111</v>
      </c>
      <c r="O9244">
        <v>0</v>
      </c>
      <c r="P9244">
        <v>0</v>
      </c>
      <c r="Q9244">
        <v>0</v>
      </c>
      <c r="R9244">
        <v>0</v>
      </c>
      <c r="S9244">
        <v>0</v>
      </c>
      <c r="T9244">
        <v>0</v>
      </c>
      <c r="U9244">
        <v>0</v>
      </c>
      <c r="V9244">
        <v>0</v>
      </c>
      <c r="W9244">
        <v>0</v>
      </c>
      <c r="X9244">
        <v>0</v>
      </c>
      <c r="Y9244">
        <v>0</v>
      </c>
      <c r="Z9244">
        <v>0</v>
      </c>
      <c r="AA9244">
        <v>0</v>
      </c>
      <c r="AB9244">
        <v>0</v>
      </c>
      <c r="AC9244">
        <v>0</v>
      </c>
      <c r="AD9244">
        <v>0</v>
      </c>
      <c r="AE9244">
        <v>0</v>
      </c>
    </row>
    <row r="9245" spans="1:31" x14ac:dyDescent="0.25">
      <c r="A9245">
        <v>2072912</v>
      </c>
      <c r="B9245">
        <v>1</v>
      </c>
      <c r="C9245" t="s">
        <v>80</v>
      </c>
      <c r="D9245" t="s">
        <v>87</v>
      </c>
      <c r="E9245" t="s">
        <v>177</v>
      </c>
      <c r="F9245" t="s">
        <v>26269</v>
      </c>
      <c r="G9245" t="s">
        <v>183</v>
      </c>
      <c r="H9245" t="s">
        <v>143</v>
      </c>
      <c r="I9245" t="s">
        <v>135</v>
      </c>
      <c r="J9245" t="s">
        <v>136</v>
      </c>
      <c r="K9245" t="s">
        <v>137</v>
      </c>
      <c r="L9245" t="s">
        <v>26284</v>
      </c>
      <c r="M9245" t="s">
        <v>26285</v>
      </c>
      <c r="N9245">
        <v>2.2197222220000001</v>
      </c>
      <c r="O9245">
        <v>0</v>
      </c>
      <c r="P9245">
        <v>1</v>
      </c>
      <c r="Q9245">
        <v>0</v>
      </c>
      <c r="R9245">
        <v>0</v>
      </c>
      <c r="S9245">
        <v>0</v>
      </c>
      <c r="T9245">
        <v>0</v>
      </c>
      <c r="U9245">
        <v>0</v>
      </c>
      <c r="V9245">
        <v>0</v>
      </c>
      <c r="W9245">
        <v>0</v>
      </c>
      <c r="X9245">
        <v>0</v>
      </c>
      <c r="Y9245">
        <v>0</v>
      </c>
      <c r="Z9245">
        <v>0</v>
      </c>
      <c r="AA9245">
        <v>0</v>
      </c>
      <c r="AB9245">
        <v>0</v>
      </c>
      <c r="AC9245">
        <v>0</v>
      </c>
      <c r="AD9245">
        <v>0</v>
      </c>
      <c r="AE9245">
        <v>0</v>
      </c>
    </row>
    <row r="9246" spans="1:31" x14ac:dyDescent="0.25">
      <c r="A9246">
        <v>2059135</v>
      </c>
      <c r="B9246">
        <v>1</v>
      </c>
      <c r="C9246" t="s">
        <v>80</v>
      </c>
      <c r="D9246" t="s">
        <v>96</v>
      </c>
      <c r="E9246" t="s">
        <v>177</v>
      </c>
      <c r="F9246" t="s">
        <v>26286</v>
      </c>
      <c r="G9246" t="s">
        <v>179</v>
      </c>
      <c r="H9246" t="s">
        <v>143</v>
      </c>
      <c r="I9246" t="s">
        <v>135</v>
      </c>
      <c r="J9246" t="s">
        <v>136</v>
      </c>
      <c r="K9246" t="s">
        <v>137</v>
      </c>
      <c r="L9246" t="s">
        <v>26287</v>
      </c>
      <c r="M9246" t="s">
        <v>26288</v>
      </c>
      <c r="N9246">
        <v>3.1655555550000001</v>
      </c>
      <c r="O9246">
        <v>0</v>
      </c>
      <c r="P9246">
        <v>1</v>
      </c>
      <c r="Q9246">
        <v>0</v>
      </c>
      <c r="R9246">
        <v>0</v>
      </c>
      <c r="S9246">
        <v>0</v>
      </c>
      <c r="T9246">
        <v>0</v>
      </c>
      <c r="U9246">
        <v>0</v>
      </c>
      <c r="V9246">
        <v>0</v>
      </c>
      <c r="W9246">
        <v>0</v>
      </c>
      <c r="X9246">
        <v>0</v>
      </c>
      <c r="Y9246">
        <v>0</v>
      </c>
      <c r="Z9246">
        <v>0</v>
      </c>
      <c r="AA9246">
        <v>0</v>
      </c>
      <c r="AB9246">
        <v>0</v>
      </c>
      <c r="AC9246">
        <v>0</v>
      </c>
      <c r="AD9246">
        <v>0</v>
      </c>
      <c r="AE9246">
        <v>0</v>
      </c>
    </row>
    <row r="9247" spans="1:31" x14ac:dyDescent="0.25">
      <c r="A9247">
        <v>2100065</v>
      </c>
      <c r="B9247">
        <v>1</v>
      </c>
      <c r="C9247" t="s">
        <v>81</v>
      </c>
      <c r="D9247" t="s">
        <v>123</v>
      </c>
      <c r="E9247" t="s">
        <v>131</v>
      </c>
      <c r="F9247" t="s">
        <v>26289</v>
      </c>
      <c r="G9247" t="s">
        <v>133</v>
      </c>
      <c r="H9247" t="s">
        <v>134</v>
      </c>
      <c r="I9247" t="s">
        <v>135</v>
      </c>
      <c r="J9247" t="s">
        <v>136</v>
      </c>
      <c r="K9247" t="s">
        <v>137</v>
      </c>
      <c r="L9247" t="s">
        <v>26290</v>
      </c>
      <c r="M9247" t="s">
        <v>26291</v>
      </c>
      <c r="N9247">
        <v>5.9997222219999999</v>
      </c>
      <c r="O9247">
        <v>0</v>
      </c>
      <c r="P9247">
        <v>0</v>
      </c>
      <c r="Q9247">
        <v>0</v>
      </c>
      <c r="R9247">
        <v>0</v>
      </c>
      <c r="S9247">
        <v>0</v>
      </c>
      <c r="T9247">
        <v>0</v>
      </c>
      <c r="U9247">
        <v>0</v>
      </c>
      <c r="V9247">
        <v>0</v>
      </c>
      <c r="W9247">
        <v>0</v>
      </c>
      <c r="X9247">
        <v>0</v>
      </c>
      <c r="Y9247">
        <v>0</v>
      </c>
      <c r="Z9247">
        <v>0</v>
      </c>
      <c r="AA9247">
        <v>0</v>
      </c>
      <c r="AB9247">
        <v>0</v>
      </c>
      <c r="AC9247">
        <v>0</v>
      </c>
      <c r="AD9247">
        <v>0</v>
      </c>
      <c r="AE9247">
        <v>0</v>
      </c>
    </row>
    <row r="9248" spans="1:31" x14ac:dyDescent="0.25">
      <c r="A9248">
        <v>2056742</v>
      </c>
      <c r="B9248">
        <v>1</v>
      </c>
      <c r="C9248" t="s">
        <v>80</v>
      </c>
      <c r="D9248" t="s">
        <v>96</v>
      </c>
      <c r="E9248" t="s">
        <v>177</v>
      </c>
      <c r="F9248" t="s">
        <v>26286</v>
      </c>
      <c r="G9248" t="s">
        <v>179</v>
      </c>
      <c r="H9248" t="s">
        <v>143</v>
      </c>
      <c r="I9248" t="s">
        <v>135</v>
      </c>
      <c r="J9248" t="s">
        <v>136</v>
      </c>
      <c r="K9248" t="s">
        <v>137</v>
      </c>
      <c r="L9248" t="s">
        <v>26292</v>
      </c>
      <c r="M9248" t="s">
        <v>26293</v>
      </c>
      <c r="N9248">
        <v>5.8622222219999998</v>
      </c>
      <c r="O9248">
        <v>0</v>
      </c>
      <c r="P9248">
        <v>1</v>
      </c>
      <c r="Q9248">
        <v>0</v>
      </c>
      <c r="R9248">
        <v>0</v>
      </c>
      <c r="S9248">
        <v>0</v>
      </c>
      <c r="T9248">
        <v>0</v>
      </c>
      <c r="U9248">
        <v>0</v>
      </c>
      <c r="V9248">
        <v>0</v>
      </c>
      <c r="W9248">
        <v>0</v>
      </c>
      <c r="X9248">
        <v>0</v>
      </c>
      <c r="Y9248">
        <v>0</v>
      </c>
      <c r="Z9248">
        <v>0</v>
      </c>
      <c r="AA9248">
        <v>0</v>
      </c>
      <c r="AB9248">
        <v>0</v>
      </c>
      <c r="AC9248">
        <v>0</v>
      </c>
      <c r="AD9248">
        <v>0</v>
      </c>
      <c r="AE9248">
        <v>0</v>
      </c>
    </row>
    <row r="9249" spans="1:31" x14ac:dyDescent="0.25">
      <c r="A9249">
        <v>2055806</v>
      </c>
      <c r="B9249">
        <v>1</v>
      </c>
      <c r="C9249" t="s">
        <v>81</v>
      </c>
      <c r="D9249" t="s">
        <v>128</v>
      </c>
      <c r="E9249" t="s">
        <v>177</v>
      </c>
      <c r="F9249" t="s">
        <v>26275</v>
      </c>
      <c r="G9249" t="s">
        <v>1007</v>
      </c>
      <c r="H9249" t="s">
        <v>143</v>
      </c>
      <c r="I9249" t="s">
        <v>135</v>
      </c>
      <c r="J9249" t="s">
        <v>3</v>
      </c>
      <c r="K9249" t="s">
        <v>137</v>
      </c>
      <c r="L9249" t="s">
        <v>26294</v>
      </c>
      <c r="M9249" t="s">
        <v>26295</v>
      </c>
      <c r="N9249">
        <v>3.165</v>
      </c>
      <c r="O9249">
        <v>0</v>
      </c>
      <c r="P9249">
        <v>1</v>
      </c>
      <c r="Q9249">
        <v>0</v>
      </c>
      <c r="R9249">
        <v>0</v>
      </c>
      <c r="S9249">
        <v>0</v>
      </c>
      <c r="T9249">
        <v>0</v>
      </c>
      <c r="U9249">
        <v>0</v>
      </c>
      <c r="V9249">
        <v>0</v>
      </c>
      <c r="W9249">
        <v>0</v>
      </c>
      <c r="X9249">
        <v>0</v>
      </c>
      <c r="Y9249">
        <v>0</v>
      </c>
      <c r="Z9249">
        <v>0</v>
      </c>
      <c r="AA9249">
        <v>0</v>
      </c>
      <c r="AB9249">
        <v>0</v>
      </c>
      <c r="AC9249">
        <v>0</v>
      </c>
      <c r="AD9249">
        <v>0</v>
      </c>
      <c r="AE9249">
        <v>0</v>
      </c>
    </row>
    <row r="9250" spans="1:31" x14ac:dyDescent="0.25">
      <c r="A9250">
        <v>2103603</v>
      </c>
      <c r="B9250">
        <v>1</v>
      </c>
      <c r="C9250" t="s">
        <v>80</v>
      </c>
      <c r="D9250" t="s">
        <v>106</v>
      </c>
      <c r="E9250" t="s">
        <v>295</v>
      </c>
      <c r="F9250" t="s">
        <v>26296</v>
      </c>
      <c r="G9250" t="s">
        <v>154</v>
      </c>
      <c r="H9250" t="s">
        <v>134</v>
      </c>
      <c r="I9250" t="s">
        <v>135</v>
      </c>
      <c r="J9250" t="s">
        <v>136</v>
      </c>
      <c r="K9250" t="s">
        <v>155</v>
      </c>
      <c r="L9250" t="s">
        <v>26297</v>
      </c>
      <c r="M9250" t="s">
        <v>26298</v>
      </c>
      <c r="N9250">
        <v>8.5580841660000004</v>
      </c>
      <c r="O9250">
        <v>0</v>
      </c>
      <c r="P9250">
        <v>0</v>
      </c>
      <c r="Q9250">
        <v>0</v>
      </c>
      <c r="R9250">
        <v>0</v>
      </c>
      <c r="S9250">
        <v>0</v>
      </c>
      <c r="T9250">
        <v>0</v>
      </c>
      <c r="U9250">
        <v>0</v>
      </c>
      <c r="V9250">
        <v>0</v>
      </c>
      <c r="W9250">
        <v>0</v>
      </c>
      <c r="X9250">
        <v>0</v>
      </c>
      <c r="Y9250">
        <v>0</v>
      </c>
      <c r="Z9250">
        <v>0</v>
      </c>
      <c r="AA9250">
        <v>0</v>
      </c>
      <c r="AB9250">
        <v>0</v>
      </c>
      <c r="AC9250">
        <v>0</v>
      </c>
      <c r="AD9250">
        <v>0</v>
      </c>
      <c r="AE9250">
        <v>0</v>
      </c>
    </row>
    <row r="9251" spans="1:31" x14ac:dyDescent="0.25">
      <c r="A9251">
        <v>2100898</v>
      </c>
      <c r="B9251">
        <v>1</v>
      </c>
      <c r="C9251" t="s">
        <v>81</v>
      </c>
      <c r="D9251" t="s">
        <v>113</v>
      </c>
      <c r="E9251" t="s">
        <v>177</v>
      </c>
      <c r="F9251" t="s">
        <v>26254</v>
      </c>
      <c r="G9251" t="s">
        <v>183</v>
      </c>
      <c r="H9251" t="s">
        <v>143</v>
      </c>
      <c r="I9251" t="s">
        <v>135</v>
      </c>
      <c r="J9251" t="s">
        <v>136</v>
      </c>
      <c r="K9251" t="s">
        <v>137</v>
      </c>
      <c r="L9251" t="s">
        <v>26299</v>
      </c>
      <c r="M9251" t="s">
        <v>26300</v>
      </c>
      <c r="N9251">
        <v>1.7438888880000001</v>
      </c>
      <c r="O9251">
        <v>0</v>
      </c>
      <c r="P9251">
        <v>0</v>
      </c>
      <c r="Q9251">
        <v>0</v>
      </c>
      <c r="R9251">
        <v>0</v>
      </c>
      <c r="S9251">
        <v>0</v>
      </c>
      <c r="T9251">
        <v>1</v>
      </c>
      <c r="U9251">
        <v>0</v>
      </c>
      <c r="V9251">
        <v>0</v>
      </c>
      <c r="W9251">
        <v>0</v>
      </c>
      <c r="X9251">
        <v>0</v>
      </c>
      <c r="Y9251">
        <v>0</v>
      </c>
      <c r="Z9251">
        <v>0</v>
      </c>
      <c r="AA9251">
        <v>0</v>
      </c>
      <c r="AB9251">
        <v>0</v>
      </c>
      <c r="AC9251">
        <v>0</v>
      </c>
      <c r="AD9251">
        <v>0</v>
      </c>
      <c r="AE9251">
        <v>0</v>
      </c>
    </row>
    <row r="9252" spans="1:31" x14ac:dyDescent="0.25">
      <c r="A9252">
        <v>2097369</v>
      </c>
      <c r="B9252">
        <v>1</v>
      </c>
      <c r="C9252" t="s">
        <v>80</v>
      </c>
      <c r="D9252" t="s">
        <v>104</v>
      </c>
      <c r="E9252" t="s">
        <v>177</v>
      </c>
      <c r="F9252" t="s">
        <v>26301</v>
      </c>
      <c r="G9252" t="s">
        <v>324</v>
      </c>
      <c r="H9252" t="s">
        <v>143</v>
      </c>
      <c r="I9252" t="s">
        <v>135</v>
      </c>
      <c r="J9252" t="s">
        <v>136</v>
      </c>
      <c r="K9252" t="s">
        <v>137</v>
      </c>
      <c r="L9252" t="s">
        <v>26302</v>
      </c>
      <c r="M9252" t="s">
        <v>26303</v>
      </c>
      <c r="N9252">
        <v>0.81722222200000005</v>
      </c>
      <c r="O9252">
        <v>0</v>
      </c>
      <c r="P9252">
        <v>0</v>
      </c>
      <c r="Q9252">
        <v>0</v>
      </c>
      <c r="R9252">
        <v>0</v>
      </c>
      <c r="S9252">
        <v>0</v>
      </c>
      <c r="T9252">
        <v>1</v>
      </c>
      <c r="U9252">
        <v>0</v>
      </c>
      <c r="V9252">
        <v>0</v>
      </c>
      <c r="W9252">
        <v>0</v>
      </c>
      <c r="X9252">
        <v>0</v>
      </c>
      <c r="Y9252">
        <v>0</v>
      </c>
      <c r="Z9252">
        <v>0</v>
      </c>
      <c r="AA9252">
        <v>0</v>
      </c>
      <c r="AB9252">
        <v>0</v>
      </c>
      <c r="AC9252">
        <v>0</v>
      </c>
      <c r="AD9252">
        <v>0</v>
      </c>
      <c r="AE9252">
        <v>0</v>
      </c>
    </row>
    <row r="9253" spans="1:31" x14ac:dyDescent="0.25">
      <c r="A9253">
        <v>2058869</v>
      </c>
      <c r="B9253">
        <v>1</v>
      </c>
      <c r="C9253" t="s">
        <v>80</v>
      </c>
      <c r="D9253" t="s">
        <v>104</v>
      </c>
      <c r="E9253" t="s">
        <v>158</v>
      </c>
      <c r="F9253" t="s">
        <v>26304</v>
      </c>
      <c r="G9253" t="s">
        <v>160</v>
      </c>
      <c r="H9253" t="s">
        <v>143</v>
      </c>
      <c r="I9253" t="s">
        <v>135</v>
      </c>
      <c r="J9253" t="s">
        <v>136</v>
      </c>
      <c r="K9253" t="s">
        <v>137</v>
      </c>
      <c r="L9253" t="s">
        <v>26305</v>
      </c>
      <c r="M9253" t="s">
        <v>26306</v>
      </c>
      <c r="N9253">
        <v>4.1277777770000004</v>
      </c>
      <c r="O9253">
        <v>0</v>
      </c>
      <c r="P9253">
        <v>1</v>
      </c>
      <c r="Q9253">
        <v>0</v>
      </c>
      <c r="R9253">
        <v>0</v>
      </c>
      <c r="S9253">
        <v>0</v>
      </c>
      <c r="T9253">
        <v>0</v>
      </c>
      <c r="U9253">
        <v>0</v>
      </c>
      <c r="V9253">
        <v>0</v>
      </c>
      <c r="W9253">
        <v>0</v>
      </c>
      <c r="X9253">
        <v>0</v>
      </c>
      <c r="Y9253">
        <v>0</v>
      </c>
      <c r="Z9253">
        <v>0</v>
      </c>
      <c r="AA9253">
        <v>0</v>
      </c>
      <c r="AB9253">
        <v>0</v>
      </c>
      <c r="AC9253">
        <v>0</v>
      </c>
      <c r="AD9253">
        <v>0</v>
      </c>
      <c r="AE9253">
        <v>0</v>
      </c>
    </row>
    <row r="9254" spans="1:31" x14ac:dyDescent="0.25">
      <c r="A9254">
        <v>2096018</v>
      </c>
      <c r="B9254">
        <v>1</v>
      </c>
      <c r="C9254" t="s">
        <v>80</v>
      </c>
      <c r="D9254" t="s">
        <v>84</v>
      </c>
      <c r="E9254" t="s">
        <v>177</v>
      </c>
      <c r="F9254" t="s">
        <v>26307</v>
      </c>
      <c r="G9254" t="s">
        <v>183</v>
      </c>
      <c r="H9254" t="s">
        <v>143</v>
      </c>
      <c r="I9254" t="s">
        <v>135</v>
      </c>
      <c r="J9254" t="s">
        <v>136</v>
      </c>
      <c r="K9254" t="s">
        <v>137</v>
      </c>
      <c r="L9254" t="s">
        <v>26308</v>
      </c>
      <c r="M9254" t="s">
        <v>26309</v>
      </c>
      <c r="N9254">
        <v>3.531111111</v>
      </c>
      <c r="O9254">
        <v>0</v>
      </c>
      <c r="P9254">
        <v>1</v>
      </c>
      <c r="Q9254">
        <v>0</v>
      </c>
      <c r="R9254">
        <v>0</v>
      </c>
      <c r="S9254">
        <v>0</v>
      </c>
      <c r="T9254">
        <v>0</v>
      </c>
      <c r="U9254">
        <v>0</v>
      </c>
      <c r="V9254">
        <v>0</v>
      </c>
      <c r="W9254">
        <v>0</v>
      </c>
      <c r="X9254">
        <v>0</v>
      </c>
      <c r="Y9254">
        <v>0</v>
      </c>
      <c r="Z9254">
        <v>0</v>
      </c>
      <c r="AA9254">
        <v>0</v>
      </c>
      <c r="AB9254">
        <v>0</v>
      </c>
      <c r="AC9254">
        <v>0</v>
      </c>
      <c r="AD9254">
        <v>0</v>
      </c>
      <c r="AE9254">
        <v>0</v>
      </c>
    </row>
    <row r="9255" spans="1:31" x14ac:dyDescent="0.25">
      <c r="A9255">
        <v>2058752</v>
      </c>
      <c r="B9255">
        <v>1</v>
      </c>
      <c r="C9255" t="s">
        <v>80</v>
      </c>
      <c r="D9255" t="s">
        <v>99</v>
      </c>
      <c r="E9255" t="s">
        <v>177</v>
      </c>
      <c r="F9255" t="s">
        <v>26310</v>
      </c>
      <c r="G9255" t="s">
        <v>183</v>
      </c>
      <c r="H9255" t="s">
        <v>143</v>
      </c>
      <c r="I9255" t="s">
        <v>135</v>
      </c>
      <c r="J9255" t="s">
        <v>136</v>
      </c>
      <c r="K9255" t="s">
        <v>137</v>
      </c>
      <c r="L9255" t="s">
        <v>26311</v>
      </c>
      <c r="M9255" t="s">
        <v>26312</v>
      </c>
      <c r="N9255">
        <v>2.69</v>
      </c>
      <c r="O9255">
        <v>0</v>
      </c>
      <c r="P9255">
        <v>0</v>
      </c>
      <c r="Q9255">
        <v>0</v>
      </c>
      <c r="R9255">
        <v>0</v>
      </c>
      <c r="S9255">
        <v>0</v>
      </c>
      <c r="T9255">
        <v>1</v>
      </c>
      <c r="U9255">
        <v>0</v>
      </c>
      <c r="V9255">
        <v>0</v>
      </c>
      <c r="W9255">
        <v>0</v>
      </c>
      <c r="X9255">
        <v>0</v>
      </c>
      <c r="Y9255">
        <v>0</v>
      </c>
      <c r="Z9255">
        <v>0</v>
      </c>
      <c r="AA9255">
        <v>0</v>
      </c>
      <c r="AB9255">
        <v>0</v>
      </c>
      <c r="AC9255">
        <v>0</v>
      </c>
      <c r="AD9255">
        <v>0</v>
      </c>
      <c r="AE9255">
        <v>0</v>
      </c>
    </row>
    <row r="9256" spans="1:31" x14ac:dyDescent="0.25">
      <c r="A9256">
        <v>2069369</v>
      </c>
      <c r="B9256">
        <v>1</v>
      </c>
      <c r="C9256" t="s">
        <v>80</v>
      </c>
      <c r="D9256" t="s">
        <v>96</v>
      </c>
      <c r="E9256" t="s">
        <v>131</v>
      </c>
      <c r="F9256" t="s">
        <v>12153</v>
      </c>
      <c r="G9256" t="s">
        <v>133</v>
      </c>
      <c r="H9256" t="s">
        <v>134</v>
      </c>
      <c r="I9256" t="s">
        <v>135</v>
      </c>
      <c r="J9256" t="s">
        <v>136</v>
      </c>
      <c r="K9256" t="s">
        <v>137</v>
      </c>
      <c r="L9256" t="s">
        <v>26313</v>
      </c>
      <c r="M9256" t="s">
        <v>26314</v>
      </c>
      <c r="N9256">
        <v>2.841111111</v>
      </c>
      <c r="O9256">
        <v>0</v>
      </c>
      <c r="P9256">
        <v>0</v>
      </c>
      <c r="Q9256">
        <v>0</v>
      </c>
      <c r="R9256">
        <v>0</v>
      </c>
      <c r="S9256">
        <v>0</v>
      </c>
      <c r="T9256">
        <v>0</v>
      </c>
      <c r="U9256">
        <v>0</v>
      </c>
      <c r="V9256">
        <v>0</v>
      </c>
      <c r="W9256">
        <v>0</v>
      </c>
      <c r="X9256">
        <v>0</v>
      </c>
      <c r="Y9256">
        <v>0</v>
      </c>
      <c r="Z9256">
        <v>0</v>
      </c>
      <c r="AA9256">
        <v>0</v>
      </c>
      <c r="AB9256">
        <v>0</v>
      </c>
      <c r="AC9256">
        <v>0</v>
      </c>
      <c r="AD9256">
        <v>0</v>
      </c>
      <c r="AE9256">
        <v>0</v>
      </c>
    </row>
    <row r="9257" spans="1:31" x14ac:dyDescent="0.25">
      <c r="A9257">
        <v>2100601</v>
      </c>
      <c r="B9257">
        <v>1</v>
      </c>
      <c r="C9257" t="s">
        <v>80</v>
      </c>
      <c r="D9257" t="s">
        <v>83</v>
      </c>
      <c r="E9257" t="s">
        <v>169</v>
      </c>
      <c r="F9257" t="s">
        <v>26315</v>
      </c>
      <c r="G9257" t="s">
        <v>171</v>
      </c>
      <c r="H9257" t="s">
        <v>134</v>
      </c>
      <c r="I9257" t="s">
        <v>135</v>
      </c>
      <c r="J9257" t="s">
        <v>136</v>
      </c>
      <c r="K9257" t="s">
        <v>137</v>
      </c>
      <c r="L9257" t="s">
        <v>26316</v>
      </c>
      <c r="M9257" t="s">
        <v>26317</v>
      </c>
      <c r="N9257">
        <v>1.529722222</v>
      </c>
      <c r="O9257">
        <v>0</v>
      </c>
      <c r="P9257">
        <v>0</v>
      </c>
      <c r="Q9257">
        <v>0</v>
      </c>
      <c r="R9257">
        <v>0</v>
      </c>
      <c r="S9257">
        <v>0</v>
      </c>
      <c r="T9257">
        <v>0</v>
      </c>
      <c r="U9257">
        <v>0</v>
      </c>
      <c r="V9257">
        <v>0</v>
      </c>
      <c r="W9257">
        <v>0</v>
      </c>
      <c r="X9257">
        <v>0</v>
      </c>
      <c r="Y9257">
        <v>0</v>
      </c>
      <c r="Z9257">
        <v>0</v>
      </c>
      <c r="AA9257">
        <v>0</v>
      </c>
      <c r="AB9257">
        <v>0</v>
      </c>
      <c r="AC9257">
        <v>0</v>
      </c>
      <c r="AD9257">
        <v>0</v>
      </c>
      <c r="AE9257">
        <v>0</v>
      </c>
    </row>
    <row r="9258" spans="1:31" x14ac:dyDescent="0.25">
      <c r="A9258">
        <v>2069615</v>
      </c>
      <c r="B9258">
        <v>1</v>
      </c>
      <c r="C9258" t="s">
        <v>80</v>
      </c>
      <c r="D9258" t="s">
        <v>103</v>
      </c>
      <c r="E9258" t="s">
        <v>146</v>
      </c>
      <c r="F9258" t="s">
        <v>26281</v>
      </c>
      <c r="G9258" t="s">
        <v>2747</v>
      </c>
      <c r="H9258" t="s">
        <v>134</v>
      </c>
      <c r="I9258" t="s">
        <v>135</v>
      </c>
      <c r="J9258" t="s">
        <v>136</v>
      </c>
      <c r="K9258" t="s">
        <v>137</v>
      </c>
      <c r="L9258" t="s">
        <v>26318</v>
      </c>
      <c r="M9258" t="s">
        <v>26319</v>
      </c>
      <c r="N9258">
        <v>7.1583333329999999</v>
      </c>
      <c r="O9258">
        <v>0</v>
      </c>
      <c r="P9258">
        <v>0</v>
      </c>
      <c r="Q9258">
        <v>0</v>
      </c>
      <c r="R9258">
        <v>0</v>
      </c>
      <c r="S9258">
        <v>0</v>
      </c>
      <c r="T9258">
        <v>0</v>
      </c>
      <c r="U9258">
        <v>0</v>
      </c>
      <c r="V9258">
        <v>0</v>
      </c>
      <c r="W9258">
        <v>0</v>
      </c>
      <c r="X9258">
        <v>0</v>
      </c>
      <c r="Y9258">
        <v>0</v>
      </c>
      <c r="Z9258">
        <v>0</v>
      </c>
      <c r="AA9258">
        <v>0</v>
      </c>
      <c r="AB9258">
        <v>0</v>
      </c>
      <c r="AC9258">
        <v>0</v>
      </c>
      <c r="AD9258">
        <v>0</v>
      </c>
      <c r="AE9258">
        <v>0</v>
      </c>
    </row>
    <row r="9259" spans="1:31" x14ac:dyDescent="0.25">
      <c r="A9259">
        <v>2084028</v>
      </c>
      <c r="B9259">
        <v>1</v>
      </c>
      <c r="C9259" t="s">
        <v>80</v>
      </c>
      <c r="D9259" t="s">
        <v>105</v>
      </c>
      <c r="E9259" t="s">
        <v>177</v>
      </c>
      <c r="F9259" t="s">
        <v>26320</v>
      </c>
      <c r="G9259" t="s">
        <v>179</v>
      </c>
      <c r="H9259" t="s">
        <v>143</v>
      </c>
      <c r="I9259" t="s">
        <v>135</v>
      </c>
      <c r="J9259" t="s">
        <v>136</v>
      </c>
      <c r="K9259" t="s">
        <v>137</v>
      </c>
      <c r="L9259" t="s">
        <v>26321</v>
      </c>
      <c r="M9259" t="s">
        <v>26322</v>
      </c>
      <c r="N9259">
        <v>21.254444444000001</v>
      </c>
      <c r="O9259">
        <v>0</v>
      </c>
      <c r="P9259">
        <v>1</v>
      </c>
      <c r="Q9259">
        <v>0</v>
      </c>
      <c r="R9259">
        <v>0</v>
      </c>
      <c r="S9259">
        <v>0</v>
      </c>
      <c r="T9259">
        <v>0</v>
      </c>
      <c r="U9259">
        <v>0</v>
      </c>
      <c r="V9259">
        <v>0</v>
      </c>
      <c r="W9259">
        <v>0</v>
      </c>
      <c r="X9259">
        <v>0</v>
      </c>
      <c r="Y9259">
        <v>0</v>
      </c>
      <c r="Z9259">
        <v>0</v>
      </c>
      <c r="AA9259">
        <v>0</v>
      </c>
      <c r="AB9259">
        <v>0</v>
      </c>
      <c r="AC9259">
        <v>0</v>
      </c>
      <c r="AD9259">
        <v>0</v>
      </c>
      <c r="AE9259">
        <v>0</v>
      </c>
    </row>
    <row r="9260" spans="1:31" x14ac:dyDescent="0.25">
      <c r="A9260">
        <v>2101154</v>
      </c>
      <c r="B9260">
        <v>1</v>
      </c>
      <c r="C9260" t="s">
        <v>80</v>
      </c>
      <c r="D9260" t="s">
        <v>98</v>
      </c>
      <c r="E9260" t="s">
        <v>177</v>
      </c>
      <c r="F9260" t="s">
        <v>26323</v>
      </c>
      <c r="G9260" t="s">
        <v>183</v>
      </c>
      <c r="H9260" t="s">
        <v>143</v>
      </c>
      <c r="I9260" t="s">
        <v>135</v>
      </c>
      <c r="J9260" t="s">
        <v>136</v>
      </c>
      <c r="K9260" t="s">
        <v>137</v>
      </c>
      <c r="L9260" t="s">
        <v>26324</v>
      </c>
      <c r="M9260" t="s">
        <v>26325</v>
      </c>
      <c r="N9260">
        <v>1.958611111</v>
      </c>
      <c r="O9260">
        <v>0</v>
      </c>
      <c r="P9260">
        <v>1</v>
      </c>
      <c r="Q9260">
        <v>0</v>
      </c>
      <c r="R9260">
        <v>0</v>
      </c>
      <c r="S9260">
        <v>0</v>
      </c>
      <c r="T9260">
        <v>0</v>
      </c>
      <c r="U9260">
        <v>0</v>
      </c>
      <c r="V9260">
        <v>0</v>
      </c>
      <c r="W9260">
        <v>0</v>
      </c>
      <c r="X9260">
        <v>0</v>
      </c>
      <c r="Y9260">
        <v>0</v>
      </c>
      <c r="Z9260">
        <v>0</v>
      </c>
      <c r="AA9260">
        <v>0</v>
      </c>
      <c r="AB9260">
        <v>0</v>
      </c>
      <c r="AC9260">
        <v>0</v>
      </c>
      <c r="AD9260">
        <v>0</v>
      </c>
      <c r="AE9260">
        <v>0</v>
      </c>
    </row>
    <row r="9261" spans="1:31" x14ac:dyDescent="0.25">
      <c r="A9261">
        <v>2101380</v>
      </c>
      <c r="B9261">
        <v>1</v>
      </c>
      <c r="C9261" t="s">
        <v>80</v>
      </c>
      <c r="D9261" t="s">
        <v>94</v>
      </c>
      <c r="E9261" t="s">
        <v>177</v>
      </c>
      <c r="F9261" t="s">
        <v>26326</v>
      </c>
      <c r="G9261" t="s">
        <v>183</v>
      </c>
      <c r="H9261" t="s">
        <v>143</v>
      </c>
      <c r="I9261" t="s">
        <v>135</v>
      </c>
      <c r="J9261" t="s">
        <v>136</v>
      </c>
      <c r="K9261" t="s">
        <v>137</v>
      </c>
      <c r="L9261" t="s">
        <v>26327</v>
      </c>
      <c r="M9261" t="s">
        <v>26328</v>
      </c>
      <c r="N9261">
        <v>2.565833333</v>
      </c>
      <c r="O9261">
        <v>0</v>
      </c>
      <c r="P9261">
        <v>0</v>
      </c>
      <c r="Q9261">
        <v>0</v>
      </c>
      <c r="R9261">
        <v>0</v>
      </c>
      <c r="S9261">
        <v>0</v>
      </c>
      <c r="T9261">
        <v>1</v>
      </c>
      <c r="U9261">
        <v>0</v>
      </c>
      <c r="V9261">
        <v>0</v>
      </c>
      <c r="W9261">
        <v>0</v>
      </c>
      <c r="X9261">
        <v>0</v>
      </c>
      <c r="Y9261">
        <v>0</v>
      </c>
      <c r="Z9261">
        <v>0</v>
      </c>
      <c r="AA9261">
        <v>0</v>
      </c>
      <c r="AB9261">
        <v>0</v>
      </c>
      <c r="AC9261">
        <v>0</v>
      </c>
      <c r="AD9261">
        <v>0</v>
      </c>
      <c r="AE9261">
        <v>0</v>
      </c>
    </row>
    <row r="9262" spans="1:31" x14ac:dyDescent="0.25">
      <c r="A9262">
        <v>2045342</v>
      </c>
      <c r="B9262">
        <v>1</v>
      </c>
      <c r="C9262" t="s">
        <v>81</v>
      </c>
      <c r="D9262" t="s">
        <v>123</v>
      </c>
      <c r="E9262" t="s">
        <v>177</v>
      </c>
      <c r="F9262" t="s">
        <v>26329</v>
      </c>
      <c r="G9262" t="s">
        <v>183</v>
      </c>
      <c r="H9262" t="s">
        <v>143</v>
      </c>
      <c r="I9262" t="s">
        <v>135</v>
      </c>
      <c r="J9262" t="s">
        <v>136</v>
      </c>
      <c r="K9262" t="s">
        <v>137</v>
      </c>
      <c r="L9262" t="s">
        <v>26330</v>
      </c>
      <c r="M9262" t="s">
        <v>26331</v>
      </c>
      <c r="N9262">
        <v>2.753333333</v>
      </c>
      <c r="O9262">
        <v>0</v>
      </c>
      <c r="P9262">
        <v>1</v>
      </c>
      <c r="Q9262">
        <v>0</v>
      </c>
      <c r="R9262">
        <v>0</v>
      </c>
      <c r="S9262">
        <v>0</v>
      </c>
      <c r="T9262">
        <v>0</v>
      </c>
      <c r="U9262">
        <v>0</v>
      </c>
      <c r="V9262">
        <v>0</v>
      </c>
      <c r="W9262">
        <v>0</v>
      </c>
      <c r="X9262">
        <v>0</v>
      </c>
      <c r="Y9262">
        <v>0</v>
      </c>
      <c r="Z9262">
        <v>0</v>
      </c>
      <c r="AA9262">
        <v>0</v>
      </c>
      <c r="AB9262">
        <v>0</v>
      </c>
      <c r="AC9262">
        <v>0</v>
      </c>
      <c r="AD9262">
        <v>0</v>
      </c>
      <c r="AE9262">
        <v>0</v>
      </c>
    </row>
    <row r="9263" spans="1:31" x14ac:dyDescent="0.25">
      <c r="A9263">
        <v>2101025</v>
      </c>
      <c r="B9263">
        <v>1</v>
      </c>
      <c r="C9263" t="s">
        <v>80</v>
      </c>
      <c r="D9263" t="s">
        <v>99</v>
      </c>
      <c r="E9263" t="s">
        <v>177</v>
      </c>
      <c r="F9263" t="s">
        <v>26332</v>
      </c>
      <c r="G9263" t="s">
        <v>183</v>
      </c>
      <c r="H9263" t="s">
        <v>143</v>
      </c>
      <c r="I9263" t="s">
        <v>135</v>
      </c>
      <c r="J9263" t="s">
        <v>136</v>
      </c>
      <c r="K9263" t="s">
        <v>137</v>
      </c>
      <c r="L9263" t="s">
        <v>26333</v>
      </c>
      <c r="M9263" t="s">
        <v>26334</v>
      </c>
      <c r="N9263">
        <v>4.6738888879999996</v>
      </c>
      <c r="O9263">
        <v>0</v>
      </c>
      <c r="P9263">
        <v>0</v>
      </c>
      <c r="Q9263">
        <v>0</v>
      </c>
      <c r="R9263">
        <v>0</v>
      </c>
      <c r="S9263">
        <v>0</v>
      </c>
      <c r="T9263">
        <v>1</v>
      </c>
      <c r="U9263">
        <v>0</v>
      </c>
      <c r="V9263">
        <v>0</v>
      </c>
      <c r="W9263">
        <v>0</v>
      </c>
      <c r="X9263">
        <v>0</v>
      </c>
      <c r="Y9263">
        <v>0</v>
      </c>
      <c r="Z9263">
        <v>0</v>
      </c>
      <c r="AA9263">
        <v>0</v>
      </c>
      <c r="AB9263">
        <v>0</v>
      </c>
      <c r="AC9263">
        <v>0</v>
      </c>
      <c r="AD9263">
        <v>0</v>
      </c>
      <c r="AE9263">
        <v>0</v>
      </c>
    </row>
    <row r="9264" spans="1:31" x14ac:dyDescent="0.25">
      <c r="A9264">
        <v>2099528</v>
      </c>
      <c r="B9264">
        <v>1</v>
      </c>
      <c r="C9264" t="s">
        <v>80</v>
      </c>
      <c r="D9264" t="s">
        <v>96</v>
      </c>
      <c r="E9264" t="s">
        <v>177</v>
      </c>
      <c r="F9264" t="s">
        <v>26335</v>
      </c>
      <c r="G9264" t="s">
        <v>324</v>
      </c>
      <c r="H9264" t="s">
        <v>143</v>
      </c>
      <c r="I9264" t="s">
        <v>135</v>
      </c>
      <c r="J9264" t="s">
        <v>136</v>
      </c>
      <c r="K9264" t="s">
        <v>137</v>
      </c>
      <c r="L9264" t="s">
        <v>26336</v>
      </c>
      <c r="M9264" t="s">
        <v>26337</v>
      </c>
      <c r="N9264">
        <v>2.364166666</v>
      </c>
      <c r="O9264">
        <v>0</v>
      </c>
      <c r="P9264">
        <v>0</v>
      </c>
      <c r="Q9264">
        <v>0</v>
      </c>
      <c r="R9264">
        <v>0</v>
      </c>
      <c r="S9264">
        <v>0</v>
      </c>
      <c r="T9264">
        <v>1</v>
      </c>
      <c r="U9264">
        <v>0</v>
      </c>
      <c r="V9264">
        <v>0</v>
      </c>
      <c r="W9264">
        <v>0</v>
      </c>
      <c r="X9264">
        <v>0</v>
      </c>
      <c r="Y9264">
        <v>0</v>
      </c>
      <c r="Z9264">
        <v>0</v>
      </c>
      <c r="AA9264">
        <v>0</v>
      </c>
      <c r="AB9264">
        <v>0</v>
      </c>
      <c r="AC9264">
        <v>0</v>
      </c>
      <c r="AD9264">
        <v>0</v>
      </c>
      <c r="AE9264">
        <v>0</v>
      </c>
    </row>
    <row r="9265" spans="1:31" x14ac:dyDescent="0.25">
      <c r="A9265">
        <v>2058226</v>
      </c>
      <c r="B9265">
        <v>1</v>
      </c>
      <c r="C9265" t="s">
        <v>80</v>
      </c>
      <c r="D9265" t="s">
        <v>106</v>
      </c>
      <c r="E9265" t="s">
        <v>295</v>
      </c>
      <c r="F9265" t="s">
        <v>26338</v>
      </c>
      <c r="G9265" t="s">
        <v>273</v>
      </c>
      <c r="H9265" t="s">
        <v>134</v>
      </c>
      <c r="I9265" t="s">
        <v>135</v>
      </c>
      <c r="J9265" t="s">
        <v>136</v>
      </c>
      <c r="K9265" t="s">
        <v>155</v>
      </c>
      <c r="L9265" t="s">
        <v>26339</v>
      </c>
      <c r="M9265" t="s">
        <v>26340</v>
      </c>
      <c r="N9265">
        <v>0.54022666600000002</v>
      </c>
      <c r="O9265">
        <v>0</v>
      </c>
      <c r="P9265">
        <v>0</v>
      </c>
      <c r="Q9265">
        <v>0</v>
      </c>
      <c r="R9265">
        <v>0</v>
      </c>
      <c r="S9265">
        <v>0</v>
      </c>
      <c r="T9265">
        <v>0</v>
      </c>
      <c r="U9265">
        <v>0</v>
      </c>
      <c r="V9265">
        <v>0</v>
      </c>
      <c r="W9265">
        <v>0</v>
      </c>
      <c r="X9265">
        <v>0</v>
      </c>
      <c r="Y9265">
        <v>0</v>
      </c>
      <c r="Z9265">
        <v>0</v>
      </c>
      <c r="AA9265">
        <v>0</v>
      </c>
      <c r="AB9265">
        <v>0</v>
      </c>
      <c r="AC9265">
        <v>0</v>
      </c>
      <c r="AD9265">
        <v>0</v>
      </c>
      <c r="AE9265">
        <v>0</v>
      </c>
    </row>
    <row r="9266" spans="1:31" x14ac:dyDescent="0.25">
      <c r="A9266">
        <v>2096291</v>
      </c>
      <c r="B9266">
        <v>1</v>
      </c>
      <c r="C9266" t="s">
        <v>80</v>
      </c>
      <c r="D9266" t="s">
        <v>83</v>
      </c>
      <c r="E9266" t="s">
        <v>177</v>
      </c>
      <c r="F9266" t="s">
        <v>26341</v>
      </c>
      <c r="G9266" t="s">
        <v>183</v>
      </c>
      <c r="H9266" t="s">
        <v>143</v>
      </c>
      <c r="I9266" t="s">
        <v>135</v>
      </c>
      <c r="J9266" t="s">
        <v>136</v>
      </c>
      <c r="K9266" t="s">
        <v>137</v>
      </c>
      <c r="L9266" t="s">
        <v>26342</v>
      </c>
      <c r="M9266" t="s">
        <v>26343</v>
      </c>
      <c r="N9266">
        <v>5.53</v>
      </c>
      <c r="O9266">
        <v>0</v>
      </c>
      <c r="P9266">
        <v>0</v>
      </c>
      <c r="Q9266">
        <v>0</v>
      </c>
      <c r="R9266">
        <v>0</v>
      </c>
      <c r="S9266">
        <v>0</v>
      </c>
      <c r="T9266">
        <v>1</v>
      </c>
      <c r="U9266">
        <v>0</v>
      </c>
      <c r="V9266">
        <v>0</v>
      </c>
      <c r="W9266">
        <v>0</v>
      </c>
      <c r="X9266">
        <v>0</v>
      </c>
      <c r="Y9266">
        <v>0</v>
      </c>
      <c r="Z9266">
        <v>0</v>
      </c>
      <c r="AA9266">
        <v>0</v>
      </c>
      <c r="AB9266">
        <v>0</v>
      </c>
      <c r="AC9266">
        <v>0</v>
      </c>
      <c r="AD9266">
        <v>0</v>
      </c>
      <c r="AE9266">
        <v>0</v>
      </c>
    </row>
  </sheetData>
  <autoFilter ref="A1:U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87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0.20364069606016011</v>
      </c>
      <c r="D17" s="17">
        <f t="shared" si="1"/>
        <v>0</v>
      </c>
      <c r="E17" s="17">
        <f t="shared" si="2"/>
        <v>0.20363707468665951</v>
      </c>
      <c r="F17" s="17">
        <f t="shared" si="3"/>
        <v>3.2632126616461538E-3</v>
      </c>
      <c r="G17" s="17">
        <f t="shared" si="4"/>
        <v>0</v>
      </c>
      <c r="H17" s="17">
        <f t="shared" si="5"/>
        <v>2.8281176400933332E-3</v>
      </c>
      <c r="I17" s="17">
        <f t="shared" si="6"/>
        <v>0.74648576932313904</v>
      </c>
      <c r="J17" s="17">
        <f t="shared" si="7"/>
        <v>8.3086365602821761</v>
      </c>
      <c r="K17" s="17">
        <f t="shared" si="8"/>
        <v>0.94982250406806423</v>
      </c>
      <c r="L17" s="17">
        <f t="shared" si="9"/>
        <v>29.192558113226021</v>
      </c>
      <c r="M17" s="17">
        <f t="shared" si="10"/>
        <v>111.01427915052213</v>
      </c>
      <c r="N17" s="17">
        <f t="shared" si="11"/>
        <v>61.921246528144458</v>
      </c>
      <c r="O17" s="23">
        <f t="shared" si="12"/>
        <v>0.48205041485995653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1.7233945349075849E-2</v>
      </c>
      <c r="D18" s="17">
        <f t="shared" si="1"/>
        <v>0</v>
      </c>
      <c r="E18" s="17">
        <f t="shared" si="2"/>
        <v>1.7233638875201983E-2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4.4373787021618705E-2</v>
      </c>
      <c r="J18" s="17">
        <f t="shared" si="7"/>
        <v>5.2951791581588629E-2</v>
      </c>
      <c r="K18" s="17">
        <f t="shared" si="8"/>
        <v>4.4604438788036362E-2</v>
      </c>
      <c r="L18" s="17">
        <f t="shared" si="9"/>
        <v>1.14040260263761</v>
      </c>
      <c r="M18" s="17">
        <f t="shared" si="10"/>
        <v>0</v>
      </c>
      <c r="N18" s="17">
        <f t="shared" si="11"/>
        <v>0.68424156158256588</v>
      </c>
      <c r="O18" s="23">
        <f t="shared" si="12"/>
        <v>2.2941835115879695E-2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3.8607782680158652E-2</v>
      </c>
      <c r="D21" s="17">
        <f t="shared" si="1"/>
        <v>0</v>
      </c>
      <c r="E21" s="17">
        <f t="shared" si="2"/>
        <v>3.8607096112081546E-2</v>
      </c>
      <c r="F21" s="17">
        <f t="shared" si="3"/>
        <v>0</v>
      </c>
      <c r="G21" s="17">
        <f t="shared" si="4"/>
        <v>0</v>
      </c>
      <c r="H21" s="17">
        <f t="shared" si="5"/>
        <v>0</v>
      </c>
      <c r="I21" s="17">
        <f t="shared" si="6"/>
        <v>0.26907940653111118</v>
      </c>
      <c r="J21" s="17">
        <f t="shared" si="7"/>
        <v>0</v>
      </c>
      <c r="K21" s="17">
        <f t="shared" si="8"/>
        <v>0.26184419932305714</v>
      </c>
      <c r="L21" s="17">
        <f t="shared" si="9"/>
        <v>3.5279144022091478</v>
      </c>
      <c r="M21" s="17">
        <f t="shared" si="10"/>
        <v>0</v>
      </c>
      <c r="N21" s="17">
        <f t="shared" si="11"/>
        <v>2.1167486413254886</v>
      </c>
      <c r="O21" s="23">
        <f t="shared" si="12"/>
        <v>7.5708135590263473E-2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0.25948242408939459</v>
      </c>
      <c r="D25" s="17">
        <f t="shared" ref="D25:O25" si="13">SUM(D15:D24)</f>
        <v>0</v>
      </c>
      <c r="E25" s="17">
        <f t="shared" si="13"/>
        <v>0.25947780967394307</v>
      </c>
      <c r="F25" s="17">
        <f t="shared" si="13"/>
        <v>3.2632126616461538E-3</v>
      </c>
      <c r="G25" s="17">
        <f t="shared" si="13"/>
        <v>0</v>
      </c>
      <c r="H25" s="17">
        <f t="shared" si="13"/>
        <v>2.8281176400933332E-3</v>
      </c>
      <c r="I25" s="17">
        <f t="shared" si="13"/>
        <v>1.0599389628758691</v>
      </c>
      <c r="J25" s="17">
        <f t="shared" si="13"/>
        <v>8.3615883518637641</v>
      </c>
      <c r="K25" s="17">
        <f t="shared" si="13"/>
        <v>1.2562711421791577</v>
      </c>
      <c r="L25" s="17">
        <f t="shared" si="13"/>
        <v>33.860875118072777</v>
      </c>
      <c r="M25" s="17">
        <f t="shared" si="13"/>
        <v>111.01427915052213</v>
      </c>
      <c r="N25" s="17">
        <f t="shared" si="13"/>
        <v>64.722236731052519</v>
      </c>
      <c r="O25" s="17">
        <f t="shared" si="13"/>
        <v>0.58070038556609971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3.4628782827604535E-3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3.4628167018687572E-3</v>
      </c>
      <c r="F28" s="17">
        <f>(SUMIFS(TARIMSALAG2,KAYNAK,A28,SEBEP,B28,SÜRE,"Uzun",BİLDİRİM,"Bildirimli",İL,$B$10,İLÇE,$B$11)/VLOOKUP($B$11,ABONE2,6,FALSE))</f>
        <v>7.4486865110314812E-2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6.4555283095606167E-2</v>
      </c>
      <c r="I28" s="17">
        <f>(SUMIFS(TICARETHANEAG2,KAYNAK,A28,SEBEP,B28,SÜRE,"Uzun",BİLDİRİM,"Bildirimli",İL,$B$10,İLÇE,$B$11)/VLOOKUP($B$11,ABONE2,9,FALSE))</f>
        <v>3.8477569851864853E-3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3.7442956336361847E-3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3.5064234525549291E-3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7.6307226201214641E-4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7.6305869218193964E-4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5.8124803541074896E-2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5.6561900593693495E-2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8.5720096053145504E-3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2.7466163801337033E-2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2.7465675366364663E-2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1.5676930216990841E-2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1.5255397257748871E-2</v>
      </c>
      <c r="L31" s="17">
        <f>(SUMIFS(SANAYIAG2,KAYNAK,A31,SEBEP,B31,SÜRE,"Uzun",BİLDİRİM,"Bildirimli",İL,$B$10,İLÇE,$B$11)/VLOOKUP($B$11,ABONE2,12,FALSE))</f>
        <v>0.17742749713082281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0.10645649827849368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2.5972780052545549E-2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3.1692114346109634E-2</v>
      </c>
      <c r="D33" s="17">
        <f t="shared" ref="D33:O33" si="14">SUM(D28:D32)</f>
        <v>0</v>
      </c>
      <c r="E33" s="17">
        <f t="shared" si="14"/>
        <v>3.1691550760415362E-2</v>
      </c>
      <c r="F33" s="17">
        <f t="shared" si="14"/>
        <v>7.4486865110314812E-2</v>
      </c>
      <c r="G33" s="17">
        <f t="shared" si="14"/>
        <v>0</v>
      </c>
      <c r="H33" s="17">
        <f t="shared" si="14"/>
        <v>6.4555283095606167E-2</v>
      </c>
      <c r="I33" s="17">
        <f t="shared" si="14"/>
        <v>7.7649490743252225E-2</v>
      </c>
      <c r="J33" s="17">
        <f t="shared" si="14"/>
        <v>0</v>
      </c>
      <c r="K33" s="17">
        <f t="shared" si="14"/>
        <v>7.5561593485078557E-2</v>
      </c>
      <c r="L33" s="17">
        <f t="shared" si="14"/>
        <v>0.17742749713082281</v>
      </c>
      <c r="M33" s="17">
        <f t="shared" si="14"/>
        <v>0</v>
      </c>
      <c r="N33" s="17">
        <f t="shared" si="14"/>
        <v>0.10645649827849368</v>
      </c>
      <c r="O33" s="17">
        <f t="shared" si="14"/>
        <v>3.8051213110415025E-2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56232</v>
      </c>
      <c r="D37" s="22">
        <f>VLOOKUP($B$11,ABONE2,4,FALSE)</f>
        <v>1</v>
      </c>
      <c r="E37" s="22">
        <f>VLOOKUP($B$11,ABONE2,5,FALSE)</f>
        <v>56233</v>
      </c>
      <c r="F37" s="22">
        <f>VLOOKUP($B$11,ABONE2,6,FALSE)</f>
        <v>13</v>
      </c>
      <c r="G37" s="22">
        <f>VLOOKUP($B$11,ABONE2,7,FALSE)</f>
        <v>2</v>
      </c>
      <c r="H37" s="22">
        <f>VLOOKUP($B$11,ABONE2,8,FALSE)</f>
        <v>15</v>
      </c>
      <c r="I37" s="22">
        <f>VLOOKUP($B$11,ABONE2,9,FALSE)</f>
        <v>8939</v>
      </c>
      <c r="J37" s="22">
        <f>VLOOKUP($B$11,ABONE2,10,FALSE)</f>
        <v>247</v>
      </c>
      <c r="K37" s="22">
        <f>VLOOKUP($B$11,ABONE2,11,FALSE)</f>
        <v>9186</v>
      </c>
      <c r="L37" s="36">
        <f>VLOOKUP($B$11,ABONE2,12,FALSE)</f>
        <v>111</v>
      </c>
      <c r="M37" s="36">
        <f>VLOOKUP($B$11,ABONE2,13,FALSE)</f>
        <v>74</v>
      </c>
      <c r="N37" s="36">
        <f>VLOOKUP($B$11,ABONE2,14,FALSE)</f>
        <v>185</v>
      </c>
      <c r="O37" s="36">
        <f>VLOOKUP($B$11,ABONE2,15,FALSE)</f>
        <v>65619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14439.491624999999</v>
      </c>
      <c r="D38" s="22">
        <f>VLOOKUP($B$11,TUKETIM,4,FALSE)</f>
        <v>63.359375</v>
      </c>
      <c r="E38" s="22">
        <f>VLOOKUP($B$11,TUKETIM,5,FALSE)</f>
        <v>14502.850999999999</v>
      </c>
      <c r="F38" s="22">
        <f>VLOOKUP($B$11,TUKETIM,6,FALSE)</f>
        <v>7.4710416666666664</v>
      </c>
      <c r="G38" s="22">
        <f>VLOOKUP($B$11,TUKETIM,7,FALSE)</f>
        <v>31.062100000000001</v>
      </c>
      <c r="H38" s="22">
        <f>VLOOKUP($B$11,TUKETIM,8,FALSE)</f>
        <v>38.533141666666666</v>
      </c>
      <c r="I38" s="22">
        <f>VLOOKUP($B$11,TUKETIM,9,FALSE)</f>
        <v>8431.8559416666667</v>
      </c>
      <c r="J38" s="22">
        <f>VLOOKUP($B$11,TUKETIM,10,FALSE)</f>
        <v>13698.454141666665</v>
      </c>
      <c r="K38" s="22">
        <f>VLOOKUP($B$11,TUKETIM,11,FALSE)</f>
        <v>22130.31008333333</v>
      </c>
      <c r="L38" s="36">
        <f>VLOOKUP($B$11,TUKETIM,12,FALSE)</f>
        <v>1699.6082833333337</v>
      </c>
      <c r="M38" s="36">
        <f>VLOOKUP($B$11,TUKETIM,13,FALSE)</f>
        <v>42592.268633333333</v>
      </c>
      <c r="N38" s="36">
        <f>VLOOKUP($B$11,TUKETIM,14,FALSE)</f>
        <v>44291.876916666668</v>
      </c>
      <c r="O38" s="36">
        <f>VLOOKUP($B$11,TUKETIM,15,FALSE)</f>
        <v>80963.57114166666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291412.26899999997</v>
      </c>
      <c r="D39" s="22">
        <f>VLOOKUP($B$11,ANLASMA,4,FALSE)</f>
        <v>1950</v>
      </c>
      <c r="E39" s="22">
        <f>VLOOKUP($B$11,ANLASMA,5,FALSE)</f>
        <v>293362.26899999997</v>
      </c>
      <c r="F39" s="22">
        <f>VLOOKUP($B$11,ANLASMA,6,FALSE)</f>
        <v>63.29</v>
      </c>
      <c r="G39" s="22">
        <f>VLOOKUP($B$11,ANLASMA,7,FALSE)</f>
        <v>196</v>
      </c>
      <c r="H39" s="22">
        <f>VLOOKUP($B$11,ANLASMA,8,FALSE)</f>
        <v>259.29000000000002</v>
      </c>
      <c r="I39" s="22">
        <f>VLOOKUP($B$11,ANLASMA,9,FALSE)</f>
        <v>76564.316000000006</v>
      </c>
      <c r="J39" s="22">
        <f>VLOOKUP($B$11,ANLASMA,10,FALSE)</f>
        <v>135559.43700000001</v>
      </c>
      <c r="K39" s="22">
        <f>VLOOKUP($B$11,ANLASMA,11,FALSE)</f>
        <v>212123.75300000003</v>
      </c>
      <c r="L39" s="36">
        <f>VLOOKUP($B$11,ANLASMA,12,FALSE)</f>
        <v>6940.1890000000003</v>
      </c>
      <c r="M39" s="36">
        <f>VLOOKUP($B$11,ANLASMA,13,FALSE)</f>
        <v>55057.029000000002</v>
      </c>
      <c r="N39" s="36">
        <f>VLOOKUP($B$11,ANLASMA,14,FALSE)</f>
        <v>61997.218000000001</v>
      </c>
      <c r="O39" s="36">
        <f>VLOOKUP($B$11,ANLASMA,15,FALSE)</f>
        <v>567742.53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88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6.3279799191110486E-2</v>
      </c>
      <c r="D17" s="17">
        <f t="shared" si="1"/>
        <v>1.1863426938868833</v>
      </c>
      <c r="E17" s="17">
        <f t="shared" si="2"/>
        <v>6.352691404900998E-2</v>
      </c>
      <c r="F17" s="17">
        <f t="shared" si="3"/>
        <v>4.9859139675231682E-3</v>
      </c>
      <c r="G17" s="17">
        <f t="shared" si="4"/>
        <v>0</v>
      </c>
      <c r="H17" s="17">
        <f t="shared" si="5"/>
        <v>4.499483336545298E-3</v>
      </c>
      <c r="I17" s="17">
        <f t="shared" si="6"/>
        <v>0.26987878790764708</v>
      </c>
      <c r="J17" s="17">
        <f t="shared" si="7"/>
        <v>8.6799042656312757</v>
      </c>
      <c r="K17" s="17">
        <f t="shared" si="8"/>
        <v>0.36444828567742493</v>
      </c>
      <c r="L17" s="17">
        <f t="shared" si="9"/>
        <v>9.5089378278456955</v>
      </c>
      <c r="M17" s="17">
        <f t="shared" si="10"/>
        <v>83.426892804685451</v>
      </c>
      <c r="N17" s="17">
        <f t="shared" si="11"/>
        <v>34.9978878198594</v>
      </c>
      <c r="O17" s="23">
        <f t="shared" si="12"/>
        <v>0.11972988341623686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5.2029182191615723E-2</v>
      </c>
      <c r="D18" s="17">
        <f t="shared" si="1"/>
        <v>0</v>
      </c>
      <c r="E18" s="17">
        <f t="shared" si="2"/>
        <v>5.2017733871112359E-2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0.11541917466779737</v>
      </c>
      <c r="J18" s="17">
        <f t="shared" si="7"/>
        <v>9.7381263393567963</v>
      </c>
      <c r="K18" s="17">
        <f t="shared" si="8"/>
        <v>0.22362509938951403</v>
      </c>
      <c r="L18" s="17">
        <f t="shared" si="9"/>
        <v>7.9102424789630348</v>
      </c>
      <c r="M18" s="17">
        <f t="shared" si="10"/>
        <v>0</v>
      </c>
      <c r="N18" s="17">
        <f t="shared" si="11"/>
        <v>5.1825726586309537</v>
      </c>
      <c r="O18" s="23">
        <f t="shared" si="12"/>
        <v>7.5782195421509796E-2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4.881478638182371E-2</v>
      </c>
      <c r="D21" s="17">
        <f t="shared" si="1"/>
        <v>0</v>
      </c>
      <c r="E21" s="17">
        <f t="shared" si="2"/>
        <v>4.8804045345807734E-2</v>
      </c>
      <c r="F21" s="17">
        <f t="shared" si="3"/>
        <v>0</v>
      </c>
      <c r="G21" s="17">
        <f t="shared" si="4"/>
        <v>0</v>
      </c>
      <c r="H21" s="17">
        <f t="shared" si="5"/>
        <v>0</v>
      </c>
      <c r="I21" s="17">
        <f t="shared" si="6"/>
        <v>0.13665504710215468</v>
      </c>
      <c r="J21" s="17">
        <f t="shared" si="7"/>
        <v>0</v>
      </c>
      <c r="K21" s="17">
        <f t="shared" si="8"/>
        <v>0.13511838122564962</v>
      </c>
      <c r="L21" s="17">
        <f t="shared" si="9"/>
        <v>0.76744766257629116</v>
      </c>
      <c r="M21" s="17">
        <f t="shared" si="10"/>
        <v>0</v>
      </c>
      <c r="N21" s="17">
        <f t="shared" si="11"/>
        <v>0.50281053754998384</v>
      </c>
      <c r="O21" s="23">
        <f t="shared" si="12"/>
        <v>5.9557742416665053E-2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5.0388015844009802E-4</v>
      </c>
      <c r="D22" s="17">
        <f t="shared" si="1"/>
        <v>0</v>
      </c>
      <c r="E22" s="17">
        <f t="shared" si="2"/>
        <v>5.0376928640048259E-4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2.9285153355597599E-6</v>
      </c>
      <c r="J22" s="17">
        <f t="shared" si="7"/>
        <v>0</v>
      </c>
      <c r="K22" s="17">
        <f t="shared" si="8"/>
        <v>2.8955846119574882E-6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4.4224791268724739E-4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0.16462764792299003</v>
      </c>
      <c r="D25" s="17">
        <f t="shared" ref="D25:O25" si="13">SUM(D15:D24)</f>
        <v>1.1863426938868833</v>
      </c>
      <c r="E25" s="17">
        <f t="shared" si="13"/>
        <v>0.16485246255233055</v>
      </c>
      <c r="F25" s="17">
        <f t="shared" si="13"/>
        <v>4.9859139675231682E-3</v>
      </c>
      <c r="G25" s="17">
        <f t="shared" si="13"/>
        <v>0</v>
      </c>
      <c r="H25" s="17">
        <f t="shared" si="13"/>
        <v>4.499483336545298E-3</v>
      </c>
      <c r="I25" s="17">
        <f t="shared" si="13"/>
        <v>0.52195593819293473</v>
      </c>
      <c r="J25" s="17">
        <f t="shared" si="13"/>
        <v>18.418030604988072</v>
      </c>
      <c r="K25" s="17">
        <f t="shared" si="13"/>
        <v>0.72319466187720061</v>
      </c>
      <c r="L25" s="17">
        <f t="shared" si="13"/>
        <v>18.186627969385022</v>
      </c>
      <c r="M25" s="17">
        <f t="shared" si="13"/>
        <v>83.426892804685451</v>
      </c>
      <c r="N25" s="17">
        <f t="shared" si="13"/>
        <v>40.683271016040337</v>
      </c>
      <c r="O25" s="17">
        <f t="shared" si="13"/>
        <v>0.25551206916709895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2.8649407576084689E-2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2.8643103659967875E-2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6.7470868698177422E-2</v>
      </c>
      <c r="J29" s="17">
        <f>(SUMIFS(TICARETHANEOG2,KAYNAK,A29,SEBEP,B29,SÜRE,"Uzun",BİLDİRİM,"Bildirimli",İL,$B$10,İLÇE,$B$11)/VLOOKUP($B$11,ABONE2,10,FALSE))</f>
        <v>6.6980710256318821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0.14203099083031126</v>
      </c>
      <c r="L29" s="17">
        <f>(SUMIFS(SANAYIAG2,KAYNAK,A29,SEBEP,B29,SÜRE,"Uzun",BİLDİRİM,"Bildirimli",İL,$B$10,İLÇE,$B$11)/VLOOKUP($B$11,ABONE2,12,FALSE))</f>
        <v>11.18087048209426</v>
      </c>
      <c r="M29" s="17">
        <f>(SUMIFS(SANAYIOG2,KAYNAK,A29,SEBEP,B29,SÜRE,"Uzun",BİLDİRİM,"Bildirimli",İL,$B$10,İLÇE,$B$11)/VLOOKUP($B$11,ABONE2,13,FALSE))</f>
        <v>81.276398683573447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35.351742275707771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6.2221505952126901E-2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3.595512937859867E-3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3.5947217936836045E-3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5.7272025817011619E-3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5.6628010322395238E-3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3.8433183828586702E-3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3.2244920513944557E-2</v>
      </c>
      <c r="D33" s="17">
        <f t="shared" ref="D33:O33" si="14">SUM(D28:D32)</f>
        <v>0</v>
      </c>
      <c r="E33" s="17">
        <f t="shared" si="14"/>
        <v>3.2237825453651482E-2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7.3198071279878582E-2</v>
      </c>
      <c r="J33" s="17">
        <f t="shared" si="14"/>
        <v>6.6980710256318821</v>
      </c>
      <c r="K33" s="17">
        <f t="shared" si="14"/>
        <v>0.14769379186255077</v>
      </c>
      <c r="L33" s="17">
        <f t="shared" si="14"/>
        <v>11.18087048209426</v>
      </c>
      <c r="M33" s="17">
        <f t="shared" si="14"/>
        <v>81.276398683573447</v>
      </c>
      <c r="N33" s="17">
        <f t="shared" si="14"/>
        <v>35.351742275707771</v>
      </c>
      <c r="O33" s="17">
        <f t="shared" si="14"/>
        <v>6.6064824334985575E-2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90874</v>
      </c>
      <c r="D37" s="22">
        <f>VLOOKUP($B$11,ABONE2,4,FALSE)</f>
        <v>20</v>
      </c>
      <c r="E37" s="22">
        <f>VLOOKUP($B$11,ABONE2,5,FALSE)</f>
        <v>90894</v>
      </c>
      <c r="F37" s="22">
        <f>VLOOKUP($B$11,ABONE2,6,FALSE)</f>
        <v>37</v>
      </c>
      <c r="G37" s="22">
        <f>VLOOKUP($B$11,ABONE2,7,FALSE)</f>
        <v>4</v>
      </c>
      <c r="H37" s="22">
        <f>VLOOKUP($B$11,ABONE2,8,FALSE)</f>
        <v>41</v>
      </c>
      <c r="I37" s="22">
        <f>VLOOKUP($B$11,ABONE2,9,FALSE)</f>
        <v>12486</v>
      </c>
      <c r="J37" s="22">
        <f>VLOOKUP($B$11,ABONE2,10,FALSE)</f>
        <v>142</v>
      </c>
      <c r="K37" s="22">
        <f>VLOOKUP($B$11,ABONE2,11,FALSE)</f>
        <v>12628</v>
      </c>
      <c r="L37" s="36">
        <f>VLOOKUP($B$11,ABONE2,12,FALSE)</f>
        <v>38</v>
      </c>
      <c r="M37" s="36">
        <f>VLOOKUP($B$11,ABONE2,13,FALSE)</f>
        <v>20</v>
      </c>
      <c r="N37" s="36">
        <f>VLOOKUP($B$11,ABONE2,14,FALSE)</f>
        <v>58</v>
      </c>
      <c r="O37" s="36">
        <f>VLOOKUP($B$11,ABONE2,15,FALSE)</f>
        <v>103621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23441.397816666667</v>
      </c>
      <c r="D38" s="22">
        <f>VLOOKUP($B$11,TUKETIM,4,FALSE)</f>
        <v>107.43760833333332</v>
      </c>
      <c r="E38" s="22">
        <f>VLOOKUP($B$11,TUKETIM,5,FALSE)</f>
        <v>23548.835425000001</v>
      </c>
      <c r="F38" s="22">
        <f>VLOOKUP($B$11,TUKETIM,6,FALSE)</f>
        <v>2.1317666666666666</v>
      </c>
      <c r="G38" s="22">
        <f>VLOOKUP($B$11,TUKETIM,7,FALSE)</f>
        <v>1.6660666666666666</v>
      </c>
      <c r="H38" s="22">
        <f>VLOOKUP($B$11,TUKETIM,8,FALSE)</f>
        <v>3.7978333333333332</v>
      </c>
      <c r="I38" s="22">
        <f>VLOOKUP($B$11,TUKETIM,9,FALSE)</f>
        <v>9242.1486583333335</v>
      </c>
      <c r="J38" s="22">
        <f>VLOOKUP($B$11,TUKETIM,10,FALSE)</f>
        <v>7771.7838666666676</v>
      </c>
      <c r="K38" s="22">
        <f>VLOOKUP($B$11,TUKETIM,11,FALSE)</f>
        <v>17013.932525</v>
      </c>
      <c r="L38" s="36">
        <f>VLOOKUP($B$11,TUKETIM,12,FALSE)</f>
        <v>563.09665000000007</v>
      </c>
      <c r="M38" s="36">
        <f>VLOOKUP($B$11,TUKETIM,13,FALSE)</f>
        <v>12746.286416666671</v>
      </c>
      <c r="N38" s="36">
        <f>VLOOKUP($B$11,TUKETIM,14,FALSE)</f>
        <v>13309.383066666671</v>
      </c>
      <c r="O38" s="36">
        <f>VLOOKUP($B$11,TUKETIM,15,FALSE)</f>
        <v>53875.948850000008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523011.73300000001</v>
      </c>
      <c r="D39" s="22">
        <f>VLOOKUP($B$11,ANLASMA,4,FALSE)</f>
        <v>1022.91</v>
      </c>
      <c r="E39" s="22">
        <f>VLOOKUP($B$11,ANLASMA,5,FALSE)</f>
        <v>524034.64299999998</v>
      </c>
      <c r="F39" s="22">
        <f>VLOOKUP($B$11,ANLASMA,6,FALSE)</f>
        <v>266.94</v>
      </c>
      <c r="G39" s="22">
        <f>VLOOKUP($B$11,ANLASMA,7,FALSE)</f>
        <v>84.6</v>
      </c>
      <c r="H39" s="22">
        <f>VLOOKUP($B$11,ANLASMA,8,FALSE)</f>
        <v>351.53999999999996</v>
      </c>
      <c r="I39" s="22">
        <f>VLOOKUP($B$11,ANLASMA,9,FALSE)</f>
        <v>91297.315000000002</v>
      </c>
      <c r="J39" s="22">
        <f>VLOOKUP($B$11,ANLASMA,10,FALSE)</f>
        <v>113688.55</v>
      </c>
      <c r="K39" s="22">
        <f>VLOOKUP($B$11,ANLASMA,11,FALSE)</f>
        <v>204985.86499999999</v>
      </c>
      <c r="L39" s="36">
        <f>VLOOKUP($B$11,ANLASMA,12,FALSE)</f>
        <v>1958.5709999999999</v>
      </c>
      <c r="M39" s="36">
        <f>VLOOKUP($B$11,ANLASMA,13,FALSE)</f>
        <v>49388</v>
      </c>
      <c r="N39" s="36">
        <f>VLOOKUP($B$11,ANLASMA,14,FALSE)</f>
        <v>51346.570999999996</v>
      </c>
      <c r="O39" s="36">
        <f>VLOOKUP($B$11,ANLASMA,15,FALSE)</f>
        <v>780718.61899999995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89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0.76363300452912575</v>
      </c>
      <c r="D17" s="17">
        <f t="shared" si="1"/>
        <v>33.021040620791702</v>
      </c>
      <c r="E17" s="17">
        <f t="shared" si="2"/>
        <v>0.79485047999396585</v>
      </c>
      <c r="F17" s="17">
        <f t="shared" si="3"/>
        <v>2.112683699543124</v>
      </c>
      <c r="G17" s="17">
        <f t="shared" si="4"/>
        <v>18.305214946229601</v>
      </c>
      <c r="H17" s="17">
        <f t="shared" si="5"/>
        <v>2.3502269452157862</v>
      </c>
      <c r="I17" s="17">
        <f t="shared" si="6"/>
        <v>2.1294747800583229</v>
      </c>
      <c r="J17" s="17">
        <f t="shared" si="7"/>
        <v>24.723575129414908</v>
      </c>
      <c r="K17" s="17">
        <f t="shared" si="8"/>
        <v>2.6253576625326098</v>
      </c>
      <c r="L17" s="17">
        <f t="shared" si="9"/>
        <v>30.552941574693641</v>
      </c>
      <c r="M17" s="17">
        <f t="shared" si="10"/>
        <v>0</v>
      </c>
      <c r="N17" s="17">
        <f t="shared" si="11"/>
        <v>10.184313858231214</v>
      </c>
      <c r="O17" s="23">
        <f t="shared" si="12"/>
        <v>1.1265997698345858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7.4866011566775609E-2</v>
      </c>
      <c r="D18" s="17">
        <f t="shared" si="1"/>
        <v>2.8131099761438993</v>
      </c>
      <c r="E18" s="17">
        <f t="shared" si="2"/>
        <v>7.751597850763535E-2</v>
      </c>
      <c r="F18" s="17">
        <f t="shared" si="3"/>
        <v>0.12071201004258425</v>
      </c>
      <c r="G18" s="17">
        <f t="shared" si="4"/>
        <v>0.9940318962382434</v>
      </c>
      <c r="H18" s="17">
        <f t="shared" si="5"/>
        <v>0.13352354871538119</v>
      </c>
      <c r="I18" s="17">
        <f t="shared" si="6"/>
        <v>0.24620501196511482</v>
      </c>
      <c r="J18" s="17">
        <f t="shared" si="7"/>
        <v>2.2427671455253826</v>
      </c>
      <c r="K18" s="17">
        <f t="shared" si="8"/>
        <v>0.29002445910044061</v>
      </c>
      <c r="L18" s="17">
        <f t="shared" si="9"/>
        <v>0</v>
      </c>
      <c r="M18" s="17">
        <f t="shared" si="10"/>
        <v>13.593891594243408</v>
      </c>
      <c r="N18" s="17">
        <f t="shared" si="11"/>
        <v>9.0625943961622717</v>
      </c>
      <c r="O18" s="23">
        <f t="shared" si="12"/>
        <v>0.1193715751398418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4.4423107194352919E-2</v>
      </c>
      <c r="D21" s="17">
        <f t="shared" si="1"/>
        <v>0</v>
      </c>
      <c r="E21" s="17">
        <f t="shared" si="2"/>
        <v>4.4380116223863009E-2</v>
      </c>
      <c r="F21" s="17">
        <f t="shared" si="3"/>
        <v>0.23185605780566376</v>
      </c>
      <c r="G21" s="17">
        <f t="shared" si="4"/>
        <v>0</v>
      </c>
      <c r="H21" s="17">
        <f t="shared" si="5"/>
        <v>0.22845474644421149</v>
      </c>
      <c r="I21" s="17">
        <f t="shared" si="6"/>
        <v>0.15719069851607531</v>
      </c>
      <c r="J21" s="17">
        <f t="shared" si="7"/>
        <v>5.8510605970447993E-2</v>
      </c>
      <c r="K21" s="17">
        <f t="shared" si="8"/>
        <v>0.15502492214181271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6.5802301701345767E-2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5.0073587040284594E-5</v>
      </c>
      <c r="D22" s="17">
        <f t="shared" si="1"/>
        <v>0</v>
      </c>
      <c r="E22" s="17">
        <f t="shared" si="2"/>
        <v>5.0025127753243852E-5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4.096005532608858E-5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0.88297219687729456</v>
      </c>
      <c r="D25" s="17">
        <f t="shared" ref="D25:O25" si="13">SUM(D15:D24)</f>
        <v>35.834150596935601</v>
      </c>
      <c r="E25" s="17">
        <f t="shared" si="13"/>
        <v>0.91679659985321738</v>
      </c>
      <c r="F25" s="17">
        <f t="shared" si="13"/>
        <v>2.4652517673913721</v>
      </c>
      <c r="G25" s="17">
        <f t="shared" si="13"/>
        <v>19.299246842467845</v>
      </c>
      <c r="H25" s="17">
        <f t="shared" si="13"/>
        <v>2.7122052403753791</v>
      </c>
      <c r="I25" s="17">
        <f t="shared" si="13"/>
        <v>2.532870490539513</v>
      </c>
      <c r="J25" s="17">
        <f t="shared" si="13"/>
        <v>27.024852880910736</v>
      </c>
      <c r="K25" s="17">
        <f t="shared" si="13"/>
        <v>3.0704070437748632</v>
      </c>
      <c r="L25" s="17">
        <f t="shared" si="13"/>
        <v>30.552941574693641</v>
      </c>
      <c r="M25" s="17">
        <f t="shared" si="13"/>
        <v>13.593891594243408</v>
      </c>
      <c r="N25" s="17">
        <f t="shared" si="13"/>
        <v>19.246908254393485</v>
      </c>
      <c r="O25" s="17">
        <f t="shared" si="13"/>
        <v>1.3118146067310996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2.5447094497845647E-2</v>
      </c>
      <c r="D29" s="17">
        <f>(SUMIFS(MESKENOG2,KAYNAK,A29,SEBEP,B29,SÜRE,"Uzun",BİLDİRİM,"Bildirimli",İL,$B$10,İLÇE,$B$11)/VLOOKUP($B$11,ABONE2,4,FALSE))</f>
        <v>3.1317081333626193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2.8453214174966334E-2</v>
      </c>
      <c r="F29" s="17">
        <f>(SUMIFS(TARIMSALAG2,KAYNAK,A29,SEBEP,B29,SÜRE,"Uzun",BİLDİRİM,"Bildirimli",İL,$B$10,İLÇE,$B$11)/VLOOKUP($B$11,ABONE2,6,FALSE))</f>
        <v>1.2169470675236238E-2</v>
      </c>
      <c r="G29" s="17">
        <f>(SUMIFS(TARIMSALOG2,KAYNAK,A29,SEBEP,B29,SÜRE,"Uzun",BİLDİRİM,"Bildirimli",İL,$B$10,İLÇE,$B$11)/VLOOKUP($B$11,ABONE2,7,FALSE))</f>
        <v>0.13387884934275626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1.3954938332950469E-2</v>
      </c>
      <c r="I29" s="17">
        <f>(SUMIFS(TICARETHANEAG2,KAYNAK,A29,SEBEP,B29,SÜRE,"Uzun",BİLDİRİM,"Bildirimli",İL,$B$10,İLÇE,$B$11)/VLOOKUP($B$11,ABONE2,9,FALSE))</f>
        <v>6.6489386457241992E-2</v>
      </c>
      <c r="J29" s="17">
        <f>(SUMIFS(TICARETHANEOG2,KAYNAK,A29,SEBEP,B29,SÜRE,"Uzun",BİLDİRİM,"Bildirimli",İL,$B$10,İLÇE,$B$11)/VLOOKUP($B$11,ABONE2,10,FALSE))</f>
        <v>2.2579229714573059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0.11458576498429131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4.1937871902589026E-2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1.6563832206770753E-3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1.6547802368549721E-3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1.5791514528804282E-3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1.5444931056920169E-3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1.602363156340973E-3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2.7103477718522721E-2</v>
      </c>
      <c r="D33" s="17">
        <f t="shared" ref="D33:O33" si="14">SUM(D28:D32)</f>
        <v>3.1317081333626193</v>
      </c>
      <c r="E33" s="17">
        <f t="shared" si="14"/>
        <v>3.0107994411821305E-2</v>
      </c>
      <c r="F33" s="17">
        <f t="shared" si="14"/>
        <v>1.2169470675236238E-2</v>
      </c>
      <c r="G33" s="17">
        <f t="shared" si="14"/>
        <v>0.13387884934275626</v>
      </c>
      <c r="H33" s="17">
        <f t="shared" si="14"/>
        <v>1.3954938332950469E-2</v>
      </c>
      <c r="I33" s="17">
        <f t="shared" si="14"/>
        <v>6.806853791012242E-2</v>
      </c>
      <c r="J33" s="17">
        <f t="shared" si="14"/>
        <v>2.2579229714573059</v>
      </c>
      <c r="K33" s="17">
        <f t="shared" si="14"/>
        <v>0.11613025808998333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4.3540235058929996E-2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16517</v>
      </c>
      <c r="D37" s="22">
        <f>VLOOKUP($B$11,ABONE2,4,FALSE)</f>
        <v>16</v>
      </c>
      <c r="E37" s="22">
        <f>VLOOKUP($B$11,ABONE2,5,FALSE)</f>
        <v>16533</v>
      </c>
      <c r="F37" s="22">
        <f>VLOOKUP($B$11,ABONE2,6,FALSE)</f>
        <v>403</v>
      </c>
      <c r="G37" s="22">
        <f>VLOOKUP($B$11,ABONE2,7,FALSE)</f>
        <v>6</v>
      </c>
      <c r="H37" s="22">
        <f>VLOOKUP($B$11,ABONE2,8,FALSE)</f>
        <v>409</v>
      </c>
      <c r="I37" s="22">
        <f>VLOOKUP($B$11,ABONE2,9,FALSE)</f>
        <v>3164</v>
      </c>
      <c r="J37" s="22">
        <f>VLOOKUP($B$11,ABONE2,10,FALSE)</f>
        <v>71</v>
      </c>
      <c r="K37" s="22">
        <f>VLOOKUP($B$11,ABONE2,11,FALSE)</f>
        <v>3235</v>
      </c>
      <c r="L37" s="36">
        <f>VLOOKUP($B$11,ABONE2,12,FALSE)</f>
        <v>5</v>
      </c>
      <c r="M37" s="36">
        <f>VLOOKUP($B$11,ABONE2,13,FALSE)</f>
        <v>10</v>
      </c>
      <c r="N37" s="36">
        <f>VLOOKUP($B$11,ABONE2,14,FALSE)</f>
        <v>15</v>
      </c>
      <c r="O37" s="36">
        <f>VLOOKUP($B$11,ABONE2,15,FALSE)</f>
        <v>20192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7330.2102500000001</v>
      </c>
      <c r="D38" s="22">
        <f>VLOOKUP($B$11,TUKETIM,4,FALSE)</f>
        <v>212.14455833333332</v>
      </c>
      <c r="E38" s="22">
        <f>VLOOKUP($B$11,TUKETIM,5,FALSE)</f>
        <v>7542.3548083333335</v>
      </c>
      <c r="F38" s="22">
        <f>VLOOKUP($B$11,TUKETIM,6,FALSE)</f>
        <v>87.22496666666666</v>
      </c>
      <c r="G38" s="22">
        <f>VLOOKUP($B$11,TUKETIM,7,FALSE)</f>
        <v>13.924024999999999</v>
      </c>
      <c r="H38" s="22">
        <f>VLOOKUP($B$11,TUKETIM,8,FALSE)</f>
        <v>101.14899166666666</v>
      </c>
      <c r="I38" s="22">
        <f>VLOOKUP($B$11,TUKETIM,9,FALSE)</f>
        <v>2513.5609083333329</v>
      </c>
      <c r="J38" s="22">
        <f>VLOOKUP($B$11,TUKETIM,10,FALSE)</f>
        <v>799.67837499999996</v>
      </c>
      <c r="K38" s="22">
        <f>VLOOKUP($B$11,TUKETIM,11,FALSE)</f>
        <v>3313.2392833333329</v>
      </c>
      <c r="L38" s="36">
        <f>VLOOKUP($B$11,TUKETIM,12,FALSE)</f>
        <v>118.44166666666666</v>
      </c>
      <c r="M38" s="36">
        <f>VLOOKUP($B$11,TUKETIM,13,FALSE)</f>
        <v>497.94134166666657</v>
      </c>
      <c r="N38" s="36">
        <f>VLOOKUP($B$11,TUKETIM,14,FALSE)</f>
        <v>616.38300833333324</v>
      </c>
      <c r="O38" s="36">
        <f>VLOOKUP($B$11,TUKETIM,15,FALSE)</f>
        <v>11573.126091666665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121989.13499999999</v>
      </c>
      <c r="D39" s="22">
        <f>VLOOKUP($B$11,ANLASMA,4,FALSE)</f>
        <v>1782</v>
      </c>
      <c r="E39" s="22">
        <f>VLOOKUP($B$11,ANLASMA,5,FALSE)</f>
        <v>123771.13499999999</v>
      </c>
      <c r="F39" s="22">
        <f>VLOOKUP($B$11,ANLASMA,6,FALSE)</f>
        <v>1959.4259999999999</v>
      </c>
      <c r="G39" s="22">
        <f>VLOOKUP($B$11,ANLASMA,7,FALSE)</f>
        <v>454</v>
      </c>
      <c r="H39" s="22">
        <f>VLOOKUP($B$11,ANLASMA,8,FALSE)</f>
        <v>2413.4259999999999</v>
      </c>
      <c r="I39" s="22">
        <f>VLOOKUP($B$11,ANLASMA,9,FALSE)</f>
        <v>23124.137999999999</v>
      </c>
      <c r="J39" s="22">
        <f>VLOOKUP($B$11,ANLASMA,10,FALSE)</f>
        <v>10416.5</v>
      </c>
      <c r="K39" s="22">
        <f>VLOOKUP($B$11,ANLASMA,11,FALSE)</f>
        <v>33540.637999999999</v>
      </c>
      <c r="L39" s="36">
        <f>VLOOKUP($B$11,ANLASMA,12,FALSE)</f>
        <v>493.10700000000003</v>
      </c>
      <c r="M39" s="36">
        <f>VLOOKUP($B$11,ANLASMA,13,FALSE)</f>
        <v>2676</v>
      </c>
      <c r="N39" s="36">
        <f>VLOOKUP($B$11,ANLASMA,14,FALSE)</f>
        <v>3169.107</v>
      </c>
      <c r="O39" s="36">
        <f>VLOOKUP($B$11,ANLASMA,15,FALSE)</f>
        <v>162894.30599999998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90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1.3977870292527792E-2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1.3976815234503588E-2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2.4927398475636599E-2</v>
      </c>
      <c r="J15" s="17">
        <f t="shared" ref="J15:J24" si="7">(SUMIFS(TICARETHANEOG2,KAYNAK,A15,SEBEP,B15,SÜRE,"Uzun",BİLDİRİM,"Bildirimsiz",İL,$B$10,İLÇE,$B$11)/VLOOKUP($B$11,ABONE2,10,FALSE))</f>
        <v>0.28928692301317011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2.5398200335869231E-2</v>
      </c>
      <c r="L15" s="17">
        <f t="shared" ref="L15:L24" si="9">(SUMIFS(SANAYIAG2,KAYNAK,A15,SEBEP,B15,SÜRE,"Uzun",BİLDİRİM,"Bildirimsiz",İL,$B$10,İLÇE,$B$11)/VLOOKUP($B$11,ABONE2,12,FALSE))</f>
        <v>0.39090651767071716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0.38718359845480554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1.5588782237815055E-2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1.5228945015941331E-2</v>
      </c>
      <c r="D17" s="17">
        <f t="shared" si="1"/>
        <v>0</v>
      </c>
      <c r="E17" s="17">
        <f t="shared" si="2"/>
        <v>1.5227795526047453E-2</v>
      </c>
      <c r="F17" s="17">
        <f t="shared" si="3"/>
        <v>0</v>
      </c>
      <c r="G17" s="17">
        <f t="shared" si="4"/>
        <v>0</v>
      </c>
      <c r="H17" s="17">
        <f t="shared" si="5"/>
        <v>0</v>
      </c>
      <c r="I17" s="17">
        <f t="shared" si="6"/>
        <v>4.3663366799917704E-2</v>
      </c>
      <c r="J17" s="17">
        <f t="shared" si="7"/>
        <v>54.957181106610967</v>
      </c>
      <c r="K17" s="17">
        <f t="shared" si="8"/>
        <v>0.14145967789953909</v>
      </c>
      <c r="L17" s="17">
        <f t="shared" si="9"/>
        <v>0.488830063768533</v>
      </c>
      <c r="M17" s="17">
        <f t="shared" si="10"/>
        <v>9.6188082462422226</v>
      </c>
      <c r="N17" s="17">
        <f t="shared" si="11"/>
        <v>0.57578223693494912</v>
      </c>
      <c r="O17" s="23">
        <f t="shared" si="12"/>
        <v>3.1513162910871445E-2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4.4951841754846573E-3</v>
      </c>
      <c r="D18" s="17">
        <f t="shared" si="1"/>
        <v>0</v>
      </c>
      <c r="E18" s="17">
        <f t="shared" si="2"/>
        <v>4.4948448762899048E-3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4.5094713801919813E-3</v>
      </c>
      <c r="J18" s="17">
        <f t="shared" si="7"/>
        <v>13.2778600181973</v>
      </c>
      <c r="K18" s="17">
        <f t="shared" si="8"/>
        <v>2.8148181352504933E-2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7.4989506435137144E-3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4.2402417630409917E-2</v>
      </c>
      <c r="D21" s="17">
        <f t="shared" si="1"/>
        <v>0</v>
      </c>
      <c r="E21" s="17">
        <f t="shared" si="2"/>
        <v>4.2399217070522729E-2</v>
      </c>
      <c r="F21" s="17">
        <f t="shared" si="3"/>
        <v>0</v>
      </c>
      <c r="G21" s="17">
        <f t="shared" si="4"/>
        <v>0</v>
      </c>
      <c r="H21" s="17">
        <f t="shared" si="5"/>
        <v>0</v>
      </c>
      <c r="I21" s="17">
        <f t="shared" si="6"/>
        <v>0.10139772152414422</v>
      </c>
      <c r="J21" s="17">
        <f t="shared" si="7"/>
        <v>0</v>
      </c>
      <c r="K21" s="17">
        <f t="shared" si="8"/>
        <v>0.10121714079416889</v>
      </c>
      <c r="L21" s="17">
        <f t="shared" si="9"/>
        <v>0.62984196003120119</v>
      </c>
      <c r="M21" s="17">
        <f t="shared" si="10"/>
        <v>0</v>
      </c>
      <c r="N21" s="17">
        <f t="shared" si="11"/>
        <v>0.6238434651737611</v>
      </c>
      <c r="O21" s="23">
        <f t="shared" si="12"/>
        <v>5.012332933374606E-2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2.0987088736595048E-5</v>
      </c>
      <c r="D22" s="17">
        <f t="shared" si="1"/>
        <v>0</v>
      </c>
      <c r="E22" s="17">
        <f t="shared" si="2"/>
        <v>2.0985504618563274E-5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6.5663663289178097E-5</v>
      </c>
      <c r="J22" s="17">
        <f t="shared" si="7"/>
        <v>0</v>
      </c>
      <c r="K22" s="17">
        <f t="shared" si="8"/>
        <v>6.55467218819021E-5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2.6638742914637965E-5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7.6125404203100294E-2</v>
      </c>
      <c r="D25" s="17">
        <f t="shared" ref="D25:O25" si="13">SUM(D15:D24)</f>
        <v>0</v>
      </c>
      <c r="E25" s="17">
        <f t="shared" si="13"/>
        <v>7.611965821198223E-2</v>
      </c>
      <c r="F25" s="17">
        <f t="shared" si="13"/>
        <v>0</v>
      </c>
      <c r="G25" s="17">
        <f t="shared" si="13"/>
        <v>0</v>
      </c>
      <c r="H25" s="17">
        <f t="shared" si="13"/>
        <v>0</v>
      </c>
      <c r="I25" s="17">
        <f t="shared" si="13"/>
        <v>0.17456362184317967</v>
      </c>
      <c r="J25" s="17">
        <f t="shared" si="13"/>
        <v>68.524328047821442</v>
      </c>
      <c r="K25" s="17">
        <f t="shared" si="13"/>
        <v>0.29628874710396408</v>
      </c>
      <c r="L25" s="17">
        <f t="shared" si="13"/>
        <v>1.5095785414704515</v>
      </c>
      <c r="M25" s="17">
        <f t="shared" si="13"/>
        <v>9.6188082462422226</v>
      </c>
      <c r="N25" s="17">
        <f t="shared" si="13"/>
        <v>1.5868093005635158</v>
      </c>
      <c r="O25" s="17">
        <f t="shared" si="13"/>
        <v>0.10475086386886091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1.1954537346405508E-2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1.1953635010764312E-2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2.2184199794573898E-2</v>
      </c>
      <c r="J28" s="17">
        <f>(SUMIFS(TICARETHANEOG2,KAYNAK,A28,SEBEP,B28,SÜRE,"Uzun",BİLDİRİM,"Bildirimli",İL,$B$10,İLÇE,$B$11)/VLOOKUP($B$11,ABONE2,10,FALSE))</f>
        <v>7.8030661964735932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3.6041289773440788E-2</v>
      </c>
      <c r="L28" s="17">
        <f>(SUMIFS(SANAYIAG2,KAYNAK,A28,SEBEP,B28,SÜRE,"Uzun",BİLDİRİM,"Bildirimli",İL,$B$10,İLÇE,$B$11)/VLOOKUP($B$11,ABONE2,12,FALSE))</f>
        <v>4.5552887574906789E-2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4.5119050550383864E-2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1.5028695504929324E-2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5.4633378785251027E-2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5.4629255025087968E-2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0.13380755012110052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0.13356925023907285</v>
      </c>
      <c r="L29" s="17">
        <f>(SUMIFS(SANAYIAG2,KAYNAK,A29,SEBEP,B29,SÜRE,"Uzun",BİLDİRİM,"Bildirimli",İL,$B$10,İLÇE,$B$11)/VLOOKUP($B$11,ABONE2,12,FALSE))</f>
        <v>5.4553363054403843E-2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5.4033807215790472E-2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6.465852761064271E-2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3.2848087807331006E-2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3.2845608413983124E-2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6.2824586114101619E-2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6.2712700862141785E-2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3.6625253865666306E-2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9.9436003938987536E-2</v>
      </c>
      <c r="D33" s="17">
        <f t="shared" ref="D33:O33" si="14">SUM(D28:D32)</f>
        <v>0</v>
      </c>
      <c r="E33" s="17">
        <f t="shared" si="14"/>
        <v>9.9428498449835409E-2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0.21881633602977602</v>
      </c>
      <c r="J33" s="17">
        <f t="shared" si="14"/>
        <v>7.8030661964735932</v>
      </c>
      <c r="K33" s="17">
        <f t="shared" si="14"/>
        <v>0.23232324087465542</v>
      </c>
      <c r="L33" s="17">
        <f t="shared" si="14"/>
        <v>0.10010625062931064</v>
      </c>
      <c r="M33" s="17">
        <f t="shared" si="14"/>
        <v>0</v>
      </c>
      <c r="N33" s="17">
        <f t="shared" si="14"/>
        <v>9.9152857766174329E-2</v>
      </c>
      <c r="O33" s="17">
        <f t="shared" si="14"/>
        <v>0.11631247698123834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211959</v>
      </c>
      <c r="D37" s="22">
        <f>VLOOKUP($B$11,ABONE2,4,FALSE)</f>
        <v>16</v>
      </c>
      <c r="E37" s="22">
        <f>VLOOKUP($B$11,ABONE2,5,FALSE)</f>
        <v>211975</v>
      </c>
      <c r="F37" s="22">
        <f>VLOOKUP($B$11,ABONE2,6,FALSE)</f>
        <v>15</v>
      </c>
      <c r="G37" s="22">
        <f>VLOOKUP($B$11,ABONE2,7,FALSE)</f>
        <v>2</v>
      </c>
      <c r="H37" s="22">
        <f>VLOOKUP($B$11,ABONE2,8,FALSE)</f>
        <v>17</v>
      </c>
      <c r="I37" s="22">
        <f>VLOOKUP($B$11,ABONE2,9,FALSE)</f>
        <v>30828</v>
      </c>
      <c r="J37" s="22">
        <f>VLOOKUP($B$11,ABONE2,10,FALSE)</f>
        <v>55</v>
      </c>
      <c r="K37" s="22">
        <f>VLOOKUP($B$11,ABONE2,11,FALSE)</f>
        <v>30883</v>
      </c>
      <c r="L37" s="36">
        <f>VLOOKUP($B$11,ABONE2,12,FALSE)</f>
        <v>104</v>
      </c>
      <c r="M37" s="36">
        <f>VLOOKUP($B$11,ABONE2,13,FALSE)</f>
        <v>1</v>
      </c>
      <c r="N37" s="36">
        <f>VLOOKUP($B$11,ABONE2,14,FALSE)</f>
        <v>105</v>
      </c>
      <c r="O37" s="36">
        <f>VLOOKUP($B$11,ABONE2,15,FALSE)</f>
        <v>242980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52619.384383333345</v>
      </c>
      <c r="D38" s="22">
        <f>VLOOKUP($B$11,TUKETIM,4,FALSE)</f>
        <v>22.956566666666671</v>
      </c>
      <c r="E38" s="22">
        <f>VLOOKUP($B$11,TUKETIM,5,FALSE)</f>
        <v>52642.340950000013</v>
      </c>
      <c r="F38" s="22">
        <f>VLOOKUP($B$11,TUKETIM,6,FALSE)</f>
        <v>2.8137999999999996</v>
      </c>
      <c r="G38" s="22">
        <f>VLOOKUP($B$11,TUKETIM,7,FALSE)</f>
        <v>13.964616666666666</v>
      </c>
      <c r="H38" s="22">
        <f>VLOOKUP($B$11,TUKETIM,8,FALSE)</f>
        <v>16.778416666666665</v>
      </c>
      <c r="I38" s="22">
        <f>VLOOKUP($B$11,TUKETIM,9,FALSE)</f>
        <v>16369.982216666667</v>
      </c>
      <c r="J38" s="22">
        <f>VLOOKUP($B$11,TUKETIM,10,FALSE)</f>
        <v>4457.1070833333342</v>
      </c>
      <c r="K38" s="22">
        <f>VLOOKUP($B$11,TUKETIM,11,FALSE)</f>
        <v>20827.0893</v>
      </c>
      <c r="L38" s="36">
        <f>VLOOKUP($B$11,TUKETIM,12,FALSE)</f>
        <v>890.86066666666693</v>
      </c>
      <c r="M38" s="36">
        <f>VLOOKUP($B$11,TUKETIM,13,FALSE)</f>
        <v>18.038799999999998</v>
      </c>
      <c r="N38" s="36">
        <f>VLOOKUP($B$11,TUKETIM,14,FALSE)</f>
        <v>908.89946666666697</v>
      </c>
      <c r="O38" s="36">
        <f>VLOOKUP($B$11,TUKETIM,15,FALSE)</f>
        <v>74395.108133333342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955805.2</v>
      </c>
      <c r="D39" s="22">
        <f>VLOOKUP($B$11,ANLASMA,4,FALSE)</f>
        <v>6687.31</v>
      </c>
      <c r="E39" s="22">
        <f>VLOOKUP($B$11,ANLASMA,5,FALSE)</f>
        <v>962492.51</v>
      </c>
      <c r="F39" s="22">
        <f>VLOOKUP($B$11,ANLASMA,6,FALSE)</f>
        <v>70.89</v>
      </c>
      <c r="G39" s="22">
        <f>VLOOKUP($B$11,ANLASMA,7,FALSE)</f>
        <v>72</v>
      </c>
      <c r="H39" s="22">
        <f>VLOOKUP($B$11,ANLASMA,8,FALSE)</f>
        <v>142.88999999999999</v>
      </c>
      <c r="I39" s="22">
        <f>VLOOKUP($B$11,ANLASMA,9,FALSE)</f>
        <v>166076.022</v>
      </c>
      <c r="J39" s="22">
        <f>VLOOKUP($B$11,ANLASMA,10,FALSE)</f>
        <v>23134.31</v>
      </c>
      <c r="K39" s="22">
        <f>VLOOKUP($B$11,ANLASMA,11,FALSE)</f>
        <v>189210.33199999999</v>
      </c>
      <c r="L39" s="36">
        <f>VLOOKUP($B$11,ANLASMA,12,FALSE)</f>
        <v>2513.4499999999998</v>
      </c>
      <c r="M39" s="36">
        <f>VLOOKUP($B$11,ANLASMA,13,FALSE)</f>
        <v>240</v>
      </c>
      <c r="N39" s="36">
        <f>VLOOKUP($B$11,ANLASMA,14,FALSE)</f>
        <v>2753.45</v>
      </c>
      <c r="O39" s="36">
        <f>VLOOKUP($B$11,ANLASMA,15,FALSE)</f>
        <v>1154599.182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91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7.2755765115306792E-2</v>
      </c>
      <c r="D15" s="17">
        <f t="shared" ref="D15:D24" si="1">(SUMIFS(MESKENOG2,KAYNAK,A15,SEBEP,B15,SÜRE,"Uzun",BİLDİRİM,"Bildirimsiz",İL,$B$10,İLÇE,$B$11)/VLOOKUP($B$11,ABONE2,4,FALSE))</f>
        <v>0.25831239767974407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7.3578249915444663E-2</v>
      </c>
      <c r="F15" s="17">
        <f t="shared" ref="F15:F24" si="3">(SUMIFS(TARIMSALAG2,KAYNAK,A15,SEBEP,B15,SÜRE,"Uzun",BİLDİRİM,"Bildirimsiz",İL,$B$10,İLÇE,$B$11)/VLOOKUP($B$11,ABONE2,6,FALSE))</f>
        <v>0.24390959175553301</v>
      </c>
      <c r="G15" s="17">
        <f t="shared" ref="G15:G24" si="4">(SUMIFS(TARIMSALOG2,KAYNAK,A15,SEBEP,B15,SÜRE,"Uzun",BİLDİRİM,"Bildirimsiz",İL,$B$10,İLÇE,$B$11)/VLOOKUP($B$11,ABONE2,7,FALSE))</f>
        <v>0.43063992731651246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0.28528286745270032</v>
      </c>
      <c r="I15" s="17">
        <f t="shared" ref="I15:I24" si="6">(SUMIFS(TICARETHANEAG2,KAYNAK,A15,SEBEP,B15,SÜRE,"Uzun",BİLDİRİM,"Bildirimsiz",İL,$B$10,İLÇE,$B$11)/VLOOKUP($B$11,ABONE2,9,FALSE))</f>
        <v>0.11930331957163959</v>
      </c>
      <c r="J15" s="17">
        <f t="shared" ref="J15:J24" si="7">(SUMIFS(TICARETHANEOG2,KAYNAK,A15,SEBEP,B15,SÜRE,"Uzun",BİLDİRİM,"Bildirimsiz",İL,$B$10,İLÇE,$B$11)/VLOOKUP($B$11,ABONE2,10,FALSE))</f>
        <v>5.900821846602617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0.40168098502181226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7.9692779818021391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5.03322819903293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0.14852318626868916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0.33011456512012499</v>
      </c>
      <c r="D17" s="17">
        <f t="shared" si="1"/>
        <v>2.3815903851197167</v>
      </c>
      <c r="E17" s="17">
        <f t="shared" si="2"/>
        <v>0.33920778726196404</v>
      </c>
      <c r="F17" s="17">
        <f t="shared" si="3"/>
        <v>6.3521851583659554</v>
      </c>
      <c r="G17" s="17">
        <f t="shared" si="4"/>
        <v>7.2705269893698654</v>
      </c>
      <c r="H17" s="17">
        <f t="shared" si="5"/>
        <v>6.5556593803996774</v>
      </c>
      <c r="I17" s="17">
        <f t="shared" si="6"/>
        <v>0.77510143557499012</v>
      </c>
      <c r="J17" s="17">
        <f t="shared" si="7"/>
        <v>53.710448917519791</v>
      </c>
      <c r="K17" s="17">
        <f t="shared" si="8"/>
        <v>3.360539806455983</v>
      </c>
      <c r="L17" s="17">
        <f t="shared" si="9"/>
        <v>40.452953617062747</v>
      </c>
      <c r="M17" s="17">
        <f t="shared" si="10"/>
        <v>234.59994799278294</v>
      </c>
      <c r="N17" s="17">
        <f t="shared" si="11"/>
        <v>163.07210795962288</v>
      </c>
      <c r="O17" s="23">
        <f t="shared" si="12"/>
        <v>1.3345497474336998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3.9012824111615593E-2</v>
      </c>
      <c r="D21" s="17">
        <f t="shared" si="1"/>
        <v>0</v>
      </c>
      <c r="E21" s="17">
        <f t="shared" si="2"/>
        <v>3.8839898711974526E-2</v>
      </c>
      <c r="F21" s="17">
        <f t="shared" si="3"/>
        <v>7.3278232748068828E-2</v>
      </c>
      <c r="G21" s="17">
        <f t="shared" si="4"/>
        <v>0</v>
      </c>
      <c r="H21" s="17">
        <f t="shared" si="5"/>
        <v>5.7042196343062838E-2</v>
      </c>
      <c r="I21" s="17">
        <f t="shared" si="6"/>
        <v>1.7199057694745327E-2</v>
      </c>
      <c r="J21" s="17">
        <f t="shared" si="7"/>
        <v>0</v>
      </c>
      <c r="K21" s="17">
        <f t="shared" si="8"/>
        <v>1.6359031024056947E-2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3.556996276232044E-2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0.44188315434704739</v>
      </c>
      <c r="D25" s="17">
        <f t="shared" ref="D25:O25" si="13">SUM(D15:D24)</f>
        <v>2.6399027827994606</v>
      </c>
      <c r="E25" s="17">
        <f t="shared" si="13"/>
        <v>0.45162593588938321</v>
      </c>
      <c r="F25" s="17">
        <f t="shared" si="13"/>
        <v>6.6693729828695574</v>
      </c>
      <c r="G25" s="17">
        <f t="shared" si="13"/>
        <v>7.7011669166863781</v>
      </c>
      <c r="H25" s="17">
        <f t="shared" si="13"/>
        <v>6.8979844441954405</v>
      </c>
      <c r="I25" s="17">
        <f t="shared" si="13"/>
        <v>0.91160381284137493</v>
      </c>
      <c r="J25" s="17">
        <f t="shared" si="13"/>
        <v>59.611270764122409</v>
      </c>
      <c r="K25" s="17">
        <f t="shared" si="13"/>
        <v>3.7785798225018525</v>
      </c>
      <c r="L25" s="17">
        <f t="shared" si="13"/>
        <v>40.452953617062747</v>
      </c>
      <c r="M25" s="17">
        <f t="shared" si="13"/>
        <v>242.56922597458509</v>
      </c>
      <c r="N25" s="17">
        <f t="shared" si="13"/>
        <v>168.1053361586558</v>
      </c>
      <c r="O25" s="17">
        <f t="shared" si="13"/>
        <v>1.5186428964647094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7.8721110557912755E-2</v>
      </c>
      <c r="D29" s="17">
        <f>(SUMIFS(MESKENOG2,KAYNAK,A29,SEBEP,B29,SÜRE,"Uzun",BİLDİRİM,"Bildirimli",İL,$B$10,İLÇE,$B$11)/VLOOKUP($B$11,ABONE2,4,FALSE))</f>
        <v>1.4384601776433128E-2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7.8435937240013007E-2</v>
      </c>
      <c r="F29" s="17">
        <f>(SUMIFS(TARIMSALAG2,KAYNAK,A29,SEBEP,B29,SÜRE,"Uzun",BİLDİRİM,"Bildirimli",İL,$B$10,İLÇE,$B$11)/VLOOKUP($B$11,ABONE2,6,FALSE))</f>
        <v>1.2930130523800806E-2</v>
      </c>
      <c r="G29" s="17">
        <f>(SUMIFS(TARIMSALOG2,KAYNAK,A29,SEBEP,B29,SÜRE,"Uzun",BİLDİRİM,"Bildirimli",İL,$B$10,İLÇE,$B$11)/VLOOKUP($B$11,ABONE2,7,FALSE))</f>
        <v>1.5119332192853234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0.34505971126877172</v>
      </c>
      <c r="I29" s="17">
        <f>(SUMIFS(TICARETHANEAG2,KAYNAK,A29,SEBEP,B29,SÜRE,"Uzun",BİLDİRİM,"Bildirimli",İL,$B$10,İLÇE,$B$11)/VLOOKUP($B$11,ABONE2,9,FALSE))</f>
        <v>7.6950930508705093E-2</v>
      </c>
      <c r="J29" s="17">
        <f>(SUMIFS(TICARETHANEOG2,KAYNAK,A29,SEBEP,B29,SÜRE,"Uzun",BİLDİRİM,"Bildirimli",İL,$B$10,İLÇE,$B$11)/VLOOKUP($B$11,ABONE2,10,FALSE))</f>
        <v>2.1378131805974738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0.1776064016057258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0.9462718173465946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0.59764535832416499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0.11038032141682413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7.8721110557912755E-2</v>
      </c>
      <c r="D33" s="17">
        <f t="shared" ref="D33:O33" si="14">SUM(D28:D32)</f>
        <v>1.4384601776433128E-2</v>
      </c>
      <c r="E33" s="17">
        <f t="shared" si="14"/>
        <v>7.8435937240013007E-2</v>
      </c>
      <c r="F33" s="17">
        <f t="shared" si="14"/>
        <v>1.2930130523800806E-2</v>
      </c>
      <c r="G33" s="17">
        <f t="shared" si="14"/>
        <v>1.5119332192853234</v>
      </c>
      <c r="H33" s="17">
        <f t="shared" si="14"/>
        <v>0.34505971126877172</v>
      </c>
      <c r="I33" s="17">
        <f t="shared" si="14"/>
        <v>7.6950930508705093E-2</v>
      </c>
      <c r="J33" s="17">
        <f t="shared" si="14"/>
        <v>2.1378131805974738</v>
      </c>
      <c r="K33" s="17">
        <f t="shared" si="14"/>
        <v>0.1776064016057258</v>
      </c>
      <c r="L33" s="17">
        <f t="shared" si="14"/>
        <v>0</v>
      </c>
      <c r="M33" s="17">
        <f t="shared" si="14"/>
        <v>0.9462718173465946</v>
      </c>
      <c r="N33" s="17">
        <f t="shared" si="14"/>
        <v>0.59764535832416499</v>
      </c>
      <c r="O33" s="17">
        <f t="shared" si="14"/>
        <v>0.11038032141682413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18193</v>
      </c>
      <c r="D37" s="22">
        <f>VLOOKUP($B$11,ABONE2,4,FALSE)</f>
        <v>81</v>
      </c>
      <c r="E37" s="22">
        <f>VLOOKUP($B$11,ABONE2,5,FALSE)</f>
        <v>18274</v>
      </c>
      <c r="F37" s="22">
        <f>VLOOKUP($B$11,ABONE2,6,FALSE)</f>
        <v>924</v>
      </c>
      <c r="G37" s="22">
        <f>VLOOKUP($B$11,ABONE2,7,FALSE)</f>
        <v>263</v>
      </c>
      <c r="H37" s="22">
        <f>VLOOKUP($B$11,ABONE2,8,FALSE)</f>
        <v>1187</v>
      </c>
      <c r="I37" s="22">
        <f>VLOOKUP($B$11,ABONE2,9,FALSE)</f>
        <v>4187</v>
      </c>
      <c r="J37" s="22">
        <f>VLOOKUP($B$11,ABONE2,10,FALSE)</f>
        <v>215</v>
      </c>
      <c r="K37" s="22">
        <f>VLOOKUP($B$11,ABONE2,11,FALSE)</f>
        <v>4402</v>
      </c>
      <c r="L37" s="36">
        <f>VLOOKUP($B$11,ABONE2,12,FALSE)</f>
        <v>7</v>
      </c>
      <c r="M37" s="36">
        <f>VLOOKUP($B$11,ABONE2,13,FALSE)</f>
        <v>12</v>
      </c>
      <c r="N37" s="36">
        <f>VLOOKUP($B$11,ABONE2,14,FALSE)</f>
        <v>19</v>
      </c>
      <c r="O37" s="36">
        <f>VLOOKUP($B$11,ABONE2,15,FALSE)</f>
        <v>23882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4222.4824499999995</v>
      </c>
      <c r="D38" s="22">
        <f>VLOOKUP($B$11,TUKETIM,4,FALSE)</f>
        <v>76.809108333333327</v>
      </c>
      <c r="E38" s="22">
        <f>VLOOKUP($B$11,TUKETIM,5,FALSE)</f>
        <v>4299.2915583333324</v>
      </c>
      <c r="F38" s="22">
        <f>VLOOKUP($B$11,TUKETIM,6,FALSE)</f>
        <v>483.56630833333327</v>
      </c>
      <c r="G38" s="22">
        <f>VLOOKUP($B$11,TUKETIM,7,FALSE)</f>
        <v>375.26632499999994</v>
      </c>
      <c r="H38" s="22">
        <f>VLOOKUP($B$11,TUKETIM,8,FALSE)</f>
        <v>858.83263333333321</v>
      </c>
      <c r="I38" s="22">
        <f>VLOOKUP($B$11,TUKETIM,9,FALSE)</f>
        <v>2313.3199083333334</v>
      </c>
      <c r="J38" s="22">
        <f>VLOOKUP($B$11,TUKETIM,10,FALSE)</f>
        <v>2478.2458249999995</v>
      </c>
      <c r="K38" s="22">
        <f>VLOOKUP($B$11,TUKETIM,11,FALSE)</f>
        <v>4791.5657333333329</v>
      </c>
      <c r="L38" s="36">
        <f>VLOOKUP($B$11,TUKETIM,12,FALSE)</f>
        <v>64.06571666666666</v>
      </c>
      <c r="M38" s="36">
        <f>VLOOKUP($B$11,TUKETIM,13,FALSE)</f>
        <v>174.05811666666668</v>
      </c>
      <c r="N38" s="36">
        <f>VLOOKUP($B$11,TUKETIM,14,FALSE)</f>
        <v>238.12383333333332</v>
      </c>
      <c r="O38" s="36">
        <f>VLOOKUP($B$11,TUKETIM,15,FALSE)</f>
        <v>10187.813758333332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91875.1</v>
      </c>
      <c r="D39" s="22">
        <f>VLOOKUP($B$11,ANLASMA,4,FALSE)</f>
        <v>1765.8</v>
      </c>
      <c r="E39" s="22">
        <f>VLOOKUP($B$11,ANLASMA,5,FALSE)</f>
        <v>93640.900000000009</v>
      </c>
      <c r="F39" s="22">
        <f>VLOOKUP($B$11,ANLASMA,6,FALSE)</f>
        <v>9762.3520000000008</v>
      </c>
      <c r="G39" s="22">
        <f>VLOOKUP($B$11,ANLASMA,7,FALSE)</f>
        <v>6916</v>
      </c>
      <c r="H39" s="22">
        <f>VLOOKUP($B$11,ANLASMA,8,FALSE)</f>
        <v>16678.351999999999</v>
      </c>
      <c r="I39" s="22">
        <f>VLOOKUP($B$11,ANLASMA,9,FALSE)</f>
        <v>27240.859</v>
      </c>
      <c r="J39" s="22">
        <f>VLOOKUP($B$11,ANLASMA,10,FALSE)</f>
        <v>24179.919999999998</v>
      </c>
      <c r="K39" s="22">
        <f>VLOOKUP($B$11,ANLASMA,11,FALSE)</f>
        <v>51420.778999999995</v>
      </c>
      <c r="L39" s="36">
        <f>VLOOKUP($B$11,ANLASMA,12,FALSE)</f>
        <v>445.21</v>
      </c>
      <c r="M39" s="36">
        <f>VLOOKUP($B$11,ANLASMA,13,FALSE)</f>
        <v>2052</v>
      </c>
      <c r="N39" s="36">
        <f>VLOOKUP($B$11,ANLASMA,14,FALSE)</f>
        <v>2497.21</v>
      </c>
      <c r="O39" s="36">
        <f>VLOOKUP($B$11,ANLASMA,15,FALSE)</f>
        <v>164237.24099999998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92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0.17084795068569925</v>
      </c>
      <c r="D17" s="17">
        <f t="shared" si="1"/>
        <v>14.571751459649017</v>
      </c>
      <c r="E17" s="17">
        <f t="shared" si="2"/>
        <v>0.20385345930088758</v>
      </c>
      <c r="F17" s="17">
        <f t="shared" si="3"/>
        <v>0.34775130334112464</v>
      </c>
      <c r="G17" s="17">
        <f t="shared" si="4"/>
        <v>2.812426509996099</v>
      </c>
      <c r="H17" s="17">
        <f t="shared" si="5"/>
        <v>0.40268108023362892</v>
      </c>
      <c r="I17" s="17">
        <f t="shared" si="6"/>
        <v>0.40488360372545601</v>
      </c>
      <c r="J17" s="17">
        <f t="shared" si="7"/>
        <v>5.5098900633432777</v>
      </c>
      <c r="K17" s="17">
        <f t="shared" si="8"/>
        <v>0.57327933321805347</v>
      </c>
      <c r="L17" s="17">
        <f t="shared" si="9"/>
        <v>5.8065867636912154</v>
      </c>
      <c r="M17" s="17">
        <f t="shared" si="10"/>
        <v>75.511057045625037</v>
      </c>
      <c r="N17" s="17">
        <f t="shared" si="11"/>
        <v>31.945763119416398</v>
      </c>
      <c r="O17" s="23">
        <f t="shared" si="12"/>
        <v>0.27830937798223432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2.9725560361759464E-2</v>
      </c>
      <c r="D18" s="17">
        <f t="shared" si="1"/>
        <v>7.4358831446765181E-2</v>
      </c>
      <c r="E18" s="17">
        <f t="shared" si="2"/>
        <v>2.9827855597082949E-2</v>
      </c>
      <c r="F18" s="17">
        <f t="shared" si="3"/>
        <v>1.0891796406984323E-2</v>
      </c>
      <c r="G18" s="17">
        <f t="shared" si="4"/>
        <v>0</v>
      </c>
      <c r="H18" s="17">
        <f t="shared" si="5"/>
        <v>1.0649052882410059E-2</v>
      </c>
      <c r="I18" s="17">
        <f t="shared" si="6"/>
        <v>9.4093863904855995E-2</v>
      </c>
      <c r="J18" s="17">
        <f t="shared" si="7"/>
        <v>0.55672197707121529</v>
      </c>
      <c r="K18" s="17">
        <f t="shared" si="8"/>
        <v>0.10935429485958299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3.9593562028996707E-2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3.0987636410292074E-2</v>
      </c>
      <c r="D21" s="17">
        <f t="shared" si="1"/>
        <v>0</v>
      </c>
      <c r="E21" s="17">
        <f t="shared" si="2"/>
        <v>3.0916615678858964E-2</v>
      </c>
      <c r="F21" s="17">
        <f t="shared" si="3"/>
        <v>2.3689755150897805E-2</v>
      </c>
      <c r="G21" s="17">
        <f t="shared" si="4"/>
        <v>0</v>
      </c>
      <c r="H21" s="17">
        <f t="shared" si="5"/>
        <v>2.3161785801604537E-2</v>
      </c>
      <c r="I21" s="17">
        <f t="shared" si="6"/>
        <v>2.6104411595701451E-2</v>
      </c>
      <c r="J21" s="17">
        <f t="shared" si="7"/>
        <v>0</v>
      </c>
      <c r="K21" s="17">
        <f t="shared" si="8"/>
        <v>2.5243321317284396E-2</v>
      </c>
      <c r="L21" s="17">
        <f t="shared" si="9"/>
        <v>22.795477099638802</v>
      </c>
      <c r="M21" s="17">
        <f t="shared" si="10"/>
        <v>0</v>
      </c>
      <c r="N21" s="17">
        <f t="shared" si="11"/>
        <v>14.247173187274251</v>
      </c>
      <c r="O21" s="23">
        <f t="shared" si="12"/>
        <v>3.7117357521474964E-2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0.23156114745775078</v>
      </c>
      <c r="D25" s="17">
        <f t="shared" ref="D25:O25" si="13">SUM(D15:D24)</f>
        <v>14.646110291095782</v>
      </c>
      <c r="E25" s="17">
        <f t="shared" si="13"/>
        <v>0.26459793057682951</v>
      </c>
      <c r="F25" s="17">
        <f t="shared" si="13"/>
        <v>0.38233285489900681</v>
      </c>
      <c r="G25" s="17">
        <f t="shared" si="13"/>
        <v>2.812426509996099</v>
      </c>
      <c r="H25" s="17">
        <f t="shared" si="13"/>
        <v>0.43649191891764355</v>
      </c>
      <c r="I25" s="17">
        <f t="shared" si="13"/>
        <v>0.52508187922601346</v>
      </c>
      <c r="J25" s="17">
        <f t="shared" si="13"/>
        <v>6.0666120404144932</v>
      </c>
      <c r="K25" s="17">
        <f t="shared" si="13"/>
        <v>0.70787694939492085</v>
      </c>
      <c r="L25" s="17">
        <f t="shared" si="13"/>
        <v>28.602063863330017</v>
      </c>
      <c r="M25" s="17">
        <f t="shared" si="13"/>
        <v>75.511057045625037</v>
      </c>
      <c r="N25" s="17">
        <f t="shared" si="13"/>
        <v>46.192936306690648</v>
      </c>
      <c r="O25" s="17">
        <f t="shared" si="13"/>
        <v>0.35502029753270603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0.14292943477294209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0.14260185402859324</v>
      </c>
      <c r="F29" s="17">
        <f>(SUMIFS(TARIMSALAG2,KAYNAK,A29,SEBEP,B29,SÜRE,"Uzun",BİLDİRİM,"Bildirimli",İL,$B$10,İLÇE,$B$11)/VLOOKUP($B$11,ABONE2,6,FALSE))</f>
        <v>0.49216210752333839</v>
      </c>
      <c r="G29" s="17">
        <f>(SUMIFS(TARIMSALOG2,KAYNAK,A29,SEBEP,B29,SÜRE,"Uzun",BİLDİRİM,"Bildirimli",İL,$B$10,İLÇE,$B$11)/VLOOKUP($B$11,ABONE2,7,FALSE))</f>
        <v>7.5095623418093824E-2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0.48286702115277574</v>
      </c>
      <c r="I29" s="17">
        <f>(SUMIFS(TICARETHANEAG2,KAYNAK,A29,SEBEP,B29,SÜRE,"Uzun",BİLDİRİM,"Bildirimli",İL,$B$10,İLÇE,$B$11)/VLOOKUP($B$11,ABONE2,9,FALSE))</f>
        <v>0.58222293966726979</v>
      </c>
      <c r="J29" s="17">
        <f>(SUMIFS(TICARETHANEOG2,KAYNAK,A29,SEBEP,B29,SÜRE,"Uzun",BİLDİRİM,"Bildirimli",İL,$B$10,İLÇE,$B$11)/VLOOKUP($B$11,ABONE2,10,FALSE))</f>
        <v>4.4375803430541474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0.70939725913847829</v>
      </c>
      <c r="L29" s="17">
        <f>(SUMIFS(SANAYIAG2,KAYNAK,A29,SEBEP,B29,SÜRE,"Uzun",BİLDİRİM,"Bildirimli",İL,$B$10,İLÇE,$B$11)/VLOOKUP($B$11,ABONE2,12,FALSE))</f>
        <v>0.13132082128395212</v>
      </c>
      <c r="M29" s="17">
        <f>(SUMIFS(SANAYIOG2,KAYNAK,A29,SEBEP,B29,SÜRE,"Uzun",BİLDİRİM,"Bildirimli",İL,$B$10,İLÇE,$B$11)/VLOOKUP($B$11,ABONE2,13,FALSE))</f>
        <v>0.10432229430844368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0.12119637366813646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0.23336842036484895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1.8971121631109677E-3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1.8927641614870025E-3</v>
      </c>
      <c r="F31" s="17">
        <f>(SUMIFS(TARIMSALAG2,KAYNAK,A31,SEBEP,B31,SÜRE,"Uzun",BİLDİRİM,"Bildirimli",İL,$B$10,İLÇE,$B$11)/VLOOKUP($B$11,ABONE2,6,FALSE))</f>
        <v>1.7072726401927845E-2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1.6692229592582552E-2</v>
      </c>
      <c r="I31" s="17">
        <f>(SUMIFS(TICARETHANEAG2,KAYNAK,A31,SEBEP,B31,SÜRE,"Uzun",BİLDİRİM,"Bildirimli",İL,$B$10,İLÇE,$B$11)/VLOOKUP($B$11,ABONE2,9,FALSE))</f>
        <v>7.5938641920858894E-3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7.3433700329874592E-3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3.273912997914615E-3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0.14482654693605307</v>
      </c>
      <c r="D33" s="17">
        <f t="shared" ref="D33:O33" si="14">SUM(D28:D32)</f>
        <v>0</v>
      </c>
      <c r="E33" s="17">
        <f t="shared" si="14"/>
        <v>0.14449461819008025</v>
      </c>
      <c r="F33" s="17">
        <f t="shared" si="14"/>
        <v>0.50923483392526625</v>
      </c>
      <c r="G33" s="17">
        <f t="shared" si="14"/>
        <v>7.5095623418093824E-2</v>
      </c>
      <c r="H33" s="17">
        <f t="shared" si="14"/>
        <v>0.49955925074535829</v>
      </c>
      <c r="I33" s="17">
        <f t="shared" si="14"/>
        <v>0.58981680385935564</v>
      </c>
      <c r="J33" s="17">
        <f t="shared" si="14"/>
        <v>4.4375803430541474</v>
      </c>
      <c r="K33" s="17">
        <f t="shared" si="14"/>
        <v>0.71674062917146575</v>
      </c>
      <c r="L33" s="17">
        <f t="shared" si="14"/>
        <v>0.13132082128395212</v>
      </c>
      <c r="M33" s="17">
        <f t="shared" si="14"/>
        <v>0.10432229430844368</v>
      </c>
      <c r="N33" s="17">
        <f t="shared" si="14"/>
        <v>0.12119637366813646</v>
      </c>
      <c r="O33" s="17">
        <f t="shared" si="14"/>
        <v>0.23664233336276355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38308</v>
      </c>
      <c r="D37" s="22">
        <f>VLOOKUP($B$11,ABONE2,4,FALSE)</f>
        <v>88</v>
      </c>
      <c r="E37" s="22">
        <f>VLOOKUP($B$11,ABONE2,5,FALSE)</f>
        <v>38396</v>
      </c>
      <c r="F37" s="22">
        <f>VLOOKUP($B$11,ABONE2,6,FALSE)</f>
        <v>2018</v>
      </c>
      <c r="G37" s="22">
        <f>VLOOKUP($B$11,ABONE2,7,FALSE)</f>
        <v>46</v>
      </c>
      <c r="H37" s="22">
        <f>VLOOKUP($B$11,ABONE2,8,FALSE)</f>
        <v>2064</v>
      </c>
      <c r="I37" s="22">
        <f>VLOOKUP($B$11,ABONE2,9,FALSE)</f>
        <v>6039</v>
      </c>
      <c r="J37" s="22">
        <f>VLOOKUP($B$11,ABONE2,10,FALSE)</f>
        <v>206</v>
      </c>
      <c r="K37" s="22">
        <f>VLOOKUP($B$11,ABONE2,11,FALSE)</f>
        <v>6245</v>
      </c>
      <c r="L37" s="36">
        <f>VLOOKUP($B$11,ABONE2,12,FALSE)</f>
        <v>15</v>
      </c>
      <c r="M37" s="36">
        <f>VLOOKUP($B$11,ABONE2,13,FALSE)</f>
        <v>9</v>
      </c>
      <c r="N37" s="36">
        <f>VLOOKUP($B$11,ABONE2,14,FALSE)</f>
        <v>24</v>
      </c>
      <c r="O37" s="36">
        <f>VLOOKUP($B$11,ABONE2,15,FALSE)</f>
        <v>46729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8091.1572000000024</v>
      </c>
      <c r="D38" s="22">
        <f>VLOOKUP($B$11,TUKETIM,4,FALSE)</f>
        <v>844.86970833333328</v>
      </c>
      <c r="E38" s="22">
        <f>VLOOKUP($B$11,TUKETIM,5,FALSE)</f>
        <v>8936.0269083333351</v>
      </c>
      <c r="F38" s="22">
        <f>VLOOKUP($B$11,TUKETIM,6,FALSE)</f>
        <v>487.77595000000008</v>
      </c>
      <c r="G38" s="22">
        <f>VLOOKUP($B$11,TUKETIM,7,FALSE)</f>
        <v>116.57534999999999</v>
      </c>
      <c r="H38" s="22">
        <f>VLOOKUP($B$11,TUKETIM,8,FALSE)</f>
        <v>604.35130000000004</v>
      </c>
      <c r="I38" s="22">
        <f>VLOOKUP($B$11,TUKETIM,9,FALSE)</f>
        <v>3204.3820416666667</v>
      </c>
      <c r="J38" s="22">
        <f>VLOOKUP($B$11,TUKETIM,10,FALSE)</f>
        <v>2299.2846583333335</v>
      </c>
      <c r="K38" s="22">
        <f>VLOOKUP($B$11,TUKETIM,11,FALSE)</f>
        <v>5503.6666999999998</v>
      </c>
      <c r="L38" s="36">
        <f>VLOOKUP($B$11,TUKETIM,12,FALSE)</f>
        <v>28.864933333333333</v>
      </c>
      <c r="M38" s="36">
        <f>VLOOKUP($B$11,TUKETIM,13,FALSE)</f>
        <v>690.67571666666674</v>
      </c>
      <c r="N38" s="36">
        <f>VLOOKUP($B$11,TUKETIM,14,FALSE)</f>
        <v>719.54065000000003</v>
      </c>
      <c r="O38" s="36">
        <f>VLOOKUP($B$11,TUKETIM,15,FALSE)</f>
        <v>15763.585558333336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221474.24</v>
      </c>
      <c r="D39" s="22">
        <f>VLOOKUP($B$11,ANLASMA,4,FALSE)</f>
        <v>14915.784</v>
      </c>
      <c r="E39" s="22">
        <f>VLOOKUP($B$11,ANLASMA,5,FALSE)</f>
        <v>236390.02399999998</v>
      </c>
      <c r="F39" s="22">
        <f>VLOOKUP($B$11,ANLASMA,6,FALSE)</f>
        <v>10614.12</v>
      </c>
      <c r="G39" s="22">
        <f>VLOOKUP($B$11,ANLASMA,7,FALSE)</f>
        <v>2011.9</v>
      </c>
      <c r="H39" s="22">
        <f>VLOOKUP($B$11,ANLASMA,8,FALSE)</f>
        <v>12626.02</v>
      </c>
      <c r="I39" s="22">
        <f>VLOOKUP($B$11,ANLASMA,9,FALSE)</f>
        <v>34989.194000000003</v>
      </c>
      <c r="J39" s="22">
        <f>VLOOKUP($B$11,ANLASMA,10,FALSE)</f>
        <v>41061.909</v>
      </c>
      <c r="K39" s="22">
        <f>VLOOKUP($B$11,ANLASMA,11,FALSE)</f>
        <v>76051.103000000003</v>
      </c>
      <c r="L39" s="36">
        <f>VLOOKUP($B$11,ANLASMA,12,FALSE)</f>
        <v>227.667</v>
      </c>
      <c r="M39" s="36">
        <f>VLOOKUP($B$11,ANLASMA,13,FALSE)</f>
        <v>9525</v>
      </c>
      <c r="N39" s="36">
        <f>VLOOKUP($B$11,ANLASMA,14,FALSE)</f>
        <v>9752.6669999999995</v>
      </c>
      <c r="O39" s="36">
        <f>VLOOKUP($B$11,ANLASMA,15,FALSE)</f>
        <v>334819.81400000001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93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6.3264384170515914E-2</v>
      </c>
      <c r="D17" s="17">
        <f t="shared" si="1"/>
        <v>0.78705477091888587</v>
      </c>
      <c r="E17" s="17">
        <f t="shared" si="2"/>
        <v>6.363904457924463E-2</v>
      </c>
      <c r="F17" s="17">
        <f t="shared" si="3"/>
        <v>1.2454066430523809</v>
      </c>
      <c r="G17" s="17">
        <f t="shared" si="4"/>
        <v>6.0344986306094608</v>
      </c>
      <c r="H17" s="17">
        <f t="shared" si="5"/>
        <v>1.7986206230856543</v>
      </c>
      <c r="I17" s="17">
        <f t="shared" si="6"/>
        <v>0.34195445361038862</v>
      </c>
      <c r="J17" s="17">
        <f t="shared" si="7"/>
        <v>6.9211061824819113</v>
      </c>
      <c r="K17" s="17">
        <f t="shared" si="8"/>
        <v>0.50042038961573032</v>
      </c>
      <c r="L17" s="17">
        <f t="shared" si="9"/>
        <v>2.8642862098654809</v>
      </c>
      <c r="M17" s="17">
        <f t="shared" si="10"/>
        <v>74.408537381311888</v>
      </c>
      <c r="N17" s="17">
        <f t="shared" si="11"/>
        <v>42.265468014430169</v>
      </c>
      <c r="O17" s="23">
        <f t="shared" si="12"/>
        <v>0.33209806823674015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2.7069603980090415E-3</v>
      </c>
      <c r="D18" s="17">
        <f t="shared" si="1"/>
        <v>6.2605594647881999E-2</v>
      </c>
      <c r="E18" s="17">
        <f t="shared" si="2"/>
        <v>2.7379661245304572E-3</v>
      </c>
      <c r="F18" s="17">
        <f t="shared" si="3"/>
        <v>6.378144179612863E-2</v>
      </c>
      <c r="G18" s="17">
        <f t="shared" si="4"/>
        <v>0.39127375211931237</v>
      </c>
      <c r="H18" s="17">
        <f t="shared" si="5"/>
        <v>0.10161185409451447</v>
      </c>
      <c r="I18" s="17">
        <f t="shared" si="6"/>
        <v>1.8077818649496227E-2</v>
      </c>
      <c r="J18" s="17">
        <f t="shared" si="7"/>
        <v>0.60140572745081988</v>
      </c>
      <c r="K18" s="17">
        <f t="shared" si="8"/>
        <v>3.2127897880925592E-2</v>
      </c>
      <c r="L18" s="17">
        <f t="shared" si="9"/>
        <v>0</v>
      </c>
      <c r="M18" s="17">
        <f t="shared" si="10"/>
        <v>4.5000565210511363</v>
      </c>
      <c r="N18" s="17">
        <f t="shared" si="11"/>
        <v>2.4782919971006256</v>
      </c>
      <c r="O18" s="23">
        <f t="shared" si="12"/>
        <v>1.8884531114197793E-2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9.0997513588704114E-4</v>
      </c>
      <c r="D20" s="17">
        <f t="shared" si="1"/>
        <v>0</v>
      </c>
      <c r="E20" s="17">
        <f t="shared" si="2"/>
        <v>9.0950409943424155E-4</v>
      </c>
      <c r="F20" s="17">
        <f t="shared" si="3"/>
        <v>4.1713533718931786E-3</v>
      </c>
      <c r="G20" s="17">
        <f t="shared" si="4"/>
        <v>0</v>
      </c>
      <c r="H20" s="17">
        <f t="shared" si="5"/>
        <v>3.6894977284881382E-3</v>
      </c>
      <c r="I20" s="17">
        <f t="shared" si="6"/>
        <v>2.1749586001830164E-3</v>
      </c>
      <c r="J20" s="17">
        <f t="shared" si="7"/>
        <v>0</v>
      </c>
      <c r="K20" s="17">
        <f t="shared" si="8"/>
        <v>2.122572386191568E-3</v>
      </c>
      <c r="L20" s="17">
        <f t="shared" si="9"/>
        <v>0.62366235850741325</v>
      </c>
      <c r="M20" s="17">
        <f t="shared" si="10"/>
        <v>0</v>
      </c>
      <c r="N20" s="17">
        <f t="shared" si="11"/>
        <v>0.28019613208304073</v>
      </c>
      <c r="O20" s="23">
        <f t="shared" si="12"/>
        <v>1.5881238753915033E-3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2.6343441974979707E-2</v>
      </c>
      <c r="D21" s="17">
        <f t="shared" si="1"/>
        <v>0</v>
      </c>
      <c r="E21" s="17">
        <f t="shared" si="2"/>
        <v>2.6329805644740495E-2</v>
      </c>
      <c r="F21" s="17">
        <f t="shared" si="3"/>
        <v>0.3667366248777359</v>
      </c>
      <c r="G21" s="17">
        <f t="shared" si="4"/>
        <v>0</v>
      </c>
      <c r="H21" s="17">
        <f t="shared" si="5"/>
        <v>0.32437288903810063</v>
      </c>
      <c r="I21" s="17">
        <f t="shared" si="6"/>
        <v>0.12824296873314181</v>
      </c>
      <c r="J21" s="17">
        <f t="shared" si="7"/>
        <v>0</v>
      </c>
      <c r="K21" s="17">
        <f t="shared" si="8"/>
        <v>0.1251540990864333</v>
      </c>
      <c r="L21" s="17">
        <f t="shared" si="9"/>
        <v>0.75143855689245742</v>
      </c>
      <c r="M21" s="17">
        <f t="shared" si="10"/>
        <v>0</v>
      </c>
      <c r="N21" s="17">
        <f t="shared" si="11"/>
        <v>0.3376028299082055</v>
      </c>
      <c r="O21" s="23">
        <f t="shared" si="12"/>
        <v>7.1479467009652853E-2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9.3224761679391699E-2</v>
      </c>
      <c r="D25" s="17">
        <f t="shared" ref="D25:O25" si="13">SUM(D15:D24)</f>
        <v>0.84966036556676783</v>
      </c>
      <c r="E25" s="17">
        <f t="shared" si="13"/>
        <v>9.3616320447949833E-2</v>
      </c>
      <c r="F25" s="17">
        <f t="shared" si="13"/>
        <v>1.6800960630981387</v>
      </c>
      <c r="G25" s="17">
        <f t="shared" si="13"/>
        <v>6.4257723827287734</v>
      </c>
      <c r="H25" s="17">
        <f t="shared" si="13"/>
        <v>2.2282948639467577</v>
      </c>
      <c r="I25" s="17">
        <f t="shared" si="13"/>
        <v>0.49045019959320968</v>
      </c>
      <c r="J25" s="17">
        <f t="shared" si="13"/>
        <v>7.5225119099327316</v>
      </c>
      <c r="K25" s="17">
        <f t="shared" si="13"/>
        <v>0.65982495896928084</v>
      </c>
      <c r="L25" s="17">
        <f t="shared" si="13"/>
        <v>4.2393871252653517</v>
      </c>
      <c r="M25" s="17">
        <f t="shared" si="13"/>
        <v>78.908593902363023</v>
      </c>
      <c r="N25" s="17">
        <f t="shared" si="13"/>
        <v>45.361558973522044</v>
      </c>
      <c r="O25" s="17">
        <f t="shared" si="13"/>
        <v>0.42405019023598228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9.4707349295377524E-2</v>
      </c>
      <c r="D28" s="17">
        <f>(SUMIFS(MESKENOG2,KAYNAK,A28,SEBEP,B28,SÜRE,"Uzun",BİLDİRİM,"Bildirimli",İL,$B$10,İLÇE,$B$11)/VLOOKUP($B$11,ABONE2,4,FALSE))</f>
        <v>1.2153799142594071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9.5287450453016231E-2</v>
      </c>
      <c r="F28" s="17">
        <f>(SUMIFS(TARIMSALAG2,KAYNAK,A28,SEBEP,B28,SÜRE,"Uzun",BİLDİRİM,"Bildirimli",İL,$B$10,İLÇE,$B$11)/VLOOKUP($B$11,ABONE2,6,FALSE))</f>
        <v>1.5386676910066468</v>
      </c>
      <c r="G28" s="17">
        <f>(SUMIFS(TARIMSALOG2,KAYNAK,A28,SEBEP,B28,SÜRE,"Uzun",BİLDİRİM,"Bildirimli",İL,$B$10,İLÇE,$B$11)/VLOOKUP($B$11,ABONE2,7,FALSE))</f>
        <v>7.3568199419173093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2.2107540012150437</v>
      </c>
      <c r="I28" s="17">
        <f>(SUMIFS(TICARETHANEAG2,KAYNAK,A28,SEBEP,B28,SÜRE,"Uzun",BİLDİRİM,"Bildirimli",İL,$B$10,İLÇE,$B$11)/VLOOKUP($B$11,ABONE2,9,FALSE))</f>
        <v>0.46311293501802325</v>
      </c>
      <c r="J28" s="17">
        <f>(SUMIFS(TICARETHANEOG2,KAYNAK,A28,SEBEP,B28,SÜRE,"Uzun",BİLDİRİM,"Bildirimli",İL,$B$10,İLÇE,$B$11)/VLOOKUP($B$11,ABONE2,10,FALSE))</f>
        <v>14.426476919720784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0.79943555452975368</v>
      </c>
      <c r="L28" s="17">
        <f>(SUMIFS(SANAYIAG2,KAYNAK,A28,SEBEP,B28,SÜRE,"Uzun",BİLDİRİM,"Bildirimli",İL,$B$10,İLÇE,$B$11)/VLOOKUP($B$11,ABONE2,12,FALSE))</f>
        <v>3.7771423814086034</v>
      </c>
      <c r="M28" s="17">
        <f>(SUMIFS(SANAYIOG2,KAYNAK,A28,SEBEP,B28,SÜRE,"Uzun",BİLDİRİM,"Bildirimli",İL,$B$10,İLÇE,$B$11)/VLOOKUP($B$11,ABONE2,13,FALSE))</f>
        <v>82.405360401494292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47.079639262035506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0.44960647993193759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0.10206629881344763</v>
      </c>
      <c r="D29" s="17">
        <f>(SUMIFS(MESKENOG2,KAYNAK,A29,SEBEP,B29,SÜRE,"Uzun",BİLDİRİM,"Bildirimli",İL,$B$10,İLÇE,$B$11)/VLOOKUP($B$11,ABONE2,4,FALSE))</f>
        <v>2.6606305870434324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0.1033907053813401</v>
      </c>
      <c r="F29" s="17">
        <f>(SUMIFS(TARIMSALAG2,KAYNAK,A29,SEBEP,B29,SÜRE,"Uzun",BİLDİRİM,"Bildirimli",İL,$B$10,İLÇE,$B$11)/VLOOKUP($B$11,ABONE2,6,FALSE))</f>
        <v>1.6374305130248208</v>
      </c>
      <c r="G29" s="17">
        <f>(SUMIFS(TARIMSALOG2,KAYNAK,A29,SEBEP,B29,SÜRE,"Uzun",BİLDİRİM,"Bildirimli",İL,$B$10,İLÇE,$B$11)/VLOOKUP($B$11,ABONE2,7,FALSE))</f>
        <v>1.9868396235381527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1.6777926537373375</v>
      </c>
      <c r="I29" s="17">
        <f>(SUMIFS(TICARETHANEAG2,KAYNAK,A29,SEBEP,B29,SÜRE,"Uzun",BİLDİRİM,"Bildirimli",İL,$B$10,İLÇE,$B$11)/VLOOKUP($B$11,ABONE2,9,FALSE))</f>
        <v>0.49458658045054782</v>
      </c>
      <c r="J29" s="17">
        <f>(SUMIFS(TICARETHANEOG2,KAYNAK,A29,SEBEP,B29,SÜRE,"Uzun",BİLDİRİM,"Bildirimli",İL,$B$10,İLÇE,$B$11)/VLOOKUP($B$11,ABONE2,10,FALSE))</f>
        <v>4.4716126209825307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0.59037752432935953</v>
      </c>
      <c r="L29" s="17">
        <f>(SUMIFS(SANAYIAG2,KAYNAK,A29,SEBEP,B29,SÜRE,"Uzun",BİLDİRİM,"Bildirimli",İL,$B$10,İLÇE,$B$11)/VLOOKUP($B$11,ABONE2,12,FALSE))</f>
        <v>2.4620931590342923</v>
      </c>
      <c r="M29" s="17">
        <f>(SUMIFS(SANAYIOG2,KAYNAK,A29,SEBEP,B29,SÜRE,"Uzun",BİLDİRİM,"Bildirimli",İL,$B$10,İLÇE,$B$11)/VLOOKUP($B$11,ABONE2,13,FALSE))</f>
        <v>41.294478794185515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23.848044668248008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0.35217201361002454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2.0106491761669593E-2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2.0096083905252252E-2</v>
      </c>
      <c r="F31" s="17">
        <f>(SUMIFS(TARIMSALAG2,KAYNAK,A31,SEBEP,B31,SÜRE,"Uzun",BİLDİRİM,"Bildirimli",İL,$B$10,İLÇE,$B$11)/VLOOKUP($B$11,ABONE2,6,FALSE))</f>
        <v>0.127053791306764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0.11237711903783443</v>
      </c>
      <c r="I31" s="17">
        <f>(SUMIFS(TICARETHANEAG2,KAYNAK,A31,SEBEP,B31,SÜRE,"Uzun",BİLDİRİM,"Bildirimli",İL,$B$10,İLÇE,$B$11)/VLOOKUP($B$11,ABONE2,9,FALSE))</f>
        <v>8.2487277429263775E-2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8.0500482753439725E-2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3.9255726044032151E-2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0.21688013987049473</v>
      </c>
      <c r="D33" s="17">
        <f t="shared" ref="D33:O33" si="14">SUM(D28:D32)</f>
        <v>3.8760105013028392</v>
      </c>
      <c r="E33" s="17">
        <f t="shared" si="14"/>
        <v>0.21877423973960858</v>
      </c>
      <c r="F33" s="17">
        <f t="shared" si="14"/>
        <v>3.303151995338232</v>
      </c>
      <c r="G33" s="17">
        <f t="shared" si="14"/>
        <v>9.3436595654554626</v>
      </c>
      <c r="H33" s="17">
        <f t="shared" si="14"/>
        <v>4.0009237739902153</v>
      </c>
      <c r="I33" s="17">
        <f t="shared" si="14"/>
        <v>1.0401867928978348</v>
      </c>
      <c r="J33" s="17">
        <f t="shared" si="14"/>
        <v>18.898089540703314</v>
      </c>
      <c r="K33" s="17">
        <f t="shared" si="14"/>
        <v>1.4703135616125529</v>
      </c>
      <c r="L33" s="17">
        <f t="shared" si="14"/>
        <v>6.2392355404428956</v>
      </c>
      <c r="M33" s="17">
        <f t="shared" si="14"/>
        <v>123.6998391956798</v>
      </c>
      <c r="N33" s="17">
        <f t="shared" si="14"/>
        <v>70.927683930283507</v>
      </c>
      <c r="O33" s="17">
        <f t="shared" si="14"/>
        <v>0.84103421958599422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67580</v>
      </c>
      <c r="D37" s="22">
        <f>VLOOKUP($B$11,ABONE2,4,FALSE)</f>
        <v>35</v>
      </c>
      <c r="E37" s="22">
        <f>VLOOKUP($B$11,ABONE2,5,FALSE)</f>
        <v>67615</v>
      </c>
      <c r="F37" s="22">
        <f>VLOOKUP($B$11,ABONE2,6,FALSE)</f>
        <v>7542</v>
      </c>
      <c r="G37" s="22">
        <f>VLOOKUP($B$11,ABONE2,7,FALSE)</f>
        <v>985</v>
      </c>
      <c r="H37" s="22">
        <f>VLOOKUP($B$11,ABONE2,8,FALSE)</f>
        <v>8527</v>
      </c>
      <c r="I37" s="22">
        <f>VLOOKUP($B$11,ABONE2,9,FALSE)</f>
        <v>15964</v>
      </c>
      <c r="J37" s="22">
        <f>VLOOKUP($B$11,ABONE2,10,FALSE)</f>
        <v>394</v>
      </c>
      <c r="K37" s="22">
        <f>VLOOKUP($B$11,ABONE2,11,FALSE)</f>
        <v>16358</v>
      </c>
      <c r="L37" s="36">
        <f>VLOOKUP($B$11,ABONE2,12,FALSE)</f>
        <v>31</v>
      </c>
      <c r="M37" s="36">
        <f>VLOOKUP($B$11,ABONE2,13,FALSE)</f>
        <v>38</v>
      </c>
      <c r="N37" s="36">
        <f>VLOOKUP($B$11,ABONE2,14,FALSE)</f>
        <v>69</v>
      </c>
      <c r="O37" s="36">
        <f>VLOOKUP($B$11,ABONE2,15,FALSE)</f>
        <v>92569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12731.338258333333</v>
      </c>
      <c r="D38" s="22">
        <f>VLOOKUP($B$11,TUKETIM,4,FALSE)</f>
        <v>50.792550000000006</v>
      </c>
      <c r="E38" s="22">
        <f>VLOOKUP($B$11,TUKETIM,5,FALSE)</f>
        <v>12782.130808333333</v>
      </c>
      <c r="F38" s="22">
        <f>VLOOKUP($B$11,TUKETIM,6,FALSE)</f>
        <v>6962.9486416666687</v>
      </c>
      <c r="G38" s="22">
        <f>VLOOKUP($B$11,TUKETIM,7,FALSE)</f>
        <v>4361.6367833333343</v>
      </c>
      <c r="H38" s="22">
        <f>VLOOKUP($B$11,TUKETIM,8,FALSE)</f>
        <v>11324.585425000003</v>
      </c>
      <c r="I38" s="22">
        <f>VLOOKUP($B$11,TUKETIM,9,FALSE)</f>
        <v>8345.5145916666661</v>
      </c>
      <c r="J38" s="22">
        <f>VLOOKUP($B$11,TUKETIM,10,FALSE)</f>
        <v>3579.3810499999995</v>
      </c>
      <c r="K38" s="22">
        <f>VLOOKUP($B$11,TUKETIM,11,FALSE)</f>
        <v>11924.895641666666</v>
      </c>
      <c r="L38" s="36">
        <f>VLOOKUP($B$11,TUKETIM,12,FALSE)</f>
        <v>256.55359166666665</v>
      </c>
      <c r="M38" s="36">
        <f>VLOOKUP($B$11,TUKETIM,13,FALSE)</f>
        <v>3818.2837833333333</v>
      </c>
      <c r="N38" s="36">
        <f>VLOOKUP($B$11,TUKETIM,14,FALSE)</f>
        <v>4074.8373750000001</v>
      </c>
      <c r="O38" s="36">
        <f>VLOOKUP($B$11,TUKETIM,15,FALSE)</f>
        <v>40106.449250000005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311014.33600000001</v>
      </c>
      <c r="D39" s="22">
        <f>VLOOKUP($B$11,ANLASMA,4,FALSE)</f>
        <v>721.2</v>
      </c>
      <c r="E39" s="22">
        <f>VLOOKUP($B$11,ANLASMA,5,FALSE)</f>
        <v>311735.53600000002</v>
      </c>
      <c r="F39" s="22">
        <f>VLOOKUP($B$11,ANLASMA,6,FALSE)</f>
        <v>47032.258000000002</v>
      </c>
      <c r="G39" s="22">
        <f>VLOOKUP($B$11,ANLASMA,7,FALSE)</f>
        <v>31588.451000000001</v>
      </c>
      <c r="H39" s="22">
        <f>VLOOKUP($B$11,ANLASMA,8,FALSE)</f>
        <v>78620.709000000003</v>
      </c>
      <c r="I39" s="22">
        <f>VLOOKUP($B$11,ANLASMA,9,FALSE)</f>
        <v>90225.373999999996</v>
      </c>
      <c r="J39" s="22">
        <f>VLOOKUP($B$11,ANLASMA,10,FALSE)</f>
        <v>55561.101000000002</v>
      </c>
      <c r="K39" s="22">
        <f>VLOOKUP($B$11,ANLASMA,11,FALSE)</f>
        <v>145786.47500000001</v>
      </c>
      <c r="L39" s="36">
        <f>VLOOKUP($B$11,ANLASMA,12,FALSE)</f>
        <v>1412.4280000000001</v>
      </c>
      <c r="M39" s="36">
        <f>VLOOKUP($B$11,ANLASMA,13,FALSE)</f>
        <v>18880</v>
      </c>
      <c r="N39" s="36">
        <f>VLOOKUP($B$11,ANLASMA,14,FALSE)</f>
        <v>20292.428</v>
      </c>
      <c r="O39" s="36">
        <f>VLOOKUP($B$11,ANLASMA,15,FALSE)</f>
        <v>556435.14800000004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94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6.0215772199637578E-2</v>
      </c>
      <c r="D17" s="17">
        <f t="shared" si="1"/>
        <v>0.33383179299800436</v>
      </c>
      <c r="E17" s="17">
        <f t="shared" si="2"/>
        <v>6.0307111165427724E-2</v>
      </c>
      <c r="F17" s="17">
        <f t="shared" si="3"/>
        <v>0.18315146946052291</v>
      </c>
      <c r="G17" s="17">
        <f t="shared" si="4"/>
        <v>0.50693042605987371</v>
      </c>
      <c r="H17" s="17">
        <f t="shared" si="5"/>
        <v>0.23617256242712426</v>
      </c>
      <c r="I17" s="17">
        <f t="shared" si="6"/>
        <v>9.9785242353980619E-2</v>
      </c>
      <c r="J17" s="17">
        <f t="shared" si="7"/>
        <v>3.29694732938585</v>
      </c>
      <c r="K17" s="17">
        <f t="shared" si="8"/>
        <v>0.2007360763695531</v>
      </c>
      <c r="L17" s="17">
        <f t="shared" si="9"/>
        <v>1.0034760676112542</v>
      </c>
      <c r="M17" s="17">
        <f t="shared" si="10"/>
        <v>47.918485497102772</v>
      </c>
      <c r="N17" s="17">
        <f t="shared" si="11"/>
        <v>39.154143076208747</v>
      </c>
      <c r="O17" s="23">
        <f t="shared" si="12"/>
        <v>0.14456541723933647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1.1610580568060925E-2</v>
      </c>
      <c r="D21" s="17">
        <f t="shared" si="1"/>
        <v>0</v>
      </c>
      <c r="E21" s="17">
        <f t="shared" si="2"/>
        <v>1.1606704704293097E-2</v>
      </c>
      <c r="F21" s="17">
        <f t="shared" si="3"/>
        <v>5.0567101800770169E-2</v>
      </c>
      <c r="G21" s="17">
        <f t="shared" si="4"/>
        <v>0</v>
      </c>
      <c r="H21" s="17">
        <f t="shared" si="5"/>
        <v>4.2286381417363988E-2</v>
      </c>
      <c r="I21" s="17">
        <f t="shared" si="6"/>
        <v>2.1314217945630355E-2</v>
      </c>
      <c r="J21" s="17">
        <f t="shared" si="7"/>
        <v>0</v>
      </c>
      <c r="K21" s="17">
        <f t="shared" si="8"/>
        <v>2.0641218573240507E-2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1.4840757196011033E-2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3.7285644184823153E-4</v>
      </c>
      <c r="D22" s="17">
        <f t="shared" si="1"/>
        <v>0</v>
      </c>
      <c r="E22" s="17">
        <f t="shared" si="2"/>
        <v>3.7273197427616745E-4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2.9072037240272558E-4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7.2199209209546727E-2</v>
      </c>
      <c r="D25" s="17">
        <f t="shared" ref="D25:O25" si="13">SUM(D15:D24)</f>
        <v>0.33383179299800436</v>
      </c>
      <c r="E25" s="17">
        <f t="shared" si="13"/>
        <v>7.2286547843996976E-2</v>
      </c>
      <c r="F25" s="17">
        <f t="shared" si="13"/>
        <v>0.23371857126129308</v>
      </c>
      <c r="G25" s="17">
        <f t="shared" si="13"/>
        <v>0.50693042605987371</v>
      </c>
      <c r="H25" s="17">
        <f t="shared" si="13"/>
        <v>0.27845894384448822</v>
      </c>
      <c r="I25" s="17">
        <f t="shared" si="13"/>
        <v>0.12109946029961097</v>
      </c>
      <c r="J25" s="17">
        <f t="shared" si="13"/>
        <v>3.29694732938585</v>
      </c>
      <c r="K25" s="17">
        <f t="shared" si="13"/>
        <v>0.2213772949427936</v>
      </c>
      <c r="L25" s="17">
        <f t="shared" si="13"/>
        <v>1.0034760676112542</v>
      </c>
      <c r="M25" s="17">
        <f t="shared" si="13"/>
        <v>47.918485497102772</v>
      </c>
      <c r="N25" s="17">
        <f t="shared" si="13"/>
        <v>39.154143076208747</v>
      </c>
      <c r="O25" s="17">
        <f t="shared" si="13"/>
        <v>0.15969689480775021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0.16636834560520439</v>
      </c>
      <c r="D28" s="17">
        <f>(SUMIFS(MESKENOG2,KAYNAK,A28,SEBEP,B28,SÜRE,"Uzun",BİLDİRİM,"Bildirimli",İL,$B$10,İLÇE,$B$11)/VLOOKUP($B$11,ABONE2,4,FALSE))</f>
        <v>2.5826460350877429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0.16717495153630146</v>
      </c>
      <c r="F28" s="17">
        <f>(SUMIFS(TARIMSALAG2,KAYNAK,A28,SEBEP,B28,SÜRE,"Uzun",BİLDİRİM,"Bildirimli",İL,$B$10,İLÇE,$B$11)/VLOOKUP($B$11,ABONE2,6,FALSE))</f>
        <v>0.57720096652485886</v>
      </c>
      <c r="G28" s="17">
        <f>(SUMIFS(TARIMSALOG2,KAYNAK,A28,SEBEP,B28,SÜRE,"Uzun",BİLDİRİM,"Bildirimli",İL,$B$10,İLÇE,$B$11)/VLOOKUP($B$11,ABONE2,7,FALSE))</f>
        <v>1.7126720311769605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0.76314238011185165</v>
      </c>
      <c r="I28" s="17">
        <f>(SUMIFS(TICARETHANEAG2,KAYNAK,A28,SEBEP,B28,SÜRE,"Uzun",BİLDİRİM,"Bildirimli",İL,$B$10,İLÇE,$B$11)/VLOOKUP($B$11,ABONE2,9,FALSE))</f>
        <v>0.3562369596370803</v>
      </c>
      <c r="J28" s="17">
        <f>(SUMIFS(TICARETHANEOG2,KAYNAK,A28,SEBEP,B28,SÜRE,"Uzun",BİLDİRİM,"Bildirimli",İL,$B$10,İLÇE,$B$11)/VLOOKUP($B$11,ABONE2,10,FALSE))</f>
        <v>21.108915119776057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1.0115056358235006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698.98116240476702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568.40226393354681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1.0852097210034968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5.5161464823965521E-2</v>
      </c>
      <c r="D29" s="17">
        <f>(SUMIFS(MESKENOG2,KAYNAK,A29,SEBEP,B29,SÜRE,"Uzun",BİLDİRİM,"Bildirimli",İL,$B$10,İLÇE,$B$11)/VLOOKUP($B$11,ABONE2,4,FALSE))</f>
        <v>0.40416715971618844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5.527797049908393E-2</v>
      </c>
      <c r="F29" s="17">
        <f>(SUMIFS(TARIMSALAG2,KAYNAK,A29,SEBEP,B29,SÜRE,"Uzun",BİLDİRİM,"Bildirimli",İL,$B$10,İLÇE,$B$11)/VLOOKUP($B$11,ABONE2,6,FALSE))</f>
        <v>4.8311611745274166E-2</v>
      </c>
      <c r="G29" s="17">
        <f>(SUMIFS(TARIMSALOG2,KAYNAK,A29,SEBEP,B29,SÜRE,"Uzun",BİLDİRİM,"Bildirimli",İL,$B$10,İLÇE,$B$11)/VLOOKUP($B$11,ABONE2,7,FALSE))</f>
        <v>0.36500174130198204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0.10017185917206724</v>
      </c>
      <c r="I29" s="17">
        <f>(SUMIFS(TICARETHANEAG2,KAYNAK,A29,SEBEP,B29,SÜRE,"Uzun",BİLDİRİM,"Bildirimli",İL,$B$10,İLÇE,$B$11)/VLOOKUP($B$11,ABONE2,9,FALSE))</f>
        <v>4.8094918134549948E-2</v>
      </c>
      <c r="J29" s="17">
        <f>(SUMIFS(TICARETHANEOG2,KAYNAK,A29,SEBEP,B29,SÜRE,"Uzun",BİLDİRİM,"Bildirimli",İL,$B$10,İLÇE,$B$11)/VLOOKUP($B$11,ABONE2,10,FALSE))</f>
        <v>1.4725497856483269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9.3072277110602439E-2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68.110287976435586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55.386388024793774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0.13679528420548551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1.607962007744755E-3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1.6074252351303859E-3</v>
      </c>
      <c r="F31" s="17">
        <f>(SUMIFS(TARIMSALAG2,KAYNAK,A31,SEBEP,B31,SÜRE,"Uzun",BİLDİRİM,"Bildirimli",İL,$B$10,İLÇE,$B$11)/VLOOKUP($B$11,ABONE2,6,FALSE))</f>
        <v>8.3855580496555535E-3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7.012363640737285E-3</v>
      </c>
      <c r="I31" s="17">
        <f>(SUMIFS(TICARETHANEAG2,KAYNAK,A31,SEBEP,B31,SÜRE,"Uzun",BİLDİRİM,"Bildirimli",İL,$B$10,İLÇE,$B$11)/VLOOKUP($B$11,ABONE2,9,FALSE))</f>
        <v>6.3706048315857293E-3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6.1694521050659227E-3</v>
      </c>
      <c r="L31" s="17">
        <f>(SUMIFS(SANAYIAG2,KAYNAK,A31,SEBEP,B31,SÜRE,"Uzun",BİLDİRİM,"Bildirimli",İL,$B$10,İLÇE,$B$11)/VLOOKUP($B$11,ABONE2,12,FALSE))</f>
        <v>3.6072827408100823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0.67388798454693843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3.5397213987937441E-3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0.22313777243691468</v>
      </c>
      <c r="D33" s="17">
        <f t="shared" ref="D33:O33" si="14">SUM(D28:D32)</f>
        <v>2.9868131948039314</v>
      </c>
      <c r="E33" s="17">
        <f t="shared" si="14"/>
        <v>0.22406034727051577</v>
      </c>
      <c r="F33" s="17">
        <f t="shared" si="14"/>
        <v>0.63389813631978864</v>
      </c>
      <c r="G33" s="17">
        <f t="shared" si="14"/>
        <v>2.0776737724789425</v>
      </c>
      <c r="H33" s="17">
        <f t="shared" si="14"/>
        <v>0.87032660292465625</v>
      </c>
      <c r="I33" s="17">
        <f t="shared" si="14"/>
        <v>0.41070248260321601</v>
      </c>
      <c r="J33" s="17">
        <f t="shared" si="14"/>
        <v>22.581464905424383</v>
      </c>
      <c r="K33" s="17">
        <f t="shared" si="14"/>
        <v>1.110747365039169</v>
      </c>
      <c r="L33" s="17">
        <f t="shared" si="14"/>
        <v>3.6072827408100823</v>
      </c>
      <c r="M33" s="17">
        <f t="shared" si="14"/>
        <v>767.09145038120255</v>
      </c>
      <c r="N33" s="17">
        <f t="shared" si="14"/>
        <v>624.46253994288747</v>
      </c>
      <c r="O33" s="17">
        <f t="shared" si="14"/>
        <v>1.2255447266077761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53903</v>
      </c>
      <c r="D37" s="22">
        <f>VLOOKUP($B$11,ABONE2,4,FALSE)</f>
        <v>18</v>
      </c>
      <c r="E37" s="22">
        <f>VLOOKUP($B$11,ABONE2,5,FALSE)</f>
        <v>53921</v>
      </c>
      <c r="F37" s="22">
        <f>VLOOKUP($B$11,ABONE2,6,FALSE)</f>
        <v>3401</v>
      </c>
      <c r="G37" s="22">
        <f>VLOOKUP($B$11,ABONE2,7,FALSE)</f>
        <v>666</v>
      </c>
      <c r="H37" s="22">
        <f>VLOOKUP($B$11,ABONE2,8,FALSE)</f>
        <v>4067</v>
      </c>
      <c r="I37" s="22">
        <f>VLOOKUP($B$11,ABONE2,9,FALSE)</f>
        <v>10704</v>
      </c>
      <c r="J37" s="22">
        <f>VLOOKUP($B$11,ABONE2,10,FALSE)</f>
        <v>349</v>
      </c>
      <c r="K37" s="22">
        <f>VLOOKUP($B$11,ABONE2,11,FALSE)</f>
        <v>11053</v>
      </c>
      <c r="L37" s="36">
        <f>VLOOKUP($B$11,ABONE2,12,FALSE)</f>
        <v>17</v>
      </c>
      <c r="M37" s="36">
        <f>VLOOKUP($B$11,ABONE2,13,FALSE)</f>
        <v>74</v>
      </c>
      <c r="N37" s="36">
        <f>VLOOKUP($B$11,ABONE2,14,FALSE)</f>
        <v>91</v>
      </c>
      <c r="O37" s="36">
        <f>VLOOKUP($B$11,ABONE2,15,FALSE)</f>
        <v>69132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9961.7344166666662</v>
      </c>
      <c r="D38" s="22">
        <f>VLOOKUP($B$11,TUKETIM,4,FALSE)</f>
        <v>9.6580166666666685</v>
      </c>
      <c r="E38" s="22">
        <f>VLOOKUP($B$11,TUKETIM,5,FALSE)</f>
        <v>9971.3924333333325</v>
      </c>
      <c r="F38" s="22">
        <f>VLOOKUP($B$11,TUKETIM,6,FALSE)</f>
        <v>1843.6287833333333</v>
      </c>
      <c r="G38" s="22">
        <f>VLOOKUP($B$11,TUKETIM,7,FALSE)</f>
        <v>1904.5868</v>
      </c>
      <c r="H38" s="22">
        <f>VLOOKUP($B$11,TUKETIM,8,FALSE)</f>
        <v>3748.2155833333336</v>
      </c>
      <c r="I38" s="22">
        <f>VLOOKUP($B$11,TUKETIM,9,FALSE)</f>
        <v>4905.5901416666675</v>
      </c>
      <c r="J38" s="22">
        <f>VLOOKUP($B$11,TUKETIM,10,FALSE)</f>
        <v>2940.7878999999994</v>
      </c>
      <c r="K38" s="22">
        <f>VLOOKUP($B$11,TUKETIM,11,FALSE)</f>
        <v>7846.3780416666668</v>
      </c>
      <c r="L38" s="36">
        <f>VLOOKUP($B$11,TUKETIM,12,FALSE)</f>
        <v>138.44873333333334</v>
      </c>
      <c r="M38" s="36">
        <f>VLOOKUP($B$11,TUKETIM,13,FALSE)</f>
        <v>12895.322608333332</v>
      </c>
      <c r="N38" s="36">
        <f>VLOOKUP($B$11,TUKETIM,14,FALSE)</f>
        <v>13033.771341666665</v>
      </c>
      <c r="O38" s="36">
        <f>VLOOKUP($B$11,TUKETIM,15,FALSE)</f>
        <v>34599.757399999995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229440.73800000001</v>
      </c>
      <c r="D39" s="22">
        <f>VLOOKUP($B$11,ANLASMA,4,FALSE)</f>
        <v>724.21</v>
      </c>
      <c r="E39" s="22">
        <f>VLOOKUP($B$11,ANLASMA,5,FALSE)</f>
        <v>230164.948</v>
      </c>
      <c r="F39" s="22">
        <f>VLOOKUP($B$11,ANLASMA,6,FALSE)</f>
        <v>31480.215</v>
      </c>
      <c r="G39" s="22">
        <f>VLOOKUP($B$11,ANLASMA,7,FALSE)</f>
        <v>20270.43</v>
      </c>
      <c r="H39" s="22">
        <f>VLOOKUP($B$11,ANLASMA,8,FALSE)</f>
        <v>51750.645000000004</v>
      </c>
      <c r="I39" s="22">
        <f>VLOOKUP($B$11,ANLASMA,9,FALSE)</f>
        <v>57791.241999999998</v>
      </c>
      <c r="J39" s="22">
        <f>VLOOKUP($B$11,ANLASMA,10,FALSE)</f>
        <v>71283.335999999996</v>
      </c>
      <c r="K39" s="22">
        <f>VLOOKUP($B$11,ANLASMA,11,FALSE)</f>
        <v>129074.57799999999</v>
      </c>
      <c r="L39" s="36">
        <f>VLOOKUP($B$11,ANLASMA,12,FALSE)</f>
        <v>721.76700000000005</v>
      </c>
      <c r="M39" s="36">
        <f>VLOOKUP($B$11,ANLASMA,13,FALSE)</f>
        <v>89726.24</v>
      </c>
      <c r="N39" s="36">
        <f>VLOOKUP($B$11,ANLASMA,14,FALSE)</f>
        <v>90448.007000000012</v>
      </c>
      <c r="O39" s="36">
        <f>VLOOKUP($B$11,ANLASMA,15,FALSE)</f>
        <v>501438.17800000007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95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3.6644657428996918E-3</v>
      </c>
      <c r="D15" s="17">
        <f t="shared" ref="D15:D24" si="1">(SUMIFS(MESKENOG2,KAYNAK,A15,SEBEP,B15,SÜRE,"Uzun",BİLDİRİM,"Bildirimsiz",İL,$B$10,İLÇE,$B$11)/VLOOKUP($B$11,ABONE2,4,FALSE))</f>
        <v>0.10729937880218615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3.78333342266606E-3</v>
      </c>
      <c r="F15" s="17">
        <f t="shared" ref="F15:F24" si="3">(SUMIFS(TARIMSALAG2,KAYNAK,A15,SEBEP,B15,SÜRE,"Uzun",BİLDİRİM,"Bildirimsiz",İL,$B$10,İLÇE,$B$11)/VLOOKUP($B$11,ABONE2,6,FALSE))</f>
        <v>5.1624912774131552E-2</v>
      </c>
      <c r="G15" s="17">
        <f t="shared" ref="G15:G24" si="4">(SUMIFS(TARIMSALOG2,KAYNAK,A15,SEBEP,B15,SÜRE,"Uzun",BİLDİRİM,"Bildirimsiz",İL,$B$10,İLÇE,$B$11)/VLOOKUP($B$11,ABONE2,7,FALSE))</f>
        <v>1.2261166387542108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0.45003906717020087</v>
      </c>
      <c r="I15" s="17">
        <f t="shared" ref="I15:I24" si="6">(SUMIFS(TICARETHANEAG2,KAYNAK,A15,SEBEP,B15,SÜRE,"Uzun",BİLDİRİM,"Bildirimsiz",İL,$B$10,İLÇE,$B$11)/VLOOKUP($B$11,ABONE2,9,FALSE))</f>
        <v>9.1940425209592978E-3</v>
      </c>
      <c r="J15" s="17">
        <f t="shared" ref="J15:J24" si="7">(SUMIFS(TICARETHANEOG2,KAYNAK,A15,SEBEP,B15,SÜRE,"Uzun",BİLDİRİM,"Bildirimsiz",İL,$B$10,İLÇE,$B$11)/VLOOKUP($B$11,ABONE2,10,FALSE))</f>
        <v>1.9386172324780073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0.1221253613316676</v>
      </c>
      <c r="L15" s="17">
        <f t="shared" ref="L15:L24" si="9">(SUMIFS(SANAYIAG2,KAYNAK,A15,SEBEP,B15,SÜRE,"Uzun",BİLDİRİM,"Bildirimsiz",İL,$B$10,İLÇE,$B$11)/VLOOKUP($B$11,ABONE2,12,FALSE))</f>
        <v>2.0919723901746432E-2</v>
      </c>
      <c r="M15" s="17">
        <f t="shared" ref="M15:M24" si="10">(SUMIFS(SANAYIOG2,KAYNAK,A15,SEBEP,B15,SÜRE,"Uzun",BİLDİRİM,"Bildirimsiz",İL,$B$10,İLÇE,$B$11)/VLOOKUP($B$11,ABONE2,13,FALSE))</f>
        <v>20.704642413992726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18.721271745079889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5.3296604489601357E-2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0.32931399734251043</v>
      </c>
      <c r="D17" s="17">
        <f t="shared" si="1"/>
        <v>2.4684255093425391</v>
      </c>
      <c r="E17" s="17">
        <f t="shared" si="2"/>
        <v>0.3317675259332809</v>
      </c>
      <c r="F17" s="17">
        <f t="shared" si="3"/>
        <v>0.58662153691057617</v>
      </c>
      <c r="G17" s="17">
        <f t="shared" si="4"/>
        <v>7.3086435465593498</v>
      </c>
      <c r="H17" s="17">
        <f t="shared" si="5"/>
        <v>2.8668834200423157</v>
      </c>
      <c r="I17" s="17">
        <f t="shared" si="6"/>
        <v>0.70235725402260485</v>
      </c>
      <c r="J17" s="17">
        <f t="shared" si="7"/>
        <v>25.103382442132482</v>
      </c>
      <c r="K17" s="17">
        <f t="shared" si="8"/>
        <v>2.130576822010644</v>
      </c>
      <c r="L17" s="17">
        <f t="shared" si="9"/>
        <v>41.951068843332948</v>
      </c>
      <c r="M17" s="17">
        <f t="shared" si="10"/>
        <v>379.78844247721656</v>
      </c>
      <c r="N17" s="17">
        <f t="shared" si="11"/>
        <v>347.39307788218662</v>
      </c>
      <c r="O17" s="23">
        <f t="shared" si="12"/>
        <v>1.1525032865564866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2.8707665298212389E-2</v>
      </c>
      <c r="D18" s="17">
        <f t="shared" si="1"/>
        <v>0</v>
      </c>
      <c r="E18" s="17">
        <f t="shared" si="2"/>
        <v>2.8674738039774338E-2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3.228513316167618E-2</v>
      </c>
      <c r="J18" s="17">
        <f t="shared" si="7"/>
        <v>0</v>
      </c>
      <c r="K18" s="17">
        <f t="shared" si="8"/>
        <v>3.0395447848000343E-2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2.8748418580167918E-2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2.029634248472793E-2</v>
      </c>
      <c r="D21" s="17">
        <f t="shared" si="1"/>
        <v>0</v>
      </c>
      <c r="E21" s="17">
        <f t="shared" si="2"/>
        <v>2.0273062886495209E-2</v>
      </c>
      <c r="F21" s="17">
        <f t="shared" si="3"/>
        <v>6.1495469050608806E-2</v>
      </c>
      <c r="G21" s="17">
        <f t="shared" si="4"/>
        <v>0</v>
      </c>
      <c r="H21" s="17">
        <f t="shared" si="5"/>
        <v>4.0634815238388154E-2</v>
      </c>
      <c r="I21" s="17">
        <f t="shared" si="6"/>
        <v>2.2169407200180742E-2</v>
      </c>
      <c r="J21" s="17">
        <f t="shared" si="7"/>
        <v>0</v>
      </c>
      <c r="K21" s="17">
        <f t="shared" si="8"/>
        <v>2.0871806753892049E-2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2.045735884084543E-2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4.1710018213546627E-4</v>
      </c>
      <c r="D22" s="17">
        <f t="shared" si="1"/>
        <v>0</v>
      </c>
      <c r="E22" s="17">
        <f t="shared" si="2"/>
        <v>4.1662177452728686E-4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4.3219090842324585E-4</v>
      </c>
      <c r="J22" s="17">
        <f t="shared" si="7"/>
        <v>0</v>
      </c>
      <c r="K22" s="17">
        <f t="shared" si="8"/>
        <v>4.0689428634453964E-4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4.1203298454878782E-4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0.38239957105048594</v>
      </c>
      <c r="D25" s="17">
        <f t="shared" ref="D25:O25" si="13">SUM(D15:D24)</f>
        <v>2.5757248881447254</v>
      </c>
      <c r="E25" s="17">
        <f t="shared" si="13"/>
        <v>0.3849152820567438</v>
      </c>
      <c r="F25" s="17">
        <f t="shared" si="13"/>
        <v>0.69974191873531644</v>
      </c>
      <c r="G25" s="17">
        <f t="shared" si="13"/>
        <v>8.5347601853135604</v>
      </c>
      <c r="H25" s="17">
        <f t="shared" si="13"/>
        <v>3.3575573024509047</v>
      </c>
      <c r="I25" s="17">
        <f t="shared" si="13"/>
        <v>0.7664380278138444</v>
      </c>
      <c r="J25" s="17">
        <f t="shared" si="13"/>
        <v>27.041999674610487</v>
      </c>
      <c r="K25" s="17">
        <f t="shared" si="13"/>
        <v>2.3043763322305488</v>
      </c>
      <c r="L25" s="17">
        <f t="shared" si="13"/>
        <v>41.971988567234696</v>
      </c>
      <c r="M25" s="17">
        <f t="shared" si="13"/>
        <v>400.49308489120926</v>
      </c>
      <c r="N25" s="17">
        <f t="shared" si="13"/>
        <v>366.11434962726651</v>
      </c>
      <c r="O25" s="17">
        <f t="shared" si="13"/>
        <v>1.2554177014516499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6.6064649865718167E-3</v>
      </c>
      <c r="D28" s="17">
        <f>(SUMIFS(MESKENOG2,KAYNAK,A28,SEBEP,B28,SÜRE,"Uzun",BİLDİRİM,"Bildirimli",İL,$B$10,İLÇE,$B$11)/VLOOKUP($B$11,ABONE2,4,FALSE))</f>
        <v>0.44280148734288294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7.1067740880371901E-3</v>
      </c>
      <c r="F28" s="17">
        <f>(SUMIFS(TARIMSALAG2,KAYNAK,A28,SEBEP,B28,SÜRE,"Uzun",BİLDİRİM,"Bildirimli",İL,$B$10,İLÇE,$B$11)/VLOOKUP($B$11,ABONE2,6,FALSE))</f>
        <v>0.12772354695538846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8.4396831380415704E-2</v>
      </c>
      <c r="I28" s="17">
        <f>(SUMIFS(TICARETHANEAG2,KAYNAK,A28,SEBEP,B28,SÜRE,"Uzun",BİLDİRİM,"Bildirimli",İL,$B$10,İLÇE,$B$11)/VLOOKUP($B$11,ABONE2,9,FALSE))</f>
        <v>3.3713223345629615E-3</v>
      </c>
      <c r="J28" s="17">
        <f>(SUMIFS(TICARETHANEOG2,KAYNAK,A28,SEBEP,B28,SÜRE,"Uzun",BİLDİRİM,"Bildirimli",İL,$B$10,İLÇE,$B$11)/VLOOKUP($B$11,ABONE2,10,FALSE))</f>
        <v>0.34676697526942474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2.3470657805212881E-2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1.0205892435089219E-2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2.7101966081548735E-2</v>
      </c>
      <c r="D29" s="17">
        <f>(SUMIFS(MESKENOG2,KAYNAK,A29,SEBEP,B29,SÜRE,"Uzun",BİLDİRİM,"Bildirimli",İL,$B$10,İLÇE,$B$11)/VLOOKUP($B$11,ABONE2,4,FALSE))</f>
        <v>2.419524152797337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2.9846038189698238E-2</v>
      </c>
      <c r="F29" s="17">
        <f>(SUMIFS(TARIMSALAG2,KAYNAK,A29,SEBEP,B29,SÜRE,"Uzun",BİLDİRİM,"Bildirimli",İL,$B$10,İLÇE,$B$11)/VLOOKUP($B$11,ABONE2,6,FALSE))</f>
        <v>7.5924492311591929E-2</v>
      </c>
      <c r="G29" s="17">
        <f>(SUMIFS(TARIMSALOG2,KAYNAK,A29,SEBEP,B29,SÜRE,"Uzun",BİLDİRİM,"Bildirimli",İL,$B$10,İLÇE,$B$11)/VLOOKUP($B$11,ABONE2,7,FALSE))</f>
        <v>9.6088417394436451E-2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8.2764551703652267E-2</v>
      </c>
      <c r="I29" s="17">
        <f>(SUMIFS(TICARETHANEAG2,KAYNAK,A29,SEBEP,B29,SÜRE,"Uzun",BİLDİRİM,"Bildirimli",İL,$B$10,İLÇE,$B$11)/VLOOKUP($B$11,ABONE2,9,FALSE))</f>
        <v>3.6036680560460048E-2</v>
      </c>
      <c r="J29" s="17">
        <f>(SUMIFS(TICARETHANEOG2,KAYNAK,A29,SEBEP,B29,SÜRE,"Uzun",BİLDİRİM,"Bildirimli",İL,$B$10,İLÇE,$B$11)/VLOOKUP($B$11,ABONE2,10,FALSE))</f>
        <v>4.5872349068805489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0.30242345384202607</v>
      </c>
      <c r="L29" s="17">
        <f>(SUMIFS(SANAYIAG2,KAYNAK,A29,SEBEP,B29,SÜRE,"Uzun",BİLDİRİM,"Bildirimli",İL,$B$10,İLÇE,$B$11)/VLOOKUP($B$11,ABONE2,12,FALSE))</f>
        <v>0.41033379192010677</v>
      </c>
      <c r="M29" s="17">
        <f>(SUMIFS(SANAYIOG2,KAYNAK,A29,SEBEP,B29,SÜRE,"Uzun",BİLDİRİM,"Bildirimli",İL,$B$10,İLÇE,$B$11)/VLOOKUP($B$11,ABONE2,13,FALSE))</f>
        <v>23.260599430775844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21.069478068145841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0.10567227434331365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0.7485758046526767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4.3814987447671275E-2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5.8285429273462173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5.2696415507513743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1.4930397675096416E-2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7.6943880752135332E-3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7.6855627283229592E-3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3.5144444094170691E-3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3.3087400081699657E-3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6.9169043087127097E-3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4.1402819143334081E-2</v>
      </c>
      <c r="D33" s="17">
        <f t="shared" ref="D33:O33" si="14">SUM(D28:D32)</f>
        <v>2.8623256401402202</v>
      </c>
      <c r="E33" s="17">
        <f t="shared" si="14"/>
        <v>4.4638375006058384E-2</v>
      </c>
      <c r="F33" s="17">
        <f t="shared" si="14"/>
        <v>0.20364803926698039</v>
      </c>
      <c r="G33" s="17">
        <f t="shared" si="14"/>
        <v>9.6088417394436451E-2</v>
      </c>
      <c r="H33" s="17">
        <f t="shared" si="14"/>
        <v>0.16716138308406797</v>
      </c>
      <c r="I33" s="17">
        <f t="shared" si="14"/>
        <v>4.292244730444008E-2</v>
      </c>
      <c r="J33" s="17">
        <f t="shared" si="14"/>
        <v>5.6825776868026505</v>
      </c>
      <c r="K33" s="17">
        <f t="shared" si="14"/>
        <v>0.37301783910308017</v>
      </c>
      <c r="L33" s="17">
        <f t="shared" si="14"/>
        <v>0.41033379192010677</v>
      </c>
      <c r="M33" s="17">
        <f t="shared" si="14"/>
        <v>29.089142358122061</v>
      </c>
      <c r="N33" s="17">
        <f t="shared" si="14"/>
        <v>26.339119618897215</v>
      </c>
      <c r="O33" s="17">
        <f t="shared" si="14"/>
        <v>0.13772546876221198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40930</v>
      </c>
      <c r="D37" s="22">
        <f>VLOOKUP($B$11,ABONE2,4,FALSE)</f>
        <v>47</v>
      </c>
      <c r="E37" s="22">
        <f>VLOOKUP($B$11,ABONE2,5,FALSE)</f>
        <v>40977</v>
      </c>
      <c r="F37" s="22">
        <f>VLOOKUP($B$11,ABONE2,6,FALSE)</f>
        <v>187</v>
      </c>
      <c r="G37" s="22">
        <f>VLOOKUP($B$11,ABONE2,7,FALSE)</f>
        <v>96</v>
      </c>
      <c r="H37" s="22">
        <f>VLOOKUP($B$11,ABONE2,8,FALSE)</f>
        <v>283</v>
      </c>
      <c r="I37" s="22">
        <f>VLOOKUP($B$11,ABONE2,9,FALSE)</f>
        <v>7576</v>
      </c>
      <c r="J37" s="22">
        <f>VLOOKUP($B$11,ABONE2,10,FALSE)</f>
        <v>471</v>
      </c>
      <c r="K37" s="22">
        <f>VLOOKUP($B$11,ABONE2,11,FALSE)</f>
        <v>8047</v>
      </c>
      <c r="L37" s="36">
        <f>VLOOKUP($B$11,ABONE2,12,FALSE)</f>
        <v>7</v>
      </c>
      <c r="M37" s="36">
        <f>VLOOKUP($B$11,ABONE2,13,FALSE)</f>
        <v>66</v>
      </c>
      <c r="N37" s="36">
        <f>VLOOKUP($B$11,ABONE2,14,FALSE)</f>
        <v>73</v>
      </c>
      <c r="O37" s="36">
        <f>VLOOKUP($B$11,ABONE2,15,FALSE)</f>
        <v>49380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8627.1964249999983</v>
      </c>
      <c r="D38" s="22">
        <f>VLOOKUP($B$11,TUKETIM,4,FALSE)</f>
        <v>52.533150000000006</v>
      </c>
      <c r="E38" s="22">
        <f>VLOOKUP($B$11,TUKETIM,5,FALSE)</f>
        <v>8679.7295749999976</v>
      </c>
      <c r="F38" s="22">
        <f>VLOOKUP($B$11,TUKETIM,6,FALSE)</f>
        <v>40.722058333333315</v>
      </c>
      <c r="G38" s="22">
        <f>VLOOKUP($B$11,TUKETIM,7,FALSE)</f>
        <v>409.95139166666661</v>
      </c>
      <c r="H38" s="22">
        <f>VLOOKUP($B$11,TUKETIM,8,FALSE)</f>
        <v>450.67344999999995</v>
      </c>
      <c r="I38" s="22">
        <f>VLOOKUP($B$11,TUKETIM,9,FALSE)</f>
        <v>4510.3973999999998</v>
      </c>
      <c r="J38" s="22">
        <f>VLOOKUP($B$11,TUKETIM,10,FALSE)</f>
        <v>8076.0565000000015</v>
      </c>
      <c r="K38" s="22">
        <f>VLOOKUP($B$11,TUKETIM,11,FALSE)</f>
        <v>12586.4539</v>
      </c>
      <c r="L38" s="36">
        <f>VLOOKUP($B$11,TUKETIM,12,FALSE)</f>
        <v>51.751400000000004</v>
      </c>
      <c r="M38" s="36">
        <f>VLOOKUP($B$11,TUKETIM,13,FALSE)</f>
        <v>105638.76870000002</v>
      </c>
      <c r="N38" s="36">
        <f>VLOOKUP($B$11,TUKETIM,14,FALSE)</f>
        <v>105690.52010000001</v>
      </c>
      <c r="O38" s="36">
        <f>VLOOKUP($B$11,TUKETIM,15,FALSE)</f>
        <v>127407.37702500002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235895.29</v>
      </c>
      <c r="D39" s="22">
        <f>VLOOKUP($B$11,ANLASMA,4,FALSE)</f>
        <v>1547.51</v>
      </c>
      <c r="E39" s="22">
        <f>VLOOKUP($B$11,ANLASMA,5,FALSE)</f>
        <v>237442.80000000002</v>
      </c>
      <c r="F39" s="22">
        <f>VLOOKUP($B$11,ANLASMA,6,FALSE)</f>
        <v>1024.17</v>
      </c>
      <c r="G39" s="22">
        <f>VLOOKUP($B$11,ANLASMA,7,FALSE)</f>
        <v>3684.2</v>
      </c>
      <c r="H39" s="22">
        <f>VLOOKUP($B$11,ANLASMA,8,FALSE)</f>
        <v>4708.37</v>
      </c>
      <c r="I39" s="22">
        <f>VLOOKUP($B$11,ANLASMA,9,FALSE)</f>
        <v>47188.317000000003</v>
      </c>
      <c r="J39" s="22">
        <f>VLOOKUP($B$11,ANLASMA,10,FALSE)</f>
        <v>388237.81199999998</v>
      </c>
      <c r="K39" s="22">
        <f>VLOOKUP($B$11,ANLASMA,11,FALSE)</f>
        <v>435426.12899999996</v>
      </c>
      <c r="L39" s="36">
        <f>VLOOKUP($B$11,ANLASMA,12,FALSE)</f>
        <v>393.86200000000002</v>
      </c>
      <c r="M39" s="36">
        <f>VLOOKUP($B$11,ANLASMA,13,FALSE)</f>
        <v>193189.7</v>
      </c>
      <c r="N39" s="36">
        <f>VLOOKUP($B$11,ANLASMA,14,FALSE)</f>
        <v>193583.56200000001</v>
      </c>
      <c r="O39" s="36">
        <f>VLOOKUP($B$11,ANLASMA,15,FALSE)</f>
        <v>871160.86100000003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96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3.7152222483262748E-2</v>
      </c>
      <c r="D15" s="17">
        <f t="shared" ref="D15:D24" si="1">(SUMIFS(MESKENOG2,KAYNAK,A15,SEBEP,B15,SÜRE,"Uzun",BİLDİRİM,"Bildirimsiz",İL,$B$10,İLÇE,$B$11)/VLOOKUP($B$11,ABONE2,4,FALSE))</f>
        <v>0.35287911867745148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3.7954569712284572E-2</v>
      </c>
      <c r="F15" s="17">
        <f t="shared" ref="F15:F24" si="3">(SUMIFS(TARIMSALAG2,KAYNAK,A15,SEBEP,B15,SÜRE,"Uzun",BİLDİRİM,"Bildirimsiz",İL,$B$10,İLÇE,$B$11)/VLOOKUP($B$11,ABONE2,6,FALSE))</f>
        <v>3.3681671251206115E-2</v>
      </c>
      <c r="G15" s="17">
        <f t="shared" ref="G15:G24" si="4">(SUMIFS(TARIMSALOG2,KAYNAK,A15,SEBEP,B15,SÜRE,"Uzun",BİLDİRİM,"Bildirimsiz",İL,$B$10,İLÇE,$B$11)/VLOOKUP($B$11,ABONE2,7,FALSE))</f>
        <v>2.3050649899619384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0.23099375752304752</v>
      </c>
      <c r="I15" s="17">
        <f t="shared" ref="I15:I24" si="6">(SUMIFS(TICARETHANEAG2,KAYNAK,A15,SEBEP,B15,SÜRE,"Uzun",BİLDİRİM,"Bildirimsiz",İL,$B$10,İLÇE,$B$11)/VLOOKUP($B$11,ABONE2,9,FALSE))</f>
        <v>9.1884709900878686E-2</v>
      </c>
      <c r="J15" s="17">
        <f t="shared" ref="J15:J24" si="7">(SUMIFS(TICARETHANEOG2,KAYNAK,A15,SEBEP,B15,SÜRE,"Uzun",BİLDİRİM,"Bildirimsiz",İL,$B$10,İLÇE,$B$11)/VLOOKUP($B$11,ABONE2,10,FALSE))</f>
        <v>0.68597575093979291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0.10795109330942952</v>
      </c>
      <c r="L15" s="17">
        <f t="shared" ref="L15:L24" si="9">(SUMIFS(SANAYIAG2,KAYNAK,A15,SEBEP,B15,SÜRE,"Uzun",BİLDİRİM,"Bildirimsiz",İL,$B$10,İLÇE,$B$11)/VLOOKUP($B$11,ABONE2,12,FALSE))</f>
        <v>1.0698549016998689</v>
      </c>
      <c r="M15" s="17">
        <f t="shared" ref="M15:M24" si="10">(SUMIFS(SANAYIOG2,KAYNAK,A15,SEBEP,B15,SÜRE,"Uzun",BİLDİRİM,"Bildirimsiz",İL,$B$10,İLÇE,$B$11)/VLOOKUP($B$11,ABONE2,13,FALSE))</f>
        <v>14.25440145352538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8.2614257481501472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5.7184456378943101E-2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0.55344608059865452</v>
      </c>
      <c r="D17" s="17">
        <f t="shared" si="1"/>
        <v>17.518357632495448</v>
      </c>
      <c r="E17" s="17">
        <f t="shared" si="2"/>
        <v>0.59655849812893913</v>
      </c>
      <c r="F17" s="17">
        <f t="shared" si="3"/>
        <v>1.2939932590876291</v>
      </c>
      <c r="G17" s="17">
        <f t="shared" si="4"/>
        <v>153.68345932264083</v>
      </c>
      <c r="H17" s="17">
        <f t="shared" si="5"/>
        <v>14.531866068648817</v>
      </c>
      <c r="I17" s="17">
        <f t="shared" si="6"/>
        <v>1.2691973694116356</v>
      </c>
      <c r="J17" s="17">
        <f t="shared" si="7"/>
        <v>24.196137085438792</v>
      </c>
      <c r="K17" s="17">
        <f t="shared" si="8"/>
        <v>1.8892252412648596</v>
      </c>
      <c r="L17" s="17">
        <f t="shared" si="9"/>
        <v>12.665301789532226</v>
      </c>
      <c r="M17" s="17">
        <f t="shared" si="10"/>
        <v>344.0435692884102</v>
      </c>
      <c r="N17" s="17">
        <f t="shared" si="11"/>
        <v>193.4170840616475</v>
      </c>
      <c r="O17" s="23">
        <f t="shared" si="12"/>
        <v>1.135359649321122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6.269610682250527E-3</v>
      </c>
      <c r="D18" s="17">
        <f t="shared" si="1"/>
        <v>0.13843323605816571</v>
      </c>
      <c r="E18" s="17">
        <f t="shared" si="2"/>
        <v>6.6054741131969449E-3</v>
      </c>
      <c r="F18" s="17">
        <f t="shared" si="3"/>
        <v>1.12303725506184E-2</v>
      </c>
      <c r="G18" s="17">
        <f t="shared" si="4"/>
        <v>0</v>
      </c>
      <c r="H18" s="17">
        <f t="shared" si="5"/>
        <v>1.0254804834100035E-2</v>
      </c>
      <c r="I18" s="17">
        <f t="shared" si="6"/>
        <v>1.3482410811417319E-2</v>
      </c>
      <c r="J18" s="17">
        <f t="shared" si="7"/>
        <v>3.5043825969614355E-3</v>
      </c>
      <c r="K18" s="17">
        <f t="shared" si="8"/>
        <v>1.3212568622458464E-2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7.9000979142097912E-3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9.0932929308524452E-2</v>
      </c>
      <c r="D21" s="17">
        <f t="shared" si="1"/>
        <v>0</v>
      </c>
      <c r="E21" s="17">
        <f t="shared" si="2"/>
        <v>9.0701844200676493E-2</v>
      </c>
      <c r="F21" s="17">
        <f t="shared" si="3"/>
        <v>0.15732900882894782</v>
      </c>
      <c r="G21" s="17">
        <f t="shared" si="4"/>
        <v>0</v>
      </c>
      <c r="H21" s="17">
        <f t="shared" si="5"/>
        <v>0.14366204442562508</v>
      </c>
      <c r="I21" s="17">
        <f t="shared" si="6"/>
        <v>0.31289187912187888</v>
      </c>
      <c r="J21" s="17">
        <f t="shared" si="7"/>
        <v>0.33856751683115899</v>
      </c>
      <c r="K21" s="17">
        <f t="shared" si="8"/>
        <v>0.31358624178887845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0.13328046927521872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8.0388443032713323E-9</v>
      </c>
      <c r="D22" s="17">
        <f t="shared" si="1"/>
        <v>0</v>
      </c>
      <c r="E22" s="17">
        <f t="shared" si="2"/>
        <v>8.018415430948398E-9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6.3830026195410244E-9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0.68780085111153655</v>
      </c>
      <c r="D25" s="17">
        <f t="shared" ref="D25:O25" si="13">SUM(D15:D24)</f>
        <v>18.009669987231064</v>
      </c>
      <c r="E25" s="17">
        <f t="shared" si="13"/>
        <v>0.73182039417351252</v>
      </c>
      <c r="F25" s="17">
        <f t="shared" si="13"/>
        <v>1.4962343117184014</v>
      </c>
      <c r="G25" s="17">
        <f t="shared" si="13"/>
        <v>155.98852431260278</v>
      </c>
      <c r="H25" s="17">
        <f t="shared" si="13"/>
        <v>14.916776675431588</v>
      </c>
      <c r="I25" s="17">
        <f t="shared" si="13"/>
        <v>1.6874563692458104</v>
      </c>
      <c r="J25" s="17">
        <f t="shared" si="13"/>
        <v>25.224184735806706</v>
      </c>
      <c r="K25" s="17">
        <f t="shared" si="13"/>
        <v>2.3239751449856261</v>
      </c>
      <c r="L25" s="17">
        <f t="shared" si="13"/>
        <v>13.735156691232095</v>
      </c>
      <c r="M25" s="17">
        <f t="shared" si="13"/>
        <v>358.29797074193556</v>
      </c>
      <c r="N25" s="17">
        <f t="shared" si="13"/>
        <v>201.67850980979765</v>
      </c>
      <c r="O25" s="17">
        <f t="shared" si="13"/>
        <v>1.3337246792724964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0.11668989345175605</v>
      </c>
      <c r="D29" s="17">
        <f>(SUMIFS(MESKENOG2,KAYNAK,A29,SEBEP,B29,SÜRE,"Uzun",BİLDİRİM,"Bildirimli",İL,$B$10,İLÇE,$B$11)/VLOOKUP($B$11,ABONE2,4,FALSE))</f>
        <v>0.33796365823850288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0.11725220978961623</v>
      </c>
      <c r="F29" s="17">
        <f>(SUMIFS(TARIMSALAG2,KAYNAK,A29,SEBEP,B29,SÜRE,"Uzun",BİLDİRİM,"Bildirimli",İL,$B$10,İLÇE,$B$11)/VLOOKUP($B$11,ABONE2,6,FALSE))</f>
        <v>0.13926646286867422</v>
      </c>
      <c r="G29" s="17">
        <f>(SUMIFS(TARIMSALOG2,KAYNAK,A29,SEBEP,B29,SÜRE,"Uzun",BİLDİRİM,"Bildirimli",İL,$B$10,İLÇE,$B$11)/VLOOKUP($B$11,ABONE2,7,FALSE))</f>
        <v>1.0459433895786832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0.21802829690610934</v>
      </c>
      <c r="I29" s="17">
        <f>(SUMIFS(TICARETHANEAG2,KAYNAK,A29,SEBEP,B29,SÜRE,"Uzun",BİLDİRİM,"Bildirimli",İL,$B$10,İLÇE,$B$11)/VLOOKUP($B$11,ABONE2,9,FALSE))</f>
        <v>0.20493112543548958</v>
      </c>
      <c r="J29" s="17">
        <f>(SUMIFS(TICARETHANEOG2,KAYNAK,A29,SEBEP,B29,SÜRE,"Uzun",BİLDİRİM,"Bildirimli",İL,$B$10,İLÇE,$B$11)/VLOOKUP($B$11,ABONE2,10,FALSE))</f>
        <v>3.858466603572908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0.3037360185135759</v>
      </c>
      <c r="L29" s="17">
        <f>(SUMIFS(SANAYIAG2,KAYNAK,A29,SEBEP,B29,SÜRE,"Uzun",BİLDİRİM,"Bildirimli",İL,$B$10,İLÇE,$B$11)/VLOOKUP($B$11,ABONE2,12,FALSE))</f>
        <v>5.2576582308571549</v>
      </c>
      <c r="M29" s="17">
        <f>(SUMIFS(SANAYIOG2,KAYNAK,A29,SEBEP,B29,SÜRE,"Uzun",BİLDİRİM,"Bildirimli",İL,$B$10,İLÇE,$B$11)/VLOOKUP($B$11,ABONE2,13,FALSE))</f>
        <v>274.59242056153039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152.16752859304256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0.20884029084343139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2.688483285718779E-2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2.6816511243141921E-2</v>
      </c>
      <c r="F31" s="17">
        <f>(SUMIFS(TARIMSALAG2,KAYNAK,A31,SEBEP,B31,SÜRE,"Uzun",BİLDİRİM,"Bildirimli",İL,$B$10,İLÇE,$B$11)/VLOOKUP($B$11,ABONE2,6,FALSE))</f>
        <v>2.2093331667220745E-4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2.0174112956734903E-4</v>
      </c>
      <c r="I31" s="17">
        <f>(SUMIFS(TICARETHANEAG2,KAYNAK,A31,SEBEP,B31,SÜRE,"Uzun",BİLDİRİM,"Bildirimli",İL,$B$10,İLÇE,$B$11)/VLOOKUP($B$11,ABONE2,9,FALSE))</f>
        <v>5.1305003308801764E-2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4.9917529341016099E-2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3.0700576067603302E-2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0.14357472630894386</v>
      </c>
      <c r="D33" s="17">
        <f t="shared" ref="D33:O33" si="14">SUM(D28:D32)</f>
        <v>0.33796365823850288</v>
      </c>
      <c r="E33" s="17">
        <f t="shared" si="14"/>
        <v>0.14406872103275814</v>
      </c>
      <c r="F33" s="17">
        <f t="shared" si="14"/>
        <v>0.13948739618534642</v>
      </c>
      <c r="G33" s="17">
        <f t="shared" si="14"/>
        <v>1.0459433895786832</v>
      </c>
      <c r="H33" s="17">
        <f t="shared" si="14"/>
        <v>0.2182300380356767</v>
      </c>
      <c r="I33" s="17">
        <f t="shared" si="14"/>
        <v>0.25623612874429136</v>
      </c>
      <c r="J33" s="17">
        <f t="shared" si="14"/>
        <v>3.858466603572908</v>
      </c>
      <c r="K33" s="17">
        <f t="shared" si="14"/>
        <v>0.35365354785459202</v>
      </c>
      <c r="L33" s="17">
        <f t="shared" si="14"/>
        <v>5.2576582308571549</v>
      </c>
      <c r="M33" s="17">
        <f t="shared" si="14"/>
        <v>274.59242056153039</v>
      </c>
      <c r="N33" s="17">
        <f t="shared" si="14"/>
        <v>152.16752859304256</v>
      </c>
      <c r="O33" s="17">
        <f t="shared" si="14"/>
        <v>0.23954086691103468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48278</v>
      </c>
      <c r="D37" s="22">
        <f>VLOOKUP($B$11,ABONE2,4,FALSE)</f>
        <v>123</v>
      </c>
      <c r="E37" s="22">
        <f>VLOOKUP($B$11,ABONE2,5,FALSE)</f>
        <v>48401</v>
      </c>
      <c r="F37" s="22">
        <f>VLOOKUP($B$11,ABONE2,6,FALSE)</f>
        <v>904</v>
      </c>
      <c r="G37" s="22">
        <f>VLOOKUP($B$11,ABONE2,7,FALSE)</f>
        <v>86</v>
      </c>
      <c r="H37" s="22">
        <f>VLOOKUP($B$11,ABONE2,8,FALSE)</f>
        <v>990</v>
      </c>
      <c r="I37" s="22">
        <f>VLOOKUP($B$11,ABONE2,9,FALSE)</f>
        <v>11081</v>
      </c>
      <c r="J37" s="22">
        <f>VLOOKUP($B$11,ABONE2,10,FALSE)</f>
        <v>308</v>
      </c>
      <c r="K37" s="22">
        <f>VLOOKUP($B$11,ABONE2,11,FALSE)</f>
        <v>11389</v>
      </c>
      <c r="L37" s="36">
        <f>VLOOKUP($B$11,ABONE2,12,FALSE)</f>
        <v>10</v>
      </c>
      <c r="M37" s="36">
        <f>VLOOKUP($B$11,ABONE2,13,FALSE)</f>
        <v>12</v>
      </c>
      <c r="N37" s="36">
        <f>VLOOKUP($B$11,ABONE2,14,FALSE)</f>
        <v>22</v>
      </c>
      <c r="O37" s="36">
        <f>VLOOKUP($B$11,ABONE2,15,FALSE)</f>
        <v>60802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12912.948483333334</v>
      </c>
      <c r="D38" s="22">
        <f>VLOOKUP($B$11,TUKETIM,4,FALSE)</f>
        <v>387.10123333333337</v>
      </c>
      <c r="E38" s="22">
        <f>VLOOKUP($B$11,TUKETIM,5,FALSE)</f>
        <v>13300.049716666666</v>
      </c>
      <c r="F38" s="22">
        <f>VLOOKUP($B$11,TUKETIM,6,FALSE)</f>
        <v>543.65721666666673</v>
      </c>
      <c r="G38" s="22">
        <f>VLOOKUP($B$11,TUKETIM,7,FALSE)</f>
        <v>878.38430000000005</v>
      </c>
      <c r="H38" s="22">
        <f>VLOOKUP($B$11,TUKETIM,8,FALSE)</f>
        <v>1422.0415166666667</v>
      </c>
      <c r="I38" s="22">
        <f>VLOOKUP($B$11,TUKETIM,9,FALSE)</f>
        <v>6909.8276166666665</v>
      </c>
      <c r="J38" s="22">
        <f>VLOOKUP($B$11,TUKETIM,10,FALSE)</f>
        <v>6202.8324416666665</v>
      </c>
      <c r="K38" s="22">
        <f>VLOOKUP($B$11,TUKETIM,11,FALSE)</f>
        <v>13112.660058333333</v>
      </c>
      <c r="L38" s="36">
        <f>VLOOKUP($B$11,TUKETIM,12,FALSE)</f>
        <v>72.184183333333337</v>
      </c>
      <c r="M38" s="36">
        <f>VLOOKUP($B$11,TUKETIM,13,FALSE)</f>
        <v>971.65089999999987</v>
      </c>
      <c r="N38" s="36">
        <f>VLOOKUP($B$11,TUKETIM,14,FALSE)</f>
        <v>1043.8350833333332</v>
      </c>
      <c r="O38" s="36">
        <f>VLOOKUP($B$11,TUKETIM,15,FALSE)</f>
        <v>28878.586374999999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296838.3</v>
      </c>
      <c r="D39" s="22">
        <f>VLOOKUP($B$11,ANLASMA,4,FALSE)</f>
        <v>14517.41</v>
      </c>
      <c r="E39" s="22">
        <f>VLOOKUP($B$11,ANLASMA,5,FALSE)</f>
        <v>311355.70999999996</v>
      </c>
      <c r="F39" s="22">
        <f>VLOOKUP($B$11,ANLASMA,6,FALSE)</f>
        <v>3975.056</v>
      </c>
      <c r="G39" s="22">
        <f>VLOOKUP($B$11,ANLASMA,7,FALSE)</f>
        <v>4052.01</v>
      </c>
      <c r="H39" s="22">
        <f>VLOOKUP($B$11,ANLASMA,8,FALSE)</f>
        <v>8027.0660000000007</v>
      </c>
      <c r="I39" s="22">
        <f>VLOOKUP($B$11,ANLASMA,9,FALSE)</f>
        <v>78908.442999999999</v>
      </c>
      <c r="J39" s="22">
        <f>VLOOKUP($B$11,ANLASMA,10,FALSE)</f>
        <v>65791.88</v>
      </c>
      <c r="K39" s="22">
        <f>VLOOKUP($B$11,ANLASMA,11,FALSE)</f>
        <v>144700.323</v>
      </c>
      <c r="L39" s="36">
        <f>VLOOKUP($B$11,ANLASMA,12,FALSE)</f>
        <v>255.84800000000001</v>
      </c>
      <c r="M39" s="36">
        <f>VLOOKUP($B$11,ANLASMA,13,FALSE)</f>
        <v>12864</v>
      </c>
      <c r="N39" s="36">
        <f>VLOOKUP($B$11,ANLASMA,14,FALSE)</f>
        <v>13119.848</v>
      </c>
      <c r="O39" s="36">
        <f>VLOOKUP($B$11,ANLASMA,15,FALSE)</f>
        <v>477202.94699999993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AC70"/>
  <sheetViews>
    <sheetView tabSelected="1" zoomScale="80" zoomScaleNormal="80" workbookViewId="0">
      <selection activeCell="B11" sqref="B11"/>
    </sheetView>
  </sheetViews>
  <sheetFormatPr defaultRowHeight="15" x14ac:dyDescent="0.25"/>
  <cols>
    <col min="1" max="1" width="36.5703125" bestFit="1" customWidth="1"/>
    <col min="2" max="2" width="27" customWidth="1"/>
    <col min="3" max="12" width="17.42578125" customWidth="1"/>
    <col min="13" max="15" width="17.4257812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21</v>
      </c>
      <c r="C10" s="49"/>
      <c r="D10" s="8"/>
      <c r="F10" s="11"/>
      <c r="G10" s="11"/>
      <c r="H10" s="11"/>
      <c r="I10" s="11"/>
    </row>
    <row r="11" spans="1:29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(SUMIFS(MESKENAG2,KAYNAK,A15,SEBEP,B15,SÜRE,"Uzun",BİLDİRİM,"Bildirimsiz")/VLOOKUP($B$10,ABONE2,3,FALSE))</f>
        <v>7.6261997296498E-3</v>
      </c>
      <c r="D15" s="17">
        <f t="shared" ref="D15:D24" si="1">(SUMIFS(MESKENOG2,KAYNAK,A15,SEBEP,B15,SÜRE,"Uzun",BİLDİRİM,"Bildirimsiz")/VLOOKUP($B$10,ABONE2,4,FALSE))</f>
        <v>3.2345436809623998E-2</v>
      </c>
      <c r="E15" s="17">
        <f t="shared" ref="E15:E24" si="2">(SUMIFS(MESKENAG2,KAYNAK,A15,SEBEP,B15,SÜRE,"Uzun",BİLDİRİM,"Bildirimsiz")+SUMIFS(MESKENOG2,KAYNAK,A15,SEBEP,B15,SÜRE,"Uzun",BİLDİRİM,"Bildirimsiz"))/VLOOKUP($B$10,ABONE2,5,FALSE)</f>
        <v>7.6456939755719612E-3</v>
      </c>
      <c r="F15" s="17">
        <f t="shared" ref="F15:F24" si="3">(SUMIFS(TARIMSALAG2,KAYNAK,A15,SEBEP,B15,SÜRE,"Uzun",BİLDİRİM,"Bildirimsiz")/VLOOKUP($B$10,ABONE2,6,FALSE))</f>
        <v>3.7789593843856301E-2</v>
      </c>
      <c r="G15" s="17">
        <f t="shared" ref="G15:G24" si="4">(SUMIFS(TARIMSALOG2,KAYNAK,A15,SEBEP,B15,SÜRE,"Uzun",BİLDİRİM,"Bildirimsiz")/VLOOKUP($B$10,ABONE2,7,FALSE))</f>
        <v>6.6479951570412255E-2</v>
      </c>
      <c r="H15" s="17">
        <f t="shared" ref="H15:H24" si="5">(SUMIFS(TARIMSALAG2,KAYNAK,A15,SEBEP,B15,SÜRE,"Uzun",BİLDİRİM,"Bildirimsiz")+SUMIFS(TARIMSALOG2,KAYNAK,A15,SEBEP,B15,SÜRE,"Uzun",BİLDİRİM,"Bildirimsiz"))/VLOOKUP($B$10,ABONE2,8,FALSE)</f>
        <v>4.3828362646336771E-2</v>
      </c>
      <c r="I15" s="17">
        <f t="shared" ref="I15:I24" si="6">(SUMIFS(TICARETHANEAG2,KAYNAK,A15,SEBEP,B15,SÜRE,"Uzun",BİLDİRİM,"Bildirimsiz")/VLOOKUP($B$10,ABONE2,9,FALSE))</f>
        <v>2.063283724111175E-2</v>
      </c>
      <c r="J15" s="17">
        <f t="shared" ref="J15:J24" si="7">(SUMIFS(TICARETHANEOG2,KAYNAK,A15,SEBEP,B15,SÜRE,"Uzun",BİLDİRİM,"Bildirimsiz")/VLOOKUP($B$10,ABONE2,10,FALSE))</f>
        <v>0.28733710165213416</v>
      </c>
      <c r="K15" s="17">
        <f t="shared" ref="K15:K24" si="8">(SUMIFS(TICARETHANEAG2,KAYNAK,A15,SEBEP,B15,SÜRE,"Uzun",BİLDİRİM,"Bildirimsiz")+SUMIFS(TICARETHANEOG2,KAYNAK,A15,SEBEP,B15,SÜRE,"Uzun",BİLDİRİM,"Bildirimsiz"))/VLOOKUP($B$10,ABONE2,11,FALSE)</f>
        <v>2.763552715694621E-2</v>
      </c>
      <c r="L15" s="17">
        <f t="shared" ref="L15:L24" si="9">(SUMIFS(SANAYIAG2,KAYNAK,A15,SEBEP,B15,SÜRE,"Uzun",BİLDİRİM,"Bildirimsiz")/VLOOKUP($B$10,ABONE2,12,FALSE))</f>
        <v>0.11270045553367156</v>
      </c>
      <c r="M15" s="17">
        <f t="shared" ref="M15:M24" si="10">(SUMIFS(SANAYIOG2,KAYNAK,A15,SEBEP,B15,SÜRE,"Uzun",BİLDİRİM,"Bildirimsiz")/VLOOKUP($B$10,ABONE2,13,FALSE))</f>
        <v>1.7885680791003633</v>
      </c>
      <c r="N15" s="17">
        <f t="shared" ref="N15:N24" si="11">(SUMIFS(SANAYIAG2,KAYNAK,A15,SEBEP,B15,SÜRE,"Uzun",BİLDİRİM,"Bildirimsiz")+SUMIFS(SANAYIOG2,KAYNAK,A15,SEBEP,B15,SÜRE,"Uzun",BİLDİRİM,"Bildirimsiz"))/VLOOKUP($B$10,ABONE2,14,FALSE)</f>
        <v>0.91638920732076323</v>
      </c>
      <c r="O15" s="23">
        <f t="shared" ref="O15:O24" si="12">(SUMIFS(MESKENAG2,KAYNAK,A15,SEBEP,B15,SÜRE,"Uzun",BİLDİRİM,"Bildirimsiz")+SUMIFS(MESKENOG2,KAYNAK,A15,SEBEP,B15,SÜRE,"Uzun",BİLDİRİM,"Bildirimsiz")+SUMIFS(TARIMSALAG2,KAYNAK,A15,SEBEP,B15,SÜRE,"Uzun",BİLDİRİM,"Bildirimsiz")+SUMIFS(TARIMSALOG2,KAYNAK,A15,SEBEP,B15,SÜRE,"Uzun",BİLDİRİM,"Bildirimsiz")+SUMIFS(TICARETHANEAG2,KAYNAK,A15,SEBEP,B15,SÜRE,"Uzun",BİLDİRİM,"Bildirimsiz")+SUMIFS(TICARETHANEOG2,KAYNAK,A15,SEBEP,B15,SÜRE,"Uzun",BİLDİRİM,"Bildirimsiz")+SUMIFS(SANAYIAG2,KAYNAK,A15,SEBEP,B15,SÜRE,"Uzun",BİLDİRİM,"Bildirimsiz")+SUMIFS(SANAYIOG2,KAYNAK,A15,SEBEP,B15,SÜRE,"Uzun",BİLDİRİM,"Bildirimsiz"))/VLOOKUP($B$10,ABONE2,15,FALSE)</f>
        <v>1.3170262567321169E-2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0.13590192246533767</v>
      </c>
      <c r="D17" s="17">
        <f t="shared" si="1"/>
        <v>8.8748426369860649</v>
      </c>
      <c r="E17" s="17">
        <f t="shared" si="2"/>
        <v>0.14279368287189453</v>
      </c>
      <c r="F17" s="17">
        <f t="shared" si="3"/>
        <v>1.2903642567924589</v>
      </c>
      <c r="G17" s="17">
        <f t="shared" si="4"/>
        <v>4.3356741233413718</v>
      </c>
      <c r="H17" s="17">
        <f t="shared" si="5"/>
        <v>1.9313434453851381</v>
      </c>
      <c r="I17" s="17">
        <f t="shared" si="6"/>
        <v>0.30144829013404478</v>
      </c>
      <c r="J17" s="17">
        <f t="shared" si="7"/>
        <v>13.648438835382089</v>
      </c>
      <c r="K17" s="17">
        <f t="shared" si="8"/>
        <v>0.65189201590029699</v>
      </c>
      <c r="L17" s="17">
        <f t="shared" si="9"/>
        <v>15.935038509442661</v>
      </c>
      <c r="M17" s="17">
        <f t="shared" si="10"/>
        <v>137.6913574351594</v>
      </c>
      <c r="N17" s="17">
        <f t="shared" si="11"/>
        <v>74.32520167241411</v>
      </c>
      <c r="O17" s="23">
        <f t="shared" si="12"/>
        <v>0.37770063780981672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1.1368455750503164E-2</v>
      </c>
      <c r="D18" s="17">
        <f t="shared" si="1"/>
        <v>0.28000016258001309</v>
      </c>
      <c r="E18" s="17">
        <f t="shared" si="2"/>
        <v>1.158030583869488E-2</v>
      </c>
      <c r="F18" s="17">
        <f t="shared" si="3"/>
        <v>2.8184587532964551E-2</v>
      </c>
      <c r="G18" s="17">
        <f t="shared" si="4"/>
        <v>7.3274074398363087E-2</v>
      </c>
      <c r="H18" s="17">
        <f t="shared" si="5"/>
        <v>3.7675057787735652E-2</v>
      </c>
      <c r="I18" s="17">
        <f t="shared" si="6"/>
        <v>2.0866291985172467E-2</v>
      </c>
      <c r="J18" s="17">
        <f t="shared" si="7"/>
        <v>0.38096687541265506</v>
      </c>
      <c r="K18" s="17">
        <f t="shared" si="8"/>
        <v>3.0321231634609588E-2</v>
      </c>
      <c r="L18" s="17">
        <f t="shared" si="9"/>
        <v>0.23022389169404189</v>
      </c>
      <c r="M18" s="17">
        <f t="shared" si="10"/>
        <v>1.8447595398583128</v>
      </c>
      <c r="N18" s="17">
        <f t="shared" si="11"/>
        <v>1.004499927307942</v>
      </c>
      <c r="O18" s="23">
        <f t="shared" si="12"/>
        <v>1.6716318705306193E-2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2.0592873668052836E-3</v>
      </c>
      <c r="D20" s="17">
        <f t="shared" si="1"/>
        <v>0.51092962128398978</v>
      </c>
      <c r="E20" s="17">
        <f t="shared" si="2"/>
        <v>2.4605960075121057E-3</v>
      </c>
      <c r="F20" s="17">
        <f t="shared" si="3"/>
        <v>5.0719359176559882E-3</v>
      </c>
      <c r="G20" s="17">
        <f t="shared" si="4"/>
        <v>9.3078145429794354E-2</v>
      </c>
      <c r="H20" s="17">
        <f t="shared" si="5"/>
        <v>2.359555132502154E-2</v>
      </c>
      <c r="I20" s="17">
        <f t="shared" si="6"/>
        <v>3.6074715398620588E-3</v>
      </c>
      <c r="J20" s="17">
        <f t="shared" si="7"/>
        <v>0.11533881976967979</v>
      </c>
      <c r="K20" s="17">
        <f t="shared" si="8"/>
        <v>6.541132864173441E-3</v>
      </c>
      <c r="L20" s="17">
        <f t="shared" si="9"/>
        <v>7.9073755066379585E-3</v>
      </c>
      <c r="M20" s="17">
        <f t="shared" si="10"/>
        <v>0.16556546809671938</v>
      </c>
      <c r="N20" s="17">
        <f t="shared" si="11"/>
        <v>8.3514800497155928E-2</v>
      </c>
      <c r="O20" s="23">
        <f t="shared" si="12"/>
        <v>3.8565489603442468E-3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3.5772785851748472E-2</v>
      </c>
      <c r="D21" s="17">
        <f t="shared" si="1"/>
        <v>3.1674313586832776E-3</v>
      </c>
      <c r="E21" s="17">
        <f t="shared" si="2"/>
        <v>3.5747072404492368E-2</v>
      </c>
      <c r="F21" s="17">
        <f t="shared" si="3"/>
        <v>0.15267743520997448</v>
      </c>
      <c r="G21" s="17">
        <f t="shared" si="4"/>
        <v>9.1804608763360464E-4</v>
      </c>
      <c r="H21" s="17">
        <f t="shared" si="5"/>
        <v>0.12073500098695245</v>
      </c>
      <c r="I21" s="17">
        <f t="shared" si="6"/>
        <v>8.9275776005512744E-2</v>
      </c>
      <c r="J21" s="17">
        <f t="shared" si="7"/>
        <v>0.10042876440686803</v>
      </c>
      <c r="K21" s="17">
        <f t="shared" si="8"/>
        <v>8.9568613165736125E-2</v>
      </c>
      <c r="L21" s="17">
        <f t="shared" si="9"/>
        <v>2.7998627217477363</v>
      </c>
      <c r="M21" s="17">
        <f t="shared" si="10"/>
        <v>0</v>
      </c>
      <c r="N21" s="17">
        <f t="shared" si="11"/>
        <v>1.4571443922250353</v>
      </c>
      <c r="O21" s="23">
        <f t="shared" si="12"/>
        <v>4.8877172339977515E-2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1.4877476095551687E-3</v>
      </c>
      <c r="D22" s="17">
        <f t="shared" si="1"/>
        <v>2.318866541991065E-3</v>
      </c>
      <c r="E22" s="17">
        <f t="shared" si="2"/>
        <v>1.4884030519867878E-3</v>
      </c>
      <c r="F22" s="17">
        <f t="shared" si="3"/>
        <v>5.0479128351685191E-4</v>
      </c>
      <c r="G22" s="17">
        <f t="shared" si="4"/>
        <v>0</v>
      </c>
      <c r="H22" s="17">
        <f t="shared" si="5"/>
        <v>3.9854242166163361E-4</v>
      </c>
      <c r="I22" s="17">
        <f t="shared" si="6"/>
        <v>2.3112423664056626E-3</v>
      </c>
      <c r="J22" s="17">
        <f t="shared" si="7"/>
        <v>0</v>
      </c>
      <c r="K22" s="17">
        <f t="shared" si="8"/>
        <v>2.2505574964129748E-3</v>
      </c>
      <c r="L22" s="17">
        <f t="shared" si="9"/>
        <v>0.64712579809191573</v>
      </c>
      <c r="M22" s="17">
        <f t="shared" si="10"/>
        <v>0</v>
      </c>
      <c r="N22" s="17">
        <f t="shared" si="11"/>
        <v>0.33678641471577991</v>
      </c>
      <c r="O22" s="23">
        <f t="shared" si="12"/>
        <v>2.0289656167732056E-3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3.686606550584982E-6</v>
      </c>
      <c r="D24" s="17">
        <f t="shared" si="1"/>
        <v>0</v>
      </c>
      <c r="E24" s="17">
        <f t="shared" si="2"/>
        <v>3.6836991948893814E-6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2.287288446737769E-6</v>
      </c>
      <c r="J24" s="17">
        <f t="shared" si="7"/>
        <v>4.3459257211260976E-6</v>
      </c>
      <c r="K24" s="17">
        <f t="shared" si="8"/>
        <v>2.3413408201167836E-6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3.3523837437225668E-6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0.19422008538015015</v>
      </c>
      <c r="D25" s="17">
        <f t="shared" ref="D25:O25" si="13">SUM(D15:D24)</f>
        <v>9.7036041555603667</v>
      </c>
      <c r="E25" s="17">
        <f t="shared" si="13"/>
        <v>0.20171943784934754</v>
      </c>
      <c r="F25" s="17">
        <f t="shared" si="13"/>
        <v>1.5145926005804271</v>
      </c>
      <c r="G25" s="17">
        <f t="shared" si="13"/>
        <v>4.5694243408275756</v>
      </c>
      <c r="H25" s="17">
        <f t="shared" si="13"/>
        <v>2.1575759605528462</v>
      </c>
      <c r="I25" s="17">
        <f t="shared" si="13"/>
        <v>0.43814419656055625</v>
      </c>
      <c r="J25" s="17">
        <f t="shared" si="13"/>
        <v>14.532514742549147</v>
      </c>
      <c r="K25" s="17">
        <f t="shared" si="13"/>
        <v>0.80821141955899545</v>
      </c>
      <c r="L25" s="17">
        <f t="shared" si="13"/>
        <v>19.732858752016664</v>
      </c>
      <c r="M25" s="17">
        <f t="shared" si="13"/>
        <v>141.49025052221481</v>
      </c>
      <c r="N25" s="17">
        <f t="shared" si="13"/>
        <v>78.123536414480782</v>
      </c>
      <c r="O25" s="17">
        <f t="shared" si="13"/>
        <v>0.46235325838328278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(SUMIFS(MESKENAG2,KAYNAK,A28,SEBEP,B28,SÜRE,"Uzun",BİLDİRİM,"Bildirimli")/VLOOKUP($B$10,ABONE2,3,FALSE))</f>
        <v>5.9998374099051864E-2</v>
      </c>
      <c r="D28" s="17">
        <f>(SUMIFS(MESKENOG2,KAYNAK,A28,SEBEP,B28,SÜRE,"Uzun",BİLDİRİM,"Bildirimli")/VLOOKUP($B$10,ABONE2,4,FALSE))</f>
        <v>1.6864043514977693</v>
      </c>
      <c r="E28" s="17">
        <f>(SUMIFS(MESKENAG2,KAYNAK,A28,SEBEP,B28,SÜRE,"Uzun",BİLDİRİM,"Bildirimli")+SUMIFS(MESKENOG2,KAYNAK,A28,SEBEP,B28,SÜRE,"Uzun",BİLDİRİM,"Bildirimli"))/VLOOKUP($B$10,ABONE2,5,FALSE)</f>
        <v>6.1281000985557596E-2</v>
      </c>
      <c r="F28" s="17">
        <f>(SUMIFS(TARIMSALAG2,KAYNAK,A28,SEBEP,B28,SÜRE,"Uzun",BİLDİRİM,"Bildirimli")/VLOOKUP($B$10,ABONE2,6,FALSE))</f>
        <v>0.29591766297895655</v>
      </c>
      <c r="G28" s="17">
        <f>(SUMIFS(TARIMSALOG2,KAYNAK,A28,SEBEP,B28,SÜRE,"Uzun",BİLDİRİM,"Bildirimli")/VLOOKUP($B$10,ABONE2,7,FALSE))</f>
        <v>0.70768526710440782</v>
      </c>
      <c r="H28" s="17">
        <f>(SUMIFS(TARIMSALAG2,KAYNAK,A28,SEBEP,B28,SÜRE,"Uzun",BİLDİRİM,"Bildirimli")+SUMIFS(TARIMSALOG2,KAYNAK,A28,SEBEP,B28,SÜRE,"Uzun",BİLDİRİM,"Bildirimli"))/VLOOKUP($B$10,ABONE2,8,FALSE)</f>
        <v>0.38258682846528719</v>
      </c>
      <c r="I28" s="17">
        <f>(SUMIFS(TICARETHANEAG2,KAYNAK,A28,SEBEP,B28,SÜRE,"Uzun",BİLDİRİM,"Bildirimli")/VLOOKUP($B$10,ABONE2,9,FALSE))</f>
        <v>0.11076682822380915</v>
      </c>
      <c r="J28" s="17">
        <f>(SUMIFS(TICARETHANEOG2,KAYNAK,A28,SEBEP,B28,SÜRE,"Uzun",BİLDİRİM,"Bildirimli")/VLOOKUP($B$10,ABONE2,10,FALSE))</f>
        <v>3.5781556459375961</v>
      </c>
      <c r="K28" s="17">
        <f>(SUMIFS(TICARETHANEAG2,KAYNAK,A28,SEBEP,B28,SÜRE,"Uzun",BİLDİRİM,"Bildirimli")+SUMIFS(TICARETHANEOG2,KAYNAK,A28,SEBEP,B28,SÜRE,"Uzun",BİLDİRİM,"Bildirimli"))/VLOOKUP($B$10,ABONE2,11,FALSE)</f>
        <v>0.2018079248545761</v>
      </c>
      <c r="L28" s="17">
        <f>(SUMIFS(SANAYIAG2,KAYNAK,A28,SEBEP,B28,SÜRE,"Uzun",BİLDİRİM,"Bildirimli")/VLOOKUP($B$10,ABONE2,12,FALSE))</f>
        <v>1.1266291626565965</v>
      </c>
      <c r="M28" s="17">
        <f>(SUMIFS(SANAYIOG2,KAYNAK,A28,SEBEP,B28,SÜRE,"Uzun",BİLDİRİM,"Bildirimli")/VLOOKUP($B$10,ABONE2,13,FALSE))</f>
        <v>36.611973108852105</v>
      </c>
      <c r="N28" s="17">
        <f>(SUMIFS(SANAYIAG2,KAYNAK,A28,SEBEP,B28,SÜRE,"Uzun",BİLDİRİM,"Bildirimli")+SUMIFS(SANAYIOG2,KAYNAK,A28,SEBEP,B28,SÜRE,"Uzun",BİLDİRİM,"Bildirimli"))/VLOOKUP($B$10,ABONE2,14,FALSE)</f>
        <v>18.144185550646906</v>
      </c>
      <c r="O28" s="23">
        <f>(SUMIFS(MESKENAG2,KAYNAK,A28,SEBEP,B28,SÜRE,"Uzun",BİLDİRİM,"Bildirimli")+SUMIFS(MESKENOG2,KAYNAK,A28,SEBEP,B28,SÜRE,"Uzun",BİLDİRİM,"Bildirimli")+SUMIFS(TARIMSALAG2,KAYNAK,A28,SEBEP,B28,SÜRE,"Uzun",BİLDİRİM,"Bildirimli")+SUMIFS(TARIMSALOG2,KAYNAK,A28,SEBEP,B28,SÜRE,"Uzun",BİLDİRİM,"Bildirimli")+SUMIFS(TICARETHANEAG2,KAYNAK,A28,SEBEP,B28,SÜRE,"Uzun",BİLDİRİM,"Bildirimli")+SUMIFS(TICARETHANEOG2,KAYNAK,A28,SEBEP,B28,SÜRE,"Uzun",BİLDİRİM,"Bildirimli")+SUMIFS(SANAYIAG2,KAYNAK,A28,SEBEP,B28,SÜRE,"Uzun",BİLDİRİM,"Bildirimli")+SUMIFS(SANAYIOG2,KAYNAK,A28,SEBEP,B28,SÜRE,"Uzun",BİLDİRİM,"Bildirimli"))/VLOOKUP($B$10,ABONE2,15,FALSE)</f>
        <v>0.11779226539499918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(SUMIFS(MESKENAG2,KAYNAK,A29,SEBEP,B29,SÜRE,"Uzun",BİLDİRİM,"Bildirimli")/VLOOKUP($B$10,ABONE2,3,FALSE))</f>
        <v>0.15327523855480399</v>
      </c>
      <c r="D29" s="17">
        <f>(SUMIFS(MESKENOG2,KAYNAK,A29,SEBEP,B29,SÜRE,"Uzun",BİLDİRİM,"Bildirimli")/VLOOKUP($B$10,ABONE2,4,FALSE))</f>
        <v>1.7133943447194677</v>
      </c>
      <c r="E29" s="17">
        <f>(SUMIFS(MESKENAG2,KAYNAK,A29,SEBEP,B29,SÜRE,"Uzun",BİLDİRİM,"Bildirimli")+SUMIFS(MESKENOG2,KAYNAK,A29,SEBEP,B29,SÜRE,"Uzun",BİLDİRİM,"Bildirimli"))/VLOOKUP($B$10,ABONE2,5,FALSE)</f>
        <v>0.15450558985670867</v>
      </c>
      <c r="F29" s="17">
        <f>(SUMIFS(TARIMSALAG2,KAYNAK,A29,SEBEP,B29,SÜRE,"Uzun",BİLDİRİM,"Bildirimli")/VLOOKUP($B$10,ABONE2,6,FALSE))</f>
        <v>0.93699141047103263</v>
      </c>
      <c r="G29" s="17">
        <f>(SUMIFS(TARIMSALOG2,KAYNAK,A29,SEBEP,B29,SÜRE,"Uzun",BİLDİRİM,"Bildirimli")/VLOOKUP($B$10,ABONE2,7,FALSE))</f>
        <v>2.8322582997904044</v>
      </c>
      <c r="H29" s="17">
        <f>(SUMIFS(TARIMSALAG2,KAYNAK,A29,SEBEP,B29,SÜRE,"Uzun",BİLDİRİM,"Bildirimli")+SUMIFS(TARIMSALOG2,KAYNAK,A29,SEBEP,B29,SÜRE,"Uzun",BİLDİRİM,"Bildirimli"))/VLOOKUP($B$10,ABONE2,8,FALSE)</f>
        <v>1.3359086590002276</v>
      </c>
      <c r="I29" s="17">
        <f>(SUMIFS(TICARETHANEAG2,KAYNAK,A29,SEBEP,B29,SÜRE,"Uzun",BİLDİRİM,"Bildirimli")/VLOOKUP($B$10,ABONE2,9,FALSE))</f>
        <v>0.3266805530262214</v>
      </c>
      <c r="J29" s="17">
        <f>(SUMIFS(TICARETHANEOG2,KAYNAK,A29,SEBEP,B29,SÜRE,"Uzun",BİLDİRİM,"Bildirimli")/VLOOKUP($B$10,ABONE2,10,FALSE))</f>
        <v>6.547325605742258</v>
      </c>
      <c r="K29" s="17">
        <f>(SUMIFS(TICARETHANEAG2,KAYNAK,A29,SEBEP,B29,SÜRE,"Uzun",BİLDİRİM,"Bildirimli")+SUMIFS(TICARETHANEOG2,KAYNAK,A29,SEBEP,B29,SÜRE,"Uzun",BİLDİRİM,"Bildirimli"))/VLOOKUP($B$10,ABONE2,11,FALSE)</f>
        <v>0.49001220607211027</v>
      </c>
      <c r="L29" s="17">
        <f>(SUMIFS(SANAYIAG2,KAYNAK,A29,SEBEP,B29,SÜRE,"Uzun",BİLDİRİM,"Bildirimli")/VLOOKUP($B$10,ABONE2,12,FALSE))</f>
        <v>5.7662812215502148</v>
      </c>
      <c r="M29" s="17">
        <f>(SUMIFS(SANAYIOG2,KAYNAK,A29,SEBEP,B29,SÜRE,"Uzun",BİLDİRİM,"Bildirimli")/VLOOKUP($B$10,ABONE2,13,FALSE))</f>
        <v>53.787080887891378</v>
      </c>
      <c r="N29" s="17">
        <f>(SUMIFS(SANAYIAG2,KAYNAK,A29,SEBEP,B29,SÜRE,"Uzun",BİLDİRİM,"Bildirimli")+SUMIFS(SANAYIOG2,KAYNAK,A29,SEBEP,B29,SÜRE,"Uzun",BİLDİRİM,"Bildirimli"))/VLOOKUP($B$10,ABONE2,14,FALSE)</f>
        <v>28.795413117732977</v>
      </c>
      <c r="O29" s="23">
        <f>(SUMIFS(MESKENAG2,KAYNAK,A29,SEBEP,B29,SÜRE,"Uzun",BİLDİRİM,"Bildirimli")+SUMIFS(MESKENOG2,KAYNAK,A29,SEBEP,B29,SÜRE,"Uzun",BİLDİRİM,"Bildirimli")+SUMIFS(TARIMSALAG2,KAYNAK,A29,SEBEP,B29,SÜRE,"Uzun",BİLDİRİM,"Bildirimli")+SUMIFS(TARIMSALOG2,KAYNAK,A29,SEBEP,B29,SÜRE,"Uzun",BİLDİRİM,"Bildirimli")+SUMIFS(TICARETHANEAG2,KAYNAK,A29,SEBEP,B29,SÜRE,"Uzun",BİLDİRİM,"Bildirimli")+SUMIFS(TICARETHANEOG2,KAYNAK,A29,SEBEP,B29,SÜRE,"Uzun",BİLDİRİM,"Bildirimli")+SUMIFS(SANAYIAG2,KAYNAK,A29,SEBEP,B29,SÜRE,"Uzun",BİLDİRİM,"Bildirimli")+SUMIFS(SANAYIOG2,KAYNAK,A29,SEBEP,B29,SÜRE,"Uzun",BİLDİRİM,"Bildirimli"))/VLOOKUP($B$10,ABONE2,15,FALSE)</f>
        <v>0.28223758667627452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(SUMIFS(MESKENAG2,KAYNAK,A30,SEBEP,B30,SÜRE,"Uzun",BİLDİRİM,"Bildirimli")/VLOOKUP($B$10,ABONE2,3,FALSE))</f>
        <v>6.9382182512319358E-4</v>
      </c>
      <c r="D30" s="17">
        <f>(SUMIFS(MESKENOG2,KAYNAK,A30,SEBEP,B30,SÜRE,"Uzun",BİLDİRİM,"Bildirimli")/VLOOKUP($B$10,ABONE2,4,FALSE))</f>
        <v>4.0296730058396645E-2</v>
      </c>
      <c r="E30" s="17">
        <f>(SUMIFS(MESKENAG2,KAYNAK,A30,SEBEP,B30,SÜRE,"Uzun",BİLDİRİM,"Bildirimli")+SUMIFS(MESKENOG2,KAYNAK,A30,SEBEP,B30,SÜRE,"Uzun",BİLDİRİM,"Bildirimli"))/VLOOKUP($B$10,ABONE2,5,FALSE)</f>
        <v>7.2505372883585628E-4</v>
      </c>
      <c r="F30" s="17">
        <f>(SUMIFS(TARIMSALAG2,KAYNAK,A30,SEBEP,B30,SÜRE,"Uzun",BİLDİRİM,"Bildirimli")/VLOOKUP($B$10,ABONE2,6,FALSE))</f>
        <v>1.673540119885019E-2</v>
      </c>
      <c r="G30" s="17">
        <f>(SUMIFS(TARIMSALOG2,KAYNAK,A30,SEBEP,B30,SÜRE,"Uzun",BİLDİRİM,"Bildirimli")/VLOOKUP($B$10,ABONE2,7,FALSE))</f>
        <v>4.3675712153009721E-2</v>
      </c>
      <c r="H30" s="17">
        <f>(SUMIFS(TARIMSALAG2,KAYNAK,A30,SEBEP,B30,SÜRE,"Uzun",BİLDİRİM,"Bildirimli")+SUMIFS(TARIMSALOG2,KAYNAK,A30,SEBEP,B30,SÜRE,"Uzun",BİLDİRİM,"Bildirimli"))/VLOOKUP($B$10,ABONE2,8,FALSE)</f>
        <v>2.2405818795927349E-2</v>
      </c>
      <c r="I30" s="17">
        <f>(SUMIFS(TICARETHANEAG2,KAYNAK,A30,SEBEP,B30,SÜRE,"Uzun",BİLDİRİM,"Bildirimli")/VLOOKUP($B$10,ABONE2,9,FALSE))</f>
        <v>2.0570244320505435E-3</v>
      </c>
      <c r="J30" s="17">
        <f>(SUMIFS(TICARETHANEOG2,KAYNAK,A30,SEBEP,B30,SÜRE,"Uzun",BİLDİRİM,"Bildirimli")/VLOOKUP($B$10,ABONE2,10,FALSE))</f>
        <v>0.12210463011075798</v>
      </c>
      <c r="K30" s="17">
        <f>(SUMIFS(TICARETHANEAG2,KAYNAK,A30,SEBEP,B30,SÜRE,"Uzun",BİLDİRİM,"Bildirimli")+SUMIFS(TICARETHANEOG2,KAYNAK,A30,SEBEP,B30,SÜRE,"Uzun",BİLDİRİM,"Bildirimli"))/VLOOKUP($B$10,ABONE2,11,FALSE)</f>
        <v>5.2090406158293188E-3</v>
      </c>
      <c r="L30" s="17">
        <f>(SUMIFS(SANAYIAG2,KAYNAK,A30,SEBEP,B30,SÜRE,"Uzun",BİLDİRİM,"Bildirimli")/VLOOKUP($B$10,ABONE2,12,FALSE))</f>
        <v>1.3507506931485773E-2</v>
      </c>
      <c r="M30" s="17">
        <f>(SUMIFS(SANAYIOG2,KAYNAK,A30,SEBEP,B30,SÜRE,"Uzun",BİLDİRİM,"Bildirimli")/VLOOKUP($B$10,ABONE2,13,FALSE))</f>
        <v>0.32784720282878688</v>
      </c>
      <c r="N30" s="17">
        <f>(SUMIFS(SANAYIAG2,KAYNAK,A30,SEBEP,B30,SÜRE,"Uzun",BİLDİRİM,"Bildirimli")+SUMIFS(SANAYIOG2,KAYNAK,A30,SEBEP,B30,SÜRE,"Uzun",BİLDİRİM,"Bildirimli"))/VLOOKUP($B$10,ABONE2,14,FALSE)</f>
        <v>0.16425406607508292</v>
      </c>
      <c r="O30" s="23">
        <f>(SUMIFS(MESKENAG2,KAYNAK,A30,SEBEP,B30,SÜRE,"Uzun",BİLDİRİM,"Bildirimli")+SUMIFS(MESKENOG2,KAYNAK,A30,SEBEP,B30,SÜRE,"Uzun",BİLDİRİM,"Bildirimli")+SUMIFS(TARIMSALAG2,KAYNAK,A30,SEBEP,B30,SÜRE,"Uzun",BİLDİRİM,"Bildirimli")+SUMIFS(TARIMSALOG2,KAYNAK,A30,SEBEP,B30,SÜRE,"Uzun",BİLDİRİM,"Bildirimli")+SUMIFS(TICARETHANEAG2,KAYNAK,A30,SEBEP,B30,SÜRE,"Uzun",BİLDİRİM,"Bildirimli")+SUMIFS(TICARETHANEOG2,KAYNAK,A30,SEBEP,B30,SÜRE,"Uzun",BİLDİRİM,"Bildirimli")+SUMIFS(SANAYIAG2,KAYNAK,A30,SEBEP,B30,SÜRE,"Uzun",BİLDİRİM,"Bildirimli")+SUMIFS(SANAYIOG2,KAYNAK,A30,SEBEP,B30,SÜRE,"Uzun",BİLDİRİM,"Bildirimli"))/VLOOKUP($B$10,ABONE2,15,FALSE)</f>
        <v>2.3130526443777854E-3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(SUMIFS(MESKENAG2,KAYNAK,A31,SEBEP,B31,SÜRE,"Uzun",BİLDİRİM,"Bildirimli")/VLOOKUP($B$10,ABONE2,3,FALSE))</f>
        <v>1.9744067117159963E-2</v>
      </c>
      <c r="D31" s="17">
        <f>(SUMIFS(MESKENOG2,KAYNAK,A31,SEBEP,B31,SÜRE,"Uzun",BİLDİRİM,"Bildirimli")/VLOOKUP($B$10,ABONE2,4,FALSE))</f>
        <v>0</v>
      </c>
      <c r="E31" s="17">
        <f>(SUMIFS(MESKENAG2,KAYNAK,A31,SEBEP,B31,SÜRE,"Uzun",BİLDİRİM,"Bildirimli")+SUMIFS(MESKENOG2,KAYNAK,A31,SEBEP,B31,SÜRE,"Uzun",BİLDİRİM,"Bildirimli"))/VLOOKUP($B$10,ABONE2,5,FALSE)</f>
        <v>1.9728496422213339E-2</v>
      </c>
      <c r="F31" s="17">
        <f>(SUMIFS(TARIMSALAG2,KAYNAK,A31,SEBEP,B31,SÜRE,"Uzun",BİLDİRİM,"Bildirimli")/VLOOKUP($B$10,ABONE2,6,FALSE))</f>
        <v>6.5289143349375536E-2</v>
      </c>
      <c r="G31" s="17">
        <f>(SUMIFS(TARIMSALOG2,KAYNAK,A31,SEBEP,B31,SÜRE,"Uzun",BİLDİRİM,"Bildirimli")/VLOOKUP($B$10,ABONE2,7,FALSE))</f>
        <v>0</v>
      </c>
      <c r="H31" s="17">
        <f>(SUMIFS(TARIMSALAG2,KAYNAK,A31,SEBEP,B31,SÜRE,"Uzun",BİLDİRİM,"Bildirimli")+SUMIFS(TARIMSALOG2,KAYNAK,A31,SEBEP,B31,SÜRE,"Uzun",BİLDİRİM,"Bildirimli"))/VLOOKUP($B$10,ABONE2,8,FALSE)</f>
        <v>5.1547033691608901E-2</v>
      </c>
      <c r="I31" s="17">
        <f>(SUMIFS(TICARETHANEAG2,KAYNAK,A31,SEBEP,B31,SÜRE,"Uzun",BİLDİRİM,"Bildirimli")/VLOOKUP($B$10,ABONE2,9,FALSE))</f>
        <v>3.6026625996769659E-2</v>
      </c>
      <c r="J31" s="17">
        <f>(SUMIFS(TICARETHANEOG2,KAYNAK,A31,SEBEP,B31,SÜRE,"Uzun",BİLDİRİM,"Bildirimli")/VLOOKUP($B$10,ABONE2,10,FALSE))</f>
        <v>0</v>
      </c>
      <c r="K31" s="17">
        <f>(SUMIFS(TICARETHANEAG2,KAYNAK,A31,SEBEP,B31,SÜRE,"Uzun",BİLDİRİM,"Bildirimli")+SUMIFS(TICARETHANEOG2,KAYNAK,A31,SEBEP,B31,SÜRE,"Uzun",BİLDİRİM,"Bildirimli"))/VLOOKUP($B$10,ABONE2,11,FALSE)</f>
        <v>3.5080697025119172E-2</v>
      </c>
      <c r="L31" s="17">
        <f>(SUMIFS(SANAYIAG2,KAYNAK,A31,SEBEP,B31,SÜRE,"Uzun",BİLDİRİM,"Bildirimli")/VLOOKUP($B$10,ABONE2,12,FALSE))</f>
        <v>0.21568849553360453</v>
      </c>
      <c r="M31" s="17">
        <f>(SUMIFS(SANAYIOG2,KAYNAK,A31,SEBEP,B31,SÜRE,"Uzun",BİLDİRİM,"Bildirimli")/VLOOKUP($B$10,ABONE2,13,FALSE))</f>
        <v>0</v>
      </c>
      <c r="N31" s="17">
        <f>(SUMIFS(SANAYIAG2,KAYNAK,A31,SEBEP,B31,SÜRE,"Uzun",BİLDİRİM,"Bildirimli")+SUMIFS(SANAYIOG2,KAYNAK,A31,SEBEP,B31,SÜRE,"Uzun",BİLDİRİM,"Bildirimli"))/VLOOKUP($B$10,ABONE2,14,FALSE)</f>
        <v>0.11225167551716966</v>
      </c>
      <c r="O31" s="23">
        <f>(SUMIFS(MESKENAG2,KAYNAK,A31,SEBEP,B31,SÜRE,"Uzun",BİLDİRİM,"Bildirimli")+SUMIFS(MESKENOG2,KAYNAK,A31,SEBEP,B31,SÜRE,"Uzun",BİLDİRİM,"Bildirimli")+SUMIFS(TARIMSALAG2,KAYNAK,A31,SEBEP,B31,SÜRE,"Uzun",BİLDİRİM,"Bildirimli")+SUMIFS(TARIMSALOG2,KAYNAK,A31,SEBEP,B31,SÜRE,"Uzun",BİLDİRİM,"Bildirimli")+SUMIFS(TICARETHANEAG2,KAYNAK,A31,SEBEP,B31,SÜRE,"Uzun",BİLDİRİM,"Bildirimli")+SUMIFS(TICARETHANEOG2,KAYNAK,A31,SEBEP,B31,SÜRE,"Uzun",BİLDİRİM,"Bildirimli")+SUMIFS(SANAYIAG2,KAYNAK,A31,SEBEP,B31,SÜRE,"Uzun",BİLDİRİM,"Bildirimli")+SUMIFS(SANAYIOG2,KAYNAK,A31,SEBEP,B31,SÜRE,"Uzun",BİLDİRİM,"Bildirimli"))/VLOOKUP($B$10,ABONE2,15,FALSE)</f>
        <v>2.327904307588019E-2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(SUMIFS(MESKENAG2,KAYNAK,A32,SEBEP,B32,SÜRE,"Uzun",BİLDİRİM,"Bildirimli")/VLOOKUP($B$10,ABONE2,3,FALSE))</f>
        <v>0</v>
      </c>
      <c r="D32" s="17">
        <f>(SUMIFS(MESKENOG2,KAYNAK,A32,SEBEP,B32,SÜRE,"Uzun",BİLDİRİM,"Bildirimli")/VLOOKUP($B$10,ABONE2,4,FALSE))</f>
        <v>0</v>
      </c>
      <c r="E32" s="17">
        <f>(SUMIFS(MESKENAG2,KAYNAK,A32,SEBEP,B32,SÜRE,"Uzun",BİLDİRİM,"Bildirimli")+SUMIFS(MESKENOG2,KAYNAK,A32,SEBEP,B32,SÜRE,"Uzun",BİLDİRİM,"Bildirimli"))/VLOOKUP($B$10,ABONE2,5,FALSE)</f>
        <v>0</v>
      </c>
      <c r="F32" s="17">
        <f>(SUMIFS(TARIMSALAG2,KAYNAK,A32,SEBEP,B32,SÜRE,"Uzun",BİLDİRİM,"Bildirimli")/VLOOKUP($B$10,ABONE2,6,FALSE))</f>
        <v>0</v>
      </c>
      <c r="G32" s="17">
        <f>(SUMIFS(TARIMSALOG2,KAYNAK,A32,SEBEP,B32,SÜRE,"Uzun",BİLDİRİM,"Bildirimli")/VLOOKUP($B$10,ABONE2,7,FALSE))</f>
        <v>0</v>
      </c>
      <c r="H32" s="17">
        <f>(SUMIFS(TARIMSALAG2,KAYNAK,A32,SEBEP,B32,SÜRE,"Uzun",BİLDİRİM,"Bildirimli")+SUMIFS(TARIMSALOG2,KAYNAK,A32,SEBEP,B32,SÜRE,"Uzun",BİLDİRİM,"Bildirimli"))/VLOOKUP($B$10,ABONE2,8,FALSE)</f>
        <v>0</v>
      </c>
      <c r="I32" s="17">
        <f>(SUMIFS(TICARETHANEAG2,KAYNAK,A32,SEBEP,B32,SÜRE,"Uzun",BİLDİRİM,"Bildirimli")/VLOOKUP($B$10,ABONE2,9,FALSE))</f>
        <v>0</v>
      </c>
      <c r="J32" s="17">
        <f>(SUMIFS(TICARETHANEOG2,KAYNAK,A32,SEBEP,B32,SÜRE,"Uzun",BİLDİRİM,"Bildirimli")/VLOOKUP($B$10,ABONE2,10,FALSE))</f>
        <v>0</v>
      </c>
      <c r="K32" s="17">
        <f>(SUMIFS(TICARETHANEAG2,KAYNAK,A32,SEBEP,B32,SÜRE,"Uzun",BİLDİRİM,"Bildirimli")+SUMIFS(TICARETHANEOG2,KAYNAK,A32,SEBEP,B32,SÜRE,"Uzun",BİLDİRİM,"Bildirimli"))/VLOOKUP($B$10,ABONE2,11,FALSE)</f>
        <v>0</v>
      </c>
      <c r="L32" s="17">
        <f>(SUMIFS(SANAYIAG2,KAYNAK,A32,SEBEP,B32,SÜRE,"Uzun",BİLDİRİM,"Bildirimli")/VLOOKUP($B$10,ABONE2,12,FALSE))</f>
        <v>0</v>
      </c>
      <c r="M32" s="17">
        <f>(SUMIFS(SANAYIOG2,KAYNAK,A32,SEBEP,B32,SÜRE,"Uzun",BİLDİRİM,"Bildirimli")/VLOOKUP($B$10,ABONE2,13,FALSE))</f>
        <v>0</v>
      </c>
      <c r="N32" s="17">
        <f>(SUMIFS(SANAYIAG2,KAYNAK,A32,SEBEP,B32,SÜRE,"Uzun",BİLDİRİM,"Bildirimli")+SUMIFS(SANAYIOG2,KAYNAK,A32,SEBEP,B32,SÜRE,"Uzun",BİLDİRİM,"Bildirimli"))/VLOOKUP($B$10,ABONE2,14,FALSE)</f>
        <v>0</v>
      </c>
      <c r="O32" s="23">
        <f>(SUMIFS(MESKENAG2,KAYNAK,A32,SEBEP,B32,SÜRE,"Uzun",BİLDİRİM,"Bildirimli")+SUMIFS(MESKENOG2,KAYNAK,A32,SEBEP,B32,SÜRE,"Uzun",BİLDİRİM,"Bildirimli")+SUMIFS(TARIMSALAG2,KAYNAK,A32,SEBEP,B32,SÜRE,"Uzun",BİLDİRİM,"Bildirimli")+SUMIFS(TARIMSALOG2,KAYNAK,A32,SEBEP,B32,SÜRE,"Uzun",BİLDİRİM,"Bildirimli")+SUMIFS(TICARETHANEAG2,KAYNAK,A32,SEBEP,B32,SÜRE,"Uzun",BİLDİRİM,"Bildirimli")+SUMIFS(TICARETHANEOG2,KAYNAK,A32,SEBEP,B32,SÜRE,"Uzun",BİLDİRİM,"Bildirimli")+SUMIFS(SANAYIAG2,KAYNAK,A32,SEBEP,B32,SÜRE,"Uzun",BİLDİRİM,"Bildirimli")+SUMIFS(SANAYIOG2,KAYNAK,A32,SEBEP,B32,SÜRE,"Uzun",BİLDİRİM,"Bildirimli"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0.23371150159613902</v>
      </c>
      <c r="D33" s="17">
        <f t="shared" ref="D33:O33" si="14">SUM(D28:D32)</f>
        <v>3.4400954262756338</v>
      </c>
      <c r="E33" s="17">
        <f t="shared" si="14"/>
        <v>0.23624014099331545</v>
      </c>
      <c r="F33" s="17">
        <f t="shared" si="14"/>
        <v>1.314933617998215</v>
      </c>
      <c r="G33" s="17">
        <f t="shared" si="14"/>
        <v>3.5836192790478218</v>
      </c>
      <c r="H33" s="17">
        <f t="shared" si="14"/>
        <v>1.7924483399530509</v>
      </c>
      <c r="I33" s="17">
        <f t="shared" si="14"/>
        <v>0.47553103167885075</v>
      </c>
      <c r="J33" s="17">
        <f t="shared" si="14"/>
        <v>10.247585881790613</v>
      </c>
      <c r="K33" s="17">
        <f t="shared" si="14"/>
        <v>0.73210986856763482</v>
      </c>
      <c r="L33" s="17">
        <f t="shared" si="14"/>
        <v>7.1221063866719012</v>
      </c>
      <c r="M33" s="17">
        <f t="shared" si="14"/>
        <v>90.726901199572268</v>
      </c>
      <c r="N33" s="17">
        <f t="shared" si="14"/>
        <v>47.216104409972139</v>
      </c>
      <c r="O33" s="17">
        <f t="shared" si="14"/>
        <v>0.42562194779153173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0" t="s">
        <v>65</v>
      </c>
      <c r="C37" s="22">
        <f>VLOOKUP($B$10,ABONE2,3,FALSE)</f>
        <v>2825471</v>
      </c>
      <c r="D37" s="22">
        <f>VLOOKUP($B$10,ABONE2,4,FALSE)</f>
        <v>2230</v>
      </c>
      <c r="E37" s="22">
        <f>VLOOKUP($B$10,ABONE2,5,FALSE)</f>
        <v>2827701</v>
      </c>
      <c r="F37" s="22">
        <f>VLOOKUP($B$10,ABONE2,6,FALSE)</f>
        <v>82125</v>
      </c>
      <c r="G37" s="22">
        <f>VLOOKUP($B$10,ABONE2,7,FALSE)</f>
        <v>21894</v>
      </c>
      <c r="H37" s="22">
        <f>VLOOKUP($B$10,ABONE2,8,FALSE)</f>
        <v>104019</v>
      </c>
      <c r="I37" s="22">
        <f>VLOOKUP($B$10,ABONE2,9,FALSE)</f>
        <v>551283</v>
      </c>
      <c r="J37" s="22">
        <f>VLOOKUP($B$10,ABONE2,10,FALSE)</f>
        <v>14865</v>
      </c>
      <c r="K37" s="22">
        <f>VLOOKUP($B$10,ABONE2,11,FALSE)</f>
        <v>566148</v>
      </c>
      <c r="L37" s="36">
        <f>VLOOKUP($B$10,ABONE2,12,FALSE)</f>
        <v>2445</v>
      </c>
      <c r="M37" s="36">
        <f>VLOOKUP($B$10,ABONE2,13,FALSE)</f>
        <v>2253</v>
      </c>
      <c r="N37" s="36">
        <f>VLOOKUP($B$10,ABONE2,14,FALSE)</f>
        <v>4698</v>
      </c>
      <c r="O37" s="36">
        <f>VLOOKUP($B$10,ABONE2,15,FALSE)</f>
        <v>3502566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0" t="s">
        <v>66</v>
      </c>
      <c r="C38" s="22">
        <f>VLOOKUP($B$10,TUKETIM,3,FALSE)</f>
        <v>628425.51301666663</v>
      </c>
      <c r="D38" s="22">
        <f>VLOOKUP($B$10,TUKETIM,4,FALSE)</f>
        <v>5985.9650416666664</v>
      </c>
      <c r="E38" s="22">
        <f>VLOOKUP($B$10,TUKETIM,5,FALSE)</f>
        <v>634411.47805833328</v>
      </c>
      <c r="F38" s="22">
        <f>VLOOKUP($B$10,TUKETIM,6,FALSE)</f>
        <v>49252.381608333337</v>
      </c>
      <c r="G38" s="22">
        <f>VLOOKUP($B$10,TUKETIM,7,FALSE)</f>
        <v>52292.587224999996</v>
      </c>
      <c r="H38" s="22">
        <f>VLOOKUP($B$10,TUKETIM,8,FALSE)</f>
        <v>101544.96883333335</v>
      </c>
      <c r="I38" s="22">
        <f>VLOOKUP($B$10,TUKETIM,9,FALSE)</f>
        <v>320075.36015833326</v>
      </c>
      <c r="J38" s="22">
        <f>VLOOKUP($B$10,TUKETIM,10,FALSE)</f>
        <v>239362.48679166668</v>
      </c>
      <c r="K38" s="22">
        <f>VLOOKUP($B$10,TUKETIM,11,FALSE)</f>
        <v>559437.84694999992</v>
      </c>
      <c r="L38" s="36">
        <f>VLOOKUP($B$10,TUKETIM,12,FALSE)</f>
        <v>24476.054941666669</v>
      </c>
      <c r="M38" s="36">
        <f>VLOOKUP($B$10,TUKETIM,13,FALSE)</f>
        <v>483522.1651166667</v>
      </c>
      <c r="N38" s="36">
        <f>VLOOKUP($B$10,TUKETIM,14,FALSE)</f>
        <v>507998.22005833336</v>
      </c>
      <c r="O38" s="36">
        <f>VLOOKUP($B$10,TUKETIM,15,FALSE)</f>
        <v>1803392.5138999999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0" t="s">
        <v>67</v>
      </c>
      <c r="C39" s="22">
        <f>VLOOKUP($B$10,ANLASMA,3,FALSE)</f>
        <v>14037871.772999998</v>
      </c>
      <c r="D39" s="22">
        <f>VLOOKUP($B$10,ANLASMA,4,FALSE)</f>
        <v>117300.88799999999</v>
      </c>
      <c r="E39" s="22">
        <f>VLOOKUP($B$10,ANLASMA,5,FALSE)</f>
        <v>14155172.660999998</v>
      </c>
      <c r="F39" s="22">
        <f>VLOOKUP($B$10,ANLASMA,6,FALSE)</f>
        <v>535711.60100000002</v>
      </c>
      <c r="G39" s="22">
        <f>VLOOKUP($B$10,ANLASMA,7,FALSE)</f>
        <v>525196.76300000004</v>
      </c>
      <c r="H39" s="22">
        <f>VLOOKUP($B$10,ANLASMA,8,FALSE)</f>
        <v>1060908.3640000001</v>
      </c>
      <c r="I39" s="22">
        <f>VLOOKUP($B$10,ANLASMA,9,FALSE)</f>
        <v>3395989.560000001</v>
      </c>
      <c r="J39" s="22">
        <f>VLOOKUP($B$10,ANLASMA,10,FALSE)</f>
        <v>3792890.65</v>
      </c>
      <c r="K39" s="22">
        <f>VLOOKUP($B$10,ANLASMA,11,FALSE)</f>
        <v>7188880.2100000009</v>
      </c>
      <c r="L39" s="36">
        <f>VLOOKUP($B$10,ANLASMA,12,FALSE)</f>
        <v>97405.573000000004</v>
      </c>
      <c r="M39" s="36">
        <f>VLOOKUP($B$10,ANLASMA,13,FALSE)</f>
        <v>2408808.568</v>
      </c>
      <c r="N39" s="36">
        <f>VLOOKUP($B$10,ANLASMA,14,FALSE)</f>
        <v>2506214.1409999998</v>
      </c>
      <c r="O39" s="36">
        <f>VLOOKUP($B$10,ANLASMA,15,FALSE)</f>
        <v>24911175.375999998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43:K43"/>
    <mergeCell ref="B44:K44"/>
    <mergeCell ref="B6:C6"/>
    <mergeCell ref="B7:C7"/>
    <mergeCell ref="B8:C8"/>
    <mergeCell ref="B9:C9"/>
    <mergeCell ref="B42:K42"/>
    <mergeCell ref="I13:K13"/>
    <mergeCell ref="A25:B25"/>
    <mergeCell ref="A13:B13"/>
    <mergeCell ref="B10:C10"/>
    <mergeCell ref="A33:B33"/>
    <mergeCell ref="C35:E35"/>
    <mergeCell ref="F35:H35"/>
    <mergeCell ref="A1:C1"/>
    <mergeCell ref="B2:C2"/>
    <mergeCell ref="B3:C3"/>
    <mergeCell ref="B4:C4"/>
    <mergeCell ref="B5:C5"/>
    <mergeCell ref="O26:O27"/>
    <mergeCell ref="O13:O14"/>
    <mergeCell ref="B35:B36"/>
    <mergeCell ref="A26:B26"/>
    <mergeCell ref="C26:E26"/>
    <mergeCell ref="F26:H26"/>
    <mergeCell ref="I26:K26"/>
    <mergeCell ref="L26:N26"/>
    <mergeCell ref="C13:E13"/>
    <mergeCell ref="F13:H13"/>
    <mergeCell ref="L13:N13"/>
    <mergeCell ref="I35:K35"/>
    <mergeCell ref="L35:N35"/>
    <mergeCell ref="O35:O36"/>
  </mergeCells>
  <dataValidations disablePrompts="1"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97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0.92585657074948902</v>
      </c>
      <c r="D17" s="17">
        <f t="shared" si="1"/>
        <v>84.685597823677014</v>
      </c>
      <c r="E17" s="17">
        <f t="shared" si="2"/>
        <v>1.236618085203449</v>
      </c>
      <c r="F17" s="17">
        <f t="shared" si="3"/>
        <v>1.7295875088090491</v>
      </c>
      <c r="G17" s="17">
        <f t="shared" si="4"/>
        <v>39.607519393269705</v>
      </c>
      <c r="H17" s="17">
        <f t="shared" si="5"/>
        <v>2.8743539656293478</v>
      </c>
      <c r="I17" s="17">
        <f t="shared" si="6"/>
        <v>1.5074757791646221</v>
      </c>
      <c r="J17" s="17">
        <f t="shared" si="7"/>
        <v>58.089551645869861</v>
      </c>
      <c r="K17" s="17">
        <f t="shared" si="8"/>
        <v>3.6847628224381292</v>
      </c>
      <c r="L17" s="17">
        <f t="shared" si="9"/>
        <v>14.951607295370753</v>
      </c>
      <c r="M17" s="17">
        <f t="shared" si="10"/>
        <v>115.24980984049483</v>
      </c>
      <c r="N17" s="17">
        <f t="shared" si="11"/>
        <v>72.815954917557718</v>
      </c>
      <c r="O17" s="23">
        <f t="shared" si="12"/>
        <v>1.7673072490640787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2.1625768833340487E-2</v>
      </c>
      <c r="D18" s="17">
        <f t="shared" si="1"/>
        <v>3.4440261456427392</v>
      </c>
      <c r="E18" s="17">
        <f t="shared" si="2"/>
        <v>3.4323400276034553E-2</v>
      </c>
      <c r="F18" s="17">
        <f t="shared" si="3"/>
        <v>2.1665707658509422E-3</v>
      </c>
      <c r="G18" s="17">
        <f t="shared" si="4"/>
        <v>0.1321014728446773</v>
      </c>
      <c r="H18" s="17">
        <f t="shared" si="5"/>
        <v>6.0935306094820271E-3</v>
      </c>
      <c r="I18" s="17">
        <f t="shared" si="6"/>
        <v>2.6437388615316429E-2</v>
      </c>
      <c r="J18" s="17">
        <f t="shared" si="7"/>
        <v>0.67276485167332056</v>
      </c>
      <c r="K18" s="17">
        <f t="shared" si="8"/>
        <v>5.1308169502591996E-2</v>
      </c>
      <c r="L18" s="17">
        <f t="shared" si="9"/>
        <v>9.6231833568156067E-2</v>
      </c>
      <c r="M18" s="17">
        <f t="shared" si="10"/>
        <v>0</v>
      </c>
      <c r="N18" s="17">
        <f t="shared" si="11"/>
        <v>4.0713468048066033E-2</v>
      </c>
      <c r="O18" s="23">
        <f t="shared" si="12"/>
        <v>3.5413855032021234E-2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0.13423668502595304</v>
      </c>
      <c r="D20" s="17">
        <f t="shared" si="1"/>
        <v>7.75083711199522</v>
      </c>
      <c r="E20" s="17">
        <f t="shared" si="2"/>
        <v>0.16249544332999591</v>
      </c>
      <c r="F20" s="17">
        <f t="shared" si="3"/>
        <v>9.7053788398636501E-2</v>
      </c>
      <c r="G20" s="17">
        <f t="shared" si="4"/>
        <v>22.393988088350742</v>
      </c>
      <c r="H20" s="17">
        <f t="shared" si="5"/>
        <v>0.77092327404979621</v>
      </c>
      <c r="I20" s="17">
        <f t="shared" si="6"/>
        <v>0.2327039892979739</v>
      </c>
      <c r="J20" s="17">
        <f t="shared" si="7"/>
        <v>5.3505401783214968</v>
      </c>
      <c r="K20" s="17">
        <f t="shared" si="8"/>
        <v>0.42963911854645892</v>
      </c>
      <c r="L20" s="17">
        <f t="shared" si="9"/>
        <v>0</v>
      </c>
      <c r="M20" s="17">
        <f t="shared" si="10"/>
        <v>24.867933308127249</v>
      </c>
      <c r="N20" s="17">
        <f t="shared" si="11"/>
        <v>14.346884600842644</v>
      </c>
      <c r="O20" s="23">
        <f t="shared" si="12"/>
        <v>0.2490679591067034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0.10166070352757156</v>
      </c>
      <c r="D21" s="17">
        <f t="shared" si="1"/>
        <v>0</v>
      </c>
      <c r="E21" s="17">
        <f t="shared" si="2"/>
        <v>0.10128352669158677</v>
      </c>
      <c r="F21" s="17">
        <f t="shared" si="3"/>
        <v>0.14686097943248966</v>
      </c>
      <c r="G21" s="17">
        <f t="shared" si="4"/>
        <v>0</v>
      </c>
      <c r="H21" s="17">
        <f t="shared" si="5"/>
        <v>0.14242247092091323</v>
      </c>
      <c r="I21" s="17">
        <f t="shared" si="6"/>
        <v>0.14895235220337324</v>
      </c>
      <c r="J21" s="17">
        <f t="shared" si="7"/>
        <v>0</v>
      </c>
      <c r="K21" s="17">
        <f t="shared" si="8"/>
        <v>0.14322064261955514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0.11047021054943311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2.1533514688855448E-5</v>
      </c>
      <c r="D22" s="17">
        <f t="shared" si="1"/>
        <v>0</v>
      </c>
      <c r="E22" s="17">
        <f t="shared" si="2"/>
        <v>2.1453622039521467E-5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1.6692470029218806E-5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1.183401261651043</v>
      </c>
      <c r="D25" s="17">
        <f t="shared" ref="D25:O25" si="13">SUM(D15:D24)</f>
        <v>95.880461081314976</v>
      </c>
      <c r="E25" s="17">
        <f t="shared" si="13"/>
        <v>1.5347419091231058</v>
      </c>
      <c r="F25" s="17">
        <f t="shared" si="13"/>
        <v>1.975668847406026</v>
      </c>
      <c r="G25" s="17">
        <f t="shared" si="13"/>
        <v>62.133608954465117</v>
      </c>
      <c r="H25" s="17">
        <f t="shared" si="13"/>
        <v>3.793793241209539</v>
      </c>
      <c r="I25" s="17">
        <f t="shared" si="13"/>
        <v>1.9155695092812857</v>
      </c>
      <c r="J25" s="17">
        <f t="shared" si="13"/>
        <v>64.112856675864677</v>
      </c>
      <c r="K25" s="17">
        <f t="shared" si="13"/>
        <v>4.3089307531067353</v>
      </c>
      <c r="L25" s="17">
        <f t="shared" si="13"/>
        <v>15.047839128938909</v>
      </c>
      <c r="M25" s="17">
        <f t="shared" si="13"/>
        <v>140.11774314862208</v>
      </c>
      <c r="N25" s="17">
        <f t="shared" si="13"/>
        <v>87.203552986448429</v>
      </c>
      <c r="O25" s="17">
        <f t="shared" si="13"/>
        <v>2.1622759662222659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1.4711974154314769</v>
      </c>
      <c r="D28" s="17">
        <f>(SUMIFS(MESKENOG2,KAYNAK,A28,SEBEP,B28,SÜRE,"Uzun",BİLDİRİM,"Bildirimli",İL,$B$10,İLÇE,$B$11)/VLOOKUP($B$11,ABONE2,4,FALSE))</f>
        <v>24.381981041889485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1.5561999442189716</v>
      </c>
      <c r="F28" s="17">
        <f>(SUMIFS(TARIMSALAG2,KAYNAK,A28,SEBEP,B28,SÜRE,"Uzun",BİLDİRİM,"Bildirimli",İL,$B$10,İLÇE,$B$11)/VLOOKUP($B$11,ABONE2,6,FALSE))</f>
        <v>1.2478990516975796</v>
      </c>
      <c r="G28" s="17">
        <f>(SUMIFS(TARIMSALOG2,KAYNAK,A28,SEBEP,B28,SÜRE,"Uzun",BİLDİRİM,"Bildirimli",İL,$B$10,İLÇE,$B$11)/VLOOKUP($B$11,ABONE2,7,FALSE))</f>
        <v>1.7198643230407136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1.2621630303399658</v>
      </c>
      <c r="I28" s="17">
        <f>(SUMIFS(TICARETHANEAG2,KAYNAK,A28,SEBEP,B28,SÜRE,"Uzun",BİLDİRİM,"Bildirimli",İL,$B$10,İLÇE,$B$11)/VLOOKUP($B$11,ABONE2,9,FALSE))</f>
        <v>2.3735482926672922</v>
      </c>
      <c r="J28" s="17">
        <f>(SUMIFS(TICARETHANEOG2,KAYNAK,A28,SEBEP,B28,SÜRE,"Uzun",BİLDİRİM,"Bildirimli",İL,$B$10,İLÇE,$B$11)/VLOOKUP($B$11,ABONE2,10,FALSE))</f>
        <v>54.719890938710378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4.3878436655426194</v>
      </c>
      <c r="L28" s="17">
        <f>(SUMIFS(SANAYIAG2,KAYNAK,A28,SEBEP,B28,SÜRE,"Uzun",BİLDİRİM,"Bildirimli",İL,$B$10,İLÇE,$B$11)/VLOOKUP($B$11,ABONE2,12,FALSE))</f>
        <v>8.8505191792033138</v>
      </c>
      <c r="M28" s="17">
        <f>(SUMIFS(SANAYIOG2,KAYNAK,A28,SEBEP,B28,SÜRE,"Uzun",BİLDİRİM,"Bildirimli",İL,$B$10,İLÇE,$B$11)/VLOOKUP($B$11,ABONE2,13,FALSE))</f>
        <v>21.189882167982514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15.969382441960546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2.0057129505869504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0.22782064016900105</v>
      </c>
      <c r="D29" s="17">
        <f>(SUMIFS(MESKENOG2,KAYNAK,A29,SEBEP,B29,SÜRE,"Uzun",BİLDİRİM,"Bildirimli",İL,$B$10,İLÇE,$B$11)/VLOOKUP($B$11,ABONE2,4,FALSE))</f>
        <v>10.46857728805689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0.2658154214021734</v>
      </c>
      <c r="F29" s="17">
        <f>(SUMIFS(TARIMSALAG2,KAYNAK,A29,SEBEP,B29,SÜRE,"Uzun",BİLDİRİM,"Bildirimli",İL,$B$10,İLÇE,$B$11)/VLOOKUP($B$11,ABONE2,6,FALSE))</f>
        <v>0.79909948527821584</v>
      </c>
      <c r="G29" s="17">
        <f>(SUMIFS(TARIMSALOG2,KAYNAK,A29,SEBEP,B29,SÜRE,"Uzun",BİLDİRİM,"Bildirimli",İL,$B$10,İLÇE,$B$11)/VLOOKUP($B$11,ABONE2,7,FALSE))</f>
        <v>10.008837826083376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1.0774409628648216</v>
      </c>
      <c r="I29" s="17">
        <f>(SUMIFS(TICARETHANEAG2,KAYNAK,A29,SEBEP,B29,SÜRE,"Uzun",BİLDİRİM,"Bildirimli",İL,$B$10,İLÇE,$B$11)/VLOOKUP($B$11,ABONE2,9,FALSE))</f>
        <v>0.53395700768447563</v>
      </c>
      <c r="J29" s="17">
        <f>(SUMIFS(TICARETHANEOG2,KAYNAK,A29,SEBEP,B29,SÜRE,"Uzun",BİLDİRİM,"Bildirimli",İL,$B$10,İLÇE,$B$11)/VLOOKUP($B$11,ABONE2,10,FALSE))</f>
        <v>8.1957711516939309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0.82878480267419086</v>
      </c>
      <c r="L29" s="17">
        <f>(SUMIFS(SANAYIAG2,KAYNAK,A29,SEBEP,B29,SÜRE,"Uzun",BİLDİRİM,"Bildirimli",İL,$B$10,İLÇE,$B$11)/VLOOKUP($B$11,ABONE2,12,FALSE))</f>
        <v>2.2015861750840462</v>
      </c>
      <c r="M29" s="17">
        <f>(SUMIFS(SANAYIOG2,KAYNAK,A29,SEBEP,B29,SÜRE,"Uzun",BİLDİRİM,"Bildirimli",İL,$B$10,İLÇE,$B$11)/VLOOKUP($B$11,ABONE2,13,FALSE))</f>
        <v>27.357624298239056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16.71468509228886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0.4135679465115375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5.6060600442640902E-3</v>
      </c>
      <c r="D30" s="17">
        <f>(SUMIFS(MESKENOG2,KAYNAK,A30,SEBEP,B30,SÜRE,"Uzun",BİLDİRİM,"Bildirimli",İL,$B$10,İLÇE,$B$11)/VLOOKUP($B$11,ABONE2,4,FALSE))</f>
        <v>0.60262873956064655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7.8211059514574528E-3</v>
      </c>
      <c r="F30" s="17">
        <f>(SUMIFS(TARIMSALAG2,KAYNAK,A30,SEBEP,B30,SÜRE,"Uzun",BİLDİRİM,"Bildirimli",İL,$B$10,İLÇE,$B$11)/VLOOKUP($B$11,ABONE2,6,FALSE))</f>
        <v>5.1748514915873796E-3</v>
      </c>
      <c r="G30" s="17">
        <f>(SUMIFS(TARIMSALOG2,KAYNAK,A30,SEBEP,B30,SÜRE,"Uzun",BİLDİRİM,"Bildirimli",İL,$B$10,İLÇE,$B$11)/VLOOKUP($B$11,ABONE2,7,FALSE))</f>
        <v>4.1943535258161531E-2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6.2860936778239285E-3</v>
      </c>
      <c r="I30" s="17">
        <f>(SUMIFS(TICARETHANEAG2,KAYNAK,A30,SEBEP,B30,SÜRE,"Uzun",BİLDİRİM,"Bildirimli",İL,$B$10,İLÇE,$B$11)/VLOOKUP($B$11,ABONE2,9,FALSE))</f>
        <v>3.2138924416959861E-3</v>
      </c>
      <c r="J30" s="17">
        <f>(SUMIFS(TICARETHANEOG2,KAYNAK,A30,SEBEP,B30,SÜRE,"Uzun",BİLDİRİM,"Bildirimli",İL,$B$10,İLÇE,$B$11)/VLOOKUP($B$11,ABONE2,10,FALSE))</f>
        <v>5.1486643799575481E-2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5.0714353908496261E-3</v>
      </c>
      <c r="L30" s="17">
        <f>(SUMIFS(SANAYIAG2,KAYNAK,A30,SEBEP,B30,SÜRE,"Uzun",BİLDİRİM,"Bildirimli",İL,$B$10,İLÇE,$B$11)/VLOOKUP($B$11,ABONE2,12,FALSE))</f>
        <v>2.7782153875444446E-3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1.1753988178072649E-3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7.2807110758781645E-3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1.1664281676702375E-2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1.1621005398807439E-2</v>
      </c>
      <c r="F31" s="17">
        <f>(SUMIFS(TARIMSALAG2,KAYNAK,A31,SEBEP,B31,SÜRE,"Uzun",BİLDİRİM,"Bildirimli",İL,$B$10,İLÇE,$B$11)/VLOOKUP($B$11,ABONE2,6,FALSE))</f>
        <v>0.11843993930667755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0.11486038617585469</v>
      </c>
      <c r="I31" s="17">
        <f>(SUMIFS(TICARETHANEAG2,KAYNAK,A31,SEBEP,B31,SÜRE,"Uzun",BİLDİRİM,"Bildirimli",İL,$B$10,İLÇE,$B$11)/VLOOKUP($B$11,ABONE2,9,FALSE))</f>
        <v>2.5221615325692066E-2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2.425108366141689E-2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1.9769283081175072E-2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1.7162883973214442</v>
      </c>
      <c r="D33" s="17">
        <f t="shared" ref="D33:O33" si="14">SUM(D28:D32)</f>
        <v>35.453187069507017</v>
      </c>
      <c r="E33" s="17">
        <f t="shared" si="14"/>
        <v>1.8414574769714098</v>
      </c>
      <c r="F33" s="17">
        <f t="shared" si="14"/>
        <v>2.1706133277740607</v>
      </c>
      <c r="G33" s="17">
        <f t="shared" si="14"/>
        <v>11.77064568438225</v>
      </c>
      <c r="H33" s="17">
        <f t="shared" si="14"/>
        <v>2.4607504730584657</v>
      </c>
      <c r="I33" s="17">
        <f t="shared" si="14"/>
        <v>2.9359408081191556</v>
      </c>
      <c r="J33" s="17">
        <f t="shared" si="14"/>
        <v>62.967148734203889</v>
      </c>
      <c r="K33" s="17">
        <f t="shared" si="14"/>
        <v>5.2459509872690768</v>
      </c>
      <c r="L33" s="17">
        <f t="shared" si="14"/>
        <v>11.054883569674905</v>
      </c>
      <c r="M33" s="17">
        <f t="shared" si="14"/>
        <v>48.54750646622157</v>
      </c>
      <c r="N33" s="17">
        <f t="shared" si="14"/>
        <v>32.685242933067215</v>
      </c>
      <c r="O33" s="17">
        <f t="shared" si="14"/>
        <v>2.4463308912555415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39474</v>
      </c>
      <c r="D37" s="22">
        <f>VLOOKUP($B$11,ABONE2,4,FALSE)</f>
        <v>147</v>
      </c>
      <c r="E37" s="22">
        <f>VLOOKUP($B$11,ABONE2,5,FALSE)</f>
        <v>39621</v>
      </c>
      <c r="F37" s="22">
        <f>VLOOKUP($B$11,ABONE2,6,FALSE)</f>
        <v>2920</v>
      </c>
      <c r="G37" s="22">
        <f>VLOOKUP($B$11,ABONE2,7,FALSE)</f>
        <v>91</v>
      </c>
      <c r="H37" s="22">
        <f>VLOOKUP($B$11,ABONE2,8,FALSE)</f>
        <v>3011</v>
      </c>
      <c r="I37" s="22">
        <f>VLOOKUP($B$11,ABONE2,9,FALSE)</f>
        <v>7946</v>
      </c>
      <c r="J37" s="22">
        <f>VLOOKUP($B$11,ABONE2,10,FALSE)</f>
        <v>318</v>
      </c>
      <c r="K37" s="22">
        <f>VLOOKUP($B$11,ABONE2,11,FALSE)</f>
        <v>8264</v>
      </c>
      <c r="L37" s="36">
        <f>VLOOKUP($B$11,ABONE2,12,FALSE)</f>
        <v>11</v>
      </c>
      <c r="M37" s="36">
        <f>VLOOKUP($B$11,ABONE2,13,FALSE)</f>
        <v>15</v>
      </c>
      <c r="N37" s="36">
        <f>VLOOKUP($B$11,ABONE2,14,FALSE)</f>
        <v>26</v>
      </c>
      <c r="O37" s="36">
        <f>VLOOKUP($B$11,ABONE2,15,FALSE)</f>
        <v>50922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13457.696241666665</v>
      </c>
      <c r="D38" s="22">
        <f>VLOOKUP($B$11,TUKETIM,4,FALSE)</f>
        <v>2146.0920249999995</v>
      </c>
      <c r="E38" s="22">
        <f>VLOOKUP($B$11,TUKETIM,5,FALSE)</f>
        <v>15603.788266666665</v>
      </c>
      <c r="F38" s="22">
        <f>VLOOKUP($B$11,TUKETIM,6,FALSE)</f>
        <v>726.37824999999987</v>
      </c>
      <c r="G38" s="22">
        <f>VLOOKUP($B$11,TUKETIM,7,FALSE)</f>
        <v>156.601775</v>
      </c>
      <c r="H38" s="22">
        <f>VLOOKUP($B$11,TUKETIM,8,FALSE)</f>
        <v>882.98002499999984</v>
      </c>
      <c r="I38" s="22">
        <f>VLOOKUP($B$11,TUKETIM,9,FALSE)</f>
        <v>5147.1464916666673</v>
      </c>
      <c r="J38" s="22">
        <f>VLOOKUP($B$11,TUKETIM,10,FALSE)</f>
        <v>6088.883275000001</v>
      </c>
      <c r="K38" s="22">
        <f>VLOOKUP($B$11,TUKETIM,11,FALSE)</f>
        <v>11236.029766666668</v>
      </c>
      <c r="L38" s="36">
        <f>VLOOKUP($B$11,TUKETIM,12,FALSE)</f>
        <v>46.871333333333332</v>
      </c>
      <c r="M38" s="36">
        <f>VLOOKUP($B$11,TUKETIM,13,FALSE)</f>
        <v>966.25279999999998</v>
      </c>
      <c r="N38" s="36">
        <f>VLOOKUP($B$11,TUKETIM,14,FALSE)</f>
        <v>1013.1241333333334</v>
      </c>
      <c r="O38" s="36">
        <f>VLOOKUP($B$11,TUKETIM,15,FALSE)</f>
        <v>28735.922191666665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226851.42300000001</v>
      </c>
      <c r="D39" s="22">
        <f>VLOOKUP($B$11,ANLASMA,4,FALSE)</f>
        <v>14290.995999999999</v>
      </c>
      <c r="E39" s="22">
        <f>VLOOKUP($B$11,ANLASMA,5,FALSE)</f>
        <v>241142.41899999999</v>
      </c>
      <c r="F39" s="22">
        <f>VLOOKUP($B$11,ANLASMA,6,FALSE)</f>
        <v>11021.76</v>
      </c>
      <c r="G39" s="22">
        <f>VLOOKUP($B$11,ANLASMA,7,FALSE)</f>
        <v>2748.18</v>
      </c>
      <c r="H39" s="22">
        <f>VLOOKUP($B$11,ANLASMA,8,FALSE)</f>
        <v>13769.94</v>
      </c>
      <c r="I39" s="22">
        <f>VLOOKUP($B$11,ANLASMA,9,FALSE)</f>
        <v>46229.302000000003</v>
      </c>
      <c r="J39" s="22">
        <f>VLOOKUP($B$11,ANLASMA,10,FALSE)</f>
        <v>65034.705999999998</v>
      </c>
      <c r="K39" s="22">
        <f>VLOOKUP($B$11,ANLASMA,11,FALSE)</f>
        <v>111264.008</v>
      </c>
      <c r="L39" s="36">
        <f>VLOOKUP($B$11,ANLASMA,12,FALSE)</f>
        <v>165.51400000000001</v>
      </c>
      <c r="M39" s="36">
        <f>VLOOKUP($B$11,ANLASMA,13,FALSE)</f>
        <v>16824</v>
      </c>
      <c r="N39" s="36">
        <f>VLOOKUP($B$11,ANLASMA,14,FALSE)</f>
        <v>16989.513999999999</v>
      </c>
      <c r="O39" s="36">
        <f>VLOOKUP($B$11,ANLASMA,15,FALSE)</f>
        <v>383165.88099999999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98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0.1528387958333734</v>
      </c>
      <c r="D17" s="17">
        <f t="shared" si="1"/>
        <v>0.22566288535988929</v>
      </c>
      <c r="E17" s="17">
        <f t="shared" si="2"/>
        <v>0.15287583193647392</v>
      </c>
      <c r="F17" s="17">
        <f t="shared" si="3"/>
        <v>2.0096764024985125</v>
      </c>
      <c r="G17" s="17">
        <f t="shared" si="4"/>
        <v>5.3150993430695328</v>
      </c>
      <c r="H17" s="17">
        <f t="shared" si="5"/>
        <v>2.2016700727850269</v>
      </c>
      <c r="I17" s="17">
        <f t="shared" si="6"/>
        <v>0.66630705889434172</v>
      </c>
      <c r="J17" s="17">
        <f t="shared" si="7"/>
        <v>6.3244255345207065</v>
      </c>
      <c r="K17" s="17">
        <f t="shared" si="8"/>
        <v>0.83942928894311686</v>
      </c>
      <c r="L17" s="17">
        <f t="shared" si="9"/>
        <v>0</v>
      </c>
      <c r="M17" s="17">
        <f t="shared" si="10"/>
        <v>114.27528284023209</v>
      </c>
      <c r="N17" s="17">
        <f t="shared" si="11"/>
        <v>108.5615186982205</v>
      </c>
      <c r="O17" s="23">
        <f t="shared" si="12"/>
        <v>0.68488835314328012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5.879697705639296E-2</v>
      </c>
      <c r="D21" s="17">
        <f t="shared" si="1"/>
        <v>0</v>
      </c>
      <c r="E21" s="17">
        <f t="shared" si="2"/>
        <v>5.8767074713385083E-2</v>
      </c>
      <c r="F21" s="17">
        <f t="shared" si="3"/>
        <v>0.25770098840122863</v>
      </c>
      <c r="G21" s="17">
        <f t="shared" si="4"/>
        <v>7.1275535612234542E-2</v>
      </c>
      <c r="H21" s="17">
        <f t="shared" si="5"/>
        <v>0.24687256869237253</v>
      </c>
      <c r="I21" s="17">
        <f t="shared" si="6"/>
        <v>0.13922842898100699</v>
      </c>
      <c r="J21" s="17">
        <f t="shared" si="7"/>
        <v>6.0954099732047219E-2</v>
      </c>
      <c r="K21" s="17">
        <f t="shared" si="8"/>
        <v>0.13683345855160964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0.10405702405937858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1.6329344921447344E-4</v>
      </c>
      <c r="D22" s="17">
        <f t="shared" si="1"/>
        <v>0</v>
      </c>
      <c r="E22" s="17">
        <f t="shared" si="2"/>
        <v>1.6321040316391429E-4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1.0481778611268402E-4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0.21179906633898085</v>
      </c>
      <c r="D25" s="17">
        <f t="shared" ref="D25:O25" si="13">SUM(D15:D24)</f>
        <v>0.22566288535988929</v>
      </c>
      <c r="E25" s="17">
        <f t="shared" si="13"/>
        <v>0.21180611705302291</v>
      </c>
      <c r="F25" s="17">
        <f t="shared" si="13"/>
        <v>2.2673773908997412</v>
      </c>
      <c r="G25" s="17">
        <f t="shared" si="13"/>
        <v>5.3863748786817673</v>
      </c>
      <c r="H25" s="17">
        <f t="shared" si="13"/>
        <v>2.4485426414773994</v>
      </c>
      <c r="I25" s="17">
        <f t="shared" si="13"/>
        <v>0.80553548787534868</v>
      </c>
      <c r="J25" s="17">
        <f t="shared" si="13"/>
        <v>6.3853796342527538</v>
      </c>
      <c r="K25" s="17">
        <f t="shared" si="13"/>
        <v>0.97626274749472652</v>
      </c>
      <c r="L25" s="17">
        <f t="shared" si="13"/>
        <v>0</v>
      </c>
      <c r="M25" s="17">
        <f t="shared" si="13"/>
        <v>114.27528284023209</v>
      </c>
      <c r="N25" s="17">
        <f t="shared" si="13"/>
        <v>108.5615186982205</v>
      </c>
      <c r="O25" s="17">
        <f t="shared" si="13"/>
        <v>0.78905019498877138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1.7483691479445812E-2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1.7474799809060089E-2</v>
      </c>
      <c r="F29" s="17">
        <f>(SUMIFS(TARIMSALAG2,KAYNAK,A29,SEBEP,B29,SÜRE,"Uzun",BİLDİRİM,"Bildirimli",İL,$B$10,İLÇE,$B$11)/VLOOKUP($B$11,ABONE2,6,FALSE))</f>
        <v>8.4002580043784539E-2</v>
      </c>
      <c r="G29" s="17">
        <f>(SUMIFS(TARIMSALOG2,KAYNAK,A29,SEBEP,B29,SÜRE,"Uzun",BİLDİRİM,"Bildirimli",İL,$B$10,İLÇE,$B$11)/VLOOKUP($B$11,ABONE2,7,FALSE))</f>
        <v>0.57423627106108277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0.11247753387836293</v>
      </c>
      <c r="I29" s="17">
        <f>(SUMIFS(TICARETHANEAG2,KAYNAK,A29,SEBEP,B29,SÜRE,"Uzun",BİLDİRİM,"Bildirimli",İL,$B$10,İLÇE,$B$11)/VLOOKUP($B$11,ABONE2,9,FALSE))</f>
        <v>3.5589921798446854E-2</v>
      </c>
      <c r="J29" s="17">
        <f>(SUMIFS(TICARETHANEOG2,KAYNAK,A29,SEBEP,B29,SÜRE,"Uzun",BİLDİRİM,"Bildirimli",İL,$B$10,İLÇE,$B$11)/VLOOKUP($B$11,ABONE2,10,FALSE))</f>
        <v>1.7491300716776488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8.8019345696708343E-2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2.0686701893313471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1.9652366798647798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4.7818524078537615E-2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3.4841107530555228E-2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3.4823388409601884E-2</v>
      </c>
      <c r="F31" s="17">
        <f>(SUMIFS(TARIMSALAG2,KAYNAK,A31,SEBEP,B31,SÜRE,"Uzun",BİLDİRİM,"Bildirimli",İL,$B$10,İLÇE,$B$11)/VLOOKUP($B$11,ABONE2,6,FALSE))</f>
        <v>5.7131531259279354E-2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5.3813077744322244E-2</v>
      </c>
      <c r="I31" s="17">
        <f>(SUMIFS(TICARETHANEAG2,KAYNAK,A31,SEBEP,B31,SÜRE,"Uzun",BİLDİRİM,"Bildirimli",İL,$B$10,İLÇE,$B$11)/VLOOKUP($B$11,ABONE2,9,FALSE))</f>
        <v>0.18963535624395436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0.18383305713861212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6.7397718035480586E-2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5.232479901000104E-2</v>
      </c>
      <c r="D33" s="17">
        <f t="shared" ref="D33:O33" si="14">SUM(D28:D32)</f>
        <v>0</v>
      </c>
      <c r="E33" s="17">
        <f t="shared" si="14"/>
        <v>5.2298188218661973E-2</v>
      </c>
      <c r="F33" s="17">
        <f t="shared" si="14"/>
        <v>0.14113411130306389</v>
      </c>
      <c r="G33" s="17">
        <f t="shared" si="14"/>
        <v>0.57423627106108277</v>
      </c>
      <c r="H33" s="17">
        <f t="shared" si="14"/>
        <v>0.16629061162268516</v>
      </c>
      <c r="I33" s="17">
        <f t="shared" si="14"/>
        <v>0.22522527804240122</v>
      </c>
      <c r="J33" s="17">
        <f t="shared" si="14"/>
        <v>1.7491300716776488</v>
      </c>
      <c r="K33" s="17">
        <f t="shared" si="14"/>
        <v>0.27185240283532047</v>
      </c>
      <c r="L33" s="17">
        <f t="shared" si="14"/>
        <v>0</v>
      </c>
      <c r="M33" s="17">
        <f t="shared" si="14"/>
        <v>2.0686701893313471</v>
      </c>
      <c r="N33" s="17">
        <f t="shared" si="14"/>
        <v>1.9652366798647798</v>
      </c>
      <c r="O33" s="17">
        <f t="shared" si="14"/>
        <v>0.11521624211401821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19653</v>
      </c>
      <c r="D37" s="22">
        <f>VLOOKUP($B$11,ABONE2,4,FALSE)</f>
        <v>10</v>
      </c>
      <c r="E37" s="22">
        <f>VLOOKUP($B$11,ABONE2,5,FALSE)</f>
        <v>19663</v>
      </c>
      <c r="F37" s="22">
        <f>VLOOKUP($B$11,ABONE2,6,FALSE)</f>
        <v>4573</v>
      </c>
      <c r="G37" s="22">
        <f>VLOOKUP($B$11,ABONE2,7,FALSE)</f>
        <v>282</v>
      </c>
      <c r="H37" s="22">
        <f>VLOOKUP($B$11,ABONE2,8,FALSE)</f>
        <v>4855</v>
      </c>
      <c r="I37" s="22">
        <f>VLOOKUP($B$11,ABONE2,9,FALSE)</f>
        <v>5893</v>
      </c>
      <c r="J37" s="22">
        <f>VLOOKUP($B$11,ABONE2,10,FALSE)</f>
        <v>186</v>
      </c>
      <c r="K37" s="22">
        <f>VLOOKUP($B$11,ABONE2,11,FALSE)</f>
        <v>6079</v>
      </c>
      <c r="L37" s="36">
        <f>VLOOKUP($B$11,ABONE2,12,FALSE)</f>
        <v>1</v>
      </c>
      <c r="M37" s="36">
        <f>VLOOKUP($B$11,ABONE2,13,FALSE)</f>
        <v>19</v>
      </c>
      <c r="N37" s="36">
        <f>VLOOKUP($B$11,ABONE2,14,FALSE)</f>
        <v>20</v>
      </c>
      <c r="O37" s="36">
        <f>VLOOKUP($B$11,ABONE2,15,FALSE)</f>
        <v>30617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3706.7254416666665</v>
      </c>
      <c r="D38" s="22">
        <f>VLOOKUP($B$11,TUKETIM,4,FALSE)</f>
        <v>3.3431750000000005</v>
      </c>
      <c r="E38" s="22">
        <f>VLOOKUP($B$11,TUKETIM,5,FALSE)</f>
        <v>3710.0686166666665</v>
      </c>
      <c r="F38" s="22">
        <f>VLOOKUP($B$11,TUKETIM,6,FALSE)</f>
        <v>3267.9936250000001</v>
      </c>
      <c r="G38" s="22">
        <f>VLOOKUP($B$11,TUKETIM,7,FALSE)</f>
        <v>607.3979250000001</v>
      </c>
      <c r="H38" s="22">
        <f>VLOOKUP($B$11,TUKETIM,8,FALSE)</f>
        <v>3875.3915500000003</v>
      </c>
      <c r="I38" s="22">
        <f>VLOOKUP($B$11,TUKETIM,9,FALSE)</f>
        <v>3173.4280916666667</v>
      </c>
      <c r="J38" s="22">
        <f>VLOOKUP($B$11,TUKETIM,10,FALSE)</f>
        <v>1088.0701833333333</v>
      </c>
      <c r="K38" s="22">
        <f>VLOOKUP($B$11,TUKETIM,11,FALSE)</f>
        <v>4261.4982749999999</v>
      </c>
      <c r="L38" s="36">
        <f>VLOOKUP($B$11,TUKETIM,12,FALSE)</f>
        <v>0</v>
      </c>
      <c r="M38" s="36">
        <f>VLOOKUP($B$11,TUKETIM,13,FALSE)</f>
        <v>1505.9001333333331</v>
      </c>
      <c r="N38" s="36">
        <f>VLOOKUP($B$11,TUKETIM,14,FALSE)</f>
        <v>1505.9001333333331</v>
      </c>
      <c r="O38" s="36">
        <f>VLOOKUP($B$11,TUKETIM,15,FALSE)</f>
        <v>13352.858574999998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75986.055999999997</v>
      </c>
      <c r="D39" s="22">
        <f>VLOOKUP($B$11,ANLASMA,4,FALSE)</f>
        <v>150.19999999999999</v>
      </c>
      <c r="E39" s="22">
        <f>VLOOKUP($B$11,ANLASMA,5,FALSE)</f>
        <v>76136.255999999994</v>
      </c>
      <c r="F39" s="22">
        <f>VLOOKUP($B$11,ANLASMA,6,FALSE)</f>
        <v>24520.143</v>
      </c>
      <c r="G39" s="22">
        <f>VLOOKUP($B$11,ANLASMA,7,FALSE)</f>
        <v>8189.15</v>
      </c>
      <c r="H39" s="22">
        <f>VLOOKUP($B$11,ANLASMA,8,FALSE)</f>
        <v>32709.292999999998</v>
      </c>
      <c r="I39" s="22">
        <f>VLOOKUP($B$11,ANLASMA,9,FALSE)</f>
        <v>31107.952000000001</v>
      </c>
      <c r="J39" s="22">
        <f>VLOOKUP($B$11,ANLASMA,10,FALSE)</f>
        <v>13357.91</v>
      </c>
      <c r="K39" s="22">
        <f>VLOOKUP($B$11,ANLASMA,11,FALSE)</f>
        <v>44465.862000000001</v>
      </c>
      <c r="L39" s="36">
        <f>VLOOKUP($B$11,ANLASMA,12,FALSE)</f>
        <v>5</v>
      </c>
      <c r="M39" s="36">
        <f>VLOOKUP($B$11,ANLASMA,13,FALSE)</f>
        <v>6216</v>
      </c>
      <c r="N39" s="36">
        <f>VLOOKUP($B$11,ANLASMA,14,FALSE)</f>
        <v>6221</v>
      </c>
      <c r="O39" s="36">
        <f>VLOOKUP($B$11,ANLASMA,15,FALSE)</f>
        <v>159532.41099999999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99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0.11936598785756436</v>
      </c>
      <c r="D17" s="17">
        <f t="shared" si="1"/>
        <v>2.4240500571806267</v>
      </c>
      <c r="E17" s="17">
        <f t="shared" si="2"/>
        <v>0.12717847622815101</v>
      </c>
      <c r="F17" s="17">
        <f t="shared" si="3"/>
        <v>0.55454000679520243</v>
      </c>
      <c r="G17" s="17">
        <f t="shared" si="4"/>
        <v>6.6459579517522371</v>
      </c>
      <c r="H17" s="17">
        <f t="shared" si="5"/>
        <v>0.83079478887942171</v>
      </c>
      <c r="I17" s="17">
        <f t="shared" si="6"/>
        <v>0.15171180951198282</v>
      </c>
      <c r="J17" s="17">
        <f t="shared" si="7"/>
        <v>98.697994523763825</v>
      </c>
      <c r="K17" s="17">
        <f t="shared" si="8"/>
        <v>4.8624175986695617</v>
      </c>
      <c r="L17" s="17">
        <f t="shared" si="9"/>
        <v>3.9018468569805993</v>
      </c>
      <c r="M17" s="17">
        <f t="shared" si="10"/>
        <v>1.4934091868830361</v>
      </c>
      <c r="N17" s="17">
        <f t="shared" si="11"/>
        <v>3.435697630510103</v>
      </c>
      <c r="O17" s="23">
        <f t="shared" si="12"/>
        <v>0.84237575102878348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9.2385027121877156E-2</v>
      </c>
      <c r="D21" s="17">
        <f t="shared" si="1"/>
        <v>0</v>
      </c>
      <c r="E21" s="17">
        <f t="shared" si="2"/>
        <v>9.2071857538413168E-2</v>
      </c>
      <c r="F21" s="17">
        <f t="shared" si="3"/>
        <v>0.12264773236605618</v>
      </c>
      <c r="G21" s="17">
        <f t="shared" si="4"/>
        <v>0</v>
      </c>
      <c r="H21" s="17">
        <f t="shared" si="5"/>
        <v>0.11708547692995386</v>
      </c>
      <c r="I21" s="17">
        <f t="shared" si="6"/>
        <v>0.45637896268386124</v>
      </c>
      <c r="J21" s="17">
        <f t="shared" si="7"/>
        <v>0</v>
      </c>
      <c r="K21" s="17">
        <f t="shared" si="8"/>
        <v>0.43456315226107317</v>
      </c>
      <c r="L21" s="17">
        <f t="shared" si="9"/>
        <v>4.8265849511214505</v>
      </c>
      <c r="M21" s="17">
        <f t="shared" si="10"/>
        <v>0</v>
      </c>
      <c r="N21" s="17">
        <f t="shared" si="11"/>
        <v>3.8924072186463308</v>
      </c>
      <c r="O21" s="23">
        <f t="shared" si="12"/>
        <v>0.14995243590268958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5.4318217187174981E-4</v>
      </c>
      <c r="D22" s="17">
        <f t="shared" si="1"/>
        <v>0</v>
      </c>
      <c r="E22" s="17">
        <f t="shared" si="2"/>
        <v>5.4134087637387946E-4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4.4663145642406777E-4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0.21229419715131326</v>
      </c>
      <c r="D25" s="17">
        <f t="shared" ref="D25:O25" si="13">SUM(D15:D24)</f>
        <v>2.4240500571806267</v>
      </c>
      <c r="E25" s="17">
        <f t="shared" si="13"/>
        <v>0.21979167464293806</v>
      </c>
      <c r="F25" s="17">
        <f t="shared" si="13"/>
        <v>0.67718773916125863</v>
      </c>
      <c r="G25" s="17">
        <f t="shared" si="13"/>
        <v>6.6459579517522371</v>
      </c>
      <c r="H25" s="17">
        <f t="shared" si="13"/>
        <v>0.94788026580937557</v>
      </c>
      <c r="I25" s="17">
        <f t="shared" si="13"/>
        <v>0.60809077219584406</v>
      </c>
      <c r="J25" s="17">
        <f t="shared" si="13"/>
        <v>98.697994523763825</v>
      </c>
      <c r="K25" s="17">
        <f t="shared" si="13"/>
        <v>5.2969807509306346</v>
      </c>
      <c r="L25" s="17">
        <f t="shared" si="13"/>
        <v>8.7284318081020498</v>
      </c>
      <c r="M25" s="17">
        <f t="shared" si="13"/>
        <v>1.4934091868830361</v>
      </c>
      <c r="N25" s="17">
        <f t="shared" si="13"/>
        <v>7.3281048491564338</v>
      </c>
      <c r="O25" s="17">
        <f t="shared" si="13"/>
        <v>0.99277481838789716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0.41889429710833054</v>
      </c>
      <c r="D29" s="17">
        <f>(SUMIFS(MESKENOG2,KAYNAK,A29,SEBEP,B29,SÜRE,"Uzun",BİLDİRİM,"Bildirimli",İL,$B$10,İLÇE,$B$11)/VLOOKUP($B$11,ABONE2,4,FALSE))</f>
        <v>5.2769457742544841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0.43536226821730051</v>
      </c>
      <c r="F29" s="17">
        <f>(SUMIFS(TARIMSALAG2,KAYNAK,A29,SEBEP,B29,SÜRE,"Uzun",BİLDİRİM,"Bildirimli",İL,$B$10,İLÇE,$B$11)/VLOOKUP($B$11,ABONE2,6,FALSE))</f>
        <v>0.17509981972147109</v>
      </c>
      <c r="G29" s="17">
        <f>(SUMIFS(TARIMSALOG2,KAYNAK,A29,SEBEP,B29,SÜRE,"Uzun",BİLDİRİM,"Bildirimli",İL,$B$10,İLÇE,$B$11)/VLOOKUP($B$11,ABONE2,7,FALSE))</f>
        <v>0.93794120325001207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0.20969580083387657</v>
      </c>
      <c r="I29" s="17">
        <f>(SUMIFS(TICARETHANEAG2,KAYNAK,A29,SEBEP,B29,SÜRE,"Uzun",BİLDİRİM,"Bildirimli",İL,$B$10,İLÇE,$B$11)/VLOOKUP($B$11,ABONE2,9,FALSE))</f>
        <v>0.79881194465559602</v>
      </c>
      <c r="J29" s="17">
        <f>(SUMIFS(TICARETHANEOG2,KAYNAK,A29,SEBEP,B29,SÜRE,"Uzun",BİLDİRİM,"Bildirimli",İL,$B$10,İLÇE,$B$11)/VLOOKUP($B$11,ABONE2,10,FALSE))</f>
        <v>2.922858459798277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0.90034553820915131</v>
      </c>
      <c r="L29" s="17">
        <f>(SUMIFS(SANAYIAG2,KAYNAK,A29,SEBEP,B29,SÜRE,"Uzun",BİLDİRİM,"Bildirimli",İL,$B$10,İLÇE,$B$11)/VLOOKUP($B$11,ABONE2,12,FALSE))</f>
        <v>2.1666991774134186</v>
      </c>
      <c r="M29" s="17">
        <f>(SUMIFS(SANAYIOG2,KAYNAK,A29,SEBEP,B29,SÜRE,"Uzun",BİLDİRİM,"Bildirimli",İL,$B$10,İLÇE,$B$11)/VLOOKUP($B$11,ABONE2,13,FALSE))</f>
        <v>4.6083970767226123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2.6392858676022946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0.50113346281368043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7.8135535994965089E-4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7.7870669771253347E-4</v>
      </c>
      <c r="F31" s="17">
        <f>(SUMIFS(TARIMSALAG2,KAYNAK,A31,SEBEP,B31,SÜRE,"Uzun",BİLDİRİM,"Bildirimli",İL,$B$10,İLÇE,$B$11)/VLOOKUP($B$11,ABONE2,6,FALSE))</f>
        <v>3.9430809965747627E-3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3.7642564615827101E-3</v>
      </c>
      <c r="I31" s="17">
        <f>(SUMIFS(TICARETHANEAG2,KAYNAK,A31,SEBEP,B31,SÜRE,"Uzun",BİLDİRİM,"Bildirimli",İL,$B$10,İLÇE,$B$11)/VLOOKUP($B$11,ABONE2,9,FALSE))</f>
        <v>3.4744803821166936E-3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3.3083933984218283E-3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1.2274042414042387E-3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0.4196756524682802</v>
      </c>
      <c r="D33" s="17">
        <f t="shared" ref="D33:O33" si="14">SUM(D28:D32)</f>
        <v>5.2769457742544841</v>
      </c>
      <c r="E33" s="17">
        <f t="shared" si="14"/>
        <v>0.43614097491501302</v>
      </c>
      <c r="F33" s="17">
        <f t="shared" si="14"/>
        <v>0.17904290071804585</v>
      </c>
      <c r="G33" s="17">
        <f t="shared" si="14"/>
        <v>0.93794120325001207</v>
      </c>
      <c r="H33" s="17">
        <f t="shared" si="14"/>
        <v>0.21346005729545928</v>
      </c>
      <c r="I33" s="17">
        <f t="shared" si="14"/>
        <v>0.80228642503771275</v>
      </c>
      <c r="J33" s="17">
        <f t="shared" si="14"/>
        <v>2.922858459798277</v>
      </c>
      <c r="K33" s="17">
        <f t="shared" si="14"/>
        <v>0.90365393160757312</v>
      </c>
      <c r="L33" s="17">
        <f t="shared" si="14"/>
        <v>2.1666991774134186</v>
      </c>
      <c r="M33" s="17">
        <f t="shared" si="14"/>
        <v>4.6083970767226123</v>
      </c>
      <c r="N33" s="17">
        <f t="shared" si="14"/>
        <v>2.6392858676022946</v>
      </c>
      <c r="O33" s="17">
        <f t="shared" si="14"/>
        <v>0.50236086705508465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13230</v>
      </c>
      <c r="D37" s="22">
        <f>VLOOKUP($B$11,ABONE2,4,FALSE)</f>
        <v>45</v>
      </c>
      <c r="E37" s="22">
        <f>VLOOKUP($B$11,ABONE2,5,FALSE)</f>
        <v>13275</v>
      </c>
      <c r="F37" s="22">
        <f>VLOOKUP($B$11,ABONE2,6,FALSE)</f>
        <v>421</v>
      </c>
      <c r="G37" s="22">
        <f>VLOOKUP($B$11,ABONE2,7,FALSE)</f>
        <v>20</v>
      </c>
      <c r="H37" s="22">
        <f>VLOOKUP($B$11,ABONE2,8,FALSE)</f>
        <v>441</v>
      </c>
      <c r="I37" s="22">
        <f>VLOOKUP($B$11,ABONE2,9,FALSE)</f>
        <v>2231</v>
      </c>
      <c r="J37" s="22">
        <f>VLOOKUP($B$11,ABONE2,10,FALSE)</f>
        <v>112</v>
      </c>
      <c r="K37" s="22">
        <f>VLOOKUP($B$11,ABONE2,11,FALSE)</f>
        <v>2343</v>
      </c>
      <c r="L37" s="36">
        <f>VLOOKUP($B$11,ABONE2,12,FALSE)</f>
        <v>25</v>
      </c>
      <c r="M37" s="36">
        <f>VLOOKUP($B$11,ABONE2,13,FALSE)</f>
        <v>6</v>
      </c>
      <c r="N37" s="36">
        <f>VLOOKUP($B$11,ABONE2,14,FALSE)</f>
        <v>31</v>
      </c>
      <c r="O37" s="36">
        <f>VLOOKUP($B$11,ABONE2,15,FALSE)</f>
        <v>16090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2149.7067833333335</v>
      </c>
      <c r="D38" s="22">
        <f>VLOOKUP($B$11,TUKETIM,4,FALSE)</f>
        <v>269.08030000000002</v>
      </c>
      <c r="E38" s="22">
        <f>VLOOKUP($B$11,TUKETIM,5,FALSE)</f>
        <v>2418.7870833333336</v>
      </c>
      <c r="F38" s="22">
        <f>VLOOKUP($B$11,TUKETIM,6,FALSE)</f>
        <v>61.651274999999998</v>
      </c>
      <c r="G38" s="22">
        <f>VLOOKUP($B$11,TUKETIM,7,FALSE)</f>
        <v>63.744749999999996</v>
      </c>
      <c r="H38" s="22">
        <f>VLOOKUP($B$11,TUKETIM,8,FALSE)</f>
        <v>125.39602499999999</v>
      </c>
      <c r="I38" s="22">
        <f>VLOOKUP($B$11,TUKETIM,9,FALSE)</f>
        <v>1049.26115</v>
      </c>
      <c r="J38" s="22">
        <f>VLOOKUP($B$11,TUKETIM,10,FALSE)</f>
        <v>798.94103333333328</v>
      </c>
      <c r="K38" s="22">
        <f>VLOOKUP($B$11,TUKETIM,11,FALSE)</f>
        <v>1848.2021833333333</v>
      </c>
      <c r="L38" s="36">
        <f>VLOOKUP($B$11,TUKETIM,12,FALSE)</f>
        <v>54.583183333333331</v>
      </c>
      <c r="M38" s="36">
        <f>VLOOKUP($B$11,TUKETIM,13,FALSE)</f>
        <v>86.962225000000004</v>
      </c>
      <c r="N38" s="36">
        <f>VLOOKUP($B$11,TUKETIM,14,FALSE)</f>
        <v>141.54540833333334</v>
      </c>
      <c r="O38" s="36">
        <f>VLOOKUP($B$11,TUKETIM,15,FALSE)</f>
        <v>4533.9307000000008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67044.41</v>
      </c>
      <c r="D39" s="22">
        <f>VLOOKUP($B$11,ANLASMA,4,FALSE)</f>
        <v>5163.7299999999996</v>
      </c>
      <c r="E39" s="22">
        <f>VLOOKUP($B$11,ANLASMA,5,FALSE)</f>
        <v>72208.14</v>
      </c>
      <c r="F39" s="22">
        <f>VLOOKUP($B$11,ANLASMA,6,FALSE)</f>
        <v>2347.9430000000002</v>
      </c>
      <c r="G39" s="22">
        <f>VLOOKUP($B$11,ANLASMA,7,FALSE)</f>
        <v>1121.0999999999999</v>
      </c>
      <c r="H39" s="22">
        <f>VLOOKUP($B$11,ANLASMA,8,FALSE)</f>
        <v>3469.0430000000001</v>
      </c>
      <c r="I39" s="22">
        <f>VLOOKUP($B$11,ANLASMA,9,FALSE)</f>
        <v>11760.072</v>
      </c>
      <c r="J39" s="22">
        <f>VLOOKUP($B$11,ANLASMA,10,FALSE)</f>
        <v>23308.3</v>
      </c>
      <c r="K39" s="22">
        <f>VLOOKUP($B$11,ANLASMA,11,FALSE)</f>
        <v>35068.372000000003</v>
      </c>
      <c r="L39" s="36">
        <f>VLOOKUP($B$11,ANLASMA,12,FALSE)</f>
        <v>173.11</v>
      </c>
      <c r="M39" s="36">
        <f>VLOOKUP($B$11,ANLASMA,13,FALSE)</f>
        <v>36762.32</v>
      </c>
      <c r="N39" s="36">
        <f>VLOOKUP($B$11,ANLASMA,14,FALSE)</f>
        <v>36935.43</v>
      </c>
      <c r="O39" s="36">
        <f>VLOOKUP($B$11,ANLASMA,15,FALSE)</f>
        <v>147680.98499999999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100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0.18904080167625484</v>
      </c>
      <c r="D17" s="17">
        <f t="shared" si="1"/>
        <v>1.1706889432854213</v>
      </c>
      <c r="E17" s="17">
        <f t="shared" si="2"/>
        <v>0.19061427765523414</v>
      </c>
      <c r="F17" s="17">
        <f t="shared" si="3"/>
        <v>1.4897886537142435</v>
      </c>
      <c r="G17" s="17">
        <f t="shared" si="4"/>
        <v>10.654874850451904</v>
      </c>
      <c r="H17" s="17">
        <f t="shared" si="5"/>
        <v>2.5934944294724978</v>
      </c>
      <c r="I17" s="17">
        <f t="shared" si="6"/>
        <v>0.47389006914207266</v>
      </c>
      <c r="J17" s="17">
        <f t="shared" si="7"/>
        <v>9.434063148904313</v>
      </c>
      <c r="K17" s="17">
        <f t="shared" si="8"/>
        <v>0.83701916493630613</v>
      </c>
      <c r="L17" s="17">
        <f t="shared" si="9"/>
        <v>17.218643293056733</v>
      </c>
      <c r="M17" s="17">
        <f t="shared" si="10"/>
        <v>44.922463844835349</v>
      </c>
      <c r="N17" s="17">
        <f t="shared" si="11"/>
        <v>24.56863650067147</v>
      </c>
      <c r="O17" s="23">
        <f t="shared" si="12"/>
        <v>0.52448008467695306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8.6104179785565518E-2</v>
      </c>
      <c r="D18" s="17">
        <f t="shared" si="1"/>
        <v>3.323377076924823E-3</v>
      </c>
      <c r="E18" s="17">
        <f t="shared" si="2"/>
        <v>8.5971491096959479E-2</v>
      </c>
      <c r="F18" s="17">
        <f t="shared" si="3"/>
        <v>8.0988636978437986E-2</v>
      </c>
      <c r="G18" s="17">
        <f t="shared" si="4"/>
        <v>0.37849391193130633</v>
      </c>
      <c r="H18" s="17">
        <f t="shared" si="5"/>
        <v>0.11681571849578459</v>
      </c>
      <c r="I18" s="17">
        <f t="shared" si="6"/>
        <v>2.0719542498942329E-2</v>
      </c>
      <c r="J18" s="17">
        <f t="shared" si="7"/>
        <v>0.40594492880825611</v>
      </c>
      <c r="K18" s="17">
        <f t="shared" si="8"/>
        <v>3.633157866858263E-2</v>
      </c>
      <c r="L18" s="17">
        <f t="shared" si="9"/>
        <v>4.2966408130691363E-3</v>
      </c>
      <c r="M18" s="17">
        <f t="shared" si="10"/>
        <v>0</v>
      </c>
      <c r="N18" s="17">
        <f t="shared" si="11"/>
        <v>3.1567156993977325E-3</v>
      </c>
      <c r="O18" s="23">
        <f t="shared" si="12"/>
        <v>7.9465749451593237E-2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3.5137304187564299E-2</v>
      </c>
      <c r="D21" s="17">
        <f t="shared" si="1"/>
        <v>0</v>
      </c>
      <c r="E21" s="17">
        <f t="shared" si="2"/>
        <v>3.5080982882850581E-2</v>
      </c>
      <c r="F21" s="17">
        <f t="shared" si="3"/>
        <v>6.0909362872915693E-2</v>
      </c>
      <c r="G21" s="17">
        <f t="shared" si="4"/>
        <v>0</v>
      </c>
      <c r="H21" s="17">
        <f t="shared" si="5"/>
        <v>5.35743510511478E-2</v>
      </c>
      <c r="I21" s="17">
        <f t="shared" si="6"/>
        <v>0.13797698246425888</v>
      </c>
      <c r="J21" s="17">
        <f t="shared" si="7"/>
        <v>0</v>
      </c>
      <c r="K21" s="17">
        <f t="shared" si="8"/>
        <v>0.13238518681068737</v>
      </c>
      <c r="L21" s="17">
        <f t="shared" si="9"/>
        <v>4.4648046042290241</v>
      </c>
      <c r="M21" s="17">
        <f t="shared" si="10"/>
        <v>0</v>
      </c>
      <c r="N21" s="17">
        <f t="shared" si="11"/>
        <v>3.2802646071886707</v>
      </c>
      <c r="O21" s="23">
        <f t="shared" si="12"/>
        <v>6.4340284595632707E-2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3.5981642251719293E-3</v>
      </c>
      <c r="D22" s="17">
        <f t="shared" si="1"/>
        <v>0</v>
      </c>
      <c r="E22" s="17">
        <f t="shared" si="2"/>
        <v>3.5923967564254903E-3</v>
      </c>
      <c r="F22" s="17">
        <f t="shared" si="3"/>
        <v>1.6203202229906287E-3</v>
      </c>
      <c r="G22" s="17">
        <f t="shared" si="4"/>
        <v>0</v>
      </c>
      <c r="H22" s="17">
        <f t="shared" si="5"/>
        <v>1.42519311231171E-3</v>
      </c>
      <c r="I22" s="17">
        <f t="shared" si="6"/>
        <v>9.3330285643284131E-4</v>
      </c>
      <c r="J22" s="17">
        <f t="shared" si="7"/>
        <v>0</v>
      </c>
      <c r="K22" s="17">
        <f t="shared" si="8"/>
        <v>8.9547887475952903E-4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3.0259667515542188E-3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0.3138804498745566</v>
      </c>
      <c r="D25" s="17">
        <f t="shared" ref="D25:O25" si="13">SUM(D15:D24)</f>
        <v>1.174012320362346</v>
      </c>
      <c r="E25" s="17">
        <f t="shared" si="13"/>
        <v>0.31525914839146968</v>
      </c>
      <c r="F25" s="17">
        <f t="shared" si="13"/>
        <v>1.6333069737885877</v>
      </c>
      <c r="G25" s="17">
        <f t="shared" si="13"/>
        <v>11.03336876238321</v>
      </c>
      <c r="H25" s="17">
        <f t="shared" si="13"/>
        <v>2.7653096921317419</v>
      </c>
      <c r="I25" s="17">
        <f t="shared" si="13"/>
        <v>0.63351989696170674</v>
      </c>
      <c r="J25" s="17">
        <f t="shared" si="13"/>
        <v>9.8400080777125698</v>
      </c>
      <c r="K25" s="17">
        <f t="shared" si="13"/>
        <v>1.0066314092903357</v>
      </c>
      <c r="L25" s="17">
        <f t="shared" si="13"/>
        <v>21.687744538098826</v>
      </c>
      <c r="M25" s="17">
        <f t="shared" si="13"/>
        <v>44.922463844835349</v>
      </c>
      <c r="N25" s="17">
        <f t="shared" si="13"/>
        <v>27.852057823559537</v>
      </c>
      <c r="O25" s="17">
        <f t="shared" si="13"/>
        <v>0.67131208547573318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0.48661115872788702</v>
      </c>
      <c r="D29" s="17">
        <f>(SUMIFS(MESKENOG2,KAYNAK,A29,SEBEP,B29,SÜRE,"Uzun",BİLDİRİM,"Bildirimli",İL,$B$10,İLÇE,$B$11)/VLOOKUP($B$11,ABONE2,4,FALSE))</f>
        <v>2.9032960634058806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0.49048484369207318</v>
      </c>
      <c r="F29" s="17">
        <f>(SUMIFS(TARIMSALAG2,KAYNAK,A29,SEBEP,B29,SÜRE,"Uzun",BİLDİRİM,"Bildirimli",İL,$B$10,İLÇE,$B$11)/VLOOKUP($B$11,ABONE2,6,FALSE))</f>
        <v>3.1397856740829586</v>
      </c>
      <c r="G29" s="17">
        <f>(SUMIFS(TARIMSALOG2,KAYNAK,A29,SEBEP,B29,SÜRE,"Uzun",BİLDİRİM,"Bildirimli",İL,$B$10,İLÇE,$B$11)/VLOOKUP($B$11,ABONE2,7,FALSE))</f>
        <v>14.063253798839421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4.4552446454231704</v>
      </c>
      <c r="I29" s="17">
        <f>(SUMIFS(TICARETHANEAG2,KAYNAK,A29,SEBEP,B29,SÜRE,"Uzun",BİLDİRİM,"Bildirimli",İL,$B$10,İLÇE,$B$11)/VLOOKUP($B$11,ABONE2,9,FALSE))</f>
        <v>1.1428777220598869</v>
      </c>
      <c r="J29" s="17">
        <f>(SUMIFS(TICARETHANEOG2,KAYNAK,A29,SEBEP,B29,SÜRE,"Uzun",BİLDİRİM,"Bildirimli",İL,$B$10,İLÇE,$B$11)/VLOOKUP($B$11,ABONE2,10,FALSE))</f>
        <v>13.581725820907366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1.6469871430105101</v>
      </c>
      <c r="L29" s="17">
        <f>(SUMIFS(SANAYIAG2,KAYNAK,A29,SEBEP,B29,SÜRE,"Uzun",BİLDİRİM,"Bildirimli",İL,$B$10,İLÇE,$B$11)/VLOOKUP($B$11,ABONE2,12,FALSE))</f>
        <v>6.8912852410875836</v>
      </c>
      <c r="M29" s="17">
        <f>(SUMIFS(SANAYIOG2,KAYNAK,A29,SEBEP,B29,SÜRE,"Uzun",BİLDİRİM,"Bildirimli",İL,$B$10,İLÇE,$B$11)/VLOOKUP($B$11,ABONE2,13,FALSE))</f>
        <v>50.914573980527948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18.570933274000335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0.96910102372624496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3.8738883143528365E-3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3.8676788896623454E-3</v>
      </c>
      <c r="F31" s="17">
        <f>(SUMIFS(TARIMSALAG2,KAYNAK,A31,SEBEP,B31,SÜRE,"Uzun",BİLDİRİM,"Bildirimli",İL,$B$10,İLÇE,$B$11)/VLOOKUP($B$11,ABONE2,6,FALSE))</f>
        <v>7.2921962217367018E-3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6.4140332764980436E-3</v>
      </c>
      <c r="I31" s="17">
        <f>(SUMIFS(TICARETHANEAG2,KAYNAK,A31,SEBEP,B31,SÜRE,"Uzun",BİLDİRİM,"Bildirimli",İL,$B$10,İLÇE,$B$11)/VLOOKUP($B$11,ABONE2,9,FALSE))</f>
        <v>1.4281431354315244E-2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1.3702647528581654E-2</v>
      </c>
      <c r="L31" s="17">
        <f>(SUMIFS(SANAYIAG2,KAYNAK,A31,SEBEP,B31,SÜRE,"Uzun",BİLDİRİM,"Bildirimli",İL,$B$10,İLÇE,$B$11)/VLOOKUP($B$11,ABONE2,12,FALSE))</f>
        <v>1.1518482689373524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0.84625587105601408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8.8751542205088418E-3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0.49048504704223983</v>
      </c>
      <c r="D33" s="17">
        <f t="shared" ref="D33:O33" si="14">SUM(D28:D32)</f>
        <v>2.9032960634058806</v>
      </c>
      <c r="E33" s="17">
        <f t="shared" si="14"/>
        <v>0.49435252258173551</v>
      </c>
      <c r="F33" s="17">
        <f t="shared" si="14"/>
        <v>3.1470778703046953</v>
      </c>
      <c r="G33" s="17">
        <f t="shared" si="14"/>
        <v>14.063253798839421</v>
      </c>
      <c r="H33" s="17">
        <f t="shared" si="14"/>
        <v>4.4616586786996688</v>
      </c>
      <c r="I33" s="17">
        <f t="shared" si="14"/>
        <v>1.1571591534142021</v>
      </c>
      <c r="J33" s="17">
        <f t="shared" si="14"/>
        <v>13.581725820907366</v>
      </c>
      <c r="K33" s="17">
        <f t="shared" si="14"/>
        <v>1.6606897905390918</v>
      </c>
      <c r="L33" s="17">
        <f t="shared" si="14"/>
        <v>8.0431335100249353</v>
      </c>
      <c r="M33" s="17">
        <f t="shared" si="14"/>
        <v>50.914573980527948</v>
      </c>
      <c r="N33" s="17">
        <f t="shared" si="14"/>
        <v>19.417189145056348</v>
      </c>
      <c r="O33" s="17">
        <f t="shared" si="14"/>
        <v>0.97797617794675384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58550</v>
      </c>
      <c r="D37" s="22">
        <f>VLOOKUP($B$11,ABONE2,4,FALSE)</f>
        <v>94</v>
      </c>
      <c r="E37" s="22">
        <f>VLOOKUP($B$11,ABONE2,5,FALSE)</f>
        <v>58644</v>
      </c>
      <c r="F37" s="22">
        <f>VLOOKUP($B$11,ABONE2,6,FALSE)</f>
        <v>3725</v>
      </c>
      <c r="G37" s="22">
        <f>VLOOKUP($B$11,ABONE2,7,FALSE)</f>
        <v>510</v>
      </c>
      <c r="H37" s="22">
        <f>VLOOKUP($B$11,ABONE2,8,FALSE)</f>
        <v>4235</v>
      </c>
      <c r="I37" s="22">
        <f>VLOOKUP($B$11,ABONE2,9,FALSE)</f>
        <v>11506</v>
      </c>
      <c r="J37" s="22">
        <f>VLOOKUP($B$11,ABONE2,10,FALSE)</f>
        <v>486</v>
      </c>
      <c r="K37" s="22">
        <f>VLOOKUP($B$11,ABONE2,11,FALSE)</f>
        <v>11992</v>
      </c>
      <c r="L37" s="36">
        <f>VLOOKUP($B$11,ABONE2,12,FALSE)</f>
        <v>216</v>
      </c>
      <c r="M37" s="36">
        <f>VLOOKUP($B$11,ABONE2,13,FALSE)</f>
        <v>78</v>
      </c>
      <c r="N37" s="36">
        <f>VLOOKUP($B$11,ABONE2,14,FALSE)</f>
        <v>294</v>
      </c>
      <c r="O37" s="36">
        <f>VLOOKUP($B$11,ABONE2,15,FALSE)</f>
        <v>75165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12318.712116666666</v>
      </c>
      <c r="D38" s="22">
        <f>VLOOKUP($B$11,TUKETIM,4,FALSE)</f>
        <v>234.07758333333331</v>
      </c>
      <c r="E38" s="22">
        <f>VLOOKUP($B$11,TUKETIM,5,FALSE)</f>
        <v>12552.789699999999</v>
      </c>
      <c r="F38" s="22">
        <f>VLOOKUP($B$11,TUKETIM,6,FALSE)</f>
        <v>2085.7010249999998</v>
      </c>
      <c r="G38" s="22">
        <f>VLOOKUP($B$11,TUKETIM,7,FALSE)</f>
        <v>1175.2282833333331</v>
      </c>
      <c r="H38" s="22">
        <f>VLOOKUP($B$11,TUKETIM,8,FALSE)</f>
        <v>3260.9293083333332</v>
      </c>
      <c r="I38" s="22">
        <f>VLOOKUP($B$11,TUKETIM,9,FALSE)</f>
        <v>6864.5212416666682</v>
      </c>
      <c r="J38" s="22">
        <f>VLOOKUP($B$11,TUKETIM,10,FALSE)</f>
        <v>3667.0453166666671</v>
      </c>
      <c r="K38" s="22">
        <f>VLOOKUP($B$11,TUKETIM,11,FALSE)</f>
        <v>10531.566558333336</v>
      </c>
      <c r="L38" s="36">
        <f>VLOOKUP($B$11,TUKETIM,12,FALSE)</f>
        <v>2338.6412249999998</v>
      </c>
      <c r="M38" s="36">
        <f>VLOOKUP($B$11,TUKETIM,13,FALSE)</f>
        <v>12972.02025</v>
      </c>
      <c r="N38" s="36">
        <f>VLOOKUP($B$11,TUKETIM,14,FALSE)</f>
        <v>15310.661474999999</v>
      </c>
      <c r="O38" s="36">
        <f>VLOOKUP($B$11,TUKETIM,15,FALSE)</f>
        <v>41655.947041666666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319305.28499999997</v>
      </c>
      <c r="D39" s="22">
        <f>VLOOKUP($B$11,ANLASMA,4,FALSE)</f>
        <v>5395.83</v>
      </c>
      <c r="E39" s="22">
        <f>VLOOKUP($B$11,ANLASMA,5,FALSE)</f>
        <v>324701.11499999999</v>
      </c>
      <c r="F39" s="22">
        <f>VLOOKUP($B$11,ANLASMA,6,FALSE)</f>
        <v>20734.473999999998</v>
      </c>
      <c r="G39" s="22">
        <f>VLOOKUP($B$11,ANLASMA,7,FALSE)</f>
        <v>16409.900000000001</v>
      </c>
      <c r="H39" s="22">
        <f>VLOOKUP($B$11,ANLASMA,8,FALSE)</f>
        <v>37144.373999999996</v>
      </c>
      <c r="I39" s="22">
        <f>VLOOKUP($B$11,ANLASMA,9,FALSE)</f>
        <v>88163.040999999997</v>
      </c>
      <c r="J39" s="22">
        <f>VLOOKUP($B$11,ANLASMA,10,FALSE)</f>
        <v>77160.479999999996</v>
      </c>
      <c r="K39" s="22">
        <f>VLOOKUP($B$11,ANLASMA,11,FALSE)</f>
        <v>165323.52100000001</v>
      </c>
      <c r="L39" s="36">
        <f>VLOOKUP($B$11,ANLASMA,12,FALSE)</f>
        <v>8335.6620000000003</v>
      </c>
      <c r="M39" s="36">
        <f>VLOOKUP($B$11,ANLASMA,13,FALSE)</f>
        <v>39556.53</v>
      </c>
      <c r="N39" s="36">
        <f>VLOOKUP($B$11,ANLASMA,14,FALSE)</f>
        <v>47892.191999999995</v>
      </c>
      <c r="O39" s="36">
        <f>VLOOKUP($B$11,ANLASMA,15,FALSE)</f>
        <v>575061.20200000005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101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0.33723346229224382</v>
      </c>
      <c r="D17" s="17">
        <f t="shared" si="1"/>
        <v>0.9695621962374803</v>
      </c>
      <c r="E17" s="17">
        <f t="shared" si="2"/>
        <v>0.34032753149067624</v>
      </c>
      <c r="F17" s="17">
        <f t="shared" si="3"/>
        <v>0.3176602136695259</v>
      </c>
      <c r="G17" s="17">
        <f t="shared" si="4"/>
        <v>9.3416741366006928</v>
      </c>
      <c r="H17" s="17">
        <f t="shared" si="5"/>
        <v>2.6251706231861713</v>
      </c>
      <c r="I17" s="17">
        <f t="shared" si="6"/>
        <v>0.64978984167737963</v>
      </c>
      <c r="J17" s="17">
        <f t="shared" si="7"/>
        <v>13.744797504931293</v>
      </c>
      <c r="K17" s="17">
        <f t="shared" si="8"/>
        <v>1.4948324744132451</v>
      </c>
      <c r="L17" s="17">
        <f t="shared" si="9"/>
        <v>0.57882581481510664</v>
      </c>
      <c r="M17" s="17">
        <f t="shared" si="10"/>
        <v>53.183443910117212</v>
      </c>
      <c r="N17" s="17">
        <f t="shared" si="11"/>
        <v>46.870889738680965</v>
      </c>
      <c r="O17" s="23">
        <f t="shared" si="12"/>
        <v>0.57103784106231636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2.6490694228454657E-2</v>
      </c>
      <c r="D21" s="17">
        <f t="shared" si="1"/>
        <v>0</v>
      </c>
      <c r="E21" s="17">
        <f t="shared" si="2"/>
        <v>2.6361071713048845E-2</v>
      </c>
      <c r="F21" s="17">
        <f t="shared" si="3"/>
        <v>8.5548462365263395E-2</v>
      </c>
      <c r="G21" s="17">
        <f t="shared" si="4"/>
        <v>0</v>
      </c>
      <c r="H21" s="17">
        <f t="shared" si="5"/>
        <v>6.3673056463643532E-2</v>
      </c>
      <c r="I21" s="17">
        <f t="shared" si="6"/>
        <v>9.0278324397901802E-2</v>
      </c>
      <c r="J21" s="17">
        <f t="shared" si="7"/>
        <v>0</v>
      </c>
      <c r="K21" s="17">
        <f t="shared" si="8"/>
        <v>8.4452513914242355E-2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3.4879650785706193E-2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0.36372415652069851</v>
      </c>
      <c r="D25" s="17">
        <f t="shared" ref="D25:O25" si="13">SUM(D15:D24)</f>
        <v>0.9695621962374803</v>
      </c>
      <c r="E25" s="17">
        <f t="shared" si="13"/>
        <v>0.36668860320372509</v>
      </c>
      <c r="F25" s="17">
        <f t="shared" si="13"/>
        <v>0.40320867603478927</v>
      </c>
      <c r="G25" s="17">
        <f t="shared" si="13"/>
        <v>9.3416741366006928</v>
      </c>
      <c r="H25" s="17">
        <f t="shared" si="13"/>
        <v>2.688843679649815</v>
      </c>
      <c r="I25" s="17">
        <f t="shared" si="13"/>
        <v>0.74006816607528148</v>
      </c>
      <c r="J25" s="17">
        <f t="shared" si="13"/>
        <v>13.744797504931293</v>
      </c>
      <c r="K25" s="17">
        <f t="shared" si="13"/>
        <v>1.5792849883274873</v>
      </c>
      <c r="L25" s="17">
        <f t="shared" si="13"/>
        <v>0.57882581481510664</v>
      </c>
      <c r="M25" s="17">
        <f t="shared" si="13"/>
        <v>53.183443910117212</v>
      </c>
      <c r="N25" s="17">
        <f t="shared" si="13"/>
        <v>46.870889738680965</v>
      </c>
      <c r="O25" s="17">
        <f t="shared" si="13"/>
        <v>0.60591749184802257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0.16192927442357344</v>
      </c>
      <c r="D29" s="17">
        <f>(SUMIFS(MESKENOG2,KAYNAK,A29,SEBEP,B29,SÜRE,"Uzun",BİLDİRİM,"Bildirimli",İL,$B$10,İLÇE,$B$11)/VLOOKUP($B$11,ABONE2,4,FALSE))</f>
        <v>0.1778437634802397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0.16200714615034409</v>
      </c>
      <c r="F29" s="17">
        <f>(SUMIFS(TARIMSALAG2,KAYNAK,A29,SEBEP,B29,SÜRE,"Uzun",BİLDİRİM,"Bildirimli",İL,$B$10,İLÇE,$B$11)/VLOOKUP($B$11,ABONE2,6,FALSE))</f>
        <v>0.38987442176800197</v>
      </c>
      <c r="G29" s="17">
        <f>(SUMIFS(TARIMSALOG2,KAYNAK,A29,SEBEP,B29,SÜRE,"Uzun",BİLDİRİM,"Bildirimli",İL,$B$10,İLÇE,$B$11)/VLOOKUP($B$11,ABONE2,7,FALSE))</f>
        <v>0.53241742045083629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0.42632377302936597</v>
      </c>
      <c r="I29" s="17">
        <f>(SUMIFS(TICARETHANEAG2,KAYNAK,A29,SEBEP,B29,SÜRE,"Uzun",BİLDİRİM,"Bildirimli",İL,$B$10,İLÇE,$B$11)/VLOOKUP($B$11,ABONE2,9,FALSE))</f>
        <v>0.41671409191521303</v>
      </c>
      <c r="J29" s="17">
        <f>(SUMIFS(TICARETHANEOG2,KAYNAK,A29,SEBEP,B29,SÜRE,"Uzun",BİLDİRİM,"Bildirimli",İL,$B$10,İLÇE,$B$11)/VLOOKUP($B$11,ABONE2,10,FALSE))</f>
        <v>2.426396730022955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0.54640225637774009</v>
      </c>
      <c r="L29" s="17">
        <f>(SUMIFS(SANAYIAG2,KAYNAK,A29,SEBEP,B29,SÜRE,"Uzun",BİLDİRİM,"Bildirimli",İL,$B$10,İLÇE,$B$11)/VLOOKUP($B$11,ABONE2,12,FALSE))</f>
        <v>1.6503178462548238</v>
      </c>
      <c r="M29" s="17">
        <f>(SUMIFS(SANAYIOG2,KAYNAK,A29,SEBEP,B29,SÜRE,"Uzun",BİLDİRİM,"Bildirimli",İL,$B$10,İLÇE,$B$11)/VLOOKUP($B$11,ABONE2,13,FALSE))</f>
        <v>11.44732544662312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10.271684534578924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0.22715221312395661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7.483939855059929E-2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7.4473199348421851E-2</v>
      </c>
      <c r="F31" s="17">
        <f>(SUMIFS(TARIMSALAG2,KAYNAK,A31,SEBEP,B31,SÜRE,"Uzun",BİLDİRİM,"Bildirimli",İL,$B$10,İLÇE,$B$11)/VLOOKUP($B$11,ABONE2,6,FALSE))</f>
        <v>0.19872922487330749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0.1479126194262517</v>
      </c>
      <c r="I31" s="17">
        <f>(SUMIFS(TICARETHANEAG2,KAYNAK,A31,SEBEP,B31,SÜRE,"Uzun",BİLDİRİM,"Bildirimli",İL,$B$10,İLÇE,$B$11)/VLOOKUP($B$11,ABONE2,9,FALSE))</f>
        <v>0.33515390862266459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0.31352586925091547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0.10839304465428469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0.23676867297417273</v>
      </c>
      <c r="D33" s="17">
        <f t="shared" ref="D33:O33" si="14">SUM(D28:D32)</f>
        <v>0.1778437634802397</v>
      </c>
      <c r="E33" s="17">
        <f t="shared" si="14"/>
        <v>0.23648034549876595</v>
      </c>
      <c r="F33" s="17">
        <f t="shared" si="14"/>
        <v>0.58860364664130949</v>
      </c>
      <c r="G33" s="17">
        <f t="shared" si="14"/>
        <v>0.53241742045083629</v>
      </c>
      <c r="H33" s="17">
        <f t="shared" si="14"/>
        <v>0.57423639245561764</v>
      </c>
      <c r="I33" s="17">
        <f t="shared" si="14"/>
        <v>0.75186800053787761</v>
      </c>
      <c r="J33" s="17">
        <f t="shared" si="14"/>
        <v>2.426396730022955</v>
      </c>
      <c r="K33" s="17">
        <f t="shared" si="14"/>
        <v>0.8599281256286555</v>
      </c>
      <c r="L33" s="17">
        <f t="shared" si="14"/>
        <v>1.6503178462548238</v>
      </c>
      <c r="M33" s="17">
        <f t="shared" si="14"/>
        <v>11.44732544662312</v>
      </c>
      <c r="N33" s="17">
        <f t="shared" si="14"/>
        <v>10.271684534578924</v>
      </c>
      <c r="O33" s="17">
        <f t="shared" si="14"/>
        <v>0.33554525777824129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25421</v>
      </c>
      <c r="D37" s="22">
        <f>VLOOKUP($B$11,ABONE2,4,FALSE)</f>
        <v>125</v>
      </c>
      <c r="E37" s="22">
        <f>VLOOKUP($B$11,ABONE2,5,FALSE)</f>
        <v>25546</v>
      </c>
      <c r="F37" s="22">
        <f>VLOOKUP($B$11,ABONE2,6,FALSE)</f>
        <v>326</v>
      </c>
      <c r="G37" s="22">
        <f>VLOOKUP($B$11,ABONE2,7,FALSE)</f>
        <v>112</v>
      </c>
      <c r="H37" s="22">
        <f>VLOOKUP($B$11,ABONE2,8,FALSE)</f>
        <v>438</v>
      </c>
      <c r="I37" s="22">
        <f>VLOOKUP($B$11,ABONE2,9,FALSE)</f>
        <v>3885</v>
      </c>
      <c r="J37" s="22">
        <f>VLOOKUP($B$11,ABONE2,10,FALSE)</f>
        <v>268</v>
      </c>
      <c r="K37" s="22">
        <f>VLOOKUP($B$11,ABONE2,11,FALSE)</f>
        <v>4153</v>
      </c>
      <c r="L37" s="36">
        <f>VLOOKUP($B$11,ABONE2,12,FALSE)</f>
        <v>3</v>
      </c>
      <c r="M37" s="36">
        <f>VLOOKUP($B$11,ABONE2,13,FALSE)</f>
        <v>22</v>
      </c>
      <c r="N37" s="36">
        <f>VLOOKUP($B$11,ABONE2,14,FALSE)</f>
        <v>25</v>
      </c>
      <c r="O37" s="36">
        <f>VLOOKUP($B$11,ABONE2,15,FALSE)</f>
        <v>30162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5873.401100000001</v>
      </c>
      <c r="D38" s="22">
        <f>VLOOKUP($B$11,TUKETIM,4,FALSE)</f>
        <v>126.25564166666666</v>
      </c>
      <c r="E38" s="22">
        <f>VLOOKUP($B$11,TUKETIM,5,FALSE)</f>
        <v>5999.6567416666676</v>
      </c>
      <c r="F38" s="22">
        <f>VLOOKUP($B$11,TUKETIM,6,FALSE)</f>
        <v>78.636933333333332</v>
      </c>
      <c r="G38" s="22">
        <f>VLOOKUP($B$11,TUKETIM,7,FALSE)</f>
        <v>709.73912499999994</v>
      </c>
      <c r="H38" s="22">
        <f>VLOOKUP($B$11,TUKETIM,8,FALSE)</f>
        <v>788.37605833333328</v>
      </c>
      <c r="I38" s="22">
        <f>VLOOKUP($B$11,TUKETIM,9,FALSE)</f>
        <v>2354.8935583333332</v>
      </c>
      <c r="J38" s="22">
        <f>VLOOKUP($B$11,TUKETIM,10,FALSE)</f>
        <v>5810.5328500000005</v>
      </c>
      <c r="K38" s="22">
        <f>VLOOKUP($B$11,TUKETIM,11,FALSE)</f>
        <v>8165.4264083333337</v>
      </c>
      <c r="L38" s="36">
        <f>VLOOKUP($B$11,TUKETIM,12,FALSE)</f>
        <v>6.0512333333333332</v>
      </c>
      <c r="M38" s="36">
        <f>VLOOKUP($B$11,TUKETIM,13,FALSE)</f>
        <v>4494.5698416666664</v>
      </c>
      <c r="N38" s="36">
        <f>VLOOKUP($B$11,TUKETIM,14,FALSE)</f>
        <v>4500.621075</v>
      </c>
      <c r="O38" s="36">
        <f>VLOOKUP($B$11,TUKETIM,15,FALSE)</f>
        <v>19454.080283333336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141550.12899999999</v>
      </c>
      <c r="D39" s="22">
        <f>VLOOKUP($B$11,ANLASMA,4,FALSE)</f>
        <v>4252.58</v>
      </c>
      <c r="E39" s="22">
        <f>VLOOKUP($B$11,ANLASMA,5,FALSE)</f>
        <v>145802.70899999997</v>
      </c>
      <c r="F39" s="22">
        <f>VLOOKUP($B$11,ANLASMA,6,FALSE)</f>
        <v>1697.9259999999999</v>
      </c>
      <c r="G39" s="22">
        <f>VLOOKUP($B$11,ANLASMA,7,FALSE)</f>
        <v>4964.6000000000004</v>
      </c>
      <c r="H39" s="22">
        <f>VLOOKUP($B$11,ANLASMA,8,FALSE)</f>
        <v>6662.5259999999998</v>
      </c>
      <c r="I39" s="22">
        <f>VLOOKUP($B$11,ANLASMA,9,FALSE)</f>
        <v>21994.378000000001</v>
      </c>
      <c r="J39" s="22">
        <f>VLOOKUP($B$11,ANLASMA,10,FALSE)</f>
        <v>66840.02</v>
      </c>
      <c r="K39" s="22">
        <f>VLOOKUP($B$11,ANLASMA,11,FALSE)</f>
        <v>88834.398000000001</v>
      </c>
      <c r="L39" s="36">
        <f>VLOOKUP($B$11,ANLASMA,12,FALSE)</f>
        <v>70.760000000000005</v>
      </c>
      <c r="M39" s="36">
        <f>VLOOKUP($B$11,ANLASMA,13,FALSE)</f>
        <v>19559.599999999999</v>
      </c>
      <c r="N39" s="36">
        <f>VLOOKUP($B$11,ANLASMA,14,FALSE)</f>
        <v>19630.359999999997</v>
      </c>
      <c r="O39" s="36">
        <f>VLOOKUP($B$11,ANLASMA,15,FALSE)</f>
        <v>260929.99299999996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102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5.9233843390999907E-2</v>
      </c>
      <c r="D17" s="17">
        <f t="shared" si="1"/>
        <v>0.69404659704918759</v>
      </c>
      <c r="E17" s="17">
        <f t="shared" si="2"/>
        <v>5.9339575028851038E-2</v>
      </c>
      <c r="F17" s="17">
        <f t="shared" si="3"/>
        <v>0.13125036570853477</v>
      </c>
      <c r="G17" s="17">
        <f t="shared" si="4"/>
        <v>1.17894466876558</v>
      </c>
      <c r="H17" s="17">
        <f t="shared" si="5"/>
        <v>0.20951324439927368</v>
      </c>
      <c r="I17" s="17">
        <f t="shared" si="6"/>
        <v>0.12466683499206541</v>
      </c>
      <c r="J17" s="17">
        <f t="shared" si="7"/>
        <v>5.7263298438135379</v>
      </c>
      <c r="K17" s="17">
        <f t="shared" si="8"/>
        <v>0.34083839405732358</v>
      </c>
      <c r="L17" s="17">
        <f t="shared" si="9"/>
        <v>0</v>
      </c>
      <c r="M17" s="17">
        <f t="shared" si="10"/>
        <v>117.25856493369199</v>
      </c>
      <c r="N17" s="17">
        <f t="shared" si="11"/>
        <v>103.46343964737528</v>
      </c>
      <c r="O17" s="23">
        <f t="shared" si="12"/>
        <v>0.22583476652174786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1.3999523866621181E-2</v>
      </c>
      <c r="D18" s="17">
        <f t="shared" si="1"/>
        <v>0</v>
      </c>
      <c r="E18" s="17">
        <f t="shared" si="2"/>
        <v>1.3997192167109752E-2</v>
      </c>
      <c r="F18" s="17">
        <f t="shared" si="3"/>
        <v>4.8099655491158737E-3</v>
      </c>
      <c r="G18" s="17">
        <f t="shared" si="4"/>
        <v>0</v>
      </c>
      <c r="H18" s="17">
        <f t="shared" si="5"/>
        <v>4.450660598064142E-3</v>
      </c>
      <c r="I18" s="17">
        <f t="shared" si="6"/>
        <v>4.0125288176914846E-2</v>
      </c>
      <c r="J18" s="17">
        <f t="shared" si="7"/>
        <v>0.23593114069468749</v>
      </c>
      <c r="K18" s="17">
        <f t="shared" si="8"/>
        <v>4.7681554297567146E-2</v>
      </c>
      <c r="L18" s="17">
        <f t="shared" si="9"/>
        <v>0.24027483748974668</v>
      </c>
      <c r="M18" s="17">
        <f t="shared" si="10"/>
        <v>1.7813007166010499</v>
      </c>
      <c r="N18" s="17">
        <f t="shared" si="11"/>
        <v>1.6000035543526614</v>
      </c>
      <c r="O18" s="23">
        <f t="shared" si="12"/>
        <v>1.9523098008305047E-2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5.187876065988333E-3</v>
      </c>
      <c r="D21" s="17">
        <f t="shared" si="1"/>
        <v>0</v>
      </c>
      <c r="E21" s="17">
        <f t="shared" si="2"/>
        <v>5.1870119960239778E-3</v>
      </c>
      <c r="F21" s="17">
        <f t="shared" si="3"/>
        <v>3.4518521471859673E-2</v>
      </c>
      <c r="G21" s="17">
        <f t="shared" si="4"/>
        <v>0</v>
      </c>
      <c r="H21" s="17">
        <f t="shared" si="5"/>
        <v>3.1939984153623695E-2</v>
      </c>
      <c r="I21" s="17">
        <f t="shared" si="6"/>
        <v>1.119351504821319E-2</v>
      </c>
      <c r="J21" s="17">
        <f t="shared" si="7"/>
        <v>0</v>
      </c>
      <c r="K21" s="17">
        <f t="shared" si="8"/>
        <v>1.0761550541319057E-2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9.0204461907594912E-3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7.8421243323609419E-2</v>
      </c>
      <c r="D25" s="17">
        <f t="shared" ref="D25:O25" si="13">SUM(D15:D24)</f>
        <v>0.69404659704918759</v>
      </c>
      <c r="E25" s="17">
        <f t="shared" si="13"/>
        <v>7.8523779191984763E-2</v>
      </c>
      <c r="F25" s="17">
        <f t="shared" si="13"/>
        <v>0.17057885272951029</v>
      </c>
      <c r="G25" s="17">
        <f t="shared" si="13"/>
        <v>1.17894466876558</v>
      </c>
      <c r="H25" s="17">
        <f t="shared" si="13"/>
        <v>0.24590388915096154</v>
      </c>
      <c r="I25" s="17">
        <f t="shared" si="13"/>
        <v>0.17598563821719346</v>
      </c>
      <c r="J25" s="17">
        <f t="shared" si="13"/>
        <v>5.9622609845082257</v>
      </c>
      <c r="K25" s="17">
        <f t="shared" si="13"/>
        <v>0.39928149889620979</v>
      </c>
      <c r="L25" s="17">
        <f t="shared" si="13"/>
        <v>0.24027483748974668</v>
      </c>
      <c r="M25" s="17">
        <f t="shared" si="13"/>
        <v>119.03986565029304</v>
      </c>
      <c r="N25" s="17">
        <f t="shared" si="13"/>
        <v>105.06344320172795</v>
      </c>
      <c r="O25" s="17">
        <f t="shared" si="13"/>
        <v>0.25437831072081241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1.5342785027905701E-3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1.5340229600685862E-3</v>
      </c>
      <c r="F29" s="17">
        <f>(SUMIFS(TARIMSALAG2,KAYNAK,A29,SEBEP,B29,SÜRE,"Uzun",BİLDİRİM,"Bildirimli",İL,$B$10,İLÇE,$B$11)/VLOOKUP($B$11,ABONE2,6,FALSE))</f>
        <v>8.5073618396571422E-3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7.8718609824962767E-3</v>
      </c>
      <c r="I29" s="17">
        <f>(SUMIFS(TICARETHANEAG2,KAYNAK,A29,SEBEP,B29,SÜRE,"Uzun",BİLDİRİM,"Bildirimli",İL,$B$10,İLÇE,$B$11)/VLOOKUP($B$11,ABONE2,9,FALSE))</f>
        <v>1.9485753905534599E-3</v>
      </c>
      <c r="J29" s="17">
        <f>(SUMIFS(TICARETHANEOG2,KAYNAK,A29,SEBEP,B29,SÜRE,"Uzun",BİLDİRİM,"Bildirimli",İL,$B$10,İLÇE,$B$11)/VLOOKUP($B$11,ABONE2,10,FALSE))</f>
        <v>2.7690583809339189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0.1087330141950793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1.7981718068550812E-2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1.5342785027905701E-3</v>
      </c>
      <c r="D33" s="17">
        <f t="shared" ref="D33:O33" si="14">SUM(D28:D32)</f>
        <v>0</v>
      </c>
      <c r="E33" s="17">
        <f t="shared" si="14"/>
        <v>1.5340229600685862E-3</v>
      </c>
      <c r="F33" s="17">
        <f t="shared" si="14"/>
        <v>8.5073618396571422E-3</v>
      </c>
      <c r="G33" s="17">
        <f t="shared" si="14"/>
        <v>0</v>
      </c>
      <c r="H33" s="17">
        <f t="shared" si="14"/>
        <v>7.8718609824962767E-3</v>
      </c>
      <c r="I33" s="17">
        <f t="shared" si="14"/>
        <v>1.9485753905534599E-3</v>
      </c>
      <c r="J33" s="17">
        <f t="shared" si="14"/>
        <v>2.7690583809339189</v>
      </c>
      <c r="K33" s="17">
        <f t="shared" si="14"/>
        <v>0.1087330141950793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1.7981718068550812E-2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12006</v>
      </c>
      <c r="D37" s="22">
        <f>VLOOKUP($B$11,ABONE2,4,FALSE)</f>
        <v>2</v>
      </c>
      <c r="E37" s="22">
        <f>VLOOKUP($B$11,ABONE2,5,FALSE)</f>
        <v>12008</v>
      </c>
      <c r="F37" s="22">
        <f>VLOOKUP($B$11,ABONE2,6,FALSE)</f>
        <v>1697</v>
      </c>
      <c r="G37" s="22">
        <f>VLOOKUP($B$11,ABONE2,7,FALSE)</f>
        <v>137</v>
      </c>
      <c r="H37" s="22">
        <f>VLOOKUP($B$11,ABONE2,8,FALSE)</f>
        <v>1834</v>
      </c>
      <c r="I37" s="22">
        <f>VLOOKUP($B$11,ABONE2,9,FALSE)</f>
        <v>2292</v>
      </c>
      <c r="J37" s="22">
        <f>VLOOKUP($B$11,ABONE2,10,FALSE)</f>
        <v>92</v>
      </c>
      <c r="K37" s="22">
        <f>VLOOKUP($B$11,ABONE2,11,FALSE)</f>
        <v>2384</v>
      </c>
      <c r="L37" s="36">
        <f>VLOOKUP($B$11,ABONE2,12,FALSE)</f>
        <v>2</v>
      </c>
      <c r="M37" s="36">
        <f>VLOOKUP($B$11,ABONE2,13,FALSE)</f>
        <v>15</v>
      </c>
      <c r="N37" s="36">
        <f>VLOOKUP($B$11,ABONE2,14,FALSE)</f>
        <v>17</v>
      </c>
      <c r="O37" s="36">
        <f>VLOOKUP($B$11,ABONE2,15,FALSE)</f>
        <v>16243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1922.7030166666666</v>
      </c>
      <c r="D38" s="22">
        <f>VLOOKUP($B$11,TUKETIM,4,FALSE)</f>
        <v>0.92788333333333339</v>
      </c>
      <c r="E38" s="22">
        <f>VLOOKUP($B$11,TUKETIM,5,FALSE)</f>
        <v>1923.6308999999999</v>
      </c>
      <c r="F38" s="22">
        <f>VLOOKUP($B$11,TUKETIM,6,FALSE)</f>
        <v>1239.9200249999999</v>
      </c>
      <c r="G38" s="22">
        <f>VLOOKUP($B$11,TUKETIM,7,FALSE)</f>
        <v>259.16388333333333</v>
      </c>
      <c r="H38" s="22">
        <f>VLOOKUP($B$11,TUKETIM,8,FALSE)</f>
        <v>1499.0839083333333</v>
      </c>
      <c r="I38" s="22">
        <f>VLOOKUP($B$11,TUKETIM,9,FALSE)</f>
        <v>995.33489999999983</v>
      </c>
      <c r="J38" s="22">
        <f>VLOOKUP($B$11,TUKETIM,10,FALSE)</f>
        <v>933.98105833333318</v>
      </c>
      <c r="K38" s="22">
        <f>VLOOKUP($B$11,TUKETIM,11,FALSE)</f>
        <v>1929.3159583333331</v>
      </c>
      <c r="L38" s="36">
        <f>VLOOKUP($B$11,TUKETIM,12,FALSE)</f>
        <v>21.466008333333335</v>
      </c>
      <c r="M38" s="36">
        <f>VLOOKUP($B$11,TUKETIM,13,FALSE)</f>
        <v>16248.545908333334</v>
      </c>
      <c r="N38" s="36">
        <f>VLOOKUP($B$11,TUKETIM,14,FALSE)</f>
        <v>16270.011916666666</v>
      </c>
      <c r="O38" s="36">
        <f>VLOOKUP($B$11,TUKETIM,15,FALSE)</f>
        <v>21622.042683333333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50148.347000000002</v>
      </c>
      <c r="D39" s="22">
        <f>VLOOKUP($B$11,ANLASMA,4,FALSE)</f>
        <v>36</v>
      </c>
      <c r="E39" s="22">
        <f>VLOOKUP($B$11,ANLASMA,5,FALSE)</f>
        <v>50184.347000000002</v>
      </c>
      <c r="F39" s="22">
        <f>VLOOKUP($B$11,ANLASMA,6,FALSE)</f>
        <v>13244.835999999999</v>
      </c>
      <c r="G39" s="22">
        <f>VLOOKUP($B$11,ANLASMA,7,FALSE)</f>
        <v>6253.42</v>
      </c>
      <c r="H39" s="22">
        <f>VLOOKUP($B$11,ANLASMA,8,FALSE)</f>
        <v>19498.256000000001</v>
      </c>
      <c r="I39" s="22">
        <f>VLOOKUP($B$11,ANLASMA,9,FALSE)</f>
        <v>12287.906999999999</v>
      </c>
      <c r="J39" s="22">
        <f>VLOOKUP($B$11,ANLASMA,10,FALSE)</f>
        <v>39103</v>
      </c>
      <c r="K39" s="22">
        <f>VLOOKUP($B$11,ANLASMA,11,FALSE)</f>
        <v>51390.906999999999</v>
      </c>
      <c r="L39" s="36">
        <f>VLOOKUP($B$11,ANLASMA,12,FALSE)</f>
        <v>152.61600000000001</v>
      </c>
      <c r="M39" s="36">
        <f>VLOOKUP($B$11,ANLASMA,13,FALSE)</f>
        <v>736219.99899999995</v>
      </c>
      <c r="N39" s="36">
        <f>VLOOKUP($B$11,ANLASMA,14,FALSE)</f>
        <v>736372.61499999999</v>
      </c>
      <c r="O39" s="36">
        <f>VLOOKUP($B$11,ANLASMA,15,FALSE)</f>
        <v>857446.125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103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2.2858098351378704E-2</v>
      </c>
      <c r="D15" s="17">
        <f t="shared" ref="D15:D24" si="1">(SUMIFS(MESKENOG2,KAYNAK,A15,SEBEP,B15,SÜRE,"Uzun",BİLDİRİM,"Bildirimsiz",İL,$B$10,İLÇE,$B$11)/VLOOKUP($B$11,ABONE2,4,FALSE))</f>
        <v>4.1815416248075207E-2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2.287341945959263E-2</v>
      </c>
      <c r="F15" s="17">
        <f t="shared" ref="F15:F24" si="3">(SUMIFS(TARIMSALAG2,KAYNAK,A15,SEBEP,B15,SÜRE,"Uzun",BİLDİRİM,"Bildirimsiz",İL,$B$10,İLÇE,$B$11)/VLOOKUP($B$11,ABONE2,6,FALSE))</f>
        <v>0.49908826065990558</v>
      </c>
      <c r="G15" s="17">
        <f t="shared" ref="G15:G24" si="4">(SUMIFS(TARIMSALOG2,KAYNAK,A15,SEBEP,B15,SÜRE,"Uzun",BİLDİRİM,"Bildirimsiz",İL,$B$10,İLÇE,$B$11)/VLOOKUP($B$11,ABONE2,7,FALSE))</f>
        <v>1.0263712766018318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0.63879572642229621</v>
      </c>
      <c r="I15" s="17">
        <f t="shared" ref="I15:I24" si="6">(SUMIFS(TICARETHANEAG2,KAYNAK,A15,SEBEP,B15,SÜRE,"Uzun",BİLDİRİM,"Bildirimsiz",İL,$B$10,İLÇE,$B$11)/VLOOKUP($B$11,ABONE2,9,FALSE))</f>
        <v>9.9624511780923145E-2</v>
      </c>
      <c r="J15" s="17">
        <f t="shared" ref="J15:J24" si="7">(SUMIFS(TICARETHANEOG2,KAYNAK,A15,SEBEP,B15,SÜRE,"Uzun",BİLDİRİM,"Bildirimsiz",İL,$B$10,İLÇE,$B$11)/VLOOKUP($B$11,ABONE2,10,FALSE))</f>
        <v>0.79458501476168975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0.13633772607433312</v>
      </c>
      <c r="L15" s="17">
        <f t="shared" ref="L15:L24" si="9">(SUMIFS(SANAYIAG2,KAYNAK,A15,SEBEP,B15,SÜRE,"Uzun",BİLDİRİM,"Bildirimsiz",İL,$B$10,İLÇE,$B$11)/VLOOKUP($B$11,ABONE2,12,FALSE))</f>
        <v>0.12312163037930419</v>
      </c>
      <c r="M15" s="17">
        <f t="shared" ref="M15:M24" si="10">(SUMIFS(SANAYIOG2,KAYNAK,A15,SEBEP,B15,SÜRE,"Uzun",BİLDİRİM,"Bildirimsiz",İL,$B$10,İLÇE,$B$11)/VLOOKUP($B$11,ABONE2,13,FALSE))</f>
        <v>3.0457087911093037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2.6381767169039252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7.4960244114117086E-2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0.2211992265994901</v>
      </c>
      <c r="D17" s="17">
        <f t="shared" si="1"/>
        <v>1.2556872465144844</v>
      </c>
      <c r="E17" s="17">
        <f t="shared" si="2"/>
        <v>0.2220352891155852</v>
      </c>
      <c r="F17" s="17">
        <f t="shared" si="3"/>
        <v>2.5136442937871712</v>
      </c>
      <c r="G17" s="17">
        <f t="shared" si="4"/>
        <v>4.3185015077594189</v>
      </c>
      <c r="H17" s="17">
        <f t="shared" si="5"/>
        <v>2.9918543248396472</v>
      </c>
      <c r="I17" s="17">
        <f t="shared" si="6"/>
        <v>0.43192792456798274</v>
      </c>
      <c r="J17" s="17">
        <f t="shared" si="7"/>
        <v>7.4306197062120845</v>
      </c>
      <c r="K17" s="17">
        <f t="shared" si="8"/>
        <v>0.80165321118637622</v>
      </c>
      <c r="L17" s="17">
        <f t="shared" si="9"/>
        <v>13.580591095158516</v>
      </c>
      <c r="M17" s="17">
        <f t="shared" si="10"/>
        <v>79.678075148968759</v>
      </c>
      <c r="N17" s="17">
        <f t="shared" si="11"/>
        <v>70.461294504015129</v>
      </c>
      <c r="O17" s="23">
        <f t="shared" si="12"/>
        <v>0.75362905340696373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3.5023916557998013E-3</v>
      </c>
      <c r="D18" s="17">
        <f t="shared" si="1"/>
        <v>2.8141325835795393E-2</v>
      </c>
      <c r="E18" s="17">
        <f t="shared" si="2"/>
        <v>3.5223045875185481E-3</v>
      </c>
      <c r="F18" s="17">
        <f t="shared" si="3"/>
        <v>2.3279020467103877E-2</v>
      </c>
      <c r="G18" s="17">
        <f t="shared" si="4"/>
        <v>4.0508058926284431E-2</v>
      </c>
      <c r="H18" s="17">
        <f t="shared" si="5"/>
        <v>2.7843979375091883E-2</v>
      </c>
      <c r="I18" s="17">
        <f t="shared" si="6"/>
        <v>1.1814400641671156E-2</v>
      </c>
      <c r="J18" s="17">
        <f t="shared" si="7"/>
        <v>2.3288182348942147E-2</v>
      </c>
      <c r="K18" s="17">
        <f t="shared" si="8"/>
        <v>1.242053495400704E-2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5.7955792819888285E-3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3.277647362687662E-2</v>
      </c>
      <c r="D21" s="17">
        <f t="shared" si="1"/>
        <v>0</v>
      </c>
      <c r="E21" s="17">
        <f t="shared" si="2"/>
        <v>3.2749984019958343E-2</v>
      </c>
      <c r="F21" s="17">
        <f t="shared" si="3"/>
        <v>0.55122281920453442</v>
      </c>
      <c r="G21" s="17">
        <f t="shared" si="4"/>
        <v>0</v>
      </c>
      <c r="H21" s="17">
        <f t="shared" si="5"/>
        <v>0.40517232864606806</v>
      </c>
      <c r="I21" s="17">
        <f t="shared" si="6"/>
        <v>7.9028475219587946E-2</v>
      </c>
      <c r="J21" s="17">
        <f t="shared" si="7"/>
        <v>1.1826752401557847</v>
      </c>
      <c r="K21" s="17">
        <f t="shared" si="8"/>
        <v>0.13733167376330804</v>
      </c>
      <c r="L21" s="17">
        <f t="shared" si="9"/>
        <v>0.28263520201828701</v>
      </c>
      <c r="M21" s="17">
        <f t="shared" si="10"/>
        <v>0</v>
      </c>
      <c r="N21" s="17">
        <f t="shared" si="11"/>
        <v>3.9411283149960341E-2</v>
      </c>
      <c r="O21" s="23">
        <f t="shared" si="12"/>
        <v>6.2562070487943933E-2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8.2842097266548897E-3</v>
      </c>
      <c r="D22" s="17">
        <f t="shared" si="1"/>
        <v>0</v>
      </c>
      <c r="E22" s="17">
        <f t="shared" si="2"/>
        <v>8.2775145140525294E-3</v>
      </c>
      <c r="F22" s="17">
        <f t="shared" si="3"/>
        <v>7.953903080760296E-3</v>
      </c>
      <c r="G22" s="17">
        <f t="shared" si="4"/>
        <v>0</v>
      </c>
      <c r="H22" s="17">
        <f t="shared" si="5"/>
        <v>5.8464586747468848E-3</v>
      </c>
      <c r="I22" s="17">
        <f t="shared" si="6"/>
        <v>9.2779570256329852E-3</v>
      </c>
      <c r="J22" s="17">
        <f t="shared" si="7"/>
        <v>0</v>
      </c>
      <c r="K22" s="17">
        <f t="shared" si="8"/>
        <v>8.7878232366965809E-3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8.2420578295094374E-3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0.28862039996020011</v>
      </c>
      <c r="D25" s="17">
        <f t="shared" ref="D25:O25" si="13">SUM(D15:D24)</f>
        <v>1.3256439885983551</v>
      </c>
      <c r="E25" s="17">
        <f t="shared" si="13"/>
        <v>0.28945851169670722</v>
      </c>
      <c r="F25" s="17">
        <f t="shared" si="13"/>
        <v>3.595188297199476</v>
      </c>
      <c r="G25" s="17">
        <f t="shared" si="13"/>
        <v>5.3853808432875345</v>
      </c>
      <c r="H25" s="17">
        <f t="shared" si="13"/>
        <v>4.0695128179578504</v>
      </c>
      <c r="I25" s="17">
        <f t="shared" si="13"/>
        <v>0.63167326923579803</v>
      </c>
      <c r="J25" s="17">
        <f t="shared" si="13"/>
        <v>9.4311681434785015</v>
      </c>
      <c r="K25" s="17">
        <f t="shared" si="13"/>
        <v>1.0965309692147212</v>
      </c>
      <c r="L25" s="17">
        <f t="shared" si="13"/>
        <v>13.986347927556107</v>
      </c>
      <c r="M25" s="17">
        <f t="shared" si="13"/>
        <v>82.723783940078064</v>
      </c>
      <c r="N25" s="17">
        <f t="shared" si="13"/>
        <v>73.138882504069016</v>
      </c>
      <c r="O25" s="17">
        <f t="shared" si="13"/>
        <v>0.90518900512052303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0.46841855164728335</v>
      </c>
      <c r="D29" s="17">
        <f>(SUMIFS(MESKENOG2,KAYNAK,A29,SEBEP,B29,SÜRE,"Uzun",BİLDİRİM,"Bildirimli",İL,$B$10,İLÇE,$B$11)/VLOOKUP($B$11,ABONE2,4,FALSE))</f>
        <v>0.87026405700845111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0.46874331902769384</v>
      </c>
      <c r="F29" s="17">
        <f>(SUMIFS(TARIMSALAG2,KAYNAK,A29,SEBEP,B29,SÜRE,"Uzun",BİLDİRİM,"Bildirimli",İL,$B$10,İLÇE,$B$11)/VLOOKUP($B$11,ABONE2,6,FALSE))</f>
        <v>1.7933871851097114</v>
      </c>
      <c r="G29" s="17">
        <f>(SUMIFS(TARIMSALOG2,KAYNAK,A29,SEBEP,B29,SÜRE,"Uzun",BİLDİRİM,"Bildirimli",İL,$B$10,İLÇE,$B$11)/VLOOKUP($B$11,ABONE2,7,FALSE))</f>
        <v>2.6385236350327799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2.0173122273970203</v>
      </c>
      <c r="I29" s="17">
        <f>(SUMIFS(TICARETHANEAG2,KAYNAK,A29,SEBEP,B29,SÜRE,"Uzun",BİLDİRİM,"Bildirimli",İL,$B$10,İLÇE,$B$11)/VLOOKUP($B$11,ABONE2,9,FALSE))</f>
        <v>1.1531113159846316</v>
      </c>
      <c r="J29" s="17">
        <f>(SUMIFS(TICARETHANEOG2,KAYNAK,A29,SEBEP,B29,SÜRE,"Uzun",BİLDİRİM,"Bildirimli",İL,$B$10,İLÇE,$B$11)/VLOOKUP($B$11,ABONE2,10,FALSE))</f>
        <v>8.8234533786452083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1.5583183898289525</v>
      </c>
      <c r="L29" s="17">
        <f>(SUMIFS(SANAYIAG2,KAYNAK,A29,SEBEP,B29,SÜRE,"Uzun",BİLDİRİM,"Bildirimli",İL,$B$10,İLÇE,$B$11)/VLOOKUP($B$11,ABONE2,12,FALSE))</f>
        <v>8.0322268133704995</v>
      </c>
      <c r="M29" s="17">
        <f>(SUMIFS(SANAYIOG2,KAYNAK,A29,SEBEP,B29,SÜRE,"Uzun",BİLDİRİM,"Bildirimli",İL,$B$10,İLÇE,$B$11)/VLOOKUP($B$11,ABONE2,13,FALSE))</f>
        <v>30.694506943809557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27.534428041158694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0.83425401160609192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2.2762244815072701E-2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2.2743848604284658E-2</v>
      </c>
      <c r="F31" s="17">
        <f>(SUMIFS(TARIMSALAG2,KAYNAK,A31,SEBEP,B31,SÜRE,"Uzun",BİLDİRİM,"Bildirimli",İL,$B$10,İLÇE,$B$11)/VLOOKUP($B$11,ABONE2,6,FALSE))</f>
        <v>2.9542613063433844E-2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2.1715083106455646E-2</v>
      </c>
      <c r="I31" s="17">
        <f>(SUMIFS(TICARETHANEAG2,KAYNAK,A31,SEBEP,B31,SÜRE,"Uzun",BİLDİRİM,"Bildirimli",İL,$B$10,İLÇE,$B$11)/VLOOKUP($B$11,ABONE2,9,FALSE))</f>
        <v>2.6091607703574399E-2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2.4713246227242525E-2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2.2927874132427705E-2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0.49118079646235607</v>
      </c>
      <c r="D33" s="17">
        <f t="shared" ref="D33:O33" si="14">SUM(D28:D32)</f>
        <v>0.87026405700845111</v>
      </c>
      <c r="E33" s="17">
        <f t="shared" si="14"/>
        <v>0.49148716763197847</v>
      </c>
      <c r="F33" s="17">
        <f t="shared" si="14"/>
        <v>1.8229297981731452</v>
      </c>
      <c r="G33" s="17">
        <f t="shared" si="14"/>
        <v>2.6385236350327799</v>
      </c>
      <c r="H33" s="17">
        <f t="shared" si="14"/>
        <v>2.0390273105034762</v>
      </c>
      <c r="I33" s="17">
        <f t="shared" si="14"/>
        <v>1.179202923688206</v>
      </c>
      <c r="J33" s="17">
        <f t="shared" si="14"/>
        <v>8.8234533786452083</v>
      </c>
      <c r="K33" s="17">
        <f t="shared" si="14"/>
        <v>1.5830316360561951</v>
      </c>
      <c r="L33" s="17">
        <f t="shared" si="14"/>
        <v>8.0322268133704995</v>
      </c>
      <c r="M33" s="17">
        <f t="shared" si="14"/>
        <v>30.694506943809557</v>
      </c>
      <c r="N33" s="17">
        <f t="shared" si="14"/>
        <v>27.534428041158694</v>
      </c>
      <c r="O33" s="17">
        <f t="shared" si="14"/>
        <v>0.85718188573851961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81598</v>
      </c>
      <c r="D37" s="22">
        <f>VLOOKUP($B$11,ABONE2,4,FALSE)</f>
        <v>66</v>
      </c>
      <c r="E37" s="22">
        <f>VLOOKUP($B$11,ABONE2,5,FALSE)</f>
        <v>81664</v>
      </c>
      <c r="F37" s="22">
        <f>VLOOKUP($B$11,ABONE2,6,FALSE)</f>
        <v>2494</v>
      </c>
      <c r="G37" s="22">
        <f>VLOOKUP($B$11,ABONE2,7,FALSE)</f>
        <v>899</v>
      </c>
      <c r="H37" s="22">
        <f>VLOOKUP($B$11,ABONE2,8,FALSE)</f>
        <v>3393</v>
      </c>
      <c r="I37" s="22">
        <f>VLOOKUP($B$11,ABONE2,9,FALSE)</f>
        <v>16262</v>
      </c>
      <c r="J37" s="22">
        <f>VLOOKUP($B$11,ABONE2,10,FALSE)</f>
        <v>907</v>
      </c>
      <c r="K37" s="22">
        <f>VLOOKUP($B$11,ABONE2,11,FALSE)</f>
        <v>17169</v>
      </c>
      <c r="L37" s="36">
        <f>VLOOKUP($B$11,ABONE2,12,FALSE)</f>
        <v>70</v>
      </c>
      <c r="M37" s="36">
        <f>VLOOKUP($B$11,ABONE2,13,FALSE)</f>
        <v>432</v>
      </c>
      <c r="N37" s="36">
        <f>VLOOKUP($B$11,ABONE2,14,FALSE)</f>
        <v>502</v>
      </c>
      <c r="O37" s="36">
        <f>VLOOKUP($B$11,ABONE2,15,FALSE)</f>
        <v>102728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18677.620941666668</v>
      </c>
      <c r="D38" s="22">
        <f>VLOOKUP($B$11,TUKETIM,4,FALSE)</f>
        <v>56.371391666666668</v>
      </c>
      <c r="E38" s="22">
        <f>VLOOKUP($B$11,TUKETIM,5,FALSE)</f>
        <v>18733.992333333335</v>
      </c>
      <c r="F38" s="22">
        <f>VLOOKUP($B$11,TUKETIM,6,FALSE)</f>
        <v>2317.8457666666663</v>
      </c>
      <c r="G38" s="22">
        <f>VLOOKUP($B$11,TUKETIM,7,FALSE)</f>
        <v>3705.8844249999997</v>
      </c>
      <c r="H38" s="22">
        <f>VLOOKUP($B$11,TUKETIM,8,FALSE)</f>
        <v>6023.7301916666656</v>
      </c>
      <c r="I38" s="22">
        <f>VLOOKUP($B$11,TUKETIM,9,FALSE)</f>
        <v>8580.4858916666672</v>
      </c>
      <c r="J38" s="22">
        <f>VLOOKUP($B$11,TUKETIM,10,FALSE)</f>
        <v>8835.3044250000003</v>
      </c>
      <c r="K38" s="22">
        <f>VLOOKUP($B$11,TUKETIM,11,FALSE)</f>
        <v>17415.790316666666</v>
      </c>
      <c r="L38" s="36">
        <f>VLOOKUP($B$11,TUKETIM,12,FALSE)</f>
        <v>1605.5128333333334</v>
      </c>
      <c r="M38" s="36">
        <f>VLOOKUP($B$11,TUKETIM,13,FALSE)</f>
        <v>64961.373733333334</v>
      </c>
      <c r="N38" s="36">
        <f>VLOOKUP($B$11,TUKETIM,14,FALSE)</f>
        <v>66566.886566666668</v>
      </c>
      <c r="O38" s="36">
        <f>VLOOKUP($B$11,TUKETIM,15,FALSE)</f>
        <v>108740.39940833332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492177.11900000001</v>
      </c>
      <c r="D39" s="22">
        <f>VLOOKUP($B$11,ANLASMA,4,FALSE)</f>
        <v>1738.79</v>
      </c>
      <c r="E39" s="22">
        <f>VLOOKUP($B$11,ANLASMA,5,FALSE)</f>
        <v>493915.90899999999</v>
      </c>
      <c r="F39" s="22">
        <f>VLOOKUP($B$11,ANLASMA,6,FALSE)</f>
        <v>18775.752</v>
      </c>
      <c r="G39" s="22">
        <f>VLOOKUP($B$11,ANLASMA,7,FALSE)</f>
        <v>35116.597999999998</v>
      </c>
      <c r="H39" s="22">
        <f>VLOOKUP($B$11,ANLASMA,8,FALSE)</f>
        <v>53892.35</v>
      </c>
      <c r="I39" s="22">
        <f>VLOOKUP($B$11,ANLASMA,9,FALSE)</f>
        <v>104473.859</v>
      </c>
      <c r="J39" s="22">
        <f>VLOOKUP($B$11,ANLASMA,10,FALSE)</f>
        <v>168402.72</v>
      </c>
      <c r="K39" s="22">
        <f>VLOOKUP($B$11,ANLASMA,11,FALSE)</f>
        <v>272876.57900000003</v>
      </c>
      <c r="L39" s="36">
        <f>VLOOKUP($B$11,ANLASMA,12,FALSE)</f>
        <v>8108.85</v>
      </c>
      <c r="M39" s="36">
        <f>VLOOKUP($B$11,ANLASMA,13,FALSE)</f>
        <v>228009.1</v>
      </c>
      <c r="N39" s="36">
        <f>VLOOKUP($B$11,ANLASMA,14,FALSE)</f>
        <v>236117.95</v>
      </c>
      <c r="O39" s="36">
        <f>VLOOKUP($B$11,ANLASMA,15,FALSE)</f>
        <v>1056802.7880000002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104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0.11685143018781652</v>
      </c>
      <c r="D17" s="17">
        <f t="shared" si="1"/>
        <v>0.71913500549964604</v>
      </c>
      <c r="E17" s="17">
        <f t="shared" si="2"/>
        <v>0.12069980972069565</v>
      </c>
      <c r="F17" s="17">
        <f t="shared" si="3"/>
        <v>0.28775590831847669</v>
      </c>
      <c r="G17" s="17">
        <f t="shared" si="4"/>
        <v>2.5297478399401001</v>
      </c>
      <c r="H17" s="17">
        <f t="shared" si="5"/>
        <v>0.78407473287593532</v>
      </c>
      <c r="I17" s="17">
        <f t="shared" si="6"/>
        <v>0.26232605092205369</v>
      </c>
      <c r="J17" s="17">
        <f t="shared" si="7"/>
        <v>5.7565643966278595</v>
      </c>
      <c r="K17" s="17">
        <f t="shared" si="8"/>
        <v>0.97594674213952948</v>
      </c>
      <c r="L17" s="17">
        <f t="shared" si="9"/>
        <v>6.1753151558955635</v>
      </c>
      <c r="M17" s="17">
        <f t="shared" si="10"/>
        <v>125.69305039958445</v>
      </c>
      <c r="N17" s="17">
        <f t="shared" si="11"/>
        <v>112.60301273003756</v>
      </c>
      <c r="O17" s="23">
        <f t="shared" si="12"/>
        <v>0.67107697145642864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1.1288301099529266E-2</v>
      </c>
      <c r="D21" s="17">
        <f t="shared" si="1"/>
        <v>0</v>
      </c>
      <c r="E21" s="17">
        <f t="shared" si="2"/>
        <v>1.1216172838535408E-2</v>
      </c>
      <c r="F21" s="17">
        <f t="shared" si="3"/>
        <v>2.4543511880483322E-2</v>
      </c>
      <c r="G21" s="17">
        <f t="shared" si="4"/>
        <v>0</v>
      </c>
      <c r="H21" s="17">
        <f t="shared" si="5"/>
        <v>1.9110215357322893E-2</v>
      </c>
      <c r="I21" s="17">
        <f t="shared" si="6"/>
        <v>3.1303931023731822E-2</v>
      </c>
      <c r="J21" s="17">
        <f t="shared" si="7"/>
        <v>0</v>
      </c>
      <c r="K21" s="17">
        <f t="shared" si="8"/>
        <v>2.7238011147423666E-2</v>
      </c>
      <c r="L21" s="17">
        <f t="shared" si="9"/>
        <v>0.80997063926765545</v>
      </c>
      <c r="M21" s="17">
        <f t="shared" si="10"/>
        <v>0</v>
      </c>
      <c r="N21" s="17">
        <f t="shared" si="11"/>
        <v>8.8711070015028939E-2</v>
      </c>
      <c r="O21" s="23">
        <f t="shared" si="12"/>
        <v>1.4619265683305981E-2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0.12813973128734579</v>
      </c>
      <c r="D25" s="17">
        <f t="shared" ref="D25:O25" si="13">SUM(D15:D24)</f>
        <v>0.71913500549964604</v>
      </c>
      <c r="E25" s="17">
        <f t="shared" si="13"/>
        <v>0.13191598255923107</v>
      </c>
      <c r="F25" s="17">
        <f t="shared" si="13"/>
        <v>0.31229942019896001</v>
      </c>
      <c r="G25" s="17">
        <f t="shared" si="13"/>
        <v>2.5297478399401001</v>
      </c>
      <c r="H25" s="17">
        <f t="shared" si="13"/>
        <v>0.80318494823325826</v>
      </c>
      <c r="I25" s="17">
        <f t="shared" si="13"/>
        <v>0.29362998194578549</v>
      </c>
      <c r="J25" s="17">
        <f t="shared" si="13"/>
        <v>5.7565643966278595</v>
      </c>
      <c r="K25" s="17">
        <f t="shared" si="13"/>
        <v>1.0031847532869531</v>
      </c>
      <c r="L25" s="17">
        <f t="shared" si="13"/>
        <v>6.985285795163219</v>
      </c>
      <c r="M25" s="17">
        <f t="shared" si="13"/>
        <v>125.69305039958445</v>
      </c>
      <c r="N25" s="17">
        <f t="shared" si="13"/>
        <v>112.69172380005259</v>
      </c>
      <c r="O25" s="17">
        <f t="shared" si="13"/>
        <v>0.6856962371397346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0.35626532438096525</v>
      </c>
      <c r="D29" s="17">
        <f>(SUMIFS(MESKENOG2,KAYNAK,A29,SEBEP,B29,SÜRE,"Uzun",BİLDİRİM,"Bildirimli",İL,$B$10,İLÇE,$B$11)/VLOOKUP($B$11,ABONE2,4,FALSE))</f>
        <v>2.4729030762493474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0.36978989276819429</v>
      </c>
      <c r="F29" s="17">
        <f>(SUMIFS(TARIMSALAG2,KAYNAK,A29,SEBEP,B29,SÜRE,"Uzun",BİLDİRİM,"Bildirimli",İL,$B$10,İLÇE,$B$11)/VLOOKUP($B$11,ABONE2,6,FALSE))</f>
        <v>0.17702246257866544</v>
      </c>
      <c r="G29" s="17">
        <f>(SUMIFS(TARIMSALOG2,KAYNAK,A29,SEBEP,B29,SÜRE,"Uzun",BİLDİRİM,"Bildirimli",İL,$B$10,İLÇE,$B$11)/VLOOKUP($B$11,ABONE2,7,FALSE))</f>
        <v>1.8664231259850113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0.55101192241671137</v>
      </c>
      <c r="I29" s="17">
        <f>(SUMIFS(TICARETHANEAG2,KAYNAK,A29,SEBEP,B29,SÜRE,"Uzun",BİLDİRİM,"Bildirimli",İL,$B$10,İLÇE,$B$11)/VLOOKUP($B$11,ABONE2,9,FALSE))</f>
        <v>0.69130305643725964</v>
      </c>
      <c r="J29" s="17">
        <f>(SUMIFS(TICARETHANEOG2,KAYNAK,A29,SEBEP,B29,SÜRE,"Uzun",BİLDİRİM,"Bildirimli",İL,$B$10,İLÇE,$B$11)/VLOOKUP($B$11,ABONE2,10,FALSE))</f>
        <v>4.3983234003804306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1.1727904353511307</v>
      </c>
      <c r="L29" s="17">
        <f>(SUMIFS(SANAYIAG2,KAYNAK,A29,SEBEP,B29,SÜRE,"Uzun",BİLDİRİM,"Bildirimli",İL,$B$10,İLÇE,$B$11)/VLOOKUP($B$11,ABONE2,12,FALSE))</f>
        <v>7.1860808049341168E-2</v>
      </c>
      <c r="M29" s="17">
        <f>(SUMIFS(SANAYIOG2,KAYNAK,A29,SEBEP,B29,SÜRE,"Uzun",BİLDİRİM,"Bildirimli",İL,$B$10,İLÇE,$B$11)/VLOOKUP($B$11,ABONE2,13,FALSE))</f>
        <v>18.870898074420765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16.811955897627705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0.5640472212573252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2.2222838636745804E-2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2.2080842539097201E-2</v>
      </c>
      <c r="F31" s="17">
        <f>(SUMIFS(TARIMSALAG2,KAYNAK,A31,SEBEP,B31,SÜRE,"Uzun",BİLDİRİM,"Bildirimli",İL,$B$10,İLÇE,$B$11)/VLOOKUP($B$11,ABONE2,6,FALSE))</f>
        <v>3.9604236873628223E-3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3.0836886726031136E-3</v>
      </c>
      <c r="I31" s="17">
        <f>(SUMIFS(TICARETHANEAG2,KAYNAK,A31,SEBEP,B31,SÜRE,"Uzun",BİLDİRİM,"Bildirimli",İL,$B$10,İLÇE,$B$11)/VLOOKUP($B$11,ABONE2,9,FALSE))</f>
        <v>0.10146810730140406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8.8288893675633515E-2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3.0985278105547919E-2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0.37848816301771104</v>
      </c>
      <c r="D33" s="17">
        <f t="shared" ref="D33:O33" si="14">SUM(D28:D32)</f>
        <v>2.4729030762493474</v>
      </c>
      <c r="E33" s="17">
        <f t="shared" si="14"/>
        <v>0.3918707353072915</v>
      </c>
      <c r="F33" s="17">
        <f t="shared" si="14"/>
        <v>0.18098288626602826</v>
      </c>
      <c r="G33" s="17">
        <f t="shared" si="14"/>
        <v>1.8664231259850113</v>
      </c>
      <c r="H33" s="17">
        <f t="shared" si="14"/>
        <v>0.55409561108931449</v>
      </c>
      <c r="I33" s="17">
        <f t="shared" si="14"/>
        <v>0.79277116373866374</v>
      </c>
      <c r="J33" s="17">
        <f t="shared" si="14"/>
        <v>4.3983234003804306</v>
      </c>
      <c r="K33" s="17">
        <f t="shared" si="14"/>
        <v>1.2610793290267641</v>
      </c>
      <c r="L33" s="17">
        <f t="shared" si="14"/>
        <v>7.1860808049341168E-2</v>
      </c>
      <c r="M33" s="17">
        <f t="shared" si="14"/>
        <v>18.870898074420765</v>
      </c>
      <c r="N33" s="17">
        <f t="shared" si="14"/>
        <v>16.811955897627705</v>
      </c>
      <c r="O33" s="17">
        <f t="shared" si="14"/>
        <v>0.59503249936287317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49139</v>
      </c>
      <c r="D37" s="22">
        <f>VLOOKUP($B$11,ABONE2,4,FALSE)</f>
        <v>316</v>
      </c>
      <c r="E37" s="22">
        <f>VLOOKUP($B$11,ABONE2,5,FALSE)</f>
        <v>49455</v>
      </c>
      <c r="F37" s="22">
        <f>VLOOKUP($B$11,ABONE2,6,FALSE)</f>
        <v>3978</v>
      </c>
      <c r="G37" s="22">
        <f>VLOOKUP($B$11,ABONE2,7,FALSE)</f>
        <v>1131</v>
      </c>
      <c r="H37" s="22">
        <f>VLOOKUP($B$11,ABONE2,8,FALSE)</f>
        <v>5109</v>
      </c>
      <c r="I37" s="22">
        <f>VLOOKUP($B$11,ABONE2,9,FALSE)</f>
        <v>8950</v>
      </c>
      <c r="J37" s="22">
        <f>VLOOKUP($B$11,ABONE2,10,FALSE)</f>
        <v>1336</v>
      </c>
      <c r="K37" s="22">
        <f>VLOOKUP($B$11,ABONE2,11,FALSE)</f>
        <v>10286</v>
      </c>
      <c r="L37" s="36">
        <f>VLOOKUP($B$11,ABONE2,12,FALSE)</f>
        <v>23</v>
      </c>
      <c r="M37" s="36">
        <f>VLOOKUP($B$11,ABONE2,13,FALSE)</f>
        <v>187</v>
      </c>
      <c r="N37" s="36">
        <f>VLOOKUP($B$11,ABONE2,14,FALSE)</f>
        <v>210</v>
      </c>
      <c r="O37" s="36">
        <f>VLOOKUP($B$11,ABONE2,15,FALSE)</f>
        <v>65060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10314.319108333335</v>
      </c>
      <c r="D38" s="22">
        <f>VLOOKUP($B$11,TUKETIM,4,FALSE)</f>
        <v>251.75729166666667</v>
      </c>
      <c r="E38" s="22">
        <f>VLOOKUP($B$11,TUKETIM,5,FALSE)</f>
        <v>10566.076400000002</v>
      </c>
      <c r="F38" s="22">
        <f>VLOOKUP($B$11,TUKETIM,6,FALSE)</f>
        <v>1284.9983833333333</v>
      </c>
      <c r="G38" s="22">
        <f>VLOOKUP($B$11,TUKETIM,7,FALSE)</f>
        <v>1595.4652249999999</v>
      </c>
      <c r="H38" s="22">
        <f>VLOOKUP($B$11,TUKETIM,8,FALSE)</f>
        <v>2880.4636083333335</v>
      </c>
      <c r="I38" s="22">
        <f>VLOOKUP($B$11,TUKETIM,9,FALSE)</f>
        <v>4335.5538333333325</v>
      </c>
      <c r="J38" s="22">
        <f>VLOOKUP($B$11,TUKETIM,10,FALSE)</f>
        <v>7006.1542416666662</v>
      </c>
      <c r="K38" s="22">
        <f>VLOOKUP($B$11,TUKETIM,11,FALSE)</f>
        <v>11341.708074999999</v>
      </c>
      <c r="L38" s="36">
        <f>VLOOKUP($B$11,TUKETIM,12,FALSE)</f>
        <v>283.2842333333333</v>
      </c>
      <c r="M38" s="36">
        <f>VLOOKUP($B$11,TUKETIM,13,FALSE)</f>
        <v>31990.900824999997</v>
      </c>
      <c r="N38" s="36">
        <f>VLOOKUP($B$11,TUKETIM,14,FALSE)</f>
        <v>32274.185058333329</v>
      </c>
      <c r="O38" s="36">
        <f>VLOOKUP($B$11,TUKETIM,15,FALSE)</f>
        <v>57062.433141666668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245997.71</v>
      </c>
      <c r="D39" s="22">
        <f>VLOOKUP($B$11,ANLASMA,4,FALSE)</f>
        <v>7660.81</v>
      </c>
      <c r="E39" s="22">
        <f>VLOOKUP($B$11,ANLASMA,5,FALSE)</f>
        <v>253658.52</v>
      </c>
      <c r="F39" s="22">
        <f>VLOOKUP($B$11,ANLASMA,6,FALSE)</f>
        <v>32648.317999999999</v>
      </c>
      <c r="G39" s="22">
        <f>VLOOKUP($B$11,ANLASMA,7,FALSE)</f>
        <v>28729.288</v>
      </c>
      <c r="H39" s="22">
        <f>VLOOKUP($B$11,ANLASMA,8,FALSE)</f>
        <v>61377.606</v>
      </c>
      <c r="I39" s="22">
        <f>VLOOKUP($B$11,ANLASMA,9,FALSE)</f>
        <v>50360.197</v>
      </c>
      <c r="J39" s="22">
        <f>VLOOKUP($B$11,ANLASMA,10,FALSE)</f>
        <v>294776.59999999998</v>
      </c>
      <c r="K39" s="22">
        <f>VLOOKUP($B$11,ANLASMA,11,FALSE)</f>
        <v>345136.79699999996</v>
      </c>
      <c r="L39" s="36">
        <f>VLOOKUP($B$11,ANLASMA,12,FALSE)</f>
        <v>814.00900000000001</v>
      </c>
      <c r="M39" s="36">
        <f>VLOOKUP($B$11,ANLASMA,13,FALSE)</f>
        <v>101024.94</v>
      </c>
      <c r="N39" s="36">
        <f>VLOOKUP($B$11,ANLASMA,14,FALSE)</f>
        <v>101838.94900000001</v>
      </c>
      <c r="O39" s="36">
        <f>VLOOKUP($B$11,ANLASMA,15,FALSE)</f>
        <v>762011.87199999997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105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0.35984147490095142</v>
      </c>
      <c r="D17" s="17">
        <f t="shared" si="1"/>
        <v>1.4512221188821501</v>
      </c>
      <c r="E17" s="17">
        <f t="shared" si="2"/>
        <v>0.36148748969954564</v>
      </c>
      <c r="F17" s="17">
        <f t="shared" si="3"/>
        <v>2.8170474724178893</v>
      </c>
      <c r="G17" s="17">
        <f t="shared" si="4"/>
        <v>8.9363163604431541</v>
      </c>
      <c r="H17" s="17">
        <f t="shared" si="5"/>
        <v>3.2453403085880015</v>
      </c>
      <c r="I17" s="17">
        <f t="shared" si="6"/>
        <v>0.98416327714543472</v>
      </c>
      <c r="J17" s="17">
        <f t="shared" si="7"/>
        <v>21.464467161686908</v>
      </c>
      <c r="K17" s="17">
        <f t="shared" si="8"/>
        <v>2.0065669769245202</v>
      </c>
      <c r="L17" s="17">
        <f t="shared" si="9"/>
        <v>31.662890678636952</v>
      </c>
      <c r="M17" s="17">
        <f t="shared" si="10"/>
        <v>229.65223904129596</v>
      </c>
      <c r="N17" s="17">
        <f t="shared" si="11"/>
        <v>132.33544069354832</v>
      </c>
      <c r="O17" s="23">
        <f t="shared" si="12"/>
        <v>0.99523202016762258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4.9754746226519028E-2</v>
      </c>
      <c r="D18" s="17">
        <f t="shared" si="1"/>
        <v>3.6613395098179305E-2</v>
      </c>
      <c r="E18" s="17">
        <f t="shared" si="2"/>
        <v>4.9734926506836384E-2</v>
      </c>
      <c r="F18" s="17">
        <f t="shared" si="3"/>
        <v>2.7906462001806038E-2</v>
      </c>
      <c r="G18" s="17">
        <f t="shared" si="4"/>
        <v>8.1613820094848202E-2</v>
      </c>
      <c r="H18" s="17">
        <f t="shared" si="5"/>
        <v>3.166548569267312E-2</v>
      </c>
      <c r="I18" s="17">
        <f t="shared" si="6"/>
        <v>7.5713279034868866E-2</v>
      </c>
      <c r="J18" s="17">
        <f t="shared" si="7"/>
        <v>0.61056145698548825</v>
      </c>
      <c r="K18" s="17">
        <f t="shared" si="8"/>
        <v>0.10241360335815998</v>
      </c>
      <c r="L18" s="17">
        <f t="shared" si="9"/>
        <v>0</v>
      </c>
      <c r="M18" s="17">
        <f t="shared" si="10"/>
        <v>6.7414087911534519</v>
      </c>
      <c r="N18" s="17">
        <f t="shared" si="11"/>
        <v>3.4278349785526028</v>
      </c>
      <c r="O18" s="23">
        <f t="shared" si="12"/>
        <v>6.5056048786621912E-2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7.510205232324843E-2</v>
      </c>
      <c r="D21" s="17">
        <f t="shared" si="1"/>
        <v>0</v>
      </c>
      <c r="E21" s="17">
        <f t="shared" si="2"/>
        <v>7.4988783785629953E-2</v>
      </c>
      <c r="F21" s="17">
        <f t="shared" si="3"/>
        <v>0.1971793215886849</v>
      </c>
      <c r="G21" s="17">
        <f t="shared" si="4"/>
        <v>0</v>
      </c>
      <c r="H21" s="17">
        <f t="shared" si="5"/>
        <v>0.18337857309688765</v>
      </c>
      <c r="I21" s="17">
        <f t="shared" si="6"/>
        <v>0.21615759028283402</v>
      </c>
      <c r="J21" s="17">
        <f t="shared" si="7"/>
        <v>0</v>
      </c>
      <c r="K21" s="17">
        <f t="shared" si="8"/>
        <v>0.20536671914701499</v>
      </c>
      <c r="L21" s="17">
        <f t="shared" si="9"/>
        <v>0.51073134270658016</v>
      </c>
      <c r="M21" s="17">
        <f t="shared" si="10"/>
        <v>0</v>
      </c>
      <c r="N21" s="17">
        <f t="shared" si="11"/>
        <v>0.25103743963543773</v>
      </c>
      <c r="O21" s="23">
        <f t="shared" si="12"/>
        <v>9.4921996829404581E-2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5.0104279745137323E-3</v>
      </c>
      <c r="D22" s="17">
        <f t="shared" si="1"/>
        <v>0</v>
      </c>
      <c r="E22" s="17">
        <f t="shared" si="2"/>
        <v>5.0028712722404948E-3</v>
      </c>
      <c r="F22" s="17">
        <f t="shared" si="3"/>
        <v>4.5973844461908563E-3</v>
      </c>
      <c r="G22" s="17">
        <f t="shared" si="4"/>
        <v>0</v>
      </c>
      <c r="H22" s="17">
        <f t="shared" si="5"/>
        <v>4.2756095970292824E-3</v>
      </c>
      <c r="I22" s="17">
        <f t="shared" si="6"/>
        <v>5.0782219361098354E-3</v>
      </c>
      <c r="J22" s="17">
        <f t="shared" si="7"/>
        <v>0</v>
      </c>
      <c r="K22" s="17">
        <f t="shared" si="8"/>
        <v>4.8247104196280453E-3</v>
      </c>
      <c r="L22" s="17">
        <f t="shared" si="9"/>
        <v>0.13497990857237616</v>
      </c>
      <c r="M22" s="17">
        <f t="shared" si="10"/>
        <v>0</v>
      </c>
      <c r="N22" s="17">
        <f t="shared" si="11"/>
        <v>6.6346056755913707E-2</v>
      </c>
      <c r="O22" s="23">
        <f t="shared" si="12"/>
        <v>5.1250711496953734E-3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0.48970870142523265</v>
      </c>
      <c r="D25" s="17">
        <f t="shared" ref="D25:O25" si="13">SUM(D15:D24)</f>
        <v>1.4878355139803294</v>
      </c>
      <c r="E25" s="17">
        <f t="shared" si="13"/>
        <v>0.49121407126425243</v>
      </c>
      <c r="F25" s="17">
        <f t="shared" si="13"/>
        <v>3.0467306404545709</v>
      </c>
      <c r="G25" s="17">
        <f t="shared" si="13"/>
        <v>9.0179301805380021</v>
      </c>
      <c r="H25" s="17">
        <f t="shared" si="13"/>
        <v>3.4646599769745912</v>
      </c>
      <c r="I25" s="17">
        <f t="shared" si="13"/>
        <v>1.2811123683992476</v>
      </c>
      <c r="J25" s="17">
        <f t="shared" si="13"/>
        <v>22.075028618672398</v>
      </c>
      <c r="K25" s="17">
        <f t="shared" si="13"/>
        <v>2.3191720098493236</v>
      </c>
      <c r="L25" s="17">
        <f t="shared" si="13"/>
        <v>32.308601929915909</v>
      </c>
      <c r="M25" s="17">
        <f t="shared" si="13"/>
        <v>236.3936478324494</v>
      </c>
      <c r="N25" s="17">
        <f t="shared" si="13"/>
        <v>136.08065916849228</v>
      </c>
      <c r="O25" s="17">
        <f t="shared" si="13"/>
        <v>1.1603351369333443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0.14953512967603716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0.14930960154548631</v>
      </c>
      <c r="F29" s="17">
        <f>(SUMIFS(TARIMSALAG2,KAYNAK,A29,SEBEP,B29,SÜRE,"Uzun",BİLDİRİM,"Bildirimli",İL,$B$10,İLÇE,$B$11)/VLOOKUP($B$11,ABONE2,6,FALSE))</f>
        <v>1.9448841939115707E-2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1.8087600943377049E-2</v>
      </c>
      <c r="I29" s="17">
        <f>(SUMIFS(TICARETHANEAG2,KAYNAK,A29,SEBEP,B29,SÜRE,"Uzun",BİLDİRİM,"Bildirimli",İL,$B$10,İLÇE,$B$11)/VLOOKUP($B$11,ABONE2,9,FALSE))</f>
        <v>0.24172529888747427</v>
      </c>
      <c r="J29" s="17">
        <f>(SUMIFS(TICARETHANEOG2,KAYNAK,A29,SEBEP,B29,SÜRE,"Uzun",BİLDİRİM,"Bildirimli",İL,$B$10,İLÇE,$B$11)/VLOOKUP($B$11,ABONE2,10,FALSE))</f>
        <v>1.6192029878811653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0.31049079638838334</v>
      </c>
      <c r="L29" s="17">
        <f>(SUMIFS(SANAYIAG2,KAYNAK,A29,SEBEP,B29,SÜRE,"Uzun",BİLDİRİM,"Bildirimli",İL,$B$10,İLÇE,$B$11)/VLOOKUP($B$11,ABONE2,12,FALSE))</f>
        <v>8.701082803157182E-3</v>
      </c>
      <c r="M29" s="17">
        <f>(SUMIFS(SANAYIOG2,KAYNAK,A29,SEBEP,B29,SÜRE,"Uzun",BİLDİRİM,"Bildirimli",İL,$B$10,İLÇE,$B$11)/VLOOKUP($B$11,ABONE2,13,FALSE))</f>
        <v>5.1170197156278645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2.6061512350869069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0.1733742284919251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2.5763299031648822E-2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2.5724442953615395E-2</v>
      </c>
      <c r="F31" s="17">
        <f>(SUMIFS(TARIMSALAG2,KAYNAK,A31,SEBEP,B31,SÜRE,"Uzun",BİLDİRİM,"Bildirimli",İL,$B$10,İLÇE,$B$11)/VLOOKUP($B$11,ABONE2,6,FALSE))</f>
        <v>1.9534456061318824E-4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1.8167222860320756E-4</v>
      </c>
      <c r="I31" s="17">
        <f>(SUMIFS(TICARETHANEAG2,KAYNAK,A31,SEBEP,B31,SÜRE,"Uzun",BİLDİRİM,"Bildirimli",İL,$B$10,İLÇE,$B$11)/VLOOKUP($B$11,ABONE2,9,FALSE))</f>
        <v>2.2553053363367565E-2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2.1427175284115696E-2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2.4473546249866217E-2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0.17529842870768597</v>
      </c>
      <c r="D33" s="17">
        <f t="shared" ref="D33:O33" si="14">SUM(D28:D32)</f>
        <v>0</v>
      </c>
      <c r="E33" s="17">
        <f t="shared" si="14"/>
        <v>0.1750340444991017</v>
      </c>
      <c r="F33" s="17">
        <f t="shared" si="14"/>
        <v>1.9644186499728895E-2</v>
      </c>
      <c r="G33" s="17">
        <f t="shared" si="14"/>
        <v>0</v>
      </c>
      <c r="H33" s="17">
        <f t="shared" si="14"/>
        <v>1.8269273171980255E-2</v>
      </c>
      <c r="I33" s="17">
        <f t="shared" si="14"/>
        <v>0.26427835225084184</v>
      </c>
      <c r="J33" s="17">
        <f t="shared" si="14"/>
        <v>1.6192029878811653</v>
      </c>
      <c r="K33" s="17">
        <f t="shared" si="14"/>
        <v>0.33191797167249903</v>
      </c>
      <c r="L33" s="17">
        <f t="shared" si="14"/>
        <v>8.701082803157182E-3</v>
      </c>
      <c r="M33" s="17">
        <f t="shared" si="14"/>
        <v>5.1170197156278645</v>
      </c>
      <c r="N33" s="17">
        <f t="shared" si="14"/>
        <v>2.6061512350869069</v>
      </c>
      <c r="O33" s="17">
        <f t="shared" si="14"/>
        <v>0.19784777474179133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74811</v>
      </c>
      <c r="D37" s="22">
        <f>VLOOKUP($B$11,ABONE2,4,FALSE)</f>
        <v>113</v>
      </c>
      <c r="E37" s="22">
        <f>VLOOKUP($B$11,ABONE2,5,FALSE)</f>
        <v>74924</v>
      </c>
      <c r="F37" s="22">
        <f>VLOOKUP($B$11,ABONE2,6,FALSE)</f>
        <v>2033</v>
      </c>
      <c r="G37" s="22">
        <f>VLOOKUP($B$11,ABONE2,7,FALSE)</f>
        <v>153</v>
      </c>
      <c r="H37" s="22">
        <f>VLOOKUP($B$11,ABONE2,8,FALSE)</f>
        <v>2186</v>
      </c>
      <c r="I37" s="22">
        <f>VLOOKUP($B$11,ABONE2,9,FALSE)</f>
        <v>10867</v>
      </c>
      <c r="J37" s="22">
        <f>VLOOKUP($B$11,ABONE2,10,FALSE)</f>
        <v>571</v>
      </c>
      <c r="K37" s="22">
        <f>VLOOKUP($B$11,ABONE2,11,FALSE)</f>
        <v>11438</v>
      </c>
      <c r="L37" s="36">
        <f>VLOOKUP($B$11,ABONE2,12,FALSE)</f>
        <v>116</v>
      </c>
      <c r="M37" s="36">
        <f>VLOOKUP($B$11,ABONE2,13,FALSE)</f>
        <v>120</v>
      </c>
      <c r="N37" s="36">
        <f>VLOOKUP($B$11,ABONE2,14,FALSE)</f>
        <v>236</v>
      </c>
      <c r="O37" s="36">
        <f>VLOOKUP($B$11,ABONE2,15,FALSE)</f>
        <v>88784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18096.644808333331</v>
      </c>
      <c r="D38" s="22">
        <f>VLOOKUP($B$11,TUKETIM,4,FALSE)</f>
        <v>70.394858333333332</v>
      </c>
      <c r="E38" s="22">
        <f>VLOOKUP($B$11,TUKETIM,5,FALSE)</f>
        <v>18167.039666666664</v>
      </c>
      <c r="F38" s="22">
        <f>VLOOKUP($B$11,TUKETIM,6,FALSE)</f>
        <v>436.08825833333339</v>
      </c>
      <c r="G38" s="22">
        <f>VLOOKUP($B$11,TUKETIM,7,FALSE)</f>
        <v>505.05198333333334</v>
      </c>
      <c r="H38" s="22">
        <f>VLOOKUP($B$11,TUKETIM,8,FALSE)</f>
        <v>941.14024166666672</v>
      </c>
      <c r="I38" s="22">
        <f>VLOOKUP($B$11,TUKETIM,9,FALSE)</f>
        <v>7207.1847749999979</v>
      </c>
      <c r="J38" s="22">
        <f>VLOOKUP($B$11,TUKETIM,10,FALSE)</f>
        <v>8756.4729333333325</v>
      </c>
      <c r="K38" s="22">
        <f>VLOOKUP($B$11,TUKETIM,11,FALSE)</f>
        <v>15963.65770833333</v>
      </c>
      <c r="L38" s="36">
        <f>VLOOKUP($B$11,TUKETIM,12,FALSE)</f>
        <v>1483.7469083333333</v>
      </c>
      <c r="M38" s="36">
        <f>VLOOKUP($B$11,TUKETIM,13,FALSE)</f>
        <v>14880.196083333334</v>
      </c>
      <c r="N38" s="36">
        <f>VLOOKUP($B$11,TUKETIM,14,FALSE)</f>
        <v>16363.942991666667</v>
      </c>
      <c r="O38" s="36">
        <f>VLOOKUP($B$11,TUKETIM,15,FALSE)</f>
        <v>51435.780608333327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436941.48800000001</v>
      </c>
      <c r="D39" s="22">
        <f>VLOOKUP($B$11,ANLASMA,4,FALSE)</f>
        <v>2996</v>
      </c>
      <c r="E39" s="22">
        <f>VLOOKUP($B$11,ANLASMA,5,FALSE)</f>
        <v>439937.48800000001</v>
      </c>
      <c r="F39" s="22">
        <f>VLOOKUP($B$11,ANLASMA,6,FALSE)</f>
        <v>8830.83</v>
      </c>
      <c r="G39" s="22">
        <f>VLOOKUP($B$11,ANLASMA,7,FALSE)</f>
        <v>6064.6</v>
      </c>
      <c r="H39" s="22">
        <f>VLOOKUP($B$11,ANLASMA,8,FALSE)</f>
        <v>14895.43</v>
      </c>
      <c r="I39" s="22">
        <f>VLOOKUP($B$11,ANLASMA,9,FALSE)</f>
        <v>72302.754000000001</v>
      </c>
      <c r="J39" s="22">
        <f>VLOOKUP($B$11,ANLASMA,10,FALSE)</f>
        <v>114779.6</v>
      </c>
      <c r="K39" s="22">
        <f>VLOOKUP($B$11,ANLASMA,11,FALSE)</f>
        <v>187082.35399999999</v>
      </c>
      <c r="L39" s="36">
        <f>VLOOKUP($B$11,ANLASMA,12,FALSE)</f>
        <v>8010.2610000000004</v>
      </c>
      <c r="M39" s="36">
        <f>VLOOKUP($B$11,ANLASMA,13,FALSE)</f>
        <v>90024.03</v>
      </c>
      <c r="N39" s="36">
        <f>VLOOKUP($B$11,ANLASMA,14,FALSE)</f>
        <v>98034.290999999997</v>
      </c>
      <c r="O39" s="36">
        <f>VLOOKUP($B$11,ANLASMA,15,FALSE)</f>
        <v>739949.56300000008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106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3.1945481355252013E-2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3.1914486619398864E-2</v>
      </c>
      <c r="F15" s="17">
        <f t="shared" ref="F15:F24" si="3">(SUMIFS(TARIMSALAG2,KAYNAK,A15,SEBEP,B15,SÜRE,"Uzun",BİLDİRİM,"Bildirimsiz",İL,$B$10,İLÇE,$B$11)/VLOOKUP($B$11,ABONE2,6,FALSE))</f>
        <v>0.43828692830717475</v>
      </c>
      <c r="G15" s="17">
        <f t="shared" ref="G15:G24" si="4">(SUMIFS(TARIMSALOG2,KAYNAK,A15,SEBEP,B15,SÜRE,"Uzun",BİLDİRİM,"Bildirimsiz",İL,$B$10,İLÇE,$B$11)/VLOOKUP($B$11,ABONE2,7,FALSE))</f>
        <v>0.11021616454913324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0.36925032254658396</v>
      </c>
      <c r="I15" s="17">
        <f t="shared" ref="I15:I24" si="6">(SUMIFS(TICARETHANEAG2,KAYNAK,A15,SEBEP,B15,SÜRE,"Uzun",BİLDİRİM,"Bildirimsiz",İL,$B$10,İLÇE,$B$11)/VLOOKUP($B$11,ABONE2,9,FALSE))</f>
        <v>0.17686561183640953</v>
      </c>
      <c r="J15" s="17">
        <f t="shared" ref="J15:J24" si="7">(SUMIFS(TICARETHANEOG2,KAYNAK,A15,SEBEP,B15,SÜRE,"Uzun",BİLDİRİM,"Bildirimsiz",İL,$B$10,İLÇE,$B$11)/VLOOKUP($B$11,ABONE2,10,FALSE))</f>
        <v>1.3423375305200227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0.22428623940029818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13.281061271764191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9.265856701230831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9.5966499449582771E-2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0.18019191901041709</v>
      </c>
      <c r="D17" s="17">
        <f t="shared" si="1"/>
        <v>0.21816875301737776</v>
      </c>
      <c r="E17" s="17">
        <f t="shared" si="2"/>
        <v>0.18022876559680892</v>
      </c>
      <c r="F17" s="17">
        <f t="shared" si="3"/>
        <v>3.1960837930125732</v>
      </c>
      <c r="G17" s="17">
        <f t="shared" si="4"/>
        <v>6.0988615221803064</v>
      </c>
      <c r="H17" s="17">
        <f t="shared" si="5"/>
        <v>3.8069212824725396</v>
      </c>
      <c r="I17" s="17">
        <f t="shared" si="6"/>
        <v>0.57409838883550235</v>
      </c>
      <c r="J17" s="17">
        <f t="shared" si="7"/>
        <v>11.344741888218049</v>
      </c>
      <c r="K17" s="17">
        <f t="shared" si="8"/>
        <v>1.0123334641040036</v>
      </c>
      <c r="L17" s="17">
        <f t="shared" si="9"/>
        <v>19.476942795858147</v>
      </c>
      <c r="M17" s="17">
        <f t="shared" si="10"/>
        <v>61.67934381853685</v>
      </c>
      <c r="N17" s="17">
        <f t="shared" si="11"/>
        <v>48.920478393075854</v>
      </c>
      <c r="O17" s="23">
        <f t="shared" si="12"/>
        <v>0.6296627861884323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1.8381704301405361E-2</v>
      </c>
      <c r="D18" s="17">
        <f t="shared" si="1"/>
        <v>0</v>
      </c>
      <c r="E18" s="17">
        <f t="shared" si="2"/>
        <v>1.8363869664230325E-2</v>
      </c>
      <c r="F18" s="17">
        <f t="shared" si="3"/>
        <v>1.9293188915147947E-4</v>
      </c>
      <c r="G18" s="17">
        <f t="shared" si="4"/>
        <v>0</v>
      </c>
      <c r="H18" s="17">
        <f t="shared" si="5"/>
        <v>1.5233283479679159E-4</v>
      </c>
      <c r="I18" s="17">
        <f t="shared" si="6"/>
        <v>3.9171602389148706E-2</v>
      </c>
      <c r="J18" s="17">
        <f t="shared" si="7"/>
        <v>9.6999188870991099E-2</v>
      </c>
      <c r="K18" s="17">
        <f t="shared" si="8"/>
        <v>4.1524486570666624E-2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2.0740620480766522E-2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3.1671815139016533E-2</v>
      </c>
      <c r="D21" s="17">
        <f t="shared" si="1"/>
        <v>0</v>
      </c>
      <c r="E21" s="17">
        <f t="shared" si="2"/>
        <v>3.164108592466202E-2</v>
      </c>
      <c r="F21" s="17">
        <f t="shared" si="3"/>
        <v>0.35417894664487759</v>
      </c>
      <c r="G21" s="17">
        <f t="shared" si="4"/>
        <v>0</v>
      </c>
      <c r="H21" s="17">
        <f t="shared" si="5"/>
        <v>0.27964834224680624</v>
      </c>
      <c r="I21" s="17">
        <f t="shared" si="6"/>
        <v>7.5130838704245625E-2</v>
      </c>
      <c r="J21" s="17">
        <f t="shared" si="7"/>
        <v>0</v>
      </c>
      <c r="K21" s="17">
        <f t="shared" si="8"/>
        <v>7.2073921189853077E-2</v>
      </c>
      <c r="L21" s="17">
        <f t="shared" si="9"/>
        <v>1.1487878245080532</v>
      </c>
      <c r="M21" s="17">
        <f t="shared" si="10"/>
        <v>0</v>
      </c>
      <c r="N21" s="17">
        <f t="shared" si="11"/>
        <v>0.34730794694429518</v>
      </c>
      <c r="O21" s="23">
        <f t="shared" si="12"/>
        <v>5.7461176837087687E-2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2.1497896388487116E-5</v>
      </c>
      <c r="D22" s="17">
        <f t="shared" si="1"/>
        <v>0</v>
      </c>
      <c r="E22" s="17">
        <f t="shared" si="2"/>
        <v>2.1477038301781527E-5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5.1548269112791962E-5</v>
      </c>
      <c r="J22" s="17">
        <f t="shared" si="7"/>
        <v>0</v>
      </c>
      <c r="K22" s="17">
        <f t="shared" si="8"/>
        <v>4.9450877290669136E-5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2.4387979548367623E-5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0.26221241770247949</v>
      </c>
      <c r="D25" s="17">
        <f t="shared" ref="D25:O25" si="13">SUM(D15:D24)</f>
        <v>0.21816875301737776</v>
      </c>
      <c r="E25" s="17">
        <f t="shared" si="13"/>
        <v>0.26216968484340192</v>
      </c>
      <c r="F25" s="17">
        <f t="shared" si="13"/>
        <v>3.9887425998537771</v>
      </c>
      <c r="G25" s="17">
        <f t="shared" si="13"/>
        <v>6.2090776867294393</v>
      </c>
      <c r="H25" s="17">
        <f t="shared" si="13"/>
        <v>4.4559722801007267</v>
      </c>
      <c r="I25" s="17">
        <f t="shared" si="13"/>
        <v>0.865317990034419</v>
      </c>
      <c r="J25" s="17">
        <f t="shared" si="13"/>
        <v>12.784078607609063</v>
      </c>
      <c r="K25" s="17">
        <f t="shared" si="13"/>
        <v>1.3502675621421121</v>
      </c>
      <c r="L25" s="17">
        <f t="shared" si="13"/>
        <v>20.625730620366198</v>
      </c>
      <c r="M25" s="17">
        <f t="shared" si="13"/>
        <v>74.960405090301037</v>
      </c>
      <c r="N25" s="17">
        <f t="shared" si="13"/>
        <v>58.533643041250983</v>
      </c>
      <c r="O25" s="17">
        <f t="shared" si="13"/>
        <v>0.80385547093541776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0.12296540351478145</v>
      </c>
      <c r="D28" s="17">
        <f>(SUMIFS(MESKENOG2,KAYNAK,A28,SEBEP,B28,SÜRE,"Uzun",BİLDİRİM,"Bildirimli",İL,$B$10,İLÇE,$B$11)/VLOOKUP($B$11,ABONE2,4,FALSE))</f>
        <v>5.5683440094892026E-2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0.12290012396363961</v>
      </c>
      <c r="F28" s="17">
        <f>(SUMIFS(TARIMSALAG2,KAYNAK,A28,SEBEP,B28,SÜRE,"Uzun",BİLDİRİM,"Bildirimli",İL,$B$10,İLÇE,$B$11)/VLOOKUP($B$11,ABONE2,6,FALSE))</f>
        <v>0.88810302627354931</v>
      </c>
      <c r="G28" s="17">
        <f>(SUMIFS(TARIMSALOG2,KAYNAK,A28,SEBEP,B28,SÜRE,"Uzun",BİLDİRİM,"Bildirimli",İL,$B$10,İLÇE,$B$11)/VLOOKUP($B$11,ABONE2,7,FALSE))</f>
        <v>1.2735332044088763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0.96920989160760063</v>
      </c>
      <c r="I28" s="17">
        <f>(SUMIFS(TICARETHANEAG2,KAYNAK,A28,SEBEP,B28,SÜRE,"Uzun",BİLDİRİM,"Bildirimli",İL,$B$10,İLÇE,$B$11)/VLOOKUP($B$11,ABONE2,9,FALSE))</f>
        <v>0.3068876412402099</v>
      </c>
      <c r="J28" s="17">
        <f>(SUMIFS(TICARETHANEOG2,KAYNAK,A28,SEBEP,B28,SÜRE,"Uzun",BİLDİRİM,"Bildirimli",İL,$B$10,İLÇE,$B$11)/VLOOKUP($B$11,ABONE2,10,FALSE))</f>
        <v>3.3724421500454906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0.43161867620418315</v>
      </c>
      <c r="L28" s="17">
        <f>(SUMIFS(SANAYIAG2,KAYNAK,A28,SEBEP,B28,SÜRE,"Uzun",BİLDİRİM,"Bildirimli",İL,$B$10,İLÇE,$B$11)/VLOOKUP($B$11,ABONE2,12,FALSE))</f>
        <v>1.4598503682411121</v>
      </c>
      <c r="M28" s="17">
        <f>(SUMIFS(SANAYIOG2,KAYNAK,A28,SEBEP,B28,SÜRE,"Uzun",BİLDİRİM,"Bildirimli",İL,$B$10,İLÇE,$B$11)/VLOOKUP($B$11,ABONE2,13,FALSE))</f>
        <v>145.67422644468371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102.0745313518057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0.31322525013563662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0.1505146114700065</v>
      </c>
      <c r="D29" s="17">
        <f>(SUMIFS(MESKENOG2,KAYNAK,A29,SEBEP,B29,SÜRE,"Uzun",BİLDİRİM,"Bildirimli",İL,$B$10,İLÇE,$B$11)/VLOOKUP($B$11,ABONE2,4,FALSE))</f>
        <v>9.9930438512971856E-2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0.15046553275800595</v>
      </c>
      <c r="F29" s="17">
        <f>(SUMIFS(TARIMSALAG2,KAYNAK,A29,SEBEP,B29,SÜRE,"Uzun",BİLDİRİM,"Bildirimli",İL,$B$10,İLÇE,$B$11)/VLOOKUP($B$11,ABONE2,6,FALSE))</f>
        <v>0.28293267536834898</v>
      </c>
      <c r="G29" s="17">
        <f>(SUMIFS(TARIMSALOG2,KAYNAK,A29,SEBEP,B29,SÜRE,"Uzun",BİLDİRİM,"Bildirimli",İL,$B$10,İLÇE,$B$11)/VLOOKUP($B$11,ABONE2,7,FALSE))</f>
        <v>1.2999799090385236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0.49695201713014975</v>
      </c>
      <c r="I29" s="17">
        <f>(SUMIFS(TICARETHANEAG2,KAYNAK,A29,SEBEP,B29,SÜRE,"Uzun",BİLDİRİM,"Bildirimli",İL,$B$10,İLÇE,$B$11)/VLOOKUP($B$11,ABONE2,9,FALSE))</f>
        <v>0.31681563869092122</v>
      </c>
      <c r="J29" s="17">
        <f>(SUMIFS(TICARETHANEOG2,KAYNAK,A29,SEBEP,B29,SÜRE,"Uzun",BİLDİRİM,"Bildirimli",İL,$B$10,İLÇE,$B$11)/VLOOKUP($B$11,ABONE2,10,FALSE))</f>
        <v>0.67156042168742602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0.33124946585143339</v>
      </c>
      <c r="L29" s="17">
        <f>(SUMIFS(SANAYIAG2,KAYNAK,A29,SEBEP,B29,SÜRE,"Uzun",BİLDİRİM,"Bildirimli",İL,$B$10,İLÇE,$B$11)/VLOOKUP($B$11,ABONE2,12,FALSE))</f>
        <v>18.261859712853418</v>
      </c>
      <c r="M29" s="17">
        <f>(SUMIFS(SANAYIOG2,KAYNAK,A29,SEBEP,B29,SÜRE,"Uzun",BİLDİRİM,"Bildirimli",İL,$B$10,İLÇE,$B$11)/VLOOKUP($B$11,ABONE2,13,FALSE))</f>
        <v>110.4809178047436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82.600737451381463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0.26726622502511982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3.8328311958617134E-2</v>
      </c>
      <c r="D30" s="17">
        <f>(SUMIFS(MESKENOG2,KAYNAK,A30,SEBEP,B30,SÜRE,"Uzun",BİLDİRİM,"Bildirimli",İL,$B$10,İLÇE,$B$11)/VLOOKUP($B$11,ABONE2,4,FALSE))</f>
        <v>2.9657751507196899E-2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3.8319899447066534E-2</v>
      </c>
      <c r="F30" s="17">
        <f>(SUMIFS(TARIMSALAG2,KAYNAK,A30,SEBEP,B30,SÜRE,"Uzun",BİLDİRİM,"Bildirimli",İL,$B$10,İLÇE,$B$11)/VLOOKUP($B$11,ABONE2,6,FALSE))</f>
        <v>0.377886013580506</v>
      </c>
      <c r="G30" s="17">
        <f>(SUMIFS(TARIMSALOG2,KAYNAK,A30,SEBEP,B30,SÜRE,"Uzun",BİLDİRİM,"Bildirimli",İL,$B$10,İLÇE,$B$11)/VLOOKUP($B$11,ABONE2,7,FALSE))</f>
        <v>0.94996355243067787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0.4982694670211063</v>
      </c>
      <c r="I30" s="17">
        <f>(SUMIFS(TICARETHANEAG2,KAYNAK,A30,SEBEP,B30,SÜRE,"Uzun",BİLDİRİM,"Bildirimli",İL,$B$10,İLÇE,$B$11)/VLOOKUP($B$11,ABONE2,9,FALSE))</f>
        <v>8.774072861554609E-2</v>
      </c>
      <c r="J30" s="17">
        <f>(SUMIFS(TICARETHANEOG2,KAYNAK,A30,SEBEP,B30,SÜRE,"Uzun",BİLDİRİM,"Bildirimli",İL,$B$10,İLÇE,$B$11)/VLOOKUP($B$11,ABONE2,10,FALSE))</f>
        <v>1.6454932375787352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0.15112243724366242</v>
      </c>
      <c r="L30" s="17">
        <f>(SUMIFS(SANAYIAG2,KAYNAK,A30,SEBEP,B30,SÜRE,"Uzun",BİLDİRİM,"Bildirimli",İL,$B$10,İLÇE,$B$11)/VLOOKUP($B$11,ABONE2,12,FALSE))</f>
        <v>1.7407705016631589</v>
      </c>
      <c r="M30" s="17">
        <f>(SUMIFS(SANAYIOG2,KAYNAK,A30,SEBEP,B30,SÜRE,"Uzun",BİLDİRİM,"Bildirimli",İL,$B$10,İLÇE,$B$11)/VLOOKUP($B$11,ABONE2,13,FALSE))</f>
        <v>9.4271993254380124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7.1033952624363135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9.7157866711524876E-2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1.6509372495098769E-2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1.6493354466323541E-2</v>
      </c>
      <c r="F31" s="17">
        <f>(SUMIFS(TARIMSALAG2,KAYNAK,A31,SEBEP,B31,SÜRE,"Uzun",BİLDİRİM,"Bildirimli",İL,$B$10,İLÇE,$B$11)/VLOOKUP($B$11,ABONE2,6,FALSE))</f>
        <v>0.16972788821480134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0.13401169951502223</v>
      </c>
      <c r="I31" s="17">
        <f>(SUMIFS(TICARETHANEAG2,KAYNAK,A31,SEBEP,B31,SÜRE,"Uzun",BİLDİRİM,"Bildirimli",İL,$B$10,İLÇE,$B$11)/VLOOKUP($B$11,ABONE2,9,FALSE))</f>
        <v>3.6136030384652532E-2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3.466573049064612E-2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2.844464395246122E-2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0.32831769943850386</v>
      </c>
      <c r="D33" s="17">
        <f t="shared" ref="D33:O33" si="14">SUM(D28:D32)</f>
        <v>0.18527163011506079</v>
      </c>
      <c r="E33" s="17">
        <f t="shared" si="14"/>
        <v>0.32817891063503568</v>
      </c>
      <c r="F33" s="17">
        <f t="shared" si="14"/>
        <v>1.7186496034372056</v>
      </c>
      <c r="G33" s="17">
        <f t="shared" si="14"/>
        <v>3.5234766658780781</v>
      </c>
      <c r="H33" s="17">
        <f t="shared" si="14"/>
        <v>2.0984430752738792</v>
      </c>
      <c r="I33" s="17">
        <f t="shared" si="14"/>
        <v>0.74758003893132963</v>
      </c>
      <c r="J33" s="17">
        <f t="shared" si="14"/>
        <v>5.6894958093116523</v>
      </c>
      <c r="K33" s="17">
        <f t="shared" si="14"/>
        <v>0.94865630978992499</v>
      </c>
      <c r="L33" s="17">
        <f t="shared" si="14"/>
        <v>21.462480582757692</v>
      </c>
      <c r="M33" s="17">
        <f t="shared" si="14"/>
        <v>265.58234357486532</v>
      </c>
      <c r="N33" s="17">
        <f t="shared" si="14"/>
        <v>191.7786640656235</v>
      </c>
      <c r="O33" s="17">
        <f t="shared" si="14"/>
        <v>0.70609398582474259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44276</v>
      </c>
      <c r="D37" s="22">
        <f>VLOOKUP($B$11,ABONE2,4,FALSE)</f>
        <v>43</v>
      </c>
      <c r="E37" s="22">
        <f>VLOOKUP($B$11,ABONE2,5,FALSE)</f>
        <v>44319</v>
      </c>
      <c r="F37" s="22">
        <f>VLOOKUP($B$11,ABONE2,6,FALSE)</f>
        <v>3527</v>
      </c>
      <c r="G37" s="22">
        <f>VLOOKUP($B$11,ABONE2,7,FALSE)</f>
        <v>940</v>
      </c>
      <c r="H37" s="22">
        <f>VLOOKUP($B$11,ABONE2,8,FALSE)</f>
        <v>4467</v>
      </c>
      <c r="I37" s="22">
        <f>VLOOKUP($B$11,ABONE2,9,FALSE)</f>
        <v>9148</v>
      </c>
      <c r="J37" s="22">
        <f>VLOOKUP($B$11,ABONE2,10,FALSE)</f>
        <v>388</v>
      </c>
      <c r="K37" s="22">
        <f>VLOOKUP($B$11,ABONE2,11,FALSE)</f>
        <v>9536</v>
      </c>
      <c r="L37" s="36">
        <f>VLOOKUP($B$11,ABONE2,12,FALSE)</f>
        <v>13</v>
      </c>
      <c r="M37" s="36">
        <f>VLOOKUP($B$11,ABONE2,13,FALSE)</f>
        <v>30</v>
      </c>
      <c r="N37" s="36">
        <f>VLOOKUP($B$11,ABONE2,14,FALSE)</f>
        <v>43</v>
      </c>
      <c r="O37" s="36">
        <f>VLOOKUP($B$11,ABONE2,15,FALSE)</f>
        <v>58365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8093.3944666666675</v>
      </c>
      <c r="D38" s="22">
        <f>VLOOKUP($B$11,TUKETIM,4,FALSE)</f>
        <v>8.2866666666666671</v>
      </c>
      <c r="E38" s="22">
        <f>VLOOKUP($B$11,TUKETIM,5,FALSE)</f>
        <v>8101.6811333333344</v>
      </c>
      <c r="F38" s="22">
        <f>VLOOKUP($B$11,TUKETIM,6,FALSE)</f>
        <v>4216.8758000000007</v>
      </c>
      <c r="G38" s="22">
        <f>VLOOKUP($B$11,TUKETIM,7,FALSE)</f>
        <v>3737.4216999999999</v>
      </c>
      <c r="H38" s="22">
        <f>VLOOKUP($B$11,TUKETIM,8,FALSE)</f>
        <v>7954.2975000000006</v>
      </c>
      <c r="I38" s="22">
        <f>VLOOKUP($B$11,TUKETIM,9,FALSE)</f>
        <v>4907.5461333333333</v>
      </c>
      <c r="J38" s="22">
        <f>VLOOKUP($B$11,TUKETIM,10,FALSE)</f>
        <v>2772.5626083333327</v>
      </c>
      <c r="K38" s="22">
        <f>VLOOKUP($B$11,TUKETIM,11,FALSE)</f>
        <v>7680.108741666666</v>
      </c>
      <c r="L38" s="36">
        <f>VLOOKUP($B$11,TUKETIM,12,FALSE)</f>
        <v>73.677716666666655</v>
      </c>
      <c r="M38" s="36">
        <f>VLOOKUP($B$11,TUKETIM,13,FALSE)</f>
        <v>7589.2830749999985</v>
      </c>
      <c r="N38" s="36">
        <f>VLOOKUP($B$11,TUKETIM,14,FALSE)</f>
        <v>7662.9607916666655</v>
      </c>
      <c r="O38" s="36">
        <f>VLOOKUP($B$11,TUKETIM,15,FALSE)</f>
        <v>31399.048166666667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227324.53400000001</v>
      </c>
      <c r="D39" s="22">
        <f>VLOOKUP($B$11,ANLASMA,4,FALSE)</f>
        <v>283.10000000000002</v>
      </c>
      <c r="E39" s="22">
        <f>VLOOKUP($B$11,ANLASMA,5,FALSE)</f>
        <v>227607.63400000002</v>
      </c>
      <c r="F39" s="22">
        <f>VLOOKUP($B$11,ANLASMA,6,FALSE)</f>
        <v>28687.436000000002</v>
      </c>
      <c r="G39" s="22">
        <f>VLOOKUP($B$11,ANLASMA,7,FALSE)</f>
        <v>29134.1</v>
      </c>
      <c r="H39" s="22">
        <f>VLOOKUP($B$11,ANLASMA,8,FALSE)</f>
        <v>57821.536</v>
      </c>
      <c r="I39" s="22">
        <f>VLOOKUP($B$11,ANLASMA,9,FALSE)</f>
        <v>56875.264000000003</v>
      </c>
      <c r="J39" s="22">
        <f>VLOOKUP($B$11,ANLASMA,10,FALSE)</f>
        <v>77966.076000000001</v>
      </c>
      <c r="K39" s="22">
        <f>VLOOKUP($B$11,ANLASMA,11,FALSE)</f>
        <v>134841.34</v>
      </c>
      <c r="L39" s="36">
        <f>VLOOKUP($B$11,ANLASMA,12,FALSE)</f>
        <v>928.88</v>
      </c>
      <c r="M39" s="36">
        <f>VLOOKUP($B$11,ANLASMA,13,FALSE)</f>
        <v>24298.799999999999</v>
      </c>
      <c r="N39" s="36">
        <f>VLOOKUP($B$11,ANLASMA,14,FALSE)</f>
        <v>25227.68</v>
      </c>
      <c r="O39" s="36">
        <f>VLOOKUP($B$11,ANLASMA,15,FALSE)</f>
        <v>445498.19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AC70"/>
  <sheetViews>
    <sheetView zoomScale="80" zoomScaleNormal="80" workbookViewId="0">
      <selection activeCell="A11" sqref="A11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(SUMIFS(MESKENAG2,KAYNAK,A15,SEBEP,B15,SÜRE,"Uzun",BİLDİRİM,"Bildirimsiz",İL,$B$10)/VLOOKUP($B$10,ABONE2,3,FALSE))</f>
        <v>4.4459157155734078E-3</v>
      </c>
      <c r="D15" s="17">
        <f t="shared" ref="D15:D24" si="1">(SUMIFS(MESKENOG2,KAYNAK,A15,SEBEP,B15,SÜRE,"Uzun",BİLDİRİM,"Bildirimsiz",İL,$B$10)/VLOOKUP($B$10,ABONE2,4,FALSE))</f>
        <v>4.3715347930582731E-2</v>
      </c>
      <c r="E15" s="17">
        <f t="shared" ref="E15:E24" si="2">(SUMIFS(MESKENAG2,KAYNAK,A15,SEBEP,B15,SÜRE,"Uzun",BİLDİRİM,"Bildirimsiz",İL,$B$10)+SUMIFS(MESKENOG2,KAYNAK,A15,SEBEP,B15,SÜRE,"Uzun",BİLDİRİM,"Bildirimsiz",İL,$B$10))/VLOOKUP($B$10,ABONE2,5,FALSE)</f>
        <v>4.4761850479500464E-3</v>
      </c>
      <c r="F15" s="17">
        <f t="shared" ref="F15:F24" si="3">(SUMIFS(TARIMSALAG2,KAYNAK,A15,SEBEP,B15,SÜRE,"Uzun",BİLDİRİM,"Bildirimsiz",İL,$B$10)/VLOOKUP($B$10,ABONE2,6,FALSE))</f>
        <v>6.2531483682009642E-2</v>
      </c>
      <c r="G15" s="17">
        <f t="shared" ref="G15:G24" si="4">(SUMIFS(TARIMSALOG2,KAYNAK,A15,SEBEP,B15,SÜRE,"Uzun",BİLDİRİM,"Bildirimsiz",İL,$B$10)/VLOOKUP($B$10,ABONE2,7,FALSE))</f>
        <v>0.21146477694066626</v>
      </c>
      <c r="H15" s="17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8.0917419607026836E-2</v>
      </c>
      <c r="I15" s="17">
        <f t="shared" ref="I15:I24" si="6">(SUMIFS(TICARETHANEAG2,KAYNAK,A15,SEBEP,B15,SÜRE,"Uzun",BİLDİRİM,"Bildirimsiz",İL,$B$10)/VLOOKUP($B$10,ABONE2,9,FALSE))</f>
        <v>1.324316650796443E-2</v>
      </c>
      <c r="J15" s="17">
        <f t="shared" ref="J15:J24" si="7">(SUMIFS(TICARETHANEOG2,KAYNAK,A15,SEBEP,B15,SÜRE,"Uzun",BİLDİRİM,"Bildirimsiz",İL,$B$10)/VLOOKUP($B$10,ABONE2,10,FALSE))</f>
        <v>0.38698953628776694</v>
      </c>
      <c r="K15" s="17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2.1407373501764946E-2</v>
      </c>
      <c r="L15" s="17">
        <f t="shared" ref="L15:L24" si="9">(SUMIFS(SANAYIAG2,KAYNAK,A15,SEBEP,B15,SÜRE,"Uzun",BİLDİRİM,"Bildirimsiz",İL,$B$10)/VLOOKUP($B$10,ABONE2,12,FALSE))</f>
        <v>3.1458806409532594E-2</v>
      </c>
      <c r="M15" s="17">
        <f t="shared" ref="M15:M24" si="10">(SUMIFS(SANAYIOG2,KAYNAK,A15,SEBEP,B15,SÜRE,"Uzun",BİLDİRİM,"Bildirimsiz",İL,$B$10)/VLOOKUP($B$10,ABONE2,13,FALSE))</f>
        <v>2.1722054435169338</v>
      </c>
      <c r="N15" s="17">
        <f t="shared" ref="N15:N24" si="11">(SUMIFS(SANAYIAG2,KAYNAK,A15,SEBEP,B15,SÜRE,"Uzun",BİLDİRİM,"Bildirimsiz",İL,$B$10)+SUMIFS(SANAYIOG2,KAYNAK,A15,SEBEP,B15,SÜRE,"Uzun",BİLDİRİM,"Bildirimsiz",İL,$B$10))/VLOOKUP($B$10,ABONE2,14,FALSE)</f>
        <v>0.98710497320631863</v>
      </c>
      <c r="O15" s="23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1.0162913511201795E-2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0.13261571303480199</v>
      </c>
      <c r="D17" s="17">
        <f t="shared" si="1"/>
        <v>11.337451688892477</v>
      </c>
      <c r="E17" s="17">
        <f t="shared" si="2"/>
        <v>0.14125253015306233</v>
      </c>
      <c r="F17" s="17">
        <f t="shared" si="3"/>
        <v>1.4265143068392745</v>
      </c>
      <c r="G17" s="17">
        <f t="shared" si="4"/>
        <v>7.0624579783714037</v>
      </c>
      <c r="H17" s="17">
        <f t="shared" si="5"/>
        <v>2.1222761271451778</v>
      </c>
      <c r="I17" s="17">
        <f t="shared" si="6"/>
        <v>0.31677221089033725</v>
      </c>
      <c r="J17" s="17">
        <f t="shared" si="7"/>
        <v>14.643202620305248</v>
      </c>
      <c r="K17" s="17">
        <f t="shared" si="8"/>
        <v>0.62972225616743904</v>
      </c>
      <c r="L17" s="17">
        <f t="shared" si="9"/>
        <v>12.391148192098079</v>
      </c>
      <c r="M17" s="17">
        <f t="shared" si="10"/>
        <v>112.34147672174511</v>
      </c>
      <c r="N17" s="17">
        <f t="shared" si="11"/>
        <v>57.009762405361712</v>
      </c>
      <c r="O17" s="23">
        <f t="shared" si="12"/>
        <v>0.33797333617741065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1.3041934853072968E-2</v>
      </c>
      <c r="D18" s="17">
        <f t="shared" si="1"/>
        <v>0.35354588038752627</v>
      </c>
      <c r="E18" s="17">
        <f t="shared" si="2"/>
        <v>1.3304399231129339E-2</v>
      </c>
      <c r="F18" s="17">
        <f t="shared" si="3"/>
        <v>3.2961957521267057E-2</v>
      </c>
      <c r="G18" s="17">
        <f t="shared" si="4"/>
        <v>9.444043322177513E-2</v>
      </c>
      <c r="H18" s="17">
        <f t="shared" si="5"/>
        <v>4.0551525241589843E-2</v>
      </c>
      <c r="I18" s="17">
        <f t="shared" si="6"/>
        <v>2.413900659427785E-2</v>
      </c>
      <c r="J18" s="17">
        <f t="shared" si="7"/>
        <v>0.4438802137266788</v>
      </c>
      <c r="K18" s="17">
        <f t="shared" si="8"/>
        <v>3.3307936050035764E-2</v>
      </c>
      <c r="L18" s="17">
        <f t="shared" si="9"/>
        <v>0.26226879699525152</v>
      </c>
      <c r="M18" s="17">
        <f t="shared" si="10"/>
        <v>1.0416233101596324</v>
      </c>
      <c r="N18" s="17">
        <f t="shared" si="11"/>
        <v>0.61017879258804142</v>
      </c>
      <c r="O18" s="23">
        <f t="shared" si="12"/>
        <v>1.794702151469936E-2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2.6094361022937144E-3</v>
      </c>
      <c r="D20" s="17">
        <f t="shared" si="1"/>
        <v>0.69052912452321047</v>
      </c>
      <c r="E20" s="17">
        <f t="shared" si="2"/>
        <v>3.1396925517182045E-3</v>
      </c>
      <c r="F20" s="17">
        <f t="shared" si="3"/>
        <v>8.3258526795112458E-3</v>
      </c>
      <c r="G20" s="17">
        <f t="shared" si="4"/>
        <v>0.29607045126251891</v>
      </c>
      <c r="H20" s="17">
        <f t="shared" si="5"/>
        <v>4.3848156904187807E-2</v>
      </c>
      <c r="I20" s="17">
        <f t="shared" si="6"/>
        <v>4.6901430424507989E-3</v>
      </c>
      <c r="J20" s="17">
        <f t="shared" si="7"/>
        <v>0.18175676411282624</v>
      </c>
      <c r="K20" s="17">
        <f t="shared" si="8"/>
        <v>8.5580295638987107E-3</v>
      </c>
      <c r="L20" s="17">
        <f t="shared" si="9"/>
        <v>1.0116971802056415E-2</v>
      </c>
      <c r="M20" s="17">
        <f t="shared" si="10"/>
        <v>0.24206294589351637</v>
      </c>
      <c r="N20" s="17">
        <f t="shared" si="11"/>
        <v>0.11365948225250247</v>
      </c>
      <c r="O20" s="23">
        <f t="shared" si="12"/>
        <v>5.0362357753640707E-3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3.7831550591291271E-2</v>
      </c>
      <c r="D21" s="17">
        <f t="shared" si="1"/>
        <v>4.2808314726446722E-3</v>
      </c>
      <c r="E21" s="17">
        <f t="shared" si="2"/>
        <v>3.7805689309087925E-2</v>
      </c>
      <c r="F21" s="17">
        <f t="shared" si="3"/>
        <v>0.19754752437287096</v>
      </c>
      <c r="G21" s="17">
        <f t="shared" si="4"/>
        <v>2.9201948340331452E-3</v>
      </c>
      <c r="H21" s="17">
        <f t="shared" si="5"/>
        <v>0.17352062258440679</v>
      </c>
      <c r="I21" s="17">
        <f t="shared" si="6"/>
        <v>0.10235595778582482</v>
      </c>
      <c r="J21" s="17">
        <f t="shared" si="7"/>
        <v>0.13636290755820016</v>
      </c>
      <c r="K21" s="17">
        <f t="shared" si="8"/>
        <v>0.10309881390328497</v>
      </c>
      <c r="L21" s="17">
        <f t="shared" si="9"/>
        <v>3.278502228931369</v>
      </c>
      <c r="M21" s="17">
        <f t="shared" si="10"/>
        <v>0</v>
      </c>
      <c r="N21" s="17">
        <f t="shared" si="11"/>
        <v>1.814953001010384</v>
      </c>
      <c r="O21" s="23">
        <f t="shared" si="12"/>
        <v>5.3726202927705073E-2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1.7806799805977502E-3</v>
      </c>
      <c r="D22" s="17">
        <f t="shared" si="1"/>
        <v>3.1339832658424699E-3</v>
      </c>
      <c r="E22" s="17">
        <f t="shared" si="2"/>
        <v>1.7817231224166383E-3</v>
      </c>
      <c r="F22" s="17">
        <f t="shared" si="3"/>
        <v>7.3335693553598354E-4</v>
      </c>
      <c r="G22" s="17">
        <f t="shared" si="4"/>
        <v>0</v>
      </c>
      <c r="H22" s="17">
        <f t="shared" si="5"/>
        <v>6.4282342666154761E-4</v>
      </c>
      <c r="I22" s="17">
        <f t="shared" si="6"/>
        <v>2.4833894084877271E-3</v>
      </c>
      <c r="J22" s="17">
        <f t="shared" si="7"/>
        <v>0</v>
      </c>
      <c r="K22" s="17">
        <f t="shared" si="8"/>
        <v>2.429141643649099E-3</v>
      </c>
      <c r="L22" s="17">
        <f t="shared" si="9"/>
        <v>7.4940026839099227E-2</v>
      </c>
      <c r="M22" s="17">
        <f t="shared" si="10"/>
        <v>0</v>
      </c>
      <c r="N22" s="17">
        <f t="shared" si="11"/>
        <v>4.1486208368921959E-2</v>
      </c>
      <c r="O22" s="23">
        <f t="shared" si="12"/>
        <v>1.9159115140411414E-3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0.19232523027763113</v>
      </c>
      <c r="D25" s="17">
        <f t="shared" ref="D25:O25" si="13">SUM(D15:D24)</f>
        <v>12.432656856472285</v>
      </c>
      <c r="E25" s="17">
        <f t="shared" si="13"/>
        <v>0.20176021941536448</v>
      </c>
      <c r="F25" s="17">
        <f t="shared" si="13"/>
        <v>1.7286144820304692</v>
      </c>
      <c r="G25" s="17">
        <f t="shared" si="13"/>
        <v>7.6673538346303971</v>
      </c>
      <c r="H25" s="17">
        <f t="shared" si="13"/>
        <v>2.4617566749090507</v>
      </c>
      <c r="I25" s="17">
        <f t="shared" si="13"/>
        <v>0.46368387422934293</v>
      </c>
      <c r="J25" s="17">
        <f t="shared" si="13"/>
        <v>15.79219204199072</v>
      </c>
      <c r="K25" s="17">
        <f t="shared" si="13"/>
        <v>0.79852355083007254</v>
      </c>
      <c r="L25" s="17">
        <f t="shared" si="13"/>
        <v>16.048435023075385</v>
      </c>
      <c r="M25" s="17">
        <f t="shared" si="13"/>
        <v>115.7973684213152</v>
      </c>
      <c r="N25" s="17">
        <f t="shared" si="13"/>
        <v>60.57714486278789</v>
      </c>
      <c r="O25" s="17">
        <f t="shared" si="13"/>
        <v>0.42676162142042207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(SUMIFS(MESKENAG2,KAYNAK,A28,SEBEP,B28,SÜRE,"Uzun",BİLDİRİM,"Bildirimli",İL,$B$10)/VLOOKUP($B$10,ABONE2,3,FALSE))</f>
        <v>3.8768041068467526E-2</v>
      </c>
      <c r="D28" s="17">
        <f>(SUMIFS(MESKENOG2,KAYNAK,A28,SEBEP,B28,SÜRE,"Uzun",BİLDİRİM,"Bildirimli",İL,$B$10)/VLOOKUP($B$10,ABONE2,4,FALSE))</f>
        <v>2.2402322403743078</v>
      </c>
      <c r="E28" s="17">
        <f>(SUMIFS(MESKENAG2,KAYNAK,A28,SEBEP,B28,SÜRE,"Uzun",BİLDİRİM,"Bildirimli",İL,$B$10)+SUMIFS(MESKENOG2,KAYNAK,A28,SEBEP,B28,SÜRE,"Uzun",BİLDİRİM,"Bildirimli",İL,$B$10))/VLOOKUP($B$10,ABONE2,5,FALSE)</f>
        <v>4.0464955126180584E-2</v>
      </c>
      <c r="F28" s="17">
        <f>(SUMIFS(TARIMSALAG2,KAYNAK,A28,SEBEP,B28,SÜRE,"Uzun",BİLDİRİM,"Bildirimli",İL,$B$10)/VLOOKUP($B$10,ABONE2,6,FALSE))</f>
        <v>0.41677748915276658</v>
      </c>
      <c r="G28" s="17">
        <f>(SUMIFS(TARIMSALOG2,KAYNAK,A28,SEBEP,B28,SÜRE,"Uzun",BİLDİRİM,"Bildirimli",İL,$B$10)/VLOOKUP($B$10,ABONE2,7,FALSE))</f>
        <v>1.4151875753441017</v>
      </c>
      <c r="H28" s="17">
        <f>(SUMIFS(TARIMSALAG2,KAYNAK,A28,SEBEP,B28,SÜRE,"Uzun",BİLDİRİM,"Bildirimli",İL,$B$10)+SUMIFS(TARIMSALOG2,KAYNAK,A28,SEBEP,B28,SÜRE,"Uzun",BİLDİRİM,"Bildirimli",İL,$B$10))/VLOOKUP($B$10,ABONE2,8,FALSE)</f>
        <v>0.54003202458913924</v>
      </c>
      <c r="I28" s="17">
        <f>(SUMIFS(TICARETHANEAG2,KAYNAK,A28,SEBEP,B28,SÜRE,"Uzun",BİLDİRİM,"Bildirimli",İL,$B$10)/VLOOKUP($B$10,ABONE2,9,FALSE))</f>
        <v>8.01647275348851E-2</v>
      </c>
      <c r="J28" s="17">
        <f>(SUMIFS(TICARETHANEOG2,KAYNAK,A28,SEBEP,B28,SÜRE,"Uzun",BİLDİRİM,"Bildirimli",İL,$B$10)/VLOOKUP($B$10,ABONE2,10,FALSE))</f>
        <v>3.4329554552338095</v>
      </c>
      <c r="K28" s="17">
        <f>(SUMIFS(TICARETHANEAG2,KAYNAK,A28,SEBEP,B28,SÜRE,"Uzun",BİLDİRİM,"Bildirimli",İL,$B$10)+SUMIFS(TICARETHANEOG2,KAYNAK,A28,SEBEP,B28,SÜRE,"Uzun",BİLDİRİM,"Bildirimli",İL,$B$10))/VLOOKUP($B$10,ABONE2,11,FALSE)</f>
        <v>0.15340390715275312</v>
      </c>
      <c r="L28" s="17">
        <f>(SUMIFS(SANAYIAG2,KAYNAK,A28,SEBEP,B28,SÜRE,"Uzun",BİLDİRİM,"Bildirimli",İL,$B$10)/VLOOKUP($B$10,ABONE2,12,FALSE))</f>
        <v>0.13635710854764482</v>
      </c>
      <c r="M28" s="17">
        <f>(SUMIFS(SANAYIOG2,KAYNAK,A28,SEBEP,B28,SÜRE,"Uzun",BİLDİRİM,"Bildirimli",İL,$B$10)/VLOOKUP($B$10,ABONE2,13,FALSE))</f>
        <v>38.639899246638414</v>
      </c>
      <c r="N28" s="17">
        <f>(SUMIFS(SANAYIAG2,KAYNAK,A28,SEBEP,B28,SÜRE,"Uzun",BİLDİRİM,"Bildirimli",İL,$B$10)+SUMIFS(SANAYIOG2,KAYNAK,A28,SEBEP,B28,SÜRE,"Uzun",BİLDİRİM,"Bildirimli",İL,$B$10))/VLOOKUP($B$10,ABONE2,14,FALSE)</f>
        <v>17.324641707272406</v>
      </c>
      <c r="O28" s="23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9.2253524739459775E-2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(SUMIFS(MESKENAG2,KAYNAK,A29,SEBEP,B29,SÜRE,"Uzun",BİLDİRİM,"Bildirimli",İL,$B$10)/VLOOKUP($B$10,ABONE2,3,FALSE))</f>
        <v>0.11821659033077936</v>
      </c>
      <c r="D29" s="17">
        <f>(SUMIFS(MESKENOG2,KAYNAK,A29,SEBEP,B29,SÜRE,"Uzun",BİLDİRİM,"Bildirimli",İL,$B$10)/VLOOKUP($B$10,ABONE2,4,FALSE))</f>
        <v>1.9863935187118569</v>
      </c>
      <c r="E29" s="17">
        <f>(SUMIFS(MESKENAG2,KAYNAK,A29,SEBEP,B29,SÜRE,"Uzun",BİLDİRİM,"Bildirimli",İL,$B$10)+SUMIFS(MESKENOG2,KAYNAK,A29,SEBEP,B29,SÜRE,"Uzun",BİLDİRİM,"Bildirimli",İL,$B$10))/VLOOKUP($B$10,ABONE2,5,FALSE)</f>
        <v>0.11965660270666295</v>
      </c>
      <c r="F29" s="17">
        <f>(SUMIFS(TARIMSALAG2,KAYNAK,A29,SEBEP,B29,SÜRE,"Uzun",BİLDİRİM,"Bildirimli",İL,$B$10)/VLOOKUP($B$10,ABONE2,6,FALSE))</f>
        <v>0.89129119322252071</v>
      </c>
      <c r="G29" s="17">
        <f>(SUMIFS(TARIMSALOG2,KAYNAK,A29,SEBEP,B29,SÜRE,"Uzun",BİLDİRİM,"Bildirimli",İL,$B$10)/VLOOKUP($B$10,ABONE2,7,FALSE))</f>
        <v>2.5126468194080305</v>
      </c>
      <c r="H29" s="17">
        <f>(SUMIFS(TARIMSALAG2,KAYNAK,A29,SEBEP,B29,SÜRE,"Uzun",BİLDİRİM,"Bildirimli",İL,$B$10)+SUMIFS(TARIMSALOG2,KAYNAK,A29,SEBEP,B29,SÜRE,"Uzun",BİLDİRİM,"Bildirimli",İL,$B$10))/VLOOKUP($B$10,ABONE2,8,FALSE)</f>
        <v>1.0914488611453055</v>
      </c>
      <c r="I29" s="17">
        <f>(SUMIFS(TICARETHANEAG2,KAYNAK,A29,SEBEP,B29,SÜRE,"Uzun",BİLDİRİM,"Bildirimli",İL,$B$10)/VLOOKUP($B$10,ABONE2,9,FALSE))</f>
        <v>0.28540849760098891</v>
      </c>
      <c r="J29" s="17">
        <f>(SUMIFS(TICARETHANEOG2,KAYNAK,A29,SEBEP,B29,SÜRE,"Uzun",BİLDİRİM,"Bildirimli",İL,$B$10)/VLOOKUP($B$10,ABONE2,10,FALSE))</f>
        <v>5.4674718587201072</v>
      </c>
      <c r="K29" s="17">
        <f>(SUMIFS(TICARETHANEAG2,KAYNAK,A29,SEBEP,B29,SÜRE,"Uzun",BİLDİRİM,"Bildirimli",İL,$B$10)+SUMIFS(TICARETHANEOG2,KAYNAK,A29,SEBEP,B29,SÜRE,"Uzun",BİLDİRİM,"Bildirimli",İL,$B$10))/VLOOKUP($B$10,ABONE2,11,FALSE)</f>
        <v>0.39860675544652219</v>
      </c>
      <c r="L29" s="17">
        <f>(SUMIFS(SANAYIAG2,KAYNAK,A29,SEBEP,B29,SÜRE,"Uzun",BİLDİRİM,"Bildirimli",İL,$B$10)/VLOOKUP($B$10,ABONE2,12,FALSE))</f>
        <v>4.8044074040728342</v>
      </c>
      <c r="M29" s="17">
        <f>(SUMIFS(SANAYIOG2,KAYNAK,A29,SEBEP,B29,SÜRE,"Uzun",BİLDİRİM,"Bildirimli",İL,$B$10)/VLOOKUP($B$10,ABONE2,13,FALSE))</f>
        <v>29.53037219626394</v>
      </c>
      <c r="N29" s="17">
        <f>(SUMIFS(SANAYIAG2,KAYNAK,A29,SEBEP,B29,SÜRE,"Uzun",BİLDİRİM,"Bildirimli",İL,$B$10)+SUMIFS(SANAYIOG2,KAYNAK,A29,SEBEP,B29,SÜRE,"Uzun",BİLDİRİM,"Bildirimli",İL,$B$10))/VLOOKUP($B$10,ABONE2,14,FALSE)</f>
        <v>15.842272915302988</v>
      </c>
      <c r="O29" s="23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0.20664265220814543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(SUMIFS(MESKENAG2,KAYNAK,A30,SEBEP,B30,SÜRE,"Uzun",BİLDİRİM,"Bildirimli",İL,$B$10)/VLOOKUP($B$10,ABONE2,3,FALSE))</f>
        <v>9.1651161997290023E-4</v>
      </c>
      <c r="D30" s="17">
        <f>(SUMIFS(MESKENOG2,KAYNAK,A30,SEBEP,B30,SÜRE,"Uzun",BİLDİRİM,"Bildirimli",İL,$B$10)/VLOOKUP($B$10,ABONE2,4,FALSE))</f>
        <v>5.4461641230439103E-2</v>
      </c>
      <c r="E30" s="17">
        <f>(SUMIFS(MESKENAG2,KAYNAK,A30,SEBEP,B30,SÜRE,"Uzun",BİLDİRİM,"Bildirimli",İL,$B$10)+SUMIFS(MESKENOG2,KAYNAK,A30,SEBEP,B30,SÜRE,"Uzun",BİLDİRİM,"Bildirimli",İL,$B$10))/VLOOKUP($B$10,ABONE2,5,FALSE)</f>
        <v>9.5778482495471103E-4</v>
      </c>
      <c r="F30" s="17">
        <f>(SUMIFS(TARIMSALAG2,KAYNAK,A30,SEBEP,B30,SÜRE,"Uzun",BİLDİRİM,"Bildirimli",İL,$B$10)/VLOOKUP($B$10,ABONE2,6,FALSE))</f>
        <v>2.8122336377794481E-2</v>
      </c>
      <c r="G30" s="17">
        <f>(SUMIFS(TARIMSALOG2,KAYNAK,A30,SEBEP,B30,SÜRE,"Uzun",BİLDİRİM,"Bildirimli",İL,$B$10)/VLOOKUP($B$10,ABONE2,7,FALSE))</f>
        <v>0.13892721805578886</v>
      </c>
      <c r="H30" s="17">
        <f>(SUMIFS(TARIMSALAG2,KAYNAK,A30,SEBEP,B30,SÜRE,"Uzun",BİLDİRİM,"Bildirimli",İL,$B$10)+SUMIFS(TARIMSALOG2,KAYNAK,A30,SEBEP,B30,SÜRE,"Uzun",BİLDİRİM,"Bildirimli",İL,$B$10))/VLOOKUP($B$10,ABONE2,8,FALSE)</f>
        <v>4.1801288948678447E-2</v>
      </c>
      <c r="I30" s="17">
        <f>(SUMIFS(TICARETHANEAG2,KAYNAK,A30,SEBEP,B30,SÜRE,"Uzun",BİLDİRİM,"Bildirimli",İL,$B$10)/VLOOKUP($B$10,ABONE2,9,FALSE))</f>
        <v>2.6846843135110332E-3</v>
      </c>
      <c r="J30" s="17">
        <f>(SUMIFS(TICARETHANEOG2,KAYNAK,A30,SEBEP,B30,SÜRE,"Uzun",BİLDİRİM,"Bildirimli",İL,$B$10)/VLOOKUP($B$10,ABONE2,10,FALSE))</f>
        <v>0.15201976464929859</v>
      </c>
      <c r="K30" s="17">
        <f>(SUMIFS(TICARETHANEAG2,KAYNAK,A30,SEBEP,B30,SÜRE,"Uzun",BİLDİRİM,"Bildirimli",İL,$B$10)+SUMIFS(TICARETHANEOG2,KAYNAK,A30,SEBEP,B30,SÜRE,"Uzun",BİLDİRİM,"Bildirimli",İL,$B$10))/VLOOKUP($B$10,ABONE2,11,FALSE)</f>
        <v>5.9467962853691344E-3</v>
      </c>
      <c r="L30" s="17">
        <f>(SUMIFS(SANAYIAG2,KAYNAK,A30,SEBEP,B30,SÜRE,"Uzun",BİLDİRİM,"Bildirimli",İL,$B$10)/VLOOKUP($B$10,ABONE2,12,FALSE))</f>
        <v>1.7281975116422144E-2</v>
      </c>
      <c r="M30" s="17">
        <f>(SUMIFS(SANAYIOG2,KAYNAK,A30,SEBEP,B30,SÜRE,"Uzun",BİLDİRİM,"Bildirimli",İL,$B$10)/VLOOKUP($B$10,ABONE2,13,FALSE))</f>
        <v>0.44051469931860088</v>
      </c>
      <c r="N30" s="17">
        <f>(SUMIFS(SANAYIAG2,KAYNAK,A30,SEBEP,B30,SÜRE,"Uzun",BİLDİRİM,"Bildirimli",İL,$B$10)+SUMIFS(SANAYIOG2,KAYNAK,A30,SEBEP,B30,SÜRE,"Uzun",BİLDİRİM,"Bildirimli",İL,$B$10))/VLOOKUP($B$10,ABONE2,14,FALSE)</f>
        <v>0.20621639805835651</v>
      </c>
      <c r="O30" s="23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2.9110121017498782E-3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(SUMIFS(MESKENAG2,KAYNAK,A31,SEBEP,B31,SÜRE,"Uzun",BİLDİRİM,"Bildirimli",İL,$B$10)/VLOOKUP($B$10,ABONE2,3,FALSE))</f>
        <v>2.0013119943872358E-2</v>
      </c>
      <c r="D31" s="17">
        <f>(SUMIFS(MESKENOG2,KAYNAK,A31,SEBEP,B31,SÜRE,"Uzun",BİLDİRİM,"Bildirimli",İL,$B$10)/VLOOKUP($B$10,ABONE2,4,FALSE))</f>
        <v>0</v>
      </c>
      <c r="E31" s="17">
        <f>(SUMIFS(MESKENAG2,KAYNAK,A31,SEBEP,B31,SÜRE,"Uzun",BİLDİRİM,"Bildirimli",İL,$B$10)+SUMIFS(MESKENOG2,KAYNAK,A31,SEBEP,B31,SÜRE,"Uzun",BİLDİRİM,"Bildirimli",İL,$B$10))/VLOOKUP($B$10,ABONE2,5,FALSE)</f>
        <v>1.9997693599631938E-2</v>
      </c>
      <c r="F31" s="17">
        <f>(SUMIFS(TARIMSALAG2,KAYNAK,A31,SEBEP,B31,SÜRE,"Uzun",BİLDİRİM,"Bildirimli",İL,$B$10)/VLOOKUP($B$10,ABONE2,6,FALSE))</f>
        <v>6.0552848032084668E-2</v>
      </c>
      <c r="G31" s="17">
        <f>(SUMIFS(TARIMSALOG2,KAYNAK,A31,SEBEP,B31,SÜRE,"Uzun",BİLDİRİM,"Bildirimli",İL,$B$10)/VLOOKUP($B$10,ABONE2,7,FALSE))</f>
        <v>0</v>
      </c>
      <c r="H31" s="17">
        <f>(SUMIFS(TARIMSALAG2,KAYNAK,A31,SEBEP,B31,SÜRE,"Uzun",BİLDİRİM,"Bildirimli",İL,$B$10)+SUMIFS(TARIMSALOG2,KAYNAK,A31,SEBEP,B31,SÜRE,"Uzun",BİLDİRİM,"Bildirimli",İL,$B$10))/VLOOKUP($B$10,ABONE2,8,FALSE)</f>
        <v>5.3077549798655581E-2</v>
      </c>
      <c r="I31" s="17">
        <f>(SUMIFS(TICARETHANEAG2,KAYNAK,A31,SEBEP,B31,SÜRE,"Uzun",BİLDİRİM,"Bildirimli",İL,$B$10)/VLOOKUP($B$10,ABONE2,9,FALSE))</f>
        <v>3.7502326260999697E-2</v>
      </c>
      <c r="J31" s="17">
        <f>(SUMIFS(TICARETHANEOG2,KAYNAK,A31,SEBEP,B31,SÜRE,"Uzun",BİLDİRİM,"Bildirimli",İL,$B$10)/VLOOKUP($B$10,ABONE2,10,FALSE))</f>
        <v>0</v>
      </c>
      <c r="K31" s="17">
        <f>(SUMIFS(TICARETHANEAG2,KAYNAK,A31,SEBEP,B31,SÜRE,"Uzun",BİLDİRİM,"Bildirimli",İL,$B$10)+SUMIFS(TICARETHANEOG2,KAYNAK,A31,SEBEP,B31,SÜRE,"Uzun",BİLDİRİM,"Bildirimli",İL,$B$10))/VLOOKUP($B$10,ABONE2,11,FALSE)</f>
        <v>3.6683116285731628E-2</v>
      </c>
      <c r="L31" s="17">
        <f>(SUMIFS(SANAYIAG2,KAYNAK,A31,SEBEP,B31,SÜRE,"Uzun",BİLDİRİM,"Bildirimli",İL,$B$10)/VLOOKUP($B$10,ABONE2,12,FALSE))</f>
        <v>0.27595937811599325</v>
      </c>
      <c r="M31" s="17">
        <f>(SUMIFS(SANAYIOG2,KAYNAK,A31,SEBEP,B31,SÜRE,"Uzun",BİLDİRİM,"Bildirimli",İL,$B$10)/VLOOKUP($B$10,ABONE2,13,FALSE))</f>
        <v>0</v>
      </c>
      <c r="N31" s="17">
        <f>(SUMIFS(SANAYIAG2,KAYNAK,A31,SEBEP,B31,SÜRE,"Uzun",BİLDİRİM,"Bildirimli",İL,$B$10)+SUMIFS(SANAYIOG2,KAYNAK,A31,SEBEP,B31,SÜRE,"Uzun",BİLDİRİM,"Bildirimli",İL,$B$10))/VLOOKUP($B$10,ABONE2,14,FALSE)</f>
        <v>0.15276893730581201</v>
      </c>
      <c r="O31" s="23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2.3610637246968207E-2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(SUMIFS(MESKENAG2,KAYNAK,A32,SEBEP,B32,SÜRE,"Uzun",BİLDİRİM,"Bildirimli",İL,$B$10)/VLOOKUP($B$10,ABONE2,3,FALSE))</f>
        <v>0</v>
      </c>
      <c r="D32" s="17">
        <f>(SUMIFS(MESKENOG2,KAYNAK,A32,SEBEP,B32,SÜRE,"Uzun",BİLDİRİM,"Bildirimli",İL,$B$10)/VLOOKUP($B$10,ABONE2,4,FALSE))</f>
        <v>0</v>
      </c>
      <c r="E32" s="17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7">
        <f>(SUMIFS(TARIMSALAG2,KAYNAK,A32,SEBEP,B32,SÜRE,"Uzun",BİLDİRİM,"Bildirimli",İL,$B$10)/VLOOKUP($B$10,ABONE2,6,FALSE))</f>
        <v>0</v>
      </c>
      <c r="G32" s="17">
        <f>(SUMIFS(TARIMSALOG2,KAYNAK,A32,SEBEP,B32,SÜRE,"Uzun",BİLDİRİM,"Bildirimli",İL,$B$10)/VLOOKUP($B$10,ABONE2,7,FALSE))</f>
        <v>0</v>
      </c>
      <c r="H32" s="17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7">
        <f>(SUMIFS(TICARETHANEAG2,KAYNAK,A32,SEBEP,B32,SÜRE,"Uzun",BİLDİRİM,"Bildirimli",İL,$B$10)/VLOOKUP($B$10,ABONE2,9,FALSE))</f>
        <v>0</v>
      </c>
      <c r="J32" s="17">
        <f>(SUMIFS(TICARETHANEOG2,KAYNAK,A32,SEBEP,B32,SÜRE,"Uzun",BİLDİRİM,"Bildirimli",İL,$B$10)/VLOOKUP($B$10,ABONE2,10,FALSE))</f>
        <v>0</v>
      </c>
      <c r="K32" s="17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7">
        <f>(SUMIFS(SANAYIAG2,KAYNAK,A32,SEBEP,B32,SÜRE,"Uzun",BİLDİRİM,"Bildirimli",İL,$B$10)/VLOOKUP($B$10,ABONE2,12,FALSE))</f>
        <v>0</v>
      </c>
      <c r="M32" s="17">
        <f>(SUMIFS(SANAYIOG2,KAYNAK,A32,SEBEP,B32,SÜRE,"Uzun",BİLDİRİM,"Bildirimli",İL,$B$10)/VLOOKUP($B$10,ABONE2,13,FALSE))</f>
        <v>0</v>
      </c>
      <c r="N32" s="17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23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0.17791426296309215</v>
      </c>
      <c r="D33" s="17">
        <f t="shared" ref="D33:O33" si="14">SUM(D28:D32)</f>
        <v>4.2810874003166042</v>
      </c>
      <c r="E33" s="17">
        <f t="shared" si="14"/>
        <v>0.18107703625743019</v>
      </c>
      <c r="F33" s="17">
        <f t="shared" si="14"/>
        <v>1.3967438667851666</v>
      </c>
      <c r="G33" s="17">
        <f t="shared" si="14"/>
        <v>4.0667616128079214</v>
      </c>
      <c r="H33" s="17">
        <f t="shared" si="14"/>
        <v>1.7263597244817788</v>
      </c>
      <c r="I33" s="17">
        <f t="shared" si="14"/>
        <v>0.40576023571038472</v>
      </c>
      <c r="J33" s="17">
        <f t="shared" si="14"/>
        <v>9.0524470786032136</v>
      </c>
      <c r="K33" s="17">
        <f t="shared" si="14"/>
        <v>0.59464057517037605</v>
      </c>
      <c r="L33" s="17">
        <f t="shared" si="14"/>
        <v>5.2340058658528941</v>
      </c>
      <c r="M33" s="17">
        <f t="shared" si="14"/>
        <v>68.61078614222096</v>
      </c>
      <c r="N33" s="17">
        <f t="shared" si="14"/>
        <v>33.525899957939565</v>
      </c>
      <c r="O33" s="17">
        <f t="shared" si="14"/>
        <v>0.32541782629632326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VLOOKUP($B$10,ABONE2,3,FALSE)</f>
        <v>2138951</v>
      </c>
      <c r="D37" s="22">
        <f>VLOOKUP($B$10,ABONE2,4,FALSE)</f>
        <v>1650</v>
      </c>
      <c r="E37" s="22">
        <f>VLOOKUP($B$10,ABONE2,5,FALSE)</f>
        <v>2140601</v>
      </c>
      <c r="F37" s="22">
        <f>VLOOKUP($B$10,ABONE2,6,FALSE)</f>
        <v>48872</v>
      </c>
      <c r="G37" s="22">
        <f>VLOOKUP($B$10,ABONE2,7,FALSE)</f>
        <v>6883</v>
      </c>
      <c r="H37" s="22">
        <f>VLOOKUP($B$10,ABONE2,8,FALSE)</f>
        <v>55755</v>
      </c>
      <c r="I37" s="22">
        <f>VLOOKUP($B$10,ABONE2,9,FALSE)</f>
        <v>422397</v>
      </c>
      <c r="J37" s="22">
        <f>VLOOKUP($B$10,ABONE2,10,FALSE)</f>
        <v>9433</v>
      </c>
      <c r="K37" s="22">
        <f>VLOOKUP($B$10,ABONE2,11,FALSE)</f>
        <v>431830</v>
      </c>
      <c r="L37" s="36">
        <f>VLOOKUP($B$10,ABONE2,12,FALSE)</f>
        <v>1911</v>
      </c>
      <c r="M37" s="36">
        <f>VLOOKUP($B$10,ABONE2,13,FALSE)</f>
        <v>1541</v>
      </c>
      <c r="N37" s="36">
        <f>VLOOKUP($B$10,ABONE2,14,FALSE)</f>
        <v>3452</v>
      </c>
      <c r="O37" s="36">
        <f>VLOOKUP($B$10,ABONE2,15,FALSE)</f>
        <v>2631638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VLOOKUP($B$10,TUKETIM,3,FALSE)</f>
        <v>513478.81125833333</v>
      </c>
      <c r="D38" s="22">
        <f>VLOOKUP($B$10,TUKETIM,4,FALSE)</f>
        <v>5722.62435</v>
      </c>
      <c r="E38" s="22">
        <f>VLOOKUP($B$10,TUKETIM,5,FALSE)</f>
        <v>519201.43560833333</v>
      </c>
      <c r="F38" s="22">
        <f>VLOOKUP($B$10,TUKETIM,6,FALSE)</f>
        <v>30210.269366666671</v>
      </c>
      <c r="G38" s="22">
        <f>VLOOKUP($B$10,TUKETIM,7,FALSE)</f>
        <v>22235.922683333334</v>
      </c>
      <c r="H38" s="22">
        <f>VLOOKUP($B$10,TUKETIM,8,FALSE)</f>
        <v>52446.192050000005</v>
      </c>
      <c r="I38" s="22">
        <f>VLOOKUP($B$10,TUKETIM,9,FALSE)</f>
        <v>265707.09844999993</v>
      </c>
      <c r="J38" s="22">
        <f>VLOOKUP($B$10,TUKETIM,10,FALSE)</f>
        <v>187751.14892500002</v>
      </c>
      <c r="K38" s="22">
        <f>VLOOKUP($B$10,TUKETIM,11,FALSE)</f>
        <v>453458.24737499992</v>
      </c>
      <c r="L38" s="36">
        <f>VLOOKUP($B$10,TUKETIM,12,FALSE)</f>
        <v>19961.581583333336</v>
      </c>
      <c r="M38" s="36">
        <f>VLOOKUP($B$10,TUKETIM,13,FALSE)</f>
        <v>397478.80085833336</v>
      </c>
      <c r="N38" s="36">
        <f>VLOOKUP($B$10,TUKETIM,14,FALSE)</f>
        <v>417440.38244166668</v>
      </c>
      <c r="O38" s="36">
        <f>VLOOKUP($B$10,TUKETIM,15,FALSE)</f>
        <v>1442546.2574749999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VLOOKUP($B$10,ANLASMA,3,FALSE)</f>
        <v>10756778.415999999</v>
      </c>
      <c r="D39" s="22">
        <f>VLOOKUP($B$10,ANLASMA,4,FALSE)</f>
        <v>111968.15</v>
      </c>
      <c r="E39" s="22">
        <f>VLOOKUP($B$10,ANLASMA,5,FALSE)</f>
        <v>10868746.566</v>
      </c>
      <c r="F39" s="22">
        <f>VLOOKUP($B$10,ANLASMA,6,FALSE)</f>
        <v>309239.82</v>
      </c>
      <c r="G39" s="22">
        <f>VLOOKUP($B$10,ANLASMA,7,FALSE)</f>
        <v>227859.527</v>
      </c>
      <c r="H39" s="22">
        <f>VLOOKUP($B$10,ANLASMA,8,FALSE)</f>
        <v>537099.34700000007</v>
      </c>
      <c r="I39" s="22">
        <f>VLOOKUP($B$10,ANLASMA,9,FALSE)</f>
        <v>2679847.219000001</v>
      </c>
      <c r="J39" s="22">
        <f>VLOOKUP($B$10,ANLASMA,10,FALSE)</f>
        <v>2951550.017</v>
      </c>
      <c r="K39" s="22">
        <f>VLOOKUP($B$10,ANLASMA,11,FALSE)</f>
        <v>5631397.2360000014</v>
      </c>
      <c r="L39" s="36">
        <f>VLOOKUP($B$10,ANLASMA,12,FALSE)</f>
        <v>79280.250000000015</v>
      </c>
      <c r="M39" s="36">
        <f>VLOOKUP($B$10,ANLASMA,13,FALSE)</f>
        <v>1933072.8779999998</v>
      </c>
      <c r="N39" s="36">
        <f>VLOOKUP($B$10,ANLASMA,14,FALSE)</f>
        <v>2012353.1279999998</v>
      </c>
      <c r="O39" s="36">
        <f>VLOOKUP($B$10,ANLASMA,15,FALSE)</f>
        <v>19049596.277000003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F13:H13"/>
    <mergeCell ref="I13:K13"/>
    <mergeCell ref="L13:N13"/>
    <mergeCell ref="O13:O14"/>
    <mergeCell ref="A25:B25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107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0.26077646231057605</v>
      </c>
      <c r="D17" s="17">
        <f t="shared" si="1"/>
        <v>7.201880619326313</v>
      </c>
      <c r="E17" s="17">
        <f t="shared" si="2"/>
        <v>0.28041818487156167</v>
      </c>
      <c r="F17" s="17">
        <f t="shared" si="3"/>
        <v>0.45913931545594311</v>
      </c>
      <c r="G17" s="17">
        <f t="shared" si="4"/>
        <v>1.2411551517427979</v>
      </c>
      <c r="H17" s="17">
        <f t="shared" si="5"/>
        <v>0.65091938959295759</v>
      </c>
      <c r="I17" s="17">
        <f t="shared" si="6"/>
        <v>0.5535145396294795</v>
      </c>
      <c r="J17" s="17">
        <f t="shared" si="7"/>
        <v>13.685895228114505</v>
      </c>
      <c r="K17" s="17">
        <f t="shared" si="8"/>
        <v>1.0141401204123315</v>
      </c>
      <c r="L17" s="17">
        <f t="shared" si="9"/>
        <v>6.8871931562644244</v>
      </c>
      <c r="M17" s="17">
        <f t="shared" si="10"/>
        <v>155.81730725520362</v>
      </c>
      <c r="N17" s="17">
        <f t="shared" si="11"/>
        <v>44.11972168099922</v>
      </c>
      <c r="O17" s="23">
        <f t="shared" si="12"/>
        <v>0.40997722360178807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1.7482640276294075E-2</v>
      </c>
      <c r="D18" s="17">
        <f t="shared" si="1"/>
        <v>0</v>
      </c>
      <c r="E18" s="17">
        <f t="shared" si="2"/>
        <v>1.7433168439800539E-2</v>
      </c>
      <c r="F18" s="17">
        <f t="shared" si="3"/>
        <v>2.2921884456221522E-3</v>
      </c>
      <c r="G18" s="17">
        <f t="shared" si="4"/>
        <v>1.4236645776688241E-3</v>
      </c>
      <c r="H18" s="17">
        <f t="shared" si="5"/>
        <v>2.0791933065764552E-3</v>
      </c>
      <c r="I18" s="17">
        <f t="shared" si="6"/>
        <v>5.4787155723773649E-2</v>
      </c>
      <c r="J18" s="17">
        <f t="shared" si="7"/>
        <v>2.9376892521864487E-2</v>
      </c>
      <c r="K18" s="17">
        <f t="shared" si="8"/>
        <v>5.3895876562525487E-2</v>
      </c>
      <c r="L18" s="17">
        <f t="shared" si="9"/>
        <v>0.14312634116959291</v>
      </c>
      <c r="M18" s="17">
        <f t="shared" si="10"/>
        <v>1.9826139848150848</v>
      </c>
      <c r="N18" s="17">
        <f t="shared" si="11"/>
        <v>0.60299825208096591</v>
      </c>
      <c r="O18" s="23">
        <f t="shared" si="12"/>
        <v>2.2039064733228361E-2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3.3354886880313454E-2</v>
      </c>
      <c r="D21" s="17">
        <f t="shared" si="1"/>
        <v>0</v>
      </c>
      <c r="E21" s="17">
        <f t="shared" si="2"/>
        <v>3.3260500249694465E-2</v>
      </c>
      <c r="F21" s="17">
        <f t="shared" si="3"/>
        <v>4.971052887821853E-2</v>
      </c>
      <c r="G21" s="17">
        <f t="shared" si="4"/>
        <v>0</v>
      </c>
      <c r="H21" s="17">
        <f t="shared" si="5"/>
        <v>3.7519613462845887E-2</v>
      </c>
      <c r="I21" s="17">
        <f t="shared" si="6"/>
        <v>7.422981762392368E-2</v>
      </c>
      <c r="J21" s="17">
        <f t="shared" si="7"/>
        <v>0</v>
      </c>
      <c r="K21" s="17">
        <f t="shared" si="8"/>
        <v>7.1626165349023829E-2</v>
      </c>
      <c r="L21" s="17">
        <f t="shared" si="9"/>
        <v>0.25076971922815622</v>
      </c>
      <c r="M21" s="17">
        <f t="shared" si="10"/>
        <v>0</v>
      </c>
      <c r="N21" s="17">
        <f t="shared" si="11"/>
        <v>0.18807728942111715</v>
      </c>
      <c r="O21" s="23">
        <f t="shared" si="12"/>
        <v>3.82321438349272E-2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4.0833223516921783E-3</v>
      </c>
      <c r="D22" s="17">
        <f t="shared" si="1"/>
        <v>0</v>
      </c>
      <c r="E22" s="17">
        <f t="shared" si="2"/>
        <v>4.0717674919833035E-3</v>
      </c>
      <c r="F22" s="17">
        <f t="shared" si="3"/>
        <v>5.2289793349083631E-4</v>
      </c>
      <c r="G22" s="17">
        <f t="shared" si="4"/>
        <v>0</v>
      </c>
      <c r="H22" s="17">
        <f t="shared" si="5"/>
        <v>3.9466344027760741E-4</v>
      </c>
      <c r="I22" s="17">
        <f t="shared" si="6"/>
        <v>6.8935971995956798E-3</v>
      </c>
      <c r="J22" s="17">
        <f t="shared" si="7"/>
        <v>0</v>
      </c>
      <c r="K22" s="17">
        <f t="shared" si="8"/>
        <v>6.6518004310530893E-3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4.3099890896635051E-3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0.31569731181887578</v>
      </c>
      <c r="D25" s="17">
        <f t="shared" ref="D25:O25" si="13">SUM(D15:D24)</f>
        <v>7.201880619326313</v>
      </c>
      <c r="E25" s="17">
        <f t="shared" si="13"/>
        <v>0.33518362105303995</v>
      </c>
      <c r="F25" s="17">
        <f t="shared" si="13"/>
        <v>0.51166493071327457</v>
      </c>
      <c r="G25" s="17">
        <f t="shared" si="13"/>
        <v>1.2425788163204667</v>
      </c>
      <c r="H25" s="17">
        <f t="shared" si="13"/>
        <v>0.6909128598026576</v>
      </c>
      <c r="I25" s="17">
        <f t="shared" si="13"/>
        <v>0.68942511017677255</v>
      </c>
      <c r="J25" s="17">
        <f t="shared" si="13"/>
        <v>13.715272120636371</v>
      </c>
      <c r="K25" s="17">
        <f t="shared" si="13"/>
        <v>1.1463139627549339</v>
      </c>
      <c r="L25" s="17">
        <f t="shared" si="13"/>
        <v>7.2810892166621732</v>
      </c>
      <c r="M25" s="17">
        <f t="shared" si="13"/>
        <v>157.7999212400187</v>
      </c>
      <c r="N25" s="17">
        <f t="shared" si="13"/>
        <v>44.910797222501301</v>
      </c>
      <c r="O25" s="17">
        <f t="shared" si="13"/>
        <v>0.47455842125960712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2.7932039333528613E-2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2.7852998109720271E-2</v>
      </c>
      <c r="F29" s="17">
        <f>(SUMIFS(TARIMSALAG2,KAYNAK,A29,SEBEP,B29,SÜRE,"Uzun",BİLDİRİM,"Bildirimli",İL,$B$10,İLÇE,$B$11)/VLOOKUP($B$11,ABONE2,6,FALSE))</f>
        <v>0.17116440118999823</v>
      </c>
      <c r="G29" s="17">
        <f>(SUMIFS(TARIMSALOG2,KAYNAK,A29,SEBEP,B29,SÜRE,"Uzun",BİLDİRİM,"Bildirimli",İL,$B$10,İLÇE,$B$11)/VLOOKUP($B$11,ABONE2,7,FALSE))</f>
        <v>0.39002266212248554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0.22483678422820347</v>
      </c>
      <c r="I29" s="17">
        <f>(SUMIFS(TICARETHANEAG2,KAYNAK,A29,SEBEP,B29,SÜRE,"Uzun",BİLDİRİM,"Bildirimli",İL,$B$10,İLÇE,$B$11)/VLOOKUP($B$11,ABONE2,9,FALSE))</f>
        <v>0.12659669506987548</v>
      </c>
      <c r="J29" s="17">
        <f>(SUMIFS(TICARETHANEOG2,KAYNAK,A29,SEBEP,B29,SÜRE,"Uzun",BİLDİRİM,"Bildirimli",İL,$B$10,İLÇE,$B$11)/VLOOKUP($B$11,ABONE2,10,FALSE))</f>
        <v>2.0261027707720185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0.19322293063796672</v>
      </c>
      <c r="L29" s="17">
        <f>(SUMIFS(SANAYIAG2,KAYNAK,A29,SEBEP,B29,SÜRE,"Uzun",BİLDİRİM,"Bildirimli",İL,$B$10,İLÇE,$B$11)/VLOOKUP($B$11,ABONE2,12,FALSE))</f>
        <v>8.7069548530310268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6.5302161397732705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5.7189011690386149E-2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2.5019301011099851E-5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2.4948502164401505E-5</v>
      </c>
      <c r="F30" s="17">
        <f>(SUMIFS(TARIMSALAG2,KAYNAK,A30,SEBEP,B30,SÜRE,"Uzun",BİLDİRİM,"Bildirimli",İL,$B$10,İLÇE,$B$11)/VLOOKUP($B$11,ABONE2,6,FALSE))</f>
        <v>2.7844676342473295E-2</v>
      </c>
      <c r="G30" s="17">
        <f>(SUMIFS(TARIMSALOG2,KAYNAK,A30,SEBEP,B30,SÜRE,"Uzun",BİLDİRİM,"Bildirimli",İL,$B$10,İLÇE,$B$11)/VLOOKUP($B$11,ABONE2,7,FALSE))</f>
        <v>0.19240595755554979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6.8201371497108726E-2</v>
      </c>
      <c r="I30" s="17">
        <f>(SUMIFS(TICARETHANEAG2,KAYNAK,A30,SEBEP,B30,SÜRE,"Uzun",BİLDİRİM,"Bildirimli",İL,$B$10,İLÇE,$B$11)/VLOOKUP($B$11,ABONE2,9,FALSE))</f>
        <v>6.3252212141598181E-4</v>
      </c>
      <c r="J30" s="17">
        <f>(SUMIFS(TICARETHANEOG2,KAYNAK,A30,SEBEP,B30,SÜRE,"Uzun",BİLDİRİM,"Bildirimli",İL,$B$10,İLÇE,$B$11)/VLOOKUP($B$11,ABONE2,10,FALSE))</f>
        <v>9.9886140541462446E-3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9.606922668451731E-4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1.6227344681254904E-3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0.11125462561274682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0.11093980070298039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0.11191431267942815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0.10798885571174545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0.10808559360249834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0.13921168424728653</v>
      </c>
      <c r="D33" s="17">
        <f t="shared" ref="D33:O33" si="14">SUM(D28:D32)</f>
        <v>0</v>
      </c>
      <c r="E33" s="17">
        <f t="shared" si="14"/>
        <v>0.13881774731486507</v>
      </c>
      <c r="F33" s="17">
        <f t="shared" si="14"/>
        <v>0.19900907753247152</v>
      </c>
      <c r="G33" s="17">
        <f t="shared" si="14"/>
        <v>0.58242861967803528</v>
      </c>
      <c r="H33" s="17">
        <f t="shared" si="14"/>
        <v>0.29303815572531222</v>
      </c>
      <c r="I33" s="17">
        <f t="shared" si="14"/>
        <v>0.23914352987071963</v>
      </c>
      <c r="J33" s="17">
        <f t="shared" si="14"/>
        <v>2.0360913848261646</v>
      </c>
      <c r="K33" s="17">
        <f t="shared" si="14"/>
        <v>0.30217247861655733</v>
      </c>
      <c r="L33" s="17">
        <f t="shared" si="14"/>
        <v>8.7069548530310268</v>
      </c>
      <c r="M33" s="17">
        <f t="shared" si="14"/>
        <v>0</v>
      </c>
      <c r="N33" s="17">
        <f t="shared" si="14"/>
        <v>6.5302161397732705</v>
      </c>
      <c r="O33" s="17">
        <f t="shared" si="14"/>
        <v>0.16689733976100998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49334</v>
      </c>
      <c r="D37" s="22">
        <f>VLOOKUP($B$11,ABONE2,4,FALSE)</f>
        <v>140</v>
      </c>
      <c r="E37" s="22">
        <f>VLOOKUP($B$11,ABONE2,5,FALSE)</f>
        <v>49474</v>
      </c>
      <c r="F37" s="22">
        <f>VLOOKUP($B$11,ABONE2,6,FALSE)</f>
        <v>951</v>
      </c>
      <c r="G37" s="22">
        <f>VLOOKUP($B$11,ABONE2,7,FALSE)</f>
        <v>309</v>
      </c>
      <c r="H37" s="22">
        <f>VLOOKUP($B$11,ABONE2,8,FALSE)</f>
        <v>1260</v>
      </c>
      <c r="I37" s="22">
        <f>VLOOKUP($B$11,ABONE2,9,FALSE)</f>
        <v>6960</v>
      </c>
      <c r="J37" s="22">
        <f>VLOOKUP($B$11,ABONE2,10,FALSE)</f>
        <v>253</v>
      </c>
      <c r="K37" s="22">
        <f>VLOOKUP($B$11,ABONE2,11,FALSE)</f>
        <v>7213</v>
      </c>
      <c r="L37" s="36">
        <f>VLOOKUP($B$11,ABONE2,12,FALSE)</f>
        <v>30</v>
      </c>
      <c r="M37" s="36">
        <f>VLOOKUP($B$11,ABONE2,13,FALSE)</f>
        <v>10</v>
      </c>
      <c r="N37" s="36">
        <f>VLOOKUP($B$11,ABONE2,14,FALSE)</f>
        <v>40</v>
      </c>
      <c r="O37" s="36">
        <f>VLOOKUP($B$11,ABONE2,15,FALSE)</f>
        <v>57987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7590.0582249999998</v>
      </c>
      <c r="D38" s="22">
        <f>VLOOKUP($B$11,TUKETIM,4,FALSE)</f>
        <v>348.73076666666668</v>
      </c>
      <c r="E38" s="22">
        <f>VLOOKUP($B$11,TUKETIM,5,FALSE)</f>
        <v>7938.7889916666663</v>
      </c>
      <c r="F38" s="22">
        <f>VLOOKUP($B$11,TUKETIM,6,FALSE)</f>
        <v>404.89081666666669</v>
      </c>
      <c r="G38" s="22">
        <f>VLOOKUP($B$11,TUKETIM,7,FALSE)</f>
        <v>849.85388333333344</v>
      </c>
      <c r="H38" s="22">
        <f>VLOOKUP($B$11,TUKETIM,8,FALSE)</f>
        <v>1254.7447000000002</v>
      </c>
      <c r="I38" s="22">
        <f>VLOOKUP($B$11,TUKETIM,9,FALSE)</f>
        <v>3537.4406166666668</v>
      </c>
      <c r="J38" s="22">
        <f>VLOOKUP($B$11,TUKETIM,10,FALSE)</f>
        <v>2397.0185916666669</v>
      </c>
      <c r="K38" s="22">
        <f>VLOOKUP($B$11,TUKETIM,11,FALSE)</f>
        <v>5934.4592083333337</v>
      </c>
      <c r="L38" s="36">
        <f>VLOOKUP($B$11,TUKETIM,12,FALSE)</f>
        <v>129.51676666666665</v>
      </c>
      <c r="M38" s="36">
        <f>VLOOKUP($B$11,TUKETIM,13,FALSE)</f>
        <v>650.23917499999982</v>
      </c>
      <c r="N38" s="36">
        <f>VLOOKUP($B$11,TUKETIM,14,FALSE)</f>
        <v>779.75594166666644</v>
      </c>
      <c r="O38" s="36">
        <f>VLOOKUP($B$11,TUKETIM,15,FALSE)</f>
        <v>15907.748841666667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262207.67700000003</v>
      </c>
      <c r="D39" s="22">
        <f>VLOOKUP($B$11,ANLASMA,4,FALSE)</f>
        <v>17391.46</v>
      </c>
      <c r="E39" s="22">
        <f>VLOOKUP($B$11,ANLASMA,5,FALSE)</f>
        <v>279599.13700000005</v>
      </c>
      <c r="F39" s="22">
        <f>VLOOKUP($B$11,ANLASMA,6,FALSE)</f>
        <v>8465.33</v>
      </c>
      <c r="G39" s="22">
        <f>VLOOKUP($B$11,ANLASMA,7,FALSE)</f>
        <v>11690.8</v>
      </c>
      <c r="H39" s="22">
        <f>VLOOKUP($B$11,ANLASMA,8,FALSE)</f>
        <v>20156.129999999997</v>
      </c>
      <c r="I39" s="22">
        <f>VLOOKUP($B$11,ANLASMA,9,FALSE)</f>
        <v>38461.644</v>
      </c>
      <c r="J39" s="22">
        <f>VLOOKUP($B$11,ANLASMA,10,FALSE)</f>
        <v>25760.87</v>
      </c>
      <c r="K39" s="22">
        <f>VLOOKUP($B$11,ANLASMA,11,FALSE)</f>
        <v>64222.513999999996</v>
      </c>
      <c r="L39" s="36">
        <f>VLOOKUP($B$11,ANLASMA,12,FALSE)</f>
        <v>529.71</v>
      </c>
      <c r="M39" s="36">
        <f>VLOOKUP($B$11,ANLASMA,13,FALSE)</f>
        <v>5468.4</v>
      </c>
      <c r="N39" s="36">
        <f>VLOOKUP($B$11,ANLASMA,14,FALSE)</f>
        <v>5998.11</v>
      </c>
      <c r="O39" s="36">
        <f>VLOOKUP($B$11,ANLASMA,15,FALSE)</f>
        <v>369975.89100000006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108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0.17891153403210919</v>
      </c>
      <c r="D17" s="17">
        <f t="shared" si="1"/>
        <v>0</v>
      </c>
      <c r="E17" s="17">
        <f t="shared" si="2"/>
        <v>0.17890184795479708</v>
      </c>
      <c r="F17" s="17">
        <f t="shared" si="3"/>
        <v>1.3143458499695866</v>
      </c>
      <c r="G17" s="17">
        <f t="shared" si="4"/>
        <v>0.68878832362643938</v>
      </c>
      <c r="H17" s="17">
        <f t="shared" si="5"/>
        <v>1.3107572539905645</v>
      </c>
      <c r="I17" s="17">
        <f t="shared" si="6"/>
        <v>0.78082833744157654</v>
      </c>
      <c r="J17" s="17">
        <f t="shared" si="7"/>
        <v>5.4251349277216638</v>
      </c>
      <c r="K17" s="17">
        <f t="shared" si="8"/>
        <v>0.91866797774668207</v>
      </c>
      <c r="L17" s="17">
        <f t="shared" si="9"/>
        <v>1.7313804973648805</v>
      </c>
      <c r="M17" s="17">
        <f t="shared" si="10"/>
        <v>22.635728953988242</v>
      </c>
      <c r="N17" s="17">
        <f t="shared" si="11"/>
        <v>16.93454301127278</v>
      </c>
      <c r="O17" s="23">
        <f t="shared" si="12"/>
        <v>0.46634175832332558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2.1674373715142914E-2</v>
      </c>
      <c r="D18" s="17">
        <f t="shared" si="1"/>
        <v>0</v>
      </c>
      <c r="E18" s="17">
        <f t="shared" si="2"/>
        <v>2.1673200287948113E-2</v>
      </c>
      <c r="F18" s="17">
        <f t="shared" si="3"/>
        <v>0.14513476294952979</v>
      </c>
      <c r="G18" s="17">
        <f t="shared" si="4"/>
        <v>0.19399835149786823</v>
      </c>
      <c r="H18" s="17">
        <f t="shared" si="5"/>
        <v>0.1454150755826624</v>
      </c>
      <c r="I18" s="17">
        <f t="shared" si="6"/>
        <v>0.1323592576974128</v>
      </c>
      <c r="J18" s="17">
        <f t="shared" si="7"/>
        <v>0.81987860434040882</v>
      </c>
      <c r="K18" s="17">
        <f t="shared" si="8"/>
        <v>0.15276433165235095</v>
      </c>
      <c r="L18" s="17">
        <f t="shared" si="9"/>
        <v>1.951490251771802</v>
      </c>
      <c r="M18" s="17">
        <f t="shared" si="10"/>
        <v>20.247761526991653</v>
      </c>
      <c r="N18" s="17">
        <f t="shared" si="11"/>
        <v>15.257869361022603</v>
      </c>
      <c r="O18" s="23">
        <f t="shared" si="12"/>
        <v>6.6581560218643934E-2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1.1970814079021421E-2</v>
      </c>
      <c r="D20" s="17">
        <f t="shared" si="1"/>
        <v>0</v>
      </c>
      <c r="E20" s="17">
        <f t="shared" si="2"/>
        <v>1.1970165992070037E-2</v>
      </c>
      <c r="F20" s="17">
        <f t="shared" si="3"/>
        <v>2.413943427700934E-2</v>
      </c>
      <c r="G20" s="17">
        <f t="shared" si="4"/>
        <v>0</v>
      </c>
      <c r="H20" s="17">
        <f t="shared" si="5"/>
        <v>2.4000955123399378E-2</v>
      </c>
      <c r="I20" s="17">
        <f t="shared" si="6"/>
        <v>2.400478851679029E-2</v>
      </c>
      <c r="J20" s="17">
        <f t="shared" si="7"/>
        <v>0.10515950943591937</v>
      </c>
      <c r="K20" s="17">
        <f t="shared" si="8"/>
        <v>2.6413401583801302E-2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1.5984140054911646E-2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5.9234493197372624E-2</v>
      </c>
      <c r="D21" s="17">
        <f t="shared" si="1"/>
        <v>0</v>
      </c>
      <c r="E21" s="17">
        <f t="shared" si="2"/>
        <v>5.9231286305856334E-2</v>
      </c>
      <c r="F21" s="17">
        <f t="shared" si="3"/>
        <v>0.27568074512120716</v>
      </c>
      <c r="G21" s="17">
        <f t="shared" si="4"/>
        <v>0</v>
      </c>
      <c r="H21" s="17">
        <f t="shared" si="5"/>
        <v>0.2740992649666657</v>
      </c>
      <c r="I21" s="17">
        <f t="shared" si="6"/>
        <v>0.12675478463925283</v>
      </c>
      <c r="J21" s="17">
        <f t="shared" si="7"/>
        <v>0</v>
      </c>
      <c r="K21" s="17">
        <f t="shared" si="8"/>
        <v>0.12299279486058663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0.10036216899151409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2.4766632933574163E-4</v>
      </c>
      <c r="D22" s="17">
        <f t="shared" si="1"/>
        <v>0</v>
      </c>
      <c r="E22" s="17">
        <f t="shared" si="2"/>
        <v>2.4765292094803464E-4</v>
      </c>
      <c r="F22" s="17">
        <f t="shared" si="3"/>
        <v>3.2555605980203255E-5</v>
      </c>
      <c r="G22" s="17">
        <f t="shared" si="4"/>
        <v>0</v>
      </c>
      <c r="H22" s="17">
        <f t="shared" si="5"/>
        <v>3.2368846310955675E-5</v>
      </c>
      <c r="I22" s="17">
        <f t="shared" si="6"/>
        <v>1.0412812706092668E-3</v>
      </c>
      <c r="J22" s="17">
        <f t="shared" si="7"/>
        <v>0</v>
      </c>
      <c r="K22" s="17">
        <f t="shared" si="8"/>
        <v>1.0103768001555691E-3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3.366629892237641E-4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0.27203888135298193</v>
      </c>
      <c r="D25" s="17">
        <f t="shared" ref="D25:O25" si="13">SUM(D15:D24)</f>
        <v>0</v>
      </c>
      <c r="E25" s="17">
        <f t="shared" si="13"/>
        <v>0.27202415346161962</v>
      </c>
      <c r="F25" s="17">
        <f t="shared" si="13"/>
        <v>1.7593333479233131</v>
      </c>
      <c r="G25" s="17">
        <f t="shared" si="13"/>
        <v>0.88278667512430764</v>
      </c>
      <c r="H25" s="17">
        <f t="shared" si="13"/>
        <v>1.7543049185096029</v>
      </c>
      <c r="I25" s="17">
        <f t="shared" si="13"/>
        <v>1.0649884495656419</v>
      </c>
      <c r="J25" s="17">
        <f t="shared" si="13"/>
        <v>6.3501730414979924</v>
      </c>
      <c r="K25" s="17">
        <f t="shared" si="13"/>
        <v>1.2218488826435765</v>
      </c>
      <c r="L25" s="17">
        <f t="shared" si="13"/>
        <v>3.6828707491366828</v>
      </c>
      <c r="M25" s="17">
        <f t="shared" si="13"/>
        <v>42.883490480979894</v>
      </c>
      <c r="N25" s="17">
        <f t="shared" si="13"/>
        <v>32.192412372295379</v>
      </c>
      <c r="O25" s="17">
        <f t="shared" si="13"/>
        <v>0.64960629057761898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0.59829780732186577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0.59826541612445783</v>
      </c>
      <c r="F29" s="17">
        <f>(SUMIFS(TARIMSALAG2,KAYNAK,A29,SEBEP,B29,SÜRE,"Uzun",BİLDİRİM,"Bildirimli",İL,$B$10,İLÇE,$B$11)/VLOOKUP($B$11,ABONE2,6,FALSE))</f>
        <v>2.3041101561118738</v>
      </c>
      <c r="G29" s="17">
        <f>(SUMIFS(TARIMSALOG2,KAYNAK,A29,SEBEP,B29,SÜRE,"Uzun",BİLDİRİM,"Bildirimli",İL,$B$10,İLÇE,$B$11)/VLOOKUP($B$11,ABONE2,7,FALSE))</f>
        <v>15.323105058869112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2.3787953941459437</v>
      </c>
      <c r="I29" s="17">
        <f>(SUMIFS(TICARETHANEAG2,KAYNAK,A29,SEBEP,B29,SÜRE,"Uzun",BİLDİRİM,"Bildirimli",İL,$B$10,İLÇE,$B$11)/VLOOKUP($B$11,ABONE2,9,FALSE))</f>
        <v>1.9321689780781093</v>
      </c>
      <c r="J29" s="17">
        <f>(SUMIFS(TICARETHANEOG2,KAYNAK,A29,SEBEP,B29,SÜRE,"Uzun",BİLDİRİM,"Bildirimli",İL,$B$10,İLÇE,$B$11)/VLOOKUP($B$11,ABONE2,10,FALSE))</f>
        <v>44.315824855968991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3.190085045301295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1.2644429574279434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5.1987328677845134E-2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5.1984514139992402E-2</v>
      </c>
      <c r="F31" s="17">
        <f>(SUMIFS(TARIMSALAG2,KAYNAK,A31,SEBEP,B31,SÜRE,"Uzun",BİLDİRİM,"Bildirimli",İL,$B$10,İLÇE,$B$11)/VLOOKUP($B$11,ABONE2,6,FALSE))</f>
        <v>0.10940202846464137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0.10877442882286245</v>
      </c>
      <c r="I31" s="17">
        <f>(SUMIFS(TICARETHANEAG2,KAYNAK,A31,SEBEP,B31,SÜRE,"Uzun",BİLDİRİM,"Bildirimli",İL,$B$10,İLÇE,$B$11)/VLOOKUP($B$11,ABONE2,9,FALSE))</f>
        <v>0.15255766750398547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0.1480298669366101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7.5328351737181887E-2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0.65028513599971094</v>
      </c>
      <c r="D33" s="17">
        <f t="shared" ref="D33:O33" si="14">SUM(D28:D32)</f>
        <v>0</v>
      </c>
      <c r="E33" s="17">
        <f t="shared" si="14"/>
        <v>0.65024993026445022</v>
      </c>
      <c r="F33" s="17">
        <f t="shared" si="14"/>
        <v>2.4135121845765153</v>
      </c>
      <c r="G33" s="17">
        <f t="shared" si="14"/>
        <v>15.323105058869112</v>
      </c>
      <c r="H33" s="17">
        <f t="shared" si="14"/>
        <v>2.4875698229688061</v>
      </c>
      <c r="I33" s="17">
        <f t="shared" si="14"/>
        <v>2.0847266455820948</v>
      </c>
      <c r="J33" s="17">
        <f t="shared" si="14"/>
        <v>44.315824855968991</v>
      </c>
      <c r="K33" s="17">
        <f t="shared" si="14"/>
        <v>3.3381149122379052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1.3397713091651253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18470</v>
      </c>
      <c r="D37" s="22">
        <f>VLOOKUP($B$11,ABONE2,4,FALSE)</f>
        <v>1</v>
      </c>
      <c r="E37" s="22">
        <f>VLOOKUP($B$11,ABONE2,5,FALSE)</f>
        <v>18471</v>
      </c>
      <c r="F37" s="22">
        <f>VLOOKUP($B$11,ABONE2,6,FALSE)</f>
        <v>3813</v>
      </c>
      <c r="G37" s="22">
        <f>VLOOKUP($B$11,ABONE2,7,FALSE)</f>
        <v>22</v>
      </c>
      <c r="H37" s="22">
        <f>VLOOKUP($B$11,ABONE2,8,FALSE)</f>
        <v>3835</v>
      </c>
      <c r="I37" s="22">
        <f>VLOOKUP($B$11,ABONE2,9,FALSE)</f>
        <v>4054</v>
      </c>
      <c r="J37" s="22">
        <f>VLOOKUP($B$11,ABONE2,10,FALSE)</f>
        <v>124</v>
      </c>
      <c r="K37" s="22">
        <f>VLOOKUP($B$11,ABONE2,11,FALSE)</f>
        <v>4178</v>
      </c>
      <c r="L37" s="36">
        <f>VLOOKUP($B$11,ABONE2,12,FALSE)</f>
        <v>3</v>
      </c>
      <c r="M37" s="36">
        <f>VLOOKUP($B$11,ABONE2,13,FALSE)</f>
        <v>8</v>
      </c>
      <c r="N37" s="36">
        <f>VLOOKUP($B$11,ABONE2,14,FALSE)</f>
        <v>11</v>
      </c>
      <c r="O37" s="36">
        <f>VLOOKUP($B$11,ABONE2,15,FALSE)</f>
        <v>26495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2957.7229499999999</v>
      </c>
      <c r="D38" s="22">
        <f>VLOOKUP($B$11,TUKETIM,4,FALSE)</f>
        <v>0</v>
      </c>
      <c r="E38" s="22">
        <f>VLOOKUP($B$11,TUKETIM,5,FALSE)</f>
        <v>2957.7229499999999</v>
      </c>
      <c r="F38" s="22">
        <f>VLOOKUP($B$11,TUKETIM,6,FALSE)</f>
        <v>2461.2690499999999</v>
      </c>
      <c r="G38" s="22">
        <f>VLOOKUP($B$11,TUKETIM,7,FALSE)</f>
        <v>51.162224999999992</v>
      </c>
      <c r="H38" s="22">
        <f>VLOOKUP($B$11,TUKETIM,8,FALSE)</f>
        <v>2512.4312749999999</v>
      </c>
      <c r="I38" s="22">
        <f>VLOOKUP($B$11,TUKETIM,9,FALSE)</f>
        <v>2300.9869916666667</v>
      </c>
      <c r="J38" s="22">
        <f>VLOOKUP($B$11,TUKETIM,10,FALSE)</f>
        <v>803.77888333333328</v>
      </c>
      <c r="K38" s="22">
        <f>VLOOKUP($B$11,TUKETIM,11,FALSE)</f>
        <v>3104.7658750000001</v>
      </c>
      <c r="L38" s="36">
        <f>VLOOKUP($B$11,TUKETIM,12,FALSE)</f>
        <v>12.637625000000002</v>
      </c>
      <c r="M38" s="36">
        <f>VLOOKUP($B$11,TUKETIM,13,FALSE)</f>
        <v>345.12846666666667</v>
      </c>
      <c r="N38" s="36">
        <f>VLOOKUP($B$11,TUKETIM,14,FALSE)</f>
        <v>357.76609166666668</v>
      </c>
      <c r="O38" s="36">
        <f>VLOOKUP($B$11,TUKETIM,15,FALSE)</f>
        <v>8932.6861916666658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72014.384000000005</v>
      </c>
      <c r="D39" s="22">
        <f>VLOOKUP($B$11,ANLASMA,4,FALSE)</f>
        <v>750</v>
      </c>
      <c r="E39" s="22">
        <f>VLOOKUP($B$11,ANLASMA,5,FALSE)</f>
        <v>72764.384000000005</v>
      </c>
      <c r="F39" s="22">
        <f>VLOOKUP($B$11,ANLASMA,6,FALSE)</f>
        <v>18127.518</v>
      </c>
      <c r="G39" s="22">
        <f>VLOOKUP($B$11,ANLASMA,7,FALSE)</f>
        <v>632.6</v>
      </c>
      <c r="H39" s="22">
        <f>VLOOKUP($B$11,ANLASMA,8,FALSE)</f>
        <v>18760.117999999999</v>
      </c>
      <c r="I39" s="22">
        <f>VLOOKUP($B$11,ANLASMA,9,FALSE)</f>
        <v>21819.232</v>
      </c>
      <c r="J39" s="22">
        <f>VLOOKUP($B$11,ANLASMA,10,FALSE)</f>
        <v>24539.4</v>
      </c>
      <c r="K39" s="22">
        <f>VLOOKUP($B$11,ANLASMA,11,FALSE)</f>
        <v>46358.631999999998</v>
      </c>
      <c r="L39" s="36">
        <f>VLOOKUP($B$11,ANLASMA,12,FALSE)</f>
        <v>35</v>
      </c>
      <c r="M39" s="36">
        <f>VLOOKUP($B$11,ANLASMA,13,FALSE)</f>
        <v>1668</v>
      </c>
      <c r="N39" s="36">
        <f>VLOOKUP($B$11,ANLASMA,14,FALSE)</f>
        <v>1703</v>
      </c>
      <c r="O39" s="36">
        <f>VLOOKUP($B$11,ANLASMA,15,FALSE)</f>
        <v>139586.13400000002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109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2.6134338542039729E-2</v>
      </c>
      <c r="D17" s="17">
        <f t="shared" si="1"/>
        <v>0</v>
      </c>
      <c r="E17" s="17">
        <f t="shared" si="2"/>
        <v>2.6126960129125545E-2</v>
      </c>
      <c r="F17" s="17">
        <f t="shared" si="3"/>
        <v>0.10498199068521126</v>
      </c>
      <c r="G17" s="17">
        <f t="shared" si="4"/>
        <v>0.4856828082943549</v>
      </c>
      <c r="H17" s="17">
        <f t="shared" si="5"/>
        <v>0.10784979345439501</v>
      </c>
      <c r="I17" s="17">
        <f t="shared" si="6"/>
        <v>6.8411429232920248E-2</v>
      </c>
      <c r="J17" s="17">
        <f t="shared" si="7"/>
        <v>1.1740641781916348</v>
      </c>
      <c r="K17" s="17">
        <f t="shared" si="8"/>
        <v>8.942700418672897E-2</v>
      </c>
      <c r="L17" s="17">
        <f t="shared" si="9"/>
        <v>1.0317941942600068</v>
      </c>
      <c r="M17" s="17">
        <f t="shared" si="10"/>
        <v>9.2982107482397627</v>
      </c>
      <c r="N17" s="17">
        <f t="shared" si="11"/>
        <v>7.0437335062452835</v>
      </c>
      <c r="O17" s="23">
        <f t="shared" si="12"/>
        <v>5.4370279643981258E-2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4.1351726691209435E-2</v>
      </c>
      <c r="D18" s="17">
        <f t="shared" si="1"/>
        <v>0</v>
      </c>
      <c r="E18" s="17">
        <f t="shared" si="2"/>
        <v>4.1340052008349129E-2</v>
      </c>
      <c r="F18" s="17">
        <f t="shared" si="3"/>
        <v>5.7169358608133103E-2</v>
      </c>
      <c r="G18" s="17">
        <f t="shared" si="4"/>
        <v>0</v>
      </c>
      <c r="H18" s="17">
        <f t="shared" si="5"/>
        <v>5.6738704306000275E-2</v>
      </c>
      <c r="I18" s="17">
        <f t="shared" si="6"/>
        <v>0.15166018232957029</v>
      </c>
      <c r="J18" s="17">
        <f t="shared" si="7"/>
        <v>0.34274158733293514</v>
      </c>
      <c r="K18" s="17">
        <f t="shared" si="8"/>
        <v>0.15529214145318229</v>
      </c>
      <c r="L18" s="17">
        <f t="shared" si="9"/>
        <v>7.3435778521126691</v>
      </c>
      <c r="M18" s="17">
        <f t="shared" si="10"/>
        <v>35.087957432762749</v>
      </c>
      <c r="N18" s="17">
        <f t="shared" si="11"/>
        <v>27.521308456221821</v>
      </c>
      <c r="O18" s="23">
        <f t="shared" si="12"/>
        <v>9.4514689218076278E-2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2.8138427500634854E-2</v>
      </c>
      <c r="D21" s="17">
        <f t="shared" si="1"/>
        <v>0</v>
      </c>
      <c r="E21" s="17">
        <f t="shared" si="2"/>
        <v>2.813048328056127E-2</v>
      </c>
      <c r="F21" s="17">
        <f t="shared" si="3"/>
        <v>7.8043356676939624E-2</v>
      </c>
      <c r="G21" s="17">
        <f t="shared" si="4"/>
        <v>0</v>
      </c>
      <c r="H21" s="17">
        <f t="shared" si="5"/>
        <v>7.7455459451501285E-2</v>
      </c>
      <c r="I21" s="17">
        <f t="shared" si="6"/>
        <v>6.8591704253766067E-2</v>
      </c>
      <c r="J21" s="17">
        <f t="shared" si="7"/>
        <v>0</v>
      </c>
      <c r="K21" s="17">
        <f t="shared" si="8"/>
        <v>6.7287954859291108E-2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4.0690222664460034E-2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9.5624492733884014E-2</v>
      </c>
      <c r="D25" s="17">
        <f t="shared" ref="D25:O25" si="13">SUM(D15:D24)</f>
        <v>0</v>
      </c>
      <c r="E25" s="17">
        <f t="shared" si="13"/>
        <v>9.5597495418035944E-2</v>
      </c>
      <c r="F25" s="17">
        <f t="shared" si="13"/>
        <v>0.24019470597028397</v>
      </c>
      <c r="G25" s="17">
        <f t="shared" si="13"/>
        <v>0.4856828082943549</v>
      </c>
      <c r="H25" s="17">
        <f t="shared" si="13"/>
        <v>0.24204395721189656</v>
      </c>
      <c r="I25" s="17">
        <f t="shared" si="13"/>
        <v>0.28866331581625659</v>
      </c>
      <c r="J25" s="17">
        <f t="shared" si="13"/>
        <v>1.5168057655245699</v>
      </c>
      <c r="K25" s="17">
        <f t="shared" si="13"/>
        <v>0.31200710049920238</v>
      </c>
      <c r="L25" s="17">
        <f t="shared" si="13"/>
        <v>8.3753720463726751</v>
      </c>
      <c r="M25" s="17">
        <f t="shared" si="13"/>
        <v>44.38616818100251</v>
      </c>
      <c r="N25" s="17">
        <f t="shared" si="13"/>
        <v>34.565041962467106</v>
      </c>
      <c r="O25" s="17">
        <f t="shared" si="13"/>
        <v>0.18957519152651758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7.3205562172228456E-2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7.3184894311649068E-2</v>
      </c>
      <c r="F29" s="17">
        <f>(SUMIFS(TARIMSALAG2,KAYNAK,A29,SEBEP,B29,SÜRE,"Uzun",BİLDİRİM,"Bildirimli",İL,$B$10,İLÇE,$B$11)/VLOOKUP($B$11,ABONE2,6,FALSE))</f>
        <v>6.7243530731654844E-2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6.6736988127273258E-2</v>
      </c>
      <c r="I29" s="17">
        <f>(SUMIFS(TICARETHANEAG2,KAYNAK,A29,SEBEP,B29,SÜRE,"Uzun",BİLDİRİM,"Bildirimli",İL,$B$10,İLÇE,$B$11)/VLOOKUP($B$11,ABONE2,9,FALSE))</f>
        <v>7.8034929627981087E-2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7.6551689149307739E-2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7.3057941691739625E-2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9.4418986477582175E-3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9.4392329507938591E-3</v>
      </c>
      <c r="F31" s="17">
        <f>(SUMIFS(TARIMSALAG2,KAYNAK,A31,SEBEP,B31,SÜRE,"Uzun",BİLDİRİM,"Bildirimli",İL,$B$10,İLÇE,$B$11)/VLOOKUP($B$11,ABONE2,6,FALSE))</f>
        <v>4.2759778515575487E-3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4.2437670956136124E-3</v>
      </c>
      <c r="I31" s="17">
        <f>(SUMIFS(TICARETHANEAG2,KAYNAK,A31,SEBEP,B31,SÜRE,"Uzun",BİLDİRİM,"Bildirimli",İL,$B$10,İLÇE,$B$11)/VLOOKUP($B$11,ABONE2,9,FALSE))</f>
        <v>7.4281726302481178E-3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7.2869824429783545E-3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8.4743758457831407E-3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8.2647460819986668E-2</v>
      </c>
      <c r="D33" s="17">
        <f t="shared" ref="D33:O33" si="14">SUM(D28:D32)</f>
        <v>0</v>
      </c>
      <c r="E33" s="17">
        <f t="shared" si="14"/>
        <v>8.262412726244292E-2</v>
      </c>
      <c r="F33" s="17">
        <f t="shared" si="14"/>
        <v>7.1519508583212391E-2</v>
      </c>
      <c r="G33" s="17">
        <f t="shared" si="14"/>
        <v>0</v>
      </c>
      <c r="H33" s="17">
        <f t="shared" si="14"/>
        <v>7.0980755222886868E-2</v>
      </c>
      <c r="I33" s="17">
        <f t="shared" si="14"/>
        <v>8.5463102258229201E-2</v>
      </c>
      <c r="J33" s="17">
        <f t="shared" si="14"/>
        <v>0</v>
      </c>
      <c r="K33" s="17">
        <f t="shared" si="14"/>
        <v>8.3838671592286099E-2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8.1532317537522769E-2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7082</v>
      </c>
      <c r="D37" s="22">
        <f>VLOOKUP($B$11,ABONE2,4,FALSE)</f>
        <v>2</v>
      </c>
      <c r="E37" s="22">
        <f>VLOOKUP($B$11,ABONE2,5,FALSE)</f>
        <v>7084</v>
      </c>
      <c r="F37" s="22">
        <f>VLOOKUP($B$11,ABONE2,6,FALSE)</f>
        <v>1054</v>
      </c>
      <c r="G37" s="22">
        <f>VLOOKUP($B$11,ABONE2,7,FALSE)</f>
        <v>8</v>
      </c>
      <c r="H37" s="22">
        <f>VLOOKUP($B$11,ABONE2,8,FALSE)</f>
        <v>1062</v>
      </c>
      <c r="I37" s="22">
        <f>VLOOKUP($B$11,ABONE2,9,FALSE)</f>
        <v>1858</v>
      </c>
      <c r="J37" s="22">
        <f>VLOOKUP($B$11,ABONE2,10,FALSE)</f>
        <v>36</v>
      </c>
      <c r="K37" s="22">
        <f>VLOOKUP($B$11,ABONE2,11,FALSE)</f>
        <v>1894</v>
      </c>
      <c r="L37" s="36">
        <f>VLOOKUP($B$11,ABONE2,12,FALSE)</f>
        <v>3</v>
      </c>
      <c r="M37" s="36">
        <f>VLOOKUP($B$11,ABONE2,13,FALSE)</f>
        <v>8</v>
      </c>
      <c r="N37" s="36">
        <f>VLOOKUP($B$11,ABONE2,14,FALSE)</f>
        <v>11</v>
      </c>
      <c r="O37" s="36">
        <f>VLOOKUP($B$11,ABONE2,15,FALSE)</f>
        <v>10051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928.70372500000019</v>
      </c>
      <c r="D38" s="22">
        <f>VLOOKUP($B$11,TUKETIM,4,FALSE)</f>
        <v>0</v>
      </c>
      <c r="E38" s="22">
        <f>VLOOKUP($B$11,TUKETIM,5,FALSE)</f>
        <v>928.70372500000019</v>
      </c>
      <c r="F38" s="22">
        <f>VLOOKUP($B$11,TUKETIM,6,FALSE)</f>
        <v>419.42394999999999</v>
      </c>
      <c r="G38" s="22">
        <f>VLOOKUP($B$11,TUKETIM,7,FALSE)</f>
        <v>9.7093249999999998</v>
      </c>
      <c r="H38" s="22">
        <f>VLOOKUP($B$11,TUKETIM,8,FALSE)</f>
        <v>429.13327499999997</v>
      </c>
      <c r="I38" s="22">
        <f>VLOOKUP($B$11,TUKETIM,9,FALSE)</f>
        <v>650.9789750000001</v>
      </c>
      <c r="J38" s="22">
        <f>VLOOKUP($B$11,TUKETIM,10,FALSE)</f>
        <v>376.43609166666664</v>
      </c>
      <c r="K38" s="22">
        <f>VLOOKUP($B$11,TUKETIM,11,FALSE)</f>
        <v>1027.4150666666667</v>
      </c>
      <c r="L38" s="36">
        <f>VLOOKUP($B$11,TUKETIM,12,FALSE)</f>
        <v>107.05205833333332</v>
      </c>
      <c r="M38" s="36">
        <f>VLOOKUP($B$11,TUKETIM,13,FALSE)</f>
        <v>638.94931666666662</v>
      </c>
      <c r="N38" s="36">
        <f>VLOOKUP($B$11,TUKETIM,14,FALSE)</f>
        <v>746.00137499999994</v>
      </c>
      <c r="O38" s="36">
        <f>VLOOKUP($B$11,TUKETIM,15,FALSE)</f>
        <v>3131.2534416666672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28370.463</v>
      </c>
      <c r="D39" s="22">
        <f>VLOOKUP($B$11,ANLASMA,4,FALSE)</f>
        <v>155</v>
      </c>
      <c r="E39" s="22">
        <f>VLOOKUP($B$11,ANLASMA,5,FALSE)</f>
        <v>28525.463</v>
      </c>
      <c r="F39" s="22">
        <f>VLOOKUP($B$11,ANLASMA,6,FALSE)</f>
        <v>4389.7910000000002</v>
      </c>
      <c r="G39" s="22">
        <f>VLOOKUP($B$11,ANLASMA,7,FALSE)</f>
        <v>265.3</v>
      </c>
      <c r="H39" s="22">
        <f>VLOOKUP($B$11,ANLASMA,8,FALSE)</f>
        <v>4655.0910000000003</v>
      </c>
      <c r="I39" s="22">
        <f>VLOOKUP($B$11,ANLASMA,9,FALSE)</f>
        <v>9552.4709999999995</v>
      </c>
      <c r="J39" s="22">
        <f>VLOOKUP($B$11,ANLASMA,10,FALSE)</f>
        <v>4627.8999999999996</v>
      </c>
      <c r="K39" s="22">
        <f>VLOOKUP($B$11,ANLASMA,11,FALSE)</f>
        <v>14180.370999999999</v>
      </c>
      <c r="L39" s="36">
        <f>VLOOKUP($B$11,ANLASMA,12,FALSE)</f>
        <v>172.04900000000001</v>
      </c>
      <c r="M39" s="36">
        <f>VLOOKUP($B$11,ANLASMA,13,FALSE)</f>
        <v>2350</v>
      </c>
      <c r="N39" s="36">
        <f>VLOOKUP($B$11,ANLASMA,14,FALSE)</f>
        <v>2522.049</v>
      </c>
      <c r="O39" s="36">
        <f>VLOOKUP($B$11,ANLASMA,15,FALSE)</f>
        <v>49882.974000000002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110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0.14347424007209694</v>
      </c>
      <c r="D17" s="17">
        <f t="shared" si="1"/>
        <v>0.4311122719947777</v>
      </c>
      <c r="E17" s="17">
        <f t="shared" si="2"/>
        <v>0.14348079253954599</v>
      </c>
      <c r="F17" s="17">
        <f t="shared" si="3"/>
        <v>7.5861055315388531E-2</v>
      </c>
      <c r="G17" s="17">
        <f t="shared" si="4"/>
        <v>0.19910604545162996</v>
      </c>
      <c r="H17" s="17">
        <f t="shared" si="5"/>
        <v>8.8972224478818474E-2</v>
      </c>
      <c r="I17" s="17">
        <f t="shared" si="6"/>
        <v>0.33031261676325752</v>
      </c>
      <c r="J17" s="17">
        <f t="shared" si="7"/>
        <v>45.595903445200051</v>
      </c>
      <c r="K17" s="17">
        <f t="shared" si="8"/>
        <v>0.50962666807669865</v>
      </c>
      <c r="L17" s="17">
        <f t="shared" si="9"/>
        <v>10.590178148073475</v>
      </c>
      <c r="M17" s="17">
        <f t="shared" si="10"/>
        <v>21.681964442285985</v>
      </c>
      <c r="N17" s="17">
        <f t="shared" si="11"/>
        <v>12.06908298730181</v>
      </c>
      <c r="O17" s="23">
        <f t="shared" si="12"/>
        <v>0.19447623306609366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4.256038454166583E-3</v>
      </c>
      <c r="D18" s="17">
        <f t="shared" si="1"/>
        <v>0</v>
      </c>
      <c r="E18" s="17">
        <f t="shared" si="2"/>
        <v>4.2559415005292405E-3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1.4191910111940756E-2</v>
      </c>
      <c r="J18" s="17">
        <f t="shared" si="7"/>
        <v>0.44058654214579923</v>
      </c>
      <c r="K18" s="17">
        <f t="shared" si="8"/>
        <v>1.5881019820418531E-2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5.7986700839176755E-3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5.339833543563767E-2</v>
      </c>
      <c r="D21" s="17">
        <f t="shared" si="1"/>
        <v>2.3544573099545696</v>
      </c>
      <c r="E21" s="17">
        <f t="shared" si="2"/>
        <v>5.3450754143720539E-2</v>
      </c>
      <c r="F21" s="17">
        <f t="shared" si="3"/>
        <v>0</v>
      </c>
      <c r="G21" s="17">
        <f t="shared" si="4"/>
        <v>0</v>
      </c>
      <c r="H21" s="17">
        <f t="shared" si="5"/>
        <v>0</v>
      </c>
      <c r="I21" s="17">
        <f t="shared" si="6"/>
        <v>7.991172566486146E-2</v>
      </c>
      <c r="J21" s="17">
        <f t="shared" si="7"/>
        <v>0</v>
      </c>
      <c r="K21" s="17">
        <f t="shared" si="8"/>
        <v>7.9595165226476264E-2</v>
      </c>
      <c r="L21" s="17">
        <f t="shared" si="9"/>
        <v>0.5188578433756531</v>
      </c>
      <c r="M21" s="17">
        <f t="shared" si="10"/>
        <v>0</v>
      </c>
      <c r="N21" s="17">
        <f t="shared" si="11"/>
        <v>0.44967679759223267</v>
      </c>
      <c r="O21" s="23">
        <f t="shared" si="12"/>
        <v>5.6986837963514253E-2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1.7292938835856142E-3</v>
      </c>
      <c r="D22" s="17">
        <f t="shared" si="1"/>
        <v>1.7236907962133585</v>
      </c>
      <c r="E22" s="17">
        <f t="shared" si="2"/>
        <v>1.7685206041173761E-3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1.8873178422551295E-3</v>
      </c>
      <c r="J22" s="17">
        <f t="shared" si="7"/>
        <v>0</v>
      </c>
      <c r="K22" s="17">
        <f t="shared" si="8"/>
        <v>1.8798414655588971E-3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1.7824182036323597E-3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0.2028579078454868</v>
      </c>
      <c r="D25" s="17">
        <f t="shared" ref="D25:O25" si="13">SUM(D15:D24)</f>
        <v>4.5092603781627059</v>
      </c>
      <c r="E25" s="17">
        <f t="shared" si="13"/>
        <v>0.20295600878791314</v>
      </c>
      <c r="F25" s="17">
        <f t="shared" si="13"/>
        <v>7.5861055315388531E-2</v>
      </c>
      <c r="G25" s="17">
        <f t="shared" si="13"/>
        <v>0.19910604545162996</v>
      </c>
      <c r="H25" s="17">
        <f t="shared" si="13"/>
        <v>8.8972224478818474E-2</v>
      </c>
      <c r="I25" s="17">
        <f t="shared" si="13"/>
        <v>0.42630357038231492</v>
      </c>
      <c r="J25" s="17">
        <f t="shared" si="13"/>
        <v>46.036489987345853</v>
      </c>
      <c r="K25" s="17">
        <f t="shared" si="13"/>
        <v>0.60698269458915233</v>
      </c>
      <c r="L25" s="17">
        <f t="shared" si="13"/>
        <v>11.109035991449128</v>
      </c>
      <c r="M25" s="17">
        <f t="shared" si="13"/>
        <v>21.681964442285985</v>
      </c>
      <c r="N25" s="17">
        <f t="shared" si="13"/>
        <v>12.518759784894042</v>
      </c>
      <c r="O25" s="17">
        <f t="shared" si="13"/>
        <v>0.25904415931715796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3.5489020367133799E-2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3.548821191823294E-2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2.5067592217903167E-2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2.4968290045215263E-2</v>
      </c>
      <c r="L29" s="17">
        <f>(SUMIFS(SANAYIAG2,KAYNAK,A29,SEBEP,B29,SÜRE,"Uzun",BİLDİRİM,"Bildirimli",İL,$B$10,İLÇE,$B$11)/VLOOKUP($B$11,ABONE2,12,FALSE))</f>
        <v>0.68306497730274807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0.59198964699571499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3.4189079057814917E-2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4.3392381897128809E-2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4.3391393407644238E-2</v>
      </c>
      <c r="F31" s="17">
        <f>(SUMIFS(TARIMSALAG2,KAYNAK,A31,SEBEP,B31,SÜRE,"Uzun",BİLDİRİM,"Bildirimli",İL,$B$10,İLÇE,$B$11)/VLOOKUP($B$11,ABONE2,6,FALSE))</f>
        <v>8.0306664615873019E-3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7.1763402422695029E-3</v>
      </c>
      <c r="I31" s="17">
        <f>(SUMIFS(TICARETHANEAG2,KAYNAK,A31,SEBEP,B31,SÜRE,"Uzun",BİLDİRİM,"Bildirimli",İL,$B$10,İLÇE,$B$11)/VLOOKUP($B$11,ABONE2,9,FALSE))</f>
        <v>4.7956988948262044E-2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4.7767013255473681E-2</v>
      </c>
      <c r="L31" s="17">
        <f>(SUMIFS(SANAYIAG2,KAYNAK,A31,SEBEP,B31,SÜRE,"Uzun",BİLDİRİM,"Bildirimli",İL,$B$10,İLÇE,$B$11)/VLOOKUP($B$11,ABONE2,12,FALSE))</f>
        <v>0.62606351977644459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0.54258838380625207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4.4060227975078199E-2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7.8881402264262601E-2</v>
      </c>
      <c r="D33" s="17">
        <f t="shared" ref="D33:O33" si="14">SUM(D28:D32)</f>
        <v>0</v>
      </c>
      <c r="E33" s="17">
        <f t="shared" si="14"/>
        <v>7.8879605325877178E-2</v>
      </c>
      <c r="F33" s="17">
        <f t="shared" si="14"/>
        <v>8.0306664615873019E-3</v>
      </c>
      <c r="G33" s="17">
        <f t="shared" si="14"/>
        <v>0</v>
      </c>
      <c r="H33" s="17">
        <f t="shared" si="14"/>
        <v>7.1763402422695029E-3</v>
      </c>
      <c r="I33" s="17">
        <f t="shared" si="14"/>
        <v>7.3024581166165212E-2</v>
      </c>
      <c r="J33" s="17">
        <f t="shared" si="14"/>
        <v>0</v>
      </c>
      <c r="K33" s="17">
        <f t="shared" si="14"/>
        <v>7.2735303300688947E-2</v>
      </c>
      <c r="L33" s="17">
        <f t="shared" si="14"/>
        <v>1.3091284970791928</v>
      </c>
      <c r="M33" s="17">
        <f t="shared" si="14"/>
        <v>0</v>
      </c>
      <c r="N33" s="17">
        <f t="shared" si="14"/>
        <v>1.1345780308019671</v>
      </c>
      <c r="O33" s="17">
        <f t="shared" si="14"/>
        <v>7.8249307032893123E-2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131690</v>
      </c>
      <c r="D37" s="22">
        <f>VLOOKUP($B$11,ABONE2,4,FALSE)</f>
        <v>3</v>
      </c>
      <c r="E37" s="22">
        <f>VLOOKUP($B$11,ABONE2,5,FALSE)</f>
        <v>131693</v>
      </c>
      <c r="F37" s="22">
        <f>VLOOKUP($B$11,ABONE2,6,FALSE)</f>
        <v>42</v>
      </c>
      <c r="G37" s="22">
        <f>VLOOKUP($B$11,ABONE2,7,FALSE)</f>
        <v>5</v>
      </c>
      <c r="H37" s="22">
        <f>VLOOKUP($B$11,ABONE2,8,FALSE)</f>
        <v>47</v>
      </c>
      <c r="I37" s="22">
        <f>VLOOKUP($B$11,ABONE2,9,FALSE)</f>
        <v>20115</v>
      </c>
      <c r="J37" s="22">
        <f>VLOOKUP($B$11,ABONE2,10,FALSE)</f>
        <v>80</v>
      </c>
      <c r="K37" s="22">
        <f>VLOOKUP($B$11,ABONE2,11,FALSE)</f>
        <v>20195</v>
      </c>
      <c r="L37" s="36">
        <f>VLOOKUP($B$11,ABONE2,12,FALSE)</f>
        <v>26</v>
      </c>
      <c r="M37" s="36">
        <f>VLOOKUP($B$11,ABONE2,13,FALSE)</f>
        <v>4</v>
      </c>
      <c r="N37" s="36">
        <f>VLOOKUP($B$11,ABONE2,14,FALSE)</f>
        <v>30</v>
      </c>
      <c r="O37" s="36">
        <f>VLOOKUP($B$11,ABONE2,15,FALSE)</f>
        <v>151965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37496.059024999995</v>
      </c>
      <c r="D38" s="22">
        <f>VLOOKUP($B$11,TUKETIM,4,FALSE)</f>
        <v>16.776258333333335</v>
      </c>
      <c r="E38" s="22">
        <f>VLOOKUP($B$11,TUKETIM,5,FALSE)</f>
        <v>37512.835283333327</v>
      </c>
      <c r="F38" s="22">
        <f>VLOOKUP($B$11,TUKETIM,6,FALSE)</f>
        <v>6.4583000000000004</v>
      </c>
      <c r="G38" s="22">
        <f>VLOOKUP($B$11,TUKETIM,7,FALSE)</f>
        <v>281.92976666666669</v>
      </c>
      <c r="H38" s="22">
        <f>VLOOKUP($B$11,TUKETIM,8,FALSE)</f>
        <v>288.3880666666667</v>
      </c>
      <c r="I38" s="22">
        <f>VLOOKUP($B$11,TUKETIM,9,FALSE)</f>
        <v>14911.431600000002</v>
      </c>
      <c r="J38" s="22">
        <f>VLOOKUP($B$11,TUKETIM,10,FALSE)</f>
        <v>6267.8252083333336</v>
      </c>
      <c r="K38" s="22">
        <f>VLOOKUP($B$11,TUKETIM,11,FALSE)</f>
        <v>21179.256808333335</v>
      </c>
      <c r="L38" s="36">
        <f>VLOOKUP($B$11,TUKETIM,12,FALSE)</f>
        <v>241.87723333333332</v>
      </c>
      <c r="M38" s="36">
        <f>VLOOKUP($B$11,TUKETIM,13,FALSE)</f>
        <v>1264.1523750000001</v>
      </c>
      <c r="N38" s="36">
        <f>VLOOKUP($B$11,TUKETIM,14,FALSE)</f>
        <v>1506.0296083333335</v>
      </c>
      <c r="O38" s="36">
        <f>VLOOKUP($B$11,TUKETIM,15,FALSE)</f>
        <v>60486.509766666662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630194.84900000005</v>
      </c>
      <c r="D39" s="22">
        <f>VLOOKUP($B$11,ANLASMA,4,FALSE)</f>
        <v>1590</v>
      </c>
      <c r="E39" s="22">
        <f>VLOOKUP($B$11,ANLASMA,5,FALSE)</f>
        <v>631784.84900000005</v>
      </c>
      <c r="F39" s="22">
        <f>VLOOKUP($B$11,ANLASMA,6,FALSE)</f>
        <v>139.53</v>
      </c>
      <c r="G39" s="22">
        <f>VLOOKUP($B$11,ANLASMA,7,FALSE)</f>
        <v>1352</v>
      </c>
      <c r="H39" s="22">
        <f>VLOOKUP($B$11,ANLASMA,8,FALSE)</f>
        <v>1491.53</v>
      </c>
      <c r="I39" s="22">
        <f>VLOOKUP($B$11,ANLASMA,9,FALSE)</f>
        <v>130998.43799999999</v>
      </c>
      <c r="J39" s="22">
        <f>VLOOKUP($B$11,ANLASMA,10,FALSE)</f>
        <v>50197.07</v>
      </c>
      <c r="K39" s="22">
        <f>VLOOKUP($B$11,ANLASMA,11,FALSE)</f>
        <v>181195.508</v>
      </c>
      <c r="L39" s="36">
        <f>VLOOKUP($B$11,ANLASMA,12,FALSE)</f>
        <v>624.05700000000002</v>
      </c>
      <c r="M39" s="36">
        <f>VLOOKUP($B$11,ANLASMA,13,FALSE)</f>
        <v>1471</v>
      </c>
      <c r="N39" s="36">
        <f>VLOOKUP($B$11,ANLASMA,14,FALSE)</f>
        <v>2095.0569999999998</v>
      </c>
      <c r="O39" s="36">
        <f>VLOOKUP($B$11,ANLASMA,15,FALSE)</f>
        <v>816566.94400000002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111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2.9852464911740231E-2</v>
      </c>
      <c r="D17" s="17">
        <f t="shared" si="1"/>
        <v>0</v>
      </c>
      <c r="E17" s="17">
        <f t="shared" si="2"/>
        <v>2.9851708060970469E-2</v>
      </c>
      <c r="F17" s="17">
        <f t="shared" si="3"/>
        <v>3.1756851869567705E-2</v>
      </c>
      <c r="G17" s="17">
        <f t="shared" si="4"/>
        <v>0</v>
      </c>
      <c r="H17" s="17">
        <f t="shared" si="5"/>
        <v>3.1555221064046644E-2</v>
      </c>
      <c r="I17" s="17">
        <f t="shared" si="6"/>
        <v>5.2992258716646271E-2</v>
      </c>
      <c r="J17" s="17">
        <f t="shared" si="7"/>
        <v>11.203061565280848</v>
      </c>
      <c r="K17" s="17">
        <f t="shared" si="8"/>
        <v>0.16585052219807947</v>
      </c>
      <c r="L17" s="17">
        <f t="shared" si="9"/>
        <v>0.12390647845834546</v>
      </c>
      <c r="M17" s="17">
        <f t="shared" si="10"/>
        <v>1.5281779884506157</v>
      </c>
      <c r="N17" s="17">
        <f t="shared" si="11"/>
        <v>0.55129345976034083</v>
      </c>
      <c r="O17" s="23">
        <f t="shared" si="12"/>
        <v>5.0016386434671621E-2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3.6656323130727815E-2</v>
      </c>
      <c r="D21" s="17">
        <f t="shared" si="1"/>
        <v>0</v>
      </c>
      <c r="E21" s="17">
        <f t="shared" si="2"/>
        <v>3.6655393781461008E-2</v>
      </c>
      <c r="F21" s="17">
        <f t="shared" si="3"/>
        <v>2.6244475442070434E-3</v>
      </c>
      <c r="G21" s="17">
        <f t="shared" si="4"/>
        <v>0</v>
      </c>
      <c r="H21" s="17">
        <f t="shared" si="5"/>
        <v>2.6077843851962049E-3</v>
      </c>
      <c r="I21" s="17">
        <f t="shared" si="6"/>
        <v>0.11983421601016095</v>
      </c>
      <c r="J21" s="17">
        <f t="shared" si="7"/>
        <v>1.3602080205383409</v>
      </c>
      <c r="K21" s="17">
        <f t="shared" si="8"/>
        <v>0.13238897507022321</v>
      </c>
      <c r="L21" s="17">
        <f t="shared" si="9"/>
        <v>0.25660161724477504</v>
      </c>
      <c r="M21" s="17">
        <f t="shared" si="10"/>
        <v>0</v>
      </c>
      <c r="N21" s="17">
        <f t="shared" si="11"/>
        <v>0.17850547286593046</v>
      </c>
      <c r="O21" s="23">
        <f t="shared" si="12"/>
        <v>5.0500481092174143E-2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1.1675825721822471E-2</v>
      </c>
      <c r="D22" s="17">
        <f t="shared" si="1"/>
        <v>0</v>
      </c>
      <c r="E22" s="17">
        <f t="shared" si="2"/>
        <v>1.1675529704133101E-2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7.7348359889976197E-4</v>
      </c>
      <c r="J22" s="17">
        <f t="shared" si="7"/>
        <v>0</v>
      </c>
      <c r="K22" s="17">
        <f t="shared" si="8"/>
        <v>7.6565458785031449E-4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9.9947934556310902E-3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7.8184613764290506E-2</v>
      </c>
      <c r="D25" s="17">
        <f t="shared" ref="D25:O25" si="13">SUM(D15:D24)</f>
        <v>0</v>
      </c>
      <c r="E25" s="17">
        <f t="shared" si="13"/>
        <v>7.8182631546564574E-2</v>
      </c>
      <c r="F25" s="17">
        <f t="shared" si="13"/>
        <v>3.4381299413774748E-2</v>
      </c>
      <c r="G25" s="17">
        <f t="shared" si="13"/>
        <v>0</v>
      </c>
      <c r="H25" s="17">
        <f t="shared" si="13"/>
        <v>3.4163005449242848E-2</v>
      </c>
      <c r="I25" s="17">
        <f t="shared" si="13"/>
        <v>0.17359995832570699</v>
      </c>
      <c r="J25" s="17">
        <f t="shared" si="13"/>
        <v>12.563269585819189</v>
      </c>
      <c r="K25" s="17">
        <f t="shared" si="13"/>
        <v>0.29900515185615301</v>
      </c>
      <c r="L25" s="17">
        <f t="shared" si="13"/>
        <v>0.3805080957031205</v>
      </c>
      <c r="M25" s="17">
        <f t="shared" si="13"/>
        <v>1.5281779884506157</v>
      </c>
      <c r="N25" s="17">
        <f t="shared" si="13"/>
        <v>0.72979893262627127</v>
      </c>
      <c r="O25" s="17">
        <f t="shared" si="13"/>
        <v>0.11051166098247686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2.7235415919612833E-4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2.7234725418993721E-4</v>
      </c>
      <c r="F29" s="17">
        <f>(SUMIFS(TARIMSALAG2,KAYNAK,A29,SEBEP,B29,SÜRE,"Uzun",BİLDİRİM,"Bildirimli",İL,$B$10,İLÇE,$B$11)/VLOOKUP($B$11,ABONE2,6,FALSE))</f>
        <v>8.7806978650050729E-2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8.7249474023701201E-2</v>
      </c>
      <c r="I29" s="17">
        <f>(SUMIFS(TICARETHANEAG2,KAYNAK,A29,SEBEP,B29,SÜRE,"Uzun",BİLDİRİM,"Bildirimli",İL,$B$10,İLÇE,$B$11)/VLOOKUP($B$11,ABONE2,9,FALSE))</f>
        <v>7.0440475516498442E-3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6.9727494320864234E-3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1.8404010889525888E-3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3.7784433726191453E-4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3.7783475775890355E-4</v>
      </c>
      <c r="F31" s="17">
        <f>(SUMIFS(TARIMSALAG2,KAYNAK,A31,SEBEP,B31,SÜRE,"Uzun",BİLDİRİM,"Bildirimli",İL,$B$10,İLÇE,$B$11)/VLOOKUP($B$11,ABONE2,6,FALSE))</f>
        <v>3.0802507058003411E-2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3.0606935584619265E-2</v>
      </c>
      <c r="I31" s="17">
        <f>(SUMIFS(TICARETHANEAG2,KAYNAK,A31,SEBEP,B31,SÜRE,"Uzun",BİLDİRİM,"Bildirimli",İL,$B$10,İLÇE,$B$11)/VLOOKUP($B$11,ABONE2,9,FALSE))</f>
        <v>7.6046823452167091E-3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7.5277096179437218E-3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1.6279779716932455E-3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6.5019849645804291E-4</v>
      </c>
      <c r="D33" s="17">
        <f t="shared" ref="D33:O33" si="14">SUM(D28:D32)</f>
        <v>0</v>
      </c>
      <c r="E33" s="17">
        <f t="shared" si="14"/>
        <v>6.5018201194884081E-4</v>
      </c>
      <c r="F33" s="17">
        <f t="shared" si="14"/>
        <v>0.11860948570805414</v>
      </c>
      <c r="G33" s="17">
        <f t="shared" si="14"/>
        <v>0</v>
      </c>
      <c r="H33" s="17">
        <f t="shared" si="14"/>
        <v>0.11785640960832047</v>
      </c>
      <c r="I33" s="17">
        <f t="shared" si="14"/>
        <v>1.4648729896866552E-2</v>
      </c>
      <c r="J33" s="17">
        <f t="shared" si="14"/>
        <v>0</v>
      </c>
      <c r="K33" s="17">
        <f t="shared" si="14"/>
        <v>1.4500459050030145E-2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3.4683790606458344E-3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39442</v>
      </c>
      <c r="D37" s="22">
        <f>VLOOKUP($B$11,ABONE2,4,FALSE)</f>
        <v>1</v>
      </c>
      <c r="E37" s="22">
        <f>VLOOKUP($B$11,ABONE2,5,FALSE)</f>
        <v>39443</v>
      </c>
      <c r="F37" s="22">
        <f>VLOOKUP($B$11,ABONE2,6,FALSE)</f>
        <v>313</v>
      </c>
      <c r="G37" s="22">
        <f>VLOOKUP($B$11,ABONE2,7,FALSE)</f>
        <v>2</v>
      </c>
      <c r="H37" s="22">
        <f>VLOOKUP($B$11,ABONE2,8,FALSE)</f>
        <v>315</v>
      </c>
      <c r="I37" s="22">
        <f>VLOOKUP($B$11,ABONE2,9,FALSE)</f>
        <v>6748</v>
      </c>
      <c r="J37" s="22">
        <f>VLOOKUP($B$11,ABONE2,10,FALSE)</f>
        <v>69</v>
      </c>
      <c r="K37" s="22">
        <f>VLOOKUP($B$11,ABONE2,11,FALSE)</f>
        <v>6817</v>
      </c>
      <c r="L37" s="36">
        <f>VLOOKUP($B$11,ABONE2,12,FALSE)</f>
        <v>16</v>
      </c>
      <c r="M37" s="36">
        <f>VLOOKUP($B$11,ABONE2,13,FALSE)</f>
        <v>7</v>
      </c>
      <c r="N37" s="36">
        <f>VLOOKUP($B$11,ABONE2,14,FALSE)</f>
        <v>23</v>
      </c>
      <c r="O37" s="36">
        <f>VLOOKUP($B$11,ABONE2,15,FALSE)</f>
        <v>46598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9995.4019666666645</v>
      </c>
      <c r="D38" s="22">
        <f>VLOOKUP($B$11,TUKETIM,4,FALSE)</f>
        <v>13.830641666666665</v>
      </c>
      <c r="E38" s="22">
        <f>VLOOKUP($B$11,TUKETIM,5,FALSE)</f>
        <v>10009.232608333332</v>
      </c>
      <c r="F38" s="22">
        <f>VLOOKUP($B$11,TUKETIM,6,FALSE)</f>
        <v>152.89599166666665</v>
      </c>
      <c r="G38" s="22">
        <f>VLOOKUP($B$11,TUKETIM,7,FALSE)</f>
        <v>0</v>
      </c>
      <c r="H38" s="22">
        <f>VLOOKUP($B$11,TUKETIM,8,FALSE)</f>
        <v>152.89599166666665</v>
      </c>
      <c r="I38" s="22">
        <f>VLOOKUP($B$11,TUKETIM,9,FALSE)</f>
        <v>3929.3089833333338</v>
      </c>
      <c r="J38" s="22">
        <f>VLOOKUP($B$11,TUKETIM,10,FALSE)</f>
        <v>10178.8406</v>
      </c>
      <c r="K38" s="22">
        <f>VLOOKUP($B$11,TUKETIM,11,FALSE)</f>
        <v>14108.149583333334</v>
      </c>
      <c r="L38" s="36">
        <f>VLOOKUP($B$11,TUKETIM,12,FALSE)</f>
        <v>152.72215833333334</v>
      </c>
      <c r="M38" s="36">
        <f>VLOOKUP($B$11,TUKETIM,13,FALSE)</f>
        <v>581.20026666666672</v>
      </c>
      <c r="N38" s="36">
        <f>VLOOKUP($B$11,TUKETIM,14,FALSE)</f>
        <v>733.92242500000009</v>
      </c>
      <c r="O38" s="36">
        <f>VLOOKUP($B$11,TUKETIM,15,FALSE)</f>
        <v>25004.200608333333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178445.71</v>
      </c>
      <c r="D39" s="22">
        <f>VLOOKUP($B$11,ANLASMA,4,FALSE)</f>
        <v>60</v>
      </c>
      <c r="E39" s="22">
        <f>VLOOKUP($B$11,ANLASMA,5,FALSE)</f>
        <v>178505.71</v>
      </c>
      <c r="F39" s="22">
        <f>VLOOKUP($B$11,ANLASMA,6,FALSE)</f>
        <v>1737.58</v>
      </c>
      <c r="G39" s="22">
        <f>VLOOKUP($B$11,ANLASMA,7,FALSE)</f>
        <v>92.4</v>
      </c>
      <c r="H39" s="22">
        <f>VLOOKUP($B$11,ANLASMA,8,FALSE)</f>
        <v>1829.98</v>
      </c>
      <c r="I39" s="22">
        <f>VLOOKUP($B$11,ANLASMA,9,FALSE)</f>
        <v>39856.466999999997</v>
      </c>
      <c r="J39" s="22">
        <f>VLOOKUP($B$11,ANLASMA,10,FALSE)</f>
        <v>78942.16</v>
      </c>
      <c r="K39" s="22">
        <f>VLOOKUP($B$11,ANLASMA,11,FALSE)</f>
        <v>118798.62700000001</v>
      </c>
      <c r="L39" s="36">
        <f>VLOOKUP($B$11,ANLASMA,12,FALSE)</f>
        <v>1028.2</v>
      </c>
      <c r="M39" s="36">
        <f>VLOOKUP($B$11,ANLASMA,13,FALSE)</f>
        <v>3168</v>
      </c>
      <c r="N39" s="36">
        <f>VLOOKUP($B$11,ANLASMA,14,FALSE)</f>
        <v>4196.2</v>
      </c>
      <c r="O39" s="36">
        <f>VLOOKUP($B$11,ANLASMA,15,FALSE)</f>
        <v>303330.51699999999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112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0.13615859215709231</v>
      </c>
      <c r="D17" s="17">
        <f t="shared" si="1"/>
        <v>0.75533365927149676</v>
      </c>
      <c r="E17" s="17">
        <f t="shared" si="2"/>
        <v>0.13638861283279749</v>
      </c>
      <c r="F17" s="17">
        <f t="shared" si="3"/>
        <v>0.53206717596106179</v>
      </c>
      <c r="G17" s="17">
        <f t="shared" si="4"/>
        <v>2.617775204378411</v>
      </c>
      <c r="H17" s="17">
        <f t="shared" si="5"/>
        <v>1.0185265864881257</v>
      </c>
      <c r="I17" s="17">
        <f t="shared" si="6"/>
        <v>0.19742504055925308</v>
      </c>
      <c r="J17" s="17">
        <f t="shared" si="7"/>
        <v>5.704478697506608</v>
      </c>
      <c r="K17" s="17">
        <f t="shared" si="8"/>
        <v>0.37373849250502467</v>
      </c>
      <c r="L17" s="17">
        <f t="shared" si="9"/>
        <v>8.2106138481348623</v>
      </c>
      <c r="M17" s="17">
        <f t="shared" si="10"/>
        <v>50.938874592118879</v>
      </c>
      <c r="N17" s="17">
        <f t="shared" si="11"/>
        <v>33.510241920230662</v>
      </c>
      <c r="O17" s="23">
        <f t="shared" si="12"/>
        <v>0.28808322663748642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2.4957581271764645E-2</v>
      </c>
      <c r="D21" s="17">
        <f t="shared" si="1"/>
        <v>0</v>
      </c>
      <c r="E21" s="17">
        <f t="shared" si="2"/>
        <v>2.4948309645672118E-2</v>
      </c>
      <c r="F21" s="17">
        <f t="shared" si="3"/>
        <v>0.10127175341387989</v>
      </c>
      <c r="G21" s="17">
        <f t="shared" si="4"/>
        <v>0</v>
      </c>
      <c r="H21" s="17">
        <f t="shared" si="5"/>
        <v>7.7651670066863909E-2</v>
      </c>
      <c r="I21" s="17">
        <f t="shared" si="6"/>
        <v>2.5480387699713298E-2</v>
      </c>
      <c r="J21" s="17">
        <f t="shared" si="7"/>
        <v>0</v>
      </c>
      <c r="K21" s="17">
        <f t="shared" si="8"/>
        <v>2.4664609355773335E-2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2.9136378643259131E-2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0.16111617342885695</v>
      </c>
      <c r="D25" s="17">
        <f t="shared" ref="D25:O25" si="13">SUM(D15:D24)</f>
        <v>0.75533365927149676</v>
      </c>
      <c r="E25" s="17">
        <f t="shared" si="13"/>
        <v>0.16133692247846962</v>
      </c>
      <c r="F25" s="17">
        <f t="shared" si="13"/>
        <v>0.63333892937494163</v>
      </c>
      <c r="G25" s="17">
        <f t="shared" si="13"/>
        <v>2.617775204378411</v>
      </c>
      <c r="H25" s="17">
        <f t="shared" si="13"/>
        <v>1.0961782565549896</v>
      </c>
      <c r="I25" s="17">
        <f t="shared" si="13"/>
        <v>0.22290542825896639</v>
      </c>
      <c r="J25" s="17">
        <f t="shared" si="13"/>
        <v>5.704478697506608</v>
      </c>
      <c r="K25" s="17">
        <f t="shared" si="13"/>
        <v>0.39840310186079803</v>
      </c>
      <c r="L25" s="17">
        <f t="shared" si="13"/>
        <v>8.2106138481348623</v>
      </c>
      <c r="M25" s="17">
        <f t="shared" si="13"/>
        <v>50.938874592118879</v>
      </c>
      <c r="N25" s="17">
        <f t="shared" si="13"/>
        <v>33.510241920230662</v>
      </c>
      <c r="O25" s="17">
        <f t="shared" si="13"/>
        <v>0.31721960528074555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0.18916760310032127</v>
      </c>
      <c r="D29" s="17">
        <f>(SUMIFS(MESKENOG2,KAYNAK,A29,SEBEP,B29,SÜRE,"Uzun",BİLDİRİM,"Bildirimli",İL,$B$10,İLÇE,$B$11)/VLOOKUP($B$11,ABONE2,4,FALSE))</f>
        <v>4.9879285838438814E-2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0.18911585813422674</v>
      </c>
      <c r="F29" s="17">
        <f>(SUMIFS(TARIMSALAG2,KAYNAK,A29,SEBEP,B29,SÜRE,"Uzun",BİLDİRİM,"Bildirimli",İL,$B$10,İLÇE,$B$11)/VLOOKUP($B$11,ABONE2,6,FALSE))</f>
        <v>1.075400488262912</v>
      </c>
      <c r="G29" s="17">
        <f>(SUMIFS(TARIMSALOG2,KAYNAK,A29,SEBEP,B29,SÜRE,"Uzun",BİLDİRİM,"Bildirimli",İL,$B$10,İLÇE,$B$11)/VLOOKUP($B$11,ABONE2,7,FALSE))</f>
        <v>5.7694957227596744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2.1702262115276976</v>
      </c>
      <c r="I29" s="17">
        <f>(SUMIFS(TICARETHANEAG2,KAYNAK,A29,SEBEP,B29,SÜRE,"Uzun",BİLDİRİM,"Bildirimli",İL,$B$10,İLÇE,$B$11)/VLOOKUP($B$11,ABONE2,9,FALSE))</f>
        <v>0.2703277112912843</v>
      </c>
      <c r="J29" s="17">
        <f>(SUMIFS(TICARETHANEOG2,KAYNAK,A29,SEBEP,B29,SÜRE,"Uzun",BİLDİRİM,"Bildirimli",İL,$B$10,İLÇE,$B$11)/VLOOKUP($B$11,ABONE2,10,FALSE))</f>
        <v>11.557942240224834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0.63171120340940801</v>
      </c>
      <c r="L29" s="17">
        <f>(SUMIFS(SANAYIAG2,KAYNAK,A29,SEBEP,B29,SÜRE,"Uzun",BİLDİRİM,"Bildirimli",İL,$B$10,İLÇE,$B$11)/VLOOKUP($B$11,ABONE2,12,FALSE))</f>
        <v>25.744312668025554</v>
      </c>
      <c r="M29" s="17">
        <f>(SUMIFS(SANAYIOG2,KAYNAK,A29,SEBEP,B29,SÜRE,"Uzun",BİLDİRİM,"Bildirimli",İL,$B$10,İLÇE,$B$11)/VLOOKUP($B$11,ABONE2,13,FALSE))</f>
        <v>236.20051358962655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150.3565368979209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0.60960384600843731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2.2101926673091143E-2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2.2093715909483648E-2</v>
      </c>
      <c r="F31" s="17">
        <f>(SUMIFS(TARIMSALAG2,KAYNAK,A31,SEBEP,B31,SÜRE,"Uzun",BİLDİRİM,"Bildirimli",İL,$B$10,İLÇE,$B$11)/VLOOKUP($B$11,ABONE2,6,FALSE))</f>
        <v>0.17516868833643792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0.13431327822632658</v>
      </c>
      <c r="I31" s="17">
        <f>(SUMIFS(TICARETHANEAG2,KAYNAK,A31,SEBEP,B31,SÜRE,"Uzun",BİLDİRİM,"Bildirimli",İL,$B$10,İLÇE,$B$11)/VLOOKUP($B$11,ABONE2,9,FALSE))</f>
        <v>2.0824312190480612E-2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2.015760244050965E-2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3.0834701089967578E-2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0.2112695297734124</v>
      </c>
      <c r="D33" s="17">
        <f t="shared" ref="D33:O33" si="14">SUM(D28:D32)</f>
        <v>4.9879285838438814E-2</v>
      </c>
      <c r="E33" s="17">
        <f t="shared" si="14"/>
        <v>0.21120957404371038</v>
      </c>
      <c r="F33" s="17">
        <f t="shared" si="14"/>
        <v>1.2505691765993499</v>
      </c>
      <c r="G33" s="17">
        <f t="shared" si="14"/>
        <v>5.7694957227596744</v>
      </c>
      <c r="H33" s="17">
        <f t="shared" si="14"/>
        <v>2.3045394897540241</v>
      </c>
      <c r="I33" s="17">
        <f t="shared" si="14"/>
        <v>0.29115202348176489</v>
      </c>
      <c r="J33" s="17">
        <f t="shared" si="14"/>
        <v>11.557942240224834</v>
      </c>
      <c r="K33" s="17">
        <f t="shared" si="14"/>
        <v>0.65186880584991769</v>
      </c>
      <c r="L33" s="17">
        <f t="shared" si="14"/>
        <v>25.744312668025554</v>
      </c>
      <c r="M33" s="17">
        <f t="shared" si="14"/>
        <v>236.20051358962655</v>
      </c>
      <c r="N33" s="17">
        <f t="shared" si="14"/>
        <v>150.3565368979209</v>
      </c>
      <c r="O33" s="17">
        <f t="shared" si="14"/>
        <v>0.64043854709840486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91488</v>
      </c>
      <c r="D37" s="22">
        <f>VLOOKUP($B$11,ABONE2,4,FALSE)</f>
        <v>34</v>
      </c>
      <c r="E37" s="22">
        <f>VLOOKUP($B$11,ABONE2,5,FALSE)</f>
        <v>91522</v>
      </c>
      <c r="F37" s="22">
        <f>VLOOKUP($B$11,ABONE2,6,FALSE)</f>
        <v>7512</v>
      </c>
      <c r="G37" s="22">
        <f>VLOOKUP($B$11,ABONE2,7,FALSE)</f>
        <v>2285</v>
      </c>
      <c r="H37" s="22">
        <f>VLOOKUP($B$11,ABONE2,8,FALSE)</f>
        <v>9797</v>
      </c>
      <c r="I37" s="22">
        <f>VLOOKUP($B$11,ABONE2,9,FALSE)</f>
        <v>18957</v>
      </c>
      <c r="J37" s="22">
        <f>VLOOKUP($B$11,ABONE2,10,FALSE)</f>
        <v>627</v>
      </c>
      <c r="K37" s="22">
        <f>VLOOKUP($B$11,ABONE2,11,FALSE)</f>
        <v>19584</v>
      </c>
      <c r="L37" s="36">
        <f>VLOOKUP($B$11,ABONE2,12,FALSE)</f>
        <v>62</v>
      </c>
      <c r="M37" s="36">
        <f>VLOOKUP($B$11,ABONE2,13,FALSE)</f>
        <v>90</v>
      </c>
      <c r="N37" s="36">
        <f>VLOOKUP($B$11,ABONE2,14,FALSE)</f>
        <v>152</v>
      </c>
      <c r="O37" s="36">
        <f>VLOOKUP($B$11,ABONE2,15,FALSE)</f>
        <v>121055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13273.801616666668</v>
      </c>
      <c r="D38" s="22">
        <f>VLOOKUP($B$11,TUKETIM,4,FALSE)</f>
        <v>18.023533333333333</v>
      </c>
      <c r="E38" s="22">
        <f>VLOOKUP($B$11,TUKETIM,5,FALSE)</f>
        <v>13291.825150000001</v>
      </c>
      <c r="F38" s="22">
        <f>VLOOKUP($B$11,TUKETIM,6,FALSE)</f>
        <v>2826.0192333333321</v>
      </c>
      <c r="G38" s="22">
        <f>VLOOKUP($B$11,TUKETIM,7,FALSE)</f>
        <v>4314.1776916666659</v>
      </c>
      <c r="H38" s="22">
        <f>VLOOKUP($B$11,TUKETIM,8,FALSE)</f>
        <v>7140.1969249999984</v>
      </c>
      <c r="I38" s="22">
        <f>VLOOKUP($B$11,TUKETIM,9,FALSE)</f>
        <v>6617.6763499999997</v>
      </c>
      <c r="J38" s="22">
        <f>VLOOKUP($B$11,TUKETIM,10,FALSE)</f>
        <v>5607.6946416666669</v>
      </c>
      <c r="K38" s="22">
        <f>VLOOKUP($B$11,TUKETIM,11,FALSE)</f>
        <v>12225.370991666667</v>
      </c>
      <c r="L38" s="36">
        <f>VLOOKUP($B$11,TUKETIM,12,FALSE)</f>
        <v>454.76512500000001</v>
      </c>
      <c r="M38" s="36">
        <f>VLOOKUP($B$11,TUKETIM,13,FALSE)</f>
        <v>8167.4253916666676</v>
      </c>
      <c r="N38" s="36">
        <f>VLOOKUP($B$11,TUKETIM,14,FALSE)</f>
        <v>8622.1905166666675</v>
      </c>
      <c r="O38" s="36">
        <f>VLOOKUP($B$11,TUKETIM,15,FALSE)</f>
        <v>41279.583583333326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425280.25</v>
      </c>
      <c r="D39" s="22">
        <f>VLOOKUP($B$11,ANLASMA,4,FALSE)</f>
        <v>214.32599999999999</v>
      </c>
      <c r="E39" s="22">
        <f>VLOOKUP($B$11,ANLASMA,5,FALSE)</f>
        <v>425494.576</v>
      </c>
      <c r="F39" s="22">
        <f>VLOOKUP($B$11,ANLASMA,6,FALSE)</f>
        <v>37235.199999999997</v>
      </c>
      <c r="G39" s="22">
        <f>VLOOKUP($B$11,ANLASMA,7,FALSE)</f>
        <v>37883.978999999999</v>
      </c>
      <c r="H39" s="22">
        <f>VLOOKUP($B$11,ANLASMA,8,FALSE)</f>
        <v>75119.179000000004</v>
      </c>
      <c r="I39" s="22">
        <f>VLOOKUP($B$11,ANLASMA,9,FALSE)</f>
        <v>96231.914000000004</v>
      </c>
      <c r="J39" s="22">
        <f>VLOOKUP($B$11,ANLASMA,10,FALSE)</f>
        <v>95862.79</v>
      </c>
      <c r="K39" s="22">
        <f>VLOOKUP($B$11,ANLASMA,11,FALSE)</f>
        <v>192094.704</v>
      </c>
      <c r="L39" s="36">
        <f>VLOOKUP($B$11,ANLASMA,12,FALSE)</f>
        <v>1476.7080000000001</v>
      </c>
      <c r="M39" s="36">
        <f>VLOOKUP($B$11,ANLASMA,13,FALSE)</f>
        <v>31551.4</v>
      </c>
      <c r="N39" s="36">
        <f>VLOOKUP($B$11,ANLASMA,14,FALSE)</f>
        <v>33028.108</v>
      </c>
      <c r="O39" s="36">
        <f>VLOOKUP($B$11,ANLASMA,15,FALSE)</f>
        <v>725736.56700000004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113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8.7856105219840594E-2</v>
      </c>
      <c r="D17" s="17">
        <f t="shared" si="1"/>
        <v>1.2965630839903839</v>
      </c>
      <c r="E17" s="17">
        <f t="shared" si="2"/>
        <v>8.8618480755626089E-2</v>
      </c>
      <c r="F17" s="17">
        <f t="shared" si="3"/>
        <v>0.48717302107916682</v>
      </c>
      <c r="G17" s="17">
        <f t="shared" si="4"/>
        <v>0.87014983884932851</v>
      </c>
      <c r="H17" s="17">
        <f t="shared" si="5"/>
        <v>0.55816265173007562</v>
      </c>
      <c r="I17" s="17">
        <f t="shared" si="6"/>
        <v>0.1472715450301946</v>
      </c>
      <c r="J17" s="17">
        <f t="shared" si="7"/>
        <v>8.846904179587078</v>
      </c>
      <c r="K17" s="17">
        <f t="shared" si="8"/>
        <v>0.53989853970725132</v>
      </c>
      <c r="L17" s="17">
        <f t="shared" si="9"/>
        <v>0.45167004428914914</v>
      </c>
      <c r="M17" s="17">
        <f t="shared" si="10"/>
        <v>60.763580586981156</v>
      </c>
      <c r="N17" s="17">
        <f t="shared" si="11"/>
        <v>34.285180836531005</v>
      </c>
      <c r="O17" s="23">
        <f t="shared" si="12"/>
        <v>0.24785452949003611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2.1485992983274653E-3</v>
      </c>
      <c r="D18" s="17">
        <f t="shared" si="1"/>
        <v>0.3506532380315418</v>
      </c>
      <c r="E18" s="17">
        <f t="shared" si="2"/>
        <v>2.3684138731950807E-3</v>
      </c>
      <c r="F18" s="17">
        <f t="shared" si="3"/>
        <v>2.1882771991882578E-2</v>
      </c>
      <c r="G18" s="17">
        <f t="shared" si="4"/>
        <v>4.840013218693108E-2</v>
      </c>
      <c r="H18" s="17">
        <f t="shared" si="5"/>
        <v>2.6798102421134139E-2</v>
      </c>
      <c r="I18" s="17">
        <f t="shared" si="6"/>
        <v>7.0002021213025883E-3</v>
      </c>
      <c r="J18" s="17">
        <f t="shared" si="7"/>
        <v>2.8951014450684633E-2</v>
      </c>
      <c r="K18" s="17">
        <f t="shared" si="8"/>
        <v>7.99087400799477E-3</v>
      </c>
      <c r="L18" s="17">
        <f t="shared" si="9"/>
        <v>0</v>
      </c>
      <c r="M18" s="17">
        <f t="shared" si="10"/>
        <v>0.17286696042324598</v>
      </c>
      <c r="N18" s="17">
        <f t="shared" si="11"/>
        <v>9.6974148530113602E-2</v>
      </c>
      <c r="O18" s="23">
        <f t="shared" si="12"/>
        <v>5.8085427587902753E-3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2.4236765870277777E-2</v>
      </c>
      <c r="D21" s="17">
        <f t="shared" si="1"/>
        <v>0</v>
      </c>
      <c r="E21" s="17">
        <f t="shared" si="2"/>
        <v>2.4221478858875843E-2</v>
      </c>
      <c r="F21" s="17">
        <f t="shared" si="3"/>
        <v>4.1140503160658239E-2</v>
      </c>
      <c r="G21" s="17">
        <f t="shared" si="4"/>
        <v>0</v>
      </c>
      <c r="H21" s="17">
        <f t="shared" si="5"/>
        <v>3.3514586946793816E-2</v>
      </c>
      <c r="I21" s="17">
        <f t="shared" si="6"/>
        <v>3.0450642938574364E-2</v>
      </c>
      <c r="J21" s="17">
        <f t="shared" si="7"/>
        <v>0</v>
      </c>
      <c r="K21" s="17">
        <f t="shared" si="8"/>
        <v>2.9076361411390597E-2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2.5842879836478382E-2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1.4929067774591596E-3</v>
      </c>
      <c r="D22" s="17">
        <f t="shared" si="1"/>
        <v>0</v>
      </c>
      <c r="E22" s="17">
        <f t="shared" si="2"/>
        <v>1.4919651467543372E-3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1.1212234765281856E-3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0.11573437716590498</v>
      </c>
      <c r="D25" s="17">
        <f t="shared" ref="D25:O25" si="13">SUM(D15:D24)</f>
        <v>1.6472163220219258</v>
      </c>
      <c r="E25" s="17">
        <f t="shared" si="13"/>
        <v>0.11670033863445137</v>
      </c>
      <c r="F25" s="17">
        <f t="shared" si="13"/>
        <v>0.55019629623170763</v>
      </c>
      <c r="G25" s="17">
        <f t="shared" si="13"/>
        <v>0.91854997103625957</v>
      </c>
      <c r="H25" s="17">
        <f t="shared" si="13"/>
        <v>0.61847534109800351</v>
      </c>
      <c r="I25" s="17">
        <f t="shared" si="13"/>
        <v>0.18472239009007155</v>
      </c>
      <c r="J25" s="17">
        <f t="shared" si="13"/>
        <v>8.8758551940377632</v>
      </c>
      <c r="K25" s="17">
        <f t="shared" si="13"/>
        <v>0.57696577512663672</v>
      </c>
      <c r="L25" s="17">
        <f t="shared" si="13"/>
        <v>0.45167004428914914</v>
      </c>
      <c r="M25" s="17">
        <f t="shared" si="13"/>
        <v>60.936447547404406</v>
      </c>
      <c r="N25" s="17">
        <f t="shared" si="13"/>
        <v>34.382154985061121</v>
      </c>
      <c r="O25" s="17">
        <f t="shared" si="13"/>
        <v>0.28062717556183298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7.0927918514338828E-2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7.088318169157759E-2</v>
      </c>
      <c r="F29" s="17">
        <f>(SUMIFS(TARIMSALAG2,KAYNAK,A29,SEBEP,B29,SÜRE,"Uzun",BİLDİRİM,"Bildirimli",İL,$B$10,İLÇE,$B$11)/VLOOKUP($B$11,ABONE2,6,FALSE))</f>
        <v>9.2526177041074575E-2</v>
      </c>
      <c r="G29" s="17">
        <f>(SUMIFS(TARIMSALOG2,KAYNAK,A29,SEBEP,B29,SÜRE,"Uzun",BİLDİRİM,"Bildirimli",İL,$B$10,İLÇE,$B$11)/VLOOKUP($B$11,ABONE2,7,FALSE))</f>
        <v>0.1090756483951387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9.5593832325624656E-2</v>
      </c>
      <c r="I29" s="17">
        <f>(SUMIFS(TICARETHANEAG2,KAYNAK,A29,SEBEP,B29,SÜRE,"Uzun",BİLDİRİM,"Bildirimli",İL,$B$10,İLÇE,$B$11)/VLOOKUP($B$11,ABONE2,9,FALSE))</f>
        <v>0.14912565123117297</v>
      </c>
      <c r="J29" s="17">
        <f>(SUMIFS(TICARETHANEOG2,KAYNAK,A29,SEBEP,B29,SÜRE,"Uzun",BİLDİRİM,"Bildirimli",İL,$B$10,İLÇE,$B$11)/VLOOKUP($B$11,ABONE2,10,FALSE))</f>
        <v>3.1501470627048782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0.2845660850108731</v>
      </c>
      <c r="L29" s="17">
        <f>(SUMIFS(SANAYIAG2,KAYNAK,A29,SEBEP,B29,SÜRE,"Uzun",BİLDİRİM,"Bildirimli",İL,$B$10,İLÇE,$B$11)/VLOOKUP($B$11,ABONE2,12,FALSE))</f>
        <v>0.14994022236058002</v>
      </c>
      <c r="M29" s="17">
        <f>(SUMIFS(SANAYIOG2,KAYNAK,A29,SEBEP,B29,SÜRE,"Uzun",BİLDİRİM,"Bildirimli",İL,$B$10,İLÇE,$B$11)/VLOOKUP($B$11,ABONE2,13,FALSE))</f>
        <v>22.564489651295613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12.723955755665598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0.12132470397549992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7.0223306174742855E-3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7.0179013776659688E-3</v>
      </c>
      <c r="F31" s="17">
        <f>(SUMIFS(TARIMSALAG2,KAYNAK,A31,SEBEP,B31,SÜRE,"Uzun",BİLDİRİM,"Bildirimli",İL,$B$10,İLÇE,$B$11)/VLOOKUP($B$11,ABONE2,6,FALSE))</f>
        <v>8.8505056813990152E-2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7.2099517359814916E-2</v>
      </c>
      <c r="I31" s="17">
        <f>(SUMIFS(TICARETHANEAG2,KAYNAK,A31,SEBEP,B31,SÜRE,"Uzun",BİLDİRİM,"Bildirimli",İL,$B$10,İLÇE,$B$11)/VLOOKUP($B$11,ABONE2,9,FALSE))</f>
        <v>3.0768211257831773E-2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2.9379597413407458E-2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1.690490873073467E-2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7.7950249131813115E-2</v>
      </c>
      <c r="D33" s="17">
        <f t="shared" ref="D33:O33" si="14">SUM(D28:D32)</f>
        <v>0</v>
      </c>
      <c r="E33" s="17">
        <f t="shared" si="14"/>
        <v>7.7901083069243565E-2</v>
      </c>
      <c r="F33" s="17">
        <f t="shared" si="14"/>
        <v>0.18103123385506473</v>
      </c>
      <c r="G33" s="17">
        <f t="shared" si="14"/>
        <v>0.1090756483951387</v>
      </c>
      <c r="H33" s="17">
        <f t="shared" si="14"/>
        <v>0.16769334968543959</v>
      </c>
      <c r="I33" s="17">
        <f t="shared" si="14"/>
        <v>0.17989386248900474</v>
      </c>
      <c r="J33" s="17">
        <f t="shared" si="14"/>
        <v>3.1501470627048782</v>
      </c>
      <c r="K33" s="17">
        <f t="shared" si="14"/>
        <v>0.31394568242428056</v>
      </c>
      <c r="L33" s="17">
        <f t="shared" si="14"/>
        <v>0.14994022236058002</v>
      </c>
      <c r="M33" s="17">
        <f t="shared" si="14"/>
        <v>22.564489651295613</v>
      </c>
      <c r="N33" s="17">
        <f t="shared" si="14"/>
        <v>12.723955755665598</v>
      </c>
      <c r="O33" s="17">
        <f t="shared" si="14"/>
        <v>0.1382296127062346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45949</v>
      </c>
      <c r="D37" s="22">
        <f>VLOOKUP($B$11,ABONE2,4,FALSE)</f>
        <v>29</v>
      </c>
      <c r="E37" s="22">
        <f>VLOOKUP($B$11,ABONE2,5,FALSE)</f>
        <v>45978</v>
      </c>
      <c r="F37" s="22">
        <f>VLOOKUP($B$11,ABONE2,6,FALSE)</f>
        <v>5098</v>
      </c>
      <c r="G37" s="22">
        <f>VLOOKUP($B$11,ABONE2,7,FALSE)</f>
        <v>1160</v>
      </c>
      <c r="H37" s="22">
        <f>VLOOKUP($B$11,ABONE2,8,FALSE)</f>
        <v>6258</v>
      </c>
      <c r="I37" s="22">
        <f>VLOOKUP($B$11,ABONE2,9,FALSE)</f>
        <v>8463</v>
      </c>
      <c r="J37" s="22">
        <f>VLOOKUP($B$11,ABONE2,10,FALSE)</f>
        <v>400</v>
      </c>
      <c r="K37" s="22">
        <f>VLOOKUP($B$11,ABONE2,11,FALSE)</f>
        <v>8863</v>
      </c>
      <c r="L37" s="36">
        <f>VLOOKUP($B$11,ABONE2,12,FALSE)</f>
        <v>36</v>
      </c>
      <c r="M37" s="36">
        <f>VLOOKUP($B$11,ABONE2,13,FALSE)</f>
        <v>46</v>
      </c>
      <c r="N37" s="36">
        <f>VLOOKUP($B$11,ABONE2,14,FALSE)</f>
        <v>82</v>
      </c>
      <c r="O37" s="36">
        <f>VLOOKUP($B$11,ABONE2,15,FALSE)</f>
        <v>61181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8151.9392666666663</v>
      </c>
      <c r="D38" s="22">
        <f>VLOOKUP($B$11,TUKETIM,4,FALSE)</f>
        <v>12.418783333333332</v>
      </c>
      <c r="E38" s="22">
        <f>VLOOKUP($B$11,TUKETIM,5,FALSE)</f>
        <v>8164.3580499999998</v>
      </c>
      <c r="F38" s="22">
        <f>VLOOKUP($B$11,TUKETIM,6,FALSE)</f>
        <v>3339.3573916666669</v>
      </c>
      <c r="G38" s="22">
        <f>VLOOKUP($B$11,TUKETIM,7,FALSE)</f>
        <v>1407.31205</v>
      </c>
      <c r="H38" s="22">
        <f>VLOOKUP($B$11,TUKETIM,8,FALSE)</f>
        <v>4746.6694416666669</v>
      </c>
      <c r="I38" s="22">
        <f>VLOOKUP($B$11,TUKETIM,9,FALSE)</f>
        <v>4241.8505833333338</v>
      </c>
      <c r="J38" s="22">
        <f>VLOOKUP($B$11,TUKETIM,10,FALSE)</f>
        <v>4708.005841666667</v>
      </c>
      <c r="K38" s="22">
        <f>VLOOKUP($B$11,TUKETIM,11,FALSE)</f>
        <v>8949.8564250000018</v>
      </c>
      <c r="L38" s="36">
        <f>VLOOKUP($B$11,TUKETIM,12,FALSE)</f>
        <v>171.04684999999998</v>
      </c>
      <c r="M38" s="36">
        <f>VLOOKUP($B$11,TUKETIM,13,FALSE)</f>
        <v>5148.7813749999996</v>
      </c>
      <c r="N38" s="36">
        <f>VLOOKUP($B$11,TUKETIM,14,FALSE)</f>
        <v>5319.8282249999993</v>
      </c>
      <c r="O38" s="36">
        <f>VLOOKUP($B$11,TUKETIM,15,FALSE)</f>
        <v>27180.712141666667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218179.17600000001</v>
      </c>
      <c r="D39" s="22">
        <f>VLOOKUP($B$11,ANLASMA,4,FALSE)</f>
        <v>251.02</v>
      </c>
      <c r="E39" s="22">
        <f>VLOOKUP($B$11,ANLASMA,5,FALSE)</f>
        <v>218430.196</v>
      </c>
      <c r="F39" s="22">
        <f>VLOOKUP($B$11,ANLASMA,6,FALSE)</f>
        <v>43507.000999999997</v>
      </c>
      <c r="G39" s="22">
        <f>VLOOKUP($B$11,ANLASMA,7,FALSE)</f>
        <v>26125.687000000002</v>
      </c>
      <c r="H39" s="22">
        <f>VLOOKUP($B$11,ANLASMA,8,FALSE)</f>
        <v>69632.687999999995</v>
      </c>
      <c r="I39" s="22">
        <f>VLOOKUP($B$11,ANLASMA,9,FALSE)</f>
        <v>47730.964999999997</v>
      </c>
      <c r="J39" s="22">
        <f>VLOOKUP($B$11,ANLASMA,10,FALSE)</f>
        <v>64440.81</v>
      </c>
      <c r="K39" s="22">
        <f>VLOOKUP($B$11,ANLASMA,11,FALSE)</f>
        <v>112171.77499999999</v>
      </c>
      <c r="L39" s="36">
        <f>VLOOKUP($B$11,ANLASMA,12,FALSE)</f>
        <v>558.83199999999999</v>
      </c>
      <c r="M39" s="36">
        <f>VLOOKUP($B$11,ANLASMA,13,FALSE)</f>
        <v>59181.2</v>
      </c>
      <c r="N39" s="36">
        <f>VLOOKUP($B$11,ANLASMA,14,FALSE)</f>
        <v>59740.031999999999</v>
      </c>
      <c r="O39" s="36">
        <f>VLOOKUP($B$11,ANLASMA,15,FALSE)</f>
        <v>459974.69099999999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114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0.10778687209613837</v>
      </c>
      <c r="D17" s="17">
        <f t="shared" si="1"/>
        <v>0.41906681508479704</v>
      </c>
      <c r="E17" s="17">
        <f t="shared" si="2"/>
        <v>0.1078482473498454</v>
      </c>
      <c r="F17" s="17">
        <f t="shared" si="3"/>
        <v>0.17749066845226702</v>
      </c>
      <c r="G17" s="17">
        <f t="shared" si="4"/>
        <v>4.8025129868538876</v>
      </c>
      <c r="H17" s="17">
        <f t="shared" si="5"/>
        <v>0.24095581175794964</v>
      </c>
      <c r="I17" s="17">
        <f t="shared" si="6"/>
        <v>0.13410898945547495</v>
      </c>
      <c r="J17" s="17">
        <f t="shared" si="7"/>
        <v>1.557396907663003</v>
      </c>
      <c r="K17" s="17">
        <f t="shared" si="8"/>
        <v>0.17982715216682232</v>
      </c>
      <c r="L17" s="17">
        <f t="shared" si="9"/>
        <v>0</v>
      </c>
      <c r="M17" s="17">
        <f t="shared" si="10"/>
        <v>17.551143728323403</v>
      </c>
      <c r="N17" s="17">
        <f t="shared" si="11"/>
        <v>0.97506354046241128</v>
      </c>
      <c r="O17" s="23">
        <f t="shared" si="12"/>
        <v>0.12381360897198476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5.1420814736109636E-3</v>
      </c>
      <c r="D21" s="17">
        <f t="shared" si="1"/>
        <v>0</v>
      </c>
      <c r="E21" s="17">
        <f t="shared" si="2"/>
        <v>5.1410676063119816E-3</v>
      </c>
      <c r="F21" s="17">
        <f t="shared" si="3"/>
        <v>1.1235225475283172E-2</v>
      </c>
      <c r="G21" s="17">
        <f t="shared" si="4"/>
        <v>0</v>
      </c>
      <c r="H21" s="17">
        <f t="shared" si="5"/>
        <v>1.1081054285227829E-2</v>
      </c>
      <c r="I21" s="17">
        <f t="shared" si="6"/>
        <v>2.3954059208853469E-3</v>
      </c>
      <c r="J21" s="17">
        <f t="shared" si="7"/>
        <v>0</v>
      </c>
      <c r="K21" s="17">
        <f t="shared" si="8"/>
        <v>2.3184618561955537E-3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4.8177528285057525E-3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5.0362358960827586E-4</v>
      </c>
      <c r="D24" s="17">
        <f t="shared" si="1"/>
        <v>0</v>
      </c>
      <c r="E24" s="17">
        <f t="shared" si="2"/>
        <v>5.0352428984200021E-4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3.2440011237019228E-4</v>
      </c>
      <c r="J24" s="17">
        <f t="shared" si="7"/>
        <v>5.0079213832976313E-4</v>
      </c>
      <c r="K24" s="17">
        <f t="shared" si="8"/>
        <v>3.300660912917024E-4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4.6306647502817331E-4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0.1134325771593576</v>
      </c>
      <c r="D25" s="17">
        <f t="shared" ref="D25:O25" si="13">SUM(D15:D24)</f>
        <v>0.41906681508479704</v>
      </c>
      <c r="E25" s="17">
        <f t="shared" si="13"/>
        <v>0.11349283924599939</v>
      </c>
      <c r="F25" s="17">
        <f t="shared" si="13"/>
        <v>0.18872589392755018</v>
      </c>
      <c r="G25" s="17">
        <f t="shared" si="13"/>
        <v>4.8025129868538876</v>
      </c>
      <c r="H25" s="17">
        <f t="shared" si="13"/>
        <v>0.25203686604317749</v>
      </c>
      <c r="I25" s="17">
        <f t="shared" si="13"/>
        <v>0.1368287954887305</v>
      </c>
      <c r="J25" s="17">
        <f t="shared" si="13"/>
        <v>1.5578976998013327</v>
      </c>
      <c r="K25" s="17">
        <f t="shared" si="13"/>
        <v>0.18247568011430959</v>
      </c>
      <c r="L25" s="17">
        <f t="shared" si="13"/>
        <v>0</v>
      </c>
      <c r="M25" s="17">
        <f t="shared" si="13"/>
        <v>17.551143728323403</v>
      </c>
      <c r="N25" s="17">
        <f t="shared" si="13"/>
        <v>0.97506354046241128</v>
      </c>
      <c r="O25" s="17">
        <f t="shared" si="13"/>
        <v>0.12909442827551867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0.17383409387756926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0.17379981890465507</v>
      </c>
      <c r="F29" s="17">
        <f>(SUMIFS(TARIMSALAG2,KAYNAK,A29,SEBEP,B29,SÜRE,"Uzun",BİLDİRİM,"Bildirimli",İL,$B$10,İLÇE,$B$11)/VLOOKUP($B$11,ABONE2,6,FALSE))</f>
        <v>0.35476624522454875</v>
      </c>
      <c r="G29" s="17">
        <f>(SUMIFS(TARIMSALOG2,KAYNAK,A29,SEBEP,B29,SÜRE,"Uzun",BİLDİRİM,"Bildirimli",İL,$B$10,İLÇE,$B$11)/VLOOKUP($B$11,ABONE2,7,FALSE))</f>
        <v>3.6644501790805526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0.40018214826202397</v>
      </c>
      <c r="I29" s="17">
        <f>(SUMIFS(TICARETHANEAG2,KAYNAK,A29,SEBEP,B29,SÜRE,"Uzun",BİLDİRİM,"Bildirimli",İL,$B$10,İLÇE,$B$11)/VLOOKUP($B$11,ABONE2,9,FALSE))</f>
        <v>0.19617191027861475</v>
      </c>
      <c r="J29" s="17">
        <f>(SUMIFS(TICARETHANEOG2,KAYNAK,A29,SEBEP,B29,SÜRE,"Uzun",BİLDİRİM,"Bildirimli",İL,$B$10,İLÇE,$B$11)/VLOOKUP($B$11,ABONE2,10,FALSE))</f>
        <v>2.5526952745469225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0.27186700838384675</v>
      </c>
      <c r="L29" s="17">
        <f>(SUMIFS(SANAYIAG2,KAYNAK,A29,SEBEP,B29,SÜRE,"Uzun",BİLDİRİM,"Bildirimli",İL,$B$10,İLÇE,$B$11)/VLOOKUP($B$11,ABONE2,12,FALSE))</f>
        <v>0.13609161422218841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0.1285309689876224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0.19483300453850336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4.8841524237251237E-2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4.8831894124521456E-2</v>
      </c>
      <c r="F31" s="17">
        <f>(SUMIFS(TARIMSALAG2,KAYNAK,A31,SEBEP,B31,SÜRE,"Uzun",BİLDİRİM,"Bildirimli",İL,$B$10,İLÇE,$B$11)/VLOOKUP($B$11,ABONE2,6,FALSE))</f>
        <v>1.4128445598027726E-2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1.3934573274212594E-2</v>
      </c>
      <c r="I31" s="17">
        <f>(SUMIFS(TICARETHANEAG2,KAYNAK,A31,SEBEP,B31,SÜRE,"Uzun",BİLDİRİM,"Bildirimli",İL,$B$10,İLÇE,$B$11)/VLOOKUP($B$11,ABONE2,9,FALSE))</f>
        <v>7.3336941713883622E-2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7.098124811799443E-2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5.1514211731197274E-2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0.22267561811482051</v>
      </c>
      <c r="D33" s="17">
        <f t="shared" ref="D33:O33" si="14">SUM(D28:D32)</f>
        <v>0</v>
      </c>
      <c r="E33" s="17">
        <f t="shared" si="14"/>
        <v>0.22263171302917653</v>
      </c>
      <c r="F33" s="17">
        <f t="shared" si="14"/>
        <v>0.36889469082257648</v>
      </c>
      <c r="G33" s="17">
        <f t="shared" si="14"/>
        <v>3.6644501790805526</v>
      </c>
      <c r="H33" s="17">
        <f t="shared" si="14"/>
        <v>0.41411672153623658</v>
      </c>
      <c r="I33" s="17">
        <f t="shared" si="14"/>
        <v>0.26950885199249835</v>
      </c>
      <c r="J33" s="17">
        <f t="shared" si="14"/>
        <v>2.5526952745469225</v>
      </c>
      <c r="K33" s="17">
        <f t="shared" si="14"/>
        <v>0.3428482565018412</v>
      </c>
      <c r="L33" s="17">
        <f t="shared" si="14"/>
        <v>0.13609161422218841</v>
      </c>
      <c r="M33" s="17">
        <f t="shared" si="14"/>
        <v>0</v>
      </c>
      <c r="N33" s="17">
        <f t="shared" si="14"/>
        <v>0.1285309689876224</v>
      </c>
      <c r="O33" s="17">
        <f t="shared" si="14"/>
        <v>0.24634721626970063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20283</v>
      </c>
      <c r="D37" s="22">
        <f>VLOOKUP($B$11,ABONE2,4,FALSE)</f>
        <v>4</v>
      </c>
      <c r="E37" s="22">
        <f>VLOOKUP($B$11,ABONE2,5,FALSE)</f>
        <v>20287</v>
      </c>
      <c r="F37" s="22">
        <f>VLOOKUP($B$11,ABONE2,6,FALSE)</f>
        <v>575</v>
      </c>
      <c r="G37" s="22">
        <f>VLOOKUP($B$11,ABONE2,7,FALSE)</f>
        <v>8</v>
      </c>
      <c r="H37" s="22">
        <f>VLOOKUP($B$11,ABONE2,8,FALSE)</f>
        <v>583</v>
      </c>
      <c r="I37" s="22">
        <f>VLOOKUP($B$11,ABONE2,9,FALSE)</f>
        <v>3887</v>
      </c>
      <c r="J37" s="22">
        <f>VLOOKUP($B$11,ABONE2,10,FALSE)</f>
        <v>129</v>
      </c>
      <c r="K37" s="22">
        <f>VLOOKUP($B$11,ABONE2,11,FALSE)</f>
        <v>4016</v>
      </c>
      <c r="L37" s="36">
        <f>VLOOKUP($B$11,ABONE2,12,FALSE)</f>
        <v>34</v>
      </c>
      <c r="M37" s="36">
        <f>VLOOKUP($B$11,ABONE2,13,FALSE)</f>
        <v>2</v>
      </c>
      <c r="N37" s="36">
        <f>VLOOKUP($B$11,ABONE2,14,FALSE)</f>
        <v>36</v>
      </c>
      <c r="O37" s="36">
        <f>VLOOKUP($B$11,ABONE2,15,FALSE)</f>
        <v>24922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1962.1928583333338</v>
      </c>
      <c r="D38" s="22">
        <f>VLOOKUP($B$11,TUKETIM,4,FALSE)</f>
        <v>0.71262499999999984</v>
      </c>
      <c r="E38" s="22">
        <f>VLOOKUP($B$11,TUKETIM,5,FALSE)</f>
        <v>1962.9054833333337</v>
      </c>
      <c r="F38" s="22">
        <f>VLOOKUP($B$11,TUKETIM,6,FALSE)</f>
        <v>108.03382500000001</v>
      </c>
      <c r="G38" s="22">
        <f>VLOOKUP($B$11,TUKETIM,7,FALSE)</f>
        <v>13.601766666666665</v>
      </c>
      <c r="H38" s="22">
        <f>VLOOKUP($B$11,TUKETIM,8,FALSE)</f>
        <v>121.63559166666667</v>
      </c>
      <c r="I38" s="22">
        <f>VLOOKUP($B$11,TUKETIM,9,FALSE)</f>
        <v>1088.4464833333336</v>
      </c>
      <c r="J38" s="22">
        <f>VLOOKUP($B$11,TUKETIM,10,FALSE)</f>
        <v>475.04292499999997</v>
      </c>
      <c r="K38" s="22">
        <f>VLOOKUP($B$11,TUKETIM,11,FALSE)</f>
        <v>1563.4894083333336</v>
      </c>
      <c r="L38" s="36">
        <f>VLOOKUP($B$11,TUKETIM,12,FALSE)</f>
        <v>440.96926666666661</v>
      </c>
      <c r="M38" s="36">
        <f>VLOOKUP($B$11,TUKETIM,13,FALSE)</f>
        <v>6.7514416666666666</v>
      </c>
      <c r="N38" s="36">
        <f>VLOOKUP($B$11,TUKETIM,14,FALSE)</f>
        <v>447.72070833333328</v>
      </c>
      <c r="O38" s="36">
        <f>VLOOKUP($B$11,TUKETIM,15,FALSE)</f>
        <v>4095.7511916666672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83912.751999999993</v>
      </c>
      <c r="D39" s="22">
        <f>VLOOKUP($B$11,ANLASMA,4,FALSE)</f>
        <v>37.200000000000003</v>
      </c>
      <c r="E39" s="22">
        <f>VLOOKUP($B$11,ANLASMA,5,FALSE)</f>
        <v>83949.95199999999</v>
      </c>
      <c r="F39" s="22">
        <f>VLOOKUP($B$11,ANLASMA,6,FALSE)</f>
        <v>2394.5500000000002</v>
      </c>
      <c r="G39" s="22">
        <f>VLOOKUP($B$11,ANLASMA,7,FALSE)</f>
        <v>327.60000000000002</v>
      </c>
      <c r="H39" s="22">
        <f>VLOOKUP($B$11,ANLASMA,8,FALSE)</f>
        <v>2722.15</v>
      </c>
      <c r="I39" s="22">
        <f>VLOOKUP($B$11,ANLASMA,9,FALSE)</f>
        <v>21473.103999999999</v>
      </c>
      <c r="J39" s="22">
        <f>VLOOKUP($B$11,ANLASMA,10,FALSE)</f>
        <v>7621.52</v>
      </c>
      <c r="K39" s="22">
        <f>VLOOKUP($B$11,ANLASMA,11,FALSE)</f>
        <v>29094.624</v>
      </c>
      <c r="L39" s="36">
        <f>VLOOKUP($B$11,ANLASMA,12,FALSE)</f>
        <v>2016.3720000000001</v>
      </c>
      <c r="M39" s="36">
        <f>VLOOKUP($B$11,ANLASMA,13,FALSE)</f>
        <v>60</v>
      </c>
      <c r="N39" s="36">
        <f>VLOOKUP($B$11,ANLASMA,14,FALSE)</f>
        <v>2076.3720000000003</v>
      </c>
      <c r="O39" s="36">
        <f>VLOOKUP($B$11,ANLASMA,15,FALSE)</f>
        <v>117843.098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115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v>0</v>
      </c>
      <c r="E15" s="17">
        <f t="shared" ref="E15:E24" si="1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2">(SUMIFS(TARIMSALAG2,KAYNAK,A15,SEBEP,B15,SÜRE,"Uzun",BİLDİRİM,"Bildirimsiz",İL,$B$10,İLÇE,$B$11)/VLOOKUP($B$11,ABONE2,6,FALSE))</f>
        <v>0</v>
      </c>
      <c r="G15" s="17">
        <f t="shared" ref="G15:G24" si="3">(SUMIFS(TARIMSALOG2,KAYNAK,A15,SEBEP,B15,SÜRE,"Uzun",BİLDİRİM,"Bildirimsiz",İL,$B$10,İLÇE,$B$11)/VLOOKUP($B$11,ABONE2,7,FALSE))</f>
        <v>0</v>
      </c>
      <c r="H15" s="17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5">(SUMIFS(TICARETHANEAG2,KAYNAK,A15,SEBEP,B15,SÜRE,"Uzun",BİLDİRİM,"Bildirimsiz",İL,$B$10,İLÇE,$B$11)/VLOOKUP($B$11,ABONE2,9,FALSE))</f>
        <v>0</v>
      </c>
      <c r="J15" s="17">
        <f t="shared" ref="J15:J24" si="6">(SUMIFS(TICARETHANEOG2,KAYNAK,A15,SEBEP,B15,SÜRE,"Uzun",BİLDİRİM,"Bildirimsiz",İL,$B$10,İLÇE,$B$11)/VLOOKUP($B$11,ABONE2,10,FALSE))</f>
        <v>0</v>
      </c>
      <c r="K15" s="17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8">(SUMIFS(SANAYIAG2,KAYNAK,A15,SEBEP,B15,SÜRE,"Uzun",BİLDİRİM,"Bildirimsiz",İL,$B$10,İLÇE,$B$11)/VLOOKUP($B$11,ABONE2,12,FALSE))</f>
        <v>0</v>
      </c>
      <c r="M15" s="17">
        <f t="shared" ref="M15:M24" si="9">(SUMIFS(SANAYIOG2,KAYNAK,A15,SEBEP,B15,SÜRE,"Uzun",BİLDİRİM,"Bildirimsiz",İL,$B$10,İLÇE,$B$11)/VLOOKUP($B$11,ABONE2,13,FALSE))</f>
        <v>0</v>
      </c>
      <c r="N15" s="17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v>0</v>
      </c>
      <c r="E16" s="17">
        <f t="shared" si="1"/>
        <v>0</v>
      </c>
      <c r="F16" s="17">
        <f t="shared" si="2"/>
        <v>0</v>
      </c>
      <c r="G16" s="17">
        <f t="shared" si="3"/>
        <v>0</v>
      </c>
      <c r="H16" s="17">
        <f t="shared" si="4"/>
        <v>0</v>
      </c>
      <c r="I16" s="17">
        <f t="shared" si="5"/>
        <v>0</v>
      </c>
      <c r="J16" s="17">
        <f t="shared" si="6"/>
        <v>0</v>
      </c>
      <c r="K16" s="17">
        <f t="shared" si="7"/>
        <v>0</v>
      </c>
      <c r="L16" s="17">
        <f t="shared" si="8"/>
        <v>0</v>
      </c>
      <c r="M16" s="17">
        <f t="shared" si="9"/>
        <v>0</v>
      </c>
      <c r="N16" s="17">
        <f t="shared" si="10"/>
        <v>0</v>
      </c>
      <c r="O16" s="23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0.13145602509905507</v>
      </c>
      <c r="D17" s="17">
        <v>0</v>
      </c>
      <c r="E17" s="17">
        <f t="shared" si="1"/>
        <v>0.13145602509905507</v>
      </c>
      <c r="F17" s="17">
        <f t="shared" si="2"/>
        <v>0.45021898947827826</v>
      </c>
      <c r="G17" s="17">
        <f t="shared" si="3"/>
        <v>2.4097279814194663</v>
      </c>
      <c r="H17" s="17">
        <f t="shared" si="4"/>
        <v>0.52833153471511374</v>
      </c>
      <c r="I17" s="17">
        <f t="shared" si="5"/>
        <v>0.151890802689328</v>
      </c>
      <c r="J17" s="17">
        <f t="shared" si="6"/>
        <v>2.2950567573312064</v>
      </c>
      <c r="K17" s="17">
        <f t="shared" si="7"/>
        <v>0.23946705124448811</v>
      </c>
      <c r="L17" s="17">
        <f t="shared" si="8"/>
        <v>6.3734944589069432E-4</v>
      </c>
      <c r="M17" s="17">
        <f t="shared" si="9"/>
        <v>6.5734689611246333</v>
      </c>
      <c r="N17" s="17">
        <f t="shared" si="10"/>
        <v>4.6016194776210106</v>
      </c>
      <c r="O17" s="23">
        <f t="shared" si="11"/>
        <v>0.16490833266119992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v>0</v>
      </c>
      <c r="E18" s="17">
        <f t="shared" si="1"/>
        <v>0</v>
      </c>
      <c r="F18" s="17">
        <f t="shared" si="2"/>
        <v>0</v>
      </c>
      <c r="G18" s="17">
        <f t="shared" si="3"/>
        <v>0</v>
      </c>
      <c r="H18" s="17">
        <f t="shared" si="4"/>
        <v>0</v>
      </c>
      <c r="I18" s="17">
        <f t="shared" si="5"/>
        <v>0</v>
      </c>
      <c r="J18" s="17">
        <f t="shared" si="6"/>
        <v>0</v>
      </c>
      <c r="K18" s="17">
        <f t="shared" si="7"/>
        <v>0</v>
      </c>
      <c r="L18" s="17">
        <f t="shared" si="8"/>
        <v>0</v>
      </c>
      <c r="M18" s="17">
        <f t="shared" si="9"/>
        <v>0</v>
      </c>
      <c r="N18" s="17">
        <f t="shared" si="10"/>
        <v>0</v>
      </c>
      <c r="O18" s="23">
        <f t="shared" si="11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v>0</v>
      </c>
      <c r="E19" s="17">
        <f t="shared" si="1"/>
        <v>0</v>
      </c>
      <c r="F19" s="17">
        <f t="shared" si="2"/>
        <v>0</v>
      </c>
      <c r="G19" s="17">
        <f t="shared" si="3"/>
        <v>0</v>
      </c>
      <c r="H19" s="17">
        <f t="shared" si="4"/>
        <v>0</v>
      </c>
      <c r="I19" s="17">
        <f t="shared" si="5"/>
        <v>0</v>
      </c>
      <c r="J19" s="17">
        <f t="shared" si="6"/>
        <v>0</v>
      </c>
      <c r="K19" s="17">
        <f t="shared" si="7"/>
        <v>0</v>
      </c>
      <c r="L19" s="17">
        <f t="shared" si="8"/>
        <v>0</v>
      </c>
      <c r="M19" s="17">
        <f t="shared" si="9"/>
        <v>0</v>
      </c>
      <c r="N19" s="17">
        <f t="shared" si="10"/>
        <v>0</v>
      </c>
      <c r="O19" s="23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v>0</v>
      </c>
      <c r="E20" s="17">
        <f t="shared" si="1"/>
        <v>0</v>
      </c>
      <c r="F20" s="17">
        <f t="shared" si="2"/>
        <v>0</v>
      </c>
      <c r="G20" s="17">
        <f t="shared" si="3"/>
        <v>0</v>
      </c>
      <c r="H20" s="17">
        <f t="shared" si="4"/>
        <v>0</v>
      </c>
      <c r="I20" s="17">
        <f t="shared" si="5"/>
        <v>0</v>
      </c>
      <c r="J20" s="17">
        <f t="shared" si="6"/>
        <v>0</v>
      </c>
      <c r="K20" s="17">
        <f t="shared" si="7"/>
        <v>0</v>
      </c>
      <c r="L20" s="17">
        <f t="shared" si="8"/>
        <v>0</v>
      </c>
      <c r="M20" s="17">
        <f t="shared" si="9"/>
        <v>0</v>
      </c>
      <c r="N20" s="17">
        <f t="shared" si="10"/>
        <v>0</v>
      </c>
      <c r="O20" s="23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2.4393795674416505E-2</v>
      </c>
      <c r="D21" s="17">
        <v>0</v>
      </c>
      <c r="E21" s="17">
        <f t="shared" si="1"/>
        <v>2.4393795674416505E-2</v>
      </c>
      <c r="F21" s="17">
        <f t="shared" si="2"/>
        <v>0.21842987463947824</v>
      </c>
      <c r="G21" s="17">
        <f t="shared" si="3"/>
        <v>0</v>
      </c>
      <c r="H21" s="17">
        <f t="shared" si="4"/>
        <v>0.20972253339530769</v>
      </c>
      <c r="I21" s="17">
        <f t="shared" si="5"/>
        <v>5.9427590322416408E-2</v>
      </c>
      <c r="J21" s="17">
        <f t="shared" si="6"/>
        <v>0</v>
      </c>
      <c r="K21" s="17">
        <f t="shared" si="7"/>
        <v>5.6999199086619726E-2</v>
      </c>
      <c r="L21" s="17">
        <f t="shared" si="8"/>
        <v>2.4861100007397222E-3</v>
      </c>
      <c r="M21" s="17">
        <f t="shared" si="9"/>
        <v>0</v>
      </c>
      <c r="N21" s="17">
        <f t="shared" si="10"/>
        <v>7.4583300022191667E-4</v>
      </c>
      <c r="O21" s="23">
        <f t="shared" si="11"/>
        <v>3.5801337323087941E-2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v>0</v>
      </c>
      <c r="E22" s="17">
        <f t="shared" si="1"/>
        <v>0</v>
      </c>
      <c r="F22" s="17">
        <f t="shared" si="2"/>
        <v>0</v>
      </c>
      <c r="G22" s="17">
        <f t="shared" si="3"/>
        <v>0</v>
      </c>
      <c r="H22" s="17">
        <f t="shared" si="4"/>
        <v>0</v>
      </c>
      <c r="I22" s="17">
        <f t="shared" si="5"/>
        <v>0</v>
      </c>
      <c r="J22" s="17">
        <f t="shared" si="6"/>
        <v>0</v>
      </c>
      <c r="K22" s="17">
        <f t="shared" si="7"/>
        <v>0</v>
      </c>
      <c r="L22" s="17">
        <f t="shared" si="8"/>
        <v>0</v>
      </c>
      <c r="M22" s="17">
        <f t="shared" si="9"/>
        <v>0</v>
      </c>
      <c r="N22" s="17">
        <f t="shared" si="10"/>
        <v>0</v>
      </c>
      <c r="O22" s="23">
        <f t="shared" si="11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v>0</v>
      </c>
      <c r="E23" s="17">
        <f t="shared" si="1"/>
        <v>0</v>
      </c>
      <c r="F23" s="17">
        <f t="shared" si="2"/>
        <v>0</v>
      </c>
      <c r="G23" s="17">
        <f t="shared" si="3"/>
        <v>0</v>
      </c>
      <c r="H23" s="17">
        <f t="shared" si="4"/>
        <v>0</v>
      </c>
      <c r="I23" s="17">
        <f t="shared" si="5"/>
        <v>0</v>
      </c>
      <c r="J23" s="17">
        <f t="shared" si="6"/>
        <v>0</v>
      </c>
      <c r="K23" s="17">
        <f t="shared" si="7"/>
        <v>0</v>
      </c>
      <c r="L23" s="17">
        <f t="shared" si="8"/>
        <v>0</v>
      </c>
      <c r="M23" s="17">
        <f t="shared" si="9"/>
        <v>0</v>
      </c>
      <c r="N23" s="17">
        <f t="shared" si="10"/>
        <v>0</v>
      </c>
      <c r="O23" s="23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v>0</v>
      </c>
      <c r="E24" s="17">
        <f t="shared" si="1"/>
        <v>0</v>
      </c>
      <c r="F24" s="17">
        <f t="shared" si="2"/>
        <v>0</v>
      </c>
      <c r="G24" s="17">
        <f t="shared" si="3"/>
        <v>0</v>
      </c>
      <c r="H24" s="17">
        <f t="shared" si="4"/>
        <v>0</v>
      </c>
      <c r="I24" s="17">
        <f t="shared" si="5"/>
        <v>0</v>
      </c>
      <c r="J24" s="17">
        <f t="shared" si="6"/>
        <v>0</v>
      </c>
      <c r="K24" s="17">
        <f t="shared" si="7"/>
        <v>0</v>
      </c>
      <c r="L24" s="17">
        <f t="shared" si="8"/>
        <v>0</v>
      </c>
      <c r="M24" s="17">
        <f t="shared" si="9"/>
        <v>0</v>
      </c>
      <c r="N24" s="17">
        <f t="shared" si="10"/>
        <v>0</v>
      </c>
      <c r="O24" s="23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0.15584982077347159</v>
      </c>
      <c r="D25" s="17">
        <f t="shared" ref="D25:O25" si="12">SUM(D15:D24)</f>
        <v>0</v>
      </c>
      <c r="E25" s="17">
        <f t="shared" si="12"/>
        <v>0.15584982077347159</v>
      </c>
      <c r="F25" s="17">
        <f t="shared" si="12"/>
        <v>0.66864886411775648</v>
      </c>
      <c r="G25" s="17">
        <f t="shared" si="12"/>
        <v>2.4097279814194663</v>
      </c>
      <c r="H25" s="17">
        <f t="shared" si="12"/>
        <v>0.7380540681104214</v>
      </c>
      <c r="I25" s="17">
        <f t="shared" si="12"/>
        <v>0.2113183930117444</v>
      </c>
      <c r="J25" s="17">
        <f t="shared" si="12"/>
        <v>2.2950567573312064</v>
      </c>
      <c r="K25" s="17">
        <f t="shared" si="12"/>
        <v>0.29646625033110785</v>
      </c>
      <c r="L25" s="17">
        <f t="shared" si="12"/>
        <v>3.1234594466304165E-3</v>
      </c>
      <c r="M25" s="17">
        <f t="shared" si="12"/>
        <v>6.5734689611246333</v>
      </c>
      <c r="N25" s="17">
        <f t="shared" si="12"/>
        <v>4.6023653106212326</v>
      </c>
      <c r="O25" s="17">
        <f t="shared" si="12"/>
        <v>0.20070966998428785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1.3249334760557834</v>
      </c>
      <c r="D29" s="17"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1.3249334760557834</v>
      </c>
      <c r="F29" s="17">
        <f>(SUMIFS(TARIMSALAG2,KAYNAK,A29,SEBEP,B29,SÜRE,"Uzun",BİLDİRİM,"Bildirimli",İL,$B$10,İLÇE,$B$11)/VLOOKUP($B$11,ABONE2,6,FALSE))</f>
        <v>5.5159519277643154</v>
      </c>
      <c r="G29" s="17">
        <f>(SUMIFS(TARIMSALOG2,KAYNAK,A29,SEBEP,B29,SÜRE,"Uzun",BİLDİRİM,"Bildirimli",İL,$B$10,İLÇE,$B$11)/VLOOKUP($B$11,ABONE2,7,FALSE))</f>
        <v>38.600099111284386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6.8347960637816296</v>
      </c>
      <c r="I29" s="17">
        <f>(SUMIFS(TICARETHANEAG2,KAYNAK,A29,SEBEP,B29,SÜRE,"Uzun",BİLDİRİM,"Bildirimli",İL,$B$10,İLÇE,$B$11)/VLOOKUP($B$11,ABONE2,9,FALSE))</f>
        <v>1.6602501653570678</v>
      </c>
      <c r="J29" s="17">
        <f>(SUMIFS(TICARETHANEOG2,KAYNAK,A29,SEBEP,B29,SÜRE,"Uzun",BİLDİRİM,"Bildirimli",İL,$B$10,İLÇE,$B$11)/VLOOKUP($B$11,ABONE2,10,FALSE))</f>
        <v>17.616098814631709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2.3122544416432169</v>
      </c>
      <c r="L29" s="17">
        <f>(SUMIFS(SANAYIAG2,KAYNAK,A29,SEBEP,B29,SÜRE,"Uzun",BİLDİRİM,"Bildirimli",İL,$B$10,İLÇE,$B$11)/VLOOKUP($B$11,ABONE2,12,FALSE))</f>
        <v>7.6046767802942936E-2</v>
      </c>
      <c r="M29" s="17">
        <f>(SUMIFS(SANAYIOG2,KAYNAK,A29,SEBEP,B29,SÜRE,"Uzun",BİLDİRİM,"Bildirimli",İL,$B$10,İLÇE,$B$11)/VLOOKUP($B$11,ABONE2,13,FALSE))</f>
        <v>69.463757114824148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48.647444010717791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1.7082969000934258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0</v>
      </c>
      <c r="D31" s="17"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1.3249334760557834</v>
      </c>
      <c r="D33" s="17">
        <f t="shared" ref="D33:O33" si="13">SUM(D28:D32)</f>
        <v>0</v>
      </c>
      <c r="E33" s="17">
        <f t="shared" si="13"/>
        <v>1.3249334760557834</v>
      </c>
      <c r="F33" s="17">
        <f t="shared" si="13"/>
        <v>5.5159519277643154</v>
      </c>
      <c r="G33" s="17">
        <f t="shared" si="13"/>
        <v>38.600099111284386</v>
      </c>
      <c r="H33" s="17">
        <f t="shared" si="13"/>
        <v>6.8347960637816296</v>
      </c>
      <c r="I33" s="17">
        <f t="shared" si="13"/>
        <v>1.6602501653570678</v>
      </c>
      <c r="J33" s="17">
        <f t="shared" si="13"/>
        <v>17.616098814631709</v>
      </c>
      <c r="K33" s="17">
        <f t="shared" si="13"/>
        <v>2.3122544416432169</v>
      </c>
      <c r="L33" s="17">
        <f t="shared" si="13"/>
        <v>7.6046767802942936E-2</v>
      </c>
      <c r="M33" s="17">
        <f t="shared" si="13"/>
        <v>69.463757114824148</v>
      </c>
      <c r="N33" s="17">
        <f t="shared" si="13"/>
        <v>48.647444010717791</v>
      </c>
      <c r="O33" s="17">
        <f t="shared" si="13"/>
        <v>1.7082969000934258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19009</v>
      </c>
      <c r="D37" s="22">
        <f>VLOOKUP($B$11,ABONE2,4,FALSE)</f>
        <v>0</v>
      </c>
      <c r="E37" s="22">
        <f>VLOOKUP($B$11,ABONE2,5,FALSE)</f>
        <v>19009</v>
      </c>
      <c r="F37" s="22">
        <f>VLOOKUP($B$11,ABONE2,6,FALSE)</f>
        <v>843</v>
      </c>
      <c r="G37" s="22">
        <f>VLOOKUP($B$11,ABONE2,7,FALSE)</f>
        <v>35</v>
      </c>
      <c r="H37" s="22">
        <f>VLOOKUP($B$11,ABONE2,8,FALSE)</f>
        <v>878</v>
      </c>
      <c r="I37" s="22">
        <f>VLOOKUP($B$11,ABONE2,9,FALSE)</f>
        <v>2934</v>
      </c>
      <c r="J37" s="22">
        <f>VLOOKUP($B$11,ABONE2,10,FALSE)</f>
        <v>125</v>
      </c>
      <c r="K37" s="22">
        <f>VLOOKUP($B$11,ABONE2,11,FALSE)</f>
        <v>3059</v>
      </c>
      <c r="L37" s="36">
        <f>VLOOKUP($B$11,ABONE2,12,FALSE)</f>
        <v>6</v>
      </c>
      <c r="M37" s="36">
        <f>VLOOKUP($B$11,ABONE2,13,FALSE)</f>
        <v>14</v>
      </c>
      <c r="N37" s="36">
        <f>VLOOKUP($B$11,ABONE2,14,FALSE)</f>
        <v>20</v>
      </c>
      <c r="O37" s="36">
        <f>VLOOKUP($B$11,ABONE2,15,FALSE)</f>
        <v>22966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1624.9964916666668</v>
      </c>
      <c r="D38" s="22">
        <f>VLOOKUP($B$11,TUKETIM,4,FALSE)</f>
        <v>0</v>
      </c>
      <c r="E38" s="22">
        <f>VLOOKUP($B$11,TUKETIM,5,FALSE)</f>
        <v>1624.9964916666668</v>
      </c>
      <c r="F38" s="22">
        <f>VLOOKUP($B$11,TUKETIM,6,FALSE)</f>
        <v>334.20084166666663</v>
      </c>
      <c r="G38" s="22">
        <f>VLOOKUP($B$11,TUKETIM,7,FALSE)</f>
        <v>134.24863333333332</v>
      </c>
      <c r="H38" s="22">
        <f>VLOOKUP($B$11,TUKETIM,8,FALSE)</f>
        <v>468.44947499999995</v>
      </c>
      <c r="I38" s="22">
        <f>VLOOKUP($B$11,TUKETIM,9,FALSE)</f>
        <v>867.82107500000006</v>
      </c>
      <c r="J38" s="22">
        <f>VLOOKUP($B$11,TUKETIM,10,FALSE)</f>
        <v>419.37628333333328</v>
      </c>
      <c r="K38" s="22">
        <f>VLOOKUP($B$11,TUKETIM,11,FALSE)</f>
        <v>1287.1973583333333</v>
      </c>
      <c r="L38" s="36">
        <f>VLOOKUP($B$11,TUKETIM,12,FALSE)</f>
        <v>9.5243833333333345</v>
      </c>
      <c r="M38" s="36">
        <f>VLOOKUP($B$11,TUKETIM,13,FALSE)</f>
        <v>706.70295833333353</v>
      </c>
      <c r="N38" s="36">
        <f>VLOOKUP($B$11,TUKETIM,14,FALSE)</f>
        <v>716.22734166666692</v>
      </c>
      <c r="O38" s="36">
        <f>VLOOKUP($B$11,TUKETIM,15,FALSE)</f>
        <v>4096.8706666666676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72552.433000000005</v>
      </c>
      <c r="D39" s="22">
        <f>VLOOKUP($B$11,ANLASMA,4,FALSE)</f>
        <v>0</v>
      </c>
      <c r="E39" s="22">
        <f>VLOOKUP($B$11,ANLASMA,5,FALSE)</f>
        <v>72552.433000000005</v>
      </c>
      <c r="F39" s="22">
        <f>VLOOKUP($B$11,ANLASMA,6,FALSE)</f>
        <v>3666.41</v>
      </c>
      <c r="G39" s="22">
        <f>VLOOKUP($B$11,ANLASMA,7,FALSE)</f>
        <v>1694.18</v>
      </c>
      <c r="H39" s="22">
        <f>VLOOKUP($B$11,ANLASMA,8,FALSE)</f>
        <v>5360.59</v>
      </c>
      <c r="I39" s="22">
        <f>VLOOKUP($B$11,ANLASMA,9,FALSE)</f>
        <v>13698.749</v>
      </c>
      <c r="J39" s="22">
        <f>VLOOKUP($B$11,ANLASMA,10,FALSE)</f>
        <v>8092.58</v>
      </c>
      <c r="K39" s="22">
        <f>VLOOKUP($B$11,ANLASMA,11,FALSE)</f>
        <v>21791.328999999998</v>
      </c>
      <c r="L39" s="36">
        <f>VLOOKUP($B$11,ANLASMA,12,FALSE)</f>
        <v>35.445999999999998</v>
      </c>
      <c r="M39" s="36">
        <f>VLOOKUP($B$11,ANLASMA,13,FALSE)</f>
        <v>5112</v>
      </c>
      <c r="N39" s="36">
        <f>VLOOKUP($B$11,ANLASMA,14,FALSE)</f>
        <v>5147.4459999999999</v>
      </c>
      <c r="O39" s="36">
        <f>VLOOKUP($B$11,ANLASMA,15,FALSE)</f>
        <v>104851.79800000001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116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0.2727888215915002</v>
      </c>
      <c r="D17" s="17">
        <f t="shared" si="1"/>
        <v>0.25615158317119846</v>
      </c>
      <c r="E17" s="17">
        <f t="shared" si="2"/>
        <v>0.27276355367510224</v>
      </c>
      <c r="F17" s="17">
        <f t="shared" si="3"/>
        <v>1.543537406517473</v>
      </c>
      <c r="G17" s="17">
        <f t="shared" si="4"/>
        <v>1.7093766365673739</v>
      </c>
      <c r="H17" s="17">
        <f t="shared" si="5"/>
        <v>1.6328157568171109</v>
      </c>
      <c r="I17" s="17">
        <f t="shared" si="6"/>
        <v>0.30381492600487925</v>
      </c>
      <c r="J17" s="17">
        <f t="shared" si="7"/>
        <v>5.7496165182898942</v>
      </c>
      <c r="K17" s="17">
        <f t="shared" si="8"/>
        <v>0.55775764422754259</v>
      </c>
      <c r="L17" s="17">
        <f t="shared" si="9"/>
        <v>0.31486740244456485</v>
      </c>
      <c r="M17" s="17">
        <f t="shared" si="10"/>
        <v>3.2579495194268335</v>
      </c>
      <c r="N17" s="17">
        <f t="shared" si="11"/>
        <v>2.2769221470994103</v>
      </c>
      <c r="O17" s="23">
        <f t="shared" si="12"/>
        <v>0.42299843853037594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2.3188267028586312E-2</v>
      </c>
      <c r="D21" s="17">
        <f t="shared" si="1"/>
        <v>0</v>
      </c>
      <c r="E21" s="17">
        <f t="shared" si="2"/>
        <v>2.3153049693960807E-2</v>
      </c>
      <c r="F21" s="17">
        <f t="shared" si="3"/>
        <v>1.9859449230960939E-2</v>
      </c>
      <c r="G21" s="17">
        <f t="shared" si="4"/>
        <v>0</v>
      </c>
      <c r="H21" s="17">
        <f t="shared" si="5"/>
        <v>9.1682583428574164E-3</v>
      </c>
      <c r="I21" s="17">
        <f t="shared" si="6"/>
        <v>1.9942979288484996E-2</v>
      </c>
      <c r="J21" s="17">
        <f t="shared" si="7"/>
        <v>0</v>
      </c>
      <c r="K21" s="17">
        <f t="shared" si="8"/>
        <v>1.901301989056077E-2</v>
      </c>
      <c r="L21" s="17">
        <f t="shared" si="9"/>
        <v>7.6448605981181954</v>
      </c>
      <c r="M21" s="17">
        <f t="shared" si="10"/>
        <v>0</v>
      </c>
      <c r="N21" s="17">
        <f t="shared" si="11"/>
        <v>2.5482868660393985</v>
      </c>
      <c r="O21" s="23">
        <f t="shared" si="12"/>
        <v>2.3464469086457829E-2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0.29597708862008654</v>
      </c>
      <c r="D25" s="17">
        <f t="shared" ref="D25:O25" si="13">SUM(D15:D24)</f>
        <v>0.25615158317119846</v>
      </c>
      <c r="E25" s="17">
        <f t="shared" si="13"/>
        <v>0.29591660336906306</v>
      </c>
      <c r="F25" s="17">
        <f t="shared" si="13"/>
        <v>1.5633968557484339</v>
      </c>
      <c r="G25" s="17">
        <f t="shared" si="13"/>
        <v>1.7093766365673739</v>
      </c>
      <c r="H25" s="17">
        <f t="shared" si="13"/>
        <v>1.6419840151599683</v>
      </c>
      <c r="I25" s="17">
        <f t="shared" si="13"/>
        <v>0.32375790529336423</v>
      </c>
      <c r="J25" s="17">
        <f t="shared" si="13"/>
        <v>5.7496165182898942</v>
      </c>
      <c r="K25" s="17">
        <f t="shared" si="13"/>
        <v>0.5767706641181034</v>
      </c>
      <c r="L25" s="17">
        <f t="shared" si="13"/>
        <v>7.9597280005627606</v>
      </c>
      <c r="M25" s="17">
        <f t="shared" si="13"/>
        <v>3.2579495194268335</v>
      </c>
      <c r="N25" s="17">
        <f t="shared" si="13"/>
        <v>4.8252090131388083</v>
      </c>
      <c r="O25" s="17">
        <f t="shared" si="13"/>
        <v>0.44646290761683377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8.8186583332352297E-2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8.8052649372955219E-2</v>
      </c>
      <c r="F29" s="17">
        <f>(SUMIFS(TARIMSALAG2,KAYNAK,A29,SEBEP,B29,SÜRE,"Uzun",BİLDİRİM,"Bildirimli",İL,$B$10,İLÇE,$B$11)/VLOOKUP($B$11,ABONE2,6,FALSE))</f>
        <v>1.6912476007674735E-2</v>
      </c>
      <c r="G29" s="17">
        <f>(SUMIFS(TARIMSALOG2,KAYNAK,A29,SEBEP,B29,SÜRE,"Uzun",BİLDİRİM,"Bildirimli",İL,$B$10,İLÇE,$B$11)/VLOOKUP($B$11,ABONE2,7,FALSE))</f>
        <v>0.4885369133365432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0.27080808148682883</v>
      </c>
      <c r="I29" s="17">
        <f>(SUMIFS(TICARETHANEAG2,KAYNAK,A29,SEBEP,B29,SÜRE,"Uzun",BİLDİRİM,"Bildirimli",İL,$B$10,İLÇE,$B$11)/VLOOKUP($B$11,ABONE2,9,FALSE))</f>
        <v>5.2399927885057637E-2</v>
      </c>
      <c r="J29" s="17">
        <f>(SUMIFS(TICARETHANEOG2,KAYNAK,A29,SEBEP,B29,SÜRE,"Uzun",BİLDİRİM,"Bildirimli",İL,$B$10,İLÇE,$B$11)/VLOOKUP($B$11,ABONE2,10,FALSE))</f>
        <v>6.4732817289016906E-2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5.297502181856005E-2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0.3193114784483021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0.21287431896553471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9.6022622266821983E-2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8.7791974405106894E-3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8.7658639760640079E-3</v>
      </c>
      <c r="F31" s="17">
        <f>(SUMIFS(TARIMSALAG2,KAYNAK,A31,SEBEP,B31,SÜRE,"Uzun",BİLDİRİM,"Bildirimli",İL,$B$10,İLÇE,$B$11)/VLOOKUP($B$11,ABONE2,6,FALSE))</f>
        <v>1.5215706903415017E-2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7.0244411180459447E-3</v>
      </c>
      <c r="I31" s="17">
        <f>(SUMIFS(TICARETHANEAG2,KAYNAK,A31,SEBEP,B31,SÜRE,"Uzun",BİLDİRİM,"Bildirimli",İL,$B$10,İLÇE,$B$11)/VLOOKUP($B$11,ABONE2,9,FALSE))</f>
        <v>7.163398191719011E-3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6.8293623702352611E-3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8.3093030615048313E-3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9.6965780772862983E-2</v>
      </c>
      <c r="D33" s="17">
        <f t="shared" ref="D33:O33" si="14">SUM(D28:D32)</f>
        <v>0</v>
      </c>
      <c r="E33" s="17">
        <f t="shared" si="14"/>
        <v>9.6818513349019225E-2</v>
      </c>
      <c r="F33" s="17">
        <f t="shared" si="14"/>
        <v>3.212818291108975E-2</v>
      </c>
      <c r="G33" s="17">
        <f t="shared" si="14"/>
        <v>0.4885369133365432</v>
      </c>
      <c r="H33" s="17">
        <f t="shared" si="14"/>
        <v>0.27783252260487479</v>
      </c>
      <c r="I33" s="17">
        <f t="shared" si="14"/>
        <v>5.9563326076776647E-2</v>
      </c>
      <c r="J33" s="17">
        <f t="shared" si="14"/>
        <v>6.4732817289016906E-2</v>
      </c>
      <c r="K33" s="17">
        <f t="shared" si="14"/>
        <v>5.9804384188795315E-2</v>
      </c>
      <c r="L33" s="17">
        <f t="shared" si="14"/>
        <v>0</v>
      </c>
      <c r="M33" s="17">
        <f t="shared" si="14"/>
        <v>0.3193114784483021</v>
      </c>
      <c r="N33" s="17">
        <f t="shared" si="14"/>
        <v>0.21287431896553471</v>
      </c>
      <c r="O33" s="17">
        <f t="shared" si="14"/>
        <v>0.10433192532832682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19723</v>
      </c>
      <c r="D37" s="22">
        <f>VLOOKUP($B$11,ABONE2,4,FALSE)</f>
        <v>30</v>
      </c>
      <c r="E37" s="22">
        <f>VLOOKUP($B$11,ABONE2,5,FALSE)</f>
        <v>19753</v>
      </c>
      <c r="F37" s="22">
        <f>VLOOKUP($B$11,ABONE2,6,FALSE)</f>
        <v>897</v>
      </c>
      <c r="G37" s="22">
        <f>VLOOKUP($B$11,ABONE2,7,FALSE)</f>
        <v>1046</v>
      </c>
      <c r="H37" s="22">
        <f>VLOOKUP($B$11,ABONE2,8,FALSE)</f>
        <v>1943</v>
      </c>
      <c r="I37" s="22">
        <f>VLOOKUP($B$11,ABONE2,9,FALSE)</f>
        <v>4089</v>
      </c>
      <c r="J37" s="22">
        <f>VLOOKUP($B$11,ABONE2,10,FALSE)</f>
        <v>200</v>
      </c>
      <c r="K37" s="22">
        <f>VLOOKUP($B$11,ABONE2,11,FALSE)</f>
        <v>4289</v>
      </c>
      <c r="L37" s="36">
        <f>VLOOKUP($B$11,ABONE2,12,FALSE)</f>
        <v>7</v>
      </c>
      <c r="M37" s="36">
        <f>VLOOKUP($B$11,ABONE2,13,FALSE)</f>
        <v>14</v>
      </c>
      <c r="N37" s="36">
        <f>VLOOKUP($B$11,ABONE2,14,FALSE)</f>
        <v>21</v>
      </c>
      <c r="O37" s="36">
        <f>VLOOKUP($B$11,ABONE2,15,FALSE)</f>
        <v>26006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2655.6637166666669</v>
      </c>
      <c r="D38" s="22">
        <f>VLOOKUP($B$11,TUKETIM,4,FALSE)</f>
        <v>2.236933333333333</v>
      </c>
      <c r="E38" s="22">
        <f>VLOOKUP($B$11,TUKETIM,5,FALSE)</f>
        <v>2657.90065</v>
      </c>
      <c r="F38" s="22">
        <f>VLOOKUP($B$11,TUKETIM,6,FALSE)</f>
        <v>267.52501666666666</v>
      </c>
      <c r="G38" s="22">
        <f>VLOOKUP($B$11,TUKETIM,7,FALSE)</f>
        <v>7513.8110000000006</v>
      </c>
      <c r="H38" s="22">
        <f>VLOOKUP($B$11,TUKETIM,8,FALSE)</f>
        <v>7781.3360166666671</v>
      </c>
      <c r="I38" s="22">
        <f>VLOOKUP($B$11,TUKETIM,9,FALSE)</f>
        <v>1125.2921249999997</v>
      </c>
      <c r="J38" s="22">
        <f>VLOOKUP($B$11,TUKETIM,10,FALSE)</f>
        <v>1275.4798916666668</v>
      </c>
      <c r="K38" s="22">
        <f>VLOOKUP($B$11,TUKETIM,11,FALSE)</f>
        <v>2400.7720166666668</v>
      </c>
      <c r="L38" s="36">
        <f>VLOOKUP($B$11,TUKETIM,12,FALSE)</f>
        <v>45.613083333333343</v>
      </c>
      <c r="M38" s="36">
        <f>VLOOKUP($B$11,TUKETIM,13,FALSE)</f>
        <v>248.31821666666667</v>
      </c>
      <c r="N38" s="36">
        <f>VLOOKUP($B$11,TUKETIM,14,FALSE)</f>
        <v>293.93130000000002</v>
      </c>
      <c r="O38" s="36">
        <f>VLOOKUP($B$11,TUKETIM,15,FALSE)</f>
        <v>13133.939983333334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83915.13</v>
      </c>
      <c r="D39" s="22">
        <f>VLOOKUP($B$11,ANLASMA,4,FALSE)</f>
        <v>186.476</v>
      </c>
      <c r="E39" s="22">
        <f>VLOOKUP($B$11,ANLASMA,5,FALSE)</f>
        <v>84101.606</v>
      </c>
      <c r="F39" s="22">
        <f>VLOOKUP($B$11,ANLASMA,6,FALSE)</f>
        <v>4093.4839999999999</v>
      </c>
      <c r="G39" s="22">
        <f>VLOOKUP($B$11,ANLASMA,7,FALSE)</f>
        <v>11944.316000000001</v>
      </c>
      <c r="H39" s="22">
        <f>VLOOKUP($B$11,ANLASMA,8,FALSE)</f>
        <v>16037.800000000001</v>
      </c>
      <c r="I39" s="22">
        <f>VLOOKUP($B$11,ANLASMA,9,FALSE)</f>
        <v>21196.841</v>
      </c>
      <c r="J39" s="22">
        <f>VLOOKUP($B$11,ANLASMA,10,FALSE)</f>
        <v>16805.68</v>
      </c>
      <c r="K39" s="22">
        <f>VLOOKUP($B$11,ANLASMA,11,FALSE)</f>
        <v>38002.521000000001</v>
      </c>
      <c r="L39" s="36">
        <f>VLOOKUP($B$11,ANLASMA,12,FALSE)</f>
        <v>117.25</v>
      </c>
      <c r="M39" s="36">
        <f>VLOOKUP($B$11,ANLASMA,13,FALSE)</f>
        <v>1886</v>
      </c>
      <c r="N39" s="36">
        <f>VLOOKUP($B$11,ANLASMA,14,FALSE)</f>
        <v>2003.25</v>
      </c>
      <c r="O39" s="36">
        <f>VLOOKUP($B$11,ANLASMA,15,FALSE)</f>
        <v>140145.177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2" zoomScale="80" zoomScaleNormal="80" workbookViewId="0">
      <selection activeCell="B11" sqref="B11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(SUMIFS(MESKENAG2,KAYNAK,A15,SEBEP,B15,SÜRE,"Uzun",BİLDİRİM,"Bildirimsiz",İL,$B$10)/VLOOKUP($B$10,ABONE2,3,FALSE))</f>
        <v>1.7534828279717848E-2</v>
      </c>
      <c r="D15" s="17">
        <f t="shared" ref="D15:D24" si="1">(SUMIFS(MESKENOG2,KAYNAK,A15,SEBEP,B15,SÜRE,"Uzun",BİLDİRİM,"Bildirimsiz",İL,$B$10)/VLOOKUP($B$10,ABONE2,4,FALSE))</f>
        <v>0</v>
      </c>
      <c r="E15" s="17">
        <f t="shared" ref="E15:E24" si="2">(SUMIFS(MESKENAG2,KAYNAK,A15,SEBEP,B15,SÜRE,"Uzun",BİLDİRİM,"Bildirimsiz",İL,$B$10)+SUMIFS(MESKENOG2,KAYNAK,A15,SEBEP,B15,SÜRE,"Uzun",BİLDİRİM,"Bildirimsiz",İL,$B$10))/VLOOKUP($B$10,ABONE2,5,FALSE)</f>
        <v>1.7520026649093141E-2</v>
      </c>
      <c r="F15" s="17">
        <f t="shared" ref="F15:F24" si="3">(SUMIFS(TARIMSALAG2,KAYNAK,A15,SEBEP,B15,SÜRE,"Uzun",BİLDİRİM,"Bildirimsiz",İL,$B$10)/VLOOKUP($B$10,ABONE2,6,FALSE))</f>
        <v>1.4263893158368748E-3</v>
      </c>
      <c r="G15" s="17">
        <f t="shared" ref="G15:G24" si="4">(SUMIFS(TARIMSALOG2,KAYNAK,A15,SEBEP,B15,SÜRE,"Uzun",BİLDİRİM,"Bildirimsiz",İL,$B$10)/VLOOKUP($B$10,ABONE2,7,FALSE))</f>
        <v>0</v>
      </c>
      <c r="H15" s="17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9.8275575831931867E-4</v>
      </c>
      <c r="I15" s="17">
        <f t="shared" ref="I15:I24" si="6">(SUMIFS(TICARETHANEAG2,KAYNAK,A15,SEBEP,B15,SÜRE,"Uzun",BİLDİRİM,"Bildirimsiz",İL,$B$10)/VLOOKUP($B$10,ABONE2,9,FALSE))</f>
        <v>4.4850942765910624E-2</v>
      </c>
      <c r="J15" s="17">
        <f t="shared" ref="J15:J24" si="7">(SUMIFS(TICARETHANEOG2,KAYNAK,A15,SEBEP,B15,SÜRE,"Uzun",BİLDİRİM,"Bildirimsiz",İL,$B$10)/VLOOKUP($B$10,ABONE2,10,FALSE))</f>
        <v>0.11428455822099941</v>
      </c>
      <c r="K15" s="17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4.7658931264488946E-2</v>
      </c>
      <c r="L15" s="17">
        <f t="shared" ref="L15:L24" si="9">(SUMIFS(SANAYIAG2,KAYNAK,A15,SEBEP,B15,SÜRE,"Uzun",BİLDİRİM,"Bildirimsiz",İL,$B$10)/VLOOKUP($B$10,ABONE2,12,FALSE))</f>
        <v>0.40343602009589924</v>
      </c>
      <c r="M15" s="17">
        <f t="shared" ref="M15:M24" si="10">(SUMIFS(SANAYIOG2,KAYNAK,A15,SEBEP,B15,SÜRE,"Uzun",BİLDİRİM,"Bildirimsiz",İL,$B$10)/VLOOKUP($B$10,ABONE2,13,FALSE))</f>
        <v>0.95825181706955465</v>
      </c>
      <c r="N15" s="17">
        <f t="shared" ref="N15:N24" si="11">(SUMIFS(SANAYIAG2,KAYNAK,A15,SEBEP,B15,SÜRE,"Uzun",BİLDİRİM,"Bildirimsiz",İL,$B$10)+SUMIFS(SANAYIOG2,KAYNAK,A15,SEBEP,B15,SÜRE,"Uzun",BİLDİRİM,"Bildirimsiz",İL,$B$10))/VLOOKUP($B$10,ABONE2,14,FALSE)</f>
        <v>0.72047361836655943</v>
      </c>
      <c r="O15" s="23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2.2257413348267342E-2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0.14614057676186756</v>
      </c>
      <c r="D17" s="17">
        <f t="shared" si="1"/>
        <v>1.8691444720799177</v>
      </c>
      <c r="E17" s="17">
        <f t="shared" si="2"/>
        <v>0.1475950117193475</v>
      </c>
      <c r="F17" s="17">
        <f t="shared" si="3"/>
        <v>1.0902642584197386</v>
      </c>
      <c r="G17" s="17">
        <f t="shared" si="4"/>
        <v>3.0853608014992733</v>
      </c>
      <c r="H17" s="17">
        <f t="shared" si="5"/>
        <v>1.7107763214101017</v>
      </c>
      <c r="I17" s="17">
        <f t="shared" si="6"/>
        <v>0.25122733397359331</v>
      </c>
      <c r="J17" s="17">
        <f t="shared" si="7"/>
        <v>11.920970723603739</v>
      </c>
      <c r="K17" s="17">
        <f t="shared" si="8"/>
        <v>0.72316740226280962</v>
      </c>
      <c r="L17" s="17">
        <f t="shared" si="9"/>
        <v>28.61738756645666</v>
      </c>
      <c r="M17" s="17">
        <f t="shared" si="10"/>
        <v>192.55675937247881</v>
      </c>
      <c r="N17" s="17">
        <f t="shared" si="11"/>
        <v>122.29702859846931</v>
      </c>
      <c r="O17" s="23">
        <f t="shared" si="12"/>
        <v>0.49774256620493279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6.1544928653420846E-3</v>
      </c>
      <c r="D18" s="17">
        <f t="shared" si="1"/>
        <v>7.0775275713811758E-2</v>
      </c>
      <c r="E18" s="17">
        <f t="shared" si="2"/>
        <v>6.2090410447222504E-3</v>
      </c>
      <c r="F18" s="17">
        <f t="shared" si="3"/>
        <v>2.1163277393478785E-2</v>
      </c>
      <c r="G18" s="17">
        <f t="shared" si="4"/>
        <v>6.3568655187015058E-2</v>
      </c>
      <c r="H18" s="17">
        <f t="shared" si="5"/>
        <v>3.4352137124515854E-2</v>
      </c>
      <c r="I18" s="17">
        <f t="shared" si="6"/>
        <v>1.0140652018517542E-2</v>
      </c>
      <c r="J18" s="17">
        <f t="shared" si="7"/>
        <v>0.27171401821158997</v>
      </c>
      <c r="K18" s="17">
        <f t="shared" si="8"/>
        <v>2.0719029638499743E-2</v>
      </c>
      <c r="L18" s="17">
        <f t="shared" si="9"/>
        <v>0.11554633732960073</v>
      </c>
      <c r="M18" s="17">
        <f t="shared" si="10"/>
        <v>3.5830080370011035</v>
      </c>
      <c r="N18" s="17">
        <f t="shared" si="11"/>
        <v>2.0969530228561739</v>
      </c>
      <c r="O18" s="23">
        <f t="shared" si="12"/>
        <v>1.2997567809817909E-2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3.4522049632559621E-4</v>
      </c>
      <c r="D20" s="17">
        <f t="shared" si="1"/>
        <v>0</v>
      </c>
      <c r="E20" s="17">
        <f t="shared" si="2"/>
        <v>3.4492908621372193E-4</v>
      </c>
      <c r="F20" s="17">
        <f t="shared" si="3"/>
        <v>2.8964800422291064E-4</v>
      </c>
      <c r="G20" s="17">
        <f t="shared" si="4"/>
        <v>0</v>
      </c>
      <c r="H20" s="17">
        <f t="shared" si="5"/>
        <v>1.995620977213751E-4</v>
      </c>
      <c r="I20" s="17">
        <f t="shared" si="6"/>
        <v>5.9241362193606471E-5</v>
      </c>
      <c r="J20" s="17">
        <f t="shared" si="7"/>
        <v>0</v>
      </c>
      <c r="K20" s="17">
        <f t="shared" si="8"/>
        <v>5.6845562081665624E-5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2.919504510471106E-4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2.9358410599155702E-2</v>
      </c>
      <c r="D21" s="17">
        <f t="shared" si="1"/>
        <v>0</v>
      </c>
      <c r="E21" s="17">
        <f t="shared" si="2"/>
        <v>2.9333628357636986E-2</v>
      </c>
      <c r="F21" s="17">
        <f t="shared" si="3"/>
        <v>8.6731776244796582E-2</v>
      </c>
      <c r="G21" s="17">
        <f t="shared" si="4"/>
        <v>0</v>
      </c>
      <c r="H21" s="17">
        <f t="shared" si="5"/>
        <v>5.9756583695263973E-2</v>
      </c>
      <c r="I21" s="17">
        <f t="shared" si="6"/>
        <v>4.6408206653849537E-2</v>
      </c>
      <c r="J21" s="17">
        <f t="shared" si="7"/>
        <v>3.8026928555153043E-2</v>
      </c>
      <c r="K21" s="17">
        <f t="shared" si="8"/>
        <v>4.6069256530767599E-2</v>
      </c>
      <c r="L21" s="17">
        <f t="shared" si="9"/>
        <v>1.0869786426692318</v>
      </c>
      <c r="M21" s="17">
        <f t="shared" si="10"/>
        <v>0</v>
      </c>
      <c r="N21" s="17">
        <f t="shared" si="11"/>
        <v>0.46584798971538505</v>
      </c>
      <c r="O21" s="23">
        <f t="shared" si="12"/>
        <v>3.4225107923830218E-2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5.7507501738902835E-4</v>
      </c>
      <c r="D22" s="17">
        <f t="shared" si="1"/>
        <v>0</v>
      </c>
      <c r="E22" s="17">
        <f t="shared" si="2"/>
        <v>5.7458958075668127E-4</v>
      </c>
      <c r="F22" s="17">
        <f t="shared" si="3"/>
        <v>1.6886789177839232E-4</v>
      </c>
      <c r="G22" s="17">
        <f t="shared" si="4"/>
        <v>0</v>
      </c>
      <c r="H22" s="17">
        <f t="shared" si="5"/>
        <v>1.1634684247693685E-4</v>
      </c>
      <c r="I22" s="17">
        <f t="shared" si="6"/>
        <v>1.7470663183140295E-3</v>
      </c>
      <c r="J22" s="17">
        <f t="shared" si="7"/>
        <v>0</v>
      </c>
      <c r="K22" s="17">
        <f t="shared" si="8"/>
        <v>1.6764126141114517E-3</v>
      </c>
      <c r="L22" s="17">
        <f t="shared" si="9"/>
        <v>2.6947793727438492</v>
      </c>
      <c r="M22" s="17">
        <f t="shared" si="10"/>
        <v>0</v>
      </c>
      <c r="N22" s="17">
        <f t="shared" si="11"/>
        <v>1.1549054454616496</v>
      </c>
      <c r="O22" s="23">
        <f t="shared" si="12"/>
        <v>2.3705753397418156E-3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1.5172755195898006E-5</v>
      </c>
      <c r="D24" s="17">
        <f t="shared" si="1"/>
        <v>0</v>
      </c>
      <c r="E24" s="17">
        <f t="shared" si="2"/>
        <v>1.5159947456102313E-5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9.7833995684786349E-6</v>
      </c>
      <c r="J24" s="17">
        <f t="shared" si="7"/>
        <v>1.1892891355769411E-5</v>
      </c>
      <c r="K24" s="17">
        <f t="shared" si="8"/>
        <v>9.8687102445500737E-6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1.3482107958080778E-5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0.20012377677499368</v>
      </c>
      <c r="D25" s="17">
        <f t="shared" ref="D25:O25" si="13">SUM(D15:D24)</f>
        <v>1.9399197477937296</v>
      </c>
      <c r="E25" s="17">
        <f t="shared" si="13"/>
        <v>0.20159238638522636</v>
      </c>
      <c r="F25" s="17">
        <f t="shared" si="13"/>
        <v>1.200044217269852</v>
      </c>
      <c r="G25" s="17">
        <f t="shared" si="13"/>
        <v>3.1489294566862882</v>
      </c>
      <c r="H25" s="17">
        <f t="shared" si="13"/>
        <v>1.8061837069283992</v>
      </c>
      <c r="I25" s="17">
        <f t="shared" si="13"/>
        <v>0.35444322649194709</v>
      </c>
      <c r="J25" s="17">
        <f t="shared" si="13"/>
        <v>12.345008121482838</v>
      </c>
      <c r="K25" s="17">
        <f t="shared" si="13"/>
        <v>0.83935774658300344</v>
      </c>
      <c r="L25" s="17">
        <f t="shared" si="13"/>
        <v>32.918127939295246</v>
      </c>
      <c r="M25" s="17">
        <f t="shared" si="13"/>
        <v>197.09801922654947</v>
      </c>
      <c r="N25" s="17">
        <f t="shared" si="13"/>
        <v>126.73520867486907</v>
      </c>
      <c r="O25" s="17">
        <f t="shared" si="13"/>
        <v>0.56989866318559523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(SUMIFS(MESKENAG2,KAYNAK,A28,SEBEP,B28,SÜRE,"Uzun",BİLDİRİM,"Bildirimli",İL,$B$10)/VLOOKUP($B$10,ABONE2,3,FALSE))</f>
        <v>0.12614450540782857</v>
      </c>
      <c r="D28" s="17">
        <f>(SUMIFS(MESKENOG2,KAYNAK,A28,SEBEP,B28,SÜRE,"Uzun",BİLDİRİM,"Bildirimli",İL,$B$10)/VLOOKUP($B$10,ABONE2,4,FALSE))</f>
        <v>0.11085949521106427</v>
      </c>
      <c r="E28" s="17">
        <f>(SUMIFS(MESKENAG2,KAYNAK,A28,SEBEP,B28,SÜRE,"Uzun",BİLDİRİM,"Bildirimli",İL,$B$10)+SUMIFS(MESKENOG2,KAYNAK,A28,SEBEP,B28,SÜRE,"Uzun",BİLDİRİM,"Bildirimli",İL,$B$10))/VLOOKUP($B$10,ABONE2,5,FALSE)</f>
        <v>0.12613160291050049</v>
      </c>
      <c r="F28" s="17">
        <f>(SUMIFS(TARIMSALAG2,KAYNAK,A28,SEBEP,B28,SÜRE,"Uzun",BİLDİRİM,"Bildirimli",İL,$B$10)/VLOOKUP($B$10,ABONE2,6,FALSE))</f>
        <v>0.11828973693419542</v>
      </c>
      <c r="G28" s="17">
        <f>(SUMIFS(TARIMSALOG2,KAYNAK,A28,SEBEP,B28,SÜRE,"Uzun",BİLDİRİM,"Bildirimli",İL,$B$10)/VLOOKUP($B$10,ABONE2,7,FALSE))</f>
        <v>0.38327394290123595</v>
      </c>
      <c r="H28" s="17">
        <f>(SUMIFS(TARIMSALAG2,KAYNAK,A28,SEBEP,B28,SÜRE,"Uzun",BİLDİRİM,"Bildirimli",İL,$B$10)+SUMIFS(TARIMSALOG2,KAYNAK,A28,SEBEP,B28,SÜRE,"Uzun",BİLDİRİM,"Bildirimli",İL,$B$10))/VLOOKUP($B$10,ABONE2,8,FALSE)</f>
        <v>0.20070474430555388</v>
      </c>
      <c r="I28" s="17">
        <f>(SUMIFS(TICARETHANEAG2,KAYNAK,A28,SEBEP,B28,SÜRE,"Uzun",BİLDİRİM,"Bildirimli",İL,$B$10)/VLOOKUP($B$10,ABONE2,9,FALSE))</f>
        <v>0.21105883452937724</v>
      </c>
      <c r="J28" s="17">
        <f>(SUMIFS(TICARETHANEOG2,KAYNAK,A28,SEBEP,B28,SÜRE,"Uzun",BİLDİRİM,"Bildirimli",İL,$B$10)/VLOOKUP($B$10,ABONE2,10,FALSE))</f>
        <v>3.8303046516277335</v>
      </c>
      <c r="K28" s="17">
        <f>(SUMIFS(TICARETHANEAG2,KAYNAK,A28,SEBEP,B28,SÜRE,"Uzun",BİLDİRİM,"Bildirimli",İL,$B$10)+SUMIFS(TICARETHANEOG2,KAYNAK,A28,SEBEP,B28,SÜRE,"Uzun",BİLDİRİM,"Bildirimli",İL,$B$10))/VLOOKUP($B$10,ABONE2,11,FALSE)</f>
        <v>0.35742598769185935</v>
      </c>
      <c r="L28" s="17">
        <f>(SUMIFS(SANAYIAG2,KAYNAK,A28,SEBEP,B28,SÜRE,"Uzun",BİLDİRİM,"Bildirimli",İL,$B$10)/VLOOKUP($B$10,ABONE2,12,FALSE))</f>
        <v>4.6704679180914406</v>
      </c>
      <c r="M28" s="17">
        <f>(SUMIFS(SANAYIOG2,KAYNAK,A28,SEBEP,B28,SÜRE,"Uzun",BİLDİRİM,"Bildirimli",İL,$B$10)/VLOOKUP($B$10,ABONE2,13,FALSE))</f>
        <v>32.222880161761225</v>
      </c>
      <c r="N28" s="17">
        <f>(SUMIFS(SANAYIAG2,KAYNAK,A28,SEBEP,B28,SÜRE,"Uzun",BİLDİRİM,"Bildirimli",İL,$B$10)+SUMIFS(SANAYIOG2,KAYNAK,A28,SEBEP,B28,SÜRE,"Uzun",BİLDİRİM,"Bildirimli",İL,$B$10))/VLOOKUP($B$10,ABONE2,14,FALSE)</f>
        <v>20.414703485902745</v>
      </c>
      <c r="O28" s="23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0.19496135443710402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(SUMIFS(MESKENAG2,KAYNAK,A29,SEBEP,B29,SÜRE,"Uzun",BİLDİRİM,"Bildirimli",İL,$B$10)/VLOOKUP($B$10,ABONE2,3,FALSE))</f>
        <v>0.26250545861747587</v>
      </c>
      <c r="D29" s="17">
        <f>(SUMIFS(MESKENOG2,KAYNAK,A29,SEBEP,B29,SÜRE,"Uzun",BİLDİRİM,"Bildirimli",İL,$B$10)/VLOOKUP($B$10,ABONE2,4,FALSE))</f>
        <v>0.93675876353422372</v>
      </c>
      <c r="E29" s="17">
        <f>(SUMIFS(MESKENAG2,KAYNAK,A29,SEBEP,B29,SÜRE,"Uzun",BİLDİRİM,"Bildirimli",İL,$B$10)+SUMIFS(MESKENOG2,KAYNAK,A29,SEBEP,B29,SÜRE,"Uzun",BİLDİRİM,"Bildirimli",İL,$B$10))/VLOOKUP($B$10,ABONE2,5,FALSE)</f>
        <v>0.26307461436897017</v>
      </c>
      <c r="F29" s="17">
        <f>(SUMIFS(TARIMSALAG2,KAYNAK,A29,SEBEP,B29,SÜRE,"Uzun",BİLDİRİM,"Bildirimli",İL,$B$10)/VLOOKUP($B$10,ABONE2,6,FALSE))</f>
        <v>1.0041571103287694</v>
      </c>
      <c r="G29" s="17">
        <f>(SUMIFS(TARIMSALOG2,KAYNAK,A29,SEBEP,B29,SÜRE,"Uzun",BİLDİRİM,"Bildirimli",İL,$B$10)/VLOOKUP($B$10,ABONE2,7,FALSE))</f>
        <v>2.9788098832606504</v>
      </c>
      <c r="H29" s="17">
        <f>(SUMIFS(TARIMSALAG2,KAYNAK,A29,SEBEP,B29,SÜRE,"Uzun",BİLDİRİM,"Bildirimli",İL,$B$10)+SUMIFS(TARIMSALOG2,KAYNAK,A29,SEBEP,B29,SÜRE,"Uzun",BİLDİRİM,"Bildirimli",İL,$B$10))/VLOOKUP($B$10,ABONE2,8,FALSE)</f>
        <v>1.6183107812735829</v>
      </c>
      <c r="I29" s="17">
        <f>(SUMIFS(TICARETHANEAG2,KAYNAK,A29,SEBEP,B29,SÜRE,"Uzun",BİLDİRİM,"Bildirimli",İL,$B$10)/VLOOKUP($B$10,ABONE2,9,FALSE))</f>
        <v>0.46194111193449605</v>
      </c>
      <c r="J29" s="17">
        <f>(SUMIFS(TICARETHANEOG2,KAYNAK,A29,SEBEP,B29,SÜRE,"Uzun",BİLDİRİM,"Bildirimli",İL,$B$10)/VLOOKUP($B$10,ABONE2,10,FALSE))</f>
        <v>8.4225576373438624</v>
      </c>
      <c r="K29" s="17">
        <f>(SUMIFS(TICARETHANEAG2,KAYNAK,A29,SEBEP,B29,SÜRE,"Uzun",BİLDİRİM,"Bildirimli",İL,$B$10)+SUMIFS(TICARETHANEOG2,KAYNAK,A29,SEBEP,B29,SÜRE,"Uzun",BİLDİRİM,"Bildirimli",İL,$B$10))/VLOOKUP($B$10,ABONE2,11,FALSE)</f>
        <v>0.78387911701217505</v>
      </c>
      <c r="L29" s="17">
        <f>(SUMIFS(SANAYIAG2,KAYNAK,A29,SEBEP,B29,SÜRE,"Uzun",BİLDİRİM,"Bildirimli",İL,$B$10)/VLOOKUP($B$10,ABONE2,12,FALSE))</f>
        <v>9.2084925796012982</v>
      </c>
      <c r="M29" s="17">
        <f>(SUMIFS(SANAYIOG2,KAYNAK,A29,SEBEP,B29,SÜRE,"Uzun",BİLDİRİM,"Bildirimli",İL,$B$10)/VLOOKUP($B$10,ABONE2,13,FALSE))</f>
        <v>106.28650236794458</v>
      </c>
      <c r="N29" s="17">
        <f>(SUMIFS(SANAYIAG2,KAYNAK,A29,SEBEP,B29,SÜRE,"Uzun",BİLDİRİM,"Bildirimli",İL,$B$10)+SUMIFS(SANAYIOG2,KAYNAK,A29,SEBEP,B29,SÜRE,"Uzun",BİLDİRİM,"Bildirimli",İL,$B$10))/VLOOKUP($B$10,ABONE2,14,FALSE)</f>
        <v>64.681641030083171</v>
      </c>
      <c r="O29" s="23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0.51065888229868894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(SUMIFS(MESKENAG2,KAYNAK,A30,SEBEP,B30,SÜRE,"Uzun",BİLDİRİM,"Bildirimli",İL,$B$10)/VLOOKUP($B$10,ABONE2,3,FALSE))</f>
        <v>0</v>
      </c>
      <c r="D30" s="17">
        <f>(SUMIFS(MESKENOG2,KAYNAK,A30,SEBEP,B30,SÜRE,"Uzun",BİLDİRİM,"Bildirimli",İL,$B$10)/VLOOKUP($B$10,ABONE2,4,FALSE))</f>
        <v>0</v>
      </c>
      <c r="E30" s="17">
        <f>(SUMIFS(MESKENAG2,KAYNAK,A30,SEBEP,B30,SÜRE,"Uzun",BİLDİRİM,"Bildirimli",İL,$B$10)+SUMIFS(MESKENOG2,KAYNAK,A30,SEBEP,B30,SÜRE,"Uzun",BİLDİRİM,"Bildirimli",İL,$B$10))/VLOOKUP($B$10,ABONE2,5,FALSE)</f>
        <v>0</v>
      </c>
      <c r="F30" s="17">
        <f>(SUMIFS(TARIMSALAG2,KAYNAK,A30,SEBEP,B30,SÜRE,"Uzun",BİLDİRİM,"Bildirimli",İL,$B$10)/VLOOKUP($B$10,ABONE2,6,FALSE))</f>
        <v>0</v>
      </c>
      <c r="G30" s="17">
        <f>(SUMIFS(TARIMSALOG2,KAYNAK,A30,SEBEP,B30,SÜRE,"Uzun",BİLDİRİM,"Bildirimli",İL,$B$10)/VLOOKUP($B$10,ABONE2,7,FALSE))</f>
        <v>0</v>
      </c>
      <c r="H30" s="17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7">
        <f>(SUMIFS(TICARETHANEAG2,KAYNAK,A30,SEBEP,B30,SÜRE,"Uzun",BİLDİRİM,"Bildirimli",İL,$B$10)/VLOOKUP($B$10,ABONE2,9,FALSE))</f>
        <v>0</v>
      </c>
      <c r="J30" s="17">
        <f>(SUMIFS(TICARETHANEOG2,KAYNAK,A30,SEBEP,B30,SÜRE,"Uzun",BİLDİRİM,"Bildirimli",İL,$B$10)/VLOOKUP($B$10,ABONE2,10,FALSE))</f>
        <v>7.0155170592706928E-2</v>
      </c>
      <c r="K30" s="17">
        <f>(SUMIFS(TICARETHANEAG2,KAYNAK,A30,SEBEP,B30,SÜRE,"Uzun",BİLDİRİM,"Bildirimli",İL,$B$10)+SUMIFS(TICARETHANEOG2,KAYNAK,A30,SEBEP,B30,SÜRE,"Uzun",BİLDİRİM,"Bildirimli",İL,$B$10))/VLOOKUP($B$10,ABONE2,11,FALSE)</f>
        <v>2.8371691557318008E-3</v>
      </c>
      <c r="L30" s="17">
        <f>(SUMIFS(SANAYIAG2,KAYNAK,A30,SEBEP,B30,SÜRE,"Uzun",BİLDİRİM,"Bildirimli",İL,$B$10)/VLOOKUP($B$10,ABONE2,12,FALSE))</f>
        <v>0</v>
      </c>
      <c r="M30" s="17">
        <f>(SUMIFS(SANAYIOG2,KAYNAK,A30,SEBEP,B30,SÜRE,"Uzun",BİLDİRİM,"Bildirimli",İL,$B$10)/VLOOKUP($B$10,ABONE2,13,FALSE))</f>
        <v>8.3998028543950651E-2</v>
      </c>
      <c r="N30" s="17">
        <f>(SUMIFS(SANAYIAG2,KAYNAK,A30,SEBEP,B30,SÜRE,"Uzun",BİLDİRİM,"Bildirimli",İL,$B$10)+SUMIFS(SANAYIOG2,KAYNAK,A30,SEBEP,B30,SÜRE,"Uzun",BİLDİRİM,"Bildirimli",İL,$B$10))/VLOOKUP($B$10,ABONE2,14,FALSE)</f>
        <v>4.7998873453686086E-2</v>
      </c>
      <c r="O30" s="23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5.0622954249131605E-4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(SUMIFS(MESKENAG2,KAYNAK,A31,SEBEP,B31,SÜRE,"Uzun",BİLDİRİM,"Bildirimli",İL,$B$10)/VLOOKUP($B$10,ABONE2,3,FALSE))</f>
        <v>1.8905794652047066E-2</v>
      </c>
      <c r="D31" s="17">
        <f>(SUMIFS(MESKENOG2,KAYNAK,A31,SEBEP,B31,SÜRE,"Uzun",BİLDİRİM,"Bildirimli",İL,$B$10)/VLOOKUP($B$10,ABONE2,4,FALSE))</f>
        <v>0</v>
      </c>
      <c r="E31" s="17">
        <f>(SUMIFS(MESKENAG2,KAYNAK,A31,SEBEP,B31,SÜRE,"Uzun",BİLDİRİM,"Bildirimli",İL,$B$10)+SUMIFS(MESKENOG2,KAYNAK,A31,SEBEP,B31,SÜRE,"Uzun",BİLDİRİM,"Bildirimli",İL,$B$10))/VLOOKUP($B$10,ABONE2,5,FALSE)</f>
        <v>1.8889835751016375E-2</v>
      </c>
      <c r="F31" s="17">
        <f>(SUMIFS(TARIMSALAG2,KAYNAK,A31,SEBEP,B31,SÜRE,"Uzun",BİLDİRİM,"Bildirimli",İL,$B$10)/VLOOKUP($B$10,ABONE2,6,FALSE))</f>
        <v>7.2250085963474792E-2</v>
      </c>
      <c r="G31" s="17">
        <f>(SUMIFS(TARIMSALOG2,KAYNAK,A31,SEBEP,B31,SÜRE,"Uzun",BİLDİRİM,"Bildirimli",İL,$B$10)/VLOOKUP($B$10,ABONE2,7,FALSE))</f>
        <v>0</v>
      </c>
      <c r="H31" s="17">
        <f>(SUMIFS(TARIMSALAG2,KAYNAK,A31,SEBEP,B31,SÜRE,"Uzun",BİLDİRİM,"Bildirimli",İL,$B$10)+SUMIFS(TARIMSALOG2,KAYNAK,A31,SEBEP,B31,SÜRE,"Uzun",BİLDİRİM,"Bildirimli",İL,$B$10))/VLOOKUP($B$10,ABONE2,8,FALSE)</f>
        <v>4.9778967937664245E-2</v>
      </c>
      <c r="I31" s="17">
        <f>(SUMIFS(TICARETHANEAG2,KAYNAK,A31,SEBEP,B31,SÜRE,"Uzun",BİLDİRİM,"Bildirimli",İL,$B$10)/VLOOKUP($B$10,ABONE2,9,FALSE))</f>
        <v>3.1190325975743536E-2</v>
      </c>
      <c r="J31" s="17">
        <f>(SUMIFS(TICARETHANEOG2,KAYNAK,A31,SEBEP,B31,SÜRE,"Uzun",BİLDİRİM,"Bildirimli",İL,$B$10)/VLOOKUP($B$10,ABONE2,10,FALSE))</f>
        <v>0</v>
      </c>
      <c r="K31" s="17">
        <f>(SUMIFS(TICARETHANEAG2,KAYNAK,A31,SEBEP,B31,SÜRE,"Uzun",BİLDİRİM,"Bildirimli",İL,$B$10)+SUMIFS(TICARETHANEOG2,KAYNAK,A31,SEBEP,B31,SÜRE,"Uzun",BİLDİRİM,"Bildirimli",İL,$B$10))/VLOOKUP($B$10,ABONE2,11,FALSE)</f>
        <v>2.9928947376447544E-2</v>
      </c>
      <c r="L31" s="17">
        <f>(SUMIFS(SANAYIAG2,KAYNAK,A31,SEBEP,B31,SÜRE,"Uzun",BİLDİRİM,"Bildirimli",İL,$B$10)/VLOOKUP($B$10,ABONE2,12,FALSE))</f>
        <v>0</v>
      </c>
      <c r="M31" s="17">
        <f>(SUMIFS(SANAYIOG2,KAYNAK,A31,SEBEP,B31,SÜRE,"Uzun",BİLDİRİM,"Bildirimli",İL,$B$10)/VLOOKUP($B$10,ABONE2,13,FALSE))</f>
        <v>0</v>
      </c>
      <c r="N31" s="17">
        <f>(SUMIFS(SANAYIAG2,KAYNAK,A31,SEBEP,B31,SÜRE,"Uzun",BİLDİRİM,"Bildirimli",İL,$B$10)+SUMIFS(SANAYIOG2,KAYNAK,A31,SEBEP,B31,SÜRE,"Uzun",BİLDİRİM,"Bildirimli",İL,$B$10))/VLOOKUP($B$10,ABONE2,14,FALSE)</f>
        <v>0</v>
      </c>
      <c r="O31" s="23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2.2277082154640176E-2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(SUMIFS(MESKENAG2,KAYNAK,A32,SEBEP,B32,SÜRE,"Uzun",BİLDİRİM,"Bildirimli",İL,$B$10)/VLOOKUP($B$10,ABONE2,3,FALSE))</f>
        <v>0</v>
      </c>
      <c r="D32" s="17">
        <f>(SUMIFS(MESKENOG2,KAYNAK,A32,SEBEP,B32,SÜRE,"Uzun",BİLDİRİM,"Bildirimli",İL,$B$10)/VLOOKUP($B$10,ABONE2,4,FALSE))</f>
        <v>0</v>
      </c>
      <c r="E32" s="17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7">
        <f>(SUMIFS(TARIMSALAG2,KAYNAK,A32,SEBEP,B32,SÜRE,"Uzun",BİLDİRİM,"Bildirimli",İL,$B$10)/VLOOKUP($B$10,ABONE2,6,FALSE))</f>
        <v>0</v>
      </c>
      <c r="G32" s="17">
        <f>(SUMIFS(TARIMSALOG2,KAYNAK,A32,SEBEP,B32,SÜRE,"Uzun",BİLDİRİM,"Bildirimli",İL,$B$10)/VLOOKUP($B$10,ABONE2,7,FALSE))</f>
        <v>0</v>
      </c>
      <c r="H32" s="17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7">
        <f>(SUMIFS(TICARETHANEAG2,KAYNAK,A32,SEBEP,B32,SÜRE,"Uzun",BİLDİRİM,"Bildirimli",İL,$B$10)/VLOOKUP($B$10,ABONE2,9,FALSE))</f>
        <v>0</v>
      </c>
      <c r="J32" s="17">
        <f>(SUMIFS(TICARETHANEOG2,KAYNAK,A32,SEBEP,B32,SÜRE,"Uzun",BİLDİRİM,"Bildirimli",İL,$B$10)/VLOOKUP($B$10,ABONE2,10,FALSE))</f>
        <v>0</v>
      </c>
      <c r="K32" s="17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7">
        <f>(SUMIFS(SANAYIAG2,KAYNAK,A32,SEBEP,B32,SÜRE,"Uzun",BİLDİRİM,"Bildirimli",İL,$B$10)/VLOOKUP($B$10,ABONE2,12,FALSE))</f>
        <v>0</v>
      </c>
      <c r="M32" s="17">
        <f>(SUMIFS(SANAYIOG2,KAYNAK,A32,SEBEP,B32,SÜRE,"Uzun",BİLDİRİM,"Bildirimli",İL,$B$10)/VLOOKUP($B$10,ABONE2,13,FALSE))</f>
        <v>0</v>
      </c>
      <c r="N32" s="17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23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0.4075557586773515</v>
      </c>
      <c r="D33" s="17">
        <f t="shared" ref="D33:O33" si="14">SUM(D28:D32)</f>
        <v>1.047618258745288</v>
      </c>
      <c r="E33" s="17">
        <f t="shared" si="14"/>
        <v>0.40809605303048707</v>
      </c>
      <c r="F33" s="17">
        <f t="shared" si="14"/>
        <v>1.1946969332264394</v>
      </c>
      <c r="G33" s="17">
        <f t="shared" si="14"/>
        <v>3.3620838261618866</v>
      </c>
      <c r="H33" s="17">
        <f t="shared" si="14"/>
        <v>1.868794493516801</v>
      </c>
      <c r="I33" s="17">
        <f t="shared" si="14"/>
        <v>0.70419027243961685</v>
      </c>
      <c r="J33" s="17">
        <f t="shared" si="14"/>
        <v>12.323017459564303</v>
      </c>
      <c r="K33" s="17">
        <f t="shared" si="14"/>
        <v>1.1740712212362137</v>
      </c>
      <c r="L33" s="17">
        <f t="shared" si="14"/>
        <v>13.878960497692738</v>
      </c>
      <c r="M33" s="17">
        <f t="shared" si="14"/>
        <v>138.59338055824978</v>
      </c>
      <c r="N33" s="17">
        <f t="shared" si="14"/>
        <v>85.144343389439612</v>
      </c>
      <c r="O33" s="17">
        <f t="shared" si="14"/>
        <v>0.72840354843292454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VLOOKUP($B$10,ABONE2,3,FALSE)</f>
        <v>686520</v>
      </c>
      <c r="D37" s="22">
        <f>VLOOKUP($B$10,ABONE2,4,FALSE)</f>
        <v>580</v>
      </c>
      <c r="E37" s="22">
        <f>VLOOKUP($B$10,ABONE2,5,FALSE)</f>
        <v>687100</v>
      </c>
      <c r="F37" s="22">
        <f>VLOOKUP($B$10,ABONE2,6,FALSE)</f>
        <v>33253</v>
      </c>
      <c r="G37" s="22">
        <f>VLOOKUP($B$10,ABONE2,7,FALSE)</f>
        <v>15011</v>
      </c>
      <c r="H37" s="22">
        <f>VLOOKUP($B$10,ABONE2,8,FALSE)</f>
        <v>48264</v>
      </c>
      <c r="I37" s="22">
        <f>VLOOKUP($B$10,ABONE2,9,FALSE)</f>
        <v>128886</v>
      </c>
      <c r="J37" s="22">
        <f>VLOOKUP($B$10,ABONE2,10,FALSE)</f>
        <v>5432</v>
      </c>
      <c r="K37" s="22">
        <f>VLOOKUP($B$10,ABONE2,11,FALSE)</f>
        <v>134318</v>
      </c>
      <c r="L37" s="36">
        <f>VLOOKUP($B$10,ABONE2,12,FALSE)</f>
        <v>534</v>
      </c>
      <c r="M37" s="36">
        <f>VLOOKUP($B$10,ABONE2,13,FALSE)</f>
        <v>712</v>
      </c>
      <c r="N37" s="36">
        <f>VLOOKUP($B$10,ABONE2,14,FALSE)</f>
        <v>1246</v>
      </c>
      <c r="O37" s="36">
        <f>VLOOKUP($B$10,ABONE2,15,FALSE)</f>
        <v>870928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VLOOKUP($B$10,TUKETIM,3,FALSE)</f>
        <v>114946.70175833334</v>
      </c>
      <c r="D38" s="22">
        <f>VLOOKUP($B$10,TUKETIM,4,FALSE)</f>
        <v>263.34069166666666</v>
      </c>
      <c r="E38" s="22">
        <f>VLOOKUP($B$10,TUKETIM,5,FALSE)</f>
        <v>115210.04245000001</v>
      </c>
      <c r="F38" s="22">
        <f>VLOOKUP($B$10,TUKETIM,6,FALSE)</f>
        <v>19042.112241666669</v>
      </c>
      <c r="G38" s="22">
        <f>VLOOKUP($B$10,TUKETIM,7,FALSE)</f>
        <v>30056.664541666662</v>
      </c>
      <c r="H38" s="22">
        <f>VLOOKUP($B$10,TUKETIM,8,FALSE)</f>
        <v>49098.776783333335</v>
      </c>
      <c r="I38" s="22">
        <f>VLOOKUP($B$10,TUKETIM,9,FALSE)</f>
        <v>54368.261708333332</v>
      </c>
      <c r="J38" s="22">
        <f>VLOOKUP($B$10,TUKETIM,10,FALSE)</f>
        <v>51611.337866666661</v>
      </c>
      <c r="K38" s="22">
        <f>VLOOKUP($B$10,TUKETIM,11,FALSE)</f>
        <v>105979.599575</v>
      </c>
      <c r="L38" s="36">
        <f>VLOOKUP($B$10,TUKETIM,12,FALSE)</f>
        <v>4514.4733583333327</v>
      </c>
      <c r="M38" s="36">
        <f>VLOOKUP($B$10,TUKETIM,13,FALSE)</f>
        <v>86043.364258333328</v>
      </c>
      <c r="N38" s="36">
        <f>VLOOKUP($B$10,TUKETIM,14,FALSE)</f>
        <v>90557.837616666657</v>
      </c>
      <c r="O38" s="36">
        <f>VLOOKUP($B$10,TUKETIM,15,FALSE)</f>
        <v>360846.25642500003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VLOOKUP($B$10,ANLASMA,3,FALSE)</f>
        <v>3281093.3569999998</v>
      </c>
      <c r="D39" s="22">
        <f>VLOOKUP($B$10,ANLASMA,4,FALSE)</f>
        <v>5332.7380000000003</v>
      </c>
      <c r="E39" s="22">
        <f>VLOOKUP($B$10,ANLASMA,5,FALSE)</f>
        <v>3286426.0949999997</v>
      </c>
      <c r="F39" s="22">
        <f>VLOOKUP($B$10,ANLASMA,6,FALSE)</f>
        <v>226471.78099999996</v>
      </c>
      <c r="G39" s="22">
        <f>VLOOKUP($B$10,ANLASMA,7,FALSE)</f>
        <v>297337.23600000003</v>
      </c>
      <c r="H39" s="22">
        <f>VLOOKUP($B$10,ANLASMA,8,FALSE)</f>
        <v>523809.01699999999</v>
      </c>
      <c r="I39" s="22">
        <f>VLOOKUP($B$10,ANLASMA,9,FALSE)</f>
        <v>716142.34100000001</v>
      </c>
      <c r="J39" s="22">
        <f>VLOOKUP($B$10,ANLASMA,10,FALSE)</f>
        <v>841340.63300000003</v>
      </c>
      <c r="K39" s="22">
        <f>VLOOKUP($B$10,ANLASMA,11,FALSE)</f>
        <v>1557482.9739999999</v>
      </c>
      <c r="L39" s="36">
        <f>VLOOKUP($B$10,ANLASMA,12,FALSE)</f>
        <v>18125.322999999997</v>
      </c>
      <c r="M39" s="36">
        <f>VLOOKUP($B$10,ANLASMA,13,FALSE)</f>
        <v>475735.69</v>
      </c>
      <c r="N39" s="36">
        <f>VLOOKUP($B$10,ANLASMA,14,FALSE)</f>
        <v>493861.01299999998</v>
      </c>
      <c r="O39" s="36">
        <f>VLOOKUP($B$10,ANLASMA,15,FALSE)</f>
        <v>5861579.0989999995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B7:C7"/>
    <mergeCell ref="B8:C8"/>
    <mergeCell ref="B9:C9"/>
    <mergeCell ref="B10:C10"/>
    <mergeCell ref="A13:B13"/>
    <mergeCell ref="C13:E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117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5.6804976649985364E-2</v>
      </c>
      <c r="D17" s="17">
        <f t="shared" si="1"/>
        <v>6.5012396034774114E-2</v>
      </c>
      <c r="E17" s="17">
        <f t="shared" si="2"/>
        <v>5.6827086744008479E-2</v>
      </c>
      <c r="F17" s="17">
        <f t="shared" si="3"/>
        <v>0.57681105863297677</v>
      </c>
      <c r="G17" s="17">
        <f t="shared" si="4"/>
        <v>1.9402205597447284</v>
      </c>
      <c r="H17" s="17">
        <f t="shared" si="5"/>
        <v>0.98521511494179204</v>
      </c>
      <c r="I17" s="17">
        <f t="shared" si="6"/>
        <v>0.11284109821125164</v>
      </c>
      <c r="J17" s="17">
        <f t="shared" si="7"/>
        <v>3.3413045618549457</v>
      </c>
      <c r="K17" s="17">
        <f t="shared" si="8"/>
        <v>0.24613454975093921</v>
      </c>
      <c r="L17" s="17">
        <f t="shared" si="9"/>
        <v>0.25826076200300313</v>
      </c>
      <c r="M17" s="17">
        <f t="shared" si="10"/>
        <v>21.271167642736717</v>
      </c>
      <c r="N17" s="17">
        <f t="shared" si="11"/>
        <v>10.414499087690965</v>
      </c>
      <c r="O17" s="23">
        <f t="shared" si="12"/>
        <v>0.15816313686676126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3.3382303546625612E-3</v>
      </c>
      <c r="D18" s="17">
        <f t="shared" si="1"/>
        <v>0</v>
      </c>
      <c r="E18" s="17">
        <f t="shared" si="2"/>
        <v>3.3292374442784262E-3</v>
      </c>
      <c r="F18" s="17">
        <f t="shared" si="3"/>
        <v>9.9449711520117608E-4</v>
      </c>
      <c r="G18" s="17">
        <f t="shared" si="4"/>
        <v>0.14548676245379177</v>
      </c>
      <c r="H18" s="17">
        <f t="shared" si="5"/>
        <v>4.4276597776382619E-2</v>
      </c>
      <c r="I18" s="17">
        <f t="shared" si="6"/>
        <v>4.5525599239151782E-4</v>
      </c>
      <c r="J18" s="17">
        <f t="shared" si="7"/>
        <v>3.1499302762924173E-3</v>
      </c>
      <c r="K18" s="17">
        <f t="shared" si="8"/>
        <v>5.6651090982242725E-4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4.7106038954295845E-3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1.1037666502302921E-2</v>
      </c>
      <c r="D20" s="17">
        <f t="shared" si="1"/>
        <v>0</v>
      </c>
      <c r="E20" s="17">
        <f t="shared" si="2"/>
        <v>1.1007931961795092E-2</v>
      </c>
      <c r="F20" s="17">
        <f t="shared" si="3"/>
        <v>1.0401366181883852E-2</v>
      </c>
      <c r="G20" s="17">
        <f t="shared" si="4"/>
        <v>0</v>
      </c>
      <c r="H20" s="17">
        <f t="shared" si="5"/>
        <v>7.2856770683997337E-3</v>
      </c>
      <c r="I20" s="17">
        <f t="shared" si="6"/>
        <v>1.4811604670582276E-3</v>
      </c>
      <c r="J20" s="17">
        <f t="shared" si="7"/>
        <v>0</v>
      </c>
      <c r="K20" s="17">
        <f t="shared" si="8"/>
        <v>1.4200078496717805E-3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8.9882223630937085E-3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1.8988764987322753E-2</v>
      </c>
      <c r="D21" s="17">
        <f t="shared" si="1"/>
        <v>0</v>
      </c>
      <c r="E21" s="17">
        <f t="shared" si="2"/>
        <v>1.8937610859628154E-2</v>
      </c>
      <c r="F21" s="17">
        <f t="shared" si="3"/>
        <v>8.0893606926326231E-2</v>
      </c>
      <c r="G21" s="17">
        <f t="shared" si="4"/>
        <v>0</v>
      </c>
      <c r="H21" s="17">
        <f t="shared" si="5"/>
        <v>5.6662239042192197E-2</v>
      </c>
      <c r="I21" s="17">
        <f t="shared" si="6"/>
        <v>3.266670816396141E-2</v>
      </c>
      <c r="J21" s="17">
        <f t="shared" si="7"/>
        <v>0</v>
      </c>
      <c r="K21" s="17">
        <f t="shared" si="8"/>
        <v>3.1317998992973974E-2</v>
      </c>
      <c r="L21" s="17">
        <f t="shared" si="9"/>
        <v>0.51416269317094554</v>
      </c>
      <c r="M21" s="17">
        <f t="shared" si="10"/>
        <v>0</v>
      </c>
      <c r="N21" s="17">
        <f t="shared" si="11"/>
        <v>0.26565072480498853</v>
      </c>
      <c r="O21" s="23">
        <f t="shared" si="12"/>
        <v>2.3577014595605805E-2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9.0169638494273605E-2</v>
      </c>
      <c r="D25" s="17">
        <f t="shared" ref="D25:O25" si="13">SUM(D15:D24)</f>
        <v>6.5012396034774114E-2</v>
      </c>
      <c r="E25" s="17">
        <f t="shared" si="13"/>
        <v>9.0101867009710152E-2</v>
      </c>
      <c r="F25" s="17">
        <f t="shared" si="13"/>
        <v>0.66910052885638793</v>
      </c>
      <c r="G25" s="17">
        <f t="shared" si="13"/>
        <v>2.0857073221985201</v>
      </c>
      <c r="H25" s="17">
        <f t="shared" si="13"/>
        <v>1.0934396288287667</v>
      </c>
      <c r="I25" s="17">
        <f t="shared" si="13"/>
        <v>0.1474442228346628</v>
      </c>
      <c r="J25" s="17">
        <f t="shared" si="13"/>
        <v>3.3444544921312382</v>
      </c>
      <c r="K25" s="17">
        <f t="shared" si="13"/>
        <v>0.27943906750340741</v>
      </c>
      <c r="L25" s="17">
        <f t="shared" si="13"/>
        <v>0.77242345517394861</v>
      </c>
      <c r="M25" s="17">
        <f t="shared" si="13"/>
        <v>21.271167642736717</v>
      </c>
      <c r="N25" s="17">
        <f t="shared" si="13"/>
        <v>10.680149812495953</v>
      </c>
      <c r="O25" s="17">
        <f t="shared" si="13"/>
        <v>0.19543897772089033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1.1589461507682566</v>
      </c>
      <c r="D28" s="17">
        <f>(SUMIFS(MESKENOG2,KAYNAK,A28,SEBEP,B28,SÜRE,"Uzun",BİLDİRİM,"Bildirimli",İL,$B$10,İLÇE,$B$11)/VLOOKUP($B$11,ABONE2,4,FALSE))</f>
        <v>0.63363745234325897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1.15753101354073</v>
      </c>
      <c r="F28" s="17">
        <f>(SUMIFS(TARIMSALAG2,KAYNAK,A28,SEBEP,B28,SÜRE,"Uzun",BİLDİRİM,"Bildirimli",İL,$B$10,İLÇE,$B$11)/VLOOKUP($B$11,ABONE2,6,FALSE))</f>
        <v>2.482224438554419</v>
      </c>
      <c r="G28" s="17">
        <f>(SUMIFS(TARIMSALOG2,KAYNAK,A28,SEBEP,B28,SÜRE,"Uzun",BİLDİRİM,"Bildirimli",İL,$B$10,İLÇE,$B$11)/VLOOKUP($B$11,ABONE2,7,FALSE))</f>
        <v>9.8338875091589646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4.6843867501727248</v>
      </c>
      <c r="I28" s="17">
        <f>(SUMIFS(TICARETHANEAG2,KAYNAK,A28,SEBEP,B28,SÜRE,"Uzun",BİLDİRİM,"Bildirimli",İL,$B$10,İLÇE,$B$11)/VLOOKUP($B$11,ABONE2,9,FALSE))</f>
        <v>1.4630317918351645</v>
      </c>
      <c r="J28" s="17">
        <f>(SUMIFS(TICARETHANEOG2,KAYNAK,A28,SEBEP,B28,SÜRE,"Uzun",BİLDİRİM,"Bildirimli",İL,$B$10,İLÇE,$B$11)/VLOOKUP($B$11,ABONE2,10,FALSE))</f>
        <v>17.304795037111322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2.1170900846473844</v>
      </c>
      <c r="L28" s="17">
        <f>(SUMIFS(SANAYIAG2,KAYNAK,A28,SEBEP,B28,SÜRE,"Uzun",BİLDİRİM,"Bildirimli",İL,$B$10,İLÇE,$B$11)/VLOOKUP($B$11,ABONE2,12,FALSE))</f>
        <v>27.83080429900706</v>
      </c>
      <c r="M28" s="17">
        <f>(SUMIFS(SANAYIOG2,KAYNAK,A28,SEBEP,B28,SÜRE,"Uzun",BİLDİRİM,"Bildirimli",İL,$B$10,İLÇE,$B$11)/VLOOKUP($B$11,ABONE2,13,FALSE))</f>
        <v>147.70122334869598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85.768173506356703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1.6841912333695306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0.3884008653238169</v>
      </c>
      <c r="D29" s="17">
        <f>(SUMIFS(MESKENOG2,KAYNAK,A29,SEBEP,B29,SÜRE,"Uzun",BİLDİRİM,"Bildirimli",İL,$B$10,İLÇE,$B$11)/VLOOKUP($B$11,ABONE2,4,FALSE))</f>
        <v>8.9519956465262517E-3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0.3873786621449371</v>
      </c>
      <c r="F29" s="17">
        <f>(SUMIFS(TARIMSALAG2,KAYNAK,A29,SEBEP,B29,SÜRE,"Uzun",BİLDİRİM,"Bildirimli",İL,$B$10,İLÇE,$B$11)/VLOOKUP($B$11,ABONE2,6,FALSE))</f>
        <v>0.1885709999774462</v>
      </c>
      <c r="G29" s="17">
        <f>(SUMIFS(TARIMSALOG2,KAYNAK,A29,SEBEP,B29,SÜRE,"Uzun",BİLDİRİM,"Bildirimli",İL,$B$10,İLÇE,$B$11)/VLOOKUP($B$11,ABONE2,7,FALSE))</f>
        <v>0.46265453017096964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0.27067166408987831</v>
      </c>
      <c r="I29" s="17">
        <f>(SUMIFS(TICARETHANEAG2,KAYNAK,A29,SEBEP,B29,SÜRE,"Uzun",BİLDİRİM,"Bildirimli",İL,$B$10,İLÇE,$B$11)/VLOOKUP($B$11,ABONE2,9,FALSE))</f>
        <v>0.58484998674610256</v>
      </c>
      <c r="J29" s="17">
        <f>(SUMIFS(TICARETHANEOG2,KAYNAK,A29,SEBEP,B29,SÜRE,"Uzun",BİLDİRİM,"Bildirimli",İL,$B$10,İLÇE,$B$11)/VLOOKUP($B$11,ABONE2,10,FALSE))</f>
        <v>1.0857172454925839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0.60552927472112927</v>
      </c>
      <c r="L29" s="17">
        <f>(SUMIFS(SANAYIAG2,KAYNAK,A29,SEBEP,B29,SÜRE,"Uzun",BİLDİRİM,"Bildirimli",İL,$B$10,İLÇE,$B$11)/VLOOKUP($B$11,ABONE2,12,FALSE))</f>
        <v>4.1561625952820229</v>
      </c>
      <c r="M29" s="17">
        <f>(SUMIFS(SANAYIOG2,KAYNAK,A29,SEBEP,B29,SÜRE,"Uzun",BİLDİRİM,"Bildirimli",İL,$B$10,İLÇE,$B$11)/VLOOKUP($B$11,ABONE2,13,FALSE))</f>
        <v>5.5163528992787079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4.8135879088804208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0.43277728872055043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6.5957513805435194E-4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6.5779829838843681E-4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5.006326616106276E-4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1.5480065912301277</v>
      </c>
      <c r="D33" s="17">
        <f t="shared" ref="D33:O33" si="14">SUM(D28:D32)</f>
        <v>0.64258944798978523</v>
      </c>
      <c r="E33" s="17">
        <f t="shared" si="14"/>
        <v>1.5455674739840555</v>
      </c>
      <c r="F33" s="17">
        <f t="shared" si="14"/>
        <v>2.6707954385318651</v>
      </c>
      <c r="G33" s="17">
        <f t="shared" si="14"/>
        <v>10.296542039329934</v>
      </c>
      <c r="H33" s="17">
        <f t="shared" si="14"/>
        <v>4.9550584142626031</v>
      </c>
      <c r="I33" s="17">
        <f t="shared" si="14"/>
        <v>2.0478817785812673</v>
      </c>
      <c r="J33" s="17">
        <f t="shared" si="14"/>
        <v>18.390512282603908</v>
      </c>
      <c r="K33" s="17">
        <f t="shared" si="14"/>
        <v>2.7226193593685135</v>
      </c>
      <c r="L33" s="17">
        <f t="shared" si="14"/>
        <v>31.986966894289083</v>
      </c>
      <c r="M33" s="17">
        <f t="shared" si="14"/>
        <v>153.21757624797468</v>
      </c>
      <c r="N33" s="17">
        <f t="shared" si="14"/>
        <v>90.581761415237125</v>
      </c>
      <c r="O33" s="17">
        <f t="shared" si="14"/>
        <v>2.1174691547516917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21472</v>
      </c>
      <c r="D37" s="22">
        <f>VLOOKUP($B$11,ABONE2,4,FALSE)</f>
        <v>58</v>
      </c>
      <c r="E37" s="22">
        <f>VLOOKUP($B$11,ABONE2,5,FALSE)</f>
        <v>21530</v>
      </c>
      <c r="F37" s="22">
        <f>VLOOKUP($B$11,ABONE2,6,FALSE)</f>
        <v>926</v>
      </c>
      <c r="G37" s="22">
        <f>VLOOKUP($B$11,ABONE2,7,FALSE)</f>
        <v>396</v>
      </c>
      <c r="H37" s="22">
        <f>VLOOKUP($B$11,ABONE2,8,FALSE)</f>
        <v>1322</v>
      </c>
      <c r="I37" s="22">
        <f>VLOOKUP($B$11,ABONE2,9,FALSE)</f>
        <v>5155</v>
      </c>
      <c r="J37" s="22">
        <f>VLOOKUP($B$11,ABONE2,10,FALSE)</f>
        <v>222</v>
      </c>
      <c r="K37" s="22">
        <f>VLOOKUP($B$11,ABONE2,11,FALSE)</f>
        <v>5377</v>
      </c>
      <c r="L37" s="36">
        <f>VLOOKUP($B$11,ABONE2,12,FALSE)</f>
        <v>31</v>
      </c>
      <c r="M37" s="36">
        <f>VLOOKUP($B$11,ABONE2,13,FALSE)</f>
        <v>29</v>
      </c>
      <c r="N37" s="36">
        <f>VLOOKUP($B$11,ABONE2,14,FALSE)</f>
        <v>60</v>
      </c>
      <c r="O37" s="36">
        <f>VLOOKUP($B$11,ABONE2,15,FALSE)</f>
        <v>28289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2797.5127499999994</v>
      </c>
      <c r="D38" s="22">
        <f>VLOOKUP($B$11,TUKETIM,4,FALSE)</f>
        <v>5.0874500000000005</v>
      </c>
      <c r="E38" s="22">
        <f>VLOOKUP($B$11,TUKETIM,5,FALSE)</f>
        <v>2802.6001999999994</v>
      </c>
      <c r="F38" s="22">
        <f>VLOOKUP($B$11,TUKETIM,6,FALSE)</f>
        <v>341.05615</v>
      </c>
      <c r="G38" s="22">
        <f>VLOOKUP($B$11,TUKETIM,7,FALSE)</f>
        <v>836.29799166666658</v>
      </c>
      <c r="H38" s="22">
        <f>VLOOKUP($B$11,TUKETIM,8,FALSE)</f>
        <v>1177.3541416666667</v>
      </c>
      <c r="I38" s="22">
        <f>VLOOKUP($B$11,TUKETIM,9,FALSE)</f>
        <v>1944.7064833333334</v>
      </c>
      <c r="J38" s="22">
        <f>VLOOKUP($B$11,TUKETIM,10,FALSE)</f>
        <v>1115.6329000000001</v>
      </c>
      <c r="K38" s="22">
        <f>VLOOKUP($B$11,TUKETIM,11,FALSE)</f>
        <v>3060.3393833333334</v>
      </c>
      <c r="L38" s="36">
        <f>VLOOKUP($B$11,TUKETIM,12,FALSE)</f>
        <v>261.20479166666661</v>
      </c>
      <c r="M38" s="36">
        <f>VLOOKUP($B$11,TUKETIM,13,FALSE)</f>
        <v>1694.3141666666668</v>
      </c>
      <c r="N38" s="36">
        <f>VLOOKUP($B$11,TUKETIM,14,FALSE)</f>
        <v>1955.5189583333333</v>
      </c>
      <c r="O38" s="36">
        <f>VLOOKUP($B$11,TUKETIM,15,FALSE)</f>
        <v>8995.8126833333336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90423.251000000004</v>
      </c>
      <c r="D39" s="22">
        <f>VLOOKUP($B$11,ANLASMA,4,FALSE)</f>
        <v>375.26</v>
      </c>
      <c r="E39" s="22">
        <f>VLOOKUP($B$11,ANLASMA,5,FALSE)</f>
        <v>90798.510999999999</v>
      </c>
      <c r="F39" s="22">
        <f>VLOOKUP($B$11,ANLASMA,6,FALSE)</f>
        <v>4118.1499999999996</v>
      </c>
      <c r="G39" s="22">
        <f>VLOOKUP($B$11,ANLASMA,7,FALSE)</f>
        <v>10962.002</v>
      </c>
      <c r="H39" s="22">
        <f>VLOOKUP($B$11,ANLASMA,8,FALSE)</f>
        <v>15080.152</v>
      </c>
      <c r="I39" s="22">
        <f>VLOOKUP($B$11,ANLASMA,9,FALSE)</f>
        <v>29815.214</v>
      </c>
      <c r="J39" s="22">
        <f>VLOOKUP($B$11,ANLASMA,10,FALSE)</f>
        <v>51083.1</v>
      </c>
      <c r="K39" s="22">
        <f>VLOOKUP($B$11,ANLASMA,11,FALSE)</f>
        <v>80898.313999999998</v>
      </c>
      <c r="L39" s="36">
        <f>VLOOKUP($B$11,ANLASMA,12,FALSE)</f>
        <v>1257.6379999999999</v>
      </c>
      <c r="M39" s="36">
        <f>VLOOKUP($B$11,ANLASMA,13,FALSE)</f>
        <v>7614.6</v>
      </c>
      <c r="N39" s="36">
        <f>VLOOKUP($B$11,ANLASMA,14,FALSE)</f>
        <v>8872.2380000000012</v>
      </c>
      <c r="O39" s="36">
        <f>VLOOKUP($B$11,ANLASMA,15,FALSE)</f>
        <v>195649.215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118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6.4437115927237235E-2</v>
      </c>
      <c r="D17" s="17">
        <f t="shared" si="1"/>
        <v>0.59170847585224051</v>
      </c>
      <c r="E17" s="17">
        <f t="shared" si="2"/>
        <v>6.5343603517270352E-2</v>
      </c>
      <c r="F17" s="17">
        <f t="shared" si="3"/>
        <v>0.78978040107688507</v>
      </c>
      <c r="G17" s="17">
        <f t="shared" si="4"/>
        <v>1.8981579287949624</v>
      </c>
      <c r="H17" s="17">
        <f t="shared" si="5"/>
        <v>1.1877954421189421</v>
      </c>
      <c r="I17" s="17">
        <f t="shared" si="6"/>
        <v>0.11343073424465823</v>
      </c>
      <c r="J17" s="17">
        <f t="shared" si="7"/>
        <v>5.7539337363057443</v>
      </c>
      <c r="K17" s="17">
        <f t="shared" si="8"/>
        <v>0.35074813840080921</v>
      </c>
      <c r="L17" s="17">
        <f t="shared" si="9"/>
        <v>1.8736477742756645</v>
      </c>
      <c r="M17" s="17">
        <f t="shared" si="10"/>
        <v>81.147616533782795</v>
      </c>
      <c r="N17" s="17">
        <f t="shared" si="11"/>
        <v>46.625081751416786</v>
      </c>
      <c r="O17" s="23">
        <f t="shared" si="12"/>
        <v>0.23026168428450397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5.0274945641454113E-3</v>
      </c>
      <c r="D18" s="17">
        <f t="shared" si="1"/>
        <v>0.21362330958995021</v>
      </c>
      <c r="E18" s="17">
        <f t="shared" si="2"/>
        <v>5.3861135448551338E-3</v>
      </c>
      <c r="F18" s="17">
        <f t="shared" si="3"/>
        <v>0.1145292964356702</v>
      </c>
      <c r="G18" s="17">
        <f t="shared" si="4"/>
        <v>0.29134419953938162</v>
      </c>
      <c r="H18" s="17">
        <f t="shared" si="5"/>
        <v>0.1780229970527864</v>
      </c>
      <c r="I18" s="17">
        <f t="shared" si="6"/>
        <v>1.3932023234731182E-2</v>
      </c>
      <c r="J18" s="17">
        <f t="shared" si="7"/>
        <v>1.6954235985390083</v>
      </c>
      <c r="K18" s="17">
        <f t="shared" si="8"/>
        <v>8.4678766143268427E-2</v>
      </c>
      <c r="L18" s="17">
        <f t="shared" si="9"/>
        <v>0.97437948818907161</v>
      </c>
      <c r="M18" s="17">
        <f t="shared" si="10"/>
        <v>33.818831311330378</v>
      </c>
      <c r="N18" s="17">
        <f t="shared" si="11"/>
        <v>19.515602291575295</v>
      </c>
      <c r="O18" s="23">
        <f t="shared" si="12"/>
        <v>5.2074761759995619E-2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1.662224269884871E-2</v>
      </c>
      <c r="D21" s="17">
        <f t="shared" si="1"/>
        <v>0</v>
      </c>
      <c r="E21" s="17">
        <f t="shared" si="2"/>
        <v>1.6593665655090507E-2</v>
      </c>
      <c r="F21" s="17">
        <f t="shared" si="3"/>
        <v>2.1063829714061063E-2</v>
      </c>
      <c r="G21" s="17">
        <f t="shared" si="4"/>
        <v>0</v>
      </c>
      <c r="H21" s="17">
        <f t="shared" si="5"/>
        <v>1.3499871731797314E-2</v>
      </c>
      <c r="I21" s="17">
        <f t="shared" si="6"/>
        <v>2.7970634407039677E-2</v>
      </c>
      <c r="J21" s="17">
        <f t="shared" si="7"/>
        <v>0</v>
      </c>
      <c r="K21" s="17">
        <f t="shared" si="8"/>
        <v>2.6793803484752458E-2</v>
      </c>
      <c r="L21" s="17">
        <f t="shared" si="9"/>
        <v>0.47047657456914893</v>
      </c>
      <c r="M21" s="17">
        <f t="shared" si="10"/>
        <v>0</v>
      </c>
      <c r="N21" s="17">
        <f t="shared" si="11"/>
        <v>0.20488495989301647</v>
      </c>
      <c r="O21" s="23">
        <f t="shared" si="12"/>
        <v>1.8427365031494867E-2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1.2423471798555469E-3</v>
      </c>
      <c r="D22" s="17">
        <f t="shared" si="1"/>
        <v>0</v>
      </c>
      <c r="E22" s="17">
        <f t="shared" si="2"/>
        <v>1.2402113302975282E-3</v>
      </c>
      <c r="F22" s="17">
        <f t="shared" si="3"/>
        <v>5.4429924244260466E-4</v>
      </c>
      <c r="G22" s="17">
        <f t="shared" si="4"/>
        <v>0</v>
      </c>
      <c r="H22" s="17">
        <f t="shared" si="5"/>
        <v>3.4884301935770532E-4</v>
      </c>
      <c r="I22" s="17">
        <f t="shared" si="6"/>
        <v>4.528785568713581E-3</v>
      </c>
      <c r="J22" s="17">
        <f t="shared" si="7"/>
        <v>0</v>
      </c>
      <c r="K22" s="17">
        <f t="shared" si="8"/>
        <v>4.3382423432682228E-3</v>
      </c>
      <c r="L22" s="17">
        <f t="shared" si="9"/>
        <v>0.11974302445130094</v>
      </c>
      <c r="M22" s="17">
        <f t="shared" si="10"/>
        <v>0</v>
      </c>
      <c r="N22" s="17">
        <f t="shared" si="11"/>
        <v>5.214615580943751E-2</v>
      </c>
      <c r="O22" s="23">
        <f t="shared" si="12"/>
        <v>1.791920488103462E-3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8.7329200370086901E-2</v>
      </c>
      <c r="D25" s="17">
        <f t="shared" ref="D25:O25" si="13">SUM(D15:D24)</f>
        <v>0.80533178544219075</v>
      </c>
      <c r="E25" s="17">
        <f t="shared" si="13"/>
        <v>8.8563594047513516E-2</v>
      </c>
      <c r="F25" s="17">
        <f t="shared" si="13"/>
        <v>0.92591782646905896</v>
      </c>
      <c r="G25" s="17">
        <f t="shared" si="13"/>
        <v>2.1895021283343441</v>
      </c>
      <c r="H25" s="17">
        <f t="shared" si="13"/>
        <v>1.3796671539228835</v>
      </c>
      <c r="I25" s="17">
        <f t="shared" si="13"/>
        <v>0.15986217745514267</v>
      </c>
      <c r="J25" s="17">
        <f t="shared" si="13"/>
        <v>7.4493573348447528</v>
      </c>
      <c r="K25" s="17">
        <f t="shared" si="13"/>
        <v>0.46655895037209832</v>
      </c>
      <c r="L25" s="17">
        <f t="shared" si="13"/>
        <v>3.4382468614851862</v>
      </c>
      <c r="M25" s="17">
        <f t="shared" si="13"/>
        <v>114.96644784511318</v>
      </c>
      <c r="N25" s="17">
        <f t="shared" si="13"/>
        <v>66.397715158694538</v>
      </c>
      <c r="O25" s="17">
        <f t="shared" si="13"/>
        <v>0.30255573156409793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0.70945344836737567</v>
      </c>
      <c r="D29" s="17">
        <f>(SUMIFS(MESKENOG2,KAYNAK,A29,SEBEP,B29,SÜRE,"Uzun",BİLDİRİM,"Bildirimli",İL,$B$10,İLÇE,$B$11)/VLOOKUP($B$11,ABONE2,4,FALSE))</f>
        <v>2.9163469388529299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0.71324755082333791</v>
      </c>
      <c r="F29" s="17">
        <f>(SUMIFS(TARIMSALAG2,KAYNAK,A29,SEBEP,B29,SÜRE,"Uzun",BİLDİRİM,"Bildirimli",İL,$B$10,İLÇE,$B$11)/VLOOKUP($B$11,ABONE2,6,FALSE))</f>
        <v>2.6341886503375433</v>
      </c>
      <c r="G29" s="17">
        <f>(SUMIFS(TARIMSALOG2,KAYNAK,A29,SEBEP,B29,SÜRE,"Uzun",BİLDİRİM,"Bildirimli",İL,$B$10,İLÇE,$B$11)/VLOOKUP($B$11,ABONE2,7,FALSE))</f>
        <v>6.0606042549096673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3.8646042022376537</v>
      </c>
      <c r="I29" s="17">
        <f>(SUMIFS(TICARETHANEAG2,KAYNAK,A29,SEBEP,B29,SÜRE,"Uzun",BİLDİRİM,"Bildirimli",İL,$B$10,İLÇE,$B$11)/VLOOKUP($B$11,ABONE2,9,FALSE))</f>
        <v>1.2890686307654282</v>
      </c>
      <c r="J29" s="17">
        <f>(SUMIFS(TICARETHANEOG2,KAYNAK,A29,SEBEP,B29,SÜRE,"Uzun",BİLDİRİM,"Bildirimli",İL,$B$10,İLÇE,$B$11)/VLOOKUP($B$11,ABONE2,10,FALSE))</f>
        <v>27.987543486110216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2.4123749644884067</v>
      </c>
      <c r="L29" s="17">
        <f>(SUMIFS(SANAYIAG2,KAYNAK,A29,SEBEP,B29,SÜRE,"Uzun",BİLDİRİM,"Bildirimli",İL,$B$10,İLÇE,$B$11)/VLOOKUP($B$11,ABONE2,12,FALSE))</f>
        <v>23.545340606739416</v>
      </c>
      <c r="M29" s="17">
        <f>(SUMIFS(SANAYIOG2,KAYNAK,A29,SEBEP,B29,SÜRE,"Uzun",BİLDİRİM,"Bildirimli",İL,$B$10,İLÇE,$B$11)/VLOOKUP($B$11,ABONE2,13,FALSE))</f>
        <v>344.00345240831456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204.44911339795115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1.421315791844783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8.5177616263068436E-3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8.503117847418102E-3</v>
      </c>
      <c r="F31" s="17">
        <f>(SUMIFS(TARIMSALAG2,KAYNAK,A31,SEBEP,B31,SÜRE,"Uzun",BİLDİRİM,"Bildirimli",İL,$B$10,İLÇE,$B$11)/VLOOKUP($B$11,ABONE2,6,FALSE))</f>
        <v>3.9410594313396816E-2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2.5258368270495376E-2</v>
      </c>
      <c r="I31" s="17">
        <f>(SUMIFS(TICARETHANEAG2,KAYNAK,A31,SEBEP,B31,SÜRE,"Uzun",BİLDİRİM,"Bildirimli",İL,$B$10,İLÇE,$B$11)/VLOOKUP($B$11,ABONE2,9,FALSE))</f>
        <v>1.3066574861621279E-2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1.2516814383479723E-2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1.0055928395254526E-2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0.71797120999368247</v>
      </c>
      <c r="D33" s="17">
        <f t="shared" ref="D33:O33" si="14">SUM(D28:D32)</f>
        <v>2.9163469388529299</v>
      </c>
      <c r="E33" s="17">
        <f t="shared" si="14"/>
        <v>0.72175066867075599</v>
      </c>
      <c r="F33" s="17">
        <f t="shared" si="14"/>
        <v>2.6735992446509402</v>
      </c>
      <c r="G33" s="17">
        <f t="shared" si="14"/>
        <v>6.0606042549096673</v>
      </c>
      <c r="H33" s="17">
        <f t="shared" si="14"/>
        <v>3.8898625705081491</v>
      </c>
      <c r="I33" s="17">
        <f t="shared" si="14"/>
        <v>1.3021352056270494</v>
      </c>
      <c r="J33" s="17">
        <f t="shared" si="14"/>
        <v>27.987543486110216</v>
      </c>
      <c r="K33" s="17">
        <f t="shared" si="14"/>
        <v>2.4248917788718862</v>
      </c>
      <c r="L33" s="17">
        <f t="shared" si="14"/>
        <v>23.545340606739416</v>
      </c>
      <c r="M33" s="17">
        <f t="shared" si="14"/>
        <v>344.00345240831456</v>
      </c>
      <c r="N33" s="17">
        <f t="shared" si="14"/>
        <v>204.44911339795115</v>
      </c>
      <c r="O33" s="17">
        <f t="shared" si="14"/>
        <v>1.4313717202400376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77809</v>
      </c>
      <c r="D37" s="22">
        <f>VLOOKUP($B$11,ABONE2,4,FALSE)</f>
        <v>134</v>
      </c>
      <c r="E37" s="22">
        <f>VLOOKUP($B$11,ABONE2,5,FALSE)</f>
        <v>77943</v>
      </c>
      <c r="F37" s="22">
        <f>VLOOKUP($B$11,ABONE2,6,FALSE)</f>
        <v>3350</v>
      </c>
      <c r="G37" s="22">
        <f>VLOOKUP($B$11,ABONE2,7,FALSE)</f>
        <v>1877</v>
      </c>
      <c r="H37" s="22">
        <f>VLOOKUP($B$11,ABONE2,8,FALSE)</f>
        <v>5227</v>
      </c>
      <c r="I37" s="22">
        <f>VLOOKUP($B$11,ABONE2,9,FALSE)</f>
        <v>16666</v>
      </c>
      <c r="J37" s="22">
        <f>VLOOKUP($B$11,ABONE2,10,FALSE)</f>
        <v>732</v>
      </c>
      <c r="K37" s="22">
        <f>VLOOKUP($B$11,ABONE2,11,FALSE)</f>
        <v>17398</v>
      </c>
      <c r="L37" s="36">
        <f>VLOOKUP($B$11,ABONE2,12,FALSE)</f>
        <v>54</v>
      </c>
      <c r="M37" s="36">
        <f>VLOOKUP($B$11,ABONE2,13,FALSE)</f>
        <v>70</v>
      </c>
      <c r="N37" s="36">
        <f>VLOOKUP($B$11,ABONE2,14,FALSE)</f>
        <v>124</v>
      </c>
      <c r="O37" s="36">
        <f>VLOOKUP($B$11,ABONE2,15,FALSE)</f>
        <v>100692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14646.136483333337</v>
      </c>
      <c r="D38" s="22">
        <f>VLOOKUP($B$11,TUKETIM,4,FALSE)</f>
        <v>72.874599999999987</v>
      </c>
      <c r="E38" s="22">
        <f>VLOOKUP($B$11,TUKETIM,5,FALSE)</f>
        <v>14719.011083333337</v>
      </c>
      <c r="F38" s="22">
        <f>VLOOKUP($B$11,TUKETIM,6,FALSE)</f>
        <v>2620.381041666667</v>
      </c>
      <c r="G38" s="22">
        <f>VLOOKUP($B$11,TUKETIM,7,FALSE)</f>
        <v>4232.8615416666662</v>
      </c>
      <c r="H38" s="22">
        <f>VLOOKUP($B$11,TUKETIM,8,FALSE)</f>
        <v>6853.2425833333327</v>
      </c>
      <c r="I38" s="22">
        <f>VLOOKUP($B$11,TUKETIM,9,FALSE)</f>
        <v>6796.0276250000015</v>
      </c>
      <c r="J38" s="22">
        <f>VLOOKUP($B$11,TUKETIM,10,FALSE)</f>
        <v>6345.3674083333317</v>
      </c>
      <c r="K38" s="22">
        <f>VLOOKUP($B$11,TUKETIM,11,FALSE)</f>
        <v>13141.395033333334</v>
      </c>
      <c r="L38" s="36">
        <f>VLOOKUP($B$11,TUKETIM,12,FALSE)</f>
        <v>310.5147</v>
      </c>
      <c r="M38" s="36">
        <f>VLOOKUP($B$11,TUKETIM,13,FALSE)</f>
        <v>5717.2042416666663</v>
      </c>
      <c r="N38" s="36">
        <f>VLOOKUP($B$11,TUKETIM,14,FALSE)</f>
        <v>6027.7189416666661</v>
      </c>
      <c r="O38" s="36">
        <f>VLOOKUP($B$11,TUKETIM,15,FALSE)</f>
        <v>40741.367641666671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379689.80200000003</v>
      </c>
      <c r="D39" s="22">
        <f>VLOOKUP($B$11,ANLASMA,4,FALSE)</f>
        <v>1219.3499999999999</v>
      </c>
      <c r="E39" s="22">
        <f>VLOOKUP($B$11,ANLASMA,5,FALSE)</f>
        <v>380909.152</v>
      </c>
      <c r="F39" s="22">
        <f>VLOOKUP($B$11,ANLASMA,6,FALSE)</f>
        <v>31273.642</v>
      </c>
      <c r="G39" s="22">
        <f>VLOOKUP($B$11,ANLASMA,7,FALSE)</f>
        <v>52123.908000000003</v>
      </c>
      <c r="H39" s="22">
        <f>VLOOKUP($B$11,ANLASMA,8,FALSE)</f>
        <v>83397.55</v>
      </c>
      <c r="I39" s="22">
        <f>VLOOKUP($B$11,ANLASMA,9,FALSE)</f>
        <v>90549.282000000007</v>
      </c>
      <c r="J39" s="22">
        <f>VLOOKUP($B$11,ANLASMA,10,FALSE)</f>
        <v>96545.248999999996</v>
      </c>
      <c r="K39" s="22">
        <f>VLOOKUP($B$11,ANLASMA,11,FALSE)</f>
        <v>187094.53100000002</v>
      </c>
      <c r="L39" s="36">
        <f>VLOOKUP($B$11,ANLASMA,12,FALSE)</f>
        <v>1413.5139999999999</v>
      </c>
      <c r="M39" s="36">
        <f>VLOOKUP($B$11,ANLASMA,13,FALSE)</f>
        <v>55208</v>
      </c>
      <c r="N39" s="36">
        <f>VLOOKUP($B$11,ANLASMA,14,FALSE)</f>
        <v>56621.514000000003</v>
      </c>
      <c r="O39" s="36">
        <f>VLOOKUP($B$11,ANLASMA,15,FALSE)</f>
        <v>708022.74699999997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119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4.0551787168067455E-2</v>
      </c>
      <c r="D17" s="17">
        <f t="shared" si="1"/>
        <v>1.580734089607486E-2</v>
      </c>
      <c r="E17" s="17">
        <f t="shared" si="2"/>
        <v>4.054008282406131E-2</v>
      </c>
      <c r="F17" s="17">
        <f t="shared" si="3"/>
        <v>0.1538938559136126</v>
      </c>
      <c r="G17" s="17">
        <f t="shared" si="4"/>
        <v>0.26332779516306781</v>
      </c>
      <c r="H17" s="17">
        <f t="shared" si="5"/>
        <v>0.18173257337863738</v>
      </c>
      <c r="I17" s="17">
        <f t="shared" si="6"/>
        <v>5.3628490612902598E-2</v>
      </c>
      <c r="J17" s="17">
        <f t="shared" si="7"/>
        <v>2.9069089041090748</v>
      </c>
      <c r="K17" s="17">
        <f t="shared" si="8"/>
        <v>0.1422839891751051</v>
      </c>
      <c r="L17" s="17">
        <f t="shared" si="9"/>
        <v>3.513848033526441</v>
      </c>
      <c r="M17" s="17">
        <f t="shared" si="10"/>
        <v>0</v>
      </c>
      <c r="N17" s="17">
        <f t="shared" si="11"/>
        <v>3.0118697430226637</v>
      </c>
      <c r="O17" s="23">
        <f t="shared" si="12"/>
        <v>7.6789222625567852E-2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1.9036496328792191E-2</v>
      </c>
      <c r="D21" s="17">
        <f t="shared" si="1"/>
        <v>0</v>
      </c>
      <c r="E21" s="17">
        <f t="shared" si="2"/>
        <v>1.9027491896070003E-2</v>
      </c>
      <c r="F21" s="17">
        <f t="shared" si="3"/>
        <v>0.11357887842777221</v>
      </c>
      <c r="G21" s="17">
        <f t="shared" si="4"/>
        <v>0</v>
      </c>
      <c r="H21" s="17">
        <f t="shared" si="5"/>
        <v>8.4685736791541746E-2</v>
      </c>
      <c r="I21" s="17">
        <f t="shared" si="6"/>
        <v>3.5967128910530999E-2</v>
      </c>
      <c r="J21" s="17">
        <f t="shared" si="7"/>
        <v>0</v>
      </c>
      <c r="K21" s="17">
        <f t="shared" si="8"/>
        <v>3.4849578833668071E-2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3.1283912697890812E-2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5.9588283496859643E-2</v>
      </c>
      <c r="D25" s="17">
        <f t="shared" ref="D25:O25" si="13">SUM(D15:D24)</f>
        <v>1.580734089607486E-2</v>
      </c>
      <c r="E25" s="17">
        <f t="shared" si="13"/>
        <v>5.9567574720131314E-2</v>
      </c>
      <c r="F25" s="17">
        <f t="shared" si="13"/>
        <v>0.2674727343413848</v>
      </c>
      <c r="G25" s="17">
        <f t="shared" si="13"/>
        <v>0.26332779516306781</v>
      </c>
      <c r="H25" s="17">
        <f t="shared" si="13"/>
        <v>0.26641831017017914</v>
      </c>
      <c r="I25" s="17">
        <f t="shared" si="13"/>
        <v>8.9595619523433589E-2</v>
      </c>
      <c r="J25" s="17">
        <f t="shared" si="13"/>
        <v>2.9069089041090748</v>
      </c>
      <c r="K25" s="17">
        <f t="shared" si="13"/>
        <v>0.17713356800877317</v>
      </c>
      <c r="L25" s="17">
        <f t="shared" si="13"/>
        <v>3.513848033526441</v>
      </c>
      <c r="M25" s="17">
        <f t="shared" si="13"/>
        <v>0</v>
      </c>
      <c r="N25" s="17">
        <f t="shared" si="13"/>
        <v>3.0118697430226637</v>
      </c>
      <c r="O25" s="17">
        <f t="shared" si="13"/>
        <v>0.10807313532345866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5.2513650949648029E-2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5.2488811523904687E-2</v>
      </c>
      <c r="F29" s="17">
        <f>(SUMIFS(TARIMSALAG2,KAYNAK,A29,SEBEP,B29,SÜRE,"Uzun",BİLDİRİM,"Bildirimli",İL,$B$10,İLÇE,$B$11)/VLOOKUP($B$11,ABONE2,6,FALSE))</f>
        <v>5.6328101039119166E-3</v>
      </c>
      <c r="G29" s="17">
        <f>(SUMIFS(TARIMSALOG2,KAYNAK,A29,SEBEP,B29,SÜRE,"Uzun",BİLDİRİM,"Bildirimli",İL,$B$10,İLÇE,$B$11)/VLOOKUP($B$11,ABONE2,7,FALSE))</f>
        <v>0.18775742146246824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5.1963186528367775E-2</v>
      </c>
      <c r="I29" s="17">
        <f>(SUMIFS(TICARETHANEAG2,KAYNAK,A29,SEBEP,B29,SÜRE,"Uzun",BİLDİRİM,"Bildirimli",İL,$B$10,İLÇE,$B$11)/VLOOKUP($B$11,ABONE2,9,FALSE))</f>
        <v>5.6671107216890955E-2</v>
      </c>
      <c r="J29" s="17">
        <f>(SUMIFS(TICARETHANEOG2,KAYNAK,A29,SEBEP,B29,SÜRE,"Uzun",BİLDİRİM,"Bildirimli",İL,$B$10,İLÇE,$B$11)/VLOOKUP($B$11,ABONE2,10,FALSE))</f>
        <v>9.5220033928147488E-3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5.520611720521431E-2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5.2699107007808194E-2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5.2513650949648029E-2</v>
      </c>
      <c r="D33" s="17">
        <f t="shared" ref="D33:O33" si="14">SUM(D28:D32)</f>
        <v>0</v>
      </c>
      <c r="E33" s="17">
        <f t="shared" si="14"/>
        <v>5.2488811523904687E-2</v>
      </c>
      <c r="F33" s="17">
        <f t="shared" si="14"/>
        <v>5.6328101039119166E-3</v>
      </c>
      <c r="G33" s="17">
        <f t="shared" si="14"/>
        <v>0.18775742146246824</v>
      </c>
      <c r="H33" s="17">
        <f t="shared" si="14"/>
        <v>5.1963186528367775E-2</v>
      </c>
      <c r="I33" s="17">
        <f t="shared" si="14"/>
        <v>5.6671107216890955E-2</v>
      </c>
      <c r="J33" s="17">
        <f t="shared" si="14"/>
        <v>9.5220033928147488E-3</v>
      </c>
      <c r="K33" s="17">
        <f t="shared" si="14"/>
        <v>5.520611720521431E-2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5.2699107007808194E-2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16905</v>
      </c>
      <c r="D37" s="22">
        <f>VLOOKUP($B$11,ABONE2,4,FALSE)</f>
        <v>8</v>
      </c>
      <c r="E37" s="22">
        <f>VLOOKUP($B$11,ABONE2,5,FALSE)</f>
        <v>16913</v>
      </c>
      <c r="F37" s="22">
        <f>VLOOKUP($B$11,ABONE2,6,FALSE)</f>
        <v>2761</v>
      </c>
      <c r="G37" s="22">
        <f>VLOOKUP($B$11,ABONE2,7,FALSE)</f>
        <v>942</v>
      </c>
      <c r="H37" s="22">
        <f>VLOOKUP($B$11,ABONE2,8,FALSE)</f>
        <v>3703</v>
      </c>
      <c r="I37" s="22">
        <f>VLOOKUP($B$11,ABONE2,9,FALSE)</f>
        <v>2713</v>
      </c>
      <c r="J37" s="22">
        <f>VLOOKUP($B$11,ABONE2,10,FALSE)</f>
        <v>87</v>
      </c>
      <c r="K37" s="22">
        <f>VLOOKUP($B$11,ABONE2,11,FALSE)</f>
        <v>2800</v>
      </c>
      <c r="L37" s="36">
        <f>VLOOKUP($B$11,ABONE2,12,FALSE)</f>
        <v>12</v>
      </c>
      <c r="M37" s="36">
        <f>VLOOKUP($B$11,ABONE2,13,FALSE)</f>
        <v>2</v>
      </c>
      <c r="N37" s="36">
        <f>VLOOKUP($B$11,ABONE2,14,FALSE)</f>
        <v>14</v>
      </c>
      <c r="O37" s="36">
        <f>VLOOKUP($B$11,ABONE2,15,FALSE)</f>
        <v>23430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2240.3150333333333</v>
      </c>
      <c r="D38" s="22">
        <f>VLOOKUP($B$11,TUKETIM,4,FALSE)</f>
        <v>0.61240000000000006</v>
      </c>
      <c r="E38" s="22">
        <f>VLOOKUP($B$11,TUKETIM,5,FALSE)</f>
        <v>2240.9274333333333</v>
      </c>
      <c r="F38" s="22">
        <f>VLOOKUP($B$11,TUKETIM,6,FALSE)</f>
        <v>2810.1830666666665</v>
      </c>
      <c r="G38" s="22">
        <f>VLOOKUP($B$11,TUKETIM,7,FALSE)</f>
        <v>1621.3070833333336</v>
      </c>
      <c r="H38" s="22">
        <f>VLOOKUP($B$11,TUKETIM,8,FALSE)</f>
        <v>4431.4901499999996</v>
      </c>
      <c r="I38" s="22">
        <f>VLOOKUP($B$11,TUKETIM,9,FALSE)</f>
        <v>1391.8338833333332</v>
      </c>
      <c r="J38" s="22">
        <f>VLOOKUP($B$11,TUKETIM,10,FALSE)</f>
        <v>502.3056416666667</v>
      </c>
      <c r="K38" s="22">
        <f>VLOOKUP($B$11,TUKETIM,11,FALSE)</f>
        <v>1894.139525</v>
      </c>
      <c r="L38" s="36">
        <f>VLOOKUP($B$11,TUKETIM,12,FALSE)</f>
        <v>79.594316666666685</v>
      </c>
      <c r="M38" s="36">
        <f>VLOOKUP($B$11,TUKETIM,13,FALSE)</f>
        <v>13.361125000000001</v>
      </c>
      <c r="N38" s="36">
        <f>VLOOKUP($B$11,TUKETIM,14,FALSE)</f>
        <v>92.955441666666687</v>
      </c>
      <c r="O38" s="36">
        <f>VLOOKUP($B$11,TUKETIM,15,FALSE)</f>
        <v>8659.5125499999995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69689.303</v>
      </c>
      <c r="D39" s="22">
        <f>VLOOKUP($B$11,ANLASMA,4,FALSE)</f>
        <v>54.4</v>
      </c>
      <c r="E39" s="22">
        <f>VLOOKUP($B$11,ANLASMA,5,FALSE)</f>
        <v>69743.702999999994</v>
      </c>
      <c r="F39" s="22">
        <f>VLOOKUP($B$11,ANLASMA,6,FALSE)</f>
        <v>24926.307000000001</v>
      </c>
      <c r="G39" s="22">
        <f>VLOOKUP($B$11,ANLASMA,7,FALSE)</f>
        <v>19559.68</v>
      </c>
      <c r="H39" s="22">
        <f>VLOOKUP($B$11,ANLASMA,8,FALSE)</f>
        <v>44485.987000000001</v>
      </c>
      <c r="I39" s="22">
        <f>VLOOKUP($B$11,ANLASMA,9,FALSE)</f>
        <v>17438.742999999999</v>
      </c>
      <c r="J39" s="22">
        <f>VLOOKUP($B$11,ANLASMA,10,FALSE)</f>
        <v>6405.09</v>
      </c>
      <c r="K39" s="22">
        <f>VLOOKUP($B$11,ANLASMA,11,FALSE)</f>
        <v>23843.832999999999</v>
      </c>
      <c r="L39" s="36">
        <f>VLOOKUP($B$11,ANLASMA,12,FALSE)</f>
        <v>220.96799999999999</v>
      </c>
      <c r="M39" s="36">
        <f>VLOOKUP($B$11,ANLASMA,13,FALSE)</f>
        <v>168</v>
      </c>
      <c r="N39" s="36">
        <f>VLOOKUP($B$11,ANLASMA,14,FALSE)</f>
        <v>388.96799999999996</v>
      </c>
      <c r="O39" s="36">
        <f>VLOOKUP($B$11,ANLASMA,15,FALSE)</f>
        <v>138462.49099999998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120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0.20629033619037637</v>
      </c>
      <c r="D17" s="17">
        <f t="shared" si="1"/>
        <v>3.9767563112907935</v>
      </c>
      <c r="E17" s="17">
        <f t="shared" si="2"/>
        <v>0.20926165300279209</v>
      </c>
      <c r="F17" s="17">
        <f t="shared" si="3"/>
        <v>0.85251914161492859</v>
      </c>
      <c r="G17" s="17">
        <f t="shared" si="4"/>
        <v>2.4481478169379383</v>
      </c>
      <c r="H17" s="17">
        <f t="shared" si="5"/>
        <v>1.7006784922132185</v>
      </c>
      <c r="I17" s="17">
        <f t="shared" si="6"/>
        <v>0.21878479312160468</v>
      </c>
      <c r="J17" s="17">
        <f t="shared" si="7"/>
        <v>5.8477577630361175</v>
      </c>
      <c r="K17" s="17">
        <f t="shared" si="8"/>
        <v>0.50641754579991394</v>
      </c>
      <c r="L17" s="17">
        <f t="shared" si="9"/>
        <v>0.62858616219500585</v>
      </c>
      <c r="M17" s="17">
        <f t="shared" si="10"/>
        <v>50.708467510148481</v>
      </c>
      <c r="N17" s="17">
        <f t="shared" si="11"/>
        <v>36.797389357939181</v>
      </c>
      <c r="O17" s="23">
        <f t="shared" si="12"/>
        <v>0.43532806648298183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3.5059058616333814E-2</v>
      </c>
      <c r="D21" s="17">
        <f t="shared" si="1"/>
        <v>0</v>
      </c>
      <c r="E21" s="17">
        <f t="shared" si="2"/>
        <v>3.5031430314956188E-2</v>
      </c>
      <c r="F21" s="17">
        <f t="shared" si="3"/>
        <v>0.10895664050469564</v>
      </c>
      <c r="G21" s="17">
        <f t="shared" si="4"/>
        <v>0</v>
      </c>
      <c r="H21" s="17">
        <f t="shared" si="5"/>
        <v>5.1040538291800434E-2</v>
      </c>
      <c r="I21" s="17">
        <f t="shared" si="6"/>
        <v>3.509252031611669E-2</v>
      </c>
      <c r="J21" s="17">
        <f t="shared" si="7"/>
        <v>0</v>
      </c>
      <c r="K21" s="17">
        <f t="shared" si="8"/>
        <v>3.3299340943806176E-2</v>
      </c>
      <c r="L21" s="17">
        <f t="shared" si="9"/>
        <v>5.3336319252160589</v>
      </c>
      <c r="M21" s="17">
        <f t="shared" si="10"/>
        <v>0</v>
      </c>
      <c r="N21" s="17">
        <f t="shared" si="11"/>
        <v>1.4815644236711276</v>
      </c>
      <c r="O21" s="23">
        <f t="shared" si="12"/>
        <v>3.8216121619473069E-2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2.2845773167818975E-3</v>
      </c>
      <c r="D22" s="17">
        <f t="shared" si="1"/>
        <v>0</v>
      </c>
      <c r="E22" s="17">
        <f t="shared" si="2"/>
        <v>2.2827769549604551E-3</v>
      </c>
      <c r="F22" s="17">
        <f t="shared" si="3"/>
        <v>1.4406606241891772E-3</v>
      </c>
      <c r="G22" s="17">
        <f t="shared" si="4"/>
        <v>0</v>
      </c>
      <c r="H22" s="17">
        <f t="shared" si="5"/>
        <v>6.7487482556189728E-4</v>
      </c>
      <c r="I22" s="17">
        <f t="shared" si="6"/>
        <v>2.6311099678601592E-3</v>
      </c>
      <c r="J22" s="17">
        <f t="shared" si="7"/>
        <v>0</v>
      </c>
      <c r="K22" s="17">
        <f t="shared" si="8"/>
        <v>2.4966638785469167E-3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2.178260233051186E-3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0.24363397212349208</v>
      </c>
      <c r="D25" s="17">
        <f t="shared" ref="D25:O25" si="13">SUM(D15:D24)</f>
        <v>3.9767563112907935</v>
      </c>
      <c r="E25" s="17">
        <f t="shared" si="13"/>
        <v>0.24657586027270875</v>
      </c>
      <c r="F25" s="17">
        <f t="shared" si="13"/>
        <v>0.96291644274381338</v>
      </c>
      <c r="G25" s="17">
        <f t="shared" si="13"/>
        <v>2.4481478169379383</v>
      </c>
      <c r="H25" s="17">
        <f t="shared" si="13"/>
        <v>1.7523939053305808</v>
      </c>
      <c r="I25" s="17">
        <f t="shared" si="13"/>
        <v>0.2565084234055815</v>
      </c>
      <c r="J25" s="17">
        <f t="shared" si="13"/>
        <v>5.8477577630361175</v>
      </c>
      <c r="K25" s="17">
        <f t="shared" si="13"/>
        <v>0.54221355062226706</v>
      </c>
      <c r="L25" s="17">
        <f t="shared" si="13"/>
        <v>5.9622180874110651</v>
      </c>
      <c r="M25" s="17">
        <f t="shared" si="13"/>
        <v>50.708467510148481</v>
      </c>
      <c r="N25" s="17">
        <f t="shared" si="13"/>
        <v>38.278953781610312</v>
      </c>
      <c r="O25" s="17">
        <f t="shared" si="13"/>
        <v>0.47572244833550609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0.35279817988918016</v>
      </c>
      <c r="D29" s="17">
        <f>(SUMIFS(MESKENOG2,KAYNAK,A29,SEBEP,B29,SÜRE,"Uzun",BİLDİRİM,"Bildirimli",İL,$B$10,İLÇE,$B$11)/VLOOKUP($B$11,ABONE2,4,FALSE))</f>
        <v>1.7211349353298586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0.35387649806877308</v>
      </c>
      <c r="F29" s="17">
        <f>(SUMIFS(TARIMSALAG2,KAYNAK,A29,SEBEP,B29,SÜRE,"Uzun",BİLDİRİM,"Bildirimli",İL,$B$10,İLÇE,$B$11)/VLOOKUP($B$11,ABONE2,6,FALSE))</f>
        <v>1.4379006319458172</v>
      </c>
      <c r="G29" s="17">
        <f>(SUMIFS(TARIMSALOG2,KAYNAK,A29,SEBEP,B29,SÜRE,"Uzun",BİLDİRİM,"Bildirimli",İL,$B$10,İLÇE,$B$11)/VLOOKUP($B$11,ABONE2,7,FALSE))</f>
        <v>4.1404955787217066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2.8744699355926278</v>
      </c>
      <c r="I29" s="17">
        <f>(SUMIFS(TICARETHANEAG2,KAYNAK,A29,SEBEP,B29,SÜRE,"Uzun",BİLDİRİM,"Bildirimli",İL,$B$10,İLÇE,$B$11)/VLOOKUP($B$11,ABONE2,9,FALSE))</f>
        <v>0.36733062333492905</v>
      </c>
      <c r="J29" s="17">
        <f>(SUMIFS(TICARETHANEOG2,KAYNAK,A29,SEBEP,B29,SÜRE,"Uzun",BİLDİRİM,"Bildirimli",İL,$B$10,İLÇE,$B$11)/VLOOKUP($B$11,ABONE2,10,FALSE))</f>
        <v>10.341679525032088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0.8770060909740276</v>
      </c>
      <c r="L29" s="17">
        <f>(SUMIFS(SANAYIAG2,KAYNAK,A29,SEBEP,B29,SÜRE,"Uzun",BİLDİRİM,"Bildirimli",İL,$B$10,İLÇE,$B$11)/VLOOKUP($B$11,ABONE2,12,FALSE))</f>
        <v>2.0120642621128346</v>
      </c>
      <c r="M29" s="17">
        <f>(SUMIFS(SANAYIOG2,KAYNAK,A29,SEBEP,B29,SÜRE,"Uzun",BİLDİRİM,"Bildirimli",İL,$B$10,İLÇE,$B$11)/VLOOKUP($B$11,ABONE2,13,FALSE))</f>
        <v>467.9014345056641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338.48772054912212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1.1430798280366392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7.2660413918121988E-2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7.2603153857721564E-2</v>
      </c>
      <c r="F31" s="17">
        <f>(SUMIFS(TARIMSALAG2,KAYNAK,A31,SEBEP,B31,SÜRE,"Uzun",BİLDİRİM,"Bildirimli",İL,$B$10,İLÇE,$B$11)/VLOOKUP($B$11,ABONE2,6,FALSE))</f>
        <v>0.16352063469195069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7.6600941235282757E-2</v>
      </c>
      <c r="I31" s="17">
        <f>(SUMIFS(TICARETHANEAG2,KAYNAK,A31,SEBEP,B31,SÜRE,"Uzun",BİLDİRİM,"Bildirimli",İL,$B$10,İLÇE,$B$11)/VLOOKUP($B$11,ABONE2,9,FALSE))</f>
        <v>4.8653327695409233E-2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4.6167209775357661E-2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6.8632468829542229E-2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0.42545859380730217</v>
      </c>
      <c r="D33" s="17">
        <f t="shared" ref="D33:O33" si="14">SUM(D28:D32)</f>
        <v>1.7211349353298586</v>
      </c>
      <c r="E33" s="17">
        <f t="shared" si="14"/>
        <v>0.42647965192649462</v>
      </c>
      <c r="F33" s="17">
        <f t="shared" si="14"/>
        <v>1.6014212666377678</v>
      </c>
      <c r="G33" s="17">
        <f t="shared" si="14"/>
        <v>4.1404955787217066</v>
      </c>
      <c r="H33" s="17">
        <f t="shared" si="14"/>
        <v>2.9510708768279104</v>
      </c>
      <c r="I33" s="17">
        <f t="shared" si="14"/>
        <v>0.41598395103033831</v>
      </c>
      <c r="J33" s="17">
        <f t="shared" si="14"/>
        <v>10.341679525032088</v>
      </c>
      <c r="K33" s="17">
        <f t="shared" si="14"/>
        <v>0.92317330074938531</v>
      </c>
      <c r="L33" s="17">
        <f t="shared" si="14"/>
        <v>2.0120642621128346</v>
      </c>
      <c r="M33" s="17">
        <f t="shared" si="14"/>
        <v>467.9014345056641</v>
      </c>
      <c r="N33" s="17">
        <f t="shared" si="14"/>
        <v>338.48772054912212</v>
      </c>
      <c r="O33" s="17">
        <f t="shared" si="14"/>
        <v>1.2117122968661815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27895</v>
      </c>
      <c r="D37" s="22">
        <f>VLOOKUP($B$11,ABONE2,4,FALSE)</f>
        <v>22</v>
      </c>
      <c r="E37" s="22">
        <f>VLOOKUP($B$11,ABONE2,5,FALSE)</f>
        <v>27917</v>
      </c>
      <c r="F37" s="22">
        <f>VLOOKUP($B$11,ABONE2,6,FALSE)</f>
        <v>1455</v>
      </c>
      <c r="G37" s="22">
        <f>VLOOKUP($B$11,ABONE2,7,FALSE)</f>
        <v>1651</v>
      </c>
      <c r="H37" s="22">
        <f>VLOOKUP($B$11,ABONE2,8,FALSE)</f>
        <v>3106</v>
      </c>
      <c r="I37" s="22">
        <f>VLOOKUP($B$11,ABONE2,9,FALSE)</f>
        <v>5571</v>
      </c>
      <c r="J37" s="22">
        <f>VLOOKUP($B$11,ABONE2,10,FALSE)</f>
        <v>300</v>
      </c>
      <c r="K37" s="22">
        <f>VLOOKUP($B$11,ABONE2,11,FALSE)</f>
        <v>5871</v>
      </c>
      <c r="L37" s="36">
        <f>VLOOKUP($B$11,ABONE2,12,FALSE)</f>
        <v>15</v>
      </c>
      <c r="M37" s="36">
        <f>VLOOKUP($B$11,ABONE2,13,FALSE)</f>
        <v>39</v>
      </c>
      <c r="N37" s="36">
        <f>VLOOKUP($B$11,ABONE2,14,FALSE)</f>
        <v>54</v>
      </c>
      <c r="O37" s="36">
        <f>VLOOKUP($B$11,ABONE2,15,FALSE)</f>
        <v>36948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4968.975833333333</v>
      </c>
      <c r="D38" s="22">
        <f>VLOOKUP($B$11,TUKETIM,4,FALSE)</f>
        <v>24.420716666666667</v>
      </c>
      <c r="E38" s="22">
        <f>VLOOKUP($B$11,TUKETIM,5,FALSE)</f>
        <v>4993.3965499999995</v>
      </c>
      <c r="F38" s="22">
        <f>VLOOKUP($B$11,TUKETIM,6,FALSE)</f>
        <v>1580.3662166666668</v>
      </c>
      <c r="G38" s="22">
        <f>VLOOKUP($B$11,TUKETIM,7,FALSE)</f>
        <v>3726.4201750000002</v>
      </c>
      <c r="H38" s="22">
        <f>VLOOKUP($B$11,TUKETIM,8,FALSE)</f>
        <v>5306.7863916666665</v>
      </c>
      <c r="I38" s="22">
        <f>VLOOKUP($B$11,TUKETIM,9,FALSE)</f>
        <v>2082.0006583333338</v>
      </c>
      <c r="J38" s="22">
        <f>VLOOKUP($B$11,TUKETIM,10,FALSE)</f>
        <v>1662.0562250000003</v>
      </c>
      <c r="K38" s="22">
        <f>VLOOKUP($B$11,TUKETIM,11,FALSE)</f>
        <v>3744.0568833333341</v>
      </c>
      <c r="L38" s="36">
        <f>VLOOKUP($B$11,TUKETIM,12,FALSE)</f>
        <v>129.00184999999999</v>
      </c>
      <c r="M38" s="36">
        <f>VLOOKUP($B$11,TUKETIM,13,FALSE)</f>
        <v>5037.6990333333342</v>
      </c>
      <c r="N38" s="36">
        <f>VLOOKUP($B$11,TUKETIM,14,FALSE)</f>
        <v>5166.7008833333339</v>
      </c>
      <c r="O38" s="36">
        <f>VLOOKUP($B$11,TUKETIM,15,FALSE)</f>
        <v>19210.940708333335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123259.276</v>
      </c>
      <c r="D39" s="22">
        <f>VLOOKUP($B$11,ANLASMA,4,FALSE)</f>
        <v>371.93</v>
      </c>
      <c r="E39" s="22">
        <f>VLOOKUP($B$11,ANLASMA,5,FALSE)</f>
        <v>123631.20599999999</v>
      </c>
      <c r="F39" s="22">
        <f>VLOOKUP($B$11,ANLASMA,6,FALSE)</f>
        <v>15980.32</v>
      </c>
      <c r="G39" s="22">
        <f>VLOOKUP($B$11,ANLASMA,7,FALSE)</f>
        <v>42898.792000000001</v>
      </c>
      <c r="H39" s="22">
        <f>VLOOKUP($B$11,ANLASMA,8,FALSE)</f>
        <v>58879.112000000001</v>
      </c>
      <c r="I39" s="22">
        <f>VLOOKUP($B$11,ANLASMA,9,FALSE)</f>
        <v>28115.271000000001</v>
      </c>
      <c r="J39" s="22">
        <f>VLOOKUP($B$11,ANLASMA,10,FALSE)</f>
        <v>40169.06</v>
      </c>
      <c r="K39" s="22">
        <f>VLOOKUP($B$11,ANLASMA,11,FALSE)</f>
        <v>68284.331000000006</v>
      </c>
      <c r="L39" s="36">
        <f>VLOOKUP($B$11,ANLASMA,12,FALSE)</f>
        <v>333.15</v>
      </c>
      <c r="M39" s="36">
        <f>VLOOKUP($B$11,ANLASMA,13,FALSE)</f>
        <v>12431.4</v>
      </c>
      <c r="N39" s="36">
        <f>VLOOKUP($B$11,ANLASMA,14,FALSE)</f>
        <v>12764.55</v>
      </c>
      <c r="O39" s="36">
        <f>VLOOKUP($B$11,ANLASMA,15,FALSE)</f>
        <v>263559.19900000002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121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0.22872690931974859</v>
      </c>
      <c r="D17" s="17">
        <f t="shared" si="1"/>
        <v>0</v>
      </c>
      <c r="E17" s="17">
        <f t="shared" si="2"/>
        <v>0.22846270728231111</v>
      </c>
      <c r="F17" s="17">
        <f t="shared" si="3"/>
        <v>0.20105352839940388</v>
      </c>
      <c r="G17" s="17">
        <f t="shared" si="4"/>
        <v>0.93531365872237127</v>
      </c>
      <c r="H17" s="17">
        <f t="shared" si="5"/>
        <v>0.21605884441417841</v>
      </c>
      <c r="I17" s="17">
        <f t="shared" si="6"/>
        <v>0.26898973033494794</v>
      </c>
      <c r="J17" s="17">
        <f t="shared" si="7"/>
        <v>1.2635533175241305</v>
      </c>
      <c r="K17" s="17">
        <f t="shared" si="8"/>
        <v>0.33307855337577835</v>
      </c>
      <c r="L17" s="17">
        <f t="shared" si="9"/>
        <v>0</v>
      </c>
      <c r="M17" s="17">
        <f t="shared" si="10"/>
        <v>0</v>
      </c>
      <c r="N17" s="17">
        <f t="shared" si="11"/>
        <v>0</v>
      </c>
      <c r="O17" s="23">
        <f t="shared" si="12"/>
        <v>0.24216989356222876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2.6920214167529107E-2</v>
      </c>
      <c r="D21" s="17">
        <f t="shared" si="1"/>
        <v>0</v>
      </c>
      <c r="E21" s="17">
        <f t="shared" si="2"/>
        <v>2.688911867704892E-2</v>
      </c>
      <c r="F21" s="17">
        <f t="shared" si="3"/>
        <v>8.2110941727607467E-2</v>
      </c>
      <c r="G21" s="17">
        <f t="shared" si="4"/>
        <v>0</v>
      </c>
      <c r="H21" s="17">
        <f t="shared" si="5"/>
        <v>8.0432925207288508E-2</v>
      </c>
      <c r="I21" s="17">
        <f t="shared" si="6"/>
        <v>1.6856910847271141E-2</v>
      </c>
      <c r="J21" s="17">
        <f t="shared" si="7"/>
        <v>0</v>
      </c>
      <c r="K21" s="17">
        <f t="shared" si="8"/>
        <v>1.5770665995537676E-2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2.8594648398543851E-2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4.1860417904999216E-5</v>
      </c>
      <c r="D22" s="17">
        <f t="shared" si="1"/>
        <v>0</v>
      </c>
      <c r="E22" s="17">
        <f t="shared" si="2"/>
        <v>4.1812065012323066E-5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3.333693026727667E-5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0.25568898390518269</v>
      </c>
      <c r="D25" s="17">
        <f t="shared" ref="D25:O25" si="13">SUM(D15:D24)</f>
        <v>0</v>
      </c>
      <c r="E25" s="17">
        <f t="shared" si="13"/>
        <v>0.25539363802437232</v>
      </c>
      <c r="F25" s="17">
        <f t="shared" si="13"/>
        <v>0.28316447012701135</v>
      </c>
      <c r="G25" s="17">
        <f t="shared" si="13"/>
        <v>0.93531365872237127</v>
      </c>
      <c r="H25" s="17">
        <f t="shared" si="13"/>
        <v>0.29649176962146695</v>
      </c>
      <c r="I25" s="17">
        <f t="shared" si="13"/>
        <v>0.28584664118221909</v>
      </c>
      <c r="J25" s="17">
        <f t="shared" si="13"/>
        <v>1.2635533175241305</v>
      </c>
      <c r="K25" s="17">
        <f t="shared" si="13"/>
        <v>0.34884921937131602</v>
      </c>
      <c r="L25" s="17">
        <f t="shared" si="13"/>
        <v>0</v>
      </c>
      <c r="M25" s="17">
        <f t="shared" si="13"/>
        <v>0</v>
      </c>
      <c r="N25" s="17">
        <f t="shared" si="13"/>
        <v>0</v>
      </c>
      <c r="O25" s="17">
        <f t="shared" si="13"/>
        <v>0.2707978788910399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3.614759686919958E-4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3.6105842845723663E-4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0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2.8787336019744345E-4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1.8765242063857025E-2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1.8743566366839024E-2</v>
      </c>
      <c r="F31" s="17">
        <f>(SUMIFS(TARIMSALAG2,KAYNAK,A31,SEBEP,B31,SÜRE,"Uzun",BİLDİRİM,"Bildirimli",İL,$B$10,İLÇE,$B$11)/VLOOKUP($B$11,ABONE2,6,FALSE))</f>
        <v>2.3399581888316656E-2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2.2921388797955959E-2</v>
      </c>
      <c r="I31" s="17">
        <f>(SUMIFS(TICARETHANEAG2,KAYNAK,A31,SEBEP,B31,SÜRE,"Uzun",BİLDİRİM,"Bildirimli",İL,$B$10,İLÇE,$B$11)/VLOOKUP($B$11,ABONE2,9,FALSE))</f>
        <v>1.2977325390853396E-2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1.2141077692636114E-2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1.8056574690385619E-2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1.912671803254902E-2</v>
      </c>
      <c r="D33" s="17">
        <f t="shared" ref="D33:O33" si="14">SUM(D28:D32)</f>
        <v>0</v>
      </c>
      <c r="E33" s="17">
        <f t="shared" si="14"/>
        <v>1.910462479529626E-2</v>
      </c>
      <c r="F33" s="17">
        <f t="shared" si="14"/>
        <v>2.3399581888316656E-2</v>
      </c>
      <c r="G33" s="17">
        <f t="shared" si="14"/>
        <v>0</v>
      </c>
      <c r="H33" s="17">
        <f t="shared" si="14"/>
        <v>2.2921388797955959E-2</v>
      </c>
      <c r="I33" s="17">
        <f t="shared" si="14"/>
        <v>1.2977325390853396E-2</v>
      </c>
      <c r="J33" s="17">
        <f t="shared" si="14"/>
        <v>0</v>
      </c>
      <c r="K33" s="17">
        <f t="shared" si="14"/>
        <v>1.2141077692636114E-2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1.8344448050583061E-2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9512</v>
      </c>
      <c r="D37" s="22">
        <f>VLOOKUP($B$11,ABONE2,4,FALSE)</f>
        <v>11</v>
      </c>
      <c r="E37" s="22">
        <f>VLOOKUP($B$11,ABONE2,5,FALSE)</f>
        <v>9523</v>
      </c>
      <c r="F37" s="22">
        <f>VLOOKUP($B$11,ABONE2,6,FALSE)</f>
        <v>719</v>
      </c>
      <c r="G37" s="22">
        <f>VLOOKUP($B$11,ABONE2,7,FALSE)</f>
        <v>15</v>
      </c>
      <c r="H37" s="22">
        <f>VLOOKUP($B$11,ABONE2,8,FALSE)</f>
        <v>734</v>
      </c>
      <c r="I37" s="22">
        <f>VLOOKUP($B$11,ABONE2,9,FALSE)</f>
        <v>1568</v>
      </c>
      <c r="J37" s="22">
        <f>VLOOKUP($B$11,ABONE2,10,FALSE)</f>
        <v>108</v>
      </c>
      <c r="K37" s="22">
        <f>VLOOKUP($B$11,ABONE2,11,FALSE)</f>
        <v>1676</v>
      </c>
      <c r="L37" s="36">
        <f>VLOOKUP($B$11,ABONE2,12,FALSE)</f>
        <v>8</v>
      </c>
      <c r="M37" s="36">
        <f>VLOOKUP($B$11,ABONE2,13,FALSE)</f>
        <v>3</v>
      </c>
      <c r="N37" s="36">
        <f>VLOOKUP($B$11,ABONE2,14,FALSE)</f>
        <v>11</v>
      </c>
      <c r="O37" s="36">
        <f>VLOOKUP($B$11,ABONE2,15,FALSE)</f>
        <v>11944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833.21329166666646</v>
      </c>
      <c r="D38" s="22">
        <f>VLOOKUP($B$11,TUKETIM,4,FALSE)</f>
        <v>0</v>
      </c>
      <c r="E38" s="22">
        <f>VLOOKUP($B$11,TUKETIM,5,FALSE)</f>
        <v>833.21329166666646</v>
      </c>
      <c r="F38" s="22">
        <f>VLOOKUP($B$11,TUKETIM,6,FALSE)</f>
        <v>275.93290833333333</v>
      </c>
      <c r="G38" s="22">
        <f>VLOOKUP($B$11,TUKETIM,7,FALSE)</f>
        <v>16.497216666666667</v>
      </c>
      <c r="H38" s="22">
        <f>VLOOKUP($B$11,TUKETIM,8,FALSE)</f>
        <v>292.43012499999998</v>
      </c>
      <c r="I38" s="22">
        <f>VLOOKUP($B$11,TUKETIM,9,FALSE)</f>
        <v>542.47410000000002</v>
      </c>
      <c r="J38" s="22">
        <f>VLOOKUP($B$11,TUKETIM,10,FALSE)</f>
        <v>460.97567499999997</v>
      </c>
      <c r="K38" s="22">
        <f>VLOOKUP($B$11,TUKETIM,11,FALSE)</f>
        <v>1003.449775</v>
      </c>
      <c r="L38" s="36">
        <f>VLOOKUP($B$11,TUKETIM,12,FALSE)</f>
        <v>76.622558333333345</v>
      </c>
      <c r="M38" s="36">
        <f>VLOOKUP($B$11,TUKETIM,13,FALSE)</f>
        <v>45.335450000000009</v>
      </c>
      <c r="N38" s="36">
        <f>VLOOKUP($B$11,TUKETIM,14,FALSE)</f>
        <v>121.95800833333335</v>
      </c>
      <c r="O38" s="36">
        <f>VLOOKUP($B$11,TUKETIM,15,FALSE)</f>
        <v>2251.0511999999999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39448.523000000001</v>
      </c>
      <c r="D39" s="22">
        <f>VLOOKUP($B$11,ANLASMA,4,FALSE)</f>
        <v>33</v>
      </c>
      <c r="E39" s="22">
        <f>VLOOKUP($B$11,ANLASMA,5,FALSE)</f>
        <v>39481.523000000001</v>
      </c>
      <c r="F39" s="22">
        <f>VLOOKUP($B$11,ANLASMA,6,FALSE)</f>
        <v>3059.31</v>
      </c>
      <c r="G39" s="22">
        <f>VLOOKUP($B$11,ANLASMA,7,FALSE)</f>
        <v>595.20000000000005</v>
      </c>
      <c r="H39" s="22">
        <f>VLOOKUP($B$11,ANLASMA,8,FALSE)</f>
        <v>3654.51</v>
      </c>
      <c r="I39" s="22">
        <f>VLOOKUP($B$11,ANLASMA,9,FALSE)</f>
        <v>8155.0940000000001</v>
      </c>
      <c r="J39" s="22">
        <f>VLOOKUP($B$11,ANLASMA,10,FALSE)</f>
        <v>3435.76</v>
      </c>
      <c r="K39" s="22">
        <f>VLOOKUP($B$11,ANLASMA,11,FALSE)</f>
        <v>11590.853999999999</v>
      </c>
      <c r="L39" s="36">
        <f>VLOOKUP($B$11,ANLASMA,12,FALSE)</f>
        <v>249.72</v>
      </c>
      <c r="M39" s="36">
        <f>VLOOKUP($B$11,ANLASMA,13,FALSE)</f>
        <v>90</v>
      </c>
      <c r="N39" s="36">
        <f>VLOOKUP($B$11,ANLASMA,14,FALSE)</f>
        <v>339.72</v>
      </c>
      <c r="O39" s="36">
        <f>VLOOKUP($B$11,ANLASMA,15,FALSE)</f>
        <v>55066.607000000004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122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0.15171239424386918</v>
      </c>
      <c r="D17" s="17">
        <f t="shared" si="1"/>
        <v>0.90744630293009365</v>
      </c>
      <c r="E17" s="17">
        <f t="shared" si="2"/>
        <v>0.15249256418979013</v>
      </c>
      <c r="F17" s="17">
        <f t="shared" si="3"/>
        <v>1.3034554015328241</v>
      </c>
      <c r="G17" s="17">
        <f t="shared" si="4"/>
        <v>4.170074693361304</v>
      </c>
      <c r="H17" s="17">
        <f t="shared" si="5"/>
        <v>2.4063922567221505</v>
      </c>
      <c r="I17" s="17">
        <f t="shared" si="6"/>
        <v>0.22783919088627649</v>
      </c>
      <c r="J17" s="17">
        <f t="shared" si="7"/>
        <v>5.0194497694799827</v>
      </c>
      <c r="K17" s="17">
        <f t="shared" si="8"/>
        <v>0.41010001223300513</v>
      </c>
      <c r="L17" s="17">
        <f t="shared" si="9"/>
        <v>2.7355566132719713</v>
      </c>
      <c r="M17" s="17">
        <f t="shared" si="10"/>
        <v>36.81158976597888</v>
      </c>
      <c r="N17" s="17">
        <f t="shared" si="11"/>
        <v>29.314862472383361</v>
      </c>
      <c r="O17" s="23">
        <f t="shared" si="12"/>
        <v>0.23173263107153408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5.8262312052960334E-2</v>
      </c>
      <c r="D18" s="17">
        <f t="shared" si="1"/>
        <v>0</v>
      </c>
      <c r="E18" s="17">
        <f t="shared" si="2"/>
        <v>5.8202165876745204E-2</v>
      </c>
      <c r="F18" s="17">
        <f t="shared" si="3"/>
        <v>2.7039826697294309E-3</v>
      </c>
      <c r="G18" s="17">
        <f t="shared" si="4"/>
        <v>0</v>
      </c>
      <c r="H18" s="17">
        <f t="shared" si="5"/>
        <v>1.6636205432555187E-3</v>
      </c>
      <c r="I18" s="17">
        <f t="shared" si="6"/>
        <v>9.6692301157591851E-2</v>
      </c>
      <c r="J18" s="17">
        <f t="shared" si="7"/>
        <v>0.50613571125243706</v>
      </c>
      <c r="K18" s="17">
        <f t="shared" si="8"/>
        <v>0.11226649922624914</v>
      </c>
      <c r="L18" s="17">
        <f t="shared" si="9"/>
        <v>0.7745507339268104</v>
      </c>
      <c r="M18" s="17">
        <f t="shared" si="10"/>
        <v>0</v>
      </c>
      <c r="N18" s="17">
        <f t="shared" si="11"/>
        <v>0.17040116146389828</v>
      </c>
      <c r="O18" s="23">
        <f t="shared" si="12"/>
        <v>6.5461444989701106E-2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2.9157073791122198E-2</v>
      </c>
      <c r="D21" s="17">
        <f t="shared" si="1"/>
        <v>0</v>
      </c>
      <c r="E21" s="17">
        <f t="shared" si="2"/>
        <v>2.9126973947220289E-2</v>
      </c>
      <c r="F21" s="17">
        <f t="shared" si="3"/>
        <v>0.20556616612114392</v>
      </c>
      <c r="G21" s="17">
        <f t="shared" si="4"/>
        <v>0</v>
      </c>
      <c r="H21" s="17">
        <f t="shared" si="5"/>
        <v>0.12647421922701585</v>
      </c>
      <c r="I21" s="17">
        <f t="shared" si="6"/>
        <v>4.1922729433469523E-2</v>
      </c>
      <c r="J21" s="17">
        <f t="shared" si="7"/>
        <v>0</v>
      </c>
      <c r="K21" s="17">
        <f t="shared" si="8"/>
        <v>4.0328094190410314E-2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3.1552152396245432E-2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0.23913178008795172</v>
      </c>
      <c r="D25" s="17">
        <f t="shared" ref="D25:O25" si="13">SUM(D15:D24)</f>
        <v>0.90744630293009365</v>
      </c>
      <c r="E25" s="17">
        <f t="shared" si="13"/>
        <v>0.23982170401375563</v>
      </c>
      <c r="F25" s="17">
        <f t="shared" si="13"/>
        <v>1.5117255503236975</v>
      </c>
      <c r="G25" s="17">
        <f t="shared" si="13"/>
        <v>4.170074693361304</v>
      </c>
      <c r="H25" s="17">
        <f t="shared" si="13"/>
        <v>2.5345300964924222</v>
      </c>
      <c r="I25" s="17">
        <f t="shared" si="13"/>
        <v>0.36645422147733786</v>
      </c>
      <c r="J25" s="17">
        <f t="shared" si="13"/>
        <v>5.5255854807324196</v>
      </c>
      <c r="K25" s="17">
        <f t="shared" si="13"/>
        <v>0.56269460564966456</v>
      </c>
      <c r="L25" s="17">
        <f t="shared" si="13"/>
        <v>3.5101073471987818</v>
      </c>
      <c r="M25" s="17">
        <f t="shared" si="13"/>
        <v>36.81158976597888</v>
      </c>
      <c r="N25" s="17">
        <f t="shared" si="13"/>
        <v>29.485263633847261</v>
      </c>
      <c r="O25" s="17">
        <f t="shared" si="13"/>
        <v>0.32874622845748058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5.0299750739257075E-3</v>
      </c>
      <c r="D29" s="17">
        <f>(SUMIFS(MESKENOG2,KAYNAK,A29,SEBEP,B29,SÜRE,"Uzun",BİLDİRİM,"Bildirimli",İL,$B$10,İLÇE,$B$11)/VLOOKUP($B$11,ABONE2,4,FALSE))</f>
        <v>5.8482597259855086E-2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5.0851560428895395E-3</v>
      </c>
      <c r="F29" s="17">
        <f>(SUMIFS(TARIMSALAG2,KAYNAK,A29,SEBEP,B29,SÜRE,"Uzun",BİLDİRİM,"Bildirimli",İL,$B$10,İLÇE,$B$11)/VLOOKUP($B$11,ABONE2,6,FALSE))</f>
        <v>4.0668295661061699E-2</v>
      </c>
      <c r="G29" s="17">
        <f>(SUMIFS(TARIMSALOG2,KAYNAK,A29,SEBEP,B29,SÜRE,"Uzun",BİLDİRİM,"Bildirimli",İL,$B$10,İLÇE,$B$11)/VLOOKUP($B$11,ABONE2,7,FALSE))</f>
        <v>2.3415487912091271E-4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2.5111188303471008E-2</v>
      </c>
      <c r="I29" s="17">
        <f>(SUMIFS(TICARETHANEAG2,KAYNAK,A29,SEBEP,B29,SÜRE,"Uzun",BİLDİRİM,"Bildirimli",İL,$B$10,İLÇE,$B$11)/VLOOKUP($B$11,ABONE2,9,FALSE))</f>
        <v>1.9519770266143179E-3</v>
      </c>
      <c r="J29" s="17">
        <f>(SUMIFS(TICARETHANEOG2,KAYNAK,A29,SEBEP,B29,SÜRE,"Uzun",BİLDİRİM,"Bildirimli",İL,$B$10,İLÇE,$B$11)/VLOOKUP($B$11,ABONE2,10,FALSE))</f>
        <v>0.23301126845647505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1.0740891639988292E-2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5.6210592475974708E-2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4.3844262131260275E-2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6.0945438008290402E-3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7.0962606965767113E-3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7.0889349841000626E-3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4.5726552685638284E-3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4.3987229568047854E-3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6.6391801089584141E-3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1.2126235770502418E-2</v>
      </c>
      <c r="D33" s="17">
        <f t="shared" ref="D33:O33" si="14">SUM(D28:D32)</f>
        <v>5.8482597259855086E-2</v>
      </c>
      <c r="E33" s="17">
        <f t="shared" si="14"/>
        <v>1.2174091026989603E-2</v>
      </c>
      <c r="F33" s="17">
        <f t="shared" si="14"/>
        <v>4.0668295661061699E-2</v>
      </c>
      <c r="G33" s="17">
        <f t="shared" si="14"/>
        <v>2.3415487912091271E-4</v>
      </c>
      <c r="H33" s="17">
        <f t="shared" si="14"/>
        <v>2.5111188303471008E-2</v>
      </c>
      <c r="I33" s="17">
        <f t="shared" si="14"/>
        <v>6.5246322951781465E-3</v>
      </c>
      <c r="J33" s="17">
        <f t="shared" si="14"/>
        <v>0.23301126845647505</v>
      </c>
      <c r="K33" s="17">
        <f t="shared" si="14"/>
        <v>1.5139614596793078E-2</v>
      </c>
      <c r="L33" s="17">
        <f t="shared" si="14"/>
        <v>0</v>
      </c>
      <c r="M33" s="17">
        <f t="shared" si="14"/>
        <v>5.6210592475974708E-2</v>
      </c>
      <c r="N33" s="17">
        <f t="shared" si="14"/>
        <v>4.3844262131260275E-2</v>
      </c>
      <c r="O33" s="17">
        <f t="shared" si="14"/>
        <v>1.2733723909787454E-2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54190</v>
      </c>
      <c r="D37" s="22">
        <f>VLOOKUP($B$11,ABONE2,4,FALSE)</f>
        <v>56</v>
      </c>
      <c r="E37" s="22">
        <f>VLOOKUP($B$11,ABONE2,5,FALSE)</f>
        <v>54246</v>
      </c>
      <c r="F37" s="22">
        <f>VLOOKUP($B$11,ABONE2,6,FALSE)</f>
        <v>347</v>
      </c>
      <c r="G37" s="22">
        <f>VLOOKUP($B$11,ABONE2,7,FALSE)</f>
        <v>217</v>
      </c>
      <c r="H37" s="22">
        <f>VLOOKUP($B$11,ABONE2,8,FALSE)</f>
        <v>564</v>
      </c>
      <c r="I37" s="22">
        <f>VLOOKUP($B$11,ABONE2,9,FALSE)</f>
        <v>8725</v>
      </c>
      <c r="J37" s="22">
        <f>VLOOKUP($B$11,ABONE2,10,FALSE)</f>
        <v>345</v>
      </c>
      <c r="K37" s="22">
        <f>VLOOKUP($B$11,ABONE2,11,FALSE)</f>
        <v>9070</v>
      </c>
      <c r="L37" s="36">
        <f>VLOOKUP($B$11,ABONE2,12,FALSE)</f>
        <v>11</v>
      </c>
      <c r="M37" s="36">
        <f>VLOOKUP($B$11,ABONE2,13,FALSE)</f>
        <v>39</v>
      </c>
      <c r="N37" s="36">
        <f>VLOOKUP($B$11,ABONE2,14,FALSE)</f>
        <v>50</v>
      </c>
      <c r="O37" s="36">
        <f>VLOOKUP($B$11,ABONE2,15,FALSE)</f>
        <v>63930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9454.9890500000001</v>
      </c>
      <c r="D38" s="22">
        <f>VLOOKUP($B$11,TUKETIM,4,FALSE)</f>
        <v>9.5633916666666678</v>
      </c>
      <c r="E38" s="22">
        <f>VLOOKUP($B$11,TUKETIM,5,FALSE)</f>
        <v>9464.5524416666667</v>
      </c>
      <c r="F38" s="22">
        <f>VLOOKUP($B$11,TUKETIM,6,FALSE)</f>
        <v>107.25758333333333</v>
      </c>
      <c r="G38" s="22">
        <f>VLOOKUP($B$11,TUKETIM,7,FALSE)</f>
        <v>291.44880000000001</v>
      </c>
      <c r="H38" s="22">
        <f>VLOOKUP($B$11,TUKETIM,8,FALSE)</f>
        <v>398.70638333333335</v>
      </c>
      <c r="I38" s="22">
        <f>VLOOKUP($B$11,TUKETIM,9,FALSE)</f>
        <v>3535.6651750000001</v>
      </c>
      <c r="J38" s="22">
        <f>VLOOKUP($B$11,TUKETIM,10,FALSE)</f>
        <v>2586.4156833333332</v>
      </c>
      <c r="K38" s="22">
        <f>VLOOKUP($B$11,TUKETIM,11,FALSE)</f>
        <v>6122.0808583333328</v>
      </c>
      <c r="L38" s="36">
        <f>VLOOKUP($B$11,TUKETIM,12,FALSE)</f>
        <v>131.17686666666665</v>
      </c>
      <c r="M38" s="36">
        <f>VLOOKUP($B$11,TUKETIM,13,FALSE)</f>
        <v>15260.135708333331</v>
      </c>
      <c r="N38" s="36">
        <f>VLOOKUP($B$11,TUKETIM,14,FALSE)</f>
        <v>15391.312574999998</v>
      </c>
      <c r="O38" s="36">
        <f>VLOOKUP($B$11,TUKETIM,15,FALSE)</f>
        <v>31376.652258333332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252675.52600000001</v>
      </c>
      <c r="D39" s="22">
        <f>VLOOKUP($B$11,ANLASMA,4,FALSE)</f>
        <v>329.16800000000001</v>
      </c>
      <c r="E39" s="22">
        <f>VLOOKUP($B$11,ANLASMA,5,FALSE)</f>
        <v>253004.69400000002</v>
      </c>
      <c r="F39" s="22">
        <f>VLOOKUP($B$11,ANLASMA,6,FALSE)</f>
        <v>1607.3989999999999</v>
      </c>
      <c r="G39" s="22">
        <f>VLOOKUP($B$11,ANLASMA,7,FALSE)</f>
        <v>3289.942</v>
      </c>
      <c r="H39" s="22">
        <f>VLOOKUP($B$11,ANLASMA,8,FALSE)</f>
        <v>4897.3410000000003</v>
      </c>
      <c r="I39" s="22">
        <f>VLOOKUP($B$11,ANLASMA,9,FALSE)</f>
        <v>45237.652000000002</v>
      </c>
      <c r="J39" s="22">
        <f>VLOOKUP($B$11,ANLASMA,10,FALSE)</f>
        <v>92449.301999999996</v>
      </c>
      <c r="K39" s="22">
        <f>VLOOKUP($B$11,ANLASMA,11,FALSE)</f>
        <v>137686.954</v>
      </c>
      <c r="L39" s="36">
        <f>VLOOKUP($B$11,ANLASMA,12,FALSE)</f>
        <v>421.09</v>
      </c>
      <c r="M39" s="36">
        <f>VLOOKUP($B$11,ANLASMA,13,FALSE)</f>
        <v>71005</v>
      </c>
      <c r="N39" s="36">
        <f>VLOOKUP($B$11,ANLASMA,14,FALSE)</f>
        <v>71426.09</v>
      </c>
      <c r="O39" s="36">
        <f>VLOOKUP($B$11,ANLASMA,15,FALSE)</f>
        <v>467015.07900000003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123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3.5565398032353633E-3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3.5542246727266647E-3</v>
      </c>
      <c r="F15" s="17">
        <f t="shared" ref="F15:F24" si="3">(SUMIFS(TARIMSALAG2,KAYNAK,A15,SEBEP,B15,SÜRE,"Uzun",BİLDİRİM,"Bildirimsiz",İL,$B$10,İLÇE,$B$11)/VLOOKUP($B$11,ABONE2,6,FALSE))</f>
        <v>1.3974470003016756E-2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8.7995254233513964E-3</v>
      </c>
      <c r="I15" s="17">
        <f t="shared" ref="I15:I24" si="6">(SUMIFS(TICARETHANEAG2,KAYNAK,A15,SEBEP,B15,SÜRE,"Uzun",BİLDİRİM,"Bildirimsiz",İL,$B$10,İLÇE,$B$11)/VLOOKUP($B$11,ABONE2,9,FALSE))</f>
        <v>1.830348976625942E-2</v>
      </c>
      <c r="J15" s="17">
        <f t="shared" ref="J15:J24" si="7">(SUMIFS(TICARETHANEOG2,KAYNAK,A15,SEBEP,B15,SÜRE,"Uzun",BİLDİRİM,"Bildirimsiz",İL,$B$10,İLÇE,$B$11)/VLOOKUP($B$11,ABONE2,10,FALSE))</f>
        <v>0.86788956312146315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4.8736920163754319E-2</v>
      </c>
      <c r="L15" s="17">
        <f t="shared" ref="L15:L24" si="9">(SUMIFS(SANAYIAG2,KAYNAK,A15,SEBEP,B15,SÜRE,"Uzun",BİLDİRİM,"Bildirimsiz",İL,$B$10,İLÇE,$B$11)/VLOOKUP($B$11,ABONE2,12,FALSE))</f>
        <v>0.66655972263730823</v>
      </c>
      <c r="M15" s="17">
        <f t="shared" ref="M15:M24" si="10">(SUMIFS(SANAYIOG2,KAYNAK,A15,SEBEP,B15,SÜRE,"Uzun",BİLDİRİM,"Bildirimsiz",İL,$B$10,İLÇE,$B$11)/VLOOKUP($B$11,ABONE2,13,FALSE))</f>
        <v>5.7113246602634291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3.5298046872359174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1.7456851683519608E-2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0.37070993565617549</v>
      </c>
      <c r="D17" s="17">
        <f t="shared" si="1"/>
        <v>10.794320333150177</v>
      </c>
      <c r="E17" s="17">
        <f t="shared" si="2"/>
        <v>0.37749518755187272</v>
      </c>
      <c r="F17" s="17">
        <f t="shared" si="3"/>
        <v>5.3274678296770883</v>
      </c>
      <c r="G17" s="17">
        <f t="shared" si="4"/>
        <v>11.598027824767232</v>
      </c>
      <c r="H17" s="17">
        <f t="shared" si="5"/>
        <v>7.6495451929726581</v>
      </c>
      <c r="I17" s="17">
        <f t="shared" si="6"/>
        <v>0.73571858448305372</v>
      </c>
      <c r="J17" s="17">
        <f t="shared" si="7"/>
        <v>20.00584968765704</v>
      </c>
      <c r="K17" s="17">
        <f t="shared" si="8"/>
        <v>1.426003197274553</v>
      </c>
      <c r="L17" s="17">
        <f t="shared" si="9"/>
        <v>31.445874194728844</v>
      </c>
      <c r="M17" s="17">
        <f t="shared" si="10"/>
        <v>397.59384492828747</v>
      </c>
      <c r="N17" s="17">
        <f t="shared" si="11"/>
        <v>239.25958731377563</v>
      </c>
      <c r="O17" s="23">
        <f t="shared" si="12"/>
        <v>1.3302754580359457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3.0993449595093567E-2</v>
      </c>
      <c r="D21" s="17">
        <f t="shared" si="1"/>
        <v>0</v>
      </c>
      <c r="E21" s="17">
        <f t="shared" si="2"/>
        <v>3.0973274401029344E-2</v>
      </c>
      <c r="F21" s="17">
        <f t="shared" si="3"/>
        <v>7.1633501785816206E-2</v>
      </c>
      <c r="G21" s="17">
        <f t="shared" si="4"/>
        <v>0</v>
      </c>
      <c r="H21" s="17">
        <f t="shared" si="5"/>
        <v>4.5106599391025327E-2</v>
      </c>
      <c r="I21" s="17">
        <f t="shared" si="6"/>
        <v>4.5818150739649309E-2</v>
      </c>
      <c r="J21" s="17">
        <f t="shared" si="7"/>
        <v>0</v>
      </c>
      <c r="K21" s="17">
        <f t="shared" si="8"/>
        <v>4.4176876776706113E-2</v>
      </c>
      <c r="L21" s="17">
        <f t="shared" si="9"/>
        <v>0.58294869504818148</v>
      </c>
      <c r="M21" s="17">
        <f t="shared" si="10"/>
        <v>0</v>
      </c>
      <c r="N21" s="17">
        <f t="shared" si="11"/>
        <v>0.25208592218299736</v>
      </c>
      <c r="O21" s="23">
        <f t="shared" si="12"/>
        <v>3.410600666955084E-2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6.0603057707993139E-4</v>
      </c>
      <c r="D22" s="17">
        <f t="shared" si="1"/>
        <v>0</v>
      </c>
      <c r="E22" s="17">
        <f t="shared" si="2"/>
        <v>6.0563608131836968E-4</v>
      </c>
      <c r="F22" s="17">
        <f t="shared" si="3"/>
        <v>4.2519021268449831E-4</v>
      </c>
      <c r="G22" s="17">
        <f t="shared" si="4"/>
        <v>0</v>
      </c>
      <c r="H22" s="17">
        <f t="shared" si="5"/>
        <v>2.6773624226677188E-4</v>
      </c>
      <c r="I22" s="17">
        <f t="shared" si="6"/>
        <v>8.2060606346602896E-4</v>
      </c>
      <c r="J22" s="17">
        <f t="shared" si="7"/>
        <v>0</v>
      </c>
      <c r="K22" s="17">
        <f t="shared" si="8"/>
        <v>7.9121073990848949E-4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6.1754459213133521E-4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0.40586595563158434</v>
      </c>
      <c r="D25" s="17">
        <f t="shared" ref="D25:O25" si="13">SUM(D15:D24)</f>
        <v>10.794320333150177</v>
      </c>
      <c r="E25" s="17">
        <f t="shared" si="13"/>
        <v>0.41262832270694705</v>
      </c>
      <c r="F25" s="17">
        <f t="shared" si="13"/>
        <v>5.4135009916786059</v>
      </c>
      <c r="G25" s="17">
        <f t="shared" si="13"/>
        <v>11.598027824767232</v>
      </c>
      <c r="H25" s="17">
        <f t="shared" si="13"/>
        <v>7.7037190540293023</v>
      </c>
      <c r="I25" s="17">
        <f t="shared" si="13"/>
        <v>0.80066083105242847</v>
      </c>
      <c r="J25" s="17">
        <f t="shared" si="13"/>
        <v>20.873739250778502</v>
      </c>
      <c r="K25" s="17">
        <f t="shared" si="13"/>
        <v>1.519708204954922</v>
      </c>
      <c r="L25" s="17">
        <f t="shared" si="13"/>
        <v>32.695382612414335</v>
      </c>
      <c r="M25" s="17">
        <f t="shared" si="13"/>
        <v>403.30516958855088</v>
      </c>
      <c r="N25" s="17">
        <f t="shared" si="13"/>
        <v>243.04147792319455</v>
      </c>
      <c r="O25" s="17">
        <f t="shared" si="13"/>
        <v>1.3824558609811475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0.12203317297694055</v>
      </c>
      <c r="D29" s="17">
        <f>(SUMIFS(MESKENOG2,KAYNAK,A29,SEBEP,B29,SÜRE,"Uzun",BİLDİRİM,"Bildirimli",İL,$B$10,İLÇE,$B$11)/VLOOKUP($B$11,ABONE2,4,FALSE))</f>
        <v>8.4080532655884874E-2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0.12200846769586567</v>
      </c>
      <c r="F29" s="17">
        <f>(SUMIFS(TARIMSALAG2,KAYNAK,A29,SEBEP,B29,SÜRE,"Uzun",BİLDİRİM,"Bildirimli",İL,$B$10,İLÇE,$B$11)/VLOOKUP($B$11,ABONE2,6,FALSE))</f>
        <v>1.2153835181622734</v>
      </c>
      <c r="G29" s="17">
        <f>(SUMIFS(TARIMSALOG2,KAYNAK,A29,SEBEP,B29,SÜRE,"Uzun",BİLDİRİM,"Bildirimli",İL,$B$10,İLÇE,$B$11)/VLOOKUP($B$11,ABONE2,7,FALSE))</f>
        <v>0.85625996746875177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1.0823949703539899</v>
      </c>
      <c r="I29" s="17">
        <f>(SUMIFS(TICARETHANEAG2,KAYNAK,A29,SEBEP,B29,SÜRE,"Uzun",BİLDİRİM,"Bildirimli",İL,$B$10,İLÇE,$B$11)/VLOOKUP($B$11,ABONE2,9,FALSE))</f>
        <v>0.15676313761608268</v>
      </c>
      <c r="J29" s="17">
        <f>(SUMIFS(TICARETHANEOG2,KAYNAK,A29,SEBEP,B29,SÜRE,"Uzun",BİLDİRİM,"Bildirimli",İL,$B$10,İLÇE,$B$11)/VLOOKUP($B$11,ABONE2,10,FALSE))</f>
        <v>2.6029999969113145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0.24439096195074811</v>
      </c>
      <c r="L29" s="17">
        <f>(SUMIFS(SANAYIAG2,KAYNAK,A29,SEBEP,B29,SÜRE,"Uzun",BİLDİRİM,"Bildirimli",İL,$B$10,İLÇE,$B$11)/VLOOKUP($B$11,ABONE2,12,FALSE))</f>
        <v>1.2787839134724373</v>
      </c>
      <c r="M29" s="17">
        <f>(SUMIFS(SANAYIOG2,KAYNAK,A29,SEBEP,B29,SÜRE,"Uzun",BİLDİRİM,"Bildirimli",İL,$B$10,İLÇE,$B$11)/VLOOKUP($B$11,ABONE2,13,FALSE))</f>
        <v>24.443098627455576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14.426097670057462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0.21293770026879905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2.0451904204807629E-2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2.0438591032453293E-2</v>
      </c>
      <c r="F31" s="17">
        <f>(SUMIFS(TARIMSALAG2,KAYNAK,A31,SEBEP,B31,SÜRE,"Uzun",BİLDİRİM,"Bildirimli",İL,$B$10,İLÇE,$B$11)/VLOOKUP($B$11,ABONE2,6,FALSE))</f>
        <v>6.0246423206539799E-2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3.7936317624746405E-2</v>
      </c>
      <c r="I31" s="17">
        <f>(SUMIFS(TICARETHANEAG2,KAYNAK,A31,SEBEP,B31,SÜRE,"Uzun",BİLDİRİM,"Bildirimli",İL,$B$10,İLÇE,$B$11)/VLOOKUP($B$11,ABONE2,9,FALSE))</f>
        <v>1.5280476291232845E-2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1.4733107017848607E-2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2.0332253466568202E-2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0.14248507718174819</v>
      </c>
      <c r="D33" s="17">
        <f t="shared" ref="D33:O33" si="14">SUM(D28:D32)</f>
        <v>8.4080532655884874E-2</v>
      </c>
      <c r="E33" s="17">
        <f t="shared" si="14"/>
        <v>0.14244705872831895</v>
      </c>
      <c r="F33" s="17">
        <f t="shared" si="14"/>
        <v>1.2756299413688132</v>
      </c>
      <c r="G33" s="17">
        <f t="shared" si="14"/>
        <v>0.85625996746875177</v>
      </c>
      <c r="H33" s="17">
        <f t="shared" si="14"/>
        <v>1.1203312879787364</v>
      </c>
      <c r="I33" s="17">
        <f t="shared" si="14"/>
        <v>0.17204361390731554</v>
      </c>
      <c r="J33" s="17">
        <f t="shared" si="14"/>
        <v>2.6029999969113145</v>
      </c>
      <c r="K33" s="17">
        <f t="shared" si="14"/>
        <v>0.25912406896859674</v>
      </c>
      <c r="L33" s="17">
        <f t="shared" si="14"/>
        <v>1.2787839134724373</v>
      </c>
      <c r="M33" s="17">
        <f t="shared" si="14"/>
        <v>24.443098627455576</v>
      </c>
      <c r="N33" s="17">
        <f t="shared" si="14"/>
        <v>14.426097670057462</v>
      </c>
      <c r="O33" s="17">
        <f t="shared" si="14"/>
        <v>0.23326995373536724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78296</v>
      </c>
      <c r="D37" s="22">
        <f>VLOOKUP($B$11,ABONE2,4,FALSE)</f>
        <v>51</v>
      </c>
      <c r="E37" s="22">
        <f>VLOOKUP($B$11,ABONE2,5,FALSE)</f>
        <v>78347</v>
      </c>
      <c r="F37" s="22">
        <f>VLOOKUP($B$11,ABONE2,6,FALSE)</f>
        <v>2906</v>
      </c>
      <c r="G37" s="22">
        <f>VLOOKUP($B$11,ABONE2,7,FALSE)</f>
        <v>1709</v>
      </c>
      <c r="H37" s="22">
        <f>VLOOKUP($B$11,ABONE2,8,FALSE)</f>
        <v>4615</v>
      </c>
      <c r="I37" s="22">
        <f>VLOOKUP($B$11,ABONE2,9,FALSE)</f>
        <v>14777</v>
      </c>
      <c r="J37" s="22">
        <f>VLOOKUP($B$11,ABONE2,10,FALSE)</f>
        <v>549</v>
      </c>
      <c r="K37" s="22">
        <f>VLOOKUP($B$11,ABONE2,11,FALSE)</f>
        <v>15326</v>
      </c>
      <c r="L37" s="36">
        <f>VLOOKUP($B$11,ABONE2,12,FALSE)</f>
        <v>80</v>
      </c>
      <c r="M37" s="36">
        <f>VLOOKUP($B$11,ABONE2,13,FALSE)</f>
        <v>105</v>
      </c>
      <c r="N37" s="36">
        <f>VLOOKUP($B$11,ABONE2,14,FALSE)</f>
        <v>185</v>
      </c>
      <c r="O37" s="36">
        <f>VLOOKUP($B$11,ABONE2,15,FALSE)</f>
        <v>98473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13951.199224999998</v>
      </c>
      <c r="D38" s="22">
        <f>VLOOKUP($B$11,TUKETIM,4,FALSE)</f>
        <v>31.124508333333335</v>
      </c>
      <c r="E38" s="22">
        <f>VLOOKUP($B$11,TUKETIM,5,FALSE)</f>
        <v>13982.323733333333</v>
      </c>
      <c r="F38" s="22">
        <f>VLOOKUP($B$11,TUKETIM,6,FALSE)</f>
        <v>1395.7587833333332</v>
      </c>
      <c r="G38" s="22">
        <f>VLOOKUP($B$11,TUKETIM,7,FALSE)</f>
        <v>1248.270383333333</v>
      </c>
      <c r="H38" s="22">
        <f>VLOOKUP($B$11,TUKETIM,8,FALSE)</f>
        <v>2644.0291666666662</v>
      </c>
      <c r="I38" s="22">
        <f>VLOOKUP($B$11,TUKETIM,9,FALSE)</f>
        <v>6534.1624750000001</v>
      </c>
      <c r="J38" s="22">
        <f>VLOOKUP($B$11,TUKETIM,10,FALSE)</f>
        <v>3945.2031000000006</v>
      </c>
      <c r="K38" s="22">
        <f>VLOOKUP($B$11,TUKETIM,11,FALSE)</f>
        <v>10479.365575</v>
      </c>
      <c r="L38" s="36">
        <f>VLOOKUP($B$11,TUKETIM,12,FALSE)</f>
        <v>465.55862500000001</v>
      </c>
      <c r="M38" s="36">
        <f>VLOOKUP($B$11,TUKETIM,13,FALSE)</f>
        <v>16551.589375</v>
      </c>
      <c r="N38" s="36">
        <f>VLOOKUP($B$11,TUKETIM,14,FALSE)</f>
        <v>17017.148000000001</v>
      </c>
      <c r="O38" s="36">
        <f>VLOOKUP($B$11,TUKETIM,15,FALSE)</f>
        <v>44122.866475000003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395072.88299999997</v>
      </c>
      <c r="D39" s="22">
        <f>VLOOKUP($B$11,ANLASMA,4,FALSE)</f>
        <v>365.84</v>
      </c>
      <c r="E39" s="22">
        <f>VLOOKUP($B$11,ANLASMA,5,FALSE)</f>
        <v>395438.723</v>
      </c>
      <c r="F39" s="22">
        <f>VLOOKUP($B$11,ANLASMA,6,FALSE)</f>
        <v>17124.857</v>
      </c>
      <c r="G39" s="22">
        <f>VLOOKUP($B$11,ANLASMA,7,FALSE)</f>
        <v>21785.987000000001</v>
      </c>
      <c r="H39" s="22">
        <f>VLOOKUP($B$11,ANLASMA,8,FALSE)</f>
        <v>38910.843999999997</v>
      </c>
      <c r="I39" s="22">
        <f>VLOOKUP($B$11,ANLASMA,9,FALSE)</f>
        <v>75731.831999999995</v>
      </c>
      <c r="J39" s="22">
        <f>VLOOKUP($B$11,ANLASMA,10,FALSE)</f>
        <v>75757.966</v>
      </c>
      <c r="K39" s="22">
        <f>VLOOKUP($B$11,ANLASMA,11,FALSE)</f>
        <v>151489.79800000001</v>
      </c>
      <c r="L39" s="36">
        <f>VLOOKUP($B$11,ANLASMA,12,FALSE)</f>
        <v>1426.8</v>
      </c>
      <c r="M39" s="36">
        <f>VLOOKUP($B$11,ANLASMA,13,FALSE)</f>
        <v>51261</v>
      </c>
      <c r="N39" s="36">
        <f>VLOOKUP($B$11,ANLASMA,14,FALSE)</f>
        <v>52687.8</v>
      </c>
      <c r="O39" s="36">
        <f>VLOOKUP($B$11,ANLASMA,15,FALSE)</f>
        <v>638527.16500000004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124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4.3861008646687447E-2</v>
      </c>
      <c r="D17" s="17">
        <f t="shared" si="1"/>
        <v>3.9072554618544273</v>
      </c>
      <c r="E17" s="17">
        <f t="shared" si="2"/>
        <v>4.8465769615945779E-2</v>
      </c>
      <c r="F17" s="17">
        <f t="shared" si="3"/>
        <v>0.22650471915022466</v>
      </c>
      <c r="G17" s="17">
        <f t="shared" si="4"/>
        <v>1.1790964781444184</v>
      </c>
      <c r="H17" s="17">
        <f t="shared" si="5"/>
        <v>0.65135709583385482</v>
      </c>
      <c r="I17" s="17">
        <f t="shared" si="6"/>
        <v>3.9816959651758799E-2</v>
      </c>
      <c r="J17" s="17">
        <f t="shared" si="7"/>
        <v>2.2649417463734238</v>
      </c>
      <c r="K17" s="17">
        <f t="shared" si="8"/>
        <v>0.14778949807697217</v>
      </c>
      <c r="L17" s="17">
        <f t="shared" si="9"/>
        <v>0.25880391894088883</v>
      </c>
      <c r="M17" s="17">
        <f t="shared" si="10"/>
        <v>20.962128666224167</v>
      </c>
      <c r="N17" s="17">
        <f t="shared" si="11"/>
        <v>18.661759249859358</v>
      </c>
      <c r="O17" s="23">
        <f t="shared" si="12"/>
        <v>0.13681767502684333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7.3552754509482125E-3</v>
      </c>
      <c r="D21" s="17">
        <f t="shared" si="1"/>
        <v>0</v>
      </c>
      <c r="E21" s="17">
        <f t="shared" si="2"/>
        <v>7.3465087340817666E-3</v>
      </c>
      <c r="F21" s="17">
        <f t="shared" si="3"/>
        <v>2.0279920562910857E-3</v>
      </c>
      <c r="G21" s="17">
        <f t="shared" si="4"/>
        <v>0</v>
      </c>
      <c r="H21" s="17">
        <f t="shared" si="5"/>
        <v>1.1235151522283016E-3</v>
      </c>
      <c r="I21" s="17">
        <f t="shared" si="6"/>
        <v>8.6958365291104293E-3</v>
      </c>
      <c r="J21" s="17">
        <f t="shared" si="7"/>
        <v>0</v>
      </c>
      <c r="K21" s="17">
        <f t="shared" si="8"/>
        <v>8.2738774779229796E-3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6.9197476142614416E-3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4.8966105745354297E-3</v>
      </c>
      <c r="D22" s="17">
        <f t="shared" si="1"/>
        <v>0</v>
      </c>
      <c r="E22" s="17">
        <f t="shared" si="2"/>
        <v>4.89077432832025E-3</v>
      </c>
      <c r="F22" s="17">
        <f t="shared" si="3"/>
        <v>7.7344130566008311E-4</v>
      </c>
      <c r="G22" s="17">
        <f t="shared" si="4"/>
        <v>0</v>
      </c>
      <c r="H22" s="17">
        <f t="shared" si="5"/>
        <v>4.2848936393645199E-4</v>
      </c>
      <c r="I22" s="17">
        <f t="shared" si="6"/>
        <v>1.3571105284648617E-4</v>
      </c>
      <c r="J22" s="17">
        <f t="shared" si="7"/>
        <v>0</v>
      </c>
      <c r="K22" s="17">
        <f t="shared" si="8"/>
        <v>1.2912577414408039E-4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3.6394627452918989E-3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2.4033726618525059E-5</v>
      </c>
      <c r="D24" s="17">
        <f t="shared" si="1"/>
        <v>0</v>
      </c>
      <c r="E24" s="17">
        <f t="shared" si="2"/>
        <v>2.4005080937215732E-5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1.7556017177758018E-5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5.6136928398789608E-2</v>
      </c>
      <c r="D25" s="17">
        <f t="shared" ref="D25:O25" si="13">SUM(D15:D24)</f>
        <v>3.9072554618544273</v>
      </c>
      <c r="E25" s="17">
        <f t="shared" si="13"/>
        <v>6.0727057759285018E-2</v>
      </c>
      <c r="F25" s="17">
        <f t="shared" si="13"/>
        <v>0.22930615251217584</v>
      </c>
      <c r="G25" s="17">
        <f t="shared" si="13"/>
        <v>1.1790964781444184</v>
      </c>
      <c r="H25" s="17">
        <f t="shared" si="13"/>
        <v>0.65290910035001959</v>
      </c>
      <c r="I25" s="17">
        <f t="shared" si="13"/>
        <v>4.8648507233715714E-2</v>
      </c>
      <c r="J25" s="17">
        <f t="shared" si="13"/>
        <v>2.2649417463734238</v>
      </c>
      <c r="K25" s="17">
        <f t="shared" si="13"/>
        <v>0.15619250132903925</v>
      </c>
      <c r="L25" s="17">
        <f t="shared" si="13"/>
        <v>0.25880391894088883</v>
      </c>
      <c r="M25" s="17">
        <f t="shared" si="13"/>
        <v>20.962128666224167</v>
      </c>
      <c r="N25" s="17">
        <f t="shared" si="13"/>
        <v>18.661759249859358</v>
      </c>
      <c r="O25" s="17">
        <f t="shared" si="13"/>
        <v>0.14739444140357444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4.036660677306575E-2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4.031849401171525E-2</v>
      </c>
      <c r="F29" s="17">
        <f>(SUMIFS(TARIMSALAG2,KAYNAK,A29,SEBEP,B29,SÜRE,"Uzun",BİLDİRİM,"Bildirimli",İL,$B$10,İLÇE,$B$11)/VLOOKUP($B$11,ABONE2,6,FALSE))</f>
        <v>9.5179745670777804E-2</v>
      </c>
      <c r="G29" s="17">
        <f>(SUMIFS(TARIMSALOG2,KAYNAK,A29,SEBEP,B29,SÜRE,"Uzun",BİLDİRİM,"Bildirimli",İL,$B$10,İLÇE,$B$11)/VLOOKUP($B$11,ABONE2,7,FALSE))</f>
        <v>0.10651209226494245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0.10023393004564267</v>
      </c>
      <c r="I29" s="17">
        <f>(SUMIFS(TICARETHANEAG2,KAYNAK,A29,SEBEP,B29,SÜRE,"Uzun",BİLDİRİM,"Bildirimli",İL,$B$10,İLÇE,$B$11)/VLOOKUP($B$11,ABONE2,9,FALSE))</f>
        <v>9.2589567151522608E-3</v>
      </c>
      <c r="J29" s="17">
        <f>(SUMIFS(TICARETHANEOG2,KAYNAK,A29,SEBEP,B29,SÜRE,"Uzun",BİLDİRİM,"Bildirimli",İL,$B$10,İLÇE,$B$11)/VLOOKUP($B$11,ABONE2,10,FALSE))</f>
        <v>0.5745020997910224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3.6686963157553161E-2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4.5263305873366452E-2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4.036660677306575E-2</v>
      </c>
      <c r="D33" s="17">
        <f t="shared" ref="D33:O33" si="14">SUM(D28:D32)</f>
        <v>0</v>
      </c>
      <c r="E33" s="17">
        <f t="shared" si="14"/>
        <v>4.031849401171525E-2</v>
      </c>
      <c r="F33" s="17">
        <f t="shared" si="14"/>
        <v>9.5179745670777804E-2</v>
      </c>
      <c r="G33" s="17">
        <f t="shared" si="14"/>
        <v>0.10651209226494245</v>
      </c>
      <c r="H33" s="17">
        <f t="shared" si="14"/>
        <v>0.10023393004564267</v>
      </c>
      <c r="I33" s="17">
        <f t="shared" si="14"/>
        <v>9.2589567151522608E-3</v>
      </c>
      <c r="J33" s="17">
        <f t="shared" si="14"/>
        <v>0.5745020997910224</v>
      </c>
      <c r="K33" s="17">
        <f t="shared" si="14"/>
        <v>3.6686963157553161E-2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4.5263305873366452E-2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8380</v>
      </c>
      <c r="D37" s="22">
        <f>VLOOKUP($B$11,ABONE2,4,FALSE)</f>
        <v>10</v>
      </c>
      <c r="E37" s="22">
        <f>VLOOKUP($B$11,ABONE2,5,FALSE)</f>
        <v>8390</v>
      </c>
      <c r="F37" s="22">
        <f>VLOOKUP($B$11,ABONE2,6,FALSE)</f>
        <v>595</v>
      </c>
      <c r="G37" s="22">
        <f>VLOOKUP($B$11,ABONE2,7,FALSE)</f>
        <v>479</v>
      </c>
      <c r="H37" s="22">
        <f>VLOOKUP($B$11,ABONE2,8,FALSE)</f>
        <v>1074</v>
      </c>
      <c r="I37" s="22">
        <f>VLOOKUP($B$11,ABONE2,9,FALSE)</f>
        <v>1902</v>
      </c>
      <c r="J37" s="22">
        <f>VLOOKUP($B$11,ABONE2,10,FALSE)</f>
        <v>97</v>
      </c>
      <c r="K37" s="22">
        <f>VLOOKUP($B$11,ABONE2,11,FALSE)</f>
        <v>1999</v>
      </c>
      <c r="L37" s="36">
        <f>VLOOKUP($B$11,ABONE2,12,FALSE)</f>
        <v>1</v>
      </c>
      <c r="M37" s="36">
        <f>VLOOKUP($B$11,ABONE2,13,FALSE)</f>
        <v>8</v>
      </c>
      <c r="N37" s="36">
        <f>VLOOKUP($B$11,ABONE2,14,FALSE)</f>
        <v>9</v>
      </c>
      <c r="O37" s="36">
        <f>VLOOKUP($B$11,ABONE2,15,FALSE)</f>
        <v>11472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1368.5614583333333</v>
      </c>
      <c r="D38" s="22">
        <f>VLOOKUP($B$11,TUKETIM,4,FALSE)</f>
        <v>7.2318500000000006</v>
      </c>
      <c r="E38" s="22">
        <f>VLOOKUP($B$11,TUKETIM,5,FALSE)</f>
        <v>1375.7933083333332</v>
      </c>
      <c r="F38" s="22">
        <f>VLOOKUP($B$11,TUKETIM,6,FALSE)</f>
        <v>325.85365000000007</v>
      </c>
      <c r="G38" s="22">
        <f>VLOOKUP($B$11,TUKETIM,7,FALSE)</f>
        <v>578.38152500000012</v>
      </c>
      <c r="H38" s="22">
        <f>VLOOKUP($B$11,TUKETIM,8,FALSE)</f>
        <v>904.23517500000025</v>
      </c>
      <c r="I38" s="22">
        <f>VLOOKUP($B$11,TUKETIM,9,FALSE)</f>
        <v>655.44730833333324</v>
      </c>
      <c r="J38" s="22">
        <f>VLOOKUP($B$11,TUKETIM,10,FALSE)</f>
        <v>493.35059166666662</v>
      </c>
      <c r="K38" s="22">
        <f>VLOOKUP($B$11,TUKETIM,11,FALSE)</f>
        <v>1148.7978999999998</v>
      </c>
      <c r="L38" s="36">
        <f>VLOOKUP($B$11,TUKETIM,12,FALSE)</f>
        <v>10.284000000000001</v>
      </c>
      <c r="M38" s="36">
        <f>VLOOKUP($B$11,TUKETIM,13,FALSE)</f>
        <v>1426.5965999999999</v>
      </c>
      <c r="N38" s="36">
        <f>VLOOKUP($B$11,TUKETIM,14,FALSE)</f>
        <v>1436.8806</v>
      </c>
      <c r="O38" s="36">
        <f>VLOOKUP($B$11,TUKETIM,15,FALSE)</f>
        <v>4865.7069833333335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39202.466999999997</v>
      </c>
      <c r="D39" s="22">
        <f>VLOOKUP($B$11,ANLASMA,4,FALSE)</f>
        <v>103.72</v>
      </c>
      <c r="E39" s="22">
        <f>VLOOKUP($B$11,ANLASMA,5,FALSE)</f>
        <v>39306.186999999998</v>
      </c>
      <c r="F39" s="22">
        <f>VLOOKUP($B$11,ANLASMA,6,FALSE)</f>
        <v>4101.1400000000003</v>
      </c>
      <c r="G39" s="22">
        <f>VLOOKUP($B$11,ANLASMA,7,FALSE)</f>
        <v>7925.4669999999996</v>
      </c>
      <c r="H39" s="22">
        <f>VLOOKUP($B$11,ANLASMA,8,FALSE)</f>
        <v>12026.607</v>
      </c>
      <c r="I39" s="22">
        <f>VLOOKUP($B$11,ANLASMA,9,FALSE)</f>
        <v>10044.659</v>
      </c>
      <c r="J39" s="22">
        <f>VLOOKUP($B$11,ANLASMA,10,FALSE)</f>
        <v>18890.259999999998</v>
      </c>
      <c r="K39" s="22">
        <f>VLOOKUP($B$11,ANLASMA,11,FALSE)</f>
        <v>28934.918999999998</v>
      </c>
      <c r="L39" s="36">
        <f>VLOOKUP($B$11,ANLASMA,12,FALSE)</f>
        <v>13.2</v>
      </c>
      <c r="M39" s="36">
        <f>VLOOKUP($B$11,ANLASMA,13,FALSE)</f>
        <v>5568</v>
      </c>
      <c r="N39" s="36">
        <f>VLOOKUP($B$11,ANLASMA,14,FALSE)</f>
        <v>5581.2</v>
      </c>
      <c r="O39" s="36">
        <f>VLOOKUP($B$11,ANLASMA,15,FALSE)</f>
        <v>85848.913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125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0.18893158488184505</v>
      </c>
      <c r="D17" s="17">
        <f t="shared" si="1"/>
        <v>1.2359563570453211</v>
      </c>
      <c r="E17" s="17">
        <f t="shared" si="2"/>
        <v>0.18991934410086722</v>
      </c>
      <c r="F17" s="17">
        <f t="shared" si="3"/>
        <v>0.50151292661459379</v>
      </c>
      <c r="G17" s="17">
        <f t="shared" si="4"/>
        <v>1.2281269465564868</v>
      </c>
      <c r="H17" s="17">
        <f t="shared" si="5"/>
        <v>0.71903162565369283</v>
      </c>
      <c r="I17" s="17">
        <f t="shared" si="6"/>
        <v>0.43441362407717415</v>
      </c>
      <c r="J17" s="17">
        <f t="shared" si="7"/>
        <v>1.5722691061956173</v>
      </c>
      <c r="K17" s="17">
        <f t="shared" si="8"/>
        <v>0.48706503456080386</v>
      </c>
      <c r="L17" s="17">
        <f t="shared" si="9"/>
        <v>0.12275053846063365</v>
      </c>
      <c r="M17" s="17">
        <f t="shared" si="10"/>
        <v>133.40314199832233</v>
      </c>
      <c r="N17" s="17">
        <f t="shared" si="11"/>
        <v>71.205625983720196</v>
      </c>
      <c r="O17" s="23">
        <f t="shared" si="12"/>
        <v>0.44241520659839551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7.9691368569243526E-2</v>
      </c>
      <c r="D18" s="17">
        <f t="shared" si="1"/>
        <v>0.37586542100713</v>
      </c>
      <c r="E18" s="17">
        <f t="shared" si="2"/>
        <v>7.9970778052675495E-2</v>
      </c>
      <c r="F18" s="17">
        <f t="shared" si="3"/>
        <v>0.17178035093613059</v>
      </c>
      <c r="G18" s="17">
        <f t="shared" si="4"/>
        <v>0.57124340312903144</v>
      </c>
      <c r="H18" s="17">
        <f t="shared" si="5"/>
        <v>0.29136334967063904</v>
      </c>
      <c r="I18" s="17">
        <f t="shared" si="6"/>
        <v>0.11426354045503428</v>
      </c>
      <c r="J18" s="17">
        <f t="shared" si="7"/>
        <v>0.66672169598751518</v>
      </c>
      <c r="K18" s="17">
        <f t="shared" si="8"/>
        <v>0.13982715690640873</v>
      </c>
      <c r="L18" s="17">
        <f t="shared" si="9"/>
        <v>8.0741956943144774E-2</v>
      </c>
      <c r="M18" s="17">
        <f t="shared" si="10"/>
        <v>21.978956296523709</v>
      </c>
      <c r="N18" s="17">
        <f t="shared" si="11"/>
        <v>11.759789604719446</v>
      </c>
      <c r="O18" s="23">
        <f t="shared" si="12"/>
        <v>0.14540349502660313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1.4319039355654152E-2</v>
      </c>
      <c r="D21" s="17">
        <f t="shared" si="1"/>
        <v>0</v>
      </c>
      <c r="E21" s="17">
        <f t="shared" si="2"/>
        <v>1.4305530827960138E-2</v>
      </c>
      <c r="F21" s="17">
        <f t="shared" si="3"/>
        <v>1.7149474922289965E-2</v>
      </c>
      <c r="G21" s="17">
        <f t="shared" si="4"/>
        <v>0</v>
      </c>
      <c r="H21" s="17">
        <f t="shared" si="5"/>
        <v>1.2015619296164721E-2</v>
      </c>
      <c r="I21" s="17">
        <f t="shared" si="6"/>
        <v>1.1085009417323155E-2</v>
      </c>
      <c r="J21" s="17">
        <f t="shared" si="7"/>
        <v>0</v>
      </c>
      <c r="K21" s="17">
        <f t="shared" si="8"/>
        <v>1.0572078390300488E-2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1.327364721938732E-2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0.2829419928067427</v>
      </c>
      <c r="D25" s="17">
        <f t="shared" ref="D25:O25" si="13">SUM(D15:D24)</f>
        <v>1.6118217780524511</v>
      </c>
      <c r="E25" s="17">
        <f t="shared" si="13"/>
        <v>0.28419565298150284</v>
      </c>
      <c r="F25" s="17">
        <f t="shared" si="13"/>
        <v>0.69044275247301434</v>
      </c>
      <c r="G25" s="17">
        <f t="shared" si="13"/>
        <v>1.7993703496855182</v>
      </c>
      <c r="H25" s="17">
        <f t="shared" si="13"/>
        <v>1.0224105946204964</v>
      </c>
      <c r="I25" s="17">
        <f t="shared" si="13"/>
        <v>0.55976217394953154</v>
      </c>
      <c r="J25" s="17">
        <f t="shared" si="13"/>
        <v>2.2389908021831326</v>
      </c>
      <c r="K25" s="17">
        <f t="shared" si="13"/>
        <v>0.63746426985751303</v>
      </c>
      <c r="L25" s="17">
        <f t="shared" si="13"/>
        <v>0.20349249540377842</v>
      </c>
      <c r="M25" s="17">
        <f t="shared" si="13"/>
        <v>155.38209829484603</v>
      </c>
      <c r="N25" s="17">
        <f t="shared" si="13"/>
        <v>82.96541558843964</v>
      </c>
      <c r="O25" s="17">
        <f t="shared" si="13"/>
        <v>0.60109234884438589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5.5065216214782095E-2</v>
      </c>
      <c r="D29" s="17">
        <f>(SUMIFS(MESKENOG2,KAYNAK,A29,SEBEP,B29,SÜRE,"Uzun",BİLDİRİM,"Bildirimli",İL,$B$10,İLÇE,$B$11)/VLOOKUP($B$11,ABONE2,4,FALSE))</f>
        <v>0.25148951632645272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5.5250522158283674E-2</v>
      </c>
      <c r="F29" s="17">
        <f>(SUMIFS(TARIMSALAG2,KAYNAK,A29,SEBEP,B29,SÜRE,"Uzun",BİLDİRİM,"Bildirimli",İL,$B$10,İLÇE,$B$11)/VLOOKUP($B$11,ABONE2,6,FALSE))</f>
        <v>0.18889866431391833</v>
      </c>
      <c r="G29" s="17">
        <f>(SUMIFS(TARIMSALOG2,KAYNAK,A29,SEBEP,B29,SÜRE,"Uzun",BİLDİRİM,"Bildirimli",İL,$B$10,İLÇE,$B$11)/VLOOKUP($B$11,ABONE2,7,FALSE))</f>
        <v>0.27962379822851707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0.21605808122254022</v>
      </c>
      <c r="I29" s="17">
        <f>(SUMIFS(TICARETHANEAG2,KAYNAK,A29,SEBEP,B29,SÜRE,"Uzun",BİLDİRİM,"Bildirimli",İL,$B$10,İLÇE,$B$11)/VLOOKUP($B$11,ABONE2,9,FALSE))</f>
        <v>0.11925303332117478</v>
      </c>
      <c r="J29" s="17">
        <f>(SUMIFS(TICARETHANEOG2,KAYNAK,A29,SEBEP,B29,SÜRE,"Uzun",BİLDİRİM,"Bildirimli",İL,$B$10,İLÇE,$B$11)/VLOOKUP($B$11,ABONE2,10,FALSE))</f>
        <v>0.50428169603009942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0.13706926964189622</v>
      </c>
      <c r="L29" s="17">
        <f>(SUMIFS(SANAYIAG2,KAYNAK,A29,SEBEP,B29,SÜRE,"Uzun",BİLDİRİM,"Bildirimli",İL,$B$10,İLÇE,$B$11)/VLOOKUP($B$11,ABONE2,12,FALSE))</f>
        <v>0.29920278600137479</v>
      </c>
      <c r="M29" s="17">
        <f>(SUMIFS(SANAYIOG2,KAYNAK,A29,SEBEP,B29,SÜRE,"Uzun",BİLDİRİM,"Bildirimli",İL,$B$10,İLÇE,$B$11)/VLOOKUP($B$11,ABONE2,13,FALSE))</f>
        <v>39.517233419167496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21.215485790356638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0.12996238772843344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5.5065216214782095E-2</v>
      </c>
      <c r="D33" s="17">
        <f t="shared" ref="D33:O33" si="14">SUM(D28:D32)</f>
        <v>0.25148951632645272</v>
      </c>
      <c r="E33" s="17">
        <f t="shared" si="14"/>
        <v>5.5250522158283674E-2</v>
      </c>
      <c r="F33" s="17">
        <f t="shared" si="14"/>
        <v>0.18889866431391833</v>
      </c>
      <c r="G33" s="17">
        <f t="shared" si="14"/>
        <v>0.27962379822851707</v>
      </c>
      <c r="H33" s="17">
        <f t="shared" si="14"/>
        <v>0.21605808122254022</v>
      </c>
      <c r="I33" s="17">
        <f t="shared" si="14"/>
        <v>0.11925303332117478</v>
      </c>
      <c r="J33" s="17">
        <f t="shared" si="14"/>
        <v>0.50428169603009942</v>
      </c>
      <c r="K33" s="17">
        <f t="shared" si="14"/>
        <v>0.13706926964189622</v>
      </c>
      <c r="L33" s="17">
        <f t="shared" si="14"/>
        <v>0.29920278600137479</v>
      </c>
      <c r="M33" s="17">
        <f t="shared" si="14"/>
        <v>39.517233419167496</v>
      </c>
      <c r="N33" s="17">
        <f t="shared" si="14"/>
        <v>21.215485790356638</v>
      </c>
      <c r="O33" s="17">
        <f t="shared" si="14"/>
        <v>0.12996238772843344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6354</v>
      </c>
      <c r="D37" s="22">
        <f>VLOOKUP($B$11,ABONE2,4,FALSE)</f>
        <v>6</v>
      </c>
      <c r="E37" s="22">
        <f>VLOOKUP($B$11,ABONE2,5,FALSE)</f>
        <v>6360</v>
      </c>
      <c r="F37" s="22">
        <f>VLOOKUP($B$11,ABONE2,6,FALSE)</f>
        <v>1203</v>
      </c>
      <c r="G37" s="22">
        <f>VLOOKUP($B$11,ABONE2,7,FALSE)</f>
        <v>514</v>
      </c>
      <c r="H37" s="22">
        <f>VLOOKUP($B$11,ABONE2,8,FALSE)</f>
        <v>1717</v>
      </c>
      <c r="I37" s="22">
        <f>VLOOKUP($B$11,ABONE2,9,FALSE)</f>
        <v>1484</v>
      </c>
      <c r="J37" s="22">
        <f>VLOOKUP($B$11,ABONE2,10,FALSE)</f>
        <v>72</v>
      </c>
      <c r="K37" s="22">
        <f>VLOOKUP($B$11,ABONE2,11,FALSE)</f>
        <v>1556</v>
      </c>
      <c r="L37" s="36">
        <f>VLOOKUP($B$11,ABONE2,12,FALSE)</f>
        <v>7</v>
      </c>
      <c r="M37" s="36">
        <f>VLOOKUP($B$11,ABONE2,13,FALSE)</f>
        <v>8</v>
      </c>
      <c r="N37" s="36">
        <f>VLOOKUP($B$11,ABONE2,14,FALSE)</f>
        <v>15</v>
      </c>
      <c r="O37" s="36">
        <f>VLOOKUP($B$11,ABONE2,15,FALSE)</f>
        <v>9648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958.13170833333334</v>
      </c>
      <c r="D38" s="22">
        <f>VLOOKUP($B$11,TUKETIM,4,FALSE)</f>
        <v>3.70425</v>
      </c>
      <c r="E38" s="22">
        <f>VLOOKUP($B$11,TUKETIM,5,FALSE)</f>
        <v>961.83595833333334</v>
      </c>
      <c r="F38" s="22">
        <f>VLOOKUP($B$11,TUKETIM,6,FALSE)</f>
        <v>1051.9425333333334</v>
      </c>
      <c r="G38" s="22">
        <f>VLOOKUP($B$11,TUKETIM,7,FALSE)</f>
        <v>815.28729999999996</v>
      </c>
      <c r="H38" s="22">
        <f>VLOOKUP($B$11,TUKETIM,8,FALSE)</f>
        <v>1867.2298333333333</v>
      </c>
      <c r="I38" s="22">
        <f>VLOOKUP($B$11,TUKETIM,9,FALSE)</f>
        <v>494.58700833333336</v>
      </c>
      <c r="J38" s="22">
        <f>VLOOKUP($B$11,TUKETIM,10,FALSE)</f>
        <v>389.72984166666674</v>
      </c>
      <c r="K38" s="22">
        <f>VLOOKUP($B$11,TUKETIM,11,FALSE)</f>
        <v>884.31685000000016</v>
      </c>
      <c r="L38" s="36">
        <f>VLOOKUP($B$11,TUKETIM,12,FALSE)</f>
        <v>55.566341666666659</v>
      </c>
      <c r="M38" s="36">
        <f>VLOOKUP($B$11,TUKETIM,13,FALSE)</f>
        <v>534.646075</v>
      </c>
      <c r="N38" s="36">
        <f>VLOOKUP($B$11,TUKETIM,14,FALSE)</f>
        <v>590.21241666666663</v>
      </c>
      <c r="O38" s="36">
        <f>VLOOKUP($B$11,TUKETIM,15,FALSE)</f>
        <v>4303.5950583333333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26583.562000000002</v>
      </c>
      <c r="D39" s="22">
        <f>VLOOKUP($B$11,ANLASMA,4,FALSE)</f>
        <v>25.5</v>
      </c>
      <c r="E39" s="22">
        <f>VLOOKUP($B$11,ANLASMA,5,FALSE)</f>
        <v>26609.062000000002</v>
      </c>
      <c r="F39" s="22">
        <f>VLOOKUP($B$11,ANLASMA,6,FALSE)</f>
        <v>8091.8</v>
      </c>
      <c r="G39" s="22">
        <f>VLOOKUP($B$11,ANLASMA,7,FALSE)</f>
        <v>8207.5239999999994</v>
      </c>
      <c r="H39" s="22">
        <f>VLOOKUP($B$11,ANLASMA,8,FALSE)</f>
        <v>16299.324000000001</v>
      </c>
      <c r="I39" s="22">
        <f>VLOOKUP($B$11,ANLASMA,9,FALSE)</f>
        <v>7122.0479999999998</v>
      </c>
      <c r="J39" s="22">
        <f>VLOOKUP($B$11,ANLASMA,10,FALSE)</f>
        <v>21134.3</v>
      </c>
      <c r="K39" s="22">
        <f>VLOOKUP($B$11,ANLASMA,11,FALSE)</f>
        <v>28256.347999999998</v>
      </c>
      <c r="L39" s="36">
        <f>VLOOKUP($B$11,ANLASMA,12,FALSE)</f>
        <v>218.88</v>
      </c>
      <c r="M39" s="36">
        <f>VLOOKUP($B$11,ANLASMA,13,FALSE)</f>
        <v>4006</v>
      </c>
      <c r="N39" s="36">
        <f>VLOOKUP($B$11,ANLASMA,14,FALSE)</f>
        <v>4224.88</v>
      </c>
      <c r="O39" s="36">
        <f>VLOOKUP($B$11,ANLASMA,15,FALSE)</f>
        <v>75389.614000000001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126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3.5055502595885656E-2</v>
      </c>
      <c r="D17" s="17">
        <f t="shared" si="1"/>
        <v>0.13731022307994242</v>
      </c>
      <c r="E17" s="17">
        <f t="shared" si="2"/>
        <v>3.50962469392848E-2</v>
      </c>
      <c r="F17" s="17">
        <f t="shared" si="3"/>
        <v>0.1541438321746193</v>
      </c>
      <c r="G17" s="17">
        <f t="shared" si="4"/>
        <v>1.3428920763935877</v>
      </c>
      <c r="H17" s="17">
        <f t="shared" si="5"/>
        <v>0.27430902104071581</v>
      </c>
      <c r="I17" s="17">
        <f t="shared" si="6"/>
        <v>0.1300840631369557</v>
      </c>
      <c r="J17" s="17">
        <f t="shared" si="7"/>
        <v>0.42745602958119028</v>
      </c>
      <c r="K17" s="17">
        <f t="shared" si="8"/>
        <v>0.1478376133724324</v>
      </c>
      <c r="L17" s="17">
        <f t="shared" si="9"/>
        <v>2.801093743356417E-2</v>
      </c>
      <c r="M17" s="17">
        <f t="shared" si="10"/>
        <v>69.676408795730453</v>
      </c>
      <c r="N17" s="17">
        <f t="shared" si="11"/>
        <v>26.815856267547751</v>
      </c>
      <c r="O17" s="23">
        <f t="shared" si="12"/>
        <v>0.11793076005540679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8.8472937481489013E-3</v>
      </c>
      <c r="D21" s="17">
        <f t="shared" si="1"/>
        <v>0</v>
      </c>
      <c r="E21" s="17">
        <f t="shared" si="2"/>
        <v>8.8437684617570234E-3</v>
      </c>
      <c r="F21" s="17">
        <f t="shared" si="3"/>
        <v>1.6316409250306928E-2</v>
      </c>
      <c r="G21" s="17">
        <f t="shared" si="4"/>
        <v>0</v>
      </c>
      <c r="H21" s="17">
        <f t="shared" si="5"/>
        <v>1.4667057161910909E-2</v>
      </c>
      <c r="I21" s="17">
        <f t="shared" si="6"/>
        <v>2.1091704225298838E-2</v>
      </c>
      <c r="J21" s="17">
        <f t="shared" si="7"/>
        <v>0</v>
      </c>
      <c r="K21" s="17">
        <f t="shared" si="8"/>
        <v>1.9832498002892936E-2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1.1249962529855387E-2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4.3902796344034559E-2</v>
      </c>
      <c r="D25" s="17">
        <f t="shared" ref="D25:O25" si="13">SUM(D15:D24)</f>
        <v>0.13731022307994242</v>
      </c>
      <c r="E25" s="17">
        <f t="shared" si="13"/>
        <v>4.3940015401041824E-2</v>
      </c>
      <c r="F25" s="17">
        <f t="shared" si="13"/>
        <v>0.17046024142492622</v>
      </c>
      <c r="G25" s="17">
        <f t="shared" si="13"/>
        <v>1.3428920763935877</v>
      </c>
      <c r="H25" s="17">
        <f t="shared" si="13"/>
        <v>0.28897607820262672</v>
      </c>
      <c r="I25" s="17">
        <f t="shared" si="13"/>
        <v>0.15117576736225452</v>
      </c>
      <c r="J25" s="17">
        <f t="shared" si="13"/>
        <v>0.42745602958119028</v>
      </c>
      <c r="K25" s="17">
        <f t="shared" si="13"/>
        <v>0.16767011137532534</v>
      </c>
      <c r="L25" s="17">
        <f t="shared" si="13"/>
        <v>2.801093743356417E-2</v>
      </c>
      <c r="M25" s="17">
        <f t="shared" si="13"/>
        <v>69.676408795730453</v>
      </c>
      <c r="N25" s="17">
        <f t="shared" si="13"/>
        <v>26.815856267547751</v>
      </c>
      <c r="O25" s="17">
        <f t="shared" si="13"/>
        <v>0.12918072258526217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0.29460790577625828</v>
      </c>
      <c r="D29" s="17">
        <f>(SUMIFS(MESKENOG2,KAYNAK,A29,SEBEP,B29,SÜRE,"Uzun",BİLDİRİM,"Bildirimli",İL,$B$10,İLÇE,$B$11)/VLOOKUP($B$11,ABONE2,4,FALSE))</f>
        <v>4.1714608352074389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0.29615267384483229</v>
      </c>
      <c r="F29" s="17">
        <f>(SUMIFS(TARIMSALAG2,KAYNAK,A29,SEBEP,B29,SÜRE,"Uzun",BİLDİRİM,"Bildirimli",İL,$B$10,İLÇE,$B$11)/VLOOKUP($B$11,ABONE2,6,FALSE))</f>
        <v>2.4316046621737266</v>
      </c>
      <c r="G29" s="17">
        <f>(SUMIFS(TARIMSALOG2,KAYNAK,A29,SEBEP,B29,SÜRE,"Uzun",BİLDİRİM,"Bildirimli",İL,$B$10,İLÇE,$B$11)/VLOOKUP($B$11,ABONE2,7,FALSE))</f>
        <v>34.123881386755116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5.6352337204930123</v>
      </c>
      <c r="I29" s="17">
        <f>(SUMIFS(TICARETHANEAG2,KAYNAK,A29,SEBEP,B29,SÜRE,"Uzun",BİLDİRİM,"Bildirimli",İL,$B$10,İLÇE,$B$11)/VLOOKUP($B$11,ABONE2,9,FALSE))</f>
        <v>0.80107463903882659</v>
      </c>
      <c r="J29" s="17">
        <f>(SUMIFS(TICARETHANEOG2,KAYNAK,A29,SEBEP,B29,SÜRE,"Uzun",BİLDİRİM,"Bildirimli",İL,$B$10,İLÇE,$B$11)/VLOOKUP($B$11,ABONE2,10,FALSE))</f>
        <v>13.019384917384679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1.5305259989400715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21.624155537528303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8.3169828990493464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1.2316689710560516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3.0357169122911178E-2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3.0345073026833515E-2</v>
      </c>
      <c r="F31" s="17">
        <f>(SUMIFS(TARIMSALAG2,KAYNAK,A31,SEBEP,B31,SÜRE,"Uzun",BİLDİRİM,"Bildirimli",İL,$B$10,İLÇE,$B$11)/VLOOKUP($B$11,ABONE2,6,FALSE))</f>
        <v>3.3169019473083136E-2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2.9816113162710416E-2</v>
      </c>
      <c r="I31" s="17">
        <f>(SUMIFS(TICARETHANEAG2,KAYNAK,A31,SEBEP,B31,SÜRE,"Uzun",BİLDİRİM,"Bildirimli",İL,$B$10,İLÇE,$B$11)/VLOOKUP($B$11,ABONE2,9,FALSE))</f>
        <v>1.0515756185211602E-4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9.887949845795983E-5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2.5818829111299461E-2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0.32496507489916948</v>
      </c>
      <c r="D33" s="17">
        <f t="shared" ref="D33:O33" si="14">SUM(D28:D32)</f>
        <v>4.1714608352074389</v>
      </c>
      <c r="E33" s="17">
        <f t="shared" si="14"/>
        <v>0.32649774687166583</v>
      </c>
      <c r="F33" s="17">
        <f t="shared" si="14"/>
        <v>2.4647736816468098</v>
      </c>
      <c r="G33" s="17">
        <f t="shared" si="14"/>
        <v>34.123881386755116</v>
      </c>
      <c r="H33" s="17">
        <f t="shared" si="14"/>
        <v>5.6650498336557229</v>
      </c>
      <c r="I33" s="17">
        <f t="shared" si="14"/>
        <v>0.80117979660067873</v>
      </c>
      <c r="J33" s="17">
        <f t="shared" si="14"/>
        <v>13.019384917384679</v>
      </c>
      <c r="K33" s="17">
        <f t="shared" si="14"/>
        <v>1.5306248784385295</v>
      </c>
      <c r="L33" s="17">
        <f t="shared" si="14"/>
        <v>0</v>
      </c>
      <c r="M33" s="17">
        <f t="shared" si="14"/>
        <v>21.624155537528303</v>
      </c>
      <c r="N33" s="17">
        <f t="shared" si="14"/>
        <v>8.3169828990493464</v>
      </c>
      <c r="O33" s="17">
        <f t="shared" si="14"/>
        <v>1.2574878001673511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7526</v>
      </c>
      <c r="D37" s="22">
        <f>VLOOKUP($B$11,ABONE2,4,FALSE)</f>
        <v>3</v>
      </c>
      <c r="E37" s="22">
        <f>VLOOKUP($B$11,ABONE2,5,FALSE)</f>
        <v>7529</v>
      </c>
      <c r="F37" s="22">
        <f>VLOOKUP($B$11,ABONE2,6,FALSE)</f>
        <v>1325</v>
      </c>
      <c r="G37" s="22">
        <f>VLOOKUP($B$11,ABONE2,7,FALSE)</f>
        <v>149</v>
      </c>
      <c r="H37" s="22">
        <f>VLOOKUP($B$11,ABONE2,8,FALSE)</f>
        <v>1474</v>
      </c>
      <c r="I37" s="22">
        <f>VLOOKUP($B$11,ABONE2,9,FALSE)</f>
        <v>1449</v>
      </c>
      <c r="J37" s="22">
        <f>VLOOKUP($B$11,ABONE2,10,FALSE)</f>
        <v>92</v>
      </c>
      <c r="K37" s="22">
        <f>VLOOKUP($B$11,ABONE2,11,FALSE)</f>
        <v>1541</v>
      </c>
      <c r="L37" s="36">
        <f>VLOOKUP($B$11,ABONE2,12,FALSE)</f>
        <v>8</v>
      </c>
      <c r="M37" s="36">
        <f>VLOOKUP($B$11,ABONE2,13,FALSE)</f>
        <v>5</v>
      </c>
      <c r="N37" s="36">
        <f>VLOOKUP($B$11,ABONE2,14,FALSE)</f>
        <v>13</v>
      </c>
      <c r="O37" s="36">
        <f>VLOOKUP($B$11,ABONE2,15,FALSE)</f>
        <v>10557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790.55856666666671</v>
      </c>
      <c r="D38" s="22">
        <f>VLOOKUP($B$11,TUKETIM,4,FALSE)</f>
        <v>1.4231666666666665</v>
      </c>
      <c r="E38" s="22">
        <f>VLOOKUP($B$11,TUKETIM,5,FALSE)</f>
        <v>791.98173333333341</v>
      </c>
      <c r="F38" s="22">
        <f>VLOOKUP($B$11,TUKETIM,6,FALSE)</f>
        <v>384.34363333333329</v>
      </c>
      <c r="G38" s="22">
        <f>VLOOKUP($B$11,TUKETIM,7,FALSE)</f>
        <v>791.35190833333343</v>
      </c>
      <c r="H38" s="22">
        <f>VLOOKUP($B$11,TUKETIM,8,FALSE)</f>
        <v>1175.6955416666667</v>
      </c>
      <c r="I38" s="22">
        <f>VLOOKUP($B$11,TUKETIM,9,FALSE)</f>
        <v>663.93842500000005</v>
      </c>
      <c r="J38" s="22">
        <f>VLOOKUP($B$11,TUKETIM,10,FALSE)</f>
        <v>319.48955833333332</v>
      </c>
      <c r="K38" s="22">
        <f>VLOOKUP($B$11,TUKETIM,11,FALSE)</f>
        <v>983.42798333333337</v>
      </c>
      <c r="L38" s="36">
        <f>VLOOKUP($B$11,TUKETIM,12,FALSE)</f>
        <v>18.753083333333336</v>
      </c>
      <c r="M38" s="36">
        <f>VLOOKUP($B$11,TUKETIM,13,FALSE)</f>
        <v>14.275266666666669</v>
      </c>
      <c r="N38" s="36">
        <f>VLOOKUP($B$11,TUKETIM,14,FALSE)</f>
        <v>33.028350000000003</v>
      </c>
      <c r="O38" s="36">
        <f>VLOOKUP($B$11,TUKETIM,15,FALSE)</f>
        <v>2984.1336083333335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29528.358</v>
      </c>
      <c r="D39" s="22">
        <f>VLOOKUP($B$11,ANLASMA,4,FALSE)</f>
        <v>15</v>
      </c>
      <c r="E39" s="22">
        <f>VLOOKUP($B$11,ANLASMA,5,FALSE)</f>
        <v>29543.358</v>
      </c>
      <c r="F39" s="22">
        <f>VLOOKUP($B$11,ANLASMA,6,FALSE)</f>
        <v>5536.0110000000004</v>
      </c>
      <c r="G39" s="22">
        <f>VLOOKUP($B$11,ANLASMA,7,FALSE)</f>
        <v>8044.4</v>
      </c>
      <c r="H39" s="22">
        <f>VLOOKUP($B$11,ANLASMA,8,FALSE)</f>
        <v>13580.411</v>
      </c>
      <c r="I39" s="22">
        <f>VLOOKUP($B$11,ANLASMA,9,FALSE)</f>
        <v>7862.3770000000004</v>
      </c>
      <c r="J39" s="22">
        <f>VLOOKUP($B$11,ANLASMA,10,FALSE)</f>
        <v>8613.98</v>
      </c>
      <c r="K39" s="22">
        <f>VLOOKUP($B$11,ANLASMA,11,FALSE)</f>
        <v>16476.357</v>
      </c>
      <c r="L39" s="36">
        <f>VLOOKUP($B$11,ANLASMA,12,FALSE)</f>
        <v>61.13</v>
      </c>
      <c r="M39" s="36">
        <f>VLOOKUP($B$11,ANLASMA,13,FALSE)</f>
        <v>255</v>
      </c>
      <c r="N39" s="36">
        <f>VLOOKUP($B$11,ANLASMA,14,FALSE)</f>
        <v>316.13</v>
      </c>
      <c r="O39" s="36">
        <f>VLOOKUP($B$11,ANLASMA,15,FALSE)</f>
        <v>59916.256000000001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2"/>
  <dimension ref="A1:AC70"/>
  <sheetViews>
    <sheetView topLeftCell="A3"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82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1.2502935951473339E-2</v>
      </c>
      <c r="D17" s="17">
        <f t="shared" si="1"/>
        <v>9.7209093401306262E-2</v>
      </c>
      <c r="E17" s="17">
        <f t="shared" si="2"/>
        <v>1.2506705674937264E-2</v>
      </c>
      <c r="F17" s="17">
        <f t="shared" si="3"/>
        <v>7.5876179063925919E-4</v>
      </c>
      <c r="G17" s="17">
        <f t="shared" si="4"/>
        <v>0</v>
      </c>
      <c r="H17" s="17">
        <f t="shared" si="5"/>
        <v>4.138700676214141E-4</v>
      </c>
      <c r="I17" s="17">
        <f t="shared" si="6"/>
        <v>3.5976559545346697E-2</v>
      </c>
      <c r="J17" s="17">
        <f t="shared" si="7"/>
        <v>3.7308561797702811</v>
      </c>
      <c r="K17" s="17">
        <f t="shared" si="8"/>
        <v>5.9248736067073808E-2</v>
      </c>
      <c r="L17" s="17">
        <f t="shared" si="9"/>
        <v>0.34563821083715718</v>
      </c>
      <c r="M17" s="17">
        <f t="shared" si="10"/>
        <v>1.6871114094549113</v>
      </c>
      <c r="N17" s="17">
        <f t="shared" si="11"/>
        <v>0.49688273813229616</v>
      </c>
      <c r="O17" s="23">
        <f t="shared" si="12"/>
        <v>2.6856732714692473E-2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2.8522195315875713E-3</v>
      </c>
      <c r="D18" s="17">
        <f t="shared" si="1"/>
        <v>0</v>
      </c>
      <c r="E18" s="17">
        <f t="shared" si="2"/>
        <v>2.8520925977351076E-3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1.8068802055559791E-2</v>
      </c>
      <c r="J18" s="17">
        <f t="shared" si="7"/>
        <v>1.1163029997194467</v>
      </c>
      <c r="K18" s="17">
        <f t="shared" si="8"/>
        <v>2.4986023382698831E-2</v>
      </c>
      <c r="L18" s="17">
        <f t="shared" si="9"/>
        <v>4.0271883971132377E-2</v>
      </c>
      <c r="M18" s="17">
        <f t="shared" si="10"/>
        <v>0</v>
      </c>
      <c r="N18" s="17">
        <f t="shared" si="11"/>
        <v>3.5731426464583139E-2</v>
      </c>
      <c r="O18" s="23">
        <f t="shared" si="12"/>
        <v>9.4912644755630812E-3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4.6705934296958643E-2</v>
      </c>
      <c r="D21" s="17">
        <f t="shared" si="1"/>
        <v>0</v>
      </c>
      <c r="E21" s="17">
        <f t="shared" si="2"/>
        <v>4.6703855717765294E-2</v>
      </c>
      <c r="F21" s="17">
        <f t="shared" si="3"/>
        <v>0</v>
      </c>
      <c r="G21" s="17">
        <f t="shared" si="4"/>
        <v>0</v>
      </c>
      <c r="H21" s="17">
        <f t="shared" si="5"/>
        <v>0</v>
      </c>
      <c r="I21" s="17">
        <f t="shared" si="6"/>
        <v>7.4629965319826116E-2</v>
      </c>
      <c r="J21" s="17">
        <f t="shared" si="7"/>
        <v>0</v>
      </c>
      <c r="K21" s="17">
        <f t="shared" si="8"/>
        <v>7.4159908943096958E-2</v>
      </c>
      <c r="L21" s="17">
        <f t="shared" si="9"/>
        <v>2.3790219148317955</v>
      </c>
      <c r="M21" s="17">
        <f t="shared" si="10"/>
        <v>0</v>
      </c>
      <c r="N21" s="17">
        <f t="shared" si="11"/>
        <v>2.1107988558066424</v>
      </c>
      <c r="O21" s="23">
        <f t="shared" si="12"/>
        <v>5.6545744743327395E-2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8.749681712056053E-4</v>
      </c>
      <c r="D22" s="17">
        <f t="shared" si="1"/>
        <v>0</v>
      </c>
      <c r="E22" s="17">
        <f t="shared" si="2"/>
        <v>8.7492923202875579E-4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4.4265573528373453E-4</v>
      </c>
      <c r="J22" s="17">
        <f t="shared" si="7"/>
        <v>0</v>
      </c>
      <c r="K22" s="17">
        <f t="shared" si="8"/>
        <v>4.3986767086250426E-4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7.4420892156896578E-4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6.2936057951225158E-2</v>
      </c>
      <c r="D25" s="17">
        <f t="shared" ref="D25:O25" si="13">SUM(D15:D24)</f>
        <v>9.7209093401306262E-2</v>
      </c>
      <c r="E25" s="17">
        <f t="shared" si="13"/>
        <v>6.2937583222466426E-2</v>
      </c>
      <c r="F25" s="17">
        <f t="shared" si="13"/>
        <v>7.5876179063925919E-4</v>
      </c>
      <c r="G25" s="17">
        <f t="shared" si="13"/>
        <v>0</v>
      </c>
      <c r="H25" s="17">
        <f t="shared" si="13"/>
        <v>4.138700676214141E-4</v>
      </c>
      <c r="I25" s="17">
        <f t="shared" si="13"/>
        <v>0.12911798265601634</v>
      </c>
      <c r="J25" s="17">
        <f t="shared" si="13"/>
        <v>4.8471591794897275</v>
      </c>
      <c r="K25" s="17">
        <f t="shared" si="13"/>
        <v>0.1588345360637321</v>
      </c>
      <c r="L25" s="17">
        <f t="shared" si="13"/>
        <v>2.7649320096400851</v>
      </c>
      <c r="M25" s="17">
        <f t="shared" si="13"/>
        <v>1.6871114094549113</v>
      </c>
      <c r="N25" s="17">
        <f t="shared" si="13"/>
        <v>2.6434130204035218</v>
      </c>
      <c r="O25" s="17">
        <f t="shared" si="13"/>
        <v>9.3637950855151919E-2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(SUMIFS(MESKENAG2,KAYNAK,A29,SEBEP,B29,SÜRE,"Uzun",BİLDİRİM,"Bildirimli",İL,$B$10,İLÇE,$B$11)/VLOOKUP($B$11,ABONE2,3,FALSE))</f>
        <v>6.5846199738163219E-2</v>
      </c>
      <c r="D29" s="17">
        <f>(SUMIFS(MESKENOG2,KAYNAK,A29,SEBEP,B29,SÜRE,"Uzun",BİLDİRİM,"Bildirimli",İL,$B$10,İLÇE,$B$11)/VLOOKUP($B$11,ABONE2,4,FALSE))</f>
        <v>1.8198375433278604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6.5924258553750129E-2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0.10701436170135686</v>
      </c>
      <c r="J29" s="17">
        <f>(SUMIFS(TICARETHANEOG2,KAYNAK,A29,SEBEP,B29,SÜRE,"Uzun",BİLDİRİM,"Bildirimli",İL,$B$10,İLÇE,$B$11)/VLOOKUP($B$11,ABONE2,10,FALSE))</f>
        <v>12.018576426383557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0.18203926197183351</v>
      </c>
      <c r="L29" s="17">
        <f>(SUMIFS(SANAYIAG2,KAYNAK,A29,SEBEP,B29,SÜRE,"Uzun",BİLDİRİM,"Bildirimli",İL,$B$10,İLÇE,$B$11)/VLOOKUP($B$11,ABONE2,12,FALSE))</f>
        <v>9.9274880911386099</v>
      </c>
      <c r="M29" s="17">
        <f>(SUMIFS(SANAYIOG2,KAYNAK,A29,SEBEP,B29,SÜRE,"Uzun",BİLDİRİM,"Bildirimli",İL,$B$10,İLÇE,$B$11)/VLOOKUP($B$11,ABONE2,13,FALSE))</f>
        <v>2.4644474947861528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9.0860668474322051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0.10778360983190628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(SUMIFS(MESKENAG2,KAYNAK,A30,SEBEP,B30,SÜRE,"Uzun",BİLDİRİM,"Bildirimli",İL,$B$10,İLÇE,$B$11)/VLOOKUP($B$11,ABONE2,3,FALSE))</f>
        <v>2.2709601169137853E-4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2.2708590511601718E-4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3.9554141793172459E-3</v>
      </c>
      <c r="J30" s="17">
        <f>(SUMIFS(TICARETHANEOG2,KAYNAK,A30,SEBEP,B30,SÜRE,"Uzun",BİLDİRİM,"Bildirimli",İL,$B$10,İLÇE,$B$11)/VLOOKUP($B$11,ABONE2,10,FALSE))</f>
        <v>0.87799583370788747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9.460552376256667E-3</v>
      </c>
      <c r="L30" s="17">
        <f>(SUMIFS(SANAYIAG2,KAYNAK,A30,SEBEP,B30,SÜRE,"Uzun",BİLDİRİM,"Bildirimli",İL,$B$10,İLÇE,$B$11)/VLOOKUP($B$11,ABONE2,12,FALSE))</f>
        <v>5.7266726832036811E-2</v>
      </c>
      <c r="M30" s="17">
        <f>(SUMIFS(SANAYIOG2,KAYNAK,A30,SEBEP,B30,SÜRE,"Uzun",BİLDİRİM,"Bildirimli",İL,$B$10,İLÇE,$B$11)/VLOOKUP($B$11,ABONE2,13,FALSE))</f>
        <v>0.49275385573796965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0.10636576587535278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3.0702064770314723E-3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(SUMIFS(MESKENAG2,KAYNAK,A31,SEBEP,B31,SÜRE,"Uzun",BİLDİRİM,"Bildirimli",İL,$B$10,İLÇE,$B$11)/VLOOKUP($B$11,ABONE2,3,FALSE))</f>
        <v>2.3129300515529035E-2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2.3128271179888246E-2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2.5707931622434656E-2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2.5546010373511972E-2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2.383126755159785E-2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8.9202596265383627E-2</v>
      </c>
      <c r="D33" s="17">
        <f t="shared" ref="D33:O33" si="14">SUM(D28:D32)</f>
        <v>1.8198375433278604</v>
      </c>
      <c r="E33" s="17">
        <f t="shared" si="14"/>
        <v>8.9279615638754389E-2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0.13667770750310876</v>
      </c>
      <c r="J33" s="17">
        <f t="shared" si="14"/>
        <v>12.896572260091444</v>
      </c>
      <c r="K33" s="17">
        <f t="shared" si="14"/>
        <v>0.21704582472160217</v>
      </c>
      <c r="L33" s="17">
        <f t="shared" si="14"/>
        <v>9.9847548179706465</v>
      </c>
      <c r="M33" s="17">
        <f t="shared" si="14"/>
        <v>2.9572013505241226</v>
      </c>
      <c r="N33" s="17">
        <f t="shared" si="14"/>
        <v>9.1924326133075578</v>
      </c>
      <c r="O33" s="17">
        <f t="shared" si="14"/>
        <v>0.1346850838605356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179753</v>
      </c>
      <c r="D37" s="22">
        <f>VLOOKUP($B$11,ABONE2,4,FALSE)</f>
        <v>8</v>
      </c>
      <c r="E37" s="22">
        <f>VLOOKUP($B$11,ABONE2,5,FALSE)</f>
        <v>179761</v>
      </c>
      <c r="F37" s="22">
        <f>VLOOKUP($B$11,ABONE2,6,FALSE)</f>
        <v>6</v>
      </c>
      <c r="G37" s="22">
        <f>VLOOKUP($B$11,ABONE2,7,FALSE)</f>
        <v>5</v>
      </c>
      <c r="H37" s="22">
        <f>VLOOKUP($B$11,ABONE2,8,FALSE)</f>
        <v>11</v>
      </c>
      <c r="I37" s="22">
        <f>VLOOKUP($B$11,ABONE2,9,FALSE)</f>
        <v>76202</v>
      </c>
      <c r="J37" s="22">
        <f>VLOOKUP($B$11,ABONE2,10,FALSE)</f>
        <v>483</v>
      </c>
      <c r="K37" s="22">
        <f>VLOOKUP($B$11,ABONE2,11,FALSE)</f>
        <v>76685</v>
      </c>
      <c r="L37" s="36">
        <f>VLOOKUP($B$11,ABONE2,12,FALSE)</f>
        <v>181</v>
      </c>
      <c r="M37" s="36">
        <f>VLOOKUP($B$11,ABONE2,13,FALSE)</f>
        <v>23</v>
      </c>
      <c r="N37" s="36">
        <f>VLOOKUP($B$11,ABONE2,14,FALSE)</f>
        <v>204</v>
      </c>
      <c r="O37" s="36">
        <f>VLOOKUP($B$11,ABONE2,15,FALSE)</f>
        <v>256661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44018.560258333338</v>
      </c>
      <c r="D38" s="22">
        <f>VLOOKUP($B$11,TUKETIM,4,FALSE)</f>
        <v>179.2846583333334</v>
      </c>
      <c r="E38" s="22">
        <f>VLOOKUP($B$11,TUKETIM,5,FALSE)</f>
        <v>44197.844916666669</v>
      </c>
      <c r="F38" s="22">
        <f>VLOOKUP($B$11,TUKETIM,6,FALSE)</f>
        <v>0.12929166666666667</v>
      </c>
      <c r="G38" s="22">
        <f>VLOOKUP($B$11,TUKETIM,7,FALSE)</f>
        <v>14.907083333333338</v>
      </c>
      <c r="H38" s="22">
        <f>VLOOKUP($B$11,TUKETIM,8,FALSE)</f>
        <v>15.036375000000005</v>
      </c>
      <c r="I38" s="22">
        <f>VLOOKUP($B$11,TUKETIM,9,FALSE)</f>
        <v>38260.403991666637</v>
      </c>
      <c r="J38" s="22">
        <f>VLOOKUP($B$11,TUKETIM,10,FALSE)</f>
        <v>28065.613975</v>
      </c>
      <c r="K38" s="22">
        <f>VLOOKUP($B$11,TUKETIM,11,FALSE)</f>
        <v>66326.017966666637</v>
      </c>
      <c r="L38" s="36">
        <f>VLOOKUP($B$11,TUKETIM,12,FALSE)</f>
        <v>1115.6763416666665</v>
      </c>
      <c r="M38" s="36">
        <f>VLOOKUP($B$11,TUKETIM,13,FALSE)</f>
        <v>1830.3480666666667</v>
      </c>
      <c r="N38" s="36">
        <f>VLOOKUP($B$11,TUKETIM,14,FALSE)</f>
        <v>2946.0244083333332</v>
      </c>
      <c r="O38" s="36">
        <f>VLOOKUP($B$11,TUKETIM,15,FALSE)</f>
        <v>113484.92366666664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699933.62300000002</v>
      </c>
      <c r="D39" s="22">
        <f>VLOOKUP($B$11,ANLASMA,4,FALSE)</f>
        <v>1389.01</v>
      </c>
      <c r="E39" s="22">
        <f>VLOOKUP($B$11,ANLASMA,5,FALSE)</f>
        <v>701322.63300000003</v>
      </c>
      <c r="F39" s="22">
        <f>VLOOKUP($B$11,ANLASMA,6,FALSE)</f>
        <v>20</v>
      </c>
      <c r="G39" s="22">
        <f>VLOOKUP($B$11,ANLASMA,7,FALSE)</f>
        <v>192</v>
      </c>
      <c r="H39" s="22">
        <f>VLOOKUP($B$11,ANLASMA,8,FALSE)</f>
        <v>212</v>
      </c>
      <c r="I39" s="22">
        <f>VLOOKUP($B$11,ANLASMA,9,FALSE)</f>
        <v>494311.73300000001</v>
      </c>
      <c r="J39" s="22">
        <f>VLOOKUP($B$11,ANLASMA,10,FALSE)</f>
        <v>381660.5</v>
      </c>
      <c r="K39" s="22">
        <f>VLOOKUP($B$11,ANLASMA,11,FALSE)</f>
        <v>875972.23300000001</v>
      </c>
      <c r="L39" s="36">
        <f>VLOOKUP($B$11,ANLASMA,12,FALSE)</f>
        <v>4235.723</v>
      </c>
      <c r="M39" s="36">
        <f>VLOOKUP($B$11,ANLASMA,13,FALSE)</f>
        <v>20387.400000000001</v>
      </c>
      <c r="N39" s="36">
        <f>VLOOKUP($B$11,ANLASMA,14,FALSE)</f>
        <v>24623.123</v>
      </c>
      <c r="O39" s="36">
        <f>VLOOKUP($B$11,ANLASMA,15,FALSE)</f>
        <v>1602129.9890000001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C35:E35"/>
    <mergeCell ref="F35:H35"/>
    <mergeCell ref="I35:K35"/>
    <mergeCell ref="L35:N35"/>
    <mergeCell ref="O35:O36"/>
    <mergeCell ref="I26:K26"/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B42:K42"/>
    <mergeCell ref="B43:K43"/>
    <mergeCell ref="B44:K44"/>
    <mergeCell ref="B11:C11"/>
    <mergeCell ref="O26:O27"/>
    <mergeCell ref="A33:B33"/>
    <mergeCell ref="B35:B36"/>
    <mergeCell ref="F13:H13"/>
    <mergeCell ref="I13:K13"/>
    <mergeCell ref="L13:N13"/>
    <mergeCell ref="O13:O14"/>
    <mergeCell ref="L26:N26"/>
    <mergeCell ref="A25:B25"/>
    <mergeCell ref="A26:B26"/>
    <mergeCell ref="C26:E26"/>
    <mergeCell ref="F26:H2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127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0.1326516892479318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0.1325664410926711</v>
      </c>
      <c r="F15" s="17">
        <f t="shared" ref="F15:F24" si="3">(SUMIFS(TARIMSALAG2,KAYNAK,A15,SEBEP,B15,SÜRE,"Uzun",BİLDİRİM,"Bildirimsiz",İL,$B$10,İLÇE,$B$11)/VLOOKUP($B$11,ABONE2,6,FALSE))</f>
        <v>3.6500342914697211E-3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1.9232912576140145E-3</v>
      </c>
      <c r="I15" s="17">
        <f t="shared" ref="I15:I24" si="6">(SUMIFS(TICARETHANEAG2,KAYNAK,A15,SEBEP,B15,SÜRE,"Uzun",BİLDİRİM,"Bildirimsiz",İL,$B$10,İLÇE,$B$11)/VLOOKUP($B$11,ABONE2,9,FALSE))</f>
        <v>0.33094376838079193</v>
      </c>
      <c r="J15" s="17">
        <f t="shared" ref="J15:J24" si="7">(SUMIFS(TICARETHANEOG2,KAYNAK,A15,SEBEP,B15,SÜRE,"Uzun",BİLDİRİM,"Bildirimsiz",İL,$B$10,İLÇE,$B$11)/VLOOKUP($B$11,ABONE2,10,FALSE))</f>
        <v>0.2216695664599192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0.32701199774129669</v>
      </c>
      <c r="L15" s="17">
        <f t="shared" ref="L15:L24" si="9">(SUMIFS(SANAYIAG2,KAYNAK,A15,SEBEP,B15,SÜRE,"Uzun",BİLDİRİM,"Bildirimsiz",İL,$B$10,İLÇE,$B$11)/VLOOKUP($B$11,ABONE2,12,FALSE))</f>
        <v>5.5900019627663973</v>
      </c>
      <c r="M15" s="17">
        <f t="shared" ref="M15:M24" si="10">(SUMIFS(SANAYIOG2,KAYNAK,A15,SEBEP,B15,SÜRE,"Uzun",BİLDİRİM,"Bildirimsiz",İL,$B$10,İLÇE,$B$11)/VLOOKUP($B$11,ABONE2,13,FALSE))</f>
        <v>1.7953522701274522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3.2626168179478445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0.16383957803318153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0.16084475974319321</v>
      </c>
      <c r="D17" s="17">
        <f t="shared" si="1"/>
        <v>2.283664046849077</v>
      </c>
      <c r="E17" s="17">
        <f t="shared" si="2"/>
        <v>0.16220898231136083</v>
      </c>
      <c r="F17" s="17">
        <f t="shared" si="3"/>
        <v>2.7852896731770072</v>
      </c>
      <c r="G17" s="17">
        <f t="shared" si="4"/>
        <v>3.3034622994112035</v>
      </c>
      <c r="H17" s="17">
        <f t="shared" si="5"/>
        <v>3.0304246229432832</v>
      </c>
      <c r="I17" s="17">
        <f t="shared" si="6"/>
        <v>0.23483774871652138</v>
      </c>
      <c r="J17" s="17">
        <f t="shared" si="7"/>
        <v>24.590381253544066</v>
      </c>
      <c r="K17" s="17">
        <f t="shared" si="8"/>
        <v>1.1111691167604616</v>
      </c>
      <c r="L17" s="17">
        <f t="shared" si="9"/>
        <v>32.476015005574531</v>
      </c>
      <c r="M17" s="17">
        <f t="shared" si="10"/>
        <v>328.58376096969255</v>
      </c>
      <c r="N17" s="17">
        <f t="shared" si="11"/>
        <v>214.08876586356689</v>
      </c>
      <c r="O17" s="23">
        <f t="shared" si="12"/>
        <v>0.615155290168238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4.0330032675037993E-2</v>
      </c>
      <c r="D21" s="17">
        <f t="shared" si="1"/>
        <v>0</v>
      </c>
      <c r="E21" s="17">
        <f t="shared" si="2"/>
        <v>4.0304114717214443E-2</v>
      </c>
      <c r="F21" s="17">
        <f t="shared" si="3"/>
        <v>0.31033619102627757</v>
      </c>
      <c r="G21" s="17">
        <f t="shared" si="4"/>
        <v>0</v>
      </c>
      <c r="H21" s="17">
        <f t="shared" si="5"/>
        <v>0.16352363716608762</v>
      </c>
      <c r="I21" s="17">
        <f t="shared" si="6"/>
        <v>0.10364010577637568</v>
      </c>
      <c r="J21" s="17">
        <f t="shared" si="7"/>
        <v>0.3630268469448002</v>
      </c>
      <c r="K21" s="17">
        <f t="shared" si="8"/>
        <v>0.11297304214445672</v>
      </c>
      <c r="L21" s="17">
        <f t="shared" si="9"/>
        <v>0.47139951680789866</v>
      </c>
      <c r="M21" s="17">
        <f t="shared" si="10"/>
        <v>0</v>
      </c>
      <c r="N21" s="17">
        <f t="shared" si="11"/>
        <v>0.18227447983238748</v>
      </c>
      <c r="O21" s="23">
        <f t="shared" si="12"/>
        <v>5.7849506595961914E-2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1.1917905955086843E-4</v>
      </c>
      <c r="D22" s="17">
        <f t="shared" si="1"/>
        <v>0</v>
      </c>
      <c r="E22" s="17">
        <f t="shared" si="2"/>
        <v>1.191024695350909E-4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9.3668468569491528E-5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0.33394566072571391</v>
      </c>
      <c r="D25" s="17">
        <f t="shared" ref="D25:O25" si="13">SUM(D15:D24)</f>
        <v>2.283664046849077</v>
      </c>
      <c r="E25" s="17">
        <f t="shared" si="13"/>
        <v>0.33519864059078153</v>
      </c>
      <c r="F25" s="17">
        <f t="shared" si="13"/>
        <v>3.0992758984947542</v>
      </c>
      <c r="G25" s="17">
        <f t="shared" si="13"/>
        <v>3.3034622994112035</v>
      </c>
      <c r="H25" s="17">
        <f t="shared" si="13"/>
        <v>3.1958715513669849</v>
      </c>
      <c r="I25" s="17">
        <f t="shared" si="13"/>
        <v>0.669421622873689</v>
      </c>
      <c r="J25" s="17">
        <f t="shared" si="13"/>
        <v>25.175077666948788</v>
      </c>
      <c r="K25" s="17">
        <f t="shared" si="13"/>
        <v>1.551154156646215</v>
      </c>
      <c r="L25" s="17">
        <f t="shared" si="13"/>
        <v>38.537416485148832</v>
      </c>
      <c r="M25" s="17">
        <f t="shared" si="13"/>
        <v>330.37911323982001</v>
      </c>
      <c r="N25" s="17">
        <f t="shared" si="13"/>
        <v>217.53365716134712</v>
      </c>
      <c r="O25" s="17">
        <f t="shared" si="13"/>
        <v>0.83693804326595089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0.86276032185545792</v>
      </c>
      <c r="D28" s="17">
        <f>(SUMIFS(MESKENOG2,KAYNAK,A28,SEBEP,B28,SÜRE,"Uzun",BİLDİRİM,"Bildirimli",İL,$B$10,İLÇE,$B$11)/VLOOKUP($B$11,ABONE2,4,FALSE))</f>
        <v>0.5988594562284405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0.8625907268650439</v>
      </c>
      <c r="F28" s="17">
        <f>(SUMIFS(TARIMSALAG2,KAYNAK,A28,SEBEP,B28,SÜRE,"Uzun",BİLDİRİM,"Bildirimli",İL,$B$10,İLÇE,$B$11)/VLOOKUP($B$11,ABONE2,6,FALSE))</f>
        <v>0.87477195942825492</v>
      </c>
      <c r="G28" s="17">
        <f>(SUMIFS(TARIMSALOG2,KAYNAK,A28,SEBEP,B28,SÜRE,"Uzun",BİLDİRİM,"Bildirimli",İL,$B$10,İLÇE,$B$11)/VLOOKUP($B$11,ABONE2,7,FALSE))</f>
        <v>1.1079295013489281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0.98507315913022553</v>
      </c>
      <c r="I28" s="17">
        <f>(SUMIFS(TICARETHANEAG2,KAYNAK,A28,SEBEP,B28,SÜRE,"Uzun",BİLDİRİM,"Bildirimli",İL,$B$10,İLÇE,$B$11)/VLOOKUP($B$11,ABONE2,9,FALSE))</f>
        <v>1.2896425096912456</v>
      </c>
      <c r="J28" s="17">
        <f>(SUMIFS(TICARETHANEOG2,KAYNAK,A28,SEBEP,B28,SÜRE,"Uzun",BİLDİRİM,"Bildirimli",İL,$B$10,İLÇE,$B$11)/VLOOKUP($B$11,ABONE2,10,FALSE))</f>
        <v>29.814675517404456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2.3159953477707207</v>
      </c>
      <c r="L28" s="17">
        <f>(SUMIFS(SANAYIAG2,KAYNAK,A28,SEBEP,B28,SÜRE,"Uzun",BİLDİRİM,"Bildirimli",İL,$B$10,İLÇE,$B$11)/VLOOKUP($B$11,ABONE2,12,FALSE))</f>
        <v>56.250859827296907</v>
      </c>
      <c r="M28" s="17">
        <f>(SUMIFS(SANAYIOG2,KAYNAK,A28,SEBEP,B28,SÜRE,"Uzun",BİLDİRİM,"Bildirimli",İL,$B$10,İLÇE,$B$11)/VLOOKUP($B$11,ABONE2,13,FALSE))</f>
        <v>405.63815647960456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270.54173510737894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1.3421218117497937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0.33893627066472232</v>
      </c>
      <c r="D29" s="17">
        <f>(SUMIFS(MESKENOG2,KAYNAK,A29,SEBEP,B29,SÜRE,"Uzun",BİLDİRİM,"Bildirimli",İL,$B$10,İLÇE,$B$11)/VLOOKUP($B$11,ABONE2,4,FALSE))</f>
        <v>0.2321011048855233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0.33886761341013871</v>
      </c>
      <c r="F29" s="17">
        <f>(SUMIFS(TARIMSALAG2,KAYNAK,A29,SEBEP,B29,SÜRE,"Uzun",BİLDİRİM,"Bildirimli",İL,$B$10,İLÇE,$B$11)/VLOOKUP($B$11,ABONE2,6,FALSE))</f>
        <v>0.47270028534459119</v>
      </c>
      <c r="G29" s="17">
        <f>(SUMIFS(TARIMSALOG2,KAYNAK,A29,SEBEP,B29,SÜRE,"Uzun",BİLDİRİM,"Bildirimli",İL,$B$10,İLÇE,$B$11)/VLOOKUP($B$11,ABONE2,7,FALSE))</f>
        <v>0.60930796182480573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0.53732607647337605</v>
      </c>
      <c r="I29" s="17">
        <f>(SUMIFS(TICARETHANEAG2,KAYNAK,A29,SEBEP,B29,SÜRE,"Uzun",BİLDİRİM,"Bildirimli",İL,$B$10,İLÇE,$B$11)/VLOOKUP($B$11,ABONE2,9,FALSE))</f>
        <v>0.74348069140163686</v>
      </c>
      <c r="J29" s="17">
        <f>(SUMIFS(TICARETHANEOG2,KAYNAK,A29,SEBEP,B29,SÜRE,"Uzun",BİLDİRİM,"Bildirimli",İL,$B$10,İLÇE,$B$11)/VLOOKUP($B$11,ABONE2,10,FALSE))</f>
        <v>4.5313674321301036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0.87977179772985858</v>
      </c>
      <c r="L29" s="17">
        <f>(SUMIFS(SANAYIAG2,KAYNAK,A29,SEBEP,B29,SÜRE,"Uzun",BİLDİRİM,"Bildirimli",İL,$B$10,İLÇE,$B$11)/VLOOKUP($B$11,ABONE2,12,FALSE))</f>
        <v>24.312854501731309</v>
      </c>
      <c r="M29" s="17">
        <f>(SUMIFS(SANAYIOG2,KAYNAK,A29,SEBEP,B29,SÜRE,"Uzun",BİLDİRİM,"Bildirimli",İL,$B$10,İLÇE,$B$11)/VLOOKUP($B$11,ABONE2,13,FALSE))</f>
        <v>52.475352366474254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41.585853192106981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0.4745739789292247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0.66974145282879438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2.4097817545186796E-2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1.3001433983324535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0.79742128431057158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4.8441408886763376E-3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2.8496436063900267E-2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2.8478122926542389E-2</v>
      </c>
      <c r="F31" s="17">
        <f>(SUMIFS(TARIMSALAG2,KAYNAK,A31,SEBEP,B31,SÜRE,"Uzun",BİLDİRİM,"Bildirimli",İL,$B$10,İLÇE,$B$11)/VLOOKUP($B$11,ABONE2,6,FALSE))</f>
        <v>1.4686127780966355E-3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7.7384755631875162E-4</v>
      </c>
      <c r="I31" s="17">
        <f>(SUMIFS(TICARETHANEAG2,KAYNAK,A31,SEBEP,B31,SÜRE,"Uzun",BİLDİRİM,"Bildirimli",İL,$B$10,İLÇE,$B$11)/VLOOKUP($B$11,ABONE2,9,FALSE))</f>
        <v>0.1108784984644775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0.10688900398956365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4.0998990356888421E-2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1.2301930285840803</v>
      </c>
      <c r="D33" s="17">
        <f t="shared" ref="D33:O33" si="14">SUM(D28:D32)</f>
        <v>0.83096056111396377</v>
      </c>
      <c r="E33" s="17">
        <f t="shared" si="14"/>
        <v>1.2299364632017249</v>
      </c>
      <c r="F33" s="17">
        <f t="shared" si="14"/>
        <v>1.348940857550943</v>
      </c>
      <c r="G33" s="17">
        <f t="shared" si="14"/>
        <v>1.7172374631737339</v>
      </c>
      <c r="H33" s="17">
        <f t="shared" si="14"/>
        <v>1.5231730831599204</v>
      </c>
      <c r="I33" s="17">
        <f t="shared" si="14"/>
        <v>2.1440016995573599</v>
      </c>
      <c r="J33" s="17">
        <f t="shared" si="14"/>
        <v>35.015784402363359</v>
      </c>
      <c r="K33" s="17">
        <f t="shared" si="14"/>
        <v>3.3267539670353297</v>
      </c>
      <c r="L33" s="17">
        <f t="shared" si="14"/>
        <v>80.563714329028215</v>
      </c>
      <c r="M33" s="17">
        <f t="shared" si="14"/>
        <v>459.41365224441131</v>
      </c>
      <c r="N33" s="17">
        <f t="shared" si="14"/>
        <v>312.92500958379651</v>
      </c>
      <c r="O33" s="17">
        <f t="shared" si="14"/>
        <v>1.8625389219245831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71533</v>
      </c>
      <c r="D37" s="22">
        <f>VLOOKUP($B$11,ABONE2,4,FALSE)</f>
        <v>46</v>
      </c>
      <c r="E37" s="22">
        <f>VLOOKUP($B$11,ABONE2,5,FALSE)</f>
        <v>71579</v>
      </c>
      <c r="F37" s="22">
        <f>VLOOKUP($B$11,ABONE2,6,FALSE)</f>
        <v>1869</v>
      </c>
      <c r="G37" s="22">
        <f>VLOOKUP($B$11,ABONE2,7,FALSE)</f>
        <v>1678</v>
      </c>
      <c r="H37" s="22">
        <f>VLOOKUP($B$11,ABONE2,8,FALSE)</f>
        <v>3547</v>
      </c>
      <c r="I37" s="22">
        <f>VLOOKUP($B$11,ABONE2,9,FALSE)</f>
        <v>15245</v>
      </c>
      <c r="J37" s="22">
        <f>VLOOKUP($B$11,ABONE2,10,FALSE)</f>
        <v>569</v>
      </c>
      <c r="K37" s="22">
        <f>VLOOKUP($B$11,ABONE2,11,FALSE)</f>
        <v>15814</v>
      </c>
      <c r="L37" s="36">
        <f>VLOOKUP($B$11,ABONE2,12,FALSE)</f>
        <v>29</v>
      </c>
      <c r="M37" s="36">
        <f>VLOOKUP($B$11,ABONE2,13,FALSE)</f>
        <v>46</v>
      </c>
      <c r="N37" s="36">
        <f>VLOOKUP($B$11,ABONE2,14,FALSE)</f>
        <v>75</v>
      </c>
      <c r="O37" s="36">
        <f>VLOOKUP($B$11,ABONE2,15,FALSE)</f>
        <v>91015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14059.798491666663</v>
      </c>
      <c r="D38" s="22">
        <f>VLOOKUP($B$11,TUKETIM,4,FALSE)</f>
        <v>58.961766666666662</v>
      </c>
      <c r="E38" s="22">
        <f>VLOOKUP($B$11,TUKETIM,5,FALSE)</f>
        <v>14118.76025833333</v>
      </c>
      <c r="F38" s="22">
        <f>VLOOKUP($B$11,TUKETIM,6,FALSE)</f>
        <v>988.57007500000009</v>
      </c>
      <c r="G38" s="22">
        <f>VLOOKUP($B$11,TUKETIM,7,FALSE)</f>
        <v>1876.0652833333334</v>
      </c>
      <c r="H38" s="22">
        <f>VLOOKUP($B$11,TUKETIM,8,FALSE)</f>
        <v>2864.6353583333334</v>
      </c>
      <c r="I38" s="22">
        <f>VLOOKUP($B$11,TUKETIM,9,FALSE)</f>
        <v>7596.8781833333351</v>
      </c>
      <c r="J38" s="22">
        <f>VLOOKUP($B$11,TUKETIM,10,FALSE)</f>
        <v>7658.9706833333312</v>
      </c>
      <c r="K38" s="22">
        <f>VLOOKUP($B$11,TUKETIM,11,FALSE)</f>
        <v>15255.848866666667</v>
      </c>
      <c r="L38" s="36">
        <f>VLOOKUP($B$11,TUKETIM,12,FALSE)</f>
        <v>198.24495833333333</v>
      </c>
      <c r="M38" s="36">
        <f>VLOOKUP($B$11,TUKETIM,13,FALSE)</f>
        <v>4737.7839916666671</v>
      </c>
      <c r="N38" s="36">
        <f>VLOOKUP($B$11,TUKETIM,14,FALSE)</f>
        <v>4936.0289500000008</v>
      </c>
      <c r="O38" s="36">
        <f>VLOOKUP($B$11,TUKETIM,15,FALSE)</f>
        <v>37175.273433333328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334146.58799999999</v>
      </c>
      <c r="D39" s="22">
        <f>VLOOKUP($B$11,ANLASMA,4,FALSE)</f>
        <v>548.86</v>
      </c>
      <c r="E39" s="22">
        <f>VLOOKUP($B$11,ANLASMA,5,FALSE)</f>
        <v>334695.44799999997</v>
      </c>
      <c r="F39" s="22">
        <f>VLOOKUP($B$11,ANLASMA,6,FALSE)</f>
        <v>15023.15</v>
      </c>
      <c r="G39" s="22">
        <f>VLOOKUP($B$11,ANLASMA,7,FALSE)</f>
        <v>30241.487000000001</v>
      </c>
      <c r="H39" s="22">
        <f>VLOOKUP($B$11,ANLASMA,8,FALSE)</f>
        <v>45264.637000000002</v>
      </c>
      <c r="I39" s="22">
        <f>VLOOKUP($B$11,ANLASMA,9,FALSE)</f>
        <v>86905.282000000007</v>
      </c>
      <c r="J39" s="22">
        <f>VLOOKUP($B$11,ANLASMA,10,FALSE)</f>
        <v>79828.792000000001</v>
      </c>
      <c r="K39" s="22">
        <f>VLOOKUP($B$11,ANLASMA,11,FALSE)</f>
        <v>166734.07400000002</v>
      </c>
      <c r="L39" s="36">
        <f>VLOOKUP($B$11,ANLASMA,12,FALSE)</f>
        <v>821.98199999999997</v>
      </c>
      <c r="M39" s="36">
        <f>VLOOKUP($B$11,ANLASMA,13,FALSE)</f>
        <v>15229.654</v>
      </c>
      <c r="N39" s="36">
        <f>VLOOKUP($B$11,ANLASMA,14,FALSE)</f>
        <v>16051.636</v>
      </c>
      <c r="O39" s="36">
        <f>VLOOKUP($B$11,ANLASMA,15,FALSE)</f>
        <v>562745.79499999993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128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2.0604869352657772E-2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2.0590294930677003E-2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3.0386915370627342E-2</v>
      </c>
      <c r="J15" s="17">
        <f t="shared" ref="J15:J24" si="7">(SUMIFS(TICARETHANEOG2,KAYNAK,A15,SEBEP,B15,SÜRE,"Uzun",BİLDİRİM,"Bildirimsiz",İL,$B$10,İLÇE,$B$11)/VLOOKUP($B$11,ABONE2,10,FALSE))</f>
        <v>2.3383504867726838E-2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3.0048047694076777E-2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2.1446392072106978E-2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7.5649163135109276E-2</v>
      </c>
      <c r="D17" s="17">
        <f t="shared" si="1"/>
        <v>1.1219288891062031</v>
      </c>
      <c r="E17" s="17">
        <f t="shared" si="2"/>
        <v>7.638922714499144E-2</v>
      </c>
      <c r="F17" s="17">
        <f t="shared" si="3"/>
        <v>0.95893677864858717</v>
      </c>
      <c r="G17" s="17">
        <f t="shared" si="4"/>
        <v>1.3084295307096692</v>
      </c>
      <c r="H17" s="17">
        <f t="shared" si="5"/>
        <v>1.1314506225811771</v>
      </c>
      <c r="I17" s="17">
        <f t="shared" si="6"/>
        <v>0.23362225470136702</v>
      </c>
      <c r="J17" s="17">
        <f t="shared" si="7"/>
        <v>28.052847075110442</v>
      </c>
      <c r="K17" s="17">
        <f t="shared" si="8"/>
        <v>1.5796858724809715</v>
      </c>
      <c r="L17" s="17">
        <f t="shared" si="9"/>
        <v>83.492279800402102</v>
      </c>
      <c r="M17" s="17">
        <f t="shared" si="10"/>
        <v>319.75029647179377</v>
      </c>
      <c r="N17" s="17">
        <f t="shared" si="11"/>
        <v>223.06624657242423</v>
      </c>
      <c r="O17" s="23">
        <f t="shared" si="12"/>
        <v>0.84321186048232855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4.8686579991276041E-2</v>
      </c>
      <c r="D21" s="17">
        <f t="shared" si="1"/>
        <v>0</v>
      </c>
      <c r="E21" s="17">
        <f t="shared" si="2"/>
        <v>4.8652142560518835E-2</v>
      </c>
      <c r="F21" s="17">
        <f t="shared" si="3"/>
        <v>0.14402264807997509</v>
      </c>
      <c r="G21" s="17">
        <f t="shared" si="4"/>
        <v>0</v>
      </c>
      <c r="H21" s="17">
        <f t="shared" si="5"/>
        <v>7.2931329341311427E-2</v>
      </c>
      <c r="I21" s="17">
        <f t="shared" si="6"/>
        <v>8.7247393685625022E-2</v>
      </c>
      <c r="J21" s="17">
        <f t="shared" si="7"/>
        <v>0</v>
      </c>
      <c r="K21" s="17">
        <f t="shared" si="8"/>
        <v>8.3025833122939763E-2</v>
      </c>
      <c r="L21" s="17">
        <f t="shared" si="9"/>
        <v>2.5959542507818059</v>
      </c>
      <c r="M21" s="17">
        <f t="shared" si="10"/>
        <v>0</v>
      </c>
      <c r="N21" s="17">
        <f t="shared" si="11"/>
        <v>1.0623443549353235</v>
      </c>
      <c r="O21" s="23">
        <f t="shared" si="12"/>
        <v>5.5848040529455766E-2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6.2073099578761101E-4</v>
      </c>
      <c r="D22" s="17">
        <f t="shared" si="1"/>
        <v>0</v>
      </c>
      <c r="E22" s="17">
        <f t="shared" si="2"/>
        <v>6.2029193474265538E-4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8.0160458375753869E-3</v>
      </c>
      <c r="J22" s="17">
        <f t="shared" si="7"/>
        <v>0</v>
      </c>
      <c r="K22" s="17">
        <f t="shared" si="8"/>
        <v>7.6281806928752416E-3</v>
      </c>
      <c r="L22" s="17">
        <f t="shared" si="9"/>
        <v>10.771023020487556</v>
      </c>
      <c r="M22" s="17">
        <f t="shared" si="10"/>
        <v>0</v>
      </c>
      <c r="N22" s="17">
        <f t="shared" si="11"/>
        <v>4.4078340360764461</v>
      </c>
      <c r="O22" s="23">
        <f t="shared" si="12"/>
        <v>1.2644872678328641E-2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0.14556134347483071</v>
      </c>
      <c r="D25" s="17">
        <f t="shared" ref="D25:O25" si="13">SUM(D15:D24)</f>
        <v>1.1219288891062031</v>
      </c>
      <c r="E25" s="17">
        <f t="shared" si="13"/>
        <v>0.14625195657092993</v>
      </c>
      <c r="F25" s="17">
        <f t="shared" si="13"/>
        <v>1.1029594267285623</v>
      </c>
      <c r="G25" s="17">
        <f t="shared" si="13"/>
        <v>1.3084295307096692</v>
      </c>
      <c r="H25" s="17">
        <f t="shared" si="13"/>
        <v>1.2043819519224885</v>
      </c>
      <c r="I25" s="17">
        <f t="shared" si="13"/>
        <v>0.35927260959519475</v>
      </c>
      <c r="J25" s="17">
        <f t="shared" si="13"/>
        <v>28.076230579978169</v>
      </c>
      <c r="K25" s="17">
        <f t="shared" si="13"/>
        <v>1.7003879339908634</v>
      </c>
      <c r="L25" s="17">
        <f t="shared" si="13"/>
        <v>96.859257071671465</v>
      </c>
      <c r="M25" s="17">
        <f t="shared" si="13"/>
        <v>319.75029647179377</v>
      </c>
      <c r="N25" s="17">
        <f t="shared" si="13"/>
        <v>228.53642496343602</v>
      </c>
      <c r="O25" s="17">
        <f t="shared" si="13"/>
        <v>0.9331511657622199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0.16286337376792978</v>
      </c>
      <c r="D29" s="17">
        <f>(SUMIFS(MESKENOG2,KAYNAK,A29,SEBEP,B29,SÜRE,"Uzun",BİLDİRİM,"Bildirimli",İL,$B$10,İLÇE,$B$11)/VLOOKUP($B$11,ABONE2,4,FALSE))</f>
        <v>1.0280308969227914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0.16347533186146115</v>
      </c>
      <c r="F29" s="17">
        <f>(SUMIFS(TARIMSALAG2,KAYNAK,A29,SEBEP,B29,SÜRE,"Uzun",BİLDİRİM,"Bildirimli",İL,$B$10,İLÇE,$B$11)/VLOOKUP($B$11,ABONE2,6,FALSE))</f>
        <v>1.0664313378359709</v>
      </c>
      <c r="G29" s="17">
        <f>(SUMIFS(TARIMSALOG2,KAYNAK,A29,SEBEP,B29,SÜRE,"Uzun",BİLDİRİM,"Bildirimli",İL,$B$10,İLÇE,$B$11)/VLOOKUP($B$11,ABONE2,7,FALSE))</f>
        <v>3.7375856686325779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2.3849453803313927</v>
      </c>
      <c r="I29" s="17">
        <f>(SUMIFS(TICARETHANEAG2,KAYNAK,A29,SEBEP,B29,SÜRE,"Uzun",BİLDİRİM,"Bildirimli",İL,$B$10,İLÇE,$B$11)/VLOOKUP($B$11,ABONE2,9,FALSE))</f>
        <v>0.36476325245613606</v>
      </c>
      <c r="J29" s="17">
        <f>(SUMIFS(TICARETHANEOG2,KAYNAK,A29,SEBEP,B29,SÜRE,"Uzun",BİLDİRİM,"Bildirimli",İL,$B$10,İLÇE,$B$11)/VLOOKUP($B$11,ABONE2,10,FALSE))</f>
        <v>7.0582804441024205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0.68863640222296296</v>
      </c>
      <c r="L29" s="17">
        <f>(SUMIFS(SANAYIAG2,KAYNAK,A29,SEBEP,B29,SÜRE,"Uzun",BİLDİRİM,"Bildirimli",İL,$B$10,İLÇE,$B$11)/VLOOKUP($B$11,ABONE2,12,FALSE))</f>
        <v>8.0508729196599909</v>
      </c>
      <c r="M29" s="17">
        <f>(SUMIFS(SANAYIOG2,KAYNAK,A29,SEBEP,B29,SÜRE,"Uzun",BİLDİRİM,"Bildirimli",İL,$B$10,İLÇE,$B$11)/VLOOKUP($B$11,ABONE2,13,FALSE))</f>
        <v>23.478123475909204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17.164817863659525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0.30206468230259959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2.1195332364530063E-2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2.1180340290927642E-2</v>
      </c>
      <c r="F31" s="17">
        <f>(SUMIFS(TARIMSALAG2,KAYNAK,A31,SEBEP,B31,SÜRE,"Uzun",BİLDİRİM,"Bildirimli",İL,$B$10,İLÇE,$B$11)/VLOOKUP($B$11,ABONE2,6,FALSE))</f>
        <v>5.9077856473449507E-3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2.9916312918030182E-3</v>
      </c>
      <c r="I31" s="17">
        <f>(SUMIFS(TICARETHANEAG2,KAYNAK,A31,SEBEP,B31,SÜRE,"Uzun",BİLDİRİM,"Bildirimli",İL,$B$10,İLÇE,$B$11)/VLOOKUP($B$11,ABONE2,9,FALSE))</f>
        <v>3.8241415513514988E-2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3.6391062800689898E-2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2.2787572687683277E-2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0.18405870613245984</v>
      </c>
      <c r="D33" s="17">
        <f t="shared" ref="D33:O33" si="14">SUM(D28:D32)</f>
        <v>1.0280308969227914</v>
      </c>
      <c r="E33" s="17">
        <f t="shared" si="14"/>
        <v>0.18465567215238879</v>
      </c>
      <c r="F33" s="17">
        <f t="shared" si="14"/>
        <v>1.0723391234833157</v>
      </c>
      <c r="G33" s="17">
        <f t="shared" si="14"/>
        <v>3.7375856686325779</v>
      </c>
      <c r="H33" s="17">
        <f t="shared" si="14"/>
        <v>2.3879370116231957</v>
      </c>
      <c r="I33" s="17">
        <f t="shared" si="14"/>
        <v>0.40300466796965106</v>
      </c>
      <c r="J33" s="17">
        <f t="shared" si="14"/>
        <v>7.0582804441024205</v>
      </c>
      <c r="K33" s="17">
        <f t="shared" si="14"/>
        <v>0.7250274650236529</v>
      </c>
      <c r="L33" s="17">
        <f t="shared" si="14"/>
        <v>8.0508729196599909</v>
      </c>
      <c r="M33" s="17">
        <f t="shared" si="14"/>
        <v>23.478123475909204</v>
      </c>
      <c r="N33" s="17">
        <f t="shared" si="14"/>
        <v>17.164817863659525</v>
      </c>
      <c r="O33" s="17">
        <f t="shared" si="14"/>
        <v>0.32485225499028286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110196</v>
      </c>
      <c r="D37" s="22">
        <f>VLOOKUP($B$11,ABONE2,4,FALSE)</f>
        <v>78</v>
      </c>
      <c r="E37" s="22">
        <f>VLOOKUP($B$11,ABONE2,5,FALSE)</f>
        <v>110274</v>
      </c>
      <c r="F37" s="22">
        <f>VLOOKUP($B$11,ABONE2,6,FALSE)</f>
        <v>872</v>
      </c>
      <c r="G37" s="22">
        <f>VLOOKUP($B$11,ABONE2,7,FALSE)</f>
        <v>850</v>
      </c>
      <c r="H37" s="22">
        <f>VLOOKUP($B$11,ABONE2,8,FALSE)</f>
        <v>1722</v>
      </c>
      <c r="I37" s="22">
        <f>VLOOKUP($B$11,ABONE2,9,FALSE)</f>
        <v>15301</v>
      </c>
      <c r="J37" s="22">
        <f>VLOOKUP($B$11,ABONE2,10,FALSE)</f>
        <v>778</v>
      </c>
      <c r="K37" s="22">
        <f>VLOOKUP($B$11,ABONE2,11,FALSE)</f>
        <v>16079</v>
      </c>
      <c r="L37" s="36">
        <f>VLOOKUP($B$11,ABONE2,12,FALSE)</f>
        <v>133</v>
      </c>
      <c r="M37" s="36">
        <f>VLOOKUP($B$11,ABONE2,13,FALSE)</f>
        <v>192</v>
      </c>
      <c r="N37" s="36">
        <f>VLOOKUP($B$11,ABONE2,14,FALSE)</f>
        <v>325</v>
      </c>
      <c r="O37" s="36">
        <f>VLOOKUP($B$11,ABONE2,15,FALSE)</f>
        <v>128400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21208.715916666672</v>
      </c>
      <c r="D38" s="22">
        <f>VLOOKUP($B$11,TUKETIM,4,FALSE)</f>
        <v>14.944716666666666</v>
      </c>
      <c r="E38" s="22">
        <f>VLOOKUP($B$11,TUKETIM,5,FALSE)</f>
        <v>21223.660633333337</v>
      </c>
      <c r="F38" s="22">
        <f>VLOOKUP($B$11,TUKETIM,6,FALSE)</f>
        <v>285.33029166666654</v>
      </c>
      <c r="G38" s="22">
        <f>VLOOKUP($B$11,TUKETIM,7,FALSE)</f>
        <v>639.32419166666659</v>
      </c>
      <c r="H38" s="22">
        <f>VLOOKUP($B$11,TUKETIM,8,FALSE)</f>
        <v>924.65448333333313</v>
      </c>
      <c r="I38" s="22">
        <f>VLOOKUP($B$11,TUKETIM,9,FALSE)</f>
        <v>8189.4537666666693</v>
      </c>
      <c r="J38" s="22">
        <f>VLOOKUP($B$11,TUKETIM,10,FALSE)</f>
        <v>13646.240974999999</v>
      </c>
      <c r="K38" s="22">
        <f>VLOOKUP($B$11,TUKETIM,11,FALSE)</f>
        <v>21835.694741666666</v>
      </c>
      <c r="L38" s="36">
        <f>VLOOKUP($B$11,TUKETIM,12,FALSE)</f>
        <v>1656.0325583333333</v>
      </c>
      <c r="M38" s="36">
        <f>VLOOKUP($B$11,TUKETIM,13,FALSE)</f>
        <v>20732.443841666667</v>
      </c>
      <c r="N38" s="36">
        <f>VLOOKUP($B$11,TUKETIM,14,FALSE)</f>
        <v>22388.4764</v>
      </c>
      <c r="O38" s="36">
        <f>VLOOKUP($B$11,TUKETIM,15,FALSE)</f>
        <v>66372.486258333331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617534.07700000005</v>
      </c>
      <c r="D39" s="22">
        <f>VLOOKUP($B$11,ANLASMA,4,FALSE)</f>
        <v>1201.6880000000001</v>
      </c>
      <c r="E39" s="22">
        <f>VLOOKUP($B$11,ANLASMA,5,FALSE)</f>
        <v>618735.76500000001</v>
      </c>
      <c r="F39" s="22">
        <f>VLOOKUP($B$11,ANLASMA,6,FALSE)</f>
        <v>4733.05</v>
      </c>
      <c r="G39" s="22">
        <f>VLOOKUP($B$11,ANLASMA,7,FALSE)</f>
        <v>13727.084999999999</v>
      </c>
      <c r="H39" s="22">
        <f>VLOOKUP($B$11,ANLASMA,8,FALSE)</f>
        <v>18460.134999999998</v>
      </c>
      <c r="I39" s="22">
        <f>VLOOKUP($B$11,ANLASMA,9,FALSE)</f>
        <v>108833.314</v>
      </c>
      <c r="J39" s="22">
        <f>VLOOKUP($B$11,ANLASMA,10,FALSE)</f>
        <v>154204.394</v>
      </c>
      <c r="K39" s="22">
        <f>VLOOKUP($B$11,ANLASMA,11,FALSE)</f>
        <v>263037.70799999998</v>
      </c>
      <c r="L39" s="36">
        <f>VLOOKUP($B$11,ANLASMA,12,FALSE)</f>
        <v>7482.643</v>
      </c>
      <c r="M39" s="36">
        <f>VLOOKUP($B$11,ANLASMA,13,FALSE)</f>
        <v>155108.43599999999</v>
      </c>
      <c r="N39" s="36">
        <f>VLOOKUP($B$11,ANLASMA,14,FALSE)</f>
        <v>162591.079</v>
      </c>
      <c r="O39" s="36">
        <f>VLOOKUP($B$11,ANLASMA,15,FALSE)</f>
        <v>1062824.6869999999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5"/>
  <dimension ref="A1:O55"/>
  <sheetViews>
    <sheetView topLeftCell="A18" zoomScale="85" zoomScaleNormal="85" workbookViewId="0">
      <selection activeCell="O1" sqref="A1:O1048576"/>
    </sheetView>
  </sheetViews>
  <sheetFormatPr defaultRowHeight="15" x14ac:dyDescent="0.25"/>
  <cols>
    <col min="1" max="1" width="27.7109375" bestFit="1" customWidth="1"/>
    <col min="2" max="2" width="16.140625" customWidth="1"/>
    <col min="3" max="15" width="14.42578125" customWidth="1"/>
  </cols>
  <sheetData>
    <row r="1" spans="1:15" ht="28.5" x14ac:dyDescent="0.25">
      <c r="C1" s="37" t="s">
        <v>68</v>
      </c>
      <c r="D1" s="37"/>
      <c r="E1" s="37"/>
      <c r="F1" s="37" t="s">
        <v>69</v>
      </c>
      <c r="G1" s="37"/>
      <c r="H1" s="37"/>
      <c r="I1" s="37" t="s">
        <v>70</v>
      </c>
      <c r="J1" s="37"/>
      <c r="K1" s="37"/>
      <c r="L1" s="37" t="s">
        <v>71</v>
      </c>
      <c r="M1" s="37"/>
      <c r="N1" s="37"/>
      <c r="O1" s="16" t="s">
        <v>17</v>
      </c>
    </row>
    <row r="2" spans="1:15" ht="15" customHeight="1" x14ac:dyDescent="0.25">
      <c r="B2" s="2"/>
      <c r="C2" s="16" t="s">
        <v>1</v>
      </c>
      <c r="D2" s="16" t="s">
        <v>2</v>
      </c>
      <c r="E2" s="16" t="s">
        <v>25</v>
      </c>
      <c r="F2" s="31" t="s">
        <v>1</v>
      </c>
      <c r="G2" s="31" t="s">
        <v>2</v>
      </c>
      <c r="H2" s="16" t="s">
        <v>25</v>
      </c>
      <c r="I2" s="31" t="s">
        <v>1</v>
      </c>
      <c r="J2" s="31" t="s">
        <v>2</v>
      </c>
      <c r="K2" s="16" t="s">
        <v>25</v>
      </c>
      <c r="L2" s="31" t="s">
        <v>1</v>
      </c>
      <c r="M2" s="31" t="s">
        <v>2</v>
      </c>
      <c r="N2" s="19" t="s">
        <v>25</v>
      </c>
      <c r="O2" s="16"/>
    </row>
    <row r="3" spans="1:15" x14ac:dyDescent="0.25">
      <c r="A3" s="14" t="s">
        <v>21</v>
      </c>
      <c r="B3" s="14" t="s">
        <v>21</v>
      </c>
      <c r="C3" s="35">
        <v>2825471</v>
      </c>
      <c r="D3" s="35">
        <v>2230</v>
      </c>
      <c r="E3" s="35">
        <v>2827701</v>
      </c>
      <c r="F3" s="35">
        <v>82125</v>
      </c>
      <c r="G3" s="35">
        <v>21894</v>
      </c>
      <c r="H3" s="35">
        <v>104019</v>
      </c>
      <c r="I3" s="35">
        <v>551283</v>
      </c>
      <c r="J3" s="35">
        <v>14865</v>
      </c>
      <c r="K3" s="35">
        <v>566148</v>
      </c>
      <c r="L3" s="35">
        <v>2445</v>
      </c>
      <c r="M3" s="35">
        <v>2253</v>
      </c>
      <c r="N3" s="35">
        <v>4698</v>
      </c>
      <c r="O3" s="35">
        <v>3502566</v>
      </c>
    </row>
    <row r="4" spans="1:15" x14ac:dyDescent="0.25">
      <c r="A4" s="14" t="s">
        <v>80</v>
      </c>
      <c r="B4" s="14" t="s">
        <v>22</v>
      </c>
      <c r="C4" s="35">
        <v>2138951</v>
      </c>
      <c r="D4" s="35">
        <v>1650</v>
      </c>
      <c r="E4" s="35">
        <v>2140601</v>
      </c>
      <c r="F4" s="35">
        <v>48872</v>
      </c>
      <c r="G4" s="35">
        <v>6883</v>
      </c>
      <c r="H4" s="35">
        <v>55755</v>
      </c>
      <c r="I4" s="35">
        <v>422397</v>
      </c>
      <c r="J4" s="35">
        <v>9433</v>
      </c>
      <c r="K4" s="35">
        <v>431830</v>
      </c>
      <c r="L4" s="35">
        <v>1911</v>
      </c>
      <c r="M4" s="35">
        <v>1541</v>
      </c>
      <c r="N4" s="35">
        <v>3452</v>
      </c>
      <c r="O4" s="35">
        <v>2631638</v>
      </c>
    </row>
    <row r="5" spans="1:15" x14ac:dyDescent="0.25">
      <c r="A5" s="14" t="s">
        <v>81</v>
      </c>
      <c r="B5" s="14" t="s">
        <v>23</v>
      </c>
      <c r="C5" s="35">
        <v>686520</v>
      </c>
      <c r="D5" s="35">
        <v>580</v>
      </c>
      <c r="E5" s="35">
        <v>687100</v>
      </c>
      <c r="F5" s="35">
        <v>33253</v>
      </c>
      <c r="G5" s="35">
        <v>15011</v>
      </c>
      <c r="H5" s="35">
        <v>48264</v>
      </c>
      <c r="I5" s="35">
        <v>128886</v>
      </c>
      <c r="J5" s="35">
        <v>5432</v>
      </c>
      <c r="K5" s="35">
        <v>134318</v>
      </c>
      <c r="L5" s="35">
        <v>534</v>
      </c>
      <c r="M5" s="35">
        <v>712</v>
      </c>
      <c r="N5" s="35">
        <v>1246</v>
      </c>
      <c r="O5" s="35">
        <v>870928</v>
      </c>
    </row>
    <row r="6" spans="1:15" x14ac:dyDescent="0.25">
      <c r="A6" s="14" t="s">
        <v>95</v>
      </c>
      <c r="B6" s="14" t="s">
        <v>80</v>
      </c>
      <c r="C6" s="35">
        <v>40930</v>
      </c>
      <c r="D6" s="35">
        <v>47</v>
      </c>
      <c r="E6" s="35">
        <v>40977</v>
      </c>
      <c r="F6" s="35">
        <v>187</v>
      </c>
      <c r="G6" s="35">
        <v>96</v>
      </c>
      <c r="H6" s="35">
        <v>283</v>
      </c>
      <c r="I6" s="35">
        <v>7576</v>
      </c>
      <c r="J6" s="35">
        <v>471</v>
      </c>
      <c r="K6" s="35">
        <v>8047</v>
      </c>
      <c r="L6" s="35">
        <v>7</v>
      </c>
      <c r="M6" s="35">
        <v>66</v>
      </c>
      <c r="N6" s="35">
        <v>73</v>
      </c>
      <c r="O6" s="35">
        <v>49380</v>
      </c>
    </row>
    <row r="7" spans="1:15" x14ac:dyDescent="0.25">
      <c r="A7" s="14" t="s">
        <v>111</v>
      </c>
      <c r="B7" s="14" t="s">
        <v>80</v>
      </c>
      <c r="C7" s="35">
        <v>39442</v>
      </c>
      <c r="D7" s="35">
        <v>1</v>
      </c>
      <c r="E7" s="35">
        <v>39443</v>
      </c>
      <c r="F7" s="35">
        <v>313</v>
      </c>
      <c r="G7" s="35">
        <v>2</v>
      </c>
      <c r="H7" s="35">
        <v>315</v>
      </c>
      <c r="I7" s="35">
        <v>6748</v>
      </c>
      <c r="J7" s="35">
        <v>69</v>
      </c>
      <c r="K7" s="35">
        <v>6817</v>
      </c>
      <c r="L7" s="35">
        <v>16</v>
      </c>
      <c r="M7" s="35">
        <v>7</v>
      </c>
      <c r="N7" s="35">
        <v>23</v>
      </c>
      <c r="O7" s="35">
        <v>46598</v>
      </c>
    </row>
    <row r="8" spans="1:15" x14ac:dyDescent="0.25">
      <c r="A8" s="14" t="s">
        <v>98</v>
      </c>
      <c r="B8" s="14" t="s">
        <v>80</v>
      </c>
      <c r="C8" s="35">
        <v>19653</v>
      </c>
      <c r="D8" s="35">
        <v>10</v>
      </c>
      <c r="E8" s="35">
        <v>19663</v>
      </c>
      <c r="F8" s="35">
        <v>4573</v>
      </c>
      <c r="G8" s="35">
        <v>282</v>
      </c>
      <c r="H8" s="35">
        <v>4855</v>
      </c>
      <c r="I8" s="35">
        <v>5893</v>
      </c>
      <c r="J8" s="35">
        <v>186</v>
      </c>
      <c r="K8" s="35">
        <v>6079</v>
      </c>
      <c r="L8" s="35">
        <v>1</v>
      </c>
      <c r="M8" s="35">
        <v>19</v>
      </c>
      <c r="N8" s="35">
        <v>20</v>
      </c>
      <c r="O8" s="35">
        <v>30617</v>
      </c>
    </row>
    <row r="9" spans="1:15" x14ac:dyDescent="0.25">
      <c r="A9" s="14" t="s">
        <v>110</v>
      </c>
      <c r="B9" s="14" t="s">
        <v>80</v>
      </c>
      <c r="C9" s="35">
        <v>131690</v>
      </c>
      <c r="D9" s="35">
        <v>3</v>
      </c>
      <c r="E9" s="35">
        <v>131693</v>
      </c>
      <c r="F9" s="35">
        <v>42</v>
      </c>
      <c r="G9" s="35">
        <v>5</v>
      </c>
      <c r="H9" s="35">
        <v>47</v>
      </c>
      <c r="I9" s="35">
        <v>20115</v>
      </c>
      <c r="J9" s="35">
        <v>80</v>
      </c>
      <c r="K9" s="35">
        <v>20195</v>
      </c>
      <c r="L9" s="35">
        <v>26</v>
      </c>
      <c r="M9" s="35">
        <v>4</v>
      </c>
      <c r="N9" s="35">
        <v>30</v>
      </c>
      <c r="O9" s="35">
        <v>151965</v>
      </c>
    </row>
    <row r="10" spans="1:15" x14ac:dyDescent="0.25">
      <c r="A10" s="14" t="s">
        <v>94</v>
      </c>
      <c r="B10" s="14" t="s">
        <v>80</v>
      </c>
      <c r="C10" s="35">
        <v>53903</v>
      </c>
      <c r="D10" s="35">
        <v>18</v>
      </c>
      <c r="E10" s="35">
        <v>53921</v>
      </c>
      <c r="F10" s="35">
        <v>3401</v>
      </c>
      <c r="G10" s="35">
        <v>666</v>
      </c>
      <c r="H10" s="35">
        <v>4067</v>
      </c>
      <c r="I10" s="35">
        <v>10704</v>
      </c>
      <c r="J10" s="35">
        <v>349</v>
      </c>
      <c r="K10" s="35">
        <v>11053</v>
      </c>
      <c r="L10" s="35">
        <v>17</v>
      </c>
      <c r="M10" s="35">
        <v>74</v>
      </c>
      <c r="N10" s="35">
        <v>91</v>
      </c>
      <c r="O10" s="35">
        <v>69132</v>
      </c>
    </row>
    <row r="11" spans="1:15" x14ac:dyDescent="0.25">
      <c r="A11" s="14" t="s">
        <v>109</v>
      </c>
      <c r="B11" s="14" t="s">
        <v>80</v>
      </c>
      <c r="C11" s="35">
        <v>7082</v>
      </c>
      <c r="D11" s="35">
        <v>2</v>
      </c>
      <c r="E11" s="35">
        <v>7084</v>
      </c>
      <c r="F11" s="35">
        <v>1054</v>
      </c>
      <c r="G11" s="35">
        <v>8</v>
      </c>
      <c r="H11" s="35">
        <v>1062</v>
      </c>
      <c r="I11" s="35">
        <v>1858</v>
      </c>
      <c r="J11" s="35">
        <v>36</v>
      </c>
      <c r="K11" s="35">
        <v>1894</v>
      </c>
      <c r="L11" s="35">
        <v>3</v>
      </c>
      <c r="M11" s="35">
        <v>8</v>
      </c>
      <c r="N11" s="35">
        <v>11</v>
      </c>
      <c r="O11" s="35">
        <v>10051</v>
      </c>
    </row>
    <row r="12" spans="1:15" x14ac:dyDescent="0.25">
      <c r="A12" s="14" t="s">
        <v>83</v>
      </c>
      <c r="B12" s="14" t="s">
        <v>80</v>
      </c>
      <c r="C12" s="35">
        <v>195840</v>
      </c>
      <c r="D12" s="35">
        <v>37</v>
      </c>
      <c r="E12" s="35">
        <v>195877</v>
      </c>
      <c r="F12" s="35">
        <v>357</v>
      </c>
      <c r="G12" s="35">
        <v>50</v>
      </c>
      <c r="H12" s="35">
        <v>407</v>
      </c>
      <c r="I12" s="35">
        <v>46361</v>
      </c>
      <c r="J12" s="35">
        <v>921</v>
      </c>
      <c r="K12" s="35">
        <v>47282</v>
      </c>
      <c r="L12" s="35">
        <v>669</v>
      </c>
      <c r="M12" s="35">
        <v>225</v>
      </c>
      <c r="N12" s="35">
        <v>894</v>
      </c>
      <c r="O12" s="35">
        <v>244460</v>
      </c>
    </row>
    <row r="13" spans="1:15" x14ac:dyDescent="0.25">
      <c r="A13" s="14" t="s">
        <v>84</v>
      </c>
      <c r="B13" s="14" t="s">
        <v>80</v>
      </c>
      <c r="C13" s="35">
        <v>237119</v>
      </c>
      <c r="D13" s="35">
        <v>44</v>
      </c>
      <c r="E13" s="35">
        <v>237163</v>
      </c>
      <c r="F13" s="35">
        <v>818</v>
      </c>
      <c r="G13" s="35">
        <v>44</v>
      </c>
      <c r="H13" s="35">
        <v>862</v>
      </c>
      <c r="I13" s="35">
        <v>35388</v>
      </c>
      <c r="J13" s="35">
        <v>197</v>
      </c>
      <c r="K13" s="35">
        <v>35585</v>
      </c>
      <c r="L13" s="35">
        <v>116</v>
      </c>
      <c r="M13" s="35">
        <v>10</v>
      </c>
      <c r="N13" s="35">
        <v>126</v>
      </c>
      <c r="O13" s="35">
        <v>273736</v>
      </c>
    </row>
    <row r="14" spans="1:15" x14ac:dyDescent="0.25">
      <c r="A14" s="14" t="s">
        <v>96</v>
      </c>
      <c r="B14" s="14" t="s">
        <v>80</v>
      </c>
      <c r="C14" s="35">
        <v>48278</v>
      </c>
      <c r="D14" s="35">
        <v>123</v>
      </c>
      <c r="E14" s="35">
        <v>48401</v>
      </c>
      <c r="F14" s="35">
        <v>904</v>
      </c>
      <c r="G14" s="35">
        <v>86</v>
      </c>
      <c r="H14" s="35">
        <v>990</v>
      </c>
      <c r="I14" s="35">
        <v>11081</v>
      </c>
      <c r="J14" s="35">
        <v>308</v>
      </c>
      <c r="K14" s="35">
        <v>11389</v>
      </c>
      <c r="L14" s="35">
        <v>10</v>
      </c>
      <c r="M14" s="35">
        <v>12</v>
      </c>
      <c r="N14" s="35">
        <v>22</v>
      </c>
      <c r="O14" s="35">
        <v>60802</v>
      </c>
    </row>
    <row r="15" spans="1:15" x14ac:dyDescent="0.25">
      <c r="A15" s="14" t="s">
        <v>88</v>
      </c>
      <c r="B15" s="14" t="s">
        <v>80</v>
      </c>
      <c r="C15" s="35">
        <v>90874</v>
      </c>
      <c r="D15" s="35">
        <v>20</v>
      </c>
      <c r="E15" s="35">
        <v>90894</v>
      </c>
      <c r="F15" s="35">
        <v>37</v>
      </c>
      <c r="G15" s="35">
        <v>4</v>
      </c>
      <c r="H15" s="35">
        <v>41</v>
      </c>
      <c r="I15" s="35">
        <v>12486</v>
      </c>
      <c r="J15" s="35">
        <v>142</v>
      </c>
      <c r="K15" s="35">
        <v>12628</v>
      </c>
      <c r="L15" s="35">
        <v>38</v>
      </c>
      <c r="M15" s="35">
        <v>20</v>
      </c>
      <c r="N15" s="35">
        <v>58</v>
      </c>
      <c r="O15" s="35">
        <v>103621</v>
      </c>
    </row>
    <row r="16" spans="1:15" x14ac:dyDescent="0.25">
      <c r="A16" s="14" t="s">
        <v>107</v>
      </c>
      <c r="B16" s="14" t="s">
        <v>80</v>
      </c>
      <c r="C16" s="35">
        <v>49334</v>
      </c>
      <c r="D16" s="35">
        <v>140</v>
      </c>
      <c r="E16" s="35">
        <v>49474</v>
      </c>
      <c r="F16" s="35">
        <v>951</v>
      </c>
      <c r="G16" s="35">
        <v>309</v>
      </c>
      <c r="H16" s="35">
        <v>1260</v>
      </c>
      <c r="I16" s="35">
        <v>6960</v>
      </c>
      <c r="J16" s="35">
        <v>253</v>
      </c>
      <c r="K16" s="35">
        <v>7213</v>
      </c>
      <c r="L16" s="35">
        <v>30</v>
      </c>
      <c r="M16" s="35">
        <v>10</v>
      </c>
      <c r="N16" s="35">
        <v>40</v>
      </c>
      <c r="O16" s="35">
        <v>57987</v>
      </c>
    </row>
    <row r="17" spans="1:15" x14ac:dyDescent="0.25">
      <c r="A17" s="14" t="s">
        <v>101</v>
      </c>
      <c r="B17" s="14" t="s">
        <v>80</v>
      </c>
      <c r="C17" s="35">
        <v>25421</v>
      </c>
      <c r="D17" s="35">
        <v>125</v>
      </c>
      <c r="E17" s="35">
        <v>25546</v>
      </c>
      <c r="F17" s="35">
        <v>326</v>
      </c>
      <c r="G17" s="35">
        <v>112</v>
      </c>
      <c r="H17" s="35">
        <v>438</v>
      </c>
      <c r="I17" s="35">
        <v>3885</v>
      </c>
      <c r="J17" s="35">
        <v>268</v>
      </c>
      <c r="K17" s="35">
        <v>4153</v>
      </c>
      <c r="L17" s="35">
        <v>3</v>
      </c>
      <c r="M17" s="35">
        <v>22</v>
      </c>
      <c r="N17" s="35">
        <v>25</v>
      </c>
      <c r="O17" s="35">
        <v>30162</v>
      </c>
    </row>
    <row r="18" spans="1:15" x14ac:dyDescent="0.25">
      <c r="A18" s="14" t="s">
        <v>87</v>
      </c>
      <c r="B18" s="14" t="s">
        <v>80</v>
      </c>
      <c r="C18" s="35">
        <v>56232</v>
      </c>
      <c r="D18" s="35">
        <v>1</v>
      </c>
      <c r="E18" s="35">
        <v>56233</v>
      </c>
      <c r="F18" s="35">
        <v>13</v>
      </c>
      <c r="G18" s="35">
        <v>2</v>
      </c>
      <c r="H18" s="35">
        <v>15</v>
      </c>
      <c r="I18" s="35">
        <v>8939</v>
      </c>
      <c r="J18" s="35">
        <v>247</v>
      </c>
      <c r="K18" s="35">
        <v>9186</v>
      </c>
      <c r="L18" s="35">
        <v>111</v>
      </c>
      <c r="M18" s="35">
        <v>74</v>
      </c>
      <c r="N18" s="35">
        <v>185</v>
      </c>
      <c r="O18" s="35">
        <v>65619</v>
      </c>
    </row>
    <row r="19" spans="1:15" x14ac:dyDescent="0.25">
      <c r="A19" s="14" t="s">
        <v>89</v>
      </c>
      <c r="B19" s="14" t="s">
        <v>80</v>
      </c>
      <c r="C19" s="35">
        <v>16517</v>
      </c>
      <c r="D19" s="35">
        <v>16</v>
      </c>
      <c r="E19" s="35">
        <v>16533</v>
      </c>
      <c r="F19" s="35">
        <v>403</v>
      </c>
      <c r="G19" s="35">
        <v>6</v>
      </c>
      <c r="H19" s="35">
        <v>409</v>
      </c>
      <c r="I19" s="35">
        <v>3164</v>
      </c>
      <c r="J19" s="35">
        <v>71</v>
      </c>
      <c r="K19" s="35">
        <v>3235</v>
      </c>
      <c r="L19" s="35">
        <v>5</v>
      </c>
      <c r="M19" s="35">
        <v>10</v>
      </c>
      <c r="N19" s="35">
        <v>15</v>
      </c>
      <c r="O19" s="35">
        <v>20192</v>
      </c>
    </row>
    <row r="20" spans="1:15" x14ac:dyDescent="0.25">
      <c r="A20" s="14" t="s">
        <v>90</v>
      </c>
      <c r="B20" s="14" t="s">
        <v>80</v>
      </c>
      <c r="C20" s="35">
        <v>211959</v>
      </c>
      <c r="D20" s="35">
        <v>16</v>
      </c>
      <c r="E20" s="35">
        <v>211975</v>
      </c>
      <c r="F20" s="35">
        <v>15</v>
      </c>
      <c r="G20" s="35">
        <v>2</v>
      </c>
      <c r="H20" s="35">
        <v>17</v>
      </c>
      <c r="I20" s="35">
        <v>30828</v>
      </c>
      <c r="J20" s="35">
        <v>55</v>
      </c>
      <c r="K20" s="35">
        <v>30883</v>
      </c>
      <c r="L20" s="35">
        <v>104</v>
      </c>
      <c r="M20" s="35">
        <v>1</v>
      </c>
      <c r="N20" s="35">
        <v>105</v>
      </c>
      <c r="O20" s="35">
        <v>242980</v>
      </c>
    </row>
    <row r="21" spans="1:15" x14ac:dyDescent="0.25">
      <c r="A21" s="14" t="s">
        <v>99</v>
      </c>
      <c r="B21" s="14" t="s">
        <v>80</v>
      </c>
      <c r="C21" s="35">
        <v>13230</v>
      </c>
      <c r="D21" s="35">
        <v>45</v>
      </c>
      <c r="E21" s="35">
        <v>13275</v>
      </c>
      <c r="F21" s="35">
        <v>421</v>
      </c>
      <c r="G21" s="35">
        <v>20</v>
      </c>
      <c r="H21" s="35">
        <v>441</v>
      </c>
      <c r="I21" s="35">
        <v>2231</v>
      </c>
      <c r="J21" s="35">
        <v>112</v>
      </c>
      <c r="K21" s="35">
        <v>2343</v>
      </c>
      <c r="L21" s="35">
        <v>25</v>
      </c>
      <c r="M21" s="35">
        <v>6</v>
      </c>
      <c r="N21" s="35">
        <v>31</v>
      </c>
      <c r="O21" s="35">
        <v>16090</v>
      </c>
    </row>
    <row r="22" spans="1:15" x14ac:dyDescent="0.25">
      <c r="A22" s="14" t="s">
        <v>85</v>
      </c>
      <c r="B22" s="14" t="s">
        <v>80</v>
      </c>
      <c r="C22" s="35">
        <v>189557</v>
      </c>
      <c r="D22" s="35">
        <v>4</v>
      </c>
      <c r="E22" s="35">
        <v>189561</v>
      </c>
      <c r="F22" s="35">
        <v>43</v>
      </c>
      <c r="G22" s="35">
        <v>7</v>
      </c>
      <c r="H22" s="35">
        <v>50</v>
      </c>
      <c r="I22" s="35">
        <v>30121</v>
      </c>
      <c r="J22" s="35">
        <v>110</v>
      </c>
      <c r="K22" s="35">
        <v>30231</v>
      </c>
      <c r="L22" s="35">
        <v>34</v>
      </c>
      <c r="M22" s="35">
        <v>5</v>
      </c>
      <c r="N22" s="35">
        <v>39</v>
      </c>
      <c r="O22" s="35">
        <v>219881</v>
      </c>
    </row>
    <row r="23" spans="1:15" x14ac:dyDescent="0.25">
      <c r="A23" s="14" t="s">
        <v>104</v>
      </c>
      <c r="B23" s="14" t="s">
        <v>80</v>
      </c>
      <c r="C23" s="35">
        <v>49139</v>
      </c>
      <c r="D23" s="35">
        <v>316</v>
      </c>
      <c r="E23" s="35">
        <v>49455</v>
      </c>
      <c r="F23" s="35">
        <v>3978</v>
      </c>
      <c r="G23" s="35">
        <v>1131</v>
      </c>
      <c r="H23" s="35">
        <v>5109</v>
      </c>
      <c r="I23" s="35">
        <v>8950</v>
      </c>
      <c r="J23" s="35">
        <v>1336</v>
      </c>
      <c r="K23" s="35">
        <v>10286</v>
      </c>
      <c r="L23" s="35">
        <v>23</v>
      </c>
      <c r="M23" s="35">
        <v>187</v>
      </c>
      <c r="N23" s="35">
        <v>210</v>
      </c>
      <c r="O23" s="35">
        <v>65060</v>
      </c>
    </row>
    <row r="24" spans="1:15" x14ac:dyDescent="0.25">
      <c r="A24" s="14" t="s">
        <v>102</v>
      </c>
      <c r="B24" s="14" t="s">
        <v>80</v>
      </c>
      <c r="C24" s="35">
        <v>12006</v>
      </c>
      <c r="D24" s="35">
        <v>2</v>
      </c>
      <c r="E24" s="35">
        <v>12008</v>
      </c>
      <c r="F24" s="35">
        <v>1697</v>
      </c>
      <c r="G24" s="35">
        <v>137</v>
      </c>
      <c r="H24" s="35">
        <v>1834</v>
      </c>
      <c r="I24" s="35">
        <v>2292</v>
      </c>
      <c r="J24" s="35">
        <v>92</v>
      </c>
      <c r="K24" s="35">
        <v>2384</v>
      </c>
      <c r="L24" s="35">
        <v>2</v>
      </c>
      <c r="M24" s="35">
        <v>15</v>
      </c>
      <c r="N24" s="35">
        <v>17</v>
      </c>
      <c r="O24" s="35">
        <v>16243</v>
      </c>
    </row>
    <row r="25" spans="1:15" x14ac:dyDescent="0.25">
      <c r="A25" s="14" t="s">
        <v>108</v>
      </c>
      <c r="B25" s="14" t="s">
        <v>80</v>
      </c>
      <c r="C25" s="35">
        <v>18470</v>
      </c>
      <c r="D25" s="35">
        <v>1</v>
      </c>
      <c r="E25" s="35">
        <v>18471</v>
      </c>
      <c r="F25" s="35">
        <v>3813</v>
      </c>
      <c r="G25" s="35">
        <v>22</v>
      </c>
      <c r="H25" s="35">
        <v>3835</v>
      </c>
      <c r="I25" s="35">
        <v>4054</v>
      </c>
      <c r="J25" s="35">
        <v>124</v>
      </c>
      <c r="K25" s="35">
        <v>4178</v>
      </c>
      <c r="L25" s="35">
        <v>3</v>
      </c>
      <c r="M25" s="35">
        <v>8</v>
      </c>
      <c r="N25" s="35">
        <v>11</v>
      </c>
      <c r="O25" s="35">
        <v>26495</v>
      </c>
    </row>
    <row r="26" spans="1:15" x14ac:dyDescent="0.25">
      <c r="A26" s="14" t="s">
        <v>82</v>
      </c>
      <c r="B26" s="14" t="s">
        <v>80</v>
      </c>
      <c r="C26" s="35">
        <v>179753</v>
      </c>
      <c r="D26" s="35">
        <v>8</v>
      </c>
      <c r="E26" s="35">
        <v>179761</v>
      </c>
      <c r="F26" s="35">
        <v>6</v>
      </c>
      <c r="G26" s="35">
        <v>5</v>
      </c>
      <c r="H26" s="35">
        <v>11</v>
      </c>
      <c r="I26" s="35">
        <v>76202</v>
      </c>
      <c r="J26" s="35">
        <v>483</v>
      </c>
      <c r="K26" s="35">
        <v>76685</v>
      </c>
      <c r="L26" s="35">
        <v>181</v>
      </c>
      <c r="M26" s="35">
        <v>23</v>
      </c>
      <c r="N26" s="35">
        <v>204</v>
      </c>
      <c r="O26" s="35">
        <v>256661</v>
      </c>
    </row>
    <row r="27" spans="1:15" x14ac:dyDescent="0.25">
      <c r="A27" s="14" t="s">
        <v>100</v>
      </c>
      <c r="B27" s="14" t="s">
        <v>80</v>
      </c>
      <c r="C27" s="35">
        <v>58550</v>
      </c>
      <c r="D27" s="35">
        <v>94</v>
      </c>
      <c r="E27" s="35">
        <v>58644</v>
      </c>
      <c r="F27" s="35">
        <v>3725</v>
      </c>
      <c r="G27" s="35">
        <v>510</v>
      </c>
      <c r="H27" s="35">
        <v>4235</v>
      </c>
      <c r="I27" s="35">
        <v>11506</v>
      </c>
      <c r="J27" s="35">
        <v>486</v>
      </c>
      <c r="K27" s="35">
        <v>11992</v>
      </c>
      <c r="L27" s="35">
        <v>216</v>
      </c>
      <c r="M27" s="35">
        <v>78</v>
      </c>
      <c r="N27" s="35">
        <v>294</v>
      </c>
      <c r="O27" s="35">
        <v>75165</v>
      </c>
    </row>
    <row r="28" spans="1:15" x14ac:dyDescent="0.25">
      <c r="A28" s="14" t="s">
        <v>105</v>
      </c>
      <c r="B28" s="14" t="s">
        <v>80</v>
      </c>
      <c r="C28" s="35">
        <v>74811</v>
      </c>
      <c r="D28" s="35">
        <v>113</v>
      </c>
      <c r="E28" s="35">
        <v>74924</v>
      </c>
      <c r="F28" s="35">
        <v>2033</v>
      </c>
      <c r="G28" s="35">
        <v>153</v>
      </c>
      <c r="H28" s="35">
        <v>2186</v>
      </c>
      <c r="I28" s="35">
        <v>10867</v>
      </c>
      <c r="J28" s="35">
        <v>571</v>
      </c>
      <c r="K28" s="35">
        <v>11438</v>
      </c>
      <c r="L28" s="35">
        <v>116</v>
      </c>
      <c r="M28" s="35">
        <v>120</v>
      </c>
      <c r="N28" s="35">
        <v>236</v>
      </c>
      <c r="O28" s="35">
        <v>88784</v>
      </c>
    </row>
    <row r="29" spans="1:15" x14ac:dyDescent="0.25">
      <c r="A29" s="14" t="s">
        <v>86</v>
      </c>
      <c r="B29" s="14" t="s">
        <v>80</v>
      </c>
      <c r="C29" s="35">
        <v>29732</v>
      </c>
      <c r="D29" s="35">
        <v>4</v>
      </c>
      <c r="E29" s="35">
        <v>29736</v>
      </c>
      <c r="F29" s="35">
        <v>337</v>
      </c>
      <c r="G29" s="35"/>
      <c r="H29" s="35">
        <v>337</v>
      </c>
      <c r="I29" s="35">
        <v>4642</v>
      </c>
      <c r="J29" s="35">
        <v>38</v>
      </c>
      <c r="K29" s="35">
        <v>4680</v>
      </c>
      <c r="L29" s="35">
        <v>8</v>
      </c>
      <c r="M29" s="35">
        <v>1</v>
      </c>
      <c r="N29" s="35">
        <v>9</v>
      </c>
      <c r="O29" s="35">
        <v>34762</v>
      </c>
    </row>
    <row r="30" spans="1:15" x14ac:dyDescent="0.25">
      <c r="A30" s="14" t="s">
        <v>93</v>
      </c>
      <c r="B30" s="14" t="s">
        <v>80</v>
      </c>
      <c r="C30" s="35">
        <v>67580</v>
      </c>
      <c r="D30" s="35">
        <v>35</v>
      </c>
      <c r="E30" s="35">
        <v>67615</v>
      </c>
      <c r="F30" s="35">
        <v>7542</v>
      </c>
      <c r="G30" s="35">
        <v>985</v>
      </c>
      <c r="H30" s="35">
        <v>8527</v>
      </c>
      <c r="I30" s="35">
        <v>15964</v>
      </c>
      <c r="J30" s="35">
        <v>394</v>
      </c>
      <c r="K30" s="35">
        <v>16358</v>
      </c>
      <c r="L30" s="35">
        <v>31</v>
      </c>
      <c r="M30" s="35">
        <v>38</v>
      </c>
      <c r="N30" s="35">
        <v>69</v>
      </c>
      <c r="O30" s="35">
        <v>92569</v>
      </c>
    </row>
    <row r="31" spans="1:15" x14ac:dyDescent="0.25">
      <c r="A31" s="14" t="s">
        <v>92</v>
      </c>
      <c r="B31" s="14" t="s">
        <v>80</v>
      </c>
      <c r="C31" s="35">
        <v>38308</v>
      </c>
      <c r="D31" s="35">
        <v>88</v>
      </c>
      <c r="E31" s="35">
        <v>38396</v>
      </c>
      <c r="F31" s="35">
        <v>2018</v>
      </c>
      <c r="G31" s="35">
        <v>46</v>
      </c>
      <c r="H31" s="35">
        <v>2064</v>
      </c>
      <c r="I31" s="35">
        <v>6039</v>
      </c>
      <c r="J31" s="35">
        <v>206</v>
      </c>
      <c r="K31" s="35">
        <v>6245</v>
      </c>
      <c r="L31" s="35">
        <v>15</v>
      </c>
      <c r="M31" s="35">
        <v>9</v>
      </c>
      <c r="N31" s="35">
        <v>24</v>
      </c>
      <c r="O31" s="35">
        <v>46729</v>
      </c>
    </row>
    <row r="32" spans="1:15" x14ac:dyDescent="0.25">
      <c r="A32" s="14" t="s">
        <v>91</v>
      </c>
      <c r="B32" s="14" t="s">
        <v>80</v>
      </c>
      <c r="C32" s="35">
        <v>18193</v>
      </c>
      <c r="D32" s="35">
        <v>81</v>
      </c>
      <c r="E32" s="35">
        <v>18274</v>
      </c>
      <c r="F32" s="35">
        <v>924</v>
      </c>
      <c r="G32" s="35">
        <v>263</v>
      </c>
      <c r="H32" s="35">
        <v>1187</v>
      </c>
      <c r="I32" s="35">
        <v>4187</v>
      </c>
      <c r="J32" s="35">
        <v>215</v>
      </c>
      <c r="K32" s="35">
        <v>4402</v>
      </c>
      <c r="L32" s="35">
        <v>7</v>
      </c>
      <c r="M32" s="35">
        <v>12</v>
      </c>
      <c r="N32" s="35">
        <v>19</v>
      </c>
      <c r="O32" s="35">
        <v>23882</v>
      </c>
    </row>
    <row r="33" spans="1:15" x14ac:dyDescent="0.25">
      <c r="A33" s="14" t="s">
        <v>106</v>
      </c>
      <c r="B33" s="14" t="s">
        <v>80</v>
      </c>
      <c r="C33" s="35">
        <v>44276</v>
      </c>
      <c r="D33" s="35">
        <v>43</v>
      </c>
      <c r="E33" s="35">
        <v>44319</v>
      </c>
      <c r="F33" s="35">
        <v>3527</v>
      </c>
      <c r="G33" s="35">
        <v>940</v>
      </c>
      <c r="H33" s="35">
        <v>4467</v>
      </c>
      <c r="I33" s="35">
        <v>9148</v>
      </c>
      <c r="J33" s="35">
        <v>388</v>
      </c>
      <c r="K33" s="35">
        <v>9536</v>
      </c>
      <c r="L33" s="35">
        <v>13</v>
      </c>
      <c r="M33" s="35">
        <v>30</v>
      </c>
      <c r="N33" s="35">
        <v>43</v>
      </c>
      <c r="O33" s="35">
        <v>58365</v>
      </c>
    </row>
    <row r="34" spans="1:15" x14ac:dyDescent="0.25">
      <c r="A34" s="14" t="s">
        <v>103</v>
      </c>
      <c r="B34" s="14" t="s">
        <v>80</v>
      </c>
      <c r="C34" s="35">
        <v>81598</v>
      </c>
      <c r="D34" s="35">
        <v>66</v>
      </c>
      <c r="E34" s="35">
        <v>81664</v>
      </c>
      <c r="F34" s="35">
        <v>2494</v>
      </c>
      <c r="G34" s="35">
        <v>899</v>
      </c>
      <c r="H34" s="35">
        <v>3393</v>
      </c>
      <c r="I34" s="35">
        <v>16262</v>
      </c>
      <c r="J34" s="35">
        <v>907</v>
      </c>
      <c r="K34" s="35">
        <v>17169</v>
      </c>
      <c r="L34" s="35">
        <v>70</v>
      </c>
      <c r="M34" s="35">
        <v>432</v>
      </c>
      <c r="N34" s="35">
        <v>502</v>
      </c>
      <c r="O34" s="35">
        <v>102728</v>
      </c>
    </row>
    <row r="35" spans="1:15" x14ac:dyDescent="0.25">
      <c r="A35" s="14" t="s">
        <v>97</v>
      </c>
      <c r="B35" s="14" t="s">
        <v>80</v>
      </c>
      <c r="C35" s="35">
        <v>39474</v>
      </c>
      <c r="D35" s="35">
        <v>147</v>
      </c>
      <c r="E35" s="35">
        <v>39621</v>
      </c>
      <c r="F35" s="35">
        <v>2920</v>
      </c>
      <c r="G35" s="35">
        <v>91</v>
      </c>
      <c r="H35" s="35">
        <v>3011</v>
      </c>
      <c r="I35" s="35">
        <v>7946</v>
      </c>
      <c r="J35" s="35">
        <v>318</v>
      </c>
      <c r="K35" s="35">
        <v>8264</v>
      </c>
      <c r="L35" s="35">
        <v>11</v>
      </c>
      <c r="M35" s="35">
        <v>15</v>
      </c>
      <c r="N35" s="35">
        <v>26</v>
      </c>
      <c r="O35" s="35">
        <v>50922</v>
      </c>
    </row>
    <row r="36" spans="1:15" x14ac:dyDescent="0.25">
      <c r="A36" s="14" t="s">
        <v>124</v>
      </c>
      <c r="B36" s="14" t="s">
        <v>81</v>
      </c>
      <c r="C36" s="35">
        <v>8380</v>
      </c>
      <c r="D36" s="35">
        <v>10</v>
      </c>
      <c r="E36" s="35">
        <v>8390</v>
      </c>
      <c r="F36" s="35">
        <v>595</v>
      </c>
      <c r="G36" s="35">
        <v>479</v>
      </c>
      <c r="H36" s="35">
        <v>1074</v>
      </c>
      <c r="I36" s="35">
        <v>1902</v>
      </c>
      <c r="J36" s="35">
        <v>97</v>
      </c>
      <c r="K36" s="35">
        <v>1999</v>
      </c>
      <c r="L36" s="35">
        <v>1</v>
      </c>
      <c r="M36" s="35">
        <v>8</v>
      </c>
      <c r="N36" s="35">
        <v>9</v>
      </c>
      <c r="O36" s="35">
        <v>11472</v>
      </c>
    </row>
    <row r="37" spans="1:15" x14ac:dyDescent="0.25">
      <c r="A37" s="14" t="s">
        <v>112</v>
      </c>
      <c r="B37" s="14" t="s">
        <v>81</v>
      </c>
      <c r="C37" s="35">
        <v>91488</v>
      </c>
      <c r="D37" s="35">
        <v>34</v>
      </c>
      <c r="E37" s="35">
        <v>91522</v>
      </c>
      <c r="F37" s="35">
        <v>7512</v>
      </c>
      <c r="G37" s="35">
        <v>2285</v>
      </c>
      <c r="H37" s="35">
        <v>9797</v>
      </c>
      <c r="I37" s="35">
        <v>18957</v>
      </c>
      <c r="J37" s="35">
        <v>627</v>
      </c>
      <c r="K37" s="35">
        <v>19584</v>
      </c>
      <c r="L37" s="35">
        <v>62</v>
      </c>
      <c r="M37" s="35">
        <v>90</v>
      </c>
      <c r="N37" s="35">
        <v>152</v>
      </c>
      <c r="O37" s="35">
        <v>121055</v>
      </c>
    </row>
    <row r="38" spans="1:15" x14ac:dyDescent="0.25">
      <c r="A38" s="14" t="s">
        <v>113</v>
      </c>
      <c r="B38" s="14" t="s">
        <v>81</v>
      </c>
      <c r="C38" s="35">
        <v>45949</v>
      </c>
      <c r="D38" s="35">
        <v>29</v>
      </c>
      <c r="E38" s="35">
        <v>45978</v>
      </c>
      <c r="F38" s="35">
        <v>5098</v>
      </c>
      <c r="G38" s="35">
        <v>1160</v>
      </c>
      <c r="H38" s="35">
        <v>6258</v>
      </c>
      <c r="I38" s="35">
        <v>8463</v>
      </c>
      <c r="J38" s="35">
        <v>400</v>
      </c>
      <c r="K38" s="35">
        <v>8863</v>
      </c>
      <c r="L38" s="35">
        <v>36</v>
      </c>
      <c r="M38" s="35">
        <v>46</v>
      </c>
      <c r="N38" s="35">
        <v>82</v>
      </c>
      <c r="O38" s="35">
        <v>61181</v>
      </c>
    </row>
    <row r="39" spans="1:15" x14ac:dyDescent="0.25">
      <c r="A39" s="14" t="s">
        <v>114</v>
      </c>
      <c r="B39" s="14" t="s">
        <v>81</v>
      </c>
      <c r="C39" s="35">
        <v>20283</v>
      </c>
      <c r="D39" s="35">
        <v>4</v>
      </c>
      <c r="E39" s="35">
        <v>20287</v>
      </c>
      <c r="F39" s="35">
        <v>575</v>
      </c>
      <c r="G39" s="35">
        <v>8</v>
      </c>
      <c r="H39" s="35">
        <v>583</v>
      </c>
      <c r="I39" s="35">
        <v>3887</v>
      </c>
      <c r="J39" s="35">
        <v>129</v>
      </c>
      <c r="K39" s="35">
        <v>4016</v>
      </c>
      <c r="L39" s="35">
        <v>34</v>
      </c>
      <c r="M39" s="35">
        <v>2</v>
      </c>
      <c r="N39" s="35">
        <v>36</v>
      </c>
      <c r="O39" s="35">
        <v>24922</v>
      </c>
    </row>
    <row r="40" spans="1:15" x14ac:dyDescent="0.25">
      <c r="A40" s="14" t="s">
        <v>125</v>
      </c>
      <c r="B40" s="14" t="s">
        <v>81</v>
      </c>
      <c r="C40" s="35">
        <v>6354</v>
      </c>
      <c r="D40" s="35">
        <v>6</v>
      </c>
      <c r="E40" s="35">
        <v>6360</v>
      </c>
      <c r="F40" s="35">
        <v>1203</v>
      </c>
      <c r="G40" s="35">
        <v>514</v>
      </c>
      <c r="H40" s="35">
        <v>1717</v>
      </c>
      <c r="I40" s="35">
        <v>1484</v>
      </c>
      <c r="J40" s="35">
        <v>72</v>
      </c>
      <c r="K40" s="35">
        <v>1556</v>
      </c>
      <c r="L40" s="35">
        <v>7</v>
      </c>
      <c r="M40" s="35">
        <v>8</v>
      </c>
      <c r="N40" s="35">
        <v>15</v>
      </c>
      <c r="O40" s="35">
        <v>9648</v>
      </c>
    </row>
    <row r="41" spans="1:15" x14ac:dyDescent="0.25">
      <c r="A41" s="14" t="s">
        <v>115</v>
      </c>
      <c r="B41" s="14" t="s">
        <v>81</v>
      </c>
      <c r="C41" s="35">
        <v>19009</v>
      </c>
      <c r="D41" s="35"/>
      <c r="E41" s="35">
        <v>19009</v>
      </c>
      <c r="F41" s="35">
        <v>843</v>
      </c>
      <c r="G41" s="35">
        <v>35</v>
      </c>
      <c r="H41" s="35">
        <v>878</v>
      </c>
      <c r="I41" s="35">
        <v>2934</v>
      </c>
      <c r="J41" s="35">
        <v>125</v>
      </c>
      <c r="K41" s="35">
        <v>3059</v>
      </c>
      <c r="L41" s="35">
        <v>6</v>
      </c>
      <c r="M41" s="35">
        <v>14</v>
      </c>
      <c r="N41" s="35">
        <v>20</v>
      </c>
      <c r="O41" s="35">
        <v>22966</v>
      </c>
    </row>
    <row r="42" spans="1:15" x14ac:dyDescent="0.25">
      <c r="A42" s="14" t="s">
        <v>116</v>
      </c>
      <c r="B42" s="14" t="s">
        <v>81</v>
      </c>
      <c r="C42" s="35">
        <v>19723</v>
      </c>
      <c r="D42" s="35">
        <v>30</v>
      </c>
      <c r="E42" s="35">
        <v>19753</v>
      </c>
      <c r="F42" s="35">
        <v>897</v>
      </c>
      <c r="G42" s="35">
        <v>1046</v>
      </c>
      <c r="H42" s="35">
        <v>1943</v>
      </c>
      <c r="I42" s="35">
        <v>4089</v>
      </c>
      <c r="J42" s="35">
        <v>200</v>
      </c>
      <c r="K42" s="35">
        <v>4289</v>
      </c>
      <c r="L42" s="35">
        <v>7</v>
      </c>
      <c r="M42" s="35">
        <v>14</v>
      </c>
      <c r="N42" s="35">
        <v>21</v>
      </c>
      <c r="O42" s="35">
        <v>26006</v>
      </c>
    </row>
    <row r="43" spans="1:15" x14ac:dyDescent="0.25">
      <c r="A43" s="14" t="s">
        <v>126</v>
      </c>
      <c r="B43" s="14" t="s">
        <v>81</v>
      </c>
      <c r="C43" s="35">
        <v>7526</v>
      </c>
      <c r="D43" s="35">
        <v>3</v>
      </c>
      <c r="E43" s="35">
        <v>7529</v>
      </c>
      <c r="F43" s="35">
        <v>1325</v>
      </c>
      <c r="G43" s="35">
        <v>149</v>
      </c>
      <c r="H43" s="35">
        <v>1474</v>
      </c>
      <c r="I43" s="35">
        <v>1449</v>
      </c>
      <c r="J43" s="35">
        <v>92</v>
      </c>
      <c r="K43" s="35">
        <v>1541</v>
      </c>
      <c r="L43" s="35">
        <v>8</v>
      </c>
      <c r="M43" s="35">
        <v>5</v>
      </c>
      <c r="N43" s="35">
        <v>13</v>
      </c>
      <c r="O43" s="35">
        <v>10557</v>
      </c>
    </row>
    <row r="44" spans="1:15" x14ac:dyDescent="0.25">
      <c r="A44" s="14" t="s">
        <v>117</v>
      </c>
      <c r="B44" s="14" t="s">
        <v>81</v>
      </c>
      <c r="C44" s="35">
        <v>21472</v>
      </c>
      <c r="D44" s="35">
        <v>58</v>
      </c>
      <c r="E44" s="35">
        <v>21530</v>
      </c>
      <c r="F44" s="35">
        <v>926</v>
      </c>
      <c r="G44" s="35">
        <v>396</v>
      </c>
      <c r="H44" s="35">
        <v>1322</v>
      </c>
      <c r="I44" s="35">
        <v>5155</v>
      </c>
      <c r="J44" s="35">
        <v>222</v>
      </c>
      <c r="K44" s="35">
        <v>5377</v>
      </c>
      <c r="L44" s="35">
        <v>31</v>
      </c>
      <c r="M44" s="35">
        <v>29</v>
      </c>
      <c r="N44" s="35">
        <v>60</v>
      </c>
      <c r="O44" s="35">
        <v>28289</v>
      </c>
    </row>
    <row r="45" spans="1:15" x14ac:dyDescent="0.25">
      <c r="A45" s="14" t="s">
        <v>118</v>
      </c>
      <c r="B45" s="14" t="s">
        <v>81</v>
      </c>
      <c r="C45" s="35">
        <v>77809</v>
      </c>
      <c r="D45" s="35">
        <v>134</v>
      </c>
      <c r="E45" s="35">
        <v>77943</v>
      </c>
      <c r="F45" s="35">
        <v>3350</v>
      </c>
      <c r="G45" s="35">
        <v>1877</v>
      </c>
      <c r="H45" s="35">
        <v>5227</v>
      </c>
      <c r="I45" s="35">
        <v>16666</v>
      </c>
      <c r="J45" s="35">
        <v>732</v>
      </c>
      <c r="K45" s="35">
        <v>17398</v>
      </c>
      <c r="L45" s="35">
        <v>54</v>
      </c>
      <c r="M45" s="35">
        <v>70</v>
      </c>
      <c r="N45" s="35">
        <v>124</v>
      </c>
      <c r="O45" s="35">
        <v>100692</v>
      </c>
    </row>
    <row r="46" spans="1:15" x14ac:dyDescent="0.25">
      <c r="A46" s="14" t="s">
        <v>119</v>
      </c>
      <c r="B46" s="14" t="s">
        <v>81</v>
      </c>
      <c r="C46" s="35">
        <v>16905</v>
      </c>
      <c r="D46" s="35">
        <v>8</v>
      </c>
      <c r="E46" s="35">
        <v>16913</v>
      </c>
      <c r="F46" s="35">
        <v>2761</v>
      </c>
      <c r="G46" s="35">
        <v>942</v>
      </c>
      <c r="H46" s="35">
        <v>3703</v>
      </c>
      <c r="I46" s="35">
        <v>2713</v>
      </c>
      <c r="J46" s="35">
        <v>87</v>
      </c>
      <c r="K46" s="35">
        <v>2800</v>
      </c>
      <c r="L46" s="35">
        <v>12</v>
      </c>
      <c r="M46" s="35">
        <v>2</v>
      </c>
      <c r="N46" s="35">
        <v>14</v>
      </c>
      <c r="O46" s="35">
        <v>23430</v>
      </c>
    </row>
    <row r="47" spans="1:15" x14ac:dyDescent="0.25">
      <c r="A47" s="14" t="s">
        <v>120</v>
      </c>
      <c r="B47" s="14" t="s">
        <v>81</v>
      </c>
      <c r="C47" s="35">
        <v>27895</v>
      </c>
      <c r="D47" s="35">
        <v>22</v>
      </c>
      <c r="E47" s="35">
        <v>27917</v>
      </c>
      <c r="F47" s="35">
        <v>1455</v>
      </c>
      <c r="G47" s="35">
        <v>1651</v>
      </c>
      <c r="H47" s="35">
        <v>3106</v>
      </c>
      <c r="I47" s="35">
        <v>5571</v>
      </c>
      <c r="J47" s="35">
        <v>300</v>
      </c>
      <c r="K47" s="35">
        <v>5871</v>
      </c>
      <c r="L47" s="35">
        <v>15</v>
      </c>
      <c r="M47" s="35">
        <v>39</v>
      </c>
      <c r="N47" s="35">
        <v>54</v>
      </c>
      <c r="O47" s="35">
        <v>36948</v>
      </c>
    </row>
    <row r="48" spans="1:15" x14ac:dyDescent="0.25">
      <c r="A48" s="14" t="s">
        <v>121</v>
      </c>
      <c r="B48" s="14" t="s">
        <v>81</v>
      </c>
      <c r="C48" s="35">
        <v>9512</v>
      </c>
      <c r="D48" s="35">
        <v>11</v>
      </c>
      <c r="E48" s="35">
        <v>9523</v>
      </c>
      <c r="F48" s="35">
        <v>719</v>
      </c>
      <c r="G48" s="35">
        <v>15</v>
      </c>
      <c r="H48" s="35">
        <v>734</v>
      </c>
      <c r="I48" s="35">
        <v>1568</v>
      </c>
      <c r="J48" s="35">
        <v>108</v>
      </c>
      <c r="K48" s="35">
        <v>1676</v>
      </c>
      <c r="L48" s="35">
        <v>8</v>
      </c>
      <c r="M48" s="35">
        <v>3</v>
      </c>
      <c r="N48" s="35">
        <v>11</v>
      </c>
      <c r="O48" s="35">
        <v>11944</v>
      </c>
    </row>
    <row r="49" spans="1:15" x14ac:dyDescent="0.25">
      <c r="A49" s="14" t="s">
        <v>122</v>
      </c>
      <c r="B49" s="14" t="s">
        <v>81</v>
      </c>
      <c r="C49" s="35">
        <v>54190</v>
      </c>
      <c r="D49" s="35">
        <v>56</v>
      </c>
      <c r="E49" s="35">
        <v>54246</v>
      </c>
      <c r="F49" s="35">
        <v>347</v>
      </c>
      <c r="G49" s="35">
        <v>217</v>
      </c>
      <c r="H49" s="35">
        <v>564</v>
      </c>
      <c r="I49" s="35">
        <v>8725</v>
      </c>
      <c r="J49" s="35">
        <v>345</v>
      </c>
      <c r="K49" s="35">
        <v>9070</v>
      </c>
      <c r="L49" s="35">
        <v>11</v>
      </c>
      <c r="M49" s="35">
        <v>39</v>
      </c>
      <c r="N49" s="35">
        <v>50</v>
      </c>
      <c r="O49" s="35">
        <v>63930</v>
      </c>
    </row>
    <row r="50" spans="1:15" x14ac:dyDescent="0.25">
      <c r="A50" s="14" t="s">
        <v>127</v>
      </c>
      <c r="B50" s="14" t="s">
        <v>81</v>
      </c>
      <c r="C50" s="35">
        <v>71533</v>
      </c>
      <c r="D50" s="35">
        <v>46</v>
      </c>
      <c r="E50" s="35">
        <v>71579</v>
      </c>
      <c r="F50" s="35">
        <v>1869</v>
      </c>
      <c r="G50" s="35">
        <v>1678</v>
      </c>
      <c r="H50" s="35">
        <v>3547</v>
      </c>
      <c r="I50" s="35">
        <v>15245</v>
      </c>
      <c r="J50" s="35">
        <v>569</v>
      </c>
      <c r="K50" s="35">
        <v>15814</v>
      </c>
      <c r="L50" s="35">
        <v>29</v>
      </c>
      <c r="M50" s="35">
        <v>46</v>
      </c>
      <c r="N50" s="35">
        <v>75</v>
      </c>
      <c r="O50" s="35">
        <v>91015</v>
      </c>
    </row>
    <row r="51" spans="1:15" x14ac:dyDescent="0.25">
      <c r="A51" s="14" t="s">
        <v>123</v>
      </c>
      <c r="B51" s="14" t="s">
        <v>81</v>
      </c>
      <c r="C51" s="35">
        <v>78296</v>
      </c>
      <c r="D51" s="35">
        <v>51</v>
      </c>
      <c r="E51" s="35">
        <v>78347</v>
      </c>
      <c r="F51" s="35">
        <v>2906</v>
      </c>
      <c r="G51" s="35">
        <v>1709</v>
      </c>
      <c r="H51" s="35">
        <v>4615</v>
      </c>
      <c r="I51" s="35">
        <v>14777</v>
      </c>
      <c r="J51" s="35">
        <v>549</v>
      </c>
      <c r="K51" s="35">
        <v>15326</v>
      </c>
      <c r="L51" s="35">
        <v>80</v>
      </c>
      <c r="M51" s="35">
        <v>105</v>
      </c>
      <c r="N51" s="35">
        <v>185</v>
      </c>
      <c r="O51" s="35">
        <v>98473</v>
      </c>
    </row>
    <row r="52" spans="1:15" x14ac:dyDescent="0.25">
      <c r="A52" s="14" t="s">
        <v>128</v>
      </c>
      <c r="B52" s="14" t="s">
        <v>81</v>
      </c>
      <c r="C52" s="35">
        <v>110196</v>
      </c>
      <c r="D52" s="35">
        <v>78</v>
      </c>
      <c r="E52" s="35">
        <v>110274</v>
      </c>
      <c r="F52" s="35">
        <v>872</v>
      </c>
      <c r="G52" s="35">
        <v>850</v>
      </c>
      <c r="H52" s="35">
        <v>1722</v>
      </c>
      <c r="I52" s="35">
        <v>15301</v>
      </c>
      <c r="J52" s="35">
        <v>778</v>
      </c>
      <c r="K52" s="35">
        <v>16079</v>
      </c>
      <c r="L52" s="35">
        <v>133</v>
      </c>
      <c r="M52" s="35">
        <v>192</v>
      </c>
      <c r="N52" s="35">
        <v>325</v>
      </c>
      <c r="O52" s="35">
        <v>128400</v>
      </c>
    </row>
    <row r="55" spans="1:15" x14ac:dyDescent="0.25">
      <c r="J55" s="13"/>
    </row>
  </sheetData>
  <mergeCells count="4">
    <mergeCell ref="C1:E1"/>
    <mergeCell ref="F1:H1"/>
    <mergeCell ref="I1:K1"/>
    <mergeCell ref="L1:N1"/>
  </mergeCells>
  <pageMargins left="0.7" right="0.7" top="0.75" bottom="0.75" header="0.3" footer="0.3"/>
  <pageSetup paperSize="9" orientation="portrait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"/>
  <dimension ref="A1:O52"/>
  <sheetViews>
    <sheetView zoomScale="80" zoomScaleNormal="80" workbookViewId="0">
      <selection sqref="A1:O1048576"/>
    </sheetView>
  </sheetViews>
  <sheetFormatPr defaultRowHeight="15" x14ac:dyDescent="0.25"/>
  <cols>
    <col min="1" max="1" width="17.7109375" bestFit="1" customWidth="1"/>
    <col min="2" max="2" width="19" customWidth="1"/>
    <col min="3" max="15" width="18.42578125" customWidth="1"/>
  </cols>
  <sheetData>
    <row r="1" spans="1:15" ht="28.5" x14ac:dyDescent="0.25">
      <c r="C1" s="37" t="s">
        <v>68</v>
      </c>
      <c r="D1" s="37"/>
      <c r="E1" s="37"/>
      <c r="F1" s="37" t="s">
        <v>69</v>
      </c>
      <c r="G1" s="37"/>
      <c r="H1" s="37"/>
      <c r="I1" s="37" t="s">
        <v>70</v>
      </c>
      <c r="J1" s="37"/>
      <c r="K1" s="37"/>
      <c r="L1" s="37" t="s">
        <v>71</v>
      </c>
      <c r="M1" s="37"/>
      <c r="N1" s="37"/>
      <c r="O1" s="19" t="s">
        <v>17</v>
      </c>
    </row>
    <row r="2" spans="1:15" x14ac:dyDescent="0.25">
      <c r="B2" s="2"/>
      <c r="C2" s="31" t="s">
        <v>1</v>
      </c>
      <c r="D2" s="31" t="s">
        <v>2</v>
      </c>
      <c r="E2" s="19" t="s">
        <v>25</v>
      </c>
      <c r="F2" s="31" t="s">
        <v>1</v>
      </c>
      <c r="G2" s="31" t="s">
        <v>2</v>
      </c>
      <c r="H2" s="19" t="s">
        <v>25</v>
      </c>
      <c r="I2" s="31" t="s">
        <v>1</v>
      </c>
      <c r="J2" s="31" t="s">
        <v>2</v>
      </c>
      <c r="K2" s="19" t="s">
        <v>25</v>
      </c>
      <c r="L2" s="31" t="s">
        <v>1</v>
      </c>
      <c r="M2" s="31" t="s">
        <v>2</v>
      </c>
      <c r="N2" s="19" t="s">
        <v>25</v>
      </c>
      <c r="O2" s="19"/>
    </row>
    <row r="3" spans="1:15" x14ac:dyDescent="0.25">
      <c r="A3" s="14" t="s">
        <v>21</v>
      </c>
      <c r="B3" s="14" t="s">
        <v>21</v>
      </c>
      <c r="C3" s="32">
        <v>628425.51301666663</v>
      </c>
      <c r="D3" s="32">
        <v>5985.9650416666664</v>
      </c>
      <c r="E3" s="32">
        <v>634411.47805833328</v>
      </c>
      <c r="F3" s="32">
        <v>49252.381608333337</v>
      </c>
      <c r="G3" s="32">
        <v>52292.587224999996</v>
      </c>
      <c r="H3" s="32">
        <v>101544.96883333335</v>
      </c>
      <c r="I3" s="32">
        <v>320075.36015833326</v>
      </c>
      <c r="J3" s="32">
        <v>239362.48679166668</v>
      </c>
      <c r="K3" s="32">
        <v>559437.84694999992</v>
      </c>
      <c r="L3" s="32">
        <v>24476.054941666669</v>
      </c>
      <c r="M3" s="32">
        <v>483522.1651166667</v>
      </c>
      <c r="N3" s="32">
        <v>507998.22005833336</v>
      </c>
      <c r="O3" s="32">
        <v>1803392.5138999999</v>
      </c>
    </row>
    <row r="4" spans="1:15" x14ac:dyDescent="0.25">
      <c r="A4" s="14" t="s">
        <v>80</v>
      </c>
      <c r="B4" s="14" t="s">
        <v>22</v>
      </c>
      <c r="C4" s="32">
        <v>513478.81125833333</v>
      </c>
      <c r="D4" s="32">
        <v>5722.62435</v>
      </c>
      <c r="E4" s="32">
        <v>519201.43560833333</v>
      </c>
      <c r="F4" s="32">
        <v>30210.269366666671</v>
      </c>
      <c r="G4" s="32">
        <v>22235.922683333334</v>
      </c>
      <c r="H4" s="32">
        <v>52446.192050000005</v>
      </c>
      <c r="I4" s="32">
        <v>265707.09844999993</v>
      </c>
      <c r="J4" s="32">
        <v>187751.14892500002</v>
      </c>
      <c r="K4" s="32">
        <v>453458.24737499992</v>
      </c>
      <c r="L4" s="32">
        <v>19961.581583333336</v>
      </c>
      <c r="M4" s="32">
        <v>397478.80085833336</v>
      </c>
      <c r="N4" s="32">
        <v>417440.38244166668</v>
      </c>
      <c r="O4" s="32">
        <v>1442546.2574749999</v>
      </c>
    </row>
    <row r="5" spans="1:15" x14ac:dyDescent="0.25">
      <c r="A5" s="14" t="s">
        <v>81</v>
      </c>
      <c r="B5" s="14" t="s">
        <v>23</v>
      </c>
      <c r="C5" s="32">
        <v>114946.70175833334</v>
      </c>
      <c r="D5" s="32">
        <v>263.34069166666666</v>
      </c>
      <c r="E5" s="32">
        <v>115210.04245000001</v>
      </c>
      <c r="F5" s="32">
        <v>19042.112241666669</v>
      </c>
      <c r="G5" s="32">
        <v>30056.664541666662</v>
      </c>
      <c r="H5" s="32">
        <v>49098.776783333335</v>
      </c>
      <c r="I5" s="32">
        <v>54368.261708333332</v>
      </c>
      <c r="J5" s="32">
        <v>51611.337866666661</v>
      </c>
      <c r="K5" s="32">
        <v>105979.599575</v>
      </c>
      <c r="L5" s="32">
        <v>4514.4733583333327</v>
      </c>
      <c r="M5" s="32">
        <v>86043.364258333328</v>
      </c>
      <c r="N5" s="32">
        <v>90557.837616666657</v>
      </c>
      <c r="O5" s="32">
        <v>360846.25642500003</v>
      </c>
    </row>
    <row r="6" spans="1:15" x14ac:dyDescent="0.25">
      <c r="A6" s="14" t="s">
        <v>95</v>
      </c>
      <c r="B6" s="14" t="s">
        <v>80</v>
      </c>
      <c r="C6" s="32">
        <v>8627.1964249999983</v>
      </c>
      <c r="D6" s="32">
        <v>52.533150000000006</v>
      </c>
      <c r="E6" s="32">
        <v>8679.7295749999976</v>
      </c>
      <c r="F6" s="32">
        <v>40.722058333333315</v>
      </c>
      <c r="G6" s="32">
        <v>409.95139166666661</v>
      </c>
      <c r="H6" s="32">
        <v>450.67344999999995</v>
      </c>
      <c r="I6" s="32">
        <v>4510.3973999999998</v>
      </c>
      <c r="J6" s="32">
        <v>8076.0565000000015</v>
      </c>
      <c r="K6" s="32">
        <v>12586.4539</v>
      </c>
      <c r="L6" s="32">
        <v>51.751400000000004</v>
      </c>
      <c r="M6" s="32">
        <v>105638.76870000002</v>
      </c>
      <c r="N6" s="32">
        <v>105690.52010000001</v>
      </c>
      <c r="O6" s="32">
        <v>127407.37702500002</v>
      </c>
    </row>
    <row r="7" spans="1:15" x14ac:dyDescent="0.25">
      <c r="A7" s="14" t="s">
        <v>111</v>
      </c>
      <c r="B7" s="14" t="s">
        <v>80</v>
      </c>
      <c r="C7" s="32">
        <v>9995.4019666666645</v>
      </c>
      <c r="D7" s="32">
        <v>13.830641666666665</v>
      </c>
      <c r="E7" s="32">
        <v>10009.232608333332</v>
      </c>
      <c r="F7" s="32">
        <v>152.89599166666665</v>
      </c>
      <c r="G7" s="32"/>
      <c r="H7" s="32">
        <v>152.89599166666665</v>
      </c>
      <c r="I7" s="32">
        <v>3929.3089833333338</v>
      </c>
      <c r="J7" s="32">
        <v>10178.8406</v>
      </c>
      <c r="K7" s="32">
        <v>14108.149583333334</v>
      </c>
      <c r="L7" s="32">
        <v>152.72215833333334</v>
      </c>
      <c r="M7" s="32">
        <v>581.20026666666672</v>
      </c>
      <c r="N7" s="32">
        <v>733.92242500000009</v>
      </c>
      <c r="O7" s="32">
        <v>25004.200608333333</v>
      </c>
    </row>
    <row r="8" spans="1:15" x14ac:dyDescent="0.25">
      <c r="A8" s="14" t="s">
        <v>98</v>
      </c>
      <c r="B8" s="14" t="s">
        <v>80</v>
      </c>
      <c r="C8" s="32">
        <v>3706.7254416666665</v>
      </c>
      <c r="D8" s="32">
        <v>3.3431750000000005</v>
      </c>
      <c r="E8" s="32">
        <v>3710.0686166666665</v>
      </c>
      <c r="F8" s="32">
        <v>3267.9936250000001</v>
      </c>
      <c r="G8" s="32">
        <v>607.3979250000001</v>
      </c>
      <c r="H8" s="32">
        <v>3875.3915500000003</v>
      </c>
      <c r="I8" s="32">
        <v>3173.4280916666667</v>
      </c>
      <c r="J8" s="32">
        <v>1088.0701833333333</v>
      </c>
      <c r="K8" s="32">
        <v>4261.4982749999999</v>
      </c>
      <c r="L8" s="32"/>
      <c r="M8" s="32">
        <v>1505.9001333333331</v>
      </c>
      <c r="N8" s="32">
        <v>1505.9001333333331</v>
      </c>
      <c r="O8" s="32">
        <v>13352.858574999998</v>
      </c>
    </row>
    <row r="9" spans="1:15" x14ac:dyDescent="0.25">
      <c r="A9" s="14" t="s">
        <v>110</v>
      </c>
      <c r="B9" s="14" t="s">
        <v>80</v>
      </c>
      <c r="C9" s="32">
        <v>37496.059024999995</v>
      </c>
      <c r="D9" s="32">
        <v>16.776258333333335</v>
      </c>
      <c r="E9" s="32">
        <v>37512.835283333327</v>
      </c>
      <c r="F9" s="32">
        <v>6.4583000000000004</v>
      </c>
      <c r="G9" s="32">
        <v>281.92976666666669</v>
      </c>
      <c r="H9" s="32">
        <v>288.3880666666667</v>
      </c>
      <c r="I9" s="32">
        <v>14911.431600000002</v>
      </c>
      <c r="J9" s="32">
        <v>6267.8252083333336</v>
      </c>
      <c r="K9" s="32">
        <v>21179.256808333335</v>
      </c>
      <c r="L9" s="32">
        <v>241.87723333333332</v>
      </c>
      <c r="M9" s="32">
        <v>1264.1523750000001</v>
      </c>
      <c r="N9" s="32">
        <v>1506.0296083333335</v>
      </c>
      <c r="O9" s="32">
        <v>60486.509766666662</v>
      </c>
    </row>
    <row r="10" spans="1:15" x14ac:dyDescent="0.25">
      <c r="A10" s="14" t="s">
        <v>94</v>
      </c>
      <c r="B10" s="14" t="s">
        <v>80</v>
      </c>
      <c r="C10" s="32">
        <v>9961.7344166666662</v>
      </c>
      <c r="D10" s="32">
        <v>9.6580166666666685</v>
      </c>
      <c r="E10" s="32">
        <v>9971.3924333333325</v>
      </c>
      <c r="F10" s="32">
        <v>1843.6287833333333</v>
      </c>
      <c r="G10" s="32">
        <v>1904.5868</v>
      </c>
      <c r="H10" s="32">
        <v>3748.2155833333336</v>
      </c>
      <c r="I10" s="32">
        <v>4905.5901416666675</v>
      </c>
      <c r="J10" s="32">
        <v>2940.7878999999994</v>
      </c>
      <c r="K10" s="32">
        <v>7846.3780416666668</v>
      </c>
      <c r="L10" s="32">
        <v>138.44873333333334</v>
      </c>
      <c r="M10" s="32">
        <v>12895.322608333332</v>
      </c>
      <c r="N10" s="32">
        <v>13033.771341666665</v>
      </c>
      <c r="O10" s="32">
        <v>34599.757399999995</v>
      </c>
    </row>
    <row r="11" spans="1:15" x14ac:dyDescent="0.25">
      <c r="A11" s="14" t="s">
        <v>109</v>
      </c>
      <c r="B11" s="14" t="s">
        <v>80</v>
      </c>
      <c r="C11" s="32">
        <v>928.70372500000019</v>
      </c>
      <c r="D11" s="32"/>
      <c r="E11" s="32">
        <v>928.70372500000019</v>
      </c>
      <c r="F11" s="32">
        <v>419.42394999999999</v>
      </c>
      <c r="G11" s="32">
        <v>9.7093249999999998</v>
      </c>
      <c r="H11" s="32">
        <v>429.13327499999997</v>
      </c>
      <c r="I11" s="32">
        <v>650.9789750000001</v>
      </c>
      <c r="J11" s="32">
        <v>376.43609166666664</v>
      </c>
      <c r="K11" s="32">
        <v>1027.4150666666667</v>
      </c>
      <c r="L11" s="32">
        <v>107.05205833333332</v>
      </c>
      <c r="M11" s="32">
        <v>638.94931666666662</v>
      </c>
      <c r="N11" s="32">
        <v>746.00137499999994</v>
      </c>
      <c r="O11" s="32">
        <v>3131.2534416666672</v>
      </c>
    </row>
    <row r="12" spans="1:15" x14ac:dyDescent="0.25">
      <c r="A12" s="14" t="s">
        <v>83</v>
      </c>
      <c r="B12" s="14" t="s">
        <v>80</v>
      </c>
      <c r="C12" s="32">
        <v>52528.827399999987</v>
      </c>
      <c r="D12" s="32">
        <v>122.64638333333335</v>
      </c>
      <c r="E12" s="32">
        <v>52651.47378333332</v>
      </c>
      <c r="F12" s="32">
        <v>158.89616666666666</v>
      </c>
      <c r="G12" s="32">
        <v>285.4244333333333</v>
      </c>
      <c r="H12" s="32">
        <v>444.32059999999996</v>
      </c>
      <c r="I12" s="32">
        <v>35726.768508333327</v>
      </c>
      <c r="J12" s="32">
        <v>23706.159233333332</v>
      </c>
      <c r="K12" s="32">
        <v>59432.927741666659</v>
      </c>
      <c r="L12" s="32">
        <v>6829.0343666666677</v>
      </c>
      <c r="M12" s="32">
        <v>52779.523091666662</v>
      </c>
      <c r="N12" s="32">
        <v>59608.557458333329</v>
      </c>
      <c r="O12" s="32">
        <v>172137.27958333332</v>
      </c>
    </row>
    <row r="13" spans="1:15" x14ac:dyDescent="0.25">
      <c r="A13" s="14" t="s">
        <v>84</v>
      </c>
      <c r="B13" s="14" t="s">
        <v>80</v>
      </c>
      <c r="C13" s="32">
        <v>52854.887183333347</v>
      </c>
      <c r="D13" s="32">
        <v>35.636533333333333</v>
      </c>
      <c r="E13" s="32">
        <v>52890.523716666678</v>
      </c>
      <c r="F13" s="32">
        <v>322.14059166666658</v>
      </c>
      <c r="G13" s="32">
        <v>117.537525</v>
      </c>
      <c r="H13" s="32">
        <v>439.6781166666666</v>
      </c>
      <c r="I13" s="32">
        <v>33806.863258333338</v>
      </c>
      <c r="J13" s="32">
        <v>5846.7567499999996</v>
      </c>
      <c r="K13" s="32">
        <v>39653.620008333339</v>
      </c>
      <c r="L13" s="32">
        <v>1074.9471333333333</v>
      </c>
      <c r="M13" s="32">
        <v>654.34604999999999</v>
      </c>
      <c r="N13" s="32">
        <v>1729.2931833333332</v>
      </c>
      <c r="O13" s="32">
        <v>94713.115025000021</v>
      </c>
    </row>
    <row r="14" spans="1:15" x14ac:dyDescent="0.25">
      <c r="A14" s="14" t="s">
        <v>96</v>
      </c>
      <c r="B14" s="14" t="s">
        <v>80</v>
      </c>
      <c r="C14" s="32">
        <v>12912.948483333334</v>
      </c>
      <c r="D14" s="32">
        <v>387.10123333333337</v>
      </c>
      <c r="E14" s="32">
        <v>13300.049716666666</v>
      </c>
      <c r="F14" s="32">
        <v>543.65721666666673</v>
      </c>
      <c r="G14" s="32">
        <v>878.38430000000005</v>
      </c>
      <c r="H14" s="32">
        <v>1422.0415166666667</v>
      </c>
      <c r="I14" s="32">
        <v>6909.8276166666665</v>
      </c>
      <c r="J14" s="32">
        <v>6202.8324416666665</v>
      </c>
      <c r="K14" s="32">
        <v>13112.660058333333</v>
      </c>
      <c r="L14" s="32">
        <v>72.184183333333337</v>
      </c>
      <c r="M14" s="32">
        <v>971.65089999999987</v>
      </c>
      <c r="N14" s="32">
        <v>1043.8350833333332</v>
      </c>
      <c r="O14" s="32">
        <v>28878.586374999999</v>
      </c>
    </row>
    <row r="15" spans="1:15" x14ac:dyDescent="0.25">
      <c r="A15" s="14" t="s">
        <v>88</v>
      </c>
      <c r="B15" s="14" t="s">
        <v>80</v>
      </c>
      <c r="C15" s="32">
        <v>23441.397816666667</v>
      </c>
      <c r="D15" s="32">
        <v>107.43760833333332</v>
      </c>
      <c r="E15" s="32">
        <v>23548.835425000001</v>
      </c>
      <c r="F15" s="32">
        <v>2.1317666666666666</v>
      </c>
      <c r="G15" s="32">
        <v>1.6660666666666666</v>
      </c>
      <c r="H15" s="32">
        <v>3.7978333333333332</v>
      </c>
      <c r="I15" s="32">
        <v>9242.1486583333335</v>
      </c>
      <c r="J15" s="32">
        <v>7771.7838666666676</v>
      </c>
      <c r="K15" s="32">
        <v>17013.932525</v>
      </c>
      <c r="L15" s="32">
        <v>563.09665000000007</v>
      </c>
      <c r="M15" s="32">
        <v>12746.286416666671</v>
      </c>
      <c r="N15" s="32">
        <v>13309.383066666671</v>
      </c>
      <c r="O15" s="32">
        <v>53875.948850000008</v>
      </c>
    </row>
    <row r="16" spans="1:15" x14ac:dyDescent="0.25">
      <c r="A16" s="14" t="s">
        <v>107</v>
      </c>
      <c r="B16" s="14" t="s">
        <v>80</v>
      </c>
      <c r="C16" s="32">
        <v>7590.0582249999998</v>
      </c>
      <c r="D16" s="32">
        <v>348.73076666666668</v>
      </c>
      <c r="E16" s="32">
        <v>7938.7889916666663</v>
      </c>
      <c r="F16" s="32">
        <v>404.89081666666669</v>
      </c>
      <c r="G16" s="32">
        <v>849.85388333333344</v>
      </c>
      <c r="H16" s="32">
        <v>1254.7447000000002</v>
      </c>
      <c r="I16" s="32">
        <v>3537.4406166666668</v>
      </c>
      <c r="J16" s="32">
        <v>2397.0185916666669</v>
      </c>
      <c r="K16" s="32">
        <v>5934.4592083333337</v>
      </c>
      <c r="L16" s="32">
        <v>129.51676666666665</v>
      </c>
      <c r="M16" s="32">
        <v>650.23917499999982</v>
      </c>
      <c r="N16" s="32">
        <v>779.75594166666644</v>
      </c>
      <c r="O16" s="32">
        <v>15907.748841666667</v>
      </c>
    </row>
    <row r="17" spans="1:15" x14ac:dyDescent="0.25">
      <c r="A17" s="14" t="s">
        <v>101</v>
      </c>
      <c r="B17" s="14" t="s">
        <v>80</v>
      </c>
      <c r="C17" s="32">
        <v>5873.401100000001</v>
      </c>
      <c r="D17" s="32">
        <v>126.25564166666666</v>
      </c>
      <c r="E17" s="32">
        <v>5999.6567416666676</v>
      </c>
      <c r="F17" s="32">
        <v>78.636933333333332</v>
      </c>
      <c r="G17" s="32">
        <v>709.73912499999994</v>
      </c>
      <c r="H17" s="32">
        <v>788.37605833333328</v>
      </c>
      <c r="I17" s="32">
        <v>2354.8935583333332</v>
      </c>
      <c r="J17" s="32">
        <v>5810.5328500000005</v>
      </c>
      <c r="K17" s="32">
        <v>8165.4264083333337</v>
      </c>
      <c r="L17" s="32">
        <v>6.0512333333333332</v>
      </c>
      <c r="M17" s="32">
        <v>4494.5698416666664</v>
      </c>
      <c r="N17" s="32">
        <v>4500.621075</v>
      </c>
      <c r="O17" s="32">
        <v>19454.080283333336</v>
      </c>
    </row>
    <row r="18" spans="1:15" x14ac:dyDescent="0.25">
      <c r="A18" s="14" t="s">
        <v>87</v>
      </c>
      <c r="B18" s="14" t="s">
        <v>80</v>
      </c>
      <c r="C18" s="32">
        <v>14439.491624999999</v>
      </c>
      <c r="D18" s="32">
        <v>63.359375</v>
      </c>
      <c r="E18" s="32">
        <v>14502.850999999999</v>
      </c>
      <c r="F18" s="32">
        <v>7.4710416666666664</v>
      </c>
      <c r="G18" s="32">
        <v>31.062100000000001</v>
      </c>
      <c r="H18" s="32">
        <v>38.533141666666666</v>
      </c>
      <c r="I18" s="32">
        <v>8431.8559416666667</v>
      </c>
      <c r="J18" s="32">
        <v>13698.454141666665</v>
      </c>
      <c r="K18" s="32">
        <v>22130.31008333333</v>
      </c>
      <c r="L18" s="32">
        <v>1699.6082833333337</v>
      </c>
      <c r="M18" s="32">
        <v>42592.268633333333</v>
      </c>
      <c r="N18" s="32">
        <v>44291.876916666668</v>
      </c>
      <c r="O18" s="32">
        <v>80963.57114166666</v>
      </c>
    </row>
    <row r="19" spans="1:15" x14ac:dyDescent="0.25">
      <c r="A19" s="14" t="s">
        <v>89</v>
      </c>
      <c r="B19" s="14" t="s">
        <v>80</v>
      </c>
      <c r="C19" s="32">
        <v>7330.2102500000001</v>
      </c>
      <c r="D19" s="32">
        <v>212.14455833333332</v>
      </c>
      <c r="E19" s="32">
        <v>7542.3548083333335</v>
      </c>
      <c r="F19" s="32">
        <v>87.22496666666666</v>
      </c>
      <c r="G19" s="32">
        <v>13.924024999999999</v>
      </c>
      <c r="H19" s="32">
        <v>101.14899166666666</v>
      </c>
      <c r="I19" s="32">
        <v>2513.5609083333329</v>
      </c>
      <c r="J19" s="32">
        <v>799.67837499999996</v>
      </c>
      <c r="K19" s="32">
        <v>3313.2392833333329</v>
      </c>
      <c r="L19" s="32">
        <v>118.44166666666666</v>
      </c>
      <c r="M19" s="32">
        <v>497.94134166666657</v>
      </c>
      <c r="N19" s="32">
        <v>616.38300833333324</v>
      </c>
      <c r="O19" s="32">
        <v>11573.126091666665</v>
      </c>
    </row>
    <row r="20" spans="1:15" x14ac:dyDescent="0.25">
      <c r="A20" s="14" t="s">
        <v>90</v>
      </c>
      <c r="B20" s="14" t="s">
        <v>80</v>
      </c>
      <c r="C20" s="32">
        <v>52619.384383333345</v>
      </c>
      <c r="D20" s="32">
        <v>22.956566666666671</v>
      </c>
      <c r="E20" s="32">
        <v>52642.340950000013</v>
      </c>
      <c r="F20" s="32">
        <v>2.8137999999999996</v>
      </c>
      <c r="G20" s="32">
        <v>13.964616666666666</v>
      </c>
      <c r="H20" s="32">
        <v>16.778416666666665</v>
      </c>
      <c r="I20" s="32">
        <v>16369.982216666667</v>
      </c>
      <c r="J20" s="32">
        <v>4457.1070833333342</v>
      </c>
      <c r="K20" s="32">
        <v>20827.0893</v>
      </c>
      <c r="L20" s="32">
        <v>890.86066666666693</v>
      </c>
      <c r="M20" s="32">
        <v>18.038799999999998</v>
      </c>
      <c r="N20" s="32">
        <v>908.89946666666697</v>
      </c>
      <c r="O20" s="32">
        <v>74395.108133333342</v>
      </c>
    </row>
    <row r="21" spans="1:15" x14ac:dyDescent="0.25">
      <c r="A21" s="14" t="s">
        <v>99</v>
      </c>
      <c r="B21" s="14" t="s">
        <v>80</v>
      </c>
      <c r="C21" s="32">
        <v>2149.7067833333335</v>
      </c>
      <c r="D21" s="32">
        <v>269.08030000000002</v>
      </c>
      <c r="E21" s="32">
        <v>2418.7870833333336</v>
      </c>
      <c r="F21" s="32">
        <v>61.651274999999998</v>
      </c>
      <c r="G21" s="32">
        <v>63.744749999999996</v>
      </c>
      <c r="H21" s="32">
        <v>125.39602499999999</v>
      </c>
      <c r="I21" s="32">
        <v>1049.26115</v>
      </c>
      <c r="J21" s="32">
        <v>798.94103333333328</v>
      </c>
      <c r="K21" s="32">
        <v>1848.2021833333333</v>
      </c>
      <c r="L21" s="32">
        <v>54.583183333333331</v>
      </c>
      <c r="M21" s="32">
        <v>86.962225000000004</v>
      </c>
      <c r="N21" s="32">
        <v>141.54540833333334</v>
      </c>
      <c r="O21" s="32">
        <v>4533.9307000000008</v>
      </c>
    </row>
    <row r="22" spans="1:15" x14ac:dyDescent="0.25">
      <c r="A22" s="14" t="s">
        <v>85</v>
      </c>
      <c r="B22" s="14" t="s">
        <v>80</v>
      </c>
      <c r="C22" s="32">
        <v>46828.433183333334</v>
      </c>
      <c r="D22" s="32">
        <v>0.71317500000000011</v>
      </c>
      <c r="E22" s="32">
        <v>46829.146358333332</v>
      </c>
      <c r="F22" s="32">
        <v>1.5541916666666666</v>
      </c>
      <c r="G22" s="32">
        <v>2.6816083333333331</v>
      </c>
      <c r="H22" s="32">
        <v>4.2357999999999993</v>
      </c>
      <c r="I22" s="32">
        <v>17782.541066666665</v>
      </c>
      <c r="J22" s="32">
        <v>8406.5223083333367</v>
      </c>
      <c r="K22" s="32">
        <v>26189.063375000002</v>
      </c>
      <c r="L22" s="32">
        <v>331.98517499999997</v>
      </c>
      <c r="M22" s="32">
        <v>2786.310183333333</v>
      </c>
      <c r="N22" s="32">
        <v>3118.2953583333328</v>
      </c>
      <c r="O22" s="32">
        <v>76140.740891666661</v>
      </c>
    </row>
    <row r="23" spans="1:15" x14ac:dyDescent="0.25">
      <c r="A23" s="14" t="s">
        <v>104</v>
      </c>
      <c r="B23" s="14" t="s">
        <v>80</v>
      </c>
      <c r="C23" s="32">
        <v>10314.319108333335</v>
      </c>
      <c r="D23" s="32">
        <v>251.75729166666667</v>
      </c>
      <c r="E23" s="32">
        <v>10566.076400000002</v>
      </c>
      <c r="F23" s="32">
        <v>1284.9983833333333</v>
      </c>
      <c r="G23" s="32">
        <v>1595.4652249999999</v>
      </c>
      <c r="H23" s="32">
        <v>2880.4636083333335</v>
      </c>
      <c r="I23" s="32">
        <v>4335.5538333333325</v>
      </c>
      <c r="J23" s="32">
        <v>7006.1542416666662</v>
      </c>
      <c r="K23" s="32">
        <v>11341.708074999999</v>
      </c>
      <c r="L23" s="32">
        <v>283.2842333333333</v>
      </c>
      <c r="M23" s="32">
        <v>31990.900824999997</v>
      </c>
      <c r="N23" s="32">
        <v>32274.185058333329</v>
      </c>
      <c r="O23" s="32">
        <v>57062.433141666668</v>
      </c>
    </row>
    <row r="24" spans="1:15" x14ac:dyDescent="0.25">
      <c r="A24" s="14" t="s">
        <v>102</v>
      </c>
      <c r="B24" s="14" t="s">
        <v>80</v>
      </c>
      <c r="C24" s="32">
        <v>1922.7030166666666</v>
      </c>
      <c r="D24" s="32">
        <v>0.92788333333333339</v>
      </c>
      <c r="E24" s="32">
        <v>1923.6308999999999</v>
      </c>
      <c r="F24" s="32">
        <v>1239.9200249999999</v>
      </c>
      <c r="G24" s="32">
        <v>259.16388333333333</v>
      </c>
      <c r="H24" s="32">
        <v>1499.0839083333333</v>
      </c>
      <c r="I24" s="32">
        <v>995.33489999999983</v>
      </c>
      <c r="J24" s="32">
        <v>933.98105833333318</v>
      </c>
      <c r="K24" s="32">
        <v>1929.3159583333331</v>
      </c>
      <c r="L24" s="32">
        <v>21.466008333333335</v>
      </c>
      <c r="M24" s="32">
        <v>16248.545908333334</v>
      </c>
      <c r="N24" s="32">
        <v>16270.011916666666</v>
      </c>
      <c r="O24" s="32">
        <v>21622.042683333333</v>
      </c>
    </row>
    <row r="25" spans="1:15" x14ac:dyDescent="0.25">
      <c r="A25" s="14" t="s">
        <v>108</v>
      </c>
      <c r="B25" s="14" t="s">
        <v>80</v>
      </c>
      <c r="C25" s="32">
        <v>2957.7229499999999</v>
      </c>
      <c r="D25" s="32"/>
      <c r="E25" s="32">
        <v>2957.7229499999999</v>
      </c>
      <c r="F25" s="32">
        <v>2461.2690499999999</v>
      </c>
      <c r="G25" s="32">
        <v>51.162224999999992</v>
      </c>
      <c r="H25" s="32">
        <v>2512.4312749999999</v>
      </c>
      <c r="I25" s="32">
        <v>2300.9869916666667</v>
      </c>
      <c r="J25" s="32">
        <v>803.77888333333328</v>
      </c>
      <c r="K25" s="32">
        <v>3104.7658750000001</v>
      </c>
      <c r="L25" s="32">
        <v>12.637625000000002</v>
      </c>
      <c r="M25" s="32">
        <v>345.12846666666667</v>
      </c>
      <c r="N25" s="32">
        <v>357.76609166666668</v>
      </c>
      <c r="O25" s="32">
        <v>8932.6861916666658</v>
      </c>
    </row>
    <row r="26" spans="1:15" x14ac:dyDescent="0.25">
      <c r="A26" s="14" t="s">
        <v>82</v>
      </c>
      <c r="B26" s="14" t="s">
        <v>80</v>
      </c>
      <c r="C26" s="32">
        <v>44018.560258333338</v>
      </c>
      <c r="D26" s="32">
        <v>179.2846583333334</v>
      </c>
      <c r="E26" s="32">
        <v>44197.844916666669</v>
      </c>
      <c r="F26" s="32">
        <v>0.12929166666666667</v>
      </c>
      <c r="G26" s="32">
        <v>14.907083333333338</v>
      </c>
      <c r="H26" s="32">
        <v>15.036375000000005</v>
      </c>
      <c r="I26" s="32">
        <v>38260.403991666637</v>
      </c>
      <c r="J26" s="32">
        <v>28065.613975</v>
      </c>
      <c r="K26" s="32">
        <v>66326.017966666637</v>
      </c>
      <c r="L26" s="32">
        <v>1115.6763416666665</v>
      </c>
      <c r="M26" s="32">
        <v>1830.3480666666667</v>
      </c>
      <c r="N26" s="32">
        <v>2946.0244083333332</v>
      </c>
      <c r="O26" s="32">
        <v>113484.92366666664</v>
      </c>
    </row>
    <row r="27" spans="1:15" x14ac:dyDescent="0.25">
      <c r="A27" s="14" t="s">
        <v>100</v>
      </c>
      <c r="B27" s="14" t="s">
        <v>80</v>
      </c>
      <c r="C27" s="32">
        <v>12318.712116666666</v>
      </c>
      <c r="D27" s="32">
        <v>234.07758333333331</v>
      </c>
      <c r="E27" s="32">
        <v>12552.789699999999</v>
      </c>
      <c r="F27" s="32">
        <v>2085.7010249999998</v>
      </c>
      <c r="G27" s="32">
        <v>1175.2282833333331</v>
      </c>
      <c r="H27" s="32">
        <v>3260.9293083333332</v>
      </c>
      <c r="I27" s="32">
        <v>6864.5212416666682</v>
      </c>
      <c r="J27" s="32">
        <v>3667.0453166666671</v>
      </c>
      <c r="K27" s="32">
        <v>10531.566558333336</v>
      </c>
      <c r="L27" s="32">
        <v>2338.6412249999998</v>
      </c>
      <c r="M27" s="32">
        <v>12972.02025</v>
      </c>
      <c r="N27" s="32">
        <v>15310.661474999999</v>
      </c>
      <c r="O27" s="32">
        <v>41655.947041666666</v>
      </c>
    </row>
    <row r="28" spans="1:15" x14ac:dyDescent="0.25">
      <c r="A28" s="14" t="s">
        <v>105</v>
      </c>
      <c r="B28" s="14" t="s">
        <v>80</v>
      </c>
      <c r="C28" s="32">
        <v>18096.644808333331</v>
      </c>
      <c r="D28" s="32">
        <v>70.394858333333332</v>
      </c>
      <c r="E28" s="32">
        <v>18167.039666666664</v>
      </c>
      <c r="F28" s="32">
        <v>436.08825833333339</v>
      </c>
      <c r="G28" s="32">
        <v>505.05198333333334</v>
      </c>
      <c r="H28" s="32">
        <v>941.14024166666672</v>
      </c>
      <c r="I28" s="32">
        <v>7207.1847749999979</v>
      </c>
      <c r="J28" s="32">
        <v>8756.4729333333325</v>
      </c>
      <c r="K28" s="32">
        <v>15963.65770833333</v>
      </c>
      <c r="L28" s="32">
        <v>1483.7469083333333</v>
      </c>
      <c r="M28" s="32">
        <v>14880.196083333334</v>
      </c>
      <c r="N28" s="32">
        <v>16363.942991666667</v>
      </c>
      <c r="O28" s="32">
        <v>51435.780608333327</v>
      </c>
    </row>
    <row r="29" spans="1:15" x14ac:dyDescent="0.25">
      <c r="A29" s="14" t="s">
        <v>86</v>
      </c>
      <c r="B29" s="14" t="s">
        <v>80</v>
      </c>
      <c r="C29" s="32">
        <v>9291.8920083333323</v>
      </c>
      <c r="D29" s="32">
        <v>10.757241666666669</v>
      </c>
      <c r="E29" s="32">
        <v>9302.6492499999986</v>
      </c>
      <c r="F29" s="32">
        <v>104.58114166666667</v>
      </c>
      <c r="G29" s="32"/>
      <c r="H29" s="32">
        <v>104.58114166666667</v>
      </c>
      <c r="I29" s="32">
        <v>3438.4389666666666</v>
      </c>
      <c r="J29" s="32">
        <v>3640.6375166666671</v>
      </c>
      <c r="K29" s="32">
        <v>7079.0764833333342</v>
      </c>
      <c r="L29" s="32">
        <v>168.422225</v>
      </c>
      <c r="M29" s="32">
        <v>209.30397500000004</v>
      </c>
      <c r="N29" s="32">
        <v>377.72620000000006</v>
      </c>
      <c r="O29" s="32">
        <v>16864.033074999999</v>
      </c>
    </row>
    <row r="30" spans="1:15" x14ac:dyDescent="0.25">
      <c r="A30" s="14" t="s">
        <v>93</v>
      </c>
      <c r="B30" s="14" t="s">
        <v>80</v>
      </c>
      <c r="C30" s="32">
        <v>12731.338258333333</v>
      </c>
      <c r="D30" s="32">
        <v>50.792550000000006</v>
      </c>
      <c r="E30" s="32">
        <v>12782.130808333333</v>
      </c>
      <c r="F30" s="32">
        <v>6962.9486416666687</v>
      </c>
      <c r="G30" s="32">
        <v>4361.6367833333343</v>
      </c>
      <c r="H30" s="32">
        <v>11324.585425000003</v>
      </c>
      <c r="I30" s="32">
        <v>8345.5145916666661</v>
      </c>
      <c r="J30" s="32">
        <v>3579.3810499999995</v>
      </c>
      <c r="K30" s="32">
        <v>11924.895641666666</v>
      </c>
      <c r="L30" s="32">
        <v>256.55359166666665</v>
      </c>
      <c r="M30" s="32">
        <v>3818.2837833333333</v>
      </c>
      <c r="N30" s="32">
        <v>4074.8373750000001</v>
      </c>
      <c r="O30" s="32">
        <v>40106.449250000005</v>
      </c>
    </row>
    <row r="31" spans="1:15" x14ac:dyDescent="0.25">
      <c r="A31" s="14" t="s">
        <v>92</v>
      </c>
      <c r="B31" s="14" t="s">
        <v>80</v>
      </c>
      <c r="C31" s="32">
        <v>8091.1572000000024</v>
      </c>
      <c r="D31" s="32">
        <v>844.86970833333328</v>
      </c>
      <c r="E31" s="32">
        <v>8936.0269083333351</v>
      </c>
      <c r="F31" s="32">
        <v>487.77595000000008</v>
      </c>
      <c r="G31" s="32">
        <v>116.57534999999999</v>
      </c>
      <c r="H31" s="32">
        <v>604.35130000000004</v>
      </c>
      <c r="I31" s="32">
        <v>3204.3820416666667</v>
      </c>
      <c r="J31" s="32">
        <v>2299.2846583333335</v>
      </c>
      <c r="K31" s="32">
        <v>5503.6666999999998</v>
      </c>
      <c r="L31" s="32">
        <v>28.864933333333333</v>
      </c>
      <c r="M31" s="32">
        <v>690.67571666666674</v>
      </c>
      <c r="N31" s="32">
        <v>719.54065000000003</v>
      </c>
      <c r="O31" s="32">
        <v>15763.585558333336</v>
      </c>
    </row>
    <row r="32" spans="1:15" x14ac:dyDescent="0.25">
      <c r="A32" s="14" t="s">
        <v>91</v>
      </c>
      <c r="B32" s="14" t="s">
        <v>80</v>
      </c>
      <c r="C32" s="32">
        <v>4222.4824499999995</v>
      </c>
      <c r="D32" s="32">
        <v>76.809108333333327</v>
      </c>
      <c r="E32" s="32">
        <v>4299.2915583333324</v>
      </c>
      <c r="F32" s="32">
        <v>483.56630833333327</v>
      </c>
      <c r="G32" s="32">
        <v>375.26632499999994</v>
      </c>
      <c r="H32" s="32">
        <v>858.83263333333321</v>
      </c>
      <c r="I32" s="32">
        <v>2313.3199083333334</v>
      </c>
      <c r="J32" s="32">
        <v>2478.2458249999995</v>
      </c>
      <c r="K32" s="32">
        <v>4791.5657333333329</v>
      </c>
      <c r="L32" s="32">
        <v>64.06571666666666</v>
      </c>
      <c r="M32" s="32">
        <v>174.05811666666668</v>
      </c>
      <c r="N32" s="32">
        <v>238.12383333333332</v>
      </c>
      <c r="O32" s="32">
        <v>10187.813758333332</v>
      </c>
    </row>
    <row r="33" spans="1:15" x14ac:dyDescent="0.25">
      <c r="A33" s="14" t="s">
        <v>106</v>
      </c>
      <c r="B33" s="14" t="s">
        <v>80</v>
      </c>
      <c r="C33" s="32">
        <v>8093.3944666666675</v>
      </c>
      <c r="D33" s="32">
        <v>8.2866666666666671</v>
      </c>
      <c r="E33" s="32">
        <v>8101.6811333333344</v>
      </c>
      <c r="F33" s="32">
        <v>4216.8758000000007</v>
      </c>
      <c r="G33" s="32">
        <v>3737.4216999999999</v>
      </c>
      <c r="H33" s="32">
        <v>7954.2975000000006</v>
      </c>
      <c r="I33" s="32">
        <v>4907.5461333333333</v>
      </c>
      <c r="J33" s="32">
        <v>2772.5626083333327</v>
      </c>
      <c r="K33" s="32">
        <v>7680.108741666666</v>
      </c>
      <c r="L33" s="32">
        <v>73.677716666666655</v>
      </c>
      <c r="M33" s="32">
        <v>7589.2830749999985</v>
      </c>
      <c r="N33" s="32">
        <v>7662.9607916666655</v>
      </c>
      <c r="O33" s="32">
        <v>31399.048166666667</v>
      </c>
    </row>
    <row r="34" spans="1:15" x14ac:dyDescent="0.25">
      <c r="A34" s="14" t="s">
        <v>103</v>
      </c>
      <c r="B34" s="14" t="s">
        <v>80</v>
      </c>
      <c r="C34" s="32">
        <v>18677.620941666668</v>
      </c>
      <c r="D34" s="32">
        <v>56.371391666666668</v>
      </c>
      <c r="E34" s="32">
        <v>18733.992333333335</v>
      </c>
      <c r="F34" s="32">
        <v>2317.8457666666663</v>
      </c>
      <c r="G34" s="32">
        <v>3705.8844249999997</v>
      </c>
      <c r="H34" s="32">
        <v>6023.7301916666656</v>
      </c>
      <c r="I34" s="32">
        <v>8580.4858916666672</v>
      </c>
      <c r="J34" s="32">
        <v>8835.3044250000003</v>
      </c>
      <c r="K34" s="32">
        <v>17415.790316666666</v>
      </c>
      <c r="L34" s="32">
        <v>1605.5128333333334</v>
      </c>
      <c r="M34" s="32">
        <v>64961.373733333334</v>
      </c>
      <c r="N34" s="32">
        <v>66566.886566666668</v>
      </c>
      <c r="O34" s="32">
        <v>108740.39940833332</v>
      </c>
    </row>
    <row r="35" spans="1:15" x14ac:dyDescent="0.25">
      <c r="A35" s="14" t="s">
        <v>97</v>
      </c>
      <c r="B35" s="14" t="s">
        <v>80</v>
      </c>
      <c r="C35" s="32">
        <v>13457.696241666665</v>
      </c>
      <c r="D35" s="32">
        <v>2146.0920249999995</v>
      </c>
      <c r="E35" s="32">
        <v>15603.788266666665</v>
      </c>
      <c r="F35" s="32">
        <v>726.37824999999987</v>
      </c>
      <c r="G35" s="32">
        <v>156.601775</v>
      </c>
      <c r="H35" s="32">
        <v>882.98002499999984</v>
      </c>
      <c r="I35" s="32">
        <v>5147.1464916666673</v>
      </c>
      <c r="J35" s="32">
        <v>6088.883275000001</v>
      </c>
      <c r="K35" s="32">
        <v>11236.029766666668</v>
      </c>
      <c r="L35" s="32">
        <v>46.871333333333332</v>
      </c>
      <c r="M35" s="32">
        <v>966.25279999999998</v>
      </c>
      <c r="N35" s="32">
        <v>1013.1241333333334</v>
      </c>
      <c r="O35" s="32">
        <v>28735.922191666665</v>
      </c>
    </row>
    <row r="36" spans="1:15" x14ac:dyDescent="0.25">
      <c r="A36" s="14" t="s">
        <v>124</v>
      </c>
      <c r="B36" s="14" t="s">
        <v>81</v>
      </c>
      <c r="C36" s="32">
        <v>1368.5614583333333</v>
      </c>
      <c r="D36" s="32">
        <v>7.2318500000000006</v>
      </c>
      <c r="E36" s="32">
        <v>1375.7933083333332</v>
      </c>
      <c r="F36" s="32">
        <v>325.85365000000007</v>
      </c>
      <c r="G36" s="32">
        <v>578.38152500000012</v>
      </c>
      <c r="H36" s="32">
        <v>904.23517500000025</v>
      </c>
      <c r="I36" s="32">
        <v>655.44730833333324</v>
      </c>
      <c r="J36" s="32">
        <v>493.35059166666662</v>
      </c>
      <c r="K36" s="32">
        <v>1148.7978999999998</v>
      </c>
      <c r="L36" s="32">
        <v>10.284000000000001</v>
      </c>
      <c r="M36" s="32">
        <v>1426.5965999999999</v>
      </c>
      <c r="N36" s="32">
        <v>1436.8806</v>
      </c>
      <c r="O36" s="32">
        <v>4865.7069833333335</v>
      </c>
    </row>
    <row r="37" spans="1:15" x14ac:dyDescent="0.25">
      <c r="A37" s="14" t="s">
        <v>112</v>
      </c>
      <c r="B37" s="14" t="s">
        <v>81</v>
      </c>
      <c r="C37" s="32">
        <v>13273.801616666668</v>
      </c>
      <c r="D37" s="32">
        <v>18.023533333333333</v>
      </c>
      <c r="E37" s="32">
        <v>13291.825150000001</v>
      </c>
      <c r="F37" s="32">
        <v>2826.0192333333321</v>
      </c>
      <c r="G37" s="32">
        <v>4314.1776916666659</v>
      </c>
      <c r="H37" s="32">
        <v>7140.1969249999984</v>
      </c>
      <c r="I37" s="32">
        <v>6617.6763499999997</v>
      </c>
      <c r="J37" s="32">
        <v>5607.6946416666669</v>
      </c>
      <c r="K37" s="32">
        <v>12225.370991666667</v>
      </c>
      <c r="L37" s="32">
        <v>454.76512500000001</v>
      </c>
      <c r="M37" s="32">
        <v>8167.4253916666676</v>
      </c>
      <c r="N37" s="32">
        <v>8622.1905166666675</v>
      </c>
      <c r="O37" s="32">
        <v>41279.583583333326</v>
      </c>
    </row>
    <row r="38" spans="1:15" x14ac:dyDescent="0.25">
      <c r="A38" s="14" t="s">
        <v>113</v>
      </c>
      <c r="B38" s="14" t="s">
        <v>81</v>
      </c>
      <c r="C38" s="32">
        <v>8151.9392666666663</v>
      </c>
      <c r="D38" s="32">
        <v>12.418783333333332</v>
      </c>
      <c r="E38" s="32">
        <v>8164.3580499999998</v>
      </c>
      <c r="F38" s="32">
        <v>3339.3573916666669</v>
      </c>
      <c r="G38" s="32">
        <v>1407.31205</v>
      </c>
      <c r="H38" s="32">
        <v>4746.6694416666669</v>
      </c>
      <c r="I38" s="32">
        <v>4241.8505833333338</v>
      </c>
      <c r="J38" s="32">
        <v>4708.005841666667</v>
      </c>
      <c r="K38" s="32">
        <v>8949.8564250000018</v>
      </c>
      <c r="L38" s="32">
        <v>171.04684999999998</v>
      </c>
      <c r="M38" s="32">
        <v>5148.7813749999996</v>
      </c>
      <c r="N38" s="32">
        <v>5319.8282249999993</v>
      </c>
      <c r="O38" s="32">
        <v>27180.712141666667</v>
      </c>
    </row>
    <row r="39" spans="1:15" x14ac:dyDescent="0.25">
      <c r="A39" s="14" t="s">
        <v>114</v>
      </c>
      <c r="B39" s="14" t="s">
        <v>81</v>
      </c>
      <c r="C39" s="32">
        <v>1962.1928583333338</v>
      </c>
      <c r="D39" s="32">
        <v>0.71262499999999984</v>
      </c>
      <c r="E39" s="32">
        <v>1962.9054833333337</v>
      </c>
      <c r="F39" s="32">
        <v>108.03382500000001</v>
      </c>
      <c r="G39" s="32">
        <v>13.601766666666665</v>
      </c>
      <c r="H39" s="32">
        <v>121.63559166666667</v>
      </c>
      <c r="I39" s="32">
        <v>1088.4464833333336</v>
      </c>
      <c r="J39" s="32">
        <v>475.04292499999997</v>
      </c>
      <c r="K39" s="32">
        <v>1563.4894083333336</v>
      </c>
      <c r="L39" s="32">
        <v>440.96926666666661</v>
      </c>
      <c r="M39" s="32">
        <v>6.7514416666666666</v>
      </c>
      <c r="N39" s="32">
        <v>447.72070833333328</v>
      </c>
      <c r="O39" s="32">
        <v>4095.7511916666672</v>
      </c>
    </row>
    <row r="40" spans="1:15" x14ac:dyDescent="0.25">
      <c r="A40" s="14" t="s">
        <v>125</v>
      </c>
      <c r="B40" s="14" t="s">
        <v>81</v>
      </c>
      <c r="C40" s="32">
        <v>958.13170833333334</v>
      </c>
      <c r="D40" s="32">
        <v>3.70425</v>
      </c>
      <c r="E40" s="32">
        <v>961.83595833333334</v>
      </c>
      <c r="F40" s="32">
        <v>1051.9425333333334</v>
      </c>
      <c r="G40" s="32">
        <v>815.28729999999996</v>
      </c>
      <c r="H40" s="32">
        <v>1867.2298333333333</v>
      </c>
      <c r="I40" s="32">
        <v>494.58700833333336</v>
      </c>
      <c r="J40" s="32">
        <v>389.72984166666674</v>
      </c>
      <c r="K40" s="32">
        <v>884.31685000000016</v>
      </c>
      <c r="L40" s="32">
        <v>55.566341666666659</v>
      </c>
      <c r="M40" s="32">
        <v>534.646075</v>
      </c>
      <c r="N40" s="32">
        <v>590.21241666666663</v>
      </c>
      <c r="O40" s="32">
        <v>4303.5950583333333</v>
      </c>
    </row>
    <row r="41" spans="1:15" x14ac:dyDescent="0.25">
      <c r="A41" s="14" t="s">
        <v>115</v>
      </c>
      <c r="B41" s="14" t="s">
        <v>81</v>
      </c>
      <c r="C41" s="32">
        <v>1624.9964916666668</v>
      </c>
      <c r="D41" s="32"/>
      <c r="E41" s="32">
        <v>1624.9964916666668</v>
      </c>
      <c r="F41" s="32">
        <v>334.20084166666663</v>
      </c>
      <c r="G41" s="32">
        <v>134.24863333333332</v>
      </c>
      <c r="H41" s="32">
        <v>468.44947499999995</v>
      </c>
      <c r="I41" s="32">
        <v>867.82107500000006</v>
      </c>
      <c r="J41" s="32">
        <v>419.37628333333328</v>
      </c>
      <c r="K41" s="32">
        <v>1287.1973583333333</v>
      </c>
      <c r="L41" s="32">
        <v>9.5243833333333345</v>
      </c>
      <c r="M41" s="32">
        <v>706.70295833333353</v>
      </c>
      <c r="N41" s="32">
        <v>716.22734166666692</v>
      </c>
      <c r="O41" s="32">
        <v>4096.8706666666676</v>
      </c>
    </row>
    <row r="42" spans="1:15" x14ac:dyDescent="0.25">
      <c r="A42" s="14" t="s">
        <v>116</v>
      </c>
      <c r="B42" s="14" t="s">
        <v>81</v>
      </c>
      <c r="C42" s="32">
        <v>2655.6637166666669</v>
      </c>
      <c r="D42" s="32">
        <v>2.236933333333333</v>
      </c>
      <c r="E42" s="32">
        <v>2657.90065</v>
      </c>
      <c r="F42" s="32">
        <v>267.52501666666666</v>
      </c>
      <c r="G42" s="32">
        <v>7513.8110000000006</v>
      </c>
      <c r="H42" s="32">
        <v>7781.3360166666671</v>
      </c>
      <c r="I42" s="32">
        <v>1125.2921249999997</v>
      </c>
      <c r="J42" s="32">
        <v>1275.4798916666668</v>
      </c>
      <c r="K42" s="32">
        <v>2400.7720166666668</v>
      </c>
      <c r="L42" s="32">
        <v>45.613083333333343</v>
      </c>
      <c r="M42" s="32">
        <v>248.31821666666667</v>
      </c>
      <c r="N42" s="32">
        <v>293.93130000000002</v>
      </c>
      <c r="O42" s="32">
        <v>13133.939983333334</v>
      </c>
    </row>
    <row r="43" spans="1:15" x14ac:dyDescent="0.25">
      <c r="A43" s="14" t="s">
        <v>126</v>
      </c>
      <c r="B43" s="14" t="s">
        <v>81</v>
      </c>
      <c r="C43" s="32">
        <v>790.55856666666671</v>
      </c>
      <c r="D43" s="32">
        <v>1.4231666666666665</v>
      </c>
      <c r="E43" s="32">
        <v>791.98173333333341</v>
      </c>
      <c r="F43" s="32">
        <v>384.34363333333329</v>
      </c>
      <c r="G43" s="32">
        <v>791.35190833333343</v>
      </c>
      <c r="H43" s="32">
        <v>1175.6955416666667</v>
      </c>
      <c r="I43" s="32">
        <v>663.93842500000005</v>
      </c>
      <c r="J43" s="32">
        <v>319.48955833333332</v>
      </c>
      <c r="K43" s="32">
        <v>983.42798333333337</v>
      </c>
      <c r="L43" s="32">
        <v>18.753083333333336</v>
      </c>
      <c r="M43" s="32">
        <v>14.275266666666669</v>
      </c>
      <c r="N43" s="32">
        <v>33.028350000000003</v>
      </c>
      <c r="O43" s="32">
        <v>2984.1336083333335</v>
      </c>
    </row>
    <row r="44" spans="1:15" x14ac:dyDescent="0.25">
      <c r="A44" s="14" t="s">
        <v>117</v>
      </c>
      <c r="B44" s="14" t="s">
        <v>81</v>
      </c>
      <c r="C44" s="32">
        <v>2797.5127499999994</v>
      </c>
      <c r="D44" s="32">
        <v>5.0874500000000005</v>
      </c>
      <c r="E44" s="32">
        <v>2802.6001999999994</v>
      </c>
      <c r="F44" s="32">
        <v>341.05615</v>
      </c>
      <c r="G44" s="32">
        <v>836.29799166666658</v>
      </c>
      <c r="H44" s="32">
        <v>1177.3541416666667</v>
      </c>
      <c r="I44" s="32">
        <v>1944.7064833333334</v>
      </c>
      <c r="J44" s="32">
        <v>1115.6329000000001</v>
      </c>
      <c r="K44" s="32">
        <v>3060.3393833333334</v>
      </c>
      <c r="L44" s="32">
        <v>261.20479166666661</v>
      </c>
      <c r="M44" s="32">
        <v>1694.3141666666668</v>
      </c>
      <c r="N44" s="32">
        <v>1955.5189583333333</v>
      </c>
      <c r="O44" s="32">
        <v>8995.8126833333336</v>
      </c>
    </row>
    <row r="45" spans="1:15" x14ac:dyDescent="0.25">
      <c r="A45" s="14" t="s">
        <v>118</v>
      </c>
      <c r="B45" s="14" t="s">
        <v>81</v>
      </c>
      <c r="C45" s="32">
        <v>14646.136483333337</v>
      </c>
      <c r="D45" s="32">
        <v>72.874599999999987</v>
      </c>
      <c r="E45" s="32">
        <v>14719.011083333337</v>
      </c>
      <c r="F45" s="32">
        <v>2620.381041666667</v>
      </c>
      <c r="G45" s="32">
        <v>4232.8615416666662</v>
      </c>
      <c r="H45" s="32">
        <v>6853.2425833333327</v>
      </c>
      <c r="I45" s="32">
        <v>6796.0276250000015</v>
      </c>
      <c r="J45" s="32">
        <v>6345.3674083333317</v>
      </c>
      <c r="K45" s="32">
        <v>13141.395033333334</v>
      </c>
      <c r="L45" s="32">
        <v>310.5147</v>
      </c>
      <c r="M45" s="32">
        <v>5717.2042416666663</v>
      </c>
      <c r="N45" s="32">
        <v>6027.7189416666661</v>
      </c>
      <c r="O45" s="32">
        <v>40741.367641666671</v>
      </c>
    </row>
    <row r="46" spans="1:15" x14ac:dyDescent="0.25">
      <c r="A46" s="14" t="s">
        <v>119</v>
      </c>
      <c r="B46" s="14" t="s">
        <v>81</v>
      </c>
      <c r="C46" s="32">
        <v>2240.3150333333333</v>
      </c>
      <c r="D46" s="32">
        <v>0.61240000000000006</v>
      </c>
      <c r="E46" s="32">
        <v>2240.9274333333333</v>
      </c>
      <c r="F46" s="32">
        <v>2810.1830666666665</v>
      </c>
      <c r="G46" s="32">
        <v>1621.3070833333336</v>
      </c>
      <c r="H46" s="32">
        <v>4431.4901499999996</v>
      </c>
      <c r="I46" s="32">
        <v>1391.8338833333332</v>
      </c>
      <c r="J46" s="32">
        <v>502.3056416666667</v>
      </c>
      <c r="K46" s="32">
        <v>1894.139525</v>
      </c>
      <c r="L46" s="32">
        <v>79.594316666666685</v>
      </c>
      <c r="M46" s="32">
        <v>13.361125000000001</v>
      </c>
      <c r="N46" s="32">
        <v>92.955441666666687</v>
      </c>
      <c r="O46" s="32">
        <v>8659.5125499999995</v>
      </c>
    </row>
    <row r="47" spans="1:15" x14ac:dyDescent="0.25">
      <c r="A47" s="14" t="s">
        <v>120</v>
      </c>
      <c r="B47" s="14" t="s">
        <v>81</v>
      </c>
      <c r="C47" s="32">
        <v>4968.975833333333</v>
      </c>
      <c r="D47" s="32">
        <v>24.420716666666667</v>
      </c>
      <c r="E47" s="32">
        <v>4993.3965499999995</v>
      </c>
      <c r="F47" s="32">
        <v>1580.3662166666668</v>
      </c>
      <c r="G47" s="32">
        <v>3726.4201750000002</v>
      </c>
      <c r="H47" s="32">
        <v>5306.7863916666665</v>
      </c>
      <c r="I47" s="32">
        <v>2082.0006583333338</v>
      </c>
      <c r="J47" s="32">
        <v>1662.0562250000003</v>
      </c>
      <c r="K47" s="32">
        <v>3744.0568833333341</v>
      </c>
      <c r="L47" s="32">
        <v>129.00184999999999</v>
      </c>
      <c r="M47" s="32">
        <v>5037.6990333333342</v>
      </c>
      <c r="N47" s="32">
        <v>5166.7008833333339</v>
      </c>
      <c r="O47" s="32">
        <v>19210.940708333335</v>
      </c>
    </row>
    <row r="48" spans="1:15" x14ac:dyDescent="0.25">
      <c r="A48" s="14" t="s">
        <v>121</v>
      </c>
      <c r="B48" s="14" t="s">
        <v>81</v>
      </c>
      <c r="C48" s="32">
        <v>833.21329166666646</v>
      </c>
      <c r="D48" s="32"/>
      <c r="E48" s="32">
        <v>833.21329166666646</v>
      </c>
      <c r="F48" s="32">
        <v>275.93290833333333</v>
      </c>
      <c r="G48" s="32">
        <v>16.497216666666667</v>
      </c>
      <c r="H48" s="32">
        <v>292.43012499999998</v>
      </c>
      <c r="I48" s="32">
        <v>542.47410000000002</v>
      </c>
      <c r="J48" s="32">
        <v>460.97567499999997</v>
      </c>
      <c r="K48" s="32">
        <v>1003.449775</v>
      </c>
      <c r="L48" s="32">
        <v>76.622558333333345</v>
      </c>
      <c r="M48" s="32">
        <v>45.335450000000009</v>
      </c>
      <c r="N48" s="32">
        <v>121.95800833333335</v>
      </c>
      <c r="O48" s="32">
        <v>2251.0511999999999</v>
      </c>
    </row>
    <row r="49" spans="1:15" x14ac:dyDescent="0.25">
      <c r="A49" s="14" t="s">
        <v>122</v>
      </c>
      <c r="B49" s="14" t="s">
        <v>81</v>
      </c>
      <c r="C49" s="32">
        <v>9454.9890500000001</v>
      </c>
      <c r="D49" s="32">
        <v>9.5633916666666678</v>
      </c>
      <c r="E49" s="32">
        <v>9464.5524416666667</v>
      </c>
      <c r="F49" s="32">
        <v>107.25758333333333</v>
      </c>
      <c r="G49" s="32">
        <v>291.44880000000001</v>
      </c>
      <c r="H49" s="32">
        <v>398.70638333333335</v>
      </c>
      <c r="I49" s="32">
        <v>3535.6651750000001</v>
      </c>
      <c r="J49" s="32">
        <v>2586.4156833333332</v>
      </c>
      <c r="K49" s="32">
        <v>6122.0808583333328</v>
      </c>
      <c r="L49" s="32">
        <v>131.17686666666665</v>
      </c>
      <c r="M49" s="32">
        <v>15260.135708333331</v>
      </c>
      <c r="N49" s="32">
        <v>15391.312574999998</v>
      </c>
      <c r="O49" s="32">
        <v>31376.652258333332</v>
      </c>
    </row>
    <row r="50" spans="1:15" x14ac:dyDescent="0.25">
      <c r="A50" s="14" t="s">
        <v>127</v>
      </c>
      <c r="B50" s="14" t="s">
        <v>81</v>
      </c>
      <c r="C50" s="32">
        <v>14059.798491666663</v>
      </c>
      <c r="D50" s="32">
        <v>58.961766666666662</v>
      </c>
      <c r="E50" s="32">
        <v>14118.76025833333</v>
      </c>
      <c r="F50" s="32">
        <v>988.57007500000009</v>
      </c>
      <c r="G50" s="32">
        <v>1876.0652833333334</v>
      </c>
      <c r="H50" s="32">
        <v>2864.6353583333334</v>
      </c>
      <c r="I50" s="32">
        <v>7596.8781833333351</v>
      </c>
      <c r="J50" s="32">
        <v>7658.9706833333312</v>
      </c>
      <c r="K50" s="32">
        <v>15255.848866666667</v>
      </c>
      <c r="L50" s="32">
        <v>198.24495833333333</v>
      </c>
      <c r="M50" s="32">
        <v>4737.7839916666671</v>
      </c>
      <c r="N50" s="32">
        <v>4936.0289500000008</v>
      </c>
      <c r="O50" s="32">
        <v>37175.273433333328</v>
      </c>
    </row>
    <row r="51" spans="1:15" x14ac:dyDescent="0.25">
      <c r="A51" s="14" t="s">
        <v>123</v>
      </c>
      <c r="B51" s="14" t="s">
        <v>81</v>
      </c>
      <c r="C51" s="32">
        <v>13951.199224999998</v>
      </c>
      <c r="D51" s="32">
        <v>31.124508333333335</v>
      </c>
      <c r="E51" s="32">
        <v>13982.323733333333</v>
      </c>
      <c r="F51" s="32">
        <v>1395.7587833333332</v>
      </c>
      <c r="G51" s="32">
        <v>1248.270383333333</v>
      </c>
      <c r="H51" s="32">
        <v>2644.0291666666662</v>
      </c>
      <c r="I51" s="32">
        <v>6534.1624750000001</v>
      </c>
      <c r="J51" s="32">
        <v>3945.2031000000006</v>
      </c>
      <c r="K51" s="32">
        <v>10479.365575</v>
      </c>
      <c r="L51" s="32">
        <v>465.55862500000001</v>
      </c>
      <c r="M51" s="32">
        <v>16551.589375</v>
      </c>
      <c r="N51" s="32">
        <v>17017.148000000001</v>
      </c>
      <c r="O51" s="32">
        <v>44122.866475000003</v>
      </c>
    </row>
    <row r="52" spans="1:15" x14ac:dyDescent="0.25">
      <c r="A52" s="14" t="s">
        <v>128</v>
      </c>
      <c r="B52" s="14" t="s">
        <v>81</v>
      </c>
      <c r="C52" s="32">
        <v>21208.715916666672</v>
      </c>
      <c r="D52" s="32">
        <v>14.944716666666666</v>
      </c>
      <c r="E52" s="32">
        <v>21223.660633333337</v>
      </c>
      <c r="F52" s="32">
        <v>285.33029166666654</v>
      </c>
      <c r="G52" s="32">
        <v>639.32419166666659</v>
      </c>
      <c r="H52" s="32">
        <v>924.65448333333313</v>
      </c>
      <c r="I52" s="32">
        <v>8189.4537666666693</v>
      </c>
      <c r="J52" s="32">
        <v>13646.240974999999</v>
      </c>
      <c r="K52" s="32">
        <v>21835.694741666666</v>
      </c>
      <c r="L52" s="32">
        <v>1656.0325583333333</v>
      </c>
      <c r="M52" s="32">
        <v>20732.443841666667</v>
      </c>
      <c r="N52" s="32">
        <v>22388.4764</v>
      </c>
      <c r="O52" s="32">
        <v>66372.486258333331</v>
      </c>
    </row>
  </sheetData>
  <mergeCells count="4">
    <mergeCell ref="C1:E1"/>
    <mergeCell ref="F1:H1"/>
    <mergeCell ref="I1:K1"/>
    <mergeCell ref="L1:N1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"/>
  <dimension ref="A1:O52"/>
  <sheetViews>
    <sheetView zoomScale="80" zoomScaleNormal="80" workbookViewId="0">
      <selection activeCell="C16" sqref="C16"/>
    </sheetView>
  </sheetViews>
  <sheetFormatPr defaultRowHeight="15" x14ac:dyDescent="0.25"/>
  <cols>
    <col min="1" max="1" width="18.7109375" bestFit="1" customWidth="1"/>
    <col min="2" max="2" width="12.140625" bestFit="1" customWidth="1"/>
    <col min="3" max="15" width="20.28515625" customWidth="1"/>
  </cols>
  <sheetData>
    <row r="1" spans="1:15" x14ac:dyDescent="0.25">
      <c r="C1" s="37" t="s">
        <v>68</v>
      </c>
      <c r="D1" s="37"/>
      <c r="E1" s="37"/>
      <c r="F1" s="37" t="s">
        <v>69</v>
      </c>
      <c r="G1" s="37"/>
      <c r="H1" s="37"/>
      <c r="I1" s="37" t="s">
        <v>70</v>
      </c>
      <c r="J1" s="37"/>
      <c r="K1" s="37"/>
      <c r="L1" s="37" t="s">
        <v>71</v>
      </c>
      <c r="M1" s="37"/>
      <c r="N1" s="37"/>
      <c r="O1" s="19" t="s">
        <v>17</v>
      </c>
    </row>
    <row r="2" spans="1:15" x14ac:dyDescent="0.25">
      <c r="B2" s="2"/>
      <c r="C2" s="31" t="s">
        <v>1</v>
      </c>
      <c r="D2" s="31" t="s">
        <v>2</v>
      </c>
      <c r="E2" s="19" t="s">
        <v>25</v>
      </c>
      <c r="F2" s="31" t="s">
        <v>1</v>
      </c>
      <c r="G2" s="31" t="s">
        <v>2</v>
      </c>
      <c r="H2" s="19" t="s">
        <v>25</v>
      </c>
      <c r="I2" s="31" t="s">
        <v>1</v>
      </c>
      <c r="J2" s="31" t="s">
        <v>2</v>
      </c>
      <c r="K2" s="19" t="s">
        <v>25</v>
      </c>
      <c r="L2" s="31" t="s">
        <v>1</v>
      </c>
      <c r="M2" s="31" t="s">
        <v>2</v>
      </c>
      <c r="N2" s="19" t="s">
        <v>25</v>
      </c>
      <c r="O2" s="19"/>
    </row>
    <row r="3" spans="1:15" x14ac:dyDescent="0.25">
      <c r="A3" s="14" t="s">
        <v>21</v>
      </c>
      <c r="B3" s="14" t="s">
        <v>21</v>
      </c>
      <c r="C3" s="32">
        <v>14037871.772999998</v>
      </c>
      <c r="D3" s="32">
        <v>117300.88799999999</v>
      </c>
      <c r="E3" s="32">
        <v>14155172.660999998</v>
      </c>
      <c r="F3" s="32">
        <v>535711.60100000002</v>
      </c>
      <c r="G3" s="32">
        <v>525196.76300000004</v>
      </c>
      <c r="H3" s="32">
        <v>1060908.3640000001</v>
      </c>
      <c r="I3" s="32">
        <v>3395989.560000001</v>
      </c>
      <c r="J3" s="32">
        <v>3792890.65</v>
      </c>
      <c r="K3" s="32">
        <v>7188880.2100000009</v>
      </c>
      <c r="L3" s="32">
        <v>97405.573000000004</v>
      </c>
      <c r="M3" s="32">
        <v>2408808.568</v>
      </c>
      <c r="N3" s="32">
        <v>2506214.1409999998</v>
      </c>
      <c r="O3" s="32">
        <v>24911175.375999998</v>
      </c>
    </row>
    <row r="4" spans="1:15" x14ac:dyDescent="0.25">
      <c r="A4" s="14" t="s">
        <v>80</v>
      </c>
      <c r="B4" s="14" t="s">
        <v>22</v>
      </c>
      <c r="C4" s="32">
        <v>10756778.415999999</v>
      </c>
      <c r="D4" s="32">
        <v>111968.15</v>
      </c>
      <c r="E4" s="32">
        <v>10868746.566</v>
      </c>
      <c r="F4" s="32">
        <v>309239.82</v>
      </c>
      <c r="G4" s="32">
        <v>227859.527</v>
      </c>
      <c r="H4" s="32">
        <v>537099.34700000007</v>
      </c>
      <c r="I4" s="32">
        <v>2679847.219000001</v>
      </c>
      <c r="J4" s="32">
        <v>2951550.017</v>
      </c>
      <c r="K4" s="32">
        <v>5631397.2360000014</v>
      </c>
      <c r="L4" s="32">
        <v>79280.250000000015</v>
      </c>
      <c r="M4" s="32">
        <v>1933072.8779999998</v>
      </c>
      <c r="N4" s="32">
        <v>2012353.1279999998</v>
      </c>
      <c r="O4" s="32">
        <v>19049596.277000003</v>
      </c>
    </row>
    <row r="5" spans="1:15" x14ac:dyDescent="0.25">
      <c r="A5" s="14" t="s">
        <v>81</v>
      </c>
      <c r="B5" s="14" t="s">
        <v>23</v>
      </c>
      <c r="C5" s="32">
        <v>3281093.3569999998</v>
      </c>
      <c r="D5" s="32">
        <v>5332.7380000000003</v>
      </c>
      <c r="E5" s="32">
        <v>3286426.0949999997</v>
      </c>
      <c r="F5" s="32">
        <v>226471.78099999996</v>
      </c>
      <c r="G5" s="32">
        <v>297337.23600000003</v>
      </c>
      <c r="H5" s="32">
        <v>523809.01699999999</v>
      </c>
      <c r="I5" s="32">
        <v>716142.34100000001</v>
      </c>
      <c r="J5" s="32">
        <v>841340.63300000003</v>
      </c>
      <c r="K5" s="32">
        <v>1557482.9739999999</v>
      </c>
      <c r="L5" s="32">
        <v>18125.322999999997</v>
      </c>
      <c r="M5" s="32">
        <v>475735.69</v>
      </c>
      <c r="N5" s="32">
        <v>493861.01299999998</v>
      </c>
      <c r="O5" s="32">
        <v>5861579.0989999995</v>
      </c>
    </row>
    <row r="6" spans="1:15" x14ac:dyDescent="0.25">
      <c r="A6" s="14" t="s">
        <v>95</v>
      </c>
      <c r="B6" s="14" t="s">
        <v>80</v>
      </c>
      <c r="C6" s="32">
        <v>235895.29</v>
      </c>
      <c r="D6" s="32">
        <v>1547.51</v>
      </c>
      <c r="E6" s="32">
        <v>237442.80000000002</v>
      </c>
      <c r="F6" s="32">
        <v>1024.17</v>
      </c>
      <c r="G6" s="32">
        <v>3684.2</v>
      </c>
      <c r="H6" s="32">
        <v>4708.37</v>
      </c>
      <c r="I6" s="32">
        <v>47188.317000000003</v>
      </c>
      <c r="J6" s="32">
        <v>388237.81199999998</v>
      </c>
      <c r="K6" s="32">
        <v>435426.12899999996</v>
      </c>
      <c r="L6" s="32">
        <v>393.86200000000002</v>
      </c>
      <c r="M6" s="32">
        <v>193189.7</v>
      </c>
      <c r="N6" s="32">
        <v>193583.56200000001</v>
      </c>
      <c r="O6" s="32">
        <v>871160.86100000003</v>
      </c>
    </row>
    <row r="7" spans="1:15" x14ac:dyDescent="0.25">
      <c r="A7" s="14" t="s">
        <v>111</v>
      </c>
      <c r="B7" s="14" t="s">
        <v>80</v>
      </c>
      <c r="C7" s="32">
        <v>178445.71</v>
      </c>
      <c r="D7" s="32">
        <v>60</v>
      </c>
      <c r="E7" s="32">
        <v>178505.71</v>
      </c>
      <c r="F7" s="32">
        <v>1737.58</v>
      </c>
      <c r="G7" s="32">
        <v>92.4</v>
      </c>
      <c r="H7" s="32">
        <v>1829.98</v>
      </c>
      <c r="I7" s="32">
        <v>39856.466999999997</v>
      </c>
      <c r="J7" s="32">
        <v>78942.16</v>
      </c>
      <c r="K7" s="32">
        <v>118798.62700000001</v>
      </c>
      <c r="L7" s="32">
        <v>1028.2</v>
      </c>
      <c r="M7" s="32">
        <v>3168</v>
      </c>
      <c r="N7" s="32">
        <v>4196.2</v>
      </c>
      <c r="O7" s="32">
        <v>303330.51699999999</v>
      </c>
    </row>
    <row r="8" spans="1:15" x14ac:dyDescent="0.25">
      <c r="A8" s="14" t="s">
        <v>98</v>
      </c>
      <c r="B8" s="14" t="s">
        <v>80</v>
      </c>
      <c r="C8" s="32">
        <v>75986.055999999997</v>
      </c>
      <c r="D8" s="32">
        <v>150.19999999999999</v>
      </c>
      <c r="E8" s="32">
        <v>76136.255999999994</v>
      </c>
      <c r="F8" s="32">
        <v>24520.143</v>
      </c>
      <c r="G8" s="32">
        <v>8189.15</v>
      </c>
      <c r="H8" s="32">
        <v>32709.292999999998</v>
      </c>
      <c r="I8" s="32">
        <v>31107.952000000001</v>
      </c>
      <c r="J8" s="32">
        <v>13357.91</v>
      </c>
      <c r="K8" s="32">
        <v>44465.862000000001</v>
      </c>
      <c r="L8" s="32">
        <v>5</v>
      </c>
      <c r="M8" s="32">
        <v>6216</v>
      </c>
      <c r="N8" s="32">
        <v>6221</v>
      </c>
      <c r="O8" s="32">
        <v>159532.41099999999</v>
      </c>
    </row>
    <row r="9" spans="1:15" x14ac:dyDescent="0.25">
      <c r="A9" s="14" t="s">
        <v>110</v>
      </c>
      <c r="B9" s="14" t="s">
        <v>80</v>
      </c>
      <c r="C9" s="32">
        <v>630194.84900000005</v>
      </c>
      <c r="D9" s="32">
        <v>1590</v>
      </c>
      <c r="E9" s="32">
        <v>631784.84900000005</v>
      </c>
      <c r="F9" s="32">
        <v>139.53</v>
      </c>
      <c r="G9" s="32">
        <v>1352</v>
      </c>
      <c r="H9" s="32">
        <v>1491.53</v>
      </c>
      <c r="I9" s="32">
        <v>130998.43799999999</v>
      </c>
      <c r="J9" s="32">
        <v>50197.07</v>
      </c>
      <c r="K9" s="32">
        <v>181195.508</v>
      </c>
      <c r="L9" s="32">
        <v>624.05700000000002</v>
      </c>
      <c r="M9" s="32">
        <v>1471</v>
      </c>
      <c r="N9" s="32">
        <v>2095.0569999999998</v>
      </c>
      <c r="O9" s="32">
        <v>816566.94400000002</v>
      </c>
    </row>
    <row r="10" spans="1:15" x14ac:dyDescent="0.25">
      <c r="A10" s="14" t="s">
        <v>94</v>
      </c>
      <c r="B10" s="14" t="s">
        <v>80</v>
      </c>
      <c r="C10" s="32">
        <v>229440.73800000001</v>
      </c>
      <c r="D10" s="32">
        <v>724.21</v>
      </c>
      <c r="E10" s="32">
        <v>230164.948</v>
      </c>
      <c r="F10" s="32">
        <v>31480.215</v>
      </c>
      <c r="G10" s="32">
        <v>20270.43</v>
      </c>
      <c r="H10" s="32">
        <v>51750.645000000004</v>
      </c>
      <c r="I10" s="32">
        <v>57791.241999999998</v>
      </c>
      <c r="J10" s="32">
        <v>71283.335999999996</v>
      </c>
      <c r="K10" s="32">
        <v>129074.57799999999</v>
      </c>
      <c r="L10" s="32">
        <v>721.76700000000005</v>
      </c>
      <c r="M10" s="32">
        <v>89726.24</v>
      </c>
      <c r="N10" s="32">
        <v>90448.007000000012</v>
      </c>
      <c r="O10" s="32">
        <v>501438.17800000007</v>
      </c>
    </row>
    <row r="11" spans="1:15" x14ac:dyDescent="0.25">
      <c r="A11" s="14" t="s">
        <v>109</v>
      </c>
      <c r="B11" s="14" t="s">
        <v>80</v>
      </c>
      <c r="C11" s="32">
        <v>28370.463</v>
      </c>
      <c r="D11" s="32">
        <v>155</v>
      </c>
      <c r="E11" s="32">
        <v>28525.463</v>
      </c>
      <c r="F11" s="32">
        <v>4389.7910000000002</v>
      </c>
      <c r="G11" s="32">
        <v>265.3</v>
      </c>
      <c r="H11" s="32">
        <v>4655.0910000000003</v>
      </c>
      <c r="I11" s="32">
        <v>9552.4709999999995</v>
      </c>
      <c r="J11" s="32">
        <v>4627.8999999999996</v>
      </c>
      <c r="K11" s="32">
        <v>14180.370999999999</v>
      </c>
      <c r="L11" s="32">
        <v>172.04900000000001</v>
      </c>
      <c r="M11" s="32">
        <v>2350</v>
      </c>
      <c r="N11" s="32">
        <v>2522.049</v>
      </c>
      <c r="O11" s="32">
        <v>49882.974000000002</v>
      </c>
    </row>
    <row r="12" spans="1:15" x14ac:dyDescent="0.25">
      <c r="A12" s="14" t="s">
        <v>83</v>
      </c>
      <c r="B12" s="14" t="s">
        <v>80</v>
      </c>
      <c r="C12" s="32">
        <v>917832.19700000004</v>
      </c>
      <c r="D12" s="32">
        <v>1287.2</v>
      </c>
      <c r="E12" s="32">
        <v>919119.397</v>
      </c>
      <c r="F12" s="32">
        <v>1567.9849999999999</v>
      </c>
      <c r="G12" s="32">
        <v>2788.9</v>
      </c>
      <c r="H12" s="32">
        <v>4356.8850000000002</v>
      </c>
      <c r="I12" s="32">
        <v>344413.18300000002</v>
      </c>
      <c r="J12" s="32">
        <v>372376.43</v>
      </c>
      <c r="K12" s="32">
        <v>716789.61300000001</v>
      </c>
      <c r="L12" s="32">
        <v>25677.394</v>
      </c>
      <c r="M12" s="32">
        <v>158462.24</v>
      </c>
      <c r="N12" s="32">
        <v>184139.63399999999</v>
      </c>
      <c r="O12" s="32">
        <v>1824405.5290000001</v>
      </c>
    </row>
    <row r="13" spans="1:15" x14ac:dyDescent="0.25">
      <c r="A13" s="14" t="s">
        <v>84</v>
      </c>
      <c r="B13" s="14" t="s">
        <v>80</v>
      </c>
      <c r="C13" s="32">
        <v>1189023.798</v>
      </c>
      <c r="D13" s="32">
        <v>830.79</v>
      </c>
      <c r="E13" s="32">
        <v>1189854.588</v>
      </c>
      <c r="F13" s="32">
        <v>3959.491</v>
      </c>
      <c r="G13" s="32">
        <v>1973.6</v>
      </c>
      <c r="H13" s="32">
        <v>5933.0910000000003</v>
      </c>
      <c r="I13" s="32">
        <v>201078.17199999999</v>
      </c>
      <c r="J13" s="32">
        <v>55670.71</v>
      </c>
      <c r="K13" s="32">
        <v>256748.88199999998</v>
      </c>
      <c r="L13" s="32">
        <v>3279.3629999999998</v>
      </c>
      <c r="M13" s="32">
        <v>3086.35</v>
      </c>
      <c r="N13" s="32">
        <v>6365.7129999999997</v>
      </c>
      <c r="O13" s="32">
        <v>1458902.274</v>
      </c>
    </row>
    <row r="14" spans="1:15" x14ac:dyDescent="0.25">
      <c r="A14" s="14" t="s">
        <v>96</v>
      </c>
      <c r="B14" s="14" t="s">
        <v>80</v>
      </c>
      <c r="C14" s="32">
        <v>296838.3</v>
      </c>
      <c r="D14" s="32">
        <v>14517.41</v>
      </c>
      <c r="E14" s="32">
        <v>311355.70999999996</v>
      </c>
      <c r="F14" s="32">
        <v>3975.056</v>
      </c>
      <c r="G14" s="32">
        <v>4052.01</v>
      </c>
      <c r="H14" s="32">
        <v>8027.0660000000007</v>
      </c>
      <c r="I14" s="32">
        <v>78908.442999999999</v>
      </c>
      <c r="J14" s="32">
        <v>65791.88</v>
      </c>
      <c r="K14" s="32">
        <v>144700.323</v>
      </c>
      <c r="L14" s="32">
        <v>255.84800000000001</v>
      </c>
      <c r="M14" s="32">
        <v>12864</v>
      </c>
      <c r="N14" s="32">
        <v>13119.848</v>
      </c>
      <c r="O14" s="32">
        <v>477202.94699999993</v>
      </c>
    </row>
    <row r="15" spans="1:15" x14ac:dyDescent="0.25">
      <c r="A15" s="14" t="s">
        <v>88</v>
      </c>
      <c r="B15" s="14" t="s">
        <v>80</v>
      </c>
      <c r="C15" s="32">
        <v>523011.73300000001</v>
      </c>
      <c r="D15" s="32">
        <v>1022.91</v>
      </c>
      <c r="E15" s="32">
        <v>524034.64299999998</v>
      </c>
      <c r="F15" s="32">
        <v>266.94</v>
      </c>
      <c r="G15" s="32">
        <v>84.6</v>
      </c>
      <c r="H15" s="32">
        <v>351.53999999999996</v>
      </c>
      <c r="I15" s="32">
        <v>91297.315000000002</v>
      </c>
      <c r="J15" s="32">
        <v>113688.55</v>
      </c>
      <c r="K15" s="32">
        <v>204985.86499999999</v>
      </c>
      <c r="L15" s="32">
        <v>1958.5709999999999</v>
      </c>
      <c r="M15" s="32">
        <v>49388</v>
      </c>
      <c r="N15" s="32">
        <v>51346.570999999996</v>
      </c>
      <c r="O15" s="32">
        <v>780718.61899999995</v>
      </c>
    </row>
    <row r="16" spans="1:15" x14ac:dyDescent="0.25">
      <c r="A16" s="14" t="s">
        <v>107</v>
      </c>
      <c r="B16" s="14" t="s">
        <v>80</v>
      </c>
      <c r="C16" s="32">
        <v>262207.67700000003</v>
      </c>
      <c r="D16" s="32">
        <v>17391.46</v>
      </c>
      <c r="E16" s="32">
        <v>279599.13700000005</v>
      </c>
      <c r="F16" s="32">
        <v>8465.33</v>
      </c>
      <c r="G16" s="32">
        <v>11690.8</v>
      </c>
      <c r="H16" s="32">
        <v>20156.129999999997</v>
      </c>
      <c r="I16" s="32">
        <v>38461.644</v>
      </c>
      <c r="J16" s="32">
        <v>25760.87</v>
      </c>
      <c r="K16" s="32">
        <v>64222.513999999996</v>
      </c>
      <c r="L16" s="32">
        <v>529.71</v>
      </c>
      <c r="M16" s="32">
        <v>5468.4</v>
      </c>
      <c r="N16" s="32">
        <v>5998.11</v>
      </c>
      <c r="O16" s="32">
        <v>369975.89100000006</v>
      </c>
    </row>
    <row r="17" spans="1:15" x14ac:dyDescent="0.25">
      <c r="A17" s="14" t="s">
        <v>101</v>
      </c>
      <c r="B17" s="14" t="s">
        <v>80</v>
      </c>
      <c r="C17" s="32">
        <v>141550.12899999999</v>
      </c>
      <c r="D17" s="32">
        <v>4252.58</v>
      </c>
      <c r="E17" s="32">
        <v>145802.70899999997</v>
      </c>
      <c r="F17" s="32">
        <v>1697.9259999999999</v>
      </c>
      <c r="G17" s="32">
        <v>4964.6000000000004</v>
      </c>
      <c r="H17" s="32">
        <v>6662.5259999999998</v>
      </c>
      <c r="I17" s="32">
        <v>21994.378000000001</v>
      </c>
      <c r="J17" s="32">
        <v>66840.02</v>
      </c>
      <c r="K17" s="32">
        <v>88834.398000000001</v>
      </c>
      <c r="L17" s="32">
        <v>70.760000000000005</v>
      </c>
      <c r="M17" s="32">
        <v>19559.599999999999</v>
      </c>
      <c r="N17" s="32">
        <v>19630.359999999997</v>
      </c>
      <c r="O17" s="32">
        <v>260929.99299999996</v>
      </c>
    </row>
    <row r="18" spans="1:15" x14ac:dyDescent="0.25">
      <c r="A18" s="14" t="s">
        <v>87</v>
      </c>
      <c r="B18" s="14" t="s">
        <v>80</v>
      </c>
      <c r="C18" s="32">
        <v>291412.26899999997</v>
      </c>
      <c r="D18" s="32">
        <v>1950</v>
      </c>
      <c r="E18" s="32">
        <v>293362.26899999997</v>
      </c>
      <c r="F18" s="32">
        <v>63.29</v>
      </c>
      <c r="G18" s="32">
        <v>196</v>
      </c>
      <c r="H18" s="32">
        <v>259.29000000000002</v>
      </c>
      <c r="I18" s="32">
        <v>76564.316000000006</v>
      </c>
      <c r="J18" s="32">
        <v>135559.43700000001</v>
      </c>
      <c r="K18" s="32">
        <v>212123.75300000003</v>
      </c>
      <c r="L18" s="32">
        <v>6940.1890000000003</v>
      </c>
      <c r="M18" s="32">
        <v>55057.029000000002</v>
      </c>
      <c r="N18" s="32">
        <v>61997.218000000001</v>
      </c>
      <c r="O18" s="32">
        <v>567742.53</v>
      </c>
    </row>
    <row r="19" spans="1:15" x14ac:dyDescent="0.25">
      <c r="A19" s="14" t="s">
        <v>89</v>
      </c>
      <c r="B19" s="14" t="s">
        <v>80</v>
      </c>
      <c r="C19" s="32">
        <v>121989.13499999999</v>
      </c>
      <c r="D19" s="32">
        <v>1782</v>
      </c>
      <c r="E19" s="32">
        <v>123771.13499999999</v>
      </c>
      <c r="F19" s="32">
        <v>1959.4259999999999</v>
      </c>
      <c r="G19" s="32">
        <v>454</v>
      </c>
      <c r="H19" s="32">
        <v>2413.4259999999999</v>
      </c>
      <c r="I19" s="32">
        <v>23124.137999999999</v>
      </c>
      <c r="J19" s="32">
        <v>10416.5</v>
      </c>
      <c r="K19" s="32">
        <v>33540.637999999999</v>
      </c>
      <c r="L19" s="32">
        <v>493.10700000000003</v>
      </c>
      <c r="M19" s="32">
        <v>2676</v>
      </c>
      <c r="N19" s="32">
        <v>3169.107</v>
      </c>
      <c r="O19" s="32">
        <v>162894.30599999998</v>
      </c>
    </row>
    <row r="20" spans="1:15" x14ac:dyDescent="0.25">
      <c r="A20" s="14" t="s">
        <v>90</v>
      </c>
      <c r="B20" s="14" t="s">
        <v>80</v>
      </c>
      <c r="C20" s="32">
        <v>955805.2</v>
      </c>
      <c r="D20" s="32">
        <v>6687.31</v>
      </c>
      <c r="E20" s="32">
        <v>962492.51</v>
      </c>
      <c r="F20" s="32">
        <v>70.89</v>
      </c>
      <c r="G20" s="32">
        <v>72</v>
      </c>
      <c r="H20" s="32">
        <v>142.88999999999999</v>
      </c>
      <c r="I20" s="32">
        <v>166076.022</v>
      </c>
      <c r="J20" s="32">
        <v>23134.31</v>
      </c>
      <c r="K20" s="32">
        <v>189210.33199999999</v>
      </c>
      <c r="L20" s="32">
        <v>2513.4499999999998</v>
      </c>
      <c r="M20" s="32">
        <v>240</v>
      </c>
      <c r="N20" s="32">
        <v>2753.45</v>
      </c>
      <c r="O20" s="32">
        <v>1154599.182</v>
      </c>
    </row>
    <row r="21" spans="1:15" x14ac:dyDescent="0.25">
      <c r="A21" s="14" t="s">
        <v>99</v>
      </c>
      <c r="B21" s="14" t="s">
        <v>80</v>
      </c>
      <c r="C21" s="32">
        <v>67044.41</v>
      </c>
      <c r="D21" s="32">
        <v>5163.7299999999996</v>
      </c>
      <c r="E21" s="32">
        <v>72208.14</v>
      </c>
      <c r="F21" s="32">
        <v>2347.9430000000002</v>
      </c>
      <c r="G21" s="32">
        <v>1121.0999999999999</v>
      </c>
      <c r="H21" s="32">
        <v>3469.0430000000001</v>
      </c>
      <c r="I21" s="32">
        <v>11760.072</v>
      </c>
      <c r="J21" s="32">
        <v>23308.3</v>
      </c>
      <c r="K21" s="32">
        <v>35068.372000000003</v>
      </c>
      <c r="L21" s="32">
        <v>173.11</v>
      </c>
      <c r="M21" s="32">
        <v>36762.32</v>
      </c>
      <c r="N21" s="32">
        <v>36935.43</v>
      </c>
      <c r="O21" s="32">
        <v>147680.98499999999</v>
      </c>
    </row>
    <row r="22" spans="1:15" x14ac:dyDescent="0.25">
      <c r="A22" s="14" t="s">
        <v>85</v>
      </c>
      <c r="B22" s="14" t="s">
        <v>80</v>
      </c>
      <c r="C22" s="32">
        <v>1034221.335</v>
      </c>
      <c r="D22" s="32">
        <v>166</v>
      </c>
      <c r="E22" s="32">
        <v>1034387.335</v>
      </c>
      <c r="F22" s="32">
        <v>187.99</v>
      </c>
      <c r="G22" s="32">
        <v>811.4</v>
      </c>
      <c r="H22" s="32">
        <v>999.39</v>
      </c>
      <c r="I22" s="32">
        <v>181015.139</v>
      </c>
      <c r="J22" s="32">
        <v>60748.69</v>
      </c>
      <c r="K22" s="32">
        <v>241763.829</v>
      </c>
      <c r="L22" s="32">
        <v>938.45299999999997</v>
      </c>
      <c r="M22" s="32">
        <v>4438.2</v>
      </c>
      <c r="N22" s="32">
        <v>5376.6530000000002</v>
      </c>
      <c r="O22" s="32">
        <v>1282527.2069999999</v>
      </c>
    </row>
    <row r="23" spans="1:15" x14ac:dyDescent="0.25">
      <c r="A23" s="14" t="s">
        <v>104</v>
      </c>
      <c r="B23" s="14" t="s">
        <v>80</v>
      </c>
      <c r="C23" s="32">
        <v>245997.71</v>
      </c>
      <c r="D23" s="32">
        <v>7660.81</v>
      </c>
      <c r="E23" s="32">
        <v>253658.52</v>
      </c>
      <c r="F23" s="32">
        <v>32648.317999999999</v>
      </c>
      <c r="G23" s="32">
        <v>28729.288</v>
      </c>
      <c r="H23" s="32">
        <v>61377.606</v>
      </c>
      <c r="I23" s="32">
        <v>50360.197</v>
      </c>
      <c r="J23" s="32">
        <v>294776.59999999998</v>
      </c>
      <c r="K23" s="32">
        <v>345136.79699999996</v>
      </c>
      <c r="L23" s="32">
        <v>814.00900000000001</v>
      </c>
      <c r="M23" s="32">
        <v>101024.94</v>
      </c>
      <c r="N23" s="32">
        <v>101838.94900000001</v>
      </c>
      <c r="O23" s="32">
        <v>762011.87199999997</v>
      </c>
    </row>
    <row r="24" spans="1:15" x14ac:dyDescent="0.25">
      <c r="A24" s="14" t="s">
        <v>102</v>
      </c>
      <c r="B24" s="14" t="s">
        <v>80</v>
      </c>
      <c r="C24" s="32">
        <v>50148.347000000002</v>
      </c>
      <c r="D24" s="32">
        <v>36</v>
      </c>
      <c r="E24" s="32">
        <v>50184.347000000002</v>
      </c>
      <c r="F24" s="32">
        <v>13244.835999999999</v>
      </c>
      <c r="G24" s="32">
        <v>6253.42</v>
      </c>
      <c r="H24" s="32">
        <v>19498.256000000001</v>
      </c>
      <c r="I24" s="32">
        <v>12287.906999999999</v>
      </c>
      <c r="J24" s="32">
        <v>39103</v>
      </c>
      <c r="K24" s="32">
        <v>51390.906999999999</v>
      </c>
      <c r="L24" s="32">
        <v>152.61600000000001</v>
      </c>
      <c r="M24" s="32">
        <v>736219.99899999995</v>
      </c>
      <c r="N24" s="32">
        <v>736372.61499999999</v>
      </c>
      <c r="O24" s="32">
        <v>857446.125</v>
      </c>
    </row>
    <row r="25" spans="1:15" x14ac:dyDescent="0.25">
      <c r="A25" s="14" t="s">
        <v>108</v>
      </c>
      <c r="B25" s="14" t="s">
        <v>80</v>
      </c>
      <c r="C25" s="32">
        <v>72014.384000000005</v>
      </c>
      <c r="D25" s="32">
        <v>750</v>
      </c>
      <c r="E25" s="32">
        <v>72764.384000000005</v>
      </c>
      <c r="F25" s="32">
        <v>18127.518</v>
      </c>
      <c r="G25" s="32">
        <v>632.6</v>
      </c>
      <c r="H25" s="32">
        <v>18760.117999999999</v>
      </c>
      <c r="I25" s="32">
        <v>21819.232</v>
      </c>
      <c r="J25" s="32">
        <v>24539.4</v>
      </c>
      <c r="K25" s="32">
        <v>46358.631999999998</v>
      </c>
      <c r="L25" s="32">
        <v>35</v>
      </c>
      <c r="M25" s="32">
        <v>1668</v>
      </c>
      <c r="N25" s="32">
        <v>1703</v>
      </c>
      <c r="O25" s="32">
        <v>139586.13400000002</v>
      </c>
    </row>
    <row r="26" spans="1:15" x14ac:dyDescent="0.25">
      <c r="A26" s="14" t="s">
        <v>82</v>
      </c>
      <c r="B26" s="14" t="s">
        <v>80</v>
      </c>
      <c r="C26" s="32">
        <v>699933.62300000002</v>
      </c>
      <c r="D26" s="32">
        <v>1389.01</v>
      </c>
      <c r="E26" s="32">
        <v>701322.63300000003</v>
      </c>
      <c r="F26" s="32">
        <v>20</v>
      </c>
      <c r="G26" s="32">
        <v>192</v>
      </c>
      <c r="H26" s="32">
        <v>212</v>
      </c>
      <c r="I26" s="32">
        <v>494311.73300000001</v>
      </c>
      <c r="J26" s="32">
        <v>381660.5</v>
      </c>
      <c r="K26" s="32">
        <v>875972.23300000001</v>
      </c>
      <c r="L26" s="32">
        <v>4235.723</v>
      </c>
      <c r="M26" s="32">
        <v>20387.400000000001</v>
      </c>
      <c r="N26" s="32">
        <v>24623.123</v>
      </c>
      <c r="O26" s="32">
        <v>1602129.9890000001</v>
      </c>
    </row>
    <row r="27" spans="1:15" x14ac:dyDescent="0.25">
      <c r="A27" s="14" t="s">
        <v>100</v>
      </c>
      <c r="B27" s="14" t="s">
        <v>80</v>
      </c>
      <c r="C27" s="32">
        <v>319305.28499999997</v>
      </c>
      <c r="D27" s="32">
        <v>5395.83</v>
      </c>
      <c r="E27" s="32">
        <v>324701.11499999999</v>
      </c>
      <c r="F27" s="32">
        <v>20734.473999999998</v>
      </c>
      <c r="G27" s="32">
        <v>16409.900000000001</v>
      </c>
      <c r="H27" s="32">
        <v>37144.373999999996</v>
      </c>
      <c r="I27" s="32">
        <v>88163.040999999997</v>
      </c>
      <c r="J27" s="32">
        <v>77160.479999999996</v>
      </c>
      <c r="K27" s="32">
        <v>165323.52100000001</v>
      </c>
      <c r="L27" s="32">
        <v>8335.6620000000003</v>
      </c>
      <c r="M27" s="32">
        <v>39556.53</v>
      </c>
      <c r="N27" s="32">
        <v>47892.191999999995</v>
      </c>
      <c r="O27" s="32">
        <v>575061.20200000005</v>
      </c>
    </row>
    <row r="28" spans="1:15" x14ac:dyDescent="0.25">
      <c r="A28" s="14" t="s">
        <v>105</v>
      </c>
      <c r="B28" s="14" t="s">
        <v>80</v>
      </c>
      <c r="C28" s="32">
        <v>436941.48800000001</v>
      </c>
      <c r="D28" s="32">
        <v>2996</v>
      </c>
      <c r="E28" s="32">
        <v>439937.48800000001</v>
      </c>
      <c r="F28" s="32">
        <v>8830.83</v>
      </c>
      <c r="G28" s="32">
        <v>6064.6</v>
      </c>
      <c r="H28" s="32">
        <v>14895.43</v>
      </c>
      <c r="I28" s="32">
        <v>72302.754000000001</v>
      </c>
      <c r="J28" s="32">
        <v>114779.6</v>
      </c>
      <c r="K28" s="32">
        <v>187082.35399999999</v>
      </c>
      <c r="L28" s="32">
        <v>8010.2610000000004</v>
      </c>
      <c r="M28" s="32">
        <v>90024.03</v>
      </c>
      <c r="N28" s="32">
        <v>98034.290999999997</v>
      </c>
      <c r="O28" s="32">
        <v>739949.56300000008</v>
      </c>
    </row>
    <row r="29" spans="1:15" x14ac:dyDescent="0.25">
      <c r="A29" s="14" t="s">
        <v>86</v>
      </c>
      <c r="B29" s="14" t="s">
        <v>80</v>
      </c>
      <c r="C29" s="32">
        <v>182451.538</v>
      </c>
      <c r="D29" s="32">
        <v>746.52</v>
      </c>
      <c r="E29" s="32">
        <v>183198.05799999999</v>
      </c>
      <c r="F29" s="32">
        <v>1886.47</v>
      </c>
      <c r="G29" s="32">
        <v>0</v>
      </c>
      <c r="H29" s="32">
        <v>1886.47</v>
      </c>
      <c r="I29" s="32">
        <v>29380.794000000002</v>
      </c>
      <c r="J29" s="32">
        <v>27382.12</v>
      </c>
      <c r="K29" s="32">
        <v>56762.914000000004</v>
      </c>
      <c r="L29" s="32">
        <v>633.54</v>
      </c>
      <c r="M29" s="32">
        <v>480</v>
      </c>
      <c r="N29" s="32">
        <v>1113.54</v>
      </c>
      <c r="O29" s="32">
        <v>242960.98199999999</v>
      </c>
    </row>
    <row r="30" spans="1:15" x14ac:dyDescent="0.25">
      <c r="A30" s="14" t="s">
        <v>93</v>
      </c>
      <c r="B30" s="14" t="s">
        <v>80</v>
      </c>
      <c r="C30" s="32">
        <v>311014.33600000001</v>
      </c>
      <c r="D30" s="32">
        <v>721.2</v>
      </c>
      <c r="E30" s="32">
        <v>311735.53600000002</v>
      </c>
      <c r="F30" s="32">
        <v>47032.258000000002</v>
      </c>
      <c r="G30" s="32">
        <v>31588.451000000001</v>
      </c>
      <c r="H30" s="32">
        <v>78620.709000000003</v>
      </c>
      <c r="I30" s="32">
        <v>90225.373999999996</v>
      </c>
      <c r="J30" s="32">
        <v>55561.101000000002</v>
      </c>
      <c r="K30" s="32">
        <v>145786.47500000001</v>
      </c>
      <c r="L30" s="32">
        <v>1412.4280000000001</v>
      </c>
      <c r="M30" s="32">
        <v>18880</v>
      </c>
      <c r="N30" s="32">
        <v>20292.428</v>
      </c>
      <c r="O30" s="32">
        <v>556435.14800000004</v>
      </c>
    </row>
    <row r="31" spans="1:15" x14ac:dyDescent="0.25">
      <c r="A31" s="14" t="s">
        <v>92</v>
      </c>
      <c r="B31" s="14" t="s">
        <v>80</v>
      </c>
      <c r="C31" s="32">
        <v>221474.24</v>
      </c>
      <c r="D31" s="32">
        <v>14915.784</v>
      </c>
      <c r="E31" s="32">
        <v>236390.02399999998</v>
      </c>
      <c r="F31" s="32">
        <v>10614.12</v>
      </c>
      <c r="G31" s="32">
        <v>2011.9</v>
      </c>
      <c r="H31" s="32">
        <v>12626.02</v>
      </c>
      <c r="I31" s="32">
        <v>34989.194000000003</v>
      </c>
      <c r="J31" s="32">
        <v>41061.909</v>
      </c>
      <c r="K31" s="32">
        <v>76051.103000000003</v>
      </c>
      <c r="L31" s="32">
        <v>227.667</v>
      </c>
      <c r="M31" s="32">
        <v>9525</v>
      </c>
      <c r="N31" s="32">
        <v>9752.6669999999995</v>
      </c>
      <c r="O31" s="32">
        <v>334819.81400000001</v>
      </c>
    </row>
    <row r="32" spans="1:15" x14ac:dyDescent="0.25">
      <c r="A32" s="14" t="s">
        <v>91</v>
      </c>
      <c r="B32" s="14" t="s">
        <v>80</v>
      </c>
      <c r="C32" s="32">
        <v>91875.1</v>
      </c>
      <c r="D32" s="32">
        <v>1765.8</v>
      </c>
      <c r="E32" s="32">
        <v>93640.900000000009</v>
      </c>
      <c r="F32" s="32">
        <v>9762.3520000000008</v>
      </c>
      <c r="G32" s="32">
        <v>6916</v>
      </c>
      <c r="H32" s="32">
        <v>16678.351999999999</v>
      </c>
      <c r="I32" s="32">
        <v>27240.859</v>
      </c>
      <c r="J32" s="32">
        <v>24179.919999999998</v>
      </c>
      <c r="K32" s="32">
        <v>51420.778999999995</v>
      </c>
      <c r="L32" s="32">
        <v>445.21</v>
      </c>
      <c r="M32" s="32">
        <v>2052</v>
      </c>
      <c r="N32" s="32">
        <v>2497.21</v>
      </c>
      <c r="O32" s="32">
        <v>164237.24099999998</v>
      </c>
    </row>
    <row r="33" spans="1:15" x14ac:dyDescent="0.25">
      <c r="A33" s="14" t="s">
        <v>106</v>
      </c>
      <c r="B33" s="14" t="s">
        <v>80</v>
      </c>
      <c r="C33" s="32">
        <v>227324.53400000001</v>
      </c>
      <c r="D33" s="32">
        <v>283.10000000000002</v>
      </c>
      <c r="E33" s="32">
        <v>227607.63400000002</v>
      </c>
      <c r="F33" s="32">
        <v>28687.436000000002</v>
      </c>
      <c r="G33" s="32">
        <v>29134.1</v>
      </c>
      <c r="H33" s="32">
        <v>57821.536</v>
      </c>
      <c r="I33" s="32">
        <v>56875.264000000003</v>
      </c>
      <c r="J33" s="32">
        <v>77966.076000000001</v>
      </c>
      <c r="K33" s="32">
        <v>134841.34</v>
      </c>
      <c r="L33" s="32">
        <v>928.88</v>
      </c>
      <c r="M33" s="32">
        <v>24298.799999999999</v>
      </c>
      <c r="N33" s="32">
        <v>25227.68</v>
      </c>
      <c r="O33" s="32">
        <v>445498.19</v>
      </c>
    </row>
    <row r="34" spans="1:15" x14ac:dyDescent="0.25">
      <c r="A34" s="14" t="s">
        <v>103</v>
      </c>
      <c r="B34" s="14" t="s">
        <v>80</v>
      </c>
      <c r="C34" s="32">
        <v>492177.11900000001</v>
      </c>
      <c r="D34" s="32">
        <v>1738.79</v>
      </c>
      <c r="E34" s="32">
        <v>493915.90899999999</v>
      </c>
      <c r="F34" s="32">
        <v>18775.752</v>
      </c>
      <c r="G34" s="32">
        <v>35116.597999999998</v>
      </c>
      <c r="H34" s="32">
        <v>53892.35</v>
      </c>
      <c r="I34" s="32">
        <v>104473.859</v>
      </c>
      <c r="J34" s="32">
        <v>168402.72</v>
      </c>
      <c r="K34" s="32">
        <v>272876.57900000003</v>
      </c>
      <c r="L34" s="32">
        <v>8108.85</v>
      </c>
      <c r="M34" s="32">
        <v>228009.1</v>
      </c>
      <c r="N34" s="32">
        <v>236117.95</v>
      </c>
      <c r="O34" s="32">
        <v>1056802.7880000002</v>
      </c>
    </row>
    <row r="35" spans="1:15" x14ac:dyDescent="0.25">
      <c r="A35" s="14" t="s">
        <v>97</v>
      </c>
      <c r="B35" s="14" t="s">
        <v>80</v>
      </c>
      <c r="C35" s="32">
        <v>226851.42300000001</v>
      </c>
      <c r="D35" s="32">
        <v>14290.995999999999</v>
      </c>
      <c r="E35" s="32">
        <v>241142.41899999999</v>
      </c>
      <c r="F35" s="32">
        <v>11021.76</v>
      </c>
      <c r="G35" s="32">
        <v>2748.18</v>
      </c>
      <c r="H35" s="32">
        <v>13769.94</v>
      </c>
      <c r="I35" s="32">
        <v>46229.302000000003</v>
      </c>
      <c r="J35" s="32">
        <v>65034.705999999998</v>
      </c>
      <c r="K35" s="32">
        <v>111264.008</v>
      </c>
      <c r="L35" s="32">
        <v>165.51400000000001</v>
      </c>
      <c r="M35" s="32">
        <v>16824</v>
      </c>
      <c r="N35" s="32">
        <v>16989.513999999999</v>
      </c>
      <c r="O35" s="32">
        <v>383165.88099999999</v>
      </c>
    </row>
    <row r="36" spans="1:15" x14ac:dyDescent="0.25">
      <c r="A36" s="14" t="s">
        <v>124</v>
      </c>
      <c r="B36" s="14" t="s">
        <v>81</v>
      </c>
      <c r="C36" s="32">
        <v>39202.466999999997</v>
      </c>
      <c r="D36" s="32">
        <v>103.72</v>
      </c>
      <c r="E36" s="32">
        <v>39306.186999999998</v>
      </c>
      <c r="F36" s="32">
        <v>4101.1400000000003</v>
      </c>
      <c r="G36" s="32">
        <v>7925.4669999999996</v>
      </c>
      <c r="H36" s="32">
        <v>12026.607</v>
      </c>
      <c r="I36" s="32">
        <v>10044.659</v>
      </c>
      <c r="J36" s="32">
        <v>18890.259999999998</v>
      </c>
      <c r="K36" s="32">
        <v>28934.918999999998</v>
      </c>
      <c r="L36" s="32">
        <v>13.2</v>
      </c>
      <c r="M36" s="32">
        <v>5568</v>
      </c>
      <c r="N36" s="32">
        <v>5581.2</v>
      </c>
      <c r="O36" s="32">
        <v>85848.913</v>
      </c>
    </row>
    <row r="37" spans="1:15" x14ac:dyDescent="0.25">
      <c r="A37" s="14" t="s">
        <v>112</v>
      </c>
      <c r="B37" s="14" t="s">
        <v>81</v>
      </c>
      <c r="C37" s="32">
        <v>425280.25</v>
      </c>
      <c r="D37" s="32">
        <v>214.32599999999999</v>
      </c>
      <c r="E37" s="32">
        <v>425494.576</v>
      </c>
      <c r="F37" s="32">
        <v>37235.199999999997</v>
      </c>
      <c r="G37" s="32">
        <v>37883.978999999999</v>
      </c>
      <c r="H37" s="32">
        <v>75119.179000000004</v>
      </c>
      <c r="I37" s="32">
        <v>96231.914000000004</v>
      </c>
      <c r="J37" s="32">
        <v>95862.79</v>
      </c>
      <c r="K37" s="32">
        <v>192094.704</v>
      </c>
      <c r="L37" s="32">
        <v>1476.7080000000001</v>
      </c>
      <c r="M37" s="32">
        <v>31551.4</v>
      </c>
      <c r="N37" s="32">
        <v>33028.108</v>
      </c>
      <c r="O37" s="32">
        <v>725736.56700000004</v>
      </c>
    </row>
    <row r="38" spans="1:15" x14ac:dyDescent="0.25">
      <c r="A38" s="14" t="s">
        <v>113</v>
      </c>
      <c r="B38" s="14" t="s">
        <v>81</v>
      </c>
      <c r="C38" s="32">
        <v>218179.17600000001</v>
      </c>
      <c r="D38" s="32">
        <v>251.02</v>
      </c>
      <c r="E38" s="32">
        <v>218430.196</v>
      </c>
      <c r="F38" s="32">
        <v>43507.000999999997</v>
      </c>
      <c r="G38" s="32">
        <v>26125.687000000002</v>
      </c>
      <c r="H38" s="32">
        <v>69632.687999999995</v>
      </c>
      <c r="I38" s="32">
        <v>47730.964999999997</v>
      </c>
      <c r="J38" s="32">
        <v>64440.81</v>
      </c>
      <c r="K38" s="32">
        <v>112171.77499999999</v>
      </c>
      <c r="L38" s="32">
        <v>558.83199999999999</v>
      </c>
      <c r="M38" s="32">
        <v>59181.2</v>
      </c>
      <c r="N38" s="32">
        <v>59740.031999999999</v>
      </c>
      <c r="O38" s="32">
        <v>459974.69099999999</v>
      </c>
    </row>
    <row r="39" spans="1:15" x14ac:dyDescent="0.25">
      <c r="A39" s="14" t="s">
        <v>114</v>
      </c>
      <c r="B39" s="14" t="s">
        <v>81</v>
      </c>
      <c r="C39" s="32">
        <v>83912.751999999993</v>
      </c>
      <c r="D39" s="32">
        <v>37.200000000000003</v>
      </c>
      <c r="E39" s="32">
        <v>83949.95199999999</v>
      </c>
      <c r="F39" s="32">
        <v>2394.5500000000002</v>
      </c>
      <c r="G39" s="32">
        <v>327.60000000000002</v>
      </c>
      <c r="H39" s="32">
        <v>2722.15</v>
      </c>
      <c r="I39" s="32">
        <v>21473.103999999999</v>
      </c>
      <c r="J39" s="32">
        <v>7621.52</v>
      </c>
      <c r="K39" s="32">
        <v>29094.624</v>
      </c>
      <c r="L39" s="32">
        <v>2016.3720000000001</v>
      </c>
      <c r="M39" s="32">
        <v>60</v>
      </c>
      <c r="N39" s="32">
        <v>2076.3720000000003</v>
      </c>
      <c r="O39" s="32">
        <v>117843.098</v>
      </c>
    </row>
    <row r="40" spans="1:15" x14ac:dyDescent="0.25">
      <c r="A40" s="14" t="s">
        <v>125</v>
      </c>
      <c r="B40" s="14" t="s">
        <v>81</v>
      </c>
      <c r="C40" s="32">
        <v>26583.562000000002</v>
      </c>
      <c r="D40" s="32">
        <v>25.5</v>
      </c>
      <c r="E40" s="32">
        <v>26609.062000000002</v>
      </c>
      <c r="F40" s="32">
        <v>8091.8</v>
      </c>
      <c r="G40" s="32">
        <v>8207.5239999999994</v>
      </c>
      <c r="H40" s="32">
        <v>16299.324000000001</v>
      </c>
      <c r="I40" s="32">
        <v>7122.0479999999998</v>
      </c>
      <c r="J40" s="32">
        <v>21134.3</v>
      </c>
      <c r="K40" s="32">
        <v>28256.347999999998</v>
      </c>
      <c r="L40" s="32">
        <v>218.88</v>
      </c>
      <c r="M40" s="32">
        <v>4006</v>
      </c>
      <c r="N40" s="32">
        <v>4224.88</v>
      </c>
      <c r="O40" s="32">
        <v>75389.614000000001</v>
      </c>
    </row>
    <row r="41" spans="1:15" x14ac:dyDescent="0.25">
      <c r="A41" s="14" t="s">
        <v>115</v>
      </c>
      <c r="B41" s="14" t="s">
        <v>81</v>
      </c>
      <c r="C41" s="32">
        <v>72552.433000000005</v>
      </c>
      <c r="D41" s="32">
        <v>0</v>
      </c>
      <c r="E41" s="32">
        <v>72552.433000000005</v>
      </c>
      <c r="F41" s="32">
        <v>3666.41</v>
      </c>
      <c r="G41" s="32">
        <v>1694.18</v>
      </c>
      <c r="H41" s="32">
        <v>5360.59</v>
      </c>
      <c r="I41" s="32">
        <v>13698.749</v>
      </c>
      <c r="J41" s="32">
        <v>8092.58</v>
      </c>
      <c r="K41" s="32">
        <v>21791.328999999998</v>
      </c>
      <c r="L41" s="32">
        <v>35.445999999999998</v>
      </c>
      <c r="M41" s="32">
        <v>5112</v>
      </c>
      <c r="N41" s="32">
        <v>5147.4459999999999</v>
      </c>
      <c r="O41" s="32">
        <v>104851.79800000001</v>
      </c>
    </row>
    <row r="42" spans="1:15" x14ac:dyDescent="0.25">
      <c r="A42" s="14" t="s">
        <v>116</v>
      </c>
      <c r="B42" s="14" t="s">
        <v>81</v>
      </c>
      <c r="C42" s="32">
        <v>83915.13</v>
      </c>
      <c r="D42" s="32">
        <v>186.476</v>
      </c>
      <c r="E42" s="32">
        <v>84101.606</v>
      </c>
      <c r="F42" s="32">
        <v>4093.4839999999999</v>
      </c>
      <c r="G42" s="32">
        <v>11944.316000000001</v>
      </c>
      <c r="H42" s="32">
        <v>16037.800000000001</v>
      </c>
      <c r="I42" s="32">
        <v>21196.841</v>
      </c>
      <c r="J42" s="32">
        <v>16805.68</v>
      </c>
      <c r="K42" s="32">
        <v>38002.521000000001</v>
      </c>
      <c r="L42" s="32">
        <v>117.25</v>
      </c>
      <c r="M42" s="32">
        <v>1886</v>
      </c>
      <c r="N42" s="32">
        <v>2003.25</v>
      </c>
      <c r="O42" s="32">
        <v>140145.177</v>
      </c>
    </row>
    <row r="43" spans="1:15" x14ac:dyDescent="0.25">
      <c r="A43" s="14" t="s">
        <v>126</v>
      </c>
      <c r="B43" s="14" t="s">
        <v>81</v>
      </c>
      <c r="C43" s="32">
        <v>29528.358</v>
      </c>
      <c r="D43" s="32">
        <v>15</v>
      </c>
      <c r="E43" s="32">
        <v>29543.358</v>
      </c>
      <c r="F43" s="32">
        <v>5536.0110000000004</v>
      </c>
      <c r="G43" s="32">
        <v>8044.4</v>
      </c>
      <c r="H43" s="32">
        <v>13580.411</v>
      </c>
      <c r="I43" s="32">
        <v>7862.3770000000004</v>
      </c>
      <c r="J43" s="32">
        <v>8613.98</v>
      </c>
      <c r="K43" s="32">
        <v>16476.357</v>
      </c>
      <c r="L43" s="32">
        <v>61.13</v>
      </c>
      <c r="M43" s="32">
        <v>255</v>
      </c>
      <c r="N43" s="32">
        <v>316.13</v>
      </c>
      <c r="O43" s="32">
        <v>59916.256000000001</v>
      </c>
    </row>
    <row r="44" spans="1:15" x14ac:dyDescent="0.25">
      <c r="A44" s="14" t="s">
        <v>117</v>
      </c>
      <c r="B44" s="14" t="s">
        <v>81</v>
      </c>
      <c r="C44" s="32">
        <v>90423.251000000004</v>
      </c>
      <c r="D44" s="32">
        <v>375.26</v>
      </c>
      <c r="E44" s="32">
        <v>90798.510999999999</v>
      </c>
      <c r="F44" s="32">
        <v>4118.1499999999996</v>
      </c>
      <c r="G44" s="32">
        <v>10962.002</v>
      </c>
      <c r="H44" s="32">
        <v>15080.152</v>
      </c>
      <c r="I44" s="32">
        <v>29815.214</v>
      </c>
      <c r="J44" s="32">
        <v>51083.1</v>
      </c>
      <c r="K44" s="32">
        <v>80898.313999999998</v>
      </c>
      <c r="L44" s="32">
        <v>1257.6379999999999</v>
      </c>
      <c r="M44" s="32">
        <v>7614.6</v>
      </c>
      <c r="N44" s="32">
        <v>8872.2380000000012</v>
      </c>
      <c r="O44" s="32">
        <v>195649.215</v>
      </c>
    </row>
    <row r="45" spans="1:15" x14ac:dyDescent="0.25">
      <c r="A45" s="14" t="s">
        <v>118</v>
      </c>
      <c r="B45" s="14" t="s">
        <v>81</v>
      </c>
      <c r="C45" s="32">
        <v>379689.80200000003</v>
      </c>
      <c r="D45" s="32">
        <v>1219.3499999999999</v>
      </c>
      <c r="E45" s="32">
        <v>380909.152</v>
      </c>
      <c r="F45" s="32">
        <v>31273.642</v>
      </c>
      <c r="G45" s="32">
        <v>52123.908000000003</v>
      </c>
      <c r="H45" s="32">
        <v>83397.55</v>
      </c>
      <c r="I45" s="32">
        <v>90549.282000000007</v>
      </c>
      <c r="J45" s="32">
        <v>96545.248999999996</v>
      </c>
      <c r="K45" s="32">
        <v>187094.53100000002</v>
      </c>
      <c r="L45" s="32">
        <v>1413.5139999999999</v>
      </c>
      <c r="M45" s="32">
        <v>55208</v>
      </c>
      <c r="N45" s="32">
        <v>56621.514000000003</v>
      </c>
      <c r="O45" s="32">
        <v>708022.74699999997</v>
      </c>
    </row>
    <row r="46" spans="1:15" x14ac:dyDescent="0.25">
      <c r="A46" s="14" t="s">
        <v>119</v>
      </c>
      <c r="B46" s="14" t="s">
        <v>81</v>
      </c>
      <c r="C46" s="32">
        <v>69689.303</v>
      </c>
      <c r="D46" s="32">
        <v>54.4</v>
      </c>
      <c r="E46" s="32">
        <v>69743.702999999994</v>
      </c>
      <c r="F46" s="32">
        <v>24926.307000000001</v>
      </c>
      <c r="G46" s="32">
        <v>19559.68</v>
      </c>
      <c r="H46" s="32">
        <v>44485.987000000001</v>
      </c>
      <c r="I46" s="32">
        <v>17438.742999999999</v>
      </c>
      <c r="J46" s="32">
        <v>6405.09</v>
      </c>
      <c r="K46" s="32">
        <v>23843.832999999999</v>
      </c>
      <c r="L46" s="32">
        <v>220.96799999999999</v>
      </c>
      <c r="M46" s="32">
        <v>168</v>
      </c>
      <c r="N46" s="32">
        <v>388.96799999999996</v>
      </c>
      <c r="O46" s="32">
        <v>138462.49099999998</v>
      </c>
    </row>
    <row r="47" spans="1:15" x14ac:dyDescent="0.25">
      <c r="A47" s="14" t="s">
        <v>120</v>
      </c>
      <c r="B47" s="14" t="s">
        <v>81</v>
      </c>
      <c r="C47" s="32">
        <v>123259.276</v>
      </c>
      <c r="D47" s="32">
        <v>371.93</v>
      </c>
      <c r="E47" s="32">
        <v>123631.20599999999</v>
      </c>
      <c r="F47" s="32">
        <v>15980.32</v>
      </c>
      <c r="G47" s="32">
        <v>42898.792000000001</v>
      </c>
      <c r="H47" s="32">
        <v>58879.112000000001</v>
      </c>
      <c r="I47" s="32">
        <v>28115.271000000001</v>
      </c>
      <c r="J47" s="32">
        <v>40169.06</v>
      </c>
      <c r="K47" s="32">
        <v>68284.331000000006</v>
      </c>
      <c r="L47" s="32">
        <v>333.15</v>
      </c>
      <c r="M47" s="32">
        <v>12431.4</v>
      </c>
      <c r="N47" s="32">
        <v>12764.55</v>
      </c>
      <c r="O47" s="32">
        <v>263559.19900000002</v>
      </c>
    </row>
    <row r="48" spans="1:15" x14ac:dyDescent="0.25">
      <c r="A48" s="14" t="s">
        <v>121</v>
      </c>
      <c r="B48" s="14" t="s">
        <v>81</v>
      </c>
      <c r="C48" s="32">
        <v>39448.523000000001</v>
      </c>
      <c r="D48" s="32">
        <v>33</v>
      </c>
      <c r="E48" s="32">
        <v>39481.523000000001</v>
      </c>
      <c r="F48" s="32">
        <v>3059.31</v>
      </c>
      <c r="G48" s="32">
        <v>595.20000000000005</v>
      </c>
      <c r="H48" s="32">
        <v>3654.51</v>
      </c>
      <c r="I48" s="32">
        <v>8155.0940000000001</v>
      </c>
      <c r="J48" s="32">
        <v>3435.76</v>
      </c>
      <c r="K48" s="32">
        <v>11590.853999999999</v>
      </c>
      <c r="L48" s="32">
        <v>249.72</v>
      </c>
      <c r="M48" s="32">
        <v>90</v>
      </c>
      <c r="N48" s="32">
        <v>339.72</v>
      </c>
      <c r="O48" s="32">
        <v>55066.607000000004</v>
      </c>
    </row>
    <row r="49" spans="1:15" x14ac:dyDescent="0.25">
      <c r="A49" s="14" t="s">
        <v>122</v>
      </c>
      <c r="B49" s="14" t="s">
        <v>81</v>
      </c>
      <c r="C49" s="32">
        <v>252675.52600000001</v>
      </c>
      <c r="D49" s="32">
        <v>329.16800000000001</v>
      </c>
      <c r="E49" s="32">
        <v>253004.69400000002</v>
      </c>
      <c r="F49" s="32">
        <v>1607.3989999999999</v>
      </c>
      <c r="G49" s="32">
        <v>3289.942</v>
      </c>
      <c r="H49" s="32">
        <v>4897.3410000000003</v>
      </c>
      <c r="I49" s="32">
        <v>45237.652000000002</v>
      </c>
      <c r="J49" s="32">
        <v>92449.301999999996</v>
      </c>
      <c r="K49" s="32">
        <v>137686.954</v>
      </c>
      <c r="L49" s="32">
        <v>421.09</v>
      </c>
      <c r="M49" s="32">
        <v>71005</v>
      </c>
      <c r="N49" s="32">
        <v>71426.09</v>
      </c>
      <c r="O49" s="32">
        <v>467015.07900000003</v>
      </c>
    </row>
    <row r="50" spans="1:15" x14ac:dyDescent="0.25">
      <c r="A50" s="14" t="s">
        <v>127</v>
      </c>
      <c r="B50" s="14" t="s">
        <v>81</v>
      </c>
      <c r="C50" s="32">
        <v>334146.58799999999</v>
      </c>
      <c r="D50" s="32">
        <v>548.86</v>
      </c>
      <c r="E50" s="32">
        <v>334695.44799999997</v>
      </c>
      <c r="F50" s="32">
        <v>15023.15</v>
      </c>
      <c r="G50" s="32">
        <v>30241.487000000001</v>
      </c>
      <c r="H50" s="32">
        <v>45264.637000000002</v>
      </c>
      <c r="I50" s="32">
        <v>86905.282000000007</v>
      </c>
      <c r="J50" s="32">
        <v>79828.792000000001</v>
      </c>
      <c r="K50" s="32">
        <v>166734.07400000002</v>
      </c>
      <c r="L50" s="32">
        <v>821.98199999999997</v>
      </c>
      <c r="M50" s="32">
        <v>15229.654</v>
      </c>
      <c r="N50" s="32">
        <v>16051.636</v>
      </c>
      <c r="O50" s="32">
        <v>562745.79499999993</v>
      </c>
    </row>
    <row r="51" spans="1:15" x14ac:dyDescent="0.25">
      <c r="A51" s="14" t="s">
        <v>123</v>
      </c>
      <c r="B51" s="14" t="s">
        <v>81</v>
      </c>
      <c r="C51" s="32">
        <v>395072.88299999997</v>
      </c>
      <c r="D51" s="32">
        <v>365.84</v>
      </c>
      <c r="E51" s="32">
        <v>395438.723</v>
      </c>
      <c r="F51" s="32">
        <v>17124.857</v>
      </c>
      <c r="G51" s="32">
        <v>21785.987000000001</v>
      </c>
      <c r="H51" s="32">
        <v>38910.843999999997</v>
      </c>
      <c r="I51" s="32">
        <v>75731.831999999995</v>
      </c>
      <c r="J51" s="32">
        <v>75757.966</v>
      </c>
      <c r="K51" s="32">
        <v>151489.79800000001</v>
      </c>
      <c r="L51" s="32">
        <v>1426.8</v>
      </c>
      <c r="M51" s="32">
        <v>51261</v>
      </c>
      <c r="N51" s="32">
        <v>52687.8</v>
      </c>
      <c r="O51" s="32">
        <v>638527.16500000004</v>
      </c>
    </row>
    <row r="52" spans="1:15" x14ac:dyDescent="0.25">
      <c r="A52" s="14" t="s">
        <v>128</v>
      </c>
      <c r="B52" s="14" t="s">
        <v>81</v>
      </c>
      <c r="C52" s="32">
        <v>617534.07700000005</v>
      </c>
      <c r="D52" s="32">
        <v>1201.6880000000001</v>
      </c>
      <c r="E52" s="32">
        <v>618735.76500000001</v>
      </c>
      <c r="F52" s="32">
        <v>4733.05</v>
      </c>
      <c r="G52" s="32">
        <v>13727.084999999999</v>
      </c>
      <c r="H52" s="32">
        <v>18460.134999999998</v>
      </c>
      <c r="I52" s="32">
        <v>108833.314</v>
      </c>
      <c r="J52" s="32">
        <v>154204.394</v>
      </c>
      <c r="K52" s="32">
        <v>263037.70799999998</v>
      </c>
      <c r="L52" s="32">
        <v>7482.643</v>
      </c>
      <c r="M52" s="32">
        <v>155108.43599999999</v>
      </c>
      <c r="N52" s="32">
        <v>162591.079</v>
      </c>
      <c r="O52" s="32">
        <v>1062824.6869999999</v>
      </c>
    </row>
  </sheetData>
  <mergeCells count="4">
    <mergeCell ref="C1:E1"/>
    <mergeCell ref="F1:H1"/>
    <mergeCell ref="I1:K1"/>
    <mergeCell ref="L1:N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3"/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83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0.10754172431272403</v>
      </c>
      <c r="D17" s="17">
        <f t="shared" si="1"/>
        <v>2.3126096759513328</v>
      </c>
      <c r="E17" s="17">
        <f t="shared" si="2"/>
        <v>0.10795824853052718</v>
      </c>
      <c r="F17" s="17">
        <f t="shared" si="3"/>
        <v>1.2115810486734215</v>
      </c>
      <c r="G17" s="17">
        <f t="shared" si="4"/>
        <v>2.3651505132666273</v>
      </c>
      <c r="H17" s="17">
        <f t="shared" si="5"/>
        <v>1.3532971991148475</v>
      </c>
      <c r="I17" s="17">
        <f t="shared" si="6"/>
        <v>0.29531368559527882</v>
      </c>
      <c r="J17" s="17">
        <f t="shared" si="7"/>
        <v>6.1922476291553616</v>
      </c>
      <c r="K17" s="17">
        <f t="shared" si="8"/>
        <v>0.41017930384363627</v>
      </c>
      <c r="L17" s="17">
        <f t="shared" si="9"/>
        <v>13.227817446221074</v>
      </c>
      <c r="M17" s="17">
        <f t="shared" si="10"/>
        <v>100.02699648310548</v>
      </c>
      <c r="N17" s="17">
        <f t="shared" si="11"/>
        <v>35.073248411879902</v>
      </c>
      <c r="O17" s="23">
        <f t="shared" si="12"/>
        <v>0.2963548708664373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2.1486128747844079E-2</v>
      </c>
      <c r="D21" s="17">
        <f t="shared" si="1"/>
        <v>0</v>
      </c>
      <c r="E21" s="17">
        <f t="shared" si="2"/>
        <v>2.1482070145947631E-2</v>
      </c>
      <c r="F21" s="17">
        <f t="shared" si="3"/>
        <v>3.332834094782737E-2</v>
      </c>
      <c r="G21" s="17">
        <f t="shared" si="4"/>
        <v>0</v>
      </c>
      <c r="H21" s="17">
        <f t="shared" si="5"/>
        <v>2.9233950167995997E-2</v>
      </c>
      <c r="I21" s="17">
        <f t="shared" si="6"/>
        <v>0.10459281189595405</v>
      </c>
      <c r="J21" s="17">
        <f t="shared" si="7"/>
        <v>0</v>
      </c>
      <c r="K21" s="17">
        <f t="shared" si="8"/>
        <v>0.10255546195821509</v>
      </c>
      <c r="L21" s="17">
        <f t="shared" si="9"/>
        <v>4.7081406489305611</v>
      </c>
      <c r="M21" s="17">
        <f t="shared" si="10"/>
        <v>0</v>
      </c>
      <c r="N21" s="17">
        <f t="shared" si="11"/>
        <v>3.5232059218507219</v>
      </c>
      <c r="O21" s="23">
        <f t="shared" si="12"/>
        <v>4.9981653923500902E-2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5.1842786475188719E-4</v>
      </c>
      <c r="D22" s="17">
        <f t="shared" si="1"/>
        <v>0</v>
      </c>
      <c r="E22" s="17">
        <f t="shared" si="2"/>
        <v>5.1832993681243632E-4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5.393710759747654E-4</v>
      </c>
      <c r="J22" s="17">
        <f t="shared" si="7"/>
        <v>0</v>
      </c>
      <c r="K22" s="17">
        <f t="shared" si="8"/>
        <v>5.2886473612085143E-4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5.1760899732584346E-4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0.12954628092532</v>
      </c>
      <c r="D25" s="17">
        <f t="shared" ref="D25:O25" si="13">SUM(D15:D24)</f>
        <v>2.3126096759513328</v>
      </c>
      <c r="E25" s="17">
        <f t="shared" si="13"/>
        <v>0.12995864861328726</v>
      </c>
      <c r="F25" s="17">
        <f t="shared" si="13"/>
        <v>1.2449093896212489</v>
      </c>
      <c r="G25" s="17">
        <f t="shared" si="13"/>
        <v>2.3651505132666273</v>
      </c>
      <c r="H25" s="17">
        <f t="shared" si="13"/>
        <v>1.3825311492828434</v>
      </c>
      <c r="I25" s="17">
        <f t="shared" si="13"/>
        <v>0.40044586856720765</v>
      </c>
      <c r="J25" s="17">
        <f t="shared" si="13"/>
        <v>6.1922476291553616</v>
      </c>
      <c r="K25" s="17">
        <f t="shared" si="13"/>
        <v>0.5132636305379723</v>
      </c>
      <c r="L25" s="17">
        <f t="shared" si="13"/>
        <v>17.935958095151634</v>
      </c>
      <c r="M25" s="17">
        <f t="shared" si="13"/>
        <v>100.02699648310548</v>
      </c>
      <c r="N25" s="17">
        <f t="shared" si="13"/>
        <v>38.596454333730627</v>
      </c>
      <c r="O25" s="17">
        <f t="shared" si="13"/>
        <v>0.34685413378726404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(SUMIFS(MESKENAG2,KAYNAK,A29,SEBEP,B29,SÜRE,"Uzun",BİLDİRİM,"Bildirimli",İL,$B$10,İLÇE,$B$11)/VLOOKUP($B$11,ABONE2,3,FALSE))</f>
        <v>0.12416754887346025</v>
      </c>
      <c r="D29" s="17">
        <f>(SUMIFS(MESKENOG2,KAYNAK,A29,SEBEP,B29,SÜRE,"Uzun",BİLDİRİM,"Bildirimli",İL,$B$10,İLÇE,$B$11)/VLOOKUP($B$11,ABONE2,4,FALSE))</f>
        <v>1.1183337240437528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0.12435534094951461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2.1479305225441281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0.26387352856807472</v>
      </c>
      <c r="I29" s="17">
        <f>(SUMIFS(TICARETHANEAG2,KAYNAK,A29,SEBEP,B29,SÜRE,"Uzun",BİLDİRİM,"Bildirimli",İL,$B$10,İLÇE,$B$11)/VLOOKUP($B$11,ABONE2,9,FALSE))</f>
        <v>0.31399155224232467</v>
      </c>
      <c r="J29" s="17">
        <f>(SUMIFS(TICARETHANEOG2,KAYNAK,A29,SEBEP,B29,SÜRE,"Uzun",BİLDİRİM,"Bildirimli",İL,$B$10,İLÇE,$B$11)/VLOOKUP($B$11,ABONE2,10,FALSE))</f>
        <v>4.9106354651430744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0.403528988132972</v>
      </c>
      <c r="L29" s="17">
        <f>(SUMIFS(SANAYIAG2,KAYNAK,A29,SEBEP,B29,SÜRE,"Uzun",BİLDİRİM,"Bildirimli",İL,$B$10,İLÇE,$B$11)/VLOOKUP($B$11,ABONE2,12,FALSE))</f>
        <v>5.9374219643020494</v>
      </c>
      <c r="M29" s="17">
        <f>(SUMIFS(SANAYIOG2,KAYNAK,A29,SEBEP,B29,SÜRE,"Uzun",BİLDİRİM,"Bildirimli",İL,$B$10,İLÇE,$B$11)/VLOOKUP($B$11,ABONE2,13,FALSE))</f>
        <v>30.851033287436199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12.207626156366011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0.22277273601402964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(SUMIFS(MESKENAG2,KAYNAK,A31,SEBEP,B31,SÜRE,"Uzun",BİLDİRİM,"Bildirimli",İL,$B$10,İLÇE,$B$11)/VLOOKUP($B$11,ABONE2,3,FALSE))</f>
        <v>9.1959212041512004E-3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9.1941841493435733E-3</v>
      </c>
      <c r="F31" s="17">
        <f>(SUMIFS(TARIMSALAG2,KAYNAK,A31,SEBEP,B31,SÜRE,"Uzun",BİLDİRİM,"Bildirimli",İL,$B$10,İLÇE,$B$11)/VLOOKUP($B$11,ABONE2,6,FALSE))</f>
        <v>1.4991421072467164E-2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1.3149723152016653E-2</v>
      </c>
      <c r="I31" s="17">
        <f>(SUMIFS(TICARETHANEAG2,KAYNAK,A31,SEBEP,B31,SÜRE,"Uzun",BİLDİRİM,"Bildirimli",İL,$B$10,İLÇE,$B$11)/VLOOKUP($B$11,ABONE2,9,FALSE))</f>
        <v>1.4113812985957827E-2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1.3838891837104836E-2</v>
      </c>
      <c r="L31" s="17">
        <f>(SUMIFS(SANAYIAG2,KAYNAK,A31,SEBEP,B31,SÜRE,"Uzun",BİLDİRİM,"Bildirimli",İL,$B$10,İLÇE,$B$11)/VLOOKUP($B$11,ABONE2,12,FALSE))</f>
        <v>0.22055906352613452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0.16504923210177183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1.0669089598645246E-2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0.13336347007761146</v>
      </c>
      <c r="D33" s="17">
        <f t="shared" ref="D33:O33" si="14">SUM(D28:D32)</f>
        <v>1.1183337240437528</v>
      </c>
      <c r="E33" s="17">
        <f t="shared" si="14"/>
        <v>0.1335495250988582</v>
      </c>
      <c r="F33" s="17">
        <f t="shared" si="14"/>
        <v>1.4991421072467164E-2</v>
      </c>
      <c r="G33" s="17">
        <f t="shared" si="14"/>
        <v>2.1479305225441281</v>
      </c>
      <c r="H33" s="17">
        <f t="shared" si="14"/>
        <v>0.2770232517200914</v>
      </c>
      <c r="I33" s="17">
        <f t="shared" si="14"/>
        <v>0.32810536522828249</v>
      </c>
      <c r="J33" s="17">
        <f t="shared" si="14"/>
        <v>4.9106354651430744</v>
      </c>
      <c r="K33" s="17">
        <f t="shared" si="14"/>
        <v>0.41736787997007685</v>
      </c>
      <c r="L33" s="17">
        <f t="shared" si="14"/>
        <v>6.1579810278281837</v>
      </c>
      <c r="M33" s="17">
        <f t="shared" si="14"/>
        <v>30.851033287436199</v>
      </c>
      <c r="N33" s="17">
        <f t="shared" si="14"/>
        <v>12.372675388467783</v>
      </c>
      <c r="O33" s="17">
        <f t="shared" si="14"/>
        <v>0.23344182561267487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195840</v>
      </c>
      <c r="D37" s="22">
        <f>VLOOKUP($B$11,ABONE2,4,FALSE)</f>
        <v>37</v>
      </c>
      <c r="E37" s="22">
        <f>VLOOKUP($B$11,ABONE2,5,FALSE)</f>
        <v>195877</v>
      </c>
      <c r="F37" s="22">
        <f>VLOOKUP($B$11,ABONE2,6,FALSE)</f>
        <v>357</v>
      </c>
      <c r="G37" s="22">
        <f>VLOOKUP($B$11,ABONE2,7,FALSE)</f>
        <v>50</v>
      </c>
      <c r="H37" s="22">
        <f>VLOOKUP($B$11,ABONE2,8,FALSE)</f>
        <v>407</v>
      </c>
      <c r="I37" s="22">
        <f>VLOOKUP($B$11,ABONE2,9,FALSE)</f>
        <v>46361</v>
      </c>
      <c r="J37" s="22">
        <f>VLOOKUP($B$11,ABONE2,10,FALSE)</f>
        <v>921</v>
      </c>
      <c r="K37" s="22">
        <f>VLOOKUP($B$11,ABONE2,11,FALSE)</f>
        <v>47282</v>
      </c>
      <c r="L37" s="36">
        <f>VLOOKUP($B$11,ABONE2,12,FALSE)</f>
        <v>669</v>
      </c>
      <c r="M37" s="36">
        <f>VLOOKUP($B$11,ABONE2,13,FALSE)</f>
        <v>225</v>
      </c>
      <c r="N37" s="36">
        <f>VLOOKUP($B$11,ABONE2,14,FALSE)</f>
        <v>894</v>
      </c>
      <c r="O37" s="36">
        <f>VLOOKUP($B$11,ABONE2,15,FALSE)</f>
        <v>244460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52528.827399999987</v>
      </c>
      <c r="D38" s="22">
        <f>VLOOKUP($B$11,TUKETIM,4,FALSE)</f>
        <v>122.64638333333335</v>
      </c>
      <c r="E38" s="22">
        <f>VLOOKUP($B$11,TUKETIM,5,FALSE)</f>
        <v>52651.47378333332</v>
      </c>
      <c r="F38" s="22">
        <f>VLOOKUP($B$11,TUKETIM,6,FALSE)</f>
        <v>158.89616666666666</v>
      </c>
      <c r="G38" s="22">
        <f>VLOOKUP($B$11,TUKETIM,7,FALSE)</f>
        <v>285.4244333333333</v>
      </c>
      <c r="H38" s="22">
        <f>VLOOKUP($B$11,TUKETIM,8,FALSE)</f>
        <v>444.32059999999996</v>
      </c>
      <c r="I38" s="22">
        <f>VLOOKUP($B$11,TUKETIM,9,FALSE)</f>
        <v>35726.768508333327</v>
      </c>
      <c r="J38" s="22">
        <f>VLOOKUP($B$11,TUKETIM,10,FALSE)</f>
        <v>23706.159233333332</v>
      </c>
      <c r="K38" s="22">
        <f>VLOOKUP($B$11,TUKETIM,11,FALSE)</f>
        <v>59432.927741666659</v>
      </c>
      <c r="L38" s="36">
        <f>VLOOKUP($B$11,TUKETIM,12,FALSE)</f>
        <v>6829.0343666666677</v>
      </c>
      <c r="M38" s="36">
        <f>VLOOKUP($B$11,TUKETIM,13,FALSE)</f>
        <v>52779.523091666662</v>
      </c>
      <c r="N38" s="36">
        <f>VLOOKUP($B$11,TUKETIM,14,FALSE)</f>
        <v>59608.557458333329</v>
      </c>
      <c r="O38" s="36">
        <f>VLOOKUP($B$11,TUKETIM,15,FALSE)</f>
        <v>172137.27958333332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917832.19700000004</v>
      </c>
      <c r="D39" s="22">
        <f>VLOOKUP($B$11,ANLASMA,4,FALSE)</f>
        <v>1287.2</v>
      </c>
      <c r="E39" s="22">
        <f>VLOOKUP($B$11,ANLASMA,5,FALSE)</f>
        <v>919119.397</v>
      </c>
      <c r="F39" s="22">
        <f>VLOOKUP($B$11,ANLASMA,6,FALSE)</f>
        <v>1567.9849999999999</v>
      </c>
      <c r="G39" s="22">
        <f>VLOOKUP($B$11,ANLASMA,7,FALSE)</f>
        <v>2788.9</v>
      </c>
      <c r="H39" s="22">
        <f>VLOOKUP($B$11,ANLASMA,8,FALSE)</f>
        <v>4356.8850000000002</v>
      </c>
      <c r="I39" s="22">
        <f>VLOOKUP($B$11,ANLASMA,9,FALSE)</f>
        <v>344413.18300000002</v>
      </c>
      <c r="J39" s="22">
        <f>VLOOKUP($B$11,ANLASMA,10,FALSE)</f>
        <v>372376.43</v>
      </c>
      <c r="K39" s="22">
        <f>VLOOKUP($B$11,ANLASMA,11,FALSE)</f>
        <v>716789.61300000001</v>
      </c>
      <c r="L39" s="36">
        <f>VLOOKUP($B$11,ANLASMA,12,FALSE)</f>
        <v>25677.394</v>
      </c>
      <c r="M39" s="36">
        <f>VLOOKUP($B$11,ANLASMA,13,FALSE)</f>
        <v>158462.24</v>
      </c>
      <c r="N39" s="36">
        <f>VLOOKUP($B$11,ANLASMA,14,FALSE)</f>
        <v>184139.63399999999</v>
      </c>
      <c r="O39" s="36">
        <f>VLOOKUP($B$11,ANLASMA,15,FALSE)</f>
        <v>1824405.5290000001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4"/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84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6.4082992799572181E-3</v>
      </c>
      <c r="D17" s="17">
        <f t="shared" si="1"/>
        <v>6.901900513652845E-2</v>
      </c>
      <c r="E17" s="17">
        <f t="shared" si="2"/>
        <v>6.419915219448998E-3</v>
      </c>
      <c r="F17" s="17">
        <f t="shared" si="3"/>
        <v>0.26516260647524231</v>
      </c>
      <c r="G17" s="17">
        <f t="shared" si="4"/>
        <v>0.36907785537670196</v>
      </c>
      <c r="H17" s="17">
        <f t="shared" si="5"/>
        <v>0.2704668651198644</v>
      </c>
      <c r="I17" s="17">
        <f t="shared" si="6"/>
        <v>3.4145037226095444E-2</v>
      </c>
      <c r="J17" s="17">
        <f t="shared" si="7"/>
        <v>4.2189391892031649</v>
      </c>
      <c r="K17" s="17">
        <f t="shared" si="8"/>
        <v>5.7312226995365721E-2</v>
      </c>
      <c r="L17" s="17">
        <f t="shared" si="9"/>
        <v>4.5697464066908404</v>
      </c>
      <c r="M17" s="17">
        <f t="shared" si="10"/>
        <v>199.87236065003952</v>
      </c>
      <c r="N17" s="17">
        <f t="shared" si="11"/>
        <v>20.069953886321688</v>
      </c>
      <c r="O17" s="23">
        <f t="shared" si="12"/>
        <v>2.3102473106314581E-2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4.053628217811505E-3</v>
      </c>
      <c r="D18" s="17">
        <f t="shared" si="1"/>
        <v>0</v>
      </c>
      <c r="E18" s="17">
        <f t="shared" si="2"/>
        <v>4.0528761627203497E-3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1.3046459668930199E-2</v>
      </c>
      <c r="J18" s="17">
        <f t="shared" si="7"/>
        <v>0</v>
      </c>
      <c r="K18" s="17">
        <f t="shared" si="8"/>
        <v>1.297423394025859E-2</v>
      </c>
      <c r="L18" s="17">
        <f t="shared" si="9"/>
        <v>0.14188425167743246</v>
      </c>
      <c r="M18" s="17">
        <f t="shared" si="10"/>
        <v>0</v>
      </c>
      <c r="N18" s="17">
        <f t="shared" si="11"/>
        <v>0.13062359678239813</v>
      </c>
      <c r="O18" s="23">
        <f t="shared" si="12"/>
        <v>5.2581281137224567E-3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1.8856733311256507E-2</v>
      </c>
      <c r="D21" s="17">
        <f t="shared" si="1"/>
        <v>0</v>
      </c>
      <c r="E21" s="17">
        <f t="shared" si="2"/>
        <v>1.8853234889218942E-2</v>
      </c>
      <c r="F21" s="17">
        <f t="shared" si="3"/>
        <v>6.0040966960677906E-2</v>
      </c>
      <c r="G21" s="17">
        <f t="shared" si="4"/>
        <v>0</v>
      </c>
      <c r="H21" s="17">
        <f t="shared" si="5"/>
        <v>5.6976230828114302E-2</v>
      </c>
      <c r="I21" s="17">
        <f t="shared" si="6"/>
        <v>7.1312894900741275E-2</v>
      </c>
      <c r="J21" s="17">
        <f t="shared" si="7"/>
        <v>0</v>
      </c>
      <c r="K21" s="17">
        <f t="shared" si="8"/>
        <v>7.0918103828788312E-2</v>
      </c>
      <c r="L21" s="17">
        <f t="shared" si="9"/>
        <v>5.2638152358198287</v>
      </c>
      <c r="M21" s="17">
        <f t="shared" si="10"/>
        <v>0</v>
      </c>
      <c r="N21" s="17">
        <f t="shared" si="11"/>
        <v>4.8460521218658741</v>
      </c>
      <c r="O21" s="23">
        <f t="shared" si="12"/>
        <v>2.7963536214119438E-2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2.7264773169292725E-3</v>
      </c>
      <c r="D22" s="17">
        <f t="shared" si="1"/>
        <v>0</v>
      </c>
      <c r="E22" s="17">
        <f t="shared" si="2"/>
        <v>2.725971483380427E-3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1.2673615811691439E-2</v>
      </c>
      <c r="J22" s="17">
        <f t="shared" si="7"/>
        <v>0</v>
      </c>
      <c r="K22" s="17">
        <f t="shared" si="8"/>
        <v>1.2603454161701185E-2</v>
      </c>
      <c r="L22" s="17">
        <f t="shared" si="9"/>
        <v>1.0995924301303703</v>
      </c>
      <c r="M22" s="17">
        <f t="shared" si="10"/>
        <v>0</v>
      </c>
      <c r="N22" s="17">
        <f t="shared" si="11"/>
        <v>1.0123231896438329</v>
      </c>
      <c r="O22" s="23">
        <f t="shared" si="12"/>
        <v>4.4661506457032022E-3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3.2045138125954505E-2</v>
      </c>
      <c r="D25" s="17">
        <f t="shared" ref="D25:O25" si="13">SUM(D15:D24)</f>
        <v>6.901900513652845E-2</v>
      </c>
      <c r="E25" s="17">
        <f t="shared" si="13"/>
        <v>3.2051997754768718E-2</v>
      </c>
      <c r="F25" s="17">
        <f t="shared" si="13"/>
        <v>0.32520357343592021</v>
      </c>
      <c r="G25" s="17">
        <f t="shared" si="13"/>
        <v>0.36907785537670196</v>
      </c>
      <c r="H25" s="17">
        <f t="shared" si="13"/>
        <v>0.32744309594797871</v>
      </c>
      <c r="I25" s="17">
        <f t="shared" si="13"/>
        <v>0.13117800760745835</v>
      </c>
      <c r="J25" s="17">
        <f t="shared" si="13"/>
        <v>4.2189391892031649</v>
      </c>
      <c r="K25" s="17">
        <f t="shared" si="13"/>
        <v>0.15380801892611382</v>
      </c>
      <c r="L25" s="17">
        <f t="shared" si="13"/>
        <v>11.075038324318472</v>
      </c>
      <c r="M25" s="17">
        <f t="shared" si="13"/>
        <v>199.87236065003952</v>
      </c>
      <c r="N25" s="17">
        <f t="shared" si="13"/>
        <v>26.058952794613795</v>
      </c>
      <c r="O25" s="17">
        <f t="shared" si="13"/>
        <v>6.0790288079859672E-2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(SUMIFS(MESKENAG2,KAYNAK,A29,SEBEP,B29,SÜRE,"Uzun",BİLDİRİM,"Bildirimli",İL,$B$10,İLÇE,$B$11)/VLOOKUP($B$11,ABONE2,3,FALSE))</f>
        <v>8.4247143132811828E-2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8.4231513062784702E-2</v>
      </c>
      <c r="F29" s="17">
        <f>(SUMIFS(TARIMSALAG2,KAYNAK,A29,SEBEP,B29,SÜRE,"Uzun",BİLDİRİM,"Bildirimli",İL,$B$10,İLÇE,$B$11)/VLOOKUP($B$11,ABONE2,6,FALSE))</f>
        <v>6.9953025585944946E-3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6.638233750499184E-3</v>
      </c>
      <c r="I29" s="17">
        <f>(SUMIFS(TICARETHANEAG2,KAYNAK,A29,SEBEP,B29,SÜRE,"Uzun",BİLDİRİM,"Bildirimli",İL,$B$10,İLÇE,$B$11)/VLOOKUP($B$11,ABONE2,9,FALSE))</f>
        <v>0.18304534762859581</v>
      </c>
      <c r="J29" s="17">
        <f>(SUMIFS(TICARETHANEOG2,KAYNAK,A29,SEBEP,B29,SÜRE,"Uzun",BİLDİRİM,"Bildirimli",İL,$B$10,İLÇE,$B$11)/VLOOKUP($B$11,ABONE2,10,FALSE))</f>
        <v>2.0691654581750147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0.19348698488523891</v>
      </c>
      <c r="L29" s="17">
        <f>(SUMIFS(SANAYIAG2,KAYNAK,A29,SEBEP,B29,SÜRE,"Uzun",BİLDİRİM,"Bildirimli",İL,$B$10,İLÇE,$B$11)/VLOOKUP($B$11,ABONE2,12,FALSE))</f>
        <v>1.7206464598494259E-2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1.5840872170042333E-2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9.8158630202226926E-2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(SUMIFS(MESKENAG2,KAYNAK,A31,SEBEP,B31,SÜRE,"Uzun",BİLDİRİM,"Bildirimli",İL,$B$10,İLÇE,$B$11)/VLOOKUP($B$11,ABONE2,3,FALSE))</f>
        <v>1.3282468591775448E-2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1.3280004343060269E-2</v>
      </c>
      <c r="F31" s="17">
        <f>(SUMIFS(TARIMSALAG2,KAYNAK,A31,SEBEP,B31,SÜRE,"Uzun",BİLDİRİM,"Bildirimli",İL,$B$10,İLÇE,$B$11)/VLOOKUP($B$11,ABONE2,6,FALSE))</f>
        <v>0.13060050093900638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0.12393411806044922</v>
      </c>
      <c r="I31" s="17">
        <f>(SUMIFS(TICARETHANEAG2,KAYNAK,A31,SEBEP,B31,SÜRE,"Uzun",BİLDİRİM,"Bildirimli",İL,$B$10,İLÇE,$B$11)/VLOOKUP($B$11,ABONE2,9,FALSE))</f>
        <v>5.076630702923355E-2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5.0485262699185525E-2</v>
      </c>
      <c r="L31" s="17">
        <f>(SUMIFS(SANAYIAG2,KAYNAK,A31,SEBEP,B31,SÜRE,"Uzun",BİLDİRİM,"Bildirimli",İL,$B$10,İLÇE,$B$11)/VLOOKUP($B$11,ABONE2,12,FALSE))</f>
        <v>0.29059673879940234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0.26753350556135452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1.8582079721456281E-2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9.7529611724587281E-2</v>
      </c>
      <c r="D33" s="17">
        <f t="shared" ref="D33:O33" si="14">SUM(D28:D32)</f>
        <v>0</v>
      </c>
      <c r="E33" s="17">
        <f t="shared" si="14"/>
        <v>9.7511517405844975E-2</v>
      </c>
      <c r="F33" s="17">
        <f t="shared" si="14"/>
        <v>0.13759580349760087</v>
      </c>
      <c r="G33" s="17">
        <f t="shared" si="14"/>
        <v>0</v>
      </c>
      <c r="H33" s="17">
        <f t="shared" si="14"/>
        <v>0.13057235181094839</v>
      </c>
      <c r="I33" s="17">
        <f t="shared" si="14"/>
        <v>0.23381165465782935</v>
      </c>
      <c r="J33" s="17">
        <f t="shared" si="14"/>
        <v>2.0691654581750147</v>
      </c>
      <c r="K33" s="17">
        <f t="shared" si="14"/>
        <v>0.24397224758442443</v>
      </c>
      <c r="L33" s="17">
        <f t="shared" si="14"/>
        <v>0.30780320339789657</v>
      </c>
      <c r="M33" s="17">
        <f t="shared" si="14"/>
        <v>0</v>
      </c>
      <c r="N33" s="17">
        <f t="shared" si="14"/>
        <v>0.28337437773139684</v>
      </c>
      <c r="O33" s="17">
        <f t="shared" si="14"/>
        <v>0.11674070992368321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237119</v>
      </c>
      <c r="D37" s="22">
        <f>VLOOKUP($B$11,ABONE2,4,FALSE)</f>
        <v>44</v>
      </c>
      <c r="E37" s="22">
        <f>VLOOKUP($B$11,ABONE2,5,FALSE)</f>
        <v>237163</v>
      </c>
      <c r="F37" s="22">
        <f>VLOOKUP($B$11,ABONE2,6,FALSE)</f>
        <v>818</v>
      </c>
      <c r="G37" s="22">
        <f>VLOOKUP($B$11,ABONE2,7,FALSE)</f>
        <v>44</v>
      </c>
      <c r="H37" s="22">
        <f>VLOOKUP($B$11,ABONE2,8,FALSE)</f>
        <v>862</v>
      </c>
      <c r="I37" s="22">
        <f>VLOOKUP($B$11,ABONE2,9,FALSE)</f>
        <v>35388</v>
      </c>
      <c r="J37" s="22">
        <f>VLOOKUP($B$11,ABONE2,10,FALSE)</f>
        <v>197</v>
      </c>
      <c r="K37" s="22">
        <f>VLOOKUP($B$11,ABONE2,11,FALSE)</f>
        <v>35585</v>
      </c>
      <c r="L37" s="36">
        <f>VLOOKUP($B$11,ABONE2,12,FALSE)</f>
        <v>116</v>
      </c>
      <c r="M37" s="36">
        <f>VLOOKUP($B$11,ABONE2,13,FALSE)</f>
        <v>10</v>
      </c>
      <c r="N37" s="36">
        <f>VLOOKUP($B$11,ABONE2,14,FALSE)</f>
        <v>126</v>
      </c>
      <c r="O37" s="36">
        <f>VLOOKUP($B$11,ABONE2,15,FALSE)</f>
        <v>273736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52854.887183333347</v>
      </c>
      <c r="D38" s="22">
        <f>VLOOKUP($B$11,TUKETIM,4,FALSE)</f>
        <v>35.636533333333333</v>
      </c>
      <c r="E38" s="22">
        <f>VLOOKUP($B$11,TUKETIM,5,FALSE)</f>
        <v>52890.523716666678</v>
      </c>
      <c r="F38" s="22">
        <f>VLOOKUP($B$11,TUKETIM,6,FALSE)</f>
        <v>322.14059166666658</v>
      </c>
      <c r="G38" s="22">
        <f>VLOOKUP($B$11,TUKETIM,7,FALSE)</f>
        <v>117.537525</v>
      </c>
      <c r="H38" s="22">
        <f>VLOOKUP($B$11,TUKETIM,8,FALSE)</f>
        <v>439.6781166666666</v>
      </c>
      <c r="I38" s="22">
        <f>VLOOKUP($B$11,TUKETIM,9,FALSE)</f>
        <v>33806.863258333338</v>
      </c>
      <c r="J38" s="22">
        <f>VLOOKUP($B$11,TUKETIM,10,FALSE)</f>
        <v>5846.7567499999996</v>
      </c>
      <c r="K38" s="22">
        <f>VLOOKUP($B$11,TUKETIM,11,FALSE)</f>
        <v>39653.620008333339</v>
      </c>
      <c r="L38" s="36">
        <f>VLOOKUP($B$11,TUKETIM,12,FALSE)</f>
        <v>1074.9471333333333</v>
      </c>
      <c r="M38" s="36">
        <f>VLOOKUP($B$11,TUKETIM,13,FALSE)</f>
        <v>654.34604999999999</v>
      </c>
      <c r="N38" s="36">
        <f>VLOOKUP($B$11,TUKETIM,14,FALSE)</f>
        <v>1729.2931833333332</v>
      </c>
      <c r="O38" s="36">
        <f>VLOOKUP($B$11,TUKETIM,15,FALSE)</f>
        <v>94713.115025000021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1189023.798</v>
      </c>
      <c r="D39" s="22">
        <f>VLOOKUP($B$11,ANLASMA,4,FALSE)</f>
        <v>830.79</v>
      </c>
      <c r="E39" s="22">
        <f>VLOOKUP($B$11,ANLASMA,5,FALSE)</f>
        <v>1189854.588</v>
      </c>
      <c r="F39" s="22">
        <f>VLOOKUP($B$11,ANLASMA,6,FALSE)</f>
        <v>3959.491</v>
      </c>
      <c r="G39" s="22">
        <f>VLOOKUP($B$11,ANLASMA,7,FALSE)</f>
        <v>1973.6</v>
      </c>
      <c r="H39" s="22">
        <f>VLOOKUP($B$11,ANLASMA,8,FALSE)</f>
        <v>5933.0910000000003</v>
      </c>
      <c r="I39" s="22">
        <f>VLOOKUP($B$11,ANLASMA,9,FALSE)</f>
        <v>201078.17199999999</v>
      </c>
      <c r="J39" s="22">
        <f>VLOOKUP($B$11,ANLASMA,10,FALSE)</f>
        <v>55670.71</v>
      </c>
      <c r="K39" s="22">
        <f>VLOOKUP($B$11,ANLASMA,11,FALSE)</f>
        <v>256748.88199999998</v>
      </c>
      <c r="L39" s="36">
        <f>VLOOKUP($B$11,ANLASMA,12,FALSE)</f>
        <v>3279.3629999999998</v>
      </c>
      <c r="M39" s="36">
        <f>VLOOKUP($B$11,ANLASMA,13,FALSE)</f>
        <v>3086.35</v>
      </c>
      <c r="N39" s="36">
        <f>VLOOKUP($B$11,ANLASMA,14,FALSE)</f>
        <v>6365.7129999999997</v>
      </c>
      <c r="O39" s="36">
        <f>VLOOKUP($B$11,ANLASMA,15,FALSE)</f>
        <v>1458902.274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5"/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85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1.2605475711747886E-2</v>
      </c>
      <c r="D17" s="17">
        <f t="shared" si="1"/>
        <v>0</v>
      </c>
      <c r="E17" s="17">
        <f t="shared" si="2"/>
        <v>1.2605209718727977E-2</v>
      </c>
      <c r="F17" s="17">
        <f t="shared" si="3"/>
        <v>0</v>
      </c>
      <c r="G17" s="17">
        <f t="shared" si="4"/>
        <v>0</v>
      </c>
      <c r="H17" s="17">
        <f t="shared" si="5"/>
        <v>0</v>
      </c>
      <c r="I17" s="17">
        <f t="shared" si="6"/>
        <v>8.7773418375522855E-3</v>
      </c>
      <c r="J17" s="17">
        <f t="shared" si="7"/>
        <v>2.2022626705952234E-2</v>
      </c>
      <c r="K17" s="17">
        <f t="shared" si="8"/>
        <v>8.8255367810051652E-3</v>
      </c>
      <c r="L17" s="17">
        <f t="shared" si="9"/>
        <v>1.4357845986695589E-2</v>
      </c>
      <c r="M17" s="17">
        <f t="shared" si="10"/>
        <v>0</v>
      </c>
      <c r="N17" s="17">
        <f t="shared" si="11"/>
        <v>1.2517096501221795E-2</v>
      </c>
      <c r="O17" s="23">
        <f t="shared" si="12"/>
        <v>1.2082668028078411E-2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1.442904808370884E-2</v>
      </c>
      <c r="D18" s="17">
        <f t="shared" si="1"/>
        <v>0</v>
      </c>
      <c r="E18" s="17">
        <f t="shared" si="2"/>
        <v>1.442874361078279E-2</v>
      </c>
      <c r="F18" s="17">
        <f t="shared" si="3"/>
        <v>3.7658829626715823E-2</v>
      </c>
      <c r="G18" s="17">
        <f t="shared" si="4"/>
        <v>0</v>
      </c>
      <c r="H18" s="17">
        <f t="shared" si="5"/>
        <v>3.2386593478975607E-2</v>
      </c>
      <c r="I18" s="17">
        <f t="shared" si="6"/>
        <v>3.1613423188588341E-2</v>
      </c>
      <c r="J18" s="17">
        <f t="shared" si="7"/>
        <v>0.1164751763159914</v>
      </c>
      <c r="K18" s="17">
        <f t="shared" si="8"/>
        <v>3.1922205327585211E-2</v>
      </c>
      <c r="L18" s="17">
        <f t="shared" si="9"/>
        <v>0.45964161660603203</v>
      </c>
      <c r="M18" s="17">
        <f t="shared" si="10"/>
        <v>0</v>
      </c>
      <c r="N18" s="17">
        <f t="shared" si="11"/>
        <v>0.40071320422064333</v>
      </c>
      <c r="O18" s="23">
        <f t="shared" si="12"/>
        <v>1.6906483059020008E-2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3.4937006564188376E-2</v>
      </c>
      <c r="D21" s="17">
        <f t="shared" si="1"/>
        <v>0</v>
      </c>
      <c r="E21" s="17">
        <f t="shared" si="2"/>
        <v>3.4936269344896131E-2</v>
      </c>
      <c r="F21" s="17">
        <f t="shared" si="3"/>
        <v>0</v>
      </c>
      <c r="G21" s="17">
        <f t="shared" si="4"/>
        <v>0</v>
      </c>
      <c r="H21" s="17">
        <f t="shared" si="5"/>
        <v>0</v>
      </c>
      <c r="I21" s="17">
        <f t="shared" si="6"/>
        <v>8.8225498736754504E-2</v>
      </c>
      <c r="J21" s="17">
        <f t="shared" si="7"/>
        <v>0</v>
      </c>
      <c r="K21" s="17">
        <f t="shared" si="8"/>
        <v>8.7904477107928369E-2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4.2204621594124268E-2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3.2335932995811679E-3</v>
      </c>
      <c r="D22" s="17">
        <f t="shared" si="1"/>
        <v>0</v>
      </c>
      <c r="E22" s="17">
        <f t="shared" si="2"/>
        <v>3.233525066277913E-3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7.3980413051164253E-3</v>
      </c>
      <c r="J22" s="17">
        <f t="shared" si="7"/>
        <v>0</v>
      </c>
      <c r="K22" s="17">
        <f t="shared" si="8"/>
        <v>7.3711224290103489E-3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3.8010862568394689E-3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6.5205123659226275E-2</v>
      </c>
      <c r="D25" s="17">
        <f t="shared" ref="D25:O25" si="13">SUM(D15:D24)</f>
        <v>0</v>
      </c>
      <c r="E25" s="17">
        <f t="shared" si="13"/>
        <v>6.5203747740684811E-2</v>
      </c>
      <c r="F25" s="17">
        <f t="shared" si="13"/>
        <v>3.7658829626715823E-2</v>
      </c>
      <c r="G25" s="17">
        <f t="shared" si="13"/>
        <v>0</v>
      </c>
      <c r="H25" s="17">
        <f t="shared" si="13"/>
        <v>3.2386593478975607E-2</v>
      </c>
      <c r="I25" s="17">
        <f t="shared" si="13"/>
        <v>0.13601430506801157</v>
      </c>
      <c r="J25" s="17">
        <f t="shared" si="13"/>
        <v>0.13849780302194364</v>
      </c>
      <c r="K25" s="17">
        <f t="shared" si="13"/>
        <v>0.13602334164552909</v>
      </c>
      <c r="L25" s="17">
        <f t="shared" si="13"/>
        <v>0.47399946259272763</v>
      </c>
      <c r="M25" s="17">
        <f t="shared" si="13"/>
        <v>0</v>
      </c>
      <c r="N25" s="17">
        <f t="shared" si="13"/>
        <v>0.41323030072186512</v>
      </c>
      <c r="O25" s="17">
        <f t="shared" si="13"/>
        <v>7.4994858938062153E-2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(SUMIFS(MESKENAG2,KAYNAK,A28,SEBEP,B28,SÜRE,"Uzun",BİLDİRİM,"Bildirimli",İL,$B$10,İLÇE,$B$11)/VLOOKUP($B$11,ABONE2,3,FALSE))</f>
        <v>5.4727742327365693E-3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5.4726587496101301E-3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8.0870980845834141E-3</v>
      </c>
      <c r="J28" s="17">
        <f>(SUMIFS(TICARETHANEOG2,KAYNAK,A28,SEBEP,B28,SÜRE,"Uzun",BİLDİRİM,"Bildirimli",İL,$B$10,İLÇE,$B$11)/VLOOKUP($B$11,ABONE2,10,FALSE))</f>
        <v>0.27360697421087826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9.0532317346079718E-3</v>
      </c>
      <c r="L28" s="17">
        <f>(SUMIFS(SANAYIAG2,KAYNAK,A28,SEBEP,B28,SÜRE,"Uzun",BİLDİRİM,"Bildirimli",İL,$B$10,İLÇE,$B$11)/VLOOKUP($B$11,ABONE2,12,FALSE))</f>
        <v>0.65928689837415799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0.57476293704413783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6.0646743845466453E-3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(SUMIFS(MESKENAG2,KAYNAK,A29,SEBEP,B29,SÜRE,"Uzun",BİLDİRİM,"Bildirimli",İL,$B$10,İLÇE,$B$11)/VLOOKUP($B$11,ABONE2,3,FALSE))</f>
        <v>0.10373501863350983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0.10373282968074773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0.33112321661432159</v>
      </c>
      <c r="J29" s="17">
        <f>(SUMIFS(TICARETHANEOG2,KAYNAK,A29,SEBEP,B29,SÜRE,"Uzun",BİLDİRİM,"Bildirimli",İL,$B$10,İLÇE,$B$11)/VLOOKUP($B$11,ABONE2,10,FALSE))</f>
        <v>8.1163567799538523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0.35945094947024264</v>
      </c>
      <c r="L29" s="17">
        <f>(SUMIFS(SANAYIAG2,KAYNAK,A29,SEBEP,B29,SÜRE,"Uzun",BİLDİRİM,"Bildirimli",İL,$B$10,İLÇE,$B$11)/VLOOKUP($B$11,ABONE2,12,FALSE))</f>
        <v>5.6296468308891621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4.9078972371854235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0.13971952361867263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(SUMIFS(MESKENAG2,KAYNAK,A31,SEBEP,B31,SÜRE,"Uzun",BİLDİRİM,"Bildirimli",İL,$B$10,İLÇE,$B$11)/VLOOKUP($B$11,ABONE2,3,FALSE))</f>
        <v>2.6756070124416111E-3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2.6755505534228796E-3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4.0741374272796217E-3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4.059313070923538E-3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2.8647183335735417E-3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0.11188339987868801</v>
      </c>
      <c r="D33" s="17">
        <f t="shared" ref="D33:O33" si="14">SUM(D28:D32)</f>
        <v>0</v>
      </c>
      <c r="E33" s="17">
        <f t="shared" si="14"/>
        <v>0.11188103898378074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0.34328445212618464</v>
      </c>
      <c r="J33" s="17">
        <f t="shared" si="14"/>
        <v>8.3899637541647305</v>
      </c>
      <c r="K33" s="17">
        <f t="shared" si="14"/>
        <v>0.37256349427577418</v>
      </c>
      <c r="L33" s="17">
        <f t="shared" si="14"/>
        <v>6.2889337292633201</v>
      </c>
      <c r="M33" s="17">
        <f t="shared" si="14"/>
        <v>0</v>
      </c>
      <c r="N33" s="17">
        <f t="shared" si="14"/>
        <v>5.4826601742295615</v>
      </c>
      <c r="O33" s="17">
        <f t="shared" si="14"/>
        <v>0.14864891633679281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189557</v>
      </c>
      <c r="D37" s="22">
        <f>VLOOKUP($B$11,ABONE2,4,FALSE)</f>
        <v>4</v>
      </c>
      <c r="E37" s="22">
        <f>VLOOKUP($B$11,ABONE2,5,FALSE)</f>
        <v>189561</v>
      </c>
      <c r="F37" s="22">
        <f>VLOOKUP($B$11,ABONE2,6,FALSE)</f>
        <v>43</v>
      </c>
      <c r="G37" s="22">
        <f>VLOOKUP($B$11,ABONE2,7,FALSE)</f>
        <v>7</v>
      </c>
      <c r="H37" s="22">
        <f>VLOOKUP($B$11,ABONE2,8,FALSE)</f>
        <v>50</v>
      </c>
      <c r="I37" s="22">
        <f>VLOOKUP($B$11,ABONE2,9,FALSE)</f>
        <v>30121</v>
      </c>
      <c r="J37" s="22">
        <f>VLOOKUP($B$11,ABONE2,10,FALSE)</f>
        <v>110</v>
      </c>
      <c r="K37" s="22">
        <f>VLOOKUP($B$11,ABONE2,11,FALSE)</f>
        <v>30231</v>
      </c>
      <c r="L37" s="36">
        <f>VLOOKUP($B$11,ABONE2,12,FALSE)</f>
        <v>34</v>
      </c>
      <c r="M37" s="36">
        <f>VLOOKUP($B$11,ABONE2,13,FALSE)</f>
        <v>5</v>
      </c>
      <c r="N37" s="36">
        <f>VLOOKUP($B$11,ABONE2,14,FALSE)</f>
        <v>39</v>
      </c>
      <c r="O37" s="36">
        <f>VLOOKUP($B$11,ABONE2,15,FALSE)</f>
        <v>219881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46828.433183333334</v>
      </c>
      <c r="D38" s="22">
        <f>VLOOKUP($B$11,TUKETIM,4,FALSE)</f>
        <v>0.71317500000000011</v>
      </c>
      <c r="E38" s="22">
        <f>VLOOKUP($B$11,TUKETIM,5,FALSE)</f>
        <v>46829.146358333332</v>
      </c>
      <c r="F38" s="22">
        <f>VLOOKUP($B$11,TUKETIM,6,FALSE)</f>
        <v>1.5541916666666666</v>
      </c>
      <c r="G38" s="22">
        <f>VLOOKUP($B$11,TUKETIM,7,FALSE)</f>
        <v>2.6816083333333331</v>
      </c>
      <c r="H38" s="22">
        <f>VLOOKUP($B$11,TUKETIM,8,FALSE)</f>
        <v>4.2357999999999993</v>
      </c>
      <c r="I38" s="22">
        <f>VLOOKUP($B$11,TUKETIM,9,FALSE)</f>
        <v>17782.541066666665</v>
      </c>
      <c r="J38" s="22">
        <f>VLOOKUP($B$11,TUKETIM,10,FALSE)</f>
        <v>8406.5223083333367</v>
      </c>
      <c r="K38" s="22">
        <f>VLOOKUP($B$11,TUKETIM,11,FALSE)</f>
        <v>26189.063375000002</v>
      </c>
      <c r="L38" s="36">
        <f>VLOOKUP($B$11,TUKETIM,12,FALSE)</f>
        <v>331.98517499999997</v>
      </c>
      <c r="M38" s="36">
        <f>VLOOKUP($B$11,TUKETIM,13,FALSE)</f>
        <v>2786.310183333333</v>
      </c>
      <c r="N38" s="36">
        <f>VLOOKUP($B$11,TUKETIM,14,FALSE)</f>
        <v>3118.2953583333328</v>
      </c>
      <c r="O38" s="36">
        <f>VLOOKUP($B$11,TUKETIM,15,FALSE)</f>
        <v>76140.740891666661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1034221.335</v>
      </c>
      <c r="D39" s="22">
        <f>VLOOKUP($B$11,ANLASMA,4,FALSE)</f>
        <v>166</v>
      </c>
      <c r="E39" s="22">
        <f>VLOOKUP($B$11,ANLASMA,5,FALSE)</f>
        <v>1034387.335</v>
      </c>
      <c r="F39" s="22">
        <f>VLOOKUP($B$11,ANLASMA,6,FALSE)</f>
        <v>187.99</v>
      </c>
      <c r="G39" s="22">
        <f>VLOOKUP($B$11,ANLASMA,7,FALSE)</f>
        <v>811.4</v>
      </c>
      <c r="H39" s="22">
        <f>VLOOKUP($B$11,ANLASMA,8,FALSE)</f>
        <v>999.39</v>
      </c>
      <c r="I39" s="22">
        <f>VLOOKUP($B$11,ANLASMA,9,FALSE)</f>
        <v>181015.139</v>
      </c>
      <c r="J39" s="22">
        <f>VLOOKUP($B$11,ANLASMA,10,FALSE)</f>
        <v>60748.69</v>
      </c>
      <c r="K39" s="22">
        <f>VLOOKUP($B$11,ANLASMA,11,FALSE)</f>
        <v>241763.829</v>
      </c>
      <c r="L39" s="36">
        <f>VLOOKUP($B$11,ANLASMA,12,FALSE)</f>
        <v>938.45299999999997</v>
      </c>
      <c r="M39" s="36">
        <f>VLOOKUP($B$11,ANLASMA,13,FALSE)</f>
        <v>4438.2</v>
      </c>
      <c r="N39" s="36">
        <f>VLOOKUP($B$11,ANLASMA,14,FALSE)</f>
        <v>5376.6530000000002</v>
      </c>
      <c r="O39" s="36">
        <f>VLOOKUP($B$11,ANLASMA,15,FALSE)</f>
        <v>1282527.2069999999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86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v>0</v>
      </c>
      <c r="H15" s="17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5">(SUMIFS(TICARETHANEAG2,KAYNAK,A15,SEBEP,B15,SÜRE,"Uzun",BİLDİRİM,"Bildirimsiz",İL,$B$10,İLÇE,$B$11)/VLOOKUP($B$11,ABONE2,9,FALSE))</f>
        <v>0</v>
      </c>
      <c r="J15" s="17">
        <f t="shared" ref="J15:J24" si="6">(SUMIFS(TICARETHANEOG2,KAYNAK,A15,SEBEP,B15,SÜRE,"Uzun",BİLDİRİM,"Bildirimsiz",İL,$B$10,İLÇE,$B$11)/VLOOKUP($B$11,ABONE2,10,FALSE))</f>
        <v>0</v>
      </c>
      <c r="K15" s="17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8">(SUMIFS(SANAYIAG2,KAYNAK,A15,SEBEP,B15,SÜRE,"Uzun",BİLDİRİM,"Bildirimsiz",İL,$B$10,İLÇE,$B$11)/VLOOKUP($B$11,ABONE2,12,FALSE))</f>
        <v>0</v>
      </c>
      <c r="M15" s="17">
        <f t="shared" ref="M15:M24" si="9">(SUMIFS(SANAYIOG2,KAYNAK,A15,SEBEP,B15,SÜRE,"Uzun",BİLDİRİM,"Bildirimsiz",İL,$B$10,İLÇE,$B$11)/VLOOKUP($B$11,ABONE2,13,FALSE))</f>
        <v>0</v>
      </c>
      <c r="N15" s="17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v>0</v>
      </c>
      <c r="H16" s="17">
        <f t="shared" si="4"/>
        <v>0</v>
      </c>
      <c r="I16" s="17">
        <f t="shared" si="5"/>
        <v>0</v>
      </c>
      <c r="J16" s="17">
        <f t="shared" si="6"/>
        <v>0</v>
      </c>
      <c r="K16" s="17">
        <f t="shared" si="7"/>
        <v>0</v>
      </c>
      <c r="L16" s="17">
        <f t="shared" si="8"/>
        <v>0</v>
      </c>
      <c r="M16" s="17">
        <f t="shared" si="9"/>
        <v>0</v>
      </c>
      <c r="N16" s="17">
        <f t="shared" si="10"/>
        <v>0</v>
      </c>
      <c r="O16" s="23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0.21963762372630913</v>
      </c>
      <c r="D17" s="17">
        <f t="shared" si="1"/>
        <v>0</v>
      </c>
      <c r="E17" s="17">
        <f t="shared" si="2"/>
        <v>0.21960807871370133</v>
      </c>
      <c r="F17" s="17">
        <f t="shared" si="3"/>
        <v>4.1178835825785166E-2</v>
      </c>
      <c r="G17" s="17">
        <v>0</v>
      </c>
      <c r="H17" s="17">
        <f t="shared" si="4"/>
        <v>4.1178835825785166E-2</v>
      </c>
      <c r="I17" s="17">
        <f t="shared" si="5"/>
        <v>0.47349782370771631</v>
      </c>
      <c r="J17" s="17">
        <f t="shared" si="6"/>
        <v>176.48914750005164</v>
      </c>
      <c r="K17" s="17">
        <f t="shared" si="7"/>
        <v>1.9026847227891415</v>
      </c>
      <c r="L17" s="17">
        <f t="shared" si="8"/>
        <v>5.1509447143694649</v>
      </c>
      <c r="M17" s="17">
        <f t="shared" si="9"/>
        <v>31.49767849263505</v>
      </c>
      <c r="N17" s="17">
        <f t="shared" si="10"/>
        <v>8.0783595786211961</v>
      </c>
      <c r="O17" s="23">
        <f t="shared" si="11"/>
        <v>0.44650517332618045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v>0</v>
      </c>
      <c r="H18" s="17">
        <f t="shared" si="4"/>
        <v>0</v>
      </c>
      <c r="I18" s="17">
        <f t="shared" si="5"/>
        <v>0</v>
      </c>
      <c r="J18" s="17">
        <f t="shared" si="6"/>
        <v>0</v>
      </c>
      <c r="K18" s="17">
        <f t="shared" si="7"/>
        <v>0</v>
      </c>
      <c r="L18" s="17">
        <f t="shared" si="8"/>
        <v>0</v>
      </c>
      <c r="M18" s="17">
        <f t="shared" si="9"/>
        <v>0</v>
      </c>
      <c r="N18" s="17">
        <f t="shared" si="10"/>
        <v>0</v>
      </c>
      <c r="O18" s="23">
        <f t="shared" si="11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v>0</v>
      </c>
      <c r="H19" s="17">
        <f t="shared" si="4"/>
        <v>0</v>
      </c>
      <c r="I19" s="17">
        <f t="shared" si="5"/>
        <v>0</v>
      </c>
      <c r="J19" s="17">
        <f t="shared" si="6"/>
        <v>0</v>
      </c>
      <c r="K19" s="17">
        <f t="shared" si="7"/>
        <v>0</v>
      </c>
      <c r="L19" s="17">
        <f t="shared" si="8"/>
        <v>0</v>
      </c>
      <c r="M19" s="17">
        <f t="shared" si="9"/>
        <v>0</v>
      </c>
      <c r="N19" s="17">
        <f t="shared" si="10"/>
        <v>0</v>
      </c>
      <c r="O19" s="23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v>0</v>
      </c>
      <c r="H20" s="17">
        <f t="shared" si="4"/>
        <v>0</v>
      </c>
      <c r="I20" s="17">
        <f t="shared" si="5"/>
        <v>0</v>
      </c>
      <c r="J20" s="17">
        <f t="shared" si="6"/>
        <v>0</v>
      </c>
      <c r="K20" s="17">
        <f t="shared" si="7"/>
        <v>0</v>
      </c>
      <c r="L20" s="17">
        <f t="shared" si="8"/>
        <v>0</v>
      </c>
      <c r="M20" s="17">
        <f t="shared" si="9"/>
        <v>0</v>
      </c>
      <c r="N20" s="17">
        <f t="shared" si="10"/>
        <v>0</v>
      </c>
      <c r="O20" s="23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1.7495361583773034E-2</v>
      </c>
      <c r="D21" s="17">
        <f t="shared" si="1"/>
        <v>0</v>
      </c>
      <c r="E21" s="17">
        <f t="shared" si="2"/>
        <v>1.7493008158755038E-2</v>
      </c>
      <c r="F21" s="17">
        <f t="shared" si="3"/>
        <v>4.9536886566258945E-2</v>
      </c>
      <c r="G21" s="17">
        <v>0</v>
      </c>
      <c r="H21" s="17">
        <f t="shared" si="4"/>
        <v>4.9536886566258945E-2</v>
      </c>
      <c r="I21" s="17">
        <f t="shared" si="5"/>
        <v>0.1036195354762055</v>
      </c>
      <c r="J21" s="17">
        <f t="shared" si="6"/>
        <v>0</v>
      </c>
      <c r="K21" s="17">
        <f t="shared" si="7"/>
        <v>0.10277818027362093</v>
      </c>
      <c r="L21" s="17">
        <f t="shared" si="8"/>
        <v>0</v>
      </c>
      <c r="M21" s="17">
        <f t="shared" si="9"/>
        <v>0</v>
      </c>
      <c r="N21" s="17">
        <f t="shared" si="10"/>
        <v>0</v>
      </c>
      <c r="O21" s="23">
        <f t="shared" si="11"/>
        <v>2.9281051293427167E-2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1.1551622900662591E-3</v>
      </c>
      <c r="D22" s="17">
        <f t="shared" si="1"/>
        <v>0</v>
      </c>
      <c r="E22" s="17">
        <f t="shared" si="2"/>
        <v>1.1550069010038343E-3</v>
      </c>
      <c r="F22" s="17">
        <f t="shared" si="3"/>
        <v>0</v>
      </c>
      <c r="G22" s="17">
        <v>0</v>
      </c>
      <c r="H22" s="17">
        <f t="shared" si="4"/>
        <v>0</v>
      </c>
      <c r="I22" s="17">
        <f t="shared" si="5"/>
        <v>1.9749716640000915E-4</v>
      </c>
      <c r="J22" s="17">
        <f t="shared" si="6"/>
        <v>0</v>
      </c>
      <c r="K22" s="17">
        <f t="shared" si="7"/>
        <v>1.9589355692923986E-4</v>
      </c>
      <c r="L22" s="17">
        <f t="shared" si="8"/>
        <v>0</v>
      </c>
      <c r="M22" s="17">
        <f t="shared" si="9"/>
        <v>0</v>
      </c>
      <c r="N22" s="17">
        <f t="shared" si="10"/>
        <v>0</v>
      </c>
      <c r="O22" s="23">
        <f t="shared" si="11"/>
        <v>1.0143854512018543E-3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v>0</v>
      </c>
      <c r="H23" s="17">
        <f t="shared" si="4"/>
        <v>0</v>
      </c>
      <c r="I23" s="17">
        <f t="shared" si="5"/>
        <v>0</v>
      </c>
      <c r="J23" s="17">
        <f t="shared" si="6"/>
        <v>0</v>
      </c>
      <c r="K23" s="17">
        <f t="shared" si="7"/>
        <v>0</v>
      </c>
      <c r="L23" s="17">
        <f t="shared" si="8"/>
        <v>0</v>
      </c>
      <c r="M23" s="17">
        <f t="shared" si="9"/>
        <v>0</v>
      </c>
      <c r="N23" s="17">
        <f t="shared" si="10"/>
        <v>0</v>
      </c>
      <c r="O23" s="23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v>0</v>
      </c>
      <c r="H24" s="17">
        <f t="shared" si="4"/>
        <v>0</v>
      </c>
      <c r="I24" s="17">
        <f t="shared" si="5"/>
        <v>0</v>
      </c>
      <c r="J24" s="17">
        <f t="shared" si="6"/>
        <v>0</v>
      </c>
      <c r="K24" s="17">
        <f t="shared" si="7"/>
        <v>0</v>
      </c>
      <c r="L24" s="17">
        <f t="shared" si="8"/>
        <v>0</v>
      </c>
      <c r="M24" s="17">
        <f t="shared" si="9"/>
        <v>0</v>
      </c>
      <c r="N24" s="17">
        <f t="shared" si="10"/>
        <v>0</v>
      </c>
      <c r="O24" s="23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0.23828814760014844</v>
      </c>
      <c r="D25" s="17">
        <f t="shared" ref="D25:O25" si="12">SUM(D15:D24)</f>
        <v>0</v>
      </c>
      <c r="E25" s="17">
        <f t="shared" si="12"/>
        <v>0.23825609377346021</v>
      </c>
      <c r="F25" s="17">
        <f t="shared" si="12"/>
        <v>9.0715722392044118E-2</v>
      </c>
      <c r="G25" s="17">
        <f t="shared" si="12"/>
        <v>0</v>
      </c>
      <c r="H25" s="17">
        <f t="shared" si="12"/>
        <v>9.0715722392044118E-2</v>
      </c>
      <c r="I25" s="17">
        <f t="shared" si="12"/>
        <v>0.57731485635032187</v>
      </c>
      <c r="J25" s="17">
        <f t="shared" si="12"/>
        <v>176.48914750005164</v>
      </c>
      <c r="K25" s="17">
        <f t="shared" si="12"/>
        <v>2.0056587966196915</v>
      </c>
      <c r="L25" s="17">
        <f t="shared" si="12"/>
        <v>5.1509447143694649</v>
      </c>
      <c r="M25" s="17">
        <f t="shared" si="12"/>
        <v>31.49767849263505</v>
      </c>
      <c r="N25" s="17">
        <f t="shared" si="12"/>
        <v>8.0783595786211961</v>
      </c>
      <c r="O25" s="17">
        <f t="shared" si="12"/>
        <v>0.47680061007080948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6.1449695868001112E-3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6.1441429834120567E-3</v>
      </c>
      <c r="F29" s="17">
        <f>(SUMIFS(TARIMSALAG2,KAYNAK,A29,SEBEP,B29,SÜRE,"Uzun",BİLDİRİM,"Bildirimli",İL,$B$10,İLÇE,$B$11)/VLOOKUP($B$11,ABONE2,6,FALSE))</f>
        <v>0</v>
      </c>
      <c r="G29" s="17"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4.2448738491059302E-3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4.2104069246901125E-3</v>
      </c>
      <c r="L29" s="17">
        <f>(SUMIFS(SANAYIAG2,KAYNAK,A29,SEBEP,B29,SÜRE,"Uzun",BİLDİRİM,"Bildirimli",İL,$B$10,İLÇE,$B$11)/VLOOKUP($B$11,ABONE2,12,FALSE))</f>
        <v>0.171714484715455</v>
      </c>
      <c r="M29" s="17">
        <f>(SUMIFS(SANAYIOG2,KAYNAK,A29,SEBEP,B29,SÜRE,"Uzun",BİLDİRİM,"Bildirimli",İL,$B$10,İLÇE,$B$11)/VLOOKUP($B$11,ABONE2,13,FALSE))</f>
        <v>12.804272158072372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1.5753320039773346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6.2305082618401321E-3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2.0975476598250882E-3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2.0972655038310303E-3</v>
      </c>
      <c r="F31" s="17">
        <f>(SUMIFS(TARIMSALAG2,KAYNAK,A31,SEBEP,B31,SÜRE,"Uzun",BİLDİRİM,"Bildirimli",İL,$B$10,İLÇE,$B$11)/VLOOKUP($B$11,ABONE2,6,FALSE))</f>
        <v>1.463306020526537E-2</v>
      </c>
      <c r="G31" s="17"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1.463306020526537E-2</v>
      </c>
      <c r="I31" s="17">
        <f>(SUMIFS(TICARETHANEAG2,KAYNAK,A31,SEBEP,B31,SÜRE,"Uzun",BİLDİRİM,"Bildirimli",İL,$B$10,İLÇE,$B$11)/VLOOKUP($B$11,ABONE2,9,FALSE))</f>
        <v>3.3496731731153656E-4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3.3224749721370785E-4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1.9806267360351565E-3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8.242517246625199E-3</v>
      </c>
      <c r="D33" s="17">
        <f t="shared" ref="D33:O33" si="13">SUM(D28:D32)</f>
        <v>0</v>
      </c>
      <c r="E33" s="17">
        <f t="shared" si="13"/>
        <v>8.2414084872430866E-3</v>
      </c>
      <c r="F33" s="17">
        <f t="shared" si="13"/>
        <v>1.463306020526537E-2</v>
      </c>
      <c r="G33" s="17">
        <f t="shared" si="13"/>
        <v>0</v>
      </c>
      <c r="H33" s="17">
        <f t="shared" si="13"/>
        <v>1.463306020526537E-2</v>
      </c>
      <c r="I33" s="17">
        <f t="shared" si="13"/>
        <v>4.5798411664174669E-3</v>
      </c>
      <c r="J33" s="17">
        <f t="shared" si="13"/>
        <v>0</v>
      </c>
      <c r="K33" s="17">
        <f t="shared" si="13"/>
        <v>4.5426544219038202E-3</v>
      </c>
      <c r="L33" s="17">
        <f t="shared" si="13"/>
        <v>0.171714484715455</v>
      </c>
      <c r="M33" s="17">
        <f t="shared" si="13"/>
        <v>12.804272158072372</v>
      </c>
      <c r="N33" s="17">
        <f t="shared" si="13"/>
        <v>1.5753320039773346</v>
      </c>
      <c r="O33" s="17">
        <f t="shared" si="13"/>
        <v>8.2111349978752877E-3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29732</v>
      </c>
      <c r="D37" s="22">
        <f>VLOOKUP($B$11,ABONE2,4,FALSE)</f>
        <v>4</v>
      </c>
      <c r="E37" s="22">
        <f>VLOOKUP($B$11,ABONE2,5,FALSE)</f>
        <v>29736</v>
      </c>
      <c r="F37" s="22">
        <f>VLOOKUP($B$11,ABONE2,6,FALSE)</f>
        <v>337</v>
      </c>
      <c r="G37" s="22">
        <f>VLOOKUP($B$11,ABONE2,7,FALSE)</f>
        <v>0</v>
      </c>
      <c r="H37" s="22">
        <f>VLOOKUP($B$11,ABONE2,8,FALSE)</f>
        <v>337</v>
      </c>
      <c r="I37" s="22">
        <f>VLOOKUP($B$11,ABONE2,9,FALSE)</f>
        <v>4642</v>
      </c>
      <c r="J37" s="22">
        <f>VLOOKUP($B$11,ABONE2,10,FALSE)</f>
        <v>38</v>
      </c>
      <c r="K37" s="22">
        <f>VLOOKUP($B$11,ABONE2,11,FALSE)</f>
        <v>4680</v>
      </c>
      <c r="L37" s="36">
        <f>VLOOKUP($B$11,ABONE2,12,FALSE)</f>
        <v>8</v>
      </c>
      <c r="M37" s="36">
        <f>VLOOKUP($B$11,ABONE2,13,FALSE)</f>
        <v>1</v>
      </c>
      <c r="N37" s="36">
        <f>VLOOKUP($B$11,ABONE2,14,FALSE)</f>
        <v>9</v>
      </c>
      <c r="O37" s="36">
        <f>VLOOKUP($B$11,ABONE2,15,FALSE)</f>
        <v>34762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9291.8920083333323</v>
      </c>
      <c r="D38" s="22">
        <f>VLOOKUP($B$11,TUKETIM,4,FALSE)</f>
        <v>10.757241666666669</v>
      </c>
      <c r="E38" s="22">
        <f>VLOOKUP($B$11,TUKETIM,5,FALSE)</f>
        <v>9302.6492499999986</v>
      </c>
      <c r="F38" s="22">
        <f>VLOOKUP($B$11,TUKETIM,6,FALSE)</f>
        <v>104.58114166666667</v>
      </c>
      <c r="G38" s="22">
        <f>VLOOKUP($B$11,TUKETIM,7,FALSE)</f>
        <v>0</v>
      </c>
      <c r="H38" s="22">
        <f>VLOOKUP($B$11,TUKETIM,8,FALSE)</f>
        <v>104.58114166666667</v>
      </c>
      <c r="I38" s="22">
        <f>VLOOKUP($B$11,TUKETIM,9,FALSE)</f>
        <v>3438.4389666666666</v>
      </c>
      <c r="J38" s="22">
        <f>VLOOKUP($B$11,TUKETIM,10,FALSE)</f>
        <v>3640.6375166666671</v>
      </c>
      <c r="K38" s="22">
        <f>VLOOKUP($B$11,TUKETIM,11,FALSE)</f>
        <v>7079.0764833333342</v>
      </c>
      <c r="L38" s="36">
        <f>VLOOKUP($B$11,TUKETIM,12,FALSE)</f>
        <v>168.422225</v>
      </c>
      <c r="M38" s="36">
        <f>VLOOKUP($B$11,TUKETIM,13,FALSE)</f>
        <v>209.30397500000004</v>
      </c>
      <c r="N38" s="36">
        <f>VLOOKUP($B$11,TUKETIM,14,FALSE)</f>
        <v>377.72620000000006</v>
      </c>
      <c r="O38" s="36">
        <f>VLOOKUP($B$11,TUKETIM,15,FALSE)</f>
        <v>16864.033074999999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182451.538</v>
      </c>
      <c r="D39" s="22">
        <f>VLOOKUP($B$11,ANLASMA,4,FALSE)</f>
        <v>746.52</v>
      </c>
      <c r="E39" s="22">
        <f>VLOOKUP($B$11,ANLASMA,5,FALSE)</f>
        <v>183198.05799999999</v>
      </c>
      <c r="F39" s="22">
        <f>VLOOKUP($B$11,ANLASMA,6,FALSE)</f>
        <v>1886.47</v>
      </c>
      <c r="G39" s="22">
        <f>VLOOKUP($B$11,ANLASMA,7,FALSE)</f>
        <v>0</v>
      </c>
      <c r="H39" s="22">
        <f>VLOOKUP($B$11,ANLASMA,8,FALSE)</f>
        <v>1886.47</v>
      </c>
      <c r="I39" s="22">
        <f>VLOOKUP($B$11,ANLASMA,9,FALSE)</f>
        <v>29380.794000000002</v>
      </c>
      <c r="J39" s="22">
        <f>VLOOKUP($B$11,ANLASMA,10,FALSE)</f>
        <v>27382.12</v>
      </c>
      <c r="K39" s="22">
        <f>VLOOKUP($B$11,ANLASMA,11,FALSE)</f>
        <v>56762.914000000004</v>
      </c>
      <c r="L39" s="36">
        <f>VLOOKUP($B$11,ANLASMA,12,FALSE)</f>
        <v>633.54</v>
      </c>
      <c r="M39" s="36">
        <f>VLOOKUP($B$11,ANLASMA,13,FALSE)</f>
        <v>480</v>
      </c>
      <c r="N39" s="36">
        <f>VLOOKUP($B$11,ANLASMA,14,FALSE)</f>
        <v>1113.54</v>
      </c>
      <c r="O39" s="36">
        <f>VLOOKUP($B$11,ANLASMA,15,FALSE)</f>
        <v>242960.98199999999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54</vt:i4>
      </vt:variant>
      <vt:variant>
        <vt:lpstr>Adlandırılmış Aralıklar</vt:lpstr>
      </vt:variant>
      <vt:variant>
        <vt:i4>30</vt:i4>
      </vt:variant>
    </vt:vector>
  </HeadingPairs>
  <TitlesOfParts>
    <vt:vector size="84" baseType="lpstr">
      <vt:lpstr>TABLO-3</vt:lpstr>
      <vt:lpstr>TÜM BÖLGE</vt:lpstr>
      <vt:lpstr>İZMİR</vt:lpstr>
      <vt:lpstr>MANİSA</vt:lpstr>
      <vt:lpstr>İZMİR - KONAK</vt:lpstr>
      <vt:lpstr>İZMİR - BORNOVA</vt:lpstr>
      <vt:lpstr>İZMİR - BUCA</vt:lpstr>
      <vt:lpstr>İZMİR - 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ORTALAMA TÜKETİM</vt:lpstr>
      <vt:lpstr>ANLAŞMA GÜÇLERİ</vt:lpstr>
      <vt:lpstr>ABONE</vt:lpstr>
      <vt:lpstr>ABONE1</vt:lpstr>
      <vt:lpstr>ABONE2</vt:lpstr>
      <vt:lpstr>ANLASMA</vt:lpstr>
      <vt:lpstr>BİLDİRİM</vt:lpstr>
      <vt:lpstr>İL</vt:lpstr>
      <vt:lpstr>İLÇE</vt:lpstr>
      <vt:lpstr>KAYNAK</vt:lpstr>
      <vt:lpstr>MESKENAG1</vt:lpstr>
      <vt:lpstr>MESKENAG2</vt:lpstr>
      <vt:lpstr>MESKENOG1</vt:lpstr>
      <vt:lpstr>MESKENOG2</vt:lpstr>
      <vt:lpstr>SANAYIAG1</vt:lpstr>
      <vt:lpstr>SANAYIAG2</vt:lpstr>
      <vt:lpstr>SANAYIOG1</vt:lpstr>
      <vt:lpstr>SANAYIOG2</vt:lpstr>
      <vt:lpstr>SEBEP</vt:lpstr>
      <vt:lpstr>SÜRE</vt:lpstr>
      <vt:lpstr>TARIMSALAG1</vt:lpstr>
      <vt:lpstr>TARIMSALAG2</vt:lpstr>
      <vt:lpstr>TARIMSALOG1</vt:lpstr>
      <vt:lpstr>TARIMSALOG2</vt:lpstr>
      <vt:lpstr>TICARETHANEAG1</vt:lpstr>
      <vt:lpstr>TICARETHANEAG2</vt:lpstr>
      <vt:lpstr>TICARETHANEOG1</vt:lpstr>
      <vt:lpstr>TICARETHANEOG2</vt:lpstr>
      <vt:lpstr>TOPLAM</vt:lpstr>
      <vt:lpstr>TOPLAM1</vt:lpstr>
      <vt:lpstr>TOPLAM2</vt:lpstr>
      <vt:lpstr>TUKETIM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Kemal ÖZKAN</dc:creator>
  <cp:lastModifiedBy>Crm Takım Lideri</cp:lastModifiedBy>
  <dcterms:created xsi:type="dcterms:W3CDTF">2018-03-07T06:32:47Z</dcterms:created>
  <dcterms:modified xsi:type="dcterms:W3CDTF">2023-08-01T12:39:33Z</dcterms:modified>
</cp:coreProperties>
</file>